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20" windowHeight="11595" tabRatio="623" firstSheet="1" activeTab="1"/>
  </bookViews>
  <sheets>
    <sheet name="CHÚ Ý" sheetId="7" state="hidden" r:id="rId1"/>
    <sheet name="Đăng kí" sheetId="15" r:id="rId2"/>
    <sheet name="Tiến độ" sheetId="1" r:id="rId3"/>
    <sheet name="67 đi VY" sheetId="10" state="hidden" r:id="rId4"/>
    <sheet name="SV" sheetId="16" state="hidden" r:id="rId5"/>
  </sheets>
  <definedNames>
    <definedName name="_xlnm._FilterDatabase" localSheetId="1" hidden="1">'Đăng kí'!$A$6:$AN$109</definedName>
    <definedName name="_xlnm._FilterDatabase" localSheetId="2" hidden="1">'Tiến độ'!$A$6:$DR$1446</definedName>
    <definedName name="_Key1" localSheetId="1" hidden="1">#REF!</definedName>
    <definedName name="_Key2" localSheetId="1" hidden="1">#REF!</definedName>
    <definedName name="_Lan1" localSheetId="1" hidden="1">{"'Sheet1'!$L$16"}</definedName>
    <definedName name="_Order1" hidden="1">255</definedName>
    <definedName name="_Order2" hidden="1">255</definedName>
    <definedName name="_Sort" localSheetId="1" hidden="1">#REF!</definedName>
    <definedName name="_tt3" localSheetId="1" hidden="1">{"'Sheet1'!$L$16"}</definedName>
    <definedName name="Bian" localSheetId="1" hidden="1">{"'Sheet1'!$L$16"}</definedName>
    <definedName name="BOMON">#REF!</definedName>
    <definedName name="f" localSheetId="1" hidden="1">#REF!</definedName>
    <definedName name="h" localSheetId="1" hidden="1">{"'Sheet1'!$L$16"}</definedName>
    <definedName name="HP">'Tiến độ'!$BL$7:$BL$1446</definedName>
    <definedName name="HTML_CodePage" hidden="1">950</definedName>
    <definedName name="HTML_Control" localSheetId="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1" hidden="1">{"'Sheet1'!$L$16"}</definedName>
    <definedName name="KHOA">#REF!</definedName>
    <definedName name="LISTBM">#REF!</definedName>
    <definedName name="ma">'Tiến độ'!$DS$7:$DS$1446</definedName>
    <definedName name="maloc">'Tiến độ'!$EC$7:$EC$57</definedName>
    <definedName name="MON">'Tiến độ'!$BK$7:$BK$1446</definedName>
    <definedName name="phong">#REF!</definedName>
    <definedName name="_xlnm.Print_Area" localSheetId="1">'Đăng kí'!$A$1:$AN$115</definedName>
    <definedName name="_xlnm.Print_Area" localSheetId="2">'Tiến độ'!$A$1:$BJ$1447</definedName>
    <definedName name="_xlnm.Print_Titles" localSheetId="1">'Đăng kí'!$7:$8</definedName>
    <definedName name="_xlnm.Print_Titles" localSheetId="2">'Tiến độ'!$2:$5</definedName>
    <definedName name="wrn.chi._.tiÆt." localSheetId="1" hidden="1">{#N/A,#N/A,FALSE,"Chi tiÆt"}</definedName>
  </definedNames>
  <calcPr calcId="124519"/>
</workbook>
</file>

<file path=xl/calcChain.xml><?xml version="1.0" encoding="utf-8"?>
<calcChain xmlns="http://schemas.openxmlformats.org/spreadsheetml/2006/main">
  <c r="DN717" i="1"/>
  <c r="DN702"/>
  <c r="DN687"/>
  <c r="DN672"/>
  <c r="DN658"/>
  <c r="DN643"/>
  <c r="DN627"/>
  <c r="H1391" l="1"/>
  <c r="H1392" s="1"/>
  <c r="H1393" s="1"/>
  <c r="H1394" s="1"/>
  <c r="H1395" s="1"/>
  <c r="H1396" s="1"/>
  <c r="H1397" s="1"/>
  <c r="H1398" s="1"/>
  <c r="H1404" s="1"/>
  <c r="H1405" s="1"/>
  <c r="H1406" s="1"/>
  <c r="H1407" s="1"/>
  <c r="H1408" s="1"/>
  <c r="DM1446"/>
  <c r="DL1446"/>
  <c r="DK1446"/>
  <c r="DJ1446"/>
  <c r="DI1446"/>
  <c r="DH1446"/>
  <c r="CM1446"/>
  <c r="CL1446"/>
  <c r="DG1445"/>
  <c r="DF1445"/>
  <c r="DE1445"/>
  <c r="DD1445"/>
  <c r="DG1444"/>
  <c r="DF1444"/>
  <c r="DE1444"/>
  <c r="DD1444"/>
  <c r="DG1443"/>
  <c r="DF1443"/>
  <c r="DE1443"/>
  <c r="DD1443"/>
  <c r="DG1442"/>
  <c r="DF1442"/>
  <c r="DE1442"/>
  <c r="DD1442"/>
  <c r="DG1441"/>
  <c r="DF1441"/>
  <c r="DE1441"/>
  <c r="DD1441"/>
  <c r="DM1440"/>
  <c r="DL1440"/>
  <c r="DK1440"/>
  <c r="DJ1440"/>
  <c r="DI1440"/>
  <c r="DH1440"/>
  <c r="DG1440"/>
  <c r="DF1440"/>
  <c r="DE1440"/>
  <c r="DD1440"/>
  <c r="DC1440"/>
  <c r="DB1440"/>
  <c r="DA1440"/>
  <c r="CZ1440"/>
  <c r="CY1440"/>
  <c r="CX1440"/>
  <c r="CW1440"/>
  <c r="CV1440"/>
  <c r="CU1440"/>
  <c r="CT1440"/>
  <c r="CS1440"/>
  <c r="CR1440"/>
  <c r="CQ1440"/>
  <c r="CP1440"/>
  <c r="CO1440"/>
  <c r="CN1440"/>
  <c r="CM1440"/>
  <c r="CL1440"/>
  <c r="CK1440"/>
  <c r="CJ1440"/>
  <c r="CI1440"/>
  <c r="CH1440"/>
  <c r="CG1440"/>
  <c r="CF1440"/>
  <c r="CE1440"/>
  <c r="CD1440"/>
  <c r="CC1440"/>
  <c r="CB1440"/>
  <c r="CA1440"/>
  <c r="BZ1440"/>
  <c r="BY1440"/>
  <c r="BX1440"/>
  <c r="BW1440"/>
  <c r="BV1440"/>
  <c r="BU1440"/>
  <c r="BT1440"/>
  <c r="BS1440"/>
  <c r="BR1440"/>
  <c r="BQ1440"/>
  <c r="BP1440"/>
  <c r="BO1440"/>
  <c r="BN1440"/>
  <c r="DM1439"/>
  <c r="DL1439"/>
  <c r="DK1439"/>
  <c r="DJ1439"/>
  <c r="DI1439"/>
  <c r="DH1439"/>
  <c r="DG1439"/>
  <c r="DF1439"/>
  <c r="DE1439"/>
  <c r="DD1439"/>
  <c r="DC1439"/>
  <c r="DB1439"/>
  <c r="DA1439"/>
  <c r="CZ1439"/>
  <c r="CY1439"/>
  <c r="CX1439"/>
  <c r="CW1439"/>
  <c r="CV1439"/>
  <c r="CU1439"/>
  <c r="CT1439"/>
  <c r="CS1439"/>
  <c r="CR1439"/>
  <c r="CQ1439"/>
  <c r="CP1439"/>
  <c r="CO1439"/>
  <c r="CN1439"/>
  <c r="CM1439"/>
  <c r="CL1439"/>
  <c r="CK1439"/>
  <c r="CJ1439"/>
  <c r="CI1439"/>
  <c r="CH1439"/>
  <c r="CG1439"/>
  <c r="CF1439"/>
  <c r="CE1439"/>
  <c r="CD1439"/>
  <c r="CC1439"/>
  <c r="CB1439"/>
  <c r="CA1439"/>
  <c r="BZ1439"/>
  <c r="BY1439"/>
  <c r="BX1439"/>
  <c r="BW1439"/>
  <c r="BV1439"/>
  <c r="BU1439"/>
  <c r="BT1439"/>
  <c r="BS1439"/>
  <c r="BR1439"/>
  <c r="BQ1439"/>
  <c r="BP1439"/>
  <c r="BO1439"/>
  <c r="BN1439"/>
  <c r="DM1438"/>
  <c r="DL1438"/>
  <c r="DK1438"/>
  <c r="DJ1438"/>
  <c r="DI1438"/>
  <c r="DH1438"/>
  <c r="DG1438"/>
  <c r="DF1438"/>
  <c r="DE1438"/>
  <c r="DD1438"/>
  <c r="DC1438"/>
  <c r="DB1438"/>
  <c r="DA1438"/>
  <c r="CZ1438"/>
  <c r="CY1438"/>
  <c r="CX1438"/>
  <c r="CW1438"/>
  <c r="CV1438"/>
  <c r="CU1438"/>
  <c r="CT1438"/>
  <c r="CS1438"/>
  <c r="CR1438"/>
  <c r="CQ1438"/>
  <c r="CP1438"/>
  <c r="CO1438"/>
  <c r="CN1438"/>
  <c r="CM1438"/>
  <c r="CL1438"/>
  <c r="CK1438"/>
  <c r="CJ1438"/>
  <c r="CI1438"/>
  <c r="CH1438"/>
  <c r="CG1438"/>
  <c r="CF1438"/>
  <c r="CE1438"/>
  <c r="CD1438"/>
  <c r="CC1438"/>
  <c r="CB1438"/>
  <c r="CA1438"/>
  <c r="BZ1438"/>
  <c r="BY1438"/>
  <c r="BX1438"/>
  <c r="BW1438"/>
  <c r="BV1438"/>
  <c r="BU1438"/>
  <c r="BT1438"/>
  <c r="BS1438"/>
  <c r="BR1438"/>
  <c r="BQ1438"/>
  <c r="BP1438"/>
  <c r="BO1438"/>
  <c r="BN1438"/>
  <c r="DM1437"/>
  <c r="DL1437"/>
  <c r="DK1437"/>
  <c r="DJ1437"/>
  <c r="DI1437"/>
  <c r="DH1437"/>
  <c r="DG1437"/>
  <c r="DF1437"/>
  <c r="DE1437"/>
  <c r="DD1437"/>
  <c r="DC1437"/>
  <c r="DB1437"/>
  <c r="DA1437"/>
  <c r="CZ1437"/>
  <c r="CY1437"/>
  <c r="CX1437"/>
  <c r="CW1437"/>
  <c r="CV1437"/>
  <c r="CU1437"/>
  <c r="CT1437"/>
  <c r="CS1437"/>
  <c r="CR1437"/>
  <c r="CQ1437"/>
  <c r="CP1437"/>
  <c r="CO1437"/>
  <c r="CN1437"/>
  <c r="CM1437"/>
  <c r="CL1437"/>
  <c r="CK1437"/>
  <c r="CJ1437"/>
  <c r="CI1437"/>
  <c r="CH1437"/>
  <c r="CG1437"/>
  <c r="CF1437"/>
  <c r="CE1437"/>
  <c r="CD1437"/>
  <c r="CC1437"/>
  <c r="CB1437"/>
  <c r="CA1437"/>
  <c r="BZ1437"/>
  <c r="BY1437"/>
  <c r="BX1437"/>
  <c r="BW1437"/>
  <c r="BV1437"/>
  <c r="BU1437"/>
  <c r="BT1437"/>
  <c r="BS1437"/>
  <c r="BR1437"/>
  <c r="BQ1437"/>
  <c r="BP1437"/>
  <c r="BO1437"/>
  <c r="BN1437"/>
  <c r="DM1436"/>
  <c r="DL1436"/>
  <c r="DK1436"/>
  <c r="DJ1436"/>
  <c r="DI1436"/>
  <c r="DH1436"/>
  <c r="DG1436"/>
  <c r="DF1436"/>
  <c r="DE1436"/>
  <c r="DD1436"/>
  <c r="DC1436"/>
  <c r="DB1436"/>
  <c r="DA1436"/>
  <c r="CZ1436"/>
  <c r="CY1436"/>
  <c r="CX1436"/>
  <c r="CW1436"/>
  <c r="CV1436"/>
  <c r="CU1436"/>
  <c r="CT1436"/>
  <c r="CS1436"/>
  <c r="CR1436"/>
  <c r="CQ1436"/>
  <c r="CP1436"/>
  <c r="CO1436"/>
  <c r="CN1436"/>
  <c r="CM1436"/>
  <c r="CL1436"/>
  <c r="CK1436"/>
  <c r="CJ1436"/>
  <c r="CI1436"/>
  <c r="CH1436"/>
  <c r="CG1436"/>
  <c r="CF1436"/>
  <c r="CE1436"/>
  <c r="CD1436"/>
  <c r="CC1436"/>
  <c r="CB1436"/>
  <c r="CA1436"/>
  <c r="BZ1436"/>
  <c r="BY1436"/>
  <c r="BX1436"/>
  <c r="BW1436"/>
  <c r="BV1436"/>
  <c r="BU1436"/>
  <c r="BT1436"/>
  <c r="BS1436"/>
  <c r="BR1436"/>
  <c r="BQ1436"/>
  <c r="BP1436"/>
  <c r="BO1436"/>
  <c r="BN1436"/>
  <c r="CN1435"/>
  <c r="CK1435"/>
  <c r="CJ1435"/>
  <c r="CI1435"/>
  <c r="CN1434"/>
  <c r="CK1434"/>
  <c r="CJ1434"/>
  <c r="CI1434"/>
  <c r="CN1433"/>
  <c r="CK1433"/>
  <c r="CJ1433"/>
  <c r="CI1433"/>
  <c r="CN1432"/>
  <c r="CK1432"/>
  <c r="CJ1432"/>
  <c r="CI1432"/>
  <c r="CN1431"/>
  <c r="CK1431"/>
  <c r="CJ1431"/>
  <c r="CI1431"/>
  <c r="CN1430"/>
  <c r="CK1430"/>
  <c r="CJ1430"/>
  <c r="CI1430"/>
  <c r="DM1429"/>
  <c r="DL1429"/>
  <c r="DK1429"/>
  <c r="DJ1429"/>
  <c r="DI1429"/>
  <c r="DH1429"/>
  <c r="DG1429"/>
  <c r="DF1429"/>
  <c r="DE1429"/>
  <c r="DD1429"/>
  <c r="DC1429"/>
  <c r="DB1429"/>
  <c r="DA1429"/>
  <c r="CZ1429"/>
  <c r="CY1429"/>
  <c r="CX1429"/>
  <c r="CW1429"/>
  <c r="CV1429"/>
  <c r="CU1429"/>
  <c r="CT1429"/>
  <c r="CS1429"/>
  <c r="CR1429"/>
  <c r="CQ1429"/>
  <c r="CP1429"/>
  <c r="CO1429"/>
  <c r="CN1429"/>
  <c r="CM1429"/>
  <c r="CL1429"/>
  <c r="CK1429"/>
  <c r="CJ1429"/>
  <c r="CI1429"/>
  <c r="CH1429"/>
  <c r="CG1429"/>
  <c r="CF1429"/>
  <c r="CE1429"/>
  <c r="CD1429"/>
  <c r="CC1429"/>
  <c r="CB1429"/>
  <c r="CA1429"/>
  <c r="BZ1429"/>
  <c r="BY1429"/>
  <c r="BX1429"/>
  <c r="BW1429"/>
  <c r="BV1429"/>
  <c r="BU1429"/>
  <c r="BT1429"/>
  <c r="BS1429"/>
  <c r="BR1429"/>
  <c r="BQ1429"/>
  <c r="BP1429"/>
  <c r="BO1429"/>
  <c r="BN1429"/>
  <c r="DM1428"/>
  <c r="DL1428"/>
  <c r="DK1428"/>
  <c r="DJ1428"/>
  <c r="DI1428"/>
  <c r="DH1428"/>
  <c r="CM1428"/>
  <c r="CL1428"/>
  <c r="DG1427"/>
  <c r="DF1427"/>
  <c r="DE1427"/>
  <c r="DD1427"/>
  <c r="DG1426"/>
  <c r="DF1426"/>
  <c r="DE1426"/>
  <c r="DD1426"/>
  <c r="DG1425"/>
  <c r="DF1425"/>
  <c r="DE1425"/>
  <c r="DD1425"/>
  <c r="DG1424"/>
  <c r="DF1424"/>
  <c r="DE1424"/>
  <c r="DD1424"/>
  <c r="DG1423"/>
  <c r="DF1423"/>
  <c r="DE1423"/>
  <c r="DD1423"/>
  <c r="DM1422"/>
  <c r="DL1422"/>
  <c r="DK1422"/>
  <c r="DJ1422"/>
  <c r="DI1422"/>
  <c r="DH1422"/>
  <c r="DG1422"/>
  <c r="DF1422"/>
  <c r="DE1422"/>
  <c r="DD1422"/>
  <c r="DC1422"/>
  <c r="DB1422"/>
  <c r="DA1422"/>
  <c r="CZ1422"/>
  <c r="CY1422"/>
  <c r="CX1422"/>
  <c r="CW1422"/>
  <c r="CV1422"/>
  <c r="CU1422"/>
  <c r="CT1422"/>
  <c r="CS1422"/>
  <c r="CR1422"/>
  <c r="CQ1422"/>
  <c r="CP1422"/>
  <c r="CO1422"/>
  <c r="CN1422"/>
  <c r="CM1422"/>
  <c r="CL1422"/>
  <c r="CK1422"/>
  <c r="CJ1422"/>
  <c r="CI1422"/>
  <c r="CH1422"/>
  <c r="CG1422"/>
  <c r="CF1422"/>
  <c r="CE1422"/>
  <c r="CD1422"/>
  <c r="CC1422"/>
  <c r="CB1422"/>
  <c r="CA1422"/>
  <c r="BZ1422"/>
  <c r="BY1422"/>
  <c r="BX1422"/>
  <c r="BW1422"/>
  <c r="BV1422"/>
  <c r="BU1422"/>
  <c r="BT1422"/>
  <c r="BS1422"/>
  <c r="BR1422"/>
  <c r="BQ1422"/>
  <c r="BP1422"/>
  <c r="BO1422"/>
  <c r="BN1422"/>
  <c r="DM1421"/>
  <c r="DL1421"/>
  <c r="DK1421"/>
  <c r="DJ1421"/>
  <c r="DI1421"/>
  <c r="DH1421"/>
  <c r="DG1421"/>
  <c r="DF1421"/>
  <c r="DE1421"/>
  <c r="DD1421"/>
  <c r="DC1421"/>
  <c r="DB1421"/>
  <c r="DA1421"/>
  <c r="CZ1421"/>
  <c r="CY1421"/>
  <c r="CX1421"/>
  <c r="CW1421"/>
  <c r="CV1421"/>
  <c r="CU1421"/>
  <c r="CT1421"/>
  <c r="CS1421"/>
  <c r="CR1421"/>
  <c r="CQ1421"/>
  <c r="CP1421"/>
  <c r="CO1421"/>
  <c r="CN1421"/>
  <c r="CM1421"/>
  <c r="CL1421"/>
  <c r="CK1421"/>
  <c r="CJ1421"/>
  <c r="CI1421"/>
  <c r="CH1421"/>
  <c r="CG1421"/>
  <c r="CF1421"/>
  <c r="CE1421"/>
  <c r="CD1421"/>
  <c r="CC1421"/>
  <c r="CB1421"/>
  <c r="CA1421"/>
  <c r="BZ1421"/>
  <c r="BY1421"/>
  <c r="BX1421"/>
  <c r="BW1421"/>
  <c r="BV1421"/>
  <c r="BU1421"/>
  <c r="BT1421"/>
  <c r="BS1421"/>
  <c r="BR1421"/>
  <c r="BQ1421"/>
  <c r="BP1421"/>
  <c r="BO1421"/>
  <c r="BN1421"/>
  <c r="DM1420"/>
  <c r="DL1420"/>
  <c r="DK1420"/>
  <c r="DJ1420"/>
  <c r="DI1420"/>
  <c r="DH1420"/>
  <c r="DG1420"/>
  <c r="DF1420"/>
  <c r="DE1420"/>
  <c r="DD1420"/>
  <c r="DC1420"/>
  <c r="DB1420"/>
  <c r="DA1420"/>
  <c r="CZ1420"/>
  <c r="CY1420"/>
  <c r="CX1420"/>
  <c r="CW1420"/>
  <c r="CV1420"/>
  <c r="CU1420"/>
  <c r="CT1420"/>
  <c r="CS1420"/>
  <c r="CR1420"/>
  <c r="CQ1420"/>
  <c r="CP1420"/>
  <c r="CO1420"/>
  <c r="CN1420"/>
  <c r="CM1420"/>
  <c r="CL1420"/>
  <c r="CK1420"/>
  <c r="CJ1420"/>
  <c r="CI1420"/>
  <c r="CH1420"/>
  <c r="CG1420"/>
  <c r="CF1420"/>
  <c r="CE1420"/>
  <c r="CD1420"/>
  <c r="CC1420"/>
  <c r="CB1420"/>
  <c r="CA1420"/>
  <c r="BZ1420"/>
  <c r="BY1420"/>
  <c r="BX1420"/>
  <c r="BW1420"/>
  <c r="BV1420"/>
  <c r="BU1420"/>
  <c r="BT1420"/>
  <c r="BS1420"/>
  <c r="BR1420"/>
  <c r="BQ1420"/>
  <c r="BP1420"/>
  <c r="BO1420"/>
  <c r="BN1420"/>
  <c r="DM1419"/>
  <c r="DL1419"/>
  <c r="DK1419"/>
  <c r="DJ1419"/>
  <c r="DI1419"/>
  <c r="DH1419"/>
  <c r="DG1419"/>
  <c r="DF1419"/>
  <c r="DE1419"/>
  <c r="DD1419"/>
  <c r="DC1419"/>
  <c r="DB1419"/>
  <c r="DA1419"/>
  <c r="CZ1419"/>
  <c r="CY1419"/>
  <c r="CX1419"/>
  <c r="CW1419"/>
  <c r="CV1419"/>
  <c r="CU1419"/>
  <c r="CT1419"/>
  <c r="CS1419"/>
  <c r="CR1419"/>
  <c r="CQ1419"/>
  <c r="CP1419"/>
  <c r="CO1419"/>
  <c r="CN1419"/>
  <c r="CM1419"/>
  <c r="CL1419"/>
  <c r="CK1419"/>
  <c r="CJ1419"/>
  <c r="CI1419"/>
  <c r="CH1419"/>
  <c r="CG1419"/>
  <c r="CF1419"/>
  <c r="CE1419"/>
  <c r="CD1419"/>
  <c r="CC1419"/>
  <c r="CB1419"/>
  <c r="CA1419"/>
  <c r="BZ1419"/>
  <c r="BY1419"/>
  <c r="BX1419"/>
  <c r="BW1419"/>
  <c r="BV1419"/>
  <c r="BU1419"/>
  <c r="BT1419"/>
  <c r="BS1419"/>
  <c r="BR1419"/>
  <c r="BQ1419"/>
  <c r="BP1419"/>
  <c r="BO1419"/>
  <c r="BN1419"/>
  <c r="DM1418"/>
  <c r="DL1418"/>
  <c r="DK1418"/>
  <c r="DJ1418"/>
  <c r="DI1418"/>
  <c r="DH1418"/>
  <c r="DG1418"/>
  <c r="DF1418"/>
  <c r="DE1418"/>
  <c r="DD1418"/>
  <c r="DC1418"/>
  <c r="DB1418"/>
  <c r="DA1418"/>
  <c r="CZ1418"/>
  <c r="CY1418"/>
  <c r="CX1418"/>
  <c r="CW1418"/>
  <c r="CV1418"/>
  <c r="CU1418"/>
  <c r="CT1418"/>
  <c r="CS1418"/>
  <c r="CR1418"/>
  <c r="CQ1418"/>
  <c r="CP1418"/>
  <c r="CO1418"/>
  <c r="CN1418"/>
  <c r="CM1418"/>
  <c r="CL1418"/>
  <c r="CK1418"/>
  <c r="CJ1418"/>
  <c r="CI1418"/>
  <c r="CH1418"/>
  <c r="CG1418"/>
  <c r="CF1418"/>
  <c r="CE1418"/>
  <c r="CD1418"/>
  <c r="CC1418"/>
  <c r="CB1418"/>
  <c r="CA1418"/>
  <c r="BZ1418"/>
  <c r="BY1418"/>
  <c r="BX1418"/>
  <c r="BW1418"/>
  <c r="BV1418"/>
  <c r="BU1418"/>
  <c r="BT1418"/>
  <c r="BS1418"/>
  <c r="BR1418"/>
  <c r="BQ1418"/>
  <c r="BP1418"/>
  <c r="BO1418"/>
  <c r="BN1418"/>
  <c r="DM1417"/>
  <c r="DL1417"/>
  <c r="DK1417"/>
  <c r="DJ1417"/>
  <c r="DI1417"/>
  <c r="DH1417"/>
  <c r="DG1417"/>
  <c r="DF1417"/>
  <c r="DE1417"/>
  <c r="DD1417"/>
  <c r="DC1417"/>
  <c r="DB1417"/>
  <c r="DA1417"/>
  <c r="CZ1417"/>
  <c r="CY1417"/>
  <c r="CX1417"/>
  <c r="CW1417"/>
  <c r="CV1417"/>
  <c r="CU1417"/>
  <c r="CT1417"/>
  <c r="CS1417"/>
  <c r="CR1417"/>
  <c r="CQ1417"/>
  <c r="CP1417"/>
  <c r="CO1417"/>
  <c r="CN1417"/>
  <c r="CM1417"/>
  <c r="CL1417"/>
  <c r="CK1417"/>
  <c r="CJ1417"/>
  <c r="CI1417"/>
  <c r="CH1417"/>
  <c r="CG1417"/>
  <c r="CF1417"/>
  <c r="CE1417"/>
  <c r="CD1417"/>
  <c r="CC1417"/>
  <c r="CB1417"/>
  <c r="CA1417"/>
  <c r="BZ1417"/>
  <c r="BY1417"/>
  <c r="BX1417"/>
  <c r="BW1417"/>
  <c r="BV1417"/>
  <c r="BU1417"/>
  <c r="BT1417"/>
  <c r="BS1417"/>
  <c r="BR1417"/>
  <c r="BQ1417"/>
  <c r="BP1417"/>
  <c r="BO1417"/>
  <c r="BN1417"/>
  <c r="CN1416"/>
  <c r="CK1416"/>
  <c r="CJ1416"/>
  <c r="CI1416"/>
  <c r="CN1415"/>
  <c r="CK1415"/>
  <c r="CJ1415"/>
  <c r="CI1415"/>
  <c r="CN1414"/>
  <c r="CK1414"/>
  <c r="CJ1414"/>
  <c r="CI1414"/>
  <c r="CN1413"/>
  <c r="CK1413"/>
  <c r="CJ1413"/>
  <c r="CI1413"/>
  <c r="CN1412"/>
  <c r="CK1412"/>
  <c r="CJ1412"/>
  <c r="CI1412"/>
  <c r="DM1411"/>
  <c r="DL1411"/>
  <c r="DK1411"/>
  <c r="DJ1411"/>
  <c r="DI1411"/>
  <c r="DH1411"/>
  <c r="DG1411"/>
  <c r="DF1411"/>
  <c r="DE1411"/>
  <c r="DD1411"/>
  <c r="DC1411"/>
  <c r="DB1411"/>
  <c r="DA1411"/>
  <c r="CZ1411"/>
  <c r="CY1411"/>
  <c r="CX1411"/>
  <c r="CW1411"/>
  <c r="CV1411"/>
  <c r="CU1411"/>
  <c r="CT1411"/>
  <c r="CS1411"/>
  <c r="CR1411"/>
  <c r="CQ1411"/>
  <c r="CP1411"/>
  <c r="CO1411"/>
  <c r="CN1411"/>
  <c r="CM1411"/>
  <c r="CL1411"/>
  <c r="CK1411"/>
  <c r="CJ1411"/>
  <c r="CI1411"/>
  <c r="CH1411"/>
  <c r="CG1411"/>
  <c r="CF1411"/>
  <c r="CE1411"/>
  <c r="CD1411"/>
  <c r="CC1411"/>
  <c r="CB1411"/>
  <c r="CA1411"/>
  <c r="BZ1411"/>
  <c r="BY1411"/>
  <c r="BX1411"/>
  <c r="BW1411"/>
  <c r="BV1411"/>
  <c r="BU1411"/>
  <c r="BT1411"/>
  <c r="BS1411"/>
  <c r="BR1411"/>
  <c r="BQ1411"/>
  <c r="BP1411"/>
  <c r="BO1411"/>
  <c r="BN1411"/>
  <c r="DM1410"/>
  <c r="DL1410"/>
  <c r="DK1410"/>
  <c r="DJ1410"/>
  <c r="DI1410"/>
  <c r="DH1410"/>
  <c r="DG1410"/>
  <c r="DF1410"/>
  <c r="DE1410"/>
  <c r="DD1410"/>
  <c r="DC1410"/>
  <c r="DB1410"/>
  <c r="DA1410"/>
  <c r="CZ1410"/>
  <c r="CY1410"/>
  <c r="CX1410"/>
  <c r="CW1410"/>
  <c r="CV1410"/>
  <c r="CU1410"/>
  <c r="CT1410"/>
  <c r="CS1410"/>
  <c r="CR1410"/>
  <c r="CQ1410"/>
  <c r="CP1410"/>
  <c r="CO1410"/>
  <c r="CN1410"/>
  <c r="CM1410"/>
  <c r="CL1410"/>
  <c r="CK1410"/>
  <c r="CJ1410"/>
  <c r="CI1410"/>
  <c r="CH1410"/>
  <c r="CG1410"/>
  <c r="CF1410"/>
  <c r="CE1410"/>
  <c r="CD1410"/>
  <c r="CC1410"/>
  <c r="CB1410"/>
  <c r="CA1410"/>
  <c r="BZ1410"/>
  <c r="BY1410"/>
  <c r="BX1410"/>
  <c r="BW1410"/>
  <c r="BV1410"/>
  <c r="BU1410"/>
  <c r="BT1410"/>
  <c r="BS1410"/>
  <c r="BR1410"/>
  <c r="BQ1410"/>
  <c r="BP1410"/>
  <c r="BO1410"/>
  <c r="BN1410"/>
  <c r="DM1409"/>
  <c r="DL1409"/>
  <c r="DK1409"/>
  <c r="DJ1409"/>
  <c r="DI1409"/>
  <c r="DH1409"/>
  <c r="CM1409"/>
  <c r="CL1409"/>
  <c r="DG1408"/>
  <c r="DF1408"/>
  <c r="DE1408"/>
  <c r="DD1408"/>
  <c r="DG1407"/>
  <c r="DF1407"/>
  <c r="DE1407"/>
  <c r="DD1407"/>
  <c r="DG1406"/>
  <c r="DF1406"/>
  <c r="DE1406"/>
  <c r="DD1406"/>
  <c r="DG1405"/>
  <c r="DF1405"/>
  <c r="DE1405"/>
  <c r="DD1405"/>
  <c r="DG1404"/>
  <c r="DF1404"/>
  <c r="DE1404"/>
  <c r="DD1404"/>
  <c r="DM1403"/>
  <c r="DL1403"/>
  <c r="DK1403"/>
  <c r="DJ1403"/>
  <c r="DI1403"/>
  <c r="DH1403"/>
  <c r="DG1403"/>
  <c r="DF1403"/>
  <c r="DE1403"/>
  <c r="DD1403"/>
  <c r="DC1403"/>
  <c r="DB1403"/>
  <c r="DA1403"/>
  <c r="CZ1403"/>
  <c r="CY1403"/>
  <c r="CX1403"/>
  <c r="CW1403"/>
  <c r="CV1403"/>
  <c r="CU1403"/>
  <c r="CT1403"/>
  <c r="CS1403"/>
  <c r="CR1403"/>
  <c r="CQ1403"/>
  <c r="CP1403"/>
  <c r="CO1403"/>
  <c r="CN1403"/>
  <c r="CM1403"/>
  <c r="CL1403"/>
  <c r="CK1403"/>
  <c r="CJ1403"/>
  <c r="CI1403"/>
  <c r="CH1403"/>
  <c r="CG1403"/>
  <c r="CF1403"/>
  <c r="CE1403"/>
  <c r="CD1403"/>
  <c r="CC1403"/>
  <c r="CB1403"/>
  <c r="CA1403"/>
  <c r="BZ1403"/>
  <c r="BY1403"/>
  <c r="BX1403"/>
  <c r="BW1403"/>
  <c r="BV1403"/>
  <c r="BU1403"/>
  <c r="BT1403"/>
  <c r="BS1403"/>
  <c r="BR1403"/>
  <c r="BQ1403"/>
  <c r="BP1403"/>
  <c r="BO1403"/>
  <c r="BN1403"/>
  <c r="DM1402"/>
  <c r="DL1402"/>
  <c r="DK1402"/>
  <c r="DJ1402"/>
  <c r="DI1402"/>
  <c r="DH1402"/>
  <c r="DG1402"/>
  <c r="DF1402"/>
  <c r="DE1402"/>
  <c r="DD1402"/>
  <c r="DC1402"/>
  <c r="DB1402"/>
  <c r="DA1402"/>
  <c r="CZ1402"/>
  <c r="CY1402"/>
  <c r="CX1402"/>
  <c r="CW1402"/>
  <c r="CV1402"/>
  <c r="CU1402"/>
  <c r="CT1402"/>
  <c r="CS1402"/>
  <c r="CR1402"/>
  <c r="CQ1402"/>
  <c r="CP1402"/>
  <c r="CO1402"/>
  <c r="CN1402"/>
  <c r="CM1402"/>
  <c r="CL1402"/>
  <c r="CK1402"/>
  <c r="CJ1402"/>
  <c r="CI1402"/>
  <c r="CH1402"/>
  <c r="CG1402"/>
  <c r="CF1402"/>
  <c r="CE1402"/>
  <c r="CD1402"/>
  <c r="CC1402"/>
  <c r="CB1402"/>
  <c r="CA1402"/>
  <c r="BZ1402"/>
  <c r="BY1402"/>
  <c r="BX1402"/>
  <c r="BW1402"/>
  <c r="BV1402"/>
  <c r="BU1402"/>
  <c r="BT1402"/>
  <c r="BS1402"/>
  <c r="BR1402"/>
  <c r="BQ1402"/>
  <c r="BP1402"/>
  <c r="BO1402"/>
  <c r="BN1402"/>
  <c r="DM1401"/>
  <c r="DL1401"/>
  <c r="DK1401"/>
  <c r="DJ1401"/>
  <c r="DI1401"/>
  <c r="DH1401"/>
  <c r="DG1401"/>
  <c r="DF1401"/>
  <c r="DE1401"/>
  <c r="DD1401"/>
  <c r="DC1401"/>
  <c r="DB1401"/>
  <c r="DA1401"/>
  <c r="CZ1401"/>
  <c r="CY1401"/>
  <c r="CX1401"/>
  <c r="CW1401"/>
  <c r="CV1401"/>
  <c r="CU1401"/>
  <c r="CT1401"/>
  <c r="CS1401"/>
  <c r="CR1401"/>
  <c r="CQ1401"/>
  <c r="CP1401"/>
  <c r="CO1401"/>
  <c r="CN1401"/>
  <c r="CM1401"/>
  <c r="CL1401"/>
  <c r="CK1401"/>
  <c r="CJ1401"/>
  <c r="CI1401"/>
  <c r="CH1401"/>
  <c r="CG1401"/>
  <c r="CF1401"/>
  <c r="CE1401"/>
  <c r="CD1401"/>
  <c r="CC1401"/>
  <c r="CB1401"/>
  <c r="CA1401"/>
  <c r="BZ1401"/>
  <c r="BY1401"/>
  <c r="BX1401"/>
  <c r="BW1401"/>
  <c r="BV1401"/>
  <c r="BU1401"/>
  <c r="BT1401"/>
  <c r="BS1401"/>
  <c r="BR1401"/>
  <c r="BQ1401"/>
  <c r="BP1401"/>
  <c r="BO1401"/>
  <c r="BN1401"/>
  <c r="DM1400"/>
  <c r="DL1400"/>
  <c r="DK1400"/>
  <c r="DJ1400"/>
  <c r="DI1400"/>
  <c r="DH1400"/>
  <c r="DG1400"/>
  <c r="DF1400"/>
  <c r="DE1400"/>
  <c r="DD1400"/>
  <c r="DC1400"/>
  <c r="DB1400"/>
  <c r="DA1400"/>
  <c r="CZ1400"/>
  <c r="CY1400"/>
  <c r="CX1400"/>
  <c r="CW1400"/>
  <c r="CV1400"/>
  <c r="CU1400"/>
  <c r="CT1400"/>
  <c r="CS1400"/>
  <c r="CR1400"/>
  <c r="CQ1400"/>
  <c r="CP1400"/>
  <c r="CO1400"/>
  <c r="CN1400"/>
  <c r="CM1400"/>
  <c r="CL1400"/>
  <c r="CK1400"/>
  <c r="CJ1400"/>
  <c r="CI1400"/>
  <c r="CH1400"/>
  <c r="CG1400"/>
  <c r="CF1400"/>
  <c r="CE1400"/>
  <c r="CD1400"/>
  <c r="CC1400"/>
  <c r="CB1400"/>
  <c r="CA1400"/>
  <c r="BZ1400"/>
  <c r="BY1400"/>
  <c r="BX1400"/>
  <c r="BW1400"/>
  <c r="BV1400"/>
  <c r="BU1400"/>
  <c r="BT1400"/>
  <c r="BS1400"/>
  <c r="BR1400"/>
  <c r="BQ1400"/>
  <c r="BP1400"/>
  <c r="BO1400"/>
  <c r="BN1400"/>
  <c r="DM1399"/>
  <c r="DL1399"/>
  <c r="DK1399"/>
  <c r="DJ1399"/>
  <c r="DI1399"/>
  <c r="DH1399"/>
  <c r="DG1399"/>
  <c r="DF1399"/>
  <c r="DE1399"/>
  <c r="DD1399"/>
  <c r="DC1399"/>
  <c r="DB1399"/>
  <c r="DA1399"/>
  <c r="CZ1399"/>
  <c r="CY1399"/>
  <c r="CX1399"/>
  <c r="CW1399"/>
  <c r="CV1399"/>
  <c r="CU1399"/>
  <c r="CT1399"/>
  <c r="CS1399"/>
  <c r="CR1399"/>
  <c r="CQ1399"/>
  <c r="CP1399"/>
  <c r="CO1399"/>
  <c r="CN1399"/>
  <c r="CM1399"/>
  <c r="CL1399"/>
  <c r="CK1399"/>
  <c r="CJ1399"/>
  <c r="CI1399"/>
  <c r="CH1399"/>
  <c r="CG1399"/>
  <c r="CF1399"/>
  <c r="CE1399"/>
  <c r="CD1399"/>
  <c r="CC1399"/>
  <c r="CB1399"/>
  <c r="CA1399"/>
  <c r="BZ1399"/>
  <c r="BY1399"/>
  <c r="BX1399"/>
  <c r="BW1399"/>
  <c r="BV1399"/>
  <c r="BU1399"/>
  <c r="BT1399"/>
  <c r="BS1399"/>
  <c r="BR1399"/>
  <c r="BQ1399"/>
  <c r="BP1399"/>
  <c r="BO1399"/>
  <c r="BN1399"/>
  <c r="CN1398"/>
  <c r="CK1398"/>
  <c r="CJ1398"/>
  <c r="CI1398"/>
  <c r="CN1397"/>
  <c r="CK1397"/>
  <c r="CJ1397"/>
  <c r="CI1397"/>
  <c r="CN1396"/>
  <c r="CK1396"/>
  <c r="CJ1396"/>
  <c r="CI1396"/>
  <c r="CN1395"/>
  <c r="CK1395"/>
  <c r="CJ1395"/>
  <c r="CI1395"/>
  <c r="CN1394"/>
  <c r="CK1394"/>
  <c r="CJ1394"/>
  <c r="CI1394"/>
  <c r="CN1393"/>
  <c r="CK1393"/>
  <c r="CJ1393"/>
  <c r="CI1393"/>
  <c r="CN1392"/>
  <c r="CK1392"/>
  <c r="CJ1392"/>
  <c r="CI1392"/>
  <c r="DM1391"/>
  <c r="DL1391"/>
  <c r="DK1391"/>
  <c r="DJ1391"/>
  <c r="DI1391"/>
  <c r="DH1391"/>
  <c r="DG1391"/>
  <c r="DF1391"/>
  <c r="DE1391"/>
  <c r="DD1391"/>
  <c r="DC1391"/>
  <c r="DB1391"/>
  <c r="DA1391"/>
  <c r="CZ1391"/>
  <c r="CY1391"/>
  <c r="CX1391"/>
  <c r="CW1391"/>
  <c r="CV1391"/>
  <c r="CU1391"/>
  <c r="CT1391"/>
  <c r="CS1391"/>
  <c r="CR1391"/>
  <c r="CQ1391"/>
  <c r="CP1391"/>
  <c r="CO1391"/>
  <c r="CN1391"/>
  <c r="CM1391"/>
  <c r="CL1391"/>
  <c r="CK1391"/>
  <c r="CJ1391"/>
  <c r="CI1391"/>
  <c r="CH1391"/>
  <c r="CG1391"/>
  <c r="CF1391"/>
  <c r="CE1391"/>
  <c r="CD1391"/>
  <c r="CC1391"/>
  <c r="CB1391"/>
  <c r="CA1391"/>
  <c r="BZ1391"/>
  <c r="BY1391"/>
  <c r="BX1391"/>
  <c r="BW1391"/>
  <c r="BV1391"/>
  <c r="BU1391"/>
  <c r="BT1391"/>
  <c r="BS1391"/>
  <c r="BR1391"/>
  <c r="BQ1391"/>
  <c r="BP1391"/>
  <c r="BO1391"/>
  <c r="BN1391"/>
  <c r="DM1390"/>
  <c r="DL1390"/>
  <c r="DK1390"/>
  <c r="DJ1390"/>
  <c r="DI1390"/>
  <c r="DH1390"/>
  <c r="DG1390"/>
  <c r="DF1390"/>
  <c r="DE1390"/>
  <c r="DD1390"/>
  <c r="DC1390"/>
  <c r="DB1390"/>
  <c r="DA1390"/>
  <c r="CZ1390"/>
  <c r="CY1390"/>
  <c r="CX1390"/>
  <c r="CW1390"/>
  <c r="CV1390"/>
  <c r="CU1390"/>
  <c r="CT1390"/>
  <c r="CS1390"/>
  <c r="CR1390"/>
  <c r="CQ1390"/>
  <c r="CP1390"/>
  <c r="CO1390"/>
  <c r="CN1390"/>
  <c r="CM1390"/>
  <c r="CL1390"/>
  <c r="CK1390"/>
  <c r="CJ1390"/>
  <c r="CI1390"/>
  <c r="CH1390"/>
  <c r="CG1390"/>
  <c r="CF1390"/>
  <c r="CE1390"/>
  <c r="CD1390"/>
  <c r="CC1390"/>
  <c r="CB1390"/>
  <c r="CA1390"/>
  <c r="BZ1390"/>
  <c r="BY1390"/>
  <c r="BX1390"/>
  <c r="BW1390"/>
  <c r="BV1390"/>
  <c r="BU1390"/>
  <c r="BT1390"/>
  <c r="BS1390"/>
  <c r="BR1390"/>
  <c r="BQ1390"/>
  <c r="BP1390"/>
  <c r="BO1390"/>
  <c r="BN1390"/>
  <c r="DM1389"/>
  <c r="DL1389"/>
  <c r="DK1389"/>
  <c r="DJ1389"/>
  <c r="DI1389"/>
  <c r="DH1389"/>
  <c r="CM1389"/>
  <c r="CL1389"/>
  <c r="DG1388"/>
  <c r="DF1388"/>
  <c r="DE1388"/>
  <c r="DD1388"/>
  <c r="DG1387"/>
  <c r="DF1387"/>
  <c r="DE1387"/>
  <c r="DD1387"/>
  <c r="DG1386"/>
  <c r="DF1386"/>
  <c r="DE1386"/>
  <c r="DD1386"/>
  <c r="DG1385"/>
  <c r="DF1385"/>
  <c r="DE1385"/>
  <c r="DD1385"/>
  <c r="DG1384"/>
  <c r="DF1384"/>
  <c r="DE1384"/>
  <c r="DD1384"/>
  <c r="DM1383"/>
  <c r="DL1383"/>
  <c r="DK1383"/>
  <c r="DJ1383"/>
  <c r="DI1383"/>
  <c r="DH1383"/>
  <c r="DG1383"/>
  <c r="DF1383"/>
  <c r="DE1383"/>
  <c r="DD1383"/>
  <c r="DC1383"/>
  <c r="DB1383"/>
  <c r="DA1383"/>
  <c r="CZ1383"/>
  <c r="CY1383"/>
  <c r="CX1383"/>
  <c r="CW1383"/>
  <c r="CV1383"/>
  <c r="CU1383"/>
  <c r="CT1383"/>
  <c r="CS1383"/>
  <c r="CR1383"/>
  <c r="CQ1383"/>
  <c r="CP1383"/>
  <c r="CO1383"/>
  <c r="CN1383"/>
  <c r="CM1383"/>
  <c r="CL1383"/>
  <c r="CK1383"/>
  <c r="CJ1383"/>
  <c r="CI1383"/>
  <c r="CH1383"/>
  <c r="CG1383"/>
  <c r="CF1383"/>
  <c r="CE1383"/>
  <c r="CD1383"/>
  <c r="CC1383"/>
  <c r="CB1383"/>
  <c r="CA1383"/>
  <c r="BZ1383"/>
  <c r="BY1383"/>
  <c r="BX1383"/>
  <c r="BW1383"/>
  <c r="BV1383"/>
  <c r="BU1383"/>
  <c r="BT1383"/>
  <c r="BS1383"/>
  <c r="BR1383"/>
  <c r="BQ1383"/>
  <c r="BP1383"/>
  <c r="BO1383"/>
  <c r="BN1383"/>
  <c r="DM1382"/>
  <c r="DL1382"/>
  <c r="DK1382"/>
  <c r="DJ1382"/>
  <c r="DI1382"/>
  <c r="DH1382"/>
  <c r="DG1382"/>
  <c r="DF1382"/>
  <c r="DE1382"/>
  <c r="DD1382"/>
  <c r="DC1382"/>
  <c r="DB1382"/>
  <c r="DA1382"/>
  <c r="CZ1382"/>
  <c r="CY1382"/>
  <c r="CX1382"/>
  <c r="CW1382"/>
  <c r="CV1382"/>
  <c r="CU1382"/>
  <c r="CT1382"/>
  <c r="CS1382"/>
  <c r="CR1382"/>
  <c r="CQ1382"/>
  <c r="CP1382"/>
  <c r="CO1382"/>
  <c r="CN1382"/>
  <c r="CM1382"/>
  <c r="CL1382"/>
  <c r="CK1382"/>
  <c r="CJ1382"/>
  <c r="CI1382"/>
  <c r="CH1382"/>
  <c r="CG1382"/>
  <c r="CF1382"/>
  <c r="CE1382"/>
  <c r="CD1382"/>
  <c r="CC1382"/>
  <c r="CB1382"/>
  <c r="CA1382"/>
  <c r="BZ1382"/>
  <c r="BY1382"/>
  <c r="BX1382"/>
  <c r="BW1382"/>
  <c r="BV1382"/>
  <c r="BU1382"/>
  <c r="BT1382"/>
  <c r="BS1382"/>
  <c r="BR1382"/>
  <c r="BQ1382"/>
  <c r="BP1382"/>
  <c r="BO1382"/>
  <c r="BN1382"/>
  <c r="DM1381"/>
  <c r="DL1381"/>
  <c r="DK1381"/>
  <c r="DJ1381"/>
  <c r="DI1381"/>
  <c r="DH1381"/>
  <c r="DG1381"/>
  <c r="DF1381"/>
  <c r="DE1381"/>
  <c r="DD1381"/>
  <c r="DC1381"/>
  <c r="DB1381"/>
  <c r="DA1381"/>
  <c r="CZ1381"/>
  <c r="CY1381"/>
  <c r="CX1381"/>
  <c r="CW1381"/>
  <c r="CV1381"/>
  <c r="CU1381"/>
  <c r="CT1381"/>
  <c r="CS1381"/>
  <c r="CR1381"/>
  <c r="CQ1381"/>
  <c r="CP1381"/>
  <c r="CO1381"/>
  <c r="CN1381"/>
  <c r="CM1381"/>
  <c r="CL1381"/>
  <c r="CK1381"/>
  <c r="CJ1381"/>
  <c r="CI1381"/>
  <c r="CH1381"/>
  <c r="CG1381"/>
  <c r="CF1381"/>
  <c r="CE1381"/>
  <c r="CD1381"/>
  <c r="CC1381"/>
  <c r="CB1381"/>
  <c r="CA1381"/>
  <c r="BZ1381"/>
  <c r="BY1381"/>
  <c r="BX1381"/>
  <c r="BW1381"/>
  <c r="BV1381"/>
  <c r="BU1381"/>
  <c r="BT1381"/>
  <c r="BS1381"/>
  <c r="BR1381"/>
  <c r="BQ1381"/>
  <c r="BP1381"/>
  <c r="BO1381"/>
  <c r="BN1381"/>
  <c r="DM1380"/>
  <c r="DL1380"/>
  <c r="DK1380"/>
  <c r="DJ1380"/>
  <c r="DI1380"/>
  <c r="DH1380"/>
  <c r="DG1380"/>
  <c r="DF1380"/>
  <c r="DE1380"/>
  <c r="DD1380"/>
  <c r="DC1380"/>
  <c r="DB1380"/>
  <c r="DA1380"/>
  <c r="CZ1380"/>
  <c r="CY1380"/>
  <c r="CX1380"/>
  <c r="CW1380"/>
  <c r="CV1380"/>
  <c r="CU1380"/>
  <c r="CT1380"/>
  <c r="CS1380"/>
  <c r="CR1380"/>
  <c r="CQ1380"/>
  <c r="CP1380"/>
  <c r="CO1380"/>
  <c r="CN1380"/>
  <c r="CM1380"/>
  <c r="CL1380"/>
  <c r="CK1380"/>
  <c r="CJ1380"/>
  <c r="CI1380"/>
  <c r="CH1380"/>
  <c r="CG1380"/>
  <c r="CF1380"/>
  <c r="CE1380"/>
  <c r="CD1380"/>
  <c r="CC1380"/>
  <c r="CB1380"/>
  <c r="CA1380"/>
  <c r="BZ1380"/>
  <c r="BY1380"/>
  <c r="BX1380"/>
  <c r="BW1380"/>
  <c r="BV1380"/>
  <c r="BU1380"/>
  <c r="BT1380"/>
  <c r="BS1380"/>
  <c r="BR1380"/>
  <c r="BQ1380"/>
  <c r="BP1380"/>
  <c r="BO1380"/>
  <c r="BN1380"/>
  <c r="DM1379"/>
  <c r="DL1379"/>
  <c r="DK1379"/>
  <c r="DJ1379"/>
  <c r="DI1379"/>
  <c r="DH1379"/>
  <c r="DG1379"/>
  <c r="DF1379"/>
  <c r="DE1379"/>
  <c r="DD1379"/>
  <c r="DC1379"/>
  <c r="DB1379"/>
  <c r="DA1379"/>
  <c r="CZ1379"/>
  <c r="CY1379"/>
  <c r="CX1379"/>
  <c r="CW1379"/>
  <c r="CV1379"/>
  <c r="CU1379"/>
  <c r="CT1379"/>
  <c r="CS1379"/>
  <c r="CR1379"/>
  <c r="CQ1379"/>
  <c r="CP1379"/>
  <c r="CO1379"/>
  <c r="CN1379"/>
  <c r="CM1379"/>
  <c r="CL1379"/>
  <c r="CK1379"/>
  <c r="CJ1379"/>
  <c r="CI1379"/>
  <c r="CH1379"/>
  <c r="CG1379"/>
  <c r="CF1379"/>
  <c r="CE1379"/>
  <c r="CD1379"/>
  <c r="CC1379"/>
  <c r="CB1379"/>
  <c r="CA1379"/>
  <c r="BZ1379"/>
  <c r="BY1379"/>
  <c r="BX1379"/>
  <c r="BW1379"/>
  <c r="BV1379"/>
  <c r="BU1379"/>
  <c r="BT1379"/>
  <c r="BS1379"/>
  <c r="BR1379"/>
  <c r="BQ1379"/>
  <c r="BP1379"/>
  <c r="BO1379"/>
  <c r="BN1379"/>
  <c r="CN1378"/>
  <c r="CK1378"/>
  <c r="CJ1378"/>
  <c r="CI1378"/>
  <c r="CN1377"/>
  <c r="CK1377"/>
  <c r="CJ1377"/>
  <c r="CI1377"/>
  <c r="CN1376"/>
  <c r="CK1376"/>
  <c r="CJ1376"/>
  <c r="CI1376"/>
  <c r="CN1375"/>
  <c r="CK1375"/>
  <c r="CJ1375"/>
  <c r="CI1375"/>
  <c r="CN1374"/>
  <c r="CK1374"/>
  <c r="CJ1374"/>
  <c r="CI1374"/>
  <c r="CN1373"/>
  <c r="CK1373"/>
  <c r="CJ1373"/>
  <c r="CI1373"/>
  <c r="CN1372"/>
  <c r="CK1372"/>
  <c r="CJ1372"/>
  <c r="CI1372"/>
  <c r="CN1371"/>
  <c r="CK1371"/>
  <c r="CJ1371"/>
  <c r="CI1371"/>
  <c r="DM1370"/>
  <c r="DL1370"/>
  <c r="DK1370"/>
  <c r="DJ1370"/>
  <c r="DI1370"/>
  <c r="DH1370"/>
  <c r="DG1370"/>
  <c r="DF1370"/>
  <c r="DE1370"/>
  <c r="DD1370"/>
  <c r="DC1370"/>
  <c r="DB1370"/>
  <c r="DA1370"/>
  <c r="CZ1370"/>
  <c r="CY1370"/>
  <c r="CX1370"/>
  <c r="CW1370"/>
  <c r="CV1370"/>
  <c r="CU1370"/>
  <c r="CT1370"/>
  <c r="CS1370"/>
  <c r="CR1370"/>
  <c r="CQ1370"/>
  <c r="CP1370"/>
  <c r="CO1370"/>
  <c r="CN1370"/>
  <c r="CM1370"/>
  <c r="CL1370"/>
  <c r="CK1370"/>
  <c r="CJ1370"/>
  <c r="CI1370"/>
  <c r="CH1370"/>
  <c r="CG1370"/>
  <c r="CF1370"/>
  <c r="CE1370"/>
  <c r="CD1370"/>
  <c r="CC1370"/>
  <c r="CB1370"/>
  <c r="CA1370"/>
  <c r="BZ1370"/>
  <c r="BY1370"/>
  <c r="BX1370"/>
  <c r="BW1370"/>
  <c r="BV1370"/>
  <c r="BU1370"/>
  <c r="BT1370"/>
  <c r="BS1370"/>
  <c r="BR1370"/>
  <c r="BQ1370"/>
  <c r="BP1370"/>
  <c r="BO1370"/>
  <c r="BN1370"/>
  <c r="DM1369"/>
  <c r="DL1369"/>
  <c r="DK1369"/>
  <c r="DJ1369"/>
  <c r="DI1369"/>
  <c r="DH1369"/>
  <c r="CM1369"/>
  <c r="CL1369"/>
  <c r="DG1368"/>
  <c r="DF1368"/>
  <c r="DE1368"/>
  <c r="DD1368"/>
  <c r="DG1367"/>
  <c r="DF1367"/>
  <c r="DE1367"/>
  <c r="DD1367"/>
  <c r="DG1366"/>
  <c r="DF1366"/>
  <c r="DE1366"/>
  <c r="DD1366"/>
  <c r="DG1365"/>
  <c r="DF1365"/>
  <c r="DE1365"/>
  <c r="DD1365"/>
  <c r="DG1364"/>
  <c r="DF1364"/>
  <c r="DE1364"/>
  <c r="DD1364"/>
  <c r="DG1363"/>
  <c r="DF1363"/>
  <c r="DE1363"/>
  <c r="DD1363"/>
  <c r="DG1362"/>
  <c r="DF1362"/>
  <c r="DE1362"/>
  <c r="DD1362"/>
  <c r="DG1361"/>
  <c r="DF1361"/>
  <c r="DE1361"/>
  <c r="DD1361"/>
  <c r="DM1360"/>
  <c r="DL1360"/>
  <c r="DK1360"/>
  <c r="DJ1360"/>
  <c r="DI1360"/>
  <c r="DH1360"/>
  <c r="DG1360"/>
  <c r="DF1360"/>
  <c r="DE1360"/>
  <c r="DD1360"/>
  <c r="DC1360"/>
  <c r="DB1360"/>
  <c r="DA1360"/>
  <c r="CZ1360"/>
  <c r="CY1360"/>
  <c r="CX1360"/>
  <c r="CW1360"/>
  <c r="CV1360"/>
  <c r="CU1360"/>
  <c r="CT1360"/>
  <c r="CS1360"/>
  <c r="CR1360"/>
  <c r="CQ1360"/>
  <c r="CP1360"/>
  <c r="CO1360"/>
  <c r="CN1360"/>
  <c r="CM1360"/>
  <c r="CL1360"/>
  <c r="CK1360"/>
  <c r="CJ1360"/>
  <c r="CI1360"/>
  <c r="CH1360"/>
  <c r="CG1360"/>
  <c r="CF1360"/>
  <c r="CE1360"/>
  <c r="CD1360"/>
  <c r="CC1360"/>
  <c r="CB1360"/>
  <c r="CA1360"/>
  <c r="BZ1360"/>
  <c r="BY1360"/>
  <c r="BX1360"/>
  <c r="BW1360"/>
  <c r="BV1360"/>
  <c r="BU1360"/>
  <c r="BT1360"/>
  <c r="BS1360"/>
  <c r="BR1360"/>
  <c r="BQ1360"/>
  <c r="BP1360"/>
  <c r="BO1360"/>
  <c r="BN1360"/>
  <c r="DM1359"/>
  <c r="DL1359"/>
  <c r="DK1359"/>
  <c r="DJ1359"/>
  <c r="DI1359"/>
  <c r="DH1359"/>
  <c r="DG1359"/>
  <c r="DF1359"/>
  <c r="DE1359"/>
  <c r="DD1359"/>
  <c r="DC1359"/>
  <c r="DB1359"/>
  <c r="DA1359"/>
  <c r="CZ1359"/>
  <c r="CY1359"/>
  <c r="CX1359"/>
  <c r="CW1359"/>
  <c r="CV1359"/>
  <c r="CU1359"/>
  <c r="CT1359"/>
  <c r="CS1359"/>
  <c r="CR1359"/>
  <c r="CQ1359"/>
  <c r="CP1359"/>
  <c r="CO1359"/>
  <c r="CN1359"/>
  <c r="CM1359"/>
  <c r="CL1359"/>
  <c r="CK1359"/>
  <c r="CJ1359"/>
  <c r="CI1359"/>
  <c r="CH1359"/>
  <c r="CG1359"/>
  <c r="CF1359"/>
  <c r="CE1359"/>
  <c r="CD1359"/>
  <c r="CC1359"/>
  <c r="CB1359"/>
  <c r="CA1359"/>
  <c r="BZ1359"/>
  <c r="BY1359"/>
  <c r="BX1359"/>
  <c r="BW1359"/>
  <c r="BV1359"/>
  <c r="BU1359"/>
  <c r="BT1359"/>
  <c r="BS1359"/>
  <c r="BR1359"/>
  <c r="BQ1359"/>
  <c r="BP1359"/>
  <c r="BO1359"/>
  <c r="BN1359"/>
  <c r="DM1358"/>
  <c r="DL1358"/>
  <c r="DK1358"/>
  <c r="DJ1358"/>
  <c r="DI1358"/>
  <c r="DH1358"/>
  <c r="DG1358"/>
  <c r="DF1358"/>
  <c r="DE1358"/>
  <c r="DD1358"/>
  <c r="DC1358"/>
  <c r="DB1358"/>
  <c r="DA1358"/>
  <c r="CZ1358"/>
  <c r="CY1358"/>
  <c r="CX1358"/>
  <c r="CW1358"/>
  <c r="CV1358"/>
  <c r="CU1358"/>
  <c r="CT1358"/>
  <c r="CS1358"/>
  <c r="CR1358"/>
  <c r="CQ1358"/>
  <c r="CP1358"/>
  <c r="CO1358"/>
  <c r="CN1358"/>
  <c r="CM1358"/>
  <c r="CL1358"/>
  <c r="CK1358"/>
  <c r="CJ1358"/>
  <c r="CI1358"/>
  <c r="CH1358"/>
  <c r="CG1358"/>
  <c r="CF1358"/>
  <c r="CE1358"/>
  <c r="CD1358"/>
  <c r="CC1358"/>
  <c r="CB1358"/>
  <c r="CA1358"/>
  <c r="BZ1358"/>
  <c r="BY1358"/>
  <c r="BX1358"/>
  <c r="BW1358"/>
  <c r="BV1358"/>
  <c r="BU1358"/>
  <c r="BT1358"/>
  <c r="BS1358"/>
  <c r="BR1358"/>
  <c r="BQ1358"/>
  <c r="BP1358"/>
  <c r="BO1358"/>
  <c r="BN1358"/>
  <c r="DM1357"/>
  <c r="DL1357"/>
  <c r="DK1357"/>
  <c r="DJ1357"/>
  <c r="DI1357"/>
  <c r="DH1357"/>
  <c r="DG1357"/>
  <c r="DF1357"/>
  <c r="DE1357"/>
  <c r="DD1357"/>
  <c r="DC1357"/>
  <c r="DB1357"/>
  <c r="DA1357"/>
  <c r="CZ1357"/>
  <c r="CY1357"/>
  <c r="CX1357"/>
  <c r="CW1357"/>
  <c r="CV1357"/>
  <c r="CU1357"/>
  <c r="CT1357"/>
  <c r="CS1357"/>
  <c r="CR1357"/>
  <c r="CQ1357"/>
  <c r="CP1357"/>
  <c r="CO1357"/>
  <c r="CN1357"/>
  <c r="CM1357"/>
  <c r="CL1357"/>
  <c r="CK1357"/>
  <c r="CJ1357"/>
  <c r="CI1357"/>
  <c r="CH1357"/>
  <c r="CG1357"/>
  <c r="CF1357"/>
  <c r="CE1357"/>
  <c r="CD1357"/>
  <c r="CC1357"/>
  <c r="CB1357"/>
  <c r="CA1357"/>
  <c r="BZ1357"/>
  <c r="BY1357"/>
  <c r="BX1357"/>
  <c r="BW1357"/>
  <c r="BV1357"/>
  <c r="BU1357"/>
  <c r="BT1357"/>
  <c r="BS1357"/>
  <c r="BR1357"/>
  <c r="BQ1357"/>
  <c r="BP1357"/>
  <c r="BO1357"/>
  <c r="BN1357"/>
  <c r="DM1356"/>
  <c r="DL1356"/>
  <c r="DK1356"/>
  <c r="DJ1356"/>
  <c r="DI1356"/>
  <c r="DH1356"/>
  <c r="DG1356"/>
  <c r="DF1356"/>
  <c r="DE1356"/>
  <c r="DD1356"/>
  <c r="DC1356"/>
  <c r="DB1356"/>
  <c r="DA1356"/>
  <c r="CZ1356"/>
  <c r="CY1356"/>
  <c r="CX1356"/>
  <c r="CW1356"/>
  <c r="CV1356"/>
  <c r="CU1356"/>
  <c r="CT1356"/>
  <c r="CS1356"/>
  <c r="CR1356"/>
  <c r="CQ1356"/>
  <c r="CP1356"/>
  <c r="CO1356"/>
  <c r="CN1356"/>
  <c r="CM1356"/>
  <c r="CL1356"/>
  <c r="CK1356"/>
  <c r="CJ1356"/>
  <c r="CI1356"/>
  <c r="CH1356"/>
  <c r="CG1356"/>
  <c r="CF1356"/>
  <c r="CE1356"/>
  <c r="CD1356"/>
  <c r="CC1356"/>
  <c r="CB1356"/>
  <c r="CA1356"/>
  <c r="BZ1356"/>
  <c r="BY1356"/>
  <c r="BX1356"/>
  <c r="BW1356"/>
  <c r="BV1356"/>
  <c r="BU1356"/>
  <c r="BT1356"/>
  <c r="BS1356"/>
  <c r="BR1356"/>
  <c r="BQ1356"/>
  <c r="BP1356"/>
  <c r="BO1356"/>
  <c r="BN1356"/>
  <c r="CN1355"/>
  <c r="CK1355"/>
  <c r="CJ1355"/>
  <c r="CI1355"/>
  <c r="CN1354"/>
  <c r="CK1354"/>
  <c r="CJ1354"/>
  <c r="CI1354"/>
  <c r="CN1353"/>
  <c r="CK1353"/>
  <c r="CJ1353"/>
  <c r="CI1353"/>
  <c r="CN1352"/>
  <c r="CK1352"/>
  <c r="CJ1352"/>
  <c r="CI1352"/>
  <c r="DM1351"/>
  <c r="DL1351"/>
  <c r="DK1351"/>
  <c r="DJ1351"/>
  <c r="DI1351"/>
  <c r="DH1351"/>
  <c r="DG1351"/>
  <c r="DF1351"/>
  <c r="DE1351"/>
  <c r="DD1351"/>
  <c r="DC1351"/>
  <c r="DB1351"/>
  <c r="DA1351"/>
  <c r="CZ1351"/>
  <c r="CY1351"/>
  <c r="CX1351"/>
  <c r="CW1351"/>
  <c r="CV1351"/>
  <c r="CU1351"/>
  <c r="CT1351"/>
  <c r="CS1351"/>
  <c r="CR1351"/>
  <c r="CQ1351"/>
  <c r="CP1351"/>
  <c r="CO1351"/>
  <c r="CN1351"/>
  <c r="CM1351"/>
  <c r="CL1351"/>
  <c r="CK1351"/>
  <c r="CJ1351"/>
  <c r="CI1351"/>
  <c r="CH1351"/>
  <c r="CG1351"/>
  <c r="CF1351"/>
  <c r="CE1351"/>
  <c r="CD1351"/>
  <c r="CC1351"/>
  <c r="CB1351"/>
  <c r="CA1351"/>
  <c r="BZ1351"/>
  <c r="BY1351"/>
  <c r="BX1351"/>
  <c r="BW1351"/>
  <c r="BV1351"/>
  <c r="BU1351"/>
  <c r="BT1351"/>
  <c r="BS1351"/>
  <c r="BR1351"/>
  <c r="BQ1351"/>
  <c r="BP1351"/>
  <c r="BO1351"/>
  <c r="BN1351"/>
  <c r="DM1350"/>
  <c r="DL1350"/>
  <c r="DK1350"/>
  <c r="DJ1350"/>
  <c r="DI1350"/>
  <c r="DH1350"/>
  <c r="CM1350"/>
  <c r="CL1350"/>
  <c r="DG1349"/>
  <c r="DF1349"/>
  <c r="DE1349"/>
  <c r="DD1349"/>
  <c r="DG1348"/>
  <c r="DF1348"/>
  <c r="DE1348"/>
  <c r="DD1348"/>
  <c r="DG1347"/>
  <c r="DF1347"/>
  <c r="DE1347"/>
  <c r="DD1347"/>
  <c r="DG1346"/>
  <c r="DF1346"/>
  <c r="DE1346"/>
  <c r="DD1346"/>
  <c r="DG1345"/>
  <c r="DF1345"/>
  <c r="DE1345"/>
  <c r="DD1345"/>
  <c r="DM1344"/>
  <c r="DL1344"/>
  <c r="DK1344"/>
  <c r="DJ1344"/>
  <c r="DI1344"/>
  <c r="DH1344"/>
  <c r="DG1344"/>
  <c r="DF1344"/>
  <c r="DE1344"/>
  <c r="DD1344"/>
  <c r="DC1344"/>
  <c r="DB1344"/>
  <c r="DA1344"/>
  <c r="CZ1344"/>
  <c r="CY1344"/>
  <c r="CX1344"/>
  <c r="CW1344"/>
  <c r="CV1344"/>
  <c r="CU1344"/>
  <c r="CT1344"/>
  <c r="CS1344"/>
  <c r="CR1344"/>
  <c r="CQ1344"/>
  <c r="CP1344"/>
  <c r="CO1344"/>
  <c r="CN1344"/>
  <c r="CM1344"/>
  <c r="CL1344"/>
  <c r="CK1344"/>
  <c r="CJ1344"/>
  <c r="CI1344"/>
  <c r="CH1344"/>
  <c r="CG1344"/>
  <c r="CF1344"/>
  <c r="CE1344"/>
  <c r="CD1344"/>
  <c r="CC1344"/>
  <c r="CB1344"/>
  <c r="CA1344"/>
  <c r="BZ1344"/>
  <c r="BY1344"/>
  <c r="BX1344"/>
  <c r="BW1344"/>
  <c r="BV1344"/>
  <c r="BU1344"/>
  <c r="BT1344"/>
  <c r="BS1344"/>
  <c r="BR1344"/>
  <c r="BQ1344"/>
  <c r="BP1344"/>
  <c r="BO1344"/>
  <c r="BN1344"/>
  <c r="DM1343"/>
  <c r="DL1343"/>
  <c r="DK1343"/>
  <c r="DJ1343"/>
  <c r="DI1343"/>
  <c r="DH1343"/>
  <c r="DG1343"/>
  <c r="DF1343"/>
  <c r="DE1343"/>
  <c r="DD1343"/>
  <c r="DC1343"/>
  <c r="DB1343"/>
  <c r="DA1343"/>
  <c r="CZ1343"/>
  <c r="CY1343"/>
  <c r="CX1343"/>
  <c r="CW1343"/>
  <c r="CV1343"/>
  <c r="CU1343"/>
  <c r="CT1343"/>
  <c r="CS1343"/>
  <c r="CR1343"/>
  <c r="CQ1343"/>
  <c r="CP1343"/>
  <c r="CO1343"/>
  <c r="CN1343"/>
  <c r="CM1343"/>
  <c r="CL1343"/>
  <c r="CK1343"/>
  <c r="CJ1343"/>
  <c r="CI1343"/>
  <c r="CH1343"/>
  <c r="CG1343"/>
  <c r="CF1343"/>
  <c r="CE1343"/>
  <c r="CD1343"/>
  <c r="CC1343"/>
  <c r="CB1343"/>
  <c r="CA1343"/>
  <c r="BZ1343"/>
  <c r="BY1343"/>
  <c r="BX1343"/>
  <c r="BW1343"/>
  <c r="BV1343"/>
  <c r="BU1343"/>
  <c r="BT1343"/>
  <c r="BS1343"/>
  <c r="BR1343"/>
  <c r="BQ1343"/>
  <c r="BP1343"/>
  <c r="BO1343"/>
  <c r="BN1343"/>
  <c r="DM1342"/>
  <c r="DL1342"/>
  <c r="DK1342"/>
  <c r="DJ1342"/>
  <c r="DI1342"/>
  <c r="DH1342"/>
  <c r="DG1342"/>
  <c r="DF1342"/>
  <c r="DE1342"/>
  <c r="DD1342"/>
  <c r="DC1342"/>
  <c r="DB1342"/>
  <c r="DA1342"/>
  <c r="CZ1342"/>
  <c r="CY1342"/>
  <c r="CX1342"/>
  <c r="CW1342"/>
  <c r="CV1342"/>
  <c r="CU1342"/>
  <c r="CT1342"/>
  <c r="CS1342"/>
  <c r="CR1342"/>
  <c r="CQ1342"/>
  <c r="CP1342"/>
  <c r="CO1342"/>
  <c r="CN1342"/>
  <c r="CM1342"/>
  <c r="CL1342"/>
  <c r="CK1342"/>
  <c r="CJ1342"/>
  <c r="CI1342"/>
  <c r="CH1342"/>
  <c r="CG1342"/>
  <c r="CF1342"/>
  <c r="CE1342"/>
  <c r="CD1342"/>
  <c r="CC1342"/>
  <c r="CB1342"/>
  <c r="CA1342"/>
  <c r="BZ1342"/>
  <c r="BY1342"/>
  <c r="BX1342"/>
  <c r="BW1342"/>
  <c r="BV1342"/>
  <c r="BU1342"/>
  <c r="BT1342"/>
  <c r="BS1342"/>
  <c r="BR1342"/>
  <c r="BQ1342"/>
  <c r="BP1342"/>
  <c r="BO1342"/>
  <c r="BN1342"/>
  <c r="DM1341"/>
  <c r="DL1341"/>
  <c r="DK1341"/>
  <c r="DJ1341"/>
  <c r="DI1341"/>
  <c r="DH1341"/>
  <c r="DG1341"/>
  <c r="DF1341"/>
  <c r="DE1341"/>
  <c r="DD1341"/>
  <c r="DC1341"/>
  <c r="DB1341"/>
  <c r="DA1341"/>
  <c r="CZ1341"/>
  <c r="CY1341"/>
  <c r="CX1341"/>
  <c r="CW1341"/>
  <c r="CV1341"/>
  <c r="CU1341"/>
  <c r="CT1341"/>
  <c r="CS1341"/>
  <c r="CR1341"/>
  <c r="CQ1341"/>
  <c r="CP1341"/>
  <c r="CO1341"/>
  <c r="CN1341"/>
  <c r="CM1341"/>
  <c r="CL1341"/>
  <c r="CK1341"/>
  <c r="CJ1341"/>
  <c r="CI1341"/>
  <c r="CH1341"/>
  <c r="CG1341"/>
  <c r="CF1341"/>
  <c r="CE1341"/>
  <c r="CD1341"/>
  <c r="CC1341"/>
  <c r="CB1341"/>
  <c r="CA1341"/>
  <c r="BZ1341"/>
  <c r="BY1341"/>
  <c r="BX1341"/>
  <c r="BW1341"/>
  <c r="BV1341"/>
  <c r="BU1341"/>
  <c r="BT1341"/>
  <c r="BS1341"/>
  <c r="BR1341"/>
  <c r="BQ1341"/>
  <c r="BP1341"/>
  <c r="BO1341"/>
  <c r="BN1341"/>
  <c r="DM1340"/>
  <c r="DL1340"/>
  <c r="DK1340"/>
  <c r="DJ1340"/>
  <c r="DI1340"/>
  <c r="DH1340"/>
  <c r="DG1340"/>
  <c r="DF1340"/>
  <c r="DE1340"/>
  <c r="DD1340"/>
  <c r="DC1340"/>
  <c r="DB1340"/>
  <c r="DA1340"/>
  <c r="CZ1340"/>
  <c r="CY1340"/>
  <c r="CX1340"/>
  <c r="CW1340"/>
  <c r="CV1340"/>
  <c r="CU1340"/>
  <c r="CT1340"/>
  <c r="CS1340"/>
  <c r="CR1340"/>
  <c r="CQ1340"/>
  <c r="CP1340"/>
  <c r="CO1340"/>
  <c r="CN1340"/>
  <c r="CM1340"/>
  <c r="CL1340"/>
  <c r="CK1340"/>
  <c r="CJ1340"/>
  <c r="CI1340"/>
  <c r="CH1340"/>
  <c r="CG1340"/>
  <c r="CF1340"/>
  <c r="CE1340"/>
  <c r="CD1340"/>
  <c r="CC1340"/>
  <c r="CB1340"/>
  <c r="CA1340"/>
  <c r="BZ1340"/>
  <c r="BY1340"/>
  <c r="BX1340"/>
  <c r="BW1340"/>
  <c r="BV1340"/>
  <c r="BU1340"/>
  <c r="BT1340"/>
  <c r="BS1340"/>
  <c r="BR1340"/>
  <c r="BQ1340"/>
  <c r="BP1340"/>
  <c r="BO1340"/>
  <c r="BN1340"/>
  <c r="CN1339"/>
  <c r="CK1339"/>
  <c r="CJ1339"/>
  <c r="CI1339"/>
  <c r="CN1338"/>
  <c r="CK1338"/>
  <c r="CJ1338"/>
  <c r="CI1338"/>
  <c r="CN1337"/>
  <c r="CK1337"/>
  <c r="CJ1337"/>
  <c r="CI1337"/>
  <c r="CN1336"/>
  <c r="CK1336"/>
  <c r="CJ1336"/>
  <c r="CI1336"/>
  <c r="CN1335"/>
  <c r="CK1335"/>
  <c r="CJ1335"/>
  <c r="CI1335"/>
  <c r="CN1334"/>
  <c r="CK1334"/>
  <c r="CJ1334"/>
  <c r="CI1334"/>
  <c r="CN1333"/>
  <c r="CK1333"/>
  <c r="CJ1333"/>
  <c r="CI1333"/>
  <c r="DM1332"/>
  <c r="DL1332"/>
  <c r="DK1332"/>
  <c r="DJ1332"/>
  <c r="DI1332"/>
  <c r="DH1332"/>
  <c r="DG1332"/>
  <c r="DF1332"/>
  <c r="DE1332"/>
  <c r="DD1332"/>
  <c r="DC1332"/>
  <c r="DB1332"/>
  <c r="DA1332"/>
  <c r="CZ1332"/>
  <c r="CY1332"/>
  <c r="CX1332"/>
  <c r="CW1332"/>
  <c r="CV1332"/>
  <c r="CU1332"/>
  <c r="CT1332"/>
  <c r="CS1332"/>
  <c r="CR1332"/>
  <c r="CQ1332"/>
  <c r="CP1332"/>
  <c r="CO1332"/>
  <c r="CN1332"/>
  <c r="CM1332"/>
  <c r="CL1332"/>
  <c r="CK1332"/>
  <c r="CJ1332"/>
  <c r="CI1332"/>
  <c r="CH1332"/>
  <c r="CG1332"/>
  <c r="CF1332"/>
  <c r="CE1332"/>
  <c r="CD1332"/>
  <c r="CC1332"/>
  <c r="CB1332"/>
  <c r="CA1332"/>
  <c r="BZ1332"/>
  <c r="BY1332"/>
  <c r="BX1332"/>
  <c r="BW1332"/>
  <c r="BV1332"/>
  <c r="BU1332"/>
  <c r="BT1332"/>
  <c r="BS1332"/>
  <c r="BR1332"/>
  <c r="BQ1332"/>
  <c r="BP1332"/>
  <c r="BO1332"/>
  <c r="BN1332"/>
  <c r="DM1331"/>
  <c r="DL1331"/>
  <c r="DK1331"/>
  <c r="DJ1331"/>
  <c r="DI1331"/>
  <c r="DH1331"/>
  <c r="CM1331"/>
  <c r="CL1331"/>
  <c r="DG1330"/>
  <c r="DF1330"/>
  <c r="DE1330"/>
  <c r="DD1330"/>
  <c r="DG1329"/>
  <c r="DF1329"/>
  <c r="DE1329"/>
  <c r="DD1329"/>
  <c r="DG1328"/>
  <c r="DF1328"/>
  <c r="DE1328"/>
  <c r="DD1328"/>
  <c r="DG1327"/>
  <c r="DF1327"/>
  <c r="DE1327"/>
  <c r="DD1327"/>
  <c r="DG1326"/>
  <c r="DF1326"/>
  <c r="DE1326"/>
  <c r="DD1326"/>
  <c r="DG1325"/>
  <c r="DF1325"/>
  <c r="DE1325"/>
  <c r="DD1325"/>
  <c r="DG1324"/>
  <c r="DF1324"/>
  <c r="DE1324"/>
  <c r="DD1324"/>
  <c r="DG1323"/>
  <c r="DF1323"/>
  <c r="DE1323"/>
  <c r="DD1323"/>
  <c r="DM1322"/>
  <c r="DL1322"/>
  <c r="DK1322"/>
  <c r="DJ1322"/>
  <c r="DI1322"/>
  <c r="DH1322"/>
  <c r="DG1322"/>
  <c r="DF1322"/>
  <c r="DE1322"/>
  <c r="DD1322"/>
  <c r="DC1322"/>
  <c r="DB1322"/>
  <c r="DA1322"/>
  <c r="CZ1322"/>
  <c r="CY1322"/>
  <c r="CX1322"/>
  <c r="CW1322"/>
  <c r="CV1322"/>
  <c r="CU1322"/>
  <c r="CT1322"/>
  <c r="CS1322"/>
  <c r="CR1322"/>
  <c r="CQ1322"/>
  <c r="CP1322"/>
  <c r="CO1322"/>
  <c r="CN1322"/>
  <c r="CM1322"/>
  <c r="CL1322"/>
  <c r="CK1322"/>
  <c r="CJ1322"/>
  <c r="CI1322"/>
  <c r="CH1322"/>
  <c r="CG1322"/>
  <c r="CF1322"/>
  <c r="CE1322"/>
  <c r="CD1322"/>
  <c r="CC1322"/>
  <c r="CB1322"/>
  <c r="CA1322"/>
  <c r="BZ1322"/>
  <c r="BY1322"/>
  <c r="BX1322"/>
  <c r="BW1322"/>
  <c r="BV1322"/>
  <c r="BU1322"/>
  <c r="BT1322"/>
  <c r="BS1322"/>
  <c r="BR1322"/>
  <c r="BQ1322"/>
  <c r="BP1322"/>
  <c r="BO1322"/>
  <c r="BN1322"/>
  <c r="DM1321"/>
  <c r="DL1321"/>
  <c r="DK1321"/>
  <c r="DJ1321"/>
  <c r="DI1321"/>
  <c r="DH1321"/>
  <c r="DG1321"/>
  <c r="DF1321"/>
  <c r="DE1321"/>
  <c r="DD1321"/>
  <c r="DC1321"/>
  <c r="DB1321"/>
  <c r="DA1321"/>
  <c r="CZ1321"/>
  <c r="CY1321"/>
  <c r="CX1321"/>
  <c r="CW1321"/>
  <c r="CV1321"/>
  <c r="CU1321"/>
  <c r="CT1321"/>
  <c r="CS1321"/>
  <c r="CR1321"/>
  <c r="CQ1321"/>
  <c r="CP1321"/>
  <c r="CO1321"/>
  <c r="CN1321"/>
  <c r="CM1321"/>
  <c r="CL1321"/>
  <c r="CK1321"/>
  <c r="CJ1321"/>
  <c r="CI1321"/>
  <c r="CH1321"/>
  <c r="CG1321"/>
  <c r="CF1321"/>
  <c r="CE1321"/>
  <c r="CD1321"/>
  <c r="CC1321"/>
  <c r="CB1321"/>
  <c r="CA1321"/>
  <c r="BZ1321"/>
  <c r="BY1321"/>
  <c r="BX1321"/>
  <c r="BW1321"/>
  <c r="BV1321"/>
  <c r="BU1321"/>
  <c r="BT1321"/>
  <c r="BS1321"/>
  <c r="BR1321"/>
  <c r="BQ1321"/>
  <c r="BP1321"/>
  <c r="BO1321"/>
  <c r="BN1321"/>
  <c r="DM1320"/>
  <c r="DL1320"/>
  <c r="DK1320"/>
  <c r="DJ1320"/>
  <c r="DI1320"/>
  <c r="DH1320"/>
  <c r="DG1320"/>
  <c r="DF1320"/>
  <c r="DE1320"/>
  <c r="DD1320"/>
  <c r="DC1320"/>
  <c r="DB1320"/>
  <c r="DA1320"/>
  <c r="CZ1320"/>
  <c r="CY1320"/>
  <c r="CX1320"/>
  <c r="CW1320"/>
  <c r="CV1320"/>
  <c r="CU1320"/>
  <c r="CT1320"/>
  <c r="CS1320"/>
  <c r="CR1320"/>
  <c r="CQ1320"/>
  <c r="CP1320"/>
  <c r="CO1320"/>
  <c r="CN1320"/>
  <c r="CM1320"/>
  <c r="CL1320"/>
  <c r="CK1320"/>
  <c r="CJ1320"/>
  <c r="CI1320"/>
  <c r="CH1320"/>
  <c r="CG1320"/>
  <c r="CF1320"/>
  <c r="CE1320"/>
  <c r="CD1320"/>
  <c r="CC1320"/>
  <c r="CB1320"/>
  <c r="CA1320"/>
  <c r="BZ1320"/>
  <c r="BY1320"/>
  <c r="BX1320"/>
  <c r="BW1320"/>
  <c r="BV1320"/>
  <c r="BU1320"/>
  <c r="BT1320"/>
  <c r="BS1320"/>
  <c r="BR1320"/>
  <c r="BQ1320"/>
  <c r="BP1320"/>
  <c r="BO1320"/>
  <c r="BN1320"/>
  <c r="DM1319"/>
  <c r="DL1319"/>
  <c r="DK1319"/>
  <c r="DJ1319"/>
  <c r="DI1319"/>
  <c r="DH1319"/>
  <c r="DG1319"/>
  <c r="DF1319"/>
  <c r="DE1319"/>
  <c r="DD1319"/>
  <c r="DC1319"/>
  <c r="DB1319"/>
  <c r="DA1319"/>
  <c r="CZ1319"/>
  <c r="CY1319"/>
  <c r="CX1319"/>
  <c r="CW1319"/>
  <c r="CV1319"/>
  <c r="CU1319"/>
  <c r="CT1319"/>
  <c r="CS1319"/>
  <c r="CR1319"/>
  <c r="CQ1319"/>
  <c r="CP1319"/>
  <c r="CO1319"/>
  <c r="CN1319"/>
  <c r="CM1319"/>
  <c r="CL1319"/>
  <c r="CK1319"/>
  <c r="CJ1319"/>
  <c r="CI1319"/>
  <c r="CH1319"/>
  <c r="CG1319"/>
  <c r="CF1319"/>
  <c r="CE1319"/>
  <c r="CD1319"/>
  <c r="CC1319"/>
  <c r="CB1319"/>
  <c r="CA1319"/>
  <c r="BZ1319"/>
  <c r="BY1319"/>
  <c r="BX1319"/>
  <c r="BW1319"/>
  <c r="BV1319"/>
  <c r="BU1319"/>
  <c r="BT1319"/>
  <c r="BS1319"/>
  <c r="BR1319"/>
  <c r="BQ1319"/>
  <c r="BP1319"/>
  <c r="BO1319"/>
  <c r="BN1319"/>
  <c r="DM1318"/>
  <c r="DL1318"/>
  <c r="DK1318"/>
  <c r="DJ1318"/>
  <c r="DI1318"/>
  <c r="DH1318"/>
  <c r="DG1318"/>
  <c r="DF1318"/>
  <c r="DE1318"/>
  <c r="DD1318"/>
  <c r="DC1318"/>
  <c r="DB1318"/>
  <c r="DA1318"/>
  <c r="CZ1318"/>
  <c r="CY1318"/>
  <c r="CX1318"/>
  <c r="CW1318"/>
  <c r="CV1318"/>
  <c r="CU1318"/>
  <c r="CT1318"/>
  <c r="CS1318"/>
  <c r="CR1318"/>
  <c r="CQ1318"/>
  <c r="CP1318"/>
  <c r="CO1318"/>
  <c r="CN1318"/>
  <c r="CM1318"/>
  <c r="CL1318"/>
  <c r="CK1318"/>
  <c r="CJ1318"/>
  <c r="CI1318"/>
  <c r="CH1318"/>
  <c r="CG1318"/>
  <c r="CF1318"/>
  <c r="CE1318"/>
  <c r="CD1318"/>
  <c r="CC1318"/>
  <c r="CB1318"/>
  <c r="CA1318"/>
  <c r="BZ1318"/>
  <c r="BY1318"/>
  <c r="BX1318"/>
  <c r="BW1318"/>
  <c r="BV1318"/>
  <c r="BU1318"/>
  <c r="BT1318"/>
  <c r="BS1318"/>
  <c r="BR1318"/>
  <c r="BQ1318"/>
  <c r="BP1318"/>
  <c r="BO1318"/>
  <c r="BN1318"/>
  <c r="CN1317"/>
  <c r="CK1317"/>
  <c r="CJ1317"/>
  <c r="CI1317"/>
  <c r="CN1316"/>
  <c r="CK1316"/>
  <c r="CJ1316"/>
  <c r="CI1316"/>
  <c r="CN1315"/>
  <c r="CK1315"/>
  <c r="CJ1315"/>
  <c r="CI1315"/>
  <c r="CN1314"/>
  <c r="CK1314"/>
  <c r="CJ1314"/>
  <c r="CI1314"/>
  <c r="DM1313"/>
  <c r="DL1313"/>
  <c r="DK1313"/>
  <c r="DJ1313"/>
  <c r="DI1313"/>
  <c r="DH1313"/>
  <c r="DG1313"/>
  <c r="DF1313"/>
  <c r="DE1313"/>
  <c r="DD1313"/>
  <c r="DC1313"/>
  <c r="DB1313"/>
  <c r="DA1313"/>
  <c r="CZ1313"/>
  <c r="CY1313"/>
  <c r="CX1313"/>
  <c r="CW1313"/>
  <c r="CV1313"/>
  <c r="CU1313"/>
  <c r="CT1313"/>
  <c r="CS1313"/>
  <c r="CR1313"/>
  <c r="CQ1313"/>
  <c r="CP1313"/>
  <c r="CO1313"/>
  <c r="CN1313"/>
  <c r="CM1313"/>
  <c r="CL1313"/>
  <c r="CK1313"/>
  <c r="CJ1313"/>
  <c r="CI1313"/>
  <c r="CH1313"/>
  <c r="CG1313"/>
  <c r="CF1313"/>
  <c r="CE1313"/>
  <c r="CD1313"/>
  <c r="CC1313"/>
  <c r="CB1313"/>
  <c r="CA1313"/>
  <c r="BZ1313"/>
  <c r="BY1313"/>
  <c r="BX1313"/>
  <c r="BW1313"/>
  <c r="BV1313"/>
  <c r="BU1313"/>
  <c r="BT1313"/>
  <c r="BS1313"/>
  <c r="BR1313"/>
  <c r="BQ1313"/>
  <c r="BP1313"/>
  <c r="BO1313"/>
  <c r="BN1313"/>
  <c r="DM1312"/>
  <c r="DL1312"/>
  <c r="DK1312"/>
  <c r="DJ1312"/>
  <c r="DI1312"/>
  <c r="DH1312"/>
  <c r="CM1312"/>
  <c r="CL1312"/>
  <c r="DG1311"/>
  <c r="DF1311"/>
  <c r="DE1311"/>
  <c r="DD1311"/>
  <c r="DG1310"/>
  <c r="DF1310"/>
  <c r="DE1310"/>
  <c r="DD1310"/>
  <c r="DG1309"/>
  <c r="DF1309"/>
  <c r="DE1309"/>
  <c r="DD1309"/>
  <c r="DG1308"/>
  <c r="DF1308"/>
  <c r="DE1308"/>
  <c r="DD1308"/>
  <c r="DG1307"/>
  <c r="DF1307"/>
  <c r="DE1307"/>
  <c r="DD1307"/>
  <c r="DG1306"/>
  <c r="DF1306"/>
  <c r="DE1306"/>
  <c r="DD1306"/>
  <c r="DG1305"/>
  <c r="DF1305"/>
  <c r="DE1305"/>
  <c r="DD1305"/>
  <c r="DM1304"/>
  <c r="DL1304"/>
  <c r="DK1304"/>
  <c r="DJ1304"/>
  <c r="DI1304"/>
  <c r="DH1304"/>
  <c r="DG1304"/>
  <c r="DF1304"/>
  <c r="DE1304"/>
  <c r="DD1304"/>
  <c r="DC1304"/>
  <c r="DB1304"/>
  <c r="DA1304"/>
  <c r="CZ1304"/>
  <c r="CY1304"/>
  <c r="CX1304"/>
  <c r="CW1304"/>
  <c r="CV1304"/>
  <c r="CU1304"/>
  <c r="CT1304"/>
  <c r="CS1304"/>
  <c r="CR1304"/>
  <c r="CQ1304"/>
  <c r="CP1304"/>
  <c r="CO1304"/>
  <c r="CN1304"/>
  <c r="CM1304"/>
  <c r="CL1304"/>
  <c r="CK1304"/>
  <c r="CJ1304"/>
  <c r="CI1304"/>
  <c r="CH1304"/>
  <c r="CG1304"/>
  <c r="CF1304"/>
  <c r="CE1304"/>
  <c r="CD1304"/>
  <c r="CC1304"/>
  <c r="CB1304"/>
  <c r="CA1304"/>
  <c r="BZ1304"/>
  <c r="BY1304"/>
  <c r="BX1304"/>
  <c r="BW1304"/>
  <c r="BV1304"/>
  <c r="BU1304"/>
  <c r="BT1304"/>
  <c r="BS1304"/>
  <c r="BR1304"/>
  <c r="BQ1304"/>
  <c r="BP1304"/>
  <c r="BO1304"/>
  <c r="BN1304"/>
  <c r="DM1303"/>
  <c r="DL1303"/>
  <c r="DK1303"/>
  <c r="DJ1303"/>
  <c r="DI1303"/>
  <c r="DH1303"/>
  <c r="DG1303"/>
  <c r="DF1303"/>
  <c r="DE1303"/>
  <c r="DD1303"/>
  <c r="DC1303"/>
  <c r="DB1303"/>
  <c r="DA1303"/>
  <c r="CZ1303"/>
  <c r="CY1303"/>
  <c r="CX1303"/>
  <c r="CW1303"/>
  <c r="CV1303"/>
  <c r="CU1303"/>
  <c r="CT1303"/>
  <c r="CS1303"/>
  <c r="CR1303"/>
  <c r="CQ1303"/>
  <c r="CP1303"/>
  <c r="CO1303"/>
  <c r="CN1303"/>
  <c r="CM1303"/>
  <c r="CL1303"/>
  <c r="CK1303"/>
  <c r="CJ1303"/>
  <c r="CI1303"/>
  <c r="CH1303"/>
  <c r="CG1303"/>
  <c r="CF1303"/>
  <c r="CE1303"/>
  <c r="CD1303"/>
  <c r="CC1303"/>
  <c r="CB1303"/>
  <c r="CA1303"/>
  <c r="BZ1303"/>
  <c r="BY1303"/>
  <c r="BX1303"/>
  <c r="BW1303"/>
  <c r="BV1303"/>
  <c r="BU1303"/>
  <c r="BT1303"/>
  <c r="BS1303"/>
  <c r="BR1303"/>
  <c r="BQ1303"/>
  <c r="BP1303"/>
  <c r="BO1303"/>
  <c r="BN1303"/>
  <c r="DM1302"/>
  <c r="DL1302"/>
  <c r="DK1302"/>
  <c r="DJ1302"/>
  <c r="DI1302"/>
  <c r="DH1302"/>
  <c r="DG1302"/>
  <c r="DF1302"/>
  <c r="DE1302"/>
  <c r="DD1302"/>
  <c r="DC1302"/>
  <c r="DB1302"/>
  <c r="DA1302"/>
  <c r="CZ1302"/>
  <c r="CY1302"/>
  <c r="CX1302"/>
  <c r="CW1302"/>
  <c r="CV1302"/>
  <c r="CU1302"/>
  <c r="CT1302"/>
  <c r="CS1302"/>
  <c r="CR1302"/>
  <c r="CQ1302"/>
  <c r="CP1302"/>
  <c r="CO1302"/>
  <c r="CN1302"/>
  <c r="CM1302"/>
  <c r="CL1302"/>
  <c r="CK1302"/>
  <c r="CJ1302"/>
  <c r="CI1302"/>
  <c r="CH1302"/>
  <c r="CG1302"/>
  <c r="CF1302"/>
  <c r="CE1302"/>
  <c r="CD1302"/>
  <c r="CC1302"/>
  <c r="CB1302"/>
  <c r="CA1302"/>
  <c r="BZ1302"/>
  <c r="BY1302"/>
  <c r="BX1302"/>
  <c r="BW1302"/>
  <c r="BV1302"/>
  <c r="BU1302"/>
  <c r="BT1302"/>
  <c r="BS1302"/>
  <c r="BR1302"/>
  <c r="BQ1302"/>
  <c r="BP1302"/>
  <c r="BO1302"/>
  <c r="BN1302"/>
  <c r="DM1301"/>
  <c r="DL1301"/>
  <c r="DK1301"/>
  <c r="DJ1301"/>
  <c r="DI1301"/>
  <c r="DH1301"/>
  <c r="DG1301"/>
  <c r="DF1301"/>
  <c r="DE1301"/>
  <c r="DD1301"/>
  <c r="DC1301"/>
  <c r="DB1301"/>
  <c r="DA1301"/>
  <c r="CZ1301"/>
  <c r="CY1301"/>
  <c r="CX1301"/>
  <c r="CW1301"/>
  <c r="CV1301"/>
  <c r="CU1301"/>
  <c r="CT1301"/>
  <c r="CS1301"/>
  <c r="CR1301"/>
  <c r="CQ1301"/>
  <c r="CP1301"/>
  <c r="CO1301"/>
  <c r="CN1301"/>
  <c r="CM1301"/>
  <c r="CL1301"/>
  <c r="CK1301"/>
  <c r="CJ1301"/>
  <c r="CI1301"/>
  <c r="CH1301"/>
  <c r="CG1301"/>
  <c r="CF1301"/>
  <c r="CE1301"/>
  <c r="CD1301"/>
  <c r="CC1301"/>
  <c r="CB1301"/>
  <c r="CA1301"/>
  <c r="BZ1301"/>
  <c r="BY1301"/>
  <c r="BX1301"/>
  <c r="BW1301"/>
  <c r="BV1301"/>
  <c r="BU1301"/>
  <c r="BT1301"/>
  <c r="BS1301"/>
  <c r="BR1301"/>
  <c r="BQ1301"/>
  <c r="BP1301"/>
  <c r="BO1301"/>
  <c r="BN1301"/>
  <c r="DM1300"/>
  <c r="DL1300"/>
  <c r="DK1300"/>
  <c r="DJ1300"/>
  <c r="DI1300"/>
  <c r="DH1300"/>
  <c r="DG1300"/>
  <c r="DF1300"/>
  <c r="DE1300"/>
  <c r="DD1300"/>
  <c r="DC1300"/>
  <c r="DB1300"/>
  <c r="DA1300"/>
  <c r="CZ1300"/>
  <c r="CY1300"/>
  <c r="CX1300"/>
  <c r="CW1300"/>
  <c r="CV1300"/>
  <c r="CU1300"/>
  <c r="CT1300"/>
  <c r="CS1300"/>
  <c r="CR1300"/>
  <c r="CQ1300"/>
  <c r="CP1300"/>
  <c r="CO1300"/>
  <c r="CN1300"/>
  <c r="CM1300"/>
  <c r="CL1300"/>
  <c r="CK1300"/>
  <c r="CJ1300"/>
  <c r="CI1300"/>
  <c r="CH1300"/>
  <c r="CG1300"/>
  <c r="CF1300"/>
  <c r="CE1300"/>
  <c r="CD1300"/>
  <c r="CC1300"/>
  <c r="CB1300"/>
  <c r="CA1300"/>
  <c r="BZ1300"/>
  <c r="BY1300"/>
  <c r="BX1300"/>
  <c r="BW1300"/>
  <c r="BV1300"/>
  <c r="BU1300"/>
  <c r="BT1300"/>
  <c r="BS1300"/>
  <c r="BR1300"/>
  <c r="BQ1300"/>
  <c r="BP1300"/>
  <c r="BO1300"/>
  <c r="BN1300"/>
  <c r="CN1299"/>
  <c r="CK1299"/>
  <c r="CJ1299"/>
  <c r="CI1299"/>
  <c r="CN1298"/>
  <c r="CK1298"/>
  <c r="CJ1298"/>
  <c r="CI1298"/>
  <c r="CN1297"/>
  <c r="CK1297"/>
  <c r="CJ1297"/>
  <c r="CI1297"/>
  <c r="CN1296"/>
  <c r="CK1296"/>
  <c r="CJ1296"/>
  <c r="CI1296"/>
  <c r="DM1295"/>
  <c r="DL1295"/>
  <c r="DK1295"/>
  <c r="DJ1295"/>
  <c r="DI1295"/>
  <c r="DH1295"/>
  <c r="DG1295"/>
  <c r="DF1295"/>
  <c r="DE1295"/>
  <c r="DD1295"/>
  <c r="DC1295"/>
  <c r="DB1295"/>
  <c r="DA1295"/>
  <c r="CZ1295"/>
  <c r="CY1295"/>
  <c r="CX1295"/>
  <c r="CW1295"/>
  <c r="CV1295"/>
  <c r="CU1295"/>
  <c r="CT1295"/>
  <c r="CS1295"/>
  <c r="CR1295"/>
  <c r="CQ1295"/>
  <c r="CP1295"/>
  <c r="CO1295"/>
  <c r="CN1295"/>
  <c r="CM1295"/>
  <c r="CL1295"/>
  <c r="CK1295"/>
  <c r="CJ1295"/>
  <c r="CI1295"/>
  <c r="CH1295"/>
  <c r="CG1295"/>
  <c r="CF1295"/>
  <c r="CE1295"/>
  <c r="CD1295"/>
  <c r="CC1295"/>
  <c r="CB1295"/>
  <c r="CA1295"/>
  <c r="BZ1295"/>
  <c r="BY1295"/>
  <c r="BX1295"/>
  <c r="BW1295"/>
  <c r="BV1295"/>
  <c r="BU1295"/>
  <c r="BT1295"/>
  <c r="BS1295"/>
  <c r="BR1295"/>
  <c r="BQ1295"/>
  <c r="BP1295"/>
  <c r="BO1295"/>
  <c r="BN1295"/>
  <c r="DM1294"/>
  <c r="DL1294"/>
  <c r="DK1294"/>
  <c r="DJ1294"/>
  <c r="DI1294"/>
  <c r="DH1294"/>
  <c r="CM1294"/>
  <c r="CL1294"/>
  <c r="DG1293"/>
  <c r="DF1293"/>
  <c r="DE1293"/>
  <c r="DD1293"/>
  <c r="DG1292"/>
  <c r="DF1292"/>
  <c r="DE1292"/>
  <c r="DD1292"/>
  <c r="DG1291"/>
  <c r="DF1291"/>
  <c r="DE1291"/>
  <c r="DD1291"/>
  <c r="DG1290"/>
  <c r="DF1290"/>
  <c r="DE1290"/>
  <c r="DD1290"/>
  <c r="DG1289"/>
  <c r="DF1289"/>
  <c r="DE1289"/>
  <c r="DD1289"/>
  <c r="DG1288"/>
  <c r="DF1288"/>
  <c r="DE1288"/>
  <c r="DD1288"/>
  <c r="DG1287"/>
  <c r="DF1287"/>
  <c r="DE1287"/>
  <c r="DD1287"/>
  <c r="DG1286"/>
  <c r="DF1286"/>
  <c r="DE1286"/>
  <c r="DD1286"/>
  <c r="DM1285"/>
  <c r="DL1285"/>
  <c r="DK1285"/>
  <c r="DJ1285"/>
  <c r="DI1285"/>
  <c r="DH1285"/>
  <c r="DG1285"/>
  <c r="DF1285"/>
  <c r="DE1285"/>
  <c r="DD1285"/>
  <c r="DC1285"/>
  <c r="DB1285"/>
  <c r="DA1285"/>
  <c r="CZ1285"/>
  <c r="CY1285"/>
  <c r="CX1285"/>
  <c r="CW1285"/>
  <c r="CV1285"/>
  <c r="CU1285"/>
  <c r="CT1285"/>
  <c r="CS1285"/>
  <c r="CR1285"/>
  <c r="CQ1285"/>
  <c r="CP1285"/>
  <c r="CO1285"/>
  <c r="CN1285"/>
  <c r="CM1285"/>
  <c r="CL1285"/>
  <c r="CK1285"/>
  <c r="CJ1285"/>
  <c r="CI1285"/>
  <c r="CH1285"/>
  <c r="CG1285"/>
  <c r="CF1285"/>
  <c r="CE1285"/>
  <c r="CD1285"/>
  <c r="CC1285"/>
  <c r="CB1285"/>
  <c r="CA1285"/>
  <c r="BZ1285"/>
  <c r="BY1285"/>
  <c r="BX1285"/>
  <c r="BW1285"/>
  <c r="BV1285"/>
  <c r="BU1285"/>
  <c r="BT1285"/>
  <c r="BS1285"/>
  <c r="BR1285"/>
  <c r="BQ1285"/>
  <c r="BP1285"/>
  <c r="BO1285"/>
  <c r="BN1285"/>
  <c r="DM1284"/>
  <c r="DL1284"/>
  <c r="DK1284"/>
  <c r="DJ1284"/>
  <c r="DI1284"/>
  <c r="DH1284"/>
  <c r="DG1284"/>
  <c r="DF1284"/>
  <c r="DE1284"/>
  <c r="DD1284"/>
  <c r="DC1284"/>
  <c r="DB1284"/>
  <c r="DA1284"/>
  <c r="CZ1284"/>
  <c r="CY1284"/>
  <c r="CX1284"/>
  <c r="CW1284"/>
  <c r="CV1284"/>
  <c r="CU1284"/>
  <c r="CT1284"/>
  <c r="CS1284"/>
  <c r="CR1284"/>
  <c r="CQ1284"/>
  <c r="CP1284"/>
  <c r="CO1284"/>
  <c r="CN1284"/>
  <c r="CM1284"/>
  <c r="CL1284"/>
  <c r="CK1284"/>
  <c r="CJ1284"/>
  <c r="CI1284"/>
  <c r="CH1284"/>
  <c r="CG1284"/>
  <c r="CF1284"/>
  <c r="CE1284"/>
  <c r="CD1284"/>
  <c r="CC1284"/>
  <c r="CB1284"/>
  <c r="CA1284"/>
  <c r="BZ1284"/>
  <c r="BY1284"/>
  <c r="BX1284"/>
  <c r="BW1284"/>
  <c r="BV1284"/>
  <c r="BU1284"/>
  <c r="BT1284"/>
  <c r="BS1284"/>
  <c r="BR1284"/>
  <c r="BQ1284"/>
  <c r="BP1284"/>
  <c r="BO1284"/>
  <c r="BN1284"/>
  <c r="DM1283"/>
  <c r="DL1283"/>
  <c r="DK1283"/>
  <c r="DJ1283"/>
  <c r="DI1283"/>
  <c r="DH1283"/>
  <c r="DG1283"/>
  <c r="DF1283"/>
  <c r="DE1283"/>
  <c r="DD1283"/>
  <c r="DC1283"/>
  <c r="DB1283"/>
  <c r="DA1283"/>
  <c r="CZ1283"/>
  <c r="CY1283"/>
  <c r="CX1283"/>
  <c r="CW1283"/>
  <c r="CV1283"/>
  <c r="CU1283"/>
  <c r="CT1283"/>
  <c r="CS1283"/>
  <c r="CR1283"/>
  <c r="CQ1283"/>
  <c r="CP1283"/>
  <c r="CO1283"/>
  <c r="CN1283"/>
  <c r="CM1283"/>
  <c r="CL1283"/>
  <c r="CK1283"/>
  <c r="CJ1283"/>
  <c r="CI1283"/>
  <c r="CH1283"/>
  <c r="CG1283"/>
  <c r="CF1283"/>
  <c r="CE1283"/>
  <c r="CD1283"/>
  <c r="CC1283"/>
  <c r="CB1283"/>
  <c r="CA1283"/>
  <c r="BZ1283"/>
  <c r="BY1283"/>
  <c r="BX1283"/>
  <c r="BW1283"/>
  <c r="BV1283"/>
  <c r="BU1283"/>
  <c r="BT1283"/>
  <c r="BS1283"/>
  <c r="BR1283"/>
  <c r="BQ1283"/>
  <c r="BP1283"/>
  <c r="BO1283"/>
  <c r="BN1283"/>
  <c r="DM1282"/>
  <c r="DL1282"/>
  <c r="DK1282"/>
  <c r="DJ1282"/>
  <c r="DI1282"/>
  <c r="DH1282"/>
  <c r="DG1282"/>
  <c r="DF1282"/>
  <c r="DE1282"/>
  <c r="DD1282"/>
  <c r="DC1282"/>
  <c r="DB1282"/>
  <c r="DA1282"/>
  <c r="CZ1282"/>
  <c r="CY1282"/>
  <c r="CX1282"/>
  <c r="CW1282"/>
  <c r="CV1282"/>
  <c r="CU1282"/>
  <c r="CT1282"/>
  <c r="CS1282"/>
  <c r="CR1282"/>
  <c r="CQ1282"/>
  <c r="CP1282"/>
  <c r="CO1282"/>
  <c r="CN1282"/>
  <c r="CM1282"/>
  <c r="CL1282"/>
  <c r="CK1282"/>
  <c r="CJ1282"/>
  <c r="CI1282"/>
  <c r="CH1282"/>
  <c r="CG1282"/>
  <c r="CF1282"/>
  <c r="CE1282"/>
  <c r="CD1282"/>
  <c r="CC1282"/>
  <c r="CB1282"/>
  <c r="CA1282"/>
  <c r="BZ1282"/>
  <c r="BY1282"/>
  <c r="BX1282"/>
  <c r="BW1282"/>
  <c r="BV1282"/>
  <c r="BU1282"/>
  <c r="BT1282"/>
  <c r="BS1282"/>
  <c r="BR1282"/>
  <c r="BQ1282"/>
  <c r="BP1282"/>
  <c r="BO1282"/>
  <c r="BN1282"/>
  <c r="DM1281"/>
  <c r="DL1281"/>
  <c r="DK1281"/>
  <c r="DJ1281"/>
  <c r="DI1281"/>
  <c r="DH1281"/>
  <c r="DG1281"/>
  <c r="DF1281"/>
  <c r="DE1281"/>
  <c r="DD1281"/>
  <c r="DC1281"/>
  <c r="DB1281"/>
  <c r="DA1281"/>
  <c r="CZ1281"/>
  <c r="CY1281"/>
  <c r="CX1281"/>
  <c r="CW1281"/>
  <c r="CV1281"/>
  <c r="CU1281"/>
  <c r="CT1281"/>
  <c r="CS1281"/>
  <c r="CR1281"/>
  <c r="CQ1281"/>
  <c r="CP1281"/>
  <c r="CO1281"/>
  <c r="CN1281"/>
  <c r="CM1281"/>
  <c r="CL1281"/>
  <c r="CK1281"/>
  <c r="CJ1281"/>
  <c r="CI1281"/>
  <c r="CH1281"/>
  <c r="CG1281"/>
  <c r="CF1281"/>
  <c r="CE1281"/>
  <c r="CD1281"/>
  <c r="CC1281"/>
  <c r="CB1281"/>
  <c r="CA1281"/>
  <c r="BZ1281"/>
  <c r="BY1281"/>
  <c r="BX1281"/>
  <c r="BW1281"/>
  <c r="BV1281"/>
  <c r="BU1281"/>
  <c r="BT1281"/>
  <c r="BS1281"/>
  <c r="BR1281"/>
  <c r="BQ1281"/>
  <c r="BP1281"/>
  <c r="BO1281"/>
  <c r="BN1281"/>
  <c r="CN1280"/>
  <c r="CK1280"/>
  <c r="CJ1280"/>
  <c r="CI1280"/>
  <c r="CN1279"/>
  <c r="CK1279"/>
  <c r="CJ1279"/>
  <c r="CI1279"/>
  <c r="CN1278"/>
  <c r="CK1278"/>
  <c r="CJ1278"/>
  <c r="CI1278"/>
  <c r="CN1277"/>
  <c r="CK1277"/>
  <c r="CJ1277"/>
  <c r="CI1277"/>
  <c r="DM1276"/>
  <c r="DL1276"/>
  <c r="DK1276"/>
  <c r="DJ1276"/>
  <c r="DI1276"/>
  <c r="DH1276"/>
  <c r="DG1276"/>
  <c r="DF1276"/>
  <c r="DE1276"/>
  <c r="DD1276"/>
  <c r="DC1276"/>
  <c r="DB1276"/>
  <c r="DA1276"/>
  <c r="CZ1276"/>
  <c r="CY1276"/>
  <c r="CX1276"/>
  <c r="CW1276"/>
  <c r="CV1276"/>
  <c r="CU1276"/>
  <c r="CT1276"/>
  <c r="CS1276"/>
  <c r="CR1276"/>
  <c r="CQ1276"/>
  <c r="CP1276"/>
  <c r="CO1276"/>
  <c r="CN1276"/>
  <c r="CM1276"/>
  <c r="CL1276"/>
  <c r="CK1276"/>
  <c r="CJ1276"/>
  <c r="CI1276"/>
  <c r="CH1276"/>
  <c r="CG1276"/>
  <c r="CF1276"/>
  <c r="CE1276"/>
  <c r="CD1276"/>
  <c r="CC1276"/>
  <c r="CB1276"/>
  <c r="CA1276"/>
  <c r="BZ1276"/>
  <c r="BY1276"/>
  <c r="BX1276"/>
  <c r="BW1276"/>
  <c r="BV1276"/>
  <c r="BU1276"/>
  <c r="BT1276"/>
  <c r="BS1276"/>
  <c r="BR1276"/>
  <c r="BQ1276"/>
  <c r="BP1276"/>
  <c r="BO1276"/>
  <c r="BN1276"/>
  <c r="DM1275"/>
  <c r="DL1275"/>
  <c r="DK1275"/>
  <c r="DJ1275"/>
  <c r="DI1275"/>
  <c r="DH1275"/>
  <c r="CM1275"/>
  <c r="CL1275"/>
  <c r="DG1274"/>
  <c r="DF1274"/>
  <c r="DE1274"/>
  <c r="DD1274"/>
  <c r="DG1273"/>
  <c r="DF1273"/>
  <c r="DE1273"/>
  <c r="DD1273"/>
  <c r="DG1272"/>
  <c r="DF1272"/>
  <c r="DE1272"/>
  <c r="DD1272"/>
  <c r="DG1271"/>
  <c r="DF1271"/>
  <c r="DE1271"/>
  <c r="DD1271"/>
  <c r="DG1270"/>
  <c r="DF1270"/>
  <c r="DE1270"/>
  <c r="DD1270"/>
  <c r="DG1269"/>
  <c r="DF1269"/>
  <c r="DE1269"/>
  <c r="DD1269"/>
  <c r="DG1268"/>
  <c r="DF1268"/>
  <c r="DE1268"/>
  <c r="DD1268"/>
  <c r="DM1267"/>
  <c r="DL1267"/>
  <c r="DK1267"/>
  <c r="DJ1267"/>
  <c r="DI1267"/>
  <c r="DH1267"/>
  <c r="DG1267"/>
  <c r="DF1267"/>
  <c r="DE1267"/>
  <c r="DD1267"/>
  <c r="DC1267"/>
  <c r="DB1267"/>
  <c r="DA1267"/>
  <c r="CZ1267"/>
  <c r="CY1267"/>
  <c r="CX1267"/>
  <c r="CW1267"/>
  <c r="CV1267"/>
  <c r="CU1267"/>
  <c r="CT1267"/>
  <c r="CS1267"/>
  <c r="CR1267"/>
  <c r="CQ1267"/>
  <c r="CP1267"/>
  <c r="CO1267"/>
  <c r="CN1267"/>
  <c r="CM1267"/>
  <c r="CL1267"/>
  <c r="CK1267"/>
  <c r="CJ1267"/>
  <c r="CI1267"/>
  <c r="CH1267"/>
  <c r="CG1267"/>
  <c r="CF1267"/>
  <c r="CE1267"/>
  <c r="CD1267"/>
  <c r="CC1267"/>
  <c r="CB1267"/>
  <c r="CA1267"/>
  <c r="BZ1267"/>
  <c r="BY1267"/>
  <c r="BX1267"/>
  <c r="BW1267"/>
  <c r="BV1267"/>
  <c r="BU1267"/>
  <c r="BT1267"/>
  <c r="BS1267"/>
  <c r="BR1267"/>
  <c r="BQ1267"/>
  <c r="BP1267"/>
  <c r="BO1267"/>
  <c r="BN1267"/>
  <c r="DM1266"/>
  <c r="DL1266"/>
  <c r="DK1266"/>
  <c r="DJ1266"/>
  <c r="DI1266"/>
  <c r="DH1266"/>
  <c r="DG1266"/>
  <c r="DF1266"/>
  <c r="DE1266"/>
  <c r="DD1266"/>
  <c r="DC1266"/>
  <c r="DB1266"/>
  <c r="DA1266"/>
  <c r="CZ1266"/>
  <c r="CY1266"/>
  <c r="CX1266"/>
  <c r="CW1266"/>
  <c r="CV1266"/>
  <c r="CU1266"/>
  <c r="CT1266"/>
  <c r="CS1266"/>
  <c r="CR1266"/>
  <c r="CQ1266"/>
  <c r="CP1266"/>
  <c r="CO1266"/>
  <c r="CN1266"/>
  <c r="CM1266"/>
  <c r="CL1266"/>
  <c r="CK1266"/>
  <c r="CJ1266"/>
  <c r="CI1266"/>
  <c r="CH1266"/>
  <c r="CG1266"/>
  <c r="CF1266"/>
  <c r="CE1266"/>
  <c r="CD1266"/>
  <c r="CC1266"/>
  <c r="CB1266"/>
  <c r="CA1266"/>
  <c r="BZ1266"/>
  <c r="BY1266"/>
  <c r="BX1266"/>
  <c r="BW1266"/>
  <c r="BV1266"/>
  <c r="BU1266"/>
  <c r="BT1266"/>
  <c r="BS1266"/>
  <c r="BR1266"/>
  <c r="BQ1266"/>
  <c r="BP1266"/>
  <c r="BO1266"/>
  <c r="BN1266"/>
  <c r="DM1265"/>
  <c r="DL1265"/>
  <c r="DK1265"/>
  <c r="DJ1265"/>
  <c r="DI1265"/>
  <c r="DH1265"/>
  <c r="DG1265"/>
  <c r="DF1265"/>
  <c r="DE1265"/>
  <c r="DD1265"/>
  <c r="DC1265"/>
  <c r="DB1265"/>
  <c r="DA1265"/>
  <c r="CZ1265"/>
  <c r="CY1265"/>
  <c r="CX1265"/>
  <c r="CW1265"/>
  <c r="CV1265"/>
  <c r="CU1265"/>
  <c r="CT1265"/>
  <c r="CS1265"/>
  <c r="CR1265"/>
  <c r="CQ1265"/>
  <c r="CP1265"/>
  <c r="CO1265"/>
  <c r="CN1265"/>
  <c r="CM1265"/>
  <c r="CL1265"/>
  <c r="CK1265"/>
  <c r="CJ1265"/>
  <c r="CI1265"/>
  <c r="CH1265"/>
  <c r="CG1265"/>
  <c r="CF1265"/>
  <c r="CE1265"/>
  <c r="CD1265"/>
  <c r="CC1265"/>
  <c r="CB1265"/>
  <c r="CA1265"/>
  <c r="BZ1265"/>
  <c r="BY1265"/>
  <c r="BX1265"/>
  <c r="BW1265"/>
  <c r="BV1265"/>
  <c r="BU1265"/>
  <c r="BT1265"/>
  <c r="BS1265"/>
  <c r="BR1265"/>
  <c r="BQ1265"/>
  <c r="BP1265"/>
  <c r="BO1265"/>
  <c r="BN1265"/>
  <c r="DM1264"/>
  <c r="DL1264"/>
  <c r="DK1264"/>
  <c r="DJ1264"/>
  <c r="DI1264"/>
  <c r="DH1264"/>
  <c r="DG1264"/>
  <c r="DF1264"/>
  <c r="DE1264"/>
  <c r="DD1264"/>
  <c r="DC1264"/>
  <c r="DB1264"/>
  <c r="DA1264"/>
  <c r="CZ1264"/>
  <c r="CY1264"/>
  <c r="CX1264"/>
  <c r="CW1264"/>
  <c r="CV1264"/>
  <c r="CU1264"/>
  <c r="CT1264"/>
  <c r="CS1264"/>
  <c r="CR1264"/>
  <c r="CQ1264"/>
  <c r="CP1264"/>
  <c r="CO1264"/>
  <c r="CN1264"/>
  <c r="CM1264"/>
  <c r="CL1264"/>
  <c r="CK1264"/>
  <c r="CJ1264"/>
  <c r="CI1264"/>
  <c r="CH1264"/>
  <c r="CG1264"/>
  <c r="CF1264"/>
  <c r="CE1264"/>
  <c r="CD1264"/>
  <c r="CC1264"/>
  <c r="CB1264"/>
  <c r="CA1264"/>
  <c r="BZ1264"/>
  <c r="BY1264"/>
  <c r="BX1264"/>
  <c r="BW1264"/>
  <c r="BV1264"/>
  <c r="BU1264"/>
  <c r="BT1264"/>
  <c r="BS1264"/>
  <c r="BR1264"/>
  <c r="BQ1264"/>
  <c r="BP1264"/>
  <c r="BO1264"/>
  <c r="BN1264"/>
  <c r="DM1263"/>
  <c r="DL1263"/>
  <c r="DK1263"/>
  <c r="DJ1263"/>
  <c r="DI1263"/>
  <c r="DH1263"/>
  <c r="DG1263"/>
  <c r="DF1263"/>
  <c r="DE1263"/>
  <c r="DD1263"/>
  <c r="DC1263"/>
  <c r="DB1263"/>
  <c r="DA1263"/>
  <c r="CZ1263"/>
  <c r="CY1263"/>
  <c r="CX1263"/>
  <c r="CW1263"/>
  <c r="CV1263"/>
  <c r="CU1263"/>
  <c r="CT1263"/>
  <c r="CS1263"/>
  <c r="CR1263"/>
  <c r="CQ1263"/>
  <c r="CP1263"/>
  <c r="CO1263"/>
  <c r="CN1263"/>
  <c r="CM1263"/>
  <c r="CL1263"/>
  <c r="CK1263"/>
  <c r="CJ1263"/>
  <c r="CI1263"/>
  <c r="CH1263"/>
  <c r="CG1263"/>
  <c r="CF1263"/>
  <c r="CE1263"/>
  <c r="CD1263"/>
  <c r="CC1263"/>
  <c r="CB1263"/>
  <c r="CA1263"/>
  <c r="BZ1263"/>
  <c r="BY1263"/>
  <c r="BX1263"/>
  <c r="BW1263"/>
  <c r="BV1263"/>
  <c r="BU1263"/>
  <c r="BT1263"/>
  <c r="BS1263"/>
  <c r="BR1263"/>
  <c r="BQ1263"/>
  <c r="BP1263"/>
  <c r="BO1263"/>
  <c r="BN1263"/>
  <c r="CN1262"/>
  <c r="CK1262"/>
  <c r="CJ1262"/>
  <c r="CI1262"/>
  <c r="CN1261"/>
  <c r="CK1261"/>
  <c r="CJ1261"/>
  <c r="CI1261"/>
  <c r="CN1260"/>
  <c r="CK1260"/>
  <c r="CJ1260"/>
  <c r="CI1260"/>
  <c r="CN1259"/>
  <c r="CK1259"/>
  <c r="CJ1259"/>
  <c r="CI1259"/>
  <c r="DM1258"/>
  <c r="DL1258"/>
  <c r="DK1258"/>
  <c r="DJ1258"/>
  <c r="DI1258"/>
  <c r="DH1258"/>
  <c r="DG1258"/>
  <c r="DF1258"/>
  <c r="DE1258"/>
  <c r="DD1258"/>
  <c r="DC1258"/>
  <c r="DB1258"/>
  <c r="DA1258"/>
  <c r="CZ1258"/>
  <c r="CY1258"/>
  <c r="CX1258"/>
  <c r="CW1258"/>
  <c r="CV1258"/>
  <c r="CU1258"/>
  <c r="CT1258"/>
  <c r="CS1258"/>
  <c r="CR1258"/>
  <c r="CQ1258"/>
  <c r="CP1258"/>
  <c r="CO1258"/>
  <c r="CN1258"/>
  <c r="CM1258"/>
  <c r="CL1258"/>
  <c r="CK1258"/>
  <c r="CJ1258"/>
  <c r="CI1258"/>
  <c r="CH1258"/>
  <c r="CG1258"/>
  <c r="CF1258"/>
  <c r="CE1258"/>
  <c r="CD1258"/>
  <c r="CC1258"/>
  <c r="CB1258"/>
  <c r="CA1258"/>
  <c r="BZ1258"/>
  <c r="BY1258"/>
  <c r="BX1258"/>
  <c r="BW1258"/>
  <c r="BV1258"/>
  <c r="BU1258"/>
  <c r="BT1258"/>
  <c r="BS1258"/>
  <c r="BR1258"/>
  <c r="BQ1258"/>
  <c r="BP1258"/>
  <c r="BO1258"/>
  <c r="BN1258"/>
  <c r="DM1257"/>
  <c r="DL1257"/>
  <c r="DK1257"/>
  <c r="DJ1257"/>
  <c r="DI1257"/>
  <c r="DH1257"/>
  <c r="CM1257"/>
  <c r="CL1257"/>
  <c r="DG1256"/>
  <c r="DF1256"/>
  <c r="DE1256"/>
  <c r="DD1256"/>
  <c r="DG1255"/>
  <c r="DF1255"/>
  <c r="DE1255"/>
  <c r="DD1255"/>
  <c r="DG1254"/>
  <c r="DF1254"/>
  <c r="DE1254"/>
  <c r="DD1254"/>
  <c r="DG1253"/>
  <c r="DF1253"/>
  <c r="DE1253"/>
  <c r="DD1253"/>
  <c r="DG1252"/>
  <c r="DF1252"/>
  <c r="DE1252"/>
  <c r="DD1252"/>
  <c r="DG1251"/>
  <c r="DF1251"/>
  <c r="DE1251"/>
  <c r="DD1251"/>
  <c r="DG1250"/>
  <c r="DF1250"/>
  <c r="DE1250"/>
  <c r="DD1250"/>
  <c r="DM1249"/>
  <c r="DL1249"/>
  <c r="DK1249"/>
  <c r="DJ1249"/>
  <c r="DI1249"/>
  <c r="DH1249"/>
  <c r="DG1249"/>
  <c r="DF1249"/>
  <c r="DE1249"/>
  <c r="DD1249"/>
  <c r="DC1249"/>
  <c r="DB1249"/>
  <c r="DA1249"/>
  <c r="CZ1249"/>
  <c r="CY1249"/>
  <c r="CX1249"/>
  <c r="CW1249"/>
  <c r="CV1249"/>
  <c r="CU1249"/>
  <c r="CT1249"/>
  <c r="CS1249"/>
  <c r="CR1249"/>
  <c r="CQ1249"/>
  <c r="CP1249"/>
  <c r="CO1249"/>
  <c r="CN1249"/>
  <c r="CM1249"/>
  <c r="CL1249"/>
  <c r="CK1249"/>
  <c r="CJ1249"/>
  <c r="CI1249"/>
  <c r="CH1249"/>
  <c r="CG1249"/>
  <c r="CF1249"/>
  <c r="CE1249"/>
  <c r="CD1249"/>
  <c r="CC1249"/>
  <c r="CB1249"/>
  <c r="CA1249"/>
  <c r="BZ1249"/>
  <c r="BY1249"/>
  <c r="BX1249"/>
  <c r="BW1249"/>
  <c r="BV1249"/>
  <c r="BU1249"/>
  <c r="BT1249"/>
  <c r="BS1249"/>
  <c r="BR1249"/>
  <c r="BQ1249"/>
  <c r="BP1249"/>
  <c r="BO1249"/>
  <c r="BN1249"/>
  <c r="DM1248"/>
  <c r="DL1248"/>
  <c r="DK1248"/>
  <c r="DJ1248"/>
  <c r="DI1248"/>
  <c r="DH1248"/>
  <c r="DG1248"/>
  <c r="DF1248"/>
  <c r="DE1248"/>
  <c r="DD1248"/>
  <c r="DC1248"/>
  <c r="DB1248"/>
  <c r="DA1248"/>
  <c r="CZ1248"/>
  <c r="CY1248"/>
  <c r="CX1248"/>
  <c r="CW1248"/>
  <c r="CV1248"/>
  <c r="CU1248"/>
  <c r="CT1248"/>
  <c r="CS1248"/>
  <c r="CR1248"/>
  <c r="CQ1248"/>
  <c r="CP1248"/>
  <c r="CO1248"/>
  <c r="CN1248"/>
  <c r="CM1248"/>
  <c r="CL1248"/>
  <c r="CK1248"/>
  <c r="CJ1248"/>
  <c r="CI1248"/>
  <c r="CH1248"/>
  <c r="CG1248"/>
  <c r="CF1248"/>
  <c r="CE1248"/>
  <c r="CD1248"/>
  <c r="CC1248"/>
  <c r="CB1248"/>
  <c r="CA1248"/>
  <c r="BZ1248"/>
  <c r="BY1248"/>
  <c r="BX1248"/>
  <c r="BW1248"/>
  <c r="BV1248"/>
  <c r="BU1248"/>
  <c r="BT1248"/>
  <c r="BS1248"/>
  <c r="BR1248"/>
  <c r="BQ1248"/>
  <c r="BP1248"/>
  <c r="BO1248"/>
  <c r="BN1248"/>
  <c r="DM1247"/>
  <c r="DL1247"/>
  <c r="DK1247"/>
  <c r="DJ1247"/>
  <c r="DI1247"/>
  <c r="DH1247"/>
  <c r="DG1247"/>
  <c r="DF1247"/>
  <c r="DE1247"/>
  <c r="DD1247"/>
  <c r="DC1247"/>
  <c r="DB1247"/>
  <c r="DA1247"/>
  <c r="CZ1247"/>
  <c r="CY1247"/>
  <c r="CX1247"/>
  <c r="CW1247"/>
  <c r="CV1247"/>
  <c r="CU1247"/>
  <c r="CT1247"/>
  <c r="CS1247"/>
  <c r="CR1247"/>
  <c r="CQ1247"/>
  <c r="CP1247"/>
  <c r="CO1247"/>
  <c r="CN1247"/>
  <c r="CM1247"/>
  <c r="CL1247"/>
  <c r="CK1247"/>
  <c r="CJ1247"/>
  <c r="CI1247"/>
  <c r="CH1247"/>
  <c r="CG1247"/>
  <c r="CF1247"/>
  <c r="CE1247"/>
  <c r="CD1247"/>
  <c r="CC1247"/>
  <c r="CB1247"/>
  <c r="CA1247"/>
  <c r="BZ1247"/>
  <c r="BY1247"/>
  <c r="BX1247"/>
  <c r="BW1247"/>
  <c r="BV1247"/>
  <c r="BU1247"/>
  <c r="BT1247"/>
  <c r="BS1247"/>
  <c r="BR1247"/>
  <c r="BQ1247"/>
  <c r="BP1247"/>
  <c r="BO1247"/>
  <c r="BN1247"/>
  <c r="DM1246"/>
  <c r="DL1246"/>
  <c r="DK1246"/>
  <c r="DJ1246"/>
  <c r="DI1246"/>
  <c r="DH1246"/>
  <c r="DG1246"/>
  <c r="DF1246"/>
  <c r="DE1246"/>
  <c r="DD1246"/>
  <c r="DC1246"/>
  <c r="DB1246"/>
  <c r="DA1246"/>
  <c r="CZ1246"/>
  <c r="CY1246"/>
  <c r="CX1246"/>
  <c r="CW1246"/>
  <c r="CV1246"/>
  <c r="CU1246"/>
  <c r="CT1246"/>
  <c r="CS1246"/>
  <c r="CR1246"/>
  <c r="CQ1246"/>
  <c r="CP1246"/>
  <c r="CO1246"/>
  <c r="CN1246"/>
  <c r="CM1246"/>
  <c r="CL1246"/>
  <c r="CK1246"/>
  <c r="CJ1246"/>
  <c r="CI1246"/>
  <c r="CH1246"/>
  <c r="CG1246"/>
  <c r="CF1246"/>
  <c r="CE1246"/>
  <c r="CD1246"/>
  <c r="CC1246"/>
  <c r="CB1246"/>
  <c r="CA1246"/>
  <c r="BZ1246"/>
  <c r="BY1246"/>
  <c r="BX1246"/>
  <c r="BW1246"/>
  <c r="BV1246"/>
  <c r="BU1246"/>
  <c r="BT1246"/>
  <c r="BS1246"/>
  <c r="BR1246"/>
  <c r="BQ1246"/>
  <c r="BP1246"/>
  <c r="BO1246"/>
  <c r="BN1246"/>
  <c r="DM1245"/>
  <c r="DL1245"/>
  <c r="DK1245"/>
  <c r="DJ1245"/>
  <c r="DI1245"/>
  <c r="DH1245"/>
  <c r="DG1245"/>
  <c r="DF1245"/>
  <c r="DE1245"/>
  <c r="DD1245"/>
  <c r="DC1245"/>
  <c r="DB1245"/>
  <c r="DA1245"/>
  <c r="CZ1245"/>
  <c r="CY1245"/>
  <c r="CX1245"/>
  <c r="CW1245"/>
  <c r="CV1245"/>
  <c r="CU1245"/>
  <c r="CT1245"/>
  <c r="CS1245"/>
  <c r="CR1245"/>
  <c r="CQ1245"/>
  <c r="CP1245"/>
  <c r="CO1245"/>
  <c r="CN1245"/>
  <c r="CM1245"/>
  <c r="CL1245"/>
  <c r="CK1245"/>
  <c r="CJ1245"/>
  <c r="CI1245"/>
  <c r="CH1245"/>
  <c r="CG1245"/>
  <c r="CF1245"/>
  <c r="CE1245"/>
  <c r="CD1245"/>
  <c r="CC1245"/>
  <c r="CB1245"/>
  <c r="CA1245"/>
  <c r="BZ1245"/>
  <c r="BY1245"/>
  <c r="BX1245"/>
  <c r="BW1245"/>
  <c r="BV1245"/>
  <c r="BU1245"/>
  <c r="BT1245"/>
  <c r="BS1245"/>
  <c r="BR1245"/>
  <c r="BQ1245"/>
  <c r="BP1245"/>
  <c r="BO1245"/>
  <c r="BN1245"/>
  <c r="CN1244"/>
  <c r="CK1244"/>
  <c r="CJ1244"/>
  <c r="CI1244"/>
  <c r="CN1243"/>
  <c r="CK1243"/>
  <c r="CJ1243"/>
  <c r="CI1243"/>
  <c r="CN1242"/>
  <c r="CK1242"/>
  <c r="CJ1242"/>
  <c r="CI1242"/>
  <c r="CN1241"/>
  <c r="CK1241"/>
  <c r="CJ1241"/>
  <c r="CI1241"/>
  <c r="DM1240"/>
  <c r="DL1240"/>
  <c r="DK1240"/>
  <c r="DJ1240"/>
  <c r="DI1240"/>
  <c r="DH1240"/>
  <c r="DG1240"/>
  <c r="DF1240"/>
  <c r="DE1240"/>
  <c r="DD1240"/>
  <c r="DC1240"/>
  <c r="DB1240"/>
  <c r="DA1240"/>
  <c r="CZ1240"/>
  <c r="CY1240"/>
  <c r="CX1240"/>
  <c r="CW1240"/>
  <c r="CV1240"/>
  <c r="CU1240"/>
  <c r="CT1240"/>
  <c r="CS1240"/>
  <c r="CR1240"/>
  <c r="CQ1240"/>
  <c r="CP1240"/>
  <c r="CO1240"/>
  <c r="CN1240"/>
  <c r="CM1240"/>
  <c r="CL1240"/>
  <c r="CK1240"/>
  <c r="CJ1240"/>
  <c r="CI1240"/>
  <c r="CH1240"/>
  <c r="CG1240"/>
  <c r="CF1240"/>
  <c r="CE1240"/>
  <c r="CD1240"/>
  <c r="CC1240"/>
  <c r="CB1240"/>
  <c r="CA1240"/>
  <c r="BZ1240"/>
  <c r="BY1240"/>
  <c r="BX1240"/>
  <c r="BW1240"/>
  <c r="BV1240"/>
  <c r="BU1240"/>
  <c r="BT1240"/>
  <c r="BS1240"/>
  <c r="BR1240"/>
  <c r="BQ1240"/>
  <c r="BP1240"/>
  <c r="BO1240"/>
  <c r="BN1240"/>
  <c r="DM1239"/>
  <c r="DL1239"/>
  <c r="DK1239"/>
  <c r="DJ1239"/>
  <c r="DI1239"/>
  <c r="DH1239"/>
  <c r="CM1239"/>
  <c r="CL1239"/>
  <c r="DG1238"/>
  <c r="DF1238"/>
  <c r="DE1238"/>
  <c r="DD1238"/>
  <c r="DG1237"/>
  <c r="DF1237"/>
  <c r="DE1237"/>
  <c r="DD1237"/>
  <c r="DG1236"/>
  <c r="DF1236"/>
  <c r="DE1236"/>
  <c r="DD1236"/>
  <c r="DG1235"/>
  <c r="DF1235"/>
  <c r="DE1235"/>
  <c r="DD1235"/>
  <c r="DG1234"/>
  <c r="DF1234"/>
  <c r="DE1234"/>
  <c r="DD1234"/>
  <c r="DM1233"/>
  <c r="DL1233"/>
  <c r="DK1233"/>
  <c r="DJ1233"/>
  <c r="DI1233"/>
  <c r="DH1233"/>
  <c r="DG1233"/>
  <c r="DF1233"/>
  <c r="DE1233"/>
  <c r="DD1233"/>
  <c r="DC1233"/>
  <c r="DB1233"/>
  <c r="DA1233"/>
  <c r="CZ1233"/>
  <c r="CY1233"/>
  <c r="CX1233"/>
  <c r="CW1233"/>
  <c r="CV1233"/>
  <c r="CU1233"/>
  <c r="CT1233"/>
  <c r="CS1233"/>
  <c r="CR1233"/>
  <c r="CQ1233"/>
  <c r="CP1233"/>
  <c r="CO1233"/>
  <c r="CN1233"/>
  <c r="CM1233"/>
  <c r="CL1233"/>
  <c r="CK1233"/>
  <c r="CJ1233"/>
  <c r="CI1233"/>
  <c r="CH1233"/>
  <c r="CG1233"/>
  <c r="CF1233"/>
  <c r="CE1233"/>
  <c r="CD1233"/>
  <c r="CC1233"/>
  <c r="CB1233"/>
  <c r="CA1233"/>
  <c r="BZ1233"/>
  <c r="BY1233"/>
  <c r="BX1233"/>
  <c r="BW1233"/>
  <c r="BV1233"/>
  <c r="BU1233"/>
  <c r="BT1233"/>
  <c r="BS1233"/>
  <c r="BR1233"/>
  <c r="BQ1233"/>
  <c r="BP1233"/>
  <c r="BO1233"/>
  <c r="BN1233"/>
  <c r="DM1232"/>
  <c r="DL1232"/>
  <c r="DK1232"/>
  <c r="DJ1232"/>
  <c r="DI1232"/>
  <c r="DH1232"/>
  <c r="DG1232"/>
  <c r="DF1232"/>
  <c r="DE1232"/>
  <c r="DD1232"/>
  <c r="DC1232"/>
  <c r="DB1232"/>
  <c r="DA1232"/>
  <c r="CZ1232"/>
  <c r="CY1232"/>
  <c r="CX1232"/>
  <c r="CW1232"/>
  <c r="CV1232"/>
  <c r="CU1232"/>
  <c r="CT1232"/>
  <c r="CS1232"/>
  <c r="CR1232"/>
  <c r="CQ1232"/>
  <c r="CP1232"/>
  <c r="CO1232"/>
  <c r="CN1232"/>
  <c r="CM1232"/>
  <c r="CL1232"/>
  <c r="CK1232"/>
  <c r="CJ1232"/>
  <c r="CI1232"/>
  <c r="CH1232"/>
  <c r="CG1232"/>
  <c r="CF1232"/>
  <c r="CE1232"/>
  <c r="CD1232"/>
  <c r="CC1232"/>
  <c r="CB1232"/>
  <c r="CA1232"/>
  <c r="BZ1232"/>
  <c r="BY1232"/>
  <c r="BX1232"/>
  <c r="BW1232"/>
  <c r="BV1232"/>
  <c r="BU1232"/>
  <c r="BT1232"/>
  <c r="BS1232"/>
  <c r="BR1232"/>
  <c r="BQ1232"/>
  <c r="BP1232"/>
  <c r="BO1232"/>
  <c r="BN1232"/>
  <c r="DM1231"/>
  <c r="DL1231"/>
  <c r="DK1231"/>
  <c r="DJ1231"/>
  <c r="DI1231"/>
  <c r="DH1231"/>
  <c r="DG1231"/>
  <c r="DF1231"/>
  <c r="DE1231"/>
  <c r="DD1231"/>
  <c r="DC1231"/>
  <c r="DB1231"/>
  <c r="DA1231"/>
  <c r="CZ1231"/>
  <c r="CY1231"/>
  <c r="CX1231"/>
  <c r="CW1231"/>
  <c r="CV1231"/>
  <c r="CU1231"/>
  <c r="CT1231"/>
  <c r="CS1231"/>
  <c r="CR1231"/>
  <c r="CQ1231"/>
  <c r="CP1231"/>
  <c r="CO1231"/>
  <c r="CN1231"/>
  <c r="CM1231"/>
  <c r="CL1231"/>
  <c r="CK1231"/>
  <c r="CJ1231"/>
  <c r="CI1231"/>
  <c r="CH1231"/>
  <c r="CG1231"/>
  <c r="CF1231"/>
  <c r="CE1231"/>
  <c r="CD1231"/>
  <c r="CC1231"/>
  <c r="CB1231"/>
  <c r="CA1231"/>
  <c r="BZ1231"/>
  <c r="BY1231"/>
  <c r="BX1231"/>
  <c r="BW1231"/>
  <c r="BV1231"/>
  <c r="BU1231"/>
  <c r="BT1231"/>
  <c r="BS1231"/>
  <c r="BR1231"/>
  <c r="BQ1231"/>
  <c r="BP1231"/>
  <c r="BO1231"/>
  <c r="BN1231"/>
  <c r="DM1230"/>
  <c r="DL1230"/>
  <c r="DK1230"/>
  <c r="DJ1230"/>
  <c r="DI1230"/>
  <c r="DH1230"/>
  <c r="DG1230"/>
  <c r="DF1230"/>
  <c r="DE1230"/>
  <c r="DD1230"/>
  <c r="DC1230"/>
  <c r="DB1230"/>
  <c r="DA1230"/>
  <c r="CZ1230"/>
  <c r="CY1230"/>
  <c r="CX1230"/>
  <c r="CW1230"/>
  <c r="CV1230"/>
  <c r="CU1230"/>
  <c r="CT1230"/>
  <c r="CS1230"/>
  <c r="CR1230"/>
  <c r="CQ1230"/>
  <c r="CP1230"/>
  <c r="CO1230"/>
  <c r="CN1230"/>
  <c r="CM1230"/>
  <c r="CL1230"/>
  <c r="CK1230"/>
  <c r="CJ1230"/>
  <c r="CI1230"/>
  <c r="CH1230"/>
  <c r="CG1230"/>
  <c r="CF1230"/>
  <c r="CE1230"/>
  <c r="CD1230"/>
  <c r="CC1230"/>
  <c r="CB1230"/>
  <c r="CA1230"/>
  <c r="BZ1230"/>
  <c r="BY1230"/>
  <c r="BX1230"/>
  <c r="BW1230"/>
  <c r="BV1230"/>
  <c r="BU1230"/>
  <c r="BT1230"/>
  <c r="BS1230"/>
  <c r="BR1230"/>
  <c r="BQ1230"/>
  <c r="BP1230"/>
  <c r="BO1230"/>
  <c r="BN1230"/>
  <c r="DM1229"/>
  <c r="DL1229"/>
  <c r="DK1229"/>
  <c r="DJ1229"/>
  <c r="DI1229"/>
  <c r="DH1229"/>
  <c r="DG1229"/>
  <c r="DF1229"/>
  <c r="DE1229"/>
  <c r="DD1229"/>
  <c r="DC1229"/>
  <c r="DB1229"/>
  <c r="DA1229"/>
  <c r="CZ1229"/>
  <c r="CY1229"/>
  <c r="CX1229"/>
  <c r="CW1229"/>
  <c r="CV1229"/>
  <c r="CU1229"/>
  <c r="CT1229"/>
  <c r="CS1229"/>
  <c r="CR1229"/>
  <c r="CQ1229"/>
  <c r="CP1229"/>
  <c r="CO1229"/>
  <c r="CN1229"/>
  <c r="CM1229"/>
  <c r="CL1229"/>
  <c r="CK1229"/>
  <c r="CJ1229"/>
  <c r="CI1229"/>
  <c r="CH1229"/>
  <c r="CG1229"/>
  <c r="CF1229"/>
  <c r="CE1229"/>
  <c r="CD1229"/>
  <c r="CC1229"/>
  <c r="CB1229"/>
  <c r="CA1229"/>
  <c r="BZ1229"/>
  <c r="BY1229"/>
  <c r="BX1229"/>
  <c r="BW1229"/>
  <c r="BV1229"/>
  <c r="BU1229"/>
  <c r="BT1229"/>
  <c r="BS1229"/>
  <c r="BR1229"/>
  <c r="BQ1229"/>
  <c r="BP1229"/>
  <c r="BO1229"/>
  <c r="BN1229"/>
  <c r="CN1228"/>
  <c r="CK1228"/>
  <c r="CJ1228"/>
  <c r="CI1228"/>
  <c r="CN1227"/>
  <c r="CK1227"/>
  <c r="CJ1227"/>
  <c r="CI1227"/>
  <c r="CN1226"/>
  <c r="CK1226"/>
  <c r="CJ1226"/>
  <c r="CI1226"/>
  <c r="CN1225"/>
  <c r="CK1225"/>
  <c r="CJ1225"/>
  <c r="CI1225"/>
  <c r="CN1224"/>
  <c r="CK1224"/>
  <c r="CJ1224"/>
  <c r="CI1224"/>
  <c r="CN1223"/>
  <c r="CK1223"/>
  <c r="CJ1223"/>
  <c r="CI1223"/>
  <c r="DM1222"/>
  <c r="DL1222"/>
  <c r="DK1222"/>
  <c r="DJ1222"/>
  <c r="DI1222"/>
  <c r="DH1222"/>
  <c r="DG1222"/>
  <c r="DF1222"/>
  <c r="DE1222"/>
  <c r="DD1222"/>
  <c r="DC1222"/>
  <c r="DB1222"/>
  <c r="DA1222"/>
  <c r="CZ1222"/>
  <c r="CY1222"/>
  <c r="CX1222"/>
  <c r="CW1222"/>
  <c r="CV1222"/>
  <c r="CU1222"/>
  <c r="CT1222"/>
  <c r="CS1222"/>
  <c r="CR1222"/>
  <c r="CQ1222"/>
  <c r="CP1222"/>
  <c r="CO1222"/>
  <c r="CN1222"/>
  <c r="CM1222"/>
  <c r="CL1222"/>
  <c r="CK1222"/>
  <c r="CJ1222"/>
  <c r="CI1222"/>
  <c r="CH1222"/>
  <c r="CG1222"/>
  <c r="CF1222"/>
  <c r="CE1222"/>
  <c r="CD1222"/>
  <c r="CC1222"/>
  <c r="CB1222"/>
  <c r="CA1222"/>
  <c r="BZ1222"/>
  <c r="BY1222"/>
  <c r="BX1222"/>
  <c r="BW1222"/>
  <c r="BV1222"/>
  <c r="BU1222"/>
  <c r="BT1222"/>
  <c r="BS1222"/>
  <c r="BR1222"/>
  <c r="BQ1222"/>
  <c r="BP1222"/>
  <c r="BO1222"/>
  <c r="BN1222"/>
  <c r="DM1221"/>
  <c r="DL1221"/>
  <c r="DK1221"/>
  <c r="DJ1221"/>
  <c r="DI1221"/>
  <c r="DH1221"/>
  <c r="CM1221"/>
  <c r="CL1221"/>
  <c r="DG1220"/>
  <c r="DF1220"/>
  <c r="DE1220"/>
  <c r="DD1220"/>
  <c r="DG1219"/>
  <c r="DF1219"/>
  <c r="DE1219"/>
  <c r="DD1219"/>
  <c r="DG1218"/>
  <c r="DF1218"/>
  <c r="DE1218"/>
  <c r="DD1218"/>
  <c r="DG1217"/>
  <c r="DF1217"/>
  <c r="DE1217"/>
  <c r="DD1217"/>
  <c r="DG1216"/>
  <c r="DF1216"/>
  <c r="DE1216"/>
  <c r="DD1216"/>
  <c r="DM1215"/>
  <c r="DL1215"/>
  <c r="DK1215"/>
  <c r="DJ1215"/>
  <c r="DI1215"/>
  <c r="DH1215"/>
  <c r="DG1215"/>
  <c r="DF1215"/>
  <c r="DE1215"/>
  <c r="DD1215"/>
  <c r="DC1215"/>
  <c r="DB1215"/>
  <c r="DA1215"/>
  <c r="CZ1215"/>
  <c r="CY1215"/>
  <c r="CX1215"/>
  <c r="CW1215"/>
  <c r="CV1215"/>
  <c r="CU1215"/>
  <c r="CT1215"/>
  <c r="CS1215"/>
  <c r="CR1215"/>
  <c r="CQ1215"/>
  <c r="CP1215"/>
  <c r="CO1215"/>
  <c r="CN1215"/>
  <c r="CM1215"/>
  <c r="CL1215"/>
  <c r="CK1215"/>
  <c r="CJ1215"/>
  <c r="CI1215"/>
  <c r="CH1215"/>
  <c r="CG1215"/>
  <c r="CF1215"/>
  <c r="CE1215"/>
  <c r="CD1215"/>
  <c r="CC1215"/>
  <c r="CB1215"/>
  <c r="CA1215"/>
  <c r="BZ1215"/>
  <c r="BY1215"/>
  <c r="BX1215"/>
  <c r="BW1215"/>
  <c r="BV1215"/>
  <c r="BU1215"/>
  <c r="BT1215"/>
  <c r="BS1215"/>
  <c r="BR1215"/>
  <c r="BQ1215"/>
  <c r="BP1215"/>
  <c r="BO1215"/>
  <c r="BN1215"/>
  <c r="DM1214"/>
  <c r="DL1214"/>
  <c r="DK1214"/>
  <c r="DJ1214"/>
  <c r="DI1214"/>
  <c r="DH1214"/>
  <c r="DG1214"/>
  <c r="DF1214"/>
  <c r="DE1214"/>
  <c r="DD1214"/>
  <c r="DC1214"/>
  <c r="DB1214"/>
  <c r="DA1214"/>
  <c r="CZ1214"/>
  <c r="CY1214"/>
  <c r="CX1214"/>
  <c r="CW1214"/>
  <c r="CV1214"/>
  <c r="CU1214"/>
  <c r="CT1214"/>
  <c r="CS1214"/>
  <c r="CR1214"/>
  <c r="CQ1214"/>
  <c r="CP1214"/>
  <c r="CO1214"/>
  <c r="CN1214"/>
  <c r="CM1214"/>
  <c r="CL1214"/>
  <c r="CK1214"/>
  <c r="CJ1214"/>
  <c r="CI1214"/>
  <c r="CH1214"/>
  <c r="CG1214"/>
  <c r="CF1214"/>
  <c r="CE1214"/>
  <c r="CD1214"/>
  <c r="CC1214"/>
  <c r="CB1214"/>
  <c r="CA1214"/>
  <c r="BZ1214"/>
  <c r="BY1214"/>
  <c r="BX1214"/>
  <c r="BW1214"/>
  <c r="BV1214"/>
  <c r="BU1214"/>
  <c r="BT1214"/>
  <c r="BS1214"/>
  <c r="BR1214"/>
  <c r="BQ1214"/>
  <c r="BP1214"/>
  <c r="BO1214"/>
  <c r="BN1214"/>
  <c r="DM1213"/>
  <c r="DL1213"/>
  <c r="DK1213"/>
  <c r="DJ1213"/>
  <c r="DI1213"/>
  <c r="DH1213"/>
  <c r="DG1213"/>
  <c r="DF1213"/>
  <c r="DE1213"/>
  <c r="DD1213"/>
  <c r="DC1213"/>
  <c r="DB1213"/>
  <c r="DA1213"/>
  <c r="CZ1213"/>
  <c r="CY1213"/>
  <c r="CX1213"/>
  <c r="CW1213"/>
  <c r="CV1213"/>
  <c r="CU1213"/>
  <c r="CT1213"/>
  <c r="CS1213"/>
  <c r="CR1213"/>
  <c r="CQ1213"/>
  <c r="CP1213"/>
  <c r="CO1213"/>
  <c r="CN1213"/>
  <c r="CM1213"/>
  <c r="CL1213"/>
  <c r="CK1213"/>
  <c r="CJ1213"/>
  <c r="CI1213"/>
  <c r="CH1213"/>
  <c r="CG1213"/>
  <c r="CF1213"/>
  <c r="CE1213"/>
  <c r="CD1213"/>
  <c r="CC1213"/>
  <c r="CB1213"/>
  <c r="CA1213"/>
  <c r="BZ1213"/>
  <c r="BY1213"/>
  <c r="BX1213"/>
  <c r="BW1213"/>
  <c r="BV1213"/>
  <c r="BU1213"/>
  <c r="BT1213"/>
  <c r="BS1213"/>
  <c r="BR1213"/>
  <c r="BQ1213"/>
  <c r="BP1213"/>
  <c r="BO1213"/>
  <c r="BN1213"/>
  <c r="DM1212"/>
  <c r="DL1212"/>
  <c r="DK1212"/>
  <c r="DJ1212"/>
  <c r="DI1212"/>
  <c r="DH1212"/>
  <c r="DG1212"/>
  <c r="DF1212"/>
  <c r="DE1212"/>
  <c r="DD1212"/>
  <c r="DC1212"/>
  <c r="DB1212"/>
  <c r="DA1212"/>
  <c r="CZ1212"/>
  <c r="CY1212"/>
  <c r="CX1212"/>
  <c r="CW1212"/>
  <c r="CV1212"/>
  <c r="CU1212"/>
  <c r="CT1212"/>
  <c r="CS1212"/>
  <c r="CR1212"/>
  <c r="CQ1212"/>
  <c r="CP1212"/>
  <c r="CO1212"/>
  <c r="CN1212"/>
  <c r="CM1212"/>
  <c r="CL1212"/>
  <c r="CK1212"/>
  <c r="CJ1212"/>
  <c r="CI1212"/>
  <c r="CH1212"/>
  <c r="CG1212"/>
  <c r="CF1212"/>
  <c r="CE1212"/>
  <c r="CD1212"/>
  <c r="CC1212"/>
  <c r="CB1212"/>
  <c r="CA1212"/>
  <c r="BZ1212"/>
  <c r="BY1212"/>
  <c r="BX1212"/>
  <c r="BW1212"/>
  <c r="BV1212"/>
  <c r="BU1212"/>
  <c r="BT1212"/>
  <c r="BS1212"/>
  <c r="BR1212"/>
  <c r="BQ1212"/>
  <c r="BP1212"/>
  <c r="BO1212"/>
  <c r="BN1212"/>
  <c r="DM1211"/>
  <c r="DL1211"/>
  <c r="DK1211"/>
  <c r="DJ1211"/>
  <c r="DI1211"/>
  <c r="DH1211"/>
  <c r="DG1211"/>
  <c r="DF1211"/>
  <c r="DE1211"/>
  <c r="DD1211"/>
  <c r="DC1211"/>
  <c r="DB1211"/>
  <c r="DA1211"/>
  <c r="CZ1211"/>
  <c r="CY1211"/>
  <c r="CX1211"/>
  <c r="CW1211"/>
  <c r="CV1211"/>
  <c r="CU1211"/>
  <c r="CT1211"/>
  <c r="CS1211"/>
  <c r="CR1211"/>
  <c r="CQ1211"/>
  <c r="CP1211"/>
  <c r="CO1211"/>
  <c r="CN1211"/>
  <c r="CM1211"/>
  <c r="CL1211"/>
  <c r="CK1211"/>
  <c r="CJ1211"/>
  <c r="CI1211"/>
  <c r="CH1211"/>
  <c r="CG1211"/>
  <c r="CF1211"/>
  <c r="CE1211"/>
  <c r="CD1211"/>
  <c r="CC1211"/>
  <c r="CB1211"/>
  <c r="CA1211"/>
  <c r="BZ1211"/>
  <c r="BY1211"/>
  <c r="BX1211"/>
  <c r="BW1211"/>
  <c r="BV1211"/>
  <c r="BU1211"/>
  <c r="BT1211"/>
  <c r="BS1211"/>
  <c r="BR1211"/>
  <c r="BQ1211"/>
  <c r="BP1211"/>
  <c r="BO1211"/>
  <c r="BN1211"/>
  <c r="CN1210"/>
  <c r="CK1210"/>
  <c r="CJ1210"/>
  <c r="CI1210"/>
  <c r="CN1209"/>
  <c r="CK1209"/>
  <c r="CJ1209"/>
  <c r="CI1209"/>
  <c r="CN1208"/>
  <c r="CK1208"/>
  <c r="CJ1208"/>
  <c r="CI1208"/>
  <c r="CN1207"/>
  <c r="CK1207"/>
  <c r="CJ1207"/>
  <c r="CI1207"/>
  <c r="CN1206"/>
  <c r="CK1206"/>
  <c r="CJ1206"/>
  <c r="CI1206"/>
  <c r="CN1205"/>
  <c r="CK1205"/>
  <c r="CJ1205"/>
  <c r="CI1205"/>
  <c r="DM1204"/>
  <c r="DL1204"/>
  <c r="DK1204"/>
  <c r="DJ1204"/>
  <c r="DI1204"/>
  <c r="DH1204"/>
  <c r="DG1204"/>
  <c r="DF1204"/>
  <c r="DE1204"/>
  <c r="DD1204"/>
  <c r="DC1204"/>
  <c r="DB1204"/>
  <c r="DA1204"/>
  <c r="CZ1204"/>
  <c r="CY1204"/>
  <c r="CX1204"/>
  <c r="CW1204"/>
  <c r="CV1204"/>
  <c r="CU1204"/>
  <c r="CT1204"/>
  <c r="CS1204"/>
  <c r="CR1204"/>
  <c r="CQ1204"/>
  <c r="CP1204"/>
  <c r="CO1204"/>
  <c r="CN1204"/>
  <c r="CM1204"/>
  <c r="CL1204"/>
  <c r="CK1204"/>
  <c r="CJ1204"/>
  <c r="CI1204"/>
  <c r="CH1204"/>
  <c r="CG1204"/>
  <c r="CF1204"/>
  <c r="CE1204"/>
  <c r="CD1204"/>
  <c r="CC1204"/>
  <c r="CB1204"/>
  <c r="CA1204"/>
  <c r="BZ1204"/>
  <c r="BY1204"/>
  <c r="BX1204"/>
  <c r="BW1204"/>
  <c r="BV1204"/>
  <c r="BU1204"/>
  <c r="BT1204"/>
  <c r="BS1204"/>
  <c r="BR1204"/>
  <c r="BQ1204"/>
  <c r="BP1204"/>
  <c r="BO1204"/>
  <c r="BN1204"/>
  <c r="DM1203"/>
  <c r="DL1203"/>
  <c r="DK1203"/>
  <c r="DJ1203"/>
  <c r="DI1203"/>
  <c r="DH1203"/>
  <c r="CM1203"/>
  <c r="CL1203"/>
  <c r="DG1202"/>
  <c r="DF1202"/>
  <c r="DE1202"/>
  <c r="DD1202"/>
  <c r="DG1201"/>
  <c r="DF1201"/>
  <c r="DE1201"/>
  <c r="DD1201"/>
  <c r="DG1200"/>
  <c r="DF1200"/>
  <c r="DE1200"/>
  <c r="DD1200"/>
  <c r="DG1199"/>
  <c r="DF1199"/>
  <c r="DE1199"/>
  <c r="DD1199"/>
  <c r="DG1198"/>
  <c r="DF1198"/>
  <c r="DE1198"/>
  <c r="DD1198"/>
  <c r="DM1197"/>
  <c r="DL1197"/>
  <c r="DK1197"/>
  <c r="DJ1197"/>
  <c r="DI1197"/>
  <c r="DH1197"/>
  <c r="DG1197"/>
  <c r="DF1197"/>
  <c r="DE1197"/>
  <c r="DD1197"/>
  <c r="DC1197"/>
  <c r="DB1197"/>
  <c r="DA1197"/>
  <c r="CZ1197"/>
  <c r="CY1197"/>
  <c r="CX1197"/>
  <c r="CW1197"/>
  <c r="CV1197"/>
  <c r="CU1197"/>
  <c r="CT1197"/>
  <c r="CS1197"/>
  <c r="CR1197"/>
  <c r="CQ1197"/>
  <c r="CP1197"/>
  <c r="CO1197"/>
  <c r="CN1197"/>
  <c r="CM1197"/>
  <c r="CL1197"/>
  <c r="CK1197"/>
  <c r="CJ1197"/>
  <c r="CI1197"/>
  <c r="CH1197"/>
  <c r="CG1197"/>
  <c r="CF1197"/>
  <c r="CE1197"/>
  <c r="CD1197"/>
  <c r="CC1197"/>
  <c r="CB1197"/>
  <c r="CA1197"/>
  <c r="BZ1197"/>
  <c r="BY1197"/>
  <c r="BX1197"/>
  <c r="BW1197"/>
  <c r="BV1197"/>
  <c r="BU1197"/>
  <c r="BT1197"/>
  <c r="BS1197"/>
  <c r="BR1197"/>
  <c r="BQ1197"/>
  <c r="BP1197"/>
  <c r="BO1197"/>
  <c r="BN1197"/>
  <c r="DM1196"/>
  <c r="DL1196"/>
  <c r="DK1196"/>
  <c r="DJ1196"/>
  <c r="DI1196"/>
  <c r="DH1196"/>
  <c r="DG1196"/>
  <c r="DF1196"/>
  <c r="DE1196"/>
  <c r="DD1196"/>
  <c r="DC1196"/>
  <c r="DB1196"/>
  <c r="DA1196"/>
  <c r="CZ1196"/>
  <c r="CY1196"/>
  <c r="CX1196"/>
  <c r="CW1196"/>
  <c r="CV1196"/>
  <c r="CU1196"/>
  <c r="CT1196"/>
  <c r="CS1196"/>
  <c r="CR1196"/>
  <c r="CQ1196"/>
  <c r="CP1196"/>
  <c r="CO1196"/>
  <c r="CN1196"/>
  <c r="CM1196"/>
  <c r="CL1196"/>
  <c r="CK1196"/>
  <c r="CJ1196"/>
  <c r="CI1196"/>
  <c r="CH1196"/>
  <c r="CG1196"/>
  <c r="CF1196"/>
  <c r="CE1196"/>
  <c r="CD1196"/>
  <c r="CC1196"/>
  <c r="CB1196"/>
  <c r="CA1196"/>
  <c r="BZ1196"/>
  <c r="BY1196"/>
  <c r="BX1196"/>
  <c r="BW1196"/>
  <c r="BV1196"/>
  <c r="BU1196"/>
  <c r="BT1196"/>
  <c r="BS1196"/>
  <c r="BR1196"/>
  <c r="BQ1196"/>
  <c r="BP1196"/>
  <c r="BO1196"/>
  <c r="BN1196"/>
  <c r="DM1195"/>
  <c r="DL1195"/>
  <c r="DK1195"/>
  <c r="DJ1195"/>
  <c r="DI1195"/>
  <c r="DH1195"/>
  <c r="DG1195"/>
  <c r="DF1195"/>
  <c r="DE1195"/>
  <c r="DD1195"/>
  <c r="DC1195"/>
  <c r="DB1195"/>
  <c r="DA1195"/>
  <c r="CZ1195"/>
  <c r="CY1195"/>
  <c r="CX1195"/>
  <c r="CW1195"/>
  <c r="CV1195"/>
  <c r="CU1195"/>
  <c r="CT1195"/>
  <c r="CS1195"/>
  <c r="CR1195"/>
  <c r="CQ1195"/>
  <c r="CP1195"/>
  <c r="CO1195"/>
  <c r="CN1195"/>
  <c r="CM1195"/>
  <c r="CL1195"/>
  <c r="CK1195"/>
  <c r="CJ1195"/>
  <c r="CI1195"/>
  <c r="CH1195"/>
  <c r="CG1195"/>
  <c r="CF1195"/>
  <c r="CE1195"/>
  <c r="CD1195"/>
  <c r="CC1195"/>
  <c r="CB1195"/>
  <c r="CA1195"/>
  <c r="BZ1195"/>
  <c r="BY1195"/>
  <c r="BX1195"/>
  <c r="BW1195"/>
  <c r="BV1195"/>
  <c r="BU1195"/>
  <c r="BT1195"/>
  <c r="BS1195"/>
  <c r="BR1195"/>
  <c r="BQ1195"/>
  <c r="BP1195"/>
  <c r="BO1195"/>
  <c r="BN1195"/>
  <c r="DM1194"/>
  <c r="DL1194"/>
  <c r="DK1194"/>
  <c r="DJ1194"/>
  <c r="DI1194"/>
  <c r="DH1194"/>
  <c r="DG1194"/>
  <c r="DF1194"/>
  <c r="DE1194"/>
  <c r="DD1194"/>
  <c r="DC1194"/>
  <c r="DB1194"/>
  <c r="DA1194"/>
  <c r="CZ1194"/>
  <c r="CY1194"/>
  <c r="CX1194"/>
  <c r="CW1194"/>
  <c r="CV1194"/>
  <c r="CU1194"/>
  <c r="CT1194"/>
  <c r="CS1194"/>
  <c r="CR1194"/>
  <c r="CQ1194"/>
  <c r="CP1194"/>
  <c r="CO1194"/>
  <c r="CN1194"/>
  <c r="CM1194"/>
  <c r="CL1194"/>
  <c r="CK1194"/>
  <c r="CJ1194"/>
  <c r="CI1194"/>
  <c r="CH1194"/>
  <c r="CG1194"/>
  <c r="CF1194"/>
  <c r="CE1194"/>
  <c r="CD1194"/>
  <c r="CC1194"/>
  <c r="CB1194"/>
  <c r="CA1194"/>
  <c r="BZ1194"/>
  <c r="BY1194"/>
  <c r="BX1194"/>
  <c r="BW1194"/>
  <c r="BV1194"/>
  <c r="BU1194"/>
  <c r="BT1194"/>
  <c r="BS1194"/>
  <c r="BR1194"/>
  <c r="BQ1194"/>
  <c r="BP1194"/>
  <c r="BO1194"/>
  <c r="BN1194"/>
  <c r="DM1193"/>
  <c r="DL1193"/>
  <c r="DK1193"/>
  <c r="DJ1193"/>
  <c r="DI1193"/>
  <c r="DH1193"/>
  <c r="DG1193"/>
  <c r="DF1193"/>
  <c r="DE1193"/>
  <c r="DD1193"/>
  <c r="DC1193"/>
  <c r="DB1193"/>
  <c r="DA1193"/>
  <c r="CZ1193"/>
  <c r="CY1193"/>
  <c r="CX1193"/>
  <c r="CW1193"/>
  <c r="CV1193"/>
  <c r="CU1193"/>
  <c r="CT1193"/>
  <c r="CS1193"/>
  <c r="CR1193"/>
  <c r="CQ1193"/>
  <c r="CP1193"/>
  <c r="CO1193"/>
  <c r="CN1193"/>
  <c r="CM1193"/>
  <c r="CL1193"/>
  <c r="CK1193"/>
  <c r="CJ1193"/>
  <c r="CI1193"/>
  <c r="CH1193"/>
  <c r="CG1193"/>
  <c r="CF1193"/>
  <c r="CE1193"/>
  <c r="CD1193"/>
  <c r="CC1193"/>
  <c r="CB1193"/>
  <c r="CA1193"/>
  <c r="BZ1193"/>
  <c r="BY1193"/>
  <c r="BX1193"/>
  <c r="BW1193"/>
  <c r="BV1193"/>
  <c r="BU1193"/>
  <c r="BT1193"/>
  <c r="BS1193"/>
  <c r="BR1193"/>
  <c r="BQ1193"/>
  <c r="BP1193"/>
  <c r="BO1193"/>
  <c r="BN1193"/>
  <c r="CN1192"/>
  <c r="CK1192"/>
  <c r="CJ1192"/>
  <c r="CI1192"/>
  <c r="CN1191"/>
  <c r="CK1191"/>
  <c r="CJ1191"/>
  <c r="CI1191"/>
  <c r="CN1190"/>
  <c r="CK1190"/>
  <c r="CJ1190"/>
  <c r="CI1190"/>
  <c r="CN1189"/>
  <c r="CK1189"/>
  <c r="CJ1189"/>
  <c r="CI1189"/>
  <c r="CN1188"/>
  <c r="CK1188"/>
  <c r="CJ1188"/>
  <c r="CI1188"/>
  <c r="CN1187"/>
  <c r="CK1187"/>
  <c r="CJ1187"/>
  <c r="CI1187"/>
  <c r="DM1186"/>
  <c r="DL1186"/>
  <c r="DK1186"/>
  <c r="DJ1186"/>
  <c r="DI1186"/>
  <c r="DH1186"/>
  <c r="DG1186"/>
  <c r="DF1186"/>
  <c r="DE1186"/>
  <c r="DD1186"/>
  <c r="DC1186"/>
  <c r="DB1186"/>
  <c r="DA1186"/>
  <c r="CZ1186"/>
  <c r="CY1186"/>
  <c r="CX1186"/>
  <c r="CW1186"/>
  <c r="CV1186"/>
  <c r="CU1186"/>
  <c r="CT1186"/>
  <c r="CS1186"/>
  <c r="CR1186"/>
  <c r="CQ1186"/>
  <c r="CP1186"/>
  <c r="CO1186"/>
  <c r="CN1186"/>
  <c r="CM1186"/>
  <c r="CL1186"/>
  <c r="CK1186"/>
  <c r="CJ1186"/>
  <c r="CI1186"/>
  <c r="CH1186"/>
  <c r="CG1186"/>
  <c r="CF1186"/>
  <c r="CE1186"/>
  <c r="CD1186"/>
  <c r="CC1186"/>
  <c r="CB1186"/>
  <c r="CA1186"/>
  <c r="BZ1186"/>
  <c r="BY1186"/>
  <c r="BX1186"/>
  <c r="BW1186"/>
  <c r="BV1186"/>
  <c r="BU1186"/>
  <c r="BT1186"/>
  <c r="BS1186"/>
  <c r="BR1186"/>
  <c r="BQ1186"/>
  <c r="BP1186"/>
  <c r="BO1186"/>
  <c r="BN1186"/>
  <c r="DM1185"/>
  <c r="DL1185"/>
  <c r="DK1185"/>
  <c r="DJ1185"/>
  <c r="DI1185"/>
  <c r="DH1185"/>
  <c r="CM1185"/>
  <c r="CL1185"/>
  <c r="DG1184"/>
  <c r="DF1184"/>
  <c r="DE1184"/>
  <c r="DD1184"/>
  <c r="DG1183"/>
  <c r="DF1183"/>
  <c r="DE1183"/>
  <c r="DD1183"/>
  <c r="DG1182"/>
  <c r="DF1182"/>
  <c r="DE1182"/>
  <c r="DD1182"/>
  <c r="DG1181"/>
  <c r="DF1181"/>
  <c r="DE1181"/>
  <c r="DD1181"/>
  <c r="DG1180"/>
  <c r="DF1180"/>
  <c r="DE1180"/>
  <c r="DD1180"/>
  <c r="DG1179"/>
  <c r="DF1179"/>
  <c r="DE1179"/>
  <c r="DD1179"/>
  <c r="DG1178"/>
  <c r="DF1178"/>
  <c r="DE1178"/>
  <c r="DD1178"/>
  <c r="DM1177"/>
  <c r="DL1177"/>
  <c r="DK1177"/>
  <c r="DJ1177"/>
  <c r="DI1177"/>
  <c r="DH1177"/>
  <c r="DG1177"/>
  <c r="DF1177"/>
  <c r="DE1177"/>
  <c r="DD1177"/>
  <c r="DC1177"/>
  <c r="DB1177"/>
  <c r="DA1177"/>
  <c r="CZ1177"/>
  <c r="CY1177"/>
  <c r="CX1177"/>
  <c r="CW1177"/>
  <c r="CV1177"/>
  <c r="CU1177"/>
  <c r="CT1177"/>
  <c r="CS1177"/>
  <c r="CR1177"/>
  <c r="CQ1177"/>
  <c r="CP1177"/>
  <c r="CO1177"/>
  <c r="CN1177"/>
  <c r="CM1177"/>
  <c r="CL1177"/>
  <c r="CK1177"/>
  <c r="CJ1177"/>
  <c r="CI1177"/>
  <c r="CH1177"/>
  <c r="CG1177"/>
  <c r="CF1177"/>
  <c r="CE1177"/>
  <c r="CD1177"/>
  <c r="CC1177"/>
  <c r="CB1177"/>
  <c r="CA1177"/>
  <c r="BZ1177"/>
  <c r="BY1177"/>
  <c r="BX1177"/>
  <c r="BW1177"/>
  <c r="BV1177"/>
  <c r="BU1177"/>
  <c r="BT1177"/>
  <c r="BS1177"/>
  <c r="BR1177"/>
  <c r="BQ1177"/>
  <c r="BP1177"/>
  <c r="BO1177"/>
  <c r="BN1177"/>
  <c r="DM1176"/>
  <c r="DL1176"/>
  <c r="DK1176"/>
  <c r="DJ1176"/>
  <c r="DI1176"/>
  <c r="DH1176"/>
  <c r="DG1176"/>
  <c r="DF1176"/>
  <c r="DE1176"/>
  <c r="DD1176"/>
  <c r="DC1176"/>
  <c r="DB1176"/>
  <c r="DA1176"/>
  <c r="CZ1176"/>
  <c r="CY1176"/>
  <c r="CX1176"/>
  <c r="CW1176"/>
  <c r="CV1176"/>
  <c r="CU1176"/>
  <c r="CT1176"/>
  <c r="CS1176"/>
  <c r="CR1176"/>
  <c r="CQ1176"/>
  <c r="CP1176"/>
  <c r="CO1176"/>
  <c r="CN1176"/>
  <c r="CM1176"/>
  <c r="CL1176"/>
  <c r="CK1176"/>
  <c r="CJ1176"/>
  <c r="CI1176"/>
  <c r="CH1176"/>
  <c r="CG1176"/>
  <c r="CF1176"/>
  <c r="CE1176"/>
  <c r="CD1176"/>
  <c r="CC1176"/>
  <c r="CB1176"/>
  <c r="CA1176"/>
  <c r="BZ1176"/>
  <c r="BY1176"/>
  <c r="BX1176"/>
  <c r="BW1176"/>
  <c r="BV1176"/>
  <c r="BU1176"/>
  <c r="BT1176"/>
  <c r="BS1176"/>
  <c r="BR1176"/>
  <c r="BQ1176"/>
  <c r="BP1176"/>
  <c r="BO1176"/>
  <c r="BN1176"/>
  <c r="DM1175"/>
  <c r="DL1175"/>
  <c r="DK1175"/>
  <c r="DJ1175"/>
  <c r="DI1175"/>
  <c r="DH1175"/>
  <c r="DG1175"/>
  <c r="DF1175"/>
  <c r="DE1175"/>
  <c r="DD1175"/>
  <c r="DC1175"/>
  <c r="DB1175"/>
  <c r="DA1175"/>
  <c r="CZ1175"/>
  <c r="CY1175"/>
  <c r="CX1175"/>
  <c r="CW1175"/>
  <c r="CV1175"/>
  <c r="CU1175"/>
  <c r="CT1175"/>
  <c r="CS1175"/>
  <c r="CR1175"/>
  <c r="CQ1175"/>
  <c r="CP1175"/>
  <c r="CO1175"/>
  <c r="CN1175"/>
  <c r="CM1175"/>
  <c r="CL1175"/>
  <c r="CK1175"/>
  <c r="CJ1175"/>
  <c r="CI1175"/>
  <c r="CH1175"/>
  <c r="CG1175"/>
  <c r="CF1175"/>
  <c r="CE1175"/>
  <c r="CD1175"/>
  <c r="CC1175"/>
  <c r="CB1175"/>
  <c r="CA1175"/>
  <c r="BZ1175"/>
  <c r="BY1175"/>
  <c r="BX1175"/>
  <c r="BW1175"/>
  <c r="BV1175"/>
  <c r="BU1175"/>
  <c r="BT1175"/>
  <c r="BS1175"/>
  <c r="BR1175"/>
  <c r="BQ1175"/>
  <c r="BP1175"/>
  <c r="BO1175"/>
  <c r="BN1175"/>
  <c r="DM1174"/>
  <c r="DL1174"/>
  <c r="DK1174"/>
  <c r="DJ1174"/>
  <c r="DI1174"/>
  <c r="DH1174"/>
  <c r="DG1174"/>
  <c r="DF1174"/>
  <c r="DE1174"/>
  <c r="DD1174"/>
  <c r="DC1174"/>
  <c r="DB1174"/>
  <c r="DA1174"/>
  <c r="CZ1174"/>
  <c r="CY1174"/>
  <c r="CX1174"/>
  <c r="CW1174"/>
  <c r="CV1174"/>
  <c r="CU1174"/>
  <c r="CT1174"/>
  <c r="CS1174"/>
  <c r="CR1174"/>
  <c r="CQ1174"/>
  <c r="CP1174"/>
  <c r="CO1174"/>
  <c r="CN1174"/>
  <c r="CM1174"/>
  <c r="CL1174"/>
  <c r="CK1174"/>
  <c r="CJ1174"/>
  <c r="CI1174"/>
  <c r="CH1174"/>
  <c r="CG1174"/>
  <c r="CF1174"/>
  <c r="CE1174"/>
  <c r="CD1174"/>
  <c r="CC1174"/>
  <c r="CB1174"/>
  <c r="CA1174"/>
  <c r="BZ1174"/>
  <c r="BY1174"/>
  <c r="BX1174"/>
  <c r="BW1174"/>
  <c r="BV1174"/>
  <c r="BU1174"/>
  <c r="BT1174"/>
  <c r="BS1174"/>
  <c r="BR1174"/>
  <c r="BQ1174"/>
  <c r="BP1174"/>
  <c r="BO1174"/>
  <c r="BN1174"/>
  <c r="DM1173"/>
  <c r="DL1173"/>
  <c r="DK1173"/>
  <c r="DJ1173"/>
  <c r="DI1173"/>
  <c r="DH1173"/>
  <c r="DG1173"/>
  <c r="DF1173"/>
  <c r="DE1173"/>
  <c r="DD1173"/>
  <c r="DC1173"/>
  <c r="DB1173"/>
  <c r="DA1173"/>
  <c r="CZ1173"/>
  <c r="CY1173"/>
  <c r="CX1173"/>
  <c r="CW1173"/>
  <c r="CV1173"/>
  <c r="CU1173"/>
  <c r="CT1173"/>
  <c r="CS1173"/>
  <c r="CR1173"/>
  <c r="CQ1173"/>
  <c r="CP1173"/>
  <c r="CO1173"/>
  <c r="CN1173"/>
  <c r="CM1173"/>
  <c r="CL1173"/>
  <c r="CK1173"/>
  <c r="CJ1173"/>
  <c r="CI1173"/>
  <c r="CH1173"/>
  <c r="CG1173"/>
  <c r="CF1173"/>
  <c r="CE1173"/>
  <c r="CD1173"/>
  <c r="CC1173"/>
  <c r="CB1173"/>
  <c r="CA1173"/>
  <c r="BZ1173"/>
  <c r="BY1173"/>
  <c r="BX1173"/>
  <c r="BW1173"/>
  <c r="BV1173"/>
  <c r="BU1173"/>
  <c r="BT1173"/>
  <c r="BS1173"/>
  <c r="BR1173"/>
  <c r="BQ1173"/>
  <c r="BP1173"/>
  <c r="BO1173"/>
  <c r="BN1173"/>
  <c r="CN1172"/>
  <c r="CK1172"/>
  <c r="CJ1172"/>
  <c r="CI1172"/>
  <c r="CN1171"/>
  <c r="CK1171"/>
  <c r="CJ1171"/>
  <c r="CI1171"/>
  <c r="CN1170"/>
  <c r="CK1170"/>
  <c r="CJ1170"/>
  <c r="CI1170"/>
  <c r="CN1169"/>
  <c r="CK1169"/>
  <c r="CJ1169"/>
  <c r="CI1169"/>
  <c r="DM1168"/>
  <c r="DL1168"/>
  <c r="DK1168"/>
  <c r="DJ1168"/>
  <c r="DI1168"/>
  <c r="DH1168"/>
  <c r="DG1168"/>
  <c r="DF1168"/>
  <c r="DE1168"/>
  <c r="DD1168"/>
  <c r="DC1168"/>
  <c r="DB1168"/>
  <c r="DA1168"/>
  <c r="CZ1168"/>
  <c r="CY1168"/>
  <c r="CX1168"/>
  <c r="CW1168"/>
  <c r="CV1168"/>
  <c r="CU1168"/>
  <c r="CT1168"/>
  <c r="CS1168"/>
  <c r="CR1168"/>
  <c r="CQ1168"/>
  <c r="CP1168"/>
  <c r="CO1168"/>
  <c r="CN1168"/>
  <c r="CM1168"/>
  <c r="CL1168"/>
  <c r="CK1168"/>
  <c r="CJ1168"/>
  <c r="CI1168"/>
  <c r="CH1168"/>
  <c r="CG1168"/>
  <c r="CF1168"/>
  <c r="CE1168"/>
  <c r="CD1168"/>
  <c r="CC1168"/>
  <c r="CB1168"/>
  <c r="CA1168"/>
  <c r="BZ1168"/>
  <c r="BY1168"/>
  <c r="BX1168"/>
  <c r="BW1168"/>
  <c r="BV1168"/>
  <c r="BU1168"/>
  <c r="BT1168"/>
  <c r="BS1168"/>
  <c r="BR1168"/>
  <c r="BQ1168"/>
  <c r="BP1168"/>
  <c r="BO1168"/>
  <c r="BN1168"/>
  <c r="DM1167"/>
  <c r="DL1167"/>
  <c r="DK1167"/>
  <c r="DJ1167"/>
  <c r="DI1167"/>
  <c r="DH1167"/>
  <c r="CM1167"/>
  <c r="CL1167"/>
  <c r="DG1166"/>
  <c r="DF1166"/>
  <c r="DE1166"/>
  <c r="DD1166"/>
  <c r="DG1165"/>
  <c r="DF1165"/>
  <c r="DE1165"/>
  <c r="DD1165"/>
  <c r="DG1164"/>
  <c r="DF1164"/>
  <c r="DE1164"/>
  <c r="DD1164"/>
  <c r="DG1163"/>
  <c r="DF1163"/>
  <c r="DE1163"/>
  <c r="DD1163"/>
  <c r="DG1162"/>
  <c r="DF1162"/>
  <c r="DE1162"/>
  <c r="DD1162"/>
  <c r="DM1161"/>
  <c r="DL1161"/>
  <c r="DK1161"/>
  <c r="DJ1161"/>
  <c r="DI1161"/>
  <c r="DH1161"/>
  <c r="DG1161"/>
  <c r="DF1161"/>
  <c r="DE1161"/>
  <c r="DD1161"/>
  <c r="DC1161"/>
  <c r="DB1161"/>
  <c r="DA1161"/>
  <c r="CZ1161"/>
  <c r="CY1161"/>
  <c r="CX1161"/>
  <c r="CW1161"/>
  <c r="CV1161"/>
  <c r="CU1161"/>
  <c r="CT1161"/>
  <c r="CS1161"/>
  <c r="CR1161"/>
  <c r="CQ1161"/>
  <c r="CP1161"/>
  <c r="CO1161"/>
  <c r="CN1161"/>
  <c r="CM1161"/>
  <c r="CL1161"/>
  <c r="CK1161"/>
  <c r="CJ1161"/>
  <c r="CI1161"/>
  <c r="CH1161"/>
  <c r="CG1161"/>
  <c r="CF1161"/>
  <c r="CE1161"/>
  <c r="CD1161"/>
  <c r="CC1161"/>
  <c r="CB1161"/>
  <c r="CA1161"/>
  <c r="BZ1161"/>
  <c r="BY1161"/>
  <c r="BX1161"/>
  <c r="BW1161"/>
  <c r="BV1161"/>
  <c r="BU1161"/>
  <c r="BT1161"/>
  <c r="BS1161"/>
  <c r="BR1161"/>
  <c r="BQ1161"/>
  <c r="BP1161"/>
  <c r="BO1161"/>
  <c r="BN1161"/>
  <c r="DM1160"/>
  <c r="DL1160"/>
  <c r="DK1160"/>
  <c r="DJ1160"/>
  <c r="DI1160"/>
  <c r="DH1160"/>
  <c r="DG1160"/>
  <c r="DF1160"/>
  <c r="DE1160"/>
  <c r="DD1160"/>
  <c r="DC1160"/>
  <c r="DB1160"/>
  <c r="DA1160"/>
  <c r="CZ1160"/>
  <c r="CY1160"/>
  <c r="CX1160"/>
  <c r="CW1160"/>
  <c r="CV1160"/>
  <c r="CU1160"/>
  <c r="CT1160"/>
  <c r="CS1160"/>
  <c r="CR1160"/>
  <c r="CQ1160"/>
  <c r="CP1160"/>
  <c r="CO1160"/>
  <c r="CN1160"/>
  <c r="CM1160"/>
  <c r="CL1160"/>
  <c r="CK1160"/>
  <c r="CJ1160"/>
  <c r="CI1160"/>
  <c r="CH1160"/>
  <c r="CG1160"/>
  <c r="CF1160"/>
  <c r="CE1160"/>
  <c r="CD1160"/>
  <c r="CC1160"/>
  <c r="CB1160"/>
  <c r="CA1160"/>
  <c r="BZ1160"/>
  <c r="BY1160"/>
  <c r="BX1160"/>
  <c r="BW1160"/>
  <c r="BV1160"/>
  <c r="BU1160"/>
  <c r="BT1160"/>
  <c r="BS1160"/>
  <c r="BR1160"/>
  <c r="BQ1160"/>
  <c r="BP1160"/>
  <c r="BO1160"/>
  <c r="BN1160"/>
  <c r="DM1159"/>
  <c r="DL1159"/>
  <c r="DK1159"/>
  <c r="DJ1159"/>
  <c r="DI1159"/>
  <c r="DH1159"/>
  <c r="DG1159"/>
  <c r="DF1159"/>
  <c r="DE1159"/>
  <c r="DD1159"/>
  <c r="DC1159"/>
  <c r="DB1159"/>
  <c r="DA1159"/>
  <c r="CZ1159"/>
  <c r="CY1159"/>
  <c r="CX1159"/>
  <c r="CW1159"/>
  <c r="CV1159"/>
  <c r="CU1159"/>
  <c r="CT1159"/>
  <c r="CS1159"/>
  <c r="CR1159"/>
  <c r="CQ1159"/>
  <c r="CP1159"/>
  <c r="CO1159"/>
  <c r="CN1159"/>
  <c r="CM1159"/>
  <c r="CL1159"/>
  <c r="CK1159"/>
  <c r="CJ1159"/>
  <c r="CI1159"/>
  <c r="CH1159"/>
  <c r="CG1159"/>
  <c r="CF1159"/>
  <c r="CE1159"/>
  <c r="CD1159"/>
  <c r="CC1159"/>
  <c r="CB1159"/>
  <c r="CA1159"/>
  <c r="BZ1159"/>
  <c r="BY1159"/>
  <c r="BX1159"/>
  <c r="BW1159"/>
  <c r="BV1159"/>
  <c r="BU1159"/>
  <c r="BT1159"/>
  <c r="BS1159"/>
  <c r="BR1159"/>
  <c r="BQ1159"/>
  <c r="BP1159"/>
  <c r="BO1159"/>
  <c r="BN1159"/>
  <c r="DM1158"/>
  <c r="DL1158"/>
  <c r="DK1158"/>
  <c r="DJ1158"/>
  <c r="DI1158"/>
  <c r="DH1158"/>
  <c r="DG1158"/>
  <c r="DF1158"/>
  <c r="DE1158"/>
  <c r="DD1158"/>
  <c r="DC1158"/>
  <c r="DB1158"/>
  <c r="DA1158"/>
  <c r="CZ1158"/>
  <c r="CY1158"/>
  <c r="CX1158"/>
  <c r="CW1158"/>
  <c r="CV1158"/>
  <c r="CU1158"/>
  <c r="CT1158"/>
  <c r="CS1158"/>
  <c r="CR1158"/>
  <c r="CQ1158"/>
  <c r="CP1158"/>
  <c r="CO1158"/>
  <c r="CN1158"/>
  <c r="CM1158"/>
  <c r="CL1158"/>
  <c r="CK1158"/>
  <c r="CJ1158"/>
  <c r="CI1158"/>
  <c r="CH1158"/>
  <c r="CG1158"/>
  <c r="CF1158"/>
  <c r="CE1158"/>
  <c r="CD1158"/>
  <c r="CC1158"/>
  <c r="CB1158"/>
  <c r="CA1158"/>
  <c r="BZ1158"/>
  <c r="BY1158"/>
  <c r="BX1158"/>
  <c r="BW1158"/>
  <c r="BV1158"/>
  <c r="BU1158"/>
  <c r="BT1158"/>
  <c r="BS1158"/>
  <c r="BR1158"/>
  <c r="BQ1158"/>
  <c r="BP1158"/>
  <c r="BO1158"/>
  <c r="BN1158"/>
  <c r="DM1157"/>
  <c r="DL1157"/>
  <c r="DK1157"/>
  <c r="DJ1157"/>
  <c r="DI1157"/>
  <c r="DH1157"/>
  <c r="DG1157"/>
  <c r="DF1157"/>
  <c r="DE1157"/>
  <c r="DD1157"/>
  <c r="DC1157"/>
  <c r="DB1157"/>
  <c r="DA1157"/>
  <c r="CZ1157"/>
  <c r="CY1157"/>
  <c r="CX1157"/>
  <c r="CW1157"/>
  <c r="CV1157"/>
  <c r="CU1157"/>
  <c r="CT1157"/>
  <c r="CS1157"/>
  <c r="CR1157"/>
  <c r="CQ1157"/>
  <c r="CP1157"/>
  <c r="CO1157"/>
  <c r="CN1157"/>
  <c r="CM1157"/>
  <c r="CL1157"/>
  <c r="CK1157"/>
  <c r="CJ1157"/>
  <c r="CI1157"/>
  <c r="CH1157"/>
  <c r="CG1157"/>
  <c r="CF1157"/>
  <c r="CE1157"/>
  <c r="CD1157"/>
  <c r="CC1157"/>
  <c r="CB1157"/>
  <c r="CA1157"/>
  <c r="BZ1157"/>
  <c r="BY1157"/>
  <c r="BX1157"/>
  <c r="BW1157"/>
  <c r="BV1157"/>
  <c r="BU1157"/>
  <c r="BT1157"/>
  <c r="BS1157"/>
  <c r="BR1157"/>
  <c r="BQ1157"/>
  <c r="BP1157"/>
  <c r="BO1157"/>
  <c r="BN1157"/>
  <c r="CN1156"/>
  <c r="CK1156"/>
  <c r="CJ1156"/>
  <c r="CI1156"/>
  <c r="CN1155"/>
  <c r="CK1155"/>
  <c r="CJ1155"/>
  <c r="CI1155"/>
  <c r="CN1154"/>
  <c r="CK1154"/>
  <c r="CJ1154"/>
  <c r="CI1154"/>
  <c r="CN1153"/>
  <c r="CK1153"/>
  <c r="CJ1153"/>
  <c r="CI1153"/>
  <c r="CN1152"/>
  <c r="CK1152"/>
  <c r="CJ1152"/>
  <c r="CI1152"/>
  <c r="CN1151"/>
  <c r="CK1151"/>
  <c r="CJ1151"/>
  <c r="CI1151"/>
  <c r="DM1150"/>
  <c r="DL1150"/>
  <c r="DK1150"/>
  <c r="DJ1150"/>
  <c r="DI1150"/>
  <c r="DH1150"/>
  <c r="DG1150"/>
  <c r="DF1150"/>
  <c r="DE1150"/>
  <c r="DD1150"/>
  <c r="DC1150"/>
  <c r="DB1150"/>
  <c r="DA1150"/>
  <c r="CZ1150"/>
  <c r="CY1150"/>
  <c r="CX1150"/>
  <c r="CW1150"/>
  <c r="CV1150"/>
  <c r="CU1150"/>
  <c r="CT1150"/>
  <c r="CS1150"/>
  <c r="CR1150"/>
  <c r="CQ1150"/>
  <c r="CP1150"/>
  <c r="CO1150"/>
  <c r="CN1150"/>
  <c r="CM1150"/>
  <c r="CL1150"/>
  <c r="CK1150"/>
  <c r="CJ1150"/>
  <c r="CI1150"/>
  <c r="CH1150"/>
  <c r="CG1150"/>
  <c r="CF1150"/>
  <c r="CE1150"/>
  <c r="CD1150"/>
  <c r="CC1150"/>
  <c r="CB1150"/>
  <c r="CA1150"/>
  <c r="BZ1150"/>
  <c r="BY1150"/>
  <c r="BX1150"/>
  <c r="BW1150"/>
  <c r="BV1150"/>
  <c r="BU1150"/>
  <c r="BT1150"/>
  <c r="BS1150"/>
  <c r="BR1150"/>
  <c r="BQ1150"/>
  <c r="BP1150"/>
  <c r="BO1150"/>
  <c r="BN1150"/>
  <c r="DM1149"/>
  <c r="DL1149"/>
  <c r="DK1149"/>
  <c r="DJ1149"/>
  <c r="DI1149"/>
  <c r="DH1149"/>
  <c r="CM1149"/>
  <c r="CL1149"/>
  <c r="DG1148"/>
  <c r="DF1148"/>
  <c r="DE1148"/>
  <c r="DD1148"/>
  <c r="DG1147"/>
  <c r="DF1147"/>
  <c r="DE1147"/>
  <c r="DD1147"/>
  <c r="DG1146"/>
  <c r="DF1146"/>
  <c r="DE1146"/>
  <c r="DD1146"/>
  <c r="DG1145"/>
  <c r="DF1145"/>
  <c r="DE1145"/>
  <c r="DD1145"/>
  <c r="DG1144"/>
  <c r="DF1144"/>
  <c r="DE1144"/>
  <c r="DD1144"/>
  <c r="DM1143"/>
  <c r="DL1143"/>
  <c r="DK1143"/>
  <c r="DJ1143"/>
  <c r="DI1143"/>
  <c r="DH1143"/>
  <c r="DG1143"/>
  <c r="DF1143"/>
  <c r="DE1143"/>
  <c r="DD1143"/>
  <c r="DC1143"/>
  <c r="DB1143"/>
  <c r="DA1143"/>
  <c r="CZ1143"/>
  <c r="CY1143"/>
  <c r="CX1143"/>
  <c r="CW1143"/>
  <c r="CV1143"/>
  <c r="CU1143"/>
  <c r="CT1143"/>
  <c r="CS1143"/>
  <c r="CR1143"/>
  <c r="CQ1143"/>
  <c r="CP1143"/>
  <c r="CO1143"/>
  <c r="CN1143"/>
  <c r="CM1143"/>
  <c r="CL1143"/>
  <c r="CK1143"/>
  <c r="CJ1143"/>
  <c r="CI1143"/>
  <c r="CH1143"/>
  <c r="CG1143"/>
  <c r="CF1143"/>
  <c r="CE1143"/>
  <c r="CD1143"/>
  <c r="CC1143"/>
  <c r="CB1143"/>
  <c r="CA1143"/>
  <c r="BZ1143"/>
  <c r="BY1143"/>
  <c r="BX1143"/>
  <c r="BW1143"/>
  <c r="BV1143"/>
  <c r="BU1143"/>
  <c r="BT1143"/>
  <c r="BS1143"/>
  <c r="BR1143"/>
  <c r="BQ1143"/>
  <c r="BP1143"/>
  <c r="BO1143"/>
  <c r="BN1143"/>
  <c r="DM1142"/>
  <c r="DL1142"/>
  <c r="DK1142"/>
  <c r="DJ1142"/>
  <c r="DI1142"/>
  <c r="DH1142"/>
  <c r="DG1142"/>
  <c r="DF1142"/>
  <c r="DE1142"/>
  <c r="DD1142"/>
  <c r="DC1142"/>
  <c r="DB1142"/>
  <c r="DA1142"/>
  <c r="CZ1142"/>
  <c r="CY1142"/>
  <c r="CX1142"/>
  <c r="CW1142"/>
  <c r="CV1142"/>
  <c r="CU1142"/>
  <c r="CT1142"/>
  <c r="CS1142"/>
  <c r="CR1142"/>
  <c r="CQ1142"/>
  <c r="CP1142"/>
  <c r="CO1142"/>
  <c r="CN1142"/>
  <c r="CM1142"/>
  <c r="CL1142"/>
  <c r="CK1142"/>
  <c r="CJ1142"/>
  <c r="CI1142"/>
  <c r="CH1142"/>
  <c r="CG1142"/>
  <c r="CF1142"/>
  <c r="CE1142"/>
  <c r="CD1142"/>
  <c r="CC1142"/>
  <c r="CB1142"/>
  <c r="CA1142"/>
  <c r="BZ1142"/>
  <c r="BY1142"/>
  <c r="BX1142"/>
  <c r="BW1142"/>
  <c r="BV1142"/>
  <c r="BU1142"/>
  <c r="BT1142"/>
  <c r="BS1142"/>
  <c r="BR1142"/>
  <c r="BQ1142"/>
  <c r="BP1142"/>
  <c r="BO1142"/>
  <c r="BN1142"/>
  <c r="DM1141"/>
  <c r="DL1141"/>
  <c r="DK1141"/>
  <c r="DJ1141"/>
  <c r="DI1141"/>
  <c r="DH1141"/>
  <c r="DG1141"/>
  <c r="DF1141"/>
  <c r="DE1141"/>
  <c r="DD1141"/>
  <c r="DC1141"/>
  <c r="DB1141"/>
  <c r="DA1141"/>
  <c r="CZ1141"/>
  <c r="CY1141"/>
  <c r="CX1141"/>
  <c r="CW1141"/>
  <c r="CV1141"/>
  <c r="CU1141"/>
  <c r="CT1141"/>
  <c r="CS1141"/>
  <c r="CR1141"/>
  <c r="CQ1141"/>
  <c r="CP1141"/>
  <c r="CO1141"/>
  <c r="CN1141"/>
  <c r="CM1141"/>
  <c r="CL1141"/>
  <c r="CK1141"/>
  <c r="CJ1141"/>
  <c r="CI1141"/>
  <c r="CH1141"/>
  <c r="CG1141"/>
  <c r="CF1141"/>
  <c r="CE1141"/>
  <c r="CD1141"/>
  <c r="CC1141"/>
  <c r="CB1141"/>
  <c r="CA1141"/>
  <c r="BZ1141"/>
  <c r="BY1141"/>
  <c r="BX1141"/>
  <c r="BW1141"/>
  <c r="BV1141"/>
  <c r="BU1141"/>
  <c r="BT1141"/>
  <c r="BS1141"/>
  <c r="BR1141"/>
  <c r="BQ1141"/>
  <c r="BP1141"/>
  <c r="BO1141"/>
  <c r="BN1141"/>
  <c r="DM1140"/>
  <c r="DL1140"/>
  <c r="DK1140"/>
  <c r="DJ1140"/>
  <c r="DI1140"/>
  <c r="DH1140"/>
  <c r="DG1140"/>
  <c r="DF1140"/>
  <c r="DE1140"/>
  <c r="DD1140"/>
  <c r="DC1140"/>
  <c r="DB1140"/>
  <c r="DA1140"/>
  <c r="CZ1140"/>
  <c r="CY1140"/>
  <c r="CX1140"/>
  <c r="CW1140"/>
  <c r="CV1140"/>
  <c r="CU1140"/>
  <c r="CT1140"/>
  <c r="CS1140"/>
  <c r="CR1140"/>
  <c r="CQ1140"/>
  <c r="CP1140"/>
  <c r="CO1140"/>
  <c r="CN1140"/>
  <c r="CM1140"/>
  <c r="CL1140"/>
  <c r="CK1140"/>
  <c r="CJ1140"/>
  <c r="CI1140"/>
  <c r="CH1140"/>
  <c r="CG1140"/>
  <c r="CF1140"/>
  <c r="CE1140"/>
  <c r="CD1140"/>
  <c r="CC1140"/>
  <c r="CB1140"/>
  <c r="CA1140"/>
  <c r="BZ1140"/>
  <c r="BY1140"/>
  <c r="BX1140"/>
  <c r="BW1140"/>
  <c r="BV1140"/>
  <c r="BU1140"/>
  <c r="BT1140"/>
  <c r="BS1140"/>
  <c r="BR1140"/>
  <c r="BQ1140"/>
  <c r="BP1140"/>
  <c r="BO1140"/>
  <c r="BN1140"/>
  <c r="DM1139"/>
  <c r="DL1139"/>
  <c r="DK1139"/>
  <c r="DJ1139"/>
  <c r="DI1139"/>
  <c r="DH1139"/>
  <c r="DG1139"/>
  <c r="DF1139"/>
  <c r="DE1139"/>
  <c r="DD1139"/>
  <c r="DC1139"/>
  <c r="DB1139"/>
  <c r="DA1139"/>
  <c r="CZ1139"/>
  <c r="CY1139"/>
  <c r="CX1139"/>
  <c r="CW1139"/>
  <c r="CV1139"/>
  <c r="CU1139"/>
  <c r="CT1139"/>
  <c r="CS1139"/>
  <c r="CR1139"/>
  <c r="CQ1139"/>
  <c r="CP1139"/>
  <c r="CO1139"/>
  <c r="CN1139"/>
  <c r="CM1139"/>
  <c r="CL1139"/>
  <c r="CK1139"/>
  <c r="CJ1139"/>
  <c r="CI1139"/>
  <c r="CH1139"/>
  <c r="CG1139"/>
  <c r="CF1139"/>
  <c r="CE1139"/>
  <c r="CD1139"/>
  <c r="CC1139"/>
  <c r="CB1139"/>
  <c r="CA1139"/>
  <c r="BZ1139"/>
  <c r="BY1139"/>
  <c r="BX1139"/>
  <c r="BW1139"/>
  <c r="BV1139"/>
  <c r="BU1139"/>
  <c r="BT1139"/>
  <c r="BS1139"/>
  <c r="BR1139"/>
  <c r="BQ1139"/>
  <c r="BP1139"/>
  <c r="BO1139"/>
  <c r="BN1139"/>
  <c r="CN1138"/>
  <c r="CK1138"/>
  <c r="CJ1138"/>
  <c r="CI1138"/>
  <c r="CN1137"/>
  <c r="CK1137"/>
  <c r="CJ1137"/>
  <c r="CI1137"/>
  <c r="CN1136"/>
  <c r="CK1136"/>
  <c r="CJ1136"/>
  <c r="CI1136"/>
  <c r="CN1135"/>
  <c r="CK1135"/>
  <c r="CJ1135"/>
  <c r="CI1135"/>
  <c r="CN1134"/>
  <c r="CK1134"/>
  <c r="CJ1134"/>
  <c r="CI1134"/>
  <c r="DM1133"/>
  <c r="DL1133"/>
  <c r="DK1133"/>
  <c r="DJ1133"/>
  <c r="DI1133"/>
  <c r="DH1133"/>
  <c r="DG1133"/>
  <c r="DF1133"/>
  <c r="DE1133"/>
  <c r="DD1133"/>
  <c r="DC1133"/>
  <c r="DB1133"/>
  <c r="DA1133"/>
  <c r="CZ1133"/>
  <c r="CY1133"/>
  <c r="CX1133"/>
  <c r="CW1133"/>
  <c r="CV1133"/>
  <c r="CU1133"/>
  <c r="CT1133"/>
  <c r="CS1133"/>
  <c r="CR1133"/>
  <c r="CQ1133"/>
  <c r="CP1133"/>
  <c r="CO1133"/>
  <c r="CN1133"/>
  <c r="CM1133"/>
  <c r="CL1133"/>
  <c r="CK1133"/>
  <c r="CJ1133"/>
  <c r="CI1133"/>
  <c r="CH1133"/>
  <c r="CG1133"/>
  <c r="CF1133"/>
  <c r="CE1133"/>
  <c r="CD1133"/>
  <c r="CC1133"/>
  <c r="CB1133"/>
  <c r="CA1133"/>
  <c r="BZ1133"/>
  <c r="BY1133"/>
  <c r="BX1133"/>
  <c r="BW1133"/>
  <c r="BV1133"/>
  <c r="BU1133"/>
  <c r="BT1133"/>
  <c r="BS1133"/>
  <c r="BR1133"/>
  <c r="BQ1133"/>
  <c r="BP1133"/>
  <c r="BO1133"/>
  <c r="BN1133"/>
  <c r="DM1132"/>
  <c r="DL1132"/>
  <c r="DK1132"/>
  <c r="DJ1132"/>
  <c r="DI1132"/>
  <c r="DH1132"/>
  <c r="CM1132"/>
  <c r="CL1132"/>
  <c r="DG1131"/>
  <c r="DF1131"/>
  <c r="DE1131"/>
  <c r="DD1131"/>
  <c r="DG1130"/>
  <c r="DF1130"/>
  <c r="DE1130"/>
  <c r="DD1130"/>
  <c r="DG1129"/>
  <c r="DF1129"/>
  <c r="DE1129"/>
  <c r="DD1129"/>
  <c r="DG1128"/>
  <c r="DF1128"/>
  <c r="DE1128"/>
  <c r="DD1128"/>
  <c r="DG1127"/>
  <c r="DF1127"/>
  <c r="DE1127"/>
  <c r="DD1127"/>
  <c r="DM1126"/>
  <c r="DL1126"/>
  <c r="DK1126"/>
  <c r="DJ1126"/>
  <c r="DI1126"/>
  <c r="DH1126"/>
  <c r="DG1126"/>
  <c r="DF1126"/>
  <c r="DE1126"/>
  <c r="DD1126"/>
  <c r="DC1126"/>
  <c r="DB1126"/>
  <c r="DA1126"/>
  <c r="CZ1126"/>
  <c r="CY1126"/>
  <c r="CX1126"/>
  <c r="CW1126"/>
  <c r="CV1126"/>
  <c r="CU1126"/>
  <c r="CT1126"/>
  <c r="CS1126"/>
  <c r="CR1126"/>
  <c r="CQ1126"/>
  <c r="CP1126"/>
  <c r="CO1126"/>
  <c r="CN1126"/>
  <c r="CM1126"/>
  <c r="CL1126"/>
  <c r="CK1126"/>
  <c r="CJ1126"/>
  <c r="CI1126"/>
  <c r="CH1126"/>
  <c r="CG1126"/>
  <c r="CF1126"/>
  <c r="CE1126"/>
  <c r="CD1126"/>
  <c r="CC1126"/>
  <c r="CB1126"/>
  <c r="CA1126"/>
  <c r="BZ1126"/>
  <c r="BY1126"/>
  <c r="BX1126"/>
  <c r="BW1126"/>
  <c r="BV1126"/>
  <c r="BU1126"/>
  <c r="BT1126"/>
  <c r="BS1126"/>
  <c r="BR1126"/>
  <c r="BQ1126"/>
  <c r="BP1126"/>
  <c r="BO1126"/>
  <c r="BN1126"/>
  <c r="DM1125"/>
  <c r="DL1125"/>
  <c r="DK1125"/>
  <c r="DJ1125"/>
  <c r="DI1125"/>
  <c r="DH1125"/>
  <c r="DG1125"/>
  <c r="DF1125"/>
  <c r="DE1125"/>
  <c r="DD1125"/>
  <c r="DC1125"/>
  <c r="DB1125"/>
  <c r="DA1125"/>
  <c r="CZ1125"/>
  <c r="CY1125"/>
  <c r="CX1125"/>
  <c r="CW1125"/>
  <c r="CV1125"/>
  <c r="CU1125"/>
  <c r="CT1125"/>
  <c r="CS1125"/>
  <c r="CR1125"/>
  <c r="CQ1125"/>
  <c r="CP1125"/>
  <c r="CO1125"/>
  <c r="CN1125"/>
  <c r="CM1125"/>
  <c r="CL1125"/>
  <c r="CK1125"/>
  <c r="CJ1125"/>
  <c r="CI1125"/>
  <c r="CH1125"/>
  <c r="CG1125"/>
  <c r="CF1125"/>
  <c r="CE1125"/>
  <c r="CD1125"/>
  <c r="CC1125"/>
  <c r="CB1125"/>
  <c r="CA1125"/>
  <c r="BZ1125"/>
  <c r="BY1125"/>
  <c r="BX1125"/>
  <c r="BW1125"/>
  <c r="BV1125"/>
  <c r="BU1125"/>
  <c r="BT1125"/>
  <c r="BS1125"/>
  <c r="BR1125"/>
  <c r="BQ1125"/>
  <c r="BP1125"/>
  <c r="BO1125"/>
  <c r="BN1125"/>
  <c r="DM1124"/>
  <c r="DL1124"/>
  <c r="DK1124"/>
  <c r="DJ1124"/>
  <c r="DI1124"/>
  <c r="DH1124"/>
  <c r="DG1124"/>
  <c r="DF1124"/>
  <c r="DE1124"/>
  <c r="DD1124"/>
  <c r="DC1124"/>
  <c r="DB1124"/>
  <c r="DA1124"/>
  <c r="CZ1124"/>
  <c r="CY1124"/>
  <c r="CX1124"/>
  <c r="CW1124"/>
  <c r="CV1124"/>
  <c r="CU1124"/>
  <c r="CT1124"/>
  <c r="CS1124"/>
  <c r="CR1124"/>
  <c r="CQ1124"/>
  <c r="CP1124"/>
  <c r="CO1124"/>
  <c r="CN1124"/>
  <c r="CM1124"/>
  <c r="CL1124"/>
  <c r="CK1124"/>
  <c r="CJ1124"/>
  <c r="CI1124"/>
  <c r="CH1124"/>
  <c r="CG1124"/>
  <c r="CF1124"/>
  <c r="CE1124"/>
  <c r="CD1124"/>
  <c r="CC1124"/>
  <c r="CB1124"/>
  <c r="CA1124"/>
  <c r="BZ1124"/>
  <c r="BY1124"/>
  <c r="BX1124"/>
  <c r="BW1124"/>
  <c r="BV1124"/>
  <c r="BU1124"/>
  <c r="BT1124"/>
  <c r="BS1124"/>
  <c r="BR1124"/>
  <c r="BQ1124"/>
  <c r="BP1124"/>
  <c r="BO1124"/>
  <c r="BN1124"/>
  <c r="DM1123"/>
  <c r="DL1123"/>
  <c r="DK1123"/>
  <c r="DJ1123"/>
  <c r="DI1123"/>
  <c r="DH1123"/>
  <c r="DG1123"/>
  <c r="DF1123"/>
  <c r="DE1123"/>
  <c r="DD1123"/>
  <c r="DC1123"/>
  <c r="DB1123"/>
  <c r="DA1123"/>
  <c r="CZ1123"/>
  <c r="CY1123"/>
  <c r="CX1123"/>
  <c r="CW1123"/>
  <c r="CV1123"/>
  <c r="CU1123"/>
  <c r="CT1123"/>
  <c r="CS1123"/>
  <c r="CR1123"/>
  <c r="CQ1123"/>
  <c r="CP1123"/>
  <c r="CO1123"/>
  <c r="CN1123"/>
  <c r="CM1123"/>
  <c r="CL1123"/>
  <c r="CK1123"/>
  <c r="CJ1123"/>
  <c r="CI1123"/>
  <c r="CH1123"/>
  <c r="CG1123"/>
  <c r="CF1123"/>
  <c r="CE1123"/>
  <c r="CD1123"/>
  <c r="CC1123"/>
  <c r="CB1123"/>
  <c r="CA1123"/>
  <c r="BZ1123"/>
  <c r="BY1123"/>
  <c r="BX1123"/>
  <c r="BW1123"/>
  <c r="BV1123"/>
  <c r="BU1123"/>
  <c r="BT1123"/>
  <c r="BS1123"/>
  <c r="BR1123"/>
  <c r="BQ1123"/>
  <c r="BP1123"/>
  <c r="BO1123"/>
  <c r="BN1123"/>
  <c r="DM1122"/>
  <c r="DL1122"/>
  <c r="DK1122"/>
  <c r="DJ1122"/>
  <c r="DI1122"/>
  <c r="DH1122"/>
  <c r="DG1122"/>
  <c r="DF1122"/>
  <c r="DE1122"/>
  <c r="DD1122"/>
  <c r="DC1122"/>
  <c r="DB1122"/>
  <c r="DA1122"/>
  <c r="CZ1122"/>
  <c r="CY1122"/>
  <c r="CX1122"/>
  <c r="CW1122"/>
  <c r="CV1122"/>
  <c r="CU1122"/>
  <c r="CT1122"/>
  <c r="CS1122"/>
  <c r="CR1122"/>
  <c r="CQ1122"/>
  <c r="CP1122"/>
  <c r="CO1122"/>
  <c r="CN1122"/>
  <c r="CM1122"/>
  <c r="CL1122"/>
  <c r="CK1122"/>
  <c r="CJ1122"/>
  <c r="CI1122"/>
  <c r="CH1122"/>
  <c r="CG1122"/>
  <c r="CF1122"/>
  <c r="CE1122"/>
  <c r="CD1122"/>
  <c r="CC1122"/>
  <c r="CB1122"/>
  <c r="CA1122"/>
  <c r="BZ1122"/>
  <c r="BY1122"/>
  <c r="BX1122"/>
  <c r="BW1122"/>
  <c r="BV1122"/>
  <c r="BU1122"/>
  <c r="BT1122"/>
  <c r="BS1122"/>
  <c r="BR1122"/>
  <c r="BQ1122"/>
  <c r="BP1122"/>
  <c r="BO1122"/>
  <c r="BN1122"/>
  <c r="CN1121"/>
  <c r="CK1121"/>
  <c r="CJ1121"/>
  <c r="CI1121"/>
  <c r="CN1120"/>
  <c r="CK1120"/>
  <c r="CJ1120"/>
  <c r="CI1120"/>
  <c r="CN1119"/>
  <c r="CK1119"/>
  <c r="CJ1119"/>
  <c r="CI1119"/>
  <c r="CN1118"/>
  <c r="CK1118"/>
  <c r="CJ1118"/>
  <c r="CI1118"/>
  <c r="CN1117"/>
  <c r="CK1117"/>
  <c r="CJ1117"/>
  <c r="CI1117"/>
  <c r="DM1116"/>
  <c r="DL1116"/>
  <c r="DK1116"/>
  <c r="DJ1116"/>
  <c r="DI1116"/>
  <c r="DH1116"/>
  <c r="DG1116"/>
  <c r="DF1116"/>
  <c r="DE1116"/>
  <c r="DD1116"/>
  <c r="DC1116"/>
  <c r="DB1116"/>
  <c r="DA1116"/>
  <c r="CZ1116"/>
  <c r="CY1116"/>
  <c r="CX1116"/>
  <c r="CW1116"/>
  <c r="CV1116"/>
  <c r="CU1116"/>
  <c r="CT1116"/>
  <c r="CS1116"/>
  <c r="CR1116"/>
  <c r="CQ1116"/>
  <c r="CP1116"/>
  <c r="CO1116"/>
  <c r="CN1116"/>
  <c r="CM1116"/>
  <c r="CL1116"/>
  <c r="CK1116"/>
  <c r="CJ1116"/>
  <c r="CI1116"/>
  <c r="CH1116"/>
  <c r="CG1116"/>
  <c r="CF1116"/>
  <c r="CE1116"/>
  <c r="CD1116"/>
  <c r="CC1116"/>
  <c r="CB1116"/>
  <c r="CA1116"/>
  <c r="BZ1116"/>
  <c r="BY1116"/>
  <c r="BX1116"/>
  <c r="BW1116"/>
  <c r="BV1116"/>
  <c r="BU1116"/>
  <c r="BT1116"/>
  <c r="BS1116"/>
  <c r="BR1116"/>
  <c r="BQ1116"/>
  <c r="BP1116"/>
  <c r="BO1116"/>
  <c r="BN1116"/>
  <c r="DM1115"/>
  <c r="DL1115"/>
  <c r="DK1115"/>
  <c r="DJ1115"/>
  <c r="DI1115"/>
  <c r="DH1115"/>
  <c r="CM1115"/>
  <c r="CL1115"/>
  <c r="DG1114"/>
  <c r="DF1114"/>
  <c r="DE1114"/>
  <c r="DD1114"/>
  <c r="DG1113"/>
  <c r="DF1113"/>
  <c r="DE1113"/>
  <c r="DD1113"/>
  <c r="DG1112"/>
  <c r="DF1112"/>
  <c r="DE1112"/>
  <c r="DD1112"/>
  <c r="DG1111"/>
  <c r="DF1111"/>
  <c r="DE1111"/>
  <c r="DD1111"/>
  <c r="DG1110"/>
  <c r="DF1110"/>
  <c r="DE1110"/>
  <c r="DD1110"/>
  <c r="DM1109"/>
  <c r="DL1109"/>
  <c r="DK1109"/>
  <c r="DJ1109"/>
  <c r="DI1109"/>
  <c r="DH1109"/>
  <c r="DG1109"/>
  <c r="DF1109"/>
  <c r="DE1109"/>
  <c r="DD1109"/>
  <c r="DC1109"/>
  <c r="DB1109"/>
  <c r="DA1109"/>
  <c r="CZ1109"/>
  <c r="CY1109"/>
  <c r="CX1109"/>
  <c r="CW1109"/>
  <c r="CV1109"/>
  <c r="CU1109"/>
  <c r="CT1109"/>
  <c r="CS1109"/>
  <c r="CR1109"/>
  <c r="CQ1109"/>
  <c r="CP1109"/>
  <c r="CO1109"/>
  <c r="CN1109"/>
  <c r="CM1109"/>
  <c r="CL1109"/>
  <c r="CK1109"/>
  <c r="CJ1109"/>
  <c r="CI1109"/>
  <c r="CH1109"/>
  <c r="CG1109"/>
  <c r="CF1109"/>
  <c r="CE1109"/>
  <c r="CD1109"/>
  <c r="CC1109"/>
  <c r="CB1109"/>
  <c r="CA1109"/>
  <c r="BZ1109"/>
  <c r="BY1109"/>
  <c r="BX1109"/>
  <c r="BW1109"/>
  <c r="BV1109"/>
  <c r="BU1109"/>
  <c r="BT1109"/>
  <c r="BS1109"/>
  <c r="BR1109"/>
  <c r="BQ1109"/>
  <c r="BP1109"/>
  <c r="BO1109"/>
  <c r="BN1109"/>
  <c r="DM1108"/>
  <c r="DL1108"/>
  <c r="DK1108"/>
  <c r="DJ1108"/>
  <c r="DI1108"/>
  <c r="DH1108"/>
  <c r="DG1108"/>
  <c r="DF1108"/>
  <c r="DE1108"/>
  <c r="DD1108"/>
  <c r="DC1108"/>
  <c r="DB1108"/>
  <c r="DA1108"/>
  <c r="CZ1108"/>
  <c r="CY1108"/>
  <c r="CX1108"/>
  <c r="CW1108"/>
  <c r="CV1108"/>
  <c r="CU1108"/>
  <c r="CT1108"/>
  <c r="CS1108"/>
  <c r="CR1108"/>
  <c r="CQ1108"/>
  <c r="CP1108"/>
  <c r="CO1108"/>
  <c r="CN1108"/>
  <c r="CM1108"/>
  <c r="CL1108"/>
  <c r="CK1108"/>
  <c r="CJ1108"/>
  <c r="CI1108"/>
  <c r="CH1108"/>
  <c r="CG1108"/>
  <c r="CF1108"/>
  <c r="CE1108"/>
  <c r="CD1108"/>
  <c r="CC1108"/>
  <c r="CB1108"/>
  <c r="CA1108"/>
  <c r="BZ1108"/>
  <c r="BY1108"/>
  <c r="BX1108"/>
  <c r="BW1108"/>
  <c r="BV1108"/>
  <c r="BU1108"/>
  <c r="BT1108"/>
  <c r="BS1108"/>
  <c r="BR1108"/>
  <c r="BQ1108"/>
  <c r="BP1108"/>
  <c r="BO1108"/>
  <c r="BN1108"/>
  <c r="DM1107"/>
  <c r="DL1107"/>
  <c r="DK1107"/>
  <c r="DJ1107"/>
  <c r="DI1107"/>
  <c r="DH1107"/>
  <c r="DG1107"/>
  <c r="DF1107"/>
  <c r="DE1107"/>
  <c r="DD1107"/>
  <c r="DC1107"/>
  <c r="DB1107"/>
  <c r="DA1107"/>
  <c r="CZ1107"/>
  <c r="CY1107"/>
  <c r="CX1107"/>
  <c r="CW1107"/>
  <c r="CV1107"/>
  <c r="CU1107"/>
  <c r="CT1107"/>
  <c r="CS1107"/>
  <c r="CR1107"/>
  <c r="CQ1107"/>
  <c r="CP1107"/>
  <c r="CO1107"/>
  <c r="CN1107"/>
  <c r="CM1107"/>
  <c r="CL1107"/>
  <c r="CK1107"/>
  <c r="CJ1107"/>
  <c r="CI1107"/>
  <c r="CH1107"/>
  <c r="CG1107"/>
  <c r="CF1107"/>
  <c r="CE1107"/>
  <c r="CD1107"/>
  <c r="CC1107"/>
  <c r="CB1107"/>
  <c r="CA1107"/>
  <c r="BZ1107"/>
  <c r="BY1107"/>
  <c r="BX1107"/>
  <c r="BW1107"/>
  <c r="BV1107"/>
  <c r="BU1107"/>
  <c r="BT1107"/>
  <c r="BS1107"/>
  <c r="BR1107"/>
  <c r="BQ1107"/>
  <c r="BP1107"/>
  <c r="BO1107"/>
  <c r="BN1107"/>
  <c r="DM1106"/>
  <c r="DL1106"/>
  <c r="DK1106"/>
  <c r="DJ1106"/>
  <c r="DI1106"/>
  <c r="DH1106"/>
  <c r="DG1106"/>
  <c r="DF1106"/>
  <c r="DE1106"/>
  <c r="DD1106"/>
  <c r="DC1106"/>
  <c r="DB1106"/>
  <c r="DA1106"/>
  <c r="CZ1106"/>
  <c r="CY1106"/>
  <c r="CX1106"/>
  <c r="CW1106"/>
  <c r="CV1106"/>
  <c r="CU1106"/>
  <c r="CT1106"/>
  <c r="CS1106"/>
  <c r="CR1106"/>
  <c r="CQ1106"/>
  <c r="CP1106"/>
  <c r="CO1106"/>
  <c r="CN1106"/>
  <c r="CM1106"/>
  <c r="CL1106"/>
  <c r="CK1106"/>
  <c r="CJ1106"/>
  <c r="CI1106"/>
  <c r="CH1106"/>
  <c r="CG1106"/>
  <c r="CF1106"/>
  <c r="CE1106"/>
  <c r="CD1106"/>
  <c r="CC1106"/>
  <c r="CB1106"/>
  <c r="CA1106"/>
  <c r="BZ1106"/>
  <c r="BY1106"/>
  <c r="BX1106"/>
  <c r="BW1106"/>
  <c r="BV1106"/>
  <c r="BU1106"/>
  <c r="BT1106"/>
  <c r="BS1106"/>
  <c r="BR1106"/>
  <c r="BQ1106"/>
  <c r="BP1106"/>
  <c r="BO1106"/>
  <c r="BN1106"/>
  <c r="DM1105"/>
  <c r="DL1105"/>
  <c r="DK1105"/>
  <c r="DJ1105"/>
  <c r="DI1105"/>
  <c r="DH1105"/>
  <c r="DG1105"/>
  <c r="DF1105"/>
  <c r="DE1105"/>
  <c r="DD1105"/>
  <c r="DC1105"/>
  <c r="DB1105"/>
  <c r="DA1105"/>
  <c r="CZ1105"/>
  <c r="CY1105"/>
  <c r="CX1105"/>
  <c r="CW1105"/>
  <c r="CV1105"/>
  <c r="CU1105"/>
  <c r="CT1105"/>
  <c r="CS1105"/>
  <c r="CR1105"/>
  <c r="CQ1105"/>
  <c r="CP1105"/>
  <c r="CO1105"/>
  <c r="CN1105"/>
  <c r="CM1105"/>
  <c r="CL1105"/>
  <c r="CK1105"/>
  <c r="CJ1105"/>
  <c r="CI1105"/>
  <c r="CH1105"/>
  <c r="CG1105"/>
  <c r="CF1105"/>
  <c r="CE1105"/>
  <c r="CD1105"/>
  <c r="CC1105"/>
  <c r="CB1105"/>
  <c r="CA1105"/>
  <c r="BZ1105"/>
  <c r="BY1105"/>
  <c r="BX1105"/>
  <c r="BW1105"/>
  <c r="BV1105"/>
  <c r="BU1105"/>
  <c r="BT1105"/>
  <c r="BS1105"/>
  <c r="BR1105"/>
  <c r="BQ1105"/>
  <c r="BP1105"/>
  <c r="BO1105"/>
  <c r="BN1105"/>
  <c r="CN1104"/>
  <c r="CK1104"/>
  <c r="CJ1104"/>
  <c r="CI1104"/>
  <c r="CN1103"/>
  <c r="CK1103"/>
  <c r="CJ1103"/>
  <c r="CI1103"/>
  <c r="CN1102"/>
  <c r="CK1102"/>
  <c r="CJ1102"/>
  <c r="CI1102"/>
  <c r="CN1101"/>
  <c r="CK1101"/>
  <c r="CJ1101"/>
  <c r="CI1101"/>
  <c r="CN1100"/>
  <c r="CK1100"/>
  <c r="CJ1100"/>
  <c r="CI1100"/>
  <c r="DM1099"/>
  <c r="DL1099"/>
  <c r="DK1099"/>
  <c r="DJ1099"/>
  <c r="DI1099"/>
  <c r="DH1099"/>
  <c r="DG1099"/>
  <c r="DF1099"/>
  <c r="DE1099"/>
  <c r="DD1099"/>
  <c r="DC1099"/>
  <c r="DB1099"/>
  <c r="DA1099"/>
  <c r="CZ1099"/>
  <c r="CY1099"/>
  <c r="CX1099"/>
  <c r="CW1099"/>
  <c r="CV1099"/>
  <c r="CU1099"/>
  <c r="CT1099"/>
  <c r="CS1099"/>
  <c r="CR1099"/>
  <c r="CQ1099"/>
  <c r="CP1099"/>
  <c r="CO1099"/>
  <c r="CN1099"/>
  <c r="CM1099"/>
  <c r="CL1099"/>
  <c r="CK1099"/>
  <c r="CJ1099"/>
  <c r="CI1099"/>
  <c r="CH1099"/>
  <c r="CG1099"/>
  <c r="CF1099"/>
  <c r="CE1099"/>
  <c r="CD1099"/>
  <c r="CC1099"/>
  <c r="CB1099"/>
  <c r="CA1099"/>
  <c r="BZ1099"/>
  <c r="BY1099"/>
  <c r="BX1099"/>
  <c r="BW1099"/>
  <c r="BV1099"/>
  <c r="BU1099"/>
  <c r="BT1099"/>
  <c r="BS1099"/>
  <c r="BR1099"/>
  <c r="BQ1099"/>
  <c r="BP1099"/>
  <c r="BO1099"/>
  <c r="BN1099"/>
  <c r="DM1098"/>
  <c r="DL1098"/>
  <c r="DK1098"/>
  <c r="DJ1098"/>
  <c r="DI1098"/>
  <c r="DH1098"/>
  <c r="CM1098"/>
  <c r="CL1098"/>
  <c r="DG1097"/>
  <c r="DF1097"/>
  <c r="DE1097"/>
  <c r="DD1097"/>
  <c r="DG1096"/>
  <c r="DF1096"/>
  <c r="DE1096"/>
  <c r="DD1096"/>
  <c r="DG1095"/>
  <c r="DF1095"/>
  <c r="DE1095"/>
  <c r="DD1095"/>
  <c r="DG1094"/>
  <c r="DF1094"/>
  <c r="DE1094"/>
  <c r="DD1094"/>
  <c r="DG1093"/>
  <c r="DF1093"/>
  <c r="DE1093"/>
  <c r="DD1093"/>
  <c r="DM1092"/>
  <c r="DL1092"/>
  <c r="DK1092"/>
  <c r="DJ1092"/>
  <c r="DI1092"/>
  <c r="DH1092"/>
  <c r="DG1092"/>
  <c r="DF1092"/>
  <c r="DE1092"/>
  <c r="DD1092"/>
  <c r="DC1092"/>
  <c r="DB1092"/>
  <c r="DA1092"/>
  <c r="CZ1092"/>
  <c r="CY1092"/>
  <c r="CX1092"/>
  <c r="CW1092"/>
  <c r="CV1092"/>
  <c r="CU1092"/>
  <c r="CT1092"/>
  <c r="CS1092"/>
  <c r="CR1092"/>
  <c r="CQ1092"/>
  <c r="CP1092"/>
  <c r="CO1092"/>
  <c r="CN1092"/>
  <c r="CM1092"/>
  <c r="CL1092"/>
  <c r="CK1092"/>
  <c r="CJ1092"/>
  <c r="CI1092"/>
  <c r="CH1092"/>
  <c r="CG1092"/>
  <c r="CF1092"/>
  <c r="CE1092"/>
  <c r="CD1092"/>
  <c r="CC1092"/>
  <c r="CB1092"/>
  <c r="CA1092"/>
  <c r="BZ1092"/>
  <c r="BY1092"/>
  <c r="BX1092"/>
  <c r="BW1092"/>
  <c r="BV1092"/>
  <c r="BU1092"/>
  <c r="BT1092"/>
  <c r="BS1092"/>
  <c r="BR1092"/>
  <c r="BQ1092"/>
  <c r="BP1092"/>
  <c r="BO1092"/>
  <c r="BN1092"/>
  <c r="DM1091"/>
  <c r="DL1091"/>
  <c r="DK1091"/>
  <c r="DJ1091"/>
  <c r="DI1091"/>
  <c r="DH1091"/>
  <c r="DG1091"/>
  <c r="DF1091"/>
  <c r="DE1091"/>
  <c r="DD1091"/>
  <c r="DC1091"/>
  <c r="DB1091"/>
  <c r="DA1091"/>
  <c r="CZ1091"/>
  <c r="CY1091"/>
  <c r="CX1091"/>
  <c r="CW1091"/>
  <c r="CV1091"/>
  <c r="CU1091"/>
  <c r="CT1091"/>
  <c r="CS1091"/>
  <c r="CR1091"/>
  <c r="CQ1091"/>
  <c r="CP1091"/>
  <c r="CO1091"/>
  <c r="CN1091"/>
  <c r="CM1091"/>
  <c r="CL1091"/>
  <c r="CK1091"/>
  <c r="CJ1091"/>
  <c r="CI1091"/>
  <c r="CH1091"/>
  <c r="CG1091"/>
  <c r="CF1091"/>
  <c r="CE1091"/>
  <c r="CD1091"/>
  <c r="CC1091"/>
  <c r="CB1091"/>
  <c r="CA1091"/>
  <c r="BZ1091"/>
  <c r="BY1091"/>
  <c r="BX1091"/>
  <c r="BW1091"/>
  <c r="BV1091"/>
  <c r="BU1091"/>
  <c r="BT1091"/>
  <c r="BS1091"/>
  <c r="BR1091"/>
  <c r="BQ1091"/>
  <c r="BP1091"/>
  <c r="BO1091"/>
  <c r="BN1091"/>
  <c r="DM1090"/>
  <c r="DL1090"/>
  <c r="DK1090"/>
  <c r="DJ1090"/>
  <c r="DI1090"/>
  <c r="DH1090"/>
  <c r="DG1090"/>
  <c r="DF1090"/>
  <c r="DE1090"/>
  <c r="DD1090"/>
  <c r="DC1090"/>
  <c r="DB1090"/>
  <c r="DA1090"/>
  <c r="CZ1090"/>
  <c r="CY1090"/>
  <c r="CX1090"/>
  <c r="CW1090"/>
  <c r="CV1090"/>
  <c r="CU1090"/>
  <c r="CT1090"/>
  <c r="CS1090"/>
  <c r="CR1090"/>
  <c r="CQ1090"/>
  <c r="CP1090"/>
  <c r="CO1090"/>
  <c r="CN1090"/>
  <c r="CM1090"/>
  <c r="CL1090"/>
  <c r="CK1090"/>
  <c r="CJ1090"/>
  <c r="CI1090"/>
  <c r="CH1090"/>
  <c r="CG1090"/>
  <c r="CF1090"/>
  <c r="CE1090"/>
  <c r="CD1090"/>
  <c r="CC1090"/>
  <c r="CB1090"/>
  <c r="CA1090"/>
  <c r="BZ1090"/>
  <c r="BY1090"/>
  <c r="BX1090"/>
  <c r="BW1090"/>
  <c r="BV1090"/>
  <c r="BU1090"/>
  <c r="BT1090"/>
  <c r="BS1090"/>
  <c r="BR1090"/>
  <c r="BQ1090"/>
  <c r="BP1090"/>
  <c r="BO1090"/>
  <c r="BN1090"/>
  <c r="DM1089"/>
  <c r="DL1089"/>
  <c r="DK1089"/>
  <c r="DJ1089"/>
  <c r="DI1089"/>
  <c r="DH1089"/>
  <c r="DG1089"/>
  <c r="DF1089"/>
  <c r="DE1089"/>
  <c r="DD1089"/>
  <c r="DC1089"/>
  <c r="DB1089"/>
  <c r="DA1089"/>
  <c r="CZ1089"/>
  <c r="CY1089"/>
  <c r="CX1089"/>
  <c r="CW1089"/>
  <c r="CV1089"/>
  <c r="CU1089"/>
  <c r="CT1089"/>
  <c r="CS1089"/>
  <c r="CR1089"/>
  <c r="CQ1089"/>
  <c r="CP1089"/>
  <c r="CO1089"/>
  <c r="CN1089"/>
  <c r="CM1089"/>
  <c r="CL1089"/>
  <c r="CK1089"/>
  <c r="CJ1089"/>
  <c r="CI1089"/>
  <c r="CH1089"/>
  <c r="CG1089"/>
  <c r="CF1089"/>
  <c r="CE1089"/>
  <c r="CD1089"/>
  <c r="CC1089"/>
  <c r="CB1089"/>
  <c r="CA1089"/>
  <c r="BZ1089"/>
  <c r="BY1089"/>
  <c r="BX1089"/>
  <c r="BW1089"/>
  <c r="BV1089"/>
  <c r="BU1089"/>
  <c r="BT1089"/>
  <c r="BS1089"/>
  <c r="BR1089"/>
  <c r="BQ1089"/>
  <c r="BP1089"/>
  <c r="BO1089"/>
  <c r="BN1089"/>
  <c r="DM1088"/>
  <c r="DL1088"/>
  <c r="DK1088"/>
  <c r="DJ1088"/>
  <c r="DI1088"/>
  <c r="DH1088"/>
  <c r="DG1088"/>
  <c r="DF1088"/>
  <c r="DE1088"/>
  <c r="DD1088"/>
  <c r="DC1088"/>
  <c r="DB1088"/>
  <c r="DA1088"/>
  <c r="CZ1088"/>
  <c r="CY1088"/>
  <c r="CX1088"/>
  <c r="CW1088"/>
  <c r="CV1088"/>
  <c r="CU1088"/>
  <c r="CT1088"/>
  <c r="CS1088"/>
  <c r="CR1088"/>
  <c r="CQ1088"/>
  <c r="CP1088"/>
  <c r="CO1088"/>
  <c r="CN1088"/>
  <c r="CM1088"/>
  <c r="CL1088"/>
  <c r="CK1088"/>
  <c r="CJ1088"/>
  <c r="CI1088"/>
  <c r="CH1088"/>
  <c r="CG1088"/>
  <c r="CF1088"/>
  <c r="CE1088"/>
  <c r="CD1088"/>
  <c r="CC1088"/>
  <c r="CB1088"/>
  <c r="CA1088"/>
  <c r="BZ1088"/>
  <c r="BY1088"/>
  <c r="BX1088"/>
  <c r="BW1088"/>
  <c r="BV1088"/>
  <c r="BU1088"/>
  <c r="BT1088"/>
  <c r="BS1088"/>
  <c r="BR1088"/>
  <c r="BQ1088"/>
  <c r="BP1088"/>
  <c r="BO1088"/>
  <c r="BN1088"/>
  <c r="CN1087"/>
  <c r="CK1087"/>
  <c r="CJ1087"/>
  <c r="CI1087"/>
  <c r="CN1086"/>
  <c r="CK1086"/>
  <c r="CJ1086"/>
  <c r="CI1086"/>
  <c r="CN1085"/>
  <c r="CK1085"/>
  <c r="CJ1085"/>
  <c r="CI1085"/>
  <c r="CN1084"/>
  <c r="CK1084"/>
  <c r="CJ1084"/>
  <c r="CI1084"/>
  <c r="CN1083"/>
  <c r="CK1083"/>
  <c r="CJ1083"/>
  <c r="CI1083"/>
  <c r="DM1082"/>
  <c r="DL1082"/>
  <c r="DK1082"/>
  <c r="DJ1082"/>
  <c r="DI1082"/>
  <c r="DH1082"/>
  <c r="DG1082"/>
  <c r="DF1082"/>
  <c r="DE1082"/>
  <c r="DD1082"/>
  <c r="DC1082"/>
  <c r="DB1082"/>
  <c r="DA1082"/>
  <c r="CZ1082"/>
  <c r="CY1082"/>
  <c r="CX1082"/>
  <c r="CW1082"/>
  <c r="CV1082"/>
  <c r="CU1082"/>
  <c r="CT1082"/>
  <c r="CS1082"/>
  <c r="CR1082"/>
  <c r="CQ1082"/>
  <c r="CP1082"/>
  <c r="CO1082"/>
  <c r="CN1082"/>
  <c r="CM1082"/>
  <c r="CL1082"/>
  <c r="CK1082"/>
  <c r="CJ1082"/>
  <c r="CI1082"/>
  <c r="CH1082"/>
  <c r="CG1082"/>
  <c r="CF1082"/>
  <c r="CE1082"/>
  <c r="CD1082"/>
  <c r="CC1082"/>
  <c r="CB1082"/>
  <c r="CA1082"/>
  <c r="BZ1082"/>
  <c r="BY1082"/>
  <c r="BX1082"/>
  <c r="BW1082"/>
  <c r="BV1082"/>
  <c r="BU1082"/>
  <c r="BT1082"/>
  <c r="BS1082"/>
  <c r="BR1082"/>
  <c r="BQ1082"/>
  <c r="BP1082"/>
  <c r="BO1082"/>
  <c r="BN1082"/>
  <c r="DM1081"/>
  <c r="DL1081"/>
  <c r="DK1081"/>
  <c r="DJ1081"/>
  <c r="DI1081"/>
  <c r="DH1081"/>
  <c r="CM1081"/>
  <c r="CL1081"/>
  <c r="DG1080"/>
  <c r="DF1080"/>
  <c r="DE1080"/>
  <c r="DD1080"/>
  <c r="DG1079"/>
  <c r="DF1079"/>
  <c r="DE1079"/>
  <c r="DD1079"/>
  <c r="DG1078"/>
  <c r="DF1078"/>
  <c r="DE1078"/>
  <c r="DD1078"/>
  <c r="DG1077"/>
  <c r="DF1077"/>
  <c r="DE1077"/>
  <c r="DD1077"/>
  <c r="DG1076"/>
  <c r="DF1076"/>
  <c r="DE1076"/>
  <c r="DD1076"/>
  <c r="DM1075"/>
  <c r="DL1075"/>
  <c r="DK1075"/>
  <c r="DJ1075"/>
  <c r="DI1075"/>
  <c r="DH1075"/>
  <c r="DG1075"/>
  <c r="DF1075"/>
  <c r="DE1075"/>
  <c r="DD1075"/>
  <c r="DC1075"/>
  <c r="DB1075"/>
  <c r="DA1075"/>
  <c r="CZ1075"/>
  <c r="CY1075"/>
  <c r="CX1075"/>
  <c r="CW1075"/>
  <c r="CV1075"/>
  <c r="CU1075"/>
  <c r="CT1075"/>
  <c r="CS1075"/>
  <c r="CR1075"/>
  <c r="CQ1075"/>
  <c r="CP1075"/>
  <c r="CO1075"/>
  <c r="CN1075"/>
  <c r="CM1075"/>
  <c r="CL1075"/>
  <c r="CK1075"/>
  <c r="CJ1075"/>
  <c r="CI1075"/>
  <c r="CH1075"/>
  <c r="CG1075"/>
  <c r="CF1075"/>
  <c r="CE1075"/>
  <c r="CD1075"/>
  <c r="CC1075"/>
  <c r="CB1075"/>
  <c r="CA1075"/>
  <c r="BZ1075"/>
  <c r="BY1075"/>
  <c r="BX1075"/>
  <c r="BW1075"/>
  <c r="BV1075"/>
  <c r="BU1075"/>
  <c r="BT1075"/>
  <c r="BS1075"/>
  <c r="BR1075"/>
  <c r="BQ1075"/>
  <c r="BP1075"/>
  <c r="BO1075"/>
  <c r="BN1075"/>
  <c r="DM1074"/>
  <c r="DL1074"/>
  <c r="DK1074"/>
  <c r="DJ1074"/>
  <c r="DI1074"/>
  <c r="DH1074"/>
  <c r="DG1074"/>
  <c r="DF1074"/>
  <c r="DE1074"/>
  <c r="DD1074"/>
  <c r="DC1074"/>
  <c r="DB1074"/>
  <c r="DA1074"/>
  <c r="CZ1074"/>
  <c r="CY1074"/>
  <c r="CX1074"/>
  <c r="CW1074"/>
  <c r="CV1074"/>
  <c r="CU1074"/>
  <c r="CT1074"/>
  <c r="CS1074"/>
  <c r="CR1074"/>
  <c r="CQ1074"/>
  <c r="CP1074"/>
  <c r="CO1074"/>
  <c r="CN1074"/>
  <c r="CM1074"/>
  <c r="CL1074"/>
  <c r="CK1074"/>
  <c r="CJ1074"/>
  <c r="CI1074"/>
  <c r="CH1074"/>
  <c r="CG1074"/>
  <c r="CF1074"/>
  <c r="CE1074"/>
  <c r="CD1074"/>
  <c r="CC1074"/>
  <c r="CB1074"/>
  <c r="CA1074"/>
  <c r="BZ1074"/>
  <c r="BY1074"/>
  <c r="BX1074"/>
  <c r="BW1074"/>
  <c r="BV1074"/>
  <c r="BU1074"/>
  <c r="BT1074"/>
  <c r="BS1074"/>
  <c r="BR1074"/>
  <c r="BQ1074"/>
  <c r="BP1074"/>
  <c r="BO1074"/>
  <c r="BN1074"/>
  <c r="DM1073"/>
  <c r="DL1073"/>
  <c r="DK1073"/>
  <c r="DJ1073"/>
  <c r="DI1073"/>
  <c r="DH1073"/>
  <c r="DG1073"/>
  <c r="DF1073"/>
  <c r="DE1073"/>
  <c r="DD1073"/>
  <c r="DC1073"/>
  <c r="DB1073"/>
  <c r="DA1073"/>
  <c r="CZ1073"/>
  <c r="CY1073"/>
  <c r="CX1073"/>
  <c r="CW1073"/>
  <c r="CV1073"/>
  <c r="CU1073"/>
  <c r="CT1073"/>
  <c r="CS1073"/>
  <c r="CR1073"/>
  <c r="CQ1073"/>
  <c r="CP1073"/>
  <c r="CO1073"/>
  <c r="CN1073"/>
  <c r="CM1073"/>
  <c r="CL1073"/>
  <c r="CK1073"/>
  <c r="CJ1073"/>
  <c r="CI1073"/>
  <c r="CH1073"/>
  <c r="CG1073"/>
  <c r="CF1073"/>
  <c r="CE1073"/>
  <c r="CD1073"/>
  <c r="CC1073"/>
  <c r="CB1073"/>
  <c r="CA1073"/>
  <c r="BZ1073"/>
  <c r="BY1073"/>
  <c r="BX1073"/>
  <c r="BW1073"/>
  <c r="BV1073"/>
  <c r="BU1073"/>
  <c r="BT1073"/>
  <c r="BS1073"/>
  <c r="BR1073"/>
  <c r="BQ1073"/>
  <c r="BP1073"/>
  <c r="BO1073"/>
  <c r="BN1073"/>
  <c r="DM1072"/>
  <c r="DL1072"/>
  <c r="DK1072"/>
  <c r="DJ1072"/>
  <c r="DI1072"/>
  <c r="DH1072"/>
  <c r="DG1072"/>
  <c r="DF1072"/>
  <c r="DE1072"/>
  <c r="DD1072"/>
  <c r="DC1072"/>
  <c r="DB1072"/>
  <c r="DA1072"/>
  <c r="CZ1072"/>
  <c r="CY1072"/>
  <c r="CX1072"/>
  <c r="CW1072"/>
  <c r="CV1072"/>
  <c r="CU1072"/>
  <c r="CT1072"/>
  <c r="CS1072"/>
  <c r="CR1072"/>
  <c r="CQ1072"/>
  <c r="CP1072"/>
  <c r="CO1072"/>
  <c r="CN1072"/>
  <c r="CM1072"/>
  <c r="CL1072"/>
  <c r="CK1072"/>
  <c r="CJ1072"/>
  <c r="CI1072"/>
  <c r="CH1072"/>
  <c r="CG1072"/>
  <c r="CF1072"/>
  <c r="CE1072"/>
  <c r="CD1072"/>
  <c r="CC1072"/>
  <c r="CB1072"/>
  <c r="CA1072"/>
  <c r="BZ1072"/>
  <c r="BY1072"/>
  <c r="BX1072"/>
  <c r="BW1072"/>
  <c r="BV1072"/>
  <c r="BU1072"/>
  <c r="BT1072"/>
  <c r="BS1072"/>
  <c r="BR1072"/>
  <c r="BQ1072"/>
  <c r="BP1072"/>
  <c r="BO1072"/>
  <c r="BN1072"/>
  <c r="DM1071"/>
  <c r="DL1071"/>
  <c r="DK1071"/>
  <c r="DJ1071"/>
  <c r="DI1071"/>
  <c r="DH1071"/>
  <c r="DG1071"/>
  <c r="DF1071"/>
  <c r="DE1071"/>
  <c r="DD1071"/>
  <c r="DC1071"/>
  <c r="DB1071"/>
  <c r="DA1071"/>
  <c r="CZ1071"/>
  <c r="CY1071"/>
  <c r="CX1071"/>
  <c r="CW1071"/>
  <c r="CV1071"/>
  <c r="CU1071"/>
  <c r="CT1071"/>
  <c r="CS1071"/>
  <c r="CR1071"/>
  <c r="CQ1071"/>
  <c r="CP1071"/>
  <c r="CO1071"/>
  <c r="CN1071"/>
  <c r="CM1071"/>
  <c r="CL1071"/>
  <c r="CK1071"/>
  <c r="CJ1071"/>
  <c r="CI1071"/>
  <c r="CH1071"/>
  <c r="CG1071"/>
  <c r="CF1071"/>
  <c r="CE1071"/>
  <c r="CD1071"/>
  <c r="CC1071"/>
  <c r="CB1071"/>
  <c r="CA1071"/>
  <c r="BZ1071"/>
  <c r="BY1071"/>
  <c r="BX1071"/>
  <c r="BW1071"/>
  <c r="BV1071"/>
  <c r="BU1071"/>
  <c r="BT1071"/>
  <c r="BS1071"/>
  <c r="BR1071"/>
  <c r="BQ1071"/>
  <c r="BP1071"/>
  <c r="BO1071"/>
  <c r="BN1071"/>
  <c r="CN1070"/>
  <c r="CK1070"/>
  <c r="CJ1070"/>
  <c r="CI1070"/>
  <c r="CN1069"/>
  <c r="CK1069"/>
  <c r="CJ1069"/>
  <c r="CI1069"/>
  <c r="CN1068"/>
  <c r="CK1068"/>
  <c r="CJ1068"/>
  <c r="CI1068"/>
  <c r="CN1067"/>
  <c r="CK1067"/>
  <c r="CJ1067"/>
  <c r="CI1067"/>
  <c r="CN1066"/>
  <c r="CK1066"/>
  <c r="CJ1066"/>
  <c r="CI1066"/>
  <c r="DM1065"/>
  <c r="DL1065"/>
  <c r="DK1065"/>
  <c r="DJ1065"/>
  <c r="DI1065"/>
  <c r="DH1065"/>
  <c r="DG1065"/>
  <c r="DF1065"/>
  <c r="DE1065"/>
  <c r="DD1065"/>
  <c r="DC1065"/>
  <c r="DB1065"/>
  <c r="DA1065"/>
  <c r="CZ1065"/>
  <c r="CY1065"/>
  <c r="CX1065"/>
  <c r="CW1065"/>
  <c r="CV1065"/>
  <c r="CU1065"/>
  <c r="CT1065"/>
  <c r="CS1065"/>
  <c r="CR1065"/>
  <c r="CQ1065"/>
  <c r="CP1065"/>
  <c r="CO1065"/>
  <c r="CN1065"/>
  <c r="CM1065"/>
  <c r="CL1065"/>
  <c r="CK1065"/>
  <c r="CJ1065"/>
  <c r="CI1065"/>
  <c r="CH1065"/>
  <c r="CG1065"/>
  <c r="CF1065"/>
  <c r="CE1065"/>
  <c r="CD1065"/>
  <c r="CC1065"/>
  <c r="CB1065"/>
  <c r="CA1065"/>
  <c r="BZ1065"/>
  <c r="BY1065"/>
  <c r="BX1065"/>
  <c r="BW1065"/>
  <c r="BV1065"/>
  <c r="BU1065"/>
  <c r="BT1065"/>
  <c r="BS1065"/>
  <c r="BR1065"/>
  <c r="BQ1065"/>
  <c r="BP1065"/>
  <c r="BO1065"/>
  <c r="BN1065"/>
  <c r="DM1064"/>
  <c r="DL1064"/>
  <c r="DK1064"/>
  <c r="DJ1064"/>
  <c r="DI1064"/>
  <c r="DH1064"/>
  <c r="CM1064"/>
  <c r="CL1064"/>
  <c r="DG1063"/>
  <c r="DF1063"/>
  <c r="DE1063"/>
  <c r="DD1063"/>
  <c r="DG1062"/>
  <c r="DF1062"/>
  <c r="DE1062"/>
  <c r="DD1062"/>
  <c r="DG1061"/>
  <c r="DF1061"/>
  <c r="DE1061"/>
  <c r="DD1061"/>
  <c r="DG1060"/>
  <c r="DF1060"/>
  <c r="DE1060"/>
  <c r="DD1060"/>
  <c r="DG1059"/>
  <c r="DF1059"/>
  <c r="DE1059"/>
  <c r="DD1059"/>
  <c r="DM1058"/>
  <c r="DL1058"/>
  <c r="DK1058"/>
  <c r="DJ1058"/>
  <c r="DI1058"/>
  <c r="DH1058"/>
  <c r="DG1058"/>
  <c r="DF1058"/>
  <c r="DE1058"/>
  <c r="DD1058"/>
  <c r="DC1058"/>
  <c r="DB1058"/>
  <c r="DA1058"/>
  <c r="CZ1058"/>
  <c r="CY1058"/>
  <c r="CX1058"/>
  <c r="CW1058"/>
  <c r="CV1058"/>
  <c r="CU1058"/>
  <c r="CT1058"/>
  <c r="CS1058"/>
  <c r="CR1058"/>
  <c r="CQ1058"/>
  <c r="CP1058"/>
  <c r="CO1058"/>
  <c r="CN1058"/>
  <c r="CM1058"/>
  <c r="CL1058"/>
  <c r="CK1058"/>
  <c r="CJ1058"/>
  <c r="CI1058"/>
  <c r="CH1058"/>
  <c r="CG1058"/>
  <c r="CF1058"/>
  <c r="CE1058"/>
  <c r="CD1058"/>
  <c r="CC1058"/>
  <c r="CB1058"/>
  <c r="CA1058"/>
  <c r="BZ1058"/>
  <c r="BY1058"/>
  <c r="BX1058"/>
  <c r="BW1058"/>
  <c r="BV1058"/>
  <c r="BU1058"/>
  <c r="BT1058"/>
  <c r="BS1058"/>
  <c r="BR1058"/>
  <c r="BQ1058"/>
  <c r="BP1058"/>
  <c r="BO1058"/>
  <c r="BN1058"/>
  <c r="DM1057"/>
  <c r="DL1057"/>
  <c r="DK1057"/>
  <c r="DJ1057"/>
  <c r="DI1057"/>
  <c r="DH1057"/>
  <c r="DG1057"/>
  <c r="DF1057"/>
  <c r="DE1057"/>
  <c r="DD1057"/>
  <c r="DC1057"/>
  <c r="DB1057"/>
  <c r="DA1057"/>
  <c r="CZ1057"/>
  <c r="CY1057"/>
  <c r="CX1057"/>
  <c r="CW1057"/>
  <c r="CV1057"/>
  <c r="CU1057"/>
  <c r="CT1057"/>
  <c r="CS1057"/>
  <c r="CR1057"/>
  <c r="CQ1057"/>
  <c r="CP1057"/>
  <c r="CO1057"/>
  <c r="CN1057"/>
  <c r="CM1057"/>
  <c r="CL1057"/>
  <c r="CK1057"/>
  <c r="CJ1057"/>
  <c r="CI1057"/>
  <c r="CH1057"/>
  <c r="CG1057"/>
  <c r="CF1057"/>
  <c r="CE1057"/>
  <c r="CD1057"/>
  <c r="CC1057"/>
  <c r="CB1057"/>
  <c r="CA1057"/>
  <c r="BZ1057"/>
  <c r="BY1057"/>
  <c r="BX1057"/>
  <c r="BW1057"/>
  <c r="BV1057"/>
  <c r="BU1057"/>
  <c r="BT1057"/>
  <c r="BS1057"/>
  <c r="BR1057"/>
  <c r="BQ1057"/>
  <c r="BP1057"/>
  <c r="BO1057"/>
  <c r="BN1057"/>
  <c r="DM1056"/>
  <c r="DL1056"/>
  <c r="DK1056"/>
  <c r="DJ1056"/>
  <c r="DI1056"/>
  <c r="DH1056"/>
  <c r="DG1056"/>
  <c r="DF1056"/>
  <c r="DE1056"/>
  <c r="DD1056"/>
  <c r="DC1056"/>
  <c r="DB1056"/>
  <c r="DA1056"/>
  <c r="CZ1056"/>
  <c r="CY1056"/>
  <c r="CX1056"/>
  <c r="CW1056"/>
  <c r="CV1056"/>
  <c r="CU1056"/>
  <c r="CT1056"/>
  <c r="CS1056"/>
  <c r="CR1056"/>
  <c r="CQ1056"/>
  <c r="CP1056"/>
  <c r="CO1056"/>
  <c r="CN1056"/>
  <c r="CM1056"/>
  <c r="CL1056"/>
  <c r="CK1056"/>
  <c r="CJ1056"/>
  <c r="CI1056"/>
  <c r="CH1056"/>
  <c r="CG1056"/>
  <c r="CF1056"/>
  <c r="CE1056"/>
  <c r="CD1056"/>
  <c r="CC1056"/>
  <c r="CB1056"/>
  <c r="CA1056"/>
  <c r="BZ1056"/>
  <c r="BY1056"/>
  <c r="BX1056"/>
  <c r="BW1056"/>
  <c r="BV1056"/>
  <c r="BU1056"/>
  <c r="BT1056"/>
  <c r="BS1056"/>
  <c r="BR1056"/>
  <c r="BQ1056"/>
  <c r="BP1056"/>
  <c r="BO1056"/>
  <c r="BN1056"/>
  <c r="DM1055"/>
  <c r="DL1055"/>
  <c r="DK1055"/>
  <c r="DJ1055"/>
  <c r="DI1055"/>
  <c r="DH1055"/>
  <c r="DG1055"/>
  <c r="DF1055"/>
  <c r="DE1055"/>
  <c r="DD1055"/>
  <c r="DC1055"/>
  <c r="DB1055"/>
  <c r="DA1055"/>
  <c r="CZ1055"/>
  <c r="CY1055"/>
  <c r="CX1055"/>
  <c r="CW1055"/>
  <c r="CV1055"/>
  <c r="CU1055"/>
  <c r="CT1055"/>
  <c r="CS1055"/>
  <c r="CR1055"/>
  <c r="CQ1055"/>
  <c r="CP1055"/>
  <c r="CO1055"/>
  <c r="CN1055"/>
  <c r="CM1055"/>
  <c r="CL1055"/>
  <c r="CK1055"/>
  <c r="CJ1055"/>
  <c r="CI1055"/>
  <c r="CH1055"/>
  <c r="CG1055"/>
  <c r="CF1055"/>
  <c r="CE1055"/>
  <c r="CD1055"/>
  <c r="CC1055"/>
  <c r="CB1055"/>
  <c r="CA1055"/>
  <c r="BZ1055"/>
  <c r="BY1055"/>
  <c r="BX1055"/>
  <c r="BW1055"/>
  <c r="BV1055"/>
  <c r="BU1055"/>
  <c r="BT1055"/>
  <c r="BS1055"/>
  <c r="BR1055"/>
  <c r="BQ1055"/>
  <c r="BP1055"/>
  <c r="BO1055"/>
  <c r="BN1055"/>
  <c r="DM1054"/>
  <c r="DL1054"/>
  <c r="DK1054"/>
  <c r="DJ1054"/>
  <c r="DI1054"/>
  <c r="DH1054"/>
  <c r="DG1054"/>
  <c r="DF1054"/>
  <c r="DE1054"/>
  <c r="DD1054"/>
  <c r="DC1054"/>
  <c r="DB1054"/>
  <c r="DA1054"/>
  <c r="CZ1054"/>
  <c r="CY1054"/>
  <c r="CX1054"/>
  <c r="CW1054"/>
  <c r="CV1054"/>
  <c r="CU1054"/>
  <c r="CT1054"/>
  <c r="CS1054"/>
  <c r="CR1054"/>
  <c r="CQ1054"/>
  <c r="CP1054"/>
  <c r="CO1054"/>
  <c r="CN1054"/>
  <c r="CM1054"/>
  <c r="CL1054"/>
  <c r="CK1054"/>
  <c r="CJ1054"/>
  <c r="CI1054"/>
  <c r="CH1054"/>
  <c r="CG1054"/>
  <c r="CF1054"/>
  <c r="CE1054"/>
  <c r="CD1054"/>
  <c r="CC1054"/>
  <c r="CB1054"/>
  <c r="CA1054"/>
  <c r="BZ1054"/>
  <c r="BY1054"/>
  <c r="BX1054"/>
  <c r="BW1054"/>
  <c r="BV1054"/>
  <c r="BU1054"/>
  <c r="BT1054"/>
  <c r="BS1054"/>
  <c r="BR1054"/>
  <c r="BQ1054"/>
  <c r="BP1054"/>
  <c r="BO1054"/>
  <c r="BN1054"/>
  <c r="CN1053"/>
  <c r="CK1053"/>
  <c r="CJ1053"/>
  <c r="CI1053"/>
  <c r="CN1052"/>
  <c r="CK1052"/>
  <c r="CJ1052"/>
  <c r="CI1052"/>
  <c r="CN1051"/>
  <c r="CK1051"/>
  <c r="CJ1051"/>
  <c r="CI1051"/>
  <c r="CN1050"/>
  <c r="CK1050"/>
  <c r="CJ1050"/>
  <c r="CI1050"/>
  <c r="CN1049"/>
  <c r="CK1049"/>
  <c r="CJ1049"/>
  <c r="CI1049"/>
  <c r="DM1048"/>
  <c r="DL1048"/>
  <c r="DK1048"/>
  <c r="DJ1048"/>
  <c r="DI1048"/>
  <c r="DH1048"/>
  <c r="DG1048"/>
  <c r="DF1048"/>
  <c r="DE1048"/>
  <c r="DD1048"/>
  <c r="DC1048"/>
  <c r="DB1048"/>
  <c r="DA1048"/>
  <c r="CZ1048"/>
  <c r="CY1048"/>
  <c r="CX1048"/>
  <c r="CW1048"/>
  <c r="CV1048"/>
  <c r="CU1048"/>
  <c r="CT1048"/>
  <c r="CS1048"/>
  <c r="CR1048"/>
  <c r="CQ1048"/>
  <c r="CP1048"/>
  <c r="CO1048"/>
  <c r="CN1048"/>
  <c r="CM1048"/>
  <c r="CL1048"/>
  <c r="CK1048"/>
  <c r="CJ1048"/>
  <c r="CI1048"/>
  <c r="CH1048"/>
  <c r="CG1048"/>
  <c r="CF1048"/>
  <c r="CE1048"/>
  <c r="CD1048"/>
  <c r="CC1048"/>
  <c r="CB1048"/>
  <c r="CA1048"/>
  <c r="BZ1048"/>
  <c r="BY1048"/>
  <c r="BX1048"/>
  <c r="BW1048"/>
  <c r="BV1048"/>
  <c r="BU1048"/>
  <c r="BT1048"/>
  <c r="BS1048"/>
  <c r="BR1048"/>
  <c r="BQ1048"/>
  <c r="BP1048"/>
  <c r="BO1048"/>
  <c r="BN1048"/>
  <c r="DM1047"/>
  <c r="DL1047"/>
  <c r="DK1047"/>
  <c r="DJ1047"/>
  <c r="DI1047"/>
  <c r="DH1047"/>
  <c r="CM1047"/>
  <c r="CL1047"/>
  <c r="DG1046"/>
  <c r="DF1046"/>
  <c r="DE1046"/>
  <c r="DD1046"/>
  <c r="DG1045"/>
  <c r="DF1045"/>
  <c r="DE1045"/>
  <c r="DD1045"/>
  <c r="DG1044"/>
  <c r="DF1044"/>
  <c r="DE1044"/>
  <c r="DD1044"/>
  <c r="DG1043"/>
  <c r="DF1043"/>
  <c r="DE1043"/>
  <c r="DD1043"/>
  <c r="DG1042"/>
  <c r="DF1042"/>
  <c r="DE1042"/>
  <c r="DD1042"/>
  <c r="DM1041"/>
  <c r="DL1041"/>
  <c r="DK1041"/>
  <c r="DJ1041"/>
  <c r="DI1041"/>
  <c r="DH1041"/>
  <c r="DG1041"/>
  <c r="DF1041"/>
  <c r="DE1041"/>
  <c r="DD1041"/>
  <c r="DC1041"/>
  <c r="DB1041"/>
  <c r="DA1041"/>
  <c r="CZ1041"/>
  <c r="CY1041"/>
  <c r="CX1041"/>
  <c r="CW1041"/>
  <c r="CV1041"/>
  <c r="CU1041"/>
  <c r="CT1041"/>
  <c r="CS1041"/>
  <c r="CR1041"/>
  <c r="CQ1041"/>
  <c r="CP1041"/>
  <c r="CO1041"/>
  <c r="CN1041"/>
  <c r="CM1041"/>
  <c r="CL1041"/>
  <c r="CK1041"/>
  <c r="CJ1041"/>
  <c r="CI1041"/>
  <c r="CH1041"/>
  <c r="CG1041"/>
  <c r="CF1041"/>
  <c r="CE1041"/>
  <c r="CD1041"/>
  <c r="CC1041"/>
  <c r="CB1041"/>
  <c r="CA1041"/>
  <c r="BZ1041"/>
  <c r="BY1041"/>
  <c r="BX1041"/>
  <c r="BW1041"/>
  <c r="BV1041"/>
  <c r="BU1041"/>
  <c r="BT1041"/>
  <c r="BS1041"/>
  <c r="BR1041"/>
  <c r="BQ1041"/>
  <c r="BP1041"/>
  <c r="BO1041"/>
  <c r="BN1041"/>
  <c r="DM1040"/>
  <c r="DL1040"/>
  <c r="DK1040"/>
  <c r="DJ1040"/>
  <c r="DI1040"/>
  <c r="DH1040"/>
  <c r="DG1040"/>
  <c r="DF1040"/>
  <c r="DE1040"/>
  <c r="DD1040"/>
  <c r="DC1040"/>
  <c r="DB1040"/>
  <c r="DA1040"/>
  <c r="CZ1040"/>
  <c r="CY1040"/>
  <c r="CX1040"/>
  <c r="CW1040"/>
  <c r="CV1040"/>
  <c r="CU1040"/>
  <c r="CT1040"/>
  <c r="CS1040"/>
  <c r="CR1040"/>
  <c r="CQ1040"/>
  <c r="CP1040"/>
  <c r="CO1040"/>
  <c r="CN1040"/>
  <c r="CM1040"/>
  <c r="CL1040"/>
  <c r="CK1040"/>
  <c r="CJ1040"/>
  <c r="CI1040"/>
  <c r="CH1040"/>
  <c r="CG1040"/>
  <c r="CF1040"/>
  <c r="CE1040"/>
  <c r="CD1040"/>
  <c r="CC1040"/>
  <c r="CB1040"/>
  <c r="CA1040"/>
  <c r="BZ1040"/>
  <c r="BY1040"/>
  <c r="BX1040"/>
  <c r="BW1040"/>
  <c r="BV1040"/>
  <c r="BU1040"/>
  <c r="BT1040"/>
  <c r="BS1040"/>
  <c r="BR1040"/>
  <c r="BQ1040"/>
  <c r="BP1040"/>
  <c r="BO1040"/>
  <c r="BN1040"/>
  <c r="DM1039"/>
  <c r="DL1039"/>
  <c r="DK1039"/>
  <c r="DJ1039"/>
  <c r="DI1039"/>
  <c r="DH1039"/>
  <c r="DG1039"/>
  <c r="DF1039"/>
  <c r="DE1039"/>
  <c r="DD1039"/>
  <c r="DC1039"/>
  <c r="DB1039"/>
  <c r="DA1039"/>
  <c r="CZ1039"/>
  <c r="CY1039"/>
  <c r="CX1039"/>
  <c r="CW1039"/>
  <c r="CV1039"/>
  <c r="CU1039"/>
  <c r="CT1039"/>
  <c r="CS1039"/>
  <c r="CR1039"/>
  <c r="CQ1039"/>
  <c r="CP1039"/>
  <c r="CO1039"/>
  <c r="CN1039"/>
  <c r="CM1039"/>
  <c r="CL1039"/>
  <c r="CK1039"/>
  <c r="CJ1039"/>
  <c r="CI1039"/>
  <c r="CH1039"/>
  <c r="CG1039"/>
  <c r="CF1039"/>
  <c r="CE1039"/>
  <c r="CD1039"/>
  <c r="CC1039"/>
  <c r="CB1039"/>
  <c r="CA1039"/>
  <c r="BZ1039"/>
  <c r="BY1039"/>
  <c r="BX1039"/>
  <c r="BW1039"/>
  <c r="BV1039"/>
  <c r="BU1039"/>
  <c r="BT1039"/>
  <c r="BS1039"/>
  <c r="BR1039"/>
  <c r="BQ1039"/>
  <c r="BP1039"/>
  <c r="BO1039"/>
  <c r="BN1039"/>
  <c r="DM1038"/>
  <c r="DL1038"/>
  <c r="DK1038"/>
  <c r="DJ1038"/>
  <c r="DI1038"/>
  <c r="DH1038"/>
  <c r="DG1038"/>
  <c r="DF1038"/>
  <c r="DE1038"/>
  <c r="DD1038"/>
  <c r="DC1038"/>
  <c r="DB1038"/>
  <c r="DA1038"/>
  <c r="CZ1038"/>
  <c r="CY1038"/>
  <c r="CX1038"/>
  <c r="CW1038"/>
  <c r="CV1038"/>
  <c r="CU1038"/>
  <c r="CT1038"/>
  <c r="CS1038"/>
  <c r="CR1038"/>
  <c r="CQ1038"/>
  <c r="CP1038"/>
  <c r="CO1038"/>
  <c r="CN1038"/>
  <c r="CM1038"/>
  <c r="CL1038"/>
  <c r="CK1038"/>
  <c r="CJ1038"/>
  <c r="CI1038"/>
  <c r="CH1038"/>
  <c r="CG1038"/>
  <c r="CF1038"/>
  <c r="CE1038"/>
  <c r="CD1038"/>
  <c r="CC1038"/>
  <c r="CB1038"/>
  <c r="CA1038"/>
  <c r="BZ1038"/>
  <c r="BY1038"/>
  <c r="BX1038"/>
  <c r="BW1038"/>
  <c r="BV1038"/>
  <c r="BU1038"/>
  <c r="BT1038"/>
  <c r="BS1038"/>
  <c r="BR1038"/>
  <c r="BQ1038"/>
  <c r="BP1038"/>
  <c r="BO1038"/>
  <c r="BN1038"/>
  <c r="DM1037"/>
  <c r="DL1037"/>
  <c r="DK1037"/>
  <c r="DJ1037"/>
  <c r="DI1037"/>
  <c r="DH1037"/>
  <c r="DG1037"/>
  <c r="DF1037"/>
  <c r="DE1037"/>
  <c r="DD1037"/>
  <c r="DC1037"/>
  <c r="DB1037"/>
  <c r="DA1037"/>
  <c r="CZ1037"/>
  <c r="CY1037"/>
  <c r="CX1037"/>
  <c r="CW1037"/>
  <c r="CV1037"/>
  <c r="CU1037"/>
  <c r="CT1037"/>
  <c r="CS1037"/>
  <c r="CR1037"/>
  <c r="CQ1037"/>
  <c r="CP1037"/>
  <c r="CO1037"/>
  <c r="CN1037"/>
  <c r="CM1037"/>
  <c r="CL1037"/>
  <c r="CK1037"/>
  <c r="CJ1037"/>
  <c r="CI1037"/>
  <c r="CH1037"/>
  <c r="CG1037"/>
  <c r="CF1037"/>
  <c r="CE1037"/>
  <c r="CD1037"/>
  <c r="CC1037"/>
  <c r="CB1037"/>
  <c r="CA1037"/>
  <c r="BZ1037"/>
  <c r="BY1037"/>
  <c r="BX1037"/>
  <c r="BW1037"/>
  <c r="BV1037"/>
  <c r="BU1037"/>
  <c r="BT1037"/>
  <c r="BS1037"/>
  <c r="BR1037"/>
  <c r="BQ1037"/>
  <c r="BP1037"/>
  <c r="BO1037"/>
  <c r="BN1037"/>
  <c r="CN1036"/>
  <c r="CK1036"/>
  <c r="CJ1036"/>
  <c r="CI1036"/>
  <c r="CN1035"/>
  <c r="CK1035"/>
  <c r="CJ1035"/>
  <c r="CI1035"/>
  <c r="CN1034"/>
  <c r="CK1034"/>
  <c r="CJ1034"/>
  <c r="CI1034"/>
  <c r="CN1033"/>
  <c r="CK1033"/>
  <c r="CJ1033"/>
  <c r="CI1033"/>
  <c r="CN1032"/>
  <c r="CK1032"/>
  <c r="CJ1032"/>
  <c r="CI1032"/>
  <c r="DM1031"/>
  <c r="DL1031"/>
  <c r="DK1031"/>
  <c r="DJ1031"/>
  <c r="DI1031"/>
  <c r="DH1031"/>
  <c r="DG1031"/>
  <c r="DF1031"/>
  <c r="DE1031"/>
  <c r="DD1031"/>
  <c r="DC1031"/>
  <c r="DB1031"/>
  <c r="DA1031"/>
  <c r="CZ1031"/>
  <c r="CY1031"/>
  <c r="CX1031"/>
  <c r="CW1031"/>
  <c r="CV1031"/>
  <c r="CU1031"/>
  <c r="CT1031"/>
  <c r="CS1031"/>
  <c r="CR1031"/>
  <c r="CQ1031"/>
  <c r="CP1031"/>
  <c r="CO1031"/>
  <c r="CN1031"/>
  <c r="CM1031"/>
  <c r="CL1031"/>
  <c r="CK1031"/>
  <c r="CJ1031"/>
  <c r="CI1031"/>
  <c r="CH1031"/>
  <c r="CG1031"/>
  <c r="CF1031"/>
  <c r="CE1031"/>
  <c r="CD1031"/>
  <c r="CC1031"/>
  <c r="CB1031"/>
  <c r="CA1031"/>
  <c r="BZ1031"/>
  <c r="BY1031"/>
  <c r="BX1031"/>
  <c r="BW1031"/>
  <c r="BV1031"/>
  <c r="BU1031"/>
  <c r="BT1031"/>
  <c r="BS1031"/>
  <c r="BR1031"/>
  <c r="BQ1031"/>
  <c r="BP1031"/>
  <c r="BO1031"/>
  <c r="BN1031"/>
  <c r="DM1030"/>
  <c r="DL1030"/>
  <c r="DK1030"/>
  <c r="DJ1030"/>
  <c r="DI1030"/>
  <c r="DH1030"/>
  <c r="CM1030"/>
  <c r="CL1030"/>
  <c r="CN1029"/>
  <c r="CK1029"/>
  <c r="CJ1029"/>
  <c r="CI1029"/>
  <c r="CH1029"/>
  <c r="CG1029"/>
  <c r="CF1029"/>
  <c r="CE1029"/>
  <c r="CD1029"/>
  <c r="CC1029"/>
  <c r="DM1028"/>
  <c r="DL1028"/>
  <c r="DK1028"/>
  <c r="DJ1028"/>
  <c r="DI1028"/>
  <c r="DH1028"/>
  <c r="DG1028"/>
  <c r="DF1028"/>
  <c r="DE1028"/>
  <c r="DD1028"/>
  <c r="DC1028"/>
  <c r="DB1028"/>
  <c r="DA1028"/>
  <c r="CZ1028"/>
  <c r="CY1028"/>
  <c r="CX1028"/>
  <c r="CW1028"/>
  <c r="CV1028"/>
  <c r="CU1028"/>
  <c r="CT1028"/>
  <c r="CS1028"/>
  <c r="CR1028"/>
  <c r="CQ1028"/>
  <c r="CP1028"/>
  <c r="CO1028"/>
  <c r="CN1028"/>
  <c r="CM1028"/>
  <c r="CL1028"/>
  <c r="CK1028"/>
  <c r="CJ1028"/>
  <c r="CI1028"/>
  <c r="CH1028"/>
  <c r="CG1028"/>
  <c r="CF1028"/>
  <c r="CE1028"/>
  <c r="CD1028"/>
  <c r="CC1028"/>
  <c r="CB1028"/>
  <c r="CA1028"/>
  <c r="BZ1028"/>
  <c r="BY1028"/>
  <c r="BX1028"/>
  <c r="BW1028"/>
  <c r="BV1028"/>
  <c r="BU1028"/>
  <c r="BT1028"/>
  <c r="BS1028"/>
  <c r="BR1028"/>
  <c r="BQ1028"/>
  <c r="BP1028"/>
  <c r="BO1028"/>
  <c r="BN1028"/>
  <c r="DG1027"/>
  <c r="DF1027"/>
  <c r="DE1027"/>
  <c r="DD1027"/>
  <c r="DG1026"/>
  <c r="DF1026"/>
  <c r="DE1026"/>
  <c r="DD1026"/>
  <c r="DG1025"/>
  <c r="DF1025"/>
  <c r="DE1025"/>
  <c r="DD1025"/>
  <c r="DG1024"/>
  <c r="DF1024"/>
  <c r="DE1024"/>
  <c r="DD1024"/>
  <c r="DG1023"/>
  <c r="DF1023"/>
  <c r="DE1023"/>
  <c r="DD1023"/>
  <c r="DG1022"/>
  <c r="DF1022"/>
  <c r="DE1022"/>
  <c r="DD1022"/>
  <c r="DG1021"/>
  <c r="DF1021"/>
  <c r="DE1021"/>
  <c r="DD1021"/>
  <c r="CN1020"/>
  <c r="CK1020"/>
  <c r="CJ1020"/>
  <c r="CI1020"/>
  <c r="CH1020"/>
  <c r="CG1020"/>
  <c r="CF1020"/>
  <c r="CE1020"/>
  <c r="CD1020"/>
  <c r="CC1020"/>
  <c r="CN1019"/>
  <c r="CK1019"/>
  <c r="CJ1019"/>
  <c r="CI1019"/>
  <c r="CH1019"/>
  <c r="CG1019"/>
  <c r="CF1019"/>
  <c r="CE1019"/>
  <c r="CD1019"/>
  <c r="CC1019"/>
  <c r="CN1018"/>
  <c r="CK1018"/>
  <c r="CJ1018"/>
  <c r="CI1018"/>
  <c r="CH1018"/>
  <c r="CG1018"/>
  <c r="CF1018"/>
  <c r="CE1018"/>
  <c r="CD1018"/>
  <c r="CC1018"/>
  <c r="CN1017"/>
  <c r="CK1017"/>
  <c r="CJ1017"/>
  <c r="CI1017"/>
  <c r="CH1017"/>
  <c r="CG1017"/>
  <c r="CF1017"/>
  <c r="CE1017"/>
  <c r="CD1017"/>
  <c r="CC1017"/>
  <c r="DM1016"/>
  <c r="DL1016"/>
  <c r="DK1016"/>
  <c r="DJ1016"/>
  <c r="DI1016"/>
  <c r="DH1016"/>
  <c r="DG1016"/>
  <c r="DF1016"/>
  <c r="DE1016"/>
  <c r="DD1016"/>
  <c r="DC1016"/>
  <c r="DB1016"/>
  <c r="DA1016"/>
  <c r="CZ1016"/>
  <c r="CY1016"/>
  <c r="CX1016"/>
  <c r="CW1016"/>
  <c r="CV1016"/>
  <c r="CU1016"/>
  <c r="CT1016"/>
  <c r="CS1016"/>
  <c r="CR1016"/>
  <c r="CQ1016"/>
  <c r="CP1016"/>
  <c r="CO1016"/>
  <c r="CN1016"/>
  <c r="CM1016"/>
  <c r="CL1016"/>
  <c r="CK1016"/>
  <c r="CJ1016"/>
  <c r="CI1016"/>
  <c r="CH1016"/>
  <c r="CG1016"/>
  <c r="CF1016"/>
  <c r="CE1016"/>
  <c r="CD1016"/>
  <c r="CC1016"/>
  <c r="CB1016"/>
  <c r="CA1016"/>
  <c r="BZ1016"/>
  <c r="BY1016"/>
  <c r="BX1016"/>
  <c r="BW1016"/>
  <c r="BV1016"/>
  <c r="BU1016"/>
  <c r="BT1016"/>
  <c r="BS1016"/>
  <c r="BR1016"/>
  <c r="BQ1016"/>
  <c r="BP1016"/>
  <c r="BO1016"/>
  <c r="BN1016"/>
  <c r="DM1015"/>
  <c r="DL1015"/>
  <c r="DK1015"/>
  <c r="DJ1015"/>
  <c r="DI1015"/>
  <c r="DH1015"/>
  <c r="CM1015"/>
  <c r="CL1015"/>
  <c r="CN1014"/>
  <c r="CK1014"/>
  <c r="CJ1014"/>
  <c r="CI1014"/>
  <c r="CH1014"/>
  <c r="CG1014"/>
  <c r="CF1014"/>
  <c r="CE1014"/>
  <c r="CD1014"/>
  <c r="CC1014"/>
  <c r="DM1013"/>
  <c r="DL1013"/>
  <c r="DK1013"/>
  <c r="DJ1013"/>
  <c r="DI1013"/>
  <c r="DH1013"/>
  <c r="DG1013"/>
  <c r="DF1013"/>
  <c r="DE1013"/>
  <c r="DD1013"/>
  <c r="DC1013"/>
  <c r="DB1013"/>
  <c r="DA1013"/>
  <c r="CZ1013"/>
  <c r="CY1013"/>
  <c r="CX1013"/>
  <c r="CW1013"/>
  <c r="CV1013"/>
  <c r="CU1013"/>
  <c r="CT1013"/>
  <c r="CS1013"/>
  <c r="CR1013"/>
  <c r="CQ1013"/>
  <c r="CP1013"/>
  <c r="CO1013"/>
  <c r="CN1013"/>
  <c r="CM1013"/>
  <c r="CL1013"/>
  <c r="CK1013"/>
  <c r="CJ1013"/>
  <c r="CI1013"/>
  <c r="CH1013"/>
  <c r="CG1013"/>
  <c r="CF1013"/>
  <c r="CE1013"/>
  <c r="CD1013"/>
  <c r="CC1013"/>
  <c r="CB1013"/>
  <c r="CA1013"/>
  <c r="BZ1013"/>
  <c r="BY1013"/>
  <c r="BX1013"/>
  <c r="BW1013"/>
  <c r="BV1013"/>
  <c r="BU1013"/>
  <c r="BT1013"/>
  <c r="BS1013"/>
  <c r="BR1013"/>
  <c r="BQ1013"/>
  <c r="BP1013"/>
  <c r="BO1013"/>
  <c r="BN1013"/>
  <c r="DG1012"/>
  <c r="DF1012"/>
  <c r="DE1012"/>
  <c r="DD1012"/>
  <c r="DG1011"/>
  <c r="DF1011"/>
  <c r="DE1011"/>
  <c r="DD1011"/>
  <c r="DG1010"/>
  <c r="DF1010"/>
  <c r="DE1010"/>
  <c r="DD1010"/>
  <c r="DG1009"/>
  <c r="DF1009"/>
  <c r="DE1009"/>
  <c r="DD1009"/>
  <c r="DM1008"/>
  <c r="DL1008"/>
  <c r="DK1008"/>
  <c r="DJ1008"/>
  <c r="DI1008"/>
  <c r="DH1008"/>
  <c r="DG1008"/>
  <c r="DF1008"/>
  <c r="DE1008"/>
  <c r="DD1008"/>
  <c r="DC1008"/>
  <c r="DB1008"/>
  <c r="DA1008"/>
  <c r="CZ1008"/>
  <c r="CY1008"/>
  <c r="CX1008"/>
  <c r="CW1008"/>
  <c r="CV1008"/>
  <c r="CU1008"/>
  <c r="CT1008"/>
  <c r="CS1008"/>
  <c r="CR1008"/>
  <c r="CQ1008"/>
  <c r="CP1008"/>
  <c r="CO1008"/>
  <c r="CN1008"/>
  <c r="CM1008"/>
  <c r="CL1008"/>
  <c r="CK1008"/>
  <c r="CJ1008"/>
  <c r="CI1008"/>
  <c r="CH1008"/>
  <c r="CG1008"/>
  <c r="CF1008"/>
  <c r="CE1008"/>
  <c r="CD1008"/>
  <c r="CC1008"/>
  <c r="CB1008"/>
  <c r="CA1008"/>
  <c r="BZ1008"/>
  <c r="BY1008"/>
  <c r="BX1008"/>
  <c r="BW1008"/>
  <c r="BV1008"/>
  <c r="BU1008"/>
  <c r="BT1008"/>
  <c r="BS1008"/>
  <c r="BR1008"/>
  <c r="BQ1008"/>
  <c r="BP1008"/>
  <c r="BO1008"/>
  <c r="BN1008"/>
  <c r="DM1007"/>
  <c r="DL1007"/>
  <c r="DK1007"/>
  <c r="DJ1007"/>
  <c r="DI1007"/>
  <c r="DH1007"/>
  <c r="DG1007"/>
  <c r="DF1007"/>
  <c r="DE1007"/>
  <c r="DD1007"/>
  <c r="DC1007"/>
  <c r="DB1007"/>
  <c r="DA1007"/>
  <c r="CZ1007"/>
  <c r="CY1007"/>
  <c r="CX1007"/>
  <c r="CW1007"/>
  <c r="CV1007"/>
  <c r="CU1007"/>
  <c r="CT1007"/>
  <c r="CS1007"/>
  <c r="CR1007"/>
  <c r="CQ1007"/>
  <c r="CP1007"/>
  <c r="CO1007"/>
  <c r="CN1007"/>
  <c r="CM1007"/>
  <c r="CL1007"/>
  <c r="CK1007"/>
  <c r="CJ1007"/>
  <c r="CI1007"/>
  <c r="CH1007"/>
  <c r="CG1007"/>
  <c r="CF1007"/>
  <c r="CE1007"/>
  <c r="CD1007"/>
  <c r="CC1007"/>
  <c r="CB1007"/>
  <c r="CA1007"/>
  <c r="BZ1007"/>
  <c r="BY1007"/>
  <c r="BX1007"/>
  <c r="BW1007"/>
  <c r="BV1007"/>
  <c r="BU1007"/>
  <c r="BT1007"/>
  <c r="BS1007"/>
  <c r="BR1007"/>
  <c r="BQ1007"/>
  <c r="BP1007"/>
  <c r="BO1007"/>
  <c r="BN1007"/>
  <c r="DM1006"/>
  <c r="DL1006"/>
  <c r="DK1006"/>
  <c r="DJ1006"/>
  <c r="DI1006"/>
  <c r="DH1006"/>
  <c r="DG1006"/>
  <c r="DF1006"/>
  <c r="DE1006"/>
  <c r="DD1006"/>
  <c r="DC1006"/>
  <c r="DB1006"/>
  <c r="DA1006"/>
  <c r="CZ1006"/>
  <c r="CY1006"/>
  <c r="CX1006"/>
  <c r="CW1006"/>
  <c r="CV1006"/>
  <c r="CU1006"/>
  <c r="CT1006"/>
  <c r="CS1006"/>
  <c r="CR1006"/>
  <c r="CQ1006"/>
  <c r="CP1006"/>
  <c r="CO1006"/>
  <c r="CN1006"/>
  <c r="CM1006"/>
  <c r="CL1006"/>
  <c r="CK1006"/>
  <c r="CJ1006"/>
  <c r="CI1006"/>
  <c r="CH1006"/>
  <c r="CG1006"/>
  <c r="CF1006"/>
  <c r="CE1006"/>
  <c r="CD1006"/>
  <c r="CC1006"/>
  <c r="CB1006"/>
  <c r="CA1006"/>
  <c r="BZ1006"/>
  <c r="BY1006"/>
  <c r="BX1006"/>
  <c r="BW1006"/>
  <c r="BV1006"/>
  <c r="BU1006"/>
  <c r="BT1006"/>
  <c r="BS1006"/>
  <c r="BR1006"/>
  <c r="BQ1006"/>
  <c r="BP1006"/>
  <c r="BO1006"/>
  <c r="BN1006"/>
  <c r="CN1005"/>
  <c r="CK1005"/>
  <c r="CJ1005"/>
  <c r="CI1005"/>
  <c r="CH1005"/>
  <c r="CG1005"/>
  <c r="CF1005"/>
  <c r="CE1005"/>
  <c r="CD1005"/>
  <c r="CC1005"/>
  <c r="CN1004"/>
  <c r="CK1004"/>
  <c r="CJ1004"/>
  <c r="CI1004"/>
  <c r="CH1004"/>
  <c r="CG1004"/>
  <c r="CF1004"/>
  <c r="CE1004"/>
  <c r="CD1004"/>
  <c r="CC1004"/>
  <c r="DM1003"/>
  <c r="DL1003"/>
  <c r="DK1003"/>
  <c r="DJ1003"/>
  <c r="DI1003"/>
  <c r="DH1003"/>
  <c r="DG1003"/>
  <c r="DF1003"/>
  <c r="DE1003"/>
  <c r="DD1003"/>
  <c r="DC1003"/>
  <c r="DB1003"/>
  <c r="DA1003"/>
  <c r="CZ1003"/>
  <c r="CY1003"/>
  <c r="CX1003"/>
  <c r="CW1003"/>
  <c r="CV1003"/>
  <c r="CU1003"/>
  <c r="CT1003"/>
  <c r="CS1003"/>
  <c r="CR1003"/>
  <c r="CQ1003"/>
  <c r="CP1003"/>
  <c r="CO1003"/>
  <c r="CN1003"/>
  <c r="CM1003"/>
  <c r="CL1003"/>
  <c r="CK1003"/>
  <c r="CJ1003"/>
  <c r="CI1003"/>
  <c r="CH1003"/>
  <c r="CG1003"/>
  <c r="CF1003"/>
  <c r="CE1003"/>
  <c r="CD1003"/>
  <c r="CC1003"/>
  <c r="CB1003"/>
  <c r="CA1003"/>
  <c r="BZ1003"/>
  <c r="BY1003"/>
  <c r="BX1003"/>
  <c r="BW1003"/>
  <c r="BV1003"/>
  <c r="BU1003"/>
  <c r="BT1003"/>
  <c r="BS1003"/>
  <c r="BR1003"/>
  <c r="BQ1003"/>
  <c r="BP1003"/>
  <c r="BO1003"/>
  <c r="BN1003"/>
  <c r="DM1002"/>
  <c r="DL1002"/>
  <c r="DK1002"/>
  <c r="DJ1002"/>
  <c r="DI1002"/>
  <c r="DH1002"/>
  <c r="DG1002"/>
  <c r="DF1002"/>
  <c r="DE1002"/>
  <c r="DD1002"/>
  <c r="DC1002"/>
  <c r="DB1002"/>
  <c r="DA1002"/>
  <c r="CZ1002"/>
  <c r="CY1002"/>
  <c r="CX1002"/>
  <c r="CW1002"/>
  <c r="CV1002"/>
  <c r="CU1002"/>
  <c r="CT1002"/>
  <c r="CS1002"/>
  <c r="CR1002"/>
  <c r="CQ1002"/>
  <c r="CP1002"/>
  <c r="CO1002"/>
  <c r="CN1002"/>
  <c r="CM1002"/>
  <c r="CL1002"/>
  <c r="CK1002"/>
  <c r="CJ1002"/>
  <c r="CI1002"/>
  <c r="CH1002"/>
  <c r="CG1002"/>
  <c r="CF1002"/>
  <c r="CE1002"/>
  <c r="CD1002"/>
  <c r="CC1002"/>
  <c r="CB1002"/>
  <c r="CA1002"/>
  <c r="BZ1002"/>
  <c r="BY1002"/>
  <c r="BX1002"/>
  <c r="BW1002"/>
  <c r="BV1002"/>
  <c r="BU1002"/>
  <c r="BT1002"/>
  <c r="BS1002"/>
  <c r="BR1002"/>
  <c r="BQ1002"/>
  <c r="BP1002"/>
  <c r="BO1002"/>
  <c r="BN1002"/>
  <c r="DM1001"/>
  <c r="DL1001"/>
  <c r="DK1001"/>
  <c r="DJ1001"/>
  <c r="DI1001"/>
  <c r="DH1001"/>
  <c r="DG1001"/>
  <c r="DF1001"/>
  <c r="DE1001"/>
  <c r="DD1001"/>
  <c r="DC1001"/>
  <c r="DB1001"/>
  <c r="DA1001"/>
  <c r="CZ1001"/>
  <c r="CY1001"/>
  <c r="CX1001"/>
  <c r="CW1001"/>
  <c r="CV1001"/>
  <c r="CU1001"/>
  <c r="CT1001"/>
  <c r="CS1001"/>
  <c r="CR1001"/>
  <c r="CQ1001"/>
  <c r="CP1001"/>
  <c r="CO1001"/>
  <c r="CN1001"/>
  <c r="CM1001"/>
  <c r="CL1001"/>
  <c r="CK1001"/>
  <c r="CJ1001"/>
  <c r="CI1001"/>
  <c r="CH1001"/>
  <c r="CG1001"/>
  <c r="CF1001"/>
  <c r="CE1001"/>
  <c r="CD1001"/>
  <c r="CC1001"/>
  <c r="CB1001"/>
  <c r="CA1001"/>
  <c r="BZ1001"/>
  <c r="BY1001"/>
  <c r="BX1001"/>
  <c r="BW1001"/>
  <c r="BV1001"/>
  <c r="BU1001"/>
  <c r="BT1001"/>
  <c r="BS1001"/>
  <c r="BR1001"/>
  <c r="BQ1001"/>
  <c r="BP1001"/>
  <c r="BO1001"/>
  <c r="BN1001"/>
  <c r="DM1000"/>
  <c r="DL1000"/>
  <c r="DK1000"/>
  <c r="DJ1000"/>
  <c r="DI1000"/>
  <c r="DH1000"/>
  <c r="CM1000"/>
  <c r="CL1000"/>
  <c r="DG999"/>
  <c r="DF999"/>
  <c r="DE999"/>
  <c r="DD999"/>
  <c r="DG998"/>
  <c r="DF998"/>
  <c r="DE998"/>
  <c r="DD998"/>
  <c r="DG997"/>
  <c r="DF997"/>
  <c r="DE997"/>
  <c r="DD997"/>
  <c r="DG996"/>
  <c r="DF996"/>
  <c r="DE996"/>
  <c r="DD996"/>
  <c r="DG995"/>
  <c r="DF995"/>
  <c r="DE995"/>
  <c r="DD995"/>
  <c r="DG994"/>
  <c r="DF994"/>
  <c r="DE994"/>
  <c r="DD994"/>
  <c r="CN993"/>
  <c r="CK993"/>
  <c r="CJ993"/>
  <c r="CI993"/>
  <c r="CH993"/>
  <c r="CG993"/>
  <c r="CF993"/>
  <c r="CE993"/>
  <c r="CD993"/>
  <c r="CC993"/>
  <c r="DG992"/>
  <c r="DF992"/>
  <c r="DE992"/>
  <c r="DD992"/>
  <c r="CN991"/>
  <c r="CK991"/>
  <c r="CJ991"/>
  <c r="CI991"/>
  <c r="CH991"/>
  <c r="CG991"/>
  <c r="CF991"/>
  <c r="CE991"/>
  <c r="CD991"/>
  <c r="CC991"/>
  <c r="DG990"/>
  <c r="DF990"/>
  <c r="DE990"/>
  <c r="DD990"/>
  <c r="CN989"/>
  <c r="CK989"/>
  <c r="CJ989"/>
  <c r="CI989"/>
  <c r="CH989"/>
  <c r="CG989"/>
  <c r="CF989"/>
  <c r="CE989"/>
  <c r="CD989"/>
  <c r="CC989"/>
  <c r="CN988"/>
  <c r="CK988"/>
  <c r="CJ988"/>
  <c r="CI988"/>
  <c r="CH988"/>
  <c r="CG988"/>
  <c r="CF988"/>
  <c r="CE988"/>
  <c r="CD988"/>
  <c r="CC988"/>
  <c r="CN987"/>
  <c r="CK987"/>
  <c r="CJ987"/>
  <c r="CI987"/>
  <c r="CH987"/>
  <c r="CG987"/>
  <c r="CF987"/>
  <c r="CE987"/>
  <c r="CD987"/>
  <c r="CC987"/>
  <c r="DM986"/>
  <c r="DL986"/>
  <c r="DK986"/>
  <c r="DJ986"/>
  <c r="DI986"/>
  <c r="DH986"/>
  <c r="DG986"/>
  <c r="DF986"/>
  <c r="DE986"/>
  <c r="DD986"/>
  <c r="DC986"/>
  <c r="DB986"/>
  <c r="DA986"/>
  <c r="CZ986"/>
  <c r="CY986"/>
  <c r="CX986"/>
  <c r="CW986"/>
  <c r="CV986"/>
  <c r="CU986"/>
  <c r="CT986"/>
  <c r="CS986"/>
  <c r="CR986"/>
  <c r="CQ986"/>
  <c r="CP986"/>
  <c r="CO986"/>
  <c r="CN986"/>
  <c r="CM986"/>
  <c r="CL986"/>
  <c r="CK986"/>
  <c r="CJ986"/>
  <c r="CI986"/>
  <c r="CH986"/>
  <c r="CG986"/>
  <c r="CF986"/>
  <c r="CE986"/>
  <c r="CD986"/>
  <c r="CC986"/>
  <c r="CB986"/>
  <c r="CA986"/>
  <c r="BZ986"/>
  <c r="BY986"/>
  <c r="BX986"/>
  <c r="BW986"/>
  <c r="BV986"/>
  <c r="BU986"/>
  <c r="BT986"/>
  <c r="BS986"/>
  <c r="BR986"/>
  <c r="BQ986"/>
  <c r="BP986"/>
  <c r="BO986"/>
  <c r="BN986"/>
  <c r="DM985"/>
  <c r="DL985"/>
  <c r="DK985"/>
  <c r="DJ985"/>
  <c r="DI985"/>
  <c r="DH985"/>
  <c r="CM985"/>
  <c r="CL985"/>
  <c r="DG984"/>
  <c r="DF984"/>
  <c r="DE984"/>
  <c r="DD984"/>
  <c r="DG983"/>
  <c r="DF983"/>
  <c r="DE983"/>
  <c r="DD983"/>
  <c r="DG982"/>
  <c r="DF982"/>
  <c r="DE982"/>
  <c r="DD982"/>
  <c r="DG981"/>
  <c r="DF981"/>
  <c r="DE981"/>
  <c r="DD981"/>
  <c r="DG980"/>
  <c r="DF980"/>
  <c r="DE980"/>
  <c r="DD980"/>
  <c r="DG979"/>
  <c r="DF979"/>
  <c r="DE979"/>
  <c r="DD979"/>
  <c r="DG978"/>
  <c r="DF978"/>
  <c r="DE978"/>
  <c r="DD978"/>
  <c r="DG977"/>
  <c r="DF977"/>
  <c r="DE977"/>
  <c r="DD977"/>
  <c r="CN976"/>
  <c r="CK976"/>
  <c r="CJ976"/>
  <c r="CI976"/>
  <c r="CH976"/>
  <c r="CG976"/>
  <c r="CF976"/>
  <c r="CE976"/>
  <c r="CD976"/>
  <c r="CC976"/>
  <c r="CN975"/>
  <c r="CK975"/>
  <c r="CJ975"/>
  <c r="CI975"/>
  <c r="CH975"/>
  <c r="CG975"/>
  <c r="CF975"/>
  <c r="CE975"/>
  <c r="CD975"/>
  <c r="CC975"/>
  <c r="DG974"/>
  <c r="DF974"/>
  <c r="DE974"/>
  <c r="DD974"/>
  <c r="CN973"/>
  <c r="CK973"/>
  <c r="CJ973"/>
  <c r="CI973"/>
  <c r="CH973"/>
  <c r="CG973"/>
  <c r="CF973"/>
  <c r="CE973"/>
  <c r="CD973"/>
  <c r="CC973"/>
  <c r="CN972"/>
  <c r="CK972"/>
  <c r="CJ972"/>
  <c r="CI972"/>
  <c r="CH972"/>
  <c r="CG972"/>
  <c r="CF972"/>
  <c r="CE972"/>
  <c r="CD972"/>
  <c r="CC972"/>
  <c r="CN971"/>
  <c r="CK971"/>
  <c r="CJ971"/>
  <c r="CI971"/>
  <c r="CH971"/>
  <c r="CG971"/>
  <c r="CF971"/>
  <c r="CE971"/>
  <c r="CD971"/>
  <c r="CC971"/>
  <c r="DM970"/>
  <c r="DL970"/>
  <c r="DK970"/>
  <c r="DJ970"/>
  <c r="DI970"/>
  <c r="DH970"/>
  <c r="DG970"/>
  <c r="DF970"/>
  <c r="DE970"/>
  <c r="DD970"/>
  <c r="DC970"/>
  <c r="DB970"/>
  <c r="DA970"/>
  <c r="CZ970"/>
  <c r="CY970"/>
  <c r="CX970"/>
  <c r="CW970"/>
  <c r="CV970"/>
  <c r="CU970"/>
  <c r="CT970"/>
  <c r="CS970"/>
  <c r="CR970"/>
  <c r="CQ970"/>
  <c r="CP970"/>
  <c r="CO970"/>
  <c r="CN970"/>
  <c r="CM970"/>
  <c r="CL970"/>
  <c r="CK970"/>
  <c r="CJ970"/>
  <c r="CI970"/>
  <c r="CH970"/>
  <c r="CG970"/>
  <c r="CF970"/>
  <c r="CE970"/>
  <c r="CD970"/>
  <c r="CC970"/>
  <c r="CB970"/>
  <c r="CA970"/>
  <c r="BZ970"/>
  <c r="BY970"/>
  <c r="BX970"/>
  <c r="BW970"/>
  <c r="BV970"/>
  <c r="BU970"/>
  <c r="BT970"/>
  <c r="BS970"/>
  <c r="BR970"/>
  <c r="BQ970"/>
  <c r="BP970"/>
  <c r="BO970"/>
  <c r="BN970"/>
  <c r="DM969"/>
  <c r="DL969"/>
  <c r="DK969"/>
  <c r="DJ969"/>
  <c r="DI969"/>
  <c r="DH969"/>
  <c r="CM969"/>
  <c r="CL969"/>
  <c r="DG968"/>
  <c r="DF968"/>
  <c r="DE968"/>
  <c r="DD968"/>
  <c r="DG967"/>
  <c r="DF967"/>
  <c r="DE967"/>
  <c r="DD967"/>
  <c r="DG966"/>
  <c r="DF966"/>
  <c r="DE966"/>
  <c r="DD966"/>
  <c r="DG965"/>
  <c r="DF965"/>
  <c r="DE965"/>
  <c r="DD965"/>
  <c r="DG964"/>
  <c r="DF964"/>
  <c r="DE964"/>
  <c r="DD964"/>
  <c r="DG963"/>
  <c r="DF963"/>
  <c r="DE963"/>
  <c r="DD963"/>
  <c r="DG962"/>
  <c r="DF962"/>
  <c r="DE962"/>
  <c r="DD962"/>
  <c r="CN961"/>
  <c r="CK961"/>
  <c r="CJ961"/>
  <c r="CI961"/>
  <c r="CH961"/>
  <c r="CG961"/>
  <c r="CF961"/>
  <c r="CE961"/>
  <c r="CD961"/>
  <c r="CC961"/>
  <c r="CN960"/>
  <c r="CK960"/>
  <c r="CJ960"/>
  <c r="CI960"/>
  <c r="CH960"/>
  <c r="CG960"/>
  <c r="CF960"/>
  <c r="CE960"/>
  <c r="CD960"/>
  <c r="CC960"/>
  <c r="CN959"/>
  <c r="CK959"/>
  <c r="CJ959"/>
  <c r="CI959"/>
  <c r="CH959"/>
  <c r="CG959"/>
  <c r="CF959"/>
  <c r="CE959"/>
  <c r="CD959"/>
  <c r="CC959"/>
  <c r="CN958"/>
  <c r="CK958"/>
  <c r="CJ958"/>
  <c r="CI958"/>
  <c r="CH958"/>
  <c r="CG958"/>
  <c r="CF958"/>
  <c r="CE958"/>
  <c r="CD958"/>
  <c r="CC958"/>
  <c r="CN957"/>
  <c r="CK957"/>
  <c r="CJ957"/>
  <c r="CI957"/>
  <c r="CH957"/>
  <c r="CG957"/>
  <c r="CF957"/>
  <c r="CE957"/>
  <c r="CD957"/>
  <c r="CC957"/>
  <c r="CN956"/>
  <c r="CK956"/>
  <c r="CJ956"/>
  <c r="CI956"/>
  <c r="CH956"/>
  <c r="CG956"/>
  <c r="CF956"/>
  <c r="CE956"/>
  <c r="CD956"/>
  <c r="CC956"/>
  <c r="CN955"/>
  <c r="CK955"/>
  <c r="CJ955"/>
  <c r="CI955"/>
  <c r="CH955"/>
  <c r="CG955"/>
  <c r="CF955"/>
  <c r="CE955"/>
  <c r="CD955"/>
  <c r="CC955"/>
  <c r="DM954"/>
  <c r="DL954"/>
  <c r="DK954"/>
  <c r="DJ954"/>
  <c r="DI954"/>
  <c r="DH954"/>
  <c r="DG954"/>
  <c r="DF954"/>
  <c r="DE954"/>
  <c r="DD954"/>
  <c r="DC954"/>
  <c r="DB954"/>
  <c r="DA954"/>
  <c r="CZ954"/>
  <c r="CY954"/>
  <c r="CX954"/>
  <c r="CW954"/>
  <c r="CV954"/>
  <c r="CU954"/>
  <c r="CT954"/>
  <c r="CS954"/>
  <c r="CR954"/>
  <c r="CQ954"/>
  <c r="CP954"/>
  <c r="CO954"/>
  <c r="CN954"/>
  <c r="CM954"/>
  <c r="CL954"/>
  <c r="CK954"/>
  <c r="CJ954"/>
  <c r="CI954"/>
  <c r="CH954"/>
  <c r="CG954"/>
  <c r="CF954"/>
  <c r="CE954"/>
  <c r="CD954"/>
  <c r="CC954"/>
  <c r="CB954"/>
  <c r="CA954"/>
  <c r="BZ954"/>
  <c r="BY954"/>
  <c r="BX954"/>
  <c r="BW954"/>
  <c r="BV954"/>
  <c r="BU954"/>
  <c r="BT954"/>
  <c r="BS954"/>
  <c r="BR954"/>
  <c r="BQ954"/>
  <c r="BP954"/>
  <c r="BO954"/>
  <c r="BN954"/>
  <c r="DM953"/>
  <c r="DL953"/>
  <c r="DK953"/>
  <c r="DJ953"/>
  <c r="DI953"/>
  <c r="DH953"/>
  <c r="CM953"/>
  <c r="CL953"/>
  <c r="DG952"/>
  <c r="DF952"/>
  <c r="DE952"/>
  <c r="DD952"/>
  <c r="DG951"/>
  <c r="DF951"/>
  <c r="DE951"/>
  <c r="DD951"/>
  <c r="DG950"/>
  <c r="DF950"/>
  <c r="DE950"/>
  <c r="DD950"/>
  <c r="DG949"/>
  <c r="DF949"/>
  <c r="DE949"/>
  <c r="DD949"/>
  <c r="DG948"/>
  <c r="DF948"/>
  <c r="DE948"/>
  <c r="DD948"/>
  <c r="DG947"/>
  <c r="DF947"/>
  <c r="DE947"/>
  <c r="DD947"/>
  <c r="CN946"/>
  <c r="CK946"/>
  <c r="CJ946"/>
  <c r="CI946"/>
  <c r="CH946"/>
  <c r="CG946"/>
  <c r="CF946"/>
  <c r="CE946"/>
  <c r="CD946"/>
  <c r="CC946"/>
  <c r="CN945"/>
  <c r="CK945"/>
  <c r="CJ945"/>
  <c r="CI945"/>
  <c r="CH945"/>
  <c r="CG945"/>
  <c r="CF945"/>
  <c r="CE945"/>
  <c r="CD945"/>
  <c r="CC945"/>
  <c r="DG944"/>
  <c r="DF944"/>
  <c r="DE944"/>
  <c r="DD944"/>
  <c r="CN943"/>
  <c r="CK943"/>
  <c r="CJ943"/>
  <c r="CI943"/>
  <c r="CH943"/>
  <c r="CG943"/>
  <c r="CF943"/>
  <c r="CE943"/>
  <c r="CD943"/>
  <c r="CC943"/>
  <c r="CN942"/>
  <c r="CK942"/>
  <c r="CJ942"/>
  <c r="CI942"/>
  <c r="CH942"/>
  <c r="CG942"/>
  <c r="CF942"/>
  <c r="CE942"/>
  <c r="CD942"/>
  <c r="CC942"/>
  <c r="CN941"/>
  <c r="CK941"/>
  <c r="CJ941"/>
  <c r="CI941"/>
  <c r="CH941"/>
  <c r="CG941"/>
  <c r="CF941"/>
  <c r="CE941"/>
  <c r="CD941"/>
  <c r="CC941"/>
  <c r="DM940"/>
  <c r="DL940"/>
  <c r="DK940"/>
  <c r="DJ940"/>
  <c r="DI940"/>
  <c r="DH940"/>
  <c r="DG940"/>
  <c r="DF940"/>
  <c r="DE940"/>
  <c r="DD940"/>
  <c r="DC940"/>
  <c r="DB940"/>
  <c r="DA940"/>
  <c r="CZ940"/>
  <c r="CY940"/>
  <c r="CX940"/>
  <c r="CW940"/>
  <c r="CV940"/>
  <c r="CU940"/>
  <c r="CT940"/>
  <c r="CS940"/>
  <c r="CR940"/>
  <c r="CQ940"/>
  <c r="CP940"/>
  <c r="CO940"/>
  <c r="CN940"/>
  <c r="CM940"/>
  <c r="CL940"/>
  <c r="CK940"/>
  <c r="CJ940"/>
  <c r="CI940"/>
  <c r="CH940"/>
  <c r="CG940"/>
  <c r="CF940"/>
  <c r="CE940"/>
  <c r="CD940"/>
  <c r="CC940"/>
  <c r="CB940"/>
  <c r="CA940"/>
  <c r="BZ940"/>
  <c r="BY940"/>
  <c r="BX940"/>
  <c r="BW940"/>
  <c r="BV940"/>
  <c r="BU940"/>
  <c r="BT940"/>
  <c r="BS940"/>
  <c r="BR940"/>
  <c r="BQ940"/>
  <c r="BP940"/>
  <c r="BO940"/>
  <c r="BN940"/>
  <c r="DM939"/>
  <c r="DL939"/>
  <c r="DK939"/>
  <c r="DJ939"/>
  <c r="DI939"/>
  <c r="DH939"/>
  <c r="CM939"/>
  <c r="CL939"/>
  <c r="DG938"/>
  <c r="DF938"/>
  <c r="DE938"/>
  <c r="DD938"/>
  <c r="DG937"/>
  <c r="DF937"/>
  <c r="DE937"/>
  <c r="DD937"/>
  <c r="CN936"/>
  <c r="CK936"/>
  <c r="CJ936"/>
  <c r="CI936"/>
  <c r="CH936"/>
  <c r="CG936"/>
  <c r="CF936"/>
  <c r="CE936"/>
  <c r="CD936"/>
  <c r="CC936"/>
  <c r="DG935"/>
  <c r="DF935"/>
  <c r="DE935"/>
  <c r="DD935"/>
  <c r="DG934"/>
  <c r="DF934"/>
  <c r="DE934"/>
  <c r="DD934"/>
  <c r="DG933"/>
  <c r="DF933"/>
  <c r="DE933"/>
  <c r="DD933"/>
  <c r="DG932"/>
  <c r="DF932"/>
  <c r="DE932"/>
  <c r="DD932"/>
  <c r="DG931"/>
  <c r="DF931"/>
  <c r="DE931"/>
  <c r="DD931"/>
  <c r="CN930"/>
  <c r="CK930"/>
  <c r="CJ930"/>
  <c r="CI930"/>
  <c r="CH930"/>
  <c r="CG930"/>
  <c r="CF930"/>
  <c r="CE930"/>
  <c r="CD930"/>
  <c r="CC930"/>
  <c r="DG929"/>
  <c r="DF929"/>
  <c r="DE929"/>
  <c r="DD929"/>
  <c r="CN928"/>
  <c r="CK928"/>
  <c r="CJ928"/>
  <c r="CI928"/>
  <c r="CH928"/>
  <c r="CG928"/>
  <c r="CF928"/>
  <c r="CE928"/>
  <c r="CD928"/>
  <c r="CC928"/>
  <c r="CN927"/>
  <c r="CK927"/>
  <c r="CJ927"/>
  <c r="CI927"/>
  <c r="CH927"/>
  <c r="CG927"/>
  <c r="CF927"/>
  <c r="CE927"/>
  <c r="CD927"/>
  <c r="CC927"/>
  <c r="DG926"/>
  <c r="DF926"/>
  <c r="DE926"/>
  <c r="DD926"/>
  <c r="CN925"/>
  <c r="CK925"/>
  <c r="CJ925"/>
  <c r="CI925"/>
  <c r="CH925"/>
  <c r="CG925"/>
  <c r="CF925"/>
  <c r="CE925"/>
  <c r="CD925"/>
  <c r="CC925"/>
  <c r="DM924"/>
  <c r="DL924"/>
  <c r="DK924"/>
  <c r="DJ924"/>
  <c r="DI924"/>
  <c r="DH924"/>
  <c r="DG924"/>
  <c r="DF924"/>
  <c r="DE924"/>
  <c r="DD924"/>
  <c r="DC924"/>
  <c r="DB924"/>
  <c r="DA924"/>
  <c r="CZ924"/>
  <c r="CY924"/>
  <c r="CX924"/>
  <c r="CW924"/>
  <c r="CV924"/>
  <c r="CU924"/>
  <c r="CT924"/>
  <c r="CS924"/>
  <c r="CR924"/>
  <c r="CQ924"/>
  <c r="CP924"/>
  <c r="CO924"/>
  <c r="CN924"/>
  <c r="CM924"/>
  <c r="CL924"/>
  <c r="CK924"/>
  <c r="CJ924"/>
  <c r="CI924"/>
  <c r="CH924"/>
  <c r="CG924"/>
  <c r="CF924"/>
  <c r="CE924"/>
  <c r="CD924"/>
  <c r="CC924"/>
  <c r="CB924"/>
  <c r="CA924"/>
  <c r="BZ924"/>
  <c r="BY924"/>
  <c r="BX924"/>
  <c r="BW924"/>
  <c r="BV924"/>
  <c r="BU924"/>
  <c r="BT924"/>
  <c r="BS924"/>
  <c r="BR924"/>
  <c r="BQ924"/>
  <c r="BP924"/>
  <c r="BO924"/>
  <c r="BN924"/>
  <c r="DM923"/>
  <c r="DL923"/>
  <c r="DK923"/>
  <c r="DJ923"/>
  <c r="DI923"/>
  <c r="DH923"/>
  <c r="CM923"/>
  <c r="CL923"/>
  <c r="DG922"/>
  <c r="DF922"/>
  <c r="DE922"/>
  <c r="DD922"/>
  <c r="DG921"/>
  <c r="DF921"/>
  <c r="DE921"/>
  <c r="DD921"/>
  <c r="DG920"/>
  <c r="DF920"/>
  <c r="DE920"/>
  <c r="DD920"/>
  <c r="CQ919"/>
  <c r="CP919"/>
  <c r="CO919"/>
  <c r="DG918"/>
  <c r="DF918"/>
  <c r="DE918"/>
  <c r="DD918"/>
  <c r="DG917"/>
  <c r="DF917"/>
  <c r="DE917"/>
  <c r="DD917"/>
  <c r="DG916"/>
  <c r="DF916"/>
  <c r="DE916"/>
  <c r="DD916"/>
  <c r="DG915"/>
  <c r="DF915"/>
  <c r="DE915"/>
  <c r="DD915"/>
  <c r="CN914"/>
  <c r="CK914"/>
  <c r="CJ914"/>
  <c r="CI914"/>
  <c r="CH914"/>
  <c r="CG914"/>
  <c r="CF914"/>
  <c r="CE914"/>
  <c r="CD914"/>
  <c r="CC914"/>
  <c r="CN913"/>
  <c r="CK913"/>
  <c r="CJ913"/>
  <c r="CI913"/>
  <c r="CH913"/>
  <c r="CG913"/>
  <c r="CF913"/>
  <c r="CE913"/>
  <c r="CD913"/>
  <c r="CC913"/>
  <c r="CN912"/>
  <c r="CK912"/>
  <c r="CJ912"/>
  <c r="CI912"/>
  <c r="CH912"/>
  <c r="CG912"/>
  <c r="CF912"/>
  <c r="CE912"/>
  <c r="CD912"/>
  <c r="CC912"/>
  <c r="CN911"/>
  <c r="CK911"/>
  <c r="CJ911"/>
  <c r="CI911"/>
  <c r="CH911"/>
  <c r="CG911"/>
  <c r="CF911"/>
  <c r="CE911"/>
  <c r="CD911"/>
  <c r="CC911"/>
  <c r="CN910"/>
  <c r="CK910"/>
  <c r="CJ910"/>
  <c r="CI910"/>
  <c r="CH910"/>
  <c r="CG910"/>
  <c r="CF910"/>
  <c r="CE910"/>
  <c r="CD910"/>
  <c r="CC910"/>
  <c r="CN909"/>
  <c r="CK909"/>
  <c r="CJ909"/>
  <c r="CI909"/>
  <c r="CH909"/>
  <c r="CG909"/>
  <c r="CF909"/>
  <c r="CE909"/>
  <c r="CD909"/>
  <c r="CC909"/>
  <c r="DM908"/>
  <c r="DL908"/>
  <c r="DK908"/>
  <c r="DJ908"/>
  <c r="DI908"/>
  <c r="DH908"/>
  <c r="DG908"/>
  <c r="DF908"/>
  <c r="DE908"/>
  <c r="DD908"/>
  <c r="DC908"/>
  <c r="DB908"/>
  <c r="DA908"/>
  <c r="CZ908"/>
  <c r="CY908"/>
  <c r="CX908"/>
  <c r="CW908"/>
  <c r="CV908"/>
  <c r="CU908"/>
  <c r="CT908"/>
  <c r="CS908"/>
  <c r="CR908"/>
  <c r="CQ908"/>
  <c r="CP908"/>
  <c r="CO908"/>
  <c r="CN908"/>
  <c r="CM908"/>
  <c r="CL908"/>
  <c r="CK908"/>
  <c r="CJ908"/>
  <c r="CI908"/>
  <c r="CH908"/>
  <c r="CG908"/>
  <c r="CF908"/>
  <c r="CE908"/>
  <c r="CD908"/>
  <c r="CC908"/>
  <c r="CB908"/>
  <c r="CA908"/>
  <c r="BZ908"/>
  <c r="BY908"/>
  <c r="BX908"/>
  <c r="BW908"/>
  <c r="BV908"/>
  <c r="BU908"/>
  <c r="BT908"/>
  <c r="BS908"/>
  <c r="BR908"/>
  <c r="BQ908"/>
  <c r="BP908"/>
  <c r="BO908"/>
  <c r="BN908"/>
  <c r="DM907"/>
  <c r="DL907"/>
  <c r="DK907"/>
  <c r="DJ907"/>
  <c r="DI907"/>
  <c r="DH907"/>
  <c r="CM907"/>
  <c r="CL907"/>
  <c r="DD906"/>
  <c r="DC906"/>
  <c r="DB906"/>
  <c r="DA906"/>
  <c r="DD905"/>
  <c r="DC905"/>
  <c r="DB905"/>
  <c r="DA905"/>
  <c r="DD904"/>
  <c r="DC904"/>
  <c r="DB904"/>
  <c r="DA904"/>
  <c r="DG903"/>
  <c r="DF903"/>
  <c r="DE903"/>
  <c r="DD902"/>
  <c r="DC902"/>
  <c r="DB902"/>
  <c r="DA902"/>
  <c r="DD901"/>
  <c r="DC901"/>
  <c r="DB901"/>
  <c r="DA901"/>
  <c r="DD900"/>
  <c r="DC900"/>
  <c r="DB900"/>
  <c r="DA900"/>
  <c r="DD899"/>
  <c r="DC899"/>
  <c r="DB899"/>
  <c r="DA899"/>
  <c r="CN898"/>
  <c r="CK898"/>
  <c r="CJ898"/>
  <c r="CI898"/>
  <c r="CH898"/>
  <c r="CG898"/>
  <c r="CF898"/>
  <c r="CE898"/>
  <c r="CD898"/>
  <c r="CC898"/>
  <c r="CN897"/>
  <c r="CK897"/>
  <c r="CJ897"/>
  <c r="CI897"/>
  <c r="CH897"/>
  <c r="CG897"/>
  <c r="CF897"/>
  <c r="CE897"/>
  <c r="CD897"/>
  <c r="CC897"/>
  <c r="CN896"/>
  <c r="CK896"/>
  <c r="CJ896"/>
  <c r="CI896"/>
  <c r="CH896"/>
  <c r="CG896"/>
  <c r="CF896"/>
  <c r="CE896"/>
  <c r="CD896"/>
  <c r="CC896"/>
  <c r="CN895"/>
  <c r="CK895"/>
  <c r="CJ895"/>
  <c r="CI895"/>
  <c r="CH895"/>
  <c r="CG895"/>
  <c r="CF895"/>
  <c r="CE895"/>
  <c r="CD895"/>
  <c r="CC895"/>
  <c r="CN894"/>
  <c r="CK894"/>
  <c r="CJ894"/>
  <c r="CI894"/>
  <c r="CH894"/>
  <c r="CG894"/>
  <c r="CF894"/>
  <c r="CE894"/>
  <c r="CD894"/>
  <c r="CC894"/>
  <c r="CN893"/>
  <c r="CK893"/>
  <c r="CJ893"/>
  <c r="CI893"/>
  <c r="CH893"/>
  <c r="CG893"/>
  <c r="CF893"/>
  <c r="CE893"/>
  <c r="CD893"/>
  <c r="CC893"/>
  <c r="DM892"/>
  <c r="DL892"/>
  <c r="DK892"/>
  <c r="DJ892"/>
  <c r="DI892"/>
  <c r="DH892"/>
  <c r="DG892"/>
  <c r="DF892"/>
  <c r="DE892"/>
  <c r="DD892"/>
  <c r="DC892"/>
  <c r="DB892"/>
  <c r="DA892"/>
  <c r="CZ892"/>
  <c r="CY892"/>
  <c r="CX892"/>
  <c r="CW892"/>
  <c r="CV892"/>
  <c r="CU892"/>
  <c r="CT892"/>
  <c r="CS892"/>
  <c r="CR892"/>
  <c r="CQ892"/>
  <c r="CP892"/>
  <c r="CO892"/>
  <c r="CN892"/>
  <c r="CM892"/>
  <c r="CL892"/>
  <c r="CK892"/>
  <c r="CJ892"/>
  <c r="CI892"/>
  <c r="CH892"/>
  <c r="CG892"/>
  <c r="CF892"/>
  <c r="CE892"/>
  <c r="CD892"/>
  <c r="CC892"/>
  <c r="CB892"/>
  <c r="CA892"/>
  <c r="BZ892"/>
  <c r="BY892"/>
  <c r="BX892"/>
  <c r="BW892"/>
  <c r="BV892"/>
  <c r="BU892"/>
  <c r="BT892"/>
  <c r="BS892"/>
  <c r="BR892"/>
  <c r="BQ892"/>
  <c r="BP892"/>
  <c r="BO892"/>
  <c r="BN892"/>
  <c r="DM891"/>
  <c r="DL891"/>
  <c r="DK891"/>
  <c r="DJ891"/>
  <c r="DI891"/>
  <c r="DH891"/>
  <c r="CM891"/>
  <c r="CL891"/>
  <c r="DG890"/>
  <c r="DF890"/>
  <c r="DE890"/>
  <c r="DD890"/>
  <c r="DG889"/>
  <c r="DF889"/>
  <c r="DE889"/>
  <c r="DD889"/>
  <c r="DG888"/>
  <c r="DF888"/>
  <c r="DE888"/>
  <c r="DD888"/>
  <c r="DC887"/>
  <c r="DB887"/>
  <c r="DA887"/>
  <c r="DG886"/>
  <c r="DF886"/>
  <c r="DE886"/>
  <c r="DD886"/>
  <c r="DG885"/>
  <c r="DF885"/>
  <c r="DE885"/>
  <c r="DD885"/>
  <c r="DG884"/>
  <c r="DF884"/>
  <c r="DE884"/>
  <c r="DD884"/>
  <c r="DG883"/>
  <c r="DF883"/>
  <c r="DE883"/>
  <c r="DD883"/>
  <c r="CN882"/>
  <c r="CK882"/>
  <c r="CJ882"/>
  <c r="CI882"/>
  <c r="CH882"/>
  <c r="CG882"/>
  <c r="CF882"/>
  <c r="CE882"/>
  <c r="CD882"/>
  <c r="CC882"/>
  <c r="CN881"/>
  <c r="CK881"/>
  <c r="CJ881"/>
  <c r="CI881"/>
  <c r="CH881"/>
  <c r="CG881"/>
  <c r="CF881"/>
  <c r="CE881"/>
  <c r="CD881"/>
  <c r="CC881"/>
  <c r="CN880"/>
  <c r="CK880"/>
  <c r="CJ880"/>
  <c r="CI880"/>
  <c r="CH880"/>
  <c r="CG880"/>
  <c r="CF880"/>
  <c r="CE880"/>
  <c r="CD880"/>
  <c r="CC880"/>
  <c r="CN879"/>
  <c r="CK879"/>
  <c r="CJ879"/>
  <c r="CI879"/>
  <c r="CH879"/>
  <c r="CG879"/>
  <c r="CF879"/>
  <c r="CE879"/>
  <c r="CD879"/>
  <c r="CC879"/>
  <c r="CN878"/>
  <c r="CK878"/>
  <c r="CJ878"/>
  <c r="CI878"/>
  <c r="CH878"/>
  <c r="CG878"/>
  <c r="CF878"/>
  <c r="CE878"/>
  <c r="CD878"/>
  <c r="CC878"/>
  <c r="CN877"/>
  <c r="CK877"/>
  <c r="CJ877"/>
  <c r="CI877"/>
  <c r="CH877"/>
  <c r="CG877"/>
  <c r="CF877"/>
  <c r="CE877"/>
  <c r="CD877"/>
  <c r="CC877"/>
  <c r="DM876"/>
  <c r="DL876"/>
  <c r="DK876"/>
  <c r="DJ876"/>
  <c r="DI876"/>
  <c r="DH876"/>
  <c r="DG876"/>
  <c r="DF876"/>
  <c r="DE876"/>
  <c r="DD876"/>
  <c r="DC876"/>
  <c r="DB876"/>
  <c r="DA876"/>
  <c r="CZ876"/>
  <c r="CY876"/>
  <c r="CX876"/>
  <c r="CW876"/>
  <c r="CV876"/>
  <c r="CU876"/>
  <c r="CT876"/>
  <c r="CS876"/>
  <c r="CR876"/>
  <c r="CQ876"/>
  <c r="CP876"/>
  <c r="CO876"/>
  <c r="CN876"/>
  <c r="CM876"/>
  <c r="CL876"/>
  <c r="CK876"/>
  <c r="CJ876"/>
  <c r="CI876"/>
  <c r="CH876"/>
  <c r="CG876"/>
  <c r="CF876"/>
  <c r="CE876"/>
  <c r="CD876"/>
  <c r="CC876"/>
  <c r="CB876"/>
  <c r="CA876"/>
  <c r="BZ876"/>
  <c r="BY876"/>
  <c r="BX876"/>
  <c r="BW876"/>
  <c r="BV876"/>
  <c r="BU876"/>
  <c r="BT876"/>
  <c r="BS876"/>
  <c r="BR876"/>
  <c r="BQ876"/>
  <c r="BP876"/>
  <c r="BO876"/>
  <c r="BN876"/>
  <c r="DM875"/>
  <c r="DL875"/>
  <c r="DK875"/>
  <c r="DJ875"/>
  <c r="DI875"/>
  <c r="DH875"/>
  <c r="CM875"/>
  <c r="CL875"/>
  <c r="DG874"/>
  <c r="DF874"/>
  <c r="DE874"/>
  <c r="DD874"/>
  <c r="DG873"/>
  <c r="DF873"/>
  <c r="DE873"/>
  <c r="DD873"/>
  <c r="DG872"/>
  <c r="DF872"/>
  <c r="DE872"/>
  <c r="DD872"/>
  <c r="DG871"/>
  <c r="DF871"/>
  <c r="DE871"/>
  <c r="DD871"/>
  <c r="DG870"/>
  <c r="DF870"/>
  <c r="DE870"/>
  <c r="DD870"/>
  <c r="DG869"/>
  <c r="DF869"/>
  <c r="DE869"/>
  <c r="DD869"/>
  <c r="DG868"/>
  <c r="DF868"/>
  <c r="DE868"/>
  <c r="DD868"/>
  <c r="CN867"/>
  <c r="CK867"/>
  <c r="CJ867"/>
  <c r="CI867"/>
  <c r="CH867"/>
  <c r="CG867"/>
  <c r="CF867"/>
  <c r="CE867"/>
  <c r="CD867"/>
  <c r="CC867"/>
  <c r="CN866"/>
  <c r="CK866"/>
  <c r="CJ866"/>
  <c r="CI866"/>
  <c r="CH866"/>
  <c r="CG866"/>
  <c r="CF866"/>
  <c r="CE866"/>
  <c r="CD866"/>
  <c r="CC866"/>
  <c r="CN865"/>
  <c r="CK865"/>
  <c r="CJ865"/>
  <c r="CI865"/>
  <c r="CH865"/>
  <c r="CG865"/>
  <c r="CF865"/>
  <c r="CE865"/>
  <c r="CD865"/>
  <c r="CC865"/>
  <c r="CN864"/>
  <c r="CK864"/>
  <c r="CJ864"/>
  <c r="CI864"/>
  <c r="CH864"/>
  <c r="CG864"/>
  <c r="CF864"/>
  <c r="CE864"/>
  <c r="CD864"/>
  <c r="CC864"/>
  <c r="CN863"/>
  <c r="CK863"/>
  <c r="CJ863"/>
  <c r="CI863"/>
  <c r="CH863"/>
  <c r="CG863"/>
  <c r="CF863"/>
  <c r="CE863"/>
  <c r="CD863"/>
  <c r="CC863"/>
  <c r="CN862"/>
  <c r="CK862"/>
  <c r="CJ862"/>
  <c r="CI862"/>
  <c r="CH862"/>
  <c r="CG862"/>
  <c r="CF862"/>
  <c r="CE862"/>
  <c r="CD862"/>
  <c r="CC862"/>
  <c r="DM861"/>
  <c r="DL861"/>
  <c r="DK861"/>
  <c r="DJ861"/>
  <c r="DI861"/>
  <c r="DH861"/>
  <c r="DG861"/>
  <c r="DF861"/>
  <c r="DE861"/>
  <c r="DD861"/>
  <c r="DC861"/>
  <c r="DB861"/>
  <c r="DA861"/>
  <c r="CZ861"/>
  <c r="CY861"/>
  <c r="CX861"/>
  <c r="CW861"/>
  <c r="CV861"/>
  <c r="CU861"/>
  <c r="CT861"/>
  <c r="CS861"/>
  <c r="CR861"/>
  <c r="CQ861"/>
  <c r="CP861"/>
  <c r="CO861"/>
  <c r="CN861"/>
  <c r="CM861"/>
  <c r="CL861"/>
  <c r="CK861"/>
  <c r="CJ861"/>
  <c r="CI861"/>
  <c r="CH861"/>
  <c r="CG861"/>
  <c r="CF861"/>
  <c r="CE861"/>
  <c r="CD861"/>
  <c r="CC861"/>
  <c r="CB861"/>
  <c r="CA861"/>
  <c r="BZ861"/>
  <c r="BY861"/>
  <c r="BX861"/>
  <c r="BW861"/>
  <c r="BV861"/>
  <c r="BU861"/>
  <c r="BT861"/>
  <c r="BS861"/>
  <c r="BR861"/>
  <c r="BQ861"/>
  <c r="BP861"/>
  <c r="BO861"/>
  <c r="BN861"/>
  <c r="DM860"/>
  <c r="DL860"/>
  <c r="DK860"/>
  <c r="DJ860"/>
  <c r="DI860"/>
  <c r="DH860"/>
  <c r="CM860"/>
  <c r="CL860"/>
  <c r="CP859"/>
  <c r="CO859"/>
  <c r="CS858"/>
  <c r="CR858"/>
  <c r="CQ858"/>
  <c r="DG857"/>
  <c r="DF857"/>
  <c r="DE857"/>
  <c r="DD857"/>
  <c r="DG856"/>
  <c r="DF856"/>
  <c r="DE856"/>
  <c r="DD856"/>
  <c r="DG855"/>
  <c r="DF855"/>
  <c r="DE855"/>
  <c r="DD855"/>
  <c r="DG854"/>
  <c r="DF854"/>
  <c r="DE854"/>
  <c r="DD854"/>
  <c r="DG853"/>
  <c r="DF853"/>
  <c r="DE853"/>
  <c r="DD853"/>
  <c r="DG852"/>
  <c r="DF852"/>
  <c r="DE852"/>
  <c r="DD852"/>
  <c r="CN851"/>
  <c r="CK851"/>
  <c r="CJ851"/>
  <c r="CI851"/>
  <c r="CH851"/>
  <c r="CG851"/>
  <c r="CF851"/>
  <c r="CE851"/>
  <c r="CD851"/>
  <c r="CC851"/>
  <c r="CN850"/>
  <c r="CK850"/>
  <c r="CJ850"/>
  <c r="CI850"/>
  <c r="CH850"/>
  <c r="CG850"/>
  <c r="CF850"/>
  <c r="CE850"/>
  <c r="CD850"/>
  <c r="CC850"/>
  <c r="CN849"/>
  <c r="CK849"/>
  <c r="CJ849"/>
  <c r="CI849"/>
  <c r="CH849"/>
  <c r="CG849"/>
  <c r="CF849"/>
  <c r="CE849"/>
  <c r="CD849"/>
  <c r="CC849"/>
  <c r="CN848"/>
  <c r="CK848"/>
  <c r="CJ848"/>
  <c r="CI848"/>
  <c r="CH848"/>
  <c r="CG848"/>
  <c r="CF848"/>
  <c r="CE848"/>
  <c r="CD848"/>
  <c r="CC848"/>
  <c r="DG847"/>
  <c r="DF847"/>
  <c r="DE847"/>
  <c r="DD847"/>
  <c r="DM846"/>
  <c r="DL846"/>
  <c r="DK846"/>
  <c r="DJ846"/>
  <c r="DI846"/>
  <c r="DH846"/>
  <c r="DG846"/>
  <c r="DF846"/>
  <c r="DE846"/>
  <c r="DD846"/>
  <c r="DC846"/>
  <c r="DB846"/>
  <c r="DA846"/>
  <c r="CZ846"/>
  <c r="CY846"/>
  <c r="CX846"/>
  <c r="CW846"/>
  <c r="CV846"/>
  <c r="CU846"/>
  <c r="CT846"/>
  <c r="CS846"/>
  <c r="CR846"/>
  <c r="CQ846"/>
  <c r="CP846"/>
  <c r="CO846"/>
  <c r="CN846"/>
  <c r="CM846"/>
  <c r="CL846"/>
  <c r="CK846"/>
  <c r="CJ846"/>
  <c r="CI846"/>
  <c r="CH846"/>
  <c r="CG846"/>
  <c r="CF846"/>
  <c r="CE846"/>
  <c r="CD846"/>
  <c r="CC846"/>
  <c r="CB846"/>
  <c r="CA846"/>
  <c r="BZ846"/>
  <c r="BY846"/>
  <c r="BX846"/>
  <c r="BW846"/>
  <c r="BV846"/>
  <c r="BU846"/>
  <c r="BT846"/>
  <c r="BS846"/>
  <c r="BR846"/>
  <c r="BQ846"/>
  <c r="BP846"/>
  <c r="BO846"/>
  <c r="BN846"/>
  <c r="DM845"/>
  <c r="DL845"/>
  <c r="DK845"/>
  <c r="DJ845"/>
  <c r="DI845"/>
  <c r="DH845"/>
  <c r="CM845"/>
  <c r="CL845"/>
  <c r="DD844"/>
  <c r="DC844"/>
  <c r="DG843"/>
  <c r="DF843"/>
  <c r="DE843"/>
  <c r="DB842"/>
  <c r="DA842"/>
  <c r="CZ842"/>
  <c r="CY842"/>
  <c r="DB841"/>
  <c r="DA841"/>
  <c r="CZ841"/>
  <c r="CY841"/>
  <c r="DB840"/>
  <c r="DA840"/>
  <c r="CZ840"/>
  <c r="CY840"/>
  <c r="DB839"/>
  <c r="DA839"/>
  <c r="CZ839"/>
  <c r="CY839"/>
  <c r="DB838"/>
  <c r="DA838"/>
  <c r="CZ838"/>
  <c r="CY838"/>
  <c r="DB837"/>
  <c r="DA837"/>
  <c r="CZ837"/>
  <c r="CY837"/>
  <c r="CN836"/>
  <c r="CK836"/>
  <c r="CJ836"/>
  <c r="CI836"/>
  <c r="CH836"/>
  <c r="CG836"/>
  <c r="CF836"/>
  <c r="CE836"/>
  <c r="CD836"/>
  <c r="CC836"/>
  <c r="CN835"/>
  <c r="CK835"/>
  <c r="CJ835"/>
  <c r="CI835"/>
  <c r="CH835"/>
  <c r="CG835"/>
  <c r="CF835"/>
  <c r="CE835"/>
  <c r="CD835"/>
  <c r="CC835"/>
  <c r="CN834"/>
  <c r="CK834"/>
  <c r="CJ834"/>
  <c r="CI834"/>
  <c r="CH834"/>
  <c r="CG834"/>
  <c r="CF834"/>
  <c r="CE834"/>
  <c r="CD834"/>
  <c r="CC834"/>
  <c r="CN833"/>
  <c r="CK833"/>
  <c r="CJ833"/>
  <c r="CI833"/>
  <c r="CH833"/>
  <c r="CG833"/>
  <c r="CF833"/>
  <c r="CE833"/>
  <c r="CD833"/>
  <c r="CC833"/>
  <c r="DB832"/>
  <c r="DA832"/>
  <c r="CZ832"/>
  <c r="CY832"/>
  <c r="DM831"/>
  <c r="DL831"/>
  <c r="DK831"/>
  <c r="DJ831"/>
  <c r="DI831"/>
  <c r="DH831"/>
  <c r="DG831"/>
  <c r="DF831"/>
  <c r="DE831"/>
  <c r="DD831"/>
  <c r="DC831"/>
  <c r="DB831"/>
  <c r="DA831"/>
  <c r="CZ831"/>
  <c r="CY831"/>
  <c r="CX831"/>
  <c r="CW831"/>
  <c r="CV831"/>
  <c r="CU831"/>
  <c r="CT831"/>
  <c r="CS831"/>
  <c r="CR831"/>
  <c r="CQ831"/>
  <c r="CP831"/>
  <c r="CO831"/>
  <c r="CN831"/>
  <c r="CM831"/>
  <c r="CL831"/>
  <c r="CK831"/>
  <c r="CJ831"/>
  <c r="CI831"/>
  <c r="CH831"/>
  <c r="CG831"/>
  <c r="CF831"/>
  <c r="CE831"/>
  <c r="CD831"/>
  <c r="CC831"/>
  <c r="CB831"/>
  <c r="CA831"/>
  <c r="BZ831"/>
  <c r="BY831"/>
  <c r="BX831"/>
  <c r="BW831"/>
  <c r="BV831"/>
  <c r="BU831"/>
  <c r="BT831"/>
  <c r="BS831"/>
  <c r="BR831"/>
  <c r="BQ831"/>
  <c r="BP831"/>
  <c r="BO831"/>
  <c r="BN831"/>
  <c r="DM830"/>
  <c r="DL830"/>
  <c r="DK830"/>
  <c r="DJ830"/>
  <c r="DI830"/>
  <c r="DH830"/>
  <c r="CM830"/>
  <c r="CL830"/>
  <c r="CZ829"/>
  <c r="CY829"/>
  <c r="DC828"/>
  <c r="DB828"/>
  <c r="DA828"/>
  <c r="DG827"/>
  <c r="DF827"/>
  <c r="DE827"/>
  <c r="DD827"/>
  <c r="DG826"/>
  <c r="DF826"/>
  <c r="DE826"/>
  <c r="DD826"/>
  <c r="DG825"/>
  <c r="DF825"/>
  <c r="DE825"/>
  <c r="DD825"/>
  <c r="DG824"/>
  <c r="DF824"/>
  <c r="DE824"/>
  <c r="DD824"/>
  <c r="DG823"/>
  <c r="DF823"/>
  <c r="DE823"/>
  <c r="DD823"/>
  <c r="DG822"/>
  <c r="DF822"/>
  <c r="DE822"/>
  <c r="DD822"/>
  <c r="CN821"/>
  <c r="CK821"/>
  <c r="CJ821"/>
  <c r="CI821"/>
  <c r="CH821"/>
  <c r="CG821"/>
  <c r="CF821"/>
  <c r="CE821"/>
  <c r="CD821"/>
  <c r="CC821"/>
  <c r="CN820"/>
  <c r="CK820"/>
  <c r="CJ820"/>
  <c r="CI820"/>
  <c r="CH820"/>
  <c r="CG820"/>
  <c r="CF820"/>
  <c r="CE820"/>
  <c r="CD820"/>
  <c r="CC820"/>
  <c r="CN819"/>
  <c r="CK819"/>
  <c r="CJ819"/>
  <c r="CI819"/>
  <c r="CH819"/>
  <c r="CG819"/>
  <c r="CF819"/>
  <c r="CE819"/>
  <c r="CD819"/>
  <c r="CC819"/>
  <c r="CN818"/>
  <c r="CK818"/>
  <c r="CJ818"/>
  <c r="CI818"/>
  <c r="CH818"/>
  <c r="CG818"/>
  <c r="CF818"/>
  <c r="CE818"/>
  <c r="CD818"/>
  <c r="CC818"/>
  <c r="DG817"/>
  <c r="DF817"/>
  <c r="DE817"/>
  <c r="DD817"/>
  <c r="DM816"/>
  <c r="DL816"/>
  <c r="DK816"/>
  <c r="DJ816"/>
  <c r="DI816"/>
  <c r="DH816"/>
  <c r="DG816"/>
  <c r="DF816"/>
  <c r="DE816"/>
  <c r="DD816"/>
  <c r="DC816"/>
  <c r="DB816"/>
  <c r="DA816"/>
  <c r="CZ816"/>
  <c r="CY816"/>
  <c r="CX816"/>
  <c r="CW816"/>
  <c r="CV816"/>
  <c r="CU816"/>
  <c r="CT816"/>
  <c r="CS816"/>
  <c r="CR816"/>
  <c r="CQ816"/>
  <c r="CP816"/>
  <c r="CO816"/>
  <c r="CN816"/>
  <c r="CM816"/>
  <c r="CL816"/>
  <c r="CK816"/>
  <c r="CJ816"/>
  <c r="CI816"/>
  <c r="CH816"/>
  <c r="CG816"/>
  <c r="CF816"/>
  <c r="CE816"/>
  <c r="CD816"/>
  <c r="CC816"/>
  <c r="CB816"/>
  <c r="CA816"/>
  <c r="BZ816"/>
  <c r="BY816"/>
  <c r="BX816"/>
  <c r="BW816"/>
  <c r="BV816"/>
  <c r="BU816"/>
  <c r="BT816"/>
  <c r="BS816"/>
  <c r="BR816"/>
  <c r="BQ816"/>
  <c r="BP816"/>
  <c r="BO816"/>
  <c r="BN816"/>
  <c r="DM815"/>
  <c r="DL815"/>
  <c r="DK815"/>
  <c r="DJ815"/>
  <c r="DI815"/>
  <c r="DH815"/>
  <c r="CM815"/>
  <c r="CL815"/>
  <c r="DG814"/>
  <c r="DF814"/>
  <c r="DE814"/>
  <c r="DD814"/>
  <c r="DG813"/>
  <c r="DF813"/>
  <c r="DE813"/>
  <c r="DD813"/>
  <c r="DG812"/>
  <c r="DF812"/>
  <c r="DE812"/>
  <c r="DD812"/>
  <c r="DG811"/>
  <c r="DF811"/>
  <c r="DE811"/>
  <c r="DD811"/>
  <c r="DG810"/>
  <c r="DF810"/>
  <c r="DE810"/>
  <c r="DD810"/>
  <c r="DG809"/>
  <c r="DF809"/>
  <c r="DE809"/>
  <c r="DD809"/>
  <c r="DG808"/>
  <c r="DF808"/>
  <c r="DE808"/>
  <c r="DD808"/>
  <c r="DG807"/>
  <c r="DF807"/>
  <c r="DE807"/>
  <c r="DD807"/>
  <c r="DG806"/>
  <c r="DF806"/>
  <c r="DE806"/>
  <c r="DD806"/>
  <c r="CN805"/>
  <c r="CK805"/>
  <c r="CJ805"/>
  <c r="CI805"/>
  <c r="CH805"/>
  <c r="CG805"/>
  <c r="CF805"/>
  <c r="CE805"/>
  <c r="CD805"/>
  <c r="CC805"/>
  <c r="CN804"/>
  <c r="CK804"/>
  <c r="CJ804"/>
  <c r="CI804"/>
  <c r="CH804"/>
  <c r="CG804"/>
  <c r="CF804"/>
  <c r="CE804"/>
  <c r="CD804"/>
  <c r="CC804"/>
  <c r="CN803"/>
  <c r="CK803"/>
  <c r="CJ803"/>
  <c r="CI803"/>
  <c r="CH803"/>
  <c r="CG803"/>
  <c r="CF803"/>
  <c r="CE803"/>
  <c r="CD803"/>
  <c r="CC803"/>
  <c r="CN802"/>
  <c r="CK802"/>
  <c r="CJ802"/>
  <c r="CI802"/>
  <c r="CH802"/>
  <c r="CG802"/>
  <c r="CF802"/>
  <c r="CE802"/>
  <c r="CD802"/>
  <c r="CC802"/>
  <c r="CN801"/>
  <c r="CK801"/>
  <c r="CJ801"/>
  <c r="CI801"/>
  <c r="CH801"/>
  <c r="CG801"/>
  <c r="CF801"/>
  <c r="CE801"/>
  <c r="CD801"/>
  <c r="CC801"/>
  <c r="DM800"/>
  <c r="DL800"/>
  <c r="DK800"/>
  <c r="DJ800"/>
  <c r="DI800"/>
  <c r="DH800"/>
  <c r="DG800"/>
  <c r="DF800"/>
  <c r="DE800"/>
  <c r="DD800"/>
  <c r="DC800"/>
  <c r="DB800"/>
  <c r="DA800"/>
  <c r="CZ800"/>
  <c r="CY800"/>
  <c r="CX800"/>
  <c r="CW800"/>
  <c r="CV800"/>
  <c r="CU800"/>
  <c r="CT800"/>
  <c r="CS800"/>
  <c r="CR800"/>
  <c r="CQ800"/>
  <c r="CP800"/>
  <c r="CO800"/>
  <c r="CN800"/>
  <c r="CM800"/>
  <c r="CL800"/>
  <c r="CK800"/>
  <c r="CJ800"/>
  <c r="CI800"/>
  <c r="CH800"/>
  <c r="CG800"/>
  <c r="CF800"/>
  <c r="CE800"/>
  <c r="CD800"/>
  <c r="CC800"/>
  <c r="CB800"/>
  <c r="CA800"/>
  <c r="BZ800"/>
  <c r="BY800"/>
  <c r="BX800"/>
  <c r="BW800"/>
  <c r="BV800"/>
  <c r="BU800"/>
  <c r="BT800"/>
  <c r="BS800"/>
  <c r="BR800"/>
  <c r="BQ800"/>
  <c r="BP800"/>
  <c r="BO800"/>
  <c r="BN800"/>
  <c r="DM799"/>
  <c r="DL799"/>
  <c r="DK799"/>
  <c r="DJ799"/>
  <c r="DI799"/>
  <c r="DH799"/>
  <c r="CM799"/>
  <c r="CL799"/>
  <c r="DG798"/>
  <c r="DF798"/>
  <c r="DE798"/>
  <c r="DD798"/>
  <c r="DG797"/>
  <c r="DF797"/>
  <c r="DE797"/>
  <c r="DD797"/>
  <c r="DG796"/>
  <c r="DF796"/>
  <c r="DE796"/>
  <c r="DD796"/>
  <c r="DG795"/>
  <c r="DF795"/>
  <c r="DE795"/>
  <c r="DD795"/>
  <c r="DG794"/>
  <c r="DF794"/>
  <c r="DE794"/>
  <c r="DD794"/>
  <c r="DG793"/>
  <c r="DF793"/>
  <c r="DE793"/>
  <c r="DD793"/>
  <c r="DG792"/>
  <c r="DF792"/>
  <c r="DE792"/>
  <c r="DD792"/>
  <c r="DG791"/>
  <c r="DF791"/>
  <c r="DE791"/>
  <c r="DD791"/>
  <c r="DG790"/>
  <c r="DF790"/>
  <c r="DE790"/>
  <c r="DD790"/>
  <c r="CN789"/>
  <c r="CK789"/>
  <c r="CJ789"/>
  <c r="CI789"/>
  <c r="CH789"/>
  <c r="CG789"/>
  <c r="CF789"/>
  <c r="CE789"/>
  <c r="CD789"/>
  <c r="CC789"/>
  <c r="CN788"/>
  <c r="CK788"/>
  <c r="CJ788"/>
  <c r="CI788"/>
  <c r="CH788"/>
  <c r="CG788"/>
  <c r="CF788"/>
  <c r="CE788"/>
  <c r="CD788"/>
  <c r="CC788"/>
  <c r="CN787"/>
  <c r="CK787"/>
  <c r="CJ787"/>
  <c r="CI787"/>
  <c r="CH787"/>
  <c r="CG787"/>
  <c r="CF787"/>
  <c r="CE787"/>
  <c r="CD787"/>
  <c r="CC787"/>
  <c r="CN786"/>
  <c r="CK786"/>
  <c r="CJ786"/>
  <c r="CI786"/>
  <c r="CH786"/>
  <c r="CG786"/>
  <c r="CF786"/>
  <c r="CE786"/>
  <c r="CD786"/>
  <c r="CC786"/>
  <c r="CN785"/>
  <c r="CK785"/>
  <c r="CJ785"/>
  <c r="CI785"/>
  <c r="CH785"/>
  <c r="CG785"/>
  <c r="CF785"/>
  <c r="CE785"/>
  <c r="CD785"/>
  <c r="CC785"/>
  <c r="DM784"/>
  <c r="DL784"/>
  <c r="DK784"/>
  <c r="DJ784"/>
  <c r="DI784"/>
  <c r="DH784"/>
  <c r="DG784"/>
  <c r="DF784"/>
  <c r="DE784"/>
  <c r="DD784"/>
  <c r="DC784"/>
  <c r="DB784"/>
  <c r="DA784"/>
  <c r="CZ784"/>
  <c r="CY784"/>
  <c r="CX784"/>
  <c r="CW784"/>
  <c r="CV784"/>
  <c r="CU784"/>
  <c r="CT784"/>
  <c r="CS784"/>
  <c r="CR784"/>
  <c r="CQ784"/>
  <c r="CP784"/>
  <c r="CO784"/>
  <c r="CN784"/>
  <c r="CM784"/>
  <c r="CL784"/>
  <c r="CK784"/>
  <c r="CJ784"/>
  <c r="CI784"/>
  <c r="CH784"/>
  <c r="CG784"/>
  <c r="CF784"/>
  <c r="CE784"/>
  <c r="CD784"/>
  <c r="CC784"/>
  <c r="CB784"/>
  <c r="CA784"/>
  <c r="BZ784"/>
  <c r="BY784"/>
  <c r="BX784"/>
  <c r="BW784"/>
  <c r="BV784"/>
  <c r="BU784"/>
  <c r="BT784"/>
  <c r="BS784"/>
  <c r="BR784"/>
  <c r="BQ784"/>
  <c r="BP784"/>
  <c r="BO784"/>
  <c r="BN784"/>
  <c r="DM783"/>
  <c r="DL783"/>
  <c r="DK783"/>
  <c r="DJ783"/>
  <c r="DI783"/>
  <c r="DH783"/>
  <c r="CM783"/>
  <c r="CL783"/>
  <c r="DG782"/>
  <c r="DF782"/>
  <c r="DE782"/>
  <c r="DD782"/>
  <c r="DG781"/>
  <c r="DF781"/>
  <c r="DE781"/>
  <c r="DD781"/>
  <c r="DG780"/>
  <c r="DF780"/>
  <c r="DE780"/>
  <c r="DD780"/>
  <c r="DG779"/>
  <c r="DF779"/>
  <c r="DE779"/>
  <c r="DD779"/>
  <c r="DG778"/>
  <c r="DF778"/>
  <c r="DE778"/>
  <c r="DD778"/>
  <c r="DG777"/>
  <c r="DF777"/>
  <c r="DE777"/>
  <c r="DD777"/>
  <c r="DG776"/>
  <c r="DF776"/>
  <c r="DE776"/>
  <c r="DD776"/>
  <c r="DG775"/>
  <c r="DF775"/>
  <c r="DE775"/>
  <c r="DD775"/>
  <c r="DG774"/>
  <c r="DF774"/>
  <c r="DE774"/>
  <c r="DD774"/>
  <c r="DG773"/>
  <c r="DF773"/>
  <c r="DE773"/>
  <c r="DD773"/>
  <c r="CN772"/>
  <c r="CN771"/>
  <c r="CK771"/>
  <c r="CJ771"/>
  <c r="CI771"/>
  <c r="CH771"/>
  <c r="CG771"/>
  <c r="CF771"/>
  <c r="CE771"/>
  <c r="CD771"/>
  <c r="CC771"/>
  <c r="CN770"/>
  <c r="CK770"/>
  <c r="CJ770"/>
  <c r="CI770"/>
  <c r="CH770"/>
  <c r="CG770"/>
  <c r="CF770"/>
  <c r="CE770"/>
  <c r="CD770"/>
  <c r="CC770"/>
  <c r="CN769"/>
  <c r="CK769"/>
  <c r="CJ769"/>
  <c r="CI769"/>
  <c r="CH769"/>
  <c r="CG769"/>
  <c r="CF769"/>
  <c r="CE769"/>
  <c r="CD769"/>
  <c r="CC769"/>
  <c r="CN768"/>
  <c r="CK768"/>
  <c r="CJ768"/>
  <c r="CI768"/>
  <c r="CH768"/>
  <c r="CG768"/>
  <c r="CF768"/>
  <c r="CE768"/>
  <c r="CD768"/>
  <c r="CC768"/>
  <c r="CN767"/>
  <c r="CK767"/>
  <c r="CJ767"/>
  <c r="CI767"/>
  <c r="CH767"/>
  <c r="CG767"/>
  <c r="CF767"/>
  <c r="CE767"/>
  <c r="CD767"/>
  <c r="CC767"/>
  <c r="DM766"/>
  <c r="DL766"/>
  <c r="DK766"/>
  <c r="DJ766"/>
  <c r="DI766"/>
  <c r="DH766"/>
  <c r="DG766"/>
  <c r="DF766"/>
  <c r="DE766"/>
  <c r="DD766"/>
  <c r="DC766"/>
  <c r="DB766"/>
  <c r="DA766"/>
  <c r="CZ766"/>
  <c r="CY766"/>
  <c r="CX766"/>
  <c r="CW766"/>
  <c r="CV766"/>
  <c r="CU766"/>
  <c r="CT766"/>
  <c r="CS766"/>
  <c r="CR766"/>
  <c r="CQ766"/>
  <c r="CP766"/>
  <c r="CO766"/>
  <c r="CN766"/>
  <c r="CM766"/>
  <c r="CL766"/>
  <c r="CK766"/>
  <c r="CJ766"/>
  <c r="CI766"/>
  <c r="CH766"/>
  <c r="CG766"/>
  <c r="CF766"/>
  <c r="CE766"/>
  <c r="CD766"/>
  <c r="CC766"/>
  <c r="CB766"/>
  <c r="CA766"/>
  <c r="BZ766"/>
  <c r="BY766"/>
  <c r="BX766"/>
  <c r="BW766"/>
  <c r="BV766"/>
  <c r="BU766"/>
  <c r="BT766"/>
  <c r="BS766"/>
  <c r="BR766"/>
  <c r="BQ766"/>
  <c r="BP766"/>
  <c r="BO766"/>
  <c r="BN766"/>
  <c r="DM765"/>
  <c r="DL765"/>
  <c r="DK765"/>
  <c r="DJ765"/>
  <c r="DI765"/>
  <c r="DH765"/>
  <c r="CM765"/>
  <c r="CL765"/>
  <c r="DG764"/>
  <c r="DF764"/>
  <c r="DE764"/>
  <c r="DD764"/>
  <c r="DG763"/>
  <c r="DF763"/>
  <c r="DE763"/>
  <c r="DD763"/>
  <c r="DG762"/>
  <c r="DF762"/>
  <c r="DE762"/>
  <c r="DD762"/>
  <c r="DG761"/>
  <c r="DF761"/>
  <c r="DE761"/>
  <c r="DD761"/>
  <c r="DG760"/>
  <c r="DF760"/>
  <c r="DE760"/>
  <c r="DD760"/>
  <c r="DG759"/>
  <c r="DF759"/>
  <c r="DE759"/>
  <c r="DD759"/>
  <c r="DG758"/>
  <c r="DF758"/>
  <c r="DE758"/>
  <c r="DD758"/>
  <c r="DG757"/>
  <c r="DF757"/>
  <c r="DE757"/>
  <c r="DD757"/>
  <c r="DG756"/>
  <c r="DF756"/>
  <c r="DE756"/>
  <c r="DD756"/>
  <c r="CN755"/>
  <c r="CK755"/>
  <c r="CJ755"/>
  <c r="CI755"/>
  <c r="CH755"/>
  <c r="CG755"/>
  <c r="CF755"/>
  <c r="CE755"/>
  <c r="CD755"/>
  <c r="CC755"/>
  <c r="CN754"/>
  <c r="CK754"/>
  <c r="CJ754"/>
  <c r="CI754"/>
  <c r="CH754"/>
  <c r="CG754"/>
  <c r="CF754"/>
  <c r="CE754"/>
  <c r="CD754"/>
  <c r="CC754"/>
  <c r="CN753"/>
  <c r="CK753"/>
  <c r="CJ753"/>
  <c r="CI753"/>
  <c r="CH753"/>
  <c r="CG753"/>
  <c r="CF753"/>
  <c r="CE753"/>
  <c r="CD753"/>
  <c r="CC753"/>
  <c r="CN752"/>
  <c r="CN751"/>
  <c r="CK751"/>
  <c r="CJ751"/>
  <c r="CI751"/>
  <c r="CH751"/>
  <c r="CG751"/>
  <c r="CF751"/>
  <c r="CE751"/>
  <c r="CD751"/>
  <c r="CC751"/>
  <c r="DM750"/>
  <c r="DL750"/>
  <c r="DK750"/>
  <c r="DJ750"/>
  <c r="DI750"/>
  <c r="DH750"/>
  <c r="DG750"/>
  <c r="DF750"/>
  <c r="DE750"/>
  <c r="DD750"/>
  <c r="DC750"/>
  <c r="DB750"/>
  <c r="DA750"/>
  <c r="CZ750"/>
  <c r="CY750"/>
  <c r="CX750"/>
  <c r="CW750"/>
  <c r="CV750"/>
  <c r="CU750"/>
  <c r="CT750"/>
  <c r="CS750"/>
  <c r="CR750"/>
  <c r="CQ750"/>
  <c r="CP750"/>
  <c r="CO750"/>
  <c r="CN750"/>
  <c r="CM750"/>
  <c r="CL750"/>
  <c r="CK750"/>
  <c r="CJ750"/>
  <c r="CI750"/>
  <c r="CH750"/>
  <c r="CG750"/>
  <c r="CF750"/>
  <c r="CE750"/>
  <c r="CD750"/>
  <c r="CC750"/>
  <c r="CB750"/>
  <c r="CA750"/>
  <c r="BZ750"/>
  <c r="BY750"/>
  <c r="BX750"/>
  <c r="BW750"/>
  <c r="BV750"/>
  <c r="BU750"/>
  <c r="BT750"/>
  <c r="BS750"/>
  <c r="BR750"/>
  <c r="BQ750"/>
  <c r="BP750"/>
  <c r="BO750"/>
  <c r="BN750"/>
  <c r="DM749"/>
  <c r="DL749"/>
  <c r="DK749"/>
  <c r="DJ749"/>
  <c r="DI749"/>
  <c r="DH749"/>
  <c r="CM749"/>
  <c r="CL749"/>
  <c r="DG748"/>
  <c r="DF748"/>
  <c r="DE748"/>
  <c r="DD748"/>
  <c r="DG747"/>
  <c r="DF747"/>
  <c r="DE747"/>
  <c r="DD747"/>
  <c r="DG746"/>
  <c r="DF746"/>
  <c r="DE746"/>
  <c r="DD746"/>
  <c r="DG745"/>
  <c r="DF745"/>
  <c r="DE745"/>
  <c r="DD745"/>
  <c r="DG744"/>
  <c r="DF744"/>
  <c r="DE744"/>
  <c r="DD744"/>
  <c r="DG743"/>
  <c r="DF743"/>
  <c r="DE743"/>
  <c r="DD743"/>
  <c r="DG742"/>
  <c r="DF742"/>
  <c r="DE742"/>
  <c r="DD742"/>
  <c r="DG741"/>
  <c r="DF741"/>
  <c r="DE741"/>
  <c r="DD741"/>
  <c r="DG740"/>
  <c r="DF740"/>
  <c r="DE740"/>
  <c r="DD740"/>
  <c r="CN739"/>
  <c r="CK739"/>
  <c r="CJ739"/>
  <c r="CI739"/>
  <c r="CH739"/>
  <c r="CG739"/>
  <c r="CF739"/>
  <c r="CE739"/>
  <c r="CD739"/>
  <c r="CC739"/>
  <c r="CN738"/>
  <c r="CK738"/>
  <c r="CJ738"/>
  <c r="CI738"/>
  <c r="CH738"/>
  <c r="CG738"/>
  <c r="CF738"/>
  <c r="CE738"/>
  <c r="CD738"/>
  <c r="CC738"/>
  <c r="CN737"/>
  <c r="CK737"/>
  <c r="CJ737"/>
  <c r="CI737"/>
  <c r="CH737"/>
  <c r="CG737"/>
  <c r="CF737"/>
  <c r="CE737"/>
  <c r="CD737"/>
  <c r="CC737"/>
  <c r="CN736"/>
  <c r="CN735"/>
  <c r="CK735"/>
  <c r="CJ735"/>
  <c r="CI735"/>
  <c r="CH735"/>
  <c r="CG735"/>
  <c r="CF735"/>
  <c r="CE735"/>
  <c r="CD735"/>
  <c r="CC735"/>
  <c r="DM734"/>
  <c r="DL734"/>
  <c r="DK734"/>
  <c r="DJ734"/>
  <c r="DI734"/>
  <c r="DH734"/>
  <c r="DG734"/>
  <c r="DF734"/>
  <c r="DE734"/>
  <c r="DD734"/>
  <c r="DC734"/>
  <c r="DB734"/>
  <c r="DA734"/>
  <c r="CZ734"/>
  <c r="CY734"/>
  <c r="CX734"/>
  <c r="CW734"/>
  <c r="CV734"/>
  <c r="CU734"/>
  <c r="CT734"/>
  <c r="CS734"/>
  <c r="CR734"/>
  <c r="CQ734"/>
  <c r="CP734"/>
  <c r="CO734"/>
  <c r="CN734"/>
  <c r="CM734"/>
  <c r="CL734"/>
  <c r="CK734"/>
  <c r="CJ734"/>
  <c r="CI734"/>
  <c r="CH734"/>
  <c r="CG734"/>
  <c r="CF734"/>
  <c r="CE734"/>
  <c r="CD734"/>
  <c r="CC734"/>
  <c r="CB734"/>
  <c r="CA734"/>
  <c r="BZ734"/>
  <c r="BY734"/>
  <c r="BX734"/>
  <c r="BW734"/>
  <c r="BV734"/>
  <c r="BU734"/>
  <c r="BT734"/>
  <c r="BS734"/>
  <c r="BR734"/>
  <c r="BQ734"/>
  <c r="BP734"/>
  <c r="BO734"/>
  <c r="BN734"/>
  <c r="DM733"/>
  <c r="DL733"/>
  <c r="DK733"/>
  <c r="DJ733"/>
  <c r="DI733"/>
  <c r="DH733"/>
  <c r="CM733"/>
  <c r="CL733"/>
  <c r="DG732"/>
  <c r="DF732"/>
  <c r="DE732"/>
  <c r="DD732"/>
  <c r="DG731"/>
  <c r="DF731"/>
  <c r="DE731"/>
  <c r="DD731"/>
  <c r="DG730"/>
  <c r="DF730"/>
  <c r="DE730"/>
  <c r="DD730"/>
  <c r="DG729"/>
  <c r="DF729"/>
  <c r="DE729"/>
  <c r="DD729"/>
  <c r="DG728"/>
  <c r="DF728"/>
  <c r="DE728"/>
  <c r="DD728"/>
  <c r="DG727"/>
  <c r="DF727"/>
  <c r="DE727"/>
  <c r="DD727"/>
  <c r="DG726"/>
  <c r="DF726"/>
  <c r="DE726"/>
  <c r="DD726"/>
  <c r="DG725"/>
  <c r="DF725"/>
  <c r="DE725"/>
  <c r="DD725"/>
  <c r="CN724"/>
  <c r="CK724"/>
  <c r="CJ724"/>
  <c r="CI724"/>
  <c r="CH724"/>
  <c r="CG724"/>
  <c r="CF724"/>
  <c r="CE724"/>
  <c r="CD724"/>
  <c r="CC724"/>
  <c r="CN723"/>
  <c r="CK723"/>
  <c r="CJ723"/>
  <c r="CI723"/>
  <c r="CH723"/>
  <c r="CG723"/>
  <c r="CF723"/>
  <c r="CE723"/>
  <c r="CD723"/>
  <c r="CC723"/>
  <c r="CN722"/>
  <c r="CK722"/>
  <c r="CJ722"/>
  <c r="CI722"/>
  <c r="CH722"/>
  <c r="CG722"/>
  <c r="CF722"/>
  <c r="CE722"/>
  <c r="CD722"/>
  <c r="CC722"/>
  <c r="CN721"/>
  <c r="CK721"/>
  <c r="CJ721"/>
  <c r="CI721"/>
  <c r="CH721"/>
  <c r="CG721"/>
  <c r="CF721"/>
  <c r="CE721"/>
  <c r="CD721"/>
  <c r="CC721"/>
  <c r="CN720"/>
  <c r="CK720"/>
  <c r="CJ720"/>
  <c r="CI720"/>
  <c r="CH720"/>
  <c r="CG720"/>
  <c r="CF720"/>
  <c r="CE720"/>
  <c r="CD720"/>
  <c r="CC720"/>
  <c r="DM719"/>
  <c r="DL719"/>
  <c r="DK719"/>
  <c r="DJ719"/>
  <c r="DI719"/>
  <c r="DH719"/>
  <c r="DG719"/>
  <c r="DF719"/>
  <c r="DE719"/>
  <c r="DD719"/>
  <c r="DC719"/>
  <c r="DB719"/>
  <c r="DA719"/>
  <c r="CZ719"/>
  <c r="CY719"/>
  <c r="CX719"/>
  <c r="CW719"/>
  <c r="CV719"/>
  <c r="CU719"/>
  <c r="CT719"/>
  <c r="CS719"/>
  <c r="CR719"/>
  <c r="CQ719"/>
  <c r="CP719"/>
  <c r="CO719"/>
  <c r="CN719"/>
  <c r="CM719"/>
  <c r="CL719"/>
  <c r="CK719"/>
  <c r="CJ719"/>
  <c r="CI719"/>
  <c r="CH719"/>
  <c r="CG719"/>
  <c r="CF719"/>
  <c r="CE719"/>
  <c r="CD719"/>
  <c r="CC719"/>
  <c r="CB719"/>
  <c r="CA719"/>
  <c r="BZ719"/>
  <c r="BY719"/>
  <c r="BX719"/>
  <c r="BW719"/>
  <c r="BV719"/>
  <c r="BU719"/>
  <c r="BT719"/>
  <c r="BS719"/>
  <c r="BR719"/>
  <c r="BQ719"/>
  <c r="BP719"/>
  <c r="BO719"/>
  <c r="BN719"/>
  <c r="DM718"/>
  <c r="DL718"/>
  <c r="DK718"/>
  <c r="DJ718"/>
  <c r="DI718"/>
  <c r="DH718"/>
  <c r="CM718"/>
  <c r="CL718"/>
  <c r="DG717"/>
  <c r="DF717"/>
  <c r="DE717"/>
  <c r="DD717"/>
  <c r="DG716"/>
  <c r="DF716"/>
  <c r="DE716"/>
  <c r="DD716"/>
  <c r="DG715"/>
  <c r="DF715"/>
  <c r="DE715"/>
  <c r="DD715"/>
  <c r="DG714"/>
  <c r="DF714"/>
  <c r="DE714"/>
  <c r="DD714"/>
  <c r="DG713"/>
  <c r="DF713"/>
  <c r="DE713"/>
  <c r="DD713"/>
  <c r="DG712"/>
  <c r="DF712"/>
  <c r="DE712"/>
  <c r="DD712"/>
  <c r="DG711"/>
  <c r="DF711"/>
  <c r="DE711"/>
  <c r="DD711"/>
  <c r="CN710"/>
  <c r="CK710"/>
  <c r="CJ710"/>
  <c r="CI710"/>
  <c r="CH710"/>
  <c r="CG710"/>
  <c r="CF710"/>
  <c r="CE710"/>
  <c r="CD710"/>
  <c r="CC710"/>
  <c r="CN709"/>
  <c r="CK709"/>
  <c r="CJ709"/>
  <c r="CI709"/>
  <c r="CH709"/>
  <c r="CG709"/>
  <c r="CF709"/>
  <c r="CE709"/>
  <c r="CD709"/>
  <c r="CC709"/>
  <c r="CN708"/>
  <c r="CK708"/>
  <c r="CJ708"/>
  <c r="CI708"/>
  <c r="CH708"/>
  <c r="CG708"/>
  <c r="CF708"/>
  <c r="CE708"/>
  <c r="CD708"/>
  <c r="CC708"/>
  <c r="CN707"/>
  <c r="CK707"/>
  <c r="CJ707"/>
  <c r="CI707"/>
  <c r="CH707"/>
  <c r="CG707"/>
  <c r="CF707"/>
  <c r="CE707"/>
  <c r="CD707"/>
  <c r="CC707"/>
  <c r="CN706"/>
  <c r="CK706"/>
  <c r="CJ706"/>
  <c r="CI706"/>
  <c r="CH706"/>
  <c r="CG706"/>
  <c r="CF706"/>
  <c r="CE706"/>
  <c r="CD706"/>
  <c r="CC706"/>
  <c r="CN705"/>
  <c r="CK705"/>
  <c r="CJ705"/>
  <c r="CI705"/>
  <c r="CH705"/>
  <c r="CG705"/>
  <c r="CF705"/>
  <c r="CE705"/>
  <c r="CD705"/>
  <c r="CC705"/>
  <c r="DM704"/>
  <c r="DL704"/>
  <c r="DK704"/>
  <c r="DJ704"/>
  <c r="DI704"/>
  <c r="DH704"/>
  <c r="DG704"/>
  <c r="DF704"/>
  <c r="DE704"/>
  <c r="DD704"/>
  <c r="DC704"/>
  <c r="DB704"/>
  <c r="DA704"/>
  <c r="CZ704"/>
  <c r="CY704"/>
  <c r="CX704"/>
  <c r="CW704"/>
  <c r="CV704"/>
  <c r="CU704"/>
  <c r="CT704"/>
  <c r="CS704"/>
  <c r="CR704"/>
  <c r="CQ704"/>
  <c r="CP704"/>
  <c r="CO704"/>
  <c r="CN704"/>
  <c r="CM704"/>
  <c r="CL704"/>
  <c r="CK704"/>
  <c r="CJ704"/>
  <c r="CI704"/>
  <c r="CH704"/>
  <c r="CG704"/>
  <c r="CF704"/>
  <c r="CE704"/>
  <c r="CD704"/>
  <c r="CC704"/>
  <c r="CB704"/>
  <c r="CA704"/>
  <c r="BZ704"/>
  <c r="BY704"/>
  <c r="BX704"/>
  <c r="BW704"/>
  <c r="BV704"/>
  <c r="BU704"/>
  <c r="BT704"/>
  <c r="BS704"/>
  <c r="BR704"/>
  <c r="BQ704"/>
  <c r="BP704"/>
  <c r="BO704"/>
  <c r="BN704"/>
  <c r="DM703"/>
  <c r="DL703"/>
  <c r="DK703"/>
  <c r="DJ703"/>
  <c r="DI703"/>
  <c r="DH703"/>
  <c r="CM703"/>
  <c r="CL703"/>
  <c r="DG702"/>
  <c r="DF702"/>
  <c r="DE702"/>
  <c r="DD702"/>
  <c r="DG701"/>
  <c r="DF701"/>
  <c r="DE701"/>
  <c r="DD701"/>
  <c r="DG700"/>
  <c r="DF700"/>
  <c r="DE700"/>
  <c r="DD700"/>
  <c r="DG699"/>
  <c r="DF699"/>
  <c r="DE699"/>
  <c r="DD699"/>
  <c r="DM698"/>
  <c r="DL698"/>
  <c r="DK698"/>
  <c r="DJ698"/>
  <c r="DI698"/>
  <c r="DH698"/>
  <c r="DG698"/>
  <c r="DF698"/>
  <c r="DE698"/>
  <c r="DD698"/>
  <c r="DC698"/>
  <c r="DB698"/>
  <c r="DA698"/>
  <c r="CZ698"/>
  <c r="CY698"/>
  <c r="CX698"/>
  <c r="CW698"/>
  <c r="CV698"/>
  <c r="CU698"/>
  <c r="CT698"/>
  <c r="CS698"/>
  <c r="CR698"/>
  <c r="CQ698"/>
  <c r="CP698"/>
  <c r="CO698"/>
  <c r="CN698"/>
  <c r="CM698"/>
  <c r="CL698"/>
  <c r="CK698"/>
  <c r="CJ698"/>
  <c r="CI698"/>
  <c r="CH698"/>
  <c r="CG698"/>
  <c r="CF698"/>
  <c r="CE698"/>
  <c r="CD698"/>
  <c r="CC698"/>
  <c r="CB698"/>
  <c r="CA698"/>
  <c r="BZ698"/>
  <c r="BY698"/>
  <c r="BX698"/>
  <c r="BW698"/>
  <c r="BV698"/>
  <c r="BU698"/>
  <c r="BT698"/>
  <c r="BS698"/>
  <c r="BR698"/>
  <c r="BQ698"/>
  <c r="BP698"/>
  <c r="BO698"/>
  <c r="BN698"/>
  <c r="DM697"/>
  <c r="DL697"/>
  <c r="DK697"/>
  <c r="DJ697"/>
  <c r="DI697"/>
  <c r="DH697"/>
  <c r="DG697"/>
  <c r="DF697"/>
  <c r="DE697"/>
  <c r="DD697"/>
  <c r="DC697"/>
  <c r="DB697"/>
  <c r="DA697"/>
  <c r="CZ697"/>
  <c r="CY697"/>
  <c r="CX697"/>
  <c r="CW697"/>
  <c r="CV697"/>
  <c r="CU697"/>
  <c r="CT697"/>
  <c r="CS697"/>
  <c r="CR697"/>
  <c r="CQ697"/>
  <c r="CP697"/>
  <c r="CO697"/>
  <c r="CN697"/>
  <c r="CM697"/>
  <c r="CL697"/>
  <c r="CK697"/>
  <c r="CJ697"/>
  <c r="CI697"/>
  <c r="CH697"/>
  <c r="CG697"/>
  <c r="CF697"/>
  <c r="CE697"/>
  <c r="CD697"/>
  <c r="CC697"/>
  <c r="CB697"/>
  <c r="CA697"/>
  <c r="BZ697"/>
  <c r="BY697"/>
  <c r="BX697"/>
  <c r="BW697"/>
  <c r="BV697"/>
  <c r="BU697"/>
  <c r="BT697"/>
  <c r="BS697"/>
  <c r="BR697"/>
  <c r="BQ697"/>
  <c r="BP697"/>
  <c r="BO697"/>
  <c r="BN697"/>
  <c r="CN696"/>
  <c r="CK696"/>
  <c r="CJ696"/>
  <c r="CI696"/>
  <c r="CH696"/>
  <c r="CG696"/>
  <c r="CF696"/>
  <c r="CE696"/>
  <c r="CD696"/>
  <c r="CC696"/>
  <c r="CN695"/>
  <c r="CK695"/>
  <c r="CJ695"/>
  <c r="CI695"/>
  <c r="CH695"/>
  <c r="CG695"/>
  <c r="CF695"/>
  <c r="CE695"/>
  <c r="CD695"/>
  <c r="CC695"/>
  <c r="CN694"/>
  <c r="CK694"/>
  <c r="CJ694"/>
  <c r="CI694"/>
  <c r="CH694"/>
  <c r="CG694"/>
  <c r="CF694"/>
  <c r="CE694"/>
  <c r="CD694"/>
  <c r="CC694"/>
  <c r="CN693"/>
  <c r="CK693"/>
  <c r="CJ693"/>
  <c r="CI693"/>
  <c r="CH693"/>
  <c r="CG693"/>
  <c r="CF693"/>
  <c r="CE693"/>
  <c r="CD693"/>
  <c r="CC693"/>
  <c r="CN692"/>
  <c r="CK692"/>
  <c r="CJ692"/>
  <c r="CI692"/>
  <c r="CH692"/>
  <c r="CG692"/>
  <c r="CF692"/>
  <c r="CE692"/>
  <c r="CD692"/>
  <c r="CC692"/>
  <c r="CN691"/>
  <c r="CK691"/>
  <c r="CJ691"/>
  <c r="CI691"/>
  <c r="CH691"/>
  <c r="CG691"/>
  <c r="CF691"/>
  <c r="CE691"/>
  <c r="CD691"/>
  <c r="CC691"/>
  <c r="DM690"/>
  <c r="DL690"/>
  <c r="DK690"/>
  <c r="DJ690"/>
  <c r="DI690"/>
  <c r="DH690"/>
  <c r="DG690"/>
  <c r="DF690"/>
  <c r="DE690"/>
  <c r="DD690"/>
  <c r="DC690"/>
  <c r="DB690"/>
  <c r="DA690"/>
  <c r="CZ690"/>
  <c r="CY690"/>
  <c r="CX690"/>
  <c r="CW690"/>
  <c r="CV690"/>
  <c r="CU690"/>
  <c r="CT690"/>
  <c r="CS690"/>
  <c r="CR690"/>
  <c r="CQ690"/>
  <c r="CP690"/>
  <c r="CO690"/>
  <c r="CN690"/>
  <c r="CM690"/>
  <c r="CL690"/>
  <c r="CK690"/>
  <c r="CJ690"/>
  <c r="CI690"/>
  <c r="CH690"/>
  <c r="CG690"/>
  <c r="CF690"/>
  <c r="CE690"/>
  <c r="CD690"/>
  <c r="CC690"/>
  <c r="CB690"/>
  <c r="CA690"/>
  <c r="BZ690"/>
  <c r="BY690"/>
  <c r="BX690"/>
  <c r="BW690"/>
  <c r="BV690"/>
  <c r="BU690"/>
  <c r="BT690"/>
  <c r="BS690"/>
  <c r="BR690"/>
  <c r="BQ690"/>
  <c r="BP690"/>
  <c r="BO690"/>
  <c r="BN690"/>
  <c r="DM689"/>
  <c r="DL689"/>
  <c r="DK689"/>
  <c r="DJ689"/>
  <c r="DI689"/>
  <c r="DH689"/>
  <c r="DG689"/>
  <c r="DF689"/>
  <c r="DE689"/>
  <c r="DD689"/>
  <c r="DC689"/>
  <c r="DB689"/>
  <c r="DA689"/>
  <c r="CZ689"/>
  <c r="CY689"/>
  <c r="CX689"/>
  <c r="CW689"/>
  <c r="CV689"/>
  <c r="CU689"/>
  <c r="CT689"/>
  <c r="CS689"/>
  <c r="CR689"/>
  <c r="CQ689"/>
  <c r="CP689"/>
  <c r="CO689"/>
  <c r="CN689"/>
  <c r="CM689"/>
  <c r="CL689"/>
  <c r="CK689"/>
  <c r="CJ689"/>
  <c r="CI689"/>
  <c r="CH689"/>
  <c r="CG689"/>
  <c r="CF689"/>
  <c r="CE689"/>
  <c r="CD689"/>
  <c r="CC689"/>
  <c r="CB689"/>
  <c r="CA689"/>
  <c r="BZ689"/>
  <c r="BY689"/>
  <c r="BX689"/>
  <c r="BW689"/>
  <c r="BV689"/>
  <c r="BU689"/>
  <c r="BT689"/>
  <c r="BS689"/>
  <c r="BR689"/>
  <c r="BQ689"/>
  <c r="BP689"/>
  <c r="BO689"/>
  <c r="BN689"/>
  <c r="DM688"/>
  <c r="DL688"/>
  <c r="DK688"/>
  <c r="DJ688"/>
  <c r="DI688"/>
  <c r="DH688"/>
  <c r="CM688"/>
  <c r="CL688"/>
  <c r="DG687"/>
  <c r="DF687"/>
  <c r="DE687"/>
  <c r="DD687"/>
  <c r="DG686"/>
  <c r="DF686"/>
  <c r="DE686"/>
  <c r="DD686"/>
  <c r="DG685"/>
  <c r="DF685"/>
  <c r="DE685"/>
  <c r="DD685"/>
  <c r="DG684"/>
  <c r="DF684"/>
  <c r="DE684"/>
  <c r="DD684"/>
  <c r="DG683"/>
  <c r="DF683"/>
  <c r="DE683"/>
  <c r="DD683"/>
  <c r="DG682"/>
  <c r="DF682"/>
  <c r="DE682"/>
  <c r="DD682"/>
  <c r="DG681"/>
  <c r="DF681"/>
  <c r="DE681"/>
  <c r="DD681"/>
  <c r="CN680"/>
  <c r="CK680"/>
  <c r="CJ680"/>
  <c r="CI680"/>
  <c r="CH680"/>
  <c r="CG680"/>
  <c r="CF680"/>
  <c r="CE680"/>
  <c r="CD680"/>
  <c r="CC680"/>
  <c r="CN679"/>
  <c r="CK679"/>
  <c r="CJ679"/>
  <c r="CI679"/>
  <c r="CH679"/>
  <c r="CG679"/>
  <c r="CF679"/>
  <c r="CE679"/>
  <c r="CD679"/>
  <c r="CC679"/>
  <c r="CN678"/>
  <c r="CK678"/>
  <c r="CJ678"/>
  <c r="CI678"/>
  <c r="CH678"/>
  <c r="CG678"/>
  <c r="CF678"/>
  <c r="CE678"/>
  <c r="CD678"/>
  <c r="CC678"/>
  <c r="CN677"/>
  <c r="CK677"/>
  <c r="CJ677"/>
  <c r="CI677"/>
  <c r="CH677"/>
  <c r="CG677"/>
  <c r="CF677"/>
  <c r="CE677"/>
  <c r="CD677"/>
  <c r="CC677"/>
  <c r="CN676"/>
  <c r="CK676"/>
  <c r="CJ676"/>
  <c r="CI676"/>
  <c r="CH676"/>
  <c r="CG676"/>
  <c r="CF676"/>
  <c r="CE676"/>
  <c r="CD676"/>
  <c r="CC676"/>
  <c r="CN675"/>
  <c r="CK675"/>
  <c r="CJ675"/>
  <c r="CI675"/>
  <c r="CH675"/>
  <c r="CG675"/>
  <c r="CF675"/>
  <c r="CE675"/>
  <c r="CD675"/>
  <c r="CC675"/>
  <c r="DM674"/>
  <c r="DL674"/>
  <c r="DK674"/>
  <c r="DJ674"/>
  <c r="DI674"/>
  <c r="DH674"/>
  <c r="DG674"/>
  <c r="DF674"/>
  <c r="DE674"/>
  <c r="DD674"/>
  <c r="DC674"/>
  <c r="DB674"/>
  <c r="DA674"/>
  <c r="CZ674"/>
  <c r="CY674"/>
  <c r="CX674"/>
  <c r="CW674"/>
  <c r="CV674"/>
  <c r="CU674"/>
  <c r="CT674"/>
  <c r="CS674"/>
  <c r="CR674"/>
  <c r="CQ674"/>
  <c r="CP674"/>
  <c r="CO674"/>
  <c r="CN674"/>
  <c r="CM674"/>
  <c r="CL674"/>
  <c r="CK674"/>
  <c r="CJ674"/>
  <c r="CI674"/>
  <c r="CH674"/>
  <c r="CG674"/>
  <c r="CF674"/>
  <c r="CE674"/>
  <c r="CD674"/>
  <c r="CC674"/>
  <c r="CB674"/>
  <c r="CA674"/>
  <c r="BZ674"/>
  <c r="BY674"/>
  <c r="BX674"/>
  <c r="BW674"/>
  <c r="BV674"/>
  <c r="BU674"/>
  <c r="BT674"/>
  <c r="BS674"/>
  <c r="BR674"/>
  <c r="BQ674"/>
  <c r="BP674"/>
  <c r="BO674"/>
  <c r="BN674"/>
  <c r="DM673"/>
  <c r="DL673"/>
  <c r="DK673"/>
  <c r="DJ673"/>
  <c r="DI673"/>
  <c r="DH673"/>
  <c r="CM673"/>
  <c r="CL673"/>
  <c r="DG672"/>
  <c r="DF672"/>
  <c r="DE672"/>
  <c r="DD672"/>
  <c r="DG671"/>
  <c r="DF671"/>
  <c r="DE671"/>
  <c r="DD671"/>
  <c r="DG670"/>
  <c r="DF670"/>
  <c r="DE670"/>
  <c r="DD670"/>
  <c r="DG669"/>
  <c r="DF669"/>
  <c r="DE669"/>
  <c r="DD669"/>
  <c r="DG668"/>
  <c r="DF668"/>
  <c r="DE668"/>
  <c r="DD668"/>
  <c r="DG667"/>
  <c r="DF667"/>
  <c r="DE667"/>
  <c r="DD667"/>
  <c r="CN666"/>
  <c r="CK666"/>
  <c r="CJ666"/>
  <c r="CI666"/>
  <c r="CH666"/>
  <c r="CG666"/>
  <c r="CF666"/>
  <c r="CE666"/>
  <c r="CD666"/>
  <c r="CC666"/>
  <c r="CN665"/>
  <c r="CK665"/>
  <c r="CJ665"/>
  <c r="CI665"/>
  <c r="CH665"/>
  <c r="CG665"/>
  <c r="CF665"/>
  <c r="CE665"/>
  <c r="CD665"/>
  <c r="CC665"/>
  <c r="CN664"/>
  <c r="CK664"/>
  <c r="CJ664"/>
  <c r="CI664"/>
  <c r="CH664"/>
  <c r="CG664"/>
  <c r="CF664"/>
  <c r="CE664"/>
  <c r="CD664"/>
  <c r="CC664"/>
  <c r="CN663"/>
  <c r="CK663"/>
  <c r="CJ663"/>
  <c r="CI663"/>
  <c r="CH663"/>
  <c r="CG663"/>
  <c r="CF663"/>
  <c r="CE663"/>
  <c r="CD663"/>
  <c r="CC663"/>
  <c r="CN662"/>
  <c r="CK662"/>
  <c r="CJ662"/>
  <c r="CI662"/>
  <c r="CH662"/>
  <c r="CG662"/>
  <c r="CF662"/>
  <c r="CE662"/>
  <c r="CD662"/>
  <c r="CC662"/>
  <c r="CN661"/>
  <c r="CK661"/>
  <c r="CJ661"/>
  <c r="CI661"/>
  <c r="CH661"/>
  <c r="CG661"/>
  <c r="CF661"/>
  <c r="CE661"/>
  <c r="CD661"/>
  <c r="CC661"/>
  <c r="DM660"/>
  <c r="DL660"/>
  <c r="DK660"/>
  <c r="DJ660"/>
  <c r="DI660"/>
  <c r="DH660"/>
  <c r="DG660"/>
  <c r="DF660"/>
  <c r="DE660"/>
  <c r="DD660"/>
  <c r="DC660"/>
  <c r="DB660"/>
  <c r="DA660"/>
  <c r="CZ660"/>
  <c r="CY660"/>
  <c r="CX660"/>
  <c r="CW660"/>
  <c r="CV660"/>
  <c r="CU660"/>
  <c r="CT660"/>
  <c r="CS660"/>
  <c r="CR660"/>
  <c r="CQ660"/>
  <c r="CP660"/>
  <c r="CO660"/>
  <c r="CN660"/>
  <c r="CM660"/>
  <c r="CL660"/>
  <c r="CK660"/>
  <c r="CJ660"/>
  <c r="CI660"/>
  <c r="CH660"/>
  <c r="CG660"/>
  <c r="CF660"/>
  <c r="CE660"/>
  <c r="CD660"/>
  <c r="CC660"/>
  <c r="CB660"/>
  <c r="CA660"/>
  <c r="BZ660"/>
  <c r="BY660"/>
  <c r="BX660"/>
  <c r="BW660"/>
  <c r="BV660"/>
  <c r="BU660"/>
  <c r="BT660"/>
  <c r="BS660"/>
  <c r="BR660"/>
  <c r="BQ660"/>
  <c r="BP660"/>
  <c r="BO660"/>
  <c r="BN660"/>
  <c r="DM659"/>
  <c r="DL659"/>
  <c r="DK659"/>
  <c r="DJ659"/>
  <c r="DI659"/>
  <c r="DH659"/>
  <c r="CM659"/>
  <c r="CL659"/>
  <c r="DG658"/>
  <c r="DF658"/>
  <c r="DE658"/>
  <c r="DD658"/>
  <c r="DG657"/>
  <c r="DF657"/>
  <c r="DE657"/>
  <c r="DD657"/>
  <c r="DG656"/>
  <c r="DF656"/>
  <c r="DE656"/>
  <c r="DD656"/>
  <c r="DG655"/>
  <c r="DF655"/>
  <c r="DE655"/>
  <c r="DD655"/>
  <c r="DG654"/>
  <c r="DF654"/>
  <c r="DE654"/>
  <c r="DD654"/>
  <c r="DG653"/>
  <c r="DF653"/>
  <c r="DE653"/>
  <c r="DD653"/>
  <c r="CN652"/>
  <c r="CK652"/>
  <c r="CJ652"/>
  <c r="CI652"/>
  <c r="CH652"/>
  <c r="CG652"/>
  <c r="CF652"/>
  <c r="CE652"/>
  <c r="CD652"/>
  <c r="CC652"/>
  <c r="CN651"/>
  <c r="CK651"/>
  <c r="CJ651"/>
  <c r="CI651"/>
  <c r="CH651"/>
  <c r="CG651"/>
  <c r="CF651"/>
  <c r="CE651"/>
  <c r="CD651"/>
  <c r="CC651"/>
  <c r="CN650"/>
  <c r="CK650"/>
  <c r="CJ650"/>
  <c r="CI650"/>
  <c r="CH650"/>
  <c r="CG650"/>
  <c r="CF650"/>
  <c r="CE650"/>
  <c r="CD650"/>
  <c r="CC650"/>
  <c r="CN649"/>
  <c r="CK649"/>
  <c r="CJ649"/>
  <c r="CI649"/>
  <c r="CH649"/>
  <c r="CG649"/>
  <c r="CF649"/>
  <c r="CE649"/>
  <c r="CD649"/>
  <c r="CC649"/>
  <c r="CN648"/>
  <c r="CK648"/>
  <c r="CJ648"/>
  <c r="CI648"/>
  <c r="CH648"/>
  <c r="CG648"/>
  <c r="CF648"/>
  <c r="CE648"/>
  <c r="CD648"/>
  <c r="CC648"/>
  <c r="CN647"/>
  <c r="CK647"/>
  <c r="CJ647"/>
  <c r="CI647"/>
  <c r="CH647"/>
  <c r="CG647"/>
  <c r="CF647"/>
  <c r="CE647"/>
  <c r="CD647"/>
  <c r="CC647"/>
  <c r="DM646"/>
  <c r="DL646"/>
  <c r="DK646"/>
  <c r="DJ646"/>
  <c r="DI646"/>
  <c r="DH646"/>
  <c r="DG646"/>
  <c r="DF646"/>
  <c r="DE646"/>
  <c r="DD646"/>
  <c r="DC646"/>
  <c r="DB646"/>
  <c r="DA646"/>
  <c r="CZ646"/>
  <c r="CY646"/>
  <c r="CX646"/>
  <c r="CW646"/>
  <c r="CV646"/>
  <c r="CU646"/>
  <c r="CT646"/>
  <c r="CS646"/>
  <c r="CR646"/>
  <c r="CQ646"/>
  <c r="CP646"/>
  <c r="CO646"/>
  <c r="CN646"/>
  <c r="CM646"/>
  <c r="CL646"/>
  <c r="CK646"/>
  <c r="CJ646"/>
  <c r="CI646"/>
  <c r="CH646"/>
  <c r="CG646"/>
  <c r="CF646"/>
  <c r="CE646"/>
  <c r="CD646"/>
  <c r="CC646"/>
  <c r="CB646"/>
  <c r="CA646"/>
  <c r="BZ646"/>
  <c r="BY646"/>
  <c r="BX646"/>
  <c r="BW646"/>
  <c r="BV646"/>
  <c r="BU646"/>
  <c r="BT646"/>
  <c r="BS646"/>
  <c r="BR646"/>
  <c r="BQ646"/>
  <c r="BP646"/>
  <c r="BO646"/>
  <c r="BN646"/>
  <c r="DM645"/>
  <c r="DL645"/>
  <c r="DK645"/>
  <c r="DJ645"/>
  <c r="DI645"/>
  <c r="DH645"/>
  <c r="CM645"/>
  <c r="CL645"/>
  <c r="DG644"/>
  <c r="DF644"/>
  <c r="DE644"/>
  <c r="DD644"/>
  <c r="DG643"/>
  <c r="DF643"/>
  <c r="DE643"/>
  <c r="DD643"/>
  <c r="DG642"/>
  <c r="DF642"/>
  <c r="DE642"/>
  <c r="DD642"/>
  <c r="DG641"/>
  <c r="DF641"/>
  <c r="DE641"/>
  <c r="DD641"/>
  <c r="DG640"/>
  <c r="DF640"/>
  <c r="DE640"/>
  <c r="DD640"/>
  <c r="DG639"/>
  <c r="DF639"/>
  <c r="DE639"/>
  <c r="DD639"/>
  <c r="DG638"/>
  <c r="DF638"/>
  <c r="DE638"/>
  <c r="DD638"/>
  <c r="CN637"/>
  <c r="CK637"/>
  <c r="CJ637"/>
  <c r="CI637"/>
  <c r="CH637"/>
  <c r="CG637"/>
  <c r="CF637"/>
  <c r="CE637"/>
  <c r="CD637"/>
  <c r="CC637"/>
  <c r="CN636"/>
  <c r="CK636"/>
  <c r="CJ636"/>
  <c r="CI636"/>
  <c r="CH636"/>
  <c r="CG636"/>
  <c r="CF636"/>
  <c r="CE636"/>
  <c r="CD636"/>
  <c r="CC636"/>
  <c r="CN635"/>
  <c r="CK635"/>
  <c r="CJ635"/>
  <c r="CI635"/>
  <c r="CH635"/>
  <c r="CG635"/>
  <c r="CF635"/>
  <c r="CE635"/>
  <c r="CD635"/>
  <c r="CC635"/>
  <c r="CN634"/>
  <c r="CK634"/>
  <c r="CJ634"/>
  <c r="CI634"/>
  <c r="CH634"/>
  <c r="CG634"/>
  <c r="CF634"/>
  <c r="CE634"/>
  <c r="CD634"/>
  <c r="CC634"/>
  <c r="CN633"/>
  <c r="CK633"/>
  <c r="CJ633"/>
  <c r="CI633"/>
  <c r="CH633"/>
  <c r="CG633"/>
  <c r="CF633"/>
  <c r="CE633"/>
  <c r="CD633"/>
  <c r="CC633"/>
  <c r="CN632"/>
  <c r="CK632"/>
  <c r="CJ632"/>
  <c r="CI632"/>
  <c r="CH632"/>
  <c r="CG632"/>
  <c r="CF632"/>
  <c r="CE632"/>
  <c r="CD632"/>
  <c r="CC632"/>
  <c r="CN631"/>
  <c r="CK631"/>
  <c r="CJ631"/>
  <c r="CI631"/>
  <c r="CH631"/>
  <c r="CG631"/>
  <c r="CF631"/>
  <c r="CE631"/>
  <c r="CD631"/>
  <c r="CC631"/>
  <c r="CN630"/>
  <c r="CK630"/>
  <c r="CJ630"/>
  <c r="CI630"/>
  <c r="CH630"/>
  <c r="CG630"/>
  <c r="CF630"/>
  <c r="CE630"/>
  <c r="CD630"/>
  <c r="CC630"/>
  <c r="DM629"/>
  <c r="DL629"/>
  <c r="DK629"/>
  <c r="DJ629"/>
  <c r="DI629"/>
  <c r="DH629"/>
  <c r="DG629"/>
  <c r="DF629"/>
  <c r="DE629"/>
  <c r="DD629"/>
  <c r="DC629"/>
  <c r="DB629"/>
  <c r="DA629"/>
  <c r="CZ629"/>
  <c r="CY629"/>
  <c r="CX629"/>
  <c r="CW629"/>
  <c r="CV629"/>
  <c r="CU629"/>
  <c r="CT629"/>
  <c r="CS629"/>
  <c r="CR629"/>
  <c r="CQ629"/>
  <c r="CP629"/>
  <c r="CO629"/>
  <c r="CN629"/>
  <c r="CM629"/>
  <c r="CL629"/>
  <c r="CK629"/>
  <c r="CJ629"/>
  <c r="CI629"/>
  <c r="CH629"/>
  <c r="CG629"/>
  <c r="CF629"/>
  <c r="CE629"/>
  <c r="CD629"/>
  <c r="CC629"/>
  <c r="CB629"/>
  <c r="CA629"/>
  <c r="BZ629"/>
  <c r="BY629"/>
  <c r="BX629"/>
  <c r="BW629"/>
  <c r="BV629"/>
  <c r="BU629"/>
  <c r="BT629"/>
  <c r="BS629"/>
  <c r="BR629"/>
  <c r="BQ629"/>
  <c r="BP629"/>
  <c r="BO629"/>
  <c r="BN629"/>
  <c r="DM628"/>
  <c r="DL628"/>
  <c r="DK628"/>
  <c r="DJ628"/>
  <c r="DI628"/>
  <c r="DH628"/>
  <c r="CM628"/>
  <c r="CL628"/>
  <c r="DG627"/>
  <c r="DF627"/>
  <c r="DE627"/>
  <c r="DD627"/>
  <c r="DG626"/>
  <c r="DF626"/>
  <c r="DE626"/>
  <c r="DD626"/>
  <c r="DG625"/>
  <c r="DF625"/>
  <c r="DE625"/>
  <c r="DD625"/>
  <c r="DG624"/>
  <c r="DF624"/>
  <c r="DE624"/>
  <c r="DD624"/>
  <c r="DG623"/>
  <c r="DF623"/>
  <c r="DE623"/>
  <c r="DD623"/>
  <c r="DG622"/>
  <c r="DF622"/>
  <c r="DE622"/>
  <c r="DD622"/>
  <c r="DG621"/>
  <c r="DF621"/>
  <c r="DE621"/>
  <c r="DD621"/>
  <c r="CN620"/>
  <c r="CK620"/>
  <c r="CJ620"/>
  <c r="CI620"/>
  <c r="CH620"/>
  <c r="CG620"/>
  <c r="CF620"/>
  <c r="CE620"/>
  <c r="CD620"/>
  <c r="CC620"/>
  <c r="CN619"/>
  <c r="CK619"/>
  <c r="CJ619"/>
  <c r="CI619"/>
  <c r="CH619"/>
  <c r="CG619"/>
  <c r="CF619"/>
  <c r="CE619"/>
  <c r="CD619"/>
  <c r="CC619"/>
  <c r="CN618"/>
  <c r="CK618"/>
  <c r="CJ618"/>
  <c r="CI618"/>
  <c r="CH618"/>
  <c r="CG618"/>
  <c r="CF618"/>
  <c r="CE618"/>
  <c r="CD618"/>
  <c r="CC618"/>
  <c r="CN617"/>
  <c r="CK617"/>
  <c r="CJ617"/>
  <c r="CI617"/>
  <c r="CH617"/>
  <c r="CG617"/>
  <c r="CF617"/>
  <c r="CE617"/>
  <c r="CD617"/>
  <c r="CC617"/>
  <c r="CN616"/>
  <c r="CK616"/>
  <c r="CJ616"/>
  <c r="CI616"/>
  <c r="CH616"/>
  <c r="CG616"/>
  <c r="CF616"/>
  <c r="CE616"/>
  <c r="CD616"/>
  <c r="CC616"/>
  <c r="CN615"/>
  <c r="CK615"/>
  <c r="CJ615"/>
  <c r="CI615"/>
  <c r="CH615"/>
  <c r="CG615"/>
  <c r="CF615"/>
  <c r="CE615"/>
  <c r="CD615"/>
  <c r="CC615"/>
  <c r="DM614"/>
  <c r="DL614"/>
  <c r="DK614"/>
  <c r="DJ614"/>
  <c r="DI614"/>
  <c r="DH614"/>
  <c r="DG614"/>
  <c r="DF614"/>
  <c r="DE614"/>
  <c r="DD614"/>
  <c r="DC614"/>
  <c r="DB614"/>
  <c r="DA614"/>
  <c r="CZ614"/>
  <c r="CY614"/>
  <c r="CX614"/>
  <c r="CW614"/>
  <c r="CV614"/>
  <c r="CU614"/>
  <c r="CT614"/>
  <c r="CS614"/>
  <c r="CR614"/>
  <c r="CQ614"/>
  <c r="CP614"/>
  <c r="CO614"/>
  <c r="CN614"/>
  <c r="CM614"/>
  <c r="CL614"/>
  <c r="CK614"/>
  <c r="CJ614"/>
  <c r="CI614"/>
  <c r="CH614"/>
  <c r="CG614"/>
  <c r="CF614"/>
  <c r="CE614"/>
  <c r="CD614"/>
  <c r="CC614"/>
  <c r="CB614"/>
  <c r="CA614"/>
  <c r="BZ614"/>
  <c r="BY614"/>
  <c r="BX614"/>
  <c r="BW614"/>
  <c r="BV614"/>
  <c r="BU614"/>
  <c r="BT614"/>
  <c r="BS614"/>
  <c r="BR614"/>
  <c r="BQ614"/>
  <c r="BP614"/>
  <c r="BO614"/>
  <c r="BN614"/>
  <c r="DM613"/>
  <c r="DL613"/>
  <c r="DK613"/>
  <c r="DJ613"/>
  <c r="DI613"/>
  <c r="DH613"/>
  <c r="CM613"/>
  <c r="CL613"/>
  <c r="DM612"/>
  <c r="DL612"/>
  <c r="DK612"/>
  <c r="DJ612"/>
  <c r="DI612"/>
  <c r="DH612"/>
  <c r="DG612"/>
  <c r="DF612"/>
  <c r="DE612"/>
  <c r="DD612"/>
  <c r="DC612"/>
  <c r="DB612"/>
  <c r="DA612"/>
  <c r="CZ612"/>
  <c r="CY612"/>
  <c r="CX612"/>
  <c r="CW612"/>
  <c r="CV612"/>
  <c r="CU612"/>
  <c r="CT612"/>
  <c r="CS612"/>
  <c r="CR612"/>
  <c r="CQ612"/>
  <c r="CP612"/>
  <c r="CO612"/>
  <c r="CN612"/>
  <c r="CM612"/>
  <c r="CL612"/>
  <c r="CK612"/>
  <c r="CJ612"/>
  <c r="CI612"/>
  <c r="CH612"/>
  <c r="CG612"/>
  <c r="CF612"/>
  <c r="CE612"/>
  <c r="CD612"/>
  <c r="CC612"/>
  <c r="CB612"/>
  <c r="CA612"/>
  <c r="BZ612"/>
  <c r="BY612"/>
  <c r="BX612"/>
  <c r="BW612"/>
  <c r="BV612"/>
  <c r="BU612"/>
  <c r="BT612"/>
  <c r="BS612"/>
  <c r="BR612"/>
  <c r="BQ612"/>
  <c r="BP612"/>
  <c r="BO612"/>
  <c r="BN612"/>
  <c r="DG611"/>
  <c r="DF611"/>
  <c r="DE611"/>
  <c r="DD611"/>
  <c r="DG610"/>
  <c r="DF610"/>
  <c r="DE610"/>
  <c r="DD610"/>
  <c r="DG609"/>
  <c r="DF609"/>
  <c r="DE609"/>
  <c r="DD609"/>
  <c r="DG608"/>
  <c r="DF608"/>
  <c r="DE608"/>
  <c r="DD608"/>
  <c r="DG607"/>
  <c r="DF607"/>
  <c r="DE607"/>
  <c r="DD607"/>
  <c r="DG606"/>
  <c r="DF606"/>
  <c r="DE606"/>
  <c r="DD606"/>
  <c r="CN605"/>
  <c r="CN604"/>
  <c r="CK604"/>
  <c r="CJ604"/>
  <c r="CI604"/>
  <c r="CH604"/>
  <c r="CG604"/>
  <c r="CF604"/>
  <c r="CE604"/>
  <c r="CD604"/>
  <c r="CC604"/>
  <c r="CN603"/>
  <c r="CK603"/>
  <c r="CJ603"/>
  <c r="CI603"/>
  <c r="CH603"/>
  <c r="CG603"/>
  <c r="CF603"/>
  <c r="CE603"/>
  <c r="CD603"/>
  <c r="CC603"/>
  <c r="CN602"/>
  <c r="CK602"/>
  <c r="CJ602"/>
  <c r="CI602"/>
  <c r="CH602"/>
  <c r="CG602"/>
  <c r="CF602"/>
  <c r="CE602"/>
  <c r="CD602"/>
  <c r="CC602"/>
  <c r="CN601"/>
  <c r="CK601"/>
  <c r="CJ601"/>
  <c r="CI601"/>
  <c r="CH601"/>
  <c r="CG601"/>
  <c r="CF601"/>
  <c r="CE601"/>
  <c r="CD601"/>
  <c r="CC601"/>
  <c r="CN600"/>
  <c r="CK600"/>
  <c r="CJ600"/>
  <c r="CI600"/>
  <c r="CH600"/>
  <c r="CG600"/>
  <c r="CF600"/>
  <c r="CE600"/>
  <c r="CD600"/>
  <c r="CC600"/>
  <c r="DM599"/>
  <c r="DL599"/>
  <c r="DK599"/>
  <c r="DJ599"/>
  <c r="DI599"/>
  <c r="DH599"/>
  <c r="DG599"/>
  <c r="DF599"/>
  <c r="DE599"/>
  <c r="DD599"/>
  <c r="DC599"/>
  <c r="DB599"/>
  <c r="DA599"/>
  <c r="CZ599"/>
  <c r="CY599"/>
  <c r="CX599"/>
  <c r="CW599"/>
  <c r="CV599"/>
  <c r="CU599"/>
  <c r="CT599"/>
  <c r="CS599"/>
  <c r="CR599"/>
  <c r="CQ599"/>
  <c r="CP599"/>
  <c r="CO599"/>
  <c r="CN599"/>
  <c r="CM599"/>
  <c r="CL599"/>
  <c r="CK599"/>
  <c r="CJ599"/>
  <c r="CI599"/>
  <c r="CH599"/>
  <c r="CG599"/>
  <c r="CF599"/>
  <c r="CE599"/>
  <c r="CD599"/>
  <c r="CC599"/>
  <c r="CB599"/>
  <c r="CA599"/>
  <c r="BZ599"/>
  <c r="BY599"/>
  <c r="BX599"/>
  <c r="BW599"/>
  <c r="BV599"/>
  <c r="BU599"/>
  <c r="BT599"/>
  <c r="BS599"/>
  <c r="BR599"/>
  <c r="BQ599"/>
  <c r="BP599"/>
  <c r="BO599"/>
  <c r="BN599"/>
  <c r="DM598"/>
  <c r="DL598"/>
  <c r="DK598"/>
  <c r="DJ598"/>
  <c r="DI598"/>
  <c r="DH598"/>
  <c r="DG598"/>
  <c r="DF598"/>
  <c r="DE598"/>
  <c r="DD598"/>
  <c r="DC598"/>
  <c r="DB598"/>
  <c r="DA598"/>
  <c r="CZ598"/>
  <c r="CY598"/>
  <c r="CX598"/>
  <c r="CW598"/>
  <c r="CV598"/>
  <c r="CU598"/>
  <c r="CT598"/>
  <c r="CS598"/>
  <c r="CR598"/>
  <c r="CQ598"/>
  <c r="CP598"/>
  <c r="CO598"/>
  <c r="CN598"/>
  <c r="CM598"/>
  <c r="CL598"/>
  <c r="CK598"/>
  <c r="CJ598"/>
  <c r="CI598"/>
  <c r="CH598"/>
  <c r="CG598"/>
  <c r="CF598"/>
  <c r="CE598"/>
  <c r="CD598"/>
  <c r="CC598"/>
  <c r="CB598"/>
  <c r="CA598"/>
  <c r="BZ598"/>
  <c r="BY598"/>
  <c r="BX598"/>
  <c r="BW598"/>
  <c r="BV598"/>
  <c r="BU598"/>
  <c r="BT598"/>
  <c r="BS598"/>
  <c r="BR598"/>
  <c r="BQ598"/>
  <c r="BP598"/>
  <c r="BO598"/>
  <c r="BN598"/>
  <c r="DM597"/>
  <c r="DL597"/>
  <c r="DK597"/>
  <c r="DJ597"/>
  <c r="DI597"/>
  <c r="DH597"/>
  <c r="CM597"/>
  <c r="CL597"/>
  <c r="DG596"/>
  <c r="DF596"/>
  <c r="DE596"/>
  <c r="DD596"/>
  <c r="DG595"/>
  <c r="DF595"/>
  <c r="DE595"/>
  <c r="DD595"/>
  <c r="DG594"/>
  <c r="DF594"/>
  <c r="DE594"/>
  <c r="DD594"/>
  <c r="DG593"/>
  <c r="DF593"/>
  <c r="DE593"/>
  <c r="DD593"/>
  <c r="DG592"/>
  <c r="DF592"/>
  <c r="DE592"/>
  <c r="DD592"/>
  <c r="DG591"/>
  <c r="DF591"/>
  <c r="DE591"/>
  <c r="DD591"/>
  <c r="DG590"/>
  <c r="DF590"/>
  <c r="DE590"/>
  <c r="DD590"/>
  <c r="DG589"/>
  <c r="DF589"/>
  <c r="DE589"/>
  <c r="DD589"/>
  <c r="DM588"/>
  <c r="DL588"/>
  <c r="DK588"/>
  <c r="DJ588"/>
  <c r="DI588"/>
  <c r="DH588"/>
  <c r="DG588"/>
  <c r="DF588"/>
  <c r="DE588"/>
  <c r="DD588"/>
  <c r="DC588"/>
  <c r="DB588"/>
  <c r="DA588"/>
  <c r="CZ588"/>
  <c r="CY588"/>
  <c r="CX588"/>
  <c r="CW588"/>
  <c r="CV588"/>
  <c r="CU588"/>
  <c r="CT588"/>
  <c r="CS588"/>
  <c r="CR588"/>
  <c r="CQ588"/>
  <c r="CP588"/>
  <c r="CO588"/>
  <c r="CN588"/>
  <c r="CM588"/>
  <c r="CL588"/>
  <c r="CK588"/>
  <c r="CJ588"/>
  <c r="CI588"/>
  <c r="CH588"/>
  <c r="CG588"/>
  <c r="CF588"/>
  <c r="CE588"/>
  <c r="CD588"/>
  <c r="CC588"/>
  <c r="CB588"/>
  <c r="CA588"/>
  <c r="BZ588"/>
  <c r="BY588"/>
  <c r="BX588"/>
  <c r="BW588"/>
  <c r="BV588"/>
  <c r="BU588"/>
  <c r="BT588"/>
  <c r="BS588"/>
  <c r="BR588"/>
  <c r="BQ588"/>
  <c r="BP588"/>
  <c r="BO588"/>
  <c r="BN588"/>
  <c r="CN587"/>
  <c r="CK587"/>
  <c r="CJ587"/>
  <c r="CI587"/>
  <c r="CH587"/>
  <c r="CG587"/>
  <c r="CF587"/>
  <c r="CE587"/>
  <c r="CD587"/>
  <c r="CC587"/>
  <c r="CN586"/>
  <c r="CK586"/>
  <c r="CJ586"/>
  <c r="CI586"/>
  <c r="CH586"/>
  <c r="CG586"/>
  <c r="CF586"/>
  <c r="CE586"/>
  <c r="CD586"/>
  <c r="CC586"/>
  <c r="CN585"/>
  <c r="CK585"/>
  <c r="CJ585"/>
  <c r="CI585"/>
  <c r="CH585"/>
  <c r="CG585"/>
  <c r="CF585"/>
  <c r="CE585"/>
  <c r="CD585"/>
  <c r="CC585"/>
  <c r="CN584"/>
  <c r="CK584"/>
  <c r="CJ584"/>
  <c r="CI584"/>
  <c r="CH584"/>
  <c r="CG584"/>
  <c r="CF584"/>
  <c r="CE584"/>
  <c r="CD584"/>
  <c r="CC584"/>
  <c r="CN583"/>
  <c r="CK583"/>
  <c r="CJ583"/>
  <c r="CI583"/>
  <c r="CH583"/>
  <c r="CG583"/>
  <c r="CF583"/>
  <c r="CE583"/>
  <c r="CD583"/>
  <c r="CC583"/>
  <c r="DM582"/>
  <c r="DL582"/>
  <c r="DK582"/>
  <c r="DJ582"/>
  <c r="DI582"/>
  <c r="DH582"/>
  <c r="DG582"/>
  <c r="DF582"/>
  <c r="DE582"/>
  <c r="DD582"/>
  <c r="DC582"/>
  <c r="DB582"/>
  <c r="DA582"/>
  <c r="CZ582"/>
  <c r="CY582"/>
  <c r="CX582"/>
  <c r="CW582"/>
  <c r="CV582"/>
  <c r="CU582"/>
  <c r="CT582"/>
  <c r="CS582"/>
  <c r="CR582"/>
  <c r="CQ582"/>
  <c r="CP582"/>
  <c r="CO582"/>
  <c r="CN582"/>
  <c r="CM582"/>
  <c r="CL582"/>
  <c r="CK582"/>
  <c r="CJ582"/>
  <c r="CI582"/>
  <c r="CH582"/>
  <c r="CG582"/>
  <c r="CF582"/>
  <c r="CE582"/>
  <c r="CD582"/>
  <c r="CC582"/>
  <c r="CB582"/>
  <c r="CA582"/>
  <c r="BZ582"/>
  <c r="BY582"/>
  <c r="BX582"/>
  <c r="BW582"/>
  <c r="BV582"/>
  <c r="BU582"/>
  <c r="BT582"/>
  <c r="BS582"/>
  <c r="BR582"/>
  <c r="BQ582"/>
  <c r="BP582"/>
  <c r="BO582"/>
  <c r="BN582"/>
  <c r="DM581"/>
  <c r="DL581"/>
  <c r="DK581"/>
  <c r="DJ581"/>
  <c r="DI581"/>
  <c r="DH581"/>
  <c r="CM581"/>
  <c r="CL581"/>
  <c r="DM580"/>
  <c r="DL580"/>
  <c r="DK580"/>
  <c r="DJ580"/>
  <c r="DI580"/>
  <c r="DH580"/>
  <c r="DG580"/>
  <c r="DF580"/>
  <c r="DE580"/>
  <c r="DD580"/>
  <c r="DC580"/>
  <c r="DB580"/>
  <c r="DA580"/>
  <c r="CZ580"/>
  <c r="CY580"/>
  <c r="CX580"/>
  <c r="CW580"/>
  <c r="CV580"/>
  <c r="CU580"/>
  <c r="CT580"/>
  <c r="CS580"/>
  <c r="CR580"/>
  <c r="CQ580"/>
  <c r="CP580"/>
  <c r="CO580"/>
  <c r="CN580"/>
  <c r="CM580"/>
  <c r="CL580"/>
  <c r="CK580"/>
  <c r="CJ580"/>
  <c r="CI580"/>
  <c r="CH580"/>
  <c r="CG580"/>
  <c r="CF580"/>
  <c r="CE580"/>
  <c r="CD580"/>
  <c r="CC580"/>
  <c r="CB580"/>
  <c r="CA580"/>
  <c r="BZ580"/>
  <c r="BY580"/>
  <c r="BX580"/>
  <c r="BW580"/>
  <c r="BV580"/>
  <c r="BU580"/>
  <c r="BT580"/>
  <c r="BS580"/>
  <c r="BR580"/>
  <c r="BQ580"/>
  <c r="BP580"/>
  <c r="BO580"/>
  <c r="BN580"/>
  <c r="DC579"/>
  <c r="DB579"/>
  <c r="DA579"/>
  <c r="CZ579"/>
  <c r="CY579"/>
  <c r="DC578"/>
  <c r="DB578"/>
  <c r="DA578"/>
  <c r="CZ578"/>
  <c r="CY578"/>
  <c r="DM577"/>
  <c r="DL577"/>
  <c r="DK577"/>
  <c r="DJ577"/>
  <c r="DI577"/>
  <c r="DH577"/>
  <c r="DG577"/>
  <c r="DF577"/>
  <c r="DE577"/>
  <c r="DD577"/>
  <c r="DC577"/>
  <c r="DB577"/>
  <c r="DA577"/>
  <c r="CZ577"/>
  <c r="CY577"/>
  <c r="CX577"/>
  <c r="CW577"/>
  <c r="CV577"/>
  <c r="CU577"/>
  <c r="CT577"/>
  <c r="CS577"/>
  <c r="CR577"/>
  <c r="CQ577"/>
  <c r="CP577"/>
  <c r="CO577"/>
  <c r="CN577"/>
  <c r="CM577"/>
  <c r="CL577"/>
  <c r="CK577"/>
  <c r="CJ577"/>
  <c r="CI577"/>
  <c r="CH577"/>
  <c r="CG577"/>
  <c r="CF577"/>
  <c r="CE577"/>
  <c r="CD577"/>
  <c r="CC577"/>
  <c r="CB577"/>
  <c r="CA577"/>
  <c r="BZ577"/>
  <c r="BY577"/>
  <c r="BX577"/>
  <c r="BW577"/>
  <c r="BV577"/>
  <c r="BU577"/>
  <c r="BT577"/>
  <c r="BS577"/>
  <c r="BR577"/>
  <c r="BQ577"/>
  <c r="BP577"/>
  <c r="BO577"/>
  <c r="BN577"/>
  <c r="DC576"/>
  <c r="DB576"/>
  <c r="DA576"/>
  <c r="CZ576"/>
  <c r="CY576"/>
  <c r="DM575"/>
  <c r="DL575"/>
  <c r="DK575"/>
  <c r="DJ575"/>
  <c r="DI575"/>
  <c r="DH575"/>
  <c r="DG575"/>
  <c r="DF575"/>
  <c r="DE575"/>
  <c r="DD575"/>
  <c r="DC575"/>
  <c r="DB575"/>
  <c r="DA575"/>
  <c r="CZ575"/>
  <c r="CY575"/>
  <c r="CX575"/>
  <c r="CW575"/>
  <c r="CV575"/>
  <c r="CU575"/>
  <c r="CT575"/>
  <c r="CS575"/>
  <c r="CR575"/>
  <c r="CQ575"/>
  <c r="CP575"/>
  <c r="CO575"/>
  <c r="CN575"/>
  <c r="CM575"/>
  <c r="CL575"/>
  <c r="CK575"/>
  <c r="CJ575"/>
  <c r="CI575"/>
  <c r="CH575"/>
  <c r="CG575"/>
  <c r="CF575"/>
  <c r="CE575"/>
  <c r="CD575"/>
  <c r="CC575"/>
  <c r="CB575"/>
  <c r="CA575"/>
  <c r="BZ575"/>
  <c r="BY575"/>
  <c r="BX575"/>
  <c r="BW575"/>
  <c r="BV575"/>
  <c r="BU575"/>
  <c r="BT575"/>
  <c r="BS575"/>
  <c r="BR575"/>
  <c r="BQ575"/>
  <c r="BP575"/>
  <c r="BO575"/>
  <c r="BN575"/>
  <c r="DM574"/>
  <c r="DL574"/>
  <c r="DK574"/>
  <c r="DJ574"/>
  <c r="DI574"/>
  <c r="DH574"/>
  <c r="DG574"/>
  <c r="DF574"/>
  <c r="DE574"/>
  <c r="DD574"/>
  <c r="DC574"/>
  <c r="DB574"/>
  <c r="DA574"/>
  <c r="CZ574"/>
  <c r="CY574"/>
  <c r="CX574"/>
  <c r="CW574"/>
  <c r="CV574"/>
  <c r="CU574"/>
  <c r="CT574"/>
  <c r="CS574"/>
  <c r="CR574"/>
  <c r="CQ574"/>
  <c r="CP574"/>
  <c r="CO574"/>
  <c r="CN574"/>
  <c r="CM574"/>
  <c r="CL574"/>
  <c r="CK574"/>
  <c r="CJ574"/>
  <c r="CI574"/>
  <c r="CH574"/>
  <c r="CG574"/>
  <c r="CF574"/>
  <c r="CE574"/>
  <c r="CD574"/>
  <c r="CC574"/>
  <c r="CB574"/>
  <c r="CA574"/>
  <c r="BZ574"/>
  <c r="BY574"/>
  <c r="BX574"/>
  <c r="BW574"/>
  <c r="BV574"/>
  <c r="BU574"/>
  <c r="BT574"/>
  <c r="BS574"/>
  <c r="BR574"/>
  <c r="BQ574"/>
  <c r="BP574"/>
  <c r="BO574"/>
  <c r="BN574"/>
  <c r="DM573"/>
  <c r="DL573"/>
  <c r="DK573"/>
  <c r="DJ573"/>
  <c r="DI573"/>
  <c r="DH573"/>
  <c r="DG573"/>
  <c r="DF573"/>
  <c r="DE573"/>
  <c r="DD573"/>
  <c r="DC573"/>
  <c r="DB573"/>
  <c r="DA573"/>
  <c r="CZ573"/>
  <c r="CY573"/>
  <c r="CX573"/>
  <c r="CW573"/>
  <c r="CV573"/>
  <c r="CU573"/>
  <c r="CT573"/>
  <c r="CS573"/>
  <c r="CR573"/>
  <c r="CQ573"/>
  <c r="CP573"/>
  <c r="CO573"/>
  <c r="CN573"/>
  <c r="CM573"/>
  <c r="CL573"/>
  <c r="CK573"/>
  <c r="CJ573"/>
  <c r="CI573"/>
  <c r="CH573"/>
  <c r="CG573"/>
  <c r="CF573"/>
  <c r="CE573"/>
  <c r="CD573"/>
  <c r="CC573"/>
  <c r="CB573"/>
  <c r="CA573"/>
  <c r="BZ573"/>
  <c r="BY573"/>
  <c r="BX573"/>
  <c r="BW573"/>
  <c r="BV573"/>
  <c r="BU573"/>
  <c r="BT573"/>
  <c r="BS573"/>
  <c r="BR573"/>
  <c r="BQ573"/>
  <c r="BP573"/>
  <c r="BO573"/>
  <c r="BN573"/>
  <c r="DM572"/>
  <c r="DL572"/>
  <c r="DK572"/>
  <c r="DJ572"/>
  <c r="DI572"/>
  <c r="DH572"/>
  <c r="DG572"/>
  <c r="DF572"/>
  <c r="DE572"/>
  <c r="DD572"/>
  <c r="DC572"/>
  <c r="DB572"/>
  <c r="DA572"/>
  <c r="CZ572"/>
  <c r="CY572"/>
  <c r="CX572"/>
  <c r="CW572"/>
  <c r="CV572"/>
  <c r="CU572"/>
  <c r="CT572"/>
  <c r="CS572"/>
  <c r="CR572"/>
  <c r="CQ572"/>
  <c r="CP572"/>
  <c r="CO572"/>
  <c r="CN572"/>
  <c r="CM572"/>
  <c r="CL572"/>
  <c r="CK572"/>
  <c r="CJ572"/>
  <c r="CI572"/>
  <c r="CH572"/>
  <c r="CG572"/>
  <c r="CF572"/>
  <c r="CE572"/>
  <c r="CD572"/>
  <c r="CC572"/>
  <c r="CB572"/>
  <c r="CA572"/>
  <c r="BZ572"/>
  <c r="BY572"/>
  <c r="BX572"/>
  <c r="BW572"/>
  <c r="BV572"/>
  <c r="BU572"/>
  <c r="BT572"/>
  <c r="BS572"/>
  <c r="BR572"/>
  <c r="BQ572"/>
  <c r="BP572"/>
  <c r="BO572"/>
  <c r="BN572"/>
  <c r="DM571"/>
  <c r="DL571"/>
  <c r="DK571"/>
  <c r="DJ571"/>
  <c r="DI571"/>
  <c r="DH571"/>
  <c r="DG571"/>
  <c r="DF571"/>
  <c r="DE571"/>
  <c r="DD571"/>
  <c r="DC571"/>
  <c r="DB571"/>
  <c r="DA571"/>
  <c r="CZ571"/>
  <c r="CY571"/>
  <c r="CX571"/>
  <c r="CW571"/>
  <c r="CV571"/>
  <c r="CU571"/>
  <c r="CT571"/>
  <c r="CS571"/>
  <c r="CR571"/>
  <c r="CQ571"/>
  <c r="CP571"/>
  <c r="CO571"/>
  <c r="CN571"/>
  <c r="CM571"/>
  <c r="CL571"/>
  <c r="CK571"/>
  <c r="CJ571"/>
  <c r="CI571"/>
  <c r="CH571"/>
  <c r="CG571"/>
  <c r="CF571"/>
  <c r="CE571"/>
  <c r="CD571"/>
  <c r="CC571"/>
  <c r="CB571"/>
  <c r="CA571"/>
  <c r="BZ571"/>
  <c r="BY571"/>
  <c r="BX571"/>
  <c r="BW571"/>
  <c r="BV571"/>
  <c r="BU571"/>
  <c r="BT571"/>
  <c r="BS571"/>
  <c r="BR571"/>
  <c r="BQ571"/>
  <c r="BP571"/>
  <c r="BO571"/>
  <c r="BN571"/>
  <c r="DM570"/>
  <c r="DL570"/>
  <c r="DK570"/>
  <c r="DJ570"/>
  <c r="DI570"/>
  <c r="DH570"/>
  <c r="DG570"/>
  <c r="DF570"/>
  <c r="DE570"/>
  <c r="DD570"/>
  <c r="DC570"/>
  <c r="DB570"/>
  <c r="DA570"/>
  <c r="CZ570"/>
  <c r="CY570"/>
  <c r="CX570"/>
  <c r="CW570"/>
  <c r="CV570"/>
  <c r="CU570"/>
  <c r="CT570"/>
  <c r="CS570"/>
  <c r="CR570"/>
  <c r="CQ570"/>
  <c r="CP570"/>
  <c r="CO570"/>
  <c r="CN570"/>
  <c r="CM570"/>
  <c r="CL570"/>
  <c r="CK570"/>
  <c r="CJ570"/>
  <c r="CI570"/>
  <c r="CH570"/>
  <c r="CG570"/>
  <c r="CF570"/>
  <c r="CE570"/>
  <c r="CD570"/>
  <c r="CC570"/>
  <c r="CB570"/>
  <c r="CA570"/>
  <c r="BZ570"/>
  <c r="BY570"/>
  <c r="BX570"/>
  <c r="BW570"/>
  <c r="BV570"/>
  <c r="BU570"/>
  <c r="BT570"/>
  <c r="BS570"/>
  <c r="BR570"/>
  <c r="BQ570"/>
  <c r="BP570"/>
  <c r="BO570"/>
  <c r="BN570"/>
  <c r="DM569"/>
  <c r="DL569"/>
  <c r="DK569"/>
  <c r="DJ569"/>
  <c r="DI569"/>
  <c r="DH569"/>
  <c r="DG569"/>
  <c r="DF569"/>
  <c r="DE569"/>
  <c r="DD569"/>
  <c r="DC569"/>
  <c r="DB569"/>
  <c r="DA569"/>
  <c r="CZ569"/>
  <c r="CY569"/>
  <c r="CX569"/>
  <c r="CW569"/>
  <c r="CV569"/>
  <c r="CU569"/>
  <c r="CT569"/>
  <c r="CS569"/>
  <c r="CR569"/>
  <c r="CQ569"/>
  <c r="CP569"/>
  <c r="CO569"/>
  <c r="CN569"/>
  <c r="CM569"/>
  <c r="CL569"/>
  <c r="CK569"/>
  <c r="CJ569"/>
  <c r="CI569"/>
  <c r="CH569"/>
  <c r="CG569"/>
  <c r="CF569"/>
  <c r="CE569"/>
  <c r="CD569"/>
  <c r="CC569"/>
  <c r="CB569"/>
  <c r="CA569"/>
  <c r="BZ569"/>
  <c r="BY569"/>
  <c r="BX569"/>
  <c r="BW569"/>
  <c r="BV569"/>
  <c r="BU569"/>
  <c r="BT569"/>
  <c r="BS569"/>
  <c r="BR569"/>
  <c r="BQ569"/>
  <c r="BP569"/>
  <c r="BO569"/>
  <c r="BN569"/>
  <c r="DM568"/>
  <c r="DL568"/>
  <c r="DK568"/>
  <c r="DJ568"/>
  <c r="DI568"/>
  <c r="DH568"/>
  <c r="DG568"/>
  <c r="DF568"/>
  <c r="DE568"/>
  <c r="DD568"/>
  <c r="DC568"/>
  <c r="DB568"/>
  <c r="DA568"/>
  <c r="CZ568"/>
  <c r="CY568"/>
  <c r="CX568"/>
  <c r="CW568"/>
  <c r="CV568"/>
  <c r="CU568"/>
  <c r="CT568"/>
  <c r="CS568"/>
  <c r="CR568"/>
  <c r="CQ568"/>
  <c r="CP568"/>
  <c r="CO568"/>
  <c r="CN568"/>
  <c r="CM568"/>
  <c r="CL568"/>
  <c r="CK568"/>
  <c r="CJ568"/>
  <c r="CI568"/>
  <c r="CH568"/>
  <c r="CG568"/>
  <c r="CF568"/>
  <c r="CE568"/>
  <c r="CD568"/>
  <c r="CC568"/>
  <c r="CB568"/>
  <c r="CA568"/>
  <c r="BZ568"/>
  <c r="BY568"/>
  <c r="BX568"/>
  <c r="BW568"/>
  <c r="BV568"/>
  <c r="BU568"/>
  <c r="BT568"/>
  <c r="BS568"/>
  <c r="BR568"/>
  <c r="BQ568"/>
  <c r="BP568"/>
  <c r="BO568"/>
  <c r="BN568"/>
  <c r="DM567"/>
  <c r="DL567"/>
  <c r="DK567"/>
  <c r="DJ567"/>
  <c r="DI567"/>
  <c r="DH567"/>
  <c r="DG567"/>
  <c r="DF567"/>
  <c r="DE567"/>
  <c r="DD567"/>
  <c r="DC567"/>
  <c r="DB567"/>
  <c r="DA567"/>
  <c r="CZ567"/>
  <c r="CY567"/>
  <c r="CX567"/>
  <c r="CW567"/>
  <c r="CV567"/>
  <c r="CU567"/>
  <c r="CT567"/>
  <c r="CS567"/>
  <c r="CR567"/>
  <c r="CQ567"/>
  <c r="CP567"/>
  <c r="CO567"/>
  <c r="CN567"/>
  <c r="CM567"/>
  <c r="CL567"/>
  <c r="CK567"/>
  <c r="CJ567"/>
  <c r="CI567"/>
  <c r="CH567"/>
  <c r="CG567"/>
  <c r="CF567"/>
  <c r="CE567"/>
  <c r="CD567"/>
  <c r="CC567"/>
  <c r="CB567"/>
  <c r="CA567"/>
  <c r="BZ567"/>
  <c r="BY567"/>
  <c r="BX567"/>
  <c r="BW567"/>
  <c r="BV567"/>
  <c r="BU567"/>
  <c r="BT567"/>
  <c r="BS567"/>
  <c r="BR567"/>
  <c r="BQ567"/>
  <c r="BP567"/>
  <c r="BO567"/>
  <c r="BN567"/>
  <c r="DM566"/>
  <c r="DL566"/>
  <c r="DK566"/>
  <c r="DJ566"/>
  <c r="DI566"/>
  <c r="DH566"/>
  <c r="CM566"/>
  <c r="CL566"/>
  <c r="DC565"/>
  <c r="DB565"/>
  <c r="DG564"/>
  <c r="DF564"/>
  <c r="DE564"/>
  <c r="DD564"/>
  <c r="DA563"/>
  <c r="CZ563"/>
  <c r="CY563"/>
  <c r="DA562"/>
  <c r="CZ562"/>
  <c r="CY562"/>
  <c r="DA561"/>
  <c r="CZ561"/>
  <c r="CY561"/>
  <c r="DM560"/>
  <c r="DL560"/>
  <c r="DK560"/>
  <c r="DJ560"/>
  <c r="DI560"/>
  <c r="DH560"/>
  <c r="DG560"/>
  <c r="DF560"/>
  <c r="DE560"/>
  <c r="DD560"/>
  <c r="DC560"/>
  <c r="DB560"/>
  <c r="DA560"/>
  <c r="CZ560"/>
  <c r="CY560"/>
  <c r="CX560"/>
  <c r="CW560"/>
  <c r="CV560"/>
  <c r="CU560"/>
  <c r="CT560"/>
  <c r="CS560"/>
  <c r="CR560"/>
  <c r="CQ560"/>
  <c r="CP560"/>
  <c r="CO560"/>
  <c r="CN560"/>
  <c r="CM560"/>
  <c r="CL560"/>
  <c r="CK560"/>
  <c r="CJ560"/>
  <c r="CI560"/>
  <c r="CH560"/>
  <c r="CG560"/>
  <c r="CF560"/>
  <c r="CE560"/>
  <c r="CD560"/>
  <c r="CC560"/>
  <c r="CB560"/>
  <c r="CA560"/>
  <c r="BZ560"/>
  <c r="BY560"/>
  <c r="BX560"/>
  <c r="BW560"/>
  <c r="BV560"/>
  <c r="BU560"/>
  <c r="BT560"/>
  <c r="BS560"/>
  <c r="BR560"/>
  <c r="BQ560"/>
  <c r="BP560"/>
  <c r="BO560"/>
  <c r="BN560"/>
  <c r="DM559"/>
  <c r="DL559"/>
  <c r="DK559"/>
  <c r="DJ559"/>
  <c r="DI559"/>
  <c r="DH559"/>
  <c r="DG559"/>
  <c r="DF559"/>
  <c r="DE559"/>
  <c r="DD559"/>
  <c r="DC559"/>
  <c r="DB559"/>
  <c r="DA559"/>
  <c r="CZ559"/>
  <c r="CY559"/>
  <c r="CX559"/>
  <c r="CW559"/>
  <c r="CV559"/>
  <c r="CU559"/>
  <c r="CT559"/>
  <c r="CS559"/>
  <c r="CR559"/>
  <c r="CQ559"/>
  <c r="CP559"/>
  <c r="CO559"/>
  <c r="CN559"/>
  <c r="CM559"/>
  <c r="CL559"/>
  <c r="CK559"/>
  <c r="CJ559"/>
  <c r="CI559"/>
  <c r="CH559"/>
  <c r="CG559"/>
  <c r="CF559"/>
  <c r="CE559"/>
  <c r="CD559"/>
  <c r="CC559"/>
  <c r="CB559"/>
  <c r="CA559"/>
  <c r="BZ559"/>
  <c r="BY559"/>
  <c r="BX559"/>
  <c r="BW559"/>
  <c r="BV559"/>
  <c r="BU559"/>
  <c r="BT559"/>
  <c r="BS559"/>
  <c r="BR559"/>
  <c r="BQ559"/>
  <c r="BP559"/>
  <c r="BO559"/>
  <c r="BN559"/>
  <c r="DM558"/>
  <c r="DL558"/>
  <c r="DK558"/>
  <c r="DJ558"/>
  <c r="DI558"/>
  <c r="DH558"/>
  <c r="DG558"/>
  <c r="DF558"/>
  <c r="DE558"/>
  <c r="DD558"/>
  <c r="DC558"/>
  <c r="DB558"/>
  <c r="DA558"/>
  <c r="CZ558"/>
  <c r="CY558"/>
  <c r="CX558"/>
  <c r="CW558"/>
  <c r="CV558"/>
  <c r="CU558"/>
  <c r="CT558"/>
  <c r="CS558"/>
  <c r="CR558"/>
  <c r="CQ558"/>
  <c r="CP558"/>
  <c r="CO558"/>
  <c r="CN558"/>
  <c r="CM558"/>
  <c r="CL558"/>
  <c r="CK558"/>
  <c r="CJ558"/>
  <c r="CI558"/>
  <c r="CH558"/>
  <c r="CG558"/>
  <c r="CF558"/>
  <c r="CE558"/>
  <c r="CD558"/>
  <c r="CC558"/>
  <c r="CB558"/>
  <c r="CA558"/>
  <c r="BZ558"/>
  <c r="BY558"/>
  <c r="BX558"/>
  <c r="BW558"/>
  <c r="BV558"/>
  <c r="BU558"/>
  <c r="BT558"/>
  <c r="BS558"/>
  <c r="BR558"/>
  <c r="BQ558"/>
  <c r="BP558"/>
  <c r="BO558"/>
  <c r="BN558"/>
  <c r="DM557"/>
  <c r="DL557"/>
  <c r="DK557"/>
  <c r="DJ557"/>
  <c r="DI557"/>
  <c r="DH557"/>
  <c r="DG557"/>
  <c r="DF557"/>
  <c r="DE557"/>
  <c r="DD557"/>
  <c r="DC557"/>
  <c r="DB557"/>
  <c r="DA557"/>
  <c r="CZ557"/>
  <c r="CY557"/>
  <c r="CX557"/>
  <c r="CW557"/>
  <c r="CV557"/>
  <c r="CU557"/>
  <c r="CT557"/>
  <c r="CS557"/>
  <c r="CR557"/>
  <c r="CQ557"/>
  <c r="CP557"/>
  <c r="CO557"/>
  <c r="CN557"/>
  <c r="CM557"/>
  <c r="CL557"/>
  <c r="CK557"/>
  <c r="CJ557"/>
  <c r="CI557"/>
  <c r="CH557"/>
  <c r="CG557"/>
  <c r="CF557"/>
  <c r="CE557"/>
  <c r="CD557"/>
  <c r="CC557"/>
  <c r="CB557"/>
  <c r="CA557"/>
  <c r="BZ557"/>
  <c r="BY557"/>
  <c r="BX557"/>
  <c r="BW557"/>
  <c r="BV557"/>
  <c r="BU557"/>
  <c r="BT557"/>
  <c r="BS557"/>
  <c r="BR557"/>
  <c r="BQ557"/>
  <c r="BP557"/>
  <c r="BO557"/>
  <c r="BN557"/>
  <c r="DM556"/>
  <c r="DL556"/>
  <c r="DK556"/>
  <c r="DJ556"/>
  <c r="DI556"/>
  <c r="DH556"/>
  <c r="DG556"/>
  <c r="DF556"/>
  <c r="DE556"/>
  <c r="DD556"/>
  <c r="DC556"/>
  <c r="DB556"/>
  <c r="DA556"/>
  <c r="CZ556"/>
  <c r="CY556"/>
  <c r="CX556"/>
  <c r="CW556"/>
  <c r="CV556"/>
  <c r="CU556"/>
  <c r="CT556"/>
  <c r="CS556"/>
  <c r="CR556"/>
  <c r="CQ556"/>
  <c r="CP556"/>
  <c r="CO556"/>
  <c r="CN556"/>
  <c r="CM556"/>
  <c r="CL556"/>
  <c r="CK556"/>
  <c r="CJ556"/>
  <c r="CI556"/>
  <c r="CH556"/>
  <c r="CG556"/>
  <c r="CF556"/>
  <c r="CE556"/>
  <c r="CD556"/>
  <c r="CC556"/>
  <c r="CB556"/>
  <c r="CA556"/>
  <c r="BZ556"/>
  <c r="BY556"/>
  <c r="BX556"/>
  <c r="BW556"/>
  <c r="BV556"/>
  <c r="BU556"/>
  <c r="BT556"/>
  <c r="BS556"/>
  <c r="BR556"/>
  <c r="BQ556"/>
  <c r="BP556"/>
  <c r="BO556"/>
  <c r="BN556"/>
  <c r="DM555"/>
  <c r="DL555"/>
  <c r="DK555"/>
  <c r="DJ555"/>
  <c r="DI555"/>
  <c r="DH555"/>
  <c r="DG555"/>
  <c r="DF555"/>
  <c r="DE555"/>
  <c r="DD555"/>
  <c r="DC555"/>
  <c r="DB555"/>
  <c r="DA555"/>
  <c r="CZ555"/>
  <c r="CY555"/>
  <c r="CX555"/>
  <c r="CW555"/>
  <c r="CV555"/>
  <c r="CU555"/>
  <c r="CT555"/>
  <c r="CS555"/>
  <c r="CR555"/>
  <c r="CQ555"/>
  <c r="CP555"/>
  <c r="CO555"/>
  <c r="CN555"/>
  <c r="CM555"/>
  <c r="CL555"/>
  <c r="CK555"/>
  <c r="CJ555"/>
  <c r="CI555"/>
  <c r="CH555"/>
  <c r="CG555"/>
  <c r="CF555"/>
  <c r="CE555"/>
  <c r="CD555"/>
  <c r="CC555"/>
  <c r="CB555"/>
  <c r="CA555"/>
  <c r="BZ555"/>
  <c r="BY555"/>
  <c r="BX555"/>
  <c r="BW555"/>
  <c r="BV555"/>
  <c r="BU555"/>
  <c r="BT555"/>
  <c r="BS555"/>
  <c r="BR555"/>
  <c r="BQ555"/>
  <c r="BP555"/>
  <c r="BO555"/>
  <c r="BN555"/>
  <c r="DM554"/>
  <c r="DL554"/>
  <c r="DK554"/>
  <c r="DJ554"/>
  <c r="DI554"/>
  <c r="DH554"/>
  <c r="DG554"/>
  <c r="DF554"/>
  <c r="DE554"/>
  <c r="DD554"/>
  <c r="DC554"/>
  <c r="DB554"/>
  <c r="DA554"/>
  <c r="CZ554"/>
  <c r="CY554"/>
  <c r="CX554"/>
  <c r="CW554"/>
  <c r="CV554"/>
  <c r="CU554"/>
  <c r="CT554"/>
  <c r="CS554"/>
  <c r="CR554"/>
  <c r="CQ554"/>
  <c r="CP554"/>
  <c r="CO554"/>
  <c r="CN554"/>
  <c r="CM554"/>
  <c r="CL554"/>
  <c r="CK554"/>
  <c r="CJ554"/>
  <c r="CI554"/>
  <c r="CH554"/>
  <c r="CG554"/>
  <c r="CF554"/>
  <c r="CE554"/>
  <c r="CD554"/>
  <c r="CC554"/>
  <c r="CB554"/>
  <c r="CA554"/>
  <c r="BZ554"/>
  <c r="BY554"/>
  <c r="BX554"/>
  <c r="BW554"/>
  <c r="BV554"/>
  <c r="BU554"/>
  <c r="BT554"/>
  <c r="BS554"/>
  <c r="BR554"/>
  <c r="BQ554"/>
  <c r="BP554"/>
  <c r="BO554"/>
  <c r="BN554"/>
  <c r="DM553"/>
  <c r="DL553"/>
  <c r="DK553"/>
  <c r="DJ553"/>
  <c r="DI553"/>
  <c r="DH553"/>
  <c r="DG553"/>
  <c r="DF553"/>
  <c r="DE553"/>
  <c r="DD553"/>
  <c r="DC553"/>
  <c r="DB553"/>
  <c r="DA553"/>
  <c r="CZ553"/>
  <c r="CY553"/>
  <c r="CX553"/>
  <c r="CW553"/>
  <c r="CV553"/>
  <c r="CU553"/>
  <c r="CT553"/>
  <c r="CS553"/>
  <c r="CR553"/>
  <c r="CQ553"/>
  <c r="CP553"/>
  <c r="CO553"/>
  <c r="CN553"/>
  <c r="CM553"/>
  <c r="CL553"/>
  <c r="CK553"/>
  <c r="CJ553"/>
  <c r="CI553"/>
  <c r="CH553"/>
  <c r="CG553"/>
  <c r="CF553"/>
  <c r="CE553"/>
  <c r="CD553"/>
  <c r="CC553"/>
  <c r="CB553"/>
  <c r="CA553"/>
  <c r="BZ553"/>
  <c r="BY553"/>
  <c r="BX553"/>
  <c r="BW553"/>
  <c r="BV553"/>
  <c r="BU553"/>
  <c r="BT553"/>
  <c r="BS553"/>
  <c r="BR553"/>
  <c r="BQ553"/>
  <c r="BP553"/>
  <c r="BO553"/>
  <c r="BN553"/>
  <c r="DM552"/>
  <c r="DL552"/>
  <c r="DK552"/>
  <c r="DJ552"/>
  <c r="DI552"/>
  <c r="DH552"/>
  <c r="DG552"/>
  <c r="DF552"/>
  <c r="DE552"/>
  <c r="DD552"/>
  <c r="DC552"/>
  <c r="DB552"/>
  <c r="DA552"/>
  <c r="CZ552"/>
  <c r="CY552"/>
  <c r="CX552"/>
  <c r="CW552"/>
  <c r="CV552"/>
  <c r="CU552"/>
  <c r="CT552"/>
  <c r="CS552"/>
  <c r="CR552"/>
  <c r="CQ552"/>
  <c r="CP552"/>
  <c r="CO552"/>
  <c r="CN552"/>
  <c r="CM552"/>
  <c r="CL552"/>
  <c r="CK552"/>
  <c r="CJ552"/>
  <c r="CI552"/>
  <c r="CH552"/>
  <c r="CG552"/>
  <c r="CF552"/>
  <c r="CE552"/>
  <c r="CD552"/>
  <c r="CC552"/>
  <c r="CB552"/>
  <c r="CA552"/>
  <c r="BZ552"/>
  <c r="BY552"/>
  <c r="BX552"/>
  <c r="BW552"/>
  <c r="BV552"/>
  <c r="BU552"/>
  <c r="BT552"/>
  <c r="BS552"/>
  <c r="BR552"/>
  <c r="BQ552"/>
  <c r="BP552"/>
  <c r="BO552"/>
  <c r="BN552"/>
  <c r="DM551"/>
  <c r="DL551"/>
  <c r="DK551"/>
  <c r="DJ551"/>
  <c r="DI551"/>
  <c r="DH551"/>
  <c r="DG551"/>
  <c r="DF551"/>
  <c r="DE551"/>
  <c r="DD551"/>
  <c r="DC551"/>
  <c r="DB551"/>
  <c r="DA551"/>
  <c r="CZ551"/>
  <c r="CY551"/>
  <c r="CX551"/>
  <c r="CW551"/>
  <c r="CV551"/>
  <c r="CU551"/>
  <c r="CT551"/>
  <c r="CS551"/>
  <c r="CR551"/>
  <c r="CQ551"/>
  <c r="CP551"/>
  <c r="CO551"/>
  <c r="CN551"/>
  <c r="CM551"/>
  <c r="CL551"/>
  <c r="CK551"/>
  <c r="CJ551"/>
  <c r="CI551"/>
  <c r="CH551"/>
  <c r="CG551"/>
  <c r="CF551"/>
  <c r="CE551"/>
  <c r="CD551"/>
  <c r="CC551"/>
  <c r="CB551"/>
  <c r="CA551"/>
  <c r="BZ551"/>
  <c r="BY551"/>
  <c r="BX551"/>
  <c r="BW551"/>
  <c r="BV551"/>
  <c r="BU551"/>
  <c r="BT551"/>
  <c r="BS551"/>
  <c r="BR551"/>
  <c r="BQ551"/>
  <c r="BP551"/>
  <c r="BO551"/>
  <c r="BN551"/>
  <c r="DM550"/>
  <c r="DL550"/>
  <c r="DK550"/>
  <c r="DJ550"/>
  <c r="DI550"/>
  <c r="DH550"/>
  <c r="DG550"/>
  <c r="DF550"/>
  <c r="DE550"/>
  <c r="DD550"/>
  <c r="DC550"/>
  <c r="DB550"/>
  <c r="DA550"/>
  <c r="CZ550"/>
  <c r="CY550"/>
  <c r="CX550"/>
  <c r="CW550"/>
  <c r="CV550"/>
  <c r="CU550"/>
  <c r="CT550"/>
  <c r="CS550"/>
  <c r="CR550"/>
  <c r="CQ550"/>
  <c r="CP550"/>
  <c r="CO550"/>
  <c r="CN550"/>
  <c r="CM550"/>
  <c r="CL550"/>
  <c r="CK550"/>
  <c r="CJ550"/>
  <c r="CI550"/>
  <c r="CH550"/>
  <c r="CG550"/>
  <c r="CF550"/>
  <c r="CE550"/>
  <c r="CD550"/>
  <c r="CC550"/>
  <c r="CB550"/>
  <c r="CA550"/>
  <c r="BZ550"/>
  <c r="BY550"/>
  <c r="BX550"/>
  <c r="BW550"/>
  <c r="BV550"/>
  <c r="BU550"/>
  <c r="BT550"/>
  <c r="BS550"/>
  <c r="BR550"/>
  <c r="BQ550"/>
  <c r="BP550"/>
  <c r="BO550"/>
  <c r="BN550"/>
  <c r="DM549"/>
  <c r="DL549"/>
  <c r="DK549"/>
  <c r="DJ549"/>
  <c r="DI549"/>
  <c r="DH549"/>
  <c r="DG549"/>
  <c r="DF549"/>
  <c r="DE549"/>
  <c r="DD549"/>
  <c r="DC549"/>
  <c r="DB549"/>
  <c r="DA549"/>
  <c r="CZ549"/>
  <c r="CY549"/>
  <c r="CX549"/>
  <c r="CW549"/>
  <c r="CV549"/>
  <c r="CU549"/>
  <c r="CT549"/>
  <c r="CS549"/>
  <c r="CR549"/>
  <c r="CQ549"/>
  <c r="CP549"/>
  <c r="CO549"/>
  <c r="CN549"/>
  <c r="CM549"/>
  <c r="CL549"/>
  <c r="CK549"/>
  <c r="CJ549"/>
  <c r="CI549"/>
  <c r="CH549"/>
  <c r="CG549"/>
  <c r="CF549"/>
  <c r="CE549"/>
  <c r="CD549"/>
  <c r="CC549"/>
  <c r="CB549"/>
  <c r="CA549"/>
  <c r="BZ549"/>
  <c r="BY549"/>
  <c r="BX549"/>
  <c r="BW549"/>
  <c r="BV549"/>
  <c r="BU549"/>
  <c r="BT549"/>
  <c r="BS549"/>
  <c r="BR549"/>
  <c r="BQ549"/>
  <c r="BP549"/>
  <c r="BO549"/>
  <c r="BN549"/>
  <c r="DM548"/>
  <c r="DL548"/>
  <c r="DK548"/>
  <c r="DJ548"/>
  <c r="DI548"/>
  <c r="DH548"/>
  <c r="CM548"/>
  <c r="CL548"/>
  <c r="DG547"/>
  <c r="DF547"/>
  <c r="DE547"/>
  <c r="DD547"/>
  <c r="DG546"/>
  <c r="DF546"/>
  <c r="DE546"/>
  <c r="DD546"/>
  <c r="DG545"/>
  <c r="DF545"/>
  <c r="DE545"/>
  <c r="DD545"/>
  <c r="DG544"/>
  <c r="DF544"/>
  <c r="DE544"/>
  <c r="DD544"/>
  <c r="DG543"/>
  <c r="DF543"/>
  <c r="DE543"/>
  <c r="DD543"/>
  <c r="DG542"/>
  <c r="DF542"/>
  <c r="DE542"/>
  <c r="DD542"/>
  <c r="CN541"/>
  <c r="DG540"/>
  <c r="DF540"/>
  <c r="DE540"/>
  <c r="DD540"/>
  <c r="DG539"/>
  <c r="DF539"/>
  <c r="DE539"/>
  <c r="DD539"/>
  <c r="CN538"/>
  <c r="CK538"/>
  <c r="CJ538"/>
  <c r="CI538"/>
  <c r="CH538"/>
  <c r="CG538"/>
  <c r="CF538"/>
  <c r="CE538"/>
  <c r="CD538"/>
  <c r="CC538"/>
  <c r="CN537"/>
  <c r="CK537"/>
  <c r="CJ537"/>
  <c r="CI537"/>
  <c r="CH537"/>
  <c r="CG537"/>
  <c r="CF537"/>
  <c r="CE537"/>
  <c r="CD537"/>
  <c r="CC537"/>
  <c r="CN536"/>
  <c r="CK536"/>
  <c r="CJ536"/>
  <c r="CI536"/>
  <c r="CH536"/>
  <c r="CG536"/>
  <c r="CF536"/>
  <c r="CE536"/>
  <c r="CD536"/>
  <c r="CC536"/>
  <c r="CN535"/>
  <c r="CK535"/>
  <c r="CJ535"/>
  <c r="CI535"/>
  <c r="CH535"/>
  <c r="CG535"/>
  <c r="CF535"/>
  <c r="CE535"/>
  <c r="CD535"/>
  <c r="CC535"/>
  <c r="CN534"/>
  <c r="CK534"/>
  <c r="CJ534"/>
  <c r="CI534"/>
  <c r="CH534"/>
  <c r="CG534"/>
  <c r="CF534"/>
  <c r="CE534"/>
  <c r="CD534"/>
  <c r="CC534"/>
  <c r="DM533"/>
  <c r="DL533"/>
  <c r="DK533"/>
  <c r="DJ533"/>
  <c r="DI533"/>
  <c r="DH533"/>
  <c r="DG533"/>
  <c r="DF533"/>
  <c r="DE533"/>
  <c r="DD533"/>
  <c r="DC533"/>
  <c r="DB533"/>
  <c r="DA533"/>
  <c r="CZ533"/>
  <c r="CY533"/>
  <c r="CX533"/>
  <c r="CW533"/>
  <c r="CV533"/>
  <c r="CU533"/>
  <c r="CT533"/>
  <c r="CS533"/>
  <c r="CR533"/>
  <c r="CQ533"/>
  <c r="CP533"/>
  <c r="CO533"/>
  <c r="CN533"/>
  <c r="CM533"/>
  <c r="CL533"/>
  <c r="CK533"/>
  <c r="CJ533"/>
  <c r="CI533"/>
  <c r="CH533"/>
  <c r="CG533"/>
  <c r="CF533"/>
  <c r="CE533"/>
  <c r="CD533"/>
  <c r="CC533"/>
  <c r="CB533"/>
  <c r="CA533"/>
  <c r="BZ533"/>
  <c r="BY533"/>
  <c r="BX533"/>
  <c r="BW533"/>
  <c r="BV533"/>
  <c r="BU533"/>
  <c r="BT533"/>
  <c r="BS533"/>
  <c r="BR533"/>
  <c r="BQ533"/>
  <c r="BP533"/>
  <c r="BO533"/>
  <c r="BN533"/>
  <c r="DM532"/>
  <c r="DL532"/>
  <c r="DK532"/>
  <c r="DJ532"/>
  <c r="DI532"/>
  <c r="DH532"/>
  <c r="DG532"/>
  <c r="DF532"/>
  <c r="DE532"/>
  <c r="DD532"/>
  <c r="DC532"/>
  <c r="DB532"/>
  <c r="DA532"/>
  <c r="CZ532"/>
  <c r="CY532"/>
  <c r="CX532"/>
  <c r="CW532"/>
  <c r="CV532"/>
  <c r="CU532"/>
  <c r="CT532"/>
  <c r="CS532"/>
  <c r="CR532"/>
  <c r="CQ532"/>
  <c r="CP532"/>
  <c r="CO532"/>
  <c r="CN532"/>
  <c r="CM532"/>
  <c r="CL532"/>
  <c r="CK532"/>
  <c r="CJ532"/>
  <c r="CI532"/>
  <c r="CH532"/>
  <c r="CG532"/>
  <c r="CF532"/>
  <c r="CE532"/>
  <c r="CD532"/>
  <c r="CC532"/>
  <c r="CB532"/>
  <c r="CA532"/>
  <c r="BZ532"/>
  <c r="BY532"/>
  <c r="BX532"/>
  <c r="BW532"/>
  <c r="BV532"/>
  <c r="BU532"/>
  <c r="BT532"/>
  <c r="BS532"/>
  <c r="BR532"/>
  <c r="BQ532"/>
  <c r="BP532"/>
  <c r="BO532"/>
  <c r="BN532"/>
  <c r="DM531"/>
  <c r="DL531"/>
  <c r="DK531"/>
  <c r="DJ531"/>
  <c r="DI531"/>
  <c r="DH531"/>
  <c r="CM531"/>
  <c r="CL531"/>
  <c r="DG530"/>
  <c r="DF530"/>
  <c r="DE530"/>
  <c r="CN529"/>
  <c r="DC528"/>
  <c r="DB528"/>
  <c r="DA528"/>
  <c r="DC527"/>
  <c r="DB527"/>
  <c r="DA527"/>
  <c r="DC526"/>
  <c r="DB526"/>
  <c r="DA526"/>
  <c r="DC525"/>
  <c r="DB525"/>
  <c r="DA525"/>
  <c r="DG524"/>
  <c r="DF524"/>
  <c r="DE524"/>
  <c r="DD524"/>
  <c r="DM523"/>
  <c r="DL523"/>
  <c r="DK523"/>
  <c r="DJ523"/>
  <c r="DI523"/>
  <c r="DH523"/>
  <c r="DG523"/>
  <c r="DF523"/>
  <c r="DE523"/>
  <c r="DD523"/>
  <c r="DC523"/>
  <c r="DB523"/>
  <c r="DA523"/>
  <c r="CZ523"/>
  <c r="CY523"/>
  <c r="CX523"/>
  <c r="CW523"/>
  <c r="CV523"/>
  <c r="CU523"/>
  <c r="CT523"/>
  <c r="CS523"/>
  <c r="CR523"/>
  <c r="CQ523"/>
  <c r="CP523"/>
  <c r="CO523"/>
  <c r="CN523"/>
  <c r="CM523"/>
  <c r="CL523"/>
  <c r="CK523"/>
  <c r="CJ523"/>
  <c r="CI523"/>
  <c r="CH523"/>
  <c r="CG523"/>
  <c r="CF523"/>
  <c r="CE523"/>
  <c r="CD523"/>
  <c r="CC523"/>
  <c r="CB523"/>
  <c r="CA523"/>
  <c r="BZ523"/>
  <c r="BY523"/>
  <c r="BX523"/>
  <c r="BW523"/>
  <c r="BV523"/>
  <c r="BU523"/>
  <c r="BT523"/>
  <c r="BS523"/>
  <c r="BR523"/>
  <c r="BQ523"/>
  <c r="BP523"/>
  <c r="BO523"/>
  <c r="BN523"/>
  <c r="CN522"/>
  <c r="CK522"/>
  <c r="CJ522"/>
  <c r="CI522"/>
  <c r="CH522"/>
  <c r="CG522"/>
  <c r="CF522"/>
  <c r="CE522"/>
  <c r="CD522"/>
  <c r="CC522"/>
  <c r="CN521"/>
  <c r="CK521"/>
  <c r="CJ521"/>
  <c r="CI521"/>
  <c r="CH521"/>
  <c r="CG521"/>
  <c r="CF521"/>
  <c r="CE521"/>
  <c r="CD521"/>
  <c r="CC521"/>
  <c r="CN520"/>
  <c r="CK520"/>
  <c r="CJ520"/>
  <c r="CI520"/>
  <c r="CH520"/>
  <c r="CG520"/>
  <c r="CF520"/>
  <c r="CE520"/>
  <c r="CD520"/>
  <c r="CC520"/>
  <c r="CN519"/>
  <c r="CK519"/>
  <c r="CJ519"/>
  <c r="CI519"/>
  <c r="CH519"/>
  <c r="CG519"/>
  <c r="CF519"/>
  <c r="CE519"/>
  <c r="CD519"/>
  <c r="CC519"/>
  <c r="CN518"/>
  <c r="CK518"/>
  <c r="CJ518"/>
  <c r="CI518"/>
  <c r="CH518"/>
  <c r="CG518"/>
  <c r="CF518"/>
  <c r="CE518"/>
  <c r="CD518"/>
  <c r="CC518"/>
  <c r="DM517"/>
  <c r="DL517"/>
  <c r="DK517"/>
  <c r="DJ517"/>
  <c r="DI517"/>
  <c r="DH517"/>
  <c r="DG517"/>
  <c r="DF517"/>
  <c r="DE517"/>
  <c r="DD517"/>
  <c r="DC517"/>
  <c r="DB517"/>
  <c r="DA517"/>
  <c r="CZ517"/>
  <c r="CY517"/>
  <c r="CX517"/>
  <c r="CW517"/>
  <c r="CV517"/>
  <c r="CU517"/>
  <c r="CT517"/>
  <c r="CS517"/>
  <c r="CR517"/>
  <c r="CQ517"/>
  <c r="CP517"/>
  <c r="CO517"/>
  <c r="CN517"/>
  <c r="CM517"/>
  <c r="CL517"/>
  <c r="CK517"/>
  <c r="CJ517"/>
  <c r="CI517"/>
  <c r="CH517"/>
  <c r="CG517"/>
  <c r="CF517"/>
  <c r="CE517"/>
  <c r="CD517"/>
  <c r="CC517"/>
  <c r="CB517"/>
  <c r="CA517"/>
  <c r="BZ517"/>
  <c r="BY517"/>
  <c r="BX517"/>
  <c r="BW517"/>
  <c r="BV517"/>
  <c r="BU517"/>
  <c r="BT517"/>
  <c r="BS517"/>
  <c r="BR517"/>
  <c r="BQ517"/>
  <c r="BP517"/>
  <c r="BO517"/>
  <c r="BN517"/>
  <c r="DM516"/>
  <c r="DL516"/>
  <c r="DK516"/>
  <c r="DJ516"/>
  <c r="DI516"/>
  <c r="DH516"/>
  <c r="CM516"/>
  <c r="CL516"/>
  <c r="DG515"/>
  <c r="DF515"/>
  <c r="DE515"/>
  <c r="CN514"/>
  <c r="DG513"/>
  <c r="DF513"/>
  <c r="DE513"/>
  <c r="DG512"/>
  <c r="DF512"/>
  <c r="DE512"/>
  <c r="DG511"/>
  <c r="DF511"/>
  <c r="DE511"/>
  <c r="DG510"/>
  <c r="DF510"/>
  <c r="DE510"/>
  <c r="DD509"/>
  <c r="DC509"/>
  <c r="DB509"/>
  <c r="DA509"/>
  <c r="DM508"/>
  <c r="DL508"/>
  <c r="DK508"/>
  <c r="DJ508"/>
  <c r="DI508"/>
  <c r="DH508"/>
  <c r="DG508"/>
  <c r="DF508"/>
  <c r="DE508"/>
  <c r="DD508"/>
  <c r="DC508"/>
  <c r="DB508"/>
  <c r="DA508"/>
  <c r="CZ508"/>
  <c r="CY508"/>
  <c r="CX508"/>
  <c r="CW508"/>
  <c r="CV508"/>
  <c r="CU508"/>
  <c r="CT508"/>
  <c r="CS508"/>
  <c r="CR508"/>
  <c r="CQ508"/>
  <c r="CP508"/>
  <c r="CO508"/>
  <c r="CN508"/>
  <c r="CM508"/>
  <c r="CL508"/>
  <c r="CK508"/>
  <c r="CJ508"/>
  <c r="CI508"/>
  <c r="CH508"/>
  <c r="CG508"/>
  <c r="CF508"/>
  <c r="CE508"/>
  <c r="CD508"/>
  <c r="CC508"/>
  <c r="CB508"/>
  <c r="CA508"/>
  <c r="BZ508"/>
  <c r="BY508"/>
  <c r="BX508"/>
  <c r="BW508"/>
  <c r="BV508"/>
  <c r="BU508"/>
  <c r="BT508"/>
  <c r="BS508"/>
  <c r="BR508"/>
  <c r="BQ508"/>
  <c r="BP508"/>
  <c r="BO508"/>
  <c r="BN508"/>
  <c r="CN507"/>
  <c r="CK507"/>
  <c r="CJ507"/>
  <c r="CI507"/>
  <c r="CH507"/>
  <c r="CG507"/>
  <c r="CF507"/>
  <c r="CE507"/>
  <c r="CD507"/>
  <c r="CC507"/>
  <c r="CN506"/>
  <c r="CK506"/>
  <c r="CJ506"/>
  <c r="CI506"/>
  <c r="CH506"/>
  <c r="CG506"/>
  <c r="CF506"/>
  <c r="CE506"/>
  <c r="CD506"/>
  <c r="CC506"/>
  <c r="CN505"/>
  <c r="CK505"/>
  <c r="CJ505"/>
  <c r="CI505"/>
  <c r="CH505"/>
  <c r="CG505"/>
  <c r="CF505"/>
  <c r="CE505"/>
  <c r="CD505"/>
  <c r="CC505"/>
  <c r="CN504"/>
  <c r="CK504"/>
  <c r="CJ504"/>
  <c r="CI504"/>
  <c r="CH504"/>
  <c r="CG504"/>
  <c r="CF504"/>
  <c r="CE504"/>
  <c r="CD504"/>
  <c r="CC504"/>
  <c r="CN503"/>
  <c r="CK503"/>
  <c r="CJ503"/>
  <c r="CI503"/>
  <c r="CH503"/>
  <c r="CG503"/>
  <c r="CF503"/>
  <c r="CE503"/>
  <c r="CD503"/>
  <c r="CC503"/>
  <c r="DM502"/>
  <c r="DL502"/>
  <c r="DK502"/>
  <c r="DJ502"/>
  <c r="DI502"/>
  <c r="DH502"/>
  <c r="DG502"/>
  <c r="DF502"/>
  <c r="DE502"/>
  <c r="DD502"/>
  <c r="DC502"/>
  <c r="DB502"/>
  <c r="DA502"/>
  <c r="CZ502"/>
  <c r="CY502"/>
  <c r="CX502"/>
  <c r="CW502"/>
  <c r="CV502"/>
  <c r="CU502"/>
  <c r="CT502"/>
  <c r="CS502"/>
  <c r="CR502"/>
  <c r="CQ502"/>
  <c r="CP502"/>
  <c r="CO502"/>
  <c r="CN502"/>
  <c r="CM502"/>
  <c r="CL502"/>
  <c r="CK502"/>
  <c r="CJ502"/>
  <c r="CI502"/>
  <c r="CH502"/>
  <c r="CG502"/>
  <c r="CF502"/>
  <c r="CE502"/>
  <c r="CD502"/>
  <c r="CC502"/>
  <c r="CB502"/>
  <c r="CA502"/>
  <c r="BZ502"/>
  <c r="BY502"/>
  <c r="BX502"/>
  <c r="BW502"/>
  <c r="BV502"/>
  <c r="BU502"/>
  <c r="BT502"/>
  <c r="BS502"/>
  <c r="BR502"/>
  <c r="BQ502"/>
  <c r="BP502"/>
  <c r="BO502"/>
  <c r="BN502"/>
  <c r="DM501"/>
  <c r="DL501"/>
  <c r="DK501"/>
  <c r="DJ501"/>
  <c r="DI501"/>
  <c r="DH501"/>
  <c r="CM501"/>
  <c r="CL501"/>
  <c r="DG500"/>
  <c r="DF500"/>
  <c r="DE500"/>
  <c r="DD500"/>
  <c r="DG499"/>
  <c r="DF499"/>
  <c r="DE499"/>
  <c r="DD499"/>
  <c r="DG498"/>
  <c r="DF498"/>
  <c r="DE498"/>
  <c r="DD498"/>
  <c r="DG497"/>
  <c r="DF497"/>
  <c r="DE497"/>
  <c r="DD497"/>
  <c r="DG496"/>
  <c r="DF496"/>
  <c r="DE496"/>
  <c r="DD496"/>
  <c r="DG495"/>
  <c r="DF495"/>
  <c r="DE495"/>
  <c r="DD495"/>
  <c r="DG494"/>
  <c r="DF494"/>
  <c r="DE494"/>
  <c r="DD494"/>
  <c r="DG493"/>
  <c r="DF493"/>
  <c r="DE493"/>
  <c r="DD493"/>
  <c r="CN492"/>
  <c r="CK492"/>
  <c r="CJ492"/>
  <c r="CI492"/>
  <c r="CH492"/>
  <c r="CG492"/>
  <c r="CF492"/>
  <c r="CE492"/>
  <c r="CD492"/>
  <c r="CC492"/>
  <c r="CN491"/>
  <c r="CK491"/>
  <c r="CJ491"/>
  <c r="CI491"/>
  <c r="CH491"/>
  <c r="CG491"/>
  <c r="CF491"/>
  <c r="CE491"/>
  <c r="CD491"/>
  <c r="CC491"/>
  <c r="CN490"/>
  <c r="CK490"/>
  <c r="CJ490"/>
  <c r="CI490"/>
  <c r="CH490"/>
  <c r="CG490"/>
  <c r="CF490"/>
  <c r="CE490"/>
  <c r="CD490"/>
  <c r="CC490"/>
  <c r="DG489"/>
  <c r="DF489"/>
  <c r="DE489"/>
  <c r="DD489"/>
  <c r="CN488"/>
  <c r="CK488"/>
  <c r="CJ488"/>
  <c r="CI488"/>
  <c r="CH488"/>
  <c r="CG488"/>
  <c r="CF488"/>
  <c r="CE488"/>
  <c r="CD488"/>
  <c r="CC488"/>
  <c r="CN487"/>
  <c r="CK487"/>
  <c r="CJ487"/>
  <c r="CI487"/>
  <c r="CH487"/>
  <c r="CG487"/>
  <c r="CF487"/>
  <c r="CE487"/>
  <c r="CD487"/>
  <c r="CC487"/>
  <c r="CN486"/>
  <c r="CK486"/>
  <c r="CJ486"/>
  <c r="CI486"/>
  <c r="CH486"/>
  <c r="CG486"/>
  <c r="CF486"/>
  <c r="CE486"/>
  <c r="CD486"/>
  <c r="CC486"/>
  <c r="CN485"/>
  <c r="CK485"/>
  <c r="CJ485"/>
  <c r="CI485"/>
  <c r="CH485"/>
  <c r="CG485"/>
  <c r="CF485"/>
  <c r="CE485"/>
  <c r="CD485"/>
  <c r="CC485"/>
  <c r="DM484"/>
  <c r="DL484"/>
  <c r="DK484"/>
  <c r="DJ484"/>
  <c r="DI484"/>
  <c r="DH484"/>
  <c r="DG484"/>
  <c r="DF484"/>
  <c r="DE484"/>
  <c r="DD484"/>
  <c r="DC484"/>
  <c r="DB484"/>
  <c r="DA484"/>
  <c r="CZ484"/>
  <c r="CY484"/>
  <c r="CX484"/>
  <c r="CW484"/>
  <c r="CV484"/>
  <c r="CU484"/>
  <c r="CT484"/>
  <c r="CS484"/>
  <c r="CR484"/>
  <c r="CQ484"/>
  <c r="CP484"/>
  <c r="CO484"/>
  <c r="CN484"/>
  <c r="CM484"/>
  <c r="CL484"/>
  <c r="CK484"/>
  <c r="CJ484"/>
  <c r="CI484"/>
  <c r="CH484"/>
  <c r="CG484"/>
  <c r="CF484"/>
  <c r="CE484"/>
  <c r="CD484"/>
  <c r="CC484"/>
  <c r="CB484"/>
  <c r="CA484"/>
  <c r="BZ484"/>
  <c r="BY484"/>
  <c r="BX484"/>
  <c r="BW484"/>
  <c r="BV484"/>
  <c r="BU484"/>
  <c r="BT484"/>
  <c r="BS484"/>
  <c r="BR484"/>
  <c r="BQ484"/>
  <c r="BP484"/>
  <c r="BO484"/>
  <c r="BN484"/>
  <c r="DM483"/>
  <c r="DL483"/>
  <c r="DK483"/>
  <c r="DJ483"/>
  <c r="DI483"/>
  <c r="DH483"/>
  <c r="CM483"/>
  <c r="CL483"/>
  <c r="DG482"/>
  <c r="DF482"/>
  <c r="DE482"/>
  <c r="DD482"/>
  <c r="DG481"/>
  <c r="DF481"/>
  <c r="DE481"/>
  <c r="DD481"/>
  <c r="DG480"/>
  <c r="DF480"/>
  <c r="DE480"/>
  <c r="DD480"/>
  <c r="DG479"/>
  <c r="DF479"/>
  <c r="DE479"/>
  <c r="DD479"/>
  <c r="DG478"/>
  <c r="DF478"/>
  <c r="DE478"/>
  <c r="DD478"/>
  <c r="DG477"/>
  <c r="DF477"/>
  <c r="DE477"/>
  <c r="DD477"/>
  <c r="DG476"/>
  <c r="DF476"/>
  <c r="DE476"/>
  <c r="DD476"/>
  <c r="DG475"/>
  <c r="DF475"/>
  <c r="DE475"/>
  <c r="DD475"/>
  <c r="DG474"/>
  <c r="DF474"/>
  <c r="DE474"/>
  <c r="DD474"/>
  <c r="CN473"/>
  <c r="CK473"/>
  <c r="CJ473"/>
  <c r="CI473"/>
  <c r="CH473"/>
  <c r="CG473"/>
  <c r="CF473"/>
  <c r="CE473"/>
  <c r="CD473"/>
  <c r="CC473"/>
  <c r="CN472"/>
  <c r="CK472"/>
  <c r="CJ472"/>
  <c r="CI472"/>
  <c r="CH472"/>
  <c r="CG472"/>
  <c r="CF472"/>
  <c r="CE472"/>
  <c r="CD472"/>
  <c r="CC472"/>
  <c r="CN471"/>
  <c r="CK471"/>
  <c r="CJ471"/>
  <c r="CI471"/>
  <c r="CH471"/>
  <c r="CG471"/>
  <c r="CF471"/>
  <c r="CE471"/>
  <c r="CD471"/>
  <c r="CC471"/>
  <c r="CN470"/>
  <c r="CK470"/>
  <c r="CJ470"/>
  <c r="CI470"/>
  <c r="CH470"/>
  <c r="CG470"/>
  <c r="CF470"/>
  <c r="CE470"/>
  <c r="CD470"/>
  <c r="CC470"/>
  <c r="DM469"/>
  <c r="DL469"/>
  <c r="DK469"/>
  <c r="DJ469"/>
  <c r="DI469"/>
  <c r="DH469"/>
  <c r="DG469"/>
  <c r="DF469"/>
  <c r="DE469"/>
  <c r="DD469"/>
  <c r="DC469"/>
  <c r="DB469"/>
  <c r="DA469"/>
  <c r="CZ469"/>
  <c r="CY469"/>
  <c r="CX469"/>
  <c r="CW469"/>
  <c r="CV469"/>
  <c r="CU469"/>
  <c r="CT469"/>
  <c r="CS469"/>
  <c r="CR469"/>
  <c r="CQ469"/>
  <c r="CP469"/>
  <c r="CO469"/>
  <c r="CN469"/>
  <c r="CM469"/>
  <c r="CL469"/>
  <c r="CK469"/>
  <c r="CJ469"/>
  <c r="CI469"/>
  <c r="CH469"/>
  <c r="CG469"/>
  <c r="CF469"/>
  <c r="CE469"/>
  <c r="CD469"/>
  <c r="CC469"/>
  <c r="CB469"/>
  <c r="CA469"/>
  <c r="BZ469"/>
  <c r="BY469"/>
  <c r="BX469"/>
  <c r="BW469"/>
  <c r="BV469"/>
  <c r="BU469"/>
  <c r="BT469"/>
  <c r="BS469"/>
  <c r="BR469"/>
  <c r="BQ469"/>
  <c r="BP469"/>
  <c r="BO469"/>
  <c r="BN469"/>
  <c r="DM468"/>
  <c r="DL468"/>
  <c r="DK468"/>
  <c r="DJ468"/>
  <c r="DI468"/>
  <c r="DH468"/>
  <c r="DG468"/>
  <c r="DF468"/>
  <c r="DE468"/>
  <c r="DD468"/>
  <c r="DC468"/>
  <c r="DB468"/>
  <c r="DA468"/>
  <c r="CZ468"/>
  <c r="CY468"/>
  <c r="CX468"/>
  <c r="CW468"/>
  <c r="CV468"/>
  <c r="CU468"/>
  <c r="CT468"/>
  <c r="CS468"/>
  <c r="CR468"/>
  <c r="CQ468"/>
  <c r="CP468"/>
  <c r="CO468"/>
  <c r="CN468"/>
  <c r="CM468"/>
  <c r="CL468"/>
  <c r="CK468"/>
  <c r="CJ468"/>
  <c r="CI468"/>
  <c r="CH468"/>
  <c r="CG468"/>
  <c r="CF468"/>
  <c r="CE468"/>
  <c r="CD468"/>
  <c r="CC468"/>
  <c r="CB468"/>
  <c r="CA468"/>
  <c r="BZ468"/>
  <c r="BY468"/>
  <c r="BX468"/>
  <c r="BW468"/>
  <c r="BV468"/>
  <c r="BU468"/>
  <c r="BT468"/>
  <c r="BS468"/>
  <c r="BR468"/>
  <c r="BQ468"/>
  <c r="BP468"/>
  <c r="BO468"/>
  <c r="BN468"/>
  <c r="DM467"/>
  <c r="DL467"/>
  <c r="DK467"/>
  <c r="DJ467"/>
  <c r="DI467"/>
  <c r="DH467"/>
  <c r="CM467"/>
  <c r="CL467"/>
  <c r="DG466"/>
  <c r="DF466"/>
  <c r="DE466"/>
  <c r="DD466"/>
  <c r="DG465"/>
  <c r="DF465"/>
  <c r="DE465"/>
  <c r="DD465"/>
  <c r="DG464"/>
  <c r="DF464"/>
  <c r="DE464"/>
  <c r="DD464"/>
  <c r="DG463"/>
  <c r="DF463"/>
  <c r="DE463"/>
  <c r="DD463"/>
  <c r="DG462"/>
  <c r="DF462"/>
  <c r="DE462"/>
  <c r="DD462"/>
  <c r="DG461"/>
  <c r="DF461"/>
  <c r="DE461"/>
  <c r="DD461"/>
  <c r="DG460"/>
  <c r="DF460"/>
  <c r="DE460"/>
  <c r="DD460"/>
  <c r="DG459"/>
  <c r="DF459"/>
  <c r="DE459"/>
  <c r="DD459"/>
  <c r="DG458"/>
  <c r="DF458"/>
  <c r="DE458"/>
  <c r="DD458"/>
  <c r="DG457"/>
  <c r="DF457"/>
  <c r="DE457"/>
  <c r="DD457"/>
  <c r="CN456"/>
  <c r="CK456"/>
  <c r="CJ456"/>
  <c r="CI456"/>
  <c r="CH456"/>
  <c r="CG456"/>
  <c r="CF456"/>
  <c r="CE456"/>
  <c r="CD456"/>
  <c r="CC456"/>
  <c r="CN455"/>
  <c r="CK455"/>
  <c r="CJ455"/>
  <c r="CI455"/>
  <c r="CH455"/>
  <c r="CG455"/>
  <c r="CF455"/>
  <c r="CE455"/>
  <c r="CD455"/>
  <c r="CC455"/>
  <c r="CN454"/>
  <c r="CK454"/>
  <c r="CJ454"/>
  <c r="CI454"/>
  <c r="CH454"/>
  <c r="CG454"/>
  <c r="CF454"/>
  <c r="CE454"/>
  <c r="CD454"/>
  <c r="CC454"/>
  <c r="DM453"/>
  <c r="DL453"/>
  <c r="DK453"/>
  <c r="DJ453"/>
  <c r="DI453"/>
  <c r="DH453"/>
  <c r="DG453"/>
  <c r="DF453"/>
  <c r="DE453"/>
  <c r="DD453"/>
  <c r="DC453"/>
  <c r="DB453"/>
  <c r="DA453"/>
  <c r="CZ453"/>
  <c r="CY453"/>
  <c r="CX453"/>
  <c r="CW453"/>
  <c r="CV453"/>
  <c r="CU453"/>
  <c r="CT453"/>
  <c r="CS453"/>
  <c r="CR453"/>
  <c r="CQ453"/>
  <c r="CP453"/>
  <c r="CO453"/>
  <c r="CN453"/>
  <c r="CM453"/>
  <c r="CL453"/>
  <c r="CK453"/>
  <c r="CJ453"/>
  <c r="CI453"/>
  <c r="CH453"/>
  <c r="CG453"/>
  <c r="CF453"/>
  <c r="CE453"/>
  <c r="CD453"/>
  <c r="CC453"/>
  <c r="CB453"/>
  <c r="CA453"/>
  <c r="BZ453"/>
  <c r="BY453"/>
  <c r="BX453"/>
  <c r="BW453"/>
  <c r="BV453"/>
  <c r="BU453"/>
  <c r="BT453"/>
  <c r="BS453"/>
  <c r="BR453"/>
  <c r="BQ453"/>
  <c r="BP453"/>
  <c r="BO453"/>
  <c r="BN453"/>
  <c r="DM452"/>
  <c r="DL452"/>
  <c r="DK452"/>
  <c r="DJ452"/>
  <c r="DI452"/>
  <c r="DH452"/>
  <c r="DG452"/>
  <c r="DF452"/>
  <c r="DE452"/>
  <c r="DD452"/>
  <c r="DC452"/>
  <c r="DB452"/>
  <c r="DA452"/>
  <c r="CZ452"/>
  <c r="CY452"/>
  <c r="CX452"/>
  <c r="CW452"/>
  <c r="CV452"/>
  <c r="CU452"/>
  <c r="CT452"/>
  <c r="CS452"/>
  <c r="CR452"/>
  <c r="CQ452"/>
  <c r="CP452"/>
  <c r="CO452"/>
  <c r="CN452"/>
  <c r="CM452"/>
  <c r="CL452"/>
  <c r="CK452"/>
  <c r="CJ452"/>
  <c r="CI452"/>
  <c r="CH452"/>
  <c r="CG452"/>
  <c r="CF452"/>
  <c r="CE452"/>
  <c r="CD452"/>
  <c r="CC452"/>
  <c r="CB452"/>
  <c r="CA452"/>
  <c r="BZ452"/>
  <c r="BY452"/>
  <c r="BX452"/>
  <c r="BW452"/>
  <c r="BV452"/>
  <c r="BU452"/>
  <c r="BT452"/>
  <c r="BS452"/>
  <c r="BR452"/>
  <c r="BQ452"/>
  <c r="BP452"/>
  <c r="BO452"/>
  <c r="BN452"/>
  <c r="DM451"/>
  <c r="DL451"/>
  <c r="DK451"/>
  <c r="DJ451"/>
  <c r="DI451"/>
  <c r="DH451"/>
  <c r="DG451"/>
  <c r="DF451"/>
  <c r="DE451"/>
  <c r="DD451"/>
  <c r="DC451"/>
  <c r="DB451"/>
  <c r="DA451"/>
  <c r="CZ451"/>
  <c r="CY451"/>
  <c r="CX451"/>
  <c r="CW451"/>
  <c r="CV451"/>
  <c r="CU451"/>
  <c r="CT451"/>
  <c r="CS451"/>
  <c r="CR451"/>
  <c r="CQ451"/>
  <c r="CP451"/>
  <c r="CO451"/>
  <c r="CN451"/>
  <c r="CM451"/>
  <c r="CL451"/>
  <c r="CK451"/>
  <c r="CJ451"/>
  <c r="CI451"/>
  <c r="CH451"/>
  <c r="CG451"/>
  <c r="CF451"/>
  <c r="CE451"/>
  <c r="CD451"/>
  <c r="CC451"/>
  <c r="CB451"/>
  <c r="CA451"/>
  <c r="BZ451"/>
  <c r="BY451"/>
  <c r="BX451"/>
  <c r="BW451"/>
  <c r="BV451"/>
  <c r="BU451"/>
  <c r="BT451"/>
  <c r="BS451"/>
  <c r="BR451"/>
  <c r="BQ451"/>
  <c r="BP451"/>
  <c r="BO451"/>
  <c r="BN451"/>
  <c r="DM450"/>
  <c r="DL450"/>
  <c r="DK450"/>
  <c r="DJ450"/>
  <c r="DI450"/>
  <c r="DH450"/>
  <c r="CM450"/>
  <c r="CL450"/>
  <c r="DG449"/>
  <c r="DF449"/>
  <c r="DE449"/>
  <c r="DD449"/>
  <c r="DG448"/>
  <c r="DF448"/>
  <c r="DE448"/>
  <c r="DD448"/>
  <c r="DG447"/>
  <c r="DF447"/>
  <c r="DE447"/>
  <c r="DD447"/>
  <c r="DG446"/>
  <c r="DF446"/>
  <c r="DE446"/>
  <c r="DD446"/>
  <c r="DG445"/>
  <c r="DF445"/>
  <c r="DE445"/>
  <c r="DD445"/>
  <c r="DG444"/>
  <c r="DF444"/>
  <c r="DE444"/>
  <c r="DD444"/>
  <c r="DG443"/>
  <c r="DF443"/>
  <c r="DE443"/>
  <c r="DD443"/>
  <c r="DM442"/>
  <c r="DL442"/>
  <c r="DK442"/>
  <c r="DJ442"/>
  <c r="DI442"/>
  <c r="DH442"/>
  <c r="DG442"/>
  <c r="DF442"/>
  <c r="DE442"/>
  <c r="DD442"/>
  <c r="DC442"/>
  <c r="DB442"/>
  <c r="DA442"/>
  <c r="CZ442"/>
  <c r="CY442"/>
  <c r="CX442"/>
  <c r="CW442"/>
  <c r="CV442"/>
  <c r="CU442"/>
  <c r="CT442"/>
  <c r="CS442"/>
  <c r="CR442"/>
  <c r="CQ442"/>
  <c r="CP442"/>
  <c r="CO442"/>
  <c r="CN442"/>
  <c r="CM442"/>
  <c r="CL442"/>
  <c r="CK442"/>
  <c r="CJ442"/>
  <c r="CI442"/>
  <c r="CH442"/>
  <c r="CG442"/>
  <c r="CF442"/>
  <c r="CE442"/>
  <c r="CD442"/>
  <c r="CC442"/>
  <c r="CB442"/>
  <c r="CA442"/>
  <c r="BZ442"/>
  <c r="BY442"/>
  <c r="BX442"/>
  <c r="BW442"/>
  <c r="BV442"/>
  <c r="BU442"/>
  <c r="BT442"/>
  <c r="BS442"/>
  <c r="BR442"/>
  <c r="BQ442"/>
  <c r="BP442"/>
  <c r="BO442"/>
  <c r="BN442"/>
  <c r="DM441"/>
  <c r="DL441"/>
  <c r="DK441"/>
  <c r="DJ441"/>
  <c r="DI441"/>
  <c r="DH441"/>
  <c r="DG441"/>
  <c r="DF441"/>
  <c r="DE441"/>
  <c r="DD441"/>
  <c r="DC441"/>
  <c r="DB441"/>
  <c r="DA441"/>
  <c r="CZ441"/>
  <c r="CY441"/>
  <c r="CX441"/>
  <c r="CW441"/>
  <c r="CV441"/>
  <c r="CU441"/>
  <c r="CT441"/>
  <c r="CS441"/>
  <c r="CR441"/>
  <c r="CQ441"/>
  <c r="CP441"/>
  <c r="CO441"/>
  <c r="CN441"/>
  <c r="CM441"/>
  <c r="CL441"/>
  <c r="CK441"/>
  <c r="CJ441"/>
  <c r="CI441"/>
  <c r="CH441"/>
  <c r="CG441"/>
  <c r="CF441"/>
  <c r="CE441"/>
  <c r="CD441"/>
  <c r="CC441"/>
  <c r="CB441"/>
  <c r="CA441"/>
  <c r="BZ441"/>
  <c r="BY441"/>
  <c r="BX441"/>
  <c r="BW441"/>
  <c r="BV441"/>
  <c r="BU441"/>
  <c r="BT441"/>
  <c r="BS441"/>
  <c r="BR441"/>
  <c r="BQ441"/>
  <c r="BP441"/>
  <c r="BO441"/>
  <c r="BN441"/>
  <c r="DG440"/>
  <c r="DF440"/>
  <c r="DE440"/>
  <c r="DD440"/>
  <c r="CN439"/>
  <c r="CK439"/>
  <c r="CJ439"/>
  <c r="CI439"/>
  <c r="CH439"/>
  <c r="CG439"/>
  <c r="CF439"/>
  <c r="CE439"/>
  <c r="CD439"/>
  <c r="CC439"/>
  <c r="CN438"/>
  <c r="CK438"/>
  <c r="CJ438"/>
  <c r="CI438"/>
  <c r="CH438"/>
  <c r="CG438"/>
  <c r="CF438"/>
  <c r="CE438"/>
  <c r="CD438"/>
  <c r="CC438"/>
  <c r="CN437"/>
  <c r="CK437"/>
  <c r="CJ437"/>
  <c r="CI437"/>
  <c r="CH437"/>
  <c r="CG437"/>
  <c r="CF437"/>
  <c r="CE437"/>
  <c r="CD437"/>
  <c r="CC437"/>
  <c r="CN436"/>
  <c r="CK436"/>
  <c r="CJ436"/>
  <c r="CI436"/>
  <c r="CH436"/>
  <c r="CG436"/>
  <c r="CF436"/>
  <c r="CE436"/>
  <c r="CD436"/>
  <c r="CC436"/>
  <c r="CN435"/>
  <c r="CK435"/>
  <c r="CJ435"/>
  <c r="CI435"/>
  <c r="CH435"/>
  <c r="CG435"/>
  <c r="CF435"/>
  <c r="CE435"/>
  <c r="CD435"/>
  <c r="CC435"/>
  <c r="CN434"/>
  <c r="CK434"/>
  <c r="CJ434"/>
  <c r="CI434"/>
  <c r="CH434"/>
  <c r="CG434"/>
  <c r="CF434"/>
  <c r="CE434"/>
  <c r="CD434"/>
  <c r="CC434"/>
  <c r="DM433"/>
  <c r="DL433"/>
  <c r="DK433"/>
  <c r="DJ433"/>
  <c r="DI433"/>
  <c r="DH433"/>
  <c r="DG433"/>
  <c r="DF433"/>
  <c r="DE433"/>
  <c r="DD433"/>
  <c r="DC433"/>
  <c r="DB433"/>
  <c r="DA433"/>
  <c r="CZ433"/>
  <c r="CY433"/>
  <c r="CX433"/>
  <c r="CW433"/>
  <c r="CV433"/>
  <c r="CU433"/>
  <c r="CT433"/>
  <c r="CS433"/>
  <c r="CR433"/>
  <c r="CQ433"/>
  <c r="CP433"/>
  <c r="CO433"/>
  <c r="CN433"/>
  <c r="CM433"/>
  <c r="CL433"/>
  <c r="CK433"/>
  <c r="CJ433"/>
  <c r="CI433"/>
  <c r="CH433"/>
  <c r="CG433"/>
  <c r="CF433"/>
  <c r="CE433"/>
  <c r="CD433"/>
  <c r="CC433"/>
  <c r="CB433"/>
  <c r="CA433"/>
  <c r="BZ433"/>
  <c r="BY433"/>
  <c r="BX433"/>
  <c r="BW433"/>
  <c r="BV433"/>
  <c r="BU433"/>
  <c r="BT433"/>
  <c r="BS433"/>
  <c r="BR433"/>
  <c r="BQ433"/>
  <c r="BP433"/>
  <c r="BO433"/>
  <c r="BN433"/>
  <c r="DM432"/>
  <c r="DL432"/>
  <c r="DK432"/>
  <c r="DJ432"/>
  <c r="DI432"/>
  <c r="DH432"/>
  <c r="CM432"/>
  <c r="CL432"/>
  <c r="DG431"/>
  <c r="DF431"/>
  <c r="DE431"/>
  <c r="DD431"/>
  <c r="DG430"/>
  <c r="DF430"/>
  <c r="DE430"/>
  <c r="DD430"/>
  <c r="DG429"/>
  <c r="DF429"/>
  <c r="DE429"/>
  <c r="DD429"/>
  <c r="DG428"/>
  <c r="DF428"/>
  <c r="DE428"/>
  <c r="DD428"/>
  <c r="DG427"/>
  <c r="DF427"/>
  <c r="DE427"/>
  <c r="DD427"/>
  <c r="DG426"/>
  <c r="DF426"/>
  <c r="DE426"/>
  <c r="DD426"/>
  <c r="DG425"/>
  <c r="DF425"/>
  <c r="DE425"/>
  <c r="DD425"/>
  <c r="DG424"/>
  <c r="DF424"/>
  <c r="DE424"/>
  <c r="DD424"/>
  <c r="DG423"/>
  <c r="DF423"/>
  <c r="DE423"/>
  <c r="DD423"/>
  <c r="CN422"/>
  <c r="CK422"/>
  <c r="CJ422"/>
  <c r="CI422"/>
  <c r="CH422"/>
  <c r="CG422"/>
  <c r="CF422"/>
  <c r="CE422"/>
  <c r="CD422"/>
  <c r="CC422"/>
  <c r="CN421"/>
  <c r="CK421"/>
  <c r="CJ421"/>
  <c r="CI421"/>
  <c r="CH421"/>
  <c r="CG421"/>
  <c r="CF421"/>
  <c r="CE421"/>
  <c r="CD421"/>
  <c r="CC421"/>
  <c r="CN420"/>
  <c r="CK420"/>
  <c r="CJ420"/>
  <c r="CI420"/>
  <c r="CH420"/>
  <c r="CG420"/>
  <c r="CF420"/>
  <c r="CE420"/>
  <c r="CD420"/>
  <c r="CC420"/>
  <c r="CN419"/>
  <c r="CK419"/>
  <c r="CJ419"/>
  <c r="CI419"/>
  <c r="CH419"/>
  <c r="CG419"/>
  <c r="CF419"/>
  <c r="CE419"/>
  <c r="CD419"/>
  <c r="CC419"/>
  <c r="DM418"/>
  <c r="DL418"/>
  <c r="DK418"/>
  <c r="DJ418"/>
  <c r="DI418"/>
  <c r="DH418"/>
  <c r="DG418"/>
  <c r="DF418"/>
  <c r="DE418"/>
  <c r="DD418"/>
  <c r="DC418"/>
  <c r="DB418"/>
  <c r="DA418"/>
  <c r="CZ418"/>
  <c r="CY418"/>
  <c r="CX418"/>
  <c r="CW418"/>
  <c r="CV418"/>
  <c r="CU418"/>
  <c r="CT418"/>
  <c r="CS418"/>
  <c r="CR418"/>
  <c r="CQ418"/>
  <c r="CP418"/>
  <c r="CO418"/>
  <c r="CN418"/>
  <c r="CM418"/>
  <c r="CL418"/>
  <c r="CK418"/>
  <c r="CJ418"/>
  <c r="CI418"/>
  <c r="CH418"/>
  <c r="CG418"/>
  <c r="CF418"/>
  <c r="CE418"/>
  <c r="CD418"/>
  <c r="CC418"/>
  <c r="CB418"/>
  <c r="CA418"/>
  <c r="BZ418"/>
  <c r="BY418"/>
  <c r="BX418"/>
  <c r="BW418"/>
  <c r="BV418"/>
  <c r="BU418"/>
  <c r="BT418"/>
  <c r="BS418"/>
  <c r="BR418"/>
  <c r="BQ418"/>
  <c r="BP418"/>
  <c r="BO418"/>
  <c r="BN418"/>
  <c r="DM417"/>
  <c r="DL417"/>
  <c r="DK417"/>
  <c r="DJ417"/>
  <c r="DI417"/>
  <c r="DH417"/>
  <c r="CM417"/>
  <c r="CL417"/>
  <c r="DG416"/>
  <c r="DF416"/>
  <c r="DE416"/>
  <c r="DD416"/>
  <c r="DG415"/>
  <c r="DF415"/>
  <c r="DE415"/>
  <c r="DD415"/>
  <c r="DG414"/>
  <c r="DF414"/>
  <c r="DE414"/>
  <c r="DD414"/>
  <c r="DG413"/>
  <c r="DF413"/>
  <c r="DE413"/>
  <c r="DD413"/>
  <c r="DG412"/>
  <c r="DF412"/>
  <c r="DE412"/>
  <c r="DD412"/>
  <c r="DG411"/>
  <c r="DF411"/>
  <c r="DE411"/>
  <c r="DD411"/>
  <c r="DG410"/>
  <c r="DF410"/>
  <c r="DE410"/>
  <c r="DD410"/>
  <c r="DG409"/>
  <c r="DF409"/>
  <c r="DE409"/>
  <c r="DD409"/>
  <c r="DG408"/>
  <c r="DF408"/>
  <c r="DE408"/>
  <c r="DD408"/>
  <c r="CN407"/>
  <c r="CK407"/>
  <c r="CJ407"/>
  <c r="CI407"/>
  <c r="CH407"/>
  <c r="CG407"/>
  <c r="CF407"/>
  <c r="CE407"/>
  <c r="CD407"/>
  <c r="CC407"/>
  <c r="CN406"/>
  <c r="CK406"/>
  <c r="CJ406"/>
  <c r="CI406"/>
  <c r="CH406"/>
  <c r="CG406"/>
  <c r="CF406"/>
  <c r="CE406"/>
  <c r="CD406"/>
  <c r="CC406"/>
  <c r="CN405"/>
  <c r="CK405"/>
  <c r="CJ405"/>
  <c r="CI405"/>
  <c r="CH405"/>
  <c r="CG405"/>
  <c r="CF405"/>
  <c r="CE405"/>
  <c r="CD405"/>
  <c r="CC405"/>
  <c r="CN404"/>
  <c r="CK404"/>
  <c r="CJ404"/>
  <c r="CI404"/>
  <c r="CH404"/>
  <c r="CG404"/>
  <c r="CF404"/>
  <c r="CE404"/>
  <c r="CD404"/>
  <c r="CC404"/>
  <c r="CN403"/>
  <c r="CK403"/>
  <c r="CJ403"/>
  <c r="CI403"/>
  <c r="CH403"/>
  <c r="CG403"/>
  <c r="CF403"/>
  <c r="CE403"/>
  <c r="CD403"/>
  <c r="CC403"/>
  <c r="DM402"/>
  <c r="DL402"/>
  <c r="DK402"/>
  <c r="DJ402"/>
  <c r="DI402"/>
  <c r="DH402"/>
  <c r="DG402"/>
  <c r="DF402"/>
  <c r="DE402"/>
  <c r="DD402"/>
  <c r="DC402"/>
  <c r="DB402"/>
  <c r="DA402"/>
  <c r="CZ402"/>
  <c r="CY402"/>
  <c r="CX402"/>
  <c r="CW402"/>
  <c r="CV402"/>
  <c r="CU402"/>
  <c r="CT402"/>
  <c r="CS402"/>
  <c r="CR402"/>
  <c r="CQ402"/>
  <c r="CP402"/>
  <c r="CO402"/>
  <c r="CN402"/>
  <c r="CM402"/>
  <c r="CL402"/>
  <c r="CK402"/>
  <c r="CJ402"/>
  <c r="CI402"/>
  <c r="CH402"/>
  <c r="CG402"/>
  <c r="CF402"/>
  <c r="CE402"/>
  <c r="CD402"/>
  <c r="CC402"/>
  <c r="CB402"/>
  <c r="CA402"/>
  <c r="BZ402"/>
  <c r="BY402"/>
  <c r="BX402"/>
  <c r="BW402"/>
  <c r="BV402"/>
  <c r="BU402"/>
  <c r="BT402"/>
  <c r="BS402"/>
  <c r="BR402"/>
  <c r="BQ402"/>
  <c r="BP402"/>
  <c r="BO402"/>
  <c r="BN402"/>
  <c r="DM401"/>
  <c r="DL401"/>
  <c r="DK401"/>
  <c r="DJ401"/>
  <c r="DI401"/>
  <c r="DH401"/>
  <c r="CM401"/>
  <c r="CL401"/>
  <c r="DM400"/>
  <c r="DL400"/>
  <c r="DK400"/>
  <c r="DJ400"/>
  <c r="DI400"/>
  <c r="DH400"/>
  <c r="DG400"/>
  <c r="DF400"/>
  <c r="DE400"/>
  <c r="DD400"/>
  <c r="DC400"/>
  <c r="DB400"/>
  <c r="DA400"/>
  <c r="CZ400"/>
  <c r="CY400"/>
  <c r="CX400"/>
  <c r="CW400"/>
  <c r="CV400"/>
  <c r="CU400"/>
  <c r="CT400"/>
  <c r="CS400"/>
  <c r="CR400"/>
  <c r="CQ400"/>
  <c r="CP400"/>
  <c r="CO400"/>
  <c r="CN400"/>
  <c r="CM400"/>
  <c r="CL400"/>
  <c r="CK400"/>
  <c r="CJ400"/>
  <c r="CI400"/>
  <c r="CH400"/>
  <c r="CG400"/>
  <c r="CF400"/>
  <c r="CE400"/>
  <c r="CD400"/>
  <c r="CC400"/>
  <c r="CB400"/>
  <c r="CA400"/>
  <c r="BZ400"/>
  <c r="BY400"/>
  <c r="BX400"/>
  <c r="BW400"/>
  <c r="BV400"/>
  <c r="BU400"/>
  <c r="BT400"/>
  <c r="BS400"/>
  <c r="BR400"/>
  <c r="BQ400"/>
  <c r="BP400"/>
  <c r="BO400"/>
  <c r="BN400"/>
  <c r="DG399"/>
  <c r="DF399"/>
  <c r="DE399"/>
  <c r="DD399"/>
  <c r="DG398"/>
  <c r="DF398"/>
  <c r="DE398"/>
  <c r="DD398"/>
  <c r="DG397"/>
  <c r="DF397"/>
  <c r="DE397"/>
  <c r="DD397"/>
  <c r="DG396"/>
  <c r="DF396"/>
  <c r="DE396"/>
  <c r="DD396"/>
  <c r="DG395"/>
  <c r="DF395"/>
  <c r="DE395"/>
  <c r="DD395"/>
  <c r="DG394"/>
  <c r="DF394"/>
  <c r="DE394"/>
  <c r="DD394"/>
  <c r="DG393"/>
  <c r="DF393"/>
  <c r="DE393"/>
  <c r="DD393"/>
  <c r="DG392"/>
  <c r="DF392"/>
  <c r="DE392"/>
  <c r="DD392"/>
  <c r="CN391"/>
  <c r="CK391"/>
  <c r="CJ391"/>
  <c r="CI391"/>
  <c r="CH391"/>
  <c r="CG391"/>
  <c r="CF391"/>
  <c r="CE391"/>
  <c r="CD391"/>
  <c r="CC391"/>
  <c r="CN390"/>
  <c r="CK390"/>
  <c r="CJ390"/>
  <c r="CI390"/>
  <c r="CH390"/>
  <c r="CG390"/>
  <c r="CF390"/>
  <c r="CE390"/>
  <c r="CD390"/>
  <c r="CC390"/>
  <c r="CN389"/>
  <c r="CK389"/>
  <c r="CJ389"/>
  <c r="CI389"/>
  <c r="CH389"/>
  <c r="CG389"/>
  <c r="CF389"/>
  <c r="CE389"/>
  <c r="CD389"/>
  <c r="CC389"/>
  <c r="CN388"/>
  <c r="CK388"/>
  <c r="CJ388"/>
  <c r="CI388"/>
  <c r="CH388"/>
  <c r="CG388"/>
  <c r="CF388"/>
  <c r="CE388"/>
  <c r="CD388"/>
  <c r="CC388"/>
  <c r="CN387"/>
  <c r="CK387"/>
  <c r="CJ387"/>
  <c r="CI387"/>
  <c r="CH387"/>
  <c r="CG387"/>
  <c r="CF387"/>
  <c r="CE387"/>
  <c r="CD387"/>
  <c r="CC387"/>
  <c r="CN386"/>
  <c r="CK386"/>
  <c r="CJ386"/>
  <c r="CI386"/>
  <c r="CH386"/>
  <c r="CG386"/>
  <c r="CF386"/>
  <c r="CE386"/>
  <c r="CD386"/>
  <c r="CC386"/>
  <c r="CN385"/>
  <c r="CK385"/>
  <c r="CJ385"/>
  <c r="CI385"/>
  <c r="CH385"/>
  <c r="CG385"/>
  <c r="CF385"/>
  <c r="CE385"/>
  <c r="CD385"/>
  <c r="CC385"/>
  <c r="DM384"/>
  <c r="DL384"/>
  <c r="DK384"/>
  <c r="DJ384"/>
  <c r="DI384"/>
  <c r="DH384"/>
  <c r="DG384"/>
  <c r="DF384"/>
  <c r="DE384"/>
  <c r="DD384"/>
  <c r="DC384"/>
  <c r="DB384"/>
  <c r="DA384"/>
  <c r="CZ384"/>
  <c r="CY384"/>
  <c r="CX384"/>
  <c r="CW384"/>
  <c r="CV384"/>
  <c r="CU384"/>
  <c r="CT384"/>
  <c r="CS384"/>
  <c r="CR384"/>
  <c r="CQ384"/>
  <c r="CP384"/>
  <c r="CO384"/>
  <c r="CN384"/>
  <c r="CM384"/>
  <c r="CL384"/>
  <c r="CK384"/>
  <c r="CJ384"/>
  <c r="CI384"/>
  <c r="CH384"/>
  <c r="CG384"/>
  <c r="CF384"/>
  <c r="CE384"/>
  <c r="CD384"/>
  <c r="CC384"/>
  <c r="CB384"/>
  <c r="CA384"/>
  <c r="BZ384"/>
  <c r="BY384"/>
  <c r="BX384"/>
  <c r="BW384"/>
  <c r="BV384"/>
  <c r="BU384"/>
  <c r="BT384"/>
  <c r="BS384"/>
  <c r="BR384"/>
  <c r="BQ384"/>
  <c r="BP384"/>
  <c r="BO384"/>
  <c r="BN384"/>
  <c r="DM383"/>
  <c r="DL383"/>
  <c r="DK383"/>
  <c r="DJ383"/>
  <c r="DI383"/>
  <c r="DH383"/>
  <c r="CM383"/>
  <c r="CL383"/>
  <c r="DM382"/>
  <c r="DL382"/>
  <c r="DK382"/>
  <c r="DJ382"/>
  <c r="DI382"/>
  <c r="DH382"/>
  <c r="DG382"/>
  <c r="DF382"/>
  <c r="DE382"/>
  <c r="DD382"/>
  <c r="DC382"/>
  <c r="DB382"/>
  <c r="DA382"/>
  <c r="CZ382"/>
  <c r="CY382"/>
  <c r="CX382"/>
  <c r="CW382"/>
  <c r="CV382"/>
  <c r="CU382"/>
  <c r="CT382"/>
  <c r="CS382"/>
  <c r="CR382"/>
  <c r="CQ382"/>
  <c r="CP382"/>
  <c r="CO382"/>
  <c r="CN382"/>
  <c r="CM382"/>
  <c r="CL382"/>
  <c r="CK382"/>
  <c r="CJ382"/>
  <c r="CI382"/>
  <c r="CH382"/>
  <c r="CG382"/>
  <c r="CF382"/>
  <c r="CE382"/>
  <c r="CD382"/>
  <c r="CC382"/>
  <c r="CB382"/>
  <c r="CA382"/>
  <c r="BZ382"/>
  <c r="BY382"/>
  <c r="BX382"/>
  <c r="BW382"/>
  <c r="BV382"/>
  <c r="BU382"/>
  <c r="BT382"/>
  <c r="BS382"/>
  <c r="BR382"/>
  <c r="BQ382"/>
  <c r="BP382"/>
  <c r="BO382"/>
  <c r="BN382"/>
  <c r="DG381"/>
  <c r="DF381"/>
  <c r="DE381"/>
  <c r="DD381"/>
  <c r="DG380"/>
  <c r="DF380"/>
  <c r="DE380"/>
  <c r="DD380"/>
  <c r="DG379"/>
  <c r="DF379"/>
  <c r="DE379"/>
  <c r="DD379"/>
  <c r="DG378"/>
  <c r="DF378"/>
  <c r="DE378"/>
  <c r="DD378"/>
  <c r="DG377"/>
  <c r="DF377"/>
  <c r="DE377"/>
  <c r="DD377"/>
  <c r="DG376"/>
  <c r="DF376"/>
  <c r="DE376"/>
  <c r="DD376"/>
  <c r="DG375"/>
  <c r="DF375"/>
  <c r="DE375"/>
  <c r="DD375"/>
  <c r="DM374"/>
  <c r="DL374"/>
  <c r="DK374"/>
  <c r="DJ374"/>
  <c r="DI374"/>
  <c r="DH374"/>
  <c r="DG374"/>
  <c r="DF374"/>
  <c r="DE374"/>
  <c r="DD374"/>
  <c r="DC374"/>
  <c r="DB374"/>
  <c r="DA374"/>
  <c r="CZ374"/>
  <c r="CY374"/>
  <c r="CX374"/>
  <c r="CW374"/>
  <c r="CV374"/>
  <c r="CU374"/>
  <c r="CT374"/>
  <c r="CS374"/>
  <c r="CR374"/>
  <c r="CQ374"/>
  <c r="CP374"/>
  <c r="CO374"/>
  <c r="CN374"/>
  <c r="CM374"/>
  <c r="CL374"/>
  <c r="CK374"/>
  <c r="CJ374"/>
  <c r="CI374"/>
  <c r="CH374"/>
  <c r="CG374"/>
  <c r="CF374"/>
  <c r="CE374"/>
  <c r="CD374"/>
  <c r="CC374"/>
  <c r="CB374"/>
  <c r="CA374"/>
  <c r="BZ374"/>
  <c r="BY374"/>
  <c r="BX374"/>
  <c r="BW374"/>
  <c r="BV374"/>
  <c r="BU374"/>
  <c r="BT374"/>
  <c r="BS374"/>
  <c r="BR374"/>
  <c r="BQ374"/>
  <c r="BP374"/>
  <c r="BO374"/>
  <c r="BN374"/>
  <c r="CN373"/>
  <c r="CK373"/>
  <c r="CJ373"/>
  <c r="CI373"/>
  <c r="CH373"/>
  <c r="CG373"/>
  <c r="CF373"/>
  <c r="CE373"/>
  <c r="CD373"/>
  <c r="CC373"/>
  <c r="CN372"/>
  <c r="CK372"/>
  <c r="CJ372"/>
  <c r="CI372"/>
  <c r="CH372"/>
  <c r="CG372"/>
  <c r="CF372"/>
  <c r="CE372"/>
  <c r="CD372"/>
  <c r="CC372"/>
  <c r="CN371"/>
  <c r="CK371"/>
  <c r="CJ371"/>
  <c r="CI371"/>
  <c r="CH371"/>
  <c r="CG371"/>
  <c r="CF371"/>
  <c r="CE371"/>
  <c r="CD371"/>
  <c r="CC371"/>
  <c r="CN370"/>
  <c r="CK370"/>
  <c r="CJ370"/>
  <c r="CI370"/>
  <c r="CH370"/>
  <c r="CG370"/>
  <c r="CF370"/>
  <c r="CE370"/>
  <c r="CD370"/>
  <c r="CC370"/>
  <c r="CN369"/>
  <c r="CK369"/>
  <c r="CJ369"/>
  <c r="CI369"/>
  <c r="CH369"/>
  <c r="CG369"/>
  <c r="CF369"/>
  <c r="CE369"/>
  <c r="CD369"/>
  <c r="CC369"/>
  <c r="DM368"/>
  <c r="DL368"/>
  <c r="DK368"/>
  <c r="DJ368"/>
  <c r="DI368"/>
  <c r="DH368"/>
  <c r="DG368"/>
  <c r="DF368"/>
  <c r="DE368"/>
  <c r="DD368"/>
  <c r="DC368"/>
  <c r="DB368"/>
  <c r="DA368"/>
  <c r="CZ368"/>
  <c r="CY368"/>
  <c r="CX368"/>
  <c r="CW368"/>
  <c r="CV368"/>
  <c r="CU368"/>
  <c r="CT368"/>
  <c r="CS368"/>
  <c r="CR368"/>
  <c r="CQ368"/>
  <c r="CP368"/>
  <c r="CO368"/>
  <c r="CN368"/>
  <c r="CM368"/>
  <c r="CL368"/>
  <c r="CK368"/>
  <c r="CJ368"/>
  <c r="CI368"/>
  <c r="CH368"/>
  <c r="CG368"/>
  <c r="CF368"/>
  <c r="CE368"/>
  <c r="CD368"/>
  <c r="CC368"/>
  <c r="CB368"/>
  <c r="CA368"/>
  <c r="BZ368"/>
  <c r="BY368"/>
  <c r="BX368"/>
  <c r="BW368"/>
  <c r="BV368"/>
  <c r="BU368"/>
  <c r="BT368"/>
  <c r="BS368"/>
  <c r="BR368"/>
  <c r="BQ368"/>
  <c r="BP368"/>
  <c r="BO368"/>
  <c r="BN368"/>
  <c r="DM367"/>
  <c r="DL367"/>
  <c r="DK367"/>
  <c r="DJ367"/>
  <c r="DI367"/>
  <c r="DH367"/>
  <c r="DG367"/>
  <c r="DF367"/>
  <c r="DE367"/>
  <c r="DD367"/>
  <c r="DC367"/>
  <c r="DB367"/>
  <c r="DA367"/>
  <c r="CZ367"/>
  <c r="CY367"/>
  <c r="CX367"/>
  <c r="CW367"/>
  <c r="CV367"/>
  <c r="CU367"/>
  <c r="CT367"/>
  <c r="CS367"/>
  <c r="CR367"/>
  <c r="CQ367"/>
  <c r="CP367"/>
  <c r="CO367"/>
  <c r="CN367"/>
  <c r="CM367"/>
  <c r="CL367"/>
  <c r="CK367"/>
  <c r="CJ367"/>
  <c r="CI367"/>
  <c r="CH367"/>
  <c r="CG367"/>
  <c r="CF367"/>
  <c r="CE367"/>
  <c r="CD367"/>
  <c r="CC367"/>
  <c r="CB367"/>
  <c r="CA367"/>
  <c r="BZ367"/>
  <c r="BY367"/>
  <c r="BX367"/>
  <c r="BW367"/>
  <c r="BV367"/>
  <c r="BU367"/>
  <c r="BT367"/>
  <c r="BS367"/>
  <c r="BR367"/>
  <c r="BQ367"/>
  <c r="BP367"/>
  <c r="BO367"/>
  <c r="BN367"/>
  <c r="DM366"/>
  <c r="DL366"/>
  <c r="DK366"/>
  <c r="DJ366"/>
  <c r="DI366"/>
  <c r="DH366"/>
  <c r="CM366"/>
  <c r="CL366"/>
  <c r="DG365"/>
  <c r="DF365"/>
  <c r="DE365"/>
  <c r="DD365"/>
  <c r="DG364"/>
  <c r="DF364"/>
  <c r="DE364"/>
  <c r="DD364"/>
  <c r="DG363"/>
  <c r="DF363"/>
  <c r="DE363"/>
  <c r="DD363"/>
  <c r="DG362"/>
  <c r="DF362"/>
  <c r="DE362"/>
  <c r="DD362"/>
  <c r="DG361"/>
  <c r="DF361"/>
  <c r="DE361"/>
  <c r="DD361"/>
  <c r="DG360"/>
  <c r="DF360"/>
  <c r="DE360"/>
  <c r="DD360"/>
  <c r="DG359"/>
  <c r="DF359"/>
  <c r="DE359"/>
  <c r="DD359"/>
  <c r="DG358"/>
  <c r="DF358"/>
  <c r="DE358"/>
  <c r="DD358"/>
  <c r="DM357"/>
  <c r="DL357"/>
  <c r="DK357"/>
  <c r="DJ357"/>
  <c r="DI357"/>
  <c r="DH357"/>
  <c r="DG357"/>
  <c r="DF357"/>
  <c r="DE357"/>
  <c r="DD357"/>
  <c r="DC357"/>
  <c r="DB357"/>
  <c r="DA357"/>
  <c r="CZ357"/>
  <c r="CY357"/>
  <c r="CX357"/>
  <c r="CW357"/>
  <c r="CV357"/>
  <c r="CU357"/>
  <c r="CT357"/>
  <c r="CS357"/>
  <c r="CR357"/>
  <c r="CQ357"/>
  <c r="CP357"/>
  <c r="CO357"/>
  <c r="CN357"/>
  <c r="CM357"/>
  <c r="CL357"/>
  <c r="CK357"/>
  <c r="CJ357"/>
  <c r="CI357"/>
  <c r="CH357"/>
  <c r="CG357"/>
  <c r="CF357"/>
  <c r="CE357"/>
  <c r="CD357"/>
  <c r="CC357"/>
  <c r="CB357"/>
  <c r="CA357"/>
  <c r="BZ357"/>
  <c r="BY357"/>
  <c r="BX357"/>
  <c r="BW357"/>
  <c r="BV357"/>
  <c r="BU357"/>
  <c r="BT357"/>
  <c r="BS357"/>
  <c r="BR357"/>
  <c r="BQ357"/>
  <c r="BP357"/>
  <c r="BO357"/>
  <c r="BN357"/>
  <c r="CN356"/>
  <c r="CN355"/>
  <c r="CK355"/>
  <c r="CJ355"/>
  <c r="CI355"/>
  <c r="CH355"/>
  <c r="CG355"/>
  <c r="CF355"/>
  <c r="CE355"/>
  <c r="CD355"/>
  <c r="CC355"/>
  <c r="CN354"/>
  <c r="CK354"/>
  <c r="CJ354"/>
  <c r="CI354"/>
  <c r="CH354"/>
  <c r="CG354"/>
  <c r="CF354"/>
  <c r="CE354"/>
  <c r="CD354"/>
  <c r="CC354"/>
  <c r="CN353"/>
  <c r="CK353"/>
  <c r="CJ353"/>
  <c r="CI353"/>
  <c r="CH353"/>
  <c r="CG353"/>
  <c r="CF353"/>
  <c r="CE353"/>
  <c r="CD353"/>
  <c r="CC353"/>
  <c r="CN352"/>
  <c r="CK352"/>
  <c r="CJ352"/>
  <c r="CI352"/>
  <c r="CH352"/>
  <c r="CG352"/>
  <c r="CF352"/>
  <c r="CE352"/>
  <c r="CD352"/>
  <c r="CC352"/>
  <c r="CN351"/>
  <c r="CK351"/>
  <c r="CJ351"/>
  <c r="CI351"/>
  <c r="CH351"/>
  <c r="CG351"/>
  <c r="CF351"/>
  <c r="CE351"/>
  <c r="CD351"/>
  <c r="CC351"/>
  <c r="CN350"/>
  <c r="CK350"/>
  <c r="CJ350"/>
  <c r="CI350"/>
  <c r="CH350"/>
  <c r="CG350"/>
  <c r="CF350"/>
  <c r="CE350"/>
  <c r="CD350"/>
  <c r="CC350"/>
  <c r="DM349"/>
  <c r="DL349"/>
  <c r="DK349"/>
  <c r="DJ349"/>
  <c r="DI349"/>
  <c r="DH349"/>
  <c r="DG349"/>
  <c r="DF349"/>
  <c r="DE349"/>
  <c r="DD349"/>
  <c r="DC349"/>
  <c r="DB349"/>
  <c r="DA349"/>
  <c r="CZ349"/>
  <c r="CY349"/>
  <c r="CX349"/>
  <c r="CW349"/>
  <c r="CV349"/>
  <c r="CU349"/>
  <c r="CT349"/>
  <c r="CS349"/>
  <c r="CR349"/>
  <c r="CQ349"/>
  <c r="CP349"/>
  <c r="CO349"/>
  <c r="CN349"/>
  <c r="CM349"/>
  <c r="CL349"/>
  <c r="CK349"/>
  <c r="CJ349"/>
  <c r="CI349"/>
  <c r="CH349"/>
  <c r="CG349"/>
  <c r="CF349"/>
  <c r="CE349"/>
  <c r="CD349"/>
  <c r="CC349"/>
  <c r="CB349"/>
  <c r="CA349"/>
  <c r="BZ349"/>
  <c r="BY349"/>
  <c r="BX349"/>
  <c r="BW349"/>
  <c r="BV349"/>
  <c r="BU349"/>
  <c r="BT349"/>
  <c r="BS349"/>
  <c r="BR349"/>
  <c r="BQ349"/>
  <c r="BP349"/>
  <c r="BO349"/>
  <c r="BN349"/>
  <c r="DM348"/>
  <c r="DL348"/>
  <c r="DK348"/>
  <c r="DJ348"/>
  <c r="DI348"/>
  <c r="DH348"/>
  <c r="CM348"/>
  <c r="CL348"/>
  <c r="DM347"/>
  <c r="DL347"/>
  <c r="DK347"/>
  <c r="DJ347"/>
  <c r="DI347"/>
  <c r="DH347"/>
  <c r="DG347"/>
  <c r="DF347"/>
  <c r="DE347"/>
  <c r="DD347"/>
  <c r="DC347"/>
  <c r="DB347"/>
  <c r="DA347"/>
  <c r="CZ347"/>
  <c r="CY347"/>
  <c r="CX347"/>
  <c r="CW347"/>
  <c r="CV347"/>
  <c r="CU347"/>
  <c r="CT347"/>
  <c r="CS347"/>
  <c r="CR347"/>
  <c r="CQ347"/>
  <c r="CP347"/>
  <c r="CO347"/>
  <c r="CN347"/>
  <c r="CM347"/>
  <c r="CL347"/>
  <c r="CK347"/>
  <c r="CJ347"/>
  <c r="CI347"/>
  <c r="CH347"/>
  <c r="CG347"/>
  <c r="CF347"/>
  <c r="CE347"/>
  <c r="CD347"/>
  <c r="CC347"/>
  <c r="CB347"/>
  <c r="CA347"/>
  <c r="BZ347"/>
  <c r="BY347"/>
  <c r="BX347"/>
  <c r="BW347"/>
  <c r="BV347"/>
  <c r="BU347"/>
  <c r="BT347"/>
  <c r="BS347"/>
  <c r="BR347"/>
  <c r="BQ347"/>
  <c r="BP347"/>
  <c r="BO347"/>
  <c r="BN347"/>
  <c r="DM346"/>
  <c r="DL346"/>
  <c r="DK346"/>
  <c r="DJ346"/>
  <c r="DI346"/>
  <c r="DH346"/>
  <c r="DG346"/>
  <c r="DF346"/>
  <c r="DE346"/>
  <c r="DD346"/>
  <c r="DC346"/>
  <c r="DB346"/>
  <c r="DA346"/>
  <c r="CZ346"/>
  <c r="CY346"/>
  <c r="CX346"/>
  <c r="CW346"/>
  <c r="CV346"/>
  <c r="CU346"/>
  <c r="CT346"/>
  <c r="CS346"/>
  <c r="CR346"/>
  <c r="CQ346"/>
  <c r="CP346"/>
  <c r="CO346"/>
  <c r="CN346"/>
  <c r="CM346"/>
  <c r="CL346"/>
  <c r="CK346"/>
  <c r="CJ346"/>
  <c r="CI346"/>
  <c r="CH346"/>
  <c r="CG346"/>
  <c r="CF346"/>
  <c r="CE346"/>
  <c r="CD346"/>
  <c r="CC346"/>
  <c r="CB346"/>
  <c r="CA346"/>
  <c r="BZ346"/>
  <c r="BY346"/>
  <c r="BX346"/>
  <c r="BW346"/>
  <c r="BV346"/>
  <c r="BU346"/>
  <c r="BT346"/>
  <c r="BS346"/>
  <c r="BR346"/>
  <c r="BQ346"/>
  <c r="BP346"/>
  <c r="BO346"/>
  <c r="BN346"/>
  <c r="DG345"/>
  <c r="DF345"/>
  <c r="DE345"/>
  <c r="DD345"/>
  <c r="DG344"/>
  <c r="DF344"/>
  <c r="DE344"/>
  <c r="DD344"/>
  <c r="DG343"/>
  <c r="DF343"/>
  <c r="DE343"/>
  <c r="DD343"/>
  <c r="DG342"/>
  <c r="DF342"/>
  <c r="DE342"/>
  <c r="DD342"/>
  <c r="DG341"/>
  <c r="DF341"/>
  <c r="DE341"/>
  <c r="DD341"/>
  <c r="DG340"/>
  <c r="DF340"/>
  <c r="DE340"/>
  <c r="DD340"/>
  <c r="DG339"/>
  <c r="DF339"/>
  <c r="DE339"/>
  <c r="DD339"/>
  <c r="DM338"/>
  <c r="DL338"/>
  <c r="DK338"/>
  <c r="DJ338"/>
  <c r="DI338"/>
  <c r="DH338"/>
  <c r="DG338"/>
  <c r="DF338"/>
  <c r="DE338"/>
  <c r="DD338"/>
  <c r="DC338"/>
  <c r="DB338"/>
  <c r="DA338"/>
  <c r="CZ338"/>
  <c r="CY338"/>
  <c r="CX338"/>
  <c r="CW338"/>
  <c r="CV338"/>
  <c r="CU338"/>
  <c r="CT338"/>
  <c r="CS338"/>
  <c r="CR338"/>
  <c r="CQ338"/>
  <c r="CP338"/>
  <c r="CO338"/>
  <c r="CN338"/>
  <c r="CM338"/>
  <c r="CL338"/>
  <c r="CK338"/>
  <c r="CJ338"/>
  <c r="CI338"/>
  <c r="CH338"/>
  <c r="CG338"/>
  <c r="CF338"/>
  <c r="CE338"/>
  <c r="CD338"/>
  <c r="CC338"/>
  <c r="CB338"/>
  <c r="CA338"/>
  <c r="BZ338"/>
  <c r="BY338"/>
  <c r="BX338"/>
  <c r="BW338"/>
  <c r="BV338"/>
  <c r="BU338"/>
  <c r="BT338"/>
  <c r="BS338"/>
  <c r="BR338"/>
  <c r="BQ338"/>
  <c r="BP338"/>
  <c r="BO338"/>
  <c r="BN338"/>
  <c r="DM337"/>
  <c r="DL337"/>
  <c r="DK337"/>
  <c r="DJ337"/>
  <c r="DI337"/>
  <c r="DH337"/>
  <c r="DG337"/>
  <c r="DF337"/>
  <c r="DE337"/>
  <c r="DD337"/>
  <c r="DC337"/>
  <c r="DB337"/>
  <c r="DA337"/>
  <c r="CZ337"/>
  <c r="CY337"/>
  <c r="CX337"/>
  <c r="CW337"/>
  <c r="CV337"/>
  <c r="CU337"/>
  <c r="CT337"/>
  <c r="CS337"/>
  <c r="CR337"/>
  <c r="CQ337"/>
  <c r="CP337"/>
  <c r="CO337"/>
  <c r="CN337"/>
  <c r="CM337"/>
  <c r="CL337"/>
  <c r="CK337"/>
  <c r="CJ337"/>
  <c r="CI337"/>
  <c r="CH337"/>
  <c r="CG337"/>
  <c r="CF337"/>
  <c r="CE337"/>
  <c r="CD337"/>
  <c r="CC337"/>
  <c r="CB337"/>
  <c r="CA337"/>
  <c r="BZ337"/>
  <c r="BY337"/>
  <c r="BX337"/>
  <c r="BW337"/>
  <c r="BV337"/>
  <c r="BU337"/>
  <c r="BT337"/>
  <c r="BS337"/>
  <c r="BR337"/>
  <c r="BQ337"/>
  <c r="BP337"/>
  <c r="BO337"/>
  <c r="BN337"/>
  <c r="DM336"/>
  <c r="DL336"/>
  <c r="DK336"/>
  <c r="DJ336"/>
  <c r="DI336"/>
  <c r="DH336"/>
  <c r="DG336"/>
  <c r="DF336"/>
  <c r="DE336"/>
  <c r="DD336"/>
  <c r="DC336"/>
  <c r="DB336"/>
  <c r="DA336"/>
  <c r="CZ336"/>
  <c r="CY336"/>
  <c r="CX336"/>
  <c r="CW336"/>
  <c r="CV336"/>
  <c r="CU336"/>
  <c r="CT336"/>
  <c r="CS336"/>
  <c r="CR336"/>
  <c r="CQ336"/>
  <c r="CP336"/>
  <c r="CO336"/>
  <c r="CN336"/>
  <c r="CM336"/>
  <c r="CL336"/>
  <c r="CK336"/>
  <c r="CJ336"/>
  <c r="CI336"/>
  <c r="CH336"/>
  <c r="CG336"/>
  <c r="CF336"/>
  <c r="CE336"/>
  <c r="CD336"/>
  <c r="CC336"/>
  <c r="CB336"/>
  <c r="CA336"/>
  <c r="BZ336"/>
  <c r="BY336"/>
  <c r="BX336"/>
  <c r="BW336"/>
  <c r="BV336"/>
  <c r="BU336"/>
  <c r="BT336"/>
  <c r="BS336"/>
  <c r="BR336"/>
  <c r="BQ336"/>
  <c r="BP336"/>
  <c r="BO336"/>
  <c r="BN336"/>
  <c r="CN335"/>
  <c r="CK335"/>
  <c r="CJ335"/>
  <c r="CI335"/>
  <c r="CH335"/>
  <c r="CG335"/>
  <c r="CF335"/>
  <c r="CE335"/>
  <c r="CD335"/>
  <c r="CC335"/>
  <c r="CN334"/>
  <c r="CK334"/>
  <c r="CJ334"/>
  <c r="CI334"/>
  <c r="CH334"/>
  <c r="CG334"/>
  <c r="CF334"/>
  <c r="CE334"/>
  <c r="CD334"/>
  <c r="CC334"/>
  <c r="CN333"/>
  <c r="CK333"/>
  <c r="CJ333"/>
  <c r="CI333"/>
  <c r="CH333"/>
  <c r="CG333"/>
  <c r="CF333"/>
  <c r="CE333"/>
  <c r="CD333"/>
  <c r="CC333"/>
  <c r="DM332"/>
  <c r="DL332"/>
  <c r="DK332"/>
  <c r="DJ332"/>
  <c r="DI332"/>
  <c r="DH332"/>
  <c r="DG332"/>
  <c r="DF332"/>
  <c r="DE332"/>
  <c r="DD332"/>
  <c r="DC332"/>
  <c r="DB332"/>
  <c r="DA332"/>
  <c r="CZ332"/>
  <c r="CY332"/>
  <c r="CX332"/>
  <c r="CW332"/>
  <c r="CV332"/>
  <c r="CU332"/>
  <c r="CT332"/>
  <c r="CS332"/>
  <c r="CR332"/>
  <c r="CQ332"/>
  <c r="CP332"/>
  <c r="CO332"/>
  <c r="CN332"/>
  <c r="CM332"/>
  <c r="CL332"/>
  <c r="CK332"/>
  <c r="CJ332"/>
  <c r="CI332"/>
  <c r="CH332"/>
  <c r="CG332"/>
  <c r="CF332"/>
  <c r="CE332"/>
  <c r="CD332"/>
  <c r="CC332"/>
  <c r="CB332"/>
  <c r="CA332"/>
  <c r="BZ332"/>
  <c r="BY332"/>
  <c r="BX332"/>
  <c r="BW332"/>
  <c r="BV332"/>
  <c r="BU332"/>
  <c r="BT332"/>
  <c r="BS332"/>
  <c r="BR332"/>
  <c r="BQ332"/>
  <c r="BP332"/>
  <c r="BO332"/>
  <c r="BN332"/>
  <c r="DM331"/>
  <c r="DL331"/>
  <c r="DK331"/>
  <c r="DJ331"/>
  <c r="DI331"/>
  <c r="DH331"/>
  <c r="DG331"/>
  <c r="DF331"/>
  <c r="DE331"/>
  <c r="DD331"/>
  <c r="DC331"/>
  <c r="DB331"/>
  <c r="DA331"/>
  <c r="CZ331"/>
  <c r="CY331"/>
  <c r="CX331"/>
  <c r="CW331"/>
  <c r="CV331"/>
  <c r="CU331"/>
  <c r="CT331"/>
  <c r="CS331"/>
  <c r="CR331"/>
  <c r="CQ331"/>
  <c r="CP331"/>
  <c r="CO331"/>
  <c r="CN331"/>
  <c r="CM331"/>
  <c r="CL331"/>
  <c r="CK331"/>
  <c r="CJ331"/>
  <c r="CI331"/>
  <c r="CH331"/>
  <c r="CG331"/>
  <c r="CF331"/>
  <c r="CE331"/>
  <c r="CD331"/>
  <c r="CC331"/>
  <c r="CB331"/>
  <c r="CA331"/>
  <c r="BZ331"/>
  <c r="BY331"/>
  <c r="BX331"/>
  <c r="BW331"/>
  <c r="BV331"/>
  <c r="BU331"/>
  <c r="BT331"/>
  <c r="BS331"/>
  <c r="BR331"/>
  <c r="BQ331"/>
  <c r="BP331"/>
  <c r="BO331"/>
  <c r="BN331"/>
  <c r="CN330"/>
  <c r="CK330"/>
  <c r="CJ330"/>
  <c r="CI330"/>
  <c r="CH330"/>
  <c r="CG330"/>
  <c r="CF330"/>
  <c r="CE330"/>
  <c r="CD330"/>
  <c r="CC330"/>
  <c r="DM329"/>
  <c r="DL329"/>
  <c r="DK329"/>
  <c r="DJ329"/>
  <c r="DI329"/>
  <c r="DH329"/>
  <c r="DG329"/>
  <c r="DF329"/>
  <c r="DE329"/>
  <c r="DD329"/>
  <c r="DC329"/>
  <c r="DB329"/>
  <c r="DA329"/>
  <c r="CZ329"/>
  <c r="CY329"/>
  <c r="CX329"/>
  <c r="CW329"/>
  <c r="CV329"/>
  <c r="CU329"/>
  <c r="CT329"/>
  <c r="CS329"/>
  <c r="CR329"/>
  <c r="CQ329"/>
  <c r="CP329"/>
  <c r="CO329"/>
  <c r="CN329"/>
  <c r="CM329"/>
  <c r="CL329"/>
  <c r="CK329"/>
  <c r="CJ329"/>
  <c r="CI329"/>
  <c r="CH329"/>
  <c r="CG329"/>
  <c r="CF329"/>
  <c r="CE329"/>
  <c r="CD329"/>
  <c r="CC329"/>
  <c r="CB329"/>
  <c r="CA329"/>
  <c r="BZ329"/>
  <c r="BY329"/>
  <c r="BX329"/>
  <c r="BW329"/>
  <c r="BV329"/>
  <c r="BU329"/>
  <c r="BT329"/>
  <c r="BS329"/>
  <c r="BR329"/>
  <c r="BQ329"/>
  <c r="BP329"/>
  <c r="BO329"/>
  <c r="BN329"/>
  <c r="DM328"/>
  <c r="DL328"/>
  <c r="DK328"/>
  <c r="DJ328"/>
  <c r="DI328"/>
  <c r="DH328"/>
  <c r="DG328"/>
  <c r="DF328"/>
  <c r="DE328"/>
  <c r="DD328"/>
  <c r="DC328"/>
  <c r="DB328"/>
  <c r="DA328"/>
  <c r="CZ328"/>
  <c r="CY328"/>
  <c r="CX328"/>
  <c r="CW328"/>
  <c r="CV328"/>
  <c r="CU328"/>
  <c r="CT328"/>
  <c r="CS328"/>
  <c r="CR328"/>
  <c r="CQ328"/>
  <c r="CP328"/>
  <c r="CO328"/>
  <c r="CN328"/>
  <c r="CM328"/>
  <c r="CL328"/>
  <c r="CK328"/>
  <c r="CJ328"/>
  <c r="CI328"/>
  <c r="CH328"/>
  <c r="CG328"/>
  <c r="CF328"/>
  <c r="CE328"/>
  <c r="CD328"/>
  <c r="CC328"/>
  <c r="CB328"/>
  <c r="CA328"/>
  <c r="BZ328"/>
  <c r="BY328"/>
  <c r="BX328"/>
  <c r="BW328"/>
  <c r="BV328"/>
  <c r="BU328"/>
  <c r="BT328"/>
  <c r="BS328"/>
  <c r="BR328"/>
  <c r="BQ328"/>
  <c r="BP328"/>
  <c r="BO328"/>
  <c r="BN328"/>
  <c r="DM327"/>
  <c r="DL327"/>
  <c r="DK327"/>
  <c r="DJ327"/>
  <c r="DI327"/>
  <c r="DH327"/>
  <c r="CM327"/>
  <c r="CL327"/>
  <c r="DG326"/>
  <c r="DF326"/>
  <c r="DE326"/>
  <c r="DD326"/>
  <c r="DG325"/>
  <c r="DF325"/>
  <c r="DE325"/>
  <c r="DD325"/>
  <c r="DG324"/>
  <c r="DF324"/>
  <c r="DE324"/>
  <c r="DD324"/>
  <c r="DG323"/>
  <c r="DF323"/>
  <c r="DE323"/>
  <c r="DD323"/>
  <c r="DG322"/>
  <c r="DF322"/>
  <c r="DE322"/>
  <c r="DD322"/>
  <c r="DG321"/>
  <c r="DF321"/>
  <c r="DE321"/>
  <c r="DD321"/>
  <c r="DG320"/>
  <c r="DF320"/>
  <c r="DE320"/>
  <c r="DD320"/>
  <c r="DG319"/>
  <c r="DF319"/>
  <c r="DE319"/>
  <c r="DD319"/>
  <c r="DG318"/>
  <c r="DF318"/>
  <c r="DE318"/>
  <c r="DD318"/>
  <c r="DM317"/>
  <c r="DL317"/>
  <c r="DK317"/>
  <c r="DJ317"/>
  <c r="DI317"/>
  <c r="DH317"/>
  <c r="DG317"/>
  <c r="DF317"/>
  <c r="DE317"/>
  <c r="DD317"/>
  <c r="DC317"/>
  <c r="DB317"/>
  <c r="DA317"/>
  <c r="CZ317"/>
  <c r="CY317"/>
  <c r="CX317"/>
  <c r="CW317"/>
  <c r="CV317"/>
  <c r="CU317"/>
  <c r="CT317"/>
  <c r="CS317"/>
  <c r="CR317"/>
  <c r="CQ317"/>
  <c r="CP317"/>
  <c r="CO317"/>
  <c r="CN317"/>
  <c r="CM317"/>
  <c r="CL317"/>
  <c r="CK317"/>
  <c r="CJ317"/>
  <c r="CI317"/>
  <c r="CH317"/>
  <c r="CG317"/>
  <c r="CF317"/>
  <c r="CE317"/>
  <c r="CD317"/>
  <c r="CC317"/>
  <c r="CB317"/>
  <c r="CA317"/>
  <c r="BZ317"/>
  <c r="BY317"/>
  <c r="BX317"/>
  <c r="BW317"/>
  <c r="BV317"/>
  <c r="BU317"/>
  <c r="BT317"/>
  <c r="BS317"/>
  <c r="BR317"/>
  <c r="BQ317"/>
  <c r="BP317"/>
  <c r="BO317"/>
  <c r="BN317"/>
  <c r="DM316"/>
  <c r="DL316"/>
  <c r="DK316"/>
  <c r="DJ316"/>
  <c r="DI316"/>
  <c r="DH316"/>
  <c r="DG316"/>
  <c r="DF316"/>
  <c r="DE316"/>
  <c r="DD316"/>
  <c r="DC316"/>
  <c r="DB316"/>
  <c r="DA316"/>
  <c r="CZ316"/>
  <c r="CY316"/>
  <c r="CX316"/>
  <c r="CW316"/>
  <c r="CV316"/>
  <c r="CU316"/>
  <c r="CT316"/>
  <c r="CS316"/>
  <c r="CR316"/>
  <c r="CQ316"/>
  <c r="CP316"/>
  <c r="CO316"/>
  <c r="CN316"/>
  <c r="CM316"/>
  <c r="CL316"/>
  <c r="CK316"/>
  <c r="CJ316"/>
  <c r="CI316"/>
  <c r="CH316"/>
  <c r="CG316"/>
  <c r="CF316"/>
  <c r="CE316"/>
  <c r="CD316"/>
  <c r="CC316"/>
  <c r="CB316"/>
  <c r="CA316"/>
  <c r="BZ316"/>
  <c r="BY316"/>
  <c r="BX316"/>
  <c r="BW316"/>
  <c r="BV316"/>
  <c r="BU316"/>
  <c r="BT316"/>
  <c r="BS316"/>
  <c r="BR316"/>
  <c r="BQ316"/>
  <c r="BP316"/>
  <c r="BO316"/>
  <c r="BN316"/>
  <c r="CN315"/>
  <c r="CK315"/>
  <c r="CJ315"/>
  <c r="CI315"/>
  <c r="CH315"/>
  <c r="CG315"/>
  <c r="CF315"/>
  <c r="CE315"/>
  <c r="CD315"/>
  <c r="CC315"/>
  <c r="CN314"/>
  <c r="CK314"/>
  <c r="CJ314"/>
  <c r="CI314"/>
  <c r="CH314"/>
  <c r="CG314"/>
  <c r="CF314"/>
  <c r="CE314"/>
  <c r="CD314"/>
  <c r="CC314"/>
  <c r="CN313"/>
  <c r="CK313"/>
  <c r="CJ313"/>
  <c r="CI313"/>
  <c r="CH313"/>
  <c r="CG313"/>
  <c r="CF313"/>
  <c r="CE313"/>
  <c r="CD313"/>
  <c r="CC313"/>
  <c r="CN312"/>
  <c r="CK312"/>
  <c r="CJ312"/>
  <c r="CI312"/>
  <c r="CH312"/>
  <c r="CG312"/>
  <c r="CF312"/>
  <c r="CE312"/>
  <c r="CD312"/>
  <c r="CC312"/>
  <c r="CN311"/>
  <c r="CK311"/>
  <c r="CJ311"/>
  <c r="CI311"/>
  <c r="CH311"/>
  <c r="CG311"/>
  <c r="CF311"/>
  <c r="CE311"/>
  <c r="CD311"/>
  <c r="CC311"/>
  <c r="DM310"/>
  <c r="DL310"/>
  <c r="DK310"/>
  <c r="DJ310"/>
  <c r="DI310"/>
  <c r="DH310"/>
  <c r="DG310"/>
  <c r="DF310"/>
  <c r="DE310"/>
  <c r="DD310"/>
  <c r="DC310"/>
  <c r="DB310"/>
  <c r="DA310"/>
  <c r="CZ310"/>
  <c r="CY310"/>
  <c r="CX310"/>
  <c r="CW310"/>
  <c r="CV310"/>
  <c r="CU310"/>
  <c r="CT310"/>
  <c r="CS310"/>
  <c r="CR310"/>
  <c r="CQ310"/>
  <c r="CP310"/>
  <c r="CO310"/>
  <c r="CN310"/>
  <c r="CM310"/>
  <c r="CL310"/>
  <c r="CK310"/>
  <c r="CJ310"/>
  <c r="CI310"/>
  <c r="CH310"/>
  <c r="CG310"/>
  <c r="CF310"/>
  <c r="CE310"/>
  <c r="CD310"/>
  <c r="CC310"/>
  <c r="CB310"/>
  <c r="CA310"/>
  <c r="BZ310"/>
  <c r="BY310"/>
  <c r="BX310"/>
  <c r="BW310"/>
  <c r="BV310"/>
  <c r="BU310"/>
  <c r="BT310"/>
  <c r="BS310"/>
  <c r="BR310"/>
  <c r="BQ310"/>
  <c r="BP310"/>
  <c r="BO310"/>
  <c r="BN310"/>
  <c r="DM309"/>
  <c r="DL309"/>
  <c r="DK309"/>
  <c r="DJ309"/>
  <c r="DI309"/>
  <c r="DH309"/>
  <c r="CM309"/>
  <c r="CL309"/>
  <c r="DG308"/>
  <c r="DF308"/>
  <c r="DE308"/>
  <c r="DD308"/>
  <c r="DG307"/>
  <c r="DF307"/>
  <c r="DE307"/>
  <c r="DD307"/>
  <c r="DG306"/>
  <c r="DF306"/>
  <c r="DE306"/>
  <c r="DD306"/>
  <c r="DG305"/>
  <c r="DF305"/>
  <c r="DE305"/>
  <c r="DD305"/>
  <c r="DG304"/>
  <c r="DF304"/>
  <c r="DE304"/>
  <c r="DD304"/>
  <c r="DG303"/>
  <c r="DF303"/>
  <c r="DE303"/>
  <c r="DD303"/>
  <c r="DG302"/>
  <c r="DF302"/>
  <c r="DE302"/>
  <c r="DD302"/>
  <c r="DG301"/>
  <c r="DF301"/>
  <c r="DE301"/>
  <c r="DD301"/>
  <c r="DM300"/>
  <c r="DL300"/>
  <c r="DK300"/>
  <c r="DJ300"/>
  <c r="DI300"/>
  <c r="DH300"/>
  <c r="DG300"/>
  <c r="DF300"/>
  <c r="DE300"/>
  <c r="DD300"/>
  <c r="DC300"/>
  <c r="DB300"/>
  <c r="DA300"/>
  <c r="CZ300"/>
  <c r="CY300"/>
  <c r="CX300"/>
  <c r="CW300"/>
  <c r="CV300"/>
  <c r="CU300"/>
  <c r="CT300"/>
  <c r="CS300"/>
  <c r="CR300"/>
  <c r="CQ300"/>
  <c r="CP300"/>
  <c r="CO300"/>
  <c r="CN300"/>
  <c r="CM300"/>
  <c r="CL300"/>
  <c r="CK300"/>
  <c r="CJ300"/>
  <c r="CI300"/>
  <c r="CH300"/>
  <c r="CG300"/>
  <c r="CF300"/>
  <c r="CE300"/>
  <c r="CD300"/>
  <c r="CC300"/>
  <c r="CB300"/>
  <c r="CA300"/>
  <c r="BZ300"/>
  <c r="BY300"/>
  <c r="BX300"/>
  <c r="BW300"/>
  <c r="BV300"/>
  <c r="BU300"/>
  <c r="BT300"/>
  <c r="BS300"/>
  <c r="BR300"/>
  <c r="BQ300"/>
  <c r="BP300"/>
  <c r="BO300"/>
  <c r="BN300"/>
  <c r="DG299"/>
  <c r="DF299"/>
  <c r="DE299"/>
  <c r="DD299"/>
  <c r="CN298"/>
  <c r="CK298"/>
  <c r="CJ298"/>
  <c r="CI298"/>
  <c r="CH298"/>
  <c r="CG298"/>
  <c r="CF298"/>
  <c r="CE298"/>
  <c r="CD298"/>
  <c r="CC298"/>
  <c r="CN297"/>
  <c r="CK297"/>
  <c r="CJ297"/>
  <c r="CI297"/>
  <c r="CH297"/>
  <c r="CG297"/>
  <c r="CF297"/>
  <c r="CE297"/>
  <c r="CD297"/>
  <c r="CC297"/>
  <c r="CN296"/>
  <c r="CK296"/>
  <c r="CJ296"/>
  <c r="CI296"/>
  <c r="CH296"/>
  <c r="CG296"/>
  <c r="CF296"/>
  <c r="CE296"/>
  <c r="CD296"/>
  <c r="CC296"/>
  <c r="CN295"/>
  <c r="CK295"/>
  <c r="CJ295"/>
  <c r="CI295"/>
  <c r="CH295"/>
  <c r="CG295"/>
  <c r="CF295"/>
  <c r="CE295"/>
  <c r="CD295"/>
  <c r="CC295"/>
  <c r="CN294"/>
  <c r="CK294"/>
  <c r="CJ294"/>
  <c r="CI294"/>
  <c r="CH294"/>
  <c r="CG294"/>
  <c r="CF294"/>
  <c r="CE294"/>
  <c r="CD294"/>
  <c r="CC294"/>
  <c r="DM293"/>
  <c r="DL293"/>
  <c r="DK293"/>
  <c r="DJ293"/>
  <c r="DI293"/>
  <c r="DH293"/>
  <c r="DG293"/>
  <c r="DF293"/>
  <c r="DE293"/>
  <c r="DD293"/>
  <c r="DC293"/>
  <c r="DB293"/>
  <c r="DA293"/>
  <c r="CZ293"/>
  <c r="CY293"/>
  <c r="CX293"/>
  <c r="CW293"/>
  <c r="CV293"/>
  <c r="CU293"/>
  <c r="CT293"/>
  <c r="CS293"/>
  <c r="CR293"/>
  <c r="CQ293"/>
  <c r="CP293"/>
  <c r="CO293"/>
  <c r="CN293"/>
  <c r="CM293"/>
  <c r="CL293"/>
  <c r="CK293"/>
  <c r="CJ293"/>
  <c r="CI293"/>
  <c r="CH293"/>
  <c r="CG293"/>
  <c r="CF293"/>
  <c r="CE293"/>
  <c r="CD293"/>
  <c r="CC293"/>
  <c r="CB293"/>
  <c r="CA293"/>
  <c r="BZ293"/>
  <c r="BY293"/>
  <c r="BX293"/>
  <c r="BW293"/>
  <c r="BV293"/>
  <c r="BU293"/>
  <c r="BT293"/>
  <c r="BS293"/>
  <c r="BR293"/>
  <c r="BQ293"/>
  <c r="BP293"/>
  <c r="BO293"/>
  <c r="BN293"/>
  <c r="DM292"/>
  <c r="DL292"/>
  <c r="DK292"/>
  <c r="DJ292"/>
  <c r="DI292"/>
  <c r="DH292"/>
  <c r="DG292"/>
  <c r="DF292"/>
  <c r="DE292"/>
  <c r="DD292"/>
  <c r="DC292"/>
  <c r="DB292"/>
  <c r="DA292"/>
  <c r="CZ292"/>
  <c r="CY292"/>
  <c r="CX292"/>
  <c r="CW292"/>
  <c r="CV292"/>
  <c r="CU292"/>
  <c r="CT292"/>
  <c r="CS292"/>
  <c r="CR292"/>
  <c r="CQ292"/>
  <c r="CP292"/>
  <c r="CO292"/>
  <c r="CN292"/>
  <c r="CM292"/>
  <c r="CL292"/>
  <c r="CK292"/>
  <c r="CJ292"/>
  <c r="CI292"/>
  <c r="CH292"/>
  <c r="CG292"/>
  <c r="CF292"/>
  <c r="CE292"/>
  <c r="CD292"/>
  <c r="CC292"/>
  <c r="CB292"/>
  <c r="CA292"/>
  <c r="BZ292"/>
  <c r="BY292"/>
  <c r="BX292"/>
  <c r="BW292"/>
  <c r="BV292"/>
  <c r="BU292"/>
  <c r="BT292"/>
  <c r="BS292"/>
  <c r="BR292"/>
  <c r="BQ292"/>
  <c r="BP292"/>
  <c r="BO292"/>
  <c r="BN292"/>
  <c r="DM291"/>
  <c r="DL291"/>
  <c r="DK291"/>
  <c r="DJ291"/>
  <c r="DI291"/>
  <c r="DH291"/>
  <c r="CM291"/>
  <c r="CL291"/>
  <c r="DG290"/>
  <c r="DF290"/>
  <c r="DE290"/>
  <c r="DD290"/>
  <c r="DG289"/>
  <c r="DF289"/>
  <c r="DE289"/>
  <c r="DD289"/>
  <c r="DG288"/>
  <c r="DF288"/>
  <c r="DE288"/>
  <c r="DD288"/>
  <c r="DG287"/>
  <c r="DF287"/>
  <c r="DE287"/>
  <c r="DD287"/>
  <c r="DG286"/>
  <c r="DF286"/>
  <c r="DE286"/>
  <c r="DD286"/>
  <c r="DG285"/>
  <c r="DF285"/>
  <c r="DE285"/>
  <c r="DD285"/>
  <c r="DG284"/>
  <c r="DF284"/>
  <c r="DE284"/>
  <c r="DD284"/>
  <c r="DG283"/>
  <c r="DF283"/>
  <c r="DE283"/>
  <c r="DD283"/>
  <c r="CN282"/>
  <c r="CK282"/>
  <c r="CJ282"/>
  <c r="CI282"/>
  <c r="CH282"/>
  <c r="CG282"/>
  <c r="CF282"/>
  <c r="CE282"/>
  <c r="CD282"/>
  <c r="CC282"/>
  <c r="CN281"/>
  <c r="CK281"/>
  <c r="CJ281"/>
  <c r="CI281"/>
  <c r="CH281"/>
  <c r="CG281"/>
  <c r="CF281"/>
  <c r="CE281"/>
  <c r="CD281"/>
  <c r="CC281"/>
  <c r="CN280"/>
  <c r="CK280"/>
  <c r="CJ280"/>
  <c r="CI280"/>
  <c r="CH280"/>
  <c r="CG280"/>
  <c r="CF280"/>
  <c r="CE280"/>
  <c r="CD280"/>
  <c r="CC280"/>
  <c r="CN279"/>
  <c r="CK279"/>
  <c r="CJ279"/>
  <c r="CI279"/>
  <c r="CH279"/>
  <c r="CG279"/>
  <c r="CF279"/>
  <c r="CE279"/>
  <c r="CD279"/>
  <c r="CC279"/>
  <c r="CN278"/>
  <c r="CK278"/>
  <c r="CJ278"/>
  <c r="CI278"/>
  <c r="CH278"/>
  <c r="CG278"/>
  <c r="CF278"/>
  <c r="CE278"/>
  <c r="CD278"/>
  <c r="CC278"/>
  <c r="CN277"/>
  <c r="CK277"/>
  <c r="CJ277"/>
  <c r="CI277"/>
  <c r="CH277"/>
  <c r="CG277"/>
  <c r="CF277"/>
  <c r="CE277"/>
  <c r="CD277"/>
  <c r="CC277"/>
  <c r="CN276"/>
  <c r="CK276"/>
  <c r="CJ276"/>
  <c r="CI276"/>
  <c r="CH276"/>
  <c r="CG276"/>
  <c r="CF276"/>
  <c r="CE276"/>
  <c r="CD276"/>
  <c r="CC276"/>
  <c r="CN275"/>
  <c r="CK275"/>
  <c r="CJ275"/>
  <c r="CI275"/>
  <c r="CH275"/>
  <c r="CG275"/>
  <c r="CF275"/>
  <c r="CE275"/>
  <c r="CD275"/>
  <c r="CC275"/>
  <c r="DM274"/>
  <c r="DL274"/>
  <c r="DK274"/>
  <c r="DJ274"/>
  <c r="DI274"/>
  <c r="DH274"/>
  <c r="DG274"/>
  <c r="DF274"/>
  <c r="DE274"/>
  <c r="DD274"/>
  <c r="DC274"/>
  <c r="DB274"/>
  <c r="DA274"/>
  <c r="CZ274"/>
  <c r="CY274"/>
  <c r="CX274"/>
  <c r="CW274"/>
  <c r="CV274"/>
  <c r="CU274"/>
  <c r="CT274"/>
  <c r="CS274"/>
  <c r="CR274"/>
  <c r="CQ274"/>
  <c r="CP274"/>
  <c r="CO274"/>
  <c r="CN274"/>
  <c r="CM274"/>
  <c r="CL274"/>
  <c r="CK274"/>
  <c r="CJ274"/>
  <c r="CI274"/>
  <c r="CH274"/>
  <c r="CG274"/>
  <c r="CF274"/>
  <c r="CE274"/>
  <c r="CD274"/>
  <c r="CC274"/>
  <c r="CB274"/>
  <c r="CA274"/>
  <c r="BZ274"/>
  <c r="BY274"/>
  <c r="BX274"/>
  <c r="BW274"/>
  <c r="BV274"/>
  <c r="BU274"/>
  <c r="BT274"/>
  <c r="BS274"/>
  <c r="BR274"/>
  <c r="BQ274"/>
  <c r="BP274"/>
  <c r="BO274"/>
  <c r="BN274"/>
  <c r="DM273"/>
  <c r="DL273"/>
  <c r="DK273"/>
  <c r="DJ273"/>
  <c r="DI273"/>
  <c r="DH273"/>
  <c r="CM273"/>
  <c r="CL273"/>
  <c r="DG272"/>
  <c r="DF272"/>
  <c r="DE272"/>
  <c r="DD272"/>
  <c r="DC272"/>
  <c r="DB272"/>
  <c r="DA272"/>
  <c r="CZ272"/>
  <c r="CY272"/>
  <c r="CX272"/>
  <c r="CW272"/>
  <c r="CV272"/>
  <c r="CU272"/>
  <c r="CT272"/>
  <c r="CS272"/>
  <c r="CS271"/>
  <c r="CI271"/>
  <c r="CH271"/>
  <c r="CG271"/>
  <c r="CF271"/>
  <c r="CE270"/>
  <c r="CD270"/>
  <c r="CC270"/>
  <c r="CR269"/>
  <c r="DM268"/>
  <c r="DL268"/>
  <c r="DK268"/>
  <c r="DJ268"/>
  <c r="DI268"/>
  <c r="DH268"/>
  <c r="DG268"/>
  <c r="DF268"/>
  <c r="DE268"/>
  <c r="DD268"/>
  <c r="DC268"/>
  <c r="DB268"/>
  <c r="DA268"/>
  <c r="CZ268"/>
  <c r="CY268"/>
  <c r="CX268"/>
  <c r="CW268"/>
  <c r="CV268"/>
  <c r="CU268"/>
  <c r="CT268"/>
  <c r="CS268"/>
  <c r="CR268"/>
  <c r="CQ268"/>
  <c r="CP268"/>
  <c r="CO268"/>
  <c r="CN268"/>
  <c r="CM268"/>
  <c r="CL268"/>
  <c r="CK268"/>
  <c r="CJ268"/>
  <c r="CI268"/>
  <c r="CH268"/>
  <c r="CG268"/>
  <c r="CF268"/>
  <c r="CE268"/>
  <c r="CD268"/>
  <c r="CC268"/>
  <c r="CB268"/>
  <c r="CA268"/>
  <c r="BZ268"/>
  <c r="BY268"/>
  <c r="BX268"/>
  <c r="BW268"/>
  <c r="BV268"/>
  <c r="BU268"/>
  <c r="BT268"/>
  <c r="BS268"/>
  <c r="BR268"/>
  <c r="BQ268"/>
  <c r="BP268"/>
  <c r="BO268"/>
  <c r="BN268"/>
  <c r="CR267"/>
  <c r="CQ267"/>
  <c r="CP267"/>
  <c r="CO267"/>
  <c r="CN267"/>
  <c r="CK267"/>
  <c r="CJ267"/>
  <c r="CB267"/>
  <c r="CA267"/>
  <c r="BZ267"/>
  <c r="CR266"/>
  <c r="CQ266"/>
  <c r="CP266"/>
  <c r="CO266"/>
  <c r="CN266"/>
  <c r="CK266"/>
  <c r="CJ266"/>
  <c r="CB266"/>
  <c r="CA266"/>
  <c r="BZ266"/>
  <c r="CR265"/>
  <c r="CQ265"/>
  <c r="CP265"/>
  <c r="CO265"/>
  <c r="CN265"/>
  <c r="CK265"/>
  <c r="CJ265"/>
  <c r="CB265"/>
  <c r="CA265"/>
  <c r="BZ265"/>
  <c r="CR264"/>
  <c r="CQ264"/>
  <c r="CP264"/>
  <c r="CO264"/>
  <c r="CN264"/>
  <c r="CK264"/>
  <c r="CJ264"/>
  <c r="CB264"/>
  <c r="CA264"/>
  <c r="BZ264"/>
  <c r="CR263"/>
  <c r="CQ263"/>
  <c r="CP263"/>
  <c r="CO263"/>
  <c r="CN263"/>
  <c r="CK263"/>
  <c r="CJ263"/>
  <c r="CB263"/>
  <c r="CA263"/>
  <c r="BZ263"/>
  <c r="DM262"/>
  <c r="DL262"/>
  <c r="DK262"/>
  <c r="DJ262"/>
  <c r="DI262"/>
  <c r="DH262"/>
  <c r="DG262"/>
  <c r="DF262"/>
  <c r="DE262"/>
  <c r="DD262"/>
  <c r="DC262"/>
  <c r="DB262"/>
  <c r="DA262"/>
  <c r="CZ262"/>
  <c r="CY262"/>
  <c r="CX262"/>
  <c r="CW262"/>
  <c r="CV262"/>
  <c r="CU262"/>
  <c r="CT262"/>
  <c r="CS262"/>
  <c r="CR262"/>
  <c r="CQ262"/>
  <c r="CP262"/>
  <c r="CO262"/>
  <c r="CN262"/>
  <c r="CM262"/>
  <c r="CL262"/>
  <c r="CK262"/>
  <c r="CJ262"/>
  <c r="CI262"/>
  <c r="CH262"/>
  <c r="CG262"/>
  <c r="CF262"/>
  <c r="CE262"/>
  <c r="CD262"/>
  <c r="CC262"/>
  <c r="CB262"/>
  <c r="CA262"/>
  <c r="BZ262"/>
  <c r="BY262"/>
  <c r="BX262"/>
  <c r="BW262"/>
  <c r="BV262"/>
  <c r="BU262"/>
  <c r="BT262"/>
  <c r="BS262"/>
  <c r="BR262"/>
  <c r="BQ262"/>
  <c r="BP262"/>
  <c r="BO262"/>
  <c r="BN262"/>
  <c r="DM261"/>
  <c r="DL261"/>
  <c r="DK261"/>
  <c r="DJ261"/>
  <c r="DI261"/>
  <c r="DH261"/>
  <c r="CM261"/>
  <c r="CL261"/>
  <c r="DG260"/>
  <c r="DF260"/>
  <c r="DE260"/>
  <c r="DD260"/>
  <c r="DC260"/>
  <c r="DB260"/>
  <c r="DA260"/>
  <c r="CZ260"/>
  <c r="CY260"/>
  <c r="CX260"/>
  <c r="CW260"/>
  <c r="CV260"/>
  <c r="CU260"/>
  <c r="CT260"/>
  <c r="CS260"/>
  <c r="CS259"/>
  <c r="CR259"/>
  <c r="CQ259"/>
  <c r="CP259"/>
  <c r="CO259"/>
  <c r="DM258"/>
  <c r="DL258"/>
  <c r="DK258"/>
  <c r="DJ258"/>
  <c r="DI258"/>
  <c r="DH258"/>
  <c r="DG258"/>
  <c r="DF258"/>
  <c r="DE258"/>
  <c r="DD258"/>
  <c r="DC258"/>
  <c r="DB258"/>
  <c r="DA258"/>
  <c r="CZ258"/>
  <c r="CY258"/>
  <c r="CX258"/>
  <c r="CW258"/>
  <c r="CV258"/>
  <c r="CU258"/>
  <c r="CT258"/>
  <c r="CS258"/>
  <c r="CR258"/>
  <c r="CQ258"/>
  <c r="CP258"/>
  <c r="CO258"/>
  <c r="CN258"/>
  <c r="CM258"/>
  <c r="CL258"/>
  <c r="CK258"/>
  <c r="CJ258"/>
  <c r="CI258"/>
  <c r="CH258"/>
  <c r="CG258"/>
  <c r="CF258"/>
  <c r="CE258"/>
  <c r="CD258"/>
  <c r="CC258"/>
  <c r="CB258"/>
  <c r="CA258"/>
  <c r="BZ258"/>
  <c r="BY258"/>
  <c r="BX258"/>
  <c r="BW258"/>
  <c r="BV258"/>
  <c r="BU258"/>
  <c r="BT258"/>
  <c r="BS258"/>
  <c r="BR258"/>
  <c r="BQ258"/>
  <c r="BP258"/>
  <c r="BO258"/>
  <c r="BN258"/>
  <c r="DM257"/>
  <c r="DL257"/>
  <c r="DK257"/>
  <c r="DJ257"/>
  <c r="DI257"/>
  <c r="DH257"/>
  <c r="DG257"/>
  <c r="DF257"/>
  <c r="DE257"/>
  <c r="DD257"/>
  <c r="DC257"/>
  <c r="DB257"/>
  <c r="DA257"/>
  <c r="CZ257"/>
  <c r="CY257"/>
  <c r="CX257"/>
  <c r="CW257"/>
  <c r="CV257"/>
  <c r="CU257"/>
  <c r="CT257"/>
  <c r="CS257"/>
  <c r="CR257"/>
  <c r="CQ257"/>
  <c r="CP257"/>
  <c r="CO257"/>
  <c r="CN257"/>
  <c r="CM257"/>
  <c r="CL257"/>
  <c r="CK257"/>
  <c r="CJ257"/>
  <c r="CI257"/>
  <c r="CH257"/>
  <c r="CG257"/>
  <c r="CF257"/>
  <c r="CE257"/>
  <c r="CD257"/>
  <c r="CC257"/>
  <c r="CB257"/>
  <c r="CA257"/>
  <c r="BZ257"/>
  <c r="BY257"/>
  <c r="BX257"/>
  <c r="BW257"/>
  <c r="BV257"/>
  <c r="BU257"/>
  <c r="BT257"/>
  <c r="BS257"/>
  <c r="BR257"/>
  <c r="BQ257"/>
  <c r="BP257"/>
  <c r="BO257"/>
  <c r="BN257"/>
  <c r="CN256"/>
  <c r="CK256"/>
  <c r="CJ256"/>
  <c r="CI256"/>
  <c r="CH256"/>
  <c r="CG256"/>
  <c r="CF256"/>
  <c r="CE256"/>
  <c r="CD256"/>
  <c r="CC256"/>
  <c r="CN255"/>
  <c r="CK255"/>
  <c r="CJ255"/>
  <c r="CI255"/>
  <c r="CH255"/>
  <c r="CG255"/>
  <c r="CF255"/>
  <c r="CE255"/>
  <c r="CD255"/>
  <c r="CC255"/>
  <c r="CN254"/>
  <c r="CK254"/>
  <c r="CJ254"/>
  <c r="CI254"/>
  <c r="CH254"/>
  <c r="CG254"/>
  <c r="CF254"/>
  <c r="CE254"/>
  <c r="CD254"/>
  <c r="CC254"/>
  <c r="CN253"/>
  <c r="CK253"/>
  <c r="CJ253"/>
  <c r="CI253"/>
  <c r="CH253"/>
  <c r="CG253"/>
  <c r="CF253"/>
  <c r="CE253"/>
  <c r="CD253"/>
  <c r="CC253"/>
  <c r="CN252"/>
  <c r="CK252"/>
  <c r="CJ252"/>
  <c r="CI252"/>
  <c r="CH252"/>
  <c r="CG252"/>
  <c r="CF252"/>
  <c r="CE252"/>
  <c r="CD252"/>
  <c r="CC252"/>
  <c r="CN251"/>
  <c r="CK251"/>
  <c r="CJ251"/>
  <c r="CI251"/>
  <c r="CH251"/>
  <c r="CG251"/>
  <c r="CF251"/>
  <c r="CE251"/>
  <c r="CD251"/>
  <c r="CC251"/>
  <c r="DM250"/>
  <c r="DL250"/>
  <c r="DK250"/>
  <c r="DJ250"/>
  <c r="DI250"/>
  <c r="DH250"/>
  <c r="DG250"/>
  <c r="DF250"/>
  <c r="DE250"/>
  <c r="DD250"/>
  <c r="DC250"/>
  <c r="DB250"/>
  <c r="DA250"/>
  <c r="CZ250"/>
  <c r="CY250"/>
  <c r="CX250"/>
  <c r="CW250"/>
  <c r="CV250"/>
  <c r="CU250"/>
  <c r="CT250"/>
  <c r="CS250"/>
  <c r="CR250"/>
  <c r="CQ250"/>
  <c r="CP250"/>
  <c r="CO250"/>
  <c r="CN250"/>
  <c r="CM250"/>
  <c r="CL250"/>
  <c r="CK250"/>
  <c r="CJ250"/>
  <c r="CI250"/>
  <c r="CH250"/>
  <c r="CG250"/>
  <c r="CF250"/>
  <c r="CE250"/>
  <c r="CD250"/>
  <c r="CC250"/>
  <c r="CB250"/>
  <c r="CA250"/>
  <c r="BZ250"/>
  <c r="BY250"/>
  <c r="BX250"/>
  <c r="BW250"/>
  <c r="BV250"/>
  <c r="BU250"/>
  <c r="BT250"/>
  <c r="BS250"/>
  <c r="BR250"/>
  <c r="BQ250"/>
  <c r="BP250"/>
  <c r="BO250"/>
  <c r="BN250"/>
  <c r="DM249"/>
  <c r="DL249"/>
  <c r="DK249"/>
  <c r="DJ249"/>
  <c r="DI249"/>
  <c r="DH249"/>
  <c r="CM249"/>
  <c r="CL249"/>
  <c r="DM248"/>
  <c r="DL248"/>
  <c r="DK248"/>
  <c r="DJ248"/>
  <c r="DI248"/>
  <c r="DH248"/>
  <c r="DG248"/>
  <c r="DF248"/>
  <c r="DE248"/>
  <c r="DD248"/>
  <c r="DC248"/>
  <c r="DB248"/>
  <c r="DA248"/>
  <c r="CZ248"/>
  <c r="CY248"/>
  <c r="CX248"/>
  <c r="CW248"/>
  <c r="CV248"/>
  <c r="CU248"/>
  <c r="CT248"/>
  <c r="CS248"/>
  <c r="CR248"/>
  <c r="CQ248"/>
  <c r="CP248"/>
  <c r="CO248"/>
  <c r="CN248"/>
  <c r="CM248"/>
  <c r="CL248"/>
  <c r="CK248"/>
  <c r="CJ248"/>
  <c r="CI248"/>
  <c r="CH248"/>
  <c r="CG248"/>
  <c r="CF248"/>
  <c r="CE248"/>
  <c r="CD248"/>
  <c r="CC248"/>
  <c r="CB248"/>
  <c r="CA248"/>
  <c r="BZ248"/>
  <c r="BY248"/>
  <c r="BX248"/>
  <c r="BW248"/>
  <c r="BV248"/>
  <c r="BU248"/>
  <c r="BT248"/>
  <c r="BS248"/>
  <c r="BR248"/>
  <c r="BQ248"/>
  <c r="BP248"/>
  <c r="BO248"/>
  <c r="BN248"/>
  <c r="DM247"/>
  <c r="DL247"/>
  <c r="DK247"/>
  <c r="DJ247"/>
  <c r="DI247"/>
  <c r="DH247"/>
  <c r="DG247"/>
  <c r="DF247"/>
  <c r="DE247"/>
  <c r="DD247"/>
  <c r="DC247"/>
  <c r="DB247"/>
  <c r="DA247"/>
  <c r="CZ247"/>
  <c r="CY247"/>
  <c r="CX247"/>
  <c r="CW247"/>
  <c r="CV247"/>
  <c r="CU247"/>
  <c r="CT247"/>
  <c r="CS247"/>
  <c r="CR247"/>
  <c r="CQ247"/>
  <c r="CP247"/>
  <c r="CO247"/>
  <c r="CN247"/>
  <c r="CM247"/>
  <c r="CL247"/>
  <c r="CK247"/>
  <c r="CJ247"/>
  <c r="CI247"/>
  <c r="CH247"/>
  <c r="CG247"/>
  <c r="CF247"/>
  <c r="CE247"/>
  <c r="CD247"/>
  <c r="CC247"/>
  <c r="CB247"/>
  <c r="CA247"/>
  <c r="BZ247"/>
  <c r="BY247"/>
  <c r="BX247"/>
  <c r="BW247"/>
  <c r="BV247"/>
  <c r="BU247"/>
  <c r="BT247"/>
  <c r="BS247"/>
  <c r="BR247"/>
  <c r="BQ247"/>
  <c r="BP247"/>
  <c r="BO247"/>
  <c r="BN247"/>
  <c r="DM246"/>
  <c r="DL246"/>
  <c r="DK246"/>
  <c r="DJ246"/>
  <c r="DI246"/>
  <c r="DH246"/>
  <c r="DG246"/>
  <c r="DF246"/>
  <c r="DE246"/>
  <c r="DD246"/>
  <c r="DC246"/>
  <c r="DB246"/>
  <c r="DA246"/>
  <c r="CZ246"/>
  <c r="CY246"/>
  <c r="CX246"/>
  <c r="CW246"/>
  <c r="CV246"/>
  <c r="CU246"/>
  <c r="CT246"/>
  <c r="CS246"/>
  <c r="CR246"/>
  <c r="CQ246"/>
  <c r="CP246"/>
  <c r="CO246"/>
  <c r="CN246"/>
  <c r="CM246"/>
  <c r="CL246"/>
  <c r="CK246"/>
  <c r="CJ246"/>
  <c r="CI246"/>
  <c r="CH246"/>
  <c r="CG246"/>
  <c r="CF246"/>
  <c r="CE246"/>
  <c r="CD246"/>
  <c r="CC246"/>
  <c r="CB246"/>
  <c r="CA246"/>
  <c r="BZ246"/>
  <c r="BY246"/>
  <c r="BX246"/>
  <c r="BW246"/>
  <c r="BV246"/>
  <c r="BU246"/>
  <c r="BT246"/>
  <c r="BS246"/>
  <c r="BR246"/>
  <c r="BQ246"/>
  <c r="BP246"/>
  <c r="BO246"/>
  <c r="BN246"/>
  <c r="DG245"/>
  <c r="DF245"/>
  <c r="DE245"/>
  <c r="DD245"/>
  <c r="DG244"/>
  <c r="DF244"/>
  <c r="DE244"/>
  <c r="DD244"/>
  <c r="DG243"/>
  <c r="DF243"/>
  <c r="DE243"/>
  <c r="DD243"/>
  <c r="DG242"/>
  <c r="DF242"/>
  <c r="DE242"/>
  <c r="DD242"/>
  <c r="DG241"/>
  <c r="DF241"/>
  <c r="DE241"/>
  <c r="DD241"/>
  <c r="DM240"/>
  <c r="DL240"/>
  <c r="DK240"/>
  <c r="DJ240"/>
  <c r="DI240"/>
  <c r="DH240"/>
  <c r="DG240"/>
  <c r="DF240"/>
  <c r="DE240"/>
  <c r="DD240"/>
  <c r="DC240"/>
  <c r="DB240"/>
  <c r="DA240"/>
  <c r="CZ240"/>
  <c r="CY240"/>
  <c r="CX240"/>
  <c r="CW240"/>
  <c r="CV240"/>
  <c r="CU240"/>
  <c r="CT240"/>
  <c r="CS240"/>
  <c r="CR240"/>
  <c r="CQ240"/>
  <c r="CP240"/>
  <c r="CO240"/>
  <c r="CN240"/>
  <c r="CM240"/>
  <c r="CL240"/>
  <c r="CK240"/>
  <c r="CJ240"/>
  <c r="CI240"/>
  <c r="CH240"/>
  <c r="CG240"/>
  <c r="CF240"/>
  <c r="CE240"/>
  <c r="CD240"/>
  <c r="CC240"/>
  <c r="CB240"/>
  <c r="CA240"/>
  <c r="BZ240"/>
  <c r="BY240"/>
  <c r="BX240"/>
  <c r="BW240"/>
  <c r="BV240"/>
  <c r="BU240"/>
  <c r="BT240"/>
  <c r="BS240"/>
  <c r="BR240"/>
  <c r="BQ240"/>
  <c r="BP240"/>
  <c r="BO240"/>
  <c r="BN240"/>
  <c r="DM239"/>
  <c r="DL239"/>
  <c r="DK239"/>
  <c r="DJ239"/>
  <c r="DI239"/>
  <c r="DH239"/>
  <c r="DG239"/>
  <c r="DF239"/>
  <c r="DE239"/>
  <c r="DD239"/>
  <c r="DC239"/>
  <c r="DB239"/>
  <c r="DA239"/>
  <c r="CZ239"/>
  <c r="CY239"/>
  <c r="CX239"/>
  <c r="CW239"/>
  <c r="CV239"/>
  <c r="CU239"/>
  <c r="CT239"/>
  <c r="CS239"/>
  <c r="CR239"/>
  <c r="CQ239"/>
  <c r="CP239"/>
  <c r="CO239"/>
  <c r="CN239"/>
  <c r="CM239"/>
  <c r="CL239"/>
  <c r="CK239"/>
  <c r="CJ239"/>
  <c r="CI239"/>
  <c r="CH239"/>
  <c r="CG239"/>
  <c r="CF239"/>
  <c r="CE239"/>
  <c r="CD239"/>
  <c r="CC239"/>
  <c r="CB239"/>
  <c r="CA239"/>
  <c r="BZ239"/>
  <c r="BY239"/>
  <c r="BX239"/>
  <c r="BW239"/>
  <c r="BV239"/>
  <c r="BU239"/>
  <c r="BT239"/>
  <c r="BS239"/>
  <c r="BR239"/>
  <c r="BQ239"/>
  <c r="BP239"/>
  <c r="BO239"/>
  <c r="BN239"/>
  <c r="CN238"/>
  <c r="CK238"/>
  <c r="CJ238"/>
  <c r="CI238"/>
  <c r="CH238"/>
  <c r="CG238"/>
  <c r="CF238"/>
  <c r="CE238"/>
  <c r="CD238"/>
  <c r="CC238"/>
  <c r="CN237"/>
  <c r="CK237"/>
  <c r="CJ237"/>
  <c r="CI237"/>
  <c r="CH237"/>
  <c r="CG237"/>
  <c r="CF237"/>
  <c r="CE237"/>
  <c r="CD237"/>
  <c r="CC237"/>
  <c r="CN236"/>
  <c r="CK236"/>
  <c r="CJ236"/>
  <c r="CI236"/>
  <c r="CH236"/>
  <c r="CG236"/>
  <c r="CF236"/>
  <c r="CE236"/>
  <c r="CD236"/>
  <c r="CC236"/>
  <c r="CN235"/>
  <c r="CK235"/>
  <c r="CJ235"/>
  <c r="CI235"/>
  <c r="CH235"/>
  <c r="CG235"/>
  <c r="CF235"/>
  <c r="CE235"/>
  <c r="CD235"/>
  <c r="CC235"/>
  <c r="DM234"/>
  <c r="DL234"/>
  <c r="DK234"/>
  <c r="DJ234"/>
  <c r="DI234"/>
  <c r="DH234"/>
  <c r="DG234"/>
  <c r="DF234"/>
  <c r="DE234"/>
  <c r="DD234"/>
  <c r="DC234"/>
  <c r="DB234"/>
  <c r="DA234"/>
  <c r="CZ234"/>
  <c r="CY234"/>
  <c r="CX234"/>
  <c r="CW234"/>
  <c r="CV234"/>
  <c r="CU234"/>
  <c r="CT234"/>
  <c r="CS234"/>
  <c r="CR234"/>
  <c r="CQ234"/>
  <c r="CP234"/>
  <c r="CO234"/>
  <c r="CN234"/>
  <c r="CM234"/>
  <c r="CL234"/>
  <c r="CK234"/>
  <c r="CJ234"/>
  <c r="CI234"/>
  <c r="CH234"/>
  <c r="CG234"/>
  <c r="CF234"/>
  <c r="CE234"/>
  <c r="CD234"/>
  <c r="CC234"/>
  <c r="CB234"/>
  <c r="CA234"/>
  <c r="BZ234"/>
  <c r="BY234"/>
  <c r="BX234"/>
  <c r="BW234"/>
  <c r="BV234"/>
  <c r="BU234"/>
  <c r="BT234"/>
  <c r="BS234"/>
  <c r="BR234"/>
  <c r="BQ234"/>
  <c r="BP234"/>
  <c r="BO234"/>
  <c r="BN234"/>
  <c r="DM233"/>
  <c r="DL233"/>
  <c r="DK233"/>
  <c r="DJ233"/>
  <c r="DI233"/>
  <c r="DH233"/>
  <c r="CM233"/>
  <c r="CL233"/>
  <c r="DM232"/>
  <c r="DL232"/>
  <c r="DK232"/>
  <c r="DJ232"/>
  <c r="DI232"/>
  <c r="DH232"/>
  <c r="DG232"/>
  <c r="DF232"/>
  <c r="DE232"/>
  <c r="DD232"/>
  <c r="DC232"/>
  <c r="DB232"/>
  <c r="DA232"/>
  <c r="CZ232"/>
  <c r="CY232"/>
  <c r="CX232"/>
  <c r="CW232"/>
  <c r="CV232"/>
  <c r="CU232"/>
  <c r="CT232"/>
  <c r="CS232"/>
  <c r="CR232"/>
  <c r="CQ232"/>
  <c r="CP232"/>
  <c r="CO232"/>
  <c r="CN232"/>
  <c r="CM232"/>
  <c r="CL232"/>
  <c r="CK232"/>
  <c r="CJ232"/>
  <c r="CI232"/>
  <c r="CH232"/>
  <c r="CG232"/>
  <c r="CF232"/>
  <c r="CE232"/>
  <c r="CD232"/>
  <c r="CC232"/>
  <c r="CB232"/>
  <c r="CA232"/>
  <c r="BZ232"/>
  <c r="BY232"/>
  <c r="BX232"/>
  <c r="BW232"/>
  <c r="BV232"/>
  <c r="BU232"/>
  <c r="BT232"/>
  <c r="BS232"/>
  <c r="BR232"/>
  <c r="BQ232"/>
  <c r="BP232"/>
  <c r="BO232"/>
  <c r="BN232"/>
  <c r="DM231"/>
  <c r="DL231"/>
  <c r="DK231"/>
  <c r="DJ231"/>
  <c r="DI231"/>
  <c r="DH231"/>
  <c r="DG231"/>
  <c r="DF231"/>
  <c r="DE231"/>
  <c r="DD231"/>
  <c r="DC231"/>
  <c r="DB231"/>
  <c r="DA231"/>
  <c r="CZ231"/>
  <c r="CY231"/>
  <c r="CX231"/>
  <c r="CW231"/>
  <c r="CV231"/>
  <c r="CU231"/>
  <c r="CT231"/>
  <c r="CS231"/>
  <c r="CR231"/>
  <c r="CQ231"/>
  <c r="CP231"/>
  <c r="CO231"/>
  <c r="CN231"/>
  <c r="CM231"/>
  <c r="CL231"/>
  <c r="CK231"/>
  <c r="CJ231"/>
  <c r="CI231"/>
  <c r="CH231"/>
  <c r="CG231"/>
  <c r="CF231"/>
  <c r="CE231"/>
  <c r="CD231"/>
  <c r="CC231"/>
  <c r="CB231"/>
  <c r="CA231"/>
  <c r="BZ231"/>
  <c r="BY231"/>
  <c r="BX231"/>
  <c r="BW231"/>
  <c r="BV231"/>
  <c r="BU231"/>
  <c r="BT231"/>
  <c r="BS231"/>
  <c r="BR231"/>
  <c r="BQ231"/>
  <c r="BP231"/>
  <c r="BO231"/>
  <c r="BN231"/>
  <c r="DM230"/>
  <c r="DL230"/>
  <c r="DK230"/>
  <c r="DJ230"/>
  <c r="DI230"/>
  <c r="DH230"/>
  <c r="DG230"/>
  <c r="DF230"/>
  <c r="DE230"/>
  <c r="DD230"/>
  <c r="DC230"/>
  <c r="DB230"/>
  <c r="DA230"/>
  <c r="CZ230"/>
  <c r="CY230"/>
  <c r="CX230"/>
  <c r="CW230"/>
  <c r="CV230"/>
  <c r="CU230"/>
  <c r="CT230"/>
  <c r="CS230"/>
  <c r="CR230"/>
  <c r="CQ230"/>
  <c r="CP230"/>
  <c r="CO230"/>
  <c r="CN230"/>
  <c r="CM230"/>
  <c r="CL230"/>
  <c r="CK230"/>
  <c r="CJ230"/>
  <c r="CI230"/>
  <c r="CH230"/>
  <c r="CG230"/>
  <c r="CF230"/>
  <c r="CE230"/>
  <c r="CD230"/>
  <c r="CC230"/>
  <c r="CB230"/>
  <c r="CA230"/>
  <c r="BZ230"/>
  <c r="BY230"/>
  <c r="BX230"/>
  <c r="BW230"/>
  <c r="BV230"/>
  <c r="BU230"/>
  <c r="BT230"/>
  <c r="BS230"/>
  <c r="BR230"/>
  <c r="BQ230"/>
  <c r="BP230"/>
  <c r="BO230"/>
  <c r="BN230"/>
  <c r="DG229"/>
  <c r="DF229"/>
  <c r="DE229"/>
  <c r="DD229"/>
  <c r="DG228"/>
  <c r="DF228"/>
  <c r="DE228"/>
  <c r="DD228"/>
  <c r="DG227"/>
  <c r="DF227"/>
  <c r="DE227"/>
  <c r="DD227"/>
  <c r="DG226"/>
  <c r="DF226"/>
  <c r="DE226"/>
  <c r="DD226"/>
  <c r="CN225"/>
  <c r="CK225"/>
  <c r="CJ225"/>
  <c r="CI225"/>
  <c r="CH225"/>
  <c r="CG225"/>
  <c r="CF225"/>
  <c r="CE225"/>
  <c r="CD225"/>
  <c r="CC225"/>
  <c r="CN224"/>
  <c r="CK224"/>
  <c r="CJ224"/>
  <c r="CI224"/>
  <c r="CH224"/>
  <c r="CG224"/>
  <c r="CF224"/>
  <c r="CE224"/>
  <c r="CD224"/>
  <c r="CC224"/>
  <c r="CN223"/>
  <c r="CK223"/>
  <c r="CJ223"/>
  <c r="CI223"/>
  <c r="CH223"/>
  <c r="CG223"/>
  <c r="CF223"/>
  <c r="CE223"/>
  <c r="CD223"/>
  <c r="CC223"/>
  <c r="CN222"/>
  <c r="CK222"/>
  <c r="CJ222"/>
  <c r="CI222"/>
  <c r="CH222"/>
  <c r="CG222"/>
  <c r="CF222"/>
  <c r="CE222"/>
  <c r="CD222"/>
  <c r="CC222"/>
  <c r="CN221"/>
  <c r="CK221"/>
  <c r="CJ221"/>
  <c r="CI221"/>
  <c r="CH221"/>
  <c r="CG221"/>
  <c r="CF221"/>
  <c r="CE221"/>
  <c r="CD221"/>
  <c r="CC221"/>
  <c r="CN220"/>
  <c r="CK220"/>
  <c r="CJ220"/>
  <c r="CI220"/>
  <c r="CH220"/>
  <c r="CG220"/>
  <c r="CF220"/>
  <c r="CE220"/>
  <c r="CD220"/>
  <c r="CC220"/>
  <c r="DM219"/>
  <c r="DL219"/>
  <c r="DK219"/>
  <c r="DJ219"/>
  <c r="DI219"/>
  <c r="DH219"/>
  <c r="DG219"/>
  <c r="DF219"/>
  <c r="DE219"/>
  <c r="DD219"/>
  <c r="DC219"/>
  <c r="DB219"/>
  <c r="DA219"/>
  <c r="CZ219"/>
  <c r="CY219"/>
  <c r="CX219"/>
  <c r="CW219"/>
  <c r="CV219"/>
  <c r="CU219"/>
  <c r="CT219"/>
  <c r="CS219"/>
  <c r="CR219"/>
  <c r="CQ219"/>
  <c r="CP219"/>
  <c r="CO219"/>
  <c r="CN219"/>
  <c r="CM219"/>
  <c r="CL219"/>
  <c r="CK219"/>
  <c r="CJ219"/>
  <c r="CI219"/>
  <c r="CH219"/>
  <c r="CG219"/>
  <c r="CF219"/>
  <c r="CE219"/>
  <c r="CD219"/>
  <c r="CC219"/>
  <c r="CB219"/>
  <c r="CA219"/>
  <c r="BZ219"/>
  <c r="BY219"/>
  <c r="BX219"/>
  <c r="BW219"/>
  <c r="BV219"/>
  <c r="BU219"/>
  <c r="BT219"/>
  <c r="BS219"/>
  <c r="BR219"/>
  <c r="BQ219"/>
  <c r="BP219"/>
  <c r="BO219"/>
  <c r="BN219"/>
  <c r="DM218"/>
  <c r="DL218"/>
  <c r="DK218"/>
  <c r="DJ218"/>
  <c r="DI218"/>
  <c r="DH218"/>
  <c r="CM218"/>
  <c r="CL218"/>
  <c r="DM217"/>
  <c r="DL217"/>
  <c r="DK217"/>
  <c r="DJ217"/>
  <c r="DI217"/>
  <c r="DH217"/>
  <c r="DG217"/>
  <c r="DF217"/>
  <c r="DE217"/>
  <c r="DD217"/>
  <c r="DC217"/>
  <c r="DB217"/>
  <c r="DA217"/>
  <c r="CZ217"/>
  <c r="CY217"/>
  <c r="CX217"/>
  <c r="CW217"/>
  <c r="CV217"/>
  <c r="CU217"/>
  <c r="CT217"/>
  <c r="CS217"/>
  <c r="CR217"/>
  <c r="CQ217"/>
  <c r="CP217"/>
  <c r="CO217"/>
  <c r="CN217"/>
  <c r="CM217"/>
  <c r="CL217"/>
  <c r="CK217"/>
  <c r="CJ217"/>
  <c r="CI217"/>
  <c r="CH217"/>
  <c r="CG217"/>
  <c r="CF217"/>
  <c r="CE217"/>
  <c r="CD217"/>
  <c r="CC217"/>
  <c r="CB217"/>
  <c r="CA217"/>
  <c r="BZ217"/>
  <c r="BY217"/>
  <c r="BX217"/>
  <c r="BW217"/>
  <c r="BV217"/>
  <c r="BU217"/>
  <c r="BT217"/>
  <c r="BS217"/>
  <c r="BR217"/>
  <c r="BQ217"/>
  <c r="BP217"/>
  <c r="BO217"/>
  <c r="BN217"/>
  <c r="DM216"/>
  <c r="DL216"/>
  <c r="DK216"/>
  <c r="DJ216"/>
  <c r="DI216"/>
  <c r="DH216"/>
  <c r="DG216"/>
  <c r="DF216"/>
  <c r="DE216"/>
  <c r="DD216"/>
  <c r="DC216"/>
  <c r="DB216"/>
  <c r="DA216"/>
  <c r="CZ216"/>
  <c r="CY216"/>
  <c r="CX216"/>
  <c r="CW216"/>
  <c r="CV216"/>
  <c r="CU216"/>
  <c r="CT216"/>
  <c r="CS216"/>
  <c r="CR216"/>
  <c r="CQ216"/>
  <c r="CP216"/>
  <c r="CO216"/>
  <c r="CN216"/>
  <c r="CM216"/>
  <c r="CL216"/>
  <c r="CK216"/>
  <c r="CJ216"/>
  <c r="CI216"/>
  <c r="CH216"/>
  <c r="CG216"/>
  <c r="CF216"/>
  <c r="CE216"/>
  <c r="CD216"/>
  <c r="CC216"/>
  <c r="CB216"/>
  <c r="CA216"/>
  <c r="BZ216"/>
  <c r="BY216"/>
  <c r="BX216"/>
  <c r="BW216"/>
  <c r="BV216"/>
  <c r="BU216"/>
  <c r="BT216"/>
  <c r="BS216"/>
  <c r="BR216"/>
  <c r="BQ216"/>
  <c r="BP216"/>
  <c r="BO216"/>
  <c r="BN216"/>
  <c r="DG215"/>
  <c r="DF215"/>
  <c r="DE215"/>
  <c r="DD215"/>
  <c r="DG214"/>
  <c r="DF214"/>
  <c r="DE214"/>
  <c r="DD214"/>
  <c r="DG213"/>
  <c r="DF213"/>
  <c r="DE213"/>
  <c r="DD213"/>
  <c r="DG212"/>
  <c r="DF212"/>
  <c r="DE212"/>
  <c r="DD212"/>
  <c r="DG211"/>
  <c r="DF211"/>
  <c r="DE211"/>
  <c r="DD211"/>
  <c r="DG210"/>
  <c r="DF210"/>
  <c r="DE210"/>
  <c r="DD210"/>
  <c r="DM209"/>
  <c r="DL209"/>
  <c r="DK209"/>
  <c r="DJ209"/>
  <c r="DI209"/>
  <c r="DH209"/>
  <c r="DG209"/>
  <c r="DF209"/>
  <c r="DE209"/>
  <c r="DD209"/>
  <c r="DC209"/>
  <c r="DB209"/>
  <c r="DA209"/>
  <c r="CZ209"/>
  <c r="CY209"/>
  <c r="CX209"/>
  <c r="CW209"/>
  <c r="CV209"/>
  <c r="CU209"/>
  <c r="CT209"/>
  <c r="CS209"/>
  <c r="CR209"/>
  <c r="CQ209"/>
  <c r="CP209"/>
  <c r="CO209"/>
  <c r="CN209"/>
  <c r="CM209"/>
  <c r="CL209"/>
  <c r="CK209"/>
  <c r="CJ209"/>
  <c r="CI209"/>
  <c r="CH209"/>
  <c r="CG209"/>
  <c r="CF209"/>
  <c r="CE209"/>
  <c r="CD209"/>
  <c r="CC209"/>
  <c r="CB209"/>
  <c r="CA209"/>
  <c r="BZ209"/>
  <c r="BY209"/>
  <c r="BX209"/>
  <c r="BW209"/>
  <c r="BV209"/>
  <c r="BU209"/>
  <c r="BT209"/>
  <c r="BS209"/>
  <c r="BR209"/>
  <c r="BQ209"/>
  <c r="BP209"/>
  <c r="BO209"/>
  <c r="BN209"/>
  <c r="DM208"/>
  <c r="DL208"/>
  <c r="DK208"/>
  <c r="DJ208"/>
  <c r="DI208"/>
  <c r="DH208"/>
  <c r="DG208"/>
  <c r="DF208"/>
  <c r="DE208"/>
  <c r="DD208"/>
  <c r="DC208"/>
  <c r="DB208"/>
  <c r="DA208"/>
  <c r="CZ208"/>
  <c r="CY208"/>
  <c r="CX208"/>
  <c r="CW208"/>
  <c r="CV208"/>
  <c r="CU208"/>
  <c r="CT208"/>
  <c r="CS208"/>
  <c r="CR208"/>
  <c r="CQ208"/>
  <c r="CP208"/>
  <c r="CO208"/>
  <c r="CN208"/>
  <c r="CM208"/>
  <c r="CL208"/>
  <c r="CK208"/>
  <c r="CJ208"/>
  <c r="CI208"/>
  <c r="CH208"/>
  <c r="CG208"/>
  <c r="CF208"/>
  <c r="CE208"/>
  <c r="CD208"/>
  <c r="CC208"/>
  <c r="CB208"/>
  <c r="CA208"/>
  <c r="BZ208"/>
  <c r="BY208"/>
  <c r="BX208"/>
  <c r="BW208"/>
  <c r="BV208"/>
  <c r="BU208"/>
  <c r="BT208"/>
  <c r="BS208"/>
  <c r="BR208"/>
  <c r="BQ208"/>
  <c r="BP208"/>
  <c r="BO208"/>
  <c r="BN208"/>
  <c r="CN207"/>
  <c r="CK207"/>
  <c r="CJ207"/>
  <c r="CI207"/>
  <c r="CH207"/>
  <c r="CG207"/>
  <c r="CF207"/>
  <c r="CE207"/>
  <c r="CD207"/>
  <c r="CC207"/>
  <c r="CN206"/>
  <c r="CK206"/>
  <c r="CJ206"/>
  <c r="CI206"/>
  <c r="CH206"/>
  <c r="CG206"/>
  <c r="CF206"/>
  <c r="CE206"/>
  <c r="CD206"/>
  <c r="CC206"/>
  <c r="CN205"/>
  <c r="CK205"/>
  <c r="CJ205"/>
  <c r="CI205"/>
  <c r="CH205"/>
  <c r="CG205"/>
  <c r="CF205"/>
  <c r="CE205"/>
  <c r="CD205"/>
  <c r="CC205"/>
  <c r="CN204"/>
  <c r="CK204"/>
  <c r="CJ204"/>
  <c r="CI204"/>
  <c r="CH204"/>
  <c r="CG204"/>
  <c r="CF204"/>
  <c r="CE204"/>
  <c r="CD204"/>
  <c r="CC204"/>
  <c r="CN203"/>
  <c r="CK203"/>
  <c r="CJ203"/>
  <c r="CI203"/>
  <c r="CH203"/>
  <c r="CG203"/>
  <c r="CF203"/>
  <c r="CE203"/>
  <c r="CD203"/>
  <c r="CC203"/>
  <c r="CN202"/>
  <c r="CK202"/>
  <c r="CJ202"/>
  <c r="CI202"/>
  <c r="CH202"/>
  <c r="CG202"/>
  <c r="CF202"/>
  <c r="CE202"/>
  <c r="CD202"/>
  <c r="CC202"/>
  <c r="DM201"/>
  <c r="DL201"/>
  <c r="DK201"/>
  <c r="DJ201"/>
  <c r="DI201"/>
  <c r="DH201"/>
  <c r="DG201"/>
  <c r="DF201"/>
  <c r="DE201"/>
  <c r="DD201"/>
  <c r="DC201"/>
  <c r="DB201"/>
  <c r="DA201"/>
  <c r="CZ201"/>
  <c r="CY201"/>
  <c r="CX201"/>
  <c r="CW201"/>
  <c r="CV201"/>
  <c r="CU201"/>
  <c r="CT201"/>
  <c r="CS201"/>
  <c r="CR201"/>
  <c r="CQ201"/>
  <c r="CP201"/>
  <c r="CO201"/>
  <c r="CN201"/>
  <c r="CM201"/>
  <c r="CL201"/>
  <c r="CK201"/>
  <c r="CJ201"/>
  <c r="CI201"/>
  <c r="CH201"/>
  <c r="CG201"/>
  <c r="CF201"/>
  <c r="CE201"/>
  <c r="CD201"/>
  <c r="CC201"/>
  <c r="CB201"/>
  <c r="CA201"/>
  <c r="BZ201"/>
  <c r="BY201"/>
  <c r="BX201"/>
  <c r="BW201"/>
  <c r="BV201"/>
  <c r="BU201"/>
  <c r="BT201"/>
  <c r="BS201"/>
  <c r="BR201"/>
  <c r="BQ201"/>
  <c r="BP201"/>
  <c r="BO201"/>
  <c r="BN201"/>
  <c r="DM200"/>
  <c r="DL200"/>
  <c r="DK200"/>
  <c r="DJ200"/>
  <c r="DI200"/>
  <c r="DH200"/>
  <c r="CM200"/>
  <c r="CL200"/>
  <c r="DM199"/>
  <c r="DL199"/>
  <c r="DK199"/>
  <c r="DJ199"/>
  <c r="DI199"/>
  <c r="DH199"/>
  <c r="DG199"/>
  <c r="DF199"/>
  <c r="DE199"/>
  <c r="DD199"/>
  <c r="DC199"/>
  <c r="DB199"/>
  <c r="DA199"/>
  <c r="CZ199"/>
  <c r="CY199"/>
  <c r="CX199"/>
  <c r="CW199"/>
  <c r="CV199"/>
  <c r="CU199"/>
  <c r="CT199"/>
  <c r="CS199"/>
  <c r="CR199"/>
  <c r="CQ199"/>
  <c r="CP199"/>
  <c r="CO199"/>
  <c r="CN199"/>
  <c r="CM199"/>
  <c r="CL199"/>
  <c r="CK199"/>
  <c r="CJ199"/>
  <c r="CI199"/>
  <c r="CH199"/>
  <c r="CG199"/>
  <c r="CF199"/>
  <c r="CE199"/>
  <c r="CD199"/>
  <c r="CC199"/>
  <c r="CB199"/>
  <c r="CA199"/>
  <c r="BZ199"/>
  <c r="BY199"/>
  <c r="BX199"/>
  <c r="BW199"/>
  <c r="BV199"/>
  <c r="BU199"/>
  <c r="BT199"/>
  <c r="BS199"/>
  <c r="BR199"/>
  <c r="BQ199"/>
  <c r="BP199"/>
  <c r="BO199"/>
  <c r="BN199"/>
  <c r="DG198"/>
  <c r="DF198"/>
  <c r="DE198"/>
  <c r="DD198"/>
  <c r="DG197"/>
  <c r="DF197"/>
  <c r="DE197"/>
  <c r="DD197"/>
  <c r="CN196"/>
  <c r="DG195"/>
  <c r="DF195"/>
  <c r="DE195"/>
  <c r="DD195"/>
  <c r="DG194"/>
  <c r="DF194"/>
  <c r="DE194"/>
  <c r="DD194"/>
  <c r="DG193"/>
  <c r="DF193"/>
  <c r="DE193"/>
  <c r="DD193"/>
  <c r="DM192"/>
  <c r="DL192"/>
  <c r="DK192"/>
  <c r="DJ192"/>
  <c r="DI192"/>
  <c r="DH192"/>
  <c r="DG192"/>
  <c r="DF192"/>
  <c r="DE192"/>
  <c r="DD192"/>
  <c r="DC192"/>
  <c r="DB192"/>
  <c r="DA192"/>
  <c r="CZ192"/>
  <c r="CY192"/>
  <c r="CX192"/>
  <c r="CW192"/>
  <c r="CV192"/>
  <c r="CU192"/>
  <c r="CT192"/>
  <c r="CS192"/>
  <c r="CR192"/>
  <c r="CQ192"/>
  <c r="CP192"/>
  <c r="CO192"/>
  <c r="CN192"/>
  <c r="CM192"/>
  <c r="CL192"/>
  <c r="CK192"/>
  <c r="CJ192"/>
  <c r="CI192"/>
  <c r="CH192"/>
  <c r="CG192"/>
  <c r="CF192"/>
  <c r="CE192"/>
  <c r="CD192"/>
  <c r="CC192"/>
  <c r="CB192"/>
  <c r="CA192"/>
  <c r="BZ192"/>
  <c r="BY192"/>
  <c r="BX192"/>
  <c r="BW192"/>
  <c r="BV192"/>
  <c r="BU192"/>
  <c r="BT192"/>
  <c r="BS192"/>
  <c r="BR192"/>
  <c r="BQ192"/>
  <c r="BP192"/>
  <c r="BO192"/>
  <c r="BN192"/>
  <c r="DM191"/>
  <c r="DL191"/>
  <c r="DK191"/>
  <c r="DJ191"/>
  <c r="DI191"/>
  <c r="DH191"/>
  <c r="DG191"/>
  <c r="DF191"/>
  <c r="DE191"/>
  <c r="DD191"/>
  <c r="DC191"/>
  <c r="DB191"/>
  <c r="DA191"/>
  <c r="CZ191"/>
  <c r="CY191"/>
  <c r="CX191"/>
  <c r="CW191"/>
  <c r="CV191"/>
  <c r="CU191"/>
  <c r="CT191"/>
  <c r="CS191"/>
  <c r="CR191"/>
  <c r="CQ191"/>
  <c r="CP191"/>
  <c r="CO191"/>
  <c r="CN191"/>
  <c r="CM191"/>
  <c r="CL191"/>
  <c r="CK191"/>
  <c r="CJ191"/>
  <c r="CI191"/>
  <c r="CH191"/>
  <c r="CG191"/>
  <c r="CF191"/>
  <c r="CE191"/>
  <c r="CD191"/>
  <c r="CC191"/>
  <c r="CB191"/>
  <c r="CA191"/>
  <c r="BZ191"/>
  <c r="BY191"/>
  <c r="BX191"/>
  <c r="BW191"/>
  <c r="BV191"/>
  <c r="BU191"/>
  <c r="BT191"/>
  <c r="BS191"/>
  <c r="BR191"/>
  <c r="BQ191"/>
  <c r="BP191"/>
  <c r="BO191"/>
  <c r="BN191"/>
  <c r="CN190"/>
  <c r="CK190"/>
  <c r="CJ190"/>
  <c r="CI190"/>
  <c r="CH190"/>
  <c r="CG190"/>
  <c r="CF190"/>
  <c r="CE190"/>
  <c r="CD190"/>
  <c r="CC190"/>
  <c r="CN189"/>
  <c r="CK189"/>
  <c r="CJ189"/>
  <c r="CI189"/>
  <c r="CH189"/>
  <c r="CG189"/>
  <c r="CF189"/>
  <c r="CE189"/>
  <c r="CD189"/>
  <c r="CC189"/>
  <c r="CN188"/>
  <c r="CK188"/>
  <c r="CJ188"/>
  <c r="CI188"/>
  <c r="CH188"/>
  <c r="CG188"/>
  <c r="CF188"/>
  <c r="CE188"/>
  <c r="CD188"/>
  <c r="CC188"/>
  <c r="CN187"/>
  <c r="CK187"/>
  <c r="CJ187"/>
  <c r="CI187"/>
  <c r="CH187"/>
  <c r="CG187"/>
  <c r="CF187"/>
  <c r="CE187"/>
  <c r="CD187"/>
  <c r="CC187"/>
  <c r="CN186"/>
  <c r="CK186"/>
  <c r="CJ186"/>
  <c r="CI186"/>
  <c r="CH186"/>
  <c r="CG186"/>
  <c r="CF186"/>
  <c r="CE186"/>
  <c r="CD186"/>
  <c r="CC186"/>
  <c r="DM185"/>
  <c r="DL185"/>
  <c r="DK185"/>
  <c r="DJ185"/>
  <c r="DI185"/>
  <c r="DH185"/>
  <c r="DG185"/>
  <c r="DF185"/>
  <c r="DE185"/>
  <c r="DD185"/>
  <c r="DC185"/>
  <c r="DB185"/>
  <c r="DA185"/>
  <c r="CZ185"/>
  <c r="CY185"/>
  <c r="CX185"/>
  <c r="CW185"/>
  <c r="CV185"/>
  <c r="CU185"/>
  <c r="CT185"/>
  <c r="CS185"/>
  <c r="CR185"/>
  <c r="CQ185"/>
  <c r="CP185"/>
  <c r="CO185"/>
  <c r="CN185"/>
  <c r="CM185"/>
  <c r="CL185"/>
  <c r="CK185"/>
  <c r="CJ185"/>
  <c r="CI185"/>
  <c r="CH185"/>
  <c r="CG185"/>
  <c r="CF185"/>
  <c r="CE185"/>
  <c r="CD185"/>
  <c r="CC185"/>
  <c r="CB185"/>
  <c r="CA185"/>
  <c r="BZ185"/>
  <c r="BY185"/>
  <c r="BX185"/>
  <c r="BW185"/>
  <c r="BV185"/>
  <c r="BU185"/>
  <c r="BT185"/>
  <c r="BS185"/>
  <c r="BR185"/>
  <c r="BQ185"/>
  <c r="BP185"/>
  <c r="BO185"/>
  <c r="BN185"/>
  <c r="DM184"/>
  <c r="DL184"/>
  <c r="DK184"/>
  <c r="DJ184"/>
  <c r="DI184"/>
  <c r="DH184"/>
  <c r="CM184"/>
  <c r="CL184"/>
  <c r="DG183"/>
  <c r="DF183"/>
  <c r="DE183"/>
  <c r="DD183"/>
  <c r="DC183"/>
  <c r="DB183"/>
  <c r="DA183"/>
  <c r="CZ183"/>
  <c r="CY183"/>
  <c r="CX183"/>
  <c r="CW183"/>
  <c r="CV183"/>
  <c r="CU183"/>
  <c r="CT183"/>
  <c r="CS183"/>
  <c r="CS182"/>
  <c r="CJ182"/>
  <c r="CI182"/>
  <c r="CH182"/>
  <c r="CG182"/>
  <c r="CR181"/>
  <c r="CQ181"/>
  <c r="CP181"/>
  <c r="CO181"/>
  <c r="CN181"/>
  <c r="CK181"/>
  <c r="CF181"/>
  <c r="CE181"/>
  <c r="CD181"/>
  <c r="CC181"/>
  <c r="CR180"/>
  <c r="CQ180"/>
  <c r="CP180"/>
  <c r="CO180"/>
  <c r="CN180"/>
  <c r="CK180"/>
  <c r="CB180"/>
  <c r="CA180"/>
  <c r="BZ180"/>
  <c r="BY180"/>
  <c r="CR179"/>
  <c r="CQ179"/>
  <c r="CP179"/>
  <c r="CO179"/>
  <c r="CN179"/>
  <c r="CK179"/>
  <c r="BX179"/>
  <c r="BW179"/>
  <c r="BV179"/>
  <c r="DM178"/>
  <c r="DL178"/>
  <c r="DK178"/>
  <c r="DJ178"/>
  <c r="DI178"/>
  <c r="DH178"/>
  <c r="DG178"/>
  <c r="DF178"/>
  <c r="DE178"/>
  <c r="DD178"/>
  <c r="DC178"/>
  <c r="DB178"/>
  <c r="DA178"/>
  <c r="CZ178"/>
  <c r="CY178"/>
  <c r="CX178"/>
  <c r="CW178"/>
  <c r="CV178"/>
  <c r="CU178"/>
  <c r="CT178"/>
  <c r="CS178"/>
  <c r="CR178"/>
  <c r="CQ178"/>
  <c r="CP178"/>
  <c r="CO178"/>
  <c r="CN178"/>
  <c r="CM178"/>
  <c r="CL178"/>
  <c r="CK178"/>
  <c r="CJ178"/>
  <c r="CI178"/>
  <c r="CH178"/>
  <c r="CG178"/>
  <c r="CF178"/>
  <c r="CE178"/>
  <c r="CD178"/>
  <c r="CC178"/>
  <c r="CB178"/>
  <c r="CA178"/>
  <c r="BZ178"/>
  <c r="BY178"/>
  <c r="BX178"/>
  <c r="BW178"/>
  <c r="BV178"/>
  <c r="BU178"/>
  <c r="BT178"/>
  <c r="BS178"/>
  <c r="BR178"/>
  <c r="BQ178"/>
  <c r="BP178"/>
  <c r="BO178"/>
  <c r="BN178"/>
  <c r="CR177"/>
  <c r="CQ177"/>
  <c r="CP177"/>
  <c r="CO177"/>
  <c r="CN177"/>
  <c r="CK177"/>
  <c r="BX177"/>
  <c r="BW177"/>
  <c r="BV177"/>
  <c r="CR176"/>
  <c r="CQ176"/>
  <c r="CP176"/>
  <c r="CO176"/>
  <c r="CN176"/>
  <c r="CK176"/>
  <c r="BX176"/>
  <c r="BW176"/>
  <c r="BV176"/>
  <c r="DM175"/>
  <c r="DL175"/>
  <c r="DK175"/>
  <c r="DJ175"/>
  <c r="DI175"/>
  <c r="DH175"/>
  <c r="DG175"/>
  <c r="DF175"/>
  <c r="DE175"/>
  <c r="DD175"/>
  <c r="DC175"/>
  <c r="DB175"/>
  <c r="DA175"/>
  <c r="CZ175"/>
  <c r="CY175"/>
  <c r="CX175"/>
  <c r="CW175"/>
  <c r="CV175"/>
  <c r="CU175"/>
  <c r="CT175"/>
  <c r="CS175"/>
  <c r="CR175"/>
  <c r="CQ175"/>
  <c r="CP175"/>
  <c r="CO175"/>
  <c r="CN175"/>
  <c r="CM175"/>
  <c r="CL175"/>
  <c r="CK175"/>
  <c r="CJ175"/>
  <c r="CI175"/>
  <c r="CH175"/>
  <c r="CG175"/>
  <c r="CF175"/>
  <c r="CE175"/>
  <c r="CD175"/>
  <c r="CC175"/>
  <c r="CB175"/>
  <c r="CA175"/>
  <c r="BZ175"/>
  <c r="BY175"/>
  <c r="BX175"/>
  <c r="BW175"/>
  <c r="BV175"/>
  <c r="BU175"/>
  <c r="BT175"/>
  <c r="BS175"/>
  <c r="BR175"/>
  <c r="BQ175"/>
  <c r="BP175"/>
  <c r="BO175"/>
  <c r="BN175"/>
  <c r="DM174"/>
  <c r="DL174"/>
  <c r="DK174"/>
  <c r="DJ174"/>
  <c r="DI174"/>
  <c r="DH174"/>
  <c r="CM174"/>
  <c r="CL174"/>
  <c r="DG173"/>
  <c r="DF173"/>
  <c r="DE173"/>
  <c r="DD173"/>
  <c r="DC173"/>
  <c r="DB173"/>
  <c r="DA173"/>
  <c r="CZ173"/>
  <c r="CY173"/>
  <c r="CX173"/>
  <c r="CW173"/>
  <c r="CV173"/>
  <c r="CU173"/>
  <c r="CT173"/>
  <c r="CS173"/>
  <c r="CS172"/>
  <c r="CR172"/>
  <c r="CQ172"/>
  <c r="CP172"/>
  <c r="CO172"/>
  <c r="CN171"/>
  <c r="CK171"/>
  <c r="CJ171"/>
  <c r="CI171"/>
  <c r="CH171"/>
  <c r="CG171"/>
  <c r="CF171"/>
  <c r="CE171"/>
  <c r="CD171"/>
  <c r="CC171"/>
  <c r="CN170"/>
  <c r="CK170"/>
  <c r="CJ170"/>
  <c r="CI170"/>
  <c r="CH170"/>
  <c r="CG170"/>
  <c r="CF170"/>
  <c r="CE170"/>
  <c r="CD170"/>
  <c r="CC170"/>
  <c r="DM169"/>
  <c r="DL169"/>
  <c r="DK169"/>
  <c r="DJ169"/>
  <c r="DI169"/>
  <c r="DH169"/>
  <c r="DG169"/>
  <c r="DF169"/>
  <c r="DE169"/>
  <c r="DD169"/>
  <c r="DC169"/>
  <c r="DB169"/>
  <c r="DA169"/>
  <c r="CZ169"/>
  <c r="CY169"/>
  <c r="CX169"/>
  <c r="CW169"/>
  <c r="CV169"/>
  <c r="CU169"/>
  <c r="CT169"/>
  <c r="CS169"/>
  <c r="CR169"/>
  <c r="CQ169"/>
  <c r="CP169"/>
  <c r="CO169"/>
  <c r="CN169"/>
  <c r="CM169"/>
  <c r="CL169"/>
  <c r="CK169"/>
  <c r="CJ169"/>
  <c r="CI169"/>
  <c r="CH169"/>
  <c r="CG169"/>
  <c r="CF169"/>
  <c r="CE169"/>
  <c r="CD169"/>
  <c r="CC169"/>
  <c r="CB169"/>
  <c r="CA169"/>
  <c r="BZ169"/>
  <c r="BY169"/>
  <c r="BX169"/>
  <c r="BW169"/>
  <c r="BV169"/>
  <c r="BU169"/>
  <c r="BT169"/>
  <c r="BS169"/>
  <c r="BR169"/>
  <c r="BQ169"/>
  <c r="BP169"/>
  <c r="BO169"/>
  <c r="BN169"/>
  <c r="CN168"/>
  <c r="CK168"/>
  <c r="CJ168"/>
  <c r="CI168"/>
  <c r="CH168"/>
  <c r="CG168"/>
  <c r="CF168"/>
  <c r="CE168"/>
  <c r="CD168"/>
  <c r="CC168"/>
  <c r="CN167"/>
  <c r="CK167"/>
  <c r="CJ167"/>
  <c r="CI167"/>
  <c r="CH167"/>
  <c r="CG167"/>
  <c r="CF167"/>
  <c r="CE167"/>
  <c r="CD167"/>
  <c r="CC167"/>
  <c r="CN166"/>
  <c r="CK166"/>
  <c r="CJ166"/>
  <c r="CI166"/>
  <c r="CH166"/>
  <c r="CG166"/>
  <c r="CF166"/>
  <c r="CE166"/>
  <c r="CD166"/>
  <c r="CC166"/>
  <c r="DM165"/>
  <c r="DL165"/>
  <c r="DK165"/>
  <c r="DJ165"/>
  <c r="DI165"/>
  <c r="DH165"/>
  <c r="DG165"/>
  <c r="DF165"/>
  <c r="DE165"/>
  <c r="DD165"/>
  <c r="DC165"/>
  <c r="DB165"/>
  <c r="DA165"/>
  <c r="CZ165"/>
  <c r="CY165"/>
  <c r="CX165"/>
  <c r="CW165"/>
  <c r="CV165"/>
  <c r="CU165"/>
  <c r="CT165"/>
  <c r="CS165"/>
  <c r="CR165"/>
  <c r="CQ165"/>
  <c r="CP165"/>
  <c r="CO165"/>
  <c r="CN165"/>
  <c r="CM165"/>
  <c r="CL165"/>
  <c r="CK165"/>
  <c r="CJ165"/>
  <c r="CI165"/>
  <c r="CH165"/>
  <c r="CG165"/>
  <c r="CF165"/>
  <c r="CE165"/>
  <c r="CD165"/>
  <c r="CC165"/>
  <c r="CB165"/>
  <c r="CA165"/>
  <c r="BZ165"/>
  <c r="BY165"/>
  <c r="BX165"/>
  <c r="BW165"/>
  <c r="BV165"/>
  <c r="BU165"/>
  <c r="BT165"/>
  <c r="BS165"/>
  <c r="BR165"/>
  <c r="BQ165"/>
  <c r="BP165"/>
  <c r="BO165"/>
  <c r="BN165"/>
  <c r="DM164"/>
  <c r="DL164"/>
  <c r="DK164"/>
  <c r="DJ164"/>
  <c r="DI164"/>
  <c r="DH164"/>
  <c r="CM164"/>
  <c r="CL164"/>
  <c r="DM163"/>
  <c r="DL163"/>
  <c r="DK163"/>
  <c r="DJ163"/>
  <c r="DI163"/>
  <c r="DH163"/>
  <c r="DG163"/>
  <c r="DF163"/>
  <c r="DE163"/>
  <c r="DD163"/>
  <c r="DC163"/>
  <c r="DB163"/>
  <c r="DA163"/>
  <c r="CZ163"/>
  <c r="CY163"/>
  <c r="CX163"/>
  <c r="CW163"/>
  <c r="CV163"/>
  <c r="CU163"/>
  <c r="CT163"/>
  <c r="CS163"/>
  <c r="CR163"/>
  <c r="CQ163"/>
  <c r="CP163"/>
  <c r="CO163"/>
  <c r="CN163"/>
  <c r="CM163"/>
  <c r="CL163"/>
  <c r="CK163"/>
  <c r="CJ163"/>
  <c r="CI163"/>
  <c r="CH163"/>
  <c r="CG163"/>
  <c r="CF163"/>
  <c r="CE163"/>
  <c r="CD163"/>
  <c r="CC163"/>
  <c r="CB163"/>
  <c r="CA163"/>
  <c r="BZ163"/>
  <c r="BY163"/>
  <c r="BX163"/>
  <c r="BW163"/>
  <c r="BV163"/>
  <c r="BU163"/>
  <c r="BT163"/>
  <c r="BS163"/>
  <c r="BR163"/>
  <c r="BQ163"/>
  <c r="BP163"/>
  <c r="BO163"/>
  <c r="BN163"/>
  <c r="DG162"/>
  <c r="DF162"/>
  <c r="DE162"/>
  <c r="DD162"/>
  <c r="DG161"/>
  <c r="DF161"/>
  <c r="DE161"/>
  <c r="DD161"/>
  <c r="DG160"/>
  <c r="DF160"/>
  <c r="DE160"/>
  <c r="DD160"/>
  <c r="DG159"/>
  <c r="DF159"/>
  <c r="DE159"/>
  <c r="DD159"/>
  <c r="DG158"/>
  <c r="DF158"/>
  <c r="DE158"/>
  <c r="DD158"/>
  <c r="DG157"/>
  <c r="DF157"/>
  <c r="DE157"/>
  <c r="DD157"/>
  <c r="CN156"/>
  <c r="CN155"/>
  <c r="CK155"/>
  <c r="CJ155"/>
  <c r="CI155"/>
  <c r="CH155"/>
  <c r="CG155"/>
  <c r="BP155"/>
  <c r="BO155"/>
  <c r="BN155"/>
  <c r="CN154"/>
  <c r="CK154"/>
  <c r="CJ154"/>
  <c r="CI154"/>
  <c r="CH154"/>
  <c r="CG154"/>
  <c r="CF154"/>
  <c r="CE154"/>
  <c r="CD154"/>
  <c r="CC154"/>
  <c r="CN153"/>
  <c r="CK153"/>
  <c r="CJ153"/>
  <c r="CI153"/>
  <c r="CH153"/>
  <c r="CG153"/>
  <c r="CF153"/>
  <c r="CE153"/>
  <c r="CD153"/>
  <c r="CC153"/>
  <c r="CN152"/>
  <c r="CK152"/>
  <c r="CJ152"/>
  <c r="CI152"/>
  <c r="CH152"/>
  <c r="CG152"/>
  <c r="CF152"/>
  <c r="CE152"/>
  <c r="CD152"/>
  <c r="CC152"/>
  <c r="CN151"/>
  <c r="CK151"/>
  <c r="CJ151"/>
  <c r="CI151"/>
  <c r="CH151"/>
  <c r="CG151"/>
  <c r="CF151"/>
  <c r="CE151"/>
  <c r="CD151"/>
  <c r="CC151"/>
  <c r="DM150"/>
  <c r="DL150"/>
  <c r="DK150"/>
  <c r="DJ150"/>
  <c r="DI150"/>
  <c r="DH150"/>
  <c r="DG150"/>
  <c r="DF150"/>
  <c r="DE150"/>
  <c r="DD150"/>
  <c r="DC150"/>
  <c r="DB150"/>
  <c r="DA150"/>
  <c r="CZ150"/>
  <c r="CY150"/>
  <c r="CX150"/>
  <c r="CW150"/>
  <c r="CV150"/>
  <c r="CU150"/>
  <c r="CT150"/>
  <c r="CS150"/>
  <c r="CR150"/>
  <c r="CQ150"/>
  <c r="CP150"/>
  <c r="CO150"/>
  <c r="CN150"/>
  <c r="CM150"/>
  <c r="CL150"/>
  <c r="CK150"/>
  <c r="CJ150"/>
  <c r="CI150"/>
  <c r="CH150"/>
  <c r="CG150"/>
  <c r="CF150"/>
  <c r="CE150"/>
  <c r="CD150"/>
  <c r="CC150"/>
  <c r="CB150"/>
  <c r="CA150"/>
  <c r="BZ150"/>
  <c r="BY150"/>
  <c r="BX150"/>
  <c r="BW150"/>
  <c r="BV150"/>
  <c r="BU150"/>
  <c r="BT150"/>
  <c r="BS150"/>
  <c r="BR150"/>
  <c r="BQ150"/>
  <c r="BP150"/>
  <c r="BO150"/>
  <c r="BN150"/>
  <c r="DM149"/>
  <c r="DL149"/>
  <c r="DK149"/>
  <c r="DJ149"/>
  <c r="DI149"/>
  <c r="DH149"/>
  <c r="DG149"/>
  <c r="DF149"/>
  <c r="DE149"/>
  <c r="DD149"/>
  <c r="DC149"/>
  <c r="DB149"/>
  <c r="DA149"/>
  <c r="CZ149"/>
  <c r="CY149"/>
  <c r="CX149"/>
  <c r="CW149"/>
  <c r="CV149"/>
  <c r="CU149"/>
  <c r="CT149"/>
  <c r="CS149"/>
  <c r="CR149"/>
  <c r="CQ149"/>
  <c r="CP149"/>
  <c r="CO149"/>
  <c r="CN149"/>
  <c r="CM149"/>
  <c r="CL149"/>
  <c r="CK149"/>
  <c r="CJ149"/>
  <c r="CI149"/>
  <c r="CH149"/>
  <c r="CG149"/>
  <c r="CF149"/>
  <c r="CE149"/>
  <c r="CD149"/>
  <c r="CC149"/>
  <c r="CB149"/>
  <c r="CA149"/>
  <c r="BZ149"/>
  <c r="BY149"/>
  <c r="BX149"/>
  <c r="BW149"/>
  <c r="BV149"/>
  <c r="BU149"/>
  <c r="BT149"/>
  <c r="BS149"/>
  <c r="BR149"/>
  <c r="BQ149"/>
  <c r="BP149"/>
  <c r="BO149"/>
  <c r="BN149"/>
  <c r="DM148"/>
  <c r="DL148"/>
  <c r="DK148"/>
  <c r="DJ148"/>
  <c r="DI148"/>
  <c r="DH148"/>
  <c r="CM148"/>
  <c r="CL148"/>
  <c r="DG147"/>
  <c r="DF147"/>
  <c r="DE147"/>
  <c r="DD147"/>
  <c r="DG146"/>
  <c r="DF146"/>
  <c r="DE146"/>
  <c r="DD146"/>
  <c r="DG145"/>
  <c r="DF145"/>
  <c r="DE145"/>
  <c r="DD145"/>
  <c r="DG144"/>
  <c r="DF144"/>
  <c r="DE144"/>
  <c r="DD144"/>
  <c r="DG143"/>
  <c r="DF143"/>
  <c r="DE143"/>
  <c r="DD143"/>
  <c r="DG142"/>
  <c r="DF142"/>
  <c r="DE142"/>
  <c r="DD142"/>
  <c r="DG141"/>
  <c r="DF141"/>
  <c r="DE141"/>
  <c r="DD141"/>
  <c r="DG140"/>
  <c r="DF140"/>
  <c r="DE140"/>
  <c r="DD140"/>
  <c r="DG139"/>
  <c r="DF139"/>
  <c r="DE139"/>
  <c r="DD139"/>
  <c r="CN138"/>
  <c r="CN137"/>
  <c r="BX137"/>
  <c r="BW137"/>
  <c r="BV137"/>
  <c r="CN136"/>
  <c r="CK136"/>
  <c r="CJ136"/>
  <c r="CI136"/>
  <c r="CH136"/>
  <c r="CG136"/>
  <c r="CA136"/>
  <c r="BZ136"/>
  <c r="BY136"/>
  <c r="CN135"/>
  <c r="CK135"/>
  <c r="CJ135"/>
  <c r="CI135"/>
  <c r="CH135"/>
  <c r="CG135"/>
  <c r="CF135"/>
  <c r="CE135"/>
  <c r="CD135"/>
  <c r="CC135"/>
  <c r="CB135"/>
  <c r="CN134"/>
  <c r="CK134"/>
  <c r="CJ134"/>
  <c r="CI134"/>
  <c r="CH134"/>
  <c r="CG134"/>
  <c r="BX134"/>
  <c r="BW134"/>
  <c r="BV134"/>
  <c r="CN133"/>
  <c r="CK133"/>
  <c r="CJ133"/>
  <c r="CI133"/>
  <c r="CH133"/>
  <c r="CG133"/>
  <c r="BX133"/>
  <c r="BW133"/>
  <c r="BV133"/>
  <c r="CN132"/>
  <c r="CK132"/>
  <c r="CJ132"/>
  <c r="CI132"/>
  <c r="CH132"/>
  <c r="CG132"/>
  <c r="BX132"/>
  <c r="BW132"/>
  <c r="BV132"/>
  <c r="DM131"/>
  <c r="DL131"/>
  <c r="DK131"/>
  <c r="DJ131"/>
  <c r="DI131"/>
  <c r="DH131"/>
  <c r="DG131"/>
  <c r="DF131"/>
  <c r="DE131"/>
  <c r="DD131"/>
  <c r="DC131"/>
  <c r="DB131"/>
  <c r="DA131"/>
  <c r="CZ131"/>
  <c r="CY131"/>
  <c r="CX131"/>
  <c r="CW131"/>
  <c r="CV131"/>
  <c r="CU131"/>
  <c r="CT131"/>
  <c r="CS131"/>
  <c r="CR131"/>
  <c r="CQ131"/>
  <c r="CP131"/>
  <c r="CO131"/>
  <c r="CN131"/>
  <c r="CM131"/>
  <c r="CL131"/>
  <c r="CK131"/>
  <c r="CJ131"/>
  <c r="CI131"/>
  <c r="CH131"/>
  <c r="CG131"/>
  <c r="CF131"/>
  <c r="CE131"/>
  <c r="CD131"/>
  <c r="CC131"/>
  <c r="CB131"/>
  <c r="CA131"/>
  <c r="BZ131"/>
  <c r="BY131"/>
  <c r="BX131"/>
  <c r="BW131"/>
  <c r="BV131"/>
  <c r="BU131"/>
  <c r="BT131"/>
  <c r="BS131"/>
  <c r="BR131"/>
  <c r="BQ131"/>
  <c r="BP131"/>
  <c r="BO131"/>
  <c r="BN131"/>
  <c r="DM130"/>
  <c r="DL130"/>
  <c r="DK130"/>
  <c r="DJ130"/>
  <c r="DI130"/>
  <c r="DH130"/>
  <c r="CM130"/>
  <c r="CL130"/>
  <c r="DG129"/>
  <c r="DF129"/>
  <c r="DE129"/>
  <c r="DD129"/>
  <c r="DG128"/>
  <c r="DF128"/>
  <c r="DE128"/>
  <c r="DD128"/>
  <c r="DG127"/>
  <c r="DF127"/>
  <c r="DE127"/>
  <c r="DD127"/>
  <c r="DG126"/>
  <c r="DF126"/>
  <c r="DE126"/>
  <c r="DD126"/>
  <c r="DG125"/>
  <c r="DF125"/>
  <c r="DE125"/>
  <c r="DD125"/>
  <c r="DG124"/>
  <c r="DF124"/>
  <c r="DE124"/>
  <c r="DD124"/>
  <c r="DG123"/>
  <c r="DF123"/>
  <c r="DE123"/>
  <c r="DD123"/>
  <c r="DM122"/>
  <c r="DL122"/>
  <c r="DK122"/>
  <c r="DJ122"/>
  <c r="DI122"/>
  <c r="DH122"/>
  <c r="DG122"/>
  <c r="DF122"/>
  <c r="DE122"/>
  <c r="DD122"/>
  <c r="DC122"/>
  <c r="DB122"/>
  <c r="DA122"/>
  <c r="CZ122"/>
  <c r="CY122"/>
  <c r="CX122"/>
  <c r="CW122"/>
  <c r="CV122"/>
  <c r="CU122"/>
  <c r="CT122"/>
  <c r="CS122"/>
  <c r="CR122"/>
  <c r="CQ122"/>
  <c r="CP122"/>
  <c r="CO122"/>
  <c r="CN122"/>
  <c r="CM122"/>
  <c r="CL122"/>
  <c r="CK122"/>
  <c r="CJ122"/>
  <c r="CI122"/>
  <c r="CH122"/>
  <c r="CG122"/>
  <c r="CF122"/>
  <c r="CE122"/>
  <c r="CD122"/>
  <c r="CC122"/>
  <c r="CB122"/>
  <c r="CA122"/>
  <c r="BZ122"/>
  <c r="BY122"/>
  <c r="BX122"/>
  <c r="BW122"/>
  <c r="BV122"/>
  <c r="BU122"/>
  <c r="BT122"/>
  <c r="BS122"/>
  <c r="BR122"/>
  <c r="BQ122"/>
  <c r="BP122"/>
  <c r="BO122"/>
  <c r="BN122"/>
  <c r="CN121"/>
  <c r="CK121"/>
  <c r="CJ121"/>
  <c r="CI121"/>
  <c r="CH121"/>
  <c r="CG121"/>
  <c r="CF121"/>
  <c r="CE121"/>
  <c r="CD121"/>
  <c r="CC121"/>
  <c r="CB121"/>
  <c r="CN120"/>
  <c r="CK120"/>
  <c r="CJ120"/>
  <c r="CI120"/>
  <c r="CH120"/>
  <c r="CG120"/>
  <c r="CA120"/>
  <c r="BZ120"/>
  <c r="BY120"/>
  <c r="DM119"/>
  <c r="DL119"/>
  <c r="DK119"/>
  <c r="DJ119"/>
  <c r="DI119"/>
  <c r="DH119"/>
  <c r="DG119"/>
  <c r="DF119"/>
  <c r="DE119"/>
  <c r="DD119"/>
  <c r="DC119"/>
  <c r="DB119"/>
  <c r="DA119"/>
  <c r="CZ119"/>
  <c r="CY119"/>
  <c r="CX119"/>
  <c r="CW119"/>
  <c r="CV119"/>
  <c r="CU119"/>
  <c r="CT119"/>
  <c r="CS119"/>
  <c r="CR119"/>
  <c r="CQ119"/>
  <c r="CP119"/>
  <c r="CO119"/>
  <c r="CN119"/>
  <c r="CM119"/>
  <c r="CL119"/>
  <c r="CK119"/>
  <c r="CJ119"/>
  <c r="CI119"/>
  <c r="CH119"/>
  <c r="CG119"/>
  <c r="CF119"/>
  <c r="CE119"/>
  <c r="CD119"/>
  <c r="CC119"/>
  <c r="CB119"/>
  <c r="CA119"/>
  <c r="BZ119"/>
  <c r="BY119"/>
  <c r="BX119"/>
  <c r="BW119"/>
  <c r="BV119"/>
  <c r="BU119"/>
  <c r="BT119"/>
  <c r="BS119"/>
  <c r="BR119"/>
  <c r="BQ119"/>
  <c r="BP119"/>
  <c r="BO119"/>
  <c r="BN119"/>
  <c r="CN118"/>
  <c r="CK118"/>
  <c r="CJ118"/>
  <c r="CI118"/>
  <c r="CH118"/>
  <c r="CG118"/>
  <c r="BX118"/>
  <c r="BW118"/>
  <c r="BV118"/>
  <c r="CN117"/>
  <c r="CK117"/>
  <c r="CJ117"/>
  <c r="CI117"/>
  <c r="CH117"/>
  <c r="CG117"/>
  <c r="BX117"/>
  <c r="BW117"/>
  <c r="BV117"/>
  <c r="DM116"/>
  <c r="DL116"/>
  <c r="DK116"/>
  <c r="DJ116"/>
  <c r="DI116"/>
  <c r="DH116"/>
  <c r="DG116"/>
  <c r="DF116"/>
  <c r="DE116"/>
  <c r="DD116"/>
  <c r="DC116"/>
  <c r="DB116"/>
  <c r="DA116"/>
  <c r="CZ116"/>
  <c r="CY116"/>
  <c r="CX116"/>
  <c r="CW116"/>
  <c r="CV116"/>
  <c r="CU116"/>
  <c r="CT116"/>
  <c r="CS116"/>
  <c r="CR116"/>
  <c r="CQ116"/>
  <c r="CP116"/>
  <c r="CO116"/>
  <c r="CN116"/>
  <c r="CM116"/>
  <c r="CL116"/>
  <c r="CK116"/>
  <c r="CJ116"/>
  <c r="CI116"/>
  <c r="CH116"/>
  <c r="CG116"/>
  <c r="CF116"/>
  <c r="CE116"/>
  <c r="CD116"/>
  <c r="CC116"/>
  <c r="CB116"/>
  <c r="CA116"/>
  <c r="BZ116"/>
  <c r="BY116"/>
  <c r="BX116"/>
  <c r="BW116"/>
  <c r="BV116"/>
  <c r="BU116"/>
  <c r="BT116"/>
  <c r="BS116"/>
  <c r="BR116"/>
  <c r="BQ116"/>
  <c r="BP116"/>
  <c r="BO116"/>
  <c r="BN116"/>
  <c r="DM115"/>
  <c r="DL115"/>
  <c r="DK115"/>
  <c r="DJ115"/>
  <c r="DI115"/>
  <c r="DH115"/>
  <c r="CM115"/>
  <c r="CL115"/>
  <c r="DG114"/>
  <c r="DF114"/>
  <c r="DE114"/>
  <c r="DD114"/>
  <c r="DG113"/>
  <c r="DF113"/>
  <c r="DE113"/>
  <c r="DD113"/>
  <c r="DG112"/>
  <c r="DF112"/>
  <c r="DE112"/>
  <c r="DD112"/>
  <c r="DG111"/>
  <c r="DF111"/>
  <c r="DE111"/>
  <c r="DD111"/>
  <c r="DG110"/>
  <c r="DF110"/>
  <c r="DE110"/>
  <c r="DD110"/>
  <c r="DG109"/>
  <c r="DF109"/>
  <c r="DE109"/>
  <c r="DD109"/>
  <c r="DG108"/>
  <c r="DF108"/>
  <c r="DE108"/>
  <c r="DD108"/>
  <c r="DG107"/>
  <c r="DF107"/>
  <c r="DE107"/>
  <c r="DD107"/>
  <c r="DM106"/>
  <c r="DL106"/>
  <c r="DK106"/>
  <c r="DJ106"/>
  <c r="DI106"/>
  <c r="DH106"/>
  <c r="DG106"/>
  <c r="DF106"/>
  <c r="DE106"/>
  <c r="DD106"/>
  <c r="DC106"/>
  <c r="DB106"/>
  <c r="DA106"/>
  <c r="CZ106"/>
  <c r="CY106"/>
  <c r="CX106"/>
  <c r="CW106"/>
  <c r="CV106"/>
  <c r="CU106"/>
  <c r="CT106"/>
  <c r="CS106"/>
  <c r="CR106"/>
  <c r="CQ106"/>
  <c r="CP106"/>
  <c r="CO106"/>
  <c r="CN106"/>
  <c r="CM106"/>
  <c r="CL106"/>
  <c r="CK106"/>
  <c r="CJ106"/>
  <c r="CI106"/>
  <c r="CH106"/>
  <c r="CG106"/>
  <c r="CF106"/>
  <c r="CE106"/>
  <c r="CD106"/>
  <c r="CC106"/>
  <c r="CB106"/>
  <c r="CA106"/>
  <c r="BZ106"/>
  <c r="BY106"/>
  <c r="BX106"/>
  <c r="BW106"/>
  <c r="BV106"/>
  <c r="BU106"/>
  <c r="BT106"/>
  <c r="BS106"/>
  <c r="BR106"/>
  <c r="BQ106"/>
  <c r="BP106"/>
  <c r="BO106"/>
  <c r="BN106"/>
  <c r="CN105"/>
  <c r="CK105"/>
  <c r="CJ105"/>
  <c r="CI105"/>
  <c r="CH105"/>
  <c r="CG105"/>
  <c r="CC105"/>
  <c r="CB105"/>
  <c r="CA105"/>
  <c r="BZ105"/>
  <c r="BY105"/>
  <c r="CN104"/>
  <c r="CK104"/>
  <c r="CJ104"/>
  <c r="CI104"/>
  <c r="CH104"/>
  <c r="CG104"/>
  <c r="CF104"/>
  <c r="CE104"/>
  <c r="CD104"/>
  <c r="CN103"/>
  <c r="CK103"/>
  <c r="CJ103"/>
  <c r="CI103"/>
  <c r="CH103"/>
  <c r="CG103"/>
  <c r="BX103"/>
  <c r="BW103"/>
  <c r="BV103"/>
  <c r="CN102"/>
  <c r="CK102"/>
  <c r="CJ102"/>
  <c r="CI102"/>
  <c r="CH102"/>
  <c r="CG102"/>
  <c r="BX102"/>
  <c r="BW102"/>
  <c r="BV102"/>
  <c r="CN101"/>
  <c r="CK101"/>
  <c r="CJ101"/>
  <c r="CI101"/>
  <c r="CH101"/>
  <c r="CG101"/>
  <c r="BX101"/>
  <c r="BW101"/>
  <c r="BV101"/>
  <c r="CN100"/>
  <c r="CK100"/>
  <c r="CJ100"/>
  <c r="CI100"/>
  <c r="CH100"/>
  <c r="CG100"/>
  <c r="BX100"/>
  <c r="BW100"/>
  <c r="BV100"/>
  <c r="DM99"/>
  <c r="DL99"/>
  <c r="DK99"/>
  <c r="DJ99"/>
  <c r="DI99"/>
  <c r="DH99"/>
  <c r="DG99"/>
  <c r="DF99"/>
  <c r="DE99"/>
  <c r="DD99"/>
  <c r="DC99"/>
  <c r="DB99"/>
  <c r="DA99"/>
  <c r="CZ99"/>
  <c r="CY99"/>
  <c r="CX99"/>
  <c r="CW99"/>
  <c r="CV99"/>
  <c r="CU99"/>
  <c r="CT99"/>
  <c r="CS99"/>
  <c r="CR99"/>
  <c r="CQ99"/>
  <c r="CP99"/>
  <c r="CO99"/>
  <c r="CN99"/>
  <c r="CM99"/>
  <c r="CL99"/>
  <c r="CK99"/>
  <c r="CJ99"/>
  <c r="CI99"/>
  <c r="CH99"/>
  <c r="CG99"/>
  <c r="CF99"/>
  <c r="CE99"/>
  <c r="CD99"/>
  <c r="CC99"/>
  <c r="CB99"/>
  <c r="CA99"/>
  <c r="BZ99"/>
  <c r="BY99"/>
  <c r="BX99"/>
  <c r="BW99"/>
  <c r="BV99"/>
  <c r="BU99"/>
  <c r="BT99"/>
  <c r="BS99"/>
  <c r="BR99"/>
  <c r="BQ99"/>
  <c r="BP99"/>
  <c r="BO99"/>
  <c r="BN99"/>
  <c r="DM98"/>
  <c r="DL98"/>
  <c r="DK98"/>
  <c r="DJ98"/>
  <c r="DI98"/>
  <c r="DH98"/>
  <c r="CM98"/>
  <c r="CL98"/>
  <c r="CS97"/>
  <c r="CR97"/>
  <c r="CQ97"/>
  <c r="CP97"/>
  <c r="CO97"/>
  <c r="CV96"/>
  <c r="CU96"/>
  <c r="CT96"/>
  <c r="DG95"/>
  <c r="DF95"/>
  <c r="DE95"/>
  <c r="DG94"/>
  <c r="DF94"/>
  <c r="DE94"/>
  <c r="DG93"/>
  <c r="DF93"/>
  <c r="DE93"/>
  <c r="DG92"/>
  <c r="DF92"/>
  <c r="DE92"/>
  <c r="DG91"/>
  <c r="DF91"/>
  <c r="DE91"/>
  <c r="DM90"/>
  <c r="DL90"/>
  <c r="DK90"/>
  <c r="DJ90"/>
  <c r="DI90"/>
  <c r="DH90"/>
  <c r="DG90"/>
  <c r="DF90"/>
  <c r="DE90"/>
  <c r="DD90"/>
  <c r="DC90"/>
  <c r="DB90"/>
  <c r="DA90"/>
  <c r="CZ90"/>
  <c r="CY90"/>
  <c r="CX90"/>
  <c r="CW90"/>
  <c r="CV90"/>
  <c r="CU90"/>
  <c r="CT90"/>
  <c r="CS90"/>
  <c r="CR90"/>
  <c r="CQ90"/>
  <c r="CP90"/>
  <c r="CO90"/>
  <c r="CN90"/>
  <c r="CM90"/>
  <c r="CL90"/>
  <c r="CK90"/>
  <c r="CJ90"/>
  <c r="CI90"/>
  <c r="CH90"/>
  <c r="CG90"/>
  <c r="CF90"/>
  <c r="CE90"/>
  <c r="CD90"/>
  <c r="CC90"/>
  <c r="CB90"/>
  <c r="CA90"/>
  <c r="BZ90"/>
  <c r="BY90"/>
  <c r="BX90"/>
  <c r="BW90"/>
  <c r="BV90"/>
  <c r="BU90"/>
  <c r="BT90"/>
  <c r="BS90"/>
  <c r="BR90"/>
  <c r="BQ90"/>
  <c r="BP90"/>
  <c r="BO90"/>
  <c r="BN90"/>
  <c r="CN89"/>
  <c r="CN88"/>
  <c r="CK88"/>
  <c r="CJ88"/>
  <c r="CI88"/>
  <c r="CH88"/>
  <c r="CG88"/>
  <c r="CF88"/>
  <c r="CE88"/>
  <c r="CD88"/>
  <c r="CC88"/>
  <c r="CN87"/>
  <c r="CK87"/>
  <c r="CJ87"/>
  <c r="CI87"/>
  <c r="CH87"/>
  <c r="CG87"/>
  <c r="CF87"/>
  <c r="CE87"/>
  <c r="CD87"/>
  <c r="CC87"/>
  <c r="CN86"/>
  <c r="CK86"/>
  <c r="CJ86"/>
  <c r="CI86"/>
  <c r="CH86"/>
  <c r="CG86"/>
  <c r="CF86"/>
  <c r="CE86"/>
  <c r="CD86"/>
  <c r="CC86"/>
  <c r="CN85"/>
  <c r="CK85"/>
  <c r="CJ85"/>
  <c r="CI85"/>
  <c r="CH85"/>
  <c r="CG85"/>
  <c r="CF85"/>
  <c r="CE85"/>
  <c r="CD85"/>
  <c r="CC85"/>
  <c r="CN84"/>
  <c r="CK84"/>
  <c r="CJ84"/>
  <c r="CI84"/>
  <c r="CH84"/>
  <c r="CG84"/>
  <c r="CF84"/>
  <c r="CE84"/>
  <c r="CD84"/>
  <c r="CC84"/>
  <c r="CN83"/>
  <c r="CK83"/>
  <c r="CJ83"/>
  <c r="CI83"/>
  <c r="CH83"/>
  <c r="CG83"/>
  <c r="CF83"/>
  <c r="CE83"/>
  <c r="CD83"/>
  <c r="CC83"/>
  <c r="DM82"/>
  <c r="DL82"/>
  <c r="DK82"/>
  <c r="DJ82"/>
  <c r="DI82"/>
  <c r="DH82"/>
  <c r="DG82"/>
  <c r="DF82"/>
  <c r="DE82"/>
  <c r="DD82"/>
  <c r="DC82"/>
  <c r="DB82"/>
  <c r="DA82"/>
  <c r="CZ82"/>
  <c r="CY82"/>
  <c r="CX82"/>
  <c r="CW82"/>
  <c r="CV82"/>
  <c r="CU82"/>
  <c r="CT82"/>
  <c r="CS82"/>
  <c r="CR82"/>
  <c r="CQ82"/>
  <c r="CP82"/>
  <c r="CO82"/>
  <c r="CN82"/>
  <c r="CM82"/>
  <c r="CL82"/>
  <c r="CK82"/>
  <c r="CJ82"/>
  <c r="CI82"/>
  <c r="CH82"/>
  <c r="CG82"/>
  <c r="CF82"/>
  <c r="CE82"/>
  <c r="CD82"/>
  <c r="CC82"/>
  <c r="CB82"/>
  <c r="CA82"/>
  <c r="BZ82"/>
  <c r="BY82"/>
  <c r="BX82"/>
  <c r="BW82"/>
  <c r="BV82"/>
  <c r="BU82"/>
  <c r="BT82"/>
  <c r="BS82"/>
  <c r="BR82"/>
  <c r="BQ82"/>
  <c r="BP82"/>
  <c r="BO82"/>
  <c r="BN82"/>
  <c r="DM81"/>
  <c r="DL81"/>
  <c r="DK81"/>
  <c r="DJ81"/>
  <c r="DI81"/>
  <c r="DH81"/>
  <c r="CM81"/>
  <c r="CL81"/>
  <c r="CS80"/>
  <c r="CR80"/>
  <c r="CQ80"/>
  <c r="CP80"/>
  <c r="CO80"/>
  <c r="CV79"/>
  <c r="CU79"/>
  <c r="CT79"/>
  <c r="DG78"/>
  <c r="DF78"/>
  <c r="DE78"/>
  <c r="DG77"/>
  <c r="DF77"/>
  <c r="DE77"/>
  <c r="DG76"/>
  <c r="DF76"/>
  <c r="DE76"/>
  <c r="DG75"/>
  <c r="DF75"/>
  <c r="DE75"/>
  <c r="DG74"/>
  <c r="DF74"/>
  <c r="DE74"/>
  <c r="DM73"/>
  <c r="DL73"/>
  <c r="DK73"/>
  <c r="DJ73"/>
  <c r="DI73"/>
  <c r="DH73"/>
  <c r="DG73"/>
  <c r="DF73"/>
  <c r="DE73"/>
  <c r="DD73"/>
  <c r="DC73"/>
  <c r="DB73"/>
  <c r="DA73"/>
  <c r="CZ73"/>
  <c r="CY73"/>
  <c r="CX73"/>
  <c r="CW73"/>
  <c r="CV73"/>
  <c r="CU73"/>
  <c r="CT73"/>
  <c r="CS73"/>
  <c r="CR73"/>
  <c r="CQ73"/>
  <c r="CP73"/>
  <c r="CO73"/>
  <c r="CN73"/>
  <c r="CM73"/>
  <c r="CL73"/>
  <c r="CK73"/>
  <c r="CJ73"/>
  <c r="CI73"/>
  <c r="CH73"/>
  <c r="CG73"/>
  <c r="CF73"/>
  <c r="CE73"/>
  <c r="CD73"/>
  <c r="CC73"/>
  <c r="CB73"/>
  <c r="CA73"/>
  <c r="BZ73"/>
  <c r="BY73"/>
  <c r="BX73"/>
  <c r="BW73"/>
  <c r="BV73"/>
  <c r="BU73"/>
  <c r="BT73"/>
  <c r="BS73"/>
  <c r="BR73"/>
  <c r="BQ73"/>
  <c r="BP73"/>
  <c r="BO73"/>
  <c r="BN73"/>
  <c r="CN72"/>
  <c r="CN71"/>
  <c r="CK71"/>
  <c r="CJ71"/>
  <c r="CI71"/>
  <c r="CH71"/>
  <c r="CG71"/>
  <c r="CF71"/>
  <c r="CE71"/>
  <c r="CD71"/>
  <c r="CC71"/>
  <c r="CN70"/>
  <c r="CK70"/>
  <c r="CJ70"/>
  <c r="CI70"/>
  <c r="CH70"/>
  <c r="CG70"/>
  <c r="CF70"/>
  <c r="CE70"/>
  <c r="CD70"/>
  <c r="CC70"/>
  <c r="CN69"/>
  <c r="CK69"/>
  <c r="CJ69"/>
  <c r="CI69"/>
  <c r="CH69"/>
  <c r="CG69"/>
  <c r="CF69"/>
  <c r="CE69"/>
  <c r="CD69"/>
  <c r="CC69"/>
  <c r="CN68"/>
  <c r="CK68"/>
  <c r="CJ68"/>
  <c r="CI68"/>
  <c r="CH68"/>
  <c r="CG68"/>
  <c r="CF68"/>
  <c r="CE68"/>
  <c r="CD68"/>
  <c r="CC68"/>
  <c r="CN67"/>
  <c r="CK67"/>
  <c r="CJ67"/>
  <c r="CI67"/>
  <c r="CH67"/>
  <c r="CG67"/>
  <c r="CF67"/>
  <c r="CE67"/>
  <c r="CD67"/>
  <c r="CC67"/>
  <c r="CN66"/>
  <c r="CK66"/>
  <c r="CJ66"/>
  <c r="CI66"/>
  <c r="CH66"/>
  <c r="CG66"/>
  <c r="CF66"/>
  <c r="CE66"/>
  <c r="CD66"/>
  <c r="CC66"/>
  <c r="DM65"/>
  <c r="DL65"/>
  <c r="DK65"/>
  <c r="DJ65"/>
  <c r="DI65"/>
  <c r="DH65"/>
  <c r="DG65"/>
  <c r="DF65"/>
  <c r="DE65"/>
  <c r="DD65"/>
  <c r="DC65"/>
  <c r="DB65"/>
  <c r="DA65"/>
  <c r="CZ65"/>
  <c r="CY65"/>
  <c r="CX65"/>
  <c r="CW65"/>
  <c r="CV65"/>
  <c r="CU65"/>
  <c r="CT65"/>
  <c r="CS65"/>
  <c r="CR65"/>
  <c r="CQ65"/>
  <c r="CP65"/>
  <c r="CO65"/>
  <c r="CN65"/>
  <c r="CM65"/>
  <c r="CL65"/>
  <c r="CK65"/>
  <c r="CJ65"/>
  <c r="CI65"/>
  <c r="CH65"/>
  <c r="CG65"/>
  <c r="CF65"/>
  <c r="CE65"/>
  <c r="CD65"/>
  <c r="CC65"/>
  <c r="CB65"/>
  <c r="CA65"/>
  <c r="BZ65"/>
  <c r="BY65"/>
  <c r="BX65"/>
  <c r="BW65"/>
  <c r="BV65"/>
  <c r="BU65"/>
  <c r="BT65"/>
  <c r="BS65"/>
  <c r="BR65"/>
  <c r="BQ65"/>
  <c r="BP65"/>
  <c r="BO65"/>
  <c r="BN65"/>
  <c r="DM64"/>
  <c r="DL64"/>
  <c r="DK64"/>
  <c r="DJ64"/>
  <c r="DI64"/>
  <c r="DH64"/>
  <c r="CM64"/>
  <c r="CL64"/>
  <c r="DG63"/>
  <c r="DF63"/>
  <c r="DE63"/>
  <c r="DD63"/>
  <c r="DC63"/>
  <c r="DB62"/>
  <c r="DA62"/>
  <c r="CZ62"/>
  <c r="CY61"/>
  <c r="CX61"/>
  <c r="CW61"/>
  <c r="CY60"/>
  <c r="CX60"/>
  <c r="CW60"/>
  <c r="CY59"/>
  <c r="CX59"/>
  <c r="CW59"/>
  <c r="CY58"/>
  <c r="CX58"/>
  <c r="CW58"/>
  <c r="CY57"/>
  <c r="CX57"/>
  <c r="CW57"/>
  <c r="DM56"/>
  <c r="DL56"/>
  <c r="DK56"/>
  <c r="DJ56"/>
  <c r="DI56"/>
  <c r="DH56"/>
  <c r="DG56"/>
  <c r="DF56"/>
  <c r="DE56"/>
  <c r="DD56"/>
  <c r="DC56"/>
  <c r="DB56"/>
  <c r="DA56"/>
  <c r="CZ56"/>
  <c r="CY56"/>
  <c r="CX56"/>
  <c r="CW56"/>
  <c r="CV56"/>
  <c r="CU56"/>
  <c r="CT56"/>
  <c r="CS56"/>
  <c r="CR56"/>
  <c r="CQ56"/>
  <c r="CP56"/>
  <c r="CO56"/>
  <c r="CN56"/>
  <c r="CM56"/>
  <c r="CL56"/>
  <c r="CK56"/>
  <c r="CJ56"/>
  <c r="CI56"/>
  <c r="CH56"/>
  <c r="CG56"/>
  <c r="CF56"/>
  <c r="CE56"/>
  <c r="CD56"/>
  <c r="CC56"/>
  <c r="CB56"/>
  <c r="CA56"/>
  <c r="BZ56"/>
  <c r="BY56"/>
  <c r="BX56"/>
  <c r="BW56"/>
  <c r="BV56"/>
  <c r="BU56"/>
  <c r="BT56"/>
  <c r="BS56"/>
  <c r="BR56"/>
  <c r="BQ56"/>
  <c r="BP56"/>
  <c r="BO56"/>
  <c r="BN56"/>
  <c r="CN55"/>
  <c r="CN54"/>
  <c r="CK54"/>
  <c r="CJ54"/>
  <c r="CI54"/>
  <c r="CH54"/>
  <c r="CG54"/>
  <c r="CF54"/>
  <c r="CE54"/>
  <c r="CD54"/>
  <c r="CC54"/>
  <c r="CN53"/>
  <c r="CK53"/>
  <c r="CJ53"/>
  <c r="CI53"/>
  <c r="CH53"/>
  <c r="CG53"/>
  <c r="CF53"/>
  <c r="CE53"/>
  <c r="CD53"/>
  <c r="CC53"/>
  <c r="CN52"/>
  <c r="CK52"/>
  <c r="CJ52"/>
  <c r="CI52"/>
  <c r="CH52"/>
  <c r="CG52"/>
  <c r="CF52"/>
  <c r="CE52"/>
  <c r="CD52"/>
  <c r="CC52"/>
  <c r="CN51"/>
  <c r="CK51"/>
  <c r="CJ51"/>
  <c r="CI51"/>
  <c r="CH51"/>
  <c r="CG51"/>
  <c r="CF51"/>
  <c r="CE51"/>
  <c r="CD51"/>
  <c r="CC51"/>
  <c r="CN50"/>
  <c r="CK50"/>
  <c r="CJ50"/>
  <c r="CI50"/>
  <c r="CH50"/>
  <c r="CG50"/>
  <c r="CF50"/>
  <c r="CE50"/>
  <c r="CD50"/>
  <c r="CC50"/>
  <c r="CN49"/>
  <c r="CK49"/>
  <c r="CJ49"/>
  <c r="CI49"/>
  <c r="CH49"/>
  <c r="CG49"/>
  <c r="CF49"/>
  <c r="CE49"/>
  <c r="CD49"/>
  <c r="CC49"/>
  <c r="DM48"/>
  <c r="DL48"/>
  <c r="DK48"/>
  <c r="DJ48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DM47"/>
  <c r="DL47"/>
  <c r="DK47"/>
  <c r="DJ47"/>
  <c r="DI47"/>
  <c r="DH47"/>
  <c r="CM47"/>
  <c r="CL47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CO46"/>
  <c r="CN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CK44"/>
  <c r="CJ44"/>
  <c r="CI44"/>
  <c r="CH44"/>
  <c r="CG44"/>
  <c r="CF44"/>
  <c r="CE44"/>
  <c r="CD44"/>
  <c r="CC44"/>
  <c r="CB44"/>
  <c r="CA44"/>
  <c r="BZ44"/>
  <c r="BY44"/>
  <c r="BX44"/>
  <c r="BO44"/>
  <c r="BN44"/>
  <c r="DM43"/>
  <c r="DL43"/>
  <c r="DK43"/>
  <c r="DJ43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CO43"/>
  <c r="CN43"/>
  <c r="CM43"/>
  <c r="CL43"/>
  <c r="CK43"/>
  <c r="CJ43"/>
  <c r="CI43"/>
  <c r="CH43"/>
  <c r="CG43"/>
  <c r="CF43"/>
  <c r="CE43"/>
  <c r="CD43"/>
  <c r="CC43"/>
  <c r="CB43"/>
  <c r="CA43"/>
  <c r="BZ43"/>
  <c r="BY43"/>
  <c r="BX43"/>
  <c r="BW43"/>
  <c r="BV43"/>
  <c r="BU43"/>
  <c r="BT43"/>
  <c r="BS43"/>
  <c r="BR43"/>
  <c r="BQ43"/>
  <c r="BP43"/>
  <c r="BO43"/>
  <c r="BN43"/>
  <c r="DM42"/>
  <c r="DL42"/>
  <c r="DK42"/>
  <c r="DJ42"/>
  <c r="DI42"/>
  <c r="DH42"/>
  <c r="CM42"/>
  <c r="CL42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CO41"/>
  <c r="CN40"/>
  <c r="CK40"/>
  <c r="CJ40"/>
  <c r="CI40"/>
  <c r="CH40"/>
  <c r="CG40"/>
  <c r="CF40"/>
  <c r="CE40"/>
  <c r="CD40"/>
  <c r="CC40"/>
  <c r="CB40"/>
  <c r="CA40"/>
  <c r="BZ40"/>
  <c r="BY40"/>
  <c r="BX40"/>
  <c r="BW40"/>
  <c r="BV40"/>
  <c r="BU40"/>
  <c r="BT40"/>
  <c r="CN39"/>
  <c r="CK39"/>
  <c r="CJ39"/>
  <c r="CI39"/>
  <c r="CH39"/>
  <c r="CG39"/>
  <c r="CF39"/>
  <c r="CE39"/>
  <c r="CD39"/>
  <c r="CC39"/>
  <c r="CB39"/>
  <c r="CA39"/>
  <c r="BZ39"/>
  <c r="BY39"/>
  <c r="BX39"/>
  <c r="BS39"/>
  <c r="BR39"/>
  <c r="BQ39"/>
  <c r="DM38"/>
  <c r="DL38"/>
  <c r="DK38"/>
  <c r="DJ38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V38"/>
  <c r="BU38"/>
  <c r="BT38"/>
  <c r="BS38"/>
  <c r="BR38"/>
  <c r="BQ38"/>
  <c r="BP38"/>
  <c r="BO38"/>
  <c r="BN38"/>
  <c r="DM37"/>
  <c r="DL37"/>
  <c r="DK37"/>
  <c r="DJ37"/>
  <c r="DI37"/>
  <c r="DH37"/>
  <c r="CM37"/>
  <c r="CL37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5"/>
  <c r="CK35"/>
  <c r="CJ35"/>
  <c r="CI35"/>
  <c r="CH35"/>
  <c r="CG35"/>
  <c r="CF35"/>
  <c r="CE35"/>
  <c r="CD35"/>
  <c r="CC35"/>
  <c r="BT35"/>
  <c r="BS35"/>
  <c r="BR35"/>
  <c r="BQ35"/>
  <c r="CN34"/>
  <c r="CK34"/>
  <c r="CJ34"/>
  <c r="CI34"/>
  <c r="CH34"/>
  <c r="CG34"/>
  <c r="CF34"/>
  <c r="CE34"/>
  <c r="CD34"/>
  <c r="CC34"/>
  <c r="BP34"/>
  <c r="BO34"/>
  <c r="BN34"/>
  <c r="CN33"/>
  <c r="CK33"/>
  <c r="CJ33"/>
  <c r="CI33"/>
  <c r="CH33"/>
  <c r="CG33"/>
  <c r="CF33"/>
  <c r="CE33"/>
  <c r="CD33"/>
  <c r="CC33"/>
  <c r="CB33"/>
  <c r="CA33"/>
  <c r="BZ33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DM31"/>
  <c r="DL31"/>
  <c r="DK31"/>
  <c r="DJ31"/>
  <c r="DI31"/>
  <c r="DH31"/>
  <c r="CM31"/>
  <c r="CL31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29"/>
  <c r="CK29"/>
  <c r="CJ29"/>
  <c r="CI29"/>
  <c r="CH29"/>
  <c r="CG29"/>
  <c r="CF29"/>
  <c r="CE29"/>
  <c r="CD29"/>
  <c r="CC29"/>
  <c r="BY29"/>
  <c r="BX29"/>
  <c r="BW29"/>
  <c r="BV29"/>
  <c r="CN28"/>
  <c r="CK28"/>
  <c r="CJ28"/>
  <c r="CI28"/>
  <c r="CH28"/>
  <c r="CG28"/>
  <c r="CF28"/>
  <c r="CE28"/>
  <c r="CD28"/>
  <c r="CC28"/>
  <c r="CB28"/>
  <c r="CA28"/>
  <c r="BZ28"/>
  <c r="CN27"/>
  <c r="CK27"/>
  <c r="CJ27"/>
  <c r="CI27"/>
  <c r="CH27"/>
  <c r="CG27"/>
  <c r="CF27"/>
  <c r="CE27"/>
  <c r="CD27"/>
  <c r="CC27"/>
  <c r="BU27"/>
  <c r="BT27"/>
  <c r="BS27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DM25"/>
  <c r="DL25"/>
  <c r="DK25"/>
  <c r="DJ25"/>
  <c r="DI25"/>
  <c r="DH25"/>
  <c r="CM25"/>
  <c r="CL25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3"/>
  <c r="CK23"/>
  <c r="CJ23"/>
  <c r="CI23"/>
  <c r="CH23"/>
  <c r="CG23"/>
  <c r="CF23"/>
  <c r="CE23"/>
  <c r="CD23"/>
  <c r="CC23"/>
  <c r="BY23"/>
  <c r="BX23"/>
  <c r="BW23"/>
  <c r="BV23"/>
  <c r="CN22"/>
  <c r="CK22"/>
  <c r="CJ22"/>
  <c r="CI22"/>
  <c r="CH22"/>
  <c r="CG22"/>
  <c r="CF22"/>
  <c r="CE22"/>
  <c r="CD22"/>
  <c r="CC22"/>
  <c r="CB22"/>
  <c r="CA22"/>
  <c r="BZ22"/>
  <c r="CN21"/>
  <c r="CK21"/>
  <c r="CJ21"/>
  <c r="CI21"/>
  <c r="CH21"/>
  <c r="CG21"/>
  <c r="CF21"/>
  <c r="CE21"/>
  <c r="CD21"/>
  <c r="CC21"/>
  <c r="BU21"/>
  <c r="BT21"/>
  <c r="BS21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DM19"/>
  <c r="DL19"/>
  <c r="DK19"/>
  <c r="DJ19"/>
  <c r="DI19"/>
  <c r="DH19"/>
  <c r="CM19"/>
  <c r="CL19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7"/>
  <c r="CK17"/>
  <c r="CJ17"/>
  <c r="CI17"/>
  <c r="CH17"/>
  <c r="CG17"/>
  <c r="CF17"/>
  <c r="CE17"/>
  <c r="CD17"/>
  <c r="CC17"/>
  <c r="CB17"/>
  <c r="CA17"/>
  <c r="BZ17"/>
  <c r="BY17"/>
  <c r="BX17"/>
  <c r="BW17"/>
  <c r="BV17"/>
  <c r="CN16"/>
  <c r="CK16"/>
  <c r="CJ16"/>
  <c r="CI16"/>
  <c r="CH16"/>
  <c r="CG16"/>
  <c r="CF16"/>
  <c r="CE16"/>
  <c r="CD16"/>
  <c r="CC16"/>
  <c r="CB16"/>
  <c r="CA16"/>
  <c r="BZ16"/>
  <c r="BU16"/>
  <c r="BT16"/>
  <c r="BS16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DM14"/>
  <c r="DL14"/>
  <c r="DK14"/>
  <c r="DJ14"/>
  <c r="DI14"/>
  <c r="DH14"/>
  <c r="CM14"/>
  <c r="CL14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DM10"/>
  <c r="DL10"/>
  <c r="DK10"/>
  <c r="DJ10"/>
  <c r="DI10"/>
  <c r="DH10"/>
  <c r="CM10"/>
  <c r="CL10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H1416" l="1"/>
  <c r="I1411"/>
  <c r="I1412" s="1"/>
  <c r="I1413" s="1"/>
  <c r="I1414" s="1"/>
  <c r="I1415" s="1"/>
  <c r="I1416" s="1"/>
  <c r="I1417" s="1"/>
  <c r="I1423" s="1"/>
  <c r="I1424" s="1"/>
  <c r="I1425" s="1"/>
  <c r="I1426" s="1"/>
  <c r="I1427" s="1"/>
  <c r="DN1392"/>
  <c r="DO1392" s="1"/>
  <c r="DO1442"/>
  <c r="DO1441"/>
  <c r="DP1441" s="1"/>
  <c r="DN1417"/>
  <c r="DO1417" s="1"/>
  <c r="DN1411"/>
  <c r="DO1411" s="1"/>
  <c r="DN1410"/>
  <c r="DO1410" s="1"/>
  <c r="DO1408"/>
  <c r="DO1407"/>
  <c r="DO1406"/>
  <c r="DO1405"/>
  <c r="DP1405" s="1"/>
  <c r="DO1404"/>
  <c r="DO1385"/>
  <c r="DO1384"/>
  <c r="DO1368"/>
  <c r="DO1367"/>
  <c r="DP1367" s="1"/>
  <c r="DO1366"/>
  <c r="DO1365"/>
  <c r="DO1364"/>
  <c r="DO1363"/>
  <c r="DP1363" s="1"/>
  <c r="DO1362"/>
  <c r="DO1361"/>
  <c r="DO1346"/>
  <c r="DP1346" s="1"/>
  <c r="DO1345"/>
  <c r="DO1330"/>
  <c r="DO1329"/>
  <c r="DO1328"/>
  <c r="DP1328" s="1"/>
  <c r="DO1327"/>
  <c r="DO1326"/>
  <c r="DO1325"/>
  <c r="DO1324"/>
  <c r="DP1324" s="1"/>
  <c r="DO1323"/>
  <c r="DO1311"/>
  <c r="DO1310"/>
  <c r="DO1309"/>
  <c r="DP1309" s="1"/>
  <c r="DO1308"/>
  <c r="DO1307"/>
  <c r="DO1306"/>
  <c r="DO1305"/>
  <c r="DP1305" s="1"/>
  <c r="DO1287"/>
  <c r="DO1286"/>
  <c r="DO1274"/>
  <c r="DO1273"/>
  <c r="DP1273" s="1"/>
  <c r="DO1272"/>
  <c r="DO1271"/>
  <c r="DO1270"/>
  <c r="DO1269"/>
  <c r="DP1269" s="1"/>
  <c r="DO1268"/>
  <c r="DO1250"/>
  <c r="DP1250" s="1"/>
  <c r="DO1216"/>
  <c r="DO1198"/>
  <c r="DO1148"/>
  <c r="DO1147"/>
  <c r="DP1147" s="1"/>
  <c r="DO1146"/>
  <c r="DO1144"/>
  <c r="DL1396" l="1"/>
  <c r="DJ1396"/>
  <c r="DH1396"/>
  <c r="DF1396"/>
  <c r="DD1396"/>
  <c r="DB1396"/>
  <c r="CZ1396"/>
  <c r="CX1396"/>
  <c r="CV1396"/>
  <c r="CT1396"/>
  <c r="CR1396"/>
  <c r="CP1396"/>
  <c r="CL1396"/>
  <c r="CH1396"/>
  <c r="CF1396"/>
  <c r="CD1396"/>
  <c r="CB1396"/>
  <c r="BZ1396"/>
  <c r="BX1396"/>
  <c r="BV1396"/>
  <c r="BT1396"/>
  <c r="BR1396"/>
  <c r="BP1396"/>
  <c r="BN1396"/>
  <c r="DM1396"/>
  <c r="DK1396"/>
  <c r="DI1396"/>
  <c r="DG1396"/>
  <c r="DE1396"/>
  <c r="DC1396"/>
  <c r="DA1396"/>
  <c r="CY1396"/>
  <c r="CW1396"/>
  <c r="CU1396"/>
  <c r="CS1396"/>
  <c r="CQ1396"/>
  <c r="CO1396"/>
  <c r="CM1396"/>
  <c r="CG1396"/>
  <c r="CE1396"/>
  <c r="CC1396"/>
  <c r="CA1396"/>
  <c r="BY1396"/>
  <c r="BW1396"/>
  <c r="BU1396"/>
  <c r="BS1396"/>
  <c r="BQ1396"/>
  <c r="BO1396"/>
  <c r="DL1412"/>
  <c r="DJ1412"/>
  <c r="DH1412"/>
  <c r="DF1412"/>
  <c r="DD1412"/>
  <c r="DB1412"/>
  <c r="CZ1412"/>
  <c r="CX1412"/>
  <c r="CV1412"/>
  <c r="CT1412"/>
  <c r="CR1412"/>
  <c r="CP1412"/>
  <c r="CL1412"/>
  <c r="CH1412"/>
  <c r="CF1412"/>
  <c r="CD1412"/>
  <c r="CB1412"/>
  <c r="BZ1412"/>
  <c r="DM1412"/>
  <c r="DK1412"/>
  <c r="DI1412"/>
  <c r="DG1412"/>
  <c r="DE1412"/>
  <c r="DC1412"/>
  <c r="DA1412"/>
  <c r="CY1412"/>
  <c r="CW1412"/>
  <c r="CU1412"/>
  <c r="CS1412"/>
  <c r="CQ1412"/>
  <c r="CO1412"/>
  <c r="CM1412"/>
  <c r="CG1412"/>
  <c r="CE1412"/>
  <c r="CC1412"/>
  <c r="CA1412"/>
  <c r="BX1412"/>
  <c r="BV1412"/>
  <c r="BT1412"/>
  <c r="BR1412"/>
  <c r="BP1412"/>
  <c r="BN1412"/>
  <c r="BY1412"/>
  <c r="BW1412"/>
  <c r="BU1412"/>
  <c r="BS1412"/>
  <c r="BQ1412"/>
  <c r="BO1412"/>
  <c r="DN1416"/>
  <c r="DO1416" s="1"/>
  <c r="DP1416" s="1"/>
  <c r="DQ1416" s="1"/>
  <c r="DR1416" s="1"/>
  <c r="DL1416"/>
  <c r="DJ1416"/>
  <c r="DH1416"/>
  <c r="DF1416"/>
  <c r="DD1416"/>
  <c r="DB1416"/>
  <c r="CZ1416"/>
  <c r="CX1416"/>
  <c r="CV1416"/>
  <c r="CT1416"/>
  <c r="CR1416"/>
  <c r="CP1416"/>
  <c r="CL1416"/>
  <c r="CH1416"/>
  <c r="CF1416"/>
  <c r="CD1416"/>
  <c r="CB1416"/>
  <c r="BZ1416"/>
  <c r="BX1416"/>
  <c r="BV1416"/>
  <c r="BT1416"/>
  <c r="BR1416"/>
  <c r="BP1416"/>
  <c r="BN1416"/>
  <c r="DM1416"/>
  <c r="DK1416"/>
  <c r="DI1416"/>
  <c r="DG1416"/>
  <c r="DE1416"/>
  <c r="DC1416"/>
  <c r="DA1416"/>
  <c r="CY1416"/>
  <c r="CW1416"/>
  <c r="CU1416"/>
  <c r="CS1416"/>
  <c r="CQ1416"/>
  <c r="CO1416"/>
  <c r="CM1416"/>
  <c r="CG1416"/>
  <c r="CE1416"/>
  <c r="CC1416"/>
  <c r="CA1416"/>
  <c r="BY1416"/>
  <c r="BW1416"/>
  <c r="BU1416"/>
  <c r="BS1416"/>
  <c r="BQ1416"/>
  <c r="BO1416"/>
  <c r="DL1392"/>
  <c r="DJ1392"/>
  <c r="DH1392"/>
  <c r="DF1392"/>
  <c r="DD1392"/>
  <c r="DB1392"/>
  <c r="CZ1392"/>
  <c r="CX1392"/>
  <c r="CV1392"/>
  <c r="CT1392"/>
  <c r="CR1392"/>
  <c r="CP1392"/>
  <c r="CL1392"/>
  <c r="CH1392"/>
  <c r="CF1392"/>
  <c r="CD1392"/>
  <c r="CB1392"/>
  <c r="BZ1392"/>
  <c r="BX1392"/>
  <c r="BV1392"/>
  <c r="BT1392"/>
  <c r="BR1392"/>
  <c r="BP1392"/>
  <c r="BN1392"/>
  <c r="DM1392"/>
  <c r="DK1392"/>
  <c r="DI1392"/>
  <c r="DG1392"/>
  <c r="DE1392"/>
  <c r="DC1392"/>
  <c r="DA1392"/>
  <c r="CY1392"/>
  <c r="CW1392"/>
  <c r="CU1392"/>
  <c r="CS1392"/>
  <c r="CQ1392"/>
  <c r="CO1392"/>
  <c r="CM1392"/>
  <c r="CG1392"/>
  <c r="CE1392"/>
  <c r="CC1392"/>
  <c r="CA1392"/>
  <c r="BY1392"/>
  <c r="BW1392"/>
  <c r="BU1392"/>
  <c r="BS1392"/>
  <c r="BQ1392"/>
  <c r="BO1392"/>
  <c r="DL1423"/>
  <c r="DJ1423"/>
  <c r="DH1423"/>
  <c r="DB1423"/>
  <c r="CZ1423"/>
  <c r="CX1423"/>
  <c r="CV1423"/>
  <c r="CT1423"/>
  <c r="CR1423"/>
  <c r="CP1423"/>
  <c r="CN1423"/>
  <c r="CL1423"/>
  <c r="CJ1423"/>
  <c r="CH1423"/>
  <c r="CF1423"/>
  <c r="CD1423"/>
  <c r="CB1423"/>
  <c r="BZ1423"/>
  <c r="BX1423"/>
  <c r="BV1423"/>
  <c r="BT1423"/>
  <c r="BR1423"/>
  <c r="BP1423"/>
  <c r="BN1423"/>
  <c r="DM1423"/>
  <c r="DK1423"/>
  <c r="DI1423"/>
  <c r="DC1423"/>
  <c r="DA1423"/>
  <c r="CY1423"/>
  <c r="CW1423"/>
  <c r="CU1423"/>
  <c r="CS1423"/>
  <c r="CQ1423"/>
  <c r="CO1423"/>
  <c r="CM1423"/>
  <c r="CK1423"/>
  <c r="CI1423"/>
  <c r="CG1423"/>
  <c r="CE1423"/>
  <c r="CC1423"/>
  <c r="CA1423"/>
  <c r="BY1423"/>
  <c r="BW1423"/>
  <c r="BU1423"/>
  <c r="BS1423"/>
  <c r="BQ1423"/>
  <c r="BO1423"/>
  <c r="DN1396"/>
  <c r="DO1396" s="1"/>
  <c r="DN1412"/>
  <c r="DO1412" s="1"/>
  <c r="DP1412" s="1"/>
  <c r="DQ1412" s="1"/>
  <c r="DR1412" s="1"/>
  <c r="DN1413"/>
  <c r="DO1413" s="1"/>
  <c r="DP1413" s="1"/>
  <c r="DQ1413" s="1"/>
  <c r="DR1413" s="1"/>
  <c r="DN1393"/>
  <c r="DO1393" s="1"/>
  <c r="DP1393" s="1"/>
  <c r="DQ1393" s="1"/>
  <c r="DR1393" s="1"/>
  <c r="DP1271"/>
  <c r="DP1286"/>
  <c r="DP1307"/>
  <c r="DP1311"/>
  <c r="DP1326"/>
  <c r="DP1330"/>
  <c r="DP1361"/>
  <c r="DP1365"/>
  <c r="DP1385"/>
  <c r="DP1407"/>
  <c r="DP1144"/>
  <c r="DP1442"/>
  <c r="DP1410"/>
  <c r="DQ1410" s="1"/>
  <c r="DR1410" s="1"/>
  <c r="DP1411"/>
  <c r="DQ1411" s="1"/>
  <c r="DR1411" s="1"/>
  <c r="DP1417"/>
  <c r="DQ1417" s="1"/>
  <c r="DR1417" s="1"/>
  <c r="DP1392"/>
  <c r="DQ1392" s="1"/>
  <c r="DR1392" s="1"/>
  <c r="DP1396"/>
  <c r="DQ1396" s="1"/>
  <c r="DR1396" s="1"/>
  <c r="DP1404"/>
  <c r="DP1406"/>
  <c r="DP1408"/>
  <c r="DP1384"/>
  <c r="DP1362"/>
  <c r="DP1364"/>
  <c r="DP1366"/>
  <c r="DP1368"/>
  <c r="DP1306"/>
  <c r="DP1308"/>
  <c r="DP1310"/>
  <c r="DP1323"/>
  <c r="DP1325"/>
  <c r="DP1327"/>
  <c r="DP1329"/>
  <c r="DP1345"/>
  <c r="DP1287"/>
  <c r="DP1268"/>
  <c r="DP1270"/>
  <c r="DP1272"/>
  <c r="DP1274"/>
  <c r="DP1216"/>
  <c r="DP1198"/>
  <c r="DP1146"/>
  <c r="DP1148"/>
  <c r="DL1413" l="1"/>
  <c r="DJ1413"/>
  <c r="DH1413"/>
  <c r="DF1413"/>
  <c r="DD1413"/>
  <c r="DB1413"/>
  <c r="CZ1413"/>
  <c r="CX1413"/>
  <c r="CV1413"/>
  <c r="CT1413"/>
  <c r="CR1413"/>
  <c r="CP1413"/>
  <c r="CL1413"/>
  <c r="CH1413"/>
  <c r="CF1413"/>
  <c r="CD1413"/>
  <c r="CB1413"/>
  <c r="BZ1413"/>
  <c r="BX1413"/>
  <c r="BV1413"/>
  <c r="BT1413"/>
  <c r="BR1413"/>
  <c r="BP1413"/>
  <c r="BN1413"/>
  <c r="DM1413"/>
  <c r="DK1413"/>
  <c r="DI1413"/>
  <c r="DG1413"/>
  <c r="DE1413"/>
  <c r="DC1413"/>
  <c r="DA1413"/>
  <c r="CY1413"/>
  <c r="CW1413"/>
  <c r="CU1413"/>
  <c r="CS1413"/>
  <c r="CQ1413"/>
  <c r="CO1413"/>
  <c r="CM1413"/>
  <c r="CG1413"/>
  <c r="CE1413"/>
  <c r="CC1413"/>
  <c r="CA1413"/>
  <c r="BY1413"/>
  <c r="BW1413"/>
  <c r="BU1413"/>
  <c r="BS1413"/>
  <c r="BQ1413"/>
  <c r="BO1413"/>
  <c r="DL1393"/>
  <c r="DJ1393"/>
  <c r="DH1393"/>
  <c r="DF1393"/>
  <c r="DD1393"/>
  <c r="DB1393"/>
  <c r="CZ1393"/>
  <c r="CX1393"/>
  <c r="CV1393"/>
  <c r="CT1393"/>
  <c r="CR1393"/>
  <c r="CP1393"/>
  <c r="CL1393"/>
  <c r="CH1393"/>
  <c r="CF1393"/>
  <c r="CD1393"/>
  <c r="CB1393"/>
  <c r="BZ1393"/>
  <c r="BX1393"/>
  <c r="BV1393"/>
  <c r="BT1393"/>
  <c r="BR1393"/>
  <c r="BP1393"/>
  <c r="BN1393"/>
  <c r="DM1393"/>
  <c r="DK1393"/>
  <c r="DI1393"/>
  <c r="DG1393"/>
  <c r="DE1393"/>
  <c r="DC1393"/>
  <c r="DA1393"/>
  <c r="CY1393"/>
  <c r="CW1393"/>
  <c r="CU1393"/>
  <c r="CS1393"/>
  <c r="CQ1393"/>
  <c r="CO1393"/>
  <c r="CM1393"/>
  <c r="CG1393"/>
  <c r="CE1393"/>
  <c r="CC1393"/>
  <c r="CA1393"/>
  <c r="BY1393"/>
  <c r="BW1393"/>
  <c r="BU1393"/>
  <c r="BS1393"/>
  <c r="BQ1393"/>
  <c r="BO1393"/>
  <c r="DN1397"/>
  <c r="DO1397" s="1"/>
  <c r="DP1397" s="1"/>
  <c r="DQ1397" s="1"/>
  <c r="DR1397" s="1"/>
  <c r="DL1397"/>
  <c r="DJ1397"/>
  <c r="DH1397"/>
  <c r="DF1397"/>
  <c r="DD1397"/>
  <c r="DB1397"/>
  <c r="CZ1397"/>
  <c r="CX1397"/>
  <c r="CV1397"/>
  <c r="CT1397"/>
  <c r="CR1397"/>
  <c r="CP1397"/>
  <c r="CL1397"/>
  <c r="CH1397"/>
  <c r="CF1397"/>
  <c r="CD1397"/>
  <c r="CB1397"/>
  <c r="BZ1397"/>
  <c r="BX1397"/>
  <c r="BV1397"/>
  <c r="BT1397"/>
  <c r="BR1397"/>
  <c r="BP1397"/>
  <c r="BN1397"/>
  <c r="DM1397"/>
  <c r="DK1397"/>
  <c r="DI1397"/>
  <c r="DG1397"/>
  <c r="DE1397"/>
  <c r="DC1397"/>
  <c r="DA1397"/>
  <c r="CY1397"/>
  <c r="CW1397"/>
  <c r="CU1397"/>
  <c r="CS1397"/>
  <c r="CQ1397"/>
  <c r="CO1397"/>
  <c r="CM1397"/>
  <c r="CG1397"/>
  <c r="CE1397"/>
  <c r="CC1397"/>
  <c r="CA1397"/>
  <c r="BY1397"/>
  <c r="BW1397"/>
  <c r="BU1397"/>
  <c r="BS1397"/>
  <c r="BQ1397"/>
  <c r="BO1397"/>
  <c r="DL1394"/>
  <c r="DJ1394"/>
  <c r="DH1394"/>
  <c r="DF1394"/>
  <c r="DD1394"/>
  <c r="DB1394"/>
  <c r="CZ1394"/>
  <c r="CX1394"/>
  <c r="CV1394"/>
  <c r="CT1394"/>
  <c r="CR1394"/>
  <c r="CP1394"/>
  <c r="CL1394"/>
  <c r="CH1394"/>
  <c r="CF1394"/>
  <c r="CD1394"/>
  <c r="CB1394"/>
  <c r="BZ1394"/>
  <c r="BX1394"/>
  <c r="BV1394"/>
  <c r="BT1394"/>
  <c r="BR1394"/>
  <c r="BP1394"/>
  <c r="BN1394"/>
  <c r="DM1394"/>
  <c r="DK1394"/>
  <c r="DI1394"/>
  <c r="DG1394"/>
  <c r="DE1394"/>
  <c r="DC1394"/>
  <c r="DA1394"/>
  <c r="CY1394"/>
  <c r="CW1394"/>
  <c r="CU1394"/>
  <c r="CS1394"/>
  <c r="CQ1394"/>
  <c r="CO1394"/>
  <c r="CM1394"/>
  <c r="CG1394"/>
  <c r="CE1394"/>
  <c r="CC1394"/>
  <c r="CA1394"/>
  <c r="BY1394"/>
  <c r="BW1394"/>
  <c r="BU1394"/>
  <c r="BS1394"/>
  <c r="BQ1394"/>
  <c r="BO1394"/>
  <c r="DL1424"/>
  <c r="DJ1424"/>
  <c r="DH1424"/>
  <c r="DB1424"/>
  <c r="CZ1424"/>
  <c r="CX1424"/>
  <c r="CV1424"/>
  <c r="CT1424"/>
  <c r="CR1424"/>
  <c r="CP1424"/>
  <c r="CN1424"/>
  <c r="CL1424"/>
  <c r="CJ1424"/>
  <c r="CH1424"/>
  <c r="CF1424"/>
  <c r="CD1424"/>
  <c r="CB1424"/>
  <c r="BZ1424"/>
  <c r="BX1424"/>
  <c r="BV1424"/>
  <c r="BT1424"/>
  <c r="BR1424"/>
  <c r="BP1424"/>
  <c r="BN1424"/>
  <c r="DM1424"/>
  <c r="DK1424"/>
  <c r="DI1424"/>
  <c r="DC1424"/>
  <c r="DA1424"/>
  <c r="CY1424"/>
  <c r="CW1424"/>
  <c r="CU1424"/>
  <c r="CS1424"/>
  <c r="CQ1424"/>
  <c r="CO1424"/>
  <c r="CM1424"/>
  <c r="CK1424"/>
  <c r="CI1424"/>
  <c r="CG1424"/>
  <c r="CE1424"/>
  <c r="CC1424"/>
  <c r="CA1424"/>
  <c r="BY1424"/>
  <c r="BW1424"/>
  <c r="BU1424"/>
  <c r="BS1424"/>
  <c r="BQ1424"/>
  <c r="BO1424"/>
  <c r="DN1394"/>
  <c r="DO1394" s="1"/>
  <c r="DP1394" s="1"/>
  <c r="DQ1394" s="1"/>
  <c r="DR1394" s="1"/>
  <c r="I1333"/>
  <c r="I1334" s="1"/>
  <c r="I1335" s="1"/>
  <c r="I1336" s="1"/>
  <c r="I1337" s="1"/>
  <c r="I1338" s="1"/>
  <c r="I1339" s="1"/>
  <c r="H1333"/>
  <c r="DL1333" l="1"/>
  <c r="DJ1333"/>
  <c r="DH1333"/>
  <c r="DF1333"/>
  <c r="DD1333"/>
  <c r="DB1333"/>
  <c r="CZ1333"/>
  <c r="CX1333"/>
  <c r="CV1333"/>
  <c r="CT1333"/>
  <c r="CR1333"/>
  <c r="CP1333"/>
  <c r="CL1333"/>
  <c r="CH1333"/>
  <c r="CF1333"/>
  <c r="CD1333"/>
  <c r="CB1333"/>
  <c r="BZ1333"/>
  <c r="BX1333"/>
  <c r="BV1333"/>
  <c r="BT1333"/>
  <c r="BR1333"/>
  <c r="BP1333"/>
  <c r="BN1333"/>
  <c r="DM1333"/>
  <c r="DK1333"/>
  <c r="DI1333"/>
  <c r="DG1333"/>
  <c r="DE1333"/>
  <c r="DC1333"/>
  <c r="DA1333"/>
  <c r="CY1333"/>
  <c r="CW1333"/>
  <c r="CU1333"/>
  <c r="CS1333"/>
  <c r="CQ1333"/>
  <c r="CO1333"/>
  <c r="CM1333"/>
  <c r="CG1333"/>
  <c r="CE1333"/>
  <c r="CC1333"/>
  <c r="CA1333"/>
  <c r="BY1333"/>
  <c r="BW1333"/>
  <c r="BU1333"/>
  <c r="BS1333"/>
  <c r="BQ1333"/>
  <c r="BO1333"/>
  <c r="DL1425"/>
  <c r="DJ1425"/>
  <c r="DH1425"/>
  <c r="DB1425"/>
  <c r="CZ1425"/>
  <c r="CX1425"/>
  <c r="CV1425"/>
  <c r="CT1425"/>
  <c r="CR1425"/>
  <c r="CP1425"/>
  <c r="CN1425"/>
  <c r="CL1425"/>
  <c r="CJ1425"/>
  <c r="CH1425"/>
  <c r="CF1425"/>
  <c r="CD1425"/>
  <c r="CB1425"/>
  <c r="BZ1425"/>
  <c r="BX1425"/>
  <c r="BV1425"/>
  <c r="BT1425"/>
  <c r="BR1425"/>
  <c r="BP1425"/>
  <c r="BN1425"/>
  <c r="DM1425"/>
  <c r="DK1425"/>
  <c r="DI1425"/>
  <c r="DC1425"/>
  <c r="DA1425"/>
  <c r="CY1425"/>
  <c r="CW1425"/>
  <c r="CU1425"/>
  <c r="CS1425"/>
  <c r="CQ1425"/>
  <c r="CO1425"/>
  <c r="CM1425"/>
  <c r="CK1425"/>
  <c r="CI1425"/>
  <c r="CG1425"/>
  <c r="CE1425"/>
  <c r="CC1425"/>
  <c r="CA1425"/>
  <c r="BY1425"/>
  <c r="BW1425"/>
  <c r="BU1425"/>
  <c r="BS1425"/>
  <c r="BQ1425"/>
  <c r="BO1425"/>
  <c r="DL1414"/>
  <c r="DJ1414"/>
  <c r="DH1414"/>
  <c r="DF1414"/>
  <c r="DD1414"/>
  <c r="DB1414"/>
  <c r="CZ1414"/>
  <c r="CX1414"/>
  <c r="CV1414"/>
  <c r="CT1414"/>
  <c r="CR1414"/>
  <c r="CP1414"/>
  <c r="CL1414"/>
  <c r="CH1414"/>
  <c r="CF1414"/>
  <c r="CD1414"/>
  <c r="CB1414"/>
  <c r="BZ1414"/>
  <c r="BX1414"/>
  <c r="BV1414"/>
  <c r="BT1414"/>
  <c r="BR1414"/>
  <c r="BP1414"/>
  <c r="BN1414"/>
  <c r="DM1414"/>
  <c r="DK1414"/>
  <c r="DI1414"/>
  <c r="DG1414"/>
  <c r="DE1414"/>
  <c r="DC1414"/>
  <c r="DA1414"/>
  <c r="CY1414"/>
  <c r="CW1414"/>
  <c r="CU1414"/>
  <c r="CS1414"/>
  <c r="CQ1414"/>
  <c r="CO1414"/>
  <c r="CM1414"/>
  <c r="CG1414"/>
  <c r="CE1414"/>
  <c r="CC1414"/>
  <c r="CA1414"/>
  <c r="BY1414"/>
  <c r="BW1414"/>
  <c r="BU1414"/>
  <c r="BS1414"/>
  <c r="BQ1414"/>
  <c r="BO1414"/>
  <c r="DN1414"/>
  <c r="DO1414" s="1"/>
  <c r="DP1414" s="1"/>
  <c r="DQ1414" s="1"/>
  <c r="DR1414" s="1"/>
  <c r="DL1395"/>
  <c r="DJ1395"/>
  <c r="DH1395"/>
  <c r="DF1395"/>
  <c r="DD1395"/>
  <c r="DB1395"/>
  <c r="CZ1395"/>
  <c r="CX1395"/>
  <c r="CV1395"/>
  <c r="CT1395"/>
  <c r="CR1395"/>
  <c r="CP1395"/>
  <c r="CL1395"/>
  <c r="CH1395"/>
  <c r="CF1395"/>
  <c r="CD1395"/>
  <c r="CB1395"/>
  <c r="BZ1395"/>
  <c r="BX1395"/>
  <c r="BV1395"/>
  <c r="BT1395"/>
  <c r="BR1395"/>
  <c r="BP1395"/>
  <c r="BN1395"/>
  <c r="DM1395"/>
  <c r="DK1395"/>
  <c r="DI1395"/>
  <c r="DG1395"/>
  <c r="DE1395"/>
  <c r="DC1395"/>
  <c r="DA1395"/>
  <c r="CY1395"/>
  <c r="CW1395"/>
  <c r="CU1395"/>
  <c r="CS1395"/>
  <c r="CQ1395"/>
  <c r="CO1395"/>
  <c r="CM1395"/>
  <c r="CG1395"/>
  <c r="CE1395"/>
  <c r="CC1395"/>
  <c r="CA1395"/>
  <c r="BY1395"/>
  <c r="BW1395"/>
  <c r="BU1395"/>
  <c r="BS1395"/>
  <c r="BQ1395"/>
  <c r="BO1395"/>
  <c r="H1334"/>
  <c r="I1345"/>
  <c r="I1346" s="1"/>
  <c r="I1347" s="1"/>
  <c r="I1348" s="1"/>
  <c r="I1349" s="1"/>
  <c r="DN1395"/>
  <c r="DO1395" s="1"/>
  <c r="DP1395" s="1"/>
  <c r="DQ1395" s="1"/>
  <c r="DR1395" s="1"/>
  <c r="R1456"/>
  <c r="S1456" s="1"/>
  <c r="T1456" s="1"/>
  <c r="U1456" s="1"/>
  <c r="V1456" s="1"/>
  <c r="W1456" s="1"/>
  <c r="X1456" s="1"/>
  <c r="Y1456" s="1"/>
  <c r="Z1456" s="1"/>
  <c r="AA1456" s="1"/>
  <c r="AB1456" s="1"/>
  <c r="AC1456" s="1"/>
  <c r="AD1456" s="1"/>
  <c r="AE1456" s="1"/>
  <c r="AF1456" s="1"/>
  <c r="AG1456" s="1"/>
  <c r="AH1456" s="1"/>
  <c r="DL1404" l="1"/>
  <c r="DJ1404"/>
  <c r="DH1404"/>
  <c r="DB1404"/>
  <c r="CZ1404"/>
  <c r="CX1404"/>
  <c r="CV1404"/>
  <c r="CT1404"/>
  <c r="CR1404"/>
  <c r="CP1404"/>
  <c r="CN1404"/>
  <c r="CL1404"/>
  <c r="CJ1404"/>
  <c r="CH1404"/>
  <c r="CF1404"/>
  <c r="CD1404"/>
  <c r="CB1404"/>
  <c r="BZ1404"/>
  <c r="BX1404"/>
  <c r="BV1404"/>
  <c r="BT1404"/>
  <c r="BR1404"/>
  <c r="BP1404"/>
  <c r="BN1404"/>
  <c r="DM1404"/>
  <c r="DK1404"/>
  <c r="DI1404"/>
  <c r="DC1404"/>
  <c r="DA1404"/>
  <c r="CY1404"/>
  <c r="CW1404"/>
  <c r="CU1404"/>
  <c r="CS1404"/>
  <c r="CQ1404"/>
  <c r="CO1404"/>
  <c r="CM1404"/>
  <c r="CK1404"/>
  <c r="CI1404"/>
  <c r="CG1404"/>
  <c r="CE1404"/>
  <c r="CC1404"/>
  <c r="CA1404"/>
  <c r="BY1404"/>
  <c r="BW1404"/>
  <c r="BU1404"/>
  <c r="BS1404"/>
  <c r="BQ1404"/>
  <c r="BO1404"/>
  <c r="DL1426"/>
  <c r="DJ1426"/>
  <c r="DH1426"/>
  <c r="DB1426"/>
  <c r="CZ1426"/>
  <c r="CX1426"/>
  <c r="CV1426"/>
  <c r="CT1426"/>
  <c r="CR1426"/>
  <c r="CP1426"/>
  <c r="CN1426"/>
  <c r="CL1426"/>
  <c r="CJ1426"/>
  <c r="CH1426"/>
  <c r="CF1426"/>
  <c r="CD1426"/>
  <c r="CB1426"/>
  <c r="BZ1426"/>
  <c r="BX1426"/>
  <c r="BV1426"/>
  <c r="BT1426"/>
  <c r="BR1426"/>
  <c r="BP1426"/>
  <c r="BN1426"/>
  <c r="DM1426"/>
  <c r="DK1426"/>
  <c r="DI1426"/>
  <c r="DC1426"/>
  <c r="DA1426"/>
  <c r="CY1426"/>
  <c r="CW1426"/>
  <c r="CU1426"/>
  <c r="CS1426"/>
  <c r="CQ1426"/>
  <c r="CO1426"/>
  <c r="CM1426"/>
  <c r="CK1426"/>
  <c r="CI1426"/>
  <c r="CG1426"/>
  <c r="CE1426"/>
  <c r="CC1426"/>
  <c r="CA1426"/>
  <c r="BY1426"/>
  <c r="BW1426"/>
  <c r="BU1426"/>
  <c r="BS1426"/>
  <c r="BQ1426"/>
  <c r="BO1426"/>
  <c r="DL1398"/>
  <c r="DJ1398"/>
  <c r="DH1398"/>
  <c r="DF1398"/>
  <c r="DD1398"/>
  <c r="DB1398"/>
  <c r="CZ1398"/>
  <c r="CX1398"/>
  <c r="CV1398"/>
  <c r="CT1398"/>
  <c r="CR1398"/>
  <c r="CP1398"/>
  <c r="CL1398"/>
  <c r="CH1398"/>
  <c r="CF1398"/>
  <c r="CD1398"/>
  <c r="CB1398"/>
  <c r="BZ1398"/>
  <c r="BX1398"/>
  <c r="BV1398"/>
  <c r="BT1398"/>
  <c r="BR1398"/>
  <c r="BP1398"/>
  <c r="BN1398"/>
  <c r="DM1398"/>
  <c r="DK1398"/>
  <c r="DI1398"/>
  <c r="DG1398"/>
  <c r="DE1398"/>
  <c r="DC1398"/>
  <c r="DA1398"/>
  <c r="CY1398"/>
  <c r="CW1398"/>
  <c r="CU1398"/>
  <c r="CS1398"/>
  <c r="CQ1398"/>
  <c r="CO1398"/>
  <c r="CM1398"/>
  <c r="CG1398"/>
  <c r="CE1398"/>
  <c r="CC1398"/>
  <c r="CA1398"/>
  <c r="BY1398"/>
  <c r="BW1398"/>
  <c r="BU1398"/>
  <c r="BS1398"/>
  <c r="BQ1398"/>
  <c r="BO1398"/>
  <c r="DL1334"/>
  <c r="DJ1334"/>
  <c r="DH1334"/>
  <c r="DF1334"/>
  <c r="DD1334"/>
  <c r="DB1334"/>
  <c r="CZ1334"/>
  <c r="CX1334"/>
  <c r="CV1334"/>
  <c r="CT1334"/>
  <c r="CR1334"/>
  <c r="CP1334"/>
  <c r="CL1334"/>
  <c r="CH1334"/>
  <c r="CF1334"/>
  <c r="CD1334"/>
  <c r="CB1334"/>
  <c r="BZ1334"/>
  <c r="BX1334"/>
  <c r="BV1334"/>
  <c r="BT1334"/>
  <c r="BR1334"/>
  <c r="BP1334"/>
  <c r="BN1334"/>
  <c r="DM1334"/>
  <c r="DK1334"/>
  <c r="DI1334"/>
  <c r="DG1334"/>
  <c r="DE1334"/>
  <c r="DC1334"/>
  <c r="DA1334"/>
  <c r="CY1334"/>
  <c r="CW1334"/>
  <c r="CU1334"/>
  <c r="CS1334"/>
  <c r="CQ1334"/>
  <c r="CO1334"/>
  <c r="CM1334"/>
  <c r="CG1334"/>
  <c r="CE1334"/>
  <c r="CC1334"/>
  <c r="CA1334"/>
  <c r="BY1334"/>
  <c r="BW1334"/>
  <c r="BU1334"/>
  <c r="BS1334"/>
  <c r="BQ1334"/>
  <c r="BO1334"/>
  <c r="DN1415"/>
  <c r="DO1415" s="1"/>
  <c r="DP1415" s="1"/>
  <c r="DQ1415" s="1"/>
  <c r="DR1415" s="1"/>
  <c r="DL1415"/>
  <c r="DJ1415"/>
  <c r="DH1415"/>
  <c r="DF1415"/>
  <c r="DD1415"/>
  <c r="DB1415"/>
  <c r="CZ1415"/>
  <c r="CX1415"/>
  <c r="CV1415"/>
  <c r="CT1415"/>
  <c r="CR1415"/>
  <c r="CP1415"/>
  <c r="CL1415"/>
  <c r="CH1415"/>
  <c r="CF1415"/>
  <c r="CD1415"/>
  <c r="CB1415"/>
  <c r="BZ1415"/>
  <c r="BX1415"/>
  <c r="BV1415"/>
  <c r="BT1415"/>
  <c r="BR1415"/>
  <c r="BP1415"/>
  <c r="BN1415"/>
  <c r="DM1415"/>
  <c r="DK1415"/>
  <c r="DI1415"/>
  <c r="DG1415"/>
  <c r="DE1415"/>
  <c r="DC1415"/>
  <c r="DA1415"/>
  <c r="CY1415"/>
  <c r="CW1415"/>
  <c r="CU1415"/>
  <c r="CS1415"/>
  <c r="CQ1415"/>
  <c r="CO1415"/>
  <c r="CM1415"/>
  <c r="CG1415"/>
  <c r="CE1415"/>
  <c r="CC1415"/>
  <c r="CA1415"/>
  <c r="BY1415"/>
  <c r="BW1415"/>
  <c r="BU1415"/>
  <c r="BS1415"/>
  <c r="BQ1415"/>
  <c r="BO1415"/>
  <c r="H1335"/>
  <c r="DN1398"/>
  <c r="DO1398" s="1"/>
  <c r="DP1398" s="1"/>
  <c r="DQ1398" s="1"/>
  <c r="DR1398" s="1"/>
  <c r="DN1404"/>
  <c r="DQ1404" s="1"/>
  <c r="DR1404" s="1"/>
  <c r="DL1405" l="1"/>
  <c r="DJ1405"/>
  <c r="DH1405"/>
  <c r="DB1405"/>
  <c r="CZ1405"/>
  <c r="CX1405"/>
  <c r="CV1405"/>
  <c r="CT1405"/>
  <c r="CR1405"/>
  <c r="CP1405"/>
  <c r="CN1405"/>
  <c r="CL1405"/>
  <c r="CJ1405"/>
  <c r="CH1405"/>
  <c r="CF1405"/>
  <c r="CD1405"/>
  <c r="CB1405"/>
  <c r="BZ1405"/>
  <c r="BX1405"/>
  <c r="BV1405"/>
  <c r="BT1405"/>
  <c r="BR1405"/>
  <c r="BP1405"/>
  <c r="BN1405"/>
  <c r="DM1405"/>
  <c r="DK1405"/>
  <c r="DI1405"/>
  <c r="DC1405"/>
  <c r="DA1405"/>
  <c r="CY1405"/>
  <c r="CW1405"/>
  <c r="CU1405"/>
  <c r="CS1405"/>
  <c r="CQ1405"/>
  <c r="CO1405"/>
  <c r="CM1405"/>
  <c r="CK1405"/>
  <c r="CI1405"/>
  <c r="CG1405"/>
  <c r="CE1405"/>
  <c r="CC1405"/>
  <c r="CA1405"/>
  <c r="BY1405"/>
  <c r="BW1405"/>
  <c r="BU1405"/>
  <c r="BS1405"/>
  <c r="BQ1405"/>
  <c r="BO1405"/>
  <c r="DL1335"/>
  <c r="DJ1335"/>
  <c r="DH1335"/>
  <c r="DF1335"/>
  <c r="DD1335"/>
  <c r="DB1335"/>
  <c r="CZ1335"/>
  <c r="CX1335"/>
  <c r="CV1335"/>
  <c r="CT1335"/>
  <c r="CR1335"/>
  <c r="CP1335"/>
  <c r="CL1335"/>
  <c r="CH1335"/>
  <c r="CF1335"/>
  <c r="CD1335"/>
  <c r="CB1335"/>
  <c r="BZ1335"/>
  <c r="BX1335"/>
  <c r="BV1335"/>
  <c r="BT1335"/>
  <c r="BR1335"/>
  <c r="BP1335"/>
  <c r="BN1335"/>
  <c r="DM1335"/>
  <c r="DK1335"/>
  <c r="DI1335"/>
  <c r="DG1335"/>
  <c r="DE1335"/>
  <c r="DC1335"/>
  <c r="DA1335"/>
  <c r="CY1335"/>
  <c r="CW1335"/>
  <c r="CU1335"/>
  <c r="CS1335"/>
  <c r="CQ1335"/>
  <c r="CO1335"/>
  <c r="CM1335"/>
  <c r="CG1335"/>
  <c r="CE1335"/>
  <c r="CC1335"/>
  <c r="CA1335"/>
  <c r="BY1335"/>
  <c r="BW1335"/>
  <c r="BU1335"/>
  <c r="BS1335"/>
  <c r="BQ1335"/>
  <c r="BO1335"/>
  <c r="DL1427"/>
  <c r="DJ1427"/>
  <c r="DH1427"/>
  <c r="DB1427"/>
  <c r="CZ1427"/>
  <c r="CX1427"/>
  <c r="CV1427"/>
  <c r="CT1427"/>
  <c r="CR1427"/>
  <c r="CP1427"/>
  <c r="CN1427"/>
  <c r="CL1427"/>
  <c r="CJ1427"/>
  <c r="CH1427"/>
  <c r="CF1427"/>
  <c r="CD1427"/>
  <c r="CB1427"/>
  <c r="BZ1427"/>
  <c r="BX1427"/>
  <c r="BV1427"/>
  <c r="BT1427"/>
  <c r="BR1427"/>
  <c r="BP1427"/>
  <c r="BN1427"/>
  <c r="DM1427"/>
  <c r="DK1427"/>
  <c r="DI1427"/>
  <c r="DC1427"/>
  <c r="DA1427"/>
  <c r="CY1427"/>
  <c r="CW1427"/>
  <c r="CU1427"/>
  <c r="CS1427"/>
  <c r="CQ1427"/>
  <c r="CO1427"/>
  <c r="CM1427"/>
  <c r="CK1427"/>
  <c r="CI1427"/>
  <c r="CG1427"/>
  <c r="CE1427"/>
  <c r="CC1427"/>
  <c r="CA1427"/>
  <c r="BY1427"/>
  <c r="BW1427"/>
  <c r="BU1427"/>
  <c r="BS1427"/>
  <c r="BQ1427"/>
  <c r="BO1427"/>
  <c r="H1336"/>
  <c r="DN1405"/>
  <c r="DQ1405" s="1"/>
  <c r="DR1405" s="1"/>
  <c r="DL1336" l="1"/>
  <c r="DJ1336"/>
  <c r="DH1336"/>
  <c r="DF1336"/>
  <c r="DD1336"/>
  <c r="DB1336"/>
  <c r="CZ1336"/>
  <c r="CX1336"/>
  <c r="CV1336"/>
  <c r="CT1336"/>
  <c r="CR1336"/>
  <c r="CP1336"/>
  <c r="CL1336"/>
  <c r="CH1336"/>
  <c r="CF1336"/>
  <c r="CD1336"/>
  <c r="CB1336"/>
  <c r="BZ1336"/>
  <c r="BX1336"/>
  <c r="BV1336"/>
  <c r="BT1336"/>
  <c r="BR1336"/>
  <c r="BP1336"/>
  <c r="BN1336"/>
  <c r="DM1336"/>
  <c r="DK1336"/>
  <c r="DI1336"/>
  <c r="DG1336"/>
  <c r="DE1336"/>
  <c r="DC1336"/>
  <c r="DA1336"/>
  <c r="CY1336"/>
  <c r="CW1336"/>
  <c r="CU1336"/>
  <c r="CS1336"/>
  <c r="CQ1336"/>
  <c r="CO1336"/>
  <c r="CM1336"/>
  <c r="CG1336"/>
  <c r="CE1336"/>
  <c r="CC1336"/>
  <c r="CA1336"/>
  <c r="BY1336"/>
  <c r="BW1336"/>
  <c r="BU1336"/>
  <c r="BS1336"/>
  <c r="BQ1336"/>
  <c r="BO1336"/>
  <c r="DL1406"/>
  <c r="DJ1406"/>
  <c r="DH1406"/>
  <c r="DB1406"/>
  <c r="CZ1406"/>
  <c r="CX1406"/>
  <c r="CV1406"/>
  <c r="CT1406"/>
  <c r="CR1406"/>
  <c r="CP1406"/>
  <c r="CN1406"/>
  <c r="CL1406"/>
  <c r="CJ1406"/>
  <c r="CH1406"/>
  <c r="CF1406"/>
  <c r="CD1406"/>
  <c r="CB1406"/>
  <c r="BZ1406"/>
  <c r="BX1406"/>
  <c r="BV1406"/>
  <c r="BT1406"/>
  <c r="BR1406"/>
  <c r="BP1406"/>
  <c r="BN1406"/>
  <c r="DM1406"/>
  <c r="DK1406"/>
  <c r="DI1406"/>
  <c r="DC1406"/>
  <c r="DA1406"/>
  <c r="CY1406"/>
  <c r="CW1406"/>
  <c r="CU1406"/>
  <c r="CS1406"/>
  <c r="CQ1406"/>
  <c r="CO1406"/>
  <c r="CM1406"/>
  <c r="CK1406"/>
  <c r="CI1406"/>
  <c r="CG1406"/>
  <c r="CE1406"/>
  <c r="CC1406"/>
  <c r="CA1406"/>
  <c r="BY1406"/>
  <c r="BW1406"/>
  <c r="BU1406"/>
  <c r="BS1406"/>
  <c r="BQ1406"/>
  <c r="BO1406"/>
  <c r="H1337"/>
  <c r="DN1406"/>
  <c r="DQ1406" s="1"/>
  <c r="DR1406" s="1"/>
  <c r="K1457"/>
  <c r="DN1006"/>
  <c r="H44"/>
  <c r="DL1337" l="1"/>
  <c r="DJ1337"/>
  <c r="DH1337"/>
  <c r="DF1337"/>
  <c r="DD1337"/>
  <c r="DB1337"/>
  <c r="CZ1337"/>
  <c r="CX1337"/>
  <c r="CV1337"/>
  <c r="CT1337"/>
  <c r="CR1337"/>
  <c r="CP1337"/>
  <c r="CL1337"/>
  <c r="CH1337"/>
  <c r="CF1337"/>
  <c r="CD1337"/>
  <c r="CB1337"/>
  <c r="BZ1337"/>
  <c r="BX1337"/>
  <c r="BV1337"/>
  <c r="BT1337"/>
  <c r="BR1337"/>
  <c r="BP1337"/>
  <c r="BN1337"/>
  <c r="DM1337"/>
  <c r="DK1337"/>
  <c r="DI1337"/>
  <c r="DG1337"/>
  <c r="DE1337"/>
  <c r="DC1337"/>
  <c r="DA1337"/>
  <c r="CY1337"/>
  <c r="CW1337"/>
  <c r="CU1337"/>
  <c r="CS1337"/>
  <c r="CQ1337"/>
  <c r="CO1337"/>
  <c r="CM1337"/>
  <c r="CG1337"/>
  <c r="CE1337"/>
  <c r="CC1337"/>
  <c r="CA1337"/>
  <c r="BY1337"/>
  <c r="BW1337"/>
  <c r="BU1337"/>
  <c r="BS1337"/>
  <c r="BQ1337"/>
  <c r="BO1337"/>
  <c r="DL44"/>
  <c r="DJ44"/>
  <c r="DH44"/>
  <c r="DF44"/>
  <c r="DD44"/>
  <c r="DB44"/>
  <c r="CZ44"/>
  <c r="CX44"/>
  <c r="CV44"/>
  <c r="CT44"/>
  <c r="CR44"/>
  <c r="CP44"/>
  <c r="CN44"/>
  <c r="CL44"/>
  <c r="BV44"/>
  <c r="BT44"/>
  <c r="BR44"/>
  <c r="BP44"/>
  <c r="DM44"/>
  <c r="DK44"/>
  <c r="DI44"/>
  <c r="DG44"/>
  <c r="DE44"/>
  <c r="DC44"/>
  <c r="DA44"/>
  <c r="CY44"/>
  <c r="CW44"/>
  <c r="CU44"/>
  <c r="CS44"/>
  <c r="CQ44"/>
  <c r="CO44"/>
  <c r="CM44"/>
  <c r="BW44"/>
  <c r="BU44"/>
  <c r="BS44"/>
  <c r="BQ44"/>
  <c r="DL1407"/>
  <c r="DJ1407"/>
  <c r="DH1407"/>
  <c r="DB1407"/>
  <c r="CZ1407"/>
  <c r="CX1407"/>
  <c r="CV1407"/>
  <c r="CT1407"/>
  <c r="CR1407"/>
  <c r="CP1407"/>
  <c r="CN1407"/>
  <c r="CL1407"/>
  <c r="CJ1407"/>
  <c r="CH1407"/>
  <c r="CF1407"/>
  <c r="CD1407"/>
  <c r="CB1407"/>
  <c r="BZ1407"/>
  <c r="BX1407"/>
  <c r="BV1407"/>
  <c r="BT1407"/>
  <c r="BR1407"/>
  <c r="BP1407"/>
  <c r="BN1407"/>
  <c r="DM1407"/>
  <c r="DK1407"/>
  <c r="DI1407"/>
  <c r="DC1407"/>
  <c r="DA1407"/>
  <c r="CY1407"/>
  <c r="CW1407"/>
  <c r="CU1407"/>
  <c r="CS1407"/>
  <c r="CQ1407"/>
  <c r="CO1407"/>
  <c r="CM1407"/>
  <c r="CK1407"/>
  <c r="CI1407"/>
  <c r="CG1407"/>
  <c r="CE1407"/>
  <c r="CC1407"/>
  <c r="CA1407"/>
  <c r="BY1407"/>
  <c r="BW1407"/>
  <c r="BU1407"/>
  <c r="BS1407"/>
  <c r="BQ1407"/>
  <c r="BO1407"/>
  <c r="H1338"/>
  <c r="DN1407"/>
  <c r="DQ1407" s="1"/>
  <c r="DR1407" s="1"/>
  <c r="DN44"/>
  <c r="DO44" s="1"/>
  <c r="DP44" s="1"/>
  <c r="DQ44" s="1"/>
  <c r="DR44" s="1"/>
  <c r="DL1338" l="1"/>
  <c r="DJ1338"/>
  <c r="DH1338"/>
  <c r="DF1338"/>
  <c r="DD1338"/>
  <c r="DB1338"/>
  <c r="CZ1338"/>
  <c r="CX1338"/>
  <c r="CV1338"/>
  <c r="CT1338"/>
  <c r="CR1338"/>
  <c r="CP1338"/>
  <c r="CL1338"/>
  <c r="CH1338"/>
  <c r="CF1338"/>
  <c r="CD1338"/>
  <c r="CB1338"/>
  <c r="BZ1338"/>
  <c r="BX1338"/>
  <c r="BV1338"/>
  <c r="BT1338"/>
  <c r="BR1338"/>
  <c r="BP1338"/>
  <c r="BN1338"/>
  <c r="DM1338"/>
  <c r="DK1338"/>
  <c r="DI1338"/>
  <c r="DG1338"/>
  <c r="DE1338"/>
  <c r="DC1338"/>
  <c r="DA1338"/>
  <c r="CY1338"/>
  <c r="CW1338"/>
  <c r="CU1338"/>
  <c r="CS1338"/>
  <c r="CQ1338"/>
  <c r="CO1338"/>
  <c r="CM1338"/>
  <c r="CG1338"/>
  <c r="CE1338"/>
  <c r="CC1338"/>
  <c r="CA1338"/>
  <c r="BY1338"/>
  <c r="BW1338"/>
  <c r="BU1338"/>
  <c r="BS1338"/>
  <c r="BQ1338"/>
  <c r="BO1338"/>
  <c r="DL1408"/>
  <c r="DJ1408"/>
  <c r="DH1408"/>
  <c r="DB1408"/>
  <c r="CZ1408"/>
  <c r="CX1408"/>
  <c r="CV1408"/>
  <c r="CT1408"/>
  <c r="CR1408"/>
  <c r="CP1408"/>
  <c r="CN1408"/>
  <c r="CL1408"/>
  <c r="CJ1408"/>
  <c r="CH1408"/>
  <c r="CF1408"/>
  <c r="CD1408"/>
  <c r="CB1408"/>
  <c r="BZ1408"/>
  <c r="BX1408"/>
  <c r="BV1408"/>
  <c r="BT1408"/>
  <c r="BR1408"/>
  <c r="BP1408"/>
  <c r="BN1408"/>
  <c r="DM1408"/>
  <c r="DK1408"/>
  <c r="DI1408"/>
  <c r="DC1408"/>
  <c r="DA1408"/>
  <c r="CY1408"/>
  <c r="CW1408"/>
  <c r="CU1408"/>
  <c r="CS1408"/>
  <c r="CQ1408"/>
  <c r="CO1408"/>
  <c r="CM1408"/>
  <c r="CK1408"/>
  <c r="CI1408"/>
  <c r="CG1408"/>
  <c r="CE1408"/>
  <c r="CC1408"/>
  <c r="CA1408"/>
  <c r="BY1408"/>
  <c r="BW1408"/>
  <c r="BU1408"/>
  <c r="BS1408"/>
  <c r="BQ1408"/>
  <c r="BO1408"/>
  <c r="H1339"/>
  <c r="DN1408"/>
  <c r="DQ1408" s="1"/>
  <c r="DR1408" s="1"/>
  <c r="DL1339" l="1"/>
  <c r="DJ1339"/>
  <c r="DH1339"/>
  <c r="DF1339"/>
  <c r="DD1339"/>
  <c r="DB1339"/>
  <c r="CZ1339"/>
  <c r="CX1339"/>
  <c r="CV1339"/>
  <c r="CT1339"/>
  <c r="CR1339"/>
  <c r="CP1339"/>
  <c r="CL1339"/>
  <c r="CH1339"/>
  <c r="CF1339"/>
  <c r="CD1339"/>
  <c r="CB1339"/>
  <c r="BZ1339"/>
  <c r="BX1339"/>
  <c r="BV1339"/>
  <c r="BT1339"/>
  <c r="BR1339"/>
  <c r="BP1339"/>
  <c r="BN1339"/>
  <c r="DM1339"/>
  <c r="DK1339"/>
  <c r="DI1339"/>
  <c r="DG1339"/>
  <c r="DE1339"/>
  <c r="DC1339"/>
  <c r="DA1339"/>
  <c r="CY1339"/>
  <c r="CW1339"/>
  <c r="CU1339"/>
  <c r="CS1339"/>
  <c r="CQ1339"/>
  <c r="CO1339"/>
  <c r="CM1339"/>
  <c r="CG1339"/>
  <c r="CE1339"/>
  <c r="CC1339"/>
  <c r="CA1339"/>
  <c r="BY1339"/>
  <c r="BW1339"/>
  <c r="BU1339"/>
  <c r="BS1339"/>
  <c r="BQ1339"/>
  <c r="BO1339"/>
  <c r="H1345"/>
  <c r="DN1339"/>
  <c r="DO1339" s="1"/>
  <c r="DP1339" s="1"/>
  <c r="DQ1339" s="1"/>
  <c r="DR1339" s="1"/>
  <c r="I517"/>
  <c r="I502"/>
  <c r="I503" s="1"/>
  <c r="DO515"/>
  <c r="DO514"/>
  <c r="DO513"/>
  <c r="DO512"/>
  <c r="DO511"/>
  <c r="DO510"/>
  <c r="DO509"/>
  <c r="DN508"/>
  <c r="DO508" s="1"/>
  <c r="DN502"/>
  <c r="DO502" s="1"/>
  <c r="BD516"/>
  <c r="DG516" s="1"/>
  <c r="BC516"/>
  <c r="DF516" s="1"/>
  <c r="BB516"/>
  <c r="DE516" s="1"/>
  <c r="BA516"/>
  <c r="DD516" s="1"/>
  <c r="AZ516"/>
  <c r="DC516" s="1"/>
  <c r="AY516"/>
  <c r="DB516" s="1"/>
  <c r="AX516"/>
  <c r="DA516" s="1"/>
  <c r="AW516"/>
  <c r="CZ516" s="1"/>
  <c r="AV516"/>
  <c r="CY516" s="1"/>
  <c r="AU516"/>
  <c r="CX516" s="1"/>
  <c r="AT516"/>
  <c r="CW516" s="1"/>
  <c r="AS516"/>
  <c r="CV516" s="1"/>
  <c r="AR516"/>
  <c r="CU516" s="1"/>
  <c r="AQ516"/>
  <c r="CT516" s="1"/>
  <c r="AP516"/>
  <c r="CS516" s="1"/>
  <c r="AO516"/>
  <c r="CR516" s="1"/>
  <c r="AN516"/>
  <c r="CQ516" s="1"/>
  <c r="AM516"/>
  <c r="CP516" s="1"/>
  <c r="AL516"/>
  <c r="CO516" s="1"/>
  <c r="AK516"/>
  <c r="CN516" s="1"/>
  <c r="AH516"/>
  <c r="CK516" s="1"/>
  <c r="AG516"/>
  <c r="CJ516" s="1"/>
  <c r="AF516"/>
  <c r="CI516" s="1"/>
  <c r="AE516"/>
  <c r="CH516" s="1"/>
  <c r="AD516"/>
  <c r="CG516" s="1"/>
  <c r="AC516"/>
  <c r="CF516" s="1"/>
  <c r="AB516"/>
  <c r="CE516" s="1"/>
  <c r="AA516"/>
  <c r="CD516" s="1"/>
  <c r="Z516"/>
  <c r="CC516" s="1"/>
  <c r="Y516"/>
  <c r="CB516" s="1"/>
  <c r="X516"/>
  <c r="CA516" s="1"/>
  <c r="W516"/>
  <c r="BZ516" s="1"/>
  <c r="V516"/>
  <c r="BY516" s="1"/>
  <c r="U516"/>
  <c r="BX516" s="1"/>
  <c r="T516"/>
  <c r="BW516" s="1"/>
  <c r="S516"/>
  <c r="BV516" s="1"/>
  <c r="R516"/>
  <c r="BU516" s="1"/>
  <c r="Q516"/>
  <c r="BT516" s="1"/>
  <c r="P516"/>
  <c r="BS516" s="1"/>
  <c r="O516"/>
  <c r="BR516" s="1"/>
  <c r="N516"/>
  <c r="BQ516" s="1"/>
  <c r="M516"/>
  <c r="BP516" s="1"/>
  <c r="L516"/>
  <c r="BO516" s="1"/>
  <c r="K516"/>
  <c r="BN516" s="1"/>
  <c r="E516"/>
  <c r="A516"/>
  <c r="A515"/>
  <c r="A514"/>
  <c r="A513"/>
  <c r="A512"/>
  <c r="A511"/>
  <c r="A510"/>
  <c r="A509"/>
  <c r="I508"/>
  <c r="A508"/>
  <c r="A507"/>
  <c r="A506"/>
  <c r="A505"/>
  <c r="A504"/>
  <c r="H503"/>
  <c r="A503"/>
  <c r="A9"/>
  <c r="A10"/>
  <c r="A12"/>
  <c r="A13"/>
  <c r="A14"/>
  <c r="A16"/>
  <c r="A17"/>
  <c r="A18"/>
  <c r="A19"/>
  <c r="A21"/>
  <c r="A22"/>
  <c r="A23"/>
  <c r="A24"/>
  <c r="A25"/>
  <c r="A27"/>
  <c r="A28"/>
  <c r="A29"/>
  <c r="A30"/>
  <c r="A31"/>
  <c r="A33"/>
  <c r="A34"/>
  <c r="A35"/>
  <c r="A36"/>
  <c r="A37"/>
  <c r="A39"/>
  <c r="A40"/>
  <c r="A41"/>
  <c r="A42"/>
  <c r="A45"/>
  <c r="A46"/>
  <c r="A47"/>
  <c r="A49"/>
  <c r="A50"/>
  <c r="A51"/>
  <c r="A52"/>
  <c r="A53"/>
  <c r="A54"/>
  <c r="A55"/>
  <c r="A56"/>
  <c r="A57"/>
  <c r="A58"/>
  <c r="A59"/>
  <c r="A60"/>
  <c r="A61"/>
  <c r="A62"/>
  <c r="A63"/>
  <c r="A64"/>
  <c r="A66"/>
  <c r="A67"/>
  <c r="A68"/>
  <c r="A69"/>
  <c r="A70"/>
  <c r="A71"/>
  <c r="A72"/>
  <c r="A73"/>
  <c r="A74"/>
  <c r="A75"/>
  <c r="A76"/>
  <c r="A77"/>
  <c r="A78"/>
  <c r="A79"/>
  <c r="A80"/>
  <c r="A81"/>
  <c r="A83"/>
  <c r="A84"/>
  <c r="A85"/>
  <c r="A86"/>
  <c r="A87"/>
  <c r="A88"/>
  <c r="A89"/>
  <c r="A90"/>
  <c r="A91"/>
  <c r="A92"/>
  <c r="A93"/>
  <c r="A94"/>
  <c r="A95"/>
  <c r="A96"/>
  <c r="A97"/>
  <c r="A98"/>
  <c r="A100"/>
  <c r="A101"/>
  <c r="A102"/>
  <c r="A103"/>
  <c r="A104"/>
  <c r="A105"/>
  <c r="A106"/>
  <c r="A107"/>
  <c r="A108"/>
  <c r="A109"/>
  <c r="A110"/>
  <c r="A111"/>
  <c r="A112"/>
  <c r="A113"/>
  <c r="A114"/>
  <c r="A115"/>
  <c r="A117"/>
  <c r="A118"/>
  <c r="A119"/>
  <c r="A120"/>
  <c r="A121"/>
  <c r="A122"/>
  <c r="A123"/>
  <c r="A124"/>
  <c r="A125"/>
  <c r="A126"/>
  <c r="A127"/>
  <c r="A128"/>
  <c r="A129"/>
  <c r="A130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50"/>
  <c r="A151"/>
  <c r="A152"/>
  <c r="A153"/>
  <c r="A154"/>
  <c r="A155"/>
  <c r="A156"/>
  <c r="A157"/>
  <c r="A158"/>
  <c r="A159"/>
  <c r="A160"/>
  <c r="A161"/>
  <c r="A162"/>
  <c r="A163"/>
  <c r="A164"/>
  <c r="A166"/>
  <c r="A167"/>
  <c r="A168"/>
  <c r="A169"/>
  <c r="A170"/>
  <c r="A171"/>
  <c r="A172"/>
  <c r="A173"/>
  <c r="A174"/>
  <c r="A176"/>
  <c r="A177"/>
  <c r="A178"/>
  <c r="A179"/>
  <c r="A180"/>
  <c r="A181"/>
  <c r="A182"/>
  <c r="A183"/>
  <c r="A184"/>
  <c r="A186"/>
  <c r="A187"/>
  <c r="A188"/>
  <c r="A189"/>
  <c r="A190"/>
  <c r="A191"/>
  <c r="A192"/>
  <c r="A193"/>
  <c r="A194"/>
  <c r="A195"/>
  <c r="A196"/>
  <c r="A197"/>
  <c r="A198"/>
  <c r="A199"/>
  <c r="A200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20"/>
  <c r="A221"/>
  <c r="A222"/>
  <c r="A223"/>
  <c r="A224"/>
  <c r="A225"/>
  <c r="A226"/>
  <c r="A227"/>
  <c r="A228"/>
  <c r="A229"/>
  <c r="A230"/>
  <c r="A231"/>
  <c r="A232"/>
  <c r="A233"/>
  <c r="A235"/>
  <c r="A236"/>
  <c r="A237"/>
  <c r="A238"/>
  <c r="A239"/>
  <c r="A240"/>
  <c r="A241"/>
  <c r="A242"/>
  <c r="A243"/>
  <c r="A244"/>
  <c r="A245"/>
  <c r="A246"/>
  <c r="A247"/>
  <c r="A248"/>
  <c r="A249"/>
  <c r="A251"/>
  <c r="A252"/>
  <c r="A253"/>
  <c r="A254"/>
  <c r="A255"/>
  <c r="A256"/>
  <c r="A257"/>
  <c r="A258"/>
  <c r="A259"/>
  <c r="A260"/>
  <c r="A261"/>
  <c r="A263"/>
  <c r="A264"/>
  <c r="A265"/>
  <c r="A266"/>
  <c r="A267"/>
  <c r="A268"/>
  <c r="A269"/>
  <c r="A270"/>
  <c r="A271"/>
  <c r="A272"/>
  <c r="A273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8"/>
  <c r="A369"/>
  <c r="A370"/>
  <c r="A371"/>
  <c r="A372"/>
  <c r="A373"/>
  <c r="A374"/>
  <c r="A375"/>
  <c r="A376"/>
  <c r="A377"/>
  <c r="A378"/>
  <c r="A379"/>
  <c r="A380"/>
  <c r="A381"/>
  <c r="A382"/>
  <c r="A383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3"/>
  <c r="A404"/>
  <c r="A405"/>
  <c r="A406"/>
  <c r="A407"/>
  <c r="A408"/>
  <c r="A409"/>
  <c r="A410"/>
  <c r="A411"/>
  <c r="A412"/>
  <c r="A413"/>
  <c r="A414"/>
  <c r="A415"/>
  <c r="A416"/>
  <c r="A417"/>
  <c r="A419"/>
  <c r="A420"/>
  <c r="A421"/>
  <c r="A422"/>
  <c r="A423"/>
  <c r="A424"/>
  <c r="A425"/>
  <c r="A426"/>
  <c r="A427"/>
  <c r="A428"/>
  <c r="A429"/>
  <c r="A430"/>
  <c r="A431"/>
  <c r="A432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2"/>
  <c r="A453"/>
  <c r="A454"/>
  <c r="A455"/>
  <c r="A456"/>
  <c r="A457"/>
  <c r="A458"/>
  <c r="A459"/>
  <c r="A460"/>
  <c r="A461"/>
  <c r="A462"/>
  <c r="A463"/>
  <c r="A464"/>
  <c r="A465"/>
  <c r="A466"/>
  <c r="A467"/>
  <c r="A469"/>
  <c r="A470"/>
  <c r="A471"/>
  <c r="A472"/>
  <c r="A473"/>
  <c r="A474"/>
  <c r="A475"/>
  <c r="A476"/>
  <c r="A477"/>
  <c r="A478"/>
  <c r="A479"/>
  <c r="A480"/>
  <c r="A481"/>
  <c r="A482"/>
  <c r="A483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18"/>
  <c r="A519"/>
  <c r="A520"/>
  <c r="A521"/>
  <c r="A522"/>
  <c r="A523"/>
  <c r="A524"/>
  <c r="A525"/>
  <c r="A526"/>
  <c r="A527"/>
  <c r="A528"/>
  <c r="A529"/>
  <c r="A530"/>
  <c r="A531"/>
  <c r="A533"/>
  <c r="A534"/>
  <c r="A535"/>
  <c r="A536"/>
  <c r="A537"/>
  <c r="A538"/>
  <c r="A539"/>
  <c r="A540"/>
  <c r="A541"/>
  <c r="A542"/>
  <c r="A543"/>
  <c r="A544"/>
  <c r="A545"/>
  <c r="A546"/>
  <c r="A547"/>
  <c r="A548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8"/>
  <c r="A569"/>
  <c r="A570"/>
  <c r="A571"/>
  <c r="A572"/>
  <c r="A573"/>
  <c r="A574"/>
  <c r="A575"/>
  <c r="A576"/>
  <c r="A577"/>
  <c r="A578"/>
  <c r="A579"/>
  <c r="A580"/>
  <c r="A581"/>
  <c r="A583"/>
  <c r="A584"/>
  <c r="A585"/>
  <c r="A586"/>
  <c r="A587"/>
  <c r="A588"/>
  <c r="A589"/>
  <c r="A590"/>
  <c r="A591"/>
  <c r="A592"/>
  <c r="A593"/>
  <c r="A594"/>
  <c r="A595"/>
  <c r="A596"/>
  <c r="A597"/>
  <c r="A599"/>
  <c r="A600"/>
  <c r="A601"/>
  <c r="A602"/>
  <c r="A603"/>
  <c r="A604"/>
  <c r="A605"/>
  <c r="A606"/>
  <c r="A607"/>
  <c r="A608"/>
  <c r="A609"/>
  <c r="A610"/>
  <c r="A611"/>
  <c r="A612"/>
  <c r="A613"/>
  <c r="A615"/>
  <c r="A616"/>
  <c r="A617"/>
  <c r="A618"/>
  <c r="A619"/>
  <c r="A620"/>
  <c r="A621"/>
  <c r="A622"/>
  <c r="A623"/>
  <c r="A624"/>
  <c r="A625"/>
  <c r="A626"/>
  <c r="A627"/>
  <c r="A628"/>
  <c r="A630"/>
  <c r="A631"/>
  <c r="A632"/>
  <c r="A633"/>
  <c r="A634"/>
  <c r="A635"/>
  <c r="A636"/>
  <c r="A637"/>
  <c r="A638"/>
  <c r="A639"/>
  <c r="A640"/>
  <c r="A641"/>
  <c r="A642"/>
  <c r="A643"/>
  <c r="A644"/>
  <c r="A645"/>
  <c r="A647"/>
  <c r="A648"/>
  <c r="A649"/>
  <c r="A650"/>
  <c r="A651"/>
  <c r="A652"/>
  <c r="A653"/>
  <c r="A654"/>
  <c r="A655"/>
  <c r="A656"/>
  <c r="A657"/>
  <c r="A658"/>
  <c r="A659"/>
  <c r="A661"/>
  <c r="A662"/>
  <c r="A663"/>
  <c r="A664"/>
  <c r="A665"/>
  <c r="A666"/>
  <c r="A667"/>
  <c r="A668"/>
  <c r="A669"/>
  <c r="A670"/>
  <c r="A671"/>
  <c r="A672"/>
  <c r="A673"/>
  <c r="A675"/>
  <c r="A676"/>
  <c r="A677"/>
  <c r="A678"/>
  <c r="A679"/>
  <c r="A680"/>
  <c r="A681"/>
  <c r="A682"/>
  <c r="A683"/>
  <c r="A684"/>
  <c r="A685"/>
  <c r="A686"/>
  <c r="A687"/>
  <c r="A688"/>
  <c r="A690"/>
  <c r="A691"/>
  <c r="A692"/>
  <c r="A693"/>
  <c r="A694"/>
  <c r="A695"/>
  <c r="A696"/>
  <c r="A697"/>
  <c r="A698"/>
  <c r="A699"/>
  <c r="A700"/>
  <c r="A701"/>
  <c r="A702"/>
  <c r="A703"/>
  <c r="A705"/>
  <c r="A706"/>
  <c r="A707"/>
  <c r="A708"/>
  <c r="A709"/>
  <c r="A710"/>
  <c r="A711"/>
  <c r="A712"/>
  <c r="A713"/>
  <c r="A714"/>
  <c r="A715"/>
  <c r="A716"/>
  <c r="A717"/>
  <c r="A718"/>
  <c r="A720"/>
  <c r="A721"/>
  <c r="A722"/>
  <c r="A723"/>
  <c r="A724"/>
  <c r="A725"/>
  <c r="A726"/>
  <c r="A727"/>
  <c r="A728"/>
  <c r="A729"/>
  <c r="A730"/>
  <c r="A731"/>
  <c r="A732"/>
  <c r="A733"/>
  <c r="A735"/>
  <c r="A736"/>
  <c r="A737"/>
  <c r="A738"/>
  <c r="A739"/>
  <c r="A740"/>
  <c r="A741"/>
  <c r="A742"/>
  <c r="A743"/>
  <c r="A744"/>
  <c r="A745"/>
  <c r="A746"/>
  <c r="A747"/>
  <c r="A748"/>
  <c r="A749"/>
  <c r="A751"/>
  <c r="A752"/>
  <c r="A753"/>
  <c r="A754"/>
  <c r="A755"/>
  <c r="A756"/>
  <c r="A757"/>
  <c r="A758"/>
  <c r="A759"/>
  <c r="A760"/>
  <c r="A761"/>
  <c r="A762"/>
  <c r="A763"/>
  <c r="A764"/>
  <c r="A765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5"/>
  <c r="A786"/>
  <c r="A787"/>
  <c r="A788"/>
  <c r="A789"/>
  <c r="A790"/>
  <c r="A791"/>
  <c r="A792"/>
  <c r="A793"/>
  <c r="A794"/>
  <c r="A795"/>
  <c r="A796"/>
  <c r="A797"/>
  <c r="A798"/>
  <c r="A799"/>
  <c r="A801"/>
  <c r="A802"/>
  <c r="A803"/>
  <c r="A804"/>
  <c r="A805"/>
  <c r="A806"/>
  <c r="A807"/>
  <c r="A808"/>
  <c r="A809"/>
  <c r="A810"/>
  <c r="A811"/>
  <c r="A812"/>
  <c r="A813"/>
  <c r="A814"/>
  <c r="A815"/>
  <c r="A817"/>
  <c r="A818"/>
  <c r="A819"/>
  <c r="A820"/>
  <c r="A821"/>
  <c r="A822"/>
  <c r="A823"/>
  <c r="A824"/>
  <c r="A825"/>
  <c r="A826"/>
  <c r="A827"/>
  <c r="A828"/>
  <c r="A829"/>
  <c r="A830"/>
  <c r="A832"/>
  <c r="A833"/>
  <c r="A834"/>
  <c r="A835"/>
  <c r="A836"/>
  <c r="A837"/>
  <c r="A838"/>
  <c r="A839"/>
  <c r="A840"/>
  <c r="A841"/>
  <c r="A842"/>
  <c r="A843"/>
  <c r="A844"/>
  <c r="A845"/>
  <c r="A847"/>
  <c r="A848"/>
  <c r="A849"/>
  <c r="A850"/>
  <c r="A851"/>
  <c r="A852"/>
  <c r="A853"/>
  <c r="A854"/>
  <c r="A855"/>
  <c r="A856"/>
  <c r="A857"/>
  <c r="A858"/>
  <c r="A859"/>
  <c r="A860"/>
  <c r="A862"/>
  <c r="A863"/>
  <c r="A864"/>
  <c r="A865"/>
  <c r="A866"/>
  <c r="A867"/>
  <c r="A868"/>
  <c r="A869"/>
  <c r="A870"/>
  <c r="A871"/>
  <c r="A872"/>
  <c r="A873"/>
  <c r="A874"/>
  <c r="A875"/>
  <c r="A877"/>
  <c r="A878"/>
  <c r="A879"/>
  <c r="A880"/>
  <c r="A881"/>
  <c r="A882"/>
  <c r="A883"/>
  <c r="A884"/>
  <c r="A885"/>
  <c r="A886"/>
  <c r="A887"/>
  <c r="A888"/>
  <c r="A889"/>
  <c r="A890"/>
  <c r="A891"/>
  <c r="A893"/>
  <c r="A894"/>
  <c r="A895"/>
  <c r="A896"/>
  <c r="A897"/>
  <c r="A898"/>
  <c r="A899"/>
  <c r="A900"/>
  <c r="A901"/>
  <c r="A902"/>
  <c r="A903"/>
  <c r="A904"/>
  <c r="A905"/>
  <c r="A906"/>
  <c r="A907"/>
  <c r="A909"/>
  <c r="A910"/>
  <c r="A911"/>
  <c r="A912"/>
  <c r="A913"/>
  <c r="A914"/>
  <c r="A915"/>
  <c r="A916"/>
  <c r="A917"/>
  <c r="A918"/>
  <c r="A919"/>
  <c r="A920"/>
  <c r="A921"/>
  <c r="A922"/>
  <c r="A923"/>
  <c r="A925"/>
  <c r="A926"/>
  <c r="A927"/>
  <c r="A928"/>
  <c r="A929"/>
  <c r="A930"/>
  <c r="A931"/>
  <c r="A932"/>
  <c r="A933"/>
  <c r="A934"/>
  <c r="A935"/>
  <c r="A936"/>
  <c r="A937"/>
  <c r="A938"/>
  <c r="A939"/>
  <c r="A941"/>
  <c r="A942"/>
  <c r="A943"/>
  <c r="A944"/>
  <c r="A945"/>
  <c r="A946"/>
  <c r="A947"/>
  <c r="A948"/>
  <c r="A949"/>
  <c r="A950"/>
  <c r="A951"/>
  <c r="A952"/>
  <c r="A953"/>
  <c r="A955"/>
  <c r="A956"/>
  <c r="A957"/>
  <c r="A958"/>
  <c r="A959"/>
  <c r="A960"/>
  <c r="A961"/>
  <c r="A962"/>
  <c r="A963"/>
  <c r="A964"/>
  <c r="A965"/>
  <c r="A966"/>
  <c r="A967"/>
  <c r="A968"/>
  <c r="A969"/>
  <c r="A971"/>
  <c r="A972"/>
  <c r="A973"/>
  <c r="A974"/>
  <c r="A975"/>
  <c r="A976"/>
  <c r="A977"/>
  <c r="A978"/>
  <c r="A979"/>
  <c r="A980"/>
  <c r="A981"/>
  <c r="A982"/>
  <c r="A983"/>
  <c r="A984"/>
  <c r="A985"/>
  <c r="A987"/>
  <c r="A988"/>
  <c r="A989"/>
  <c r="A990"/>
  <c r="A991"/>
  <c r="A992"/>
  <c r="A993"/>
  <c r="A994"/>
  <c r="A995"/>
  <c r="A996"/>
  <c r="A997"/>
  <c r="A998"/>
  <c r="A999"/>
  <c r="A1000"/>
  <c r="A1002"/>
  <c r="A1003"/>
  <c r="A1004"/>
  <c r="A1005"/>
  <c r="A1006"/>
  <c r="A1007"/>
  <c r="A1008"/>
  <c r="A1009"/>
  <c r="A1010"/>
  <c r="A1011"/>
  <c r="A1012"/>
  <c r="A1013"/>
  <c r="A1014"/>
  <c r="A1015"/>
  <c r="A1017"/>
  <c r="A1018"/>
  <c r="A1019"/>
  <c r="A1020"/>
  <c r="A1021"/>
  <c r="A1022"/>
  <c r="A1023"/>
  <c r="A1024"/>
  <c r="A1025"/>
  <c r="A1026"/>
  <c r="A1027"/>
  <c r="A1028"/>
  <c r="A1029"/>
  <c r="A1030"/>
  <c r="A1032"/>
  <c r="A1033"/>
  <c r="A1034"/>
  <c r="A1035"/>
  <c r="A1042"/>
  <c r="A1043"/>
  <c r="A1044"/>
  <c r="A1045"/>
  <c r="A1046"/>
  <c r="A1047"/>
  <c r="A1049"/>
  <c r="A1050"/>
  <c r="A1051"/>
  <c r="A1052"/>
  <c r="A1053"/>
  <c r="A1059"/>
  <c r="A1060"/>
  <c r="A1061"/>
  <c r="A1062"/>
  <c r="A1063"/>
  <c r="A1064"/>
  <c r="A1066"/>
  <c r="A1072"/>
  <c r="A1073"/>
  <c r="A1074"/>
  <c r="A1075"/>
  <c r="A1076"/>
  <c r="A1077"/>
  <c r="A1078"/>
  <c r="A1079"/>
  <c r="A1080"/>
  <c r="A1081"/>
  <c r="A1083"/>
  <c r="A1089"/>
  <c r="A1090"/>
  <c r="A1091"/>
  <c r="A1092"/>
  <c r="A1093"/>
  <c r="A1094"/>
  <c r="A1095"/>
  <c r="A1096"/>
  <c r="A1097"/>
  <c r="A1098"/>
  <c r="A1100"/>
  <c r="A1101"/>
  <c r="A1107"/>
  <c r="A1108"/>
  <c r="A1109"/>
  <c r="A1110"/>
  <c r="A1111"/>
  <c r="A1112"/>
  <c r="A1113"/>
  <c r="A1114"/>
  <c r="A1115"/>
  <c r="A1117"/>
  <c r="A1118"/>
  <c r="A1119"/>
  <c r="A1123"/>
  <c r="A1124"/>
  <c r="A1127"/>
  <c r="A1128"/>
  <c r="A1129"/>
  <c r="A1130"/>
  <c r="A1131"/>
  <c r="A1132"/>
  <c r="A1134"/>
  <c r="A1135"/>
  <c r="A1136"/>
  <c r="A1145"/>
  <c r="A1146"/>
  <c r="A1147"/>
  <c r="A1148"/>
  <c r="A1149"/>
  <c r="A1151"/>
  <c r="A1152"/>
  <c r="A1153"/>
  <c r="A1158"/>
  <c r="A1159"/>
  <c r="A1162"/>
  <c r="A1163"/>
  <c r="A1164"/>
  <c r="A1165"/>
  <c r="A1166"/>
  <c r="A1167"/>
  <c r="A1169"/>
  <c r="A1170"/>
  <c r="A1172"/>
  <c r="A1178"/>
  <c r="A1179"/>
  <c r="A1180"/>
  <c r="A1181"/>
  <c r="A1182"/>
  <c r="A1183"/>
  <c r="A1184"/>
  <c r="A1185"/>
  <c r="A1187"/>
  <c r="A1188"/>
  <c r="A1189"/>
  <c r="A1190"/>
  <c r="A1191"/>
  <c r="A1192"/>
  <c r="A1199"/>
  <c r="A1200"/>
  <c r="A1201"/>
  <c r="A1202"/>
  <c r="A1203"/>
  <c r="A1205"/>
  <c r="A1206"/>
  <c r="A1207"/>
  <c r="A1208"/>
  <c r="A1209"/>
  <c r="A1210"/>
  <c r="A1211"/>
  <c r="A1217"/>
  <c r="A1218"/>
  <c r="A1219"/>
  <c r="A1220"/>
  <c r="A1221"/>
  <c r="A1223"/>
  <c r="A1224"/>
  <c r="A1225"/>
  <c r="A1226"/>
  <c r="A1232"/>
  <c r="A1233"/>
  <c r="A1234"/>
  <c r="A1235"/>
  <c r="A1236"/>
  <c r="A1237"/>
  <c r="A1238"/>
  <c r="A1239"/>
  <c r="A1241"/>
  <c r="A1242"/>
  <c r="A1243"/>
  <c r="A1244"/>
  <c r="A1245"/>
  <c r="A1251"/>
  <c r="A1252"/>
  <c r="A1253"/>
  <c r="A1254"/>
  <c r="A1255"/>
  <c r="A1256"/>
  <c r="A1257"/>
  <c r="A1259"/>
  <c r="A1260"/>
  <c r="A1261"/>
  <c r="A1262"/>
  <c r="A1263"/>
  <c r="A1264"/>
  <c r="A1265"/>
  <c r="A1266"/>
  <c r="A1267"/>
  <c r="A1274"/>
  <c r="A1275"/>
  <c r="A1277"/>
  <c r="A1278"/>
  <c r="A1279"/>
  <c r="A1288"/>
  <c r="A1289"/>
  <c r="A1290"/>
  <c r="A1291"/>
  <c r="A1292"/>
  <c r="A1293"/>
  <c r="A1294"/>
  <c r="A1296"/>
  <c r="A1297"/>
  <c r="A1298"/>
  <c r="A1299"/>
  <c r="A1300"/>
  <c r="A1301"/>
  <c r="A1302"/>
  <c r="A1303"/>
  <c r="A1312"/>
  <c r="A1314"/>
  <c r="A1315"/>
  <c r="A1316"/>
  <c r="A1317"/>
  <c r="A1329"/>
  <c r="A1330"/>
  <c r="A1331"/>
  <c r="A1333"/>
  <c r="A1334"/>
  <c r="A1335"/>
  <c r="A1336"/>
  <c r="A1337"/>
  <c r="A1338"/>
  <c r="A1347"/>
  <c r="A1348"/>
  <c r="A1349"/>
  <c r="A1350"/>
  <c r="A1352"/>
  <c r="A1353"/>
  <c r="A1354"/>
  <c r="A1355"/>
  <c r="A1356"/>
  <c r="A1357"/>
  <c r="A1358"/>
  <c r="A1359"/>
  <c r="A1360"/>
  <c r="A1369"/>
  <c r="A1371"/>
  <c r="A1372"/>
  <c r="A1373"/>
  <c r="A1374"/>
  <c r="A1375"/>
  <c r="A1386"/>
  <c r="A1387"/>
  <c r="A1388"/>
  <c r="A1389"/>
  <c r="A1391"/>
  <c r="A1392"/>
  <c r="A1393"/>
  <c r="A1394"/>
  <c r="A1395"/>
  <c r="A1396"/>
  <c r="A1397"/>
  <c r="A1403"/>
  <c r="A1404"/>
  <c r="A1405"/>
  <c r="A1406"/>
  <c r="A1407"/>
  <c r="A1408"/>
  <c r="A1409"/>
  <c r="A1419"/>
  <c r="A1420"/>
  <c r="A1421"/>
  <c r="A1422"/>
  <c r="A1423"/>
  <c r="A1424"/>
  <c r="A1425"/>
  <c r="A1426"/>
  <c r="A1427"/>
  <c r="A1428"/>
  <c r="A1430"/>
  <c r="A1431"/>
  <c r="A1432"/>
  <c r="A1433"/>
  <c r="A1434"/>
  <c r="A1435"/>
  <c r="A1443"/>
  <c r="A1444"/>
  <c r="A1445"/>
  <c r="A1446"/>
  <c r="A8"/>
  <c r="A7"/>
  <c r="H615"/>
  <c r="DL615" l="1"/>
  <c r="DJ615"/>
  <c r="DH615"/>
  <c r="DF615"/>
  <c r="DD615"/>
  <c r="DB615"/>
  <c r="CZ615"/>
  <c r="CX615"/>
  <c r="CV615"/>
  <c r="CT615"/>
  <c r="CR615"/>
  <c r="CP615"/>
  <c r="CL615"/>
  <c r="CB615"/>
  <c r="BZ615"/>
  <c r="BX615"/>
  <c r="BV615"/>
  <c r="BT615"/>
  <c r="BR615"/>
  <c r="BP615"/>
  <c r="BN615"/>
  <c r="DM615"/>
  <c r="DK615"/>
  <c r="DI615"/>
  <c r="DG615"/>
  <c r="DE615"/>
  <c r="DC615"/>
  <c r="DA615"/>
  <c r="CY615"/>
  <c r="CW615"/>
  <c r="CU615"/>
  <c r="CS615"/>
  <c r="CQ615"/>
  <c r="CO615"/>
  <c r="CM615"/>
  <c r="CA615"/>
  <c r="BY615"/>
  <c r="BW615"/>
  <c r="BU615"/>
  <c r="BS615"/>
  <c r="BQ615"/>
  <c r="BO615"/>
  <c r="DL503"/>
  <c r="DJ503"/>
  <c r="DH503"/>
  <c r="DF503"/>
  <c r="DD503"/>
  <c r="DB503"/>
  <c r="CZ503"/>
  <c r="CX503"/>
  <c r="CV503"/>
  <c r="CT503"/>
  <c r="CR503"/>
  <c r="CP503"/>
  <c r="CL503"/>
  <c r="CB503"/>
  <c r="BZ503"/>
  <c r="BX503"/>
  <c r="BV503"/>
  <c r="BT503"/>
  <c r="BR503"/>
  <c r="BP503"/>
  <c r="BN503"/>
  <c r="DM503"/>
  <c r="DK503"/>
  <c r="DI503"/>
  <c r="DG503"/>
  <c r="DE503"/>
  <c r="DC503"/>
  <c r="DA503"/>
  <c r="CY503"/>
  <c r="CW503"/>
  <c r="CU503"/>
  <c r="CS503"/>
  <c r="CQ503"/>
  <c r="CO503"/>
  <c r="CM503"/>
  <c r="CA503"/>
  <c r="BY503"/>
  <c r="BW503"/>
  <c r="BU503"/>
  <c r="BS503"/>
  <c r="BQ503"/>
  <c r="BO503"/>
  <c r="H1346"/>
  <c r="DN1346" s="1"/>
  <c r="DQ1346" s="1"/>
  <c r="DR1346" s="1"/>
  <c r="DL1345"/>
  <c r="DJ1345"/>
  <c r="DH1345"/>
  <c r="DB1345"/>
  <c r="CZ1345"/>
  <c r="CX1345"/>
  <c r="CV1345"/>
  <c r="CT1345"/>
  <c r="CR1345"/>
  <c r="CP1345"/>
  <c r="CN1345"/>
  <c r="CL1345"/>
  <c r="CJ1345"/>
  <c r="CH1345"/>
  <c r="CF1345"/>
  <c r="CD1345"/>
  <c r="CB1345"/>
  <c r="BZ1345"/>
  <c r="BX1345"/>
  <c r="BV1345"/>
  <c r="BT1345"/>
  <c r="BR1345"/>
  <c r="BP1345"/>
  <c r="BN1345"/>
  <c r="DM1345"/>
  <c r="DK1345"/>
  <c r="DI1345"/>
  <c r="DC1345"/>
  <c r="DA1345"/>
  <c r="CY1345"/>
  <c r="CW1345"/>
  <c r="CU1345"/>
  <c r="CS1345"/>
  <c r="CQ1345"/>
  <c r="CO1345"/>
  <c r="CM1345"/>
  <c r="CK1345"/>
  <c r="CI1345"/>
  <c r="CG1345"/>
  <c r="CE1345"/>
  <c r="CC1345"/>
  <c r="CA1345"/>
  <c r="BY1345"/>
  <c r="BW1345"/>
  <c r="BU1345"/>
  <c r="BS1345"/>
  <c r="BQ1345"/>
  <c r="BO1345"/>
  <c r="H1347"/>
  <c r="DN1345"/>
  <c r="DQ1345" s="1"/>
  <c r="DR1345" s="1"/>
  <c r="DP502"/>
  <c r="DQ502" s="1"/>
  <c r="DR502" s="1"/>
  <c r="DP508"/>
  <c r="DQ508" s="1"/>
  <c r="DR508" s="1"/>
  <c r="DP509"/>
  <c r="DP510"/>
  <c r="DP511"/>
  <c r="DP512"/>
  <c r="DP513"/>
  <c r="DP515"/>
  <c r="DN503"/>
  <c r="DO503" s="1"/>
  <c r="I504"/>
  <c r="I505" s="1"/>
  <c r="I506" s="1"/>
  <c r="I507" s="1"/>
  <c r="I509" s="1"/>
  <c r="I510" s="1"/>
  <c r="I511" s="1"/>
  <c r="H504"/>
  <c r="A11"/>
  <c r="H699"/>
  <c r="I523"/>
  <c r="I293"/>
  <c r="I300"/>
  <c r="I441"/>
  <c r="H470"/>
  <c r="I150"/>
  <c r="I73"/>
  <c r="I56"/>
  <c r="DN1007"/>
  <c r="DO1007" s="1"/>
  <c r="DL470" l="1"/>
  <c r="DJ470"/>
  <c r="DH470"/>
  <c r="DF470"/>
  <c r="DD470"/>
  <c r="DB470"/>
  <c r="CZ470"/>
  <c r="CX470"/>
  <c r="CV470"/>
  <c r="CT470"/>
  <c r="CR470"/>
  <c r="CP470"/>
  <c r="CL470"/>
  <c r="CB470"/>
  <c r="BZ470"/>
  <c r="BX470"/>
  <c r="BV470"/>
  <c r="BT470"/>
  <c r="BR470"/>
  <c r="BP470"/>
  <c r="BN470"/>
  <c r="DM470"/>
  <c r="DK470"/>
  <c r="DI470"/>
  <c r="DG470"/>
  <c r="DE470"/>
  <c r="DC470"/>
  <c r="DA470"/>
  <c r="CY470"/>
  <c r="CW470"/>
  <c r="CU470"/>
  <c r="CS470"/>
  <c r="CQ470"/>
  <c r="CO470"/>
  <c r="CM470"/>
  <c r="CA470"/>
  <c r="BY470"/>
  <c r="BW470"/>
  <c r="BU470"/>
  <c r="BS470"/>
  <c r="BQ470"/>
  <c r="BO470"/>
  <c r="DM699"/>
  <c r="DK699"/>
  <c r="DI699"/>
  <c r="DC699"/>
  <c r="DA699"/>
  <c r="CY699"/>
  <c r="CW699"/>
  <c r="CU699"/>
  <c r="CS699"/>
  <c r="CQ699"/>
  <c r="CO699"/>
  <c r="CM699"/>
  <c r="CK699"/>
  <c r="CI699"/>
  <c r="CG699"/>
  <c r="CE699"/>
  <c r="CC699"/>
  <c r="CA699"/>
  <c r="BY699"/>
  <c r="BW699"/>
  <c r="BU699"/>
  <c r="BS699"/>
  <c r="BQ699"/>
  <c r="BO699"/>
  <c r="DL699"/>
  <c r="DJ699"/>
  <c r="DH699"/>
  <c r="DB699"/>
  <c r="CZ699"/>
  <c r="CX699"/>
  <c r="CV699"/>
  <c r="CT699"/>
  <c r="CR699"/>
  <c r="CP699"/>
  <c r="CN699"/>
  <c r="CL699"/>
  <c r="CJ699"/>
  <c r="CH699"/>
  <c r="CF699"/>
  <c r="CD699"/>
  <c r="CB699"/>
  <c r="BZ699"/>
  <c r="BX699"/>
  <c r="BV699"/>
  <c r="BT699"/>
  <c r="BR699"/>
  <c r="BP699"/>
  <c r="BN699"/>
  <c r="DL504"/>
  <c r="DJ504"/>
  <c r="DH504"/>
  <c r="DF504"/>
  <c r="DD504"/>
  <c r="DB504"/>
  <c r="CZ504"/>
  <c r="CX504"/>
  <c r="CV504"/>
  <c r="CT504"/>
  <c r="CR504"/>
  <c r="CP504"/>
  <c r="CL504"/>
  <c r="CB504"/>
  <c r="BZ504"/>
  <c r="BX504"/>
  <c r="BV504"/>
  <c r="BT504"/>
  <c r="BR504"/>
  <c r="BP504"/>
  <c r="BN504"/>
  <c r="DM504"/>
  <c r="DK504"/>
  <c r="DI504"/>
  <c r="DG504"/>
  <c r="DE504"/>
  <c r="DC504"/>
  <c r="DA504"/>
  <c r="CY504"/>
  <c r="CW504"/>
  <c r="CU504"/>
  <c r="CS504"/>
  <c r="CQ504"/>
  <c r="CO504"/>
  <c r="CM504"/>
  <c r="CA504"/>
  <c r="BY504"/>
  <c r="BW504"/>
  <c r="BU504"/>
  <c r="BS504"/>
  <c r="BQ504"/>
  <c r="BO504"/>
  <c r="DL1347"/>
  <c r="DJ1347"/>
  <c r="DH1347"/>
  <c r="DB1347"/>
  <c r="CZ1347"/>
  <c r="CX1347"/>
  <c r="CV1347"/>
  <c r="CT1347"/>
  <c r="CR1347"/>
  <c r="CP1347"/>
  <c r="CN1347"/>
  <c r="CL1347"/>
  <c r="CJ1347"/>
  <c r="CH1347"/>
  <c r="CF1347"/>
  <c r="CD1347"/>
  <c r="CB1347"/>
  <c r="BZ1347"/>
  <c r="BX1347"/>
  <c r="BV1347"/>
  <c r="BT1347"/>
  <c r="BR1347"/>
  <c r="BP1347"/>
  <c r="BN1347"/>
  <c r="DM1347"/>
  <c r="DK1347"/>
  <c r="DI1347"/>
  <c r="DC1347"/>
  <c r="DA1347"/>
  <c r="CY1347"/>
  <c r="CW1347"/>
  <c r="CU1347"/>
  <c r="CS1347"/>
  <c r="CQ1347"/>
  <c r="CO1347"/>
  <c r="CM1347"/>
  <c r="CK1347"/>
  <c r="CI1347"/>
  <c r="CG1347"/>
  <c r="CE1347"/>
  <c r="CC1347"/>
  <c r="CA1347"/>
  <c r="BY1347"/>
  <c r="BW1347"/>
  <c r="BU1347"/>
  <c r="BS1347"/>
  <c r="BQ1347"/>
  <c r="BO1347"/>
  <c r="DL1346"/>
  <c r="DJ1346"/>
  <c r="DH1346"/>
  <c r="DB1346"/>
  <c r="CZ1346"/>
  <c r="CX1346"/>
  <c r="CV1346"/>
  <c r="CT1346"/>
  <c r="CR1346"/>
  <c r="CP1346"/>
  <c r="CN1346"/>
  <c r="CL1346"/>
  <c r="CJ1346"/>
  <c r="CH1346"/>
  <c r="CF1346"/>
  <c r="CD1346"/>
  <c r="CB1346"/>
  <c r="BZ1346"/>
  <c r="BX1346"/>
  <c r="BV1346"/>
  <c r="BT1346"/>
  <c r="BR1346"/>
  <c r="BP1346"/>
  <c r="BN1346"/>
  <c r="DM1346"/>
  <c r="DK1346"/>
  <c r="DI1346"/>
  <c r="DC1346"/>
  <c r="DA1346"/>
  <c r="CY1346"/>
  <c r="CW1346"/>
  <c r="CU1346"/>
  <c r="CS1346"/>
  <c r="CQ1346"/>
  <c r="CO1346"/>
  <c r="CM1346"/>
  <c r="CK1346"/>
  <c r="CI1346"/>
  <c r="CG1346"/>
  <c r="CE1346"/>
  <c r="CC1346"/>
  <c r="CA1346"/>
  <c r="BY1346"/>
  <c r="BW1346"/>
  <c r="BU1346"/>
  <c r="BS1346"/>
  <c r="BQ1346"/>
  <c r="BO1346"/>
  <c r="H1348"/>
  <c r="DP503"/>
  <c r="DQ503" s="1"/>
  <c r="DR503" s="1"/>
  <c r="DP1007"/>
  <c r="DQ1007" s="1"/>
  <c r="DR1007" s="1"/>
  <c r="DN504"/>
  <c r="DO504" s="1"/>
  <c r="H505"/>
  <c r="DN511"/>
  <c r="I512"/>
  <c r="I513" s="1"/>
  <c r="I514" s="1"/>
  <c r="I515" s="1"/>
  <c r="A15"/>
  <c r="H700"/>
  <c r="H241"/>
  <c r="DL241" l="1"/>
  <c r="DJ241"/>
  <c r="DH241"/>
  <c r="DB241"/>
  <c r="CZ241"/>
  <c r="CX241"/>
  <c r="CV241"/>
  <c r="CT241"/>
  <c r="CR241"/>
  <c r="CP241"/>
  <c r="CN241"/>
  <c r="CL241"/>
  <c r="CJ241"/>
  <c r="CH241"/>
  <c r="CF241"/>
  <c r="CD241"/>
  <c r="CB241"/>
  <c r="BZ241"/>
  <c r="BX241"/>
  <c r="BV241"/>
  <c r="BT241"/>
  <c r="BR241"/>
  <c r="BP241"/>
  <c r="BN241"/>
  <c r="DM241"/>
  <c r="DK241"/>
  <c r="DI241"/>
  <c r="DC241"/>
  <c r="DA241"/>
  <c r="CY241"/>
  <c r="CW241"/>
  <c r="CU241"/>
  <c r="CS241"/>
  <c r="CQ241"/>
  <c r="CO241"/>
  <c r="CM241"/>
  <c r="CK241"/>
  <c r="CI241"/>
  <c r="CG241"/>
  <c r="CE241"/>
  <c r="CC241"/>
  <c r="CA241"/>
  <c r="BY241"/>
  <c r="BW241"/>
  <c r="BU241"/>
  <c r="BS241"/>
  <c r="BQ241"/>
  <c r="BO241"/>
  <c r="DM700"/>
  <c r="DK700"/>
  <c r="DI700"/>
  <c r="DC700"/>
  <c r="DA700"/>
  <c r="CY700"/>
  <c r="CW700"/>
  <c r="CU700"/>
  <c r="CS700"/>
  <c r="CQ700"/>
  <c r="CO700"/>
  <c r="CM700"/>
  <c r="CK700"/>
  <c r="CI700"/>
  <c r="CG700"/>
  <c r="CE700"/>
  <c r="CC700"/>
  <c r="CA700"/>
  <c r="BY700"/>
  <c r="BW700"/>
  <c r="BU700"/>
  <c r="BS700"/>
  <c r="BQ700"/>
  <c r="BO700"/>
  <c r="DL700"/>
  <c r="DJ700"/>
  <c r="DH700"/>
  <c r="DB700"/>
  <c r="CZ700"/>
  <c r="CX700"/>
  <c r="CV700"/>
  <c r="CT700"/>
  <c r="CR700"/>
  <c r="CP700"/>
  <c r="CN700"/>
  <c r="CL700"/>
  <c r="CJ700"/>
  <c r="CH700"/>
  <c r="CF700"/>
  <c r="CD700"/>
  <c r="CB700"/>
  <c r="BZ700"/>
  <c r="BX700"/>
  <c r="BV700"/>
  <c r="BT700"/>
  <c r="BR700"/>
  <c r="BP700"/>
  <c r="BN700"/>
  <c r="DL505"/>
  <c r="DJ505"/>
  <c r="DH505"/>
  <c r="DF505"/>
  <c r="DD505"/>
  <c r="DB505"/>
  <c r="CZ505"/>
  <c r="CX505"/>
  <c r="CV505"/>
  <c r="CT505"/>
  <c r="CR505"/>
  <c r="CP505"/>
  <c r="CL505"/>
  <c r="CB505"/>
  <c r="BZ505"/>
  <c r="BX505"/>
  <c r="BV505"/>
  <c r="BT505"/>
  <c r="BR505"/>
  <c r="BP505"/>
  <c r="BN505"/>
  <c r="DM505"/>
  <c r="DK505"/>
  <c r="DI505"/>
  <c r="DG505"/>
  <c r="DE505"/>
  <c r="DC505"/>
  <c r="DA505"/>
  <c r="CY505"/>
  <c r="CW505"/>
  <c r="CU505"/>
  <c r="CS505"/>
  <c r="CQ505"/>
  <c r="CO505"/>
  <c r="CM505"/>
  <c r="CA505"/>
  <c r="BY505"/>
  <c r="BW505"/>
  <c r="BU505"/>
  <c r="BS505"/>
  <c r="BQ505"/>
  <c r="BO505"/>
  <c r="DL1348"/>
  <c r="DJ1348"/>
  <c r="DH1348"/>
  <c r="DB1348"/>
  <c r="CZ1348"/>
  <c r="CX1348"/>
  <c r="CV1348"/>
  <c r="CT1348"/>
  <c r="CR1348"/>
  <c r="CP1348"/>
  <c r="CN1348"/>
  <c r="CL1348"/>
  <c r="CJ1348"/>
  <c r="CH1348"/>
  <c r="CF1348"/>
  <c r="CD1348"/>
  <c r="CB1348"/>
  <c r="BZ1348"/>
  <c r="BX1348"/>
  <c r="BV1348"/>
  <c r="BT1348"/>
  <c r="BR1348"/>
  <c r="BP1348"/>
  <c r="BN1348"/>
  <c r="DM1348"/>
  <c r="DK1348"/>
  <c r="DI1348"/>
  <c r="DC1348"/>
  <c r="DA1348"/>
  <c r="CY1348"/>
  <c r="CW1348"/>
  <c r="CU1348"/>
  <c r="CS1348"/>
  <c r="CQ1348"/>
  <c r="CO1348"/>
  <c r="CM1348"/>
  <c r="CK1348"/>
  <c r="CI1348"/>
  <c r="CG1348"/>
  <c r="CE1348"/>
  <c r="CC1348"/>
  <c r="CA1348"/>
  <c r="BY1348"/>
  <c r="BW1348"/>
  <c r="BU1348"/>
  <c r="BS1348"/>
  <c r="BQ1348"/>
  <c r="BO1348"/>
  <c r="H1349"/>
  <c r="DP504"/>
  <c r="DQ504" s="1"/>
  <c r="DR504" s="1"/>
  <c r="DQ511"/>
  <c r="DR511" s="1"/>
  <c r="DN505"/>
  <c r="DO505" s="1"/>
  <c r="H506"/>
  <c r="A20"/>
  <c r="A26" s="1"/>
  <c r="H701"/>
  <c r="AR1" i="15"/>
  <c r="AQ1"/>
  <c r="DM701" i="1" l="1"/>
  <c r="DK701"/>
  <c r="DI701"/>
  <c r="DC701"/>
  <c r="DA701"/>
  <c r="CY701"/>
  <c r="CW701"/>
  <c r="CU701"/>
  <c r="CS701"/>
  <c r="CQ701"/>
  <c r="CO701"/>
  <c r="CM701"/>
  <c r="CK701"/>
  <c r="CI701"/>
  <c r="CG701"/>
  <c r="CE701"/>
  <c r="CC701"/>
  <c r="CA701"/>
  <c r="BY701"/>
  <c r="BW701"/>
  <c r="BU701"/>
  <c r="BS701"/>
  <c r="BQ701"/>
  <c r="BO701"/>
  <c r="DL701"/>
  <c r="DJ701"/>
  <c r="DH701"/>
  <c r="DB701"/>
  <c r="CZ701"/>
  <c r="CX701"/>
  <c r="CV701"/>
  <c r="CT701"/>
  <c r="CR701"/>
  <c r="CP701"/>
  <c r="CN701"/>
  <c r="CL701"/>
  <c r="CJ701"/>
  <c r="CH701"/>
  <c r="CF701"/>
  <c r="CD701"/>
  <c r="CB701"/>
  <c r="BZ701"/>
  <c r="BX701"/>
  <c r="BV701"/>
  <c r="BT701"/>
  <c r="BR701"/>
  <c r="BP701"/>
  <c r="BN701"/>
  <c r="DL506"/>
  <c r="DJ506"/>
  <c r="DH506"/>
  <c r="DF506"/>
  <c r="DD506"/>
  <c r="DB506"/>
  <c r="CZ506"/>
  <c r="CX506"/>
  <c r="CV506"/>
  <c r="CT506"/>
  <c r="CR506"/>
  <c r="CP506"/>
  <c r="CL506"/>
  <c r="CB506"/>
  <c r="BZ506"/>
  <c r="BX506"/>
  <c r="BV506"/>
  <c r="BT506"/>
  <c r="BR506"/>
  <c r="BP506"/>
  <c r="BN506"/>
  <c r="DM506"/>
  <c r="DK506"/>
  <c r="DI506"/>
  <c r="DG506"/>
  <c r="DE506"/>
  <c r="DC506"/>
  <c r="DA506"/>
  <c r="CY506"/>
  <c r="CW506"/>
  <c r="CU506"/>
  <c r="CS506"/>
  <c r="CQ506"/>
  <c r="CO506"/>
  <c r="CM506"/>
  <c r="CA506"/>
  <c r="BY506"/>
  <c r="BW506"/>
  <c r="BU506"/>
  <c r="BS506"/>
  <c r="BQ506"/>
  <c r="BO506"/>
  <c r="DL1349"/>
  <c r="DJ1349"/>
  <c r="DH1349"/>
  <c r="DB1349"/>
  <c r="CZ1349"/>
  <c r="CX1349"/>
  <c r="CV1349"/>
  <c r="CT1349"/>
  <c r="CR1349"/>
  <c r="CP1349"/>
  <c r="CN1349"/>
  <c r="CL1349"/>
  <c r="CJ1349"/>
  <c r="CH1349"/>
  <c r="CF1349"/>
  <c r="CD1349"/>
  <c r="CB1349"/>
  <c r="BZ1349"/>
  <c r="BX1349"/>
  <c r="BV1349"/>
  <c r="BT1349"/>
  <c r="BR1349"/>
  <c r="BP1349"/>
  <c r="BN1349"/>
  <c r="DM1349"/>
  <c r="DK1349"/>
  <c r="DI1349"/>
  <c r="DC1349"/>
  <c r="DA1349"/>
  <c r="CY1349"/>
  <c r="CW1349"/>
  <c r="CU1349"/>
  <c r="CS1349"/>
  <c r="CQ1349"/>
  <c r="CO1349"/>
  <c r="CM1349"/>
  <c r="CK1349"/>
  <c r="CI1349"/>
  <c r="CG1349"/>
  <c r="CE1349"/>
  <c r="CC1349"/>
  <c r="CA1349"/>
  <c r="BY1349"/>
  <c r="BW1349"/>
  <c r="BU1349"/>
  <c r="BS1349"/>
  <c r="BQ1349"/>
  <c r="BO1349"/>
  <c r="DP505"/>
  <c r="DQ505" s="1"/>
  <c r="DR505" s="1"/>
  <c r="DN506"/>
  <c r="DO506" s="1"/>
  <c r="H507"/>
  <c r="A32"/>
  <c r="A38" s="1"/>
  <c r="H702"/>
  <c r="DV6"/>
  <c r="DV2" s="1"/>
  <c r="DV4"/>
  <c r="DV3"/>
  <c r="DM702" l="1"/>
  <c r="DK702"/>
  <c r="DI702"/>
  <c r="DC702"/>
  <c r="DA702"/>
  <c r="CY702"/>
  <c r="CW702"/>
  <c r="CU702"/>
  <c r="CS702"/>
  <c r="CQ702"/>
  <c r="CO702"/>
  <c r="CM702"/>
  <c r="CK702"/>
  <c r="CI702"/>
  <c r="CG702"/>
  <c r="CE702"/>
  <c r="CC702"/>
  <c r="CA702"/>
  <c r="BY702"/>
  <c r="BW702"/>
  <c r="BU702"/>
  <c r="BS702"/>
  <c r="BQ702"/>
  <c r="BO702"/>
  <c r="DL702"/>
  <c r="DJ702"/>
  <c r="DH702"/>
  <c r="DB702"/>
  <c r="CZ702"/>
  <c r="CX702"/>
  <c r="CV702"/>
  <c r="CT702"/>
  <c r="CR702"/>
  <c r="CP702"/>
  <c r="CN702"/>
  <c r="CL702"/>
  <c r="CJ702"/>
  <c r="CH702"/>
  <c r="CF702"/>
  <c r="CD702"/>
  <c r="CB702"/>
  <c r="BZ702"/>
  <c r="BX702"/>
  <c r="BV702"/>
  <c r="BT702"/>
  <c r="BR702"/>
  <c r="BP702"/>
  <c r="BN702"/>
  <c r="DL507"/>
  <c r="DJ507"/>
  <c r="DH507"/>
  <c r="DF507"/>
  <c r="DD507"/>
  <c r="DB507"/>
  <c r="CZ507"/>
  <c r="CX507"/>
  <c r="CV507"/>
  <c r="CT507"/>
  <c r="CR507"/>
  <c r="CP507"/>
  <c r="CL507"/>
  <c r="CB507"/>
  <c r="BZ507"/>
  <c r="BX507"/>
  <c r="BV507"/>
  <c r="BT507"/>
  <c r="BR507"/>
  <c r="BP507"/>
  <c r="BN507"/>
  <c r="DM507"/>
  <c r="DK507"/>
  <c r="DI507"/>
  <c r="DG507"/>
  <c r="DE507"/>
  <c r="DC507"/>
  <c r="DA507"/>
  <c r="CY507"/>
  <c r="CW507"/>
  <c r="CU507"/>
  <c r="CS507"/>
  <c r="CQ507"/>
  <c r="CO507"/>
  <c r="CM507"/>
  <c r="CA507"/>
  <c r="BY507"/>
  <c r="BW507"/>
  <c r="BU507"/>
  <c r="BS507"/>
  <c r="BQ507"/>
  <c r="BO507"/>
  <c r="DP506"/>
  <c r="DQ506" s="1"/>
  <c r="DR506" s="1"/>
  <c r="DN507"/>
  <c r="DO507" s="1"/>
  <c r="H509"/>
  <c r="A43"/>
  <c r="A48" s="1"/>
  <c r="DW9"/>
  <c r="DW11"/>
  <c r="DW13"/>
  <c r="DW15"/>
  <c r="DW17"/>
  <c r="DW19"/>
  <c r="DW21"/>
  <c r="DW23"/>
  <c r="DX23" s="1"/>
  <c r="DW25"/>
  <c r="DX25" s="1"/>
  <c r="DW27"/>
  <c r="DX27" s="1"/>
  <c r="DW29"/>
  <c r="DX29" s="1"/>
  <c r="DW31"/>
  <c r="DX31" s="1"/>
  <c r="DW33"/>
  <c r="DX33" s="1"/>
  <c r="DW35"/>
  <c r="DX35" s="1"/>
  <c r="DW8"/>
  <c r="DW10"/>
  <c r="DW12"/>
  <c r="DW14"/>
  <c r="DW16"/>
  <c r="DW18"/>
  <c r="DW20"/>
  <c r="DW22"/>
  <c r="DX22" s="1"/>
  <c r="DW24"/>
  <c r="DX24" s="1"/>
  <c r="DW26"/>
  <c r="DX26" s="1"/>
  <c r="DW28"/>
  <c r="DX28" s="1"/>
  <c r="DW30"/>
  <c r="DX30" s="1"/>
  <c r="DW32"/>
  <c r="DX32" s="1"/>
  <c r="DW34"/>
  <c r="DX34" s="1"/>
  <c r="DW36"/>
  <c r="DX36" s="1"/>
  <c r="DW7"/>
  <c r="A112" i="15"/>
  <c r="AM109"/>
  <c r="AL109"/>
  <c r="AK109"/>
  <c r="AJ109"/>
  <c r="AI109"/>
  <c r="AH109"/>
  <c r="AG109"/>
  <c r="AF109"/>
  <c r="AE109"/>
  <c r="AD109"/>
  <c r="AC109"/>
  <c r="AB109"/>
  <c r="X109"/>
  <c r="W109"/>
  <c r="V109"/>
  <c r="U109"/>
  <c r="T109"/>
  <c r="S109"/>
  <c r="R109"/>
  <c r="Q109"/>
  <c r="AM8"/>
  <c r="AL8"/>
  <c r="AK8"/>
  <c r="AJ8"/>
  <c r="AI8"/>
  <c r="AH8"/>
  <c r="AG8"/>
  <c r="AF8"/>
  <c r="AE8"/>
  <c r="AD8"/>
  <c r="AC8"/>
  <c r="AB8"/>
  <c r="X8"/>
  <c r="W8"/>
  <c r="V8"/>
  <c r="U8"/>
  <c r="T8"/>
  <c r="S8"/>
  <c r="R8"/>
  <c r="Q8"/>
  <c r="B7"/>
  <c r="AM6"/>
  <c r="AL6"/>
  <c r="AK6"/>
  <c r="AJ6"/>
  <c r="AI6"/>
  <c r="AH6"/>
  <c r="AG6"/>
  <c r="AF6"/>
  <c r="U6"/>
  <c r="T6"/>
  <c r="S6"/>
  <c r="R6"/>
  <c r="Q6"/>
  <c r="AU1"/>
  <c r="AT1"/>
  <c r="AT9"/>
  <c r="DL509" i="1" l="1"/>
  <c r="DJ509"/>
  <c r="DH509"/>
  <c r="DF509"/>
  <c r="CZ509"/>
  <c r="CX509"/>
  <c r="CV509"/>
  <c r="CT509"/>
  <c r="CR509"/>
  <c r="CP509"/>
  <c r="CN509"/>
  <c r="CL509"/>
  <c r="CJ509"/>
  <c r="CH509"/>
  <c r="CF509"/>
  <c r="CD509"/>
  <c r="CB509"/>
  <c r="BZ509"/>
  <c r="BX509"/>
  <c r="BV509"/>
  <c r="BT509"/>
  <c r="BR509"/>
  <c r="BP509"/>
  <c r="BN509"/>
  <c r="DM509"/>
  <c r="DK509"/>
  <c r="DI509"/>
  <c r="DG509"/>
  <c r="DE509"/>
  <c r="CY509"/>
  <c r="CW509"/>
  <c r="CU509"/>
  <c r="CS509"/>
  <c r="CQ509"/>
  <c r="CO509"/>
  <c r="CM509"/>
  <c r="CK509"/>
  <c r="CI509"/>
  <c r="CG509"/>
  <c r="CE509"/>
  <c r="CC509"/>
  <c r="CA509"/>
  <c r="BY509"/>
  <c r="BW509"/>
  <c r="BU509"/>
  <c r="BS509"/>
  <c r="BQ509"/>
  <c r="BO509"/>
  <c r="DN509"/>
  <c r="DQ509" s="1"/>
  <c r="DP507"/>
  <c r="DQ507" s="1"/>
  <c r="DR507" s="1"/>
  <c r="DR509"/>
  <c r="H510"/>
  <c r="A65"/>
  <c r="C9" i="15"/>
  <c r="B9"/>
  <c r="AT108"/>
  <c r="AT107"/>
  <c r="AT106"/>
  <c r="AT105"/>
  <c r="AT104"/>
  <c r="AT103"/>
  <c r="AT102"/>
  <c r="AT101"/>
  <c r="AT100"/>
  <c r="AT99"/>
  <c r="AT98"/>
  <c r="AT97"/>
  <c r="AT96"/>
  <c r="AT95"/>
  <c r="AT94"/>
  <c r="AT93"/>
  <c r="AT92"/>
  <c r="AT90"/>
  <c r="AT88"/>
  <c r="AT86"/>
  <c r="AT91"/>
  <c r="AT89"/>
  <c r="AT87"/>
  <c r="AT85"/>
  <c r="AT84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AT66"/>
  <c r="AT65"/>
  <c r="AT64"/>
  <c r="AT63"/>
  <c r="AT62"/>
  <c r="AT61"/>
  <c r="AT60"/>
  <c r="AT59"/>
  <c r="AT58"/>
  <c r="AT57"/>
  <c r="AT56"/>
  <c r="AT55"/>
  <c r="AT54"/>
  <c r="AT53"/>
  <c r="AT52"/>
  <c r="AT51"/>
  <c r="AT50"/>
  <c r="AT49"/>
  <c r="AT48"/>
  <c r="AT47"/>
  <c r="AT46"/>
  <c r="AT45"/>
  <c r="AT44"/>
  <c r="AT43"/>
  <c r="AT42"/>
  <c r="AT41"/>
  <c r="AT40"/>
  <c r="AT39"/>
  <c r="AT38"/>
  <c r="AT37"/>
  <c r="AT36"/>
  <c r="AT35"/>
  <c r="AT34"/>
  <c r="AT33"/>
  <c r="AT32"/>
  <c r="AT31"/>
  <c r="AT30"/>
  <c r="AT29"/>
  <c r="AT28"/>
  <c r="AT27"/>
  <c r="AT26"/>
  <c r="AT25"/>
  <c r="AT24"/>
  <c r="AT23"/>
  <c r="AT22"/>
  <c r="AT21"/>
  <c r="AT20"/>
  <c r="AT10"/>
  <c r="AT11"/>
  <c r="AT12"/>
  <c r="AT13"/>
  <c r="AT14"/>
  <c r="AT15"/>
  <c r="AT16"/>
  <c r="AT17"/>
  <c r="AT18"/>
  <c r="AT19"/>
  <c r="DL510" i="1" l="1"/>
  <c r="DJ510"/>
  <c r="DH510"/>
  <c r="DD510"/>
  <c r="DB510"/>
  <c r="CZ510"/>
  <c r="CX510"/>
  <c r="CV510"/>
  <c r="CT510"/>
  <c r="CR510"/>
  <c r="CP510"/>
  <c r="CN510"/>
  <c r="CL510"/>
  <c r="CJ510"/>
  <c r="CH510"/>
  <c r="CF510"/>
  <c r="CD510"/>
  <c r="CB510"/>
  <c r="BZ510"/>
  <c r="BX510"/>
  <c r="BV510"/>
  <c r="BT510"/>
  <c r="BR510"/>
  <c r="BP510"/>
  <c r="BN510"/>
  <c r="DM510"/>
  <c r="DK510"/>
  <c r="DI510"/>
  <c r="DC510"/>
  <c r="DA510"/>
  <c r="CY510"/>
  <c r="CW510"/>
  <c r="CU510"/>
  <c r="CS510"/>
  <c r="CQ510"/>
  <c r="CO510"/>
  <c r="CM510"/>
  <c r="CK510"/>
  <c r="CI510"/>
  <c r="CG510"/>
  <c r="CE510"/>
  <c r="CC510"/>
  <c r="CA510"/>
  <c r="BY510"/>
  <c r="BW510"/>
  <c r="BU510"/>
  <c r="BS510"/>
  <c r="BQ510"/>
  <c r="BO510"/>
  <c r="DN510"/>
  <c r="H511"/>
  <c r="A82"/>
  <c r="A99" s="1"/>
  <c r="A116" s="1"/>
  <c r="A131" s="1"/>
  <c r="A149" s="1"/>
  <c r="A165" s="1"/>
  <c r="A175" s="1"/>
  <c r="A185" s="1"/>
  <c r="A201" s="1"/>
  <c r="A219" s="1"/>
  <c r="A234" s="1"/>
  <c r="A250" s="1"/>
  <c r="A262" s="1"/>
  <c r="A274" s="1"/>
  <c r="A292" s="1"/>
  <c r="A310" s="1"/>
  <c r="A328" s="1"/>
  <c r="A349" s="1"/>
  <c r="A367" s="1"/>
  <c r="A384" s="1"/>
  <c r="A402" s="1"/>
  <c r="A418" s="1"/>
  <c r="A433" s="1"/>
  <c r="A451" s="1"/>
  <c r="A468" s="1"/>
  <c r="A484" s="1"/>
  <c r="C18" i="15"/>
  <c r="B18"/>
  <c r="C14"/>
  <c r="B14"/>
  <c r="C10"/>
  <c r="B10"/>
  <c r="C23"/>
  <c r="B23"/>
  <c r="C27"/>
  <c r="B27"/>
  <c r="C19"/>
  <c r="B19"/>
  <c r="C17"/>
  <c r="B17"/>
  <c r="C15"/>
  <c r="B15"/>
  <c r="C13"/>
  <c r="B13"/>
  <c r="C11"/>
  <c r="B11"/>
  <c r="C20"/>
  <c r="B20"/>
  <c r="C22"/>
  <c r="B22"/>
  <c r="C24"/>
  <c r="B24"/>
  <c r="C26"/>
  <c r="B26"/>
  <c r="C28"/>
  <c r="B28"/>
  <c r="C30"/>
  <c r="B30"/>
  <c r="C32"/>
  <c r="B32"/>
  <c r="C34"/>
  <c r="B34"/>
  <c r="C36"/>
  <c r="B36"/>
  <c r="C38"/>
  <c r="B38"/>
  <c r="C40"/>
  <c r="B40"/>
  <c r="C42"/>
  <c r="B42"/>
  <c r="C44"/>
  <c r="B44"/>
  <c r="C46"/>
  <c r="B46"/>
  <c r="C48"/>
  <c r="B48"/>
  <c r="C50"/>
  <c r="B50"/>
  <c r="C52"/>
  <c r="B52"/>
  <c r="C54"/>
  <c r="B54"/>
  <c r="C56"/>
  <c r="B56"/>
  <c r="C58"/>
  <c r="B58"/>
  <c r="C60"/>
  <c r="B60"/>
  <c r="C62"/>
  <c r="B62"/>
  <c r="C64"/>
  <c r="B64"/>
  <c r="C66"/>
  <c r="B66"/>
  <c r="C68"/>
  <c r="B68"/>
  <c r="C70"/>
  <c r="B70"/>
  <c r="C72"/>
  <c r="B72"/>
  <c r="C74"/>
  <c r="B74"/>
  <c r="C76"/>
  <c r="B76"/>
  <c r="D76" s="1"/>
  <c r="C78"/>
  <c r="B78"/>
  <c r="D78" s="1"/>
  <c r="C80"/>
  <c r="B80"/>
  <c r="D80" s="1"/>
  <c r="C82"/>
  <c r="B82"/>
  <c r="D82" s="1"/>
  <c r="C84"/>
  <c r="B84"/>
  <c r="D84" s="1"/>
  <c r="C87"/>
  <c r="B87"/>
  <c r="D87" s="1"/>
  <c r="C91"/>
  <c r="B91"/>
  <c r="D91" s="1"/>
  <c r="C88"/>
  <c r="B88"/>
  <c r="D88" s="1"/>
  <c r="C92"/>
  <c r="B92"/>
  <c r="D92" s="1"/>
  <c r="C94"/>
  <c r="B94"/>
  <c r="D94" s="1"/>
  <c r="C96"/>
  <c r="B96"/>
  <c r="D96" s="1"/>
  <c r="C98"/>
  <c r="B98"/>
  <c r="D98" s="1"/>
  <c r="C100"/>
  <c r="B100"/>
  <c r="D100" s="1"/>
  <c r="C102"/>
  <c r="B102"/>
  <c r="D102" s="1"/>
  <c r="C104"/>
  <c r="B104"/>
  <c r="D104" s="1"/>
  <c r="C106"/>
  <c r="B106"/>
  <c r="D106" s="1"/>
  <c r="C108"/>
  <c r="B108"/>
  <c r="D108" s="1"/>
  <c r="C16"/>
  <c r="B16"/>
  <c r="C12"/>
  <c r="B12"/>
  <c r="C21"/>
  <c r="B21"/>
  <c r="C25"/>
  <c r="B25"/>
  <c r="C29"/>
  <c r="B29"/>
  <c r="C31"/>
  <c r="B31"/>
  <c r="C33"/>
  <c r="B33"/>
  <c r="C35"/>
  <c r="B35"/>
  <c r="C37"/>
  <c r="B37"/>
  <c r="C39"/>
  <c r="B39"/>
  <c r="C41"/>
  <c r="B41"/>
  <c r="C43"/>
  <c r="B43"/>
  <c r="C45"/>
  <c r="B45"/>
  <c r="C47"/>
  <c r="B47"/>
  <c r="C49"/>
  <c r="B49"/>
  <c r="C51"/>
  <c r="B51"/>
  <c r="C53"/>
  <c r="B53"/>
  <c r="C55"/>
  <c r="B55"/>
  <c r="C57"/>
  <c r="B57"/>
  <c r="C59"/>
  <c r="B59"/>
  <c r="C61"/>
  <c r="B61"/>
  <c r="C63"/>
  <c r="B63"/>
  <c r="C65"/>
  <c r="B65"/>
  <c r="C67"/>
  <c r="B67"/>
  <c r="C69"/>
  <c r="B69"/>
  <c r="C71"/>
  <c r="B71"/>
  <c r="C73"/>
  <c r="B73"/>
  <c r="C75"/>
  <c r="B75"/>
  <c r="D75" s="1"/>
  <c r="C77"/>
  <c r="B77"/>
  <c r="D77" s="1"/>
  <c r="C79"/>
  <c r="B79"/>
  <c r="D79" s="1"/>
  <c r="C81"/>
  <c r="B81"/>
  <c r="D81" s="1"/>
  <c r="C83"/>
  <c r="B83"/>
  <c r="D83" s="1"/>
  <c r="C85"/>
  <c r="B85"/>
  <c r="D85" s="1"/>
  <c r="C89"/>
  <c r="B89"/>
  <c r="D89" s="1"/>
  <c r="C86"/>
  <c r="B86"/>
  <c r="D86" s="1"/>
  <c r="C90"/>
  <c r="B90"/>
  <c r="D90" s="1"/>
  <c r="C93"/>
  <c r="B93"/>
  <c r="D93" s="1"/>
  <c r="C95"/>
  <c r="B95"/>
  <c r="D95" s="1"/>
  <c r="C97"/>
  <c r="B97"/>
  <c r="D97" s="1"/>
  <c r="C99"/>
  <c r="B99"/>
  <c r="D99" s="1"/>
  <c r="C101"/>
  <c r="B101"/>
  <c r="D101" s="1"/>
  <c r="C103"/>
  <c r="B103"/>
  <c r="D103" s="1"/>
  <c r="C105"/>
  <c r="B105"/>
  <c r="D105" s="1"/>
  <c r="C107"/>
  <c r="B107"/>
  <c r="D107" s="1"/>
  <c r="A9"/>
  <c r="AX9" a="1"/>
  <c r="AW9" a="1"/>
  <c r="DL511" i="1" l="1"/>
  <c r="DJ511"/>
  <c r="DH511"/>
  <c r="DD511"/>
  <c r="DB511"/>
  <c r="CZ511"/>
  <c r="CX511"/>
  <c r="CV511"/>
  <c r="CT511"/>
  <c r="CR511"/>
  <c r="CP511"/>
  <c r="CN511"/>
  <c r="CL511"/>
  <c r="CJ511"/>
  <c r="CH511"/>
  <c r="CF511"/>
  <c r="CD511"/>
  <c r="CB511"/>
  <c r="BZ511"/>
  <c r="BX511"/>
  <c r="BV511"/>
  <c r="BT511"/>
  <c r="BR511"/>
  <c r="BP511"/>
  <c r="BN511"/>
  <c r="DM511"/>
  <c r="DK511"/>
  <c r="DI511"/>
  <c r="DC511"/>
  <c r="DA511"/>
  <c r="CY511"/>
  <c r="CW511"/>
  <c r="CU511"/>
  <c r="CS511"/>
  <c r="CQ511"/>
  <c r="CO511"/>
  <c r="CM511"/>
  <c r="CK511"/>
  <c r="CI511"/>
  <c r="CG511"/>
  <c r="CE511"/>
  <c r="CC511"/>
  <c r="CA511"/>
  <c r="BY511"/>
  <c r="BW511"/>
  <c r="BU511"/>
  <c r="BS511"/>
  <c r="BQ511"/>
  <c r="BO511"/>
  <c r="DQ510"/>
  <c r="DR510" s="1"/>
  <c r="H512"/>
  <c r="A517"/>
  <c r="A502"/>
  <c r="AX12" i="15"/>
  <c r="AX10"/>
  <c r="AX13"/>
  <c r="AX11"/>
  <c r="AX9"/>
  <c r="AW17"/>
  <c r="AW15"/>
  <c r="AW13"/>
  <c r="AW11"/>
  <c r="AW9"/>
  <c r="AW18"/>
  <c r="AW16"/>
  <c r="AW14"/>
  <c r="AW12"/>
  <c r="AW10"/>
  <c r="A107"/>
  <c r="A105"/>
  <c r="A103"/>
  <c r="A101"/>
  <c r="A99"/>
  <c r="A97"/>
  <c r="A95"/>
  <c r="A93"/>
  <c r="A90"/>
  <c r="A86"/>
  <c r="A89"/>
  <c r="A85"/>
  <c r="A83"/>
  <c r="A81"/>
  <c r="A79"/>
  <c r="A77"/>
  <c r="A75"/>
  <c r="A108"/>
  <c r="A106"/>
  <c r="A104"/>
  <c r="A102"/>
  <c r="A100"/>
  <c r="A98"/>
  <c r="A96"/>
  <c r="A94"/>
  <c r="A92"/>
  <c r="A88"/>
  <c r="A91"/>
  <c r="A87"/>
  <c r="A84"/>
  <c r="A82"/>
  <c r="A80"/>
  <c r="A78"/>
  <c r="A76"/>
  <c r="A10"/>
  <c r="A11" s="1"/>
  <c r="A12" s="1"/>
  <c r="DL512" i="1" l="1"/>
  <c r="DJ512"/>
  <c r="DH512"/>
  <c r="DD512"/>
  <c r="DB512"/>
  <c r="CZ512"/>
  <c r="CX512"/>
  <c r="CV512"/>
  <c r="CT512"/>
  <c r="CR512"/>
  <c r="CP512"/>
  <c r="CN512"/>
  <c r="CL512"/>
  <c r="CJ512"/>
  <c r="CH512"/>
  <c r="CF512"/>
  <c r="CD512"/>
  <c r="CB512"/>
  <c r="BZ512"/>
  <c r="BX512"/>
  <c r="BV512"/>
  <c r="BT512"/>
  <c r="BR512"/>
  <c r="BP512"/>
  <c r="BN512"/>
  <c r="DM512"/>
  <c r="DK512"/>
  <c r="DI512"/>
  <c r="DC512"/>
  <c r="DA512"/>
  <c r="CY512"/>
  <c r="CW512"/>
  <c r="CU512"/>
  <c r="CS512"/>
  <c r="CQ512"/>
  <c r="CO512"/>
  <c r="CM512"/>
  <c r="CK512"/>
  <c r="CI512"/>
  <c r="CG512"/>
  <c r="CE512"/>
  <c r="CC512"/>
  <c r="CA512"/>
  <c r="BY512"/>
  <c r="BW512"/>
  <c r="BU512"/>
  <c r="BS512"/>
  <c r="BQ512"/>
  <c r="BO512"/>
  <c r="A532"/>
  <c r="A549" s="1"/>
  <c r="A567" s="1"/>
  <c r="A582" s="1"/>
  <c r="A598" s="1"/>
  <c r="A614" s="1"/>
  <c r="A629" s="1"/>
  <c r="A646" s="1"/>
  <c r="A660" s="1"/>
  <c r="A674" s="1"/>
  <c r="A689" s="1"/>
  <c r="A704" s="1"/>
  <c r="A719" s="1"/>
  <c r="A734" s="1"/>
  <c r="A750" s="1"/>
  <c r="A766" s="1"/>
  <c r="A784" s="1"/>
  <c r="A800" s="1"/>
  <c r="A816" s="1"/>
  <c r="A831" s="1"/>
  <c r="A846" s="1"/>
  <c r="A861" s="1"/>
  <c r="A876" s="1"/>
  <c r="A892" s="1"/>
  <c r="A908" s="1"/>
  <c r="A924" s="1"/>
  <c r="A940" s="1"/>
  <c r="A954" s="1"/>
  <c r="A970" s="1"/>
  <c r="A986" s="1"/>
  <c r="A1001" s="1"/>
  <c r="A1016" s="1"/>
  <c r="A1031" s="1"/>
  <c r="A1048" s="1"/>
  <c r="A1065" s="1"/>
  <c r="A1082" s="1"/>
  <c r="A1099" s="1"/>
  <c r="A1116" s="1"/>
  <c r="A1133" s="1"/>
  <c r="A1150" s="1"/>
  <c r="A1168" s="1"/>
  <c r="A1186" s="1"/>
  <c r="A1204" s="1"/>
  <c r="A1222" s="1"/>
  <c r="A1240" s="1"/>
  <c r="A1258" s="1"/>
  <c r="A1276" s="1"/>
  <c r="A1295" s="1"/>
  <c r="A1313" s="1"/>
  <c r="A1332" s="1"/>
  <c r="A1351" s="1"/>
  <c r="A1370" s="1"/>
  <c r="A1390" s="1"/>
  <c r="A1410" s="1"/>
  <c r="A1429" s="1"/>
  <c r="DN512"/>
  <c r="H513"/>
  <c r="A13" i="15"/>
  <c r="DL513" i="1" l="1"/>
  <c r="DJ513"/>
  <c r="DH513"/>
  <c r="DD513"/>
  <c r="DB513"/>
  <c r="CZ513"/>
  <c r="CX513"/>
  <c r="CV513"/>
  <c r="CT513"/>
  <c r="CR513"/>
  <c r="CP513"/>
  <c r="CN513"/>
  <c r="CL513"/>
  <c r="CJ513"/>
  <c r="CH513"/>
  <c r="CF513"/>
  <c r="CD513"/>
  <c r="CB513"/>
  <c r="BZ513"/>
  <c r="BX513"/>
  <c r="BV513"/>
  <c r="BT513"/>
  <c r="BR513"/>
  <c r="BP513"/>
  <c r="BN513"/>
  <c r="DM513"/>
  <c r="DK513"/>
  <c r="DI513"/>
  <c r="DC513"/>
  <c r="DA513"/>
  <c r="CY513"/>
  <c r="CW513"/>
  <c r="CU513"/>
  <c r="CS513"/>
  <c r="CQ513"/>
  <c r="CO513"/>
  <c r="CM513"/>
  <c r="CK513"/>
  <c r="CI513"/>
  <c r="CG513"/>
  <c r="CE513"/>
  <c r="CC513"/>
  <c r="CA513"/>
  <c r="BY513"/>
  <c r="BW513"/>
  <c r="BU513"/>
  <c r="BS513"/>
  <c r="BQ513"/>
  <c r="BO513"/>
  <c r="DQ512"/>
  <c r="DR512" s="1"/>
  <c r="DN513"/>
  <c r="H514"/>
  <c r="A14" i="15"/>
  <c r="DL514" i="1" l="1"/>
  <c r="DJ514"/>
  <c r="DH514"/>
  <c r="DF514"/>
  <c r="DD514"/>
  <c r="DB514"/>
  <c r="CZ514"/>
  <c r="CX514"/>
  <c r="CV514"/>
  <c r="CT514"/>
  <c r="CR514"/>
  <c r="CP514"/>
  <c r="CL514"/>
  <c r="CJ514"/>
  <c r="CH514"/>
  <c r="CF514"/>
  <c r="CD514"/>
  <c r="CB514"/>
  <c r="BZ514"/>
  <c r="BX514"/>
  <c r="BV514"/>
  <c r="BT514"/>
  <c r="BR514"/>
  <c r="BP514"/>
  <c r="BN514"/>
  <c r="DM514"/>
  <c r="DK514"/>
  <c r="DI514"/>
  <c r="DG514"/>
  <c r="DE514"/>
  <c r="DC514"/>
  <c r="DA514"/>
  <c r="CY514"/>
  <c r="CW514"/>
  <c r="CU514"/>
  <c r="CS514"/>
  <c r="CQ514"/>
  <c r="CO514"/>
  <c r="CM514"/>
  <c r="CK514"/>
  <c r="CI514"/>
  <c r="CG514"/>
  <c r="CE514"/>
  <c r="CC514"/>
  <c r="CA514"/>
  <c r="BY514"/>
  <c r="BW514"/>
  <c r="BU514"/>
  <c r="BS514"/>
  <c r="BQ514"/>
  <c r="BO514"/>
  <c r="DQ513"/>
  <c r="DR513" s="1"/>
  <c r="DN514"/>
  <c r="DP514" s="1"/>
  <c r="DQ514" s="1"/>
  <c r="DR514" s="1"/>
  <c r="H515"/>
  <c r="A15" i="15"/>
  <c r="A16" s="1"/>
  <c r="A17" s="1"/>
  <c r="A18" s="1"/>
  <c r="DL515" i="1" l="1"/>
  <c r="DJ515"/>
  <c r="DH515"/>
  <c r="DD515"/>
  <c r="DB515"/>
  <c r="CZ515"/>
  <c r="CX515"/>
  <c r="CV515"/>
  <c r="CT515"/>
  <c r="CR515"/>
  <c r="CP515"/>
  <c r="CN515"/>
  <c r="CL515"/>
  <c r="CJ515"/>
  <c r="CH515"/>
  <c r="CF515"/>
  <c r="CD515"/>
  <c r="CB515"/>
  <c r="BZ515"/>
  <c r="BX515"/>
  <c r="BV515"/>
  <c r="BT515"/>
  <c r="BR515"/>
  <c r="BP515"/>
  <c r="BN515"/>
  <c r="DM515"/>
  <c r="DK515"/>
  <c r="DI515"/>
  <c r="DC515"/>
  <c r="DA515"/>
  <c r="CY515"/>
  <c r="CW515"/>
  <c r="CU515"/>
  <c r="CS515"/>
  <c r="CQ515"/>
  <c r="CO515"/>
  <c r="CM515"/>
  <c r="CK515"/>
  <c r="CI515"/>
  <c r="CG515"/>
  <c r="CE515"/>
  <c r="CC515"/>
  <c r="CA515"/>
  <c r="BY515"/>
  <c r="BW515"/>
  <c r="BU515"/>
  <c r="BS515"/>
  <c r="BQ515"/>
  <c r="BO515"/>
  <c r="DN515"/>
  <c r="A19" i="15"/>
  <c r="DQ515" i="1" l="1"/>
  <c r="DR515" s="1"/>
  <c r="A20" i="15"/>
  <c r="A21" l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BL1" i="1" l="1"/>
  <c r="DS14" l="1"/>
  <c r="DS25"/>
  <c r="DS37"/>
  <c r="DS47"/>
  <c r="DS81"/>
  <c r="DS115"/>
  <c r="DS148"/>
  <c r="DS174"/>
  <c r="DS200"/>
  <c r="DS233"/>
  <c r="DS261"/>
  <c r="DS291"/>
  <c r="DS327"/>
  <c r="DS366"/>
  <c r="DS401"/>
  <c r="DS432"/>
  <c r="DS467"/>
  <c r="DS501"/>
  <c r="DS531"/>
  <c r="DS566"/>
  <c r="DS597"/>
  <c r="DS628"/>
  <c r="DS659"/>
  <c r="DS688"/>
  <c r="DS718"/>
  <c r="DS749"/>
  <c r="DS783"/>
  <c r="DS815"/>
  <c r="DS845"/>
  <c r="DS875"/>
  <c r="DS907"/>
  <c r="DS939"/>
  <c r="DS969"/>
  <c r="DS1000"/>
  <c r="DS1030"/>
  <c r="DS1038"/>
  <c r="DS1040"/>
  <c r="DS1047"/>
  <c r="DS1055"/>
  <c r="DS1057"/>
  <c r="DS1064"/>
  <c r="DS1072"/>
  <c r="DS1074"/>
  <c r="DS1081"/>
  <c r="DS1089"/>
  <c r="DS1091"/>
  <c r="DS1098"/>
  <c r="DS1106"/>
  <c r="DS1108"/>
  <c r="DS1115"/>
  <c r="DS1123"/>
  <c r="DS1125"/>
  <c r="DS1132"/>
  <c r="DS1140"/>
  <c r="DS1142"/>
  <c r="DS1149"/>
  <c r="DS1158"/>
  <c r="DS1160"/>
  <c r="DS1167"/>
  <c r="DS1174"/>
  <c r="DS1176"/>
  <c r="DS1185"/>
  <c r="DS1194"/>
  <c r="DS1196"/>
  <c r="DS1203"/>
  <c r="DS1212"/>
  <c r="DS1214"/>
  <c r="DS1221"/>
  <c r="DS1230"/>
  <c r="DS1239"/>
  <c r="DS1246"/>
  <c r="DS1248"/>
  <c r="DS1257"/>
  <c r="DS1263"/>
  <c r="DS1265"/>
  <c r="DS1267"/>
  <c r="DS1281"/>
  <c r="DS1283"/>
  <c r="DS1285"/>
  <c r="DS1301"/>
  <c r="DS1303"/>
  <c r="DS1312"/>
  <c r="DS1319"/>
  <c r="DS1321"/>
  <c r="DS1331"/>
  <c r="DS1340"/>
  <c r="DS1342"/>
  <c r="DS1344"/>
  <c r="DS1358"/>
  <c r="DS1360"/>
  <c r="DS1379"/>
  <c r="DS1381"/>
  <c r="DS1383"/>
  <c r="DS1399"/>
  <c r="DS1401"/>
  <c r="DS1403"/>
  <c r="DS1418"/>
  <c r="DS1420"/>
  <c r="DS1422"/>
  <c r="DS1436"/>
  <c r="DS1438"/>
  <c r="DS1440"/>
  <c r="DS10"/>
  <c r="DS42"/>
  <c r="DS98"/>
  <c r="DS164"/>
  <c r="DS218"/>
  <c r="DS273"/>
  <c r="DS348"/>
  <c r="DS417"/>
  <c r="DS483"/>
  <c r="DS548"/>
  <c r="DS613"/>
  <c r="DS673"/>
  <c r="DS733"/>
  <c r="DS799"/>
  <c r="DS860"/>
  <c r="DS923"/>
  <c r="DS985"/>
  <c r="DS1015"/>
  <c r="DS1041"/>
  <c r="DS1056"/>
  <c r="DS1058"/>
  <c r="DS1073"/>
  <c r="DS1088"/>
  <c r="DS1092"/>
  <c r="DS1107"/>
  <c r="DS1122"/>
  <c r="DS1126"/>
  <c r="DS1141"/>
  <c r="DS1159"/>
  <c r="DS1173"/>
  <c r="DS1177"/>
  <c r="DS1193"/>
  <c r="DS1197"/>
  <c r="DS1213"/>
  <c r="DS1229"/>
  <c r="DS1245"/>
  <c r="DS1249"/>
  <c r="DS1266"/>
  <c r="DS1284"/>
  <c r="DS1300"/>
  <c r="DS1304"/>
  <c r="DS1320"/>
  <c r="DS1343"/>
  <c r="DS1357"/>
  <c r="DS1369"/>
  <c r="DS1382"/>
  <c r="DS19"/>
  <c r="DS31"/>
  <c r="DS64"/>
  <c r="DS130"/>
  <c r="DS184"/>
  <c r="DS249"/>
  <c r="DS309"/>
  <c r="DS383"/>
  <c r="DS450"/>
  <c r="DS516"/>
  <c r="DS581"/>
  <c r="DS645"/>
  <c r="DS703"/>
  <c r="DS765"/>
  <c r="DS830"/>
  <c r="DS891"/>
  <c r="DS953"/>
  <c r="DS1037"/>
  <c r="DS1039"/>
  <c r="DS1054"/>
  <c r="DS1071"/>
  <c r="DS1075"/>
  <c r="DS1090"/>
  <c r="DS1105"/>
  <c r="DS1109"/>
  <c r="DS1124"/>
  <c r="DS1139"/>
  <c r="DS1143"/>
  <c r="DS1157"/>
  <c r="DS1161"/>
  <c r="DS1175"/>
  <c r="DS1195"/>
  <c r="DS1211"/>
  <c r="DS1215"/>
  <c r="DS1231"/>
  <c r="DS1247"/>
  <c r="DS1264"/>
  <c r="DS1275"/>
  <c r="DS1282"/>
  <c r="DS1294"/>
  <c r="DS1302"/>
  <c r="DS1318"/>
  <c r="DS1322"/>
  <c r="DS1341"/>
  <c r="DS1350"/>
  <c r="DS1359"/>
  <c r="DS1380"/>
  <c r="DS1389"/>
  <c r="DS1400"/>
  <c r="DS1419"/>
  <c r="DS1409"/>
  <c r="DS1421"/>
  <c r="DS1437"/>
  <c r="DS1446"/>
  <c r="DS1402"/>
  <c r="DS1428"/>
  <c r="DS1439"/>
  <c r="DS1396"/>
  <c r="DS1413"/>
  <c r="DS1416"/>
  <c r="DS1393"/>
  <c r="DS1415"/>
  <c r="DS1410"/>
  <c r="DS1397"/>
  <c r="DS1417"/>
  <c r="DS1414"/>
  <c r="DS1392"/>
  <c r="DS1411"/>
  <c r="DS1412"/>
  <c r="DS1394"/>
  <c r="DS1395"/>
  <c r="DS1398"/>
  <c r="DS1404"/>
  <c r="DS1405"/>
  <c r="DS1406"/>
  <c r="DS1407"/>
  <c r="DS44"/>
  <c r="DS1408"/>
  <c r="DS1339"/>
  <c r="DS1346"/>
  <c r="DS508"/>
  <c r="DS502"/>
  <c r="DS1345"/>
  <c r="DS1007"/>
  <c r="DS503"/>
  <c r="DS504"/>
  <c r="DS511"/>
  <c r="DS505"/>
  <c r="DS506"/>
  <c r="DS509"/>
  <c r="DS507"/>
  <c r="DS510"/>
  <c r="DS512"/>
  <c r="DS514"/>
  <c r="DS513"/>
  <c r="DS515"/>
  <c r="DN169" l="1"/>
  <c r="DO169" s="1"/>
  <c r="I169"/>
  <c r="DP169" l="1"/>
  <c r="DQ169" s="1"/>
  <c r="DR169" s="1"/>
  <c r="DS169" s="1"/>
  <c r="K1455"/>
  <c r="L1456"/>
  <c r="M1456" s="1"/>
  <c r="L1454"/>
  <c r="M1454" s="1"/>
  <c r="N1454" s="1"/>
  <c r="O1454" s="1"/>
  <c r="P1454" s="1"/>
  <c r="L1453"/>
  <c r="M1453" s="1"/>
  <c r="N1453" s="1"/>
  <c r="O1453" s="1"/>
  <c r="P1453" s="1"/>
  <c r="L1452"/>
  <c r="M1452" s="1"/>
  <c r="N1452" s="1"/>
  <c r="O1452" s="1"/>
  <c r="P1452" s="1"/>
  <c r="Q1452" s="1"/>
  <c r="R1452" s="1"/>
  <c r="S1452" s="1"/>
  <c r="T1452" s="1"/>
  <c r="U1452" s="1"/>
  <c r="V1452" s="1"/>
  <c r="W1452" s="1"/>
  <c r="X1452" s="1"/>
  <c r="Y1452" s="1"/>
  <c r="Z1452" s="1"/>
  <c r="AA1452" s="1"/>
  <c r="AB1452" s="1"/>
  <c r="AC1452" s="1"/>
  <c r="AD1452" s="1"/>
  <c r="AE1452" s="1"/>
  <c r="AF1452" s="1"/>
  <c r="AG1452" s="1"/>
  <c r="AH1452" s="1"/>
  <c r="AK1452" s="1"/>
  <c r="AL1452" s="1"/>
  <c r="AM1452" s="1"/>
  <c r="AN1452" s="1"/>
  <c r="AO1452" s="1"/>
  <c r="AP1452" s="1"/>
  <c r="AQ1452" s="1"/>
  <c r="AR1452" s="1"/>
  <c r="AS1452" s="1"/>
  <c r="AT1452" s="1"/>
  <c r="AU1452" s="1"/>
  <c r="AV1452" s="1"/>
  <c r="AW1452" s="1"/>
  <c r="AX1452" s="1"/>
  <c r="AY1452" s="1"/>
  <c r="AZ1452" s="1"/>
  <c r="BA1452" s="1"/>
  <c r="BB1452" s="1"/>
  <c r="BC1452" s="1"/>
  <c r="BD1452" s="1"/>
  <c r="L1451"/>
  <c r="M1451" s="1"/>
  <c r="N1451" s="1"/>
  <c r="O1451" s="1"/>
  <c r="P1451" s="1"/>
  <c r="Q1451" s="1"/>
  <c r="R1451" s="1"/>
  <c r="S1451" s="1"/>
  <c r="T1451" s="1"/>
  <c r="U1451" s="1"/>
  <c r="V1451" s="1"/>
  <c r="W1451" s="1"/>
  <c r="X1451" s="1"/>
  <c r="Y1451" s="1"/>
  <c r="Z1451" s="1"/>
  <c r="AA1451" s="1"/>
  <c r="AB1451" s="1"/>
  <c r="AC1451" s="1"/>
  <c r="AD1451" s="1"/>
  <c r="AE1451" s="1"/>
  <c r="AF1451" s="1"/>
  <c r="AG1451" s="1"/>
  <c r="AH1451" s="1"/>
  <c r="AK1451" s="1"/>
  <c r="AL1451" s="1"/>
  <c r="AM1451" s="1"/>
  <c r="AN1451" s="1"/>
  <c r="AO1451" s="1"/>
  <c r="AP1451" s="1"/>
  <c r="AQ1451" s="1"/>
  <c r="AR1451" s="1"/>
  <c r="AS1451" s="1"/>
  <c r="AT1451" s="1"/>
  <c r="AU1451" s="1"/>
  <c r="AV1451" s="1"/>
  <c r="AW1451" s="1"/>
  <c r="AX1451" s="1"/>
  <c r="AY1451" s="1"/>
  <c r="AZ1451" s="1"/>
  <c r="BA1451" s="1"/>
  <c r="BB1451" s="1"/>
  <c r="BC1451" s="1"/>
  <c r="BD1451" s="1"/>
  <c r="L1450"/>
  <c r="M1450" s="1"/>
  <c r="N1450" s="1"/>
  <c r="O1450" s="1"/>
  <c r="P1450" s="1"/>
  <c r="R1450" s="1"/>
  <c r="S1450" s="1"/>
  <c r="T1450" s="1"/>
  <c r="U1450" s="1"/>
  <c r="V1450" s="1"/>
  <c r="W1450" s="1"/>
  <c r="X1450" s="1"/>
  <c r="Y1450" s="1"/>
  <c r="Z1450" s="1"/>
  <c r="AA1450" s="1"/>
  <c r="AB1450" s="1"/>
  <c r="AC1450" s="1"/>
  <c r="AD1450" s="1"/>
  <c r="AE1450" s="1"/>
  <c r="AF1450" s="1"/>
  <c r="AG1450" s="1"/>
  <c r="AH1450" s="1"/>
  <c r="L1449"/>
  <c r="M1449" s="1"/>
  <c r="N1449" s="1"/>
  <c r="O1449" s="1"/>
  <c r="P1449" s="1"/>
  <c r="Q1449" s="1"/>
  <c r="R1449" s="1"/>
  <c r="S1449" s="1"/>
  <c r="T1449" s="1"/>
  <c r="U1449" s="1"/>
  <c r="V1449" s="1"/>
  <c r="W1449" s="1"/>
  <c r="X1449" s="1"/>
  <c r="Y1449" s="1"/>
  <c r="Z1449" s="1"/>
  <c r="AA1449" s="1"/>
  <c r="AB1449" s="1"/>
  <c r="AC1449" s="1"/>
  <c r="AD1449" s="1"/>
  <c r="AE1449" s="1"/>
  <c r="AF1449" s="1"/>
  <c r="AG1449" s="1"/>
  <c r="AH1449" s="1"/>
  <c r="AK1449" s="1"/>
  <c r="AL1449" s="1"/>
  <c r="AM1449" s="1"/>
  <c r="AN1449" s="1"/>
  <c r="AO1449" s="1"/>
  <c r="AP1449" s="1"/>
  <c r="AQ1449" s="1"/>
  <c r="AR1449" s="1"/>
  <c r="AS1449" s="1"/>
  <c r="AT1449" s="1"/>
  <c r="AU1449" s="1"/>
  <c r="AV1449" s="1"/>
  <c r="AW1449" s="1"/>
  <c r="AX1449" s="1"/>
  <c r="AY1449" s="1"/>
  <c r="AZ1449" s="1"/>
  <c r="BA1449" s="1"/>
  <c r="BB1449" s="1"/>
  <c r="BC1449" s="1"/>
  <c r="BD1449" s="1"/>
  <c r="L1448"/>
  <c r="M1448" l="1"/>
  <c r="M1455" s="1"/>
  <c r="L1457"/>
  <c r="Q1454"/>
  <c r="R1454" s="1"/>
  <c r="S1454" s="1"/>
  <c r="T1454" s="1"/>
  <c r="U1454" s="1"/>
  <c r="V1454" s="1"/>
  <c r="W1454" s="1"/>
  <c r="X1454" s="1"/>
  <c r="Y1454" s="1"/>
  <c r="Z1454" s="1"/>
  <c r="AA1454" s="1"/>
  <c r="AB1454" s="1"/>
  <c r="AC1454" s="1"/>
  <c r="AD1454" s="1"/>
  <c r="AE1454" s="1"/>
  <c r="AF1454" s="1"/>
  <c r="AG1454" s="1"/>
  <c r="AH1454" s="1"/>
  <c r="Q1453"/>
  <c r="R1453" s="1"/>
  <c r="N1456"/>
  <c r="L1455"/>
  <c r="AL1453"/>
  <c r="DO1445"/>
  <c r="DO1444"/>
  <c r="DO1443"/>
  <c r="DO1427"/>
  <c r="DO1426"/>
  <c r="DO1425"/>
  <c r="DO1388"/>
  <c r="DO1387"/>
  <c r="DO1386"/>
  <c r="DO1349"/>
  <c r="DO1348"/>
  <c r="DO1347"/>
  <c r="DO1293"/>
  <c r="DO1292"/>
  <c r="DO1291"/>
  <c r="DO1290"/>
  <c r="DO1289"/>
  <c r="DO1256"/>
  <c r="DO1255"/>
  <c r="DO1254"/>
  <c r="DO1253"/>
  <c r="DO1238"/>
  <c r="DO1237"/>
  <c r="DO1236"/>
  <c r="DO1235"/>
  <c r="DO1234"/>
  <c r="DO1220"/>
  <c r="DO1219"/>
  <c r="DO1218"/>
  <c r="DO1217"/>
  <c r="DO1202"/>
  <c r="DO1201"/>
  <c r="DO1200"/>
  <c r="DO1199"/>
  <c r="DO1184"/>
  <c r="DO1183"/>
  <c r="DO1182"/>
  <c r="DO1181"/>
  <c r="DO1166"/>
  <c r="DO1165"/>
  <c r="DO1164"/>
  <c r="DO1163"/>
  <c r="DO1162"/>
  <c r="DO1145"/>
  <c r="DO1131"/>
  <c r="DO1130"/>
  <c r="DO1129"/>
  <c r="DO1128"/>
  <c r="DO1127"/>
  <c r="DO1114"/>
  <c r="DO1113"/>
  <c r="DO1112"/>
  <c r="DO1111"/>
  <c r="DO1110"/>
  <c r="DO1097"/>
  <c r="DO1096"/>
  <c r="DO1095"/>
  <c r="DO1094"/>
  <c r="DO1093"/>
  <c r="DO1080"/>
  <c r="DO1079"/>
  <c r="DO1078"/>
  <c r="DO1077"/>
  <c r="DO1076"/>
  <c r="DO1063"/>
  <c r="DO1062"/>
  <c r="DO1061"/>
  <c r="DO1060"/>
  <c r="DO1059"/>
  <c r="DO1046"/>
  <c r="DO1045"/>
  <c r="DO1044"/>
  <c r="DO1043"/>
  <c r="DO1042"/>
  <c r="DO1028"/>
  <c r="DO1027"/>
  <c r="DO1026"/>
  <c r="DO1025"/>
  <c r="DO1024"/>
  <c r="DO1023"/>
  <c r="DO1021"/>
  <c r="DO1013"/>
  <c r="DO1012"/>
  <c r="DO1011"/>
  <c r="DO1010"/>
  <c r="DO1009"/>
  <c r="DO1008"/>
  <c r="DO999"/>
  <c r="DO998"/>
  <c r="DO997"/>
  <c r="DO996"/>
  <c r="DO995"/>
  <c r="DO994"/>
  <c r="DO992"/>
  <c r="DO984"/>
  <c r="DO983"/>
  <c r="DO982"/>
  <c r="DO981"/>
  <c r="DO980"/>
  <c r="DO979"/>
  <c r="DO978"/>
  <c r="DO977"/>
  <c r="DO968"/>
  <c r="DO967"/>
  <c r="DO966"/>
  <c r="DO965"/>
  <c r="DO964"/>
  <c r="DO963"/>
  <c r="DO962"/>
  <c r="DO954"/>
  <c r="DO952"/>
  <c r="DO951"/>
  <c r="DO950"/>
  <c r="DO949"/>
  <c r="DO948"/>
  <c r="DO947"/>
  <c r="DO938"/>
  <c r="DO937"/>
  <c r="DO935"/>
  <c r="DO934"/>
  <c r="DO933"/>
  <c r="DO932"/>
  <c r="DO931"/>
  <c r="DO926"/>
  <c r="DO922"/>
  <c r="DO921"/>
  <c r="DO920"/>
  <c r="DO919"/>
  <c r="DO918"/>
  <c r="DO917"/>
  <c r="DO916"/>
  <c r="DO915"/>
  <c r="DO906"/>
  <c r="DO905"/>
  <c r="DO904"/>
  <c r="DO903"/>
  <c r="DO902"/>
  <c r="DO901"/>
  <c r="DO900"/>
  <c r="DO899"/>
  <c r="DO890"/>
  <c r="DO889"/>
  <c r="DO888"/>
  <c r="DO887"/>
  <c r="DO886"/>
  <c r="DO885"/>
  <c r="DO884"/>
  <c r="DO883"/>
  <c r="DO874"/>
  <c r="DO873"/>
  <c r="DO872"/>
  <c r="DO871"/>
  <c r="DO870"/>
  <c r="DO869"/>
  <c r="DO868"/>
  <c r="DO859"/>
  <c r="DO858"/>
  <c r="DO857"/>
  <c r="DO856"/>
  <c r="DO855"/>
  <c r="DO854"/>
  <c r="DO853"/>
  <c r="DO852"/>
  <c r="DO844"/>
  <c r="DO843"/>
  <c r="DO842"/>
  <c r="DO841"/>
  <c r="DO840"/>
  <c r="DO839"/>
  <c r="DO838"/>
  <c r="DO837"/>
  <c r="DO832"/>
  <c r="DO829"/>
  <c r="DO828"/>
  <c r="DO827"/>
  <c r="DO826"/>
  <c r="DO825"/>
  <c r="DO824"/>
  <c r="DO823"/>
  <c r="DO822"/>
  <c r="DO817"/>
  <c r="DO814"/>
  <c r="DO813"/>
  <c r="DO812"/>
  <c r="DO811"/>
  <c r="DO810"/>
  <c r="DO809"/>
  <c r="DO808"/>
  <c r="DO807"/>
  <c r="DO806"/>
  <c r="DO798"/>
  <c r="DO797"/>
  <c r="DO796"/>
  <c r="DO795"/>
  <c r="DO794"/>
  <c r="DO793"/>
  <c r="DO792"/>
  <c r="DO791"/>
  <c r="DO790"/>
  <c r="DO782"/>
  <c r="DO781"/>
  <c r="DO780"/>
  <c r="DO779"/>
  <c r="DO778"/>
  <c r="DO777"/>
  <c r="DO776"/>
  <c r="DO775"/>
  <c r="DO774"/>
  <c r="DO773"/>
  <c r="DO772"/>
  <c r="DO764"/>
  <c r="DO763"/>
  <c r="DO762"/>
  <c r="DO761"/>
  <c r="DO760"/>
  <c r="DO759"/>
  <c r="DO758"/>
  <c r="DO757"/>
  <c r="DO756"/>
  <c r="DO752"/>
  <c r="DO748"/>
  <c r="DO747"/>
  <c r="DO746"/>
  <c r="DO745"/>
  <c r="DO744"/>
  <c r="DO743"/>
  <c r="DO742"/>
  <c r="DO741"/>
  <c r="DO740"/>
  <c r="DO736"/>
  <c r="DO732"/>
  <c r="DO731"/>
  <c r="DO730"/>
  <c r="DO729"/>
  <c r="DO728"/>
  <c r="DO727"/>
  <c r="DO726"/>
  <c r="DO725"/>
  <c r="DO717"/>
  <c r="DO716"/>
  <c r="DO715"/>
  <c r="DO714"/>
  <c r="DO713"/>
  <c r="DO712"/>
  <c r="DO711"/>
  <c r="DO702"/>
  <c r="DO701"/>
  <c r="DO700"/>
  <c r="DO699"/>
  <c r="DO698"/>
  <c r="DO697"/>
  <c r="DO687"/>
  <c r="DO686"/>
  <c r="DO685"/>
  <c r="DO684"/>
  <c r="DO683"/>
  <c r="DO682"/>
  <c r="DO681"/>
  <c r="DO672"/>
  <c r="DO671"/>
  <c r="DO670"/>
  <c r="DO669"/>
  <c r="DO668"/>
  <c r="DO667"/>
  <c r="DO658"/>
  <c r="DO657"/>
  <c r="DO656"/>
  <c r="DO655"/>
  <c r="DO654"/>
  <c r="DO653"/>
  <c r="DO644"/>
  <c r="DO643"/>
  <c r="DO642"/>
  <c r="DO641"/>
  <c r="DO640"/>
  <c r="DO639"/>
  <c r="DO638"/>
  <c r="DO627"/>
  <c r="DO626"/>
  <c r="DO625"/>
  <c r="DO624"/>
  <c r="DO623"/>
  <c r="DO622"/>
  <c r="DO621"/>
  <c r="DO612"/>
  <c r="DO611"/>
  <c r="DO610"/>
  <c r="DO609"/>
  <c r="DO608"/>
  <c r="DO607"/>
  <c r="DO606"/>
  <c r="DO596"/>
  <c r="DO595"/>
  <c r="DO594"/>
  <c r="DO593"/>
  <c r="DO592"/>
  <c r="DO591"/>
  <c r="DO590"/>
  <c r="DO589"/>
  <c r="DO580"/>
  <c r="DO579"/>
  <c r="DO578"/>
  <c r="DO577"/>
  <c r="DO576"/>
  <c r="DO575"/>
  <c r="DO565"/>
  <c r="DO564"/>
  <c r="DO563"/>
  <c r="DO562"/>
  <c r="DO561"/>
  <c r="DO560"/>
  <c r="DO559"/>
  <c r="DO558"/>
  <c r="DO547"/>
  <c r="DO546"/>
  <c r="DO545"/>
  <c r="DO544"/>
  <c r="DO543"/>
  <c r="DO542"/>
  <c r="DO541"/>
  <c r="DO540"/>
  <c r="DO539"/>
  <c r="DO530"/>
  <c r="DO529"/>
  <c r="DO528"/>
  <c r="DO527"/>
  <c r="DO526"/>
  <c r="DO525"/>
  <c r="DO524"/>
  <c r="DO500"/>
  <c r="DO499"/>
  <c r="DO498"/>
  <c r="DO497"/>
  <c r="DO496"/>
  <c r="DO495"/>
  <c r="DO494"/>
  <c r="DO493"/>
  <c r="DO489"/>
  <c r="DO482"/>
  <c r="DO481"/>
  <c r="DO480"/>
  <c r="DO479"/>
  <c r="DO478"/>
  <c r="DO477"/>
  <c r="DO476"/>
  <c r="DO475"/>
  <c r="DO474"/>
  <c r="DO466"/>
  <c r="DO465"/>
  <c r="DO464"/>
  <c r="DO463"/>
  <c r="DO462"/>
  <c r="DO461"/>
  <c r="DO460"/>
  <c r="DO459"/>
  <c r="DO458"/>
  <c r="DO457"/>
  <c r="DO449"/>
  <c r="DO448"/>
  <c r="DO447"/>
  <c r="DO446"/>
  <c r="DO445"/>
  <c r="DO444"/>
  <c r="DO443"/>
  <c r="DO440"/>
  <c r="DO433"/>
  <c r="DO431"/>
  <c r="DO430"/>
  <c r="DO429"/>
  <c r="DO428"/>
  <c r="DO427"/>
  <c r="DO426"/>
  <c r="DO425"/>
  <c r="DO424"/>
  <c r="DO423"/>
  <c r="DO416"/>
  <c r="DO415"/>
  <c r="DO414"/>
  <c r="DO413"/>
  <c r="DO412"/>
  <c r="DO411"/>
  <c r="DO410"/>
  <c r="DO409"/>
  <c r="DO408"/>
  <c r="DO400"/>
  <c r="DO399"/>
  <c r="DO398"/>
  <c r="DO397"/>
  <c r="DO396"/>
  <c r="DO395"/>
  <c r="DO394"/>
  <c r="DO393"/>
  <c r="DO392"/>
  <c r="DO382"/>
  <c r="DO381"/>
  <c r="DO380"/>
  <c r="DO379"/>
  <c r="DO378"/>
  <c r="DO377"/>
  <c r="DO376"/>
  <c r="DO375"/>
  <c r="DO365"/>
  <c r="DO364"/>
  <c r="DO363"/>
  <c r="DO362"/>
  <c r="DO361"/>
  <c r="DO360"/>
  <c r="DO359"/>
  <c r="DO358"/>
  <c r="DO356"/>
  <c r="DO347"/>
  <c r="DO346"/>
  <c r="DO345"/>
  <c r="DO344"/>
  <c r="DO343"/>
  <c r="DO342"/>
  <c r="DO341"/>
  <c r="DO340"/>
  <c r="DO339"/>
  <c r="DO338"/>
  <c r="DO337"/>
  <c r="DO336"/>
  <c r="DO326"/>
  <c r="DO325"/>
  <c r="DO324"/>
  <c r="DO323"/>
  <c r="DO322"/>
  <c r="DO321"/>
  <c r="DO320"/>
  <c r="DO319"/>
  <c r="DO318"/>
  <c r="DO308"/>
  <c r="DO307"/>
  <c r="DO306"/>
  <c r="DO305"/>
  <c r="DO304"/>
  <c r="DO303"/>
  <c r="DO302"/>
  <c r="DO301"/>
  <c r="DO299"/>
  <c r="DO290"/>
  <c r="DO289"/>
  <c r="DO288"/>
  <c r="DO287"/>
  <c r="DO286"/>
  <c r="DO285"/>
  <c r="DO284"/>
  <c r="DO283"/>
  <c r="DO272"/>
  <c r="DO260"/>
  <c r="DO259"/>
  <c r="DO248"/>
  <c r="DO247"/>
  <c r="DO246"/>
  <c r="DO245"/>
  <c r="DO244"/>
  <c r="DO243"/>
  <c r="DO242"/>
  <c r="DO241"/>
  <c r="DO232"/>
  <c r="DO231"/>
  <c r="DO230"/>
  <c r="DO229"/>
  <c r="DO228"/>
  <c r="DO227"/>
  <c r="DO226"/>
  <c r="DO217"/>
  <c r="DO216"/>
  <c r="DO215"/>
  <c r="DO214"/>
  <c r="DO213"/>
  <c r="DO212"/>
  <c r="DO211"/>
  <c r="DO210"/>
  <c r="DO199"/>
  <c r="DO198"/>
  <c r="DO197"/>
  <c r="DO196"/>
  <c r="DO195"/>
  <c r="DO194"/>
  <c r="DO193"/>
  <c r="DO192"/>
  <c r="DO183"/>
  <c r="DO182"/>
  <c r="DO173"/>
  <c r="DO172"/>
  <c r="DO163"/>
  <c r="DO162"/>
  <c r="DO161"/>
  <c r="DO160"/>
  <c r="DO159"/>
  <c r="DO158"/>
  <c r="DO157"/>
  <c r="DO156"/>
  <c r="DO147"/>
  <c r="DO146"/>
  <c r="DO145"/>
  <c r="DO144"/>
  <c r="DO143"/>
  <c r="DO142"/>
  <c r="DO141"/>
  <c r="DO140"/>
  <c r="DO139"/>
  <c r="DO138"/>
  <c r="DO129"/>
  <c r="DO128"/>
  <c r="DO127"/>
  <c r="DO126"/>
  <c r="DO125"/>
  <c r="DO124"/>
  <c r="DO123"/>
  <c r="DO119"/>
  <c r="DO114"/>
  <c r="DO113"/>
  <c r="DO112"/>
  <c r="DO111"/>
  <c r="DO110"/>
  <c r="DO109"/>
  <c r="DO108"/>
  <c r="DO107"/>
  <c r="DO106"/>
  <c r="DO97"/>
  <c r="DO96"/>
  <c r="DO95"/>
  <c r="DO94"/>
  <c r="DO93"/>
  <c r="DO92"/>
  <c r="DO91"/>
  <c r="DO89"/>
  <c r="DO80"/>
  <c r="DO79"/>
  <c r="DO78"/>
  <c r="DO77"/>
  <c r="DO76"/>
  <c r="DO75"/>
  <c r="DO74"/>
  <c r="DO72"/>
  <c r="DO63"/>
  <c r="DO62"/>
  <c r="DO61"/>
  <c r="DO60"/>
  <c r="DO59"/>
  <c r="DO58"/>
  <c r="DO57"/>
  <c r="DO55"/>
  <c r="DO46"/>
  <c r="DO41"/>
  <c r="DO36"/>
  <c r="DO30"/>
  <c r="DO24"/>
  <c r="DO18"/>
  <c r="DO13"/>
  <c r="DO9"/>
  <c r="DN580"/>
  <c r="DN39"/>
  <c r="DO39" s="1"/>
  <c r="DN38"/>
  <c r="DO38" s="1"/>
  <c r="DN32"/>
  <c r="DO32" s="1"/>
  <c r="DN26"/>
  <c r="DO26" s="1"/>
  <c r="DN20"/>
  <c r="DO20" s="1"/>
  <c r="DN15"/>
  <c r="DO15" s="1"/>
  <c r="DN1429"/>
  <c r="DO1429" s="1"/>
  <c r="DN1427"/>
  <c r="DN1426"/>
  <c r="DN1425"/>
  <c r="DN1424"/>
  <c r="DO1424" s="1"/>
  <c r="DN1423"/>
  <c r="DN1391"/>
  <c r="DN1390"/>
  <c r="DN1370"/>
  <c r="DO1370" s="1"/>
  <c r="DN1351"/>
  <c r="DO1351" s="1"/>
  <c r="DN1332"/>
  <c r="DN1313"/>
  <c r="DO1313" s="1"/>
  <c r="DN1295"/>
  <c r="DO1295" s="1"/>
  <c r="DN1276"/>
  <c r="DO1276" s="1"/>
  <c r="DN1258"/>
  <c r="DO1258" s="1"/>
  <c r="DN1240"/>
  <c r="DO1240" s="1"/>
  <c r="DN1222"/>
  <c r="DO1222" s="1"/>
  <c r="DN1204"/>
  <c r="DO1204" s="1"/>
  <c r="DN1186"/>
  <c r="DO1186" s="1"/>
  <c r="DN1168"/>
  <c r="DO1168" s="1"/>
  <c r="DN1150"/>
  <c r="DN1133"/>
  <c r="DN1116"/>
  <c r="DN1099"/>
  <c r="DN1082"/>
  <c r="DN1065"/>
  <c r="DN1048"/>
  <c r="DN1031"/>
  <c r="DN1028"/>
  <c r="DN1016"/>
  <c r="DO1016" s="1"/>
  <c r="DN1013"/>
  <c r="DN1008"/>
  <c r="DO1006"/>
  <c r="DN1003"/>
  <c r="DO1003" s="1"/>
  <c r="DN1002"/>
  <c r="DO1002" s="1"/>
  <c r="DN1001"/>
  <c r="DO1001" s="1"/>
  <c r="DN986"/>
  <c r="DO986" s="1"/>
  <c r="DN970"/>
  <c r="DO970" s="1"/>
  <c r="DN954"/>
  <c r="DN940"/>
  <c r="DO940" s="1"/>
  <c r="DN924"/>
  <c r="DO924" s="1"/>
  <c r="DN908"/>
  <c r="DO908" s="1"/>
  <c r="DN892"/>
  <c r="DO892" s="1"/>
  <c r="DN876"/>
  <c r="DO876" s="1"/>
  <c r="DN861"/>
  <c r="DO861" s="1"/>
  <c r="DN846"/>
  <c r="DO846" s="1"/>
  <c r="DN831"/>
  <c r="DO831" s="1"/>
  <c r="DN816"/>
  <c r="DO816" s="1"/>
  <c r="DN800"/>
  <c r="DO800" s="1"/>
  <c r="DN784"/>
  <c r="DO784" s="1"/>
  <c r="DN766"/>
  <c r="DO766" s="1"/>
  <c r="DN750"/>
  <c r="DO750" s="1"/>
  <c r="DN734"/>
  <c r="DO734" s="1"/>
  <c r="DN719"/>
  <c r="DO719" s="1"/>
  <c r="DN704"/>
  <c r="DO704" s="1"/>
  <c r="DN690"/>
  <c r="DO690" s="1"/>
  <c r="DN689"/>
  <c r="DO689" s="1"/>
  <c r="DN674"/>
  <c r="DO674" s="1"/>
  <c r="DN660"/>
  <c r="DO660" s="1"/>
  <c r="DN646"/>
  <c r="DO646" s="1"/>
  <c r="DN629"/>
  <c r="DO629" s="1"/>
  <c r="DN615"/>
  <c r="DO615" s="1"/>
  <c r="DN614"/>
  <c r="DO614" s="1"/>
  <c r="DN588"/>
  <c r="DO588" s="1"/>
  <c r="DN582"/>
  <c r="DO582" s="1"/>
  <c r="DN575"/>
  <c r="DN574"/>
  <c r="DO574" s="1"/>
  <c r="DN573"/>
  <c r="DO573" s="1"/>
  <c r="DN571"/>
  <c r="DO571" s="1"/>
  <c r="DN570"/>
  <c r="DO570" s="1"/>
  <c r="DN569"/>
  <c r="DO569" s="1"/>
  <c r="DN568"/>
  <c r="DO568" s="1"/>
  <c r="DN567"/>
  <c r="DO567" s="1"/>
  <c r="DN560"/>
  <c r="DN559"/>
  <c r="DN558"/>
  <c r="DN557"/>
  <c r="DO557" s="1"/>
  <c r="DN556"/>
  <c r="DO556" s="1"/>
  <c r="DN555"/>
  <c r="DO555" s="1"/>
  <c r="DN554"/>
  <c r="DO554" s="1"/>
  <c r="DN553"/>
  <c r="DO553" s="1"/>
  <c r="DN551"/>
  <c r="DO551" s="1"/>
  <c r="DN550"/>
  <c r="DO550" s="1"/>
  <c r="DN532"/>
  <c r="DO532" s="1"/>
  <c r="DN517"/>
  <c r="DO517" s="1"/>
  <c r="DN484"/>
  <c r="DO484" s="1"/>
  <c r="DN468"/>
  <c r="DO468" s="1"/>
  <c r="DN451"/>
  <c r="DO451" s="1"/>
  <c r="DN442"/>
  <c r="DO442" s="1"/>
  <c r="DN441"/>
  <c r="DO441" s="1"/>
  <c r="DN418"/>
  <c r="DO418" s="1"/>
  <c r="DN402"/>
  <c r="DO402" s="1"/>
  <c r="DN400"/>
  <c r="DN384"/>
  <c r="DO384" s="1"/>
  <c r="DN382"/>
  <c r="DN374"/>
  <c r="DO374" s="1"/>
  <c r="DN368"/>
  <c r="DO368" s="1"/>
  <c r="DN347"/>
  <c r="DN346"/>
  <c r="DN338"/>
  <c r="DN337"/>
  <c r="DN336"/>
  <c r="DN332"/>
  <c r="DO332" s="1"/>
  <c r="DN329"/>
  <c r="DO329" s="1"/>
  <c r="DN317"/>
  <c r="DO317" s="1"/>
  <c r="DN316"/>
  <c r="DO316" s="1"/>
  <c r="DN310"/>
  <c r="DO310" s="1"/>
  <c r="DN293"/>
  <c r="DO293" s="1"/>
  <c r="DN292"/>
  <c r="DO292" s="1"/>
  <c r="DN274"/>
  <c r="DO274" s="1"/>
  <c r="DN268"/>
  <c r="DN262"/>
  <c r="DO262" s="1"/>
  <c r="DN258"/>
  <c r="DN257"/>
  <c r="DN250"/>
  <c r="DO250" s="1"/>
  <c r="DN248"/>
  <c r="DN247"/>
  <c r="DN246"/>
  <c r="DN240"/>
  <c r="DO240" s="1"/>
  <c r="DN239"/>
  <c r="DO239" s="1"/>
  <c r="DN234"/>
  <c r="DO234" s="1"/>
  <c r="DN232"/>
  <c r="DN231"/>
  <c r="DN230"/>
  <c r="DN219"/>
  <c r="DO219" s="1"/>
  <c r="DN217"/>
  <c r="DN216"/>
  <c r="DN209"/>
  <c r="DO209" s="1"/>
  <c r="DN208"/>
  <c r="DO208" s="1"/>
  <c r="DN199"/>
  <c r="DN192"/>
  <c r="DN191"/>
  <c r="DO191" s="1"/>
  <c r="DN185"/>
  <c r="DO185" s="1"/>
  <c r="DN178"/>
  <c r="DO178" s="1"/>
  <c r="DN175"/>
  <c r="DO175" s="1"/>
  <c r="DN165"/>
  <c r="DO165" s="1"/>
  <c r="DN163"/>
  <c r="DN150"/>
  <c r="DO150" s="1"/>
  <c r="DN149"/>
  <c r="DO149" s="1"/>
  <c r="DN131"/>
  <c r="DO131" s="1"/>
  <c r="DN122"/>
  <c r="DO122" s="1"/>
  <c r="DN119"/>
  <c r="DN116"/>
  <c r="DO116" s="1"/>
  <c r="DN106"/>
  <c r="DN99"/>
  <c r="DO99" s="1"/>
  <c r="DN90"/>
  <c r="DO90" s="1"/>
  <c r="DN73"/>
  <c r="DO73" s="1"/>
  <c r="DN65"/>
  <c r="DO65" s="1"/>
  <c r="DN56"/>
  <c r="DO56" s="1"/>
  <c r="DN48"/>
  <c r="DO48" s="1"/>
  <c r="H21"/>
  <c r="DL21" l="1"/>
  <c r="DJ21"/>
  <c r="DH21"/>
  <c r="DF21"/>
  <c r="DD21"/>
  <c r="DB21"/>
  <c r="CZ21"/>
  <c r="CX21"/>
  <c r="CV21"/>
  <c r="CT21"/>
  <c r="CR21"/>
  <c r="CP21"/>
  <c r="CL21"/>
  <c r="CB21"/>
  <c r="BZ21"/>
  <c r="BX21"/>
  <c r="BV21"/>
  <c r="BR21"/>
  <c r="BP21"/>
  <c r="BN21"/>
  <c r="DM21"/>
  <c r="DK21"/>
  <c r="DI21"/>
  <c r="DG21"/>
  <c r="DE21"/>
  <c r="DC21"/>
  <c r="DA21"/>
  <c r="CY21"/>
  <c r="CW21"/>
  <c r="CU21"/>
  <c r="CS21"/>
  <c r="CQ21"/>
  <c r="CO21"/>
  <c r="CM21"/>
  <c r="CA21"/>
  <c r="BY21"/>
  <c r="BW21"/>
  <c r="BQ21"/>
  <c r="BO21"/>
  <c r="N1448"/>
  <c r="M1457"/>
  <c r="S1453"/>
  <c r="DP73"/>
  <c r="DQ73" s="1"/>
  <c r="DR73" s="1"/>
  <c r="DS73" s="1"/>
  <c r="DP116"/>
  <c r="DQ116" s="1"/>
  <c r="DR116" s="1"/>
  <c r="DS116" s="1"/>
  <c r="DP149"/>
  <c r="DQ149" s="1"/>
  <c r="DR149" s="1"/>
  <c r="DS149" s="1"/>
  <c r="DP175"/>
  <c r="DQ175" s="1"/>
  <c r="DR175" s="1"/>
  <c r="DS175" s="1"/>
  <c r="DP219"/>
  <c r="DQ219" s="1"/>
  <c r="DR219" s="1"/>
  <c r="DS219" s="1"/>
  <c r="DP234"/>
  <c r="DQ234" s="1"/>
  <c r="DR234" s="1"/>
  <c r="DS234" s="1"/>
  <c r="DP250"/>
  <c r="DQ250" s="1"/>
  <c r="DR250" s="1"/>
  <c r="DS250" s="1"/>
  <c r="DP292"/>
  <c r="DQ292" s="1"/>
  <c r="DR292" s="1"/>
  <c r="DS292" s="1"/>
  <c r="DP317"/>
  <c r="DQ317" s="1"/>
  <c r="DR317" s="1"/>
  <c r="DS317" s="1"/>
  <c r="DP418"/>
  <c r="DQ418" s="1"/>
  <c r="DR418" s="1"/>
  <c r="DS418" s="1"/>
  <c r="DP468"/>
  <c r="DQ468" s="1"/>
  <c r="DR468" s="1"/>
  <c r="DS468" s="1"/>
  <c r="DP550"/>
  <c r="DQ550" s="1"/>
  <c r="DR550" s="1"/>
  <c r="DS550" s="1"/>
  <c r="DP555"/>
  <c r="DQ555" s="1"/>
  <c r="DR555" s="1"/>
  <c r="DS555" s="1"/>
  <c r="DP569"/>
  <c r="DQ569" s="1"/>
  <c r="DR569" s="1"/>
  <c r="DS569" s="1"/>
  <c r="DP571"/>
  <c r="DQ571" s="1"/>
  <c r="DR571" s="1"/>
  <c r="DS571" s="1"/>
  <c r="DP574"/>
  <c r="DQ574" s="1"/>
  <c r="DR574" s="1"/>
  <c r="DS574" s="1"/>
  <c r="DP588"/>
  <c r="DQ588" s="1"/>
  <c r="DR588" s="1"/>
  <c r="DS588" s="1"/>
  <c r="DP615"/>
  <c r="DQ615" s="1"/>
  <c r="DR615" s="1"/>
  <c r="DS615" s="1"/>
  <c r="DP646"/>
  <c r="DQ646" s="1"/>
  <c r="DR646" s="1"/>
  <c r="DS646" s="1"/>
  <c r="DP674"/>
  <c r="DQ674" s="1"/>
  <c r="DR674" s="1"/>
  <c r="DS674" s="1"/>
  <c r="DP690"/>
  <c r="DQ690" s="1"/>
  <c r="DR690" s="1"/>
  <c r="DS690" s="1"/>
  <c r="DP719"/>
  <c r="DQ719" s="1"/>
  <c r="DR719" s="1"/>
  <c r="DS719" s="1"/>
  <c r="DP750"/>
  <c r="DQ750" s="1"/>
  <c r="DR750" s="1"/>
  <c r="DS750" s="1"/>
  <c r="DP784"/>
  <c r="DQ784" s="1"/>
  <c r="DR784" s="1"/>
  <c r="DS784" s="1"/>
  <c r="DP816"/>
  <c r="DQ816" s="1"/>
  <c r="DR816" s="1"/>
  <c r="DS816" s="1"/>
  <c r="DP846"/>
  <c r="DQ846" s="1"/>
  <c r="DR846" s="1"/>
  <c r="DS846" s="1"/>
  <c r="DP876"/>
  <c r="DQ876" s="1"/>
  <c r="DR876" s="1"/>
  <c r="DS876" s="1"/>
  <c r="DP908"/>
  <c r="DQ908" s="1"/>
  <c r="DR908" s="1"/>
  <c r="DS908" s="1"/>
  <c r="DP940"/>
  <c r="DQ940" s="1"/>
  <c r="DR940" s="1"/>
  <c r="DS940" s="1"/>
  <c r="DP970"/>
  <c r="DQ970" s="1"/>
  <c r="DR970" s="1"/>
  <c r="DS970" s="1"/>
  <c r="DP1001"/>
  <c r="DQ1001" s="1"/>
  <c r="DR1001" s="1"/>
  <c r="DS1001" s="1"/>
  <c r="DP1003"/>
  <c r="DQ1003" s="1"/>
  <c r="DR1003" s="1"/>
  <c r="DS1003" s="1"/>
  <c r="DP1016"/>
  <c r="DQ1016" s="1"/>
  <c r="DR1016" s="1"/>
  <c r="DS1016" s="1"/>
  <c r="DP1168"/>
  <c r="DQ1168" s="1"/>
  <c r="DR1168" s="1"/>
  <c r="DS1168" s="1"/>
  <c r="DP1204"/>
  <c r="DQ1204" s="1"/>
  <c r="DR1204" s="1"/>
  <c r="DS1204" s="1"/>
  <c r="DP1240"/>
  <c r="DQ1240" s="1"/>
  <c r="DR1240" s="1"/>
  <c r="DS1240" s="1"/>
  <c r="DP1276"/>
  <c r="DQ1276" s="1"/>
  <c r="DR1276" s="1"/>
  <c r="DS1276" s="1"/>
  <c r="DP1313"/>
  <c r="DQ1313" s="1"/>
  <c r="DR1313" s="1"/>
  <c r="DS1313" s="1"/>
  <c r="DP1351"/>
  <c r="DQ1351" s="1"/>
  <c r="DR1351" s="1"/>
  <c r="DS1351" s="1"/>
  <c r="DP1429"/>
  <c r="DQ1429" s="1"/>
  <c r="DR1429" s="1"/>
  <c r="DS1429" s="1"/>
  <c r="DP20"/>
  <c r="DQ20" s="1"/>
  <c r="DR20" s="1"/>
  <c r="DS20" s="1"/>
  <c r="DP32"/>
  <c r="DQ32" s="1"/>
  <c r="DR32" s="1"/>
  <c r="DS32" s="1"/>
  <c r="DP39"/>
  <c r="DQ39" s="1"/>
  <c r="DR39" s="1"/>
  <c r="DS39" s="1"/>
  <c r="DP24"/>
  <c r="DP36"/>
  <c r="DP41"/>
  <c r="DP57"/>
  <c r="DP59"/>
  <c r="DP61"/>
  <c r="DP63"/>
  <c r="DP75"/>
  <c r="DP77"/>
  <c r="DP79"/>
  <c r="DP91"/>
  <c r="DP93"/>
  <c r="DP95"/>
  <c r="DP97"/>
  <c r="DP106"/>
  <c r="DQ106" s="1"/>
  <c r="DR106" s="1"/>
  <c r="DS106" s="1"/>
  <c r="DP107"/>
  <c r="DP109"/>
  <c r="DP111"/>
  <c r="DP113"/>
  <c r="DP123"/>
  <c r="DP125"/>
  <c r="DP127"/>
  <c r="DP129"/>
  <c r="DP139"/>
  <c r="DP141"/>
  <c r="DP143"/>
  <c r="DP145"/>
  <c r="DP147"/>
  <c r="DP157"/>
  <c r="DP159"/>
  <c r="DP161"/>
  <c r="DP163"/>
  <c r="DQ163" s="1"/>
  <c r="DR163" s="1"/>
  <c r="DS163" s="1"/>
  <c r="DP173"/>
  <c r="DP183"/>
  <c r="DP192"/>
  <c r="DQ192" s="1"/>
  <c r="DR192" s="1"/>
  <c r="DS192" s="1"/>
  <c r="DP194"/>
  <c r="DP197"/>
  <c r="DP199"/>
  <c r="DQ199" s="1"/>
  <c r="DR199" s="1"/>
  <c r="DS199" s="1"/>
  <c r="DP210"/>
  <c r="DP212"/>
  <c r="DP214"/>
  <c r="DP216"/>
  <c r="DQ216" s="1"/>
  <c r="DR216" s="1"/>
  <c r="DS216" s="1"/>
  <c r="DP227"/>
  <c r="DP229"/>
  <c r="DP231"/>
  <c r="DQ231" s="1"/>
  <c r="DR231" s="1"/>
  <c r="DS231" s="1"/>
  <c r="DP242"/>
  <c r="DP244"/>
  <c r="DP246"/>
  <c r="DQ246" s="1"/>
  <c r="DR246" s="1"/>
  <c r="DS246" s="1"/>
  <c r="DP248"/>
  <c r="DQ248" s="1"/>
  <c r="DR248" s="1"/>
  <c r="DS248" s="1"/>
  <c r="DP259"/>
  <c r="DP284"/>
  <c r="DP286"/>
  <c r="DP288"/>
  <c r="DP290"/>
  <c r="DP299"/>
  <c r="DP301"/>
  <c r="DP303"/>
  <c r="DP305"/>
  <c r="DP409"/>
  <c r="DP411"/>
  <c r="DP413"/>
  <c r="DP415"/>
  <c r="DP424"/>
  <c r="DP426"/>
  <c r="DP428"/>
  <c r="DP430"/>
  <c r="DP433"/>
  <c r="DP443"/>
  <c r="DP445"/>
  <c r="DP447"/>
  <c r="DP449"/>
  <c r="DP475"/>
  <c r="DP477"/>
  <c r="DP479"/>
  <c r="DP481"/>
  <c r="DP540"/>
  <c r="DP543"/>
  <c r="DP545"/>
  <c r="DP547"/>
  <c r="DP622"/>
  <c r="DP624"/>
  <c r="DP626"/>
  <c r="DP638"/>
  <c r="DP640"/>
  <c r="DP642"/>
  <c r="DP644"/>
  <c r="DP653"/>
  <c r="DP655"/>
  <c r="DP657"/>
  <c r="DP682"/>
  <c r="DP684"/>
  <c r="DP686"/>
  <c r="DP712"/>
  <c r="DP714"/>
  <c r="DP716"/>
  <c r="DP741"/>
  <c r="DP743"/>
  <c r="DP745"/>
  <c r="DP747"/>
  <c r="DP790"/>
  <c r="DP792"/>
  <c r="DP794"/>
  <c r="DP796"/>
  <c r="DP798"/>
  <c r="DP900"/>
  <c r="DP902"/>
  <c r="DP904"/>
  <c r="DP906"/>
  <c r="DP915"/>
  <c r="DP917"/>
  <c r="DP919"/>
  <c r="DP921"/>
  <c r="DP962"/>
  <c r="DP964"/>
  <c r="DP966"/>
  <c r="DP968"/>
  <c r="DP977"/>
  <c r="DP979"/>
  <c r="DP981"/>
  <c r="DP983"/>
  <c r="DP1008"/>
  <c r="DQ1008" s="1"/>
  <c r="DR1008" s="1"/>
  <c r="DS1008" s="1"/>
  <c r="DP1010"/>
  <c r="DP1012"/>
  <c r="DP1023"/>
  <c r="DP1025"/>
  <c r="DP1027"/>
  <c r="DP1042"/>
  <c r="DP1044"/>
  <c r="DP1046"/>
  <c r="DP1059"/>
  <c r="DP1061"/>
  <c r="DP1063"/>
  <c r="DP1077"/>
  <c r="DP1079"/>
  <c r="DP1093"/>
  <c r="DP1095"/>
  <c r="DP1097"/>
  <c r="DP1111"/>
  <c r="DP1113"/>
  <c r="DP1127"/>
  <c r="DP1129"/>
  <c r="DP1131"/>
  <c r="DP1162"/>
  <c r="DP1164"/>
  <c r="DP1166"/>
  <c r="DP1200"/>
  <c r="DP1202"/>
  <c r="DP1235"/>
  <c r="DP1237"/>
  <c r="DP1253"/>
  <c r="DP1255"/>
  <c r="DP1289"/>
  <c r="DP1291"/>
  <c r="DP1293"/>
  <c r="DP1444"/>
  <c r="DP56"/>
  <c r="DQ56" s="1"/>
  <c r="DR56" s="1"/>
  <c r="DS56" s="1"/>
  <c r="DP99"/>
  <c r="DQ99" s="1"/>
  <c r="DR99" s="1"/>
  <c r="DS99" s="1"/>
  <c r="DP122"/>
  <c r="DQ122" s="1"/>
  <c r="DR122" s="1"/>
  <c r="DS122" s="1"/>
  <c r="DP185"/>
  <c r="DQ185" s="1"/>
  <c r="DR185" s="1"/>
  <c r="DS185" s="1"/>
  <c r="DP208"/>
  <c r="DQ208" s="1"/>
  <c r="DR208" s="1"/>
  <c r="DS208" s="1"/>
  <c r="DP240"/>
  <c r="DQ240" s="1"/>
  <c r="DR240" s="1"/>
  <c r="DS240" s="1"/>
  <c r="DP310"/>
  <c r="DQ310" s="1"/>
  <c r="DR310" s="1"/>
  <c r="DS310" s="1"/>
  <c r="DP332"/>
  <c r="DQ332" s="1"/>
  <c r="DR332" s="1"/>
  <c r="DS332" s="1"/>
  <c r="DP368"/>
  <c r="DQ368" s="1"/>
  <c r="DR368" s="1"/>
  <c r="DS368" s="1"/>
  <c r="DP442"/>
  <c r="DQ442" s="1"/>
  <c r="DR442" s="1"/>
  <c r="DS442" s="1"/>
  <c r="DP517"/>
  <c r="DQ517" s="1"/>
  <c r="DR517" s="1"/>
  <c r="DS517" s="1"/>
  <c r="DP553"/>
  <c r="DQ553" s="1"/>
  <c r="DR553" s="1"/>
  <c r="DS553" s="1"/>
  <c r="DP557"/>
  <c r="DQ557" s="1"/>
  <c r="DR557" s="1"/>
  <c r="DS557" s="1"/>
  <c r="DP567"/>
  <c r="DQ567" s="1"/>
  <c r="DR567" s="1"/>
  <c r="DS567" s="1"/>
  <c r="DP48"/>
  <c r="DQ48" s="1"/>
  <c r="DR48" s="1"/>
  <c r="DS48" s="1"/>
  <c r="DP65"/>
  <c r="DQ65" s="1"/>
  <c r="DR65" s="1"/>
  <c r="DS65" s="1"/>
  <c r="DP90"/>
  <c r="DQ90" s="1"/>
  <c r="DR90" s="1"/>
  <c r="DS90" s="1"/>
  <c r="DP131"/>
  <c r="DQ131" s="1"/>
  <c r="DR131" s="1"/>
  <c r="DS131" s="1"/>
  <c r="DP150"/>
  <c r="DQ150" s="1"/>
  <c r="DR150" s="1"/>
  <c r="DS150" s="1"/>
  <c r="DP165"/>
  <c r="DQ165" s="1"/>
  <c r="DR165" s="1"/>
  <c r="DS165" s="1"/>
  <c r="DP178"/>
  <c r="DQ178" s="1"/>
  <c r="DR178" s="1"/>
  <c r="DS178" s="1"/>
  <c r="DP191"/>
  <c r="DQ191" s="1"/>
  <c r="DR191" s="1"/>
  <c r="DS191" s="1"/>
  <c r="DP209"/>
  <c r="DQ209" s="1"/>
  <c r="DR209" s="1"/>
  <c r="DS209" s="1"/>
  <c r="DP239"/>
  <c r="DQ239" s="1"/>
  <c r="DR239" s="1"/>
  <c r="DS239" s="1"/>
  <c r="DP262"/>
  <c r="DQ262" s="1"/>
  <c r="DR262" s="1"/>
  <c r="DS262" s="1"/>
  <c r="DP274"/>
  <c r="DQ274" s="1"/>
  <c r="DR274" s="1"/>
  <c r="DS274" s="1"/>
  <c r="DP293"/>
  <c r="DQ293" s="1"/>
  <c r="DR293" s="1"/>
  <c r="DS293" s="1"/>
  <c r="DP316"/>
  <c r="DQ316" s="1"/>
  <c r="DR316" s="1"/>
  <c r="DS316" s="1"/>
  <c r="DP329"/>
  <c r="DQ329" s="1"/>
  <c r="DR329" s="1"/>
  <c r="DS329" s="1"/>
  <c r="DP374"/>
  <c r="DQ374" s="1"/>
  <c r="DR374" s="1"/>
  <c r="DS374" s="1"/>
  <c r="DP384"/>
  <c r="DQ384" s="1"/>
  <c r="DR384" s="1"/>
  <c r="DS384" s="1"/>
  <c r="DP402"/>
  <c r="DQ402" s="1"/>
  <c r="DR402" s="1"/>
  <c r="DS402" s="1"/>
  <c r="DP441"/>
  <c r="DQ441" s="1"/>
  <c r="DR441" s="1"/>
  <c r="DS441" s="1"/>
  <c r="DP451"/>
  <c r="DQ451" s="1"/>
  <c r="DR451" s="1"/>
  <c r="DS451" s="1"/>
  <c r="DP484"/>
  <c r="DQ484" s="1"/>
  <c r="DR484" s="1"/>
  <c r="DS484" s="1"/>
  <c r="DP532"/>
  <c r="DQ532" s="1"/>
  <c r="DR532" s="1"/>
  <c r="DS532" s="1"/>
  <c r="DP551"/>
  <c r="DQ551" s="1"/>
  <c r="DR551" s="1"/>
  <c r="DS551" s="1"/>
  <c r="DP554"/>
  <c r="DQ554" s="1"/>
  <c r="DR554" s="1"/>
  <c r="DS554" s="1"/>
  <c r="DP556"/>
  <c r="DQ556" s="1"/>
  <c r="DR556" s="1"/>
  <c r="DS556" s="1"/>
  <c r="DP568"/>
  <c r="DQ568" s="1"/>
  <c r="DR568" s="1"/>
  <c r="DS568" s="1"/>
  <c r="DP570"/>
  <c r="DQ570" s="1"/>
  <c r="DR570" s="1"/>
  <c r="DS570" s="1"/>
  <c r="DP573"/>
  <c r="DQ573" s="1"/>
  <c r="DR573" s="1"/>
  <c r="DS573" s="1"/>
  <c r="DP582"/>
  <c r="DQ582" s="1"/>
  <c r="DR582" s="1"/>
  <c r="DS582" s="1"/>
  <c r="DP614"/>
  <c r="DQ614" s="1"/>
  <c r="DR614" s="1"/>
  <c r="DS614" s="1"/>
  <c r="DP629"/>
  <c r="DQ629" s="1"/>
  <c r="DR629" s="1"/>
  <c r="DS629" s="1"/>
  <c r="DP660"/>
  <c r="DQ660" s="1"/>
  <c r="DR660" s="1"/>
  <c r="DS660" s="1"/>
  <c r="DP689"/>
  <c r="DQ689" s="1"/>
  <c r="DR689" s="1"/>
  <c r="DS689" s="1"/>
  <c r="DP704"/>
  <c r="DQ704" s="1"/>
  <c r="DR704" s="1"/>
  <c r="DS704" s="1"/>
  <c r="DP734"/>
  <c r="DQ734" s="1"/>
  <c r="DR734" s="1"/>
  <c r="DS734" s="1"/>
  <c r="DP766"/>
  <c r="DQ766" s="1"/>
  <c r="DR766" s="1"/>
  <c r="DS766" s="1"/>
  <c r="DP800"/>
  <c r="DQ800" s="1"/>
  <c r="DR800" s="1"/>
  <c r="DS800" s="1"/>
  <c r="DP831"/>
  <c r="DQ831" s="1"/>
  <c r="DR831" s="1"/>
  <c r="DS831" s="1"/>
  <c r="DP861"/>
  <c r="DQ861" s="1"/>
  <c r="DR861" s="1"/>
  <c r="DS861" s="1"/>
  <c r="DP892"/>
  <c r="DQ892" s="1"/>
  <c r="DR892" s="1"/>
  <c r="DS892" s="1"/>
  <c r="DP924"/>
  <c r="DQ924" s="1"/>
  <c r="DR924" s="1"/>
  <c r="DS924" s="1"/>
  <c r="DP986"/>
  <c r="DQ986" s="1"/>
  <c r="DR986" s="1"/>
  <c r="DS986" s="1"/>
  <c r="DP1002"/>
  <c r="DQ1002" s="1"/>
  <c r="DR1002" s="1"/>
  <c r="DS1002" s="1"/>
  <c r="DP1006"/>
  <c r="DQ1006" s="1"/>
  <c r="DR1006" s="1"/>
  <c r="DS1006" s="1"/>
  <c r="DP1186"/>
  <c r="DQ1186" s="1"/>
  <c r="DR1186" s="1"/>
  <c r="DS1186" s="1"/>
  <c r="DP1222"/>
  <c r="DQ1222" s="1"/>
  <c r="DR1222" s="1"/>
  <c r="DS1222" s="1"/>
  <c r="DP1258"/>
  <c r="DQ1258" s="1"/>
  <c r="DR1258" s="1"/>
  <c r="DS1258" s="1"/>
  <c r="DP1295"/>
  <c r="DQ1295" s="1"/>
  <c r="DR1295" s="1"/>
  <c r="DS1295" s="1"/>
  <c r="DP1370"/>
  <c r="DQ1370" s="1"/>
  <c r="DR1370" s="1"/>
  <c r="DS1370" s="1"/>
  <c r="DP1424"/>
  <c r="DQ1424" s="1"/>
  <c r="DR1424" s="1"/>
  <c r="DS1424" s="1"/>
  <c r="DP15"/>
  <c r="DQ15" s="1"/>
  <c r="DR15" s="1"/>
  <c r="DS15" s="1"/>
  <c r="DP26"/>
  <c r="DQ26" s="1"/>
  <c r="DR26" s="1"/>
  <c r="DS26" s="1"/>
  <c r="DP38"/>
  <c r="DQ38" s="1"/>
  <c r="DR38" s="1"/>
  <c r="DS38" s="1"/>
  <c r="DP9"/>
  <c r="DP13"/>
  <c r="DP18"/>
  <c r="DP30"/>
  <c r="DP46"/>
  <c r="DP58"/>
  <c r="DP60"/>
  <c r="DP62"/>
  <c r="DP74"/>
  <c r="DP76"/>
  <c r="DP78"/>
  <c r="DP80"/>
  <c r="DP92"/>
  <c r="DP94"/>
  <c r="DP96"/>
  <c r="DP108"/>
  <c r="DP110"/>
  <c r="DP112"/>
  <c r="DP114"/>
  <c r="DP119"/>
  <c r="DQ119" s="1"/>
  <c r="DR119" s="1"/>
  <c r="DS119" s="1"/>
  <c r="DP124"/>
  <c r="DP126"/>
  <c r="DP128"/>
  <c r="DP140"/>
  <c r="DP142"/>
  <c r="DP144"/>
  <c r="DP146"/>
  <c r="DP158"/>
  <c r="DP160"/>
  <c r="DP162"/>
  <c r="DP172"/>
  <c r="DP182"/>
  <c r="DP193"/>
  <c r="DP195"/>
  <c r="DP198"/>
  <c r="DP211"/>
  <c r="DP213"/>
  <c r="DP215"/>
  <c r="DP217"/>
  <c r="DQ217" s="1"/>
  <c r="DR217" s="1"/>
  <c r="DS217" s="1"/>
  <c r="DP226"/>
  <c r="DP228"/>
  <c r="DP230"/>
  <c r="DQ230" s="1"/>
  <c r="DR230" s="1"/>
  <c r="DS230" s="1"/>
  <c r="DP232"/>
  <c r="DQ232" s="1"/>
  <c r="DR232" s="1"/>
  <c r="DS232" s="1"/>
  <c r="DP241"/>
  <c r="DP243"/>
  <c r="DP245"/>
  <c r="DP247"/>
  <c r="DQ247" s="1"/>
  <c r="DR247" s="1"/>
  <c r="DS247" s="1"/>
  <c r="DP260"/>
  <c r="DP272"/>
  <c r="DP283"/>
  <c r="DP285"/>
  <c r="DP287"/>
  <c r="DP289"/>
  <c r="DP302"/>
  <c r="DP304"/>
  <c r="DP306"/>
  <c r="DP308"/>
  <c r="DP319"/>
  <c r="DP321"/>
  <c r="DP323"/>
  <c r="DP325"/>
  <c r="DP336"/>
  <c r="DQ336" s="1"/>
  <c r="DR336" s="1"/>
  <c r="DS336" s="1"/>
  <c r="DP338"/>
  <c r="DQ338" s="1"/>
  <c r="DR338" s="1"/>
  <c r="DS338" s="1"/>
  <c r="DP340"/>
  <c r="DP342"/>
  <c r="DP344"/>
  <c r="DP346"/>
  <c r="DQ346" s="1"/>
  <c r="DR346" s="1"/>
  <c r="DS346" s="1"/>
  <c r="DP358"/>
  <c r="DP360"/>
  <c r="DP362"/>
  <c r="DP364"/>
  <c r="DP375"/>
  <c r="DP377"/>
  <c r="DP379"/>
  <c r="DP381"/>
  <c r="DP392"/>
  <c r="DP394"/>
  <c r="DP396"/>
  <c r="DP398"/>
  <c r="DP400"/>
  <c r="DQ400" s="1"/>
  <c r="DR400" s="1"/>
  <c r="DS400" s="1"/>
  <c r="DP458"/>
  <c r="DP460"/>
  <c r="DP462"/>
  <c r="DP464"/>
  <c r="DP466"/>
  <c r="DP494"/>
  <c r="DP496"/>
  <c r="DP498"/>
  <c r="DP500"/>
  <c r="DP524"/>
  <c r="DP526"/>
  <c r="DP528"/>
  <c r="DP558"/>
  <c r="DQ558" s="1"/>
  <c r="DR558" s="1"/>
  <c r="DS558" s="1"/>
  <c r="DP560"/>
  <c r="DQ560" s="1"/>
  <c r="DR560" s="1"/>
  <c r="DS560" s="1"/>
  <c r="DP562"/>
  <c r="DP564"/>
  <c r="DP576"/>
  <c r="DP578"/>
  <c r="DP580"/>
  <c r="DQ580" s="1"/>
  <c r="DR580" s="1"/>
  <c r="DS580" s="1"/>
  <c r="DP589"/>
  <c r="DP591"/>
  <c r="DP593"/>
  <c r="DP595"/>
  <c r="DP606"/>
  <c r="DP608"/>
  <c r="DP610"/>
  <c r="DP612"/>
  <c r="DP668"/>
  <c r="DP670"/>
  <c r="DP672"/>
  <c r="DP698"/>
  <c r="DP700"/>
  <c r="DP702"/>
  <c r="DP725"/>
  <c r="DP727"/>
  <c r="DP729"/>
  <c r="DP731"/>
  <c r="DP757"/>
  <c r="DP759"/>
  <c r="DP761"/>
  <c r="DP763"/>
  <c r="DP773"/>
  <c r="DP775"/>
  <c r="DP777"/>
  <c r="DP779"/>
  <c r="DP781"/>
  <c r="DP807"/>
  <c r="DP809"/>
  <c r="DP811"/>
  <c r="DP813"/>
  <c r="DP822"/>
  <c r="DP824"/>
  <c r="DP826"/>
  <c r="DP828"/>
  <c r="DP837"/>
  <c r="DP839"/>
  <c r="DP841"/>
  <c r="DP843"/>
  <c r="DP853"/>
  <c r="DP855"/>
  <c r="DP857"/>
  <c r="DP859"/>
  <c r="DP868"/>
  <c r="DP870"/>
  <c r="DP872"/>
  <c r="DP874"/>
  <c r="DP883"/>
  <c r="DP885"/>
  <c r="DP887"/>
  <c r="DP889"/>
  <c r="DP926"/>
  <c r="DP932"/>
  <c r="DP934"/>
  <c r="DP938"/>
  <c r="DP947"/>
  <c r="DP949"/>
  <c r="DP951"/>
  <c r="DP954"/>
  <c r="DQ954" s="1"/>
  <c r="DR954" s="1"/>
  <c r="DS954" s="1"/>
  <c r="DP992"/>
  <c r="DP994"/>
  <c r="DP996"/>
  <c r="DP998"/>
  <c r="DP1021"/>
  <c r="DP1182"/>
  <c r="DP1184"/>
  <c r="DP1217"/>
  <c r="DP1219"/>
  <c r="DP1349"/>
  <c r="DP1386"/>
  <c r="DP1387"/>
  <c r="DP1388"/>
  <c r="DP1426"/>
  <c r="DQ1426" s="1"/>
  <c r="DR1426" s="1"/>
  <c r="DS1426" s="1"/>
  <c r="DP307"/>
  <c r="DP318"/>
  <c r="DP320"/>
  <c r="DP322"/>
  <c r="DP324"/>
  <c r="DP326"/>
  <c r="DP337"/>
  <c r="DQ337" s="1"/>
  <c r="DR337" s="1"/>
  <c r="DS337" s="1"/>
  <c r="DP339"/>
  <c r="DP341"/>
  <c r="DP343"/>
  <c r="DP345"/>
  <c r="DP347"/>
  <c r="DQ347" s="1"/>
  <c r="DR347" s="1"/>
  <c r="DS347" s="1"/>
  <c r="DP359"/>
  <c r="DP361"/>
  <c r="DP363"/>
  <c r="DP365"/>
  <c r="DP376"/>
  <c r="DP378"/>
  <c r="DP380"/>
  <c r="DP382"/>
  <c r="DQ382" s="1"/>
  <c r="DR382" s="1"/>
  <c r="DS382" s="1"/>
  <c r="DP393"/>
  <c r="DP395"/>
  <c r="DP397"/>
  <c r="DP399"/>
  <c r="DP408"/>
  <c r="DP410"/>
  <c r="DP412"/>
  <c r="DP414"/>
  <c r="DP416"/>
  <c r="DP423"/>
  <c r="DP425"/>
  <c r="DP427"/>
  <c r="DP429"/>
  <c r="DP431"/>
  <c r="DP440"/>
  <c r="DP444"/>
  <c r="DP446"/>
  <c r="DP448"/>
  <c r="DP457"/>
  <c r="DP459"/>
  <c r="DP461"/>
  <c r="DP463"/>
  <c r="DP465"/>
  <c r="DP474"/>
  <c r="DP476"/>
  <c r="DP478"/>
  <c r="DP480"/>
  <c r="DP482"/>
  <c r="DP489"/>
  <c r="DP493"/>
  <c r="DP495"/>
  <c r="DP497"/>
  <c r="DP499"/>
  <c r="DP525"/>
  <c r="DP527"/>
  <c r="DP530"/>
  <c r="DP539"/>
  <c r="DP542"/>
  <c r="DP544"/>
  <c r="DP546"/>
  <c r="DP559"/>
  <c r="DQ559" s="1"/>
  <c r="DR559" s="1"/>
  <c r="DS559" s="1"/>
  <c r="DP561"/>
  <c r="DP563"/>
  <c r="DP565"/>
  <c r="DP575"/>
  <c r="DQ575" s="1"/>
  <c r="DR575" s="1"/>
  <c r="DS575" s="1"/>
  <c r="DP577"/>
  <c r="DP579"/>
  <c r="DP590"/>
  <c r="DP592"/>
  <c r="DP594"/>
  <c r="DP596"/>
  <c r="DP607"/>
  <c r="DP609"/>
  <c r="DP611"/>
  <c r="DP621"/>
  <c r="DP623"/>
  <c r="DP625"/>
  <c r="DP627"/>
  <c r="DP639"/>
  <c r="DP641"/>
  <c r="DP643"/>
  <c r="DP654"/>
  <c r="DP656"/>
  <c r="DP658"/>
  <c r="DP667"/>
  <c r="DP669"/>
  <c r="DP671"/>
  <c r="DP681"/>
  <c r="DP683"/>
  <c r="DP685"/>
  <c r="DP687"/>
  <c r="DP697"/>
  <c r="DP699"/>
  <c r="DP701"/>
  <c r="DP711"/>
  <c r="DP713"/>
  <c r="DP715"/>
  <c r="DP717"/>
  <c r="DP726"/>
  <c r="DP728"/>
  <c r="DP730"/>
  <c r="DP732"/>
  <c r="DP740"/>
  <c r="DP742"/>
  <c r="DP744"/>
  <c r="DP746"/>
  <c r="DP748"/>
  <c r="DP756"/>
  <c r="DP758"/>
  <c r="DP760"/>
  <c r="DP762"/>
  <c r="DP764"/>
  <c r="DP774"/>
  <c r="DP776"/>
  <c r="DP778"/>
  <c r="DP780"/>
  <c r="DP782"/>
  <c r="DP791"/>
  <c r="DP793"/>
  <c r="DP795"/>
  <c r="DP797"/>
  <c r="DP806"/>
  <c r="DP808"/>
  <c r="DP810"/>
  <c r="DP812"/>
  <c r="DP814"/>
  <c r="DP817"/>
  <c r="DP823"/>
  <c r="DP825"/>
  <c r="DP827"/>
  <c r="DP829"/>
  <c r="DP832"/>
  <c r="DP838"/>
  <c r="DP840"/>
  <c r="DP842"/>
  <c r="DP844"/>
  <c r="DP852"/>
  <c r="DP854"/>
  <c r="DP856"/>
  <c r="DP858"/>
  <c r="DP869"/>
  <c r="DP871"/>
  <c r="DP873"/>
  <c r="DP884"/>
  <c r="DP886"/>
  <c r="DP888"/>
  <c r="DP890"/>
  <c r="DP899"/>
  <c r="DP901"/>
  <c r="DP903"/>
  <c r="DP905"/>
  <c r="DP916"/>
  <c r="DP918"/>
  <c r="DP920"/>
  <c r="DP922"/>
  <c r="DP931"/>
  <c r="DP933"/>
  <c r="DP935"/>
  <c r="DP937"/>
  <c r="DP948"/>
  <c r="DP950"/>
  <c r="DP952"/>
  <c r="DP963"/>
  <c r="DP965"/>
  <c r="DP967"/>
  <c r="DP978"/>
  <c r="DP980"/>
  <c r="DP982"/>
  <c r="DP984"/>
  <c r="DP995"/>
  <c r="DP997"/>
  <c r="DP999"/>
  <c r="DP1009"/>
  <c r="DP1011"/>
  <c r="DP1013"/>
  <c r="DQ1013" s="1"/>
  <c r="DR1013" s="1"/>
  <c r="DS1013" s="1"/>
  <c r="DP1024"/>
  <c r="DP1026"/>
  <c r="DP1028"/>
  <c r="DQ1028" s="1"/>
  <c r="DR1028" s="1"/>
  <c r="DS1028" s="1"/>
  <c r="DP1043"/>
  <c r="DP1045"/>
  <c r="DP1060"/>
  <c r="DP1062"/>
  <c r="DP1076"/>
  <c r="DP1078"/>
  <c r="DP1080"/>
  <c r="DP1094"/>
  <c r="DP1096"/>
  <c r="DP1110"/>
  <c r="DP1112"/>
  <c r="DP1114"/>
  <c r="DP1128"/>
  <c r="DP1130"/>
  <c r="DP1145"/>
  <c r="DP1163"/>
  <c r="DP1165"/>
  <c r="DP1181"/>
  <c r="DP1183"/>
  <c r="DP1199"/>
  <c r="DP1201"/>
  <c r="DP1218"/>
  <c r="DP1220"/>
  <c r="DP1234"/>
  <c r="DP1236"/>
  <c r="DP1238"/>
  <c r="DP1254"/>
  <c r="DP1256"/>
  <c r="DP1290"/>
  <c r="DP1292"/>
  <c r="DP1347"/>
  <c r="DP1348"/>
  <c r="DP1425"/>
  <c r="DQ1425" s="1"/>
  <c r="DR1425" s="1"/>
  <c r="DS1425" s="1"/>
  <c r="DP1427"/>
  <c r="DQ1427" s="1"/>
  <c r="DR1427" s="1"/>
  <c r="DS1427" s="1"/>
  <c r="DP1443"/>
  <c r="DP1445"/>
  <c r="H22"/>
  <c r="DO257"/>
  <c r="DX8"/>
  <c r="DX11"/>
  <c r="DX13"/>
  <c r="DO258"/>
  <c r="O1456"/>
  <c r="P1456" s="1"/>
  <c r="N1455"/>
  <c r="AM1453"/>
  <c r="AL1450"/>
  <c r="DO1048"/>
  <c r="DO1082"/>
  <c r="DO1116"/>
  <c r="DO1150"/>
  <c r="DO1332"/>
  <c r="DO1391"/>
  <c r="DO268"/>
  <c r="DO1031"/>
  <c r="DO1065"/>
  <c r="DO1099"/>
  <c r="DO1133"/>
  <c r="DO1390"/>
  <c r="DO1423"/>
  <c r="DL22" l="1"/>
  <c r="DJ22"/>
  <c r="DH22"/>
  <c r="DF22"/>
  <c r="DD22"/>
  <c r="DB22"/>
  <c r="CZ22"/>
  <c r="CX22"/>
  <c r="CV22"/>
  <c r="CT22"/>
  <c r="CR22"/>
  <c r="CP22"/>
  <c r="CL22"/>
  <c r="BX22"/>
  <c r="BV22"/>
  <c r="BT22"/>
  <c r="BR22"/>
  <c r="BP22"/>
  <c r="BN22"/>
  <c r="DM22"/>
  <c r="DK22"/>
  <c r="DI22"/>
  <c r="DG22"/>
  <c r="DE22"/>
  <c r="DC22"/>
  <c r="DA22"/>
  <c r="CY22"/>
  <c r="CW22"/>
  <c r="CU22"/>
  <c r="CS22"/>
  <c r="CQ22"/>
  <c r="CO22"/>
  <c r="CM22"/>
  <c r="BY22"/>
  <c r="BW22"/>
  <c r="BU22"/>
  <c r="BS22"/>
  <c r="BQ22"/>
  <c r="BO22"/>
  <c r="O1448"/>
  <c r="O1455" s="1"/>
  <c r="N1457"/>
  <c r="T1453"/>
  <c r="DP1390"/>
  <c r="DQ1390" s="1"/>
  <c r="DR1390" s="1"/>
  <c r="DS1390" s="1"/>
  <c r="DP1031"/>
  <c r="DQ1031" s="1"/>
  <c r="DR1031" s="1"/>
  <c r="DS1031" s="1"/>
  <c r="DP1332"/>
  <c r="DQ1332" s="1"/>
  <c r="DR1332" s="1"/>
  <c r="DS1332" s="1"/>
  <c r="DP1048"/>
  <c r="DQ1048" s="1"/>
  <c r="DR1048" s="1"/>
  <c r="DS1048" s="1"/>
  <c r="DP257"/>
  <c r="DQ257" s="1"/>
  <c r="DR257" s="1"/>
  <c r="DS257" s="1"/>
  <c r="DP1423"/>
  <c r="DQ1423" s="1"/>
  <c r="DR1423" s="1"/>
  <c r="DS1423" s="1"/>
  <c r="DP1133"/>
  <c r="DQ1133" s="1"/>
  <c r="DR1133" s="1"/>
  <c r="DS1133" s="1"/>
  <c r="DP1065"/>
  <c r="DQ1065" s="1"/>
  <c r="DR1065" s="1"/>
  <c r="DS1065" s="1"/>
  <c r="DP268"/>
  <c r="DQ268" s="1"/>
  <c r="DR268" s="1"/>
  <c r="DS268" s="1"/>
  <c r="DP1391"/>
  <c r="DQ1391" s="1"/>
  <c r="DR1391" s="1"/>
  <c r="DS1391" s="1"/>
  <c r="DP1150"/>
  <c r="DQ1150" s="1"/>
  <c r="DR1150" s="1"/>
  <c r="DS1150" s="1"/>
  <c r="DP1082"/>
  <c r="DQ1082" s="1"/>
  <c r="DR1082" s="1"/>
  <c r="DS1082" s="1"/>
  <c r="DP258"/>
  <c r="DQ258" s="1"/>
  <c r="DR258" s="1"/>
  <c r="DS258" s="1"/>
  <c r="DP1099"/>
  <c r="DQ1099" s="1"/>
  <c r="DR1099" s="1"/>
  <c r="DS1099" s="1"/>
  <c r="DP1116"/>
  <c r="DQ1116" s="1"/>
  <c r="DR1116" s="1"/>
  <c r="DS1116" s="1"/>
  <c r="AN1453"/>
  <c r="AM1450"/>
  <c r="P1448" l="1"/>
  <c r="O1457"/>
  <c r="U1453"/>
  <c r="AO1453"/>
  <c r="AN1450"/>
  <c r="Q1448" l="1"/>
  <c r="P1457"/>
  <c r="P1455"/>
  <c r="V1453"/>
  <c r="AP1453"/>
  <c r="AO1450"/>
  <c r="H691"/>
  <c r="H616"/>
  <c r="DM691" l="1"/>
  <c r="DK691"/>
  <c r="DI691"/>
  <c r="DG691"/>
  <c r="DE691"/>
  <c r="DC691"/>
  <c r="DA691"/>
  <c r="CY691"/>
  <c r="CW691"/>
  <c r="CU691"/>
  <c r="CS691"/>
  <c r="CQ691"/>
  <c r="CO691"/>
  <c r="CM691"/>
  <c r="CA691"/>
  <c r="BY691"/>
  <c r="BW691"/>
  <c r="BU691"/>
  <c r="BS691"/>
  <c r="BQ691"/>
  <c r="BO691"/>
  <c r="DL691"/>
  <c r="DJ691"/>
  <c r="DH691"/>
  <c r="DF691"/>
  <c r="DD691"/>
  <c r="DB691"/>
  <c r="CZ691"/>
  <c r="CX691"/>
  <c r="CV691"/>
  <c r="CT691"/>
  <c r="CR691"/>
  <c r="CP691"/>
  <c r="CL691"/>
  <c r="CB691"/>
  <c r="BZ691"/>
  <c r="BX691"/>
  <c r="BV691"/>
  <c r="BT691"/>
  <c r="BR691"/>
  <c r="BP691"/>
  <c r="BN691"/>
  <c r="DL616"/>
  <c r="DJ616"/>
  <c r="DH616"/>
  <c r="DF616"/>
  <c r="DD616"/>
  <c r="DB616"/>
  <c r="CZ616"/>
  <c r="CX616"/>
  <c r="CV616"/>
  <c r="CT616"/>
  <c r="CR616"/>
  <c r="CP616"/>
  <c r="CL616"/>
  <c r="CB616"/>
  <c r="BZ616"/>
  <c r="BX616"/>
  <c r="BV616"/>
  <c r="BT616"/>
  <c r="BR616"/>
  <c r="BP616"/>
  <c r="BN616"/>
  <c r="DM616"/>
  <c r="DK616"/>
  <c r="DI616"/>
  <c r="DG616"/>
  <c r="DE616"/>
  <c r="DC616"/>
  <c r="DA616"/>
  <c r="CY616"/>
  <c r="CW616"/>
  <c r="CU616"/>
  <c r="CS616"/>
  <c r="CQ616"/>
  <c r="CO616"/>
  <c r="CM616"/>
  <c r="CA616"/>
  <c r="BY616"/>
  <c r="BW616"/>
  <c r="BU616"/>
  <c r="BS616"/>
  <c r="BQ616"/>
  <c r="BO616"/>
  <c r="Q1457"/>
  <c r="R1448"/>
  <c r="Q1455"/>
  <c r="W1453"/>
  <c r="DN616"/>
  <c r="DO616" s="1"/>
  <c r="DN691"/>
  <c r="DO691" s="1"/>
  <c r="H692"/>
  <c r="AQ1453"/>
  <c r="AP1450"/>
  <c r="I630"/>
  <c r="I631" s="1"/>
  <c r="I632" s="1"/>
  <c r="I633" s="1"/>
  <c r="I634" s="1"/>
  <c r="I635" s="1"/>
  <c r="I636" s="1"/>
  <c r="I637" s="1"/>
  <c r="I638" s="1"/>
  <c r="I639" s="1"/>
  <c r="I640" s="1"/>
  <c r="I641" s="1"/>
  <c r="I642" s="1"/>
  <c r="I643" s="1"/>
  <c r="I644" s="1"/>
  <c r="I675"/>
  <c r="I676" s="1"/>
  <c r="I677" s="1"/>
  <c r="I678" s="1"/>
  <c r="I679" s="1"/>
  <c r="I680" s="1"/>
  <c r="I681" s="1"/>
  <c r="I682" s="1"/>
  <c r="I683" s="1"/>
  <c r="I684" s="1"/>
  <c r="I685" s="1"/>
  <c r="I686" s="1"/>
  <c r="I687" s="1"/>
  <c r="H675"/>
  <c r="H661"/>
  <c r="I660"/>
  <c r="I661" s="1"/>
  <c r="I662" s="1"/>
  <c r="I663" s="1"/>
  <c r="I664" s="1"/>
  <c r="I665" s="1"/>
  <c r="I666" s="1"/>
  <c r="I667" s="1"/>
  <c r="I668" s="1"/>
  <c r="I669" s="1"/>
  <c r="I670" s="1"/>
  <c r="I671" s="1"/>
  <c r="I672" s="1"/>
  <c r="H647"/>
  <c r="I646"/>
  <c r="I647" s="1"/>
  <c r="I648" s="1"/>
  <c r="I649" s="1"/>
  <c r="I650" s="1"/>
  <c r="I651" s="1"/>
  <c r="I652" s="1"/>
  <c r="I653" s="1"/>
  <c r="I654" s="1"/>
  <c r="I655" s="1"/>
  <c r="I656" s="1"/>
  <c r="I657" s="1"/>
  <c r="I658" s="1"/>
  <c r="I690"/>
  <c r="I691" s="1"/>
  <c r="I692" s="1"/>
  <c r="I693" s="1"/>
  <c r="I694" s="1"/>
  <c r="I695" s="1"/>
  <c r="I696" s="1"/>
  <c r="I697" s="1"/>
  <c r="I698" s="1"/>
  <c r="I699" s="1"/>
  <c r="I700" s="1"/>
  <c r="I701" s="1"/>
  <c r="I702" s="1"/>
  <c r="H705"/>
  <c r="I704"/>
  <c r="I705" s="1"/>
  <c r="I706" s="1"/>
  <c r="I707" s="1"/>
  <c r="I708" s="1"/>
  <c r="I709" s="1"/>
  <c r="I710" s="1"/>
  <c r="I711" s="1"/>
  <c r="I712" s="1"/>
  <c r="I713" s="1"/>
  <c r="I714" s="1"/>
  <c r="I715" s="1"/>
  <c r="I716" s="1"/>
  <c r="I717" s="1"/>
  <c r="I614"/>
  <c r="I615" s="1"/>
  <c r="I616" s="1"/>
  <c r="I617" s="1"/>
  <c r="I618" s="1"/>
  <c r="I619" s="1"/>
  <c r="I620" s="1"/>
  <c r="I621" s="1"/>
  <c r="I622" s="1"/>
  <c r="I623" s="1"/>
  <c r="I624" s="1"/>
  <c r="I625" s="1"/>
  <c r="I626" s="1"/>
  <c r="I627" s="1"/>
  <c r="DL647" l="1"/>
  <c r="DJ647"/>
  <c r="DH647"/>
  <c r="DF647"/>
  <c r="DD647"/>
  <c r="DB647"/>
  <c r="CZ647"/>
  <c r="CX647"/>
  <c r="CV647"/>
  <c r="CT647"/>
  <c r="CR647"/>
  <c r="CP647"/>
  <c r="CL647"/>
  <c r="CB647"/>
  <c r="BZ647"/>
  <c r="BX647"/>
  <c r="BV647"/>
  <c r="BT647"/>
  <c r="BR647"/>
  <c r="BP647"/>
  <c r="BN647"/>
  <c r="DM647"/>
  <c r="DK647"/>
  <c r="DI647"/>
  <c r="DG647"/>
  <c r="DE647"/>
  <c r="DC647"/>
  <c r="DA647"/>
  <c r="CY647"/>
  <c r="CW647"/>
  <c r="CU647"/>
  <c r="CS647"/>
  <c r="CQ647"/>
  <c r="CO647"/>
  <c r="CM647"/>
  <c r="CA647"/>
  <c r="BY647"/>
  <c r="BW647"/>
  <c r="BU647"/>
  <c r="BS647"/>
  <c r="BQ647"/>
  <c r="BO647"/>
  <c r="DL661"/>
  <c r="DJ661"/>
  <c r="DH661"/>
  <c r="DF661"/>
  <c r="DD661"/>
  <c r="DB661"/>
  <c r="CZ661"/>
  <c r="CX661"/>
  <c r="CV661"/>
  <c r="CT661"/>
  <c r="CR661"/>
  <c r="CP661"/>
  <c r="CL661"/>
  <c r="CB661"/>
  <c r="BZ661"/>
  <c r="BX661"/>
  <c r="BV661"/>
  <c r="BT661"/>
  <c r="BR661"/>
  <c r="BP661"/>
  <c r="BN661"/>
  <c r="DM661"/>
  <c r="DK661"/>
  <c r="DI661"/>
  <c r="DG661"/>
  <c r="DE661"/>
  <c r="DC661"/>
  <c r="DA661"/>
  <c r="CY661"/>
  <c r="CW661"/>
  <c r="CU661"/>
  <c r="CS661"/>
  <c r="CQ661"/>
  <c r="CO661"/>
  <c r="CM661"/>
  <c r="CA661"/>
  <c r="BY661"/>
  <c r="BW661"/>
  <c r="BU661"/>
  <c r="BS661"/>
  <c r="BQ661"/>
  <c r="BO661"/>
  <c r="DM692"/>
  <c r="DK692"/>
  <c r="DI692"/>
  <c r="DG692"/>
  <c r="DE692"/>
  <c r="DC692"/>
  <c r="DA692"/>
  <c r="CY692"/>
  <c r="CW692"/>
  <c r="CU692"/>
  <c r="CS692"/>
  <c r="CQ692"/>
  <c r="CO692"/>
  <c r="CM692"/>
  <c r="CA692"/>
  <c r="BY692"/>
  <c r="BW692"/>
  <c r="BU692"/>
  <c r="BS692"/>
  <c r="BQ692"/>
  <c r="BO692"/>
  <c r="DL692"/>
  <c r="DJ692"/>
  <c r="DH692"/>
  <c r="DF692"/>
  <c r="DD692"/>
  <c r="DB692"/>
  <c r="CZ692"/>
  <c r="CX692"/>
  <c r="CV692"/>
  <c r="CT692"/>
  <c r="CR692"/>
  <c r="CP692"/>
  <c r="CL692"/>
  <c r="CB692"/>
  <c r="BZ692"/>
  <c r="BX692"/>
  <c r="BV692"/>
  <c r="BT692"/>
  <c r="BR692"/>
  <c r="BP692"/>
  <c r="BN692"/>
  <c r="DM705"/>
  <c r="DK705"/>
  <c r="DI705"/>
  <c r="DG705"/>
  <c r="DE705"/>
  <c r="DC705"/>
  <c r="DA705"/>
  <c r="CY705"/>
  <c r="CW705"/>
  <c r="CU705"/>
  <c r="CS705"/>
  <c r="CQ705"/>
  <c r="CO705"/>
  <c r="CM705"/>
  <c r="CA705"/>
  <c r="BY705"/>
  <c r="BW705"/>
  <c r="BU705"/>
  <c r="BS705"/>
  <c r="BQ705"/>
  <c r="BO705"/>
  <c r="DL705"/>
  <c r="DJ705"/>
  <c r="DH705"/>
  <c r="DF705"/>
  <c r="DD705"/>
  <c r="DB705"/>
  <c r="CZ705"/>
  <c r="CX705"/>
  <c r="CV705"/>
  <c r="CT705"/>
  <c r="CR705"/>
  <c r="CP705"/>
  <c r="CL705"/>
  <c r="CB705"/>
  <c r="BZ705"/>
  <c r="BX705"/>
  <c r="BV705"/>
  <c r="BT705"/>
  <c r="BR705"/>
  <c r="BP705"/>
  <c r="BN705"/>
  <c r="DL675"/>
  <c r="DJ675"/>
  <c r="DH675"/>
  <c r="DF675"/>
  <c r="DD675"/>
  <c r="DB675"/>
  <c r="CZ675"/>
  <c r="CX675"/>
  <c r="CV675"/>
  <c r="CT675"/>
  <c r="CR675"/>
  <c r="CP675"/>
  <c r="CL675"/>
  <c r="CB675"/>
  <c r="BZ675"/>
  <c r="BX675"/>
  <c r="BV675"/>
  <c r="BT675"/>
  <c r="BR675"/>
  <c r="BP675"/>
  <c r="BN675"/>
  <c r="DM675"/>
  <c r="DK675"/>
  <c r="DI675"/>
  <c r="DG675"/>
  <c r="DE675"/>
  <c r="DC675"/>
  <c r="DA675"/>
  <c r="CY675"/>
  <c r="CW675"/>
  <c r="CU675"/>
  <c r="CS675"/>
  <c r="CQ675"/>
  <c r="CO675"/>
  <c r="CM675"/>
  <c r="CA675"/>
  <c r="BY675"/>
  <c r="BW675"/>
  <c r="BU675"/>
  <c r="BS675"/>
  <c r="BQ675"/>
  <c r="BO675"/>
  <c r="S1448"/>
  <c r="R1457"/>
  <c r="R1455"/>
  <c r="X1453"/>
  <c r="Y1453" s="1"/>
  <c r="Z1453" s="1"/>
  <c r="AA1453" s="1"/>
  <c r="AB1453" s="1"/>
  <c r="AC1453" s="1"/>
  <c r="AD1453" s="1"/>
  <c r="AE1453" s="1"/>
  <c r="AF1453" s="1"/>
  <c r="AG1453" s="1"/>
  <c r="AH1453" s="1"/>
  <c r="DP616"/>
  <c r="DQ616" s="1"/>
  <c r="DR616" s="1"/>
  <c r="DS616" s="1"/>
  <c r="DP691"/>
  <c r="DQ691" s="1"/>
  <c r="DR691" s="1"/>
  <c r="DS691" s="1"/>
  <c r="DN647"/>
  <c r="DO647" s="1"/>
  <c r="DN661"/>
  <c r="DO661" s="1"/>
  <c r="DN692"/>
  <c r="DO692" s="1"/>
  <c r="H693"/>
  <c r="DN675"/>
  <c r="DO675" s="1"/>
  <c r="H676"/>
  <c r="DN705"/>
  <c r="DO705" s="1"/>
  <c r="H706"/>
  <c r="AR1453"/>
  <c r="AQ1450"/>
  <c r="H648"/>
  <c r="H662"/>
  <c r="E1409"/>
  <c r="E1389"/>
  <c r="DL648" l="1"/>
  <c r="DJ648"/>
  <c r="DH648"/>
  <c r="DF648"/>
  <c r="DD648"/>
  <c r="DB648"/>
  <c r="CZ648"/>
  <c r="CX648"/>
  <c r="CV648"/>
  <c r="CT648"/>
  <c r="CR648"/>
  <c r="CP648"/>
  <c r="CL648"/>
  <c r="CB648"/>
  <c r="BZ648"/>
  <c r="BX648"/>
  <c r="BV648"/>
  <c r="BT648"/>
  <c r="BR648"/>
  <c r="BP648"/>
  <c r="BN648"/>
  <c r="DM648"/>
  <c r="DK648"/>
  <c r="DI648"/>
  <c r="DG648"/>
  <c r="DE648"/>
  <c r="DC648"/>
  <c r="DA648"/>
  <c r="CY648"/>
  <c r="CW648"/>
  <c r="CU648"/>
  <c r="CS648"/>
  <c r="CQ648"/>
  <c r="CO648"/>
  <c r="CM648"/>
  <c r="CA648"/>
  <c r="BY648"/>
  <c r="BW648"/>
  <c r="BU648"/>
  <c r="BS648"/>
  <c r="BQ648"/>
  <c r="BO648"/>
  <c r="DL662"/>
  <c r="DJ662"/>
  <c r="DH662"/>
  <c r="DF662"/>
  <c r="DD662"/>
  <c r="DB662"/>
  <c r="CZ662"/>
  <c r="CX662"/>
  <c r="CV662"/>
  <c r="CT662"/>
  <c r="CR662"/>
  <c r="CP662"/>
  <c r="CL662"/>
  <c r="CB662"/>
  <c r="BZ662"/>
  <c r="BX662"/>
  <c r="BV662"/>
  <c r="BT662"/>
  <c r="BR662"/>
  <c r="BP662"/>
  <c r="BN662"/>
  <c r="DM662"/>
  <c r="DK662"/>
  <c r="DI662"/>
  <c r="DG662"/>
  <c r="DE662"/>
  <c r="DC662"/>
  <c r="DA662"/>
  <c r="CY662"/>
  <c r="CW662"/>
  <c r="CU662"/>
  <c r="CS662"/>
  <c r="CQ662"/>
  <c r="CO662"/>
  <c r="CM662"/>
  <c r="CA662"/>
  <c r="BY662"/>
  <c r="BW662"/>
  <c r="BU662"/>
  <c r="BS662"/>
  <c r="BQ662"/>
  <c r="BO662"/>
  <c r="DM706"/>
  <c r="DK706"/>
  <c r="DI706"/>
  <c r="DG706"/>
  <c r="DE706"/>
  <c r="DC706"/>
  <c r="DA706"/>
  <c r="CY706"/>
  <c r="CW706"/>
  <c r="CU706"/>
  <c r="CS706"/>
  <c r="CQ706"/>
  <c r="CO706"/>
  <c r="CM706"/>
  <c r="CA706"/>
  <c r="BY706"/>
  <c r="BW706"/>
  <c r="BU706"/>
  <c r="BS706"/>
  <c r="BQ706"/>
  <c r="BO706"/>
  <c r="DL706"/>
  <c r="DJ706"/>
  <c r="DH706"/>
  <c r="DF706"/>
  <c r="DD706"/>
  <c r="DB706"/>
  <c r="CZ706"/>
  <c r="CX706"/>
  <c r="CV706"/>
  <c r="CT706"/>
  <c r="CR706"/>
  <c r="CP706"/>
  <c r="CL706"/>
  <c r="CB706"/>
  <c r="BZ706"/>
  <c r="BX706"/>
  <c r="BV706"/>
  <c r="BT706"/>
  <c r="BR706"/>
  <c r="BP706"/>
  <c r="BN706"/>
  <c r="DM676"/>
  <c r="DK676"/>
  <c r="DI676"/>
  <c r="DG676"/>
  <c r="DE676"/>
  <c r="DC676"/>
  <c r="DA676"/>
  <c r="CY676"/>
  <c r="CW676"/>
  <c r="CU676"/>
  <c r="CS676"/>
  <c r="CQ676"/>
  <c r="CO676"/>
  <c r="CM676"/>
  <c r="CA676"/>
  <c r="DL676"/>
  <c r="DJ676"/>
  <c r="DH676"/>
  <c r="DF676"/>
  <c r="DD676"/>
  <c r="DB676"/>
  <c r="CZ676"/>
  <c r="CX676"/>
  <c r="CV676"/>
  <c r="CT676"/>
  <c r="CR676"/>
  <c r="CP676"/>
  <c r="CL676"/>
  <c r="CB676"/>
  <c r="BZ676"/>
  <c r="BX676"/>
  <c r="BV676"/>
  <c r="BT676"/>
  <c r="BR676"/>
  <c r="BP676"/>
  <c r="BN676"/>
  <c r="BY676"/>
  <c r="BW676"/>
  <c r="BU676"/>
  <c r="BS676"/>
  <c r="BQ676"/>
  <c r="BO676"/>
  <c r="DM693"/>
  <c r="DK693"/>
  <c r="DI693"/>
  <c r="DG693"/>
  <c r="DE693"/>
  <c r="DC693"/>
  <c r="DA693"/>
  <c r="CY693"/>
  <c r="CW693"/>
  <c r="CU693"/>
  <c r="CS693"/>
  <c r="CQ693"/>
  <c r="CO693"/>
  <c r="CM693"/>
  <c r="CA693"/>
  <c r="BY693"/>
  <c r="BW693"/>
  <c r="BU693"/>
  <c r="BS693"/>
  <c r="BQ693"/>
  <c r="BO693"/>
  <c r="DL693"/>
  <c r="DJ693"/>
  <c r="DH693"/>
  <c r="DF693"/>
  <c r="DD693"/>
  <c r="DB693"/>
  <c r="CZ693"/>
  <c r="CX693"/>
  <c r="CV693"/>
  <c r="CT693"/>
  <c r="CR693"/>
  <c r="CP693"/>
  <c r="CL693"/>
  <c r="CB693"/>
  <c r="BZ693"/>
  <c r="BX693"/>
  <c r="BV693"/>
  <c r="BT693"/>
  <c r="BR693"/>
  <c r="BP693"/>
  <c r="BN693"/>
  <c r="T1448"/>
  <c r="S1457"/>
  <c r="S1455"/>
  <c r="DP705"/>
  <c r="DQ705" s="1"/>
  <c r="DR705" s="1"/>
  <c r="DS705" s="1"/>
  <c r="DP675"/>
  <c r="DQ675" s="1"/>
  <c r="DR675" s="1"/>
  <c r="DS675" s="1"/>
  <c r="DP692"/>
  <c r="DQ692" s="1"/>
  <c r="DR692" s="1"/>
  <c r="DS692" s="1"/>
  <c r="DP647"/>
  <c r="DQ647" s="1"/>
  <c r="DR647" s="1"/>
  <c r="DS647" s="1"/>
  <c r="DP661"/>
  <c r="DQ661" s="1"/>
  <c r="DR661" s="1"/>
  <c r="DS661" s="1"/>
  <c r="DN648"/>
  <c r="DO648" s="1"/>
  <c r="DN662"/>
  <c r="DO662" s="1"/>
  <c r="DN676"/>
  <c r="DO676" s="1"/>
  <c r="H694"/>
  <c r="DN693"/>
  <c r="DO693" s="1"/>
  <c r="H707"/>
  <c r="DN706"/>
  <c r="DO706" s="1"/>
  <c r="H677"/>
  <c r="AS1453"/>
  <c r="AR1450"/>
  <c r="H649"/>
  <c r="H663"/>
  <c r="I1223"/>
  <c r="I1224" s="1"/>
  <c r="I1225" s="1"/>
  <c r="I1226" s="1"/>
  <c r="H1223"/>
  <c r="I1205"/>
  <c r="I1206" s="1"/>
  <c r="I1207" s="1"/>
  <c r="I1208" s="1"/>
  <c r="I1209" s="1"/>
  <c r="I1210" s="1"/>
  <c r="I1216" s="1"/>
  <c r="I1217" s="1"/>
  <c r="I1218" s="1"/>
  <c r="I1219" s="1"/>
  <c r="I1220" s="1"/>
  <c r="H1205"/>
  <c r="DL649" l="1"/>
  <c r="DJ649"/>
  <c r="DH649"/>
  <c r="DF649"/>
  <c r="DD649"/>
  <c r="DB649"/>
  <c r="CZ649"/>
  <c r="CX649"/>
  <c r="CV649"/>
  <c r="CT649"/>
  <c r="CR649"/>
  <c r="CP649"/>
  <c r="CL649"/>
  <c r="CB649"/>
  <c r="BZ649"/>
  <c r="BX649"/>
  <c r="BV649"/>
  <c r="BT649"/>
  <c r="BR649"/>
  <c r="BP649"/>
  <c r="BN649"/>
  <c r="DM649"/>
  <c r="DK649"/>
  <c r="DI649"/>
  <c r="DG649"/>
  <c r="DE649"/>
  <c r="DC649"/>
  <c r="DA649"/>
  <c r="CY649"/>
  <c r="CW649"/>
  <c r="CU649"/>
  <c r="CS649"/>
  <c r="CQ649"/>
  <c r="CO649"/>
  <c r="CM649"/>
  <c r="CA649"/>
  <c r="BY649"/>
  <c r="BW649"/>
  <c r="BU649"/>
  <c r="BS649"/>
  <c r="BQ649"/>
  <c r="BO649"/>
  <c r="DL1205"/>
  <c r="DJ1205"/>
  <c r="DH1205"/>
  <c r="DF1205"/>
  <c r="DD1205"/>
  <c r="DB1205"/>
  <c r="CZ1205"/>
  <c r="CX1205"/>
  <c r="CV1205"/>
  <c r="CT1205"/>
  <c r="CR1205"/>
  <c r="CP1205"/>
  <c r="CL1205"/>
  <c r="CH1205"/>
  <c r="CF1205"/>
  <c r="CD1205"/>
  <c r="CB1205"/>
  <c r="BZ1205"/>
  <c r="BX1205"/>
  <c r="BV1205"/>
  <c r="BT1205"/>
  <c r="BR1205"/>
  <c r="BP1205"/>
  <c r="BN1205"/>
  <c r="DM1205"/>
  <c r="DK1205"/>
  <c r="DI1205"/>
  <c r="DG1205"/>
  <c r="DE1205"/>
  <c r="DC1205"/>
  <c r="DA1205"/>
  <c r="CY1205"/>
  <c r="CW1205"/>
  <c r="CU1205"/>
  <c r="CS1205"/>
  <c r="CQ1205"/>
  <c r="CO1205"/>
  <c r="CM1205"/>
  <c r="CG1205"/>
  <c r="CE1205"/>
  <c r="CC1205"/>
  <c r="CA1205"/>
  <c r="BY1205"/>
  <c r="BW1205"/>
  <c r="BU1205"/>
  <c r="BS1205"/>
  <c r="BQ1205"/>
  <c r="BO1205"/>
  <c r="DL1223"/>
  <c r="DJ1223"/>
  <c r="DH1223"/>
  <c r="DF1223"/>
  <c r="DD1223"/>
  <c r="DB1223"/>
  <c r="CZ1223"/>
  <c r="CX1223"/>
  <c r="CV1223"/>
  <c r="CT1223"/>
  <c r="CR1223"/>
  <c r="CP1223"/>
  <c r="CL1223"/>
  <c r="CH1223"/>
  <c r="CF1223"/>
  <c r="CD1223"/>
  <c r="CB1223"/>
  <c r="BZ1223"/>
  <c r="BX1223"/>
  <c r="BV1223"/>
  <c r="BT1223"/>
  <c r="BR1223"/>
  <c r="BP1223"/>
  <c r="BN1223"/>
  <c r="DM1223"/>
  <c r="DK1223"/>
  <c r="DI1223"/>
  <c r="DG1223"/>
  <c r="DE1223"/>
  <c r="DC1223"/>
  <c r="DA1223"/>
  <c r="CY1223"/>
  <c r="CW1223"/>
  <c r="CU1223"/>
  <c r="CS1223"/>
  <c r="CQ1223"/>
  <c r="CO1223"/>
  <c r="CM1223"/>
  <c r="CG1223"/>
  <c r="CE1223"/>
  <c r="CC1223"/>
  <c r="CA1223"/>
  <c r="BY1223"/>
  <c r="BW1223"/>
  <c r="BU1223"/>
  <c r="BS1223"/>
  <c r="BQ1223"/>
  <c r="BO1223"/>
  <c r="DL663"/>
  <c r="DJ663"/>
  <c r="DH663"/>
  <c r="DF663"/>
  <c r="DD663"/>
  <c r="DB663"/>
  <c r="CZ663"/>
  <c r="CX663"/>
  <c r="CV663"/>
  <c r="CT663"/>
  <c r="CR663"/>
  <c r="CP663"/>
  <c r="CL663"/>
  <c r="CB663"/>
  <c r="BZ663"/>
  <c r="BX663"/>
  <c r="BV663"/>
  <c r="BT663"/>
  <c r="BR663"/>
  <c r="BP663"/>
  <c r="BN663"/>
  <c r="DM663"/>
  <c r="DK663"/>
  <c r="DI663"/>
  <c r="DG663"/>
  <c r="DE663"/>
  <c r="DC663"/>
  <c r="DA663"/>
  <c r="CY663"/>
  <c r="CW663"/>
  <c r="CU663"/>
  <c r="CS663"/>
  <c r="CQ663"/>
  <c r="CO663"/>
  <c r="CM663"/>
  <c r="CA663"/>
  <c r="BY663"/>
  <c r="BW663"/>
  <c r="BU663"/>
  <c r="BS663"/>
  <c r="BQ663"/>
  <c r="BO663"/>
  <c r="DM677"/>
  <c r="DK677"/>
  <c r="DI677"/>
  <c r="DG677"/>
  <c r="DE677"/>
  <c r="DC677"/>
  <c r="DA677"/>
  <c r="CY677"/>
  <c r="CW677"/>
  <c r="CU677"/>
  <c r="CS677"/>
  <c r="CQ677"/>
  <c r="CO677"/>
  <c r="CM677"/>
  <c r="CA677"/>
  <c r="BY677"/>
  <c r="BW677"/>
  <c r="BU677"/>
  <c r="BS677"/>
  <c r="BQ677"/>
  <c r="BO677"/>
  <c r="DL677"/>
  <c r="DJ677"/>
  <c r="DH677"/>
  <c r="DF677"/>
  <c r="DD677"/>
  <c r="DB677"/>
  <c r="CZ677"/>
  <c r="CX677"/>
  <c r="CV677"/>
  <c r="CT677"/>
  <c r="CR677"/>
  <c r="CP677"/>
  <c r="CL677"/>
  <c r="CB677"/>
  <c r="BZ677"/>
  <c r="BX677"/>
  <c r="BV677"/>
  <c r="BT677"/>
  <c r="BR677"/>
  <c r="BP677"/>
  <c r="BN677"/>
  <c r="DM707"/>
  <c r="DK707"/>
  <c r="DI707"/>
  <c r="DG707"/>
  <c r="DE707"/>
  <c r="DC707"/>
  <c r="DA707"/>
  <c r="CY707"/>
  <c r="CW707"/>
  <c r="CU707"/>
  <c r="CS707"/>
  <c r="CQ707"/>
  <c r="CO707"/>
  <c r="CM707"/>
  <c r="CA707"/>
  <c r="BY707"/>
  <c r="BW707"/>
  <c r="BU707"/>
  <c r="BS707"/>
  <c r="BQ707"/>
  <c r="BO707"/>
  <c r="DL707"/>
  <c r="DJ707"/>
  <c r="DH707"/>
  <c r="DF707"/>
  <c r="DD707"/>
  <c r="DB707"/>
  <c r="CZ707"/>
  <c r="CX707"/>
  <c r="CV707"/>
  <c r="CT707"/>
  <c r="CR707"/>
  <c r="CP707"/>
  <c r="CL707"/>
  <c r="CB707"/>
  <c r="BZ707"/>
  <c r="BX707"/>
  <c r="BV707"/>
  <c r="BT707"/>
  <c r="BR707"/>
  <c r="BP707"/>
  <c r="BN707"/>
  <c r="DM694"/>
  <c r="DK694"/>
  <c r="DI694"/>
  <c r="DG694"/>
  <c r="DE694"/>
  <c r="DC694"/>
  <c r="DA694"/>
  <c r="CY694"/>
  <c r="CW694"/>
  <c r="CU694"/>
  <c r="CS694"/>
  <c r="CQ694"/>
  <c r="CO694"/>
  <c r="CM694"/>
  <c r="CA694"/>
  <c r="BY694"/>
  <c r="BW694"/>
  <c r="BU694"/>
  <c r="BS694"/>
  <c r="BQ694"/>
  <c r="BO694"/>
  <c r="DL694"/>
  <c r="DJ694"/>
  <c r="DH694"/>
  <c r="DF694"/>
  <c r="DD694"/>
  <c r="DB694"/>
  <c r="CZ694"/>
  <c r="CX694"/>
  <c r="CV694"/>
  <c r="CT694"/>
  <c r="CR694"/>
  <c r="CP694"/>
  <c r="CL694"/>
  <c r="CB694"/>
  <c r="BZ694"/>
  <c r="BX694"/>
  <c r="BV694"/>
  <c r="BT694"/>
  <c r="BR694"/>
  <c r="BP694"/>
  <c r="BN694"/>
  <c r="I1227"/>
  <c r="I1228" s="1"/>
  <c r="I1234" s="1"/>
  <c r="I1235" s="1"/>
  <c r="I1236" s="1"/>
  <c r="I1237" s="1"/>
  <c r="I1238" s="1"/>
  <c r="U1448"/>
  <c r="T1457"/>
  <c r="T1455"/>
  <c r="DP706"/>
  <c r="DQ706" s="1"/>
  <c r="DR706" s="1"/>
  <c r="DS706" s="1"/>
  <c r="DP693"/>
  <c r="DQ693" s="1"/>
  <c r="DR693" s="1"/>
  <c r="DS693" s="1"/>
  <c r="DP676"/>
  <c r="DQ676" s="1"/>
  <c r="DR676" s="1"/>
  <c r="DS676" s="1"/>
  <c r="DP662"/>
  <c r="DQ662" s="1"/>
  <c r="DR662" s="1"/>
  <c r="DS662" s="1"/>
  <c r="DP648"/>
  <c r="DQ648" s="1"/>
  <c r="DR648" s="1"/>
  <c r="DS648" s="1"/>
  <c r="DN1205"/>
  <c r="DO1205" s="1"/>
  <c r="DN649"/>
  <c r="DO649" s="1"/>
  <c r="DN1223"/>
  <c r="DO1223" s="1"/>
  <c r="DN663"/>
  <c r="DO663" s="1"/>
  <c r="H678"/>
  <c r="DN677"/>
  <c r="DO677" s="1"/>
  <c r="H708"/>
  <c r="DN707"/>
  <c r="DO707" s="1"/>
  <c r="H695"/>
  <c r="DN694"/>
  <c r="DO694" s="1"/>
  <c r="AT1453"/>
  <c r="AS1450"/>
  <c r="H664"/>
  <c r="H650"/>
  <c r="H1206"/>
  <c r="H1224"/>
  <c r="BD1221"/>
  <c r="DG1221" s="1"/>
  <c r="BC1221"/>
  <c r="DF1221" s="1"/>
  <c r="BB1221"/>
  <c r="DE1221" s="1"/>
  <c r="BA1221"/>
  <c r="DD1221" s="1"/>
  <c r="AZ1221"/>
  <c r="DC1221" s="1"/>
  <c r="AY1221"/>
  <c r="DB1221" s="1"/>
  <c r="AX1221"/>
  <c r="DA1221" s="1"/>
  <c r="AW1221"/>
  <c r="CZ1221" s="1"/>
  <c r="AV1221"/>
  <c r="CY1221" s="1"/>
  <c r="AU1221"/>
  <c r="CX1221" s="1"/>
  <c r="AT1221"/>
  <c r="CW1221" s="1"/>
  <c r="AS1221"/>
  <c r="CV1221" s="1"/>
  <c r="AR1221"/>
  <c r="CU1221" s="1"/>
  <c r="AQ1221"/>
  <c r="CT1221" s="1"/>
  <c r="AP1221"/>
  <c r="CS1221" s="1"/>
  <c r="AO1221"/>
  <c r="CR1221" s="1"/>
  <c r="AN1221"/>
  <c r="CQ1221" s="1"/>
  <c r="AM1221"/>
  <c r="CP1221" s="1"/>
  <c r="AL1221"/>
  <c r="CO1221" s="1"/>
  <c r="AK1221"/>
  <c r="CN1221" s="1"/>
  <c r="AH1221"/>
  <c r="CK1221" s="1"/>
  <c r="AG1221"/>
  <c r="CJ1221" s="1"/>
  <c r="AF1221"/>
  <c r="CI1221" s="1"/>
  <c r="AE1221"/>
  <c r="CH1221" s="1"/>
  <c r="AD1221"/>
  <c r="CG1221" s="1"/>
  <c r="AC1221"/>
  <c r="CF1221" s="1"/>
  <c r="AB1221"/>
  <c r="CE1221" s="1"/>
  <c r="AA1221"/>
  <c r="CD1221" s="1"/>
  <c r="Z1221"/>
  <c r="CC1221" s="1"/>
  <c r="Y1221"/>
  <c r="CB1221" s="1"/>
  <c r="X1221"/>
  <c r="CA1221" s="1"/>
  <c r="W1221"/>
  <c r="BZ1221" s="1"/>
  <c r="V1221"/>
  <c r="BY1221" s="1"/>
  <c r="U1221"/>
  <c r="BX1221" s="1"/>
  <c r="T1221"/>
  <c r="BW1221" s="1"/>
  <c r="S1221"/>
  <c r="BV1221" s="1"/>
  <c r="R1221"/>
  <c r="BU1221" s="1"/>
  <c r="Q1221"/>
  <c r="BT1221" s="1"/>
  <c r="P1221"/>
  <c r="BS1221" s="1"/>
  <c r="O1221"/>
  <c r="BR1221" s="1"/>
  <c r="N1221"/>
  <c r="BQ1221" s="1"/>
  <c r="M1221"/>
  <c r="BP1221" s="1"/>
  <c r="L1221"/>
  <c r="BO1221" s="1"/>
  <c r="K1221"/>
  <c r="BN1221" s="1"/>
  <c r="E1221"/>
  <c r="BD1203"/>
  <c r="DG1203" s="1"/>
  <c r="BC1203"/>
  <c r="DF1203" s="1"/>
  <c r="BB1203"/>
  <c r="DE1203" s="1"/>
  <c r="BA1203"/>
  <c r="DD1203" s="1"/>
  <c r="AZ1203"/>
  <c r="DC1203" s="1"/>
  <c r="AY1203"/>
  <c r="DB1203" s="1"/>
  <c r="AX1203"/>
  <c r="DA1203" s="1"/>
  <c r="AW1203"/>
  <c r="CZ1203" s="1"/>
  <c r="AV1203"/>
  <c r="CY1203" s="1"/>
  <c r="AU1203"/>
  <c r="CX1203" s="1"/>
  <c r="AT1203"/>
  <c r="CW1203" s="1"/>
  <c r="AS1203"/>
  <c r="CV1203" s="1"/>
  <c r="AR1203"/>
  <c r="CU1203" s="1"/>
  <c r="AQ1203"/>
  <c r="CT1203" s="1"/>
  <c r="AP1203"/>
  <c r="CS1203" s="1"/>
  <c r="AO1203"/>
  <c r="CR1203" s="1"/>
  <c r="AN1203"/>
  <c r="CQ1203" s="1"/>
  <c r="AM1203"/>
  <c r="CP1203" s="1"/>
  <c r="AL1203"/>
  <c r="CO1203" s="1"/>
  <c r="AK1203"/>
  <c r="CN1203" s="1"/>
  <c r="AH1203"/>
  <c r="CK1203" s="1"/>
  <c r="AG1203"/>
  <c r="CJ1203" s="1"/>
  <c r="AF1203"/>
  <c r="CI1203" s="1"/>
  <c r="AE1203"/>
  <c r="CH1203" s="1"/>
  <c r="AD1203"/>
  <c r="CG1203" s="1"/>
  <c r="AC1203"/>
  <c r="CF1203" s="1"/>
  <c r="AB1203"/>
  <c r="CE1203" s="1"/>
  <c r="AA1203"/>
  <c r="CD1203" s="1"/>
  <c r="Z1203"/>
  <c r="CC1203" s="1"/>
  <c r="Y1203"/>
  <c r="CB1203" s="1"/>
  <c r="X1203"/>
  <c r="CA1203" s="1"/>
  <c r="W1203"/>
  <c r="BZ1203" s="1"/>
  <c r="V1203"/>
  <c r="BY1203" s="1"/>
  <c r="U1203"/>
  <c r="BX1203" s="1"/>
  <c r="T1203"/>
  <c r="BW1203" s="1"/>
  <c r="S1203"/>
  <c r="BV1203" s="1"/>
  <c r="R1203"/>
  <c r="BU1203" s="1"/>
  <c r="Q1203"/>
  <c r="BT1203" s="1"/>
  <c r="P1203"/>
  <c r="BS1203" s="1"/>
  <c r="O1203"/>
  <c r="BR1203" s="1"/>
  <c r="N1203"/>
  <c r="BQ1203" s="1"/>
  <c r="M1203"/>
  <c r="BP1203" s="1"/>
  <c r="L1203"/>
  <c r="BO1203" s="1"/>
  <c r="K1203"/>
  <c r="BN1203" s="1"/>
  <c r="E1203"/>
  <c r="I1187"/>
  <c r="I1188" s="1"/>
  <c r="I1189" s="1"/>
  <c r="I1190" s="1"/>
  <c r="I1191" s="1"/>
  <c r="I1192" s="1"/>
  <c r="I1198" s="1"/>
  <c r="I1199" s="1"/>
  <c r="I1200" s="1"/>
  <c r="I1201" s="1"/>
  <c r="I1202" s="1"/>
  <c r="H1187"/>
  <c r="BD1185"/>
  <c r="DG1185" s="1"/>
  <c r="BC1185"/>
  <c r="DF1185" s="1"/>
  <c r="BB1185"/>
  <c r="DE1185" s="1"/>
  <c r="BA1185"/>
  <c r="DD1185" s="1"/>
  <c r="AZ1185"/>
  <c r="DC1185" s="1"/>
  <c r="AY1185"/>
  <c r="DB1185" s="1"/>
  <c r="AX1185"/>
  <c r="DA1185" s="1"/>
  <c r="AW1185"/>
  <c r="CZ1185" s="1"/>
  <c r="AV1185"/>
  <c r="CY1185" s="1"/>
  <c r="AU1185"/>
  <c r="CX1185" s="1"/>
  <c r="AT1185"/>
  <c r="CW1185" s="1"/>
  <c r="AS1185"/>
  <c r="CV1185" s="1"/>
  <c r="AR1185"/>
  <c r="CU1185" s="1"/>
  <c r="AQ1185"/>
  <c r="CT1185" s="1"/>
  <c r="AP1185"/>
  <c r="CS1185" s="1"/>
  <c r="AO1185"/>
  <c r="CR1185" s="1"/>
  <c r="AN1185"/>
  <c r="CQ1185" s="1"/>
  <c r="AM1185"/>
  <c r="CP1185" s="1"/>
  <c r="AL1185"/>
  <c r="CO1185" s="1"/>
  <c r="AK1185"/>
  <c r="CN1185" s="1"/>
  <c r="AH1185"/>
  <c r="CK1185" s="1"/>
  <c r="AG1185"/>
  <c r="CJ1185" s="1"/>
  <c r="AF1185"/>
  <c r="CI1185" s="1"/>
  <c r="AE1185"/>
  <c r="CH1185" s="1"/>
  <c r="AD1185"/>
  <c r="CG1185" s="1"/>
  <c r="AC1185"/>
  <c r="CF1185" s="1"/>
  <c r="AB1185"/>
  <c r="CE1185" s="1"/>
  <c r="AA1185"/>
  <c r="CD1185" s="1"/>
  <c r="Z1185"/>
  <c r="CC1185" s="1"/>
  <c r="Y1185"/>
  <c r="CB1185" s="1"/>
  <c r="X1185"/>
  <c r="CA1185" s="1"/>
  <c r="W1185"/>
  <c r="BZ1185" s="1"/>
  <c r="V1185"/>
  <c r="BY1185" s="1"/>
  <c r="U1185"/>
  <c r="BX1185" s="1"/>
  <c r="T1185"/>
  <c r="BW1185" s="1"/>
  <c r="S1185"/>
  <c r="BV1185" s="1"/>
  <c r="R1185"/>
  <c r="BU1185" s="1"/>
  <c r="Q1185"/>
  <c r="BT1185" s="1"/>
  <c r="P1185"/>
  <c r="BS1185" s="1"/>
  <c r="O1185"/>
  <c r="BR1185" s="1"/>
  <c r="N1185"/>
  <c r="BQ1185" s="1"/>
  <c r="M1185"/>
  <c r="BP1185" s="1"/>
  <c r="L1185"/>
  <c r="BO1185" s="1"/>
  <c r="K1185"/>
  <c r="BN1185" s="1"/>
  <c r="E1185"/>
  <c r="I1169"/>
  <c r="I1170" s="1"/>
  <c r="I1171" s="1"/>
  <c r="I1172" s="1"/>
  <c r="I1178" s="1"/>
  <c r="I1179" s="1"/>
  <c r="I1180" s="1"/>
  <c r="I1181" s="1"/>
  <c r="I1182" s="1"/>
  <c r="I1183" s="1"/>
  <c r="I1184" s="1"/>
  <c r="H1169"/>
  <c r="BD1167"/>
  <c r="DG1167" s="1"/>
  <c r="BC1167"/>
  <c r="DF1167" s="1"/>
  <c r="BB1167"/>
  <c r="DE1167" s="1"/>
  <c r="BA1167"/>
  <c r="DD1167" s="1"/>
  <c r="AZ1167"/>
  <c r="DC1167" s="1"/>
  <c r="AY1167"/>
  <c r="DB1167" s="1"/>
  <c r="AX1167"/>
  <c r="DA1167" s="1"/>
  <c r="AW1167"/>
  <c r="CZ1167" s="1"/>
  <c r="AV1167"/>
  <c r="CY1167" s="1"/>
  <c r="AU1167"/>
  <c r="CX1167" s="1"/>
  <c r="AT1167"/>
  <c r="CW1167" s="1"/>
  <c r="AS1167"/>
  <c r="CV1167" s="1"/>
  <c r="AR1167"/>
  <c r="CU1167" s="1"/>
  <c r="AQ1167"/>
  <c r="CT1167" s="1"/>
  <c r="AP1167"/>
  <c r="CS1167" s="1"/>
  <c r="AO1167"/>
  <c r="CR1167" s="1"/>
  <c r="AN1167"/>
  <c r="CQ1167" s="1"/>
  <c r="AM1167"/>
  <c r="CP1167" s="1"/>
  <c r="AL1167"/>
  <c r="CO1167" s="1"/>
  <c r="AK1167"/>
  <c r="CN1167" s="1"/>
  <c r="AH1167"/>
  <c r="CK1167" s="1"/>
  <c r="AG1167"/>
  <c r="CJ1167" s="1"/>
  <c r="AF1167"/>
  <c r="CI1167" s="1"/>
  <c r="AE1167"/>
  <c r="CH1167" s="1"/>
  <c r="AD1167"/>
  <c r="CG1167" s="1"/>
  <c r="AC1167"/>
  <c r="CF1167" s="1"/>
  <c r="AB1167"/>
  <c r="CE1167" s="1"/>
  <c r="AA1167"/>
  <c r="CD1167" s="1"/>
  <c r="Z1167"/>
  <c r="CC1167" s="1"/>
  <c r="Y1167"/>
  <c r="CB1167" s="1"/>
  <c r="X1167"/>
  <c r="CA1167" s="1"/>
  <c r="W1167"/>
  <c r="BZ1167" s="1"/>
  <c r="V1167"/>
  <c r="BY1167" s="1"/>
  <c r="U1167"/>
  <c r="BX1167" s="1"/>
  <c r="T1167"/>
  <c r="BW1167" s="1"/>
  <c r="S1167"/>
  <c r="BV1167" s="1"/>
  <c r="R1167"/>
  <c r="BU1167" s="1"/>
  <c r="Q1167"/>
  <c r="BT1167" s="1"/>
  <c r="P1167"/>
  <c r="BS1167" s="1"/>
  <c r="O1167"/>
  <c r="BR1167" s="1"/>
  <c r="N1167"/>
  <c r="BQ1167" s="1"/>
  <c r="M1167"/>
  <c r="BP1167" s="1"/>
  <c r="L1167"/>
  <c r="BO1167" s="1"/>
  <c r="K1167"/>
  <c r="BN1167" s="1"/>
  <c r="E1167"/>
  <c r="I1151"/>
  <c r="I1152" s="1"/>
  <c r="I1153" s="1"/>
  <c r="I1154" s="1"/>
  <c r="I1155" s="1"/>
  <c r="I1156" s="1"/>
  <c r="I1162" s="1"/>
  <c r="I1163" s="1"/>
  <c r="I1164" s="1"/>
  <c r="I1165" s="1"/>
  <c r="I1166" s="1"/>
  <c r="H1151"/>
  <c r="BD1149"/>
  <c r="DG1149" s="1"/>
  <c r="BC1149"/>
  <c r="DF1149" s="1"/>
  <c r="BB1149"/>
  <c r="DE1149" s="1"/>
  <c r="BA1149"/>
  <c r="DD1149" s="1"/>
  <c r="AZ1149"/>
  <c r="DC1149" s="1"/>
  <c r="AY1149"/>
  <c r="DB1149" s="1"/>
  <c r="AX1149"/>
  <c r="DA1149" s="1"/>
  <c r="AW1149"/>
  <c r="CZ1149" s="1"/>
  <c r="AV1149"/>
  <c r="CY1149" s="1"/>
  <c r="AU1149"/>
  <c r="CX1149" s="1"/>
  <c r="AT1149"/>
  <c r="CW1149" s="1"/>
  <c r="AS1149"/>
  <c r="CV1149" s="1"/>
  <c r="AR1149"/>
  <c r="CU1149" s="1"/>
  <c r="AQ1149"/>
  <c r="CT1149" s="1"/>
  <c r="AP1149"/>
  <c r="CS1149" s="1"/>
  <c r="AO1149"/>
  <c r="CR1149" s="1"/>
  <c r="AN1149"/>
  <c r="CQ1149" s="1"/>
  <c r="AM1149"/>
  <c r="CP1149" s="1"/>
  <c r="AL1149"/>
  <c r="CO1149" s="1"/>
  <c r="AK1149"/>
  <c r="CN1149" s="1"/>
  <c r="AH1149"/>
  <c r="CK1149" s="1"/>
  <c r="AG1149"/>
  <c r="CJ1149" s="1"/>
  <c r="AF1149"/>
  <c r="CI1149" s="1"/>
  <c r="AE1149"/>
  <c r="CH1149" s="1"/>
  <c r="AD1149"/>
  <c r="CG1149" s="1"/>
  <c r="AC1149"/>
  <c r="CF1149" s="1"/>
  <c r="AB1149"/>
  <c r="CE1149" s="1"/>
  <c r="AA1149"/>
  <c r="CD1149" s="1"/>
  <c r="Z1149"/>
  <c r="CC1149" s="1"/>
  <c r="Y1149"/>
  <c r="CB1149" s="1"/>
  <c r="X1149"/>
  <c r="CA1149" s="1"/>
  <c r="W1149"/>
  <c r="BZ1149" s="1"/>
  <c r="V1149"/>
  <c r="BY1149" s="1"/>
  <c r="U1149"/>
  <c r="BX1149" s="1"/>
  <c r="T1149"/>
  <c r="BW1149" s="1"/>
  <c r="S1149"/>
  <c r="BV1149" s="1"/>
  <c r="R1149"/>
  <c r="BU1149" s="1"/>
  <c r="Q1149"/>
  <c r="BT1149" s="1"/>
  <c r="P1149"/>
  <c r="BS1149" s="1"/>
  <c r="O1149"/>
  <c r="BR1149" s="1"/>
  <c r="N1149"/>
  <c r="BQ1149" s="1"/>
  <c r="M1149"/>
  <c r="BP1149" s="1"/>
  <c r="L1149"/>
  <c r="BO1149" s="1"/>
  <c r="K1149"/>
  <c r="BN1149" s="1"/>
  <c r="E1149"/>
  <c r="I1134"/>
  <c r="I1135" s="1"/>
  <c r="I1136" s="1"/>
  <c r="I1137" s="1"/>
  <c r="I1138" s="1"/>
  <c r="I1144" s="1"/>
  <c r="I1145" s="1"/>
  <c r="I1146" s="1"/>
  <c r="I1147" s="1"/>
  <c r="I1148" s="1"/>
  <c r="H1134"/>
  <c r="BD1132"/>
  <c r="DG1132" s="1"/>
  <c r="BC1132"/>
  <c r="DF1132" s="1"/>
  <c r="BB1132"/>
  <c r="DE1132" s="1"/>
  <c r="BA1132"/>
  <c r="DD1132" s="1"/>
  <c r="AZ1132"/>
  <c r="DC1132" s="1"/>
  <c r="AY1132"/>
  <c r="DB1132" s="1"/>
  <c r="AX1132"/>
  <c r="DA1132" s="1"/>
  <c r="AW1132"/>
  <c r="CZ1132" s="1"/>
  <c r="AV1132"/>
  <c r="CY1132" s="1"/>
  <c r="AU1132"/>
  <c r="CX1132" s="1"/>
  <c r="AT1132"/>
  <c r="CW1132" s="1"/>
  <c r="AS1132"/>
  <c r="CV1132" s="1"/>
  <c r="AR1132"/>
  <c r="CU1132" s="1"/>
  <c r="AQ1132"/>
  <c r="CT1132" s="1"/>
  <c r="AP1132"/>
  <c r="CS1132" s="1"/>
  <c r="AO1132"/>
  <c r="CR1132" s="1"/>
  <c r="AN1132"/>
  <c r="CQ1132" s="1"/>
  <c r="AM1132"/>
  <c r="CP1132" s="1"/>
  <c r="AL1132"/>
  <c r="CO1132" s="1"/>
  <c r="AK1132"/>
  <c r="CN1132" s="1"/>
  <c r="AH1132"/>
  <c r="CK1132" s="1"/>
  <c r="AG1132"/>
  <c r="CJ1132" s="1"/>
  <c r="AF1132"/>
  <c r="CI1132" s="1"/>
  <c r="AE1132"/>
  <c r="CH1132" s="1"/>
  <c r="AD1132"/>
  <c r="CG1132" s="1"/>
  <c r="AC1132"/>
  <c r="CF1132" s="1"/>
  <c r="AB1132"/>
  <c r="CE1132" s="1"/>
  <c r="AA1132"/>
  <c r="CD1132" s="1"/>
  <c r="Z1132"/>
  <c r="CC1132" s="1"/>
  <c r="Y1132"/>
  <c r="CB1132" s="1"/>
  <c r="X1132"/>
  <c r="CA1132" s="1"/>
  <c r="W1132"/>
  <c r="BZ1132" s="1"/>
  <c r="V1132"/>
  <c r="BY1132" s="1"/>
  <c r="U1132"/>
  <c r="BX1132" s="1"/>
  <c r="T1132"/>
  <c r="BW1132" s="1"/>
  <c r="S1132"/>
  <c r="BV1132" s="1"/>
  <c r="R1132"/>
  <c r="BU1132" s="1"/>
  <c r="Q1132"/>
  <c r="BT1132" s="1"/>
  <c r="P1132"/>
  <c r="BS1132" s="1"/>
  <c r="O1132"/>
  <c r="BR1132" s="1"/>
  <c r="N1132"/>
  <c r="BQ1132" s="1"/>
  <c r="M1132"/>
  <c r="BP1132" s="1"/>
  <c r="L1132"/>
  <c r="BO1132" s="1"/>
  <c r="K1132"/>
  <c r="BN1132" s="1"/>
  <c r="E1132"/>
  <c r="I1117"/>
  <c r="H1117"/>
  <c r="BD1115"/>
  <c r="DG1115" s="1"/>
  <c r="BC1115"/>
  <c r="DF1115" s="1"/>
  <c r="BB1115"/>
  <c r="DE1115" s="1"/>
  <c r="BA1115"/>
  <c r="DD1115" s="1"/>
  <c r="AZ1115"/>
  <c r="DC1115" s="1"/>
  <c r="AY1115"/>
  <c r="DB1115" s="1"/>
  <c r="AX1115"/>
  <c r="DA1115" s="1"/>
  <c r="AW1115"/>
  <c r="CZ1115" s="1"/>
  <c r="AV1115"/>
  <c r="CY1115" s="1"/>
  <c r="AU1115"/>
  <c r="CX1115" s="1"/>
  <c r="AT1115"/>
  <c r="CW1115" s="1"/>
  <c r="AS1115"/>
  <c r="CV1115" s="1"/>
  <c r="AR1115"/>
  <c r="CU1115" s="1"/>
  <c r="AQ1115"/>
  <c r="CT1115" s="1"/>
  <c r="AP1115"/>
  <c r="CS1115" s="1"/>
  <c r="AO1115"/>
  <c r="CR1115" s="1"/>
  <c r="AN1115"/>
  <c r="CQ1115" s="1"/>
  <c r="AM1115"/>
  <c r="CP1115" s="1"/>
  <c r="AL1115"/>
  <c r="CO1115" s="1"/>
  <c r="AK1115"/>
  <c r="CN1115" s="1"/>
  <c r="AH1115"/>
  <c r="CK1115" s="1"/>
  <c r="AG1115"/>
  <c r="CJ1115" s="1"/>
  <c r="AF1115"/>
  <c r="CI1115" s="1"/>
  <c r="AE1115"/>
  <c r="CH1115" s="1"/>
  <c r="AD1115"/>
  <c r="CG1115" s="1"/>
  <c r="AC1115"/>
  <c r="CF1115" s="1"/>
  <c r="AB1115"/>
  <c r="CE1115" s="1"/>
  <c r="AA1115"/>
  <c r="CD1115" s="1"/>
  <c r="Z1115"/>
  <c r="CC1115" s="1"/>
  <c r="Y1115"/>
  <c r="CB1115" s="1"/>
  <c r="X1115"/>
  <c r="CA1115" s="1"/>
  <c r="W1115"/>
  <c r="BZ1115" s="1"/>
  <c r="V1115"/>
  <c r="BY1115" s="1"/>
  <c r="U1115"/>
  <c r="BX1115" s="1"/>
  <c r="T1115"/>
  <c r="BW1115" s="1"/>
  <c r="S1115"/>
  <c r="BV1115" s="1"/>
  <c r="R1115"/>
  <c r="BU1115" s="1"/>
  <c r="Q1115"/>
  <c r="BT1115" s="1"/>
  <c r="P1115"/>
  <c r="BS1115" s="1"/>
  <c r="O1115"/>
  <c r="BR1115" s="1"/>
  <c r="N1115"/>
  <c r="BQ1115" s="1"/>
  <c r="M1115"/>
  <c r="BP1115" s="1"/>
  <c r="L1115"/>
  <c r="BO1115" s="1"/>
  <c r="K1115"/>
  <c r="BN1115" s="1"/>
  <c r="E1115"/>
  <c r="I1100"/>
  <c r="I1101" s="1"/>
  <c r="I1102" s="1"/>
  <c r="I1103" s="1"/>
  <c r="I1104" s="1"/>
  <c r="I1110" s="1"/>
  <c r="I1111" s="1"/>
  <c r="I1112" s="1"/>
  <c r="I1113" s="1"/>
  <c r="I1114" s="1"/>
  <c r="H1100"/>
  <c r="BD1098"/>
  <c r="DG1098" s="1"/>
  <c r="BC1098"/>
  <c r="DF1098" s="1"/>
  <c r="BB1098"/>
  <c r="DE1098" s="1"/>
  <c r="BA1098"/>
  <c r="DD1098" s="1"/>
  <c r="AZ1098"/>
  <c r="DC1098" s="1"/>
  <c r="AY1098"/>
  <c r="DB1098" s="1"/>
  <c r="AX1098"/>
  <c r="DA1098" s="1"/>
  <c r="AW1098"/>
  <c r="CZ1098" s="1"/>
  <c r="AV1098"/>
  <c r="CY1098" s="1"/>
  <c r="AU1098"/>
  <c r="CX1098" s="1"/>
  <c r="AT1098"/>
  <c r="CW1098" s="1"/>
  <c r="AS1098"/>
  <c r="CV1098" s="1"/>
  <c r="AR1098"/>
  <c r="CU1098" s="1"/>
  <c r="AQ1098"/>
  <c r="CT1098" s="1"/>
  <c r="AP1098"/>
  <c r="CS1098" s="1"/>
  <c r="AO1098"/>
  <c r="CR1098" s="1"/>
  <c r="AN1098"/>
  <c r="CQ1098" s="1"/>
  <c r="AM1098"/>
  <c r="CP1098" s="1"/>
  <c r="AL1098"/>
  <c r="CO1098" s="1"/>
  <c r="AK1098"/>
  <c r="CN1098" s="1"/>
  <c r="AH1098"/>
  <c r="CK1098" s="1"/>
  <c r="AG1098"/>
  <c r="CJ1098" s="1"/>
  <c r="AF1098"/>
  <c r="CI1098" s="1"/>
  <c r="AE1098"/>
  <c r="CH1098" s="1"/>
  <c r="AD1098"/>
  <c r="CG1098" s="1"/>
  <c r="AC1098"/>
  <c r="CF1098" s="1"/>
  <c r="AB1098"/>
  <c r="CE1098" s="1"/>
  <c r="AA1098"/>
  <c r="CD1098" s="1"/>
  <c r="Z1098"/>
  <c r="CC1098" s="1"/>
  <c r="Y1098"/>
  <c r="CB1098" s="1"/>
  <c r="X1098"/>
  <c r="CA1098" s="1"/>
  <c r="W1098"/>
  <c r="BZ1098" s="1"/>
  <c r="V1098"/>
  <c r="BY1098" s="1"/>
  <c r="U1098"/>
  <c r="BX1098" s="1"/>
  <c r="T1098"/>
  <c r="BW1098" s="1"/>
  <c r="S1098"/>
  <c r="BV1098" s="1"/>
  <c r="R1098"/>
  <c r="BU1098" s="1"/>
  <c r="Q1098"/>
  <c r="BT1098" s="1"/>
  <c r="P1098"/>
  <c r="BS1098" s="1"/>
  <c r="O1098"/>
  <c r="BR1098" s="1"/>
  <c r="N1098"/>
  <c r="BQ1098" s="1"/>
  <c r="M1098"/>
  <c r="BP1098" s="1"/>
  <c r="L1098"/>
  <c r="BO1098" s="1"/>
  <c r="K1098"/>
  <c r="BN1098" s="1"/>
  <c r="E1098"/>
  <c r="I1083"/>
  <c r="I1084" s="1"/>
  <c r="I1085" s="1"/>
  <c r="I1086" s="1"/>
  <c r="I1087" s="1"/>
  <c r="I1093" s="1"/>
  <c r="I1094" s="1"/>
  <c r="I1095" s="1"/>
  <c r="I1096" s="1"/>
  <c r="I1097" s="1"/>
  <c r="H1083"/>
  <c r="BD1081"/>
  <c r="DG1081" s="1"/>
  <c r="BC1081"/>
  <c r="DF1081" s="1"/>
  <c r="BB1081"/>
  <c r="DE1081" s="1"/>
  <c r="BA1081"/>
  <c r="DD1081" s="1"/>
  <c r="AZ1081"/>
  <c r="DC1081" s="1"/>
  <c r="AY1081"/>
  <c r="DB1081" s="1"/>
  <c r="AX1081"/>
  <c r="DA1081" s="1"/>
  <c r="AW1081"/>
  <c r="CZ1081" s="1"/>
  <c r="AV1081"/>
  <c r="CY1081" s="1"/>
  <c r="AU1081"/>
  <c r="CX1081" s="1"/>
  <c r="AT1081"/>
  <c r="CW1081" s="1"/>
  <c r="AS1081"/>
  <c r="CV1081" s="1"/>
  <c r="AR1081"/>
  <c r="CU1081" s="1"/>
  <c r="AQ1081"/>
  <c r="CT1081" s="1"/>
  <c r="AP1081"/>
  <c r="CS1081" s="1"/>
  <c r="AO1081"/>
  <c r="CR1081" s="1"/>
  <c r="AN1081"/>
  <c r="CQ1081" s="1"/>
  <c r="AM1081"/>
  <c r="CP1081" s="1"/>
  <c r="AL1081"/>
  <c r="CO1081" s="1"/>
  <c r="AK1081"/>
  <c r="CN1081" s="1"/>
  <c r="AH1081"/>
  <c r="CK1081" s="1"/>
  <c r="AG1081"/>
  <c r="CJ1081" s="1"/>
  <c r="AF1081"/>
  <c r="CI1081" s="1"/>
  <c r="AE1081"/>
  <c r="CH1081" s="1"/>
  <c r="AD1081"/>
  <c r="CG1081" s="1"/>
  <c r="AC1081"/>
  <c r="CF1081" s="1"/>
  <c r="AB1081"/>
  <c r="CE1081" s="1"/>
  <c r="AA1081"/>
  <c r="CD1081" s="1"/>
  <c r="Z1081"/>
  <c r="CC1081" s="1"/>
  <c r="Y1081"/>
  <c r="CB1081" s="1"/>
  <c r="X1081"/>
  <c r="CA1081" s="1"/>
  <c r="W1081"/>
  <c r="BZ1081" s="1"/>
  <c r="V1081"/>
  <c r="BY1081" s="1"/>
  <c r="U1081"/>
  <c r="BX1081" s="1"/>
  <c r="T1081"/>
  <c r="BW1081" s="1"/>
  <c r="S1081"/>
  <c r="BV1081" s="1"/>
  <c r="R1081"/>
  <c r="BU1081" s="1"/>
  <c r="Q1081"/>
  <c r="BT1081" s="1"/>
  <c r="P1081"/>
  <c r="BS1081" s="1"/>
  <c r="O1081"/>
  <c r="BR1081" s="1"/>
  <c r="N1081"/>
  <c r="BQ1081" s="1"/>
  <c r="M1081"/>
  <c r="BP1081" s="1"/>
  <c r="L1081"/>
  <c r="BO1081" s="1"/>
  <c r="K1081"/>
  <c r="BN1081" s="1"/>
  <c r="E1081"/>
  <c r="I1066"/>
  <c r="I1067" s="1"/>
  <c r="I1068" s="1"/>
  <c r="I1069" s="1"/>
  <c r="I1070" s="1"/>
  <c r="I1076" s="1"/>
  <c r="I1077" s="1"/>
  <c r="I1078" s="1"/>
  <c r="I1079" s="1"/>
  <c r="I1080" s="1"/>
  <c r="H1066"/>
  <c r="BD1064"/>
  <c r="DG1064" s="1"/>
  <c r="BC1064"/>
  <c r="DF1064" s="1"/>
  <c r="BB1064"/>
  <c r="DE1064" s="1"/>
  <c r="BA1064"/>
  <c r="DD1064" s="1"/>
  <c r="AZ1064"/>
  <c r="DC1064" s="1"/>
  <c r="AY1064"/>
  <c r="DB1064" s="1"/>
  <c r="AX1064"/>
  <c r="DA1064" s="1"/>
  <c r="AW1064"/>
  <c r="CZ1064" s="1"/>
  <c r="AV1064"/>
  <c r="CY1064" s="1"/>
  <c r="AU1064"/>
  <c r="CX1064" s="1"/>
  <c r="AT1064"/>
  <c r="CW1064" s="1"/>
  <c r="AS1064"/>
  <c r="CV1064" s="1"/>
  <c r="AR1064"/>
  <c r="CU1064" s="1"/>
  <c r="AQ1064"/>
  <c r="CT1064" s="1"/>
  <c r="AP1064"/>
  <c r="CS1064" s="1"/>
  <c r="AO1064"/>
  <c r="CR1064" s="1"/>
  <c r="AN1064"/>
  <c r="CQ1064" s="1"/>
  <c r="AM1064"/>
  <c r="CP1064" s="1"/>
  <c r="AL1064"/>
  <c r="CO1064" s="1"/>
  <c r="AK1064"/>
  <c r="CN1064" s="1"/>
  <c r="AH1064"/>
  <c r="CK1064" s="1"/>
  <c r="AG1064"/>
  <c r="CJ1064" s="1"/>
  <c r="AF1064"/>
  <c r="CI1064" s="1"/>
  <c r="AE1064"/>
  <c r="CH1064" s="1"/>
  <c r="AD1064"/>
  <c r="CG1064" s="1"/>
  <c r="AC1064"/>
  <c r="CF1064" s="1"/>
  <c r="AB1064"/>
  <c r="CE1064" s="1"/>
  <c r="AA1064"/>
  <c r="CD1064" s="1"/>
  <c r="Z1064"/>
  <c r="CC1064" s="1"/>
  <c r="Y1064"/>
  <c r="CB1064" s="1"/>
  <c r="X1064"/>
  <c r="CA1064" s="1"/>
  <c r="W1064"/>
  <c r="BZ1064" s="1"/>
  <c r="V1064"/>
  <c r="BY1064" s="1"/>
  <c r="U1064"/>
  <c r="BX1064" s="1"/>
  <c r="T1064"/>
  <c r="BW1064" s="1"/>
  <c r="S1064"/>
  <c r="BV1064" s="1"/>
  <c r="R1064"/>
  <c r="BU1064" s="1"/>
  <c r="Q1064"/>
  <c r="BT1064" s="1"/>
  <c r="P1064"/>
  <c r="BS1064" s="1"/>
  <c r="O1064"/>
  <c r="BR1064" s="1"/>
  <c r="N1064"/>
  <c r="BQ1064" s="1"/>
  <c r="M1064"/>
  <c r="BP1064" s="1"/>
  <c r="L1064"/>
  <c r="BO1064" s="1"/>
  <c r="K1064"/>
  <c r="BN1064" s="1"/>
  <c r="E1064"/>
  <c r="I1049"/>
  <c r="I1050" s="1"/>
  <c r="I1051" s="1"/>
  <c r="I1052" s="1"/>
  <c r="I1053" s="1"/>
  <c r="I1059" s="1"/>
  <c r="I1060" s="1"/>
  <c r="I1061" s="1"/>
  <c r="I1062" s="1"/>
  <c r="I1063" s="1"/>
  <c r="H1049"/>
  <c r="BD1047"/>
  <c r="DG1047" s="1"/>
  <c r="BC1047"/>
  <c r="DF1047" s="1"/>
  <c r="BB1047"/>
  <c r="DE1047" s="1"/>
  <c r="BA1047"/>
  <c r="DD1047" s="1"/>
  <c r="AZ1047"/>
  <c r="DC1047" s="1"/>
  <c r="AY1047"/>
  <c r="DB1047" s="1"/>
  <c r="AX1047"/>
  <c r="DA1047" s="1"/>
  <c r="AW1047"/>
  <c r="CZ1047" s="1"/>
  <c r="AV1047"/>
  <c r="CY1047" s="1"/>
  <c r="AU1047"/>
  <c r="CX1047" s="1"/>
  <c r="AT1047"/>
  <c r="CW1047" s="1"/>
  <c r="AS1047"/>
  <c r="CV1047" s="1"/>
  <c r="AR1047"/>
  <c r="CU1047" s="1"/>
  <c r="AQ1047"/>
  <c r="CT1047" s="1"/>
  <c r="AP1047"/>
  <c r="CS1047" s="1"/>
  <c r="AO1047"/>
  <c r="CR1047" s="1"/>
  <c r="AN1047"/>
  <c r="CQ1047" s="1"/>
  <c r="AM1047"/>
  <c r="CP1047" s="1"/>
  <c r="AL1047"/>
  <c r="CO1047" s="1"/>
  <c r="AK1047"/>
  <c r="CN1047" s="1"/>
  <c r="AH1047"/>
  <c r="CK1047" s="1"/>
  <c r="AG1047"/>
  <c r="CJ1047" s="1"/>
  <c r="AF1047"/>
  <c r="CI1047" s="1"/>
  <c r="AE1047"/>
  <c r="CH1047" s="1"/>
  <c r="AD1047"/>
  <c r="CG1047" s="1"/>
  <c r="AC1047"/>
  <c r="CF1047" s="1"/>
  <c r="AB1047"/>
  <c r="CE1047" s="1"/>
  <c r="AA1047"/>
  <c r="CD1047" s="1"/>
  <c r="Z1047"/>
  <c r="CC1047" s="1"/>
  <c r="Y1047"/>
  <c r="CB1047" s="1"/>
  <c r="X1047"/>
  <c r="CA1047" s="1"/>
  <c r="W1047"/>
  <c r="BZ1047" s="1"/>
  <c r="V1047"/>
  <c r="BY1047" s="1"/>
  <c r="U1047"/>
  <c r="BX1047" s="1"/>
  <c r="T1047"/>
  <c r="BW1047" s="1"/>
  <c r="S1047"/>
  <c r="BV1047" s="1"/>
  <c r="R1047"/>
  <c r="BU1047" s="1"/>
  <c r="Q1047"/>
  <c r="BT1047" s="1"/>
  <c r="P1047"/>
  <c r="BS1047" s="1"/>
  <c r="O1047"/>
  <c r="BR1047" s="1"/>
  <c r="N1047"/>
  <c r="BQ1047" s="1"/>
  <c r="M1047"/>
  <c r="BP1047" s="1"/>
  <c r="L1047"/>
  <c r="BO1047" s="1"/>
  <c r="K1047"/>
  <c r="BN1047" s="1"/>
  <c r="E1047"/>
  <c r="I1032"/>
  <c r="I1033" s="1"/>
  <c r="I1034" s="1"/>
  <c r="I1035" s="1"/>
  <c r="H1032"/>
  <c r="J2" i="10"/>
  <c r="K2"/>
  <c r="L2"/>
  <c r="I2"/>
  <c r="DM1049" i="1" l="1"/>
  <c r="DK1049"/>
  <c r="DI1049"/>
  <c r="DG1049"/>
  <c r="DE1049"/>
  <c r="DC1049"/>
  <c r="DA1049"/>
  <c r="CY1049"/>
  <c r="CW1049"/>
  <c r="CU1049"/>
  <c r="CS1049"/>
  <c r="CQ1049"/>
  <c r="CO1049"/>
  <c r="CM1049"/>
  <c r="CG1049"/>
  <c r="CE1049"/>
  <c r="CC1049"/>
  <c r="CA1049"/>
  <c r="BY1049"/>
  <c r="BW1049"/>
  <c r="BU1049"/>
  <c r="BS1049"/>
  <c r="BQ1049"/>
  <c r="BO1049"/>
  <c r="DL1049"/>
  <c r="DJ1049"/>
  <c r="DH1049"/>
  <c r="DF1049"/>
  <c r="DD1049"/>
  <c r="DB1049"/>
  <c r="CZ1049"/>
  <c r="CX1049"/>
  <c r="CV1049"/>
  <c r="CT1049"/>
  <c r="CR1049"/>
  <c r="CP1049"/>
  <c r="CL1049"/>
  <c r="CH1049"/>
  <c r="CF1049"/>
  <c r="CD1049"/>
  <c r="CB1049"/>
  <c r="BZ1049"/>
  <c r="BX1049"/>
  <c r="BV1049"/>
  <c r="BT1049"/>
  <c r="BR1049"/>
  <c r="BP1049"/>
  <c r="BN1049"/>
  <c r="DL1083"/>
  <c r="DJ1083"/>
  <c r="DH1083"/>
  <c r="DF1083"/>
  <c r="DD1083"/>
  <c r="DB1083"/>
  <c r="CZ1083"/>
  <c r="CX1083"/>
  <c r="CV1083"/>
  <c r="CT1083"/>
  <c r="CR1083"/>
  <c r="CP1083"/>
  <c r="CL1083"/>
  <c r="CH1083"/>
  <c r="CF1083"/>
  <c r="CD1083"/>
  <c r="CB1083"/>
  <c r="BZ1083"/>
  <c r="BX1083"/>
  <c r="BV1083"/>
  <c r="BT1083"/>
  <c r="BR1083"/>
  <c r="BP1083"/>
  <c r="BN1083"/>
  <c r="DM1083"/>
  <c r="DK1083"/>
  <c r="DI1083"/>
  <c r="DG1083"/>
  <c r="DE1083"/>
  <c r="DC1083"/>
  <c r="DA1083"/>
  <c r="CY1083"/>
  <c r="CW1083"/>
  <c r="CU1083"/>
  <c r="CS1083"/>
  <c r="CQ1083"/>
  <c r="CO1083"/>
  <c r="CM1083"/>
  <c r="CG1083"/>
  <c r="CE1083"/>
  <c r="CC1083"/>
  <c r="CA1083"/>
  <c r="BY1083"/>
  <c r="BW1083"/>
  <c r="BU1083"/>
  <c r="BS1083"/>
  <c r="BQ1083"/>
  <c r="BO1083"/>
  <c r="DL1117"/>
  <c r="DJ1117"/>
  <c r="DH1117"/>
  <c r="DF1117"/>
  <c r="DD1117"/>
  <c r="DB1117"/>
  <c r="CZ1117"/>
  <c r="CX1117"/>
  <c r="CV1117"/>
  <c r="CT1117"/>
  <c r="CR1117"/>
  <c r="CP1117"/>
  <c r="CL1117"/>
  <c r="CH1117"/>
  <c r="CF1117"/>
  <c r="CD1117"/>
  <c r="CB1117"/>
  <c r="BZ1117"/>
  <c r="BX1117"/>
  <c r="BV1117"/>
  <c r="BT1117"/>
  <c r="BR1117"/>
  <c r="BP1117"/>
  <c r="BN1117"/>
  <c r="DM1117"/>
  <c r="DK1117"/>
  <c r="DI1117"/>
  <c r="DG1117"/>
  <c r="DE1117"/>
  <c r="DC1117"/>
  <c r="DA1117"/>
  <c r="CY1117"/>
  <c r="CW1117"/>
  <c r="CU1117"/>
  <c r="CS1117"/>
  <c r="CQ1117"/>
  <c r="CO1117"/>
  <c r="CM1117"/>
  <c r="CG1117"/>
  <c r="CE1117"/>
  <c r="CC1117"/>
  <c r="CA1117"/>
  <c r="BY1117"/>
  <c r="BW1117"/>
  <c r="BU1117"/>
  <c r="BS1117"/>
  <c r="BQ1117"/>
  <c r="BO1117"/>
  <c r="DL1151"/>
  <c r="DJ1151"/>
  <c r="DH1151"/>
  <c r="DF1151"/>
  <c r="DD1151"/>
  <c r="DB1151"/>
  <c r="CZ1151"/>
  <c r="CX1151"/>
  <c r="CV1151"/>
  <c r="CT1151"/>
  <c r="CR1151"/>
  <c r="CP1151"/>
  <c r="CL1151"/>
  <c r="CH1151"/>
  <c r="CF1151"/>
  <c r="CD1151"/>
  <c r="CB1151"/>
  <c r="BZ1151"/>
  <c r="BX1151"/>
  <c r="BV1151"/>
  <c r="BT1151"/>
  <c r="BR1151"/>
  <c r="BP1151"/>
  <c r="BN1151"/>
  <c r="DM1151"/>
  <c r="DK1151"/>
  <c r="DI1151"/>
  <c r="DG1151"/>
  <c r="DE1151"/>
  <c r="DC1151"/>
  <c r="DA1151"/>
  <c r="CY1151"/>
  <c r="CW1151"/>
  <c r="CU1151"/>
  <c r="CS1151"/>
  <c r="CQ1151"/>
  <c r="CO1151"/>
  <c r="CM1151"/>
  <c r="CG1151"/>
  <c r="CE1151"/>
  <c r="CC1151"/>
  <c r="CA1151"/>
  <c r="BY1151"/>
  <c r="BW1151"/>
  <c r="BU1151"/>
  <c r="BS1151"/>
  <c r="BQ1151"/>
  <c r="BO1151"/>
  <c r="DL1187"/>
  <c r="DJ1187"/>
  <c r="DH1187"/>
  <c r="DF1187"/>
  <c r="DD1187"/>
  <c r="DB1187"/>
  <c r="CZ1187"/>
  <c r="CX1187"/>
  <c r="CV1187"/>
  <c r="CT1187"/>
  <c r="CR1187"/>
  <c r="CP1187"/>
  <c r="CL1187"/>
  <c r="CH1187"/>
  <c r="CF1187"/>
  <c r="CD1187"/>
  <c r="CB1187"/>
  <c r="BZ1187"/>
  <c r="BX1187"/>
  <c r="BV1187"/>
  <c r="BT1187"/>
  <c r="BR1187"/>
  <c r="BP1187"/>
  <c r="BN1187"/>
  <c r="DM1187"/>
  <c r="DK1187"/>
  <c r="DI1187"/>
  <c r="DG1187"/>
  <c r="DE1187"/>
  <c r="DC1187"/>
  <c r="DA1187"/>
  <c r="CY1187"/>
  <c r="CW1187"/>
  <c r="CU1187"/>
  <c r="CS1187"/>
  <c r="CQ1187"/>
  <c r="CO1187"/>
  <c r="CM1187"/>
  <c r="CG1187"/>
  <c r="CE1187"/>
  <c r="CC1187"/>
  <c r="CA1187"/>
  <c r="BY1187"/>
  <c r="BW1187"/>
  <c r="BU1187"/>
  <c r="BS1187"/>
  <c r="BQ1187"/>
  <c r="BO1187"/>
  <c r="DL1224"/>
  <c r="DJ1224"/>
  <c r="DH1224"/>
  <c r="DF1224"/>
  <c r="DD1224"/>
  <c r="DB1224"/>
  <c r="CZ1224"/>
  <c r="CX1224"/>
  <c r="CV1224"/>
  <c r="CT1224"/>
  <c r="CR1224"/>
  <c r="CP1224"/>
  <c r="CL1224"/>
  <c r="CH1224"/>
  <c r="CF1224"/>
  <c r="CD1224"/>
  <c r="CB1224"/>
  <c r="BZ1224"/>
  <c r="BX1224"/>
  <c r="BV1224"/>
  <c r="BT1224"/>
  <c r="BR1224"/>
  <c r="BP1224"/>
  <c r="BN1224"/>
  <c r="DM1224"/>
  <c r="DK1224"/>
  <c r="DI1224"/>
  <c r="DG1224"/>
  <c r="DE1224"/>
  <c r="DC1224"/>
  <c r="DA1224"/>
  <c r="CY1224"/>
  <c r="CW1224"/>
  <c r="CU1224"/>
  <c r="CS1224"/>
  <c r="CQ1224"/>
  <c r="CO1224"/>
  <c r="CM1224"/>
  <c r="CG1224"/>
  <c r="CE1224"/>
  <c r="CC1224"/>
  <c r="CA1224"/>
  <c r="BY1224"/>
  <c r="BW1224"/>
  <c r="BU1224"/>
  <c r="BS1224"/>
  <c r="BQ1224"/>
  <c r="BO1224"/>
  <c r="DL650"/>
  <c r="DJ650"/>
  <c r="DH650"/>
  <c r="DF650"/>
  <c r="DD650"/>
  <c r="DB650"/>
  <c r="CZ650"/>
  <c r="CX650"/>
  <c r="CV650"/>
  <c r="CT650"/>
  <c r="CR650"/>
  <c r="CP650"/>
  <c r="CL650"/>
  <c r="CB650"/>
  <c r="BZ650"/>
  <c r="BX650"/>
  <c r="BV650"/>
  <c r="BT650"/>
  <c r="BR650"/>
  <c r="BP650"/>
  <c r="BN650"/>
  <c r="DM650"/>
  <c r="DK650"/>
  <c r="DI650"/>
  <c r="DG650"/>
  <c r="DE650"/>
  <c r="DC650"/>
  <c r="DA650"/>
  <c r="CY650"/>
  <c r="CW650"/>
  <c r="CU650"/>
  <c r="CS650"/>
  <c r="CQ650"/>
  <c r="CO650"/>
  <c r="CM650"/>
  <c r="CA650"/>
  <c r="BY650"/>
  <c r="BW650"/>
  <c r="BU650"/>
  <c r="BS650"/>
  <c r="BQ650"/>
  <c r="BO650"/>
  <c r="DM1032"/>
  <c r="DK1032"/>
  <c r="DI1032"/>
  <c r="DG1032"/>
  <c r="DE1032"/>
  <c r="DC1032"/>
  <c r="DA1032"/>
  <c r="CY1032"/>
  <c r="CW1032"/>
  <c r="CU1032"/>
  <c r="CS1032"/>
  <c r="CQ1032"/>
  <c r="CO1032"/>
  <c r="CM1032"/>
  <c r="CG1032"/>
  <c r="CE1032"/>
  <c r="CC1032"/>
  <c r="CA1032"/>
  <c r="BY1032"/>
  <c r="BW1032"/>
  <c r="BU1032"/>
  <c r="BS1032"/>
  <c r="BQ1032"/>
  <c r="BO1032"/>
  <c r="DL1032"/>
  <c r="DJ1032"/>
  <c r="DH1032"/>
  <c r="DF1032"/>
  <c r="DD1032"/>
  <c r="DB1032"/>
  <c r="CZ1032"/>
  <c r="CX1032"/>
  <c r="CV1032"/>
  <c r="CT1032"/>
  <c r="CR1032"/>
  <c r="CP1032"/>
  <c r="CL1032"/>
  <c r="CH1032"/>
  <c r="CF1032"/>
  <c r="CD1032"/>
  <c r="CB1032"/>
  <c r="BZ1032"/>
  <c r="BX1032"/>
  <c r="BV1032"/>
  <c r="BT1032"/>
  <c r="BR1032"/>
  <c r="BP1032"/>
  <c r="BN1032"/>
  <c r="DL1066"/>
  <c r="DJ1066"/>
  <c r="DH1066"/>
  <c r="DF1066"/>
  <c r="DD1066"/>
  <c r="DB1066"/>
  <c r="CZ1066"/>
  <c r="CX1066"/>
  <c r="CV1066"/>
  <c r="CT1066"/>
  <c r="CR1066"/>
  <c r="CP1066"/>
  <c r="CL1066"/>
  <c r="CH1066"/>
  <c r="CF1066"/>
  <c r="CD1066"/>
  <c r="CB1066"/>
  <c r="BZ1066"/>
  <c r="BX1066"/>
  <c r="BV1066"/>
  <c r="BT1066"/>
  <c r="BR1066"/>
  <c r="BP1066"/>
  <c r="BN1066"/>
  <c r="DM1066"/>
  <c r="DK1066"/>
  <c r="DI1066"/>
  <c r="DG1066"/>
  <c r="DE1066"/>
  <c r="DC1066"/>
  <c r="DA1066"/>
  <c r="CY1066"/>
  <c r="CW1066"/>
  <c r="CU1066"/>
  <c r="CS1066"/>
  <c r="CQ1066"/>
  <c r="CO1066"/>
  <c r="CM1066"/>
  <c r="CG1066"/>
  <c r="CE1066"/>
  <c r="CC1066"/>
  <c r="CA1066"/>
  <c r="BY1066"/>
  <c r="BW1066"/>
  <c r="BU1066"/>
  <c r="BS1066"/>
  <c r="BQ1066"/>
  <c r="BO1066"/>
  <c r="DL1100"/>
  <c r="DJ1100"/>
  <c r="DH1100"/>
  <c r="DF1100"/>
  <c r="DD1100"/>
  <c r="DB1100"/>
  <c r="CZ1100"/>
  <c r="CX1100"/>
  <c r="CV1100"/>
  <c r="CT1100"/>
  <c r="CR1100"/>
  <c r="CP1100"/>
  <c r="CL1100"/>
  <c r="CH1100"/>
  <c r="CF1100"/>
  <c r="CD1100"/>
  <c r="CB1100"/>
  <c r="BZ1100"/>
  <c r="BX1100"/>
  <c r="BV1100"/>
  <c r="BT1100"/>
  <c r="BR1100"/>
  <c r="BP1100"/>
  <c r="BN1100"/>
  <c r="DM1100"/>
  <c r="DK1100"/>
  <c r="DI1100"/>
  <c r="DG1100"/>
  <c r="DE1100"/>
  <c r="DC1100"/>
  <c r="DA1100"/>
  <c r="CY1100"/>
  <c r="CW1100"/>
  <c r="CU1100"/>
  <c r="CS1100"/>
  <c r="CQ1100"/>
  <c r="CO1100"/>
  <c r="CM1100"/>
  <c r="CG1100"/>
  <c r="CE1100"/>
  <c r="CC1100"/>
  <c r="CA1100"/>
  <c r="BY1100"/>
  <c r="BW1100"/>
  <c r="BU1100"/>
  <c r="BS1100"/>
  <c r="BQ1100"/>
  <c r="BO1100"/>
  <c r="DL1134"/>
  <c r="DJ1134"/>
  <c r="DH1134"/>
  <c r="DF1134"/>
  <c r="DD1134"/>
  <c r="DB1134"/>
  <c r="CZ1134"/>
  <c r="CX1134"/>
  <c r="CV1134"/>
  <c r="CT1134"/>
  <c r="CR1134"/>
  <c r="CP1134"/>
  <c r="CL1134"/>
  <c r="CH1134"/>
  <c r="CF1134"/>
  <c r="CD1134"/>
  <c r="CB1134"/>
  <c r="BZ1134"/>
  <c r="BX1134"/>
  <c r="BV1134"/>
  <c r="BT1134"/>
  <c r="BR1134"/>
  <c r="BP1134"/>
  <c r="BN1134"/>
  <c r="DM1134"/>
  <c r="DK1134"/>
  <c r="DI1134"/>
  <c r="DG1134"/>
  <c r="DE1134"/>
  <c r="DC1134"/>
  <c r="DA1134"/>
  <c r="CY1134"/>
  <c r="CW1134"/>
  <c r="CU1134"/>
  <c r="CS1134"/>
  <c r="CQ1134"/>
  <c r="CO1134"/>
  <c r="CM1134"/>
  <c r="CG1134"/>
  <c r="CE1134"/>
  <c r="CC1134"/>
  <c r="CA1134"/>
  <c r="BY1134"/>
  <c r="BW1134"/>
  <c r="BU1134"/>
  <c r="BS1134"/>
  <c r="BQ1134"/>
  <c r="BO1134"/>
  <c r="DL1169"/>
  <c r="DJ1169"/>
  <c r="DH1169"/>
  <c r="DF1169"/>
  <c r="DD1169"/>
  <c r="DB1169"/>
  <c r="CZ1169"/>
  <c r="CX1169"/>
  <c r="CV1169"/>
  <c r="CT1169"/>
  <c r="CR1169"/>
  <c r="CP1169"/>
  <c r="CL1169"/>
  <c r="CH1169"/>
  <c r="CF1169"/>
  <c r="CD1169"/>
  <c r="CB1169"/>
  <c r="BZ1169"/>
  <c r="BX1169"/>
  <c r="BV1169"/>
  <c r="BT1169"/>
  <c r="BR1169"/>
  <c r="BP1169"/>
  <c r="BN1169"/>
  <c r="DM1169"/>
  <c r="DK1169"/>
  <c r="DI1169"/>
  <c r="DG1169"/>
  <c r="DE1169"/>
  <c r="DC1169"/>
  <c r="DA1169"/>
  <c r="CY1169"/>
  <c r="CW1169"/>
  <c r="CU1169"/>
  <c r="CS1169"/>
  <c r="CQ1169"/>
  <c r="CO1169"/>
  <c r="CM1169"/>
  <c r="CG1169"/>
  <c r="CE1169"/>
  <c r="CC1169"/>
  <c r="CA1169"/>
  <c r="BY1169"/>
  <c r="BW1169"/>
  <c r="BU1169"/>
  <c r="BS1169"/>
  <c r="BQ1169"/>
  <c r="BO1169"/>
  <c r="DL1206"/>
  <c r="DJ1206"/>
  <c r="DH1206"/>
  <c r="DF1206"/>
  <c r="DD1206"/>
  <c r="DB1206"/>
  <c r="CZ1206"/>
  <c r="CX1206"/>
  <c r="CV1206"/>
  <c r="CT1206"/>
  <c r="CR1206"/>
  <c r="CP1206"/>
  <c r="CL1206"/>
  <c r="CH1206"/>
  <c r="CF1206"/>
  <c r="CD1206"/>
  <c r="CB1206"/>
  <c r="BZ1206"/>
  <c r="BX1206"/>
  <c r="BV1206"/>
  <c r="BT1206"/>
  <c r="BR1206"/>
  <c r="BP1206"/>
  <c r="BN1206"/>
  <c r="DM1206"/>
  <c r="DK1206"/>
  <c r="DI1206"/>
  <c r="DG1206"/>
  <c r="DE1206"/>
  <c r="DC1206"/>
  <c r="DA1206"/>
  <c r="CY1206"/>
  <c r="CW1206"/>
  <c r="CU1206"/>
  <c r="CS1206"/>
  <c r="CQ1206"/>
  <c r="CO1206"/>
  <c r="CM1206"/>
  <c r="CG1206"/>
  <c r="CE1206"/>
  <c r="CC1206"/>
  <c r="CA1206"/>
  <c r="BY1206"/>
  <c r="BW1206"/>
  <c r="BU1206"/>
  <c r="BS1206"/>
  <c r="BQ1206"/>
  <c r="BO1206"/>
  <c r="DL664"/>
  <c r="DJ664"/>
  <c r="DH664"/>
  <c r="DF664"/>
  <c r="DD664"/>
  <c r="DB664"/>
  <c r="CZ664"/>
  <c r="CX664"/>
  <c r="CV664"/>
  <c r="CT664"/>
  <c r="CR664"/>
  <c r="CP664"/>
  <c r="CL664"/>
  <c r="CB664"/>
  <c r="BZ664"/>
  <c r="BX664"/>
  <c r="BV664"/>
  <c r="BT664"/>
  <c r="BR664"/>
  <c r="BP664"/>
  <c r="BN664"/>
  <c r="DM664"/>
  <c r="DK664"/>
  <c r="DI664"/>
  <c r="DG664"/>
  <c r="DE664"/>
  <c r="DC664"/>
  <c r="DA664"/>
  <c r="CY664"/>
  <c r="CW664"/>
  <c r="CU664"/>
  <c r="CS664"/>
  <c r="CQ664"/>
  <c r="CO664"/>
  <c r="CM664"/>
  <c r="CA664"/>
  <c r="BY664"/>
  <c r="BW664"/>
  <c r="BU664"/>
  <c r="BS664"/>
  <c r="BQ664"/>
  <c r="BO664"/>
  <c r="DM695"/>
  <c r="DK695"/>
  <c r="DI695"/>
  <c r="DG695"/>
  <c r="DE695"/>
  <c r="DC695"/>
  <c r="DA695"/>
  <c r="CY695"/>
  <c r="CW695"/>
  <c r="CU695"/>
  <c r="CS695"/>
  <c r="CQ695"/>
  <c r="CO695"/>
  <c r="CM695"/>
  <c r="CA695"/>
  <c r="BY695"/>
  <c r="BW695"/>
  <c r="BU695"/>
  <c r="BS695"/>
  <c r="BQ695"/>
  <c r="BO695"/>
  <c r="DL695"/>
  <c r="DJ695"/>
  <c r="DH695"/>
  <c r="DF695"/>
  <c r="DD695"/>
  <c r="DB695"/>
  <c r="CZ695"/>
  <c r="CX695"/>
  <c r="CV695"/>
  <c r="CT695"/>
  <c r="CR695"/>
  <c r="CP695"/>
  <c r="CL695"/>
  <c r="CB695"/>
  <c r="BZ695"/>
  <c r="BX695"/>
  <c r="BV695"/>
  <c r="BT695"/>
  <c r="BR695"/>
  <c r="BP695"/>
  <c r="BN695"/>
  <c r="DM708"/>
  <c r="DK708"/>
  <c r="DI708"/>
  <c r="DG708"/>
  <c r="DE708"/>
  <c r="DC708"/>
  <c r="DA708"/>
  <c r="CY708"/>
  <c r="CW708"/>
  <c r="CU708"/>
  <c r="CS708"/>
  <c r="CQ708"/>
  <c r="CO708"/>
  <c r="CM708"/>
  <c r="CA708"/>
  <c r="BY708"/>
  <c r="BW708"/>
  <c r="BU708"/>
  <c r="BS708"/>
  <c r="BQ708"/>
  <c r="BO708"/>
  <c r="DL708"/>
  <c r="DJ708"/>
  <c r="DH708"/>
  <c r="DF708"/>
  <c r="DD708"/>
  <c r="DB708"/>
  <c r="CZ708"/>
  <c r="CX708"/>
  <c r="CV708"/>
  <c r="CT708"/>
  <c r="CR708"/>
  <c r="CP708"/>
  <c r="CL708"/>
  <c r="CB708"/>
  <c r="BZ708"/>
  <c r="BX708"/>
  <c r="BV708"/>
  <c r="BT708"/>
  <c r="BR708"/>
  <c r="BP708"/>
  <c r="BN708"/>
  <c r="DM678"/>
  <c r="DK678"/>
  <c r="DI678"/>
  <c r="DG678"/>
  <c r="DE678"/>
  <c r="DC678"/>
  <c r="DA678"/>
  <c r="CY678"/>
  <c r="CW678"/>
  <c r="CU678"/>
  <c r="CS678"/>
  <c r="CQ678"/>
  <c r="CO678"/>
  <c r="CM678"/>
  <c r="CA678"/>
  <c r="BY678"/>
  <c r="BW678"/>
  <c r="BU678"/>
  <c r="BS678"/>
  <c r="BQ678"/>
  <c r="BO678"/>
  <c r="DL678"/>
  <c r="DJ678"/>
  <c r="DH678"/>
  <c r="DF678"/>
  <c r="DD678"/>
  <c r="DB678"/>
  <c r="CZ678"/>
  <c r="CX678"/>
  <c r="CV678"/>
  <c r="CT678"/>
  <c r="CR678"/>
  <c r="CP678"/>
  <c r="CL678"/>
  <c r="CB678"/>
  <c r="BZ678"/>
  <c r="BX678"/>
  <c r="BV678"/>
  <c r="BT678"/>
  <c r="BR678"/>
  <c r="BP678"/>
  <c r="BN678"/>
  <c r="I1118"/>
  <c r="I1119" s="1"/>
  <c r="I1120" s="1"/>
  <c r="I1121" s="1"/>
  <c r="I1127" s="1"/>
  <c r="I1128" s="1"/>
  <c r="I1129" s="1"/>
  <c r="I1130" s="1"/>
  <c r="I1131" s="1"/>
  <c r="I1042"/>
  <c r="I1043" s="1"/>
  <c r="I1044" s="1"/>
  <c r="I1045" s="1"/>
  <c r="I1046" s="1"/>
  <c r="I1036"/>
  <c r="H1067"/>
  <c r="H1084"/>
  <c r="H1118"/>
  <c r="V1448"/>
  <c r="U1457"/>
  <c r="U1455"/>
  <c r="AL1454"/>
  <c r="DP1223"/>
  <c r="DQ1223" s="1"/>
  <c r="DR1223" s="1"/>
  <c r="DS1223" s="1"/>
  <c r="DP694"/>
  <c r="DQ694" s="1"/>
  <c r="DR694" s="1"/>
  <c r="DS694" s="1"/>
  <c r="DP707"/>
  <c r="DQ707" s="1"/>
  <c r="DR707" s="1"/>
  <c r="DS707" s="1"/>
  <c r="DP677"/>
  <c r="DQ677" s="1"/>
  <c r="DR677" s="1"/>
  <c r="DS677" s="1"/>
  <c r="DP663"/>
  <c r="DQ663" s="1"/>
  <c r="DR663" s="1"/>
  <c r="DS663" s="1"/>
  <c r="DP649"/>
  <c r="DQ649" s="1"/>
  <c r="DR649" s="1"/>
  <c r="DS649" s="1"/>
  <c r="DP1205"/>
  <c r="DQ1205" s="1"/>
  <c r="DR1205" s="1"/>
  <c r="DS1205" s="1"/>
  <c r="DN1049"/>
  <c r="DO1049" s="1"/>
  <c r="DN1083"/>
  <c r="DO1083" s="1"/>
  <c r="DN1117"/>
  <c r="DN1151"/>
  <c r="DO1151" s="1"/>
  <c r="DN1187"/>
  <c r="DO1187" s="1"/>
  <c r="DN1224"/>
  <c r="DO1224" s="1"/>
  <c r="DN650"/>
  <c r="DO650" s="1"/>
  <c r="DN1032"/>
  <c r="DO1032" s="1"/>
  <c r="DN1066"/>
  <c r="DN1100"/>
  <c r="DO1100" s="1"/>
  <c r="DN1134"/>
  <c r="DO1134" s="1"/>
  <c r="DN1169"/>
  <c r="DO1169" s="1"/>
  <c r="DN1206"/>
  <c r="DO1206" s="1"/>
  <c r="DN664"/>
  <c r="DO664" s="1"/>
  <c r="H696"/>
  <c r="DN695"/>
  <c r="DO695" s="1"/>
  <c r="H709"/>
  <c r="DN708"/>
  <c r="DO708" s="1"/>
  <c r="H679"/>
  <c r="DN678"/>
  <c r="DO678" s="1"/>
  <c r="AU1453"/>
  <c r="AT1450"/>
  <c r="DO1066"/>
  <c r="DO1117"/>
  <c r="H665"/>
  <c r="DN697"/>
  <c r="H651"/>
  <c r="H1033"/>
  <c r="H1101"/>
  <c r="H1135"/>
  <c r="H1170"/>
  <c r="H1207"/>
  <c r="H1050"/>
  <c r="H1152"/>
  <c r="H1188"/>
  <c r="H1225"/>
  <c r="BD1446"/>
  <c r="DG1446" s="1"/>
  <c r="BC1446"/>
  <c r="DF1446" s="1"/>
  <c r="BB1446"/>
  <c r="DE1446" s="1"/>
  <c r="BA1446"/>
  <c r="DD1446" s="1"/>
  <c r="AZ1446"/>
  <c r="DC1446" s="1"/>
  <c r="AY1446"/>
  <c r="DB1446" s="1"/>
  <c r="AX1446"/>
  <c r="DA1446" s="1"/>
  <c r="AW1446"/>
  <c r="CZ1446" s="1"/>
  <c r="AV1446"/>
  <c r="CY1446" s="1"/>
  <c r="AU1446"/>
  <c r="CX1446" s="1"/>
  <c r="AT1446"/>
  <c r="CW1446" s="1"/>
  <c r="AS1446"/>
  <c r="CV1446" s="1"/>
  <c r="AR1446"/>
  <c r="CU1446" s="1"/>
  <c r="AQ1446"/>
  <c r="CT1446" s="1"/>
  <c r="AP1446"/>
  <c r="CS1446" s="1"/>
  <c r="AO1446"/>
  <c r="CR1446" s="1"/>
  <c r="AN1446"/>
  <c r="CQ1446" s="1"/>
  <c r="AM1446"/>
  <c r="CP1446" s="1"/>
  <c r="AL1446"/>
  <c r="CO1446" s="1"/>
  <c r="AK1446"/>
  <c r="CN1446" s="1"/>
  <c r="AH1446"/>
  <c r="CK1446" s="1"/>
  <c r="AG1446"/>
  <c r="CJ1446" s="1"/>
  <c r="AF1446"/>
  <c r="CI1446" s="1"/>
  <c r="AE1446"/>
  <c r="CH1446" s="1"/>
  <c r="AD1446"/>
  <c r="CG1446" s="1"/>
  <c r="AC1446"/>
  <c r="CF1446" s="1"/>
  <c r="AB1446"/>
  <c r="CE1446" s="1"/>
  <c r="AA1446"/>
  <c r="CD1446" s="1"/>
  <c r="Z1446"/>
  <c r="CC1446" s="1"/>
  <c r="Y1446"/>
  <c r="CB1446" s="1"/>
  <c r="X1446"/>
  <c r="CA1446" s="1"/>
  <c r="W1446"/>
  <c r="BZ1446" s="1"/>
  <c r="V1446"/>
  <c r="BY1446" s="1"/>
  <c r="U1446"/>
  <c r="BX1446" s="1"/>
  <c r="T1446"/>
  <c r="BW1446" s="1"/>
  <c r="S1446"/>
  <c r="BV1446" s="1"/>
  <c r="R1446"/>
  <c r="BU1446" s="1"/>
  <c r="Q1446"/>
  <c r="BT1446" s="1"/>
  <c r="P1446"/>
  <c r="BS1446" s="1"/>
  <c r="O1446"/>
  <c r="BR1446" s="1"/>
  <c r="N1446"/>
  <c r="BQ1446" s="1"/>
  <c r="M1446"/>
  <c r="BP1446" s="1"/>
  <c r="L1446"/>
  <c r="BO1446" s="1"/>
  <c r="K1446"/>
  <c r="BN1446" s="1"/>
  <c r="E1446"/>
  <c r="I1430"/>
  <c r="I1431" s="1"/>
  <c r="I1432" s="1"/>
  <c r="I1433" s="1"/>
  <c r="I1434" s="1"/>
  <c r="I1435" s="1"/>
  <c r="I1441" s="1"/>
  <c r="I1442" s="1"/>
  <c r="I1443" s="1"/>
  <c r="I1444" s="1"/>
  <c r="I1445" s="1"/>
  <c r="H1430"/>
  <c r="BD1428"/>
  <c r="DG1428" s="1"/>
  <c r="BC1428"/>
  <c r="DF1428" s="1"/>
  <c r="BB1428"/>
  <c r="DE1428" s="1"/>
  <c r="BA1428"/>
  <c r="DD1428" s="1"/>
  <c r="AZ1428"/>
  <c r="DC1428" s="1"/>
  <c r="AY1428"/>
  <c r="DB1428" s="1"/>
  <c r="AX1428"/>
  <c r="DA1428" s="1"/>
  <c r="AW1428"/>
  <c r="CZ1428" s="1"/>
  <c r="AV1428"/>
  <c r="CY1428" s="1"/>
  <c r="AU1428"/>
  <c r="CX1428" s="1"/>
  <c r="AT1428"/>
  <c r="CW1428" s="1"/>
  <c r="AS1428"/>
  <c r="CV1428" s="1"/>
  <c r="AR1428"/>
  <c r="CU1428" s="1"/>
  <c r="AQ1428"/>
  <c r="CT1428" s="1"/>
  <c r="AP1428"/>
  <c r="CS1428" s="1"/>
  <c r="AO1428"/>
  <c r="CR1428" s="1"/>
  <c r="AN1428"/>
  <c r="CQ1428" s="1"/>
  <c r="AM1428"/>
  <c r="CP1428" s="1"/>
  <c r="AL1428"/>
  <c r="CO1428" s="1"/>
  <c r="AK1428"/>
  <c r="CN1428" s="1"/>
  <c r="AH1428"/>
  <c r="CK1428" s="1"/>
  <c r="AG1428"/>
  <c r="CJ1428" s="1"/>
  <c r="AF1428"/>
  <c r="CI1428" s="1"/>
  <c r="AE1428"/>
  <c r="CH1428" s="1"/>
  <c r="AD1428"/>
  <c r="CG1428" s="1"/>
  <c r="AC1428"/>
  <c r="CF1428" s="1"/>
  <c r="AB1428"/>
  <c r="CE1428" s="1"/>
  <c r="AA1428"/>
  <c r="CD1428" s="1"/>
  <c r="Z1428"/>
  <c r="CC1428" s="1"/>
  <c r="Y1428"/>
  <c r="CB1428" s="1"/>
  <c r="X1428"/>
  <c r="CA1428" s="1"/>
  <c r="W1428"/>
  <c r="BZ1428" s="1"/>
  <c r="V1428"/>
  <c r="BY1428" s="1"/>
  <c r="U1428"/>
  <c r="BX1428" s="1"/>
  <c r="T1428"/>
  <c r="BW1428" s="1"/>
  <c r="S1428"/>
  <c r="BV1428" s="1"/>
  <c r="R1428"/>
  <c r="BU1428" s="1"/>
  <c r="Q1428"/>
  <c r="BT1428" s="1"/>
  <c r="P1428"/>
  <c r="BS1428" s="1"/>
  <c r="O1428"/>
  <c r="BR1428" s="1"/>
  <c r="N1428"/>
  <c r="BQ1428" s="1"/>
  <c r="M1428"/>
  <c r="BP1428" s="1"/>
  <c r="L1428"/>
  <c r="BO1428" s="1"/>
  <c r="K1428"/>
  <c r="BN1428" s="1"/>
  <c r="E1428"/>
  <c r="BD1409"/>
  <c r="DG1409" s="1"/>
  <c r="BC1409"/>
  <c r="DF1409" s="1"/>
  <c r="BB1409"/>
  <c r="DE1409" s="1"/>
  <c r="BA1409"/>
  <c r="DD1409" s="1"/>
  <c r="AZ1409"/>
  <c r="DC1409" s="1"/>
  <c r="AY1409"/>
  <c r="DB1409" s="1"/>
  <c r="AX1409"/>
  <c r="DA1409" s="1"/>
  <c r="AW1409"/>
  <c r="CZ1409" s="1"/>
  <c r="AV1409"/>
  <c r="CY1409" s="1"/>
  <c r="AU1409"/>
  <c r="CX1409" s="1"/>
  <c r="AT1409"/>
  <c r="CW1409" s="1"/>
  <c r="AS1409"/>
  <c r="CV1409" s="1"/>
  <c r="AR1409"/>
  <c r="CU1409" s="1"/>
  <c r="AQ1409"/>
  <c r="CT1409" s="1"/>
  <c r="AP1409"/>
  <c r="CS1409" s="1"/>
  <c r="AO1409"/>
  <c r="CR1409" s="1"/>
  <c r="AN1409"/>
  <c r="CQ1409" s="1"/>
  <c r="AM1409"/>
  <c r="CP1409" s="1"/>
  <c r="AL1409"/>
  <c r="CO1409" s="1"/>
  <c r="AK1409"/>
  <c r="CN1409" s="1"/>
  <c r="AH1409"/>
  <c r="CK1409" s="1"/>
  <c r="AG1409"/>
  <c r="CJ1409" s="1"/>
  <c r="AF1409"/>
  <c r="CI1409" s="1"/>
  <c r="AE1409"/>
  <c r="CH1409" s="1"/>
  <c r="AD1409"/>
  <c r="CG1409" s="1"/>
  <c r="AC1409"/>
  <c r="CF1409" s="1"/>
  <c r="AB1409"/>
  <c r="CE1409" s="1"/>
  <c r="AA1409"/>
  <c r="CD1409" s="1"/>
  <c r="Z1409"/>
  <c r="CC1409" s="1"/>
  <c r="Y1409"/>
  <c r="CB1409" s="1"/>
  <c r="X1409"/>
  <c r="CA1409" s="1"/>
  <c r="W1409"/>
  <c r="BZ1409" s="1"/>
  <c r="V1409"/>
  <c r="BY1409" s="1"/>
  <c r="U1409"/>
  <c r="BX1409" s="1"/>
  <c r="T1409"/>
  <c r="BW1409" s="1"/>
  <c r="S1409"/>
  <c r="BV1409" s="1"/>
  <c r="R1409"/>
  <c r="BU1409" s="1"/>
  <c r="Q1409"/>
  <c r="BT1409" s="1"/>
  <c r="P1409"/>
  <c r="BS1409" s="1"/>
  <c r="O1409"/>
  <c r="BR1409" s="1"/>
  <c r="N1409"/>
  <c r="BQ1409" s="1"/>
  <c r="M1409"/>
  <c r="BP1409" s="1"/>
  <c r="L1409"/>
  <c r="BO1409" s="1"/>
  <c r="K1409"/>
  <c r="BN1409" s="1"/>
  <c r="I1391"/>
  <c r="I1392" s="1"/>
  <c r="I1393" s="1"/>
  <c r="I1394" s="1"/>
  <c r="I1395" s="1"/>
  <c r="I1396" s="1"/>
  <c r="I1397" s="1"/>
  <c r="BD1389"/>
  <c r="DG1389" s="1"/>
  <c r="BC1389"/>
  <c r="DF1389" s="1"/>
  <c r="BB1389"/>
  <c r="DE1389" s="1"/>
  <c r="BA1389"/>
  <c r="DD1389" s="1"/>
  <c r="AZ1389"/>
  <c r="DC1389" s="1"/>
  <c r="AY1389"/>
  <c r="DB1389" s="1"/>
  <c r="AX1389"/>
  <c r="DA1389" s="1"/>
  <c r="AW1389"/>
  <c r="CZ1389" s="1"/>
  <c r="AV1389"/>
  <c r="CY1389" s="1"/>
  <c r="AU1389"/>
  <c r="CX1389" s="1"/>
  <c r="AT1389"/>
  <c r="CW1389" s="1"/>
  <c r="AS1389"/>
  <c r="CV1389" s="1"/>
  <c r="AR1389"/>
  <c r="CU1389" s="1"/>
  <c r="AQ1389"/>
  <c r="CT1389" s="1"/>
  <c r="AP1389"/>
  <c r="CS1389" s="1"/>
  <c r="AO1389"/>
  <c r="CR1389" s="1"/>
  <c r="AN1389"/>
  <c r="CQ1389" s="1"/>
  <c r="AM1389"/>
  <c r="CP1389" s="1"/>
  <c r="AL1389"/>
  <c r="CO1389" s="1"/>
  <c r="AK1389"/>
  <c r="CN1389" s="1"/>
  <c r="AH1389"/>
  <c r="CK1389" s="1"/>
  <c r="AG1389"/>
  <c r="CJ1389" s="1"/>
  <c r="AF1389"/>
  <c r="CI1389" s="1"/>
  <c r="AE1389"/>
  <c r="CH1389" s="1"/>
  <c r="AD1389"/>
  <c r="CG1389" s="1"/>
  <c r="AC1389"/>
  <c r="CF1389" s="1"/>
  <c r="AB1389"/>
  <c r="CE1389" s="1"/>
  <c r="AA1389"/>
  <c r="CD1389" s="1"/>
  <c r="Z1389"/>
  <c r="CC1389" s="1"/>
  <c r="Y1389"/>
  <c r="CB1389" s="1"/>
  <c r="X1389"/>
  <c r="CA1389" s="1"/>
  <c r="W1389"/>
  <c r="BZ1389" s="1"/>
  <c r="V1389"/>
  <c r="BY1389" s="1"/>
  <c r="U1389"/>
  <c r="BX1389" s="1"/>
  <c r="T1389"/>
  <c r="BW1389" s="1"/>
  <c r="S1389"/>
  <c r="BV1389" s="1"/>
  <c r="R1389"/>
  <c r="BU1389" s="1"/>
  <c r="Q1389"/>
  <c r="BT1389" s="1"/>
  <c r="P1389"/>
  <c r="BS1389" s="1"/>
  <c r="O1389"/>
  <c r="BR1389" s="1"/>
  <c r="N1389"/>
  <c r="BQ1389" s="1"/>
  <c r="M1389"/>
  <c r="BP1389" s="1"/>
  <c r="L1389"/>
  <c r="BO1389" s="1"/>
  <c r="K1389"/>
  <c r="BN1389" s="1"/>
  <c r="I1371"/>
  <c r="I1372" s="1"/>
  <c r="I1373" s="1"/>
  <c r="I1374" s="1"/>
  <c r="I1375" s="1"/>
  <c r="I1376" s="1"/>
  <c r="I1377" s="1"/>
  <c r="I1378" s="1"/>
  <c r="H1371"/>
  <c r="BD1369"/>
  <c r="DG1369" s="1"/>
  <c r="BC1369"/>
  <c r="DF1369" s="1"/>
  <c r="BB1369"/>
  <c r="DE1369" s="1"/>
  <c r="BA1369"/>
  <c r="DD1369" s="1"/>
  <c r="AZ1369"/>
  <c r="DC1369" s="1"/>
  <c r="AY1369"/>
  <c r="DB1369" s="1"/>
  <c r="AX1369"/>
  <c r="DA1369" s="1"/>
  <c r="AW1369"/>
  <c r="CZ1369" s="1"/>
  <c r="AV1369"/>
  <c r="CY1369" s="1"/>
  <c r="AU1369"/>
  <c r="CX1369" s="1"/>
  <c r="AT1369"/>
  <c r="CW1369" s="1"/>
  <c r="AS1369"/>
  <c r="CV1369" s="1"/>
  <c r="AR1369"/>
  <c r="CU1369" s="1"/>
  <c r="AQ1369"/>
  <c r="CT1369" s="1"/>
  <c r="AP1369"/>
  <c r="CS1369" s="1"/>
  <c r="AO1369"/>
  <c r="CR1369" s="1"/>
  <c r="AN1369"/>
  <c r="CQ1369" s="1"/>
  <c r="AM1369"/>
  <c r="CP1369" s="1"/>
  <c r="AL1369"/>
  <c r="CO1369" s="1"/>
  <c r="AK1369"/>
  <c r="CN1369" s="1"/>
  <c r="AH1369"/>
  <c r="CK1369" s="1"/>
  <c r="AG1369"/>
  <c r="CJ1369" s="1"/>
  <c r="AF1369"/>
  <c r="CI1369" s="1"/>
  <c r="AE1369"/>
  <c r="CH1369" s="1"/>
  <c r="AD1369"/>
  <c r="CG1369" s="1"/>
  <c r="AC1369"/>
  <c r="CF1369" s="1"/>
  <c r="AB1369"/>
  <c r="CE1369" s="1"/>
  <c r="AA1369"/>
  <c r="CD1369" s="1"/>
  <c r="Z1369"/>
  <c r="CC1369" s="1"/>
  <c r="Y1369"/>
  <c r="CB1369" s="1"/>
  <c r="X1369"/>
  <c r="CA1369" s="1"/>
  <c r="W1369"/>
  <c r="BZ1369" s="1"/>
  <c r="V1369"/>
  <c r="BY1369" s="1"/>
  <c r="U1369"/>
  <c r="BX1369" s="1"/>
  <c r="T1369"/>
  <c r="BW1369" s="1"/>
  <c r="S1369"/>
  <c r="BV1369" s="1"/>
  <c r="R1369"/>
  <c r="BU1369" s="1"/>
  <c r="Q1369"/>
  <c r="BT1369" s="1"/>
  <c r="P1369"/>
  <c r="BS1369" s="1"/>
  <c r="O1369"/>
  <c r="BR1369" s="1"/>
  <c r="N1369"/>
  <c r="BQ1369" s="1"/>
  <c r="M1369"/>
  <c r="BP1369" s="1"/>
  <c r="L1369"/>
  <c r="BO1369" s="1"/>
  <c r="K1369"/>
  <c r="BN1369" s="1"/>
  <c r="E1369"/>
  <c r="I1352"/>
  <c r="I1353" s="1"/>
  <c r="I1354" s="1"/>
  <c r="I1355" s="1"/>
  <c r="I1361" s="1"/>
  <c r="I1362" s="1"/>
  <c r="I1363" s="1"/>
  <c r="I1364" s="1"/>
  <c r="I1365" s="1"/>
  <c r="I1366" s="1"/>
  <c r="I1367" s="1"/>
  <c r="I1368" s="1"/>
  <c r="H1352"/>
  <c r="BD1350"/>
  <c r="DG1350" s="1"/>
  <c r="BC1350"/>
  <c r="DF1350" s="1"/>
  <c r="BB1350"/>
  <c r="DE1350" s="1"/>
  <c r="BA1350"/>
  <c r="DD1350" s="1"/>
  <c r="AZ1350"/>
  <c r="DC1350" s="1"/>
  <c r="AY1350"/>
  <c r="DB1350" s="1"/>
  <c r="AX1350"/>
  <c r="DA1350" s="1"/>
  <c r="AW1350"/>
  <c r="CZ1350" s="1"/>
  <c r="AV1350"/>
  <c r="CY1350" s="1"/>
  <c r="AU1350"/>
  <c r="CX1350" s="1"/>
  <c r="AT1350"/>
  <c r="CW1350" s="1"/>
  <c r="AS1350"/>
  <c r="CV1350" s="1"/>
  <c r="AR1350"/>
  <c r="CU1350" s="1"/>
  <c r="AQ1350"/>
  <c r="CT1350" s="1"/>
  <c r="AP1350"/>
  <c r="CS1350" s="1"/>
  <c r="AO1350"/>
  <c r="CR1350" s="1"/>
  <c r="AN1350"/>
  <c r="CQ1350" s="1"/>
  <c r="AM1350"/>
  <c r="CP1350" s="1"/>
  <c r="AL1350"/>
  <c r="CO1350" s="1"/>
  <c r="AK1350"/>
  <c r="CN1350" s="1"/>
  <c r="AH1350"/>
  <c r="CK1350" s="1"/>
  <c r="AG1350"/>
  <c r="CJ1350" s="1"/>
  <c r="AF1350"/>
  <c r="CI1350" s="1"/>
  <c r="AE1350"/>
  <c r="CH1350" s="1"/>
  <c r="AD1350"/>
  <c r="CG1350" s="1"/>
  <c r="AC1350"/>
  <c r="CF1350" s="1"/>
  <c r="AB1350"/>
  <c r="CE1350" s="1"/>
  <c r="AA1350"/>
  <c r="CD1350" s="1"/>
  <c r="Z1350"/>
  <c r="CC1350" s="1"/>
  <c r="Y1350"/>
  <c r="CB1350" s="1"/>
  <c r="X1350"/>
  <c r="CA1350" s="1"/>
  <c r="W1350"/>
  <c r="BZ1350" s="1"/>
  <c r="V1350"/>
  <c r="BY1350" s="1"/>
  <c r="U1350"/>
  <c r="BX1350" s="1"/>
  <c r="T1350"/>
  <c r="BW1350" s="1"/>
  <c r="S1350"/>
  <c r="BV1350" s="1"/>
  <c r="R1350"/>
  <c r="BU1350" s="1"/>
  <c r="Q1350"/>
  <c r="BT1350" s="1"/>
  <c r="P1350"/>
  <c r="BS1350" s="1"/>
  <c r="O1350"/>
  <c r="BR1350" s="1"/>
  <c r="N1350"/>
  <c r="BQ1350" s="1"/>
  <c r="M1350"/>
  <c r="BP1350" s="1"/>
  <c r="L1350"/>
  <c r="BO1350" s="1"/>
  <c r="K1350"/>
  <c r="BN1350" s="1"/>
  <c r="E1350"/>
  <c r="BD1331"/>
  <c r="DG1331" s="1"/>
  <c r="BC1331"/>
  <c r="DF1331" s="1"/>
  <c r="BB1331"/>
  <c r="DE1331" s="1"/>
  <c r="BA1331"/>
  <c r="DD1331" s="1"/>
  <c r="AZ1331"/>
  <c r="DC1331" s="1"/>
  <c r="AY1331"/>
  <c r="DB1331" s="1"/>
  <c r="AX1331"/>
  <c r="DA1331" s="1"/>
  <c r="AW1331"/>
  <c r="CZ1331" s="1"/>
  <c r="AV1331"/>
  <c r="CY1331" s="1"/>
  <c r="AU1331"/>
  <c r="CX1331" s="1"/>
  <c r="AT1331"/>
  <c r="CW1331" s="1"/>
  <c r="AS1331"/>
  <c r="CV1331" s="1"/>
  <c r="AR1331"/>
  <c r="CU1331" s="1"/>
  <c r="AQ1331"/>
  <c r="CT1331" s="1"/>
  <c r="AP1331"/>
  <c r="CS1331" s="1"/>
  <c r="AO1331"/>
  <c r="CR1331" s="1"/>
  <c r="AN1331"/>
  <c r="CQ1331" s="1"/>
  <c r="AM1331"/>
  <c r="CP1331" s="1"/>
  <c r="AL1331"/>
  <c r="CO1331" s="1"/>
  <c r="AK1331"/>
  <c r="CN1331" s="1"/>
  <c r="AH1331"/>
  <c r="CK1331" s="1"/>
  <c r="AG1331"/>
  <c r="CJ1331" s="1"/>
  <c r="AF1331"/>
  <c r="CI1331" s="1"/>
  <c r="AE1331"/>
  <c r="CH1331" s="1"/>
  <c r="AD1331"/>
  <c r="CG1331" s="1"/>
  <c r="AC1331"/>
  <c r="CF1331" s="1"/>
  <c r="AB1331"/>
  <c r="CE1331" s="1"/>
  <c r="AA1331"/>
  <c r="CD1331" s="1"/>
  <c r="Z1331"/>
  <c r="CC1331" s="1"/>
  <c r="Y1331"/>
  <c r="CB1331" s="1"/>
  <c r="X1331"/>
  <c r="CA1331" s="1"/>
  <c r="W1331"/>
  <c r="BZ1331" s="1"/>
  <c r="V1331"/>
  <c r="BY1331" s="1"/>
  <c r="U1331"/>
  <c r="BX1331" s="1"/>
  <c r="T1331"/>
  <c r="BW1331" s="1"/>
  <c r="S1331"/>
  <c r="BV1331" s="1"/>
  <c r="R1331"/>
  <c r="BU1331" s="1"/>
  <c r="Q1331"/>
  <c r="BT1331" s="1"/>
  <c r="P1331"/>
  <c r="BS1331" s="1"/>
  <c r="O1331"/>
  <c r="BR1331" s="1"/>
  <c r="N1331"/>
  <c r="BQ1331" s="1"/>
  <c r="M1331"/>
  <c r="BP1331" s="1"/>
  <c r="L1331"/>
  <c r="BO1331" s="1"/>
  <c r="K1331"/>
  <c r="BN1331" s="1"/>
  <c r="E1331"/>
  <c r="I1314"/>
  <c r="I1315" s="1"/>
  <c r="I1316" s="1"/>
  <c r="I1317" s="1"/>
  <c r="H1314"/>
  <c r="BD1312"/>
  <c r="DG1312" s="1"/>
  <c r="BC1312"/>
  <c r="DF1312" s="1"/>
  <c r="BB1312"/>
  <c r="DE1312" s="1"/>
  <c r="BA1312"/>
  <c r="DD1312" s="1"/>
  <c r="AZ1312"/>
  <c r="DC1312" s="1"/>
  <c r="AY1312"/>
  <c r="DB1312" s="1"/>
  <c r="AX1312"/>
  <c r="DA1312" s="1"/>
  <c r="AW1312"/>
  <c r="CZ1312" s="1"/>
  <c r="AV1312"/>
  <c r="CY1312" s="1"/>
  <c r="AU1312"/>
  <c r="CX1312" s="1"/>
  <c r="AT1312"/>
  <c r="CW1312" s="1"/>
  <c r="AS1312"/>
  <c r="CV1312" s="1"/>
  <c r="AR1312"/>
  <c r="CU1312" s="1"/>
  <c r="AQ1312"/>
  <c r="CT1312" s="1"/>
  <c r="AP1312"/>
  <c r="CS1312" s="1"/>
  <c r="AO1312"/>
  <c r="CR1312" s="1"/>
  <c r="AN1312"/>
  <c r="CQ1312" s="1"/>
  <c r="AM1312"/>
  <c r="CP1312" s="1"/>
  <c r="AL1312"/>
  <c r="CO1312" s="1"/>
  <c r="AK1312"/>
  <c r="CN1312" s="1"/>
  <c r="AH1312"/>
  <c r="CK1312" s="1"/>
  <c r="AG1312"/>
  <c r="CJ1312" s="1"/>
  <c r="AF1312"/>
  <c r="CI1312" s="1"/>
  <c r="AE1312"/>
  <c r="CH1312" s="1"/>
  <c r="AD1312"/>
  <c r="CG1312" s="1"/>
  <c r="AC1312"/>
  <c r="CF1312" s="1"/>
  <c r="AB1312"/>
  <c r="CE1312" s="1"/>
  <c r="AA1312"/>
  <c r="CD1312" s="1"/>
  <c r="Z1312"/>
  <c r="CC1312" s="1"/>
  <c r="Y1312"/>
  <c r="CB1312" s="1"/>
  <c r="X1312"/>
  <c r="CA1312" s="1"/>
  <c r="W1312"/>
  <c r="BZ1312" s="1"/>
  <c r="V1312"/>
  <c r="BY1312" s="1"/>
  <c r="U1312"/>
  <c r="BX1312" s="1"/>
  <c r="T1312"/>
  <c r="BW1312" s="1"/>
  <c r="S1312"/>
  <c r="BV1312" s="1"/>
  <c r="R1312"/>
  <c r="BU1312" s="1"/>
  <c r="Q1312"/>
  <c r="BT1312" s="1"/>
  <c r="P1312"/>
  <c r="BS1312" s="1"/>
  <c r="O1312"/>
  <c r="BR1312" s="1"/>
  <c r="N1312"/>
  <c r="BQ1312" s="1"/>
  <c r="M1312"/>
  <c r="BP1312" s="1"/>
  <c r="L1312"/>
  <c r="BO1312" s="1"/>
  <c r="K1312"/>
  <c r="BN1312" s="1"/>
  <c r="E1312"/>
  <c r="I1296"/>
  <c r="I1297" s="1"/>
  <c r="I1298" s="1"/>
  <c r="I1299" s="1"/>
  <c r="H1296"/>
  <c r="BD1294"/>
  <c r="DG1294" s="1"/>
  <c r="BC1294"/>
  <c r="DF1294" s="1"/>
  <c r="BB1294"/>
  <c r="DE1294" s="1"/>
  <c r="BA1294"/>
  <c r="DD1294" s="1"/>
  <c r="AZ1294"/>
  <c r="DC1294" s="1"/>
  <c r="AY1294"/>
  <c r="DB1294" s="1"/>
  <c r="AX1294"/>
  <c r="DA1294" s="1"/>
  <c r="AW1294"/>
  <c r="CZ1294" s="1"/>
  <c r="AV1294"/>
  <c r="CY1294" s="1"/>
  <c r="AU1294"/>
  <c r="CX1294" s="1"/>
  <c r="AT1294"/>
  <c r="CW1294" s="1"/>
  <c r="AS1294"/>
  <c r="CV1294" s="1"/>
  <c r="AR1294"/>
  <c r="CU1294" s="1"/>
  <c r="AQ1294"/>
  <c r="CT1294" s="1"/>
  <c r="AP1294"/>
  <c r="CS1294" s="1"/>
  <c r="AO1294"/>
  <c r="CR1294" s="1"/>
  <c r="AN1294"/>
  <c r="CQ1294" s="1"/>
  <c r="AM1294"/>
  <c r="CP1294" s="1"/>
  <c r="AL1294"/>
  <c r="CO1294" s="1"/>
  <c r="AK1294"/>
  <c r="CN1294" s="1"/>
  <c r="AH1294"/>
  <c r="CK1294" s="1"/>
  <c r="AG1294"/>
  <c r="CJ1294" s="1"/>
  <c r="AF1294"/>
  <c r="CI1294" s="1"/>
  <c r="AE1294"/>
  <c r="CH1294" s="1"/>
  <c r="AD1294"/>
  <c r="CG1294" s="1"/>
  <c r="AC1294"/>
  <c r="CF1294" s="1"/>
  <c r="AB1294"/>
  <c r="CE1294" s="1"/>
  <c r="AA1294"/>
  <c r="CD1294" s="1"/>
  <c r="Z1294"/>
  <c r="CC1294" s="1"/>
  <c r="Y1294"/>
  <c r="CB1294" s="1"/>
  <c r="X1294"/>
  <c r="CA1294" s="1"/>
  <c r="W1294"/>
  <c r="BZ1294" s="1"/>
  <c r="V1294"/>
  <c r="BY1294" s="1"/>
  <c r="U1294"/>
  <c r="BX1294" s="1"/>
  <c r="T1294"/>
  <c r="BW1294" s="1"/>
  <c r="S1294"/>
  <c r="BV1294" s="1"/>
  <c r="R1294"/>
  <c r="BU1294" s="1"/>
  <c r="Q1294"/>
  <c r="BT1294" s="1"/>
  <c r="P1294"/>
  <c r="BS1294" s="1"/>
  <c r="O1294"/>
  <c r="BR1294" s="1"/>
  <c r="N1294"/>
  <c r="BQ1294" s="1"/>
  <c r="M1294"/>
  <c r="BP1294" s="1"/>
  <c r="L1294"/>
  <c r="BO1294" s="1"/>
  <c r="K1294"/>
  <c r="BN1294" s="1"/>
  <c r="E1294"/>
  <c r="I1277"/>
  <c r="I1278" s="1"/>
  <c r="I1279" s="1"/>
  <c r="I1280" s="1"/>
  <c r="H1277"/>
  <c r="BD1275"/>
  <c r="DG1275" s="1"/>
  <c r="BC1275"/>
  <c r="DF1275" s="1"/>
  <c r="BB1275"/>
  <c r="DE1275" s="1"/>
  <c r="BA1275"/>
  <c r="DD1275" s="1"/>
  <c r="AZ1275"/>
  <c r="DC1275" s="1"/>
  <c r="AY1275"/>
  <c r="DB1275" s="1"/>
  <c r="AX1275"/>
  <c r="DA1275" s="1"/>
  <c r="AW1275"/>
  <c r="CZ1275" s="1"/>
  <c r="AV1275"/>
  <c r="CY1275" s="1"/>
  <c r="AU1275"/>
  <c r="CX1275" s="1"/>
  <c r="AT1275"/>
  <c r="CW1275" s="1"/>
  <c r="AS1275"/>
  <c r="CV1275" s="1"/>
  <c r="AR1275"/>
  <c r="CU1275" s="1"/>
  <c r="AQ1275"/>
  <c r="CT1275" s="1"/>
  <c r="AP1275"/>
  <c r="CS1275" s="1"/>
  <c r="AO1275"/>
  <c r="CR1275" s="1"/>
  <c r="AN1275"/>
  <c r="CQ1275" s="1"/>
  <c r="AM1275"/>
  <c r="CP1275" s="1"/>
  <c r="AL1275"/>
  <c r="CO1275" s="1"/>
  <c r="AK1275"/>
  <c r="CN1275" s="1"/>
  <c r="AH1275"/>
  <c r="CK1275" s="1"/>
  <c r="AG1275"/>
  <c r="CJ1275" s="1"/>
  <c r="AF1275"/>
  <c r="CI1275" s="1"/>
  <c r="AE1275"/>
  <c r="CH1275" s="1"/>
  <c r="AD1275"/>
  <c r="CG1275" s="1"/>
  <c r="AC1275"/>
  <c r="CF1275" s="1"/>
  <c r="AB1275"/>
  <c r="CE1275" s="1"/>
  <c r="AA1275"/>
  <c r="CD1275" s="1"/>
  <c r="Z1275"/>
  <c r="CC1275" s="1"/>
  <c r="Y1275"/>
  <c r="CB1275" s="1"/>
  <c r="X1275"/>
  <c r="CA1275" s="1"/>
  <c r="W1275"/>
  <c r="BZ1275" s="1"/>
  <c r="V1275"/>
  <c r="BY1275" s="1"/>
  <c r="U1275"/>
  <c r="BX1275" s="1"/>
  <c r="T1275"/>
  <c r="BW1275" s="1"/>
  <c r="S1275"/>
  <c r="BV1275" s="1"/>
  <c r="R1275"/>
  <c r="BU1275" s="1"/>
  <c r="Q1275"/>
  <c r="BT1275" s="1"/>
  <c r="P1275"/>
  <c r="BS1275" s="1"/>
  <c r="O1275"/>
  <c r="BR1275" s="1"/>
  <c r="N1275"/>
  <c r="BQ1275" s="1"/>
  <c r="M1275"/>
  <c r="BP1275" s="1"/>
  <c r="L1275"/>
  <c r="BO1275" s="1"/>
  <c r="K1275"/>
  <c r="BN1275" s="1"/>
  <c r="E1275"/>
  <c r="I1259"/>
  <c r="I1260" s="1"/>
  <c r="I1261" s="1"/>
  <c r="I1262" s="1"/>
  <c r="H1259"/>
  <c r="BD1257"/>
  <c r="DG1257" s="1"/>
  <c r="BC1257"/>
  <c r="DF1257" s="1"/>
  <c r="BB1257"/>
  <c r="DE1257" s="1"/>
  <c r="BA1257"/>
  <c r="DD1257" s="1"/>
  <c r="AZ1257"/>
  <c r="DC1257" s="1"/>
  <c r="AY1257"/>
  <c r="DB1257" s="1"/>
  <c r="AX1257"/>
  <c r="DA1257" s="1"/>
  <c r="AW1257"/>
  <c r="CZ1257" s="1"/>
  <c r="AV1257"/>
  <c r="CY1257" s="1"/>
  <c r="AU1257"/>
  <c r="CX1257" s="1"/>
  <c r="AT1257"/>
  <c r="CW1257" s="1"/>
  <c r="AS1257"/>
  <c r="CV1257" s="1"/>
  <c r="AR1257"/>
  <c r="CU1257" s="1"/>
  <c r="AQ1257"/>
  <c r="CT1257" s="1"/>
  <c r="AP1257"/>
  <c r="CS1257" s="1"/>
  <c r="AO1257"/>
  <c r="CR1257" s="1"/>
  <c r="AN1257"/>
  <c r="CQ1257" s="1"/>
  <c r="AM1257"/>
  <c r="CP1257" s="1"/>
  <c r="AL1257"/>
  <c r="CO1257" s="1"/>
  <c r="AK1257"/>
  <c r="CN1257" s="1"/>
  <c r="AH1257"/>
  <c r="CK1257" s="1"/>
  <c r="AG1257"/>
  <c r="CJ1257" s="1"/>
  <c r="AF1257"/>
  <c r="CI1257" s="1"/>
  <c r="AE1257"/>
  <c r="CH1257" s="1"/>
  <c r="AD1257"/>
  <c r="CG1257" s="1"/>
  <c r="AC1257"/>
  <c r="CF1257" s="1"/>
  <c r="AB1257"/>
  <c r="CE1257" s="1"/>
  <c r="AA1257"/>
  <c r="CD1257" s="1"/>
  <c r="Z1257"/>
  <c r="CC1257" s="1"/>
  <c r="Y1257"/>
  <c r="CB1257" s="1"/>
  <c r="X1257"/>
  <c r="CA1257" s="1"/>
  <c r="W1257"/>
  <c r="BZ1257" s="1"/>
  <c r="V1257"/>
  <c r="BY1257" s="1"/>
  <c r="U1257"/>
  <c r="BX1257" s="1"/>
  <c r="T1257"/>
  <c r="BW1257" s="1"/>
  <c r="S1257"/>
  <c r="BV1257" s="1"/>
  <c r="R1257"/>
  <c r="BU1257" s="1"/>
  <c r="Q1257"/>
  <c r="BT1257" s="1"/>
  <c r="P1257"/>
  <c r="BS1257" s="1"/>
  <c r="O1257"/>
  <c r="BR1257" s="1"/>
  <c r="N1257"/>
  <c r="BQ1257" s="1"/>
  <c r="M1257"/>
  <c r="BP1257" s="1"/>
  <c r="L1257"/>
  <c r="BO1257" s="1"/>
  <c r="K1257"/>
  <c r="BN1257" s="1"/>
  <c r="E1257"/>
  <c r="I1241"/>
  <c r="I1242" s="1"/>
  <c r="I1243" s="1"/>
  <c r="I1244" s="1"/>
  <c r="H1241"/>
  <c r="BD1239"/>
  <c r="DG1239" s="1"/>
  <c r="BC1239"/>
  <c r="DF1239" s="1"/>
  <c r="BB1239"/>
  <c r="DE1239" s="1"/>
  <c r="BA1239"/>
  <c r="DD1239" s="1"/>
  <c r="AZ1239"/>
  <c r="DC1239" s="1"/>
  <c r="AY1239"/>
  <c r="DB1239" s="1"/>
  <c r="AX1239"/>
  <c r="DA1239" s="1"/>
  <c r="AW1239"/>
  <c r="CZ1239" s="1"/>
  <c r="AV1239"/>
  <c r="CY1239" s="1"/>
  <c r="AU1239"/>
  <c r="CX1239" s="1"/>
  <c r="AT1239"/>
  <c r="CW1239" s="1"/>
  <c r="AS1239"/>
  <c r="CV1239" s="1"/>
  <c r="AR1239"/>
  <c r="CU1239" s="1"/>
  <c r="AQ1239"/>
  <c r="CT1239" s="1"/>
  <c r="AP1239"/>
  <c r="CS1239" s="1"/>
  <c r="AO1239"/>
  <c r="CR1239" s="1"/>
  <c r="AN1239"/>
  <c r="CQ1239" s="1"/>
  <c r="AM1239"/>
  <c r="CP1239" s="1"/>
  <c r="AL1239"/>
  <c r="CO1239" s="1"/>
  <c r="AK1239"/>
  <c r="CN1239" s="1"/>
  <c r="AH1239"/>
  <c r="CK1239" s="1"/>
  <c r="AG1239"/>
  <c r="CJ1239" s="1"/>
  <c r="AF1239"/>
  <c r="CI1239" s="1"/>
  <c r="AE1239"/>
  <c r="CH1239" s="1"/>
  <c r="AD1239"/>
  <c r="CG1239" s="1"/>
  <c r="AC1239"/>
  <c r="CF1239" s="1"/>
  <c r="AB1239"/>
  <c r="CE1239" s="1"/>
  <c r="AA1239"/>
  <c r="CD1239" s="1"/>
  <c r="Z1239"/>
  <c r="CC1239" s="1"/>
  <c r="Y1239"/>
  <c r="CB1239" s="1"/>
  <c r="X1239"/>
  <c r="CA1239" s="1"/>
  <c r="W1239"/>
  <c r="BZ1239" s="1"/>
  <c r="V1239"/>
  <c r="BY1239" s="1"/>
  <c r="U1239"/>
  <c r="BX1239" s="1"/>
  <c r="T1239"/>
  <c r="BW1239" s="1"/>
  <c r="S1239"/>
  <c r="BV1239" s="1"/>
  <c r="R1239"/>
  <c r="BU1239" s="1"/>
  <c r="Q1239"/>
  <c r="BT1239" s="1"/>
  <c r="P1239"/>
  <c r="BS1239" s="1"/>
  <c r="O1239"/>
  <c r="BR1239" s="1"/>
  <c r="N1239"/>
  <c r="BQ1239" s="1"/>
  <c r="M1239"/>
  <c r="BP1239" s="1"/>
  <c r="L1239"/>
  <c r="BO1239" s="1"/>
  <c r="K1239"/>
  <c r="BN1239" s="1"/>
  <c r="E1239"/>
  <c r="BD1030"/>
  <c r="DG1030" s="1"/>
  <c r="BC1030"/>
  <c r="DF1030" s="1"/>
  <c r="BB1030"/>
  <c r="DE1030" s="1"/>
  <c r="BA1030"/>
  <c r="DD1030" s="1"/>
  <c r="AZ1030"/>
  <c r="DC1030" s="1"/>
  <c r="AY1030"/>
  <c r="DB1030" s="1"/>
  <c r="AX1030"/>
  <c r="DA1030" s="1"/>
  <c r="AW1030"/>
  <c r="CZ1030" s="1"/>
  <c r="AV1030"/>
  <c r="CY1030" s="1"/>
  <c r="AU1030"/>
  <c r="CX1030" s="1"/>
  <c r="AT1030"/>
  <c r="CW1030" s="1"/>
  <c r="AS1030"/>
  <c r="CV1030" s="1"/>
  <c r="AR1030"/>
  <c r="CU1030" s="1"/>
  <c r="AQ1030"/>
  <c r="CT1030" s="1"/>
  <c r="AP1030"/>
  <c r="CS1030" s="1"/>
  <c r="AO1030"/>
  <c r="CR1030" s="1"/>
  <c r="AN1030"/>
  <c r="CQ1030" s="1"/>
  <c r="AM1030"/>
  <c r="CP1030" s="1"/>
  <c r="AL1030"/>
  <c r="CO1030" s="1"/>
  <c r="AK1030"/>
  <c r="CN1030" s="1"/>
  <c r="AH1030"/>
  <c r="CK1030" s="1"/>
  <c r="AG1030"/>
  <c r="CJ1030" s="1"/>
  <c r="AF1030"/>
  <c r="CI1030" s="1"/>
  <c r="AE1030"/>
  <c r="CH1030" s="1"/>
  <c r="AD1030"/>
  <c r="CG1030" s="1"/>
  <c r="AC1030"/>
  <c r="CF1030" s="1"/>
  <c r="AB1030"/>
  <c r="CE1030" s="1"/>
  <c r="AA1030"/>
  <c r="CD1030" s="1"/>
  <c r="Z1030"/>
  <c r="CC1030" s="1"/>
  <c r="Y1030"/>
  <c r="CB1030" s="1"/>
  <c r="X1030"/>
  <c r="CA1030" s="1"/>
  <c r="W1030"/>
  <c r="BZ1030" s="1"/>
  <c r="V1030"/>
  <c r="BY1030" s="1"/>
  <c r="U1030"/>
  <c r="BX1030" s="1"/>
  <c r="T1030"/>
  <c r="BW1030" s="1"/>
  <c r="S1030"/>
  <c r="BV1030" s="1"/>
  <c r="R1030"/>
  <c r="BU1030" s="1"/>
  <c r="Q1030"/>
  <c r="BT1030" s="1"/>
  <c r="P1030"/>
  <c r="BS1030" s="1"/>
  <c r="O1030"/>
  <c r="BR1030" s="1"/>
  <c r="N1030"/>
  <c r="BQ1030" s="1"/>
  <c r="M1030"/>
  <c r="BP1030" s="1"/>
  <c r="L1030"/>
  <c r="BO1030" s="1"/>
  <c r="K1030"/>
  <c r="BN1030" s="1"/>
  <c r="E1030"/>
  <c r="H1029"/>
  <c r="H1017"/>
  <c r="I1016"/>
  <c r="I1017" s="1"/>
  <c r="I1018" s="1"/>
  <c r="I1019" s="1"/>
  <c r="I1020" s="1"/>
  <c r="I1021" s="1"/>
  <c r="I1022" s="1"/>
  <c r="I1023" s="1"/>
  <c r="I1024" s="1"/>
  <c r="I1025" s="1"/>
  <c r="I1026" s="1"/>
  <c r="I1027" s="1"/>
  <c r="I1028" s="1"/>
  <c r="I1029" s="1"/>
  <c r="H1004"/>
  <c r="I1001"/>
  <c r="I1002" s="1"/>
  <c r="I1004" s="1"/>
  <c r="I1005" s="1"/>
  <c r="I1006" s="1"/>
  <c r="H987"/>
  <c r="I986"/>
  <c r="I987" s="1"/>
  <c r="I988" s="1"/>
  <c r="I989" s="1"/>
  <c r="I990" s="1"/>
  <c r="I991" s="1"/>
  <c r="I992" s="1"/>
  <c r="I993" s="1"/>
  <c r="I994" s="1"/>
  <c r="I995" s="1"/>
  <c r="I996" s="1"/>
  <c r="I997" s="1"/>
  <c r="I998" s="1"/>
  <c r="I999" s="1"/>
  <c r="I954"/>
  <c r="I940"/>
  <c r="I941" s="1"/>
  <c r="I942" s="1"/>
  <c r="I943" s="1"/>
  <c r="I944" s="1"/>
  <c r="I945" s="1"/>
  <c r="I946" s="1"/>
  <c r="I947" s="1"/>
  <c r="I948" s="1"/>
  <c r="I949" s="1"/>
  <c r="I950" s="1"/>
  <c r="I951" s="1"/>
  <c r="I952" s="1"/>
  <c r="BD969"/>
  <c r="DG969" s="1"/>
  <c r="BC969"/>
  <c r="DF969" s="1"/>
  <c r="BB969"/>
  <c r="DE969" s="1"/>
  <c r="BA969"/>
  <c r="DD969" s="1"/>
  <c r="AZ969"/>
  <c r="DC969" s="1"/>
  <c r="AY969"/>
  <c r="DB969" s="1"/>
  <c r="AX969"/>
  <c r="DA969" s="1"/>
  <c r="AW969"/>
  <c r="CZ969" s="1"/>
  <c r="AV969"/>
  <c r="CY969" s="1"/>
  <c r="AU969"/>
  <c r="CX969" s="1"/>
  <c r="AT969"/>
  <c r="CW969" s="1"/>
  <c r="AS969"/>
  <c r="CV969" s="1"/>
  <c r="AR969"/>
  <c r="CU969" s="1"/>
  <c r="AQ969"/>
  <c r="CT969" s="1"/>
  <c r="AP969"/>
  <c r="CS969" s="1"/>
  <c r="AO969"/>
  <c r="CR969" s="1"/>
  <c r="AN969"/>
  <c r="CQ969" s="1"/>
  <c r="AM969"/>
  <c r="CP969" s="1"/>
  <c r="AL969"/>
  <c r="CO969" s="1"/>
  <c r="AK969"/>
  <c r="CN969" s="1"/>
  <c r="AH969"/>
  <c r="CK969" s="1"/>
  <c r="AG969"/>
  <c r="CJ969" s="1"/>
  <c r="AF969"/>
  <c r="CI969" s="1"/>
  <c r="AE969"/>
  <c r="CH969" s="1"/>
  <c r="AD969"/>
  <c r="CG969" s="1"/>
  <c r="AC969"/>
  <c r="CF969" s="1"/>
  <c r="AB969"/>
  <c r="CE969" s="1"/>
  <c r="AA969"/>
  <c r="CD969" s="1"/>
  <c r="Z969"/>
  <c r="CC969" s="1"/>
  <c r="Y969"/>
  <c r="CB969" s="1"/>
  <c r="X969"/>
  <c r="CA969" s="1"/>
  <c r="W969"/>
  <c r="BZ969" s="1"/>
  <c r="V969"/>
  <c r="BY969" s="1"/>
  <c r="U969"/>
  <c r="BX969" s="1"/>
  <c r="T969"/>
  <c r="BW969" s="1"/>
  <c r="S969"/>
  <c r="BV969" s="1"/>
  <c r="R969"/>
  <c r="BU969" s="1"/>
  <c r="Q969"/>
  <c r="BT969" s="1"/>
  <c r="P969"/>
  <c r="BS969" s="1"/>
  <c r="O969"/>
  <c r="BR969" s="1"/>
  <c r="N969"/>
  <c r="BQ969" s="1"/>
  <c r="M969"/>
  <c r="BP969" s="1"/>
  <c r="L969"/>
  <c r="BO969" s="1"/>
  <c r="K969"/>
  <c r="BN969" s="1"/>
  <c r="E969"/>
  <c r="H955"/>
  <c r="I955"/>
  <c r="I956" s="1"/>
  <c r="I957" s="1"/>
  <c r="I958" s="1"/>
  <c r="I959" s="1"/>
  <c r="I960" s="1"/>
  <c r="I961" s="1"/>
  <c r="I962" s="1"/>
  <c r="I963" s="1"/>
  <c r="I964" s="1"/>
  <c r="I965" s="1"/>
  <c r="I966" s="1"/>
  <c r="I967" s="1"/>
  <c r="I968" s="1"/>
  <c r="BD953"/>
  <c r="DG953" s="1"/>
  <c r="BC953"/>
  <c r="DF953" s="1"/>
  <c r="BB953"/>
  <c r="DE953" s="1"/>
  <c r="BA953"/>
  <c r="DD953" s="1"/>
  <c r="AZ953"/>
  <c r="DC953" s="1"/>
  <c r="AY953"/>
  <c r="DB953" s="1"/>
  <c r="AX953"/>
  <c r="DA953" s="1"/>
  <c r="AW953"/>
  <c r="CZ953" s="1"/>
  <c r="AV953"/>
  <c r="CY953" s="1"/>
  <c r="AU953"/>
  <c r="CX953" s="1"/>
  <c r="AT953"/>
  <c r="CW953" s="1"/>
  <c r="AS953"/>
  <c r="CV953" s="1"/>
  <c r="AR953"/>
  <c r="CU953" s="1"/>
  <c r="AQ953"/>
  <c r="CT953" s="1"/>
  <c r="AP953"/>
  <c r="CS953" s="1"/>
  <c r="AO953"/>
  <c r="CR953" s="1"/>
  <c r="AN953"/>
  <c r="CQ953" s="1"/>
  <c r="AM953"/>
  <c r="CP953" s="1"/>
  <c r="AL953"/>
  <c r="CO953" s="1"/>
  <c r="AK953"/>
  <c r="CN953" s="1"/>
  <c r="AH953"/>
  <c r="CK953" s="1"/>
  <c r="AG953"/>
  <c r="CJ953" s="1"/>
  <c r="AF953"/>
  <c r="CI953" s="1"/>
  <c r="AE953"/>
  <c r="CH953" s="1"/>
  <c r="AD953"/>
  <c r="CG953" s="1"/>
  <c r="AC953"/>
  <c r="CF953" s="1"/>
  <c r="AB953"/>
  <c r="CE953" s="1"/>
  <c r="AA953"/>
  <c r="CD953" s="1"/>
  <c r="Z953"/>
  <c r="CC953" s="1"/>
  <c r="Y953"/>
  <c r="CB953" s="1"/>
  <c r="X953"/>
  <c r="CA953" s="1"/>
  <c r="W953"/>
  <c r="BZ953" s="1"/>
  <c r="V953"/>
  <c r="BY953" s="1"/>
  <c r="U953"/>
  <c r="BX953" s="1"/>
  <c r="T953"/>
  <c r="BW953" s="1"/>
  <c r="S953"/>
  <c r="BV953" s="1"/>
  <c r="R953"/>
  <c r="BU953" s="1"/>
  <c r="Q953"/>
  <c r="BT953" s="1"/>
  <c r="P953"/>
  <c r="BS953" s="1"/>
  <c r="O953"/>
  <c r="BR953" s="1"/>
  <c r="N953"/>
  <c r="BQ953" s="1"/>
  <c r="M953"/>
  <c r="BP953" s="1"/>
  <c r="L953"/>
  <c r="BO953" s="1"/>
  <c r="K953"/>
  <c r="BN953" s="1"/>
  <c r="E953"/>
  <c r="H941"/>
  <c r="I924"/>
  <c r="I925" s="1"/>
  <c r="I926" s="1"/>
  <c r="I927" s="1"/>
  <c r="I928" s="1"/>
  <c r="I929" s="1"/>
  <c r="I930" s="1"/>
  <c r="I931" s="1"/>
  <c r="I932" s="1"/>
  <c r="I933" s="1"/>
  <c r="I934" s="1"/>
  <c r="I935" s="1"/>
  <c r="I936" s="1"/>
  <c r="I937" s="1"/>
  <c r="I938" s="1"/>
  <c r="BD939"/>
  <c r="DG939" s="1"/>
  <c r="BC939"/>
  <c r="DF939" s="1"/>
  <c r="BB939"/>
  <c r="DE939" s="1"/>
  <c r="BA939"/>
  <c r="DD939" s="1"/>
  <c r="AZ939"/>
  <c r="DC939" s="1"/>
  <c r="AY939"/>
  <c r="DB939" s="1"/>
  <c r="AX939"/>
  <c r="DA939" s="1"/>
  <c r="AW939"/>
  <c r="CZ939" s="1"/>
  <c r="AV939"/>
  <c r="CY939" s="1"/>
  <c r="AU939"/>
  <c r="CX939" s="1"/>
  <c r="AT939"/>
  <c r="CW939" s="1"/>
  <c r="AS939"/>
  <c r="CV939" s="1"/>
  <c r="AR939"/>
  <c r="CU939" s="1"/>
  <c r="AQ939"/>
  <c r="CT939" s="1"/>
  <c r="AP939"/>
  <c r="CS939" s="1"/>
  <c r="AO939"/>
  <c r="CR939" s="1"/>
  <c r="AN939"/>
  <c r="CQ939" s="1"/>
  <c r="AM939"/>
  <c r="CP939" s="1"/>
  <c r="AL939"/>
  <c r="CO939" s="1"/>
  <c r="AK939"/>
  <c r="CN939" s="1"/>
  <c r="AH939"/>
  <c r="CK939" s="1"/>
  <c r="AG939"/>
  <c r="CJ939" s="1"/>
  <c r="AF939"/>
  <c r="CI939" s="1"/>
  <c r="AE939"/>
  <c r="CH939" s="1"/>
  <c r="AD939"/>
  <c r="CG939" s="1"/>
  <c r="AC939"/>
  <c r="CF939" s="1"/>
  <c r="AB939"/>
  <c r="CE939" s="1"/>
  <c r="AA939"/>
  <c r="CD939" s="1"/>
  <c r="Z939"/>
  <c r="CC939" s="1"/>
  <c r="Y939"/>
  <c r="CB939" s="1"/>
  <c r="X939"/>
  <c r="CA939" s="1"/>
  <c r="W939"/>
  <c r="BZ939" s="1"/>
  <c r="V939"/>
  <c r="BY939" s="1"/>
  <c r="U939"/>
  <c r="BX939" s="1"/>
  <c r="T939"/>
  <c r="BW939" s="1"/>
  <c r="S939"/>
  <c r="BV939" s="1"/>
  <c r="R939"/>
  <c r="BU939" s="1"/>
  <c r="Q939"/>
  <c r="BT939" s="1"/>
  <c r="P939"/>
  <c r="BS939" s="1"/>
  <c r="O939"/>
  <c r="BR939" s="1"/>
  <c r="N939"/>
  <c r="BQ939" s="1"/>
  <c r="M939"/>
  <c r="BP939" s="1"/>
  <c r="L939"/>
  <c r="BO939" s="1"/>
  <c r="K939"/>
  <c r="BN939" s="1"/>
  <c r="E939"/>
  <c r="H925"/>
  <c r="H971"/>
  <c r="I970"/>
  <c r="I971" s="1"/>
  <c r="I972" s="1"/>
  <c r="I973" s="1"/>
  <c r="I974" s="1"/>
  <c r="I975" s="1"/>
  <c r="I976" s="1"/>
  <c r="I977" s="1"/>
  <c r="I978" s="1"/>
  <c r="I979" s="1"/>
  <c r="I980" s="1"/>
  <c r="I981" s="1"/>
  <c r="I982" s="1"/>
  <c r="I983" s="1"/>
  <c r="I984" s="1"/>
  <c r="DL1430" l="1"/>
  <c r="DJ1430"/>
  <c r="DH1430"/>
  <c r="DF1430"/>
  <c r="DD1430"/>
  <c r="DB1430"/>
  <c r="CZ1430"/>
  <c r="CX1430"/>
  <c r="CV1430"/>
  <c r="CT1430"/>
  <c r="CR1430"/>
  <c r="CP1430"/>
  <c r="CL1430"/>
  <c r="CH1430"/>
  <c r="CF1430"/>
  <c r="CD1430"/>
  <c r="CB1430"/>
  <c r="BZ1430"/>
  <c r="BX1430"/>
  <c r="BV1430"/>
  <c r="BT1430"/>
  <c r="BR1430"/>
  <c r="BP1430"/>
  <c r="BN1430"/>
  <c r="DM1430"/>
  <c r="DK1430"/>
  <c r="DI1430"/>
  <c r="DG1430"/>
  <c r="DE1430"/>
  <c r="DC1430"/>
  <c r="DA1430"/>
  <c r="CY1430"/>
  <c r="CW1430"/>
  <c r="CU1430"/>
  <c r="CS1430"/>
  <c r="CQ1430"/>
  <c r="CO1430"/>
  <c r="CM1430"/>
  <c r="CG1430"/>
  <c r="CE1430"/>
  <c r="CC1430"/>
  <c r="CA1430"/>
  <c r="BY1430"/>
  <c r="BW1430"/>
  <c r="BU1430"/>
  <c r="BS1430"/>
  <c r="BQ1430"/>
  <c r="BO1430"/>
  <c r="DM971"/>
  <c r="DK971"/>
  <c r="DI971"/>
  <c r="DG971"/>
  <c r="DE971"/>
  <c r="DC971"/>
  <c r="DA971"/>
  <c r="CY971"/>
  <c r="CW971"/>
  <c r="CU971"/>
  <c r="CS971"/>
  <c r="CQ971"/>
  <c r="CO971"/>
  <c r="CM971"/>
  <c r="CA971"/>
  <c r="BY971"/>
  <c r="BW971"/>
  <c r="BU971"/>
  <c r="BS971"/>
  <c r="BQ971"/>
  <c r="BO971"/>
  <c r="DL971"/>
  <c r="DJ971"/>
  <c r="DH971"/>
  <c r="DF971"/>
  <c r="DD971"/>
  <c r="DB971"/>
  <c r="CZ971"/>
  <c r="CX971"/>
  <c r="CV971"/>
  <c r="CT971"/>
  <c r="CR971"/>
  <c r="CP971"/>
  <c r="CL971"/>
  <c r="CB971"/>
  <c r="BZ971"/>
  <c r="BX971"/>
  <c r="BV971"/>
  <c r="BT971"/>
  <c r="BR971"/>
  <c r="BP971"/>
  <c r="BN971"/>
  <c r="DM941"/>
  <c r="DK941"/>
  <c r="DI941"/>
  <c r="DG941"/>
  <c r="DE941"/>
  <c r="DC941"/>
  <c r="DA941"/>
  <c r="CY941"/>
  <c r="CW941"/>
  <c r="CU941"/>
  <c r="CS941"/>
  <c r="CQ941"/>
  <c r="CO941"/>
  <c r="CM941"/>
  <c r="CA941"/>
  <c r="BY941"/>
  <c r="BW941"/>
  <c r="BU941"/>
  <c r="BS941"/>
  <c r="BQ941"/>
  <c r="BO941"/>
  <c r="DL941"/>
  <c r="DJ941"/>
  <c r="DH941"/>
  <c r="DF941"/>
  <c r="DD941"/>
  <c r="DB941"/>
  <c r="CZ941"/>
  <c r="CX941"/>
  <c r="CV941"/>
  <c r="CT941"/>
  <c r="CR941"/>
  <c r="CP941"/>
  <c r="CL941"/>
  <c r="CB941"/>
  <c r="BZ941"/>
  <c r="BX941"/>
  <c r="BV941"/>
  <c r="BT941"/>
  <c r="BR941"/>
  <c r="BP941"/>
  <c r="BN941"/>
  <c r="DM987"/>
  <c r="DK987"/>
  <c r="DI987"/>
  <c r="DG987"/>
  <c r="DE987"/>
  <c r="DC987"/>
  <c r="DA987"/>
  <c r="CY987"/>
  <c r="CW987"/>
  <c r="CU987"/>
  <c r="CS987"/>
  <c r="CQ987"/>
  <c r="CO987"/>
  <c r="CM987"/>
  <c r="CA987"/>
  <c r="BY987"/>
  <c r="BW987"/>
  <c r="BU987"/>
  <c r="BS987"/>
  <c r="BQ987"/>
  <c r="BO987"/>
  <c r="DL987"/>
  <c r="DJ987"/>
  <c r="DH987"/>
  <c r="DF987"/>
  <c r="DD987"/>
  <c r="DB987"/>
  <c r="CZ987"/>
  <c r="CX987"/>
  <c r="CV987"/>
  <c r="CT987"/>
  <c r="CR987"/>
  <c r="CP987"/>
  <c r="CL987"/>
  <c r="CB987"/>
  <c r="BZ987"/>
  <c r="BX987"/>
  <c r="BV987"/>
  <c r="BT987"/>
  <c r="BR987"/>
  <c r="BP987"/>
  <c r="BN987"/>
  <c r="DM1004"/>
  <c r="DK1004"/>
  <c r="DI1004"/>
  <c r="DG1004"/>
  <c r="DE1004"/>
  <c r="DC1004"/>
  <c r="DA1004"/>
  <c r="CY1004"/>
  <c r="CW1004"/>
  <c r="CU1004"/>
  <c r="CS1004"/>
  <c r="CQ1004"/>
  <c r="CO1004"/>
  <c r="CM1004"/>
  <c r="CA1004"/>
  <c r="BY1004"/>
  <c r="BW1004"/>
  <c r="BU1004"/>
  <c r="BS1004"/>
  <c r="BQ1004"/>
  <c r="BO1004"/>
  <c r="DL1004"/>
  <c r="DJ1004"/>
  <c r="DH1004"/>
  <c r="DF1004"/>
  <c r="DD1004"/>
  <c r="DB1004"/>
  <c r="CZ1004"/>
  <c r="CX1004"/>
  <c r="CV1004"/>
  <c r="CT1004"/>
  <c r="CR1004"/>
  <c r="CP1004"/>
  <c r="CL1004"/>
  <c r="CB1004"/>
  <c r="BZ1004"/>
  <c r="BX1004"/>
  <c r="BV1004"/>
  <c r="BT1004"/>
  <c r="BR1004"/>
  <c r="BP1004"/>
  <c r="BN1004"/>
  <c r="DM1017"/>
  <c r="DK1017"/>
  <c r="DI1017"/>
  <c r="DG1017"/>
  <c r="DE1017"/>
  <c r="DC1017"/>
  <c r="DA1017"/>
  <c r="CY1017"/>
  <c r="CW1017"/>
  <c r="CU1017"/>
  <c r="CS1017"/>
  <c r="CQ1017"/>
  <c r="CO1017"/>
  <c r="CM1017"/>
  <c r="CA1017"/>
  <c r="BY1017"/>
  <c r="BW1017"/>
  <c r="BU1017"/>
  <c r="BS1017"/>
  <c r="BQ1017"/>
  <c r="BO1017"/>
  <c r="DL1017"/>
  <c r="DJ1017"/>
  <c r="DH1017"/>
  <c r="DF1017"/>
  <c r="DD1017"/>
  <c r="DB1017"/>
  <c r="CZ1017"/>
  <c r="CX1017"/>
  <c r="CV1017"/>
  <c r="CT1017"/>
  <c r="CR1017"/>
  <c r="CP1017"/>
  <c r="CL1017"/>
  <c r="CB1017"/>
  <c r="BZ1017"/>
  <c r="BX1017"/>
  <c r="BV1017"/>
  <c r="BT1017"/>
  <c r="BR1017"/>
  <c r="BP1017"/>
  <c r="BN1017"/>
  <c r="DL1241"/>
  <c r="DJ1241"/>
  <c r="DH1241"/>
  <c r="DF1241"/>
  <c r="DD1241"/>
  <c r="DB1241"/>
  <c r="CZ1241"/>
  <c r="CX1241"/>
  <c r="CV1241"/>
  <c r="CT1241"/>
  <c r="CR1241"/>
  <c r="CP1241"/>
  <c r="CL1241"/>
  <c r="CH1241"/>
  <c r="CF1241"/>
  <c r="CD1241"/>
  <c r="CB1241"/>
  <c r="BZ1241"/>
  <c r="BX1241"/>
  <c r="BV1241"/>
  <c r="BT1241"/>
  <c r="BR1241"/>
  <c r="BP1241"/>
  <c r="BN1241"/>
  <c r="DM1241"/>
  <c r="DK1241"/>
  <c r="DI1241"/>
  <c r="DG1241"/>
  <c r="DE1241"/>
  <c r="DC1241"/>
  <c r="DA1241"/>
  <c r="CY1241"/>
  <c r="CW1241"/>
  <c r="CU1241"/>
  <c r="CS1241"/>
  <c r="CQ1241"/>
  <c r="CO1241"/>
  <c r="CM1241"/>
  <c r="CG1241"/>
  <c r="CE1241"/>
  <c r="CC1241"/>
  <c r="CA1241"/>
  <c r="BY1241"/>
  <c r="BW1241"/>
  <c r="BU1241"/>
  <c r="BS1241"/>
  <c r="BQ1241"/>
  <c r="BO1241"/>
  <c r="DL1277"/>
  <c r="DJ1277"/>
  <c r="DH1277"/>
  <c r="DF1277"/>
  <c r="DD1277"/>
  <c r="DB1277"/>
  <c r="CZ1277"/>
  <c r="CX1277"/>
  <c r="CV1277"/>
  <c r="CT1277"/>
  <c r="CR1277"/>
  <c r="CP1277"/>
  <c r="CL1277"/>
  <c r="CH1277"/>
  <c r="CF1277"/>
  <c r="CD1277"/>
  <c r="CB1277"/>
  <c r="BZ1277"/>
  <c r="BX1277"/>
  <c r="BV1277"/>
  <c r="BT1277"/>
  <c r="BR1277"/>
  <c r="BP1277"/>
  <c r="BN1277"/>
  <c r="DM1277"/>
  <c r="DK1277"/>
  <c r="DI1277"/>
  <c r="DG1277"/>
  <c r="DE1277"/>
  <c r="DC1277"/>
  <c r="DA1277"/>
  <c r="CY1277"/>
  <c r="CW1277"/>
  <c r="CU1277"/>
  <c r="CS1277"/>
  <c r="CQ1277"/>
  <c r="CO1277"/>
  <c r="CM1277"/>
  <c r="CG1277"/>
  <c r="CE1277"/>
  <c r="CC1277"/>
  <c r="CA1277"/>
  <c r="BY1277"/>
  <c r="BW1277"/>
  <c r="BU1277"/>
  <c r="BS1277"/>
  <c r="BQ1277"/>
  <c r="BO1277"/>
  <c r="DL1314"/>
  <c r="DJ1314"/>
  <c r="DH1314"/>
  <c r="DF1314"/>
  <c r="DM1314"/>
  <c r="DK1314"/>
  <c r="DI1314"/>
  <c r="DG1314"/>
  <c r="DD1314"/>
  <c r="DB1314"/>
  <c r="CZ1314"/>
  <c r="CX1314"/>
  <c r="CV1314"/>
  <c r="CT1314"/>
  <c r="CR1314"/>
  <c r="CP1314"/>
  <c r="CL1314"/>
  <c r="CH1314"/>
  <c r="CF1314"/>
  <c r="CD1314"/>
  <c r="CB1314"/>
  <c r="BZ1314"/>
  <c r="BX1314"/>
  <c r="BV1314"/>
  <c r="BT1314"/>
  <c r="BR1314"/>
  <c r="BP1314"/>
  <c r="BN1314"/>
  <c r="DE1314"/>
  <c r="DC1314"/>
  <c r="DA1314"/>
  <c r="CY1314"/>
  <c r="CW1314"/>
  <c r="CU1314"/>
  <c r="CS1314"/>
  <c r="CQ1314"/>
  <c r="CO1314"/>
  <c r="CM1314"/>
  <c r="CG1314"/>
  <c r="CE1314"/>
  <c r="CC1314"/>
  <c r="CA1314"/>
  <c r="BY1314"/>
  <c r="BW1314"/>
  <c r="BU1314"/>
  <c r="BS1314"/>
  <c r="BQ1314"/>
  <c r="BO1314"/>
  <c r="DL1352"/>
  <c r="DJ1352"/>
  <c r="DH1352"/>
  <c r="DF1352"/>
  <c r="DD1352"/>
  <c r="DB1352"/>
  <c r="CZ1352"/>
  <c r="CX1352"/>
  <c r="CV1352"/>
  <c r="CT1352"/>
  <c r="CR1352"/>
  <c r="CP1352"/>
  <c r="CL1352"/>
  <c r="CH1352"/>
  <c r="CF1352"/>
  <c r="CD1352"/>
  <c r="CB1352"/>
  <c r="BZ1352"/>
  <c r="BX1352"/>
  <c r="BV1352"/>
  <c r="BT1352"/>
  <c r="BR1352"/>
  <c r="BP1352"/>
  <c r="BN1352"/>
  <c r="DM1352"/>
  <c r="DK1352"/>
  <c r="DI1352"/>
  <c r="DG1352"/>
  <c r="DE1352"/>
  <c r="DC1352"/>
  <c r="DA1352"/>
  <c r="CY1352"/>
  <c r="CW1352"/>
  <c r="CU1352"/>
  <c r="CS1352"/>
  <c r="CQ1352"/>
  <c r="CO1352"/>
  <c r="CM1352"/>
  <c r="CG1352"/>
  <c r="CE1352"/>
  <c r="CC1352"/>
  <c r="CA1352"/>
  <c r="BY1352"/>
  <c r="BW1352"/>
  <c r="BU1352"/>
  <c r="BS1352"/>
  <c r="BQ1352"/>
  <c r="BO1352"/>
  <c r="DL1225"/>
  <c r="DJ1225"/>
  <c r="DH1225"/>
  <c r="DF1225"/>
  <c r="DD1225"/>
  <c r="DB1225"/>
  <c r="CZ1225"/>
  <c r="CX1225"/>
  <c r="CV1225"/>
  <c r="CT1225"/>
  <c r="CR1225"/>
  <c r="CP1225"/>
  <c r="CL1225"/>
  <c r="CH1225"/>
  <c r="CF1225"/>
  <c r="CD1225"/>
  <c r="CB1225"/>
  <c r="BZ1225"/>
  <c r="BX1225"/>
  <c r="BV1225"/>
  <c r="BT1225"/>
  <c r="BR1225"/>
  <c r="BP1225"/>
  <c r="BN1225"/>
  <c r="DM1225"/>
  <c r="DK1225"/>
  <c r="DI1225"/>
  <c r="DG1225"/>
  <c r="DE1225"/>
  <c r="DC1225"/>
  <c r="DA1225"/>
  <c r="CY1225"/>
  <c r="CW1225"/>
  <c r="CU1225"/>
  <c r="CS1225"/>
  <c r="CQ1225"/>
  <c r="CO1225"/>
  <c r="CM1225"/>
  <c r="CG1225"/>
  <c r="CE1225"/>
  <c r="CC1225"/>
  <c r="CA1225"/>
  <c r="BY1225"/>
  <c r="BW1225"/>
  <c r="BU1225"/>
  <c r="BS1225"/>
  <c r="BQ1225"/>
  <c r="BO1225"/>
  <c r="DL1152"/>
  <c r="DJ1152"/>
  <c r="DH1152"/>
  <c r="DF1152"/>
  <c r="DD1152"/>
  <c r="DB1152"/>
  <c r="CZ1152"/>
  <c r="CX1152"/>
  <c r="CV1152"/>
  <c r="CT1152"/>
  <c r="CR1152"/>
  <c r="CP1152"/>
  <c r="CL1152"/>
  <c r="CH1152"/>
  <c r="CF1152"/>
  <c r="CD1152"/>
  <c r="CB1152"/>
  <c r="BZ1152"/>
  <c r="BX1152"/>
  <c r="BV1152"/>
  <c r="BT1152"/>
  <c r="BR1152"/>
  <c r="BP1152"/>
  <c r="BN1152"/>
  <c r="DM1152"/>
  <c r="DK1152"/>
  <c r="DI1152"/>
  <c r="DG1152"/>
  <c r="DE1152"/>
  <c r="DC1152"/>
  <c r="DA1152"/>
  <c r="CY1152"/>
  <c r="CW1152"/>
  <c r="CU1152"/>
  <c r="CS1152"/>
  <c r="CQ1152"/>
  <c r="CO1152"/>
  <c r="CM1152"/>
  <c r="CG1152"/>
  <c r="CE1152"/>
  <c r="CC1152"/>
  <c r="CA1152"/>
  <c r="BY1152"/>
  <c r="BW1152"/>
  <c r="BU1152"/>
  <c r="BS1152"/>
  <c r="BQ1152"/>
  <c r="BO1152"/>
  <c r="DL1207"/>
  <c r="DJ1207"/>
  <c r="DH1207"/>
  <c r="DF1207"/>
  <c r="DD1207"/>
  <c r="DB1207"/>
  <c r="CZ1207"/>
  <c r="CX1207"/>
  <c r="CV1207"/>
  <c r="CT1207"/>
  <c r="CR1207"/>
  <c r="CP1207"/>
  <c r="CL1207"/>
  <c r="CH1207"/>
  <c r="CF1207"/>
  <c r="CD1207"/>
  <c r="CB1207"/>
  <c r="BZ1207"/>
  <c r="BX1207"/>
  <c r="BV1207"/>
  <c r="BT1207"/>
  <c r="BR1207"/>
  <c r="BP1207"/>
  <c r="BN1207"/>
  <c r="DM1207"/>
  <c r="DK1207"/>
  <c r="DI1207"/>
  <c r="DG1207"/>
  <c r="DE1207"/>
  <c r="DC1207"/>
  <c r="DA1207"/>
  <c r="CY1207"/>
  <c r="CW1207"/>
  <c r="CU1207"/>
  <c r="CS1207"/>
  <c r="CQ1207"/>
  <c r="CO1207"/>
  <c r="CM1207"/>
  <c r="CG1207"/>
  <c r="CE1207"/>
  <c r="CC1207"/>
  <c r="CA1207"/>
  <c r="BY1207"/>
  <c r="BW1207"/>
  <c r="BU1207"/>
  <c r="BS1207"/>
  <c r="BQ1207"/>
  <c r="BO1207"/>
  <c r="DL1135"/>
  <c r="DJ1135"/>
  <c r="DH1135"/>
  <c r="DF1135"/>
  <c r="DD1135"/>
  <c r="DB1135"/>
  <c r="CZ1135"/>
  <c r="CX1135"/>
  <c r="CV1135"/>
  <c r="CT1135"/>
  <c r="CR1135"/>
  <c r="CP1135"/>
  <c r="CL1135"/>
  <c r="CH1135"/>
  <c r="CF1135"/>
  <c r="CD1135"/>
  <c r="CB1135"/>
  <c r="BZ1135"/>
  <c r="BX1135"/>
  <c r="BV1135"/>
  <c r="BT1135"/>
  <c r="BR1135"/>
  <c r="BP1135"/>
  <c r="BN1135"/>
  <c r="DM1135"/>
  <c r="DK1135"/>
  <c r="DI1135"/>
  <c r="DG1135"/>
  <c r="DE1135"/>
  <c r="DC1135"/>
  <c r="DA1135"/>
  <c r="CY1135"/>
  <c r="CW1135"/>
  <c r="CU1135"/>
  <c r="CS1135"/>
  <c r="CQ1135"/>
  <c r="CO1135"/>
  <c r="CM1135"/>
  <c r="CG1135"/>
  <c r="CE1135"/>
  <c r="CC1135"/>
  <c r="CA1135"/>
  <c r="BY1135"/>
  <c r="BW1135"/>
  <c r="BU1135"/>
  <c r="BS1135"/>
  <c r="BQ1135"/>
  <c r="BO1135"/>
  <c r="DM1033"/>
  <c r="DK1033"/>
  <c r="DI1033"/>
  <c r="DG1033"/>
  <c r="DE1033"/>
  <c r="DC1033"/>
  <c r="DA1033"/>
  <c r="CY1033"/>
  <c r="CW1033"/>
  <c r="CU1033"/>
  <c r="CS1033"/>
  <c r="CQ1033"/>
  <c r="CO1033"/>
  <c r="CM1033"/>
  <c r="CG1033"/>
  <c r="CE1033"/>
  <c r="CC1033"/>
  <c r="CA1033"/>
  <c r="BY1033"/>
  <c r="BW1033"/>
  <c r="BU1033"/>
  <c r="BS1033"/>
  <c r="BQ1033"/>
  <c r="BO1033"/>
  <c r="DL1033"/>
  <c r="DJ1033"/>
  <c r="DH1033"/>
  <c r="DF1033"/>
  <c r="DD1033"/>
  <c r="DB1033"/>
  <c r="CZ1033"/>
  <c r="CX1033"/>
  <c r="CV1033"/>
  <c r="CT1033"/>
  <c r="CR1033"/>
  <c r="CP1033"/>
  <c r="CL1033"/>
  <c r="CH1033"/>
  <c r="CF1033"/>
  <c r="CD1033"/>
  <c r="CB1033"/>
  <c r="BZ1033"/>
  <c r="BX1033"/>
  <c r="BV1033"/>
  <c r="BT1033"/>
  <c r="BR1033"/>
  <c r="BP1033"/>
  <c r="BN1033"/>
  <c r="DL1084"/>
  <c r="DJ1084"/>
  <c r="DH1084"/>
  <c r="DF1084"/>
  <c r="DD1084"/>
  <c r="DB1084"/>
  <c r="CZ1084"/>
  <c r="CX1084"/>
  <c r="CV1084"/>
  <c r="CT1084"/>
  <c r="CR1084"/>
  <c r="CP1084"/>
  <c r="CL1084"/>
  <c r="CH1084"/>
  <c r="CF1084"/>
  <c r="CD1084"/>
  <c r="CB1084"/>
  <c r="BZ1084"/>
  <c r="BX1084"/>
  <c r="BV1084"/>
  <c r="BT1084"/>
  <c r="BR1084"/>
  <c r="BP1084"/>
  <c r="BN1084"/>
  <c r="DM1084"/>
  <c r="DK1084"/>
  <c r="DI1084"/>
  <c r="DG1084"/>
  <c r="DE1084"/>
  <c r="DC1084"/>
  <c r="DA1084"/>
  <c r="CY1084"/>
  <c r="CW1084"/>
  <c r="CU1084"/>
  <c r="CS1084"/>
  <c r="CQ1084"/>
  <c r="CO1084"/>
  <c r="CM1084"/>
  <c r="CG1084"/>
  <c r="CE1084"/>
  <c r="CC1084"/>
  <c r="CA1084"/>
  <c r="BY1084"/>
  <c r="BW1084"/>
  <c r="BU1084"/>
  <c r="BS1084"/>
  <c r="BQ1084"/>
  <c r="BO1084"/>
  <c r="DM925"/>
  <c r="DK925"/>
  <c r="DI925"/>
  <c r="DG925"/>
  <c r="DE925"/>
  <c r="DC925"/>
  <c r="DA925"/>
  <c r="CY925"/>
  <c r="CW925"/>
  <c r="CU925"/>
  <c r="CS925"/>
  <c r="CQ925"/>
  <c r="CO925"/>
  <c r="CM925"/>
  <c r="CA925"/>
  <c r="BY925"/>
  <c r="BW925"/>
  <c r="BU925"/>
  <c r="BS925"/>
  <c r="BQ925"/>
  <c r="BO925"/>
  <c r="DL925"/>
  <c r="DJ925"/>
  <c r="DH925"/>
  <c r="DF925"/>
  <c r="DD925"/>
  <c r="DB925"/>
  <c r="CZ925"/>
  <c r="CX925"/>
  <c r="CV925"/>
  <c r="CT925"/>
  <c r="CR925"/>
  <c r="CP925"/>
  <c r="CL925"/>
  <c r="CB925"/>
  <c r="BZ925"/>
  <c r="BX925"/>
  <c r="BV925"/>
  <c r="BT925"/>
  <c r="BR925"/>
  <c r="BP925"/>
  <c r="BN925"/>
  <c r="DM955"/>
  <c r="DK955"/>
  <c r="DI955"/>
  <c r="DG955"/>
  <c r="DE955"/>
  <c r="DC955"/>
  <c r="DA955"/>
  <c r="CY955"/>
  <c r="CW955"/>
  <c r="CU955"/>
  <c r="CS955"/>
  <c r="CQ955"/>
  <c r="CO955"/>
  <c r="CM955"/>
  <c r="CA955"/>
  <c r="BY955"/>
  <c r="BW955"/>
  <c r="BU955"/>
  <c r="BS955"/>
  <c r="BQ955"/>
  <c r="BO955"/>
  <c r="DL955"/>
  <c r="DJ955"/>
  <c r="DH955"/>
  <c r="DF955"/>
  <c r="DD955"/>
  <c r="DB955"/>
  <c r="CZ955"/>
  <c r="CX955"/>
  <c r="CV955"/>
  <c r="CT955"/>
  <c r="CR955"/>
  <c r="CP955"/>
  <c r="CL955"/>
  <c r="CB955"/>
  <c r="BZ955"/>
  <c r="BX955"/>
  <c r="BV955"/>
  <c r="BT955"/>
  <c r="BR955"/>
  <c r="BP955"/>
  <c r="BN955"/>
  <c r="DM1029"/>
  <c r="DK1029"/>
  <c r="DI1029"/>
  <c r="DG1029"/>
  <c r="DE1029"/>
  <c r="DC1029"/>
  <c r="DA1029"/>
  <c r="CY1029"/>
  <c r="CW1029"/>
  <c r="CU1029"/>
  <c r="CS1029"/>
  <c r="CQ1029"/>
  <c r="CO1029"/>
  <c r="CM1029"/>
  <c r="CA1029"/>
  <c r="BY1029"/>
  <c r="BW1029"/>
  <c r="BU1029"/>
  <c r="BS1029"/>
  <c r="BQ1029"/>
  <c r="BO1029"/>
  <c r="DL1029"/>
  <c r="DJ1029"/>
  <c r="DH1029"/>
  <c r="DF1029"/>
  <c r="DD1029"/>
  <c r="DB1029"/>
  <c r="CZ1029"/>
  <c r="CX1029"/>
  <c r="CV1029"/>
  <c r="CT1029"/>
  <c r="CR1029"/>
  <c r="CP1029"/>
  <c r="CL1029"/>
  <c r="CB1029"/>
  <c r="BZ1029"/>
  <c r="BX1029"/>
  <c r="BV1029"/>
  <c r="BT1029"/>
  <c r="BR1029"/>
  <c r="BP1029"/>
  <c r="BN1029"/>
  <c r="DL1259"/>
  <c r="DJ1259"/>
  <c r="DH1259"/>
  <c r="DF1259"/>
  <c r="DD1259"/>
  <c r="DB1259"/>
  <c r="CZ1259"/>
  <c r="CX1259"/>
  <c r="CV1259"/>
  <c r="CT1259"/>
  <c r="CR1259"/>
  <c r="CP1259"/>
  <c r="CL1259"/>
  <c r="CH1259"/>
  <c r="CF1259"/>
  <c r="CD1259"/>
  <c r="CB1259"/>
  <c r="BZ1259"/>
  <c r="BX1259"/>
  <c r="BV1259"/>
  <c r="BT1259"/>
  <c r="BR1259"/>
  <c r="BP1259"/>
  <c r="BN1259"/>
  <c r="DM1259"/>
  <c r="DK1259"/>
  <c r="DI1259"/>
  <c r="DG1259"/>
  <c r="DE1259"/>
  <c r="DC1259"/>
  <c r="DA1259"/>
  <c r="CY1259"/>
  <c r="CW1259"/>
  <c r="CU1259"/>
  <c r="CS1259"/>
  <c r="CQ1259"/>
  <c r="CO1259"/>
  <c r="CM1259"/>
  <c r="CG1259"/>
  <c r="CE1259"/>
  <c r="CC1259"/>
  <c r="CA1259"/>
  <c r="BY1259"/>
  <c r="BW1259"/>
  <c r="BU1259"/>
  <c r="BS1259"/>
  <c r="BQ1259"/>
  <c r="BO1259"/>
  <c r="DL1296"/>
  <c r="DJ1296"/>
  <c r="DH1296"/>
  <c r="DF1296"/>
  <c r="DD1296"/>
  <c r="DB1296"/>
  <c r="CZ1296"/>
  <c r="CX1296"/>
  <c r="CV1296"/>
  <c r="CT1296"/>
  <c r="CR1296"/>
  <c r="CP1296"/>
  <c r="CL1296"/>
  <c r="CH1296"/>
  <c r="CF1296"/>
  <c r="CD1296"/>
  <c r="CB1296"/>
  <c r="BZ1296"/>
  <c r="BX1296"/>
  <c r="BV1296"/>
  <c r="BT1296"/>
  <c r="BR1296"/>
  <c r="BP1296"/>
  <c r="BN1296"/>
  <c r="DM1296"/>
  <c r="DK1296"/>
  <c r="DI1296"/>
  <c r="DG1296"/>
  <c r="DE1296"/>
  <c r="DC1296"/>
  <c r="DA1296"/>
  <c r="CY1296"/>
  <c r="CW1296"/>
  <c r="CU1296"/>
  <c r="CS1296"/>
  <c r="CQ1296"/>
  <c r="CO1296"/>
  <c r="CM1296"/>
  <c r="CG1296"/>
  <c r="CE1296"/>
  <c r="CC1296"/>
  <c r="CA1296"/>
  <c r="BY1296"/>
  <c r="BW1296"/>
  <c r="BU1296"/>
  <c r="BS1296"/>
  <c r="BQ1296"/>
  <c r="BO1296"/>
  <c r="DL1371"/>
  <c r="DJ1371"/>
  <c r="DH1371"/>
  <c r="DF1371"/>
  <c r="DD1371"/>
  <c r="DB1371"/>
  <c r="CZ1371"/>
  <c r="CX1371"/>
  <c r="CV1371"/>
  <c r="CT1371"/>
  <c r="CR1371"/>
  <c r="CP1371"/>
  <c r="CL1371"/>
  <c r="CH1371"/>
  <c r="CF1371"/>
  <c r="CD1371"/>
  <c r="CB1371"/>
  <c r="BZ1371"/>
  <c r="BX1371"/>
  <c r="BV1371"/>
  <c r="BT1371"/>
  <c r="BR1371"/>
  <c r="BP1371"/>
  <c r="BN1371"/>
  <c r="DM1371"/>
  <c r="DK1371"/>
  <c r="DI1371"/>
  <c r="DG1371"/>
  <c r="DE1371"/>
  <c r="DC1371"/>
  <c r="DA1371"/>
  <c r="CY1371"/>
  <c r="CW1371"/>
  <c r="CU1371"/>
  <c r="CS1371"/>
  <c r="CQ1371"/>
  <c r="CO1371"/>
  <c r="CM1371"/>
  <c r="CG1371"/>
  <c r="CE1371"/>
  <c r="CC1371"/>
  <c r="CA1371"/>
  <c r="BY1371"/>
  <c r="BW1371"/>
  <c r="BU1371"/>
  <c r="BS1371"/>
  <c r="BQ1371"/>
  <c r="BO1371"/>
  <c r="DL1188"/>
  <c r="DJ1188"/>
  <c r="DH1188"/>
  <c r="DF1188"/>
  <c r="DD1188"/>
  <c r="DB1188"/>
  <c r="CZ1188"/>
  <c r="CX1188"/>
  <c r="CV1188"/>
  <c r="CT1188"/>
  <c r="CR1188"/>
  <c r="CP1188"/>
  <c r="CL1188"/>
  <c r="CH1188"/>
  <c r="CF1188"/>
  <c r="CD1188"/>
  <c r="CB1188"/>
  <c r="BZ1188"/>
  <c r="BX1188"/>
  <c r="BV1188"/>
  <c r="BT1188"/>
  <c r="BR1188"/>
  <c r="BP1188"/>
  <c r="BN1188"/>
  <c r="DM1188"/>
  <c r="DK1188"/>
  <c r="DI1188"/>
  <c r="DG1188"/>
  <c r="DE1188"/>
  <c r="DC1188"/>
  <c r="DA1188"/>
  <c r="CY1188"/>
  <c r="CW1188"/>
  <c r="CU1188"/>
  <c r="CS1188"/>
  <c r="CQ1188"/>
  <c r="CO1188"/>
  <c r="CM1188"/>
  <c r="CG1188"/>
  <c r="CE1188"/>
  <c r="CC1188"/>
  <c r="CA1188"/>
  <c r="BY1188"/>
  <c r="BW1188"/>
  <c r="BU1188"/>
  <c r="BS1188"/>
  <c r="BQ1188"/>
  <c r="BO1188"/>
  <c r="DM1050"/>
  <c r="DK1050"/>
  <c r="DI1050"/>
  <c r="DG1050"/>
  <c r="DE1050"/>
  <c r="DC1050"/>
  <c r="DA1050"/>
  <c r="CY1050"/>
  <c r="CW1050"/>
  <c r="CU1050"/>
  <c r="CS1050"/>
  <c r="CQ1050"/>
  <c r="CO1050"/>
  <c r="CM1050"/>
  <c r="CG1050"/>
  <c r="CE1050"/>
  <c r="CC1050"/>
  <c r="CA1050"/>
  <c r="BY1050"/>
  <c r="BW1050"/>
  <c r="BU1050"/>
  <c r="BS1050"/>
  <c r="BQ1050"/>
  <c r="BO1050"/>
  <c r="DL1050"/>
  <c r="DJ1050"/>
  <c r="DH1050"/>
  <c r="DF1050"/>
  <c r="DD1050"/>
  <c r="DB1050"/>
  <c r="CZ1050"/>
  <c r="CX1050"/>
  <c r="CV1050"/>
  <c r="CT1050"/>
  <c r="CR1050"/>
  <c r="CP1050"/>
  <c r="CL1050"/>
  <c r="CH1050"/>
  <c r="CF1050"/>
  <c r="CD1050"/>
  <c r="CB1050"/>
  <c r="BZ1050"/>
  <c r="BX1050"/>
  <c r="BV1050"/>
  <c r="BT1050"/>
  <c r="BR1050"/>
  <c r="BP1050"/>
  <c r="BN1050"/>
  <c r="DL1170"/>
  <c r="DJ1170"/>
  <c r="DH1170"/>
  <c r="DF1170"/>
  <c r="DD1170"/>
  <c r="DB1170"/>
  <c r="CZ1170"/>
  <c r="CX1170"/>
  <c r="CV1170"/>
  <c r="CT1170"/>
  <c r="CR1170"/>
  <c r="CP1170"/>
  <c r="CL1170"/>
  <c r="CH1170"/>
  <c r="CF1170"/>
  <c r="CD1170"/>
  <c r="CB1170"/>
  <c r="BZ1170"/>
  <c r="BX1170"/>
  <c r="BV1170"/>
  <c r="BT1170"/>
  <c r="BR1170"/>
  <c r="BP1170"/>
  <c r="BN1170"/>
  <c r="DM1170"/>
  <c r="DK1170"/>
  <c r="DI1170"/>
  <c r="DG1170"/>
  <c r="DE1170"/>
  <c r="DC1170"/>
  <c r="DA1170"/>
  <c r="CY1170"/>
  <c r="CW1170"/>
  <c r="CU1170"/>
  <c r="CS1170"/>
  <c r="CQ1170"/>
  <c r="CO1170"/>
  <c r="CM1170"/>
  <c r="CG1170"/>
  <c r="CE1170"/>
  <c r="CC1170"/>
  <c r="CA1170"/>
  <c r="BY1170"/>
  <c r="BW1170"/>
  <c r="BU1170"/>
  <c r="BS1170"/>
  <c r="BQ1170"/>
  <c r="BO1170"/>
  <c r="DL1101"/>
  <c r="DJ1101"/>
  <c r="DH1101"/>
  <c r="DF1101"/>
  <c r="DD1101"/>
  <c r="DB1101"/>
  <c r="CZ1101"/>
  <c r="CX1101"/>
  <c r="CV1101"/>
  <c r="CT1101"/>
  <c r="CR1101"/>
  <c r="CP1101"/>
  <c r="CL1101"/>
  <c r="CH1101"/>
  <c r="CF1101"/>
  <c r="CD1101"/>
  <c r="CB1101"/>
  <c r="BZ1101"/>
  <c r="BX1101"/>
  <c r="BV1101"/>
  <c r="BT1101"/>
  <c r="BR1101"/>
  <c r="BP1101"/>
  <c r="BN1101"/>
  <c r="DM1101"/>
  <c r="DK1101"/>
  <c r="DI1101"/>
  <c r="DG1101"/>
  <c r="DE1101"/>
  <c r="DC1101"/>
  <c r="DA1101"/>
  <c r="CY1101"/>
  <c r="CW1101"/>
  <c r="CU1101"/>
  <c r="CS1101"/>
  <c r="CQ1101"/>
  <c r="CO1101"/>
  <c r="CM1101"/>
  <c r="CG1101"/>
  <c r="CE1101"/>
  <c r="CC1101"/>
  <c r="CA1101"/>
  <c r="BY1101"/>
  <c r="BW1101"/>
  <c r="BU1101"/>
  <c r="BS1101"/>
  <c r="BQ1101"/>
  <c r="BO1101"/>
  <c r="DL651"/>
  <c r="DJ651"/>
  <c r="DH651"/>
  <c r="DF651"/>
  <c r="DD651"/>
  <c r="DB651"/>
  <c r="CZ651"/>
  <c r="CX651"/>
  <c r="CV651"/>
  <c r="CT651"/>
  <c r="CR651"/>
  <c r="CP651"/>
  <c r="CL651"/>
  <c r="CB651"/>
  <c r="BZ651"/>
  <c r="BX651"/>
  <c r="BV651"/>
  <c r="BT651"/>
  <c r="BR651"/>
  <c r="BP651"/>
  <c r="BN651"/>
  <c r="DM651"/>
  <c r="DK651"/>
  <c r="DI651"/>
  <c r="DG651"/>
  <c r="DE651"/>
  <c r="DC651"/>
  <c r="DA651"/>
  <c r="CY651"/>
  <c r="CW651"/>
  <c r="CU651"/>
  <c r="CS651"/>
  <c r="CQ651"/>
  <c r="CO651"/>
  <c r="CM651"/>
  <c r="CA651"/>
  <c r="BY651"/>
  <c r="BW651"/>
  <c r="BU651"/>
  <c r="BS651"/>
  <c r="BQ651"/>
  <c r="BO651"/>
  <c r="DL665"/>
  <c r="DJ665"/>
  <c r="DH665"/>
  <c r="DF665"/>
  <c r="DD665"/>
  <c r="DB665"/>
  <c r="CZ665"/>
  <c r="CX665"/>
  <c r="CV665"/>
  <c r="CT665"/>
  <c r="CR665"/>
  <c r="CP665"/>
  <c r="CL665"/>
  <c r="CB665"/>
  <c r="BZ665"/>
  <c r="BX665"/>
  <c r="BV665"/>
  <c r="BT665"/>
  <c r="BR665"/>
  <c r="BP665"/>
  <c r="BN665"/>
  <c r="DM665"/>
  <c r="DK665"/>
  <c r="DI665"/>
  <c r="DG665"/>
  <c r="DE665"/>
  <c r="DC665"/>
  <c r="DA665"/>
  <c r="CY665"/>
  <c r="CW665"/>
  <c r="CU665"/>
  <c r="CS665"/>
  <c r="CQ665"/>
  <c r="CO665"/>
  <c r="CM665"/>
  <c r="CA665"/>
  <c r="BY665"/>
  <c r="BW665"/>
  <c r="BU665"/>
  <c r="BS665"/>
  <c r="BQ665"/>
  <c r="BO665"/>
  <c r="DM679"/>
  <c r="DK679"/>
  <c r="DI679"/>
  <c r="DG679"/>
  <c r="DE679"/>
  <c r="DC679"/>
  <c r="DA679"/>
  <c r="CY679"/>
  <c r="CW679"/>
  <c r="CU679"/>
  <c r="CS679"/>
  <c r="CQ679"/>
  <c r="CO679"/>
  <c r="CM679"/>
  <c r="CA679"/>
  <c r="BY679"/>
  <c r="BW679"/>
  <c r="BU679"/>
  <c r="BS679"/>
  <c r="BQ679"/>
  <c r="BO679"/>
  <c r="DL679"/>
  <c r="DJ679"/>
  <c r="DH679"/>
  <c r="DF679"/>
  <c r="DD679"/>
  <c r="DB679"/>
  <c r="CZ679"/>
  <c r="CX679"/>
  <c r="CV679"/>
  <c r="CT679"/>
  <c r="CR679"/>
  <c r="CP679"/>
  <c r="CL679"/>
  <c r="CB679"/>
  <c r="BZ679"/>
  <c r="BX679"/>
  <c r="BV679"/>
  <c r="BT679"/>
  <c r="BR679"/>
  <c r="BP679"/>
  <c r="BN679"/>
  <c r="DM709"/>
  <c r="DK709"/>
  <c r="DI709"/>
  <c r="DG709"/>
  <c r="DE709"/>
  <c r="DC709"/>
  <c r="DA709"/>
  <c r="CY709"/>
  <c r="CW709"/>
  <c r="CU709"/>
  <c r="CS709"/>
  <c r="CQ709"/>
  <c r="CO709"/>
  <c r="CM709"/>
  <c r="CA709"/>
  <c r="BY709"/>
  <c r="BW709"/>
  <c r="BU709"/>
  <c r="BS709"/>
  <c r="BQ709"/>
  <c r="BO709"/>
  <c r="DL709"/>
  <c r="DJ709"/>
  <c r="DH709"/>
  <c r="DF709"/>
  <c r="DD709"/>
  <c r="DB709"/>
  <c r="CZ709"/>
  <c r="CX709"/>
  <c r="CV709"/>
  <c r="CT709"/>
  <c r="CR709"/>
  <c r="CP709"/>
  <c r="CL709"/>
  <c r="CB709"/>
  <c r="BZ709"/>
  <c r="BX709"/>
  <c r="BV709"/>
  <c r="BT709"/>
  <c r="BR709"/>
  <c r="BP709"/>
  <c r="BN709"/>
  <c r="DM696"/>
  <c r="DK696"/>
  <c r="DI696"/>
  <c r="DG696"/>
  <c r="DE696"/>
  <c r="DC696"/>
  <c r="DA696"/>
  <c r="CY696"/>
  <c r="CW696"/>
  <c r="CU696"/>
  <c r="CS696"/>
  <c r="CQ696"/>
  <c r="CO696"/>
  <c r="CM696"/>
  <c r="CA696"/>
  <c r="BY696"/>
  <c r="BW696"/>
  <c r="BU696"/>
  <c r="BS696"/>
  <c r="BQ696"/>
  <c r="BO696"/>
  <c r="DL696"/>
  <c r="DJ696"/>
  <c r="DH696"/>
  <c r="DF696"/>
  <c r="DD696"/>
  <c r="DB696"/>
  <c r="CZ696"/>
  <c r="CX696"/>
  <c r="CV696"/>
  <c r="CT696"/>
  <c r="CR696"/>
  <c r="CP696"/>
  <c r="CL696"/>
  <c r="CB696"/>
  <c r="BZ696"/>
  <c r="BX696"/>
  <c r="BV696"/>
  <c r="BT696"/>
  <c r="BR696"/>
  <c r="BP696"/>
  <c r="BN696"/>
  <c r="DL1118"/>
  <c r="DJ1118"/>
  <c r="DH1118"/>
  <c r="DF1118"/>
  <c r="DD1118"/>
  <c r="DB1118"/>
  <c r="CZ1118"/>
  <c r="CX1118"/>
  <c r="CV1118"/>
  <c r="CT1118"/>
  <c r="CR1118"/>
  <c r="CP1118"/>
  <c r="CL1118"/>
  <c r="CH1118"/>
  <c r="CF1118"/>
  <c r="CD1118"/>
  <c r="CB1118"/>
  <c r="BZ1118"/>
  <c r="BX1118"/>
  <c r="BV1118"/>
  <c r="BT1118"/>
  <c r="BR1118"/>
  <c r="BP1118"/>
  <c r="BN1118"/>
  <c r="DM1118"/>
  <c r="DK1118"/>
  <c r="DI1118"/>
  <c r="DG1118"/>
  <c r="DE1118"/>
  <c r="DC1118"/>
  <c r="DA1118"/>
  <c r="CY1118"/>
  <c r="CW1118"/>
  <c r="CU1118"/>
  <c r="CS1118"/>
  <c r="CQ1118"/>
  <c r="CO1118"/>
  <c r="CM1118"/>
  <c r="CG1118"/>
  <c r="CE1118"/>
  <c r="CC1118"/>
  <c r="CA1118"/>
  <c r="BY1118"/>
  <c r="BW1118"/>
  <c r="BU1118"/>
  <c r="BS1118"/>
  <c r="BQ1118"/>
  <c r="BO1118"/>
  <c r="DL1067"/>
  <c r="DJ1067"/>
  <c r="DH1067"/>
  <c r="DF1067"/>
  <c r="DD1067"/>
  <c r="DB1067"/>
  <c r="CZ1067"/>
  <c r="CX1067"/>
  <c r="CV1067"/>
  <c r="CT1067"/>
  <c r="CR1067"/>
  <c r="CP1067"/>
  <c r="CL1067"/>
  <c r="CH1067"/>
  <c r="CF1067"/>
  <c r="CD1067"/>
  <c r="CB1067"/>
  <c r="BZ1067"/>
  <c r="BX1067"/>
  <c r="BV1067"/>
  <c r="BT1067"/>
  <c r="BR1067"/>
  <c r="BP1067"/>
  <c r="BN1067"/>
  <c r="DM1067"/>
  <c r="DK1067"/>
  <c r="DI1067"/>
  <c r="DG1067"/>
  <c r="DE1067"/>
  <c r="DC1067"/>
  <c r="DA1067"/>
  <c r="CY1067"/>
  <c r="CW1067"/>
  <c r="CU1067"/>
  <c r="CS1067"/>
  <c r="CQ1067"/>
  <c r="CO1067"/>
  <c r="CM1067"/>
  <c r="CG1067"/>
  <c r="CE1067"/>
  <c r="CC1067"/>
  <c r="CA1067"/>
  <c r="BY1067"/>
  <c r="BW1067"/>
  <c r="BU1067"/>
  <c r="BS1067"/>
  <c r="BQ1067"/>
  <c r="BO1067"/>
  <c r="I1250"/>
  <c r="I1251" s="1"/>
  <c r="I1252" s="1"/>
  <c r="I1253" s="1"/>
  <c r="I1254" s="1"/>
  <c r="I1255" s="1"/>
  <c r="I1256" s="1"/>
  <c r="I1286"/>
  <c r="I1287" s="1"/>
  <c r="I1288" s="1"/>
  <c r="I1289" s="1"/>
  <c r="I1290" s="1"/>
  <c r="I1291" s="1"/>
  <c r="I1292" s="1"/>
  <c r="I1293" s="1"/>
  <c r="I1323"/>
  <c r="I1324" s="1"/>
  <c r="I1325" s="1"/>
  <c r="I1326" s="1"/>
  <c r="I1327" s="1"/>
  <c r="I1328" s="1"/>
  <c r="I1329" s="1"/>
  <c r="I1330" s="1"/>
  <c r="I1398"/>
  <c r="I1404" s="1"/>
  <c r="I1405" s="1"/>
  <c r="I1406" s="1"/>
  <c r="I1407" s="1"/>
  <c r="I1408" s="1"/>
  <c r="I1268"/>
  <c r="I1269" s="1"/>
  <c r="I1270" s="1"/>
  <c r="I1271" s="1"/>
  <c r="I1272" s="1"/>
  <c r="I1273" s="1"/>
  <c r="I1274" s="1"/>
  <c r="I1305"/>
  <c r="I1306" s="1"/>
  <c r="I1307" s="1"/>
  <c r="I1308" s="1"/>
  <c r="I1309" s="1"/>
  <c r="I1310" s="1"/>
  <c r="I1311" s="1"/>
  <c r="I1384"/>
  <c r="I1385" s="1"/>
  <c r="I1386" s="1"/>
  <c r="I1387" s="1"/>
  <c r="I1388" s="1"/>
  <c r="H1431"/>
  <c r="H1171"/>
  <c r="DN1067"/>
  <c r="DO1067" s="1"/>
  <c r="DP1067" s="1"/>
  <c r="DQ1067" s="1"/>
  <c r="DR1067" s="1"/>
  <c r="DS1067" s="1"/>
  <c r="H1068"/>
  <c r="DN1084"/>
  <c r="DO1084" s="1"/>
  <c r="DP1084" s="1"/>
  <c r="DQ1084" s="1"/>
  <c r="DR1084" s="1"/>
  <c r="DS1084" s="1"/>
  <c r="H1085"/>
  <c r="H1119"/>
  <c r="H1102"/>
  <c r="W1448"/>
  <c r="V1457"/>
  <c r="V1455"/>
  <c r="AM1454"/>
  <c r="DP1187"/>
  <c r="DQ1187" s="1"/>
  <c r="DR1187" s="1"/>
  <c r="DS1187" s="1"/>
  <c r="DP1117"/>
  <c r="DQ1117" s="1"/>
  <c r="DR1117" s="1"/>
  <c r="DS1117" s="1"/>
  <c r="DP1049"/>
  <c r="DQ1049" s="1"/>
  <c r="DR1049" s="1"/>
  <c r="DS1049" s="1"/>
  <c r="DP1169"/>
  <c r="DQ1169" s="1"/>
  <c r="DR1169" s="1"/>
  <c r="DS1169" s="1"/>
  <c r="DP1066"/>
  <c r="DQ1066" s="1"/>
  <c r="DR1066" s="1"/>
  <c r="DS1066" s="1"/>
  <c r="DP650"/>
  <c r="DQ650" s="1"/>
  <c r="DR650" s="1"/>
  <c r="DS650" s="1"/>
  <c r="DQ697"/>
  <c r="DR697" s="1"/>
  <c r="DS697" s="1"/>
  <c r="DP1224"/>
  <c r="DQ1224" s="1"/>
  <c r="DR1224" s="1"/>
  <c r="DS1224" s="1"/>
  <c r="DP1151"/>
  <c r="DQ1151" s="1"/>
  <c r="DR1151" s="1"/>
  <c r="DS1151" s="1"/>
  <c r="DP1083"/>
  <c r="DQ1083" s="1"/>
  <c r="DR1083" s="1"/>
  <c r="DS1083" s="1"/>
  <c r="DP1206"/>
  <c r="DQ1206" s="1"/>
  <c r="DR1206" s="1"/>
  <c r="DS1206" s="1"/>
  <c r="DP1134"/>
  <c r="DQ1134" s="1"/>
  <c r="DR1134" s="1"/>
  <c r="DS1134" s="1"/>
  <c r="DP678"/>
  <c r="DQ678" s="1"/>
  <c r="DR678" s="1"/>
  <c r="DS678" s="1"/>
  <c r="DP708"/>
  <c r="DQ708" s="1"/>
  <c r="DR708" s="1"/>
  <c r="DS708" s="1"/>
  <c r="DP695"/>
  <c r="DQ695" s="1"/>
  <c r="DR695" s="1"/>
  <c r="DS695" s="1"/>
  <c r="DP664"/>
  <c r="DQ664" s="1"/>
  <c r="DR664" s="1"/>
  <c r="DS664" s="1"/>
  <c r="DP1100"/>
  <c r="DQ1100" s="1"/>
  <c r="DR1100" s="1"/>
  <c r="DS1100" s="1"/>
  <c r="DP1032"/>
  <c r="DQ1032" s="1"/>
  <c r="DR1032" s="1"/>
  <c r="DS1032" s="1"/>
  <c r="DN971"/>
  <c r="DO971" s="1"/>
  <c r="DN941"/>
  <c r="DO941" s="1"/>
  <c r="DN1259"/>
  <c r="DO1259" s="1"/>
  <c r="DN1296"/>
  <c r="DO1296" s="1"/>
  <c r="DN1371"/>
  <c r="DO1371" s="1"/>
  <c r="DN1225"/>
  <c r="DO1225" s="1"/>
  <c r="DN1152"/>
  <c r="DO1152" s="1"/>
  <c r="DN1207"/>
  <c r="DO1207" s="1"/>
  <c r="DN1135"/>
  <c r="DO1135" s="1"/>
  <c r="DN651"/>
  <c r="DO651" s="1"/>
  <c r="DN665"/>
  <c r="DO665" s="1"/>
  <c r="DN696"/>
  <c r="DO696" s="1"/>
  <c r="DN925"/>
  <c r="DO925" s="1"/>
  <c r="DN987"/>
  <c r="DO987" s="1"/>
  <c r="DN1004"/>
  <c r="DO1004" s="1"/>
  <c r="DN1017"/>
  <c r="DO1017" s="1"/>
  <c r="DN1241"/>
  <c r="DO1241" s="1"/>
  <c r="DN1277"/>
  <c r="DO1277" s="1"/>
  <c r="DN1314"/>
  <c r="DO1314" s="1"/>
  <c r="DN1352"/>
  <c r="DN1430"/>
  <c r="DO1430" s="1"/>
  <c r="DN1188"/>
  <c r="DN1118"/>
  <c r="DO1118" s="1"/>
  <c r="DN1050"/>
  <c r="DN1170"/>
  <c r="DO1170" s="1"/>
  <c r="DN1101"/>
  <c r="DN1033"/>
  <c r="DO1033" s="1"/>
  <c r="H680"/>
  <c r="DN679"/>
  <c r="DO679" s="1"/>
  <c r="H710"/>
  <c r="DN709"/>
  <c r="DO709" s="1"/>
  <c r="H1005"/>
  <c r="I1008"/>
  <c r="I1009" s="1"/>
  <c r="I1010" s="1"/>
  <c r="I1011" s="1"/>
  <c r="I1012" s="1"/>
  <c r="I1013" s="1"/>
  <c r="I1014" s="1"/>
  <c r="I1007"/>
  <c r="DN1029"/>
  <c r="AV1453"/>
  <c r="AU1450"/>
  <c r="DO1352"/>
  <c r="DO1188"/>
  <c r="DO1050"/>
  <c r="DO1101"/>
  <c r="DN955"/>
  <c r="DO955" s="1"/>
  <c r="DP955" s="1"/>
  <c r="DN698"/>
  <c r="H652"/>
  <c r="H666"/>
  <c r="H972"/>
  <c r="H942"/>
  <c r="H956"/>
  <c r="H1018"/>
  <c r="H1242"/>
  <c r="H1278"/>
  <c r="H1315"/>
  <c r="H1353"/>
  <c r="H1189"/>
  <c r="H1051"/>
  <c r="H1034"/>
  <c r="H926"/>
  <c r="H988"/>
  <c r="H1260"/>
  <c r="H1297"/>
  <c r="H1372"/>
  <c r="H1226"/>
  <c r="H1153"/>
  <c r="H1208"/>
  <c r="H1136"/>
  <c r="BD923"/>
  <c r="DG923" s="1"/>
  <c r="BC923"/>
  <c r="DF923" s="1"/>
  <c r="BB923"/>
  <c r="DE923" s="1"/>
  <c r="BA923"/>
  <c r="DD923" s="1"/>
  <c r="AZ923"/>
  <c r="DC923" s="1"/>
  <c r="AY923"/>
  <c r="DB923" s="1"/>
  <c r="AX923"/>
  <c r="DA923" s="1"/>
  <c r="AW923"/>
  <c r="CZ923" s="1"/>
  <c r="AV923"/>
  <c r="CY923" s="1"/>
  <c r="AU923"/>
  <c r="CX923" s="1"/>
  <c r="AT923"/>
  <c r="CW923" s="1"/>
  <c r="AS923"/>
  <c r="CV923" s="1"/>
  <c r="AR923"/>
  <c r="CU923" s="1"/>
  <c r="AQ923"/>
  <c r="CT923" s="1"/>
  <c r="AP923"/>
  <c r="CS923" s="1"/>
  <c r="AO923"/>
  <c r="CR923" s="1"/>
  <c r="AN923"/>
  <c r="CQ923" s="1"/>
  <c r="AM923"/>
  <c r="CP923" s="1"/>
  <c r="AL923"/>
  <c r="CO923" s="1"/>
  <c r="AK923"/>
  <c r="CN923" s="1"/>
  <c r="AH923"/>
  <c r="CK923" s="1"/>
  <c r="AG923"/>
  <c r="CJ923" s="1"/>
  <c r="AF923"/>
  <c r="CI923" s="1"/>
  <c r="AE923"/>
  <c r="CH923" s="1"/>
  <c r="AD923"/>
  <c r="CG923" s="1"/>
  <c r="AC923"/>
  <c r="CF923" s="1"/>
  <c r="AB923"/>
  <c r="CE923" s="1"/>
  <c r="AA923"/>
  <c r="CD923" s="1"/>
  <c r="Z923"/>
  <c r="CC923" s="1"/>
  <c r="Y923"/>
  <c r="CB923" s="1"/>
  <c r="X923"/>
  <c r="CA923" s="1"/>
  <c r="W923"/>
  <c r="BZ923" s="1"/>
  <c r="V923"/>
  <c r="BY923" s="1"/>
  <c r="U923"/>
  <c r="BX923" s="1"/>
  <c r="T923"/>
  <c r="BW923" s="1"/>
  <c r="S923"/>
  <c r="BV923" s="1"/>
  <c r="R923"/>
  <c r="BU923" s="1"/>
  <c r="Q923"/>
  <c r="BT923" s="1"/>
  <c r="P923"/>
  <c r="BS923" s="1"/>
  <c r="O923"/>
  <c r="BR923" s="1"/>
  <c r="N923"/>
  <c r="BQ923" s="1"/>
  <c r="M923"/>
  <c r="BP923" s="1"/>
  <c r="L923"/>
  <c r="BO923" s="1"/>
  <c r="K923"/>
  <c r="BN923" s="1"/>
  <c r="E923"/>
  <c r="H909"/>
  <c r="I909"/>
  <c r="I910" s="1"/>
  <c r="I911" s="1"/>
  <c r="I912" s="1"/>
  <c r="I913" s="1"/>
  <c r="I914" s="1"/>
  <c r="I915" s="1"/>
  <c r="I916" s="1"/>
  <c r="I917" s="1"/>
  <c r="I918" s="1"/>
  <c r="DN918" s="1"/>
  <c r="BD907"/>
  <c r="DG907" s="1"/>
  <c r="BC907"/>
  <c r="DF907" s="1"/>
  <c r="BB907"/>
  <c r="DE907" s="1"/>
  <c r="BA907"/>
  <c r="DD907" s="1"/>
  <c r="AZ907"/>
  <c r="DC907" s="1"/>
  <c r="AY907"/>
  <c r="DB907" s="1"/>
  <c r="AX907"/>
  <c r="DA907" s="1"/>
  <c r="AW907"/>
  <c r="CZ907" s="1"/>
  <c r="AV907"/>
  <c r="CY907" s="1"/>
  <c r="AU907"/>
  <c r="CX907" s="1"/>
  <c r="AT907"/>
  <c r="CW907" s="1"/>
  <c r="AS907"/>
  <c r="CV907" s="1"/>
  <c r="AR907"/>
  <c r="CU907" s="1"/>
  <c r="AQ907"/>
  <c r="CT907" s="1"/>
  <c r="AP907"/>
  <c r="CS907" s="1"/>
  <c r="AO907"/>
  <c r="CR907" s="1"/>
  <c r="AN907"/>
  <c r="CQ907" s="1"/>
  <c r="AM907"/>
  <c r="CP907" s="1"/>
  <c r="AL907"/>
  <c r="CO907" s="1"/>
  <c r="AK907"/>
  <c r="CN907" s="1"/>
  <c r="AH907"/>
  <c r="CK907" s="1"/>
  <c r="AG907"/>
  <c r="CJ907" s="1"/>
  <c r="AF907"/>
  <c r="CI907" s="1"/>
  <c r="AE907"/>
  <c r="CH907" s="1"/>
  <c r="AD907"/>
  <c r="CG907" s="1"/>
  <c r="AC907"/>
  <c r="CF907" s="1"/>
  <c r="AB907"/>
  <c r="CE907" s="1"/>
  <c r="AA907"/>
  <c r="CD907" s="1"/>
  <c r="Z907"/>
  <c r="CC907" s="1"/>
  <c r="Y907"/>
  <c r="CB907" s="1"/>
  <c r="X907"/>
  <c r="CA907" s="1"/>
  <c r="W907"/>
  <c r="BZ907" s="1"/>
  <c r="V907"/>
  <c r="BY907" s="1"/>
  <c r="U907"/>
  <c r="BX907" s="1"/>
  <c r="T907"/>
  <c r="BW907" s="1"/>
  <c r="S907"/>
  <c r="BV907" s="1"/>
  <c r="R907"/>
  <c r="BU907" s="1"/>
  <c r="Q907"/>
  <c r="BT907" s="1"/>
  <c r="P907"/>
  <c r="BS907" s="1"/>
  <c r="O907"/>
  <c r="BR907" s="1"/>
  <c r="N907"/>
  <c r="BQ907" s="1"/>
  <c r="M907"/>
  <c r="BP907" s="1"/>
  <c r="L907"/>
  <c r="BO907" s="1"/>
  <c r="K907"/>
  <c r="BN907" s="1"/>
  <c r="E907"/>
  <c r="H893"/>
  <c r="I893"/>
  <c r="I894" s="1"/>
  <c r="I895" s="1"/>
  <c r="I896" s="1"/>
  <c r="I897" s="1"/>
  <c r="I898" s="1"/>
  <c r="I899" s="1"/>
  <c r="I900" s="1"/>
  <c r="I901" s="1"/>
  <c r="I902" s="1"/>
  <c r="DN902" s="1"/>
  <c r="H877"/>
  <c r="I877"/>
  <c r="I878" s="1"/>
  <c r="I879" s="1"/>
  <c r="I880" s="1"/>
  <c r="I881" s="1"/>
  <c r="I882" s="1"/>
  <c r="I883" s="1"/>
  <c r="I884" s="1"/>
  <c r="I885" s="1"/>
  <c r="I886" s="1"/>
  <c r="DN886" s="1"/>
  <c r="H862"/>
  <c r="I861"/>
  <c r="I862" s="1"/>
  <c r="I863" s="1"/>
  <c r="I864" s="1"/>
  <c r="I865" s="1"/>
  <c r="I866" s="1"/>
  <c r="I867" s="1"/>
  <c r="I868" s="1"/>
  <c r="I869" s="1"/>
  <c r="I870" s="1"/>
  <c r="I871" s="1"/>
  <c r="I872" s="1"/>
  <c r="I873" s="1"/>
  <c r="I874" s="1"/>
  <c r="BD860"/>
  <c r="DG860" s="1"/>
  <c r="BC860"/>
  <c r="DF860" s="1"/>
  <c r="BB860"/>
  <c r="DE860" s="1"/>
  <c r="BA860"/>
  <c r="DD860" s="1"/>
  <c r="AZ860"/>
  <c r="DC860" s="1"/>
  <c r="AY860"/>
  <c r="DB860" s="1"/>
  <c r="AX860"/>
  <c r="DA860" s="1"/>
  <c r="AW860"/>
  <c r="CZ860" s="1"/>
  <c r="AV860"/>
  <c r="CY860" s="1"/>
  <c r="AU860"/>
  <c r="CX860" s="1"/>
  <c r="AT860"/>
  <c r="CW860" s="1"/>
  <c r="AS860"/>
  <c r="CV860" s="1"/>
  <c r="AR860"/>
  <c r="CU860" s="1"/>
  <c r="AQ860"/>
  <c r="CT860" s="1"/>
  <c r="AP860"/>
  <c r="CS860" s="1"/>
  <c r="AO860"/>
  <c r="CR860" s="1"/>
  <c r="AN860"/>
  <c r="CQ860" s="1"/>
  <c r="AM860"/>
  <c r="CP860" s="1"/>
  <c r="AL860"/>
  <c r="CO860" s="1"/>
  <c r="AK860"/>
  <c r="CN860" s="1"/>
  <c r="AH860"/>
  <c r="CK860" s="1"/>
  <c r="AG860"/>
  <c r="CJ860" s="1"/>
  <c r="AF860"/>
  <c r="CI860" s="1"/>
  <c r="AE860"/>
  <c r="CH860" s="1"/>
  <c r="AD860"/>
  <c r="CG860" s="1"/>
  <c r="AC860"/>
  <c r="CF860" s="1"/>
  <c r="AB860"/>
  <c r="CE860" s="1"/>
  <c r="AA860"/>
  <c r="CD860" s="1"/>
  <c r="Z860"/>
  <c r="CC860" s="1"/>
  <c r="Y860"/>
  <c r="CB860" s="1"/>
  <c r="X860"/>
  <c r="CA860" s="1"/>
  <c r="W860"/>
  <c r="BZ860" s="1"/>
  <c r="V860"/>
  <c r="BY860" s="1"/>
  <c r="U860"/>
  <c r="BX860" s="1"/>
  <c r="T860"/>
  <c r="BW860" s="1"/>
  <c r="S860"/>
  <c r="BV860" s="1"/>
  <c r="R860"/>
  <c r="BU860" s="1"/>
  <c r="Q860"/>
  <c r="BT860" s="1"/>
  <c r="P860"/>
  <c r="BS860" s="1"/>
  <c r="O860"/>
  <c r="BR860" s="1"/>
  <c r="N860"/>
  <c r="BQ860" s="1"/>
  <c r="M860"/>
  <c r="BP860" s="1"/>
  <c r="L860"/>
  <c r="BO860" s="1"/>
  <c r="K860"/>
  <c r="BN860" s="1"/>
  <c r="E860"/>
  <c r="H847"/>
  <c r="I847"/>
  <c r="I848" s="1"/>
  <c r="I849" s="1"/>
  <c r="I850" s="1"/>
  <c r="I851" s="1"/>
  <c r="I852" s="1"/>
  <c r="I853" s="1"/>
  <c r="I854" s="1"/>
  <c r="I855" s="1"/>
  <c r="I856" s="1"/>
  <c r="I857" s="1"/>
  <c r="I858" s="1"/>
  <c r="I859" s="1"/>
  <c r="BD845"/>
  <c r="DG845" s="1"/>
  <c r="BC845"/>
  <c r="DF845" s="1"/>
  <c r="BB845"/>
  <c r="DE845" s="1"/>
  <c r="BA845"/>
  <c r="DD845" s="1"/>
  <c r="AZ845"/>
  <c r="DC845" s="1"/>
  <c r="AY845"/>
  <c r="DB845" s="1"/>
  <c r="AX845"/>
  <c r="DA845" s="1"/>
  <c r="AW845"/>
  <c r="CZ845" s="1"/>
  <c r="AV845"/>
  <c r="CY845" s="1"/>
  <c r="AU845"/>
  <c r="CX845" s="1"/>
  <c r="AT845"/>
  <c r="CW845" s="1"/>
  <c r="AS845"/>
  <c r="CV845" s="1"/>
  <c r="AR845"/>
  <c r="CU845" s="1"/>
  <c r="AQ845"/>
  <c r="CT845" s="1"/>
  <c r="AP845"/>
  <c r="CS845" s="1"/>
  <c r="AO845"/>
  <c r="CR845" s="1"/>
  <c r="AN845"/>
  <c r="CQ845" s="1"/>
  <c r="AM845"/>
  <c r="CP845" s="1"/>
  <c r="AL845"/>
  <c r="CO845" s="1"/>
  <c r="AK845"/>
  <c r="CN845" s="1"/>
  <c r="AH845"/>
  <c r="CK845" s="1"/>
  <c r="AG845"/>
  <c r="CJ845" s="1"/>
  <c r="AF845"/>
  <c r="CI845" s="1"/>
  <c r="AE845"/>
  <c r="CH845" s="1"/>
  <c r="AD845"/>
  <c r="CG845" s="1"/>
  <c r="AC845"/>
  <c r="CF845" s="1"/>
  <c r="AB845"/>
  <c r="CE845" s="1"/>
  <c r="AA845"/>
  <c r="CD845" s="1"/>
  <c r="Z845"/>
  <c r="CC845" s="1"/>
  <c r="Y845"/>
  <c r="CB845" s="1"/>
  <c r="X845"/>
  <c r="CA845" s="1"/>
  <c r="W845"/>
  <c r="BZ845" s="1"/>
  <c r="V845"/>
  <c r="BY845" s="1"/>
  <c r="U845"/>
  <c r="BX845" s="1"/>
  <c r="T845"/>
  <c r="BW845" s="1"/>
  <c r="S845"/>
  <c r="BV845" s="1"/>
  <c r="R845"/>
  <c r="BU845" s="1"/>
  <c r="Q845"/>
  <c r="BT845" s="1"/>
  <c r="P845"/>
  <c r="BS845" s="1"/>
  <c r="O845"/>
  <c r="BR845" s="1"/>
  <c r="N845"/>
  <c r="BQ845" s="1"/>
  <c r="M845"/>
  <c r="BP845" s="1"/>
  <c r="L845"/>
  <c r="BO845" s="1"/>
  <c r="K845"/>
  <c r="BN845" s="1"/>
  <c r="E845"/>
  <c r="H832"/>
  <c r="I832"/>
  <c r="I833" s="1"/>
  <c r="I834" s="1"/>
  <c r="I835" s="1"/>
  <c r="I836" s="1"/>
  <c r="I837" s="1"/>
  <c r="I838" s="1"/>
  <c r="I839" s="1"/>
  <c r="I840" s="1"/>
  <c r="I841" s="1"/>
  <c r="I842" s="1"/>
  <c r="I843" s="1"/>
  <c r="I844" s="1"/>
  <c r="BD830"/>
  <c r="DG830" s="1"/>
  <c r="BC830"/>
  <c r="DF830" s="1"/>
  <c r="BB830"/>
  <c r="DE830" s="1"/>
  <c r="BA830"/>
  <c r="DD830" s="1"/>
  <c r="AZ830"/>
  <c r="DC830" s="1"/>
  <c r="AY830"/>
  <c r="DB830" s="1"/>
  <c r="AX830"/>
  <c r="DA830" s="1"/>
  <c r="AW830"/>
  <c r="CZ830" s="1"/>
  <c r="AV830"/>
  <c r="CY830" s="1"/>
  <c r="AU830"/>
  <c r="CX830" s="1"/>
  <c r="AT830"/>
  <c r="CW830" s="1"/>
  <c r="AS830"/>
  <c r="CV830" s="1"/>
  <c r="AR830"/>
  <c r="CU830" s="1"/>
  <c r="AQ830"/>
  <c r="CT830" s="1"/>
  <c r="AP830"/>
  <c r="CS830" s="1"/>
  <c r="AO830"/>
  <c r="CR830" s="1"/>
  <c r="AN830"/>
  <c r="CQ830" s="1"/>
  <c r="AM830"/>
  <c r="CP830" s="1"/>
  <c r="AL830"/>
  <c r="CO830" s="1"/>
  <c r="AK830"/>
  <c r="CN830" s="1"/>
  <c r="AH830"/>
  <c r="CK830" s="1"/>
  <c r="AG830"/>
  <c r="CJ830" s="1"/>
  <c r="AF830"/>
  <c r="CI830" s="1"/>
  <c r="AE830"/>
  <c r="CH830" s="1"/>
  <c r="AD830"/>
  <c r="CG830" s="1"/>
  <c r="AC830"/>
  <c r="CF830" s="1"/>
  <c r="AB830"/>
  <c r="CE830" s="1"/>
  <c r="AA830"/>
  <c r="CD830" s="1"/>
  <c r="Z830"/>
  <c r="CC830" s="1"/>
  <c r="Y830"/>
  <c r="CB830" s="1"/>
  <c r="X830"/>
  <c r="CA830" s="1"/>
  <c r="W830"/>
  <c r="BZ830" s="1"/>
  <c r="V830"/>
  <c r="BY830" s="1"/>
  <c r="U830"/>
  <c r="BX830" s="1"/>
  <c r="T830"/>
  <c r="BW830" s="1"/>
  <c r="S830"/>
  <c r="BV830" s="1"/>
  <c r="R830"/>
  <c r="BU830" s="1"/>
  <c r="Q830"/>
  <c r="BT830" s="1"/>
  <c r="P830"/>
  <c r="BS830" s="1"/>
  <c r="O830"/>
  <c r="BR830" s="1"/>
  <c r="N830"/>
  <c r="BQ830" s="1"/>
  <c r="M830"/>
  <c r="BP830" s="1"/>
  <c r="L830"/>
  <c r="BO830" s="1"/>
  <c r="K830"/>
  <c r="BN830" s="1"/>
  <c r="DL1431" l="1"/>
  <c r="DJ1431"/>
  <c r="DH1431"/>
  <c r="DF1431"/>
  <c r="DD1431"/>
  <c r="DB1431"/>
  <c r="CZ1431"/>
  <c r="CX1431"/>
  <c r="CV1431"/>
  <c r="CT1431"/>
  <c r="CR1431"/>
  <c r="CP1431"/>
  <c r="CL1431"/>
  <c r="CH1431"/>
  <c r="CF1431"/>
  <c r="CD1431"/>
  <c r="CB1431"/>
  <c r="BZ1431"/>
  <c r="DM1431"/>
  <c r="DK1431"/>
  <c r="DI1431"/>
  <c r="DG1431"/>
  <c r="DE1431"/>
  <c r="DC1431"/>
  <c r="DA1431"/>
  <c r="CY1431"/>
  <c r="CW1431"/>
  <c r="CU1431"/>
  <c r="CS1431"/>
  <c r="CQ1431"/>
  <c r="CO1431"/>
  <c r="CM1431"/>
  <c r="CG1431"/>
  <c r="CE1431"/>
  <c r="CC1431"/>
  <c r="CA1431"/>
  <c r="BX1431"/>
  <c r="BV1431"/>
  <c r="BT1431"/>
  <c r="BR1431"/>
  <c r="BP1431"/>
  <c r="BN1431"/>
  <c r="BY1431"/>
  <c r="BW1431"/>
  <c r="BU1431"/>
  <c r="BS1431"/>
  <c r="BQ1431"/>
  <c r="BO1431"/>
  <c r="DM832"/>
  <c r="DK832"/>
  <c r="DI832"/>
  <c r="DG832"/>
  <c r="DE832"/>
  <c r="DC832"/>
  <c r="CW832"/>
  <c r="CU832"/>
  <c r="CS832"/>
  <c r="CQ832"/>
  <c r="CO832"/>
  <c r="CM832"/>
  <c r="CK832"/>
  <c r="CI832"/>
  <c r="CG832"/>
  <c r="CE832"/>
  <c r="CC832"/>
  <c r="CA832"/>
  <c r="BY832"/>
  <c r="BW832"/>
  <c r="BU832"/>
  <c r="BS832"/>
  <c r="BQ832"/>
  <c r="BO832"/>
  <c r="DL832"/>
  <c r="DJ832"/>
  <c r="DH832"/>
  <c r="DF832"/>
  <c r="DD832"/>
  <c r="CX832"/>
  <c r="CV832"/>
  <c r="CT832"/>
  <c r="CR832"/>
  <c r="CP832"/>
  <c r="CN832"/>
  <c r="CL832"/>
  <c r="CJ832"/>
  <c r="CH832"/>
  <c r="CF832"/>
  <c r="CD832"/>
  <c r="CB832"/>
  <c r="BZ832"/>
  <c r="BX832"/>
  <c r="BV832"/>
  <c r="BT832"/>
  <c r="BR832"/>
  <c r="BP832"/>
  <c r="BN832"/>
  <c r="DM862"/>
  <c r="DK862"/>
  <c r="DI862"/>
  <c r="DG862"/>
  <c r="DE862"/>
  <c r="DC862"/>
  <c r="DA862"/>
  <c r="CY862"/>
  <c r="CW862"/>
  <c r="CU862"/>
  <c r="CS862"/>
  <c r="CQ862"/>
  <c r="CO862"/>
  <c r="CM862"/>
  <c r="CA862"/>
  <c r="BY862"/>
  <c r="BW862"/>
  <c r="BU862"/>
  <c r="BS862"/>
  <c r="BQ862"/>
  <c r="BO862"/>
  <c r="DL862"/>
  <c r="DH862"/>
  <c r="DD862"/>
  <c r="CZ862"/>
  <c r="CV862"/>
  <c r="CR862"/>
  <c r="BZ862"/>
  <c r="BV862"/>
  <c r="BR862"/>
  <c r="BN862"/>
  <c r="DJ862"/>
  <c r="DF862"/>
  <c r="DB862"/>
  <c r="CX862"/>
  <c r="CT862"/>
  <c r="CP862"/>
  <c r="CL862"/>
  <c r="CB862"/>
  <c r="BX862"/>
  <c r="BT862"/>
  <c r="BP862"/>
  <c r="DM877"/>
  <c r="DK877"/>
  <c r="DI877"/>
  <c r="DG877"/>
  <c r="DE877"/>
  <c r="DC877"/>
  <c r="DA877"/>
  <c r="CY877"/>
  <c r="CW877"/>
  <c r="CU877"/>
  <c r="CS877"/>
  <c r="CQ877"/>
  <c r="CO877"/>
  <c r="CM877"/>
  <c r="CA877"/>
  <c r="BY877"/>
  <c r="BW877"/>
  <c r="BU877"/>
  <c r="BS877"/>
  <c r="BQ877"/>
  <c r="BO877"/>
  <c r="DL877"/>
  <c r="DH877"/>
  <c r="DD877"/>
  <c r="CZ877"/>
  <c r="CV877"/>
  <c r="CR877"/>
  <c r="BZ877"/>
  <c r="BV877"/>
  <c r="BR877"/>
  <c r="BN877"/>
  <c r="DJ877"/>
  <c r="DF877"/>
  <c r="DB877"/>
  <c r="CX877"/>
  <c r="CT877"/>
  <c r="CP877"/>
  <c r="CL877"/>
  <c r="CB877"/>
  <c r="BX877"/>
  <c r="BT877"/>
  <c r="BP877"/>
  <c r="DM893"/>
  <c r="DK893"/>
  <c r="DI893"/>
  <c r="DG893"/>
  <c r="DE893"/>
  <c r="DC893"/>
  <c r="DA893"/>
  <c r="CY893"/>
  <c r="CW893"/>
  <c r="CU893"/>
  <c r="CS893"/>
  <c r="CQ893"/>
  <c r="CO893"/>
  <c r="CM893"/>
  <c r="CA893"/>
  <c r="BY893"/>
  <c r="BW893"/>
  <c r="BU893"/>
  <c r="BS893"/>
  <c r="BQ893"/>
  <c r="BO893"/>
  <c r="DL893"/>
  <c r="DJ893"/>
  <c r="DH893"/>
  <c r="DF893"/>
  <c r="DD893"/>
  <c r="DB893"/>
  <c r="CZ893"/>
  <c r="CX893"/>
  <c r="CV893"/>
  <c r="CT893"/>
  <c r="CR893"/>
  <c r="CP893"/>
  <c r="CL893"/>
  <c r="CB893"/>
  <c r="BZ893"/>
  <c r="BX893"/>
  <c r="BV893"/>
  <c r="BT893"/>
  <c r="BR893"/>
  <c r="BP893"/>
  <c r="BN893"/>
  <c r="DL1208"/>
  <c r="DJ1208"/>
  <c r="DH1208"/>
  <c r="DF1208"/>
  <c r="DD1208"/>
  <c r="DB1208"/>
  <c r="CZ1208"/>
  <c r="CX1208"/>
  <c r="CV1208"/>
  <c r="CT1208"/>
  <c r="CR1208"/>
  <c r="CP1208"/>
  <c r="CL1208"/>
  <c r="CH1208"/>
  <c r="CF1208"/>
  <c r="CD1208"/>
  <c r="CB1208"/>
  <c r="BZ1208"/>
  <c r="BX1208"/>
  <c r="BV1208"/>
  <c r="BT1208"/>
  <c r="BR1208"/>
  <c r="BP1208"/>
  <c r="BN1208"/>
  <c r="DM1208"/>
  <c r="DK1208"/>
  <c r="DI1208"/>
  <c r="DG1208"/>
  <c r="DE1208"/>
  <c r="DC1208"/>
  <c r="DA1208"/>
  <c r="CY1208"/>
  <c r="CW1208"/>
  <c r="CU1208"/>
  <c r="CS1208"/>
  <c r="CQ1208"/>
  <c r="CO1208"/>
  <c r="CM1208"/>
  <c r="CG1208"/>
  <c r="CE1208"/>
  <c r="CC1208"/>
  <c r="CA1208"/>
  <c r="BY1208"/>
  <c r="BW1208"/>
  <c r="BU1208"/>
  <c r="BS1208"/>
  <c r="BQ1208"/>
  <c r="BO1208"/>
  <c r="DL1226"/>
  <c r="DJ1226"/>
  <c r="DH1226"/>
  <c r="DF1226"/>
  <c r="DD1226"/>
  <c r="DB1226"/>
  <c r="CZ1226"/>
  <c r="CX1226"/>
  <c r="CV1226"/>
  <c r="CT1226"/>
  <c r="CR1226"/>
  <c r="CP1226"/>
  <c r="CL1226"/>
  <c r="CH1226"/>
  <c r="CF1226"/>
  <c r="CD1226"/>
  <c r="CB1226"/>
  <c r="BZ1226"/>
  <c r="BX1226"/>
  <c r="BV1226"/>
  <c r="BT1226"/>
  <c r="BR1226"/>
  <c r="BP1226"/>
  <c r="BN1226"/>
  <c r="DM1226"/>
  <c r="DK1226"/>
  <c r="DI1226"/>
  <c r="DG1226"/>
  <c r="DE1226"/>
  <c r="DC1226"/>
  <c r="DA1226"/>
  <c r="CY1226"/>
  <c r="CW1226"/>
  <c r="CU1226"/>
  <c r="CS1226"/>
  <c r="CQ1226"/>
  <c r="CO1226"/>
  <c r="CM1226"/>
  <c r="CG1226"/>
  <c r="CE1226"/>
  <c r="CC1226"/>
  <c r="CA1226"/>
  <c r="BY1226"/>
  <c r="BW1226"/>
  <c r="BU1226"/>
  <c r="BS1226"/>
  <c r="BQ1226"/>
  <c r="BO1226"/>
  <c r="DL1297"/>
  <c r="DJ1297"/>
  <c r="DH1297"/>
  <c r="DF1297"/>
  <c r="DD1297"/>
  <c r="DB1297"/>
  <c r="CZ1297"/>
  <c r="CX1297"/>
  <c r="CV1297"/>
  <c r="CT1297"/>
  <c r="CR1297"/>
  <c r="CP1297"/>
  <c r="CL1297"/>
  <c r="CH1297"/>
  <c r="CF1297"/>
  <c r="CD1297"/>
  <c r="CB1297"/>
  <c r="BZ1297"/>
  <c r="BX1297"/>
  <c r="BV1297"/>
  <c r="BT1297"/>
  <c r="BR1297"/>
  <c r="BP1297"/>
  <c r="BN1297"/>
  <c r="DM1297"/>
  <c r="DK1297"/>
  <c r="DI1297"/>
  <c r="DG1297"/>
  <c r="DE1297"/>
  <c r="DC1297"/>
  <c r="DA1297"/>
  <c r="CY1297"/>
  <c r="CW1297"/>
  <c r="CU1297"/>
  <c r="CS1297"/>
  <c r="CQ1297"/>
  <c r="CO1297"/>
  <c r="CM1297"/>
  <c r="CG1297"/>
  <c r="CE1297"/>
  <c r="CC1297"/>
  <c r="CA1297"/>
  <c r="BY1297"/>
  <c r="BW1297"/>
  <c r="BU1297"/>
  <c r="BS1297"/>
  <c r="BQ1297"/>
  <c r="BO1297"/>
  <c r="DM988"/>
  <c r="DK988"/>
  <c r="DI988"/>
  <c r="DG988"/>
  <c r="DE988"/>
  <c r="DC988"/>
  <c r="DA988"/>
  <c r="CY988"/>
  <c r="CW988"/>
  <c r="CU988"/>
  <c r="CS988"/>
  <c r="CQ988"/>
  <c r="CO988"/>
  <c r="CM988"/>
  <c r="CA988"/>
  <c r="BY988"/>
  <c r="BW988"/>
  <c r="BU988"/>
  <c r="BS988"/>
  <c r="BQ988"/>
  <c r="BO988"/>
  <c r="DL988"/>
  <c r="DJ988"/>
  <c r="DH988"/>
  <c r="DF988"/>
  <c r="DD988"/>
  <c r="DB988"/>
  <c r="CZ988"/>
  <c r="CX988"/>
  <c r="CV988"/>
  <c r="CT988"/>
  <c r="CR988"/>
  <c r="CP988"/>
  <c r="CL988"/>
  <c r="CB988"/>
  <c r="BZ988"/>
  <c r="BX988"/>
  <c r="BV988"/>
  <c r="BT988"/>
  <c r="BR988"/>
  <c r="BP988"/>
  <c r="BN988"/>
  <c r="DM1034"/>
  <c r="DK1034"/>
  <c r="DI1034"/>
  <c r="DG1034"/>
  <c r="DE1034"/>
  <c r="DC1034"/>
  <c r="DA1034"/>
  <c r="CY1034"/>
  <c r="CW1034"/>
  <c r="CU1034"/>
  <c r="CS1034"/>
  <c r="CQ1034"/>
  <c r="CO1034"/>
  <c r="CM1034"/>
  <c r="CG1034"/>
  <c r="CE1034"/>
  <c r="CC1034"/>
  <c r="CA1034"/>
  <c r="BY1034"/>
  <c r="BW1034"/>
  <c r="BU1034"/>
  <c r="BS1034"/>
  <c r="BQ1034"/>
  <c r="BO1034"/>
  <c r="DL1034"/>
  <c r="DJ1034"/>
  <c r="DH1034"/>
  <c r="DF1034"/>
  <c r="DD1034"/>
  <c r="DB1034"/>
  <c r="CZ1034"/>
  <c r="CX1034"/>
  <c r="CV1034"/>
  <c r="CT1034"/>
  <c r="CR1034"/>
  <c r="CP1034"/>
  <c r="CL1034"/>
  <c r="CH1034"/>
  <c r="CF1034"/>
  <c r="CD1034"/>
  <c r="CB1034"/>
  <c r="BZ1034"/>
  <c r="BX1034"/>
  <c r="BV1034"/>
  <c r="BT1034"/>
  <c r="BR1034"/>
  <c r="BP1034"/>
  <c r="BN1034"/>
  <c r="DL1189"/>
  <c r="DJ1189"/>
  <c r="DH1189"/>
  <c r="DF1189"/>
  <c r="DD1189"/>
  <c r="DB1189"/>
  <c r="CZ1189"/>
  <c r="CX1189"/>
  <c r="CV1189"/>
  <c r="CT1189"/>
  <c r="CR1189"/>
  <c r="CP1189"/>
  <c r="CL1189"/>
  <c r="CH1189"/>
  <c r="CF1189"/>
  <c r="CD1189"/>
  <c r="CB1189"/>
  <c r="BZ1189"/>
  <c r="BX1189"/>
  <c r="BV1189"/>
  <c r="BT1189"/>
  <c r="BR1189"/>
  <c r="BP1189"/>
  <c r="BN1189"/>
  <c r="DM1189"/>
  <c r="DK1189"/>
  <c r="DI1189"/>
  <c r="DG1189"/>
  <c r="DE1189"/>
  <c r="DC1189"/>
  <c r="DA1189"/>
  <c r="CY1189"/>
  <c r="CW1189"/>
  <c r="CU1189"/>
  <c r="CS1189"/>
  <c r="CQ1189"/>
  <c r="CO1189"/>
  <c r="CM1189"/>
  <c r="CG1189"/>
  <c r="CE1189"/>
  <c r="CC1189"/>
  <c r="CA1189"/>
  <c r="BY1189"/>
  <c r="BW1189"/>
  <c r="BU1189"/>
  <c r="BS1189"/>
  <c r="BQ1189"/>
  <c r="BO1189"/>
  <c r="DL1315"/>
  <c r="DJ1315"/>
  <c r="DH1315"/>
  <c r="DF1315"/>
  <c r="DD1315"/>
  <c r="DB1315"/>
  <c r="CZ1315"/>
  <c r="CX1315"/>
  <c r="CV1315"/>
  <c r="CT1315"/>
  <c r="CR1315"/>
  <c r="CP1315"/>
  <c r="CL1315"/>
  <c r="CH1315"/>
  <c r="CF1315"/>
  <c r="CD1315"/>
  <c r="CB1315"/>
  <c r="BZ1315"/>
  <c r="BX1315"/>
  <c r="BV1315"/>
  <c r="BT1315"/>
  <c r="BR1315"/>
  <c r="BP1315"/>
  <c r="BN1315"/>
  <c r="DM1315"/>
  <c r="DK1315"/>
  <c r="DI1315"/>
  <c r="DG1315"/>
  <c r="DE1315"/>
  <c r="DC1315"/>
  <c r="DA1315"/>
  <c r="CY1315"/>
  <c r="CW1315"/>
  <c r="CU1315"/>
  <c r="CS1315"/>
  <c r="CQ1315"/>
  <c r="CO1315"/>
  <c r="CM1315"/>
  <c r="CG1315"/>
  <c r="CE1315"/>
  <c r="CC1315"/>
  <c r="CA1315"/>
  <c r="BY1315"/>
  <c r="BW1315"/>
  <c r="BU1315"/>
  <c r="BS1315"/>
  <c r="BQ1315"/>
  <c r="BO1315"/>
  <c r="DL1242"/>
  <c r="DJ1242"/>
  <c r="DH1242"/>
  <c r="DF1242"/>
  <c r="DD1242"/>
  <c r="DB1242"/>
  <c r="CZ1242"/>
  <c r="CX1242"/>
  <c r="CV1242"/>
  <c r="CT1242"/>
  <c r="CR1242"/>
  <c r="CP1242"/>
  <c r="CL1242"/>
  <c r="CH1242"/>
  <c r="CF1242"/>
  <c r="CD1242"/>
  <c r="CB1242"/>
  <c r="BZ1242"/>
  <c r="BX1242"/>
  <c r="BV1242"/>
  <c r="BT1242"/>
  <c r="BR1242"/>
  <c r="BP1242"/>
  <c r="BN1242"/>
  <c r="DM1242"/>
  <c r="DK1242"/>
  <c r="DI1242"/>
  <c r="DG1242"/>
  <c r="DE1242"/>
  <c r="DC1242"/>
  <c r="DA1242"/>
  <c r="CY1242"/>
  <c r="CW1242"/>
  <c r="CU1242"/>
  <c r="CS1242"/>
  <c r="CQ1242"/>
  <c r="CO1242"/>
  <c r="CM1242"/>
  <c r="CG1242"/>
  <c r="CE1242"/>
  <c r="CC1242"/>
  <c r="CA1242"/>
  <c r="BY1242"/>
  <c r="BW1242"/>
  <c r="BU1242"/>
  <c r="BS1242"/>
  <c r="BQ1242"/>
  <c r="BO1242"/>
  <c r="DM956"/>
  <c r="DK956"/>
  <c r="DI956"/>
  <c r="DG956"/>
  <c r="DE956"/>
  <c r="DC956"/>
  <c r="DA956"/>
  <c r="CY956"/>
  <c r="CW956"/>
  <c r="CU956"/>
  <c r="CS956"/>
  <c r="CQ956"/>
  <c r="CO956"/>
  <c r="CM956"/>
  <c r="CA956"/>
  <c r="BY956"/>
  <c r="BW956"/>
  <c r="BU956"/>
  <c r="BS956"/>
  <c r="BQ956"/>
  <c r="BO956"/>
  <c r="DL956"/>
  <c r="DJ956"/>
  <c r="DH956"/>
  <c r="DF956"/>
  <c r="DD956"/>
  <c r="DB956"/>
  <c r="CZ956"/>
  <c r="CX956"/>
  <c r="CV956"/>
  <c r="CT956"/>
  <c r="CR956"/>
  <c r="CP956"/>
  <c r="CL956"/>
  <c r="CB956"/>
  <c r="BZ956"/>
  <c r="BX956"/>
  <c r="BV956"/>
  <c r="BT956"/>
  <c r="BR956"/>
  <c r="BP956"/>
  <c r="BN956"/>
  <c r="DM972"/>
  <c r="DK972"/>
  <c r="DI972"/>
  <c r="DG972"/>
  <c r="DE972"/>
  <c r="DC972"/>
  <c r="DA972"/>
  <c r="CY972"/>
  <c r="CW972"/>
  <c r="CU972"/>
  <c r="CS972"/>
  <c r="CQ972"/>
  <c r="CO972"/>
  <c r="CM972"/>
  <c r="CA972"/>
  <c r="BY972"/>
  <c r="BW972"/>
  <c r="BU972"/>
  <c r="BS972"/>
  <c r="BQ972"/>
  <c r="BO972"/>
  <c r="DL972"/>
  <c r="DJ972"/>
  <c r="DH972"/>
  <c r="DF972"/>
  <c r="DD972"/>
  <c r="DB972"/>
  <c r="CZ972"/>
  <c r="CX972"/>
  <c r="CV972"/>
  <c r="CT972"/>
  <c r="CR972"/>
  <c r="CP972"/>
  <c r="CL972"/>
  <c r="CB972"/>
  <c r="BZ972"/>
  <c r="BX972"/>
  <c r="BV972"/>
  <c r="BT972"/>
  <c r="BR972"/>
  <c r="BP972"/>
  <c r="BN972"/>
  <c r="DL652"/>
  <c r="DJ652"/>
  <c r="DH652"/>
  <c r="DF652"/>
  <c r="DD652"/>
  <c r="DB652"/>
  <c r="CZ652"/>
  <c r="CX652"/>
  <c r="CV652"/>
  <c r="CT652"/>
  <c r="CR652"/>
  <c r="CP652"/>
  <c r="CL652"/>
  <c r="CB652"/>
  <c r="BZ652"/>
  <c r="BX652"/>
  <c r="BV652"/>
  <c r="BT652"/>
  <c r="BR652"/>
  <c r="BP652"/>
  <c r="BN652"/>
  <c r="DM652"/>
  <c r="DK652"/>
  <c r="DI652"/>
  <c r="DG652"/>
  <c r="DE652"/>
  <c r="DC652"/>
  <c r="DA652"/>
  <c r="CY652"/>
  <c r="CW652"/>
  <c r="CU652"/>
  <c r="CS652"/>
  <c r="CQ652"/>
  <c r="CO652"/>
  <c r="CM652"/>
  <c r="CA652"/>
  <c r="BY652"/>
  <c r="BW652"/>
  <c r="BU652"/>
  <c r="BS652"/>
  <c r="BQ652"/>
  <c r="BO652"/>
  <c r="DL1119"/>
  <c r="DJ1119"/>
  <c r="DH1119"/>
  <c r="DF1119"/>
  <c r="DD1119"/>
  <c r="DB1119"/>
  <c r="CZ1119"/>
  <c r="CX1119"/>
  <c r="CV1119"/>
  <c r="CT1119"/>
  <c r="CR1119"/>
  <c r="CP1119"/>
  <c r="CL1119"/>
  <c r="CH1119"/>
  <c r="CF1119"/>
  <c r="CD1119"/>
  <c r="CB1119"/>
  <c r="BZ1119"/>
  <c r="BX1119"/>
  <c r="BV1119"/>
  <c r="BT1119"/>
  <c r="BR1119"/>
  <c r="BP1119"/>
  <c r="BN1119"/>
  <c r="DM1119"/>
  <c r="DK1119"/>
  <c r="DI1119"/>
  <c r="DG1119"/>
  <c r="DE1119"/>
  <c r="DC1119"/>
  <c r="DA1119"/>
  <c r="CY1119"/>
  <c r="CW1119"/>
  <c r="CU1119"/>
  <c r="CS1119"/>
  <c r="CQ1119"/>
  <c r="CO1119"/>
  <c r="CM1119"/>
  <c r="CG1119"/>
  <c r="CE1119"/>
  <c r="CC1119"/>
  <c r="CA1119"/>
  <c r="BY1119"/>
  <c r="BW1119"/>
  <c r="BU1119"/>
  <c r="BS1119"/>
  <c r="BQ1119"/>
  <c r="BO1119"/>
  <c r="DM847"/>
  <c r="DK847"/>
  <c r="DI847"/>
  <c r="DC847"/>
  <c r="DA847"/>
  <c r="CY847"/>
  <c r="CW847"/>
  <c r="CU847"/>
  <c r="CS847"/>
  <c r="CQ847"/>
  <c r="CO847"/>
  <c r="CM847"/>
  <c r="CK847"/>
  <c r="CI847"/>
  <c r="CG847"/>
  <c r="CE847"/>
  <c r="CC847"/>
  <c r="CA847"/>
  <c r="BY847"/>
  <c r="BW847"/>
  <c r="BU847"/>
  <c r="BS847"/>
  <c r="BQ847"/>
  <c r="BO847"/>
  <c r="DL847"/>
  <c r="DJ847"/>
  <c r="DH847"/>
  <c r="DB847"/>
  <c r="CZ847"/>
  <c r="CX847"/>
  <c r="CV847"/>
  <c r="CT847"/>
  <c r="CR847"/>
  <c r="CP847"/>
  <c r="CN847"/>
  <c r="CL847"/>
  <c r="CJ847"/>
  <c r="CH847"/>
  <c r="CF847"/>
  <c r="CD847"/>
  <c r="CB847"/>
  <c r="BZ847"/>
  <c r="BX847"/>
  <c r="BV847"/>
  <c r="BT847"/>
  <c r="BR847"/>
  <c r="BP847"/>
  <c r="BN847"/>
  <c r="DM909"/>
  <c r="DK909"/>
  <c r="DI909"/>
  <c r="DG909"/>
  <c r="DE909"/>
  <c r="DC909"/>
  <c r="DA909"/>
  <c r="CY909"/>
  <c r="CW909"/>
  <c r="CU909"/>
  <c r="CS909"/>
  <c r="CQ909"/>
  <c r="CO909"/>
  <c r="CM909"/>
  <c r="CA909"/>
  <c r="BY909"/>
  <c r="BW909"/>
  <c r="BU909"/>
  <c r="BS909"/>
  <c r="BQ909"/>
  <c r="BO909"/>
  <c r="DL909"/>
  <c r="DJ909"/>
  <c r="DH909"/>
  <c r="DF909"/>
  <c r="DD909"/>
  <c r="DB909"/>
  <c r="CZ909"/>
  <c r="CX909"/>
  <c r="CV909"/>
  <c r="CT909"/>
  <c r="CR909"/>
  <c r="CP909"/>
  <c r="CL909"/>
  <c r="CB909"/>
  <c r="BZ909"/>
  <c r="BX909"/>
  <c r="BV909"/>
  <c r="BT909"/>
  <c r="BR909"/>
  <c r="BP909"/>
  <c r="BN909"/>
  <c r="DL1136"/>
  <c r="DJ1136"/>
  <c r="DH1136"/>
  <c r="DF1136"/>
  <c r="DD1136"/>
  <c r="DB1136"/>
  <c r="CZ1136"/>
  <c r="CX1136"/>
  <c r="CV1136"/>
  <c r="CT1136"/>
  <c r="CR1136"/>
  <c r="CP1136"/>
  <c r="CL1136"/>
  <c r="CH1136"/>
  <c r="CF1136"/>
  <c r="CD1136"/>
  <c r="CB1136"/>
  <c r="BZ1136"/>
  <c r="BX1136"/>
  <c r="BV1136"/>
  <c r="BT1136"/>
  <c r="BR1136"/>
  <c r="BP1136"/>
  <c r="BN1136"/>
  <c r="DM1136"/>
  <c r="DK1136"/>
  <c r="DI1136"/>
  <c r="DG1136"/>
  <c r="DE1136"/>
  <c r="DC1136"/>
  <c r="DA1136"/>
  <c r="CY1136"/>
  <c r="CW1136"/>
  <c r="CU1136"/>
  <c r="CS1136"/>
  <c r="CQ1136"/>
  <c r="CO1136"/>
  <c r="CM1136"/>
  <c r="CG1136"/>
  <c r="CE1136"/>
  <c r="CC1136"/>
  <c r="CA1136"/>
  <c r="BY1136"/>
  <c r="BW1136"/>
  <c r="BU1136"/>
  <c r="BS1136"/>
  <c r="BQ1136"/>
  <c r="BO1136"/>
  <c r="DL1153"/>
  <c r="DJ1153"/>
  <c r="DH1153"/>
  <c r="DF1153"/>
  <c r="DD1153"/>
  <c r="DB1153"/>
  <c r="CZ1153"/>
  <c r="CX1153"/>
  <c r="CV1153"/>
  <c r="CT1153"/>
  <c r="CR1153"/>
  <c r="CP1153"/>
  <c r="CL1153"/>
  <c r="CH1153"/>
  <c r="CF1153"/>
  <c r="CD1153"/>
  <c r="CB1153"/>
  <c r="BZ1153"/>
  <c r="BX1153"/>
  <c r="BV1153"/>
  <c r="BT1153"/>
  <c r="BR1153"/>
  <c r="BP1153"/>
  <c r="BN1153"/>
  <c r="DM1153"/>
  <c r="DK1153"/>
  <c r="DI1153"/>
  <c r="DG1153"/>
  <c r="DE1153"/>
  <c r="DC1153"/>
  <c r="DA1153"/>
  <c r="CY1153"/>
  <c r="CW1153"/>
  <c r="CU1153"/>
  <c r="CS1153"/>
  <c r="CQ1153"/>
  <c r="CO1153"/>
  <c r="CM1153"/>
  <c r="CG1153"/>
  <c r="CE1153"/>
  <c r="CC1153"/>
  <c r="CA1153"/>
  <c r="BY1153"/>
  <c r="BW1153"/>
  <c r="BU1153"/>
  <c r="BS1153"/>
  <c r="BQ1153"/>
  <c r="BO1153"/>
  <c r="DL1372"/>
  <c r="DJ1372"/>
  <c r="DH1372"/>
  <c r="DF1372"/>
  <c r="DD1372"/>
  <c r="DB1372"/>
  <c r="CZ1372"/>
  <c r="CX1372"/>
  <c r="CV1372"/>
  <c r="CT1372"/>
  <c r="CR1372"/>
  <c r="CP1372"/>
  <c r="CL1372"/>
  <c r="CH1372"/>
  <c r="CF1372"/>
  <c r="CD1372"/>
  <c r="CB1372"/>
  <c r="BZ1372"/>
  <c r="BX1372"/>
  <c r="BV1372"/>
  <c r="BT1372"/>
  <c r="BR1372"/>
  <c r="BP1372"/>
  <c r="BN1372"/>
  <c r="DM1372"/>
  <c r="DK1372"/>
  <c r="DI1372"/>
  <c r="DG1372"/>
  <c r="DE1372"/>
  <c r="DC1372"/>
  <c r="DA1372"/>
  <c r="CY1372"/>
  <c r="CW1372"/>
  <c r="CU1372"/>
  <c r="CS1372"/>
  <c r="CQ1372"/>
  <c r="CO1372"/>
  <c r="CM1372"/>
  <c r="CG1372"/>
  <c r="CE1372"/>
  <c r="CC1372"/>
  <c r="CA1372"/>
  <c r="BY1372"/>
  <c r="BW1372"/>
  <c r="BU1372"/>
  <c r="BS1372"/>
  <c r="BQ1372"/>
  <c r="BO1372"/>
  <c r="DL1260"/>
  <c r="DJ1260"/>
  <c r="DH1260"/>
  <c r="DF1260"/>
  <c r="DD1260"/>
  <c r="DB1260"/>
  <c r="CZ1260"/>
  <c r="CX1260"/>
  <c r="CV1260"/>
  <c r="CT1260"/>
  <c r="CR1260"/>
  <c r="CP1260"/>
  <c r="CL1260"/>
  <c r="CH1260"/>
  <c r="CF1260"/>
  <c r="CD1260"/>
  <c r="CB1260"/>
  <c r="BZ1260"/>
  <c r="BX1260"/>
  <c r="BV1260"/>
  <c r="BT1260"/>
  <c r="BR1260"/>
  <c r="BP1260"/>
  <c r="BN1260"/>
  <c r="DM1260"/>
  <c r="DK1260"/>
  <c r="DI1260"/>
  <c r="DG1260"/>
  <c r="DE1260"/>
  <c r="DC1260"/>
  <c r="DA1260"/>
  <c r="CY1260"/>
  <c r="CW1260"/>
  <c r="CU1260"/>
  <c r="CS1260"/>
  <c r="CQ1260"/>
  <c r="CO1260"/>
  <c r="CM1260"/>
  <c r="CG1260"/>
  <c r="CE1260"/>
  <c r="CC1260"/>
  <c r="CA1260"/>
  <c r="BY1260"/>
  <c r="BW1260"/>
  <c r="BU1260"/>
  <c r="BS1260"/>
  <c r="BQ1260"/>
  <c r="BO1260"/>
  <c r="DM926"/>
  <c r="DK926"/>
  <c r="DI926"/>
  <c r="DC926"/>
  <c r="DA926"/>
  <c r="CY926"/>
  <c r="CW926"/>
  <c r="CU926"/>
  <c r="CS926"/>
  <c r="CQ926"/>
  <c r="CO926"/>
  <c r="CM926"/>
  <c r="CK926"/>
  <c r="CI926"/>
  <c r="CG926"/>
  <c r="CE926"/>
  <c r="CC926"/>
  <c r="CA926"/>
  <c r="BY926"/>
  <c r="BW926"/>
  <c r="BU926"/>
  <c r="BS926"/>
  <c r="BQ926"/>
  <c r="BO926"/>
  <c r="DL926"/>
  <c r="DJ926"/>
  <c r="DH926"/>
  <c r="DB926"/>
  <c r="CZ926"/>
  <c r="CX926"/>
  <c r="CV926"/>
  <c r="CT926"/>
  <c r="CR926"/>
  <c r="CP926"/>
  <c r="CN926"/>
  <c r="CL926"/>
  <c r="CJ926"/>
  <c r="CH926"/>
  <c r="CF926"/>
  <c r="CD926"/>
  <c r="CB926"/>
  <c r="BZ926"/>
  <c r="BX926"/>
  <c r="BV926"/>
  <c r="BT926"/>
  <c r="BR926"/>
  <c r="BP926"/>
  <c r="BN926"/>
  <c r="DM1051"/>
  <c r="DK1051"/>
  <c r="DI1051"/>
  <c r="DG1051"/>
  <c r="DE1051"/>
  <c r="DC1051"/>
  <c r="DA1051"/>
  <c r="CY1051"/>
  <c r="CW1051"/>
  <c r="CU1051"/>
  <c r="CS1051"/>
  <c r="CQ1051"/>
  <c r="CO1051"/>
  <c r="CM1051"/>
  <c r="CG1051"/>
  <c r="CE1051"/>
  <c r="CC1051"/>
  <c r="CA1051"/>
  <c r="BY1051"/>
  <c r="BW1051"/>
  <c r="BU1051"/>
  <c r="BS1051"/>
  <c r="BQ1051"/>
  <c r="BO1051"/>
  <c r="DL1051"/>
  <c r="DJ1051"/>
  <c r="DH1051"/>
  <c r="DF1051"/>
  <c r="DD1051"/>
  <c r="DB1051"/>
  <c r="CZ1051"/>
  <c r="CX1051"/>
  <c r="CV1051"/>
  <c r="CT1051"/>
  <c r="CR1051"/>
  <c r="CP1051"/>
  <c r="CL1051"/>
  <c r="CH1051"/>
  <c r="CF1051"/>
  <c r="CD1051"/>
  <c r="CB1051"/>
  <c r="BZ1051"/>
  <c r="BX1051"/>
  <c r="BV1051"/>
  <c r="BT1051"/>
  <c r="BR1051"/>
  <c r="BP1051"/>
  <c r="BN1051"/>
  <c r="DL1353"/>
  <c r="DJ1353"/>
  <c r="DH1353"/>
  <c r="DF1353"/>
  <c r="DD1353"/>
  <c r="DB1353"/>
  <c r="CZ1353"/>
  <c r="CX1353"/>
  <c r="CV1353"/>
  <c r="CT1353"/>
  <c r="CR1353"/>
  <c r="CP1353"/>
  <c r="CL1353"/>
  <c r="CH1353"/>
  <c r="CF1353"/>
  <c r="CD1353"/>
  <c r="CB1353"/>
  <c r="BZ1353"/>
  <c r="BX1353"/>
  <c r="BV1353"/>
  <c r="BT1353"/>
  <c r="BR1353"/>
  <c r="BP1353"/>
  <c r="BN1353"/>
  <c r="DM1353"/>
  <c r="DK1353"/>
  <c r="DI1353"/>
  <c r="DG1353"/>
  <c r="DE1353"/>
  <c r="DC1353"/>
  <c r="DA1353"/>
  <c r="CY1353"/>
  <c r="CW1353"/>
  <c r="CU1353"/>
  <c r="CS1353"/>
  <c r="CQ1353"/>
  <c r="CO1353"/>
  <c r="CM1353"/>
  <c r="CG1353"/>
  <c r="CE1353"/>
  <c r="CC1353"/>
  <c r="CA1353"/>
  <c r="BY1353"/>
  <c r="BW1353"/>
  <c r="BU1353"/>
  <c r="BS1353"/>
  <c r="BQ1353"/>
  <c r="BO1353"/>
  <c r="DL1278"/>
  <c r="DJ1278"/>
  <c r="DH1278"/>
  <c r="DF1278"/>
  <c r="DD1278"/>
  <c r="DB1278"/>
  <c r="CZ1278"/>
  <c r="CX1278"/>
  <c r="CV1278"/>
  <c r="CT1278"/>
  <c r="CR1278"/>
  <c r="CP1278"/>
  <c r="CL1278"/>
  <c r="CH1278"/>
  <c r="CF1278"/>
  <c r="CD1278"/>
  <c r="CB1278"/>
  <c r="BZ1278"/>
  <c r="BX1278"/>
  <c r="BV1278"/>
  <c r="BT1278"/>
  <c r="BR1278"/>
  <c r="BP1278"/>
  <c r="BN1278"/>
  <c r="DM1278"/>
  <c r="DK1278"/>
  <c r="DI1278"/>
  <c r="DG1278"/>
  <c r="DE1278"/>
  <c r="DC1278"/>
  <c r="DA1278"/>
  <c r="CY1278"/>
  <c r="CW1278"/>
  <c r="CU1278"/>
  <c r="CS1278"/>
  <c r="CQ1278"/>
  <c r="CO1278"/>
  <c r="CM1278"/>
  <c r="CG1278"/>
  <c r="CE1278"/>
  <c r="CC1278"/>
  <c r="CA1278"/>
  <c r="BY1278"/>
  <c r="BW1278"/>
  <c r="BU1278"/>
  <c r="BS1278"/>
  <c r="BQ1278"/>
  <c r="BO1278"/>
  <c r="DM1018"/>
  <c r="DK1018"/>
  <c r="DI1018"/>
  <c r="DG1018"/>
  <c r="DE1018"/>
  <c r="DC1018"/>
  <c r="DA1018"/>
  <c r="CY1018"/>
  <c r="CW1018"/>
  <c r="CU1018"/>
  <c r="CS1018"/>
  <c r="CQ1018"/>
  <c r="CO1018"/>
  <c r="CM1018"/>
  <c r="CA1018"/>
  <c r="BY1018"/>
  <c r="BW1018"/>
  <c r="BU1018"/>
  <c r="BS1018"/>
  <c r="BQ1018"/>
  <c r="BO1018"/>
  <c r="DL1018"/>
  <c r="DJ1018"/>
  <c r="DH1018"/>
  <c r="DF1018"/>
  <c r="DD1018"/>
  <c r="DB1018"/>
  <c r="CZ1018"/>
  <c r="CX1018"/>
  <c r="CV1018"/>
  <c r="CT1018"/>
  <c r="CR1018"/>
  <c r="CP1018"/>
  <c r="CL1018"/>
  <c r="CB1018"/>
  <c r="BZ1018"/>
  <c r="BX1018"/>
  <c r="BV1018"/>
  <c r="BT1018"/>
  <c r="BR1018"/>
  <c r="BP1018"/>
  <c r="BN1018"/>
  <c r="DM942"/>
  <c r="DK942"/>
  <c r="DI942"/>
  <c r="DG942"/>
  <c r="DE942"/>
  <c r="DC942"/>
  <c r="DA942"/>
  <c r="CY942"/>
  <c r="CW942"/>
  <c r="CU942"/>
  <c r="CS942"/>
  <c r="CQ942"/>
  <c r="CO942"/>
  <c r="CM942"/>
  <c r="CA942"/>
  <c r="BY942"/>
  <c r="BW942"/>
  <c r="BU942"/>
  <c r="BS942"/>
  <c r="BQ942"/>
  <c r="BO942"/>
  <c r="DL942"/>
  <c r="DJ942"/>
  <c r="DH942"/>
  <c r="DF942"/>
  <c r="DD942"/>
  <c r="DB942"/>
  <c r="CZ942"/>
  <c r="CX942"/>
  <c r="CV942"/>
  <c r="CT942"/>
  <c r="CR942"/>
  <c r="CP942"/>
  <c r="CL942"/>
  <c r="CB942"/>
  <c r="BZ942"/>
  <c r="BX942"/>
  <c r="BV942"/>
  <c r="BT942"/>
  <c r="BR942"/>
  <c r="BP942"/>
  <c r="BN942"/>
  <c r="DL666"/>
  <c r="DJ666"/>
  <c r="DH666"/>
  <c r="DF666"/>
  <c r="DD666"/>
  <c r="DB666"/>
  <c r="CZ666"/>
  <c r="CX666"/>
  <c r="CV666"/>
  <c r="CT666"/>
  <c r="CR666"/>
  <c r="CP666"/>
  <c r="CL666"/>
  <c r="CB666"/>
  <c r="BZ666"/>
  <c r="BX666"/>
  <c r="BV666"/>
  <c r="BT666"/>
  <c r="BR666"/>
  <c r="BP666"/>
  <c r="BN666"/>
  <c r="DM666"/>
  <c r="DK666"/>
  <c r="DI666"/>
  <c r="DG666"/>
  <c r="DE666"/>
  <c r="DC666"/>
  <c r="DA666"/>
  <c r="CY666"/>
  <c r="CW666"/>
  <c r="CU666"/>
  <c r="CS666"/>
  <c r="CQ666"/>
  <c r="CO666"/>
  <c r="CM666"/>
  <c r="CA666"/>
  <c r="BY666"/>
  <c r="BW666"/>
  <c r="BU666"/>
  <c r="BS666"/>
  <c r="BQ666"/>
  <c r="BO666"/>
  <c r="DM1005"/>
  <c r="DK1005"/>
  <c r="DI1005"/>
  <c r="DG1005"/>
  <c r="DE1005"/>
  <c r="DC1005"/>
  <c r="DA1005"/>
  <c r="CY1005"/>
  <c r="CW1005"/>
  <c r="CU1005"/>
  <c r="CS1005"/>
  <c r="CQ1005"/>
  <c r="CO1005"/>
  <c r="CM1005"/>
  <c r="CA1005"/>
  <c r="BY1005"/>
  <c r="BW1005"/>
  <c r="BU1005"/>
  <c r="BS1005"/>
  <c r="BQ1005"/>
  <c r="BO1005"/>
  <c r="DL1005"/>
  <c r="DJ1005"/>
  <c r="DH1005"/>
  <c r="DF1005"/>
  <c r="DD1005"/>
  <c r="DB1005"/>
  <c r="CZ1005"/>
  <c r="CX1005"/>
  <c r="CV1005"/>
  <c r="CT1005"/>
  <c r="CR1005"/>
  <c r="CP1005"/>
  <c r="CL1005"/>
  <c r="CB1005"/>
  <c r="BZ1005"/>
  <c r="BX1005"/>
  <c r="BV1005"/>
  <c r="BT1005"/>
  <c r="BR1005"/>
  <c r="BP1005"/>
  <c r="BN1005"/>
  <c r="DM710"/>
  <c r="DK710"/>
  <c r="DI710"/>
  <c r="DG710"/>
  <c r="DE710"/>
  <c r="DC710"/>
  <c r="DA710"/>
  <c r="CY710"/>
  <c r="CW710"/>
  <c r="CU710"/>
  <c r="CS710"/>
  <c r="CQ710"/>
  <c r="CO710"/>
  <c r="CM710"/>
  <c r="CA710"/>
  <c r="BY710"/>
  <c r="BW710"/>
  <c r="BU710"/>
  <c r="BS710"/>
  <c r="BQ710"/>
  <c r="BO710"/>
  <c r="DL710"/>
  <c r="DJ710"/>
  <c r="DH710"/>
  <c r="DF710"/>
  <c r="DD710"/>
  <c r="DB710"/>
  <c r="CZ710"/>
  <c r="CX710"/>
  <c r="CV710"/>
  <c r="CT710"/>
  <c r="CR710"/>
  <c r="CP710"/>
  <c r="CL710"/>
  <c r="CB710"/>
  <c r="BZ710"/>
  <c r="BX710"/>
  <c r="BV710"/>
  <c r="BT710"/>
  <c r="BR710"/>
  <c r="BP710"/>
  <c r="BN710"/>
  <c r="DM680"/>
  <c r="DK680"/>
  <c r="DI680"/>
  <c r="DG680"/>
  <c r="DE680"/>
  <c r="DC680"/>
  <c r="DA680"/>
  <c r="CY680"/>
  <c r="CW680"/>
  <c r="CU680"/>
  <c r="CS680"/>
  <c r="CQ680"/>
  <c r="CO680"/>
  <c r="CM680"/>
  <c r="CA680"/>
  <c r="BY680"/>
  <c r="BW680"/>
  <c r="BU680"/>
  <c r="BS680"/>
  <c r="BQ680"/>
  <c r="BO680"/>
  <c r="DL680"/>
  <c r="DJ680"/>
  <c r="DH680"/>
  <c r="DF680"/>
  <c r="DD680"/>
  <c r="DB680"/>
  <c r="CZ680"/>
  <c r="CX680"/>
  <c r="CV680"/>
  <c r="CT680"/>
  <c r="CR680"/>
  <c r="CP680"/>
  <c r="CL680"/>
  <c r="CB680"/>
  <c r="BZ680"/>
  <c r="BX680"/>
  <c r="BV680"/>
  <c r="BT680"/>
  <c r="BR680"/>
  <c r="BP680"/>
  <c r="BN680"/>
  <c r="DL1102"/>
  <c r="DJ1102"/>
  <c r="DH1102"/>
  <c r="DF1102"/>
  <c r="DD1102"/>
  <c r="DB1102"/>
  <c r="CZ1102"/>
  <c r="CX1102"/>
  <c r="CV1102"/>
  <c r="CT1102"/>
  <c r="CR1102"/>
  <c r="CP1102"/>
  <c r="CL1102"/>
  <c r="CH1102"/>
  <c r="CF1102"/>
  <c r="CD1102"/>
  <c r="CB1102"/>
  <c r="BZ1102"/>
  <c r="BX1102"/>
  <c r="BV1102"/>
  <c r="BT1102"/>
  <c r="BR1102"/>
  <c r="BP1102"/>
  <c r="BN1102"/>
  <c r="DM1102"/>
  <c r="DK1102"/>
  <c r="DI1102"/>
  <c r="DG1102"/>
  <c r="DE1102"/>
  <c r="DC1102"/>
  <c r="DA1102"/>
  <c r="CY1102"/>
  <c r="CW1102"/>
  <c r="CU1102"/>
  <c r="CS1102"/>
  <c r="CQ1102"/>
  <c r="CO1102"/>
  <c r="CM1102"/>
  <c r="CG1102"/>
  <c r="CE1102"/>
  <c r="CC1102"/>
  <c r="CA1102"/>
  <c r="BY1102"/>
  <c r="BW1102"/>
  <c r="BU1102"/>
  <c r="BS1102"/>
  <c r="BQ1102"/>
  <c r="BO1102"/>
  <c r="DL1085"/>
  <c r="DJ1085"/>
  <c r="DH1085"/>
  <c r="DF1085"/>
  <c r="DD1085"/>
  <c r="DB1085"/>
  <c r="CZ1085"/>
  <c r="CX1085"/>
  <c r="CV1085"/>
  <c r="CT1085"/>
  <c r="CR1085"/>
  <c r="CP1085"/>
  <c r="CL1085"/>
  <c r="CH1085"/>
  <c r="CF1085"/>
  <c r="CD1085"/>
  <c r="CB1085"/>
  <c r="BZ1085"/>
  <c r="BX1085"/>
  <c r="BV1085"/>
  <c r="BT1085"/>
  <c r="BR1085"/>
  <c r="BP1085"/>
  <c r="BN1085"/>
  <c r="DM1085"/>
  <c r="DK1085"/>
  <c r="DI1085"/>
  <c r="DG1085"/>
  <c r="DE1085"/>
  <c r="DC1085"/>
  <c r="DA1085"/>
  <c r="CY1085"/>
  <c r="CW1085"/>
  <c r="CU1085"/>
  <c r="CS1085"/>
  <c r="CQ1085"/>
  <c r="CO1085"/>
  <c r="CM1085"/>
  <c r="CG1085"/>
  <c r="CE1085"/>
  <c r="CC1085"/>
  <c r="CA1085"/>
  <c r="BY1085"/>
  <c r="BW1085"/>
  <c r="BU1085"/>
  <c r="BS1085"/>
  <c r="BQ1085"/>
  <c r="BO1085"/>
  <c r="DL1068"/>
  <c r="DJ1068"/>
  <c r="DH1068"/>
  <c r="DF1068"/>
  <c r="DD1068"/>
  <c r="DB1068"/>
  <c r="CZ1068"/>
  <c r="CX1068"/>
  <c r="CV1068"/>
  <c r="CT1068"/>
  <c r="CR1068"/>
  <c r="CP1068"/>
  <c r="CL1068"/>
  <c r="CH1068"/>
  <c r="CF1068"/>
  <c r="CD1068"/>
  <c r="CB1068"/>
  <c r="BZ1068"/>
  <c r="BX1068"/>
  <c r="BV1068"/>
  <c r="BT1068"/>
  <c r="BR1068"/>
  <c r="BP1068"/>
  <c r="BN1068"/>
  <c r="DM1068"/>
  <c r="DK1068"/>
  <c r="DI1068"/>
  <c r="DG1068"/>
  <c r="DE1068"/>
  <c r="DC1068"/>
  <c r="DA1068"/>
  <c r="CY1068"/>
  <c r="CW1068"/>
  <c r="CU1068"/>
  <c r="CS1068"/>
  <c r="CQ1068"/>
  <c r="CO1068"/>
  <c r="CM1068"/>
  <c r="CG1068"/>
  <c r="CE1068"/>
  <c r="CC1068"/>
  <c r="CA1068"/>
  <c r="BY1068"/>
  <c r="BW1068"/>
  <c r="BU1068"/>
  <c r="BS1068"/>
  <c r="BQ1068"/>
  <c r="BO1068"/>
  <c r="DL1171"/>
  <c r="DJ1171"/>
  <c r="DH1171"/>
  <c r="DF1171"/>
  <c r="DD1171"/>
  <c r="DB1171"/>
  <c r="CZ1171"/>
  <c r="CX1171"/>
  <c r="CV1171"/>
  <c r="CT1171"/>
  <c r="CR1171"/>
  <c r="CP1171"/>
  <c r="CL1171"/>
  <c r="CH1171"/>
  <c r="CF1171"/>
  <c r="CD1171"/>
  <c r="CB1171"/>
  <c r="BZ1171"/>
  <c r="BX1171"/>
  <c r="BV1171"/>
  <c r="BT1171"/>
  <c r="BR1171"/>
  <c r="BP1171"/>
  <c r="BN1171"/>
  <c r="DM1171"/>
  <c r="DK1171"/>
  <c r="DI1171"/>
  <c r="DG1171"/>
  <c r="DE1171"/>
  <c r="DC1171"/>
  <c r="DA1171"/>
  <c r="CY1171"/>
  <c r="CW1171"/>
  <c r="CU1171"/>
  <c r="CS1171"/>
  <c r="CQ1171"/>
  <c r="CO1171"/>
  <c r="CM1171"/>
  <c r="CG1171"/>
  <c r="CE1171"/>
  <c r="CC1171"/>
  <c r="CA1171"/>
  <c r="BY1171"/>
  <c r="BW1171"/>
  <c r="BU1171"/>
  <c r="BS1171"/>
  <c r="BQ1171"/>
  <c r="BO1171"/>
  <c r="H1227"/>
  <c r="H1137"/>
  <c r="H1154"/>
  <c r="H1316"/>
  <c r="H1432"/>
  <c r="H1086"/>
  <c r="DN1085"/>
  <c r="DO1085" s="1"/>
  <c r="H1069"/>
  <c r="DN1068"/>
  <c r="DO1068" s="1"/>
  <c r="H1172"/>
  <c r="DN1171"/>
  <c r="DO1171" s="1"/>
  <c r="DP1171" s="1"/>
  <c r="DQ1171" s="1"/>
  <c r="DR1171" s="1"/>
  <c r="DS1171" s="1"/>
  <c r="H1120"/>
  <c r="DN1102"/>
  <c r="DO1102" s="1"/>
  <c r="DP1102" s="1"/>
  <c r="DQ1102" s="1"/>
  <c r="DR1102" s="1"/>
  <c r="DS1102" s="1"/>
  <c r="H1103"/>
  <c r="X1448"/>
  <c r="W1457"/>
  <c r="W1455"/>
  <c r="AN1454"/>
  <c r="DO1029"/>
  <c r="DP1029" s="1"/>
  <c r="DQ886"/>
  <c r="DR886" s="1"/>
  <c r="DS886" s="1"/>
  <c r="DQ902"/>
  <c r="DR902" s="1"/>
  <c r="DS902" s="1"/>
  <c r="DQ955"/>
  <c r="DR955" s="1"/>
  <c r="DS955" s="1"/>
  <c r="DP1135"/>
  <c r="DQ1135" s="1"/>
  <c r="DR1135" s="1"/>
  <c r="DS1135" s="1"/>
  <c r="DP1225"/>
  <c r="DQ1225" s="1"/>
  <c r="DR1225" s="1"/>
  <c r="DS1225" s="1"/>
  <c r="DP1101"/>
  <c r="DQ1101" s="1"/>
  <c r="DR1101" s="1"/>
  <c r="DS1101" s="1"/>
  <c r="DP1050"/>
  <c r="DQ1050" s="1"/>
  <c r="DR1050" s="1"/>
  <c r="DS1050" s="1"/>
  <c r="DP1188"/>
  <c r="DQ1188" s="1"/>
  <c r="DR1188" s="1"/>
  <c r="DS1188" s="1"/>
  <c r="DP1352"/>
  <c r="DQ1352" s="1"/>
  <c r="DR1352" s="1"/>
  <c r="DS1352" s="1"/>
  <c r="DP1241"/>
  <c r="DQ1241" s="1"/>
  <c r="DR1241" s="1"/>
  <c r="DS1241" s="1"/>
  <c r="DP1004"/>
  <c r="DQ1004" s="1"/>
  <c r="DR1004" s="1"/>
  <c r="DS1004" s="1"/>
  <c r="DP925"/>
  <c r="DQ925" s="1"/>
  <c r="DR925" s="1"/>
  <c r="DS925" s="1"/>
  <c r="DP665"/>
  <c r="DQ665" s="1"/>
  <c r="DR665" s="1"/>
  <c r="DS665" s="1"/>
  <c r="DP1296"/>
  <c r="DQ1296" s="1"/>
  <c r="DR1296" s="1"/>
  <c r="DS1296" s="1"/>
  <c r="DP1259"/>
  <c r="DQ1259" s="1"/>
  <c r="DR1259" s="1"/>
  <c r="DS1259" s="1"/>
  <c r="DP971"/>
  <c r="DQ971" s="1"/>
  <c r="DR971" s="1"/>
  <c r="DS971" s="1"/>
  <c r="DQ918"/>
  <c r="DR918" s="1"/>
  <c r="DS918" s="1"/>
  <c r="DQ698"/>
  <c r="DR698" s="1"/>
  <c r="DS698" s="1"/>
  <c r="DP1207"/>
  <c r="DQ1207" s="1"/>
  <c r="DR1207" s="1"/>
  <c r="DS1207" s="1"/>
  <c r="DP1152"/>
  <c r="DQ1152" s="1"/>
  <c r="DR1152" s="1"/>
  <c r="DS1152" s="1"/>
  <c r="DP1033"/>
  <c r="DQ1033" s="1"/>
  <c r="DR1033" s="1"/>
  <c r="DS1033" s="1"/>
  <c r="DP1170"/>
  <c r="DQ1170" s="1"/>
  <c r="DR1170" s="1"/>
  <c r="DS1170" s="1"/>
  <c r="DP1118"/>
  <c r="DQ1118" s="1"/>
  <c r="DR1118" s="1"/>
  <c r="DS1118" s="1"/>
  <c r="DP1430"/>
  <c r="DQ1430" s="1"/>
  <c r="DR1430" s="1"/>
  <c r="DS1430" s="1"/>
  <c r="DP1314"/>
  <c r="DQ1314" s="1"/>
  <c r="DR1314" s="1"/>
  <c r="DS1314" s="1"/>
  <c r="DP709"/>
  <c r="DQ709" s="1"/>
  <c r="DR709" s="1"/>
  <c r="DS709" s="1"/>
  <c r="DP679"/>
  <c r="DQ679" s="1"/>
  <c r="DR679" s="1"/>
  <c r="DS679" s="1"/>
  <c r="DP1277"/>
  <c r="DQ1277" s="1"/>
  <c r="DR1277" s="1"/>
  <c r="DS1277" s="1"/>
  <c r="DP1017"/>
  <c r="DQ1017" s="1"/>
  <c r="DR1017" s="1"/>
  <c r="DS1017" s="1"/>
  <c r="DP987"/>
  <c r="DQ987" s="1"/>
  <c r="DR987" s="1"/>
  <c r="DS987" s="1"/>
  <c r="DP696"/>
  <c r="DQ696" s="1"/>
  <c r="DR696" s="1"/>
  <c r="DS696" s="1"/>
  <c r="DP651"/>
  <c r="DQ651" s="1"/>
  <c r="DR651" s="1"/>
  <c r="DS651" s="1"/>
  <c r="DP1371"/>
  <c r="DQ1371" s="1"/>
  <c r="DR1371" s="1"/>
  <c r="DS1371" s="1"/>
  <c r="DP941"/>
  <c r="DQ941" s="1"/>
  <c r="DR941" s="1"/>
  <c r="DS941" s="1"/>
  <c r="DN832"/>
  <c r="DN1208"/>
  <c r="DO1208" s="1"/>
  <c r="DN1153"/>
  <c r="DO1153" s="1"/>
  <c r="DN1372"/>
  <c r="DO1372" s="1"/>
  <c r="DN1297"/>
  <c r="DO1297" s="1"/>
  <c r="DN988"/>
  <c r="DO988" s="1"/>
  <c r="DN1034"/>
  <c r="DO1034" s="1"/>
  <c r="DN1172"/>
  <c r="DO1172" s="1"/>
  <c r="DN1119"/>
  <c r="DO1119" s="1"/>
  <c r="DN1431"/>
  <c r="DO1431" s="1"/>
  <c r="DN1315"/>
  <c r="DO1315" s="1"/>
  <c r="DN1242"/>
  <c r="DO1242" s="1"/>
  <c r="DN956"/>
  <c r="DO956" s="1"/>
  <c r="DN972"/>
  <c r="DO972" s="1"/>
  <c r="DN652"/>
  <c r="DO652" s="1"/>
  <c r="DN1005"/>
  <c r="DO1005" s="1"/>
  <c r="DN862"/>
  <c r="DO862" s="1"/>
  <c r="DN877"/>
  <c r="DO877" s="1"/>
  <c r="DN893"/>
  <c r="DO893" s="1"/>
  <c r="DN909"/>
  <c r="DO909" s="1"/>
  <c r="DN1136"/>
  <c r="DO1136" s="1"/>
  <c r="DN1226"/>
  <c r="DO1226" s="1"/>
  <c r="DN1333"/>
  <c r="DO1333" s="1"/>
  <c r="DN1260"/>
  <c r="DO1260" s="1"/>
  <c r="DN926"/>
  <c r="DN1051"/>
  <c r="DO1051" s="1"/>
  <c r="DN1189"/>
  <c r="DO1189" s="1"/>
  <c r="DN1353"/>
  <c r="DO1353" s="1"/>
  <c r="DN1278"/>
  <c r="DO1278" s="1"/>
  <c r="DN1018"/>
  <c r="DO1018" s="1"/>
  <c r="DN942"/>
  <c r="DO942" s="1"/>
  <c r="DN666"/>
  <c r="DO666" s="1"/>
  <c r="H711"/>
  <c r="DN710"/>
  <c r="DO710" s="1"/>
  <c r="H681"/>
  <c r="DN680"/>
  <c r="DO680" s="1"/>
  <c r="H1009"/>
  <c r="AW1453"/>
  <c r="AV1450"/>
  <c r="DN847"/>
  <c r="I887"/>
  <c r="I888" s="1"/>
  <c r="I889" s="1"/>
  <c r="I890" s="1"/>
  <c r="I903"/>
  <c r="I904" s="1"/>
  <c r="I905" s="1"/>
  <c r="I906" s="1"/>
  <c r="I919"/>
  <c r="I920" s="1"/>
  <c r="I921" s="1"/>
  <c r="I922" s="1"/>
  <c r="H653"/>
  <c r="H667"/>
  <c r="DN699"/>
  <c r="H833"/>
  <c r="H848"/>
  <c r="H1373"/>
  <c r="H989"/>
  <c r="H1035"/>
  <c r="H1279"/>
  <c r="H1019"/>
  <c r="H957"/>
  <c r="H973"/>
  <c r="H863"/>
  <c r="H878"/>
  <c r="H894"/>
  <c r="H910"/>
  <c r="H1209"/>
  <c r="H1298"/>
  <c r="H1261"/>
  <c r="H927"/>
  <c r="H1052"/>
  <c r="H1190"/>
  <c r="H1354"/>
  <c r="H1243"/>
  <c r="H943"/>
  <c r="I817"/>
  <c r="I818" s="1"/>
  <c r="I819" s="1"/>
  <c r="I820" s="1"/>
  <c r="I821" s="1"/>
  <c r="I822" s="1"/>
  <c r="I823" s="1"/>
  <c r="I824" s="1"/>
  <c r="I825" s="1"/>
  <c r="I826" s="1"/>
  <c r="I827" s="1"/>
  <c r="I828" s="1"/>
  <c r="I829" s="1"/>
  <c r="I720"/>
  <c r="I721" s="1"/>
  <c r="I722" s="1"/>
  <c r="I723" s="1"/>
  <c r="I724" s="1"/>
  <c r="I725" s="1"/>
  <c r="I726" s="1"/>
  <c r="I727" s="1"/>
  <c r="I728" s="1"/>
  <c r="I729" s="1"/>
  <c r="I730" s="1"/>
  <c r="I731" s="1"/>
  <c r="I732" s="1"/>
  <c r="H720"/>
  <c r="DL1432" l="1"/>
  <c r="DJ1432"/>
  <c r="DH1432"/>
  <c r="DF1432"/>
  <c r="DD1432"/>
  <c r="DB1432"/>
  <c r="CZ1432"/>
  <c r="CX1432"/>
  <c r="CV1432"/>
  <c r="CT1432"/>
  <c r="CR1432"/>
  <c r="CP1432"/>
  <c r="CL1432"/>
  <c r="CH1432"/>
  <c r="CF1432"/>
  <c r="CD1432"/>
  <c r="CB1432"/>
  <c r="BZ1432"/>
  <c r="BX1432"/>
  <c r="BV1432"/>
  <c r="BT1432"/>
  <c r="BR1432"/>
  <c r="BP1432"/>
  <c r="BN1432"/>
  <c r="DM1432"/>
  <c r="DK1432"/>
  <c r="DI1432"/>
  <c r="DG1432"/>
  <c r="DE1432"/>
  <c r="DC1432"/>
  <c r="DA1432"/>
  <c r="CY1432"/>
  <c r="CW1432"/>
  <c r="CU1432"/>
  <c r="CS1432"/>
  <c r="CQ1432"/>
  <c r="CO1432"/>
  <c r="CM1432"/>
  <c r="CG1432"/>
  <c r="CE1432"/>
  <c r="CC1432"/>
  <c r="CA1432"/>
  <c r="BY1432"/>
  <c r="BW1432"/>
  <c r="BU1432"/>
  <c r="BS1432"/>
  <c r="BQ1432"/>
  <c r="BO1432"/>
  <c r="DM720"/>
  <c r="DK720"/>
  <c r="DI720"/>
  <c r="DG720"/>
  <c r="DE720"/>
  <c r="DC720"/>
  <c r="DA720"/>
  <c r="CY720"/>
  <c r="CW720"/>
  <c r="CU720"/>
  <c r="CS720"/>
  <c r="CQ720"/>
  <c r="CO720"/>
  <c r="CM720"/>
  <c r="CA720"/>
  <c r="BY720"/>
  <c r="BW720"/>
  <c r="BU720"/>
  <c r="BS720"/>
  <c r="BQ720"/>
  <c r="BO720"/>
  <c r="DL720"/>
  <c r="DJ720"/>
  <c r="DH720"/>
  <c r="DF720"/>
  <c r="DD720"/>
  <c r="DB720"/>
  <c r="CZ720"/>
  <c r="CX720"/>
  <c r="CV720"/>
  <c r="CT720"/>
  <c r="CR720"/>
  <c r="CP720"/>
  <c r="CL720"/>
  <c r="CB720"/>
  <c r="BZ720"/>
  <c r="BX720"/>
  <c r="BV720"/>
  <c r="BT720"/>
  <c r="BR720"/>
  <c r="BP720"/>
  <c r="BN720"/>
  <c r="DL1243"/>
  <c r="DJ1243"/>
  <c r="DH1243"/>
  <c r="DF1243"/>
  <c r="DD1243"/>
  <c r="DB1243"/>
  <c r="CZ1243"/>
  <c r="CX1243"/>
  <c r="CV1243"/>
  <c r="CT1243"/>
  <c r="CR1243"/>
  <c r="CP1243"/>
  <c r="CL1243"/>
  <c r="CH1243"/>
  <c r="CF1243"/>
  <c r="CD1243"/>
  <c r="CB1243"/>
  <c r="BZ1243"/>
  <c r="BX1243"/>
  <c r="BV1243"/>
  <c r="BT1243"/>
  <c r="BR1243"/>
  <c r="BP1243"/>
  <c r="BN1243"/>
  <c r="DM1243"/>
  <c r="DK1243"/>
  <c r="DI1243"/>
  <c r="DG1243"/>
  <c r="DE1243"/>
  <c r="DC1243"/>
  <c r="DA1243"/>
  <c r="CY1243"/>
  <c r="CW1243"/>
  <c r="CU1243"/>
  <c r="CS1243"/>
  <c r="CQ1243"/>
  <c r="CO1243"/>
  <c r="CM1243"/>
  <c r="CG1243"/>
  <c r="CE1243"/>
  <c r="CC1243"/>
  <c r="CA1243"/>
  <c r="BY1243"/>
  <c r="BW1243"/>
  <c r="BU1243"/>
  <c r="BS1243"/>
  <c r="BQ1243"/>
  <c r="BO1243"/>
  <c r="DL1298"/>
  <c r="DJ1298"/>
  <c r="DH1298"/>
  <c r="DF1298"/>
  <c r="DD1298"/>
  <c r="DB1298"/>
  <c r="CZ1298"/>
  <c r="CX1298"/>
  <c r="CV1298"/>
  <c r="CT1298"/>
  <c r="CR1298"/>
  <c r="CP1298"/>
  <c r="CL1298"/>
  <c r="CH1298"/>
  <c r="CF1298"/>
  <c r="CD1298"/>
  <c r="CB1298"/>
  <c r="BZ1298"/>
  <c r="BX1298"/>
  <c r="BV1298"/>
  <c r="BT1298"/>
  <c r="BR1298"/>
  <c r="BP1298"/>
  <c r="BN1298"/>
  <c r="DM1298"/>
  <c r="DK1298"/>
  <c r="DI1298"/>
  <c r="DG1298"/>
  <c r="DE1298"/>
  <c r="DC1298"/>
  <c r="DA1298"/>
  <c r="CY1298"/>
  <c r="CW1298"/>
  <c r="CU1298"/>
  <c r="CS1298"/>
  <c r="CQ1298"/>
  <c r="CO1298"/>
  <c r="CM1298"/>
  <c r="CG1298"/>
  <c r="CE1298"/>
  <c r="CC1298"/>
  <c r="CA1298"/>
  <c r="BY1298"/>
  <c r="BW1298"/>
  <c r="BU1298"/>
  <c r="BS1298"/>
  <c r="BQ1298"/>
  <c r="BO1298"/>
  <c r="DM1019"/>
  <c r="DK1019"/>
  <c r="DI1019"/>
  <c r="DG1019"/>
  <c r="DE1019"/>
  <c r="DC1019"/>
  <c r="DA1019"/>
  <c r="CY1019"/>
  <c r="CW1019"/>
  <c r="CU1019"/>
  <c r="CS1019"/>
  <c r="CQ1019"/>
  <c r="CO1019"/>
  <c r="CM1019"/>
  <c r="CA1019"/>
  <c r="BY1019"/>
  <c r="BW1019"/>
  <c r="BU1019"/>
  <c r="BS1019"/>
  <c r="BQ1019"/>
  <c r="BO1019"/>
  <c r="DL1019"/>
  <c r="DJ1019"/>
  <c r="DH1019"/>
  <c r="DF1019"/>
  <c r="DD1019"/>
  <c r="DB1019"/>
  <c r="CZ1019"/>
  <c r="CX1019"/>
  <c r="CV1019"/>
  <c r="CT1019"/>
  <c r="CR1019"/>
  <c r="CP1019"/>
  <c r="CL1019"/>
  <c r="CB1019"/>
  <c r="BZ1019"/>
  <c r="BX1019"/>
  <c r="BV1019"/>
  <c r="BT1019"/>
  <c r="BR1019"/>
  <c r="BP1019"/>
  <c r="BN1019"/>
  <c r="DL1373"/>
  <c r="DJ1373"/>
  <c r="DH1373"/>
  <c r="DF1373"/>
  <c r="DD1373"/>
  <c r="DB1373"/>
  <c r="CZ1373"/>
  <c r="CX1373"/>
  <c r="CV1373"/>
  <c r="CT1373"/>
  <c r="CR1373"/>
  <c r="CP1373"/>
  <c r="CL1373"/>
  <c r="CH1373"/>
  <c r="CF1373"/>
  <c r="CD1373"/>
  <c r="CB1373"/>
  <c r="BZ1373"/>
  <c r="BX1373"/>
  <c r="BV1373"/>
  <c r="BT1373"/>
  <c r="BR1373"/>
  <c r="BP1373"/>
  <c r="BN1373"/>
  <c r="DM1373"/>
  <c r="DK1373"/>
  <c r="DI1373"/>
  <c r="DG1373"/>
  <c r="DE1373"/>
  <c r="DC1373"/>
  <c r="DA1373"/>
  <c r="CY1373"/>
  <c r="CW1373"/>
  <c r="CU1373"/>
  <c r="CS1373"/>
  <c r="CQ1373"/>
  <c r="CO1373"/>
  <c r="CM1373"/>
  <c r="CG1373"/>
  <c r="CE1373"/>
  <c r="CC1373"/>
  <c r="CA1373"/>
  <c r="BY1373"/>
  <c r="BW1373"/>
  <c r="BU1373"/>
  <c r="BS1373"/>
  <c r="BQ1373"/>
  <c r="BO1373"/>
  <c r="DL1154"/>
  <c r="DJ1154"/>
  <c r="DH1154"/>
  <c r="DF1154"/>
  <c r="DD1154"/>
  <c r="DB1154"/>
  <c r="CZ1154"/>
  <c r="CX1154"/>
  <c r="CV1154"/>
  <c r="CT1154"/>
  <c r="CR1154"/>
  <c r="CP1154"/>
  <c r="CL1154"/>
  <c r="CH1154"/>
  <c r="CF1154"/>
  <c r="CD1154"/>
  <c r="CB1154"/>
  <c r="BZ1154"/>
  <c r="BX1154"/>
  <c r="BV1154"/>
  <c r="BT1154"/>
  <c r="BR1154"/>
  <c r="BP1154"/>
  <c r="BN1154"/>
  <c r="DM1154"/>
  <c r="DK1154"/>
  <c r="DI1154"/>
  <c r="DG1154"/>
  <c r="DE1154"/>
  <c r="DC1154"/>
  <c r="DA1154"/>
  <c r="CY1154"/>
  <c r="CW1154"/>
  <c r="CU1154"/>
  <c r="CS1154"/>
  <c r="CQ1154"/>
  <c r="CO1154"/>
  <c r="CM1154"/>
  <c r="CG1154"/>
  <c r="CE1154"/>
  <c r="CC1154"/>
  <c r="CA1154"/>
  <c r="BY1154"/>
  <c r="BW1154"/>
  <c r="BU1154"/>
  <c r="BS1154"/>
  <c r="BQ1154"/>
  <c r="BO1154"/>
  <c r="DL1227"/>
  <c r="DJ1227"/>
  <c r="DH1227"/>
  <c r="DF1227"/>
  <c r="DD1227"/>
  <c r="DB1227"/>
  <c r="CZ1227"/>
  <c r="CX1227"/>
  <c r="CV1227"/>
  <c r="CT1227"/>
  <c r="CR1227"/>
  <c r="CP1227"/>
  <c r="CL1227"/>
  <c r="CH1227"/>
  <c r="CF1227"/>
  <c r="CD1227"/>
  <c r="CB1227"/>
  <c r="BZ1227"/>
  <c r="BX1227"/>
  <c r="BV1227"/>
  <c r="BT1227"/>
  <c r="BR1227"/>
  <c r="BP1227"/>
  <c r="BN1227"/>
  <c r="DM1227"/>
  <c r="DK1227"/>
  <c r="DI1227"/>
  <c r="DG1227"/>
  <c r="DE1227"/>
  <c r="DC1227"/>
  <c r="DA1227"/>
  <c r="CY1227"/>
  <c r="CW1227"/>
  <c r="CU1227"/>
  <c r="CS1227"/>
  <c r="CQ1227"/>
  <c r="CO1227"/>
  <c r="CM1227"/>
  <c r="CG1227"/>
  <c r="CE1227"/>
  <c r="CC1227"/>
  <c r="CA1227"/>
  <c r="BY1227"/>
  <c r="BW1227"/>
  <c r="BU1227"/>
  <c r="BS1227"/>
  <c r="BQ1227"/>
  <c r="BO1227"/>
  <c r="DL1190"/>
  <c r="DJ1190"/>
  <c r="DH1190"/>
  <c r="DF1190"/>
  <c r="DD1190"/>
  <c r="DB1190"/>
  <c r="CZ1190"/>
  <c r="CX1190"/>
  <c r="CV1190"/>
  <c r="CT1190"/>
  <c r="CR1190"/>
  <c r="CP1190"/>
  <c r="CL1190"/>
  <c r="CH1190"/>
  <c r="CF1190"/>
  <c r="CD1190"/>
  <c r="CB1190"/>
  <c r="BZ1190"/>
  <c r="BX1190"/>
  <c r="BV1190"/>
  <c r="BT1190"/>
  <c r="BR1190"/>
  <c r="BP1190"/>
  <c r="BN1190"/>
  <c r="DM1190"/>
  <c r="DK1190"/>
  <c r="DI1190"/>
  <c r="DG1190"/>
  <c r="DE1190"/>
  <c r="DC1190"/>
  <c r="DA1190"/>
  <c r="CY1190"/>
  <c r="CW1190"/>
  <c r="CU1190"/>
  <c r="CS1190"/>
  <c r="CQ1190"/>
  <c r="CO1190"/>
  <c r="CM1190"/>
  <c r="CG1190"/>
  <c r="CE1190"/>
  <c r="CC1190"/>
  <c r="CA1190"/>
  <c r="BY1190"/>
  <c r="BW1190"/>
  <c r="BU1190"/>
  <c r="BS1190"/>
  <c r="BQ1190"/>
  <c r="BO1190"/>
  <c r="DM927"/>
  <c r="DK927"/>
  <c r="DI927"/>
  <c r="DG927"/>
  <c r="DE927"/>
  <c r="DC927"/>
  <c r="DA927"/>
  <c r="CY927"/>
  <c r="CW927"/>
  <c r="CU927"/>
  <c r="CS927"/>
  <c r="CQ927"/>
  <c r="CO927"/>
  <c r="CM927"/>
  <c r="CA927"/>
  <c r="BY927"/>
  <c r="BW927"/>
  <c r="BU927"/>
  <c r="BS927"/>
  <c r="BQ927"/>
  <c r="BO927"/>
  <c r="DL927"/>
  <c r="DJ927"/>
  <c r="DH927"/>
  <c r="DF927"/>
  <c r="DD927"/>
  <c r="DB927"/>
  <c r="CZ927"/>
  <c r="CX927"/>
  <c r="CV927"/>
  <c r="CT927"/>
  <c r="CR927"/>
  <c r="CP927"/>
  <c r="CL927"/>
  <c r="CB927"/>
  <c r="BZ927"/>
  <c r="BX927"/>
  <c r="BV927"/>
  <c r="BT927"/>
  <c r="BR927"/>
  <c r="BP927"/>
  <c r="BN927"/>
  <c r="DM910"/>
  <c r="DK910"/>
  <c r="DI910"/>
  <c r="DG910"/>
  <c r="DE910"/>
  <c r="DC910"/>
  <c r="DA910"/>
  <c r="CY910"/>
  <c r="CW910"/>
  <c r="CU910"/>
  <c r="CS910"/>
  <c r="CQ910"/>
  <c r="CO910"/>
  <c r="CM910"/>
  <c r="CA910"/>
  <c r="BY910"/>
  <c r="BW910"/>
  <c r="BU910"/>
  <c r="BS910"/>
  <c r="BQ910"/>
  <c r="BO910"/>
  <c r="DL910"/>
  <c r="DJ910"/>
  <c r="DH910"/>
  <c r="DF910"/>
  <c r="DD910"/>
  <c r="DB910"/>
  <c r="CZ910"/>
  <c r="CX910"/>
  <c r="CV910"/>
  <c r="CT910"/>
  <c r="CR910"/>
  <c r="CP910"/>
  <c r="CL910"/>
  <c r="CB910"/>
  <c r="BZ910"/>
  <c r="BX910"/>
  <c r="BV910"/>
  <c r="BT910"/>
  <c r="BR910"/>
  <c r="BP910"/>
  <c r="BN910"/>
  <c r="DM878"/>
  <c r="DK878"/>
  <c r="DI878"/>
  <c r="DG878"/>
  <c r="DE878"/>
  <c r="DC878"/>
  <c r="DA878"/>
  <c r="CY878"/>
  <c r="CW878"/>
  <c r="CU878"/>
  <c r="CS878"/>
  <c r="CQ878"/>
  <c r="CO878"/>
  <c r="CM878"/>
  <c r="CA878"/>
  <c r="BY878"/>
  <c r="BW878"/>
  <c r="BU878"/>
  <c r="BS878"/>
  <c r="BQ878"/>
  <c r="BO878"/>
  <c r="DJ878"/>
  <c r="DF878"/>
  <c r="DB878"/>
  <c r="CX878"/>
  <c r="CT878"/>
  <c r="CP878"/>
  <c r="CL878"/>
  <c r="CB878"/>
  <c r="BX878"/>
  <c r="BT878"/>
  <c r="BP878"/>
  <c r="DL878"/>
  <c r="DH878"/>
  <c r="DD878"/>
  <c r="CZ878"/>
  <c r="CV878"/>
  <c r="CR878"/>
  <c r="BZ878"/>
  <c r="BV878"/>
  <c r="BR878"/>
  <c r="BN878"/>
  <c r="DM973"/>
  <c r="DK973"/>
  <c r="DI973"/>
  <c r="DG973"/>
  <c r="DE973"/>
  <c r="DC973"/>
  <c r="DA973"/>
  <c r="CY973"/>
  <c r="CW973"/>
  <c r="CU973"/>
  <c r="CS973"/>
  <c r="CQ973"/>
  <c r="CO973"/>
  <c r="CM973"/>
  <c r="CA973"/>
  <c r="BY973"/>
  <c r="BW973"/>
  <c r="BU973"/>
  <c r="BS973"/>
  <c r="BQ973"/>
  <c r="BO973"/>
  <c r="DL973"/>
  <c r="DJ973"/>
  <c r="DH973"/>
  <c r="DF973"/>
  <c r="DD973"/>
  <c r="DB973"/>
  <c r="CZ973"/>
  <c r="CX973"/>
  <c r="CV973"/>
  <c r="CT973"/>
  <c r="CR973"/>
  <c r="CP973"/>
  <c r="CL973"/>
  <c r="CB973"/>
  <c r="BZ973"/>
  <c r="BX973"/>
  <c r="BV973"/>
  <c r="BT973"/>
  <c r="BR973"/>
  <c r="BP973"/>
  <c r="BN973"/>
  <c r="DM1035"/>
  <c r="DK1035"/>
  <c r="DI1035"/>
  <c r="DG1035"/>
  <c r="DE1035"/>
  <c r="DC1035"/>
  <c r="DA1035"/>
  <c r="CY1035"/>
  <c r="CW1035"/>
  <c r="CU1035"/>
  <c r="CS1035"/>
  <c r="CQ1035"/>
  <c r="CO1035"/>
  <c r="CM1035"/>
  <c r="CG1035"/>
  <c r="CE1035"/>
  <c r="CC1035"/>
  <c r="CA1035"/>
  <c r="BY1035"/>
  <c r="BW1035"/>
  <c r="BU1035"/>
  <c r="BS1035"/>
  <c r="BQ1035"/>
  <c r="BO1035"/>
  <c r="DL1035"/>
  <c r="DJ1035"/>
  <c r="DH1035"/>
  <c r="DF1035"/>
  <c r="DD1035"/>
  <c r="DB1035"/>
  <c r="CZ1035"/>
  <c r="CX1035"/>
  <c r="CV1035"/>
  <c r="CT1035"/>
  <c r="CR1035"/>
  <c r="CP1035"/>
  <c r="CL1035"/>
  <c r="CH1035"/>
  <c r="CF1035"/>
  <c r="CD1035"/>
  <c r="CB1035"/>
  <c r="BZ1035"/>
  <c r="BX1035"/>
  <c r="BV1035"/>
  <c r="BT1035"/>
  <c r="BR1035"/>
  <c r="BP1035"/>
  <c r="BN1035"/>
  <c r="DM833"/>
  <c r="DK833"/>
  <c r="DI833"/>
  <c r="DG833"/>
  <c r="DE833"/>
  <c r="DC833"/>
  <c r="DA833"/>
  <c r="CY833"/>
  <c r="CW833"/>
  <c r="CU833"/>
  <c r="CS833"/>
  <c r="CQ833"/>
  <c r="CO833"/>
  <c r="CM833"/>
  <c r="CA833"/>
  <c r="BY833"/>
  <c r="BW833"/>
  <c r="BU833"/>
  <c r="BS833"/>
  <c r="BQ833"/>
  <c r="BO833"/>
  <c r="DL833"/>
  <c r="DJ833"/>
  <c r="DH833"/>
  <c r="DF833"/>
  <c r="DD833"/>
  <c r="DB833"/>
  <c r="CZ833"/>
  <c r="CX833"/>
  <c r="CV833"/>
  <c r="CT833"/>
  <c r="CR833"/>
  <c r="CP833"/>
  <c r="CL833"/>
  <c r="CB833"/>
  <c r="BZ833"/>
  <c r="BX833"/>
  <c r="BV833"/>
  <c r="BT833"/>
  <c r="BR833"/>
  <c r="BP833"/>
  <c r="BN833"/>
  <c r="DL667"/>
  <c r="DJ667"/>
  <c r="DH667"/>
  <c r="DB667"/>
  <c r="CZ667"/>
  <c r="CX667"/>
  <c r="CV667"/>
  <c r="CT667"/>
  <c r="CR667"/>
  <c r="CP667"/>
  <c r="CN667"/>
  <c r="CL667"/>
  <c r="CJ667"/>
  <c r="CH667"/>
  <c r="CF667"/>
  <c r="CD667"/>
  <c r="CB667"/>
  <c r="BZ667"/>
  <c r="BX667"/>
  <c r="BV667"/>
  <c r="BT667"/>
  <c r="BR667"/>
  <c r="BP667"/>
  <c r="BN667"/>
  <c r="DM667"/>
  <c r="DK667"/>
  <c r="DI667"/>
  <c r="DC667"/>
  <c r="DA667"/>
  <c r="CY667"/>
  <c r="CW667"/>
  <c r="CU667"/>
  <c r="CS667"/>
  <c r="CQ667"/>
  <c r="CO667"/>
  <c r="CM667"/>
  <c r="CK667"/>
  <c r="CI667"/>
  <c r="CG667"/>
  <c r="CE667"/>
  <c r="CC667"/>
  <c r="CA667"/>
  <c r="BY667"/>
  <c r="BW667"/>
  <c r="BU667"/>
  <c r="BS667"/>
  <c r="BQ667"/>
  <c r="BO667"/>
  <c r="DM943"/>
  <c r="DK943"/>
  <c r="DI943"/>
  <c r="DG943"/>
  <c r="DE943"/>
  <c r="DC943"/>
  <c r="DA943"/>
  <c r="CY943"/>
  <c r="CW943"/>
  <c r="CU943"/>
  <c r="CS943"/>
  <c r="CQ943"/>
  <c r="CO943"/>
  <c r="CM943"/>
  <c r="CA943"/>
  <c r="BY943"/>
  <c r="BW943"/>
  <c r="BU943"/>
  <c r="BS943"/>
  <c r="BQ943"/>
  <c r="BO943"/>
  <c r="DL943"/>
  <c r="DJ943"/>
  <c r="DH943"/>
  <c r="DF943"/>
  <c r="DD943"/>
  <c r="DB943"/>
  <c r="CZ943"/>
  <c r="CX943"/>
  <c r="CV943"/>
  <c r="CT943"/>
  <c r="CR943"/>
  <c r="CP943"/>
  <c r="CL943"/>
  <c r="CB943"/>
  <c r="BZ943"/>
  <c r="BX943"/>
  <c r="BV943"/>
  <c r="BT943"/>
  <c r="BR943"/>
  <c r="BP943"/>
  <c r="BN943"/>
  <c r="DL1354"/>
  <c r="DJ1354"/>
  <c r="DH1354"/>
  <c r="DF1354"/>
  <c r="DD1354"/>
  <c r="DB1354"/>
  <c r="CZ1354"/>
  <c r="CX1354"/>
  <c r="CV1354"/>
  <c r="CT1354"/>
  <c r="CR1354"/>
  <c r="CP1354"/>
  <c r="CL1354"/>
  <c r="CH1354"/>
  <c r="CF1354"/>
  <c r="CD1354"/>
  <c r="CB1354"/>
  <c r="BZ1354"/>
  <c r="BX1354"/>
  <c r="BV1354"/>
  <c r="BT1354"/>
  <c r="BR1354"/>
  <c r="BP1354"/>
  <c r="BN1354"/>
  <c r="DM1354"/>
  <c r="DK1354"/>
  <c r="DI1354"/>
  <c r="DG1354"/>
  <c r="DE1354"/>
  <c r="DC1354"/>
  <c r="DA1354"/>
  <c r="CY1354"/>
  <c r="CW1354"/>
  <c r="CU1354"/>
  <c r="CS1354"/>
  <c r="CQ1354"/>
  <c r="CO1354"/>
  <c r="CM1354"/>
  <c r="CG1354"/>
  <c r="CE1354"/>
  <c r="CC1354"/>
  <c r="CA1354"/>
  <c r="BY1354"/>
  <c r="BW1354"/>
  <c r="BU1354"/>
  <c r="BS1354"/>
  <c r="BQ1354"/>
  <c r="BO1354"/>
  <c r="DL1052"/>
  <c r="DJ1052"/>
  <c r="DM1052"/>
  <c r="DI1052"/>
  <c r="DG1052"/>
  <c r="DE1052"/>
  <c r="DC1052"/>
  <c r="DA1052"/>
  <c r="CY1052"/>
  <c r="CW1052"/>
  <c r="CU1052"/>
  <c r="CS1052"/>
  <c r="CQ1052"/>
  <c r="CO1052"/>
  <c r="CM1052"/>
  <c r="CG1052"/>
  <c r="CE1052"/>
  <c r="CC1052"/>
  <c r="CA1052"/>
  <c r="BY1052"/>
  <c r="BW1052"/>
  <c r="BU1052"/>
  <c r="BS1052"/>
  <c r="BQ1052"/>
  <c r="BO1052"/>
  <c r="DK1052"/>
  <c r="DH1052"/>
  <c r="DF1052"/>
  <c r="DD1052"/>
  <c r="DB1052"/>
  <c r="CZ1052"/>
  <c r="CX1052"/>
  <c r="CV1052"/>
  <c r="CT1052"/>
  <c r="CR1052"/>
  <c r="CP1052"/>
  <c r="CL1052"/>
  <c r="CH1052"/>
  <c r="CF1052"/>
  <c r="CD1052"/>
  <c r="CB1052"/>
  <c r="BZ1052"/>
  <c r="BX1052"/>
  <c r="BV1052"/>
  <c r="BT1052"/>
  <c r="BR1052"/>
  <c r="BP1052"/>
  <c r="BN1052"/>
  <c r="DL1261"/>
  <c r="DJ1261"/>
  <c r="DH1261"/>
  <c r="DF1261"/>
  <c r="DD1261"/>
  <c r="DB1261"/>
  <c r="CZ1261"/>
  <c r="CX1261"/>
  <c r="CV1261"/>
  <c r="CT1261"/>
  <c r="CR1261"/>
  <c r="CP1261"/>
  <c r="CL1261"/>
  <c r="CH1261"/>
  <c r="CF1261"/>
  <c r="CD1261"/>
  <c r="CB1261"/>
  <c r="BZ1261"/>
  <c r="BX1261"/>
  <c r="BV1261"/>
  <c r="BT1261"/>
  <c r="BR1261"/>
  <c r="BP1261"/>
  <c r="BN1261"/>
  <c r="DM1261"/>
  <c r="DK1261"/>
  <c r="DI1261"/>
  <c r="DG1261"/>
  <c r="DE1261"/>
  <c r="DC1261"/>
  <c r="DA1261"/>
  <c r="CY1261"/>
  <c r="CW1261"/>
  <c r="CU1261"/>
  <c r="CS1261"/>
  <c r="CQ1261"/>
  <c r="CO1261"/>
  <c r="CM1261"/>
  <c r="CG1261"/>
  <c r="CE1261"/>
  <c r="CC1261"/>
  <c r="CA1261"/>
  <c r="BY1261"/>
  <c r="BW1261"/>
  <c r="BU1261"/>
  <c r="BS1261"/>
  <c r="BQ1261"/>
  <c r="BO1261"/>
  <c r="DL1209"/>
  <c r="DJ1209"/>
  <c r="DH1209"/>
  <c r="DF1209"/>
  <c r="DD1209"/>
  <c r="DB1209"/>
  <c r="CZ1209"/>
  <c r="CX1209"/>
  <c r="CV1209"/>
  <c r="CT1209"/>
  <c r="CR1209"/>
  <c r="CP1209"/>
  <c r="CL1209"/>
  <c r="CH1209"/>
  <c r="CF1209"/>
  <c r="CD1209"/>
  <c r="CB1209"/>
  <c r="BZ1209"/>
  <c r="BX1209"/>
  <c r="BV1209"/>
  <c r="BT1209"/>
  <c r="BR1209"/>
  <c r="BP1209"/>
  <c r="BN1209"/>
  <c r="DM1209"/>
  <c r="DK1209"/>
  <c r="DI1209"/>
  <c r="DG1209"/>
  <c r="DE1209"/>
  <c r="DC1209"/>
  <c r="DA1209"/>
  <c r="CY1209"/>
  <c r="CW1209"/>
  <c r="CU1209"/>
  <c r="CS1209"/>
  <c r="CQ1209"/>
  <c r="CO1209"/>
  <c r="CM1209"/>
  <c r="CG1209"/>
  <c r="CE1209"/>
  <c r="CC1209"/>
  <c r="CA1209"/>
  <c r="BY1209"/>
  <c r="BW1209"/>
  <c r="BU1209"/>
  <c r="BS1209"/>
  <c r="BQ1209"/>
  <c r="BO1209"/>
  <c r="DM894"/>
  <c r="DK894"/>
  <c r="DI894"/>
  <c r="DG894"/>
  <c r="DE894"/>
  <c r="DC894"/>
  <c r="DA894"/>
  <c r="CY894"/>
  <c r="CW894"/>
  <c r="CU894"/>
  <c r="CS894"/>
  <c r="CQ894"/>
  <c r="CO894"/>
  <c r="CM894"/>
  <c r="CA894"/>
  <c r="BY894"/>
  <c r="BW894"/>
  <c r="BU894"/>
  <c r="BS894"/>
  <c r="BQ894"/>
  <c r="BO894"/>
  <c r="DL894"/>
  <c r="DJ894"/>
  <c r="DH894"/>
  <c r="DF894"/>
  <c r="DD894"/>
  <c r="DB894"/>
  <c r="CZ894"/>
  <c r="CX894"/>
  <c r="CV894"/>
  <c r="CT894"/>
  <c r="CR894"/>
  <c r="CP894"/>
  <c r="CL894"/>
  <c r="CB894"/>
  <c r="BZ894"/>
  <c r="BX894"/>
  <c r="BV894"/>
  <c r="BT894"/>
  <c r="BR894"/>
  <c r="BP894"/>
  <c r="BN894"/>
  <c r="DM863"/>
  <c r="DK863"/>
  <c r="DI863"/>
  <c r="DG863"/>
  <c r="DE863"/>
  <c r="DC863"/>
  <c r="DA863"/>
  <c r="CY863"/>
  <c r="CW863"/>
  <c r="CU863"/>
  <c r="CS863"/>
  <c r="CQ863"/>
  <c r="CO863"/>
  <c r="CM863"/>
  <c r="CA863"/>
  <c r="BY863"/>
  <c r="BW863"/>
  <c r="BU863"/>
  <c r="BS863"/>
  <c r="BQ863"/>
  <c r="BO863"/>
  <c r="DJ863"/>
  <c r="DF863"/>
  <c r="DB863"/>
  <c r="CX863"/>
  <c r="CT863"/>
  <c r="CP863"/>
  <c r="CL863"/>
  <c r="CB863"/>
  <c r="BX863"/>
  <c r="BT863"/>
  <c r="BP863"/>
  <c r="DL863"/>
  <c r="DH863"/>
  <c r="DD863"/>
  <c r="CZ863"/>
  <c r="CV863"/>
  <c r="CR863"/>
  <c r="BZ863"/>
  <c r="BV863"/>
  <c r="BR863"/>
  <c r="BN863"/>
  <c r="DM957"/>
  <c r="DK957"/>
  <c r="DI957"/>
  <c r="DG957"/>
  <c r="DE957"/>
  <c r="DC957"/>
  <c r="DA957"/>
  <c r="CY957"/>
  <c r="CW957"/>
  <c r="CU957"/>
  <c r="CS957"/>
  <c r="CQ957"/>
  <c r="CO957"/>
  <c r="CM957"/>
  <c r="CA957"/>
  <c r="BY957"/>
  <c r="BW957"/>
  <c r="BU957"/>
  <c r="BS957"/>
  <c r="BQ957"/>
  <c r="BO957"/>
  <c r="DL957"/>
  <c r="DJ957"/>
  <c r="DH957"/>
  <c r="DF957"/>
  <c r="DD957"/>
  <c r="DB957"/>
  <c r="CZ957"/>
  <c r="CX957"/>
  <c r="CV957"/>
  <c r="CT957"/>
  <c r="CR957"/>
  <c r="CP957"/>
  <c r="CL957"/>
  <c r="CB957"/>
  <c r="BZ957"/>
  <c r="BX957"/>
  <c r="BV957"/>
  <c r="BT957"/>
  <c r="BR957"/>
  <c r="BP957"/>
  <c r="BN957"/>
  <c r="DL1279"/>
  <c r="DJ1279"/>
  <c r="DH1279"/>
  <c r="DF1279"/>
  <c r="DD1279"/>
  <c r="DB1279"/>
  <c r="CZ1279"/>
  <c r="CX1279"/>
  <c r="CV1279"/>
  <c r="CT1279"/>
  <c r="CR1279"/>
  <c r="CP1279"/>
  <c r="CL1279"/>
  <c r="CH1279"/>
  <c r="CF1279"/>
  <c r="CD1279"/>
  <c r="CB1279"/>
  <c r="BZ1279"/>
  <c r="BX1279"/>
  <c r="BV1279"/>
  <c r="BT1279"/>
  <c r="BR1279"/>
  <c r="BP1279"/>
  <c r="BN1279"/>
  <c r="DM1279"/>
  <c r="DK1279"/>
  <c r="DI1279"/>
  <c r="DG1279"/>
  <c r="DE1279"/>
  <c r="DC1279"/>
  <c r="DA1279"/>
  <c r="CY1279"/>
  <c r="CW1279"/>
  <c r="CU1279"/>
  <c r="CS1279"/>
  <c r="CQ1279"/>
  <c r="CO1279"/>
  <c r="CM1279"/>
  <c r="CG1279"/>
  <c r="CE1279"/>
  <c r="CC1279"/>
  <c r="CA1279"/>
  <c r="BY1279"/>
  <c r="BW1279"/>
  <c r="BU1279"/>
  <c r="BS1279"/>
  <c r="BQ1279"/>
  <c r="BO1279"/>
  <c r="DM989"/>
  <c r="DK989"/>
  <c r="DI989"/>
  <c r="DG989"/>
  <c r="DE989"/>
  <c r="DC989"/>
  <c r="DA989"/>
  <c r="CY989"/>
  <c r="CW989"/>
  <c r="CU989"/>
  <c r="CS989"/>
  <c r="CQ989"/>
  <c r="CO989"/>
  <c r="CM989"/>
  <c r="CA989"/>
  <c r="BY989"/>
  <c r="BW989"/>
  <c r="BU989"/>
  <c r="BS989"/>
  <c r="BQ989"/>
  <c r="BO989"/>
  <c r="DL989"/>
  <c r="DJ989"/>
  <c r="DH989"/>
  <c r="DF989"/>
  <c r="DD989"/>
  <c r="DB989"/>
  <c r="CZ989"/>
  <c r="CX989"/>
  <c r="CV989"/>
  <c r="CT989"/>
  <c r="CR989"/>
  <c r="CP989"/>
  <c r="CL989"/>
  <c r="CB989"/>
  <c r="BZ989"/>
  <c r="BX989"/>
  <c r="BV989"/>
  <c r="BT989"/>
  <c r="BR989"/>
  <c r="BP989"/>
  <c r="BN989"/>
  <c r="DM848"/>
  <c r="DK848"/>
  <c r="DI848"/>
  <c r="DG848"/>
  <c r="DE848"/>
  <c r="DC848"/>
  <c r="DA848"/>
  <c r="CY848"/>
  <c r="CW848"/>
  <c r="CU848"/>
  <c r="CS848"/>
  <c r="CQ848"/>
  <c r="CO848"/>
  <c r="DJ848"/>
  <c r="DF848"/>
  <c r="DB848"/>
  <c r="CX848"/>
  <c r="CT848"/>
  <c r="CP848"/>
  <c r="CM848"/>
  <c r="CA848"/>
  <c r="BY848"/>
  <c r="BW848"/>
  <c r="BU848"/>
  <c r="BS848"/>
  <c r="BQ848"/>
  <c r="BO848"/>
  <c r="DL848"/>
  <c r="DH848"/>
  <c r="DD848"/>
  <c r="CZ848"/>
  <c r="CV848"/>
  <c r="CR848"/>
  <c r="CL848"/>
  <c r="CB848"/>
  <c r="BZ848"/>
  <c r="BX848"/>
  <c r="BV848"/>
  <c r="BT848"/>
  <c r="BR848"/>
  <c r="BP848"/>
  <c r="BN848"/>
  <c r="DL653"/>
  <c r="DJ653"/>
  <c r="DH653"/>
  <c r="DB653"/>
  <c r="CZ653"/>
  <c r="CX653"/>
  <c r="CV653"/>
  <c r="CT653"/>
  <c r="CR653"/>
  <c r="CP653"/>
  <c r="CN653"/>
  <c r="CL653"/>
  <c r="CJ653"/>
  <c r="CH653"/>
  <c r="CF653"/>
  <c r="CD653"/>
  <c r="CB653"/>
  <c r="BZ653"/>
  <c r="BX653"/>
  <c r="BV653"/>
  <c r="BT653"/>
  <c r="BR653"/>
  <c r="BP653"/>
  <c r="BN653"/>
  <c r="DM653"/>
  <c r="DK653"/>
  <c r="DI653"/>
  <c r="DC653"/>
  <c r="DA653"/>
  <c r="CY653"/>
  <c r="CW653"/>
  <c r="CU653"/>
  <c r="CS653"/>
  <c r="CQ653"/>
  <c r="CO653"/>
  <c r="CM653"/>
  <c r="CK653"/>
  <c r="CI653"/>
  <c r="CG653"/>
  <c r="CE653"/>
  <c r="CC653"/>
  <c r="CA653"/>
  <c r="BY653"/>
  <c r="BW653"/>
  <c r="BU653"/>
  <c r="BS653"/>
  <c r="BQ653"/>
  <c r="BO653"/>
  <c r="DM1009"/>
  <c r="DK1009"/>
  <c r="DI1009"/>
  <c r="DC1009"/>
  <c r="DA1009"/>
  <c r="CY1009"/>
  <c r="CW1009"/>
  <c r="CU1009"/>
  <c r="CS1009"/>
  <c r="CQ1009"/>
  <c r="CO1009"/>
  <c r="CM1009"/>
  <c r="CK1009"/>
  <c r="CI1009"/>
  <c r="CG1009"/>
  <c r="CE1009"/>
  <c r="CC1009"/>
  <c r="CA1009"/>
  <c r="BY1009"/>
  <c r="BW1009"/>
  <c r="BU1009"/>
  <c r="BS1009"/>
  <c r="BQ1009"/>
  <c r="BO1009"/>
  <c r="DL1009"/>
  <c r="DJ1009"/>
  <c r="DH1009"/>
  <c r="DB1009"/>
  <c r="CZ1009"/>
  <c r="CX1009"/>
  <c r="CV1009"/>
  <c r="CT1009"/>
  <c r="CR1009"/>
  <c r="CP1009"/>
  <c r="CN1009"/>
  <c r="CL1009"/>
  <c r="CJ1009"/>
  <c r="CH1009"/>
  <c r="CF1009"/>
  <c r="CD1009"/>
  <c r="CB1009"/>
  <c r="BZ1009"/>
  <c r="BX1009"/>
  <c r="BV1009"/>
  <c r="BT1009"/>
  <c r="BR1009"/>
  <c r="BP1009"/>
  <c r="BN1009"/>
  <c r="DM681"/>
  <c r="DK681"/>
  <c r="DI681"/>
  <c r="DC681"/>
  <c r="DA681"/>
  <c r="CY681"/>
  <c r="CW681"/>
  <c r="CU681"/>
  <c r="CS681"/>
  <c r="CQ681"/>
  <c r="CO681"/>
  <c r="CM681"/>
  <c r="CK681"/>
  <c r="CI681"/>
  <c r="CG681"/>
  <c r="CE681"/>
  <c r="CC681"/>
  <c r="CA681"/>
  <c r="BY681"/>
  <c r="BW681"/>
  <c r="BU681"/>
  <c r="BS681"/>
  <c r="BQ681"/>
  <c r="BO681"/>
  <c r="DL681"/>
  <c r="DJ681"/>
  <c r="DH681"/>
  <c r="DB681"/>
  <c r="CZ681"/>
  <c r="CX681"/>
  <c r="CV681"/>
  <c r="CT681"/>
  <c r="CR681"/>
  <c r="CP681"/>
  <c r="CN681"/>
  <c r="CL681"/>
  <c r="CJ681"/>
  <c r="CH681"/>
  <c r="CF681"/>
  <c r="CD681"/>
  <c r="CB681"/>
  <c r="BZ681"/>
  <c r="BX681"/>
  <c r="BV681"/>
  <c r="BT681"/>
  <c r="BR681"/>
  <c r="BP681"/>
  <c r="BN681"/>
  <c r="DM711"/>
  <c r="DK711"/>
  <c r="DI711"/>
  <c r="DC711"/>
  <c r="DA711"/>
  <c r="CY711"/>
  <c r="CW711"/>
  <c r="CU711"/>
  <c r="CS711"/>
  <c r="CQ711"/>
  <c r="CO711"/>
  <c r="CM711"/>
  <c r="CK711"/>
  <c r="CI711"/>
  <c r="CG711"/>
  <c r="CE711"/>
  <c r="CC711"/>
  <c r="CA711"/>
  <c r="BY711"/>
  <c r="BW711"/>
  <c r="BU711"/>
  <c r="BS711"/>
  <c r="BQ711"/>
  <c r="BO711"/>
  <c r="DL711"/>
  <c r="DJ711"/>
  <c r="DH711"/>
  <c r="DB711"/>
  <c r="CZ711"/>
  <c r="CX711"/>
  <c r="CV711"/>
  <c r="CT711"/>
  <c r="CR711"/>
  <c r="CP711"/>
  <c r="CN711"/>
  <c r="CL711"/>
  <c r="CJ711"/>
  <c r="CH711"/>
  <c r="CF711"/>
  <c r="CD711"/>
  <c r="CB711"/>
  <c r="BZ711"/>
  <c r="BX711"/>
  <c r="BV711"/>
  <c r="BT711"/>
  <c r="BR711"/>
  <c r="BP711"/>
  <c r="BN711"/>
  <c r="DL1103"/>
  <c r="DJ1103"/>
  <c r="DH1103"/>
  <c r="DF1103"/>
  <c r="DD1103"/>
  <c r="DB1103"/>
  <c r="CZ1103"/>
  <c r="CX1103"/>
  <c r="CV1103"/>
  <c r="CT1103"/>
  <c r="CR1103"/>
  <c r="CP1103"/>
  <c r="CL1103"/>
  <c r="CH1103"/>
  <c r="CF1103"/>
  <c r="CD1103"/>
  <c r="CB1103"/>
  <c r="BZ1103"/>
  <c r="BX1103"/>
  <c r="BV1103"/>
  <c r="BT1103"/>
  <c r="BR1103"/>
  <c r="BP1103"/>
  <c r="BN1103"/>
  <c r="DM1103"/>
  <c r="DK1103"/>
  <c r="DI1103"/>
  <c r="DG1103"/>
  <c r="DE1103"/>
  <c r="DC1103"/>
  <c r="DA1103"/>
  <c r="CY1103"/>
  <c r="CW1103"/>
  <c r="CU1103"/>
  <c r="CS1103"/>
  <c r="CQ1103"/>
  <c r="CO1103"/>
  <c r="CM1103"/>
  <c r="CG1103"/>
  <c r="CE1103"/>
  <c r="CC1103"/>
  <c r="CA1103"/>
  <c r="BY1103"/>
  <c r="BW1103"/>
  <c r="BU1103"/>
  <c r="BS1103"/>
  <c r="BQ1103"/>
  <c r="BO1103"/>
  <c r="DL1120"/>
  <c r="DJ1120"/>
  <c r="DH1120"/>
  <c r="DF1120"/>
  <c r="DD1120"/>
  <c r="DB1120"/>
  <c r="CZ1120"/>
  <c r="CX1120"/>
  <c r="CV1120"/>
  <c r="CT1120"/>
  <c r="CR1120"/>
  <c r="CP1120"/>
  <c r="CL1120"/>
  <c r="CH1120"/>
  <c r="CF1120"/>
  <c r="CD1120"/>
  <c r="CB1120"/>
  <c r="BZ1120"/>
  <c r="BX1120"/>
  <c r="BV1120"/>
  <c r="BT1120"/>
  <c r="BR1120"/>
  <c r="BP1120"/>
  <c r="BN1120"/>
  <c r="DM1120"/>
  <c r="DK1120"/>
  <c r="DI1120"/>
  <c r="DG1120"/>
  <c r="DE1120"/>
  <c r="DC1120"/>
  <c r="DA1120"/>
  <c r="CY1120"/>
  <c r="CW1120"/>
  <c r="CU1120"/>
  <c r="CS1120"/>
  <c r="CQ1120"/>
  <c r="CO1120"/>
  <c r="CM1120"/>
  <c r="CG1120"/>
  <c r="CE1120"/>
  <c r="CC1120"/>
  <c r="CA1120"/>
  <c r="BY1120"/>
  <c r="BW1120"/>
  <c r="BU1120"/>
  <c r="BS1120"/>
  <c r="BQ1120"/>
  <c r="BO1120"/>
  <c r="DL1172"/>
  <c r="DJ1172"/>
  <c r="DH1172"/>
  <c r="DF1172"/>
  <c r="DD1172"/>
  <c r="DB1172"/>
  <c r="CZ1172"/>
  <c r="CX1172"/>
  <c r="CV1172"/>
  <c r="CT1172"/>
  <c r="CR1172"/>
  <c r="CP1172"/>
  <c r="CL1172"/>
  <c r="CH1172"/>
  <c r="CF1172"/>
  <c r="CD1172"/>
  <c r="CB1172"/>
  <c r="BZ1172"/>
  <c r="BX1172"/>
  <c r="BV1172"/>
  <c r="BT1172"/>
  <c r="BR1172"/>
  <c r="BP1172"/>
  <c r="BN1172"/>
  <c r="DM1172"/>
  <c r="DK1172"/>
  <c r="DI1172"/>
  <c r="DG1172"/>
  <c r="DE1172"/>
  <c r="DC1172"/>
  <c r="DA1172"/>
  <c r="CY1172"/>
  <c r="CW1172"/>
  <c r="CU1172"/>
  <c r="CS1172"/>
  <c r="CQ1172"/>
  <c r="CO1172"/>
  <c r="CM1172"/>
  <c r="CG1172"/>
  <c r="CE1172"/>
  <c r="CC1172"/>
  <c r="CA1172"/>
  <c r="BY1172"/>
  <c r="BW1172"/>
  <c r="BU1172"/>
  <c r="BS1172"/>
  <c r="BQ1172"/>
  <c r="BO1172"/>
  <c r="DL1069"/>
  <c r="DJ1069"/>
  <c r="DH1069"/>
  <c r="DF1069"/>
  <c r="DD1069"/>
  <c r="DB1069"/>
  <c r="CZ1069"/>
  <c r="CX1069"/>
  <c r="CV1069"/>
  <c r="CT1069"/>
  <c r="CR1069"/>
  <c r="CP1069"/>
  <c r="CL1069"/>
  <c r="CH1069"/>
  <c r="CF1069"/>
  <c r="CD1069"/>
  <c r="CB1069"/>
  <c r="BZ1069"/>
  <c r="BX1069"/>
  <c r="BV1069"/>
  <c r="BT1069"/>
  <c r="BR1069"/>
  <c r="BP1069"/>
  <c r="BN1069"/>
  <c r="DM1069"/>
  <c r="DK1069"/>
  <c r="DI1069"/>
  <c r="DG1069"/>
  <c r="DE1069"/>
  <c r="DC1069"/>
  <c r="DA1069"/>
  <c r="CY1069"/>
  <c r="CW1069"/>
  <c r="CU1069"/>
  <c r="CS1069"/>
  <c r="CQ1069"/>
  <c r="CO1069"/>
  <c r="CM1069"/>
  <c r="CG1069"/>
  <c r="CE1069"/>
  <c r="CC1069"/>
  <c r="CA1069"/>
  <c r="BY1069"/>
  <c r="BW1069"/>
  <c r="BU1069"/>
  <c r="BS1069"/>
  <c r="BQ1069"/>
  <c r="BO1069"/>
  <c r="DL1086"/>
  <c r="DJ1086"/>
  <c r="DH1086"/>
  <c r="DF1086"/>
  <c r="DD1086"/>
  <c r="DB1086"/>
  <c r="CZ1086"/>
  <c r="CX1086"/>
  <c r="CV1086"/>
  <c r="CT1086"/>
  <c r="CR1086"/>
  <c r="CP1086"/>
  <c r="CL1086"/>
  <c r="CH1086"/>
  <c r="CF1086"/>
  <c r="CD1086"/>
  <c r="CB1086"/>
  <c r="BZ1086"/>
  <c r="BX1086"/>
  <c r="BV1086"/>
  <c r="BT1086"/>
  <c r="BR1086"/>
  <c r="BP1086"/>
  <c r="BN1086"/>
  <c r="DM1086"/>
  <c r="DK1086"/>
  <c r="DI1086"/>
  <c r="DG1086"/>
  <c r="DE1086"/>
  <c r="DC1086"/>
  <c r="DA1086"/>
  <c r="CY1086"/>
  <c r="CW1086"/>
  <c r="CU1086"/>
  <c r="CS1086"/>
  <c r="CQ1086"/>
  <c r="CO1086"/>
  <c r="CM1086"/>
  <c r="CG1086"/>
  <c r="CE1086"/>
  <c r="CC1086"/>
  <c r="CA1086"/>
  <c r="BY1086"/>
  <c r="BW1086"/>
  <c r="BU1086"/>
  <c r="BS1086"/>
  <c r="BQ1086"/>
  <c r="BO1086"/>
  <c r="DL1316"/>
  <c r="DJ1316"/>
  <c r="DH1316"/>
  <c r="DF1316"/>
  <c r="DD1316"/>
  <c r="DB1316"/>
  <c r="CZ1316"/>
  <c r="CX1316"/>
  <c r="CV1316"/>
  <c r="CT1316"/>
  <c r="CR1316"/>
  <c r="CP1316"/>
  <c r="CL1316"/>
  <c r="CH1316"/>
  <c r="CF1316"/>
  <c r="CD1316"/>
  <c r="CB1316"/>
  <c r="BZ1316"/>
  <c r="BX1316"/>
  <c r="BV1316"/>
  <c r="BT1316"/>
  <c r="BR1316"/>
  <c r="BP1316"/>
  <c r="BN1316"/>
  <c r="DM1316"/>
  <c r="DK1316"/>
  <c r="DI1316"/>
  <c r="DG1316"/>
  <c r="DE1316"/>
  <c r="DC1316"/>
  <c r="DA1316"/>
  <c r="CY1316"/>
  <c r="CW1316"/>
  <c r="CU1316"/>
  <c r="CS1316"/>
  <c r="CQ1316"/>
  <c r="CO1316"/>
  <c r="CM1316"/>
  <c r="CG1316"/>
  <c r="CE1316"/>
  <c r="CC1316"/>
  <c r="CA1316"/>
  <c r="BY1316"/>
  <c r="BW1316"/>
  <c r="BU1316"/>
  <c r="BS1316"/>
  <c r="BQ1316"/>
  <c r="BO1316"/>
  <c r="DL1137"/>
  <c r="DJ1137"/>
  <c r="DH1137"/>
  <c r="DF1137"/>
  <c r="DD1137"/>
  <c r="DB1137"/>
  <c r="CZ1137"/>
  <c r="CX1137"/>
  <c r="CV1137"/>
  <c r="CT1137"/>
  <c r="CR1137"/>
  <c r="CP1137"/>
  <c r="CL1137"/>
  <c r="CH1137"/>
  <c r="CF1137"/>
  <c r="CD1137"/>
  <c r="CB1137"/>
  <c r="BZ1137"/>
  <c r="BX1137"/>
  <c r="BV1137"/>
  <c r="BT1137"/>
  <c r="BR1137"/>
  <c r="BP1137"/>
  <c r="BN1137"/>
  <c r="DM1137"/>
  <c r="DK1137"/>
  <c r="DI1137"/>
  <c r="DG1137"/>
  <c r="DE1137"/>
  <c r="DC1137"/>
  <c r="DA1137"/>
  <c r="CY1137"/>
  <c r="CW1137"/>
  <c r="CU1137"/>
  <c r="CS1137"/>
  <c r="CQ1137"/>
  <c r="CO1137"/>
  <c r="CM1137"/>
  <c r="CG1137"/>
  <c r="CE1137"/>
  <c r="CC1137"/>
  <c r="CA1137"/>
  <c r="BY1137"/>
  <c r="BW1137"/>
  <c r="BU1137"/>
  <c r="BS1137"/>
  <c r="BQ1137"/>
  <c r="BO1137"/>
  <c r="DN1154"/>
  <c r="DO1154" s="1"/>
  <c r="DP1154" s="1"/>
  <c r="DQ1154" s="1"/>
  <c r="DR1154" s="1"/>
  <c r="DS1154" s="1"/>
  <c r="H1155"/>
  <c r="DN1227"/>
  <c r="DO1227" s="1"/>
  <c r="DP1227" s="1"/>
  <c r="DQ1227" s="1"/>
  <c r="DR1227" s="1"/>
  <c r="DS1227" s="1"/>
  <c r="H1228"/>
  <c r="H1262"/>
  <c r="H1280"/>
  <c r="DN1137"/>
  <c r="DO1137" s="1"/>
  <c r="DP1137" s="1"/>
  <c r="DQ1137" s="1"/>
  <c r="DR1137" s="1"/>
  <c r="DS1137" s="1"/>
  <c r="H1138"/>
  <c r="H1244"/>
  <c r="H1178"/>
  <c r="DN1069"/>
  <c r="DO1069" s="1"/>
  <c r="DP1069" s="1"/>
  <c r="DQ1069" s="1"/>
  <c r="DR1069" s="1"/>
  <c r="DS1069" s="1"/>
  <c r="H1070"/>
  <c r="DN1086"/>
  <c r="DO1086" s="1"/>
  <c r="DP1086" s="1"/>
  <c r="DQ1086" s="1"/>
  <c r="DR1086" s="1"/>
  <c r="DS1086" s="1"/>
  <c r="H1087"/>
  <c r="H1317"/>
  <c r="DP1068"/>
  <c r="DQ1068" s="1"/>
  <c r="DR1068" s="1"/>
  <c r="DS1068" s="1"/>
  <c r="DP1085"/>
  <c r="DQ1085" s="1"/>
  <c r="DR1085" s="1"/>
  <c r="DS1085" s="1"/>
  <c r="H1433"/>
  <c r="H1036"/>
  <c r="H1010"/>
  <c r="DN681"/>
  <c r="DQ681" s="1"/>
  <c r="DR681" s="1"/>
  <c r="DS681" s="1"/>
  <c r="DN711"/>
  <c r="DQ711" s="1"/>
  <c r="DR711" s="1"/>
  <c r="DS711" s="1"/>
  <c r="H1121"/>
  <c r="DN1120"/>
  <c r="DO1120" s="1"/>
  <c r="DP1120" s="1"/>
  <c r="DQ1120" s="1"/>
  <c r="DR1120" s="1"/>
  <c r="DS1120" s="1"/>
  <c r="DN1103"/>
  <c r="DO1103" s="1"/>
  <c r="DP1103" s="1"/>
  <c r="DQ1103" s="1"/>
  <c r="DR1103" s="1"/>
  <c r="DS1103" s="1"/>
  <c r="H1104"/>
  <c r="H1374"/>
  <c r="Y1448"/>
  <c r="X1457"/>
  <c r="X1455"/>
  <c r="AO1454"/>
  <c r="DQ1029"/>
  <c r="DR1029" s="1"/>
  <c r="DS1029" s="1"/>
  <c r="DP1119"/>
  <c r="DQ1119" s="1"/>
  <c r="DR1119" s="1"/>
  <c r="DS1119" s="1"/>
  <c r="DP1208"/>
  <c r="DQ1208" s="1"/>
  <c r="DR1208" s="1"/>
  <c r="DS1208" s="1"/>
  <c r="DP1051"/>
  <c r="DQ1051" s="1"/>
  <c r="DR1051" s="1"/>
  <c r="DS1051" s="1"/>
  <c r="DQ699"/>
  <c r="DR699" s="1"/>
  <c r="DS699" s="1"/>
  <c r="DP1242"/>
  <c r="DQ1242" s="1"/>
  <c r="DR1242" s="1"/>
  <c r="DS1242" s="1"/>
  <c r="DP1431"/>
  <c r="DQ1431" s="1"/>
  <c r="DR1431" s="1"/>
  <c r="DS1431" s="1"/>
  <c r="DP1172"/>
  <c r="DQ1172" s="1"/>
  <c r="DR1172" s="1"/>
  <c r="DS1172" s="1"/>
  <c r="DP1153"/>
  <c r="DQ1153" s="1"/>
  <c r="DR1153" s="1"/>
  <c r="DS1153" s="1"/>
  <c r="DP1189"/>
  <c r="DQ1189" s="1"/>
  <c r="DR1189" s="1"/>
  <c r="DS1189" s="1"/>
  <c r="DP1226"/>
  <c r="DQ1226" s="1"/>
  <c r="DR1226" s="1"/>
  <c r="DS1226" s="1"/>
  <c r="DP1136"/>
  <c r="DQ1136" s="1"/>
  <c r="DR1136" s="1"/>
  <c r="DS1136" s="1"/>
  <c r="DP680"/>
  <c r="DQ680" s="1"/>
  <c r="DR680" s="1"/>
  <c r="DS680" s="1"/>
  <c r="DP710"/>
  <c r="DQ710" s="1"/>
  <c r="DR710" s="1"/>
  <c r="DS710" s="1"/>
  <c r="DP666"/>
  <c r="DQ666" s="1"/>
  <c r="DR666" s="1"/>
  <c r="DS666" s="1"/>
  <c r="DP1018"/>
  <c r="DQ1018" s="1"/>
  <c r="DR1018" s="1"/>
  <c r="DS1018" s="1"/>
  <c r="DP1278"/>
  <c r="DQ1278" s="1"/>
  <c r="DR1278" s="1"/>
  <c r="DS1278" s="1"/>
  <c r="DP909"/>
  <c r="DQ909" s="1"/>
  <c r="DR909" s="1"/>
  <c r="DS909" s="1"/>
  <c r="DP877"/>
  <c r="DQ877" s="1"/>
  <c r="DR877" s="1"/>
  <c r="DS877" s="1"/>
  <c r="DP1005"/>
  <c r="DQ1005" s="1"/>
  <c r="DR1005" s="1"/>
  <c r="DS1005" s="1"/>
  <c r="DP972"/>
  <c r="DQ972" s="1"/>
  <c r="DR972" s="1"/>
  <c r="DS972" s="1"/>
  <c r="DP988"/>
  <c r="DQ988" s="1"/>
  <c r="DR988" s="1"/>
  <c r="DS988" s="1"/>
  <c r="DP1297"/>
  <c r="DQ1297" s="1"/>
  <c r="DR1297" s="1"/>
  <c r="DS1297" s="1"/>
  <c r="DP1372"/>
  <c r="DQ1372" s="1"/>
  <c r="DR1372" s="1"/>
  <c r="DS1372" s="1"/>
  <c r="DQ832"/>
  <c r="DR832" s="1"/>
  <c r="DS832" s="1"/>
  <c r="DP1315"/>
  <c r="DQ1315" s="1"/>
  <c r="DR1315" s="1"/>
  <c r="DS1315" s="1"/>
  <c r="DP1034"/>
  <c r="DQ1034" s="1"/>
  <c r="DR1034" s="1"/>
  <c r="DS1034" s="1"/>
  <c r="DP1353"/>
  <c r="DQ1353" s="1"/>
  <c r="DR1353" s="1"/>
  <c r="DS1353" s="1"/>
  <c r="DP1333"/>
  <c r="DQ1333" s="1"/>
  <c r="DR1333" s="1"/>
  <c r="DS1333" s="1"/>
  <c r="DP942"/>
  <c r="DQ942" s="1"/>
  <c r="DR942" s="1"/>
  <c r="DS942" s="1"/>
  <c r="DQ926"/>
  <c r="DR926" s="1"/>
  <c r="DS926" s="1"/>
  <c r="DP1260"/>
  <c r="DQ1260" s="1"/>
  <c r="DR1260" s="1"/>
  <c r="DS1260" s="1"/>
  <c r="DP893"/>
  <c r="DQ893" s="1"/>
  <c r="DR893" s="1"/>
  <c r="DS893" s="1"/>
  <c r="DP862"/>
  <c r="DQ862" s="1"/>
  <c r="DR862" s="1"/>
  <c r="DS862" s="1"/>
  <c r="DP652"/>
  <c r="DQ652" s="1"/>
  <c r="DR652" s="1"/>
  <c r="DS652" s="1"/>
  <c r="DP956"/>
  <c r="DQ956" s="1"/>
  <c r="DR956" s="1"/>
  <c r="DS956" s="1"/>
  <c r="DN720"/>
  <c r="DO720" s="1"/>
  <c r="DN943"/>
  <c r="DO943" s="1"/>
  <c r="DN1354"/>
  <c r="DO1354" s="1"/>
  <c r="DN1052"/>
  <c r="DO1052" s="1"/>
  <c r="DP1052" s="1"/>
  <c r="DN927"/>
  <c r="DO927" s="1"/>
  <c r="DN1298"/>
  <c r="DO1298" s="1"/>
  <c r="DN894"/>
  <c r="DO894" s="1"/>
  <c r="DN863"/>
  <c r="DO863" s="1"/>
  <c r="DN957"/>
  <c r="DO957" s="1"/>
  <c r="DN1279"/>
  <c r="DO1279" s="1"/>
  <c r="DN1432"/>
  <c r="DO1432" s="1"/>
  <c r="DN1178"/>
  <c r="DN989"/>
  <c r="DO989" s="1"/>
  <c r="DN1232"/>
  <c r="DO1232" s="1"/>
  <c r="DN833"/>
  <c r="DO833" s="1"/>
  <c r="DN1243"/>
  <c r="DO1243" s="1"/>
  <c r="DN1190"/>
  <c r="DO1190" s="1"/>
  <c r="DN1261"/>
  <c r="DO1261" s="1"/>
  <c r="DN1334"/>
  <c r="DO1334" s="1"/>
  <c r="DN1209"/>
  <c r="DO1209" s="1"/>
  <c r="DN910"/>
  <c r="DO910" s="1"/>
  <c r="DN878"/>
  <c r="DO878" s="1"/>
  <c r="DN973"/>
  <c r="DO973" s="1"/>
  <c r="DN1019"/>
  <c r="DO1019" s="1"/>
  <c r="DN1035"/>
  <c r="DO1035" s="1"/>
  <c r="DP1035" s="1"/>
  <c r="DN1373"/>
  <c r="DO1373" s="1"/>
  <c r="DN848"/>
  <c r="DO848" s="1"/>
  <c r="DN1009"/>
  <c r="H682"/>
  <c r="H712"/>
  <c r="DN667"/>
  <c r="DQ667" s="1"/>
  <c r="DN653"/>
  <c r="DQ653" s="1"/>
  <c r="AX1453"/>
  <c r="AW1450"/>
  <c r="DO847"/>
  <c r="DO1178"/>
  <c r="H668"/>
  <c r="H654"/>
  <c r="DN700"/>
  <c r="H721"/>
  <c r="H1191"/>
  <c r="H1210"/>
  <c r="H911"/>
  <c r="H879"/>
  <c r="H974"/>
  <c r="H1020"/>
  <c r="H990"/>
  <c r="H834"/>
  <c r="H944"/>
  <c r="H1355"/>
  <c r="H1053"/>
  <c r="H928"/>
  <c r="H1299"/>
  <c r="H895"/>
  <c r="H864"/>
  <c r="H958"/>
  <c r="H1042"/>
  <c r="H849"/>
  <c r="BD815"/>
  <c r="DG815" s="1"/>
  <c r="BC815"/>
  <c r="DF815" s="1"/>
  <c r="BB815"/>
  <c r="DE815" s="1"/>
  <c r="BA815"/>
  <c r="DD815" s="1"/>
  <c r="AZ815"/>
  <c r="DC815" s="1"/>
  <c r="AY815"/>
  <c r="DB815" s="1"/>
  <c r="AX815"/>
  <c r="DA815" s="1"/>
  <c r="AW815"/>
  <c r="CZ815" s="1"/>
  <c r="AV815"/>
  <c r="CY815" s="1"/>
  <c r="AU815"/>
  <c r="CX815" s="1"/>
  <c r="AT815"/>
  <c r="CW815" s="1"/>
  <c r="AS815"/>
  <c r="CV815" s="1"/>
  <c r="AR815"/>
  <c r="CU815" s="1"/>
  <c r="AQ815"/>
  <c r="CT815" s="1"/>
  <c r="AP815"/>
  <c r="CS815" s="1"/>
  <c r="AO815"/>
  <c r="CR815" s="1"/>
  <c r="AN815"/>
  <c r="CQ815" s="1"/>
  <c r="AM815"/>
  <c r="CP815" s="1"/>
  <c r="AL815"/>
  <c r="CO815" s="1"/>
  <c r="AK815"/>
  <c r="CN815" s="1"/>
  <c r="AH815"/>
  <c r="CK815" s="1"/>
  <c r="AG815"/>
  <c r="CJ815" s="1"/>
  <c r="AF815"/>
  <c r="CI815" s="1"/>
  <c r="AE815"/>
  <c r="CH815" s="1"/>
  <c r="AD815"/>
  <c r="CG815" s="1"/>
  <c r="AC815"/>
  <c r="CF815" s="1"/>
  <c r="AB815"/>
  <c r="CE815" s="1"/>
  <c r="AA815"/>
  <c r="CD815" s="1"/>
  <c r="Z815"/>
  <c r="CC815" s="1"/>
  <c r="Y815"/>
  <c r="CB815" s="1"/>
  <c r="X815"/>
  <c r="CA815" s="1"/>
  <c r="W815"/>
  <c r="BZ815" s="1"/>
  <c r="V815"/>
  <c r="BY815" s="1"/>
  <c r="U815"/>
  <c r="BX815" s="1"/>
  <c r="T815"/>
  <c r="BW815" s="1"/>
  <c r="S815"/>
  <c r="BV815" s="1"/>
  <c r="R815"/>
  <c r="BU815" s="1"/>
  <c r="Q815"/>
  <c r="BT815" s="1"/>
  <c r="P815"/>
  <c r="BS815" s="1"/>
  <c r="O815"/>
  <c r="BR815" s="1"/>
  <c r="N815"/>
  <c r="BQ815" s="1"/>
  <c r="M815"/>
  <c r="BP815" s="1"/>
  <c r="L815"/>
  <c r="BO815" s="1"/>
  <c r="K815"/>
  <c r="BN815" s="1"/>
  <c r="E815"/>
  <c r="I801"/>
  <c r="I802" s="1"/>
  <c r="I803" s="1"/>
  <c r="I804" s="1"/>
  <c r="I805" s="1"/>
  <c r="I806" s="1"/>
  <c r="I807" s="1"/>
  <c r="I808" s="1"/>
  <c r="I809" s="1"/>
  <c r="I810" s="1"/>
  <c r="I811" s="1"/>
  <c r="I812" s="1"/>
  <c r="I813" s="1"/>
  <c r="I814" s="1"/>
  <c r="DN814" s="1"/>
  <c r="H801"/>
  <c r="BD799"/>
  <c r="DG799" s="1"/>
  <c r="BC799"/>
  <c r="DF799" s="1"/>
  <c r="BB799"/>
  <c r="DE799" s="1"/>
  <c r="BA799"/>
  <c r="DD799" s="1"/>
  <c r="AZ799"/>
  <c r="DC799" s="1"/>
  <c r="AY799"/>
  <c r="DB799" s="1"/>
  <c r="AX799"/>
  <c r="DA799" s="1"/>
  <c r="AW799"/>
  <c r="CZ799" s="1"/>
  <c r="AV799"/>
  <c r="CY799" s="1"/>
  <c r="AU799"/>
  <c r="CX799" s="1"/>
  <c r="AT799"/>
  <c r="CW799" s="1"/>
  <c r="AS799"/>
  <c r="CV799" s="1"/>
  <c r="AR799"/>
  <c r="CU799" s="1"/>
  <c r="AQ799"/>
  <c r="CT799" s="1"/>
  <c r="AP799"/>
  <c r="CS799" s="1"/>
  <c r="AO799"/>
  <c r="CR799" s="1"/>
  <c r="AN799"/>
  <c r="CQ799" s="1"/>
  <c r="AM799"/>
  <c r="CP799" s="1"/>
  <c r="AL799"/>
  <c r="CO799" s="1"/>
  <c r="AK799"/>
  <c r="CN799" s="1"/>
  <c r="AH799"/>
  <c r="CK799" s="1"/>
  <c r="AG799"/>
  <c r="CJ799" s="1"/>
  <c r="AF799"/>
  <c r="CI799" s="1"/>
  <c r="AE799"/>
  <c r="CH799" s="1"/>
  <c r="AD799"/>
  <c r="CG799" s="1"/>
  <c r="AC799"/>
  <c r="CF799" s="1"/>
  <c r="AB799"/>
  <c r="CE799" s="1"/>
  <c r="AA799"/>
  <c r="CD799" s="1"/>
  <c r="Z799"/>
  <c r="CC799" s="1"/>
  <c r="Y799"/>
  <c r="CB799" s="1"/>
  <c r="X799"/>
  <c r="CA799" s="1"/>
  <c r="W799"/>
  <c r="BZ799" s="1"/>
  <c r="V799"/>
  <c r="BY799" s="1"/>
  <c r="U799"/>
  <c r="BX799" s="1"/>
  <c r="T799"/>
  <c r="BW799" s="1"/>
  <c r="S799"/>
  <c r="BV799" s="1"/>
  <c r="R799"/>
  <c r="BU799" s="1"/>
  <c r="Q799"/>
  <c r="BT799" s="1"/>
  <c r="P799"/>
  <c r="BS799" s="1"/>
  <c r="O799"/>
  <c r="BR799" s="1"/>
  <c r="N799"/>
  <c r="BQ799" s="1"/>
  <c r="M799"/>
  <c r="BP799" s="1"/>
  <c r="L799"/>
  <c r="BO799" s="1"/>
  <c r="K799"/>
  <c r="BN799" s="1"/>
  <c r="E799"/>
  <c r="H785"/>
  <c r="I785"/>
  <c r="I786" s="1"/>
  <c r="I787" s="1"/>
  <c r="I788" s="1"/>
  <c r="I789" s="1"/>
  <c r="I790" s="1"/>
  <c r="I791" s="1"/>
  <c r="I792" s="1"/>
  <c r="I793" s="1"/>
  <c r="I794" s="1"/>
  <c r="I795" s="1"/>
  <c r="I796" s="1"/>
  <c r="I797" s="1"/>
  <c r="I798" s="1"/>
  <c r="DN798" s="1"/>
  <c r="BD783"/>
  <c r="DG783" s="1"/>
  <c r="BC783"/>
  <c r="DF783" s="1"/>
  <c r="BB783"/>
  <c r="DE783" s="1"/>
  <c r="BA783"/>
  <c r="DD783" s="1"/>
  <c r="AZ783"/>
  <c r="DC783" s="1"/>
  <c r="AY783"/>
  <c r="DB783" s="1"/>
  <c r="AX783"/>
  <c r="DA783" s="1"/>
  <c r="AW783"/>
  <c r="CZ783" s="1"/>
  <c r="AV783"/>
  <c r="CY783" s="1"/>
  <c r="AU783"/>
  <c r="CX783" s="1"/>
  <c r="AT783"/>
  <c r="CW783" s="1"/>
  <c r="AS783"/>
  <c r="CV783" s="1"/>
  <c r="AR783"/>
  <c r="CU783" s="1"/>
  <c r="AQ783"/>
  <c r="CT783" s="1"/>
  <c r="AP783"/>
  <c r="CS783" s="1"/>
  <c r="AO783"/>
  <c r="CR783" s="1"/>
  <c r="AN783"/>
  <c r="CQ783" s="1"/>
  <c r="AM783"/>
  <c r="CP783" s="1"/>
  <c r="AL783"/>
  <c r="CO783" s="1"/>
  <c r="AK783"/>
  <c r="CN783" s="1"/>
  <c r="AH783"/>
  <c r="CK783" s="1"/>
  <c r="AG783"/>
  <c r="CJ783" s="1"/>
  <c r="AF783"/>
  <c r="CI783" s="1"/>
  <c r="AE783"/>
  <c r="CH783" s="1"/>
  <c r="AD783"/>
  <c r="CG783" s="1"/>
  <c r="AC783"/>
  <c r="CF783" s="1"/>
  <c r="AB783"/>
  <c r="CE783" s="1"/>
  <c r="AA783"/>
  <c r="CD783" s="1"/>
  <c r="Z783"/>
  <c r="CC783" s="1"/>
  <c r="Y783"/>
  <c r="CB783" s="1"/>
  <c r="X783"/>
  <c r="CA783" s="1"/>
  <c r="W783"/>
  <c r="BZ783" s="1"/>
  <c r="V783"/>
  <c r="BY783" s="1"/>
  <c r="U783"/>
  <c r="BX783" s="1"/>
  <c r="T783"/>
  <c r="BW783" s="1"/>
  <c r="S783"/>
  <c r="BV783" s="1"/>
  <c r="R783"/>
  <c r="BU783" s="1"/>
  <c r="Q783"/>
  <c r="BT783" s="1"/>
  <c r="P783"/>
  <c r="BS783" s="1"/>
  <c r="O783"/>
  <c r="BR783" s="1"/>
  <c r="N783"/>
  <c r="BQ783" s="1"/>
  <c r="M783"/>
  <c r="BP783" s="1"/>
  <c r="L783"/>
  <c r="BO783" s="1"/>
  <c r="K783"/>
  <c r="BN783" s="1"/>
  <c r="I766"/>
  <c r="I767" s="1"/>
  <c r="I768" s="1"/>
  <c r="I769" s="1"/>
  <c r="I770" s="1"/>
  <c r="I771" s="1"/>
  <c r="I772" s="1"/>
  <c r="I773" s="1"/>
  <c r="I774" s="1"/>
  <c r="DN774" s="1"/>
  <c r="BD765"/>
  <c r="DG765" s="1"/>
  <c r="BC765"/>
  <c r="DF765" s="1"/>
  <c r="BB765"/>
  <c r="DE765" s="1"/>
  <c r="BA765"/>
  <c r="DD765" s="1"/>
  <c r="AZ765"/>
  <c r="DC765" s="1"/>
  <c r="AY765"/>
  <c r="DB765" s="1"/>
  <c r="AX765"/>
  <c r="DA765" s="1"/>
  <c r="AW765"/>
  <c r="CZ765" s="1"/>
  <c r="AV765"/>
  <c r="CY765" s="1"/>
  <c r="AU765"/>
  <c r="CX765" s="1"/>
  <c r="AT765"/>
  <c r="CW765" s="1"/>
  <c r="AS765"/>
  <c r="CV765" s="1"/>
  <c r="AR765"/>
  <c r="CU765" s="1"/>
  <c r="AQ765"/>
  <c r="CT765" s="1"/>
  <c r="AP765"/>
  <c r="CS765" s="1"/>
  <c r="AO765"/>
  <c r="CR765" s="1"/>
  <c r="AN765"/>
  <c r="CQ765" s="1"/>
  <c r="AM765"/>
  <c r="CP765" s="1"/>
  <c r="AL765"/>
  <c r="CO765" s="1"/>
  <c r="AK765"/>
  <c r="CN765" s="1"/>
  <c r="AH765"/>
  <c r="CK765" s="1"/>
  <c r="AG765"/>
  <c r="CJ765" s="1"/>
  <c r="AF765"/>
  <c r="CI765" s="1"/>
  <c r="AE765"/>
  <c r="CH765" s="1"/>
  <c r="AD765"/>
  <c r="CG765" s="1"/>
  <c r="AC765"/>
  <c r="CF765" s="1"/>
  <c r="AB765"/>
  <c r="CE765" s="1"/>
  <c r="AA765"/>
  <c r="CD765" s="1"/>
  <c r="Z765"/>
  <c r="CC765" s="1"/>
  <c r="Y765"/>
  <c r="CB765" s="1"/>
  <c r="X765"/>
  <c r="CA765" s="1"/>
  <c r="W765"/>
  <c r="BZ765" s="1"/>
  <c r="V765"/>
  <c r="BY765" s="1"/>
  <c r="U765"/>
  <c r="BX765" s="1"/>
  <c r="T765"/>
  <c r="BW765" s="1"/>
  <c r="S765"/>
  <c r="BV765" s="1"/>
  <c r="R765"/>
  <c r="BU765" s="1"/>
  <c r="Q765"/>
  <c r="BT765" s="1"/>
  <c r="P765"/>
  <c r="BS765" s="1"/>
  <c r="O765"/>
  <c r="BR765" s="1"/>
  <c r="N765"/>
  <c r="BQ765" s="1"/>
  <c r="M765"/>
  <c r="BP765" s="1"/>
  <c r="L765"/>
  <c r="BO765" s="1"/>
  <c r="I750"/>
  <c r="I751" s="1"/>
  <c r="I752" s="1"/>
  <c r="I753" s="1"/>
  <c r="I754" s="1"/>
  <c r="I755" s="1"/>
  <c r="I756" s="1"/>
  <c r="I757" s="1"/>
  <c r="I758" s="1"/>
  <c r="I759" s="1"/>
  <c r="DN759" s="1"/>
  <c r="BD749"/>
  <c r="DG749" s="1"/>
  <c r="BC749"/>
  <c r="DF749" s="1"/>
  <c r="BB749"/>
  <c r="DE749" s="1"/>
  <c r="BA749"/>
  <c r="DD749" s="1"/>
  <c r="AZ749"/>
  <c r="DC749" s="1"/>
  <c r="AY749"/>
  <c r="DB749" s="1"/>
  <c r="AX749"/>
  <c r="DA749" s="1"/>
  <c r="AW749"/>
  <c r="CZ749" s="1"/>
  <c r="AV749"/>
  <c r="CY749" s="1"/>
  <c r="AU749"/>
  <c r="CX749" s="1"/>
  <c r="AT749"/>
  <c r="CW749" s="1"/>
  <c r="AS749"/>
  <c r="CV749" s="1"/>
  <c r="AR749"/>
  <c r="CU749" s="1"/>
  <c r="AQ749"/>
  <c r="CT749" s="1"/>
  <c r="AP749"/>
  <c r="CS749" s="1"/>
  <c r="AO749"/>
  <c r="CR749" s="1"/>
  <c r="AN749"/>
  <c r="CQ749" s="1"/>
  <c r="AM749"/>
  <c r="CP749" s="1"/>
  <c r="AL749"/>
  <c r="CO749" s="1"/>
  <c r="AK749"/>
  <c r="CN749" s="1"/>
  <c r="AH749"/>
  <c r="CK749" s="1"/>
  <c r="AG749"/>
  <c r="CJ749" s="1"/>
  <c r="AF749"/>
  <c r="CI749" s="1"/>
  <c r="AE749"/>
  <c r="CH749" s="1"/>
  <c r="AD749"/>
  <c r="CG749" s="1"/>
  <c r="AC749"/>
  <c r="CF749" s="1"/>
  <c r="AB749"/>
  <c r="CE749" s="1"/>
  <c r="AA749"/>
  <c r="CD749" s="1"/>
  <c r="Z749"/>
  <c r="CC749" s="1"/>
  <c r="Y749"/>
  <c r="CB749" s="1"/>
  <c r="X749"/>
  <c r="CA749" s="1"/>
  <c r="W749"/>
  <c r="BZ749" s="1"/>
  <c r="V749"/>
  <c r="BY749" s="1"/>
  <c r="U749"/>
  <c r="BX749" s="1"/>
  <c r="T749"/>
  <c r="BW749" s="1"/>
  <c r="S749"/>
  <c r="BV749" s="1"/>
  <c r="R749"/>
  <c r="BU749" s="1"/>
  <c r="Q749"/>
  <c r="BT749" s="1"/>
  <c r="P749"/>
  <c r="BS749" s="1"/>
  <c r="O749"/>
  <c r="BR749" s="1"/>
  <c r="N749"/>
  <c r="BQ749" s="1"/>
  <c r="M749"/>
  <c r="BP749" s="1"/>
  <c r="L749"/>
  <c r="BO749" s="1"/>
  <c r="I734"/>
  <c r="I735" s="1"/>
  <c r="I736" s="1"/>
  <c r="I737" s="1"/>
  <c r="I738" s="1"/>
  <c r="I739" s="1"/>
  <c r="I740" s="1"/>
  <c r="I741" s="1"/>
  <c r="I742" s="1"/>
  <c r="I743" s="1"/>
  <c r="DN743" s="1"/>
  <c r="DL1433" l="1"/>
  <c r="DJ1433"/>
  <c r="DH1433"/>
  <c r="DF1433"/>
  <c r="DD1433"/>
  <c r="DB1433"/>
  <c r="CZ1433"/>
  <c r="CX1433"/>
  <c r="CV1433"/>
  <c r="CT1433"/>
  <c r="CR1433"/>
  <c r="CP1433"/>
  <c r="CL1433"/>
  <c r="CH1433"/>
  <c r="CF1433"/>
  <c r="CD1433"/>
  <c r="CB1433"/>
  <c r="BZ1433"/>
  <c r="BX1433"/>
  <c r="BV1433"/>
  <c r="BT1433"/>
  <c r="BR1433"/>
  <c r="BP1433"/>
  <c r="BN1433"/>
  <c r="DM1433"/>
  <c r="DK1433"/>
  <c r="DI1433"/>
  <c r="DG1433"/>
  <c r="DE1433"/>
  <c r="DC1433"/>
  <c r="DA1433"/>
  <c r="CY1433"/>
  <c r="CW1433"/>
  <c r="CU1433"/>
  <c r="CS1433"/>
  <c r="CQ1433"/>
  <c r="CO1433"/>
  <c r="CM1433"/>
  <c r="CG1433"/>
  <c r="CE1433"/>
  <c r="CC1433"/>
  <c r="CA1433"/>
  <c r="BY1433"/>
  <c r="BW1433"/>
  <c r="BU1433"/>
  <c r="BS1433"/>
  <c r="BQ1433"/>
  <c r="BO1433"/>
  <c r="DM785"/>
  <c r="DK785"/>
  <c r="DI785"/>
  <c r="DG785"/>
  <c r="DE785"/>
  <c r="DC785"/>
  <c r="DA785"/>
  <c r="CY785"/>
  <c r="CW785"/>
  <c r="CU785"/>
  <c r="CS785"/>
  <c r="CQ785"/>
  <c r="CO785"/>
  <c r="CM785"/>
  <c r="CA785"/>
  <c r="BY785"/>
  <c r="BW785"/>
  <c r="BU785"/>
  <c r="BS785"/>
  <c r="BQ785"/>
  <c r="BO785"/>
  <c r="DL785"/>
  <c r="DJ785"/>
  <c r="DH785"/>
  <c r="DF785"/>
  <c r="DD785"/>
  <c r="DB785"/>
  <c r="CZ785"/>
  <c r="CX785"/>
  <c r="CV785"/>
  <c r="CT785"/>
  <c r="CR785"/>
  <c r="CP785"/>
  <c r="CL785"/>
  <c r="CB785"/>
  <c r="BZ785"/>
  <c r="BX785"/>
  <c r="BV785"/>
  <c r="BT785"/>
  <c r="BR785"/>
  <c r="BP785"/>
  <c r="BN785"/>
  <c r="DM801"/>
  <c r="DK801"/>
  <c r="DI801"/>
  <c r="DG801"/>
  <c r="DE801"/>
  <c r="DC801"/>
  <c r="DA801"/>
  <c r="CY801"/>
  <c r="CW801"/>
  <c r="CU801"/>
  <c r="CS801"/>
  <c r="CQ801"/>
  <c r="CO801"/>
  <c r="CM801"/>
  <c r="CA801"/>
  <c r="BY801"/>
  <c r="BW801"/>
  <c r="BU801"/>
  <c r="BS801"/>
  <c r="BQ801"/>
  <c r="BO801"/>
  <c r="DL801"/>
  <c r="DJ801"/>
  <c r="DH801"/>
  <c r="DF801"/>
  <c r="DD801"/>
  <c r="DB801"/>
  <c r="CZ801"/>
  <c r="CX801"/>
  <c r="CV801"/>
  <c r="CT801"/>
  <c r="CR801"/>
  <c r="CP801"/>
  <c r="CL801"/>
  <c r="CB801"/>
  <c r="BZ801"/>
  <c r="BX801"/>
  <c r="BV801"/>
  <c r="BT801"/>
  <c r="BR801"/>
  <c r="BP801"/>
  <c r="BN801"/>
  <c r="DM1042"/>
  <c r="DK1042"/>
  <c r="DI1042"/>
  <c r="DC1042"/>
  <c r="DA1042"/>
  <c r="CY1042"/>
  <c r="CW1042"/>
  <c r="CU1042"/>
  <c r="CS1042"/>
  <c r="CQ1042"/>
  <c r="CO1042"/>
  <c r="CM1042"/>
  <c r="CK1042"/>
  <c r="CI1042"/>
  <c r="CG1042"/>
  <c r="CE1042"/>
  <c r="CC1042"/>
  <c r="CA1042"/>
  <c r="BY1042"/>
  <c r="BW1042"/>
  <c r="BU1042"/>
  <c r="BS1042"/>
  <c r="BQ1042"/>
  <c r="BO1042"/>
  <c r="DL1042"/>
  <c r="DJ1042"/>
  <c r="DH1042"/>
  <c r="DB1042"/>
  <c r="CZ1042"/>
  <c r="CX1042"/>
  <c r="CV1042"/>
  <c r="CT1042"/>
  <c r="CR1042"/>
  <c r="CP1042"/>
  <c r="CN1042"/>
  <c r="CL1042"/>
  <c r="CJ1042"/>
  <c r="CH1042"/>
  <c r="CF1042"/>
  <c r="CD1042"/>
  <c r="CB1042"/>
  <c r="BZ1042"/>
  <c r="BX1042"/>
  <c r="BV1042"/>
  <c r="BT1042"/>
  <c r="BR1042"/>
  <c r="BP1042"/>
  <c r="BN1042"/>
  <c r="DM864"/>
  <c r="DK864"/>
  <c r="DI864"/>
  <c r="DG864"/>
  <c r="DE864"/>
  <c r="DC864"/>
  <c r="DA864"/>
  <c r="CY864"/>
  <c r="CW864"/>
  <c r="CU864"/>
  <c r="CS864"/>
  <c r="CQ864"/>
  <c r="CO864"/>
  <c r="CM864"/>
  <c r="CA864"/>
  <c r="BY864"/>
  <c r="BW864"/>
  <c r="BU864"/>
  <c r="BS864"/>
  <c r="BQ864"/>
  <c r="BO864"/>
  <c r="DL864"/>
  <c r="DH864"/>
  <c r="DD864"/>
  <c r="CZ864"/>
  <c r="CV864"/>
  <c r="CR864"/>
  <c r="BZ864"/>
  <c r="BV864"/>
  <c r="BR864"/>
  <c r="BN864"/>
  <c r="DJ864"/>
  <c r="DF864"/>
  <c r="DB864"/>
  <c r="CX864"/>
  <c r="CT864"/>
  <c r="CP864"/>
  <c r="CL864"/>
  <c r="CB864"/>
  <c r="BX864"/>
  <c r="BT864"/>
  <c r="BP864"/>
  <c r="DL1299"/>
  <c r="DJ1299"/>
  <c r="DH1299"/>
  <c r="DF1299"/>
  <c r="DD1299"/>
  <c r="DB1299"/>
  <c r="CZ1299"/>
  <c r="CX1299"/>
  <c r="CV1299"/>
  <c r="CT1299"/>
  <c r="CR1299"/>
  <c r="CP1299"/>
  <c r="CL1299"/>
  <c r="CH1299"/>
  <c r="CF1299"/>
  <c r="CD1299"/>
  <c r="CB1299"/>
  <c r="BZ1299"/>
  <c r="BX1299"/>
  <c r="BV1299"/>
  <c r="BT1299"/>
  <c r="BR1299"/>
  <c r="BP1299"/>
  <c r="BN1299"/>
  <c r="DM1299"/>
  <c r="DK1299"/>
  <c r="DI1299"/>
  <c r="DG1299"/>
  <c r="DE1299"/>
  <c r="DC1299"/>
  <c r="DA1299"/>
  <c r="CY1299"/>
  <c r="CW1299"/>
  <c r="CU1299"/>
  <c r="CS1299"/>
  <c r="CQ1299"/>
  <c r="CO1299"/>
  <c r="CM1299"/>
  <c r="CG1299"/>
  <c r="CE1299"/>
  <c r="CC1299"/>
  <c r="CA1299"/>
  <c r="BY1299"/>
  <c r="BW1299"/>
  <c r="BU1299"/>
  <c r="BS1299"/>
  <c r="BQ1299"/>
  <c r="BO1299"/>
  <c r="DL1053"/>
  <c r="DJ1053"/>
  <c r="DH1053"/>
  <c r="DF1053"/>
  <c r="DD1053"/>
  <c r="DB1053"/>
  <c r="CZ1053"/>
  <c r="CX1053"/>
  <c r="CV1053"/>
  <c r="CT1053"/>
  <c r="CR1053"/>
  <c r="CP1053"/>
  <c r="CL1053"/>
  <c r="CH1053"/>
  <c r="CF1053"/>
  <c r="CD1053"/>
  <c r="CB1053"/>
  <c r="BZ1053"/>
  <c r="BX1053"/>
  <c r="BV1053"/>
  <c r="BT1053"/>
  <c r="BR1053"/>
  <c r="BP1053"/>
  <c r="BN1053"/>
  <c r="DM1053"/>
  <c r="DK1053"/>
  <c r="DI1053"/>
  <c r="DG1053"/>
  <c r="DE1053"/>
  <c r="DC1053"/>
  <c r="DA1053"/>
  <c r="CY1053"/>
  <c r="CW1053"/>
  <c r="CU1053"/>
  <c r="CS1053"/>
  <c r="CQ1053"/>
  <c r="CO1053"/>
  <c r="CM1053"/>
  <c r="CG1053"/>
  <c r="CE1053"/>
  <c r="CC1053"/>
  <c r="CA1053"/>
  <c r="BY1053"/>
  <c r="BW1053"/>
  <c r="BU1053"/>
  <c r="BS1053"/>
  <c r="BQ1053"/>
  <c r="BO1053"/>
  <c r="DM944"/>
  <c r="DK944"/>
  <c r="DI944"/>
  <c r="DC944"/>
  <c r="DA944"/>
  <c r="CY944"/>
  <c r="CW944"/>
  <c r="CU944"/>
  <c r="CS944"/>
  <c r="CQ944"/>
  <c r="CO944"/>
  <c r="CM944"/>
  <c r="CK944"/>
  <c r="CI944"/>
  <c r="CG944"/>
  <c r="CE944"/>
  <c r="CC944"/>
  <c r="CA944"/>
  <c r="BY944"/>
  <c r="BW944"/>
  <c r="BU944"/>
  <c r="BS944"/>
  <c r="BQ944"/>
  <c r="BO944"/>
  <c r="DL944"/>
  <c r="DJ944"/>
  <c r="DH944"/>
  <c r="DB944"/>
  <c r="CZ944"/>
  <c r="CX944"/>
  <c r="CV944"/>
  <c r="CT944"/>
  <c r="CR944"/>
  <c r="CP944"/>
  <c r="CN944"/>
  <c r="CL944"/>
  <c r="CJ944"/>
  <c r="CH944"/>
  <c r="CF944"/>
  <c r="CD944"/>
  <c r="CB944"/>
  <c r="BZ944"/>
  <c r="BX944"/>
  <c r="BV944"/>
  <c r="BT944"/>
  <c r="BR944"/>
  <c r="BP944"/>
  <c r="BN944"/>
  <c r="DM990"/>
  <c r="DK990"/>
  <c r="DI990"/>
  <c r="DC990"/>
  <c r="DA990"/>
  <c r="CY990"/>
  <c r="CW990"/>
  <c r="CU990"/>
  <c r="CS990"/>
  <c r="CQ990"/>
  <c r="CO990"/>
  <c r="CM990"/>
  <c r="CK990"/>
  <c r="CI990"/>
  <c r="CG990"/>
  <c r="CE990"/>
  <c r="CC990"/>
  <c r="CA990"/>
  <c r="BY990"/>
  <c r="BW990"/>
  <c r="BU990"/>
  <c r="BS990"/>
  <c r="BQ990"/>
  <c r="BO990"/>
  <c r="DL990"/>
  <c r="DJ990"/>
  <c r="DH990"/>
  <c r="DB990"/>
  <c r="CZ990"/>
  <c r="CX990"/>
  <c r="CV990"/>
  <c r="CT990"/>
  <c r="CR990"/>
  <c r="CP990"/>
  <c r="CN990"/>
  <c r="CL990"/>
  <c r="CJ990"/>
  <c r="CH990"/>
  <c r="CF990"/>
  <c r="CD990"/>
  <c r="CB990"/>
  <c r="BZ990"/>
  <c r="BX990"/>
  <c r="BV990"/>
  <c r="BT990"/>
  <c r="BR990"/>
  <c r="BP990"/>
  <c r="BN990"/>
  <c r="DM974"/>
  <c r="DK974"/>
  <c r="DI974"/>
  <c r="DC974"/>
  <c r="DA974"/>
  <c r="CY974"/>
  <c r="CW974"/>
  <c r="CU974"/>
  <c r="CS974"/>
  <c r="CQ974"/>
  <c r="CO974"/>
  <c r="CM974"/>
  <c r="CK974"/>
  <c r="CI974"/>
  <c r="CG974"/>
  <c r="CE974"/>
  <c r="CC974"/>
  <c r="CA974"/>
  <c r="BY974"/>
  <c r="BW974"/>
  <c r="BU974"/>
  <c r="BS974"/>
  <c r="BQ974"/>
  <c r="BO974"/>
  <c r="DL974"/>
  <c r="DJ974"/>
  <c r="DH974"/>
  <c r="DB974"/>
  <c r="CZ974"/>
  <c r="CX974"/>
  <c r="CV974"/>
  <c r="CT974"/>
  <c r="CR974"/>
  <c r="CP974"/>
  <c r="CN974"/>
  <c r="CL974"/>
  <c r="CJ974"/>
  <c r="CH974"/>
  <c r="CF974"/>
  <c r="CD974"/>
  <c r="CB974"/>
  <c r="BZ974"/>
  <c r="BX974"/>
  <c r="BV974"/>
  <c r="BT974"/>
  <c r="BR974"/>
  <c r="BP974"/>
  <c r="BN974"/>
  <c r="DM911"/>
  <c r="DK911"/>
  <c r="DI911"/>
  <c r="DG911"/>
  <c r="DE911"/>
  <c r="DC911"/>
  <c r="DA911"/>
  <c r="CY911"/>
  <c r="CW911"/>
  <c r="CU911"/>
  <c r="CS911"/>
  <c r="CQ911"/>
  <c r="CO911"/>
  <c r="CM911"/>
  <c r="CA911"/>
  <c r="BY911"/>
  <c r="BW911"/>
  <c r="BU911"/>
  <c r="BS911"/>
  <c r="BQ911"/>
  <c r="BO911"/>
  <c r="DL911"/>
  <c r="DJ911"/>
  <c r="DH911"/>
  <c r="DF911"/>
  <c r="DD911"/>
  <c r="DB911"/>
  <c r="CZ911"/>
  <c r="CX911"/>
  <c r="CV911"/>
  <c r="CT911"/>
  <c r="CR911"/>
  <c r="CP911"/>
  <c r="CL911"/>
  <c r="CB911"/>
  <c r="BZ911"/>
  <c r="BX911"/>
  <c r="BV911"/>
  <c r="BT911"/>
  <c r="BR911"/>
  <c r="BP911"/>
  <c r="BN911"/>
  <c r="DL1191"/>
  <c r="DJ1191"/>
  <c r="DH1191"/>
  <c r="DF1191"/>
  <c r="DD1191"/>
  <c r="DB1191"/>
  <c r="CZ1191"/>
  <c r="CX1191"/>
  <c r="CV1191"/>
  <c r="CT1191"/>
  <c r="CR1191"/>
  <c r="CP1191"/>
  <c r="CL1191"/>
  <c r="CH1191"/>
  <c r="CF1191"/>
  <c r="CD1191"/>
  <c r="CB1191"/>
  <c r="BZ1191"/>
  <c r="BX1191"/>
  <c r="BV1191"/>
  <c r="BT1191"/>
  <c r="BR1191"/>
  <c r="BP1191"/>
  <c r="BN1191"/>
  <c r="DM1191"/>
  <c r="DK1191"/>
  <c r="DI1191"/>
  <c r="DG1191"/>
  <c r="DE1191"/>
  <c r="DC1191"/>
  <c r="DA1191"/>
  <c r="CY1191"/>
  <c r="CW1191"/>
  <c r="CU1191"/>
  <c r="CS1191"/>
  <c r="CQ1191"/>
  <c r="CO1191"/>
  <c r="CM1191"/>
  <c r="CG1191"/>
  <c r="CE1191"/>
  <c r="CC1191"/>
  <c r="CA1191"/>
  <c r="BY1191"/>
  <c r="BW1191"/>
  <c r="BU1191"/>
  <c r="BS1191"/>
  <c r="BQ1191"/>
  <c r="BO1191"/>
  <c r="DL668"/>
  <c r="DJ668"/>
  <c r="DH668"/>
  <c r="DB668"/>
  <c r="CZ668"/>
  <c r="CX668"/>
  <c r="CV668"/>
  <c r="CT668"/>
  <c r="CR668"/>
  <c r="CP668"/>
  <c r="CN668"/>
  <c r="CL668"/>
  <c r="CJ668"/>
  <c r="CH668"/>
  <c r="CF668"/>
  <c r="CD668"/>
  <c r="CB668"/>
  <c r="BZ668"/>
  <c r="BX668"/>
  <c r="BV668"/>
  <c r="BT668"/>
  <c r="BR668"/>
  <c r="BP668"/>
  <c r="BN668"/>
  <c r="DM668"/>
  <c r="DK668"/>
  <c r="DI668"/>
  <c r="DC668"/>
  <c r="DA668"/>
  <c r="CY668"/>
  <c r="CW668"/>
  <c r="CU668"/>
  <c r="CS668"/>
  <c r="CQ668"/>
  <c r="CO668"/>
  <c r="CM668"/>
  <c r="CK668"/>
  <c r="CI668"/>
  <c r="CG668"/>
  <c r="CE668"/>
  <c r="CC668"/>
  <c r="CA668"/>
  <c r="BY668"/>
  <c r="BW668"/>
  <c r="BU668"/>
  <c r="BS668"/>
  <c r="BQ668"/>
  <c r="BO668"/>
  <c r="DM712"/>
  <c r="DK712"/>
  <c r="DI712"/>
  <c r="DC712"/>
  <c r="DA712"/>
  <c r="CY712"/>
  <c r="CW712"/>
  <c r="CU712"/>
  <c r="CS712"/>
  <c r="CQ712"/>
  <c r="CO712"/>
  <c r="CM712"/>
  <c r="CK712"/>
  <c r="CI712"/>
  <c r="CG712"/>
  <c r="CE712"/>
  <c r="CC712"/>
  <c r="CA712"/>
  <c r="BY712"/>
  <c r="BW712"/>
  <c r="BU712"/>
  <c r="BS712"/>
  <c r="BQ712"/>
  <c r="BO712"/>
  <c r="DL712"/>
  <c r="DJ712"/>
  <c r="DH712"/>
  <c r="DB712"/>
  <c r="CZ712"/>
  <c r="CX712"/>
  <c r="CV712"/>
  <c r="CT712"/>
  <c r="CR712"/>
  <c r="CP712"/>
  <c r="CN712"/>
  <c r="CL712"/>
  <c r="CJ712"/>
  <c r="CH712"/>
  <c r="CF712"/>
  <c r="CD712"/>
  <c r="CB712"/>
  <c r="BZ712"/>
  <c r="BX712"/>
  <c r="BV712"/>
  <c r="BT712"/>
  <c r="BR712"/>
  <c r="BP712"/>
  <c r="BN712"/>
  <c r="DL1374"/>
  <c r="DJ1374"/>
  <c r="DH1374"/>
  <c r="DF1374"/>
  <c r="DD1374"/>
  <c r="DB1374"/>
  <c r="CZ1374"/>
  <c r="CX1374"/>
  <c r="CV1374"/>
  <c r="CT1374"/>
  <c r="CR1374"/>
  <c r="CP1374"/>
  <c r="CL1374"/>
  <c r="CH1374"/>
  <c r="CF1374"/>
  <c r="CD1374"/>
  <c r="CB1374"/>
  <c r="BZ1374"/>
  <c r="BX1374"/>
  <c r="BV1374"/>
  <c r="BT1374"/>
  <c r="BR1374"/>
  <c r="BP1374"/>
  <c r="BN1374"/>
  <c r="DM1374"/>
  <c r="DK1374"/>
  <c r="DI1374"/>
  <c r="DG1374"/>
  <c r="DE1374"/>
  <c r="DC1374"/>
  <c r="DA1374"/>
  <c r="CY1374"/>
  <c r="CW1374"/>
  <c r="CU1374"/>
  <c r="CS1374"/>
  <c r="CQ1374"/>
  <c r="CO1374"/>
  <c r="CM1374"/>
  <c r="CG1374"/>
  <c r="CE1374"/>
  <c r="CC1374"/>
  <c r="CA1374"/>
  <c r="BY1374"/>
  <c r="BW1374"/>
  <c r="BU1374"/>
  <c r="BS1374"/>
  <c r="BQ1374"/>
  <c r="BO1374"/>
  <c r="DL1121"/>
  <c r="DJ1121"/>
  <c r="DH1121"/>
  <c r="DF1121"/>
  <c r="DD1121"/>
  <c r="DB1121"/>
  <c r="CZ1121"/>
  <c r="CX1121"/>
  <c r="CV1121"/>
  <c r="CT1121"/>
  <c r="CR1121"/>
  <c r="CP1121"/>
  <c r="CL1121"/>
  <c r="CH1121"/>
  <c r="CF1121"/>
  <c r="CD1121"/>
  <c r="CB1121"/>
  <c r="BZ1121"/>
  <c r="BX1121"/>
  <c r="BV1121"/>
  <c r="BT1121"/>
  <c r="BR1121"/>
  <c r="BP1121"/>
  <c r="BN1121"/>
  <c r="DM1121"/>
  <c r="DK1121"/>
  <c r="DI1121"/>
  <c r="DG1121"/>
  <c r="DE1121"/>
  <c r="DC1121"/>
  <c r="DA1121"/>
  <c r="CY1121"/>
  <c r="CW1121"/>
  <c r="CU1121"/>
  <c r="CS1121"/>
  <c r="CQ1121"/>
  <c r="CO1121"/>
  <c r="CM1121"/>
  <c r="CG1121"/>
  <c r="CE1121"/>
  <c r="CC1121"/>
  <c r="CA1121"/>
  <c r="BY1121"/>
  <c r="BW1121"/>
  <c r="BU1121"/>
  <c r="BS1121"/>
  <c r="BQ1121"/>
  <c r="BO1121"/>
  <c r="DM1036"/>
  <c r="DK1036"/>
  <c r="DI1036"/>
  <c r="DG1036"/>
  <c r="DE1036"/>
  <c r="DC1036"/>
  <c r="DA1036"/>
  <c r="CY1036"/>
  <c r="CW1036"/>
  <c r="CU1036"/>
  <c r="CS1036"/>
  <c r="CQ1036"/>
  <c r="CO1036"/>
  <c r="CM1036"/>
  <c r="CG1036"/>
  <c r="CE1036"/>
  <c r="CC1036"/>
  <c r="CA1036"/>
  <c r="BY1036"/>
  <c r="BW1036"/>
  <c r="BU1036"/>
  <c r="BS1036"/>
  <c r="BQ1036"/>
  <c r="BO1036"/>
  <c r="DL1036"/>
  <c r="DJ1036"/>
  <c r="DH1036"/>
  <c r="DF1036"/>
  <c r="DD1036"/>
  <c r="DB1036"/>
  <c r="CZ1036"/>
  <c r="CX1036"/>
  <c r="CV1036"/>
  <c r="CT1036"/>
  <c r="CR1036"/>
  <c r="CP1036"/>
  <c r="CL1036"/>
  <c r="CH1036"/>
  <c r="CF1036"/>
  <c r="CD1036"/>
  <c r="CB1036"/>
  <c r="BZ1036"/>
  <c r="BX1036"/>
  <c r="BV1036"/>
  <c r="BT1036"/>
  <c r="BR1036"/>
  <c r="BP1036"/>
  <c r="BN1036"/>
  <c r="DL1317"/>
  <c r="DJ1317"/>
  <c r="DH1317"/>
  <c r="DF1317"/>
  <c r="DD1317"/>
  <c r="DB1317"/>
  <c r="CZ1317"/>
  <c r="CX1317"/>
  <c r="CV1317"/>
  <c r="CT1317"/>
  <c r="CR1317"/>
  <c r="CP1317"/>
  <c r="CL1317"/>
  <c r="CH1317"/>
  <c r="CF1317"/>
  <c r="CD1317"/>
  <c r="CB1317"/>
  <c r="BZ1317"/>
  <c r="BX1317"/>
  <c r="BV1317"/>
  <c r="BT1317"/>
  <c r="BR1317"/>
  <c r="BP1317"/>
  <c r="BN1317"/>
  <c r="DM1317"/>
  <c r="DK1317"/>
  <c r="DI1317"/>
  <c r="DG1317"/>
  <c r="DE1317"/>
  <c r="DC1317"/>
  <c r="DA1317"/>
  <c r="CY1317"/>
  <c r="CW1317"/>
  <c r="CU1317"/>
  <c r="CS1317"/>
  <c r="CQ1317"/>
  <c r="CO1317"/>
  <c r="CM1317"/>
  <c r="CG1317"/>
  <c r="CE1317"/>
  <c r="CC1317"/>
  <c r="CA1317"/>
  <c r="BY1317"/>
  <c r="BW1317"/>
  <c r="BU1317"/>
  <c r="BS1317"/>
  <c r="BQ1317"/>
  <c r="BO1317"/>
  <c r="DL1244"/>
  <c r="DJ1244"/>
  <c r="DH1244"/>
  <c r="DF1244"/>
  <c r="DD1244"/>
  <c r="DB1244"/>
  <c r="CZ1244"/>
  <c r="CX1244"/>
  <c r="CV1244"/>
  <c r="CT1244"/>
  <c r="CR1244"/>
  <c r="CP1244"/>
  <c r="CL1244"/>
  <c r="CH1244"/>
  <c r="CF1244"/>
  <c r="CD1244"/>
  <c r="CB1244"/>
  <c r="BZ1244"/>
  <c r="BX1244"/>
  <c r="BV1244"/>
  <c r="BT1244"/>
  <c r="BR1244"/>
  <c r="BP1244"/>
  <c r="BN1244"/>
  <c r="DM1244"/>
  <c r="DK1244"/>
  <c r="DI1244"/>
  <c r="DG1244"/>
  <c r="DE1244"/>
  <c r="DC1244"/>
  <c r="DA1244"/>
  <c r="CY1244"/>
  <c r="CW1244"/>
  <c r="CU1244"/>
  <c r="CS1244"/>
  <c r="CQ1244"/>
  <c r="CO1244"/>
  <c r="CM1244"/>
  <c r="CG1244"/>
  <c r="CE1244"/>
  <c r="CC1244"/>
  <c r="CA1244"/>
  <c r="BY1244"/>
  <c r="BW1244"/>
  <c r="BU1244"/>
  <c r="BS1244"/>
  <c r="BQ1244"/>
  <c r="BO1244"/>
  <c r="DL1262"/>
  <c r="DJ1262"/>
  <c r="DH1262"/>
  <c r="DF1262"/>
  <c r="DD1262"/>
  <c r="DB1262"/>
  <c r="CZ1262"/>
  <c r="CX1262"/>
  <c r="CV1262"/>
  <c r="CT1262"/>
  <c r="CR1262"/>
  <c r="CP1262"/>
  <c r="CL1262"/>
  <c r="CH1262"/>
  <c r="CF1262"/>
  <c r="CD1262"/>
  <c r="CB1262"/>
  <c r="BZ1262"/>
  <c r="BX1262"/>
  <c r="BV1262"/>
  <c r="BT1262"/>
  <c r="BR1262"/>
  <c r="BP1262"/>
  <c r="BN1262"/>
  <c r="DM1262"/>
  <c r="DK1262"/>
  <c r="DI1262"/>
  <c r="DG1262"/>
  <c r="DE1262"/>
  <c r="DC1262"/>
  <c r="DA1262"/>
  <c r="CY1262"/>
  <c r="CW1262"/>
  <c r="CU1262"/>
  <c r="CS1262"/>
  <c r="CQ1262"/>
  <c r="CO1262"/>
  <c r="CM1262"/>
  <c r="CG1262"/>
  <c r="CE1262"/>
  <c r="CC1262"/>
  <c r="CA1262"/>
  <c r="BY1262"/>
  <c r="BW1262"/>
  <c r="BU1262"/>
  <c r="BS1262"/>
  <c r="BQ1262"/>
  <c r="BO1262"/>
  <c r="DM849"/>
  <c r="DK849"/>
  <c r="DI849"/>
  <c r="DG849"/>
  <c r="DE849"/>
  <c r="DC849"/>
  <c r="DA849"/>
  <c r="CY849"/>
  <c r="CW849"/>
  <c r="CU849"/>
  <c r="CS849"/>
  <c r="CQ849"/>
  <c r="CO849"/>
  <c r="CM849"/>
  <c r="CA849"/>
  <c r="BY849"/>
  <c r="BW849"/>
  <c r="BU849"/>
  <c r="BS849"/>
  <c r="BQ849"/>
  <c r="BO849"/>
  <c r="DL849"/>
  <c r="DH849"/>
  <c r="DD849"/>
  <c r="CZ849"/>
  <c r="CV849"/>
  <c r="CR849"/>
  <c r="BZ849"/>
  <c r="BV849"/>
  <c r="BR849"/>
  <c r="BN849"/>
  <c r="DJ849"/>
  <c r="DF849"/>
  <c r="DB849"/>
  <c r="CX849"/>
  <c r="CT849"/>
  <c r="CP849"/>
  <c r="CL849"/>
  <c r="CB849"/>
  <c r="BX849"/>
  <c r="BT849"/>
  <c r="BP849"/>
  <c r="DM958"/>
  <c r="DK958"/>
  <c r="DI958"/>
  <c r="DG958"/>
  <c r="DE958"/>
  <c r="DC958"/>
  <c r="DA958"/>
  <c r="CY958"/>
  <c r="CW958"/>
  <c r="CU958"/>
  <c r="CS958"/>
  <c r="CQ958"/>
  <c r="CO958"/>
  <c r="CM958"/>
  <c r="CA958"/>
  <c r="BY958"/>
  <c r="BW958"/>
  <c r="BU958"/>
  <c r="BS958"/>
  <c r="BQ958"/>
  <c r="BO958"/>
  <c r="DL958"/>
  <c r="DJ958"/>
  <c r="DH958"/>
  <c r="DF958"/>
  <c r="DD958"/>
  <c r="DB958"/>
  <c r="CZ958"/>
  <c r="CX958"/>
  <c r="CV958"/>
  <c r="CT958"/>
  <c r="CR958"/>
  <c r="CP958"/>
  <c r="CL958"/>
  <c r="CB958"/>
  <c r="BZ958"/>
  <c r="BX958"/>
  <c r="BV958"/>
  <c r="BT958"/>
  <c r="BR958"/>
  <c r="BP958"/>
  <c r="BN958"/>
  <c r="DM895"/>
  <c r="DK895"/>
  <c r="DI895"/>
  <c r="DG895"/>
  <c r="DE895"/>
  <c r="DC895"/>
  <c r="DA895"/>
  <c r="CY895"/>
  <c r="CW895"/>
  <c r="CU895"/>
  <c r="CS895"/>
  <c r="CQ895"/>
  <c r="CO895"/>
  <c r="CM895"/>
  <c r="CA895"/>
  <c r="BY895"/>
  <c r="BW895"/>
  <c r="BU895"/>
  <c r="BS895"/>
  <c r="BQ895"/>
  <c r="BO895"/>
  <c r="DL895"/>
  <c r="DJ895"/>
  <c r="DH895"/>
  <c r="DF895"/>
  <c r="DD895"/>
  <c r="DB895"/>
  <c r="CZ895"/>
  <c r="CX895"/>
  <c r="CV895"/>
  <c r="CT895"/>
  <c r="CR895"/>
  <c r="CP895"/>
  <c r="CL895"/>
  <c r="CB895"/>
  <c r="BZ895"/>
  <c r="BX895"/>
  <c r="BV895"/>
  <c r="BT895"/>
  <c r="BR895"/>
  <c r="BP895"/>
  <c r="BN895"/>
  <c r="DM928"/>
  <c r="DK928"/>
  <c r="DI928"/>
  <c r="DG928"/>
  <c r="DE928"/>
  <c r="DC928"/>
  <c r="DA928"/>
  <c r="CY928"/>
  <c r="CW928"/>
  <c r="CU928"/>
  <c r="CS928"/>
  <c r="CQ928"/>
  <c r="CO928"/>
  <c r="CM928"/>
  <c r="CA928"/>
  <c r="BY928"/>
  <c r="BW928"/>
  <c r="BU928"/>
  <c r="BS928"/>
  <c r="BQ928"/>
  <c r="BO928"/>
  <c r="DL928"/>
  <c r="DJ928"/>
  <c r="DH928"/>
  <c r="DF928"/>
  <c r="DD928"/>
  <c r="DB928"/>
  <c r="CZ928"/>
  <c r="CX928"/>
  <c r="CV928"/>
  <c r="CT928"/>
  <c r="CR928"/>
  <c r="CP928"/>
  <c r="CL928"/>
  <c r="CB928"/>
  <c r="BZ928"/>
  <c r="BX928"/>
  <c r="BV928"/>
  <c r="BT928"/>
  <c r="BR928"/>
  <c r="BP928"/>
  <c r="BN928"/>
  <c r="DL1355"/>
  <c r="DJ1355"/>
  <c r="DH1355"/>
  <c r="DF1355"/>
  <c r="DD1355"/>
  <c r="DB1355"/>
  <c r="CZ1355"/>
  <c r="CX1355"/>
  <c r="CV1355"/>
  <c r="CT1355"/>
  <c r="CR1355"/>
  <c r="CP1355"/>
  <c r="CL1355"/>
  <c r="CH1355"/>
  <c r="CF1355"/>
  <c r="CD1355"/>
  <c r="CB1355"/>
  <c r="BZ1355"/>
  <c r="BX1355"/>
  <c r="BV1355"/>
  <c r="BT1355"/>
  <c r="BR1355"/>
  <c r="BP1355"/>
  <c r="BN1355"/>
  <c r="DM1355"/>
  <c r="DK1355"/>
  <c r="DI1355"/>
  <c r="DG1355"/>
  <c r="DE1355"/>
  <c r="DC1355"/>
  <c r="DA1355"/>
  <c r="CY1355"/>
  <c r="CW1355"/>
  <c r="CU1355"/>
  <c r="CS1355"/>
  <c r="CQ1355"/>
  <c r="CO1355"/>
  <c r="CM1355"/>
  <c r="CG1355"/>
  <c r="CE1355"/>
  <c r="CC1355"/>
  <c r="CA1355"/>
  <c r="BY1355"/>
  <c r="BW1355"/>
  <c r="BU1355"/>
  <c r="BS1355"/>
  <c r="BQ1355"/>
  <c r="BO1355"/>
  <c r="DM834"/>
  <c r="DK834"/>
  <c r="DI834"/>
  <c r="DG834"/>
  <c r="DE834"/>
  <c r="DC834"/>
  <c r="DA834"/>
  <c r="CY834"/>
  <c r="CW834"/>
  <c r="CU834"/>
  <c r="CS834"/>
  <c r="CQ834"/>
  <c r="CO834"/>
  <c r="CM834"/>
  <c r="CA834"/>
  <c r="BY834"/>
  <c r="BW834"/>
  <c r="BU834"/>
  <c r="BS834"/>
  <c r="BQ834"/>
  <c r="BO834"/>
  <c r="DL834"/>
  <c r="DJ834"/>
  <c r="DH834"/>
  <c r="DF834"/>
  <c r="DD834"/>
  <c r="DB834"/>
  <c r="CZ834"/>
  <c r="CX834"/>
  <c r="CV834"/>
  <c r="CT834"/>
  <c r="CR834"/>
  <c r="CP834"/>
  <c r="CL834"/>
  <c r="CB834"/>
  <c r="BZ834"/>
  <c r="BX834"/>
  <c r="BV834"/>
  <c r="BT834"/>
  <c r="BR834"/>
  <c r="BP834"/>
  <c r="BN834"/>
  <c r="DM1020"/>
  <c r="DK1020"/>
  <c r="DI1020"/>
  <c r="DG1020"/>
  <c r="DE1020"/>
  <c r="DC1020"/>
  <c r="DA1020"/>
  <c r="CY1020"/>
  <c r="CW1020"/>
  <c r="CU1020"/>
  <c r="CS1020"/>
  <c r="CQ1020"/>
  <c r="CO1020"/>
  <c r="CM1020"/>
  <c r="CA1020"/>
  <c r="BY1020"/>
  <c r="BW1020"/>
  <c r="BU1020"/>
  <c r="BS1020"/>
  <c r="BQ1020"/>
  <c r="BO1020"/>
  <c r="DL1020"/>
  <c r="DJ1020"/>
  <c r="DH1020"/>
  <c r="DF1020"/>
  <c r="DD1020"/>
  <c r="DB1020"/>
  <c r="CZ1020"/>
  <c r="CX1020"/>
  <c r="CV1020"/>
  <c r="CT1020"/>
  <c r="CR1020"/>
  <c r="CP1020"/>
  <c r="CL1020"/>
  <c r="CB1020"/>
  <c r="BZ1020"/>
  <c r="BX1020"/>
  <c r="BV1020"/>
  <c r="BT1020"/>
  <c r="BR1020"/>
  <c r="BP1020"/>
  <c r="BN1020"/>
  <c r="DM879"/>
  <c r="DK879"/>
  <c r="DI879"/>
  <c r="DG879"/>
  <c r="DE879"/>
  <c r="DC879"/>
  <c r="DA879"/>
  <c r="CY879"/>
  <c r="CW879"/>
  <c r="CU879"/>
  <c r="CS879"/>
  <c r="CQ879"/>
  <c r="CO879"/>
  <c r="CM879"/>
  <c r="CA879"/>
  <c r="BY879"/>
  <c r="BW879"/>
  <c r="BU879"/>
  <c r="BS879"/>
  <c r="BQ879"/>
  <c r="BO879"/>
  <c r="DL879"/>
  <c r="DH879"/>
  <c r="DD879"/>
  <c r="CZ879"/>
  <c r="CV879"/>
  <c r="CR879"/>
  <c r="BZ879"/>
  <c r="BV879"/>
  <c r="BR879"/>
  <c r="BN879"/>
  <c r="DJ879"/>
  <c r="DF879"/>
  <c r="DB879"/>
  <c r="CX879"/>
  <c r="CT879"/>
  <c r="CP879"/>
  <c r="CL879"/>
  <c r="CB879"/>
  <c r="BX879"/>
  <c r="BT879"/>
  <c r="BP879"/>
  <c r="DL1210"/>
  <c r="DJ1210"/>
  <c r="DH1210"/>
  <c r="DF1210"/>
  <c r="DD1210"/>
  <c r="DB1210"/>
  <c r="CZ1210"/>
  <c r="CX1210"/>
  <c r="CV1210"/>
  <c r="CT1210"/>
  <c r="CR1210"/>
  <c r="CP1210"/>
  <c r="CL1210"/>
  <c r="CH1210"/>
  <c r="CF1210"/>
  <c r="CD1210"/>
  <c r="CB1210"/>
  <c r="BZ1210"/>
  <c r="BX1210"/>
  <c r="BV1210"/>
  <c r="BT1210"/>
  <c r="BR1210"/>
  <c r="BP1210"/>
  <c r="BN1210"/>
  <c r="DM1210"/>
  <c r="DK1210"/>
  <c r="DI1210"/>
  <c r="DG1210"/>
  <c r="DE1210"/>
  <c r="DC1210"/>
  <c r="DA1210"/>
  <c r="CY1210"/>
  <c r="CW1210"/>
  <c r="CU1210"/>
  <c r="CS1210"/>
  <c r="CQ1210"/>
  <c r="CO1210"/>
  <c r="CM1210"/>
  <c r="CG1210"/>
  <c r="CE1210"/>
  <c r="CC1210"/>
  <c r="CA1210"/>
  <c r="BY1210"/>
  <c r="BW1210"/>
  <c r="BU1210"/>
  <c r="BS1210"/>
  <c r="BQ1210"/>
  <c r="BO1210"/>
  <c r="DM721"/>
  <c r="DK721"/>
  <c r="DI721"/>
  <c r="DG721"/>
  <c r="DE721"/>
  <c r="DC721"/>
  <c r="DA721"/>
  <c r="CY721"/>
  <c r="CW721"/>
  <c r="CU721"/>
  <c r="CS721"/>
  <c r="CQ721"/>
  <c r="CO721"/>
  <c r="CM721"/>
  <c r="CA721"/>
  <c r="BY721"/>
  <c r="BW721"/>
  <c r="BU721"/>
  <c r="BS721"/>
  <c r="BQ721"/>
  <c r="BO721"/>
  <c r="DL721"/>
  <c r="DJ721"/>
  <c r="DH721"/>
  <c r="DF721"/>
  <c r="DD721"/>
  <c r="DB721"/>
  <c r="CZ721"/>
  <c r="CX721"/>
  <c r="CV721"/>
  <c r="CT721"/>
  <c r="CR721"/>
  <c r="CP721"/>
  <c r="CL721"/>
  <c r="CB721"/>
  <c r="BZ721"/>
  <c r="BX721"/>
  <c r="BV721"/>
  <c r="BT721"/>
  <c r="BR721"/>
  <c r="BP721"/>
  <c r="BN721"/>
  <c r="DL654"/>
  <c r="DJ654"/>
  <c r="DH654"/>
  <c r="DB654"/>
  <c r="CZ654"/>
  <c r="CX654"/>
  <c r="CV654"/>
  <c r="CT654"/>
  <c r="CR654"/>
  <c r="CP654"/>
  <c r="CN654"/>
  <c r="CL654"/>
  <c r="CJ654"/>
  <c r="CH654"/>
  <c r="CF654"/>
  <c r="CD654"/>
  <c r="CB654"/>
  <c r="BZ654"/>
  <c r="BX654"/>
  <c r="BV654"/>
  <c r="BT654"/>
  <c r="BR654"/>
  <c r="BP654"/>
  <c r="BN654"/>
  <c r="DM654"/>
  <c r="DK654"/>
  <c r="DI654"/>
  <c r="DC654"/>
  <c r="DA654"/>
  <c r="CY654"/>
  <c r="CW654"/>
  <c r="CU654"/>
  <c r="CS654"/>
  <c r="CQ654"/>
  <c r="CO654"/>
  <c r="CM654"/>
  <c r="CK654"/>
  <c r="CI654"/>
  <c r="CG654"/>
  <c r="CE654"/>
  <c r="CC654"/>
  <c r="CA654"/>
  <c r="BY654"/>
  <c r="BW654"/>
  <c r="BU654"/>
  <c r="BS654"/>
  <c r="BQ654"/>
  <c r="BO654"/>
  <c r="DM682"/>
  <c r="DK682"/>
  <c r="DI682"/>
  <c r="DC682"/>
  <c r="DA682"/>
  <c r="CY682"/>
  <c r="CW682"/>
  <c r="CU682"/>
  <c r="CS682"/>
  <c r="CQ682"/>
  <c r="CO682"/>
  <c r="CM682"/>
  <c r="CK682"/>
  <c r="CI682"/>
  <c r="CG682"/>
  <c r="CE682"/>
  <c r="CC682"/>
  <c r="CA682"/>
  <c r="BY682"/>
  <c r="BW682"/>
  <c r="BU682"/>
  <c r="BS682"/>
  <c r="BQ682"/>
  <c r="BO682"/>
  <c r="DL682"/>
  <c r="DJ682"/>
  <c r="DH682"/>
  <c r="DB682"/>
  <c r="CZ682"/>
  <c r="CX682"/>
  <c r="CV682"/>
  <c r="CT682"/>
  <c r="CR682"/>
  <c r="CP682"/>
  <c r="CN682"/>
  <c r="CL682"/>
  <c r="CJ682"/>
  <c r="CH682"/>
  <c r="CF682"/>
  <c r="CD682"/>
  <c r="CB682"/>
  <c r="BZ682"/>
  <c r="BX682"/>
  <c r="BV682"/>
  <c r="BT682"/>
  <c r="BR682"/>
  <c r="BP682"/>
  <c r="BN682"/>
  <c r="DL1104"/>
  <c r="DJ1104"/>
  <c r="DH1104"/>
  <c r="DF1104"/>
  <c r="DD1104"/>
  <c r="DB1104"/>
  <c r="CZ1104"/>
  <c r="CX1104"/>
  <c r="CV1104"/>
  <c r="CT1104"/>
  <c r="CR1104"/>
  <c r="CP1104"/>
  <c r="CL1104"/>
  <c r="CH1104"/>
  <c r="CF1104"/>
  <c r="CD1104"/>
  <c r="CB1104"/>
  <c r="BZ1104"/>
  <c r="BX1104"/>
  <c r="BV1104"/>
  <c r="BT1104"/>
  <c r="BR1104"/>
  <c r="BP1104"/>
  <c r="BN1104"/>
  <c r="DM1104"/>
  <c r="DK1104"/>
  <c r="DI1104"/>
  <c r="DG1104"/>
  <c r="DE1104"/>
  <c r="DC1104"/>
  <c r="DA1104"/>
  <c r="CY1104"/>
  <c r="CW1104"/>
  <c r="CU1104"/>
  <c r="CS1104"/>
  <c r="CQ1104"/>
  <c r="CO1104"/>
  <c r="CM1104"/>
  <c r="CG1104"/>
  <c r="CE1104"/>
  <c r="CC1104"/>
  <c r="CA1104"/>
  <c r="BY1104"/>
  <c r="BW1104"/>
  <c r="BU1104"/>
  <c r="BS1104"/>
  <c r="BQ1104"/>
  <c r="BO1104"/>
  <c r="DM1010"/>
  <c r="DK1010"/>
  <c r="DI1010"/>
  <c r="DC1010"/>
  <c r="DA1010"/>
  <c r="CY1010"/>
  <c r="CW1010"/>
  <c r="CU1010"/>
  <c r="CS1010"/>
  <c r="CQ1010"/>
  <c r="CO1010"/>
  <c r="CM1010"/>
  <c r="CK1010"/>
  <c r="CI1010"/>
  <c r="CG1010"/>
  <c r="CE1010"/>
  <c r="CC1010"/>
  <c r="CA1010"/>
  <c r="BY1010"/>
  <c r="BW1010"/>
  <c r="BU1010"/>
  <c r="BS1010"/>
  <c r="BQ1010"/>
  <c r="BO1010"/>
  <c r="DL1010"/>
  <c r="DJ1010"/>
  <c r="DH1010"/>
  <c r="DB1010"/>
  <c r="CZ1010"/>
  <c r="CX1010"/>
  <c r="CV1010"/>
  <c r="CT1010"/>
  <c r="CR1010"/>
  <c r="CP1010"/>
  <c r="CN1010"/>
  <c r="CL1010"/>
  <c r="CJ1010"/>
  <c r="CH1010"/>
  <c r="CF1010"/>
  <c r="CD1010"/>
  <c r="CB1010"/>
  <c r="BZ1010"/>
  <c r="BX1010"/>
  <c r="BV1010"/>
  <c r="BT1010"/>
  <c r="BR1010"/>
  <c r="BP1010"/>
  <c r="BN1010"/>
  <c r="DL1087"/>
  <c r="DJ1087"/>
  <c r="DH1087"/>
  <c r="DF1087"/>
  <c r="DD1087"/>
  <c r="DB1087"/>
  <c r="CZ1087"/>
  <c r="CX1087"/>
  <c r="CV1087"/>
  <c r="CT1087"/>
  <c r="CR1087"/>
  <c r="CP1087"/>
  <c r="CL1087"/>
  <c r="CH1087"/>
  <c r="CF1087"/>
  <c r="CD1087"/>
  <c r="CB1087"/>
  <c r="BZ1087"/>
  <c r="BX1087"/>
  <c r="BV1087"/>
  <c r="BT1087"/>
  <c r="BR1087"/>
  <c r="BP1087"/>
  <c r="BN1087"/>
  <c r="DM1087"/>
  <c r="DK1087"/>
  <c r="DI1087"/>
  <c r="DG1087"/>
  <c r="DE1087"/>
  <c r="DC1087"/>
  <c r="DA1087"/>
  <c r="CY1087"/>
  <c r="CW1087"/>
  <c r="CU1087"/>
  <c r="CS1087"/>
  <c r="CQ1087"/>
  <c r="CO1087"/>
  <c r="CM1087"/>
  <c r="CG1087"/>
  <c r="CE1087"/>
  <c r="CC1087"/>
  <c r="CA1087"/>
  <c r="BY1087"/>
  <c r="BW1087"/>
  <c r="BU1087"/>
  <c r="BS1087"/>
  <c r="BQ1087"/>
  <c r="BO1087"/>
  <c r="DL1070"/>
  <c r="DJ1070"/>
  <c r="DH1070"/>
  <c r="DF1070"/>
  <c r="DD1070"/>
  <c r="DB1070"/>
  <c r="CZ1070"/>
  <c r="CX1070"/>
  <c r="CV1070"/>
  <c r="CT1070"/>
  <c r="CR1070"/>
  <c r="CP1070"/>
  <c r="CL1070"/>
  <c r="CH1070"/>
  <c r="CF1070"/>
  <c r="CD1070"/>
  <c r="CB1070"/>
  <c r="BZ1070"/>
  <c r="BX1070"/>
  <c r="BV1070"/>
  <c r="BT1070"/>
  <c r="BR1070"/>
  <c r="BP1070"/>
  <c r="BN1070"/>
  <c r="DM1070"/>
  <c r="DK1070"/>
  <c r="DI1070"/>
  <c r="DG1070"/>
  <c r="DE1070"/>
  <c r="DC1070"/>
  <c r="DA1070"/>
  <c r="CY1070"/>
  <c r="CW1070"/>
  <c r="CU1070"/>
  <c r="CS1070"/>
  <c r="CQ1070"/>
  <c r="CO1070"/>
  <c r="CM1070"/>
  <c r="CG1070"/>
  <c r="CE1070"/>
  <c r="CC1070"/>
  <c r="CA1070"/>
  <c r="BY1070"/>
  <c r="BW1070"/>
  <c r="BU1070"/>
  <c r="BS1070"/>
  <c r="BQ1070"/>
  <c r="BO1070"/>
  <c r="DL1178"/>
  <c r="DJ1178"/>
  <c r="DH1178"/>
  <c r="DB1178"/>
  <c r="CZ1178"/>
  <c r="CX1178"/>
  <c r="CV1178"/>
  <c r="CT1178"/>
  <c r="CR1178"/>
  <c r="CP1178"/>
  <c r="CN1178"/>
  <c r="CL1178"/>
  <c r="CJ1178"/>
  <c r="CH1178"/>
  <c r="CF1178"/>
  <c r="CD1178"/>
  <c r="CB1178"/>
  <c r="BZ1178"/>
  <c r="BX1178"/>
  <c r="BV1178"/>
  <c r="BT1178"/>
  <c r="BR1178"/>
  <c r="BP1178"/>
  <c r="BN1178"/>
  <c r="DM1178"/>
  <c r="DK1178"/>
  <c r="DI1178"/>
  <c r="DC1178"/>
  <c r="DA1178"/>
  <c r="CY1178"/>
  <c r="CW1178"/>
  <c r="CU1178"/>
  <c r="CS1178"/>
  <c r="CQ1178"/>
  <c r="CO1178"/>
  <c r="CM1178"/>
  <c r="CK1178"/>
  <c r="CI1178"/>
  <c r="CG1178"/>
  <c r="CE1178"/>
  <c r="CC1178"/>
  <c r="CA1178"/>
  <c r="BY1178"/>
  <c r="BW1178"/>
  <c r="BU1178"/>
  <c r="BS1178"/>
  <c r="BQ1178"/>
  <c r="BO1178"/>
  <c r="DL1138"/>
  <c r="DJ1138"/>
  <c r="DH1138"/>
  <c r="DF1138"/>
  <c r="DD1138"/>
  <c r="DB1138"/>
  <c r="CZ1138"/>
  <c r="CX1138"/>
  <c r="CV1138"/>
  <c r="CT1138"/>
  <c r="CR1138"/>
  <c r="CP1138"/>
  <c r="CL1138"/>
  <c r="CH1138"/>
  <c r="CF1138"/>
  <c r="CD1138"/>
  <c r="CB1138"/>
  <c r="BZ1138"/>
  <c r="BX1138"/>
  <c r="BV1138"/>
  <c r="BT1138"/>
  <c r="BR1138"/>
  <c r="BP1138"/>
  <c r="BN1138"/>
  <c r="DM1138"/>
  <c r="DK1138"/>
  <c r="DI1138"/>
  <c r="DG1138"/>
  <c r="DE1138"/>
  <c r="DC1138"/>
  <c r="DA1138"/>
  <c r="CY1138"/>
  <c r="CW1138"/>
  <c r="CU1138"/>
  <c r="CS1138"/>
  <c r="CQ1138"/>
  <c r="CO1138"/>
  <c r="CM1138"/>
  <c r="CG1138"/>
  <c r="CE1138"/>
  <c r="CC1138"/>
  <c r="CA1138"/>
  <c r="BY1138"/>
  <c r="BW1138"/>
  <c r="BU1138"/>
  <c r="BS1138"/>
  <c r="BQ1138"/>
  <c r="BO1138"/>
  <c r="DL1280"/>
  <c r="DJ1280"/>
  <c r="DH1280"/>
  <c r="DF1280"/>
  <c r="DD1280"/>
  <c r="DB1280"/>
  <c r="CZ1280"/>
  <c r="CX1280"/>
  <c r="CV1280"/>
  <c r="CT1280"/>
  <c r="CR1280"/>
  <c r="CP1280"/>
  <c r="CL1280"/>
  <c r="CH1280"/>
  <c r="CF1280"/>
  <c r="CD1280"/>
  <c r="CB1280"/>
  <c r="BZ1280"/>
  <c r="BX1280"/>
  <c r="BV1280"/>
  <c r="BT1280"/>
  <c r="BR1280"/>
  <c r="BP1280"/>
  <c r="BN1280"/>
  <c r="DM1280"/>
  <c r="DK1280"/>
  <c r="DI1280"/>
  <c r="DG1280"/>
  <c r="DE1280"/>
  <c r="DC1280"/>
  <c r="DA1280"/>
  <c r="CY1280"/>
  <c r="CW1280"/>
  <c r="CU1280"/>
  <c r="CS1280"/>
  <c r="CQ1280"/>
  <c r="CO1280"/>
  <c r="CM1280"/>
  <c r="CG1280"/>
  <c r="CE1280"/>
  <c r="CC1280"/>
  <c r="CA1280"/>
  <c r="BY1280"/>
  <c r="BW1280"/>
  <c r="BU1280"/>
  <c r="BS1280"/>
  <c r="BQ1280"/>
  <c r="BO1280"/>
  <c r="DL1228"/>
  <c r="DJ1228"/>
  <c r="DH1228"/>
  <c r="DF1228"/>
  <c r="DD1228"/>
  <c r="DB1228"/>
  <c r="CZ1228"/>
  <c r="CX1228"/>
  <c r="CV1228"/>
  <c r="CT1228"/>
  <c r="CR1228"/>
  <c r="CP1228"/>
  <c r="CL1228"/>
  <c r="CH1228"/>
  <c r="CF1228"/>
  <c r="CD1228"/>
  <c r="CB1228"/>
  <c r="BZ1228"/>
  <c r="BX1228"/>
  <c r="BV1228"/>
  <c r="BT1228"/>
  <c r="BR1228"/>
  <c r="BP1228"/>
  <c r="BN1228"/>
  <c r="DM1228"/>
  <c r="DK1228"/>
  <c r="DI1228"/>
  <c r="DG1228"/>
  <c r="DE1228"/>
  <c r="DC1228"/>
  <c r="DA1228"/>
  <c r="CY1228"/>
  <c r="CW1228"/>
  <c r="CU1228"/>
  <c r="CS1228"/>
  <c r="CQ1228"/>
  <c r="CO1228"/>
  <c r="CM1228"/>
  <c r="CG1228"/>
  <c r="CE1228"/>
  <c r="CC1228"/>
  <c r="CA1228"/>
  <c r="BY1228"/>
  <c r="BW1228"/>
  <c r="BU1228"/>
  <c r="BS1228"/>
  <c r="BQ1228"/>
  <c r="BO1228"/>
  <c r="DL1155"/>
  <c r="DJ1155"/>
  <c r="DH1155"/>
  <c r="DF1155"/>
  <c r="DD1155"/>
  <c r="DB1155"/>
  <c r="CZ1155"/>
  <c r="CX1155"/>
  <c r="CV1155"/>
  <c r="CT1155"/>
  <c r="CR1155"/>
  <c r="CP1155"/>
  <c r="CL1155"/>
  <c r="CH1155"/>
  <c r="CF1155"/>
  <c r="CD1155"/>
  <c r="CB1155"/>
  <c r="BZ1155"/>
  <c r="BX1155"/>
  <c r="BV1155"/>
  <c r="BT1155"/>
  <c r="BR1155"/>
  <c r="BP1155"/>
  <c r="BN1155"/>
  <c r="DM1155"/>
  <c r="DK1155"/>
  <c r="DI1155"/>
  <c r="DG1155"/>
  <c r="DE1155"/>
  <c r="DC1155"/>
  <c r="DA1155"/>
  <c r="CY1155"/>
  <c r="CW1155"/>
  <c r="CU1155"/>
  <c r="CS1155"/>
  <c r="CQ1155"/>
  <c r="CO1155"/>
  <c r="CM1155"/>
  <c r="CG1155"/>
  <c r="CE1155"/>
  <c r="CC1155"/>
  <c r="CA1155"/>
  <c r="BY1155"/>
  <c r="BW1155"/>
  <c r="BU1155"/>
  <c r="BS1155"/>
  <c r="BQ1155"/>
  <c r="BO1155"/>
  <c r="H1361"/>
  <c r="H1216"/>
  <c r="H1268"/>
  <c r="H1269" s="1"/>
  <c r="H1305"/>
  <c r="H1144"/>
  <c r="DN1138"/>
  <c r="DO1138" s="1"/>
  <c r="DP1138" s="1"/>
  <c r="DQ1138" s="1"/>
  <c r="DR1138" s="1"/>
  <c r="DS1138" s="1"/>
  <c r="DN1280"/>
  <c r="DO1280" s="1"/>
  <c r="DP1280" s="1"/>
  <c r="DQ1280" s="1"/>
  <c r="DR1280" s="1"/>
  <c r="DS1280" s="1"/>
  <c r="H1286"/>
  <c r="H1234"/>
  <c r="DN1228"/>
  <c r="DO1228" s="1"/>
  <c r="DP1228" s="1"/>
  <c r="DQ1228" s="1"/>
  <c r="DR1228" s="1"/>
  <c r="DS1228" s="1"/>
  <c r="DN1155"/>
  <c r="DO1155" s="1"/>
  <c r="DP1155" s="1"/>
  <c r="DQ1155" s="1"/>
  <c r="DR1155" s="1"/>
  <c r="DS1155" s="1"/>
  <c r="H1156"/>
  <c r="H1323"/>
  <c r="H1250"/>
  <c r="H1434"/>
  <c r="H1093"/>
  <c r="DN1087"/>
  <c r="DO1087" s="1"/>
  <c r="DN1070"/>
  <c r="DO1070" s="1"/>
  <c r="H1179"/>
  <c r="DN1036"/>
  <c r="DO1036" s="1"/>
  <c r="DP1036" s="1"/>
  <c r="DQ1036" s="1"/>
  <c r="DR1036" s="1"/>
  <c r="DS1036" s="1"/>
  <c r="DN785"/>
  <c r="DO785" s="1"/>
  <c r="DN801"/>
  <c r="DO801" s="1"/>
  <c r="DN944"/>
  <c r="DN990"/>
  <c r="DN974"/>
  <c r="H1011"/>
  <c r="DN1010"/>
  <c r="H1127"/>
  <c r="DN1121"/>
  <c r="DO1121" s="1"/>
  <c r="DP1121" s="1"/>
  <c r="DQ1121" s="1"/>
  <c r="DR1121" s="1"/>
  <c r="DS1121" s="1"/>
  <c r="H1110"/>
  <c r="DN1104"/>
  <c r="DO1104" s="1"/>
  <c r="DP1104" s="1"/>
  <c r="DQ1104" s="1"/>
  <c r="DR1104" s="1"/>
  <c r="DS1104" s="1"/>
  <c r="H1375"/>
  <c r="Z1448"/>
  <c r="Y1457"/>
  <c r="Y1455"/>
  <c r="AP1454"/>
  <c r="DQ743"/>
  <c r="DR743" s="1"/>
  <c r="DS743" s="1"/>
  <c r="DQ798"/>
  <c r="DR798" s="1"/>
  <c r="DS798" s="1"/>
  <c r="DQ814"/>
  <c r="DR814" s="1"/>
  <c r="DS814" s="1"/>
  <c r="DP1190"/>
  <c r="DQ1190" s="1"/>
  <c r="DR1190" s="1"/>
  <c r="DS1190" s="1"/>
  <c r="DP1432"/>
  <c r="DQ1432" s="1"/>
  <c r="DR1432" s="1"/>
  <c r="DS1432" s="1"/>
  <c r="DP848"/>
  <c r="DQ848" s="1"/>
  <c r="DR848" s="1"/>
  <c r="DS848" s="1"/>
  <c r="DQ1035"/>
  <c r="DR1035" s="1"/>
  <c r="DS1035" s="1"/>
  <c r="DP973"/>
  <c r="DQ973" s="1"/>
  <c r="DR973" s="1"/>
  <c r="DS973" s="1"/>
  <c r="DP910"/>
  <c r="DQ910" s="1"/>
  <c r="DR910" s="1"/>
  <c r="DS910" s="1"/>
  <c r="DP1261"/>
  <c r="DQ1261" s="1"/>
  <c r="DR1261" s="1"/>
  <c r="DS1261" s="1"/>
  <c r="DQ1010"/>
  <c r="DR1010" s="1"/>
  <c r="DS1010" s="1"/>
  <c r="DP989"/>
  <c r="DQ989" s="1"/>
  <c r="DR989" s="1"/>
  <c r="DS989" s="1"/>
  <c r="DP1279"/>
  <c r="DQ1279" s="1"/>
  <c r="DR1279" s="1"/>
  <c r="DS1279" s="1"/>
  <c r="DP863"/>
  <c r="DQ863" s="1"/>
  <c r="DR863" s="1"/>
  <c r="DS863" s="1"/>
  <c r="DP927"/>
  <c r="DQ927" s="1"/>
  <c r="DR927" s="1"/>
  <c r="DS927" s="1"/>
  <c r="DP720"/>
  <c r="DQ720" s="1"/>
  <c r="DR720" s="1"/>
  <c r="DS720" s="1"/>
  <c r="DQ759"/>
  <c r="DR759" s="1"/>
  <c r="DS759" s="1"/>
  <c r="DQ774"/>
  <c r="DR774" s="1"/>
  <c r="DS774" s="1"/>
  <c r="DQ700"/>
  <c r="DR700" s="1"/>
  <c r="DS700" s="1"/>
  <c r="DP1334"/>
  <c r="DQ1334" s="1"/>
  <c r="DR1334" s="1"/>
  <c r="DS1334" s="1"/>
  <c r="DP1178"/>
  <c r="DQ1178" s="1"/>
  <c r="DR1178" s="1"/>
  <c r="DS1178" s="1"/>
  <c r="DP1354"/>
  <c r="DQ1354" s="1"/>
  <c r="DR1354" s="1"/>
  <c r="DS1354" s="1"/>
  <c r="DP847"/>
  <c r="DQ847" s="1"/>
  <c r="DR847" s="1"/>
  <c r="DS847" s="1"/>
  <c r="DQ1009"/>
  <c r="DR1009" s="1"/>
  <c r="DS1009" s="1"/>
  <c r="DP1373"/>
  <c r="DQ1373" s="1"/>
  <c r="DR1373" s="1"/>
  <c r="DS1373" s="1"/>
  <c r="DP1019"/>
  <c r="DQ1019" s="1"/>
  <c r="DR1019" s="1"/>
  <c r="DS1019" s="1"/>
  <c r="DP878"/>
  <c r="DQ878" s="1"/>
  <c r="DR878" s="1"/>
  <c r="DS878" s="1"/>
  <c r="DP1209"/>
  <c r="DQ1209" s="1"/>
  <c r="DR1209" s="1"/>
  <c r="DS1209" s="1"/>
  <c r="DP1243"/>
  <c r="DQ1243" s="1"/>
  <c r="DR1243" s="1"/>
  <c r="DS1243" s="1"/>
  <c r="DP833"/>
  <c r="DQ833" s="1"/>
  <c r="DR833" s="1"/>
  <c r="DS833" s="1"/>
  <c r="DP1232"/>
  <c r="DQ1232" s="1"/>
  <c r="DR1232" s="1"/>
  <c r="DS1232" s="1"/>
  <c r="DP957"/>
  <c r="DQ957" s="1"/>
  <c r="DR957" s="1"/>
  <c r="DS957" s="1"/>
  <c r="DP894"/>
  <c r="DQ894" s="1"/>
  <c r="DR894" s="1"/>
  <c r="DS894" s="1"/>
  <c r="DP1298"/>
  <c r="DQ1298" s="1"/>
  <c r="DR1298" s="1"/>
  <c r="DS1298" s="1"/>
  <c r="DQ1052"/>
  <c r="DR1052" s="1"/>
  <c r="DS1052" s="1"/>
  <c r="DP943"/>
  <c r="DQ943" s="1"/>
  <c r="DR943" s="1"/>
  <c r="DS943" s="1"/>
  <c r="DN849"/>
  <c r="DO849" s="1"/>
  <c r="DN1233"/>
  <c r="DO1233" s="1"/>
  <c r="DN958"/>
  <c r="DO958" s="1"/>
  <c r="DN895"/>
  <c r="DO895" s="1"/>
  <c r="DN1262"/>
  <c r="DO1262" s="1"/>
  <c r="DN1053"/>
  <c r="DO1053" s="1"/>
  <c r="DP1053" s="1"/>
  <c r="DO944"/>
  <c r="DN1374"/>
  <c r="DO1374" s="1"/>
  <c r="DN1179"/>
  <c r="DO974"/>
  <c r="DN911"/>
  <c r="DO911" s="1"/>
  <c r="DN1335"/>
  <c r="DO1335" s="1"/>
  <c r="DN1191"/>
  <c r="DO1191" s="1"/>
  <c r="DN721"/>
  <c r="DO721" s="1"/>
  <c r="DN654"/>
  <c r="H683"/>
  <c r="DN682"/>
  <c r="DN1042"/>
  <c r="DN864"/>
  <c r="DO864" s="1"/>
  <c r="DN1299"/>
  <c r="DO1299" s="1"/>
  <c r="DN928"/>
  <c r="DO928" s="1"/>
  <c r="DN1355"/>
  <c r="DO1355" s="1"/>
  <c r="DN834"/>
  <c r="DO834" s="1"/>
  <c r="DO990"/>
  <c r="DN1433"/>
  <c r="DO1433" s="1"/>
  <c r="DN1020"/>
  <c r="DO1020" s="1"/>
  <c r="DN879"/>
  <c r="DO879" s="1"/>
  <c r="DN1210"/>
  <c r="DO1210" s="1"/>
  <c r="DN1244"/>
  <c r="DO1244" s="1"/>
  <c r="DN668"/>
  <c r="H713"/>
  <c r="DN712"/>
  <c r="DR653"/>
  <c r="DS653" s="1"/>
  <c r="DR667"/>
  <c r="DS667" s="1"/>
  <c r="AY1453"/>
  <c r="AX1450"/>
  <c r="I744"/>
  <c r="I745" s="1"/>
  <c r="I746" s="1"/>
  <c r="I747" s="1"/>
  <c r="I748" s="1"/>
  <c r="I760"/>
  <c r="I761" s="1"/>
  <c r="I762" s="1"/>
  <c r="I763" s="1"/>
  <c r="I764" s="1"/>
  <c r="I775"/>
  <c r="I776" s="1"/>
  <c r="I777" s="1"/>
  <c r="I778" s="1"/>
  <c r="I779" s="1"/>
  <c r="I780" s="1"/>
  <c r="I781" s="1"/>
  <c r="DN781" s="1"/>
  <c r="DN701"/>
  <c r="H669"/>
  <c r="H655"/>
  <c r="H850"/>
  <c r="H959"/>
  <c r="H896"/>
  <c r="H1059"/>
  <c r="H945"/>
  <c r="H1014"/>
  <c r="H991"/>
  <c r="H975"/>
  <c r="H912"/>
  <c r="H1192"/>
  <c r="H722"/>
  <c r="H786"/>
  <c r="H802"/>
  <c r="H1043"/>
  <c r="H865"/>
  <c r="H929"/>
  <c r="H835"/>
  <c r="H1021"/>
  <c r="H880"/>
  <c r="I599"/>
  <c r="H599"/>
  <c r="I612"/>
  <c r="H612"/>
  <c r="I588"/>
  <c r="H583"/>
  <c r="I582"/>
  <c r="I583" s="1"/>
  <c r="I584" s="1"/>
  <c r="I585" s="1"/>
  <c r="I586" s="1"/>
  <c r="I587" s="1"/>
  <c r="I589" s="1"/>
  <c r="I598"/>
  <c r="I600" s="1"/>
  <c r="H598"/>
  <c r="DL1434" l="1"/>
  <c r="DJ1434"/>
  <c r="DH1434"/>
  <c r="DF1434"/>
  <c r="DD1434"/>
  <c r="DB1434"/>
  <c r="CZ1434"/>
  <c r="CX1434"/>
  <c r="CV1434"/>
  <c r="CT1434"/>
  <c r="CR1434"/>
  <c r="CP1434"/>
  <c r="CL1434"/>
  <c r="CH1434"/>
  <c r="CF1434"/>
  <c r="CD1434"/>
  <c r="CB1434"/>
  <c r="BZ1434"/>
  <c r="BX1434"/>
  <c r="BV1434"/>
  <c r="BT1434"/>
  <c r="BR1434"/>
  <c r="BP1434"/>
  <c r="BN1434"/>
  <c r="DM1434"/>
  <c r="DK1434"/>
  <c r="DI1434"/>
  <c r="DG1434"/>
  <c r="DE1434"/>
  <c r="DC1434"/>
  <c r="DA1434"/>
  <c r="CY1434"/>
  <c r="CW1434"/>
  <c r="CU1434"/>
  <c r="CS1434"/>
  <c r="CQ1434"/>
  <c r="CO1434"/>
  <c r="CM1434"/>
  <c r="CG1434"/>
  <c r="CE1434"/>
  <c r="CC1434"/>
  <c r="CA1434"/>
  <c r="BY1434"/>
  <c r="BW1434"/>
  <c r="BU1434"/>
  <c r="BS1434"/>
  <c r="BQ1434"/>
  <c r="BO1434"/>
  <c r="DL1269"/>
  <c r="DJ1269"/>
  <c r="DH1269"/>
  <c r="DB1269"/>
  <c r="CZ1269"/>
  <c r="CX1269"/>
  <c r="CV1269"/>
  <c r="CT1269"/>
  <c r="CR1269"/>
  <c r="CP1269"/>
  <c r="CN1269"/>
  <c r="CL1269"/>
  <c r="CJ1269"/>
  <c r="CH1269"/>
  <c r="CF1269"/>
  <c r="CD1269"/>
  <c r="CB1269"/>
  <c r="BZ1269"/>
  <c r="BX1269"/>
  <c r="BV1269"/>
  <c r="BT1269"/>
  <c r="BR1269"/>
  <c r="BP1269"/>
  <c r="BN1269"/>
  <c r="DM1269"/>
  <c r="DK1269"/>
  <c r="DI1269"/>
  <c r="DC1269"/>
  <c r="DA1269"/>
  <c r="CY1269"/>
  <c r="CW1269"/>
  <c r="CU1269"/>
  <c r="CS1269"/>
  <c r="CQ1269"/>
  <c r="CO1269"/>
  <c r="CM1269"/>
  <c r="CK1269"/>
  <c r="CI1269"/>
  <c r="CG1269"/>
  <c r="CE1269"/>
  <c r="CC1269"/>
  <c r="CA1269"/>
  <c r="BY1269"/>
  <c r="BW1269"/>
  <c r="BU1269"/>
  <c r="BS1269"/>
  <c r="BQ1269"/>
  <c r="BO1269"/>
  <c r="DL583"/>
  <c r="DJ583"/>
  <c r="DH583"/>
  <c r="DF583"/>
  <c r="DD583"/>
  <c r="DB583"/>
  <c r="CZ583"/>
  <c r="CX583"/>
  <c r="CV583"/>
  <c r="CT583"/>
  <c r="CR583"/>
  <c r="CP583"/>
  <c r="CL583"/>
  <c r="CB583"/>
  <c r="BZ583"/>
  <c r="BX583"/>
  <c r="BV583"/>
  <c r="BT583"/>
  <c r="BR583"/>
  <c r="BP583"/>
  <c r="BN583"/>
  <c r="DM583"/>
  <c r="DK583"/>
  <c r="DI583"/>
  <c r="DG583"/>
  <c r="DE583"/>
  <c r="DC583"/>
  <c r="DA583"/>
  <c r="CY583"/>
  <c r="CW583"/>
  <c r="CU583"/>
  <c r="CS583"/>
  <c r="CQ583"/>
  <c r="CO583"/>
  <c r="CM583"/>
  <c r="CA583"/>
  <c r="BY583"/>
  <c r="BW583"/>
  <c r="BU583"/>
  <c r="BS583"/>
  <c r="BQ583"/>
  <c r="BO583"/>
  <c r="DM880"/>
  <c r="DK880"/>
  <c r="DI880"/>
  <c r="DG880"/>
  <c r="DE880"/>
  <c r="DC880"/>
  <c r="DA880"/>
  <c r="CY880"/>
  <c r="CW880"/>
  <c r="CU880"/>
  <c r="CS880"/>
  <c r="CQ880"/>
  <c r="CO880"/>
  <c r="CM880"/>
  <c r="CA880"/>
  <c r="BY880"/>
  <c r="BW880"/>
  <c r="BU880"/>
  <c r="BS880"/>
  <c r="BQ880"/>
  <c r="BO880"/>
  <c r="DJ880"/>
  <c r="DF880"/>
  <c r="DB880"/>
  <c r="CX880"/>
  <c r="CT880"/>
  <c r="CP880"/>
  <c r="CL880"/>
  <c r="CB880"/>
  <c r="BX880"/>
  <c r="BT880"/>
  <c r="BP880"/>
  <c r="DL880"/>
  <c r="DH880"/>
  <c r="DD880"/>
  <c r="CZ880"/>
  <c r="CV880"/>
  <c r="CR880"/>
  <c r="BZ880"/>
  <c r="BV880"/>
  <c r="BR880"/>
  <c r="BN880"/>
  <c r="DM835"/>
  <c r="DK835"/>
  <c r="DI835"/>
  <c r="DG835"/>
  <c r="DE835"/>
  <c r="DC835"/>
  <c r="DA835"/>
  <c r="CY835"/>
  <c r="CW835"/>
  <c r="CU835"/>
  <c r="CS835"/>
  <c r="CQ835"/>
  <c r="CO835"/>
  <c r="CM835"/>
  <c r="CA835"/>
  <c r="BY835"/>
  <c r="BW835"/>
  <c r="BU835"/>
  <c r="BS835"/>
  <c r="BQ835"/>
  <c r="BO835"/>
  <c r="DL835"/>
  <c r="DJ835"/>
  <c r="DH835"/>
  <c r="DF835"/>
  <c r="DD835"/>
  <c r="DB835"/>
  <c r="CZ835"/>
  <c r="CX835"/>
  <c r="CV835"/>
  <c r="CT835"/>
  <c r="CR835"/>
  <c r="CP835"/>
  <c r="CL835"/>
  <c r="CB835"/>
  <c r="BZ835"/>
  <c r="BX835"/>
  <c r="BV835"/>
  <c r="BT835"/>
  <c r="BR835"/>
  <c r="BP835"/>
  <c r="BN835"/>
  <c r="DM865"/>
  <c r="DK865"/>
  <c r="DI865"/>
  <c r="DG865"/>
  <c r="DE865"/>
  <c r="DC865"/>
  <c r="DA865"/>
  <c r="CY865"/>
  <c r="CW865"/>
  <c r="CU865"/>
  <c r="CS865"/>
  <c r="CQ865"/>
  <c r="CO865"/>
  <c r="CM865"/>
  <c r="CA865"/>
  <c r="BY865"/>
  <c r="BW865"/>
  <c r="BU865"/>
  <c r="BS865"/>
  <c r="BQ865"/>
  <c r="BO865"/>
  <c r="DJ865"/>
  <c r="DF865"/>
  <c r="DB865"/>
  <c r="CX865"/>
  <c r="CT865"/>
  <c r="CP865"/>
  <c r="CL865"/>
  <c r="CB865"/>
  <c r="BX865"/>
  <c r="BT865"/>
  <c r="BP865"/>
  <c r="DL865"/>
  <c r="DH865"/>
  <c r="DD865"/>
  <c r="CZ865"/>
  <c r="CV865"/>
  <c r="CR865"/>
  <c r="BZ865"/>
  <c r="BV865"/>
  <c r="BR865"/>
  <c r="BN865"/>
  <c r="DM802"/>
  <c r="DK802"/>
  <c r="DI802"/>
  <c r="DG802"/>
  <c r="DE802"/>
  <c r="DC802"/>
  <c r="DA802"/>
  <c r="CY802"/>
  <c r="CW802"/>
  <c r="CU802"/>
  <c r="CS802"/>
  <c r="CQ802"/>
  <c r="CO802"/>
  <c r="CM802"/>
  <c r="CA802"/>
  <c r="BY802"/>
  <c r="BW802"/>
  <c r="BU802"/>
  <c r="BS802"/>
  <c r="BQ802"/>
  <c r="BO802"/>
  <c r="DL802"/>
  <c r="DJ802"/>
  <c r="DH802"/>
  <c r="DF802"/>
  <c r="DD802"/>
  <c r="DB802"/>
  <c r="CZ802"/>
  <c r="CX802"/>
  <c r="CV802"/>
  <c r="CT802"/>
  <c r="CR802"/>
  <c r="CP802"/>
  <c r="CL802"/>
  <c r="CB802"/>
  <c r="BZ802"/>
  <c r="BX802"/>
  <c r="BV802"/>
  <c r="BT802"/>
  <c r="BR802"/>
  <c r="BP802"/>
  <c r="BN802"/>
  <c r="DM722"/>
  <c r="DK722"/>
  <c r="DI722"/>
  <c r="DG722"/>
  <c r="DE722"/>
  <c r="DC722"/>
  <c r="DA722"/>
  <c r="CY722"/>
  <c r="CW722"/>
  <c r="CU722"/>
  <c r="CS722"/>
  <c r="CQ722"/>
  <c r="CO722"/>
  <c r="CM722"/>
  <c r="CA722"/>
  <c r="BY722"/>
  <c r="BW722"/>
  <c r="BU722"/>
  <c r="BS722"/>
  <c r="BQ722"/>
  <c r="BO722"/>
  <c r="DL722"/>
  <c r="DJ722"/>
  <c r="DH722"/>
  <c r="DF722"/>
  <c r="DD722"/>
  <c r="DB722"/>
  <c r="CZ722"/>
  <c r="CX722"/>
  <c r="CV722"/>
  <c r="CT722"/>
  <c r="CR722"/>
  <c r="CP722"/>
  <c r="CL722"/>
  <c r="CB722"/>
  <c r="BZ722"/>
  <c r="BX722"/>
  <c r="BV722"/>
  <c r="BT722"/>
  <c r="BR722"/>
  <c r="BP722"/>
  <c r="BN722"/>
  <c r="DM912"/>
  <c r="DK912"/>
  <c r="DI912"/>
  <c r="DG912"/>
  <c r="DE912"/>
  <c r="DC912"/>
  <c r="DA912"/>
  <c r="CY912"/>
  <c r="CW912"/>
  <c r="CU912"/>
  <c r="CS912"/>
  <c r="CQ912"/>
  <c r="CO912"/>
  <c r="CM912"/>
  <c r="CA912"/>
  <c r="BY912"/>
  <c r="BW912"/>
  <c r="BU912"/>
  <c r="BS912"/>
  <c r="BQ912"/>
  <c r="BO912"/>
  <c r="DL912"/>
  <c r="DJ912"/>
  <c r="DH912"/>
  <c r="DF912"/>
  <c r="DD912"/>
  <c r="DB912"/>
  <c r="CZ912"/>
  <c r="CX912"/>
  <c r="CV912"/>
  <c r="CT912"/>
  <c r="CR912"/>
  <c r="CP912"/>
  <c r="CL912"/>
  <c r="CB912"/>
  <c r="BZ912"/>
  <c r="BX912"/>
  <c r="BV912"/>
  <c r="BT912"/>
  <c r="BR912"/>
  <c r="BP912"/>
  <c r="BN912"/>
  <c r="DM991"/>
  <c r="DK991"/>
  <c r="DI991"/>
  <c r="DG991"/>
  <c r="DE991"/>
  <c r="DC991"/>
  <c r="DA991"/>
  <c r="CY991"/>
  <c r="CW991"/>
  <c r="CU991"/>
  <c r="CS991"/>
  <c r="CQ991"/>
  <c r="CO991"/>
  <c r="CM991"/>
  <c r="CA991"/>
  <c r="BY991"/>
  <c r="BW991"/>
  <c r="BU991"/>
  <c r="BS991"/>
  <c r="BQ991"/>
  <c r="BO991"/>
  <c r="DL991"/>
  <c r="DJ991"/>
  <c r="DH991"/>
  <c r="DF991"/>
  <c r="DD991"/>
  <c r="DB991"/>
  <c r="CZ991"/>
  <c r="CX991"/>
  <c r="CV991"/>
  <c r="CT991"/>
  <c r="CR991"/>
  <c r="CP991"/>
  <c r="CL991"/>
  <c r="CB991"/>
  <c r="BZ991"/>
  <c r="BX991"/>
  <c r="BV991"/>
  <c r="BT991"/>
  <c r="BR991"/>
  <c r="BP991"/>
  <c r="BN991"/>
  <c r="DM945"/>
  <c r="DK945"/>
  <c r="DI945"/>
  <c r="DG945"/>
  <c r="DE945"/>
  <c r="DC945"/>
  <c r="DA945"/>
  <c r="CY945"/>
  <c r="CW945"/>
  <c r="CU945"/>
  <c r="CS945"/>
  <c r="CQ945"/>
  <c r="CO945"/>
  <c r="CM945"/>
  <c r="CA945"/>
  <c r="BY945"/>
  <c r="BW945"/>
  <c r="BU945"/>
  <c r="BS945"/>
  <c r="BQ945"/>
  <c r="BO945"/>
  <c r="DL945"/>
  <c r="DJ945"/>
  <c r="DH945"/>
  <c r="DF945"/>
  <c r="DD945"/>
  <c r="DB945"/>
  <c r="CZ945"/>
  <c r="CX945"/>
  <c r="CV945"/>
  <c r="CT945"/>
  <c r="CR945"/>
  <c r="CP945"/>
  <c r="CL945"/>
  <c r="CB945"/>
  <c r="BZ945"/>
  <c r="BX945"/>
  <c r="BV945"/>
  <c r="BT945"/>
  <c r="BR945"/>
  <c r="BP945"/>
  <c r="BN945"/>
  <c r="DM896"/>
  <c r="DK896"/>
  <c r="DI896"/>
  <c r="DG896"/>
  <c r="DE896"/>
  <c r="DC896"/>
  <c r="DA896"/>
  <c r="CY896"/>
  <c r="CW896"/>
  <c r="CU896"/>
  <c r="CS896"/>
  <c r="CQ896"/>
  <c r="CO896"/>
  <c r="CM896"/>
  <c r="CA896"/>
  <c r="BY896"/>
  <c r="BW896"/>
  <c r="BU896"/>
  <c r="BS896"/>
  <c r="BQ896"/>
  <c r="BO896"/>
  <c r="DL896"/>
  <c r="DJ896"/>
  <c r="DH896"/>
  <c r="DF896"/>
  <c r="DD896"/>
  <c r="DB896"/>
  <c r="CZ896"/>
  <c r="CX896"/>
  <c r="CV896"/>
  <c r="CT896"/>
  <c r="CR896"/>
  <c r="CP896"/>
  <c r="CL896"/>
  <c r="CB896"/>
  <c r="BZ896"/>
  <c r="BX896"/>
  <c r="BV896"/>
  <c r="BT896"/>
  <c r="BR896"/>
  <c r="BP896"/>
  <c r="BN896"/>
  <c r="DM850"/>
  <c r="DK850"/>
  <c r="DI850"/>
  <c r="DG850"/>
  <c r="DE850"/>
  <c r="DC850"/>
  <c r="DA850"/>
  <c r="CY850"/>
  <c r="CW850"/>
  <c r="CU850"/>
  <c r="CS850"/>
  <c r="CQ850"/>
  <c r="CO850"/>
  <c r="CM850"/>
  <c r="CA850"/>
  <c r="BY850"/>
  <c r="BW850"/>
  <c r="BU850"/>
  <c r="BS850"/>
  <c r="BQ850"/>
  <c r="BO850"/>
  <c r="DJ850"/>
  <c r="DF850"/>
  <c r="DB850"/>
  <c r="CX850"/>
  <c r="CT850"/>
  <c r="CP850"/>
  <c r="CL850"/>
  <c r="CB850"/>
  <c r="BX850"/>
  <c r="BT850"/>
  <c r="BP850"/>
  <c r="DL850"/>
  <c r="DH850"/>
  <c r="DD850"/>
  <c r="CZ850"/>
  <c r="CV850"/>
  <c r="CR850"/>
  <c r="BZ850"/>
  <c r="BV850"/>
  <c r="BR850"/>
  <c r="BN850"/>
  <c r="DL669"/>
  <c r="DJ669"/>
  <c r="DH669"/>
  <c r="DB669"/>
  <c r="CZ669"/>
  <c r="CX669"/>
  <c r="CV669"/>
  <c r="CT669"/>
  <c r="CR669"/>
  <c r="CP669"/>
  <c r="CN669"/>
  <c r="CL669"/>
  <c r="CJ669"/>
  <c r="CH669"/>
  <c r="CF669"/>
  <c r="CD669"/>
  <c r="CB669"/>
  <c r="BZ669"/>
  <c r="BX669"/>
  <c r="BV669"/>
  <c r="BT669"/>
  <c r="BR669"/>
  <c r="BP669"/>
  <c r="BN669"/>
  <c r="DM669"/>
  <c r="DK669"/>
  <c r="DI669"/>
  <c r="DC669"/>
  <c r="DA669"/>
  <c r="CY669"/>
  <c r="CW669"/>
  <c r="CU669"/>
  <c r="CS669"/>
  <c r="CQ669"/>
  <c r="CO669"/>
  <c r="CM669"/>
  <c r="CK669"/>
  <c r="CI669"/>
  <c r="CG669"/>
  <c r="CE669"/>
  <c r="CC669"/>
  <c r="CA669"/>
  <c r="BY669"/>
  <c r="BW669"/>
  <c r="BU669"/>
  <c r="BS669"/>
  <c r="BQ669"/>
  <c r="BO669"/>
  <c r="DL1179"/>
  <c r="DJ1179"/>
  <c r="DH1179"/>
  <c r="DB1179"/>
  <c r="CZ1179"/>
  <c r="CX1179"/>
  <c r="CV1179"/>
  <c r="CT1179"/>
  <c r="CR1179"/>
  <c r="CP1179"/>
  <c r="CN1179"/>
  <c r="CL1179"/>
  <c r="CJ1179"/>
  <c r="CH1179"/>
  <c r="CF1179"/>
  <c r="CD1179"/>
  <c r="CB1179"/>
  <c r="BZ1179"/>
  <c r="BX1179"/>
  <c r="BV1179"/>
  <c r="BT1179"/>
  <c r="BR1179"/>
  <c r="BP1179"/>
  <c r="BN1179"/>
  <c r="DM1179"/>
  <c r="DK1179"/>
  <c r="DI1179"/>
  <c r="DC1179"/>
  <c r="DA1179"/>
  <c r="CY1179"/>
  <c r="CW1179"/>
  <c r="CU1179"/>
  <c r="CS1179"/>
  <c r="CQ1179"/>
  <c r="CO1179"/>
  <c r="CM1179"/>
  <c r="CK1179"/>
  <c r="CI1179"/>
  <c r="CG1179"/>
  <c r="CE1179"/>
  <c r="CC1179"/>
  <c r="CA1179"/>
  <c r="BY1179"/>
  <c r="BW1179"/>
  <c r="BU1179"/>
  <c r="BS1179"/>
  <c r="BQ1179"/>
  <c r="BO1179"/>
  <c r="DL1076"/>
  <c r="DJ1076"/>
  <c r="DH1076"/>
  <c r="DB1076"/>
  <c r="CZ1076"/>
  <c r="CX1076"/>
  <c r="CV1076"/>
  <c r="CT1076"/>
  <c r="CR1076"/>
  <c r="CP1076"/>
  <c r="CN1076"/>
  <c r="CL1076"/>
  <c r="CJ1076"/>
  <c r="CH1076"/>
  <c r="CF1076"/>
  <c r="CD1076"/>
  <c r="CB1076"/>
  <c r="BZ1076"/>
  <c r="BX1076"/>
  <c r="BV1076"/>
  <c r="BT1076"/>
  <c r="BR1076"/>
  <c r="BP1076"/>
  <c r="BN1076"/>
  <c r="DM1076"/>
  <c r="DK1076"/>
  <c r="DI1076"/>
  <c r="DC1076"/>
  <c r="DA1076"/>
  <c r="CY1076"/>
  <c r="CW1076"/>
  <c r="CU1076"/>
  <c r="CS1076"/>
  <c r="CQ1076"/>
  <c r="CO1076"/>
  <c r="CM1076"/>
  <c r="CK1076"/>
  <c r="CI1076"/>
  <c r="CG1076"/>
  <c r="CE1076"/>
  <c r="CC1076"/>
  <c r="CA1076"/>
  <c r="BY1076"/>
  <c r="BW1076"/>
  <c r="BU1076"/>
  <c r="BS1076"/>
  <c r="BQ1076"/>
  <c r="BO1076"/>
  <c r="H1094"/>
  <c r="DL1093"/>
  <c r="DJ1093"/>
  <c r="DH1093"/>
  <c r="DB1093"/>
  <c r="CZ1093"/>
  <c r="CX1093"/>
  <c r="CV1093"/>
  <c r="CT1093"/>
  <c r="CR1093"/>
  <c r="CP1093"/>
  <c r="CN1093"/>
  <c r="CL1093"/>
  <c r="CJ1093"/>
  <c r="CH1093"/>
  <c r="CF1093"/>
  <c r="CD1093"/>
  <c r="CB1093"/>
  <c r="BZ1093"/>
  <c r="BX1093"/>
  <c r="BV1093"/>
  <c r="BT1093"/>
  <c r="BR1093"/>
  <c r="BP1093"/>
  <c r="BN1093"/>
  <c r="DM1093"/>
  <c r="DK1093"/>
  <c r="DI1093"/>
  <c r="DC1093"/>
  <c r="DA1093"/>
  <c r="CY1093"/>
  <c r="CW1093"/>
  <c r="CU1093"/>
  <c r="CS1093"/>
  <c r="CQ1093"/>
  <c r="CO1093"/>
  <c r="CM1093"/>
  <c r="CK1093"/>
  <c r="CI1093"/>
  <c r="CG1093"/>
  <c r="CE1093"/>
  <c r="CC1093"/>
  <c r="CA1093"/>
  <c r="BY1093"/>
  <c r="BW1093"/>
  <c r="BU1093"/>
  <c r="BS1093"/>
  <c r="BQ1093"/>
  <c r="BO1093"/>
  <c r="H1251"/>
  <c r="DL1250"/>
  <c r="DJ1250"/>
  <c r="DH1250"/>
  <c r="DB1250"/>
  <c r="CZ1250"/>
  <c r="CX1250"/>
  <c r="CV1250"/>
  <c r="CT1250"/>
  <c r="CR1250"/>
  <c r="CP1250"/>
  <c r="CN1250"/>
  <c r="CL1250"/>
  <c r="CJ1250"/>
  <c r="CH1250"/>
  <c r="CF1250"/>
  <c r="CD1250"/>
  <c r="CB1250"/>
  <c r="BZ1250"/>
  <c r="BX1250"/>
  <c r="BV1250"/>
  <c r="BT1250"/>
  <c r="BR1250"/>
  <c r="BP1250"/>
  <c r="BN1250"/>
  <c r="DM1250"/>
  <c r="DK1250"/>
  <c r="DI1250"/>
  <c r="DC1250"/>
  <c r="DA1250"/>
  <c r="CY1250"/>
  <c r="CW1250"/>
  <c r="CU1250"/>
  <c r="CS1250"/>
  <c r="CQ1250"/>
  <c r="CO1250"/>
  <c r="CM1250"/>
  <c r="CK1250"/>
  <c r="CI1250"/>
  <c r="CG1250"/>
  <c r="CE1250"/>
  <c r="CC1250"/>
  <c r="CA1250"/>
  <c r="BY1250"/>
  <c r="BW1250"/>
  <c r="BU1250"/>
  <c r="BS1250"/>
  <c r="BQ1250"/>
  <c r="BO1250"/>
  <c r="DL1156"/>
  <c r="DJ1156"/>
  <c r="DH1156"/>
  <c r="DF1156"/>
  <c r="DD1156"/>
  <c r="DB1156"/>
  <c r="CZ1156"/>
  <c r="CX1156"/>
  <c r="CV1156"/>
  <c r="CT1156"/>
  <c r="CR1156"/>
  <c r="CP1156"/>
  <c r="CL1156"/>
  <c r="CH1156"/>
  <c r="CF1156"/>
  <c r="CD1156"/>
  <c r="CB1156"/>
  <c r="BZ1156"/>
  <c r="BX1156"/>
  <c r="BV1156"/>
  <c r="BT1156"/>
  <c r="BR1156"/>
  <c r="BP1156"/>
  <c r="BN1156"/>
  <c r="DM1156"/>
  <c r="DK1156"/>
  <c r="DI1156"/>
  <c r="DG1156"/>
  <c r="DE1156"/>
  <c r="DC1156"/>
  <c r="DA1156"/>
  <c r="CY1156"/>
  <c r="CW1156"/>
  <c r="CU1156"/>
  <c r="CS1156"/>
  <c r="CQ1156"/>
  <c r="CO1156"/>
  <c r="CM1156"/>
  <c r="CG1156"/>
  <c r="CE1156"/>
  <c r="CC1156"/>
  <c r="CA1156"/>
  <c r="BY1156"/>
  <c r="BW1156"/>
  <c r="BU1156"/>
  <c r="BS1156"/>
  <c r="BQ1156"/>
  <c r="BO1156"/>
  <c r="DL1286"/>
  <c r="DJ1286"/>
  <c r="DH1286"/>
  <c r="DB1286"/>
  <c r="CZ1286"/>
  <c r="CX1286"/>
  <c r="CV1286"/>
  <c r="CT1286"/>
  <c r="CR1286"/>
  <c r="CP1286"/>
  <c r="CN1286"/>
  <c r="CL1286"/>
  <c r="CJ1286"/>
  <c r="CH1286"/>
  <c r="CF1286"/>
  <c r="CD1286"/>
  <c r="CB1286"/>
  <c r="BZ1286"/>
  <c r="BX1286"/>
  <c r="BV1286"/>
  <c r="BT1286"/>
  <c r="BR1286"/>
  <c r="BP1286"/>
  <c r="BN1286"/>
  <c r="DM1286"/>
  <c r="DK1286"/>
  <c r="DI1286"/>
  <c r="DC1286"/>
  <c r="DA1286"/>
  <c r="CY1286"/>
  <c r="CW1286"/>
  <c r="CU1286"/>
  <c r="CS1286"/>
  <c r="CQ1286"/>
  <c r="CO1286"/>
  <c r="CM1286"/>
  <c r="CK1286"/>
  <c r="CI1286"/>
  <c r="CG1286"/>
  <c r="CE1286"/>
  <c r="CC1286"/>
  <c r="CA1286"/>
  <c r="BY1286"/>
  <c r="BW1286"/>
  <c r="BU1286"/>
  <c r="BS1286"/>
  <c r="BQ1286"/>
  <c r="BO1286"/>
  <c r="DL1305"/>
  <c r="DJ1305"/>
  <c r="DH1305"/>
  <c r="DB1305"/>
  <c r="CZ1305"/>
  <c r="CX1305"/>
  <c r="CV1305"/>
  <c r="CT1305"/>
  <c r="CR1305"/>
  <c r="CP1305"/>
  <c r="CN1305"/>
  <c r="CL1305"/>
  <c r="CJ1305"/>
  <c r="CH1305"/>
  <c r="CF1305"/>
  <c r="CD1305"/>
  <c r="CB1305"/>
  <c r="BZ1305"/>
  <c r="BX1305"/>
  <c r="BV1305"/>
  <c r="BT1305"/>
  <c r="BR1305"/>
  <c r="BP1305"/>
  <c r="BN1305"/>
  <c r="DM1305"/>
  <c r="DK1305"/>
  <c r="DI1305"/>
  <c r="DC1305"/>
  <c r="DA1305"/>
  <c r="CY1305"/>
  <c r="CW1305"/>
  <c r="CU1305"/>
  <c r="CS1305"/>
  <c r="CQ1305"/>
  <c r="CO1305"/>
  <c r="CM1305"/>
  <c r="CK1305"/>
  <c r="CI1305"/>
  <c r="CG1305"/>
  <c r="CE1305"/>
  <c r="CC1305"/>
  <c r="CA1305"/>
  <c r="BY1305"/>
  <c r="BW1305"/>
  <c r="BU1305"/>
  <c r="BS1305"/>
  <c r="BQ1305"/>
  <c r="BO1305"/>
  <c r="DL1361"/>
  <c r="DJ1361"/>
  <c r="DH1361"/>
  <c r="DB1361"/>
  <c r="CZ1361"/>
  <c r="CX1361"/>
  <c r="CV1361"/>
  <c r="CT1361"/>
  <c r="CR1361"/>
  <c r="CP1361"/>
  <c r="CN1361"/>
  <c r="CL1361"/>
  <c r="CJ1361"/>
  <c r="CH1361"/>
  <c r="CF1361"/>
  <c r="CD1361"/>
  <c r="CB1361"/>
  <c r="BZ1361"/>
  <c r="BX1361"/>
  <c r="BV1361"/>
  <c r="BT1361"/>
  <c r="BR1361"/>
  <c r="BP1361"/>
  <c r="BN1361"/>
  <c r="DM1361"/>
  <c r="DK1361"/>
  <c r="DI1361"/>
  <c r="DC1361"/>
  <c r="DA1361"/>
  <c r="CY1361"/>
  <c r="CW1361"/>
  <c r="CU1361"/>
  <c r="CS1361"/>
  <c r="CQ1361"/>
  <c r="CO1361"/>
  <c r="CM1361"/>
  <c r="CK1361"/>
  <c r="CI1361"/>
  <c r="CG1361"/>
  <c r="CE1361"/>
  <c r="CC1361"/>
  <c r="CA1361"/>
  <c r="BY1361"/>
  <c r="BW1361"/>
  <c r="BU1361"/>
  <c r="BS1361"/>
  <c r="BQ1361"/>
  <c r="BO1361"/>
  <c r="DM1021"/>
  <c r="DK1021"/>
  <c r="DI1021"/>
  <c r="DC1021"/>
  <c r="DA1021"/>
  <c r="CY1021"/>
  <c r="CW1021"/>
  <c r="CU1021"/>
  <c r="CS1021"/>
  <c r="CQ1021"/>
  <c r="CO1021"/>
  <c r="CM1021"/>
  <c r="CK1021"/>
  <c r="CI1021"/>
  <c r="CG1021"/>
  <c r="CE1021"/>
  <c r="CC1021"/>
  <c r="CA1021"/>
  <c r="BY1021"/>
  <c r="BW1021"/>
  <c r="BU1021"/>
  <c r="BS1021"/>
  <c r="BQ1021"/>
  <c r="BO1021"/>
  <c r="DL1021"/>
  <c r="DJ1021"/>
  <c r="DH1021"/>
  <c r="DB1021"/>
  <c r="CZ1021"/>
  <c r="CX1021"/>
  <c r="CV1021"/>
  <c r="CT1021"/>
  <c r="CR1021"/>
  <c r="CP1021"/>
  <c r="CN1021"/>
  <c r="CL1021"/>
  <c r="CJ1021"/>
  <c r="CH1021"/>
  <c r="CF1021"/>
  <c r="CD1021"/>
  <c r="CB1021"/>
  <c r="BZ1021"/>
  <c r="BX1021"/>
  <c r="BV1021"/>
  <c r="BT1021"/>
  <c r="BR1021"/>
  <c r="BP1021"/>
  <c r="BN1021"/>
  <c r="DM929"/>
  <c r="DK929"/>
  <c r="DI929"/>
  <c r="DC929"/>
  <c r="DA929"/>
  <c r="CY929"/>
  <c r="CW929"/>
  <c r="CU929"/>
  <c r="CS929"/>
  <c r="CQ929"/>
  <c r="CO929"/>
  <c r="CM929"/>
  <c r="CK929"/>
  <c r="CI929"/>
  <c r="CG929"/>
  <c r="CE929"/>
  <c r="CC929"/>
  <c r="CA929"/>
  <c r="BY929"/>
  <c r="BW929"/>
  <c r="BU929"/>
  <c r="BS929"/>
  <c r="BQ929"/>
  <c r="BO929"/>
  <c r="DL929"/>
  <c r="DJ929"/>
  <c r="DH929"/>
  <c r="DB929"/>
  <c r="CZ929"/>
  <c r="CX929"/>
  <c r="CV929"/>
  <c r="CT929"/>
  <c r="CR929"/>
  <c r="CP929"/>
  <c r="CN929"/>
  <c r="CL929"/>
  <c r="CJ929"/>
  <c r="CH929"/>
  <c r="CF929"/>
  <c r="CD929"/>
  <c r="CB929"/>
  <c r="BZ929"/>
  <c r="BX929"/>
  <c r="BV929"/>
  <c r="BT929"/>
  <c r="BR929"/>
  <c r="BP929"/>
  <c r="BN929"/>
  <c r="DM1043"/>
  <c r="DK1043"/>
  <c r="DI1043"/>
  <c r="DC1043"/>
  <c r="DA1043"/>
  <c r="CY1043"/>
  <c r="CW1043"/>
  <c r="CU1043"/>
  <c r="CS1043"/>
  <c r="CQ1043"/>
  <c r="CO1043"/>
  <c r="CM1043"/>
  <c r="CK1043"/>
  <c r="CI1043"/>
  <c r="CG1043"/>
  <c r="CE1043"/>
  <c r="CC1043"/>
  <c r="CA1043"/>
  <c r="BY1043"/>
  <c r="BW1043"/>
  <c r="BU1043"/>
  <c r="BS1043"/>
  <c r="BQ1043"/>
  <c r="BO1043"/>
  <c r="DL1043"/>
  <c r="DJ1043"/>
  <c r="DH1043"/>
  <c r="DB1043"/>
  <c r="CZ1043"/>
  <c r="CX1043"/>
  <c r="CV1043"/>
  <c r="CT1043"/>
  <c r="CR1043"/>
  <c r="CP1043"/>
  <c r="CN1043"/>
  <c r="CL1043"/>
  <c r="CJ1043"/>
  <c r="CH1043"/>
  <c r="CF1043"/>
  <c r="CD1043"/>
  <c r="CB1043"/>
  <c r="BZ1043"/>
  <c r="BX1043"/>
  <c r="BV1043"/>
  <c r="BT1043"/>
  <c r="BR1043"/>
  <c r="BP1043"/>
  <c r="BN1043"/>
  <c r="DM786"/>
  <c r="DK786"/>
  <c r="DI786"/>
  <c r="DG786"/>
  <c r="DE786"/>
  <c r="DC786"/>
  <c r="DA786"/>
  <c r="CY786"/>
  <c r="CW786"/>
  <c r="CU786"/>
  <c r="CS786"/>
  <c r="CQ786"/>
  <c r="CO786"/>
  <c r="CM786"/>
  <c r="CA786"/>
  <c r="BY786"/>
  <c r="BW786"/>
  <c r="BU786"/>
  <c r="BS786"/>
  <c r="BQ786"/>
  <c r="BO786"/>
  <c r="DL786"/>
  <c r="DJ786"/>
  <c r="DH786"/>
  <c r="DF786"/>
  <c r="DD786"/>
  <c r="DB786"/>
  <c r="CZ786"/>
  <c r="CX786"/>
  <c r="CV786"/>
  <c r="CT786"/>
  <c r="CR786"/>
  <c r="CP786"/>
  <c r="CL786"/>
  <c r="CB786"/>
  <c r="BZ786"/>
  <c r="BX786"/>
  <c r="BV786"/>
  <c r="BT786"/>
  <c r="BR786"/>
  <c r="BP786"/>
  <c r="BN786"/>
  <c r="DL1192"/>
  <c r="DJ1192"/>
  <c r="DH1192"/>
  <c r="DF1192"/>
  <c r="DD1192"/>
  <c r="DB1192"/>
  <c r="CZ1192"/>
  <c r="CX1192"/>
  <c r="CV1192"/>
  <c r="CT1192"/>
  <c r="CR1192"/>
  <c r="CP1192"/>
  <c r="CL1192"/>
  <c r="CH1192"/>
  <c r="CF1192"/>
  <c r="CD1192"/>
  <c r="CB1192"/>
  <c r="BZ1192"/>
  <c r="BX1192"/>
  <c r="BV1192"/>
  <c r="BT1192"/>
  <c r="BR1192"/>
  <c r="BP1192"/>
  <c r="BN1192"/>
  <c r="DM1192"/>
  <c r="DK1192"/>
  <c r="DI1192"/>
  <c r="DG1192"/>
  <c r="DE1192"/>
  <c r="DC1192"/>
  <c r="DA1192"/>
  <c r="CY1192"/>
  <c r="CW1192"/>
  <c r="CU1192"/>
  <c r="CS1192"/>
  <c r="CQ1192"/>
  <c r="CO1192"/>
  <c r="CM1192"/>
  <c r="CG1192"/>
  <c r="CE1192"/>
  <c r="CC1192"/>
  <c r="CA1192"/>
  <c r="BY1192"/>
  <c r="BW1192"/>
  <c r="BU1192"/>
  <c r="BS1192"/>
  <c r="BQ1192"/>
  <c r="BO1192"/>
  <c r="DM975"/>
  <c r="DK975"/>
  <c r="DI975"/>
  <c r="DG975"/>
  <c r="DE975"/>
  <c r="DC975"/>
  <c r="DA975"/>
  <c r="CY975"/>
  <c r="CW975"/>
  <c r="CU975"/>
  <c r="CS975"/>
  <c r="CQ975"/>
  <c r="CO975"/>
  <c r="CM975"/>
  <c r="CA975"/>
  <c r="BY975"/>
  <c r="BW975"/>
  <c r="BU975"/>
  <c r="BS975"/>
  <c r="BQ975"/>
  <c r="BO975"/>
  <c r="DL975"/>
  <c r="DJ975"/>
  <c r="DH975"/>
  <c r="DF975"/>
  <c r="DD975"/>
  <c r="DB975"/>
  <c r="CZ975"/>
  <c r="CX975"/>
  <c r="CV975"/>
  <c r="CT975"/>
  <c r="CR975"/>
  <c r="CP975"/>
  <c r="CL975"/>
  <c r="CB975"/>
  <c r="BZ975"/>
  <c r="BX975"/>
  <c r="BV975"/>
  <c r="BT975"/>
  <c r="BR975"/>
  <c r="BP975"/>
  <c r="BN975"/>
  <c r="DM1014"/>
  <c r="DK1014"/>
  <c r="DI1014"/>
  <c r="DG1014"/>
  <c r="DE1014"/>
  <c r="DC1014"/>
  <c r="DA1014"/>
  <c r="CY1014"/>
  <c r="CW1014"/>
  <c r="CU1014"/>
  <c r="CS1014"/>
  <c r="CQ1014"/>
  <c r="CO1014"/>
  <c r="CM1014"/>
  <c r="CA1014"/>
  <c r="BY1014"/>
  <c r="BW1014"/>
  <c r="BU1014"/>
  <c r="BS1014"/>
  <c r="BQ1014"/>
  <c r="BO1014"/>
  <c r="DL1014"/>
  <c r="DJ1014"/>
  <c r="DH1014"/>
  <c r="DF1014"/>
  <c r="DD1014"/>
  <c r="DB1014"/>
  <c r="CZ1014"/>
  <c r="CX1014"/>
  <c r="CV1014"/>
  <c r="CT1014"/>
  <c r="CR1014"/>
  <c r="CP1014"/>
  <c r="CL1014"/>
  <c r="CB1014"/>
  <c r="BZ1014"/>
  <c r="BX1014"/>
  <c r="BV1014"/>
  <c r="BT1014"/>
  <c r="BR1014"/>
  <c r="BP1014"/>
  <c r="BN1014"/>
  <c r="DL1059"/>
  <c r="DJ1059"/>
  <c r="DH1059"/>
  <c r="DB1059"/>
  <c r="CZ1059"/>
  <c r="CX1059"/>
  <c r="CV1059"/>
  <c r="CT1059"/>
  <c r="CR1059"/>
  <c r="CP1059"/>
  <c r="CN1059"/>
  <c r="CL1059"/>
  <c r="CJ1059"/>
  <c r="CH1059"/>
  <c r="CF1059"/>
  <c r="CD1059"/>
  <c r="CB1059"/>
  <c r="BZ1059"/>
  <c r="BX1059"/>
  <c r="BV1059"/>
  <c r="BT1059"/>
  <c r="BR1059"/>
  <c r="BP1059"/>
  <c r="BN1059"/>
  <c r="DM1059"/>
  <c r="DK1059"/>
  <c r="DI1059"/>
  <c r="DC1059"/>
  <c r="DA1059"/>
  <c r="CY1059"/>
  <c r="CW1059"/>
  <c r="CU1059"/>
  <c r="CS1059"/>
  <c r="CQ1059"/>
  <c r="CO1059"/>
  <c r="CM1059"/>
  <c r="CK1059"/>
  <c r="CI1059"/>
  <c r="CG1059"/>
  <c r="CE1059"/>
  <c r="CC1059"/>
  <c r="CA1059"/>
  <c r="BY1059"/>
  <c r="BW1059"/>
  <c r="BU1059"/>
  <c r="BS1059"/>
  <c r="BQ1059"/>
  <c r="BO1059"/>
  <c r="DM959"/>
  <c r="DK959"/>
  <c r="DI959"/>
  <c r="DG959"/>
  <c r="DE959"/>
  <c r="DC959"/>
  <c r="DA959"/>
  <c r="CY959"/>
  <c r="CW959"/>
  <c r="CU959"/>
  <c r="CS959"/>
  <c r="CQ959"/>
  <c r="CO959"/>
  <c r="CM959"/>
  <c r="CA959"/>
  <c r="BY959"/>
  <c r="BW959"/>
  <c r="BU959"/>
  <c r="BS959"/>
  <c r="BQ959"/>
  <c r="BO959"/>
  <c r="DL959"/>
  <c r="DJ959"/>
  <c r="DH959"/>
  <c r="DF959"/>
  <c r="DD959"/>
  <c r="DB959"/>
  <c r="CZ959"/>
  <c r="CX959"/>
  <c r="CV959"/>
  <c r="CT959"/>
  <c r="CR959"/>
  <c r="CP959"/>
  <c r="CL959"/>
  <c r="CB959"/>
  <c r="BZ959"/>
  <c r="BX959"/>
  <c r="BV959"/>
  <c r="BT959"/>
  <c r="BR959"/>
  <c r="BP959"/>
  <c r="BN959"/>
  <c r="DL655"/>
  <c r="DJ655"/>
  <c r="DH655"/>
  <c r="DB655"/>
  <c r="CZ655"/>
  <c r="CX655"/>
  <c r="CV655"/>
  <c r="CT655"/>
  <c r="CR655"/>
  <c r="CP655"/>
  <c r="CN655"/>
  <c r="CL655"/>
  <c r="CJ655"/>
  <c r="CH655"/>
  <c r="CF655"/>
  <c r="CD655"/>
  <c r="CB655"/>
  <c r="BZ655"/>
  <c r="BX655"/>
  <c r="BV655"/>
  <c r="BT655"/>
  <c r="BR655"/>
  <c r="BP655"/>
  <c r="BN655"/>
  <c r="DM655"/>
  <c r="DK655"/>
  <c r="DI655"/>
  <c r="DC655"/>
  <c r="DA655"/>
  <c r="CY655"/>
  <c r="CW655"/>
  <c r="CU655"/>
  <c r="CS655"/>
  <c r="CQ655"/>
  <c r="CO655"/>
  <c r="CM655"/>
  <c r="CK655"/>
  <c r="CI655"/>
  <c r="CG655"/>
  <c r="CE655"/>
  <c r="CC655"/>
  <c r="CA655"/>
  <c r="BY655"/>
  <c r="BW655"/>
  <c r="BU655"/>
  <c r="BS655"/>
  <c r="BQ655"/>
  <c r="BO655"/>
  <c r="DM713"/>
  <c r="DK713"/>
  <c r="DI713"/>
  <c r="DC713"/>
  <c r="DA713"/>
  <c r="CY713"/>
  <c r="CW713"/>
  <c r="CU713"/>
  <c r="CS713"/>
  <c r="CQ713"/>
  <c r="CO713"/>
  <c r="CM713"/>
  <c r="CK713"/>
  <c r="CI713"/>
  <c r="CG713"/>
  <c r="CE713"/>
  <c r="CC713"/>
  <c r="CA713"/>
  <c r="BY713"/>
  <c r="BW713"/>
  <c r="BU713"/>
  <c r="BS713"/>
  <c r="BQ713"/>
  <c r="BO713"/>
  <c r="DL713"/>
  <c r="DJ713"/>
  <c r="DH713"/>
  <c r="DB713"/>
  <c r="CZ713"/>
  <c r="CX713"/>
  <c r="CV713"/>
  <c r="CT713"/>
  <c r="CR713"/>
  <c r="CP713"/>
  <c r="CN713"/>
  <c r="CL713"/>
  <c r="CJ713"/>
  <c r="CH713"/>
  <c r="CF713"/>
  <c r="CD713"/>
  <c r="CB713"/>
  <c r="BZ713"/>
  <c r="BX713"/>
  <c r="BV713"/>
  <c r="BT713"/>
  <c r="BR713"/>
  <c r="BP713"/>
  <c r="BN713"/>
  <c r="DM683"/>
  <c r="DK683"/>
  <c r="DI683"/>
  <c r="DC683"/>
  <c r="DA683"/>
  <c r="CY683"/>
  <c r="CW683"/>
  <c r="CU683"/>
  <c r="CS683"/>
  <c r="CQ683"/>
  <c r="CO683"/>
  <c r="CM683"/>
  <c r="CK683"/>
  <c r="CI683"/>
  <c r="CG683"/>
  <c r="CE683"/>
  <c r="CC683"/>
  <c r="CA683"/>
  <c r="BY683"/>
  <c r="BW683"/>
  <c r="BU683"/>
  <c r="BS683"/>
  <c r="BQ683"/>
  <c r="BO683"/>
  <c r="DL683"/>
  <c r="DJ683"/>
  <c r="DH683"/>
  <c r="DB683"/>
  <c r="CZ683"/>
  <c r="CX683"/>
  <c r="CV683"/>
  <c r="CT683"/>
  <c r="CR683"/>
  <c r="CP683"/>
  <c r="CN683"/>
  <c r="CL683"/>
  <c r="CJ683"/>
  <c r="CH683"/>
  <c r="CF683"/>
  <c r="CD683"/>
  <c r="CB683"/>
  <c r="BZ683"/>
  <c r="BX683"/>
  <c r="BV683"/>
  <c r="BT683"/>
  <c r="BR683"/>
  <c r="BP683"/>
  <c r="BN683"/>
  <c r="DL1375"/>
  <c r="DJ1375"/>
  <c r="DH1375"/>
  <c r="DF1375"/>
  <c r="DD1375"/>
  <c r="DB1375"/>
  <c r="DM1375"/>
  <c r="DK1375"/>
  <c r="DI1375"/>
  <c r="DG1375"/>
  <c r="DE1375"/>
  <c r="DC1375"/>
  <c r="CZ1375"/>
  <c r="CX1375"/>
  <c r="CV1375"/>
  <c r="CT1375"/>
  <c r="CR1375"/>
  <c r="CP1375"/>
  <c r="CL1375"/>
  <c r="CH1375"/>
  <c r="CF1375"/>
  <c r="CD1375"/>
  <c r="CB1375"/>
  <c r="BZ1375"/>
  <c r="BX1375"/>
  <c r="BV1375"/>
  <c r="BT1375"/>
  <c r="BR1375"/>
  <c r="BP1375"/>
  <c r="BN1375"/>
  <c r="DA1375"/>
  <c r="CY1375"/>
  <c r="CW1375"/>
  <c r="CU1375"/>
  <c r="CS1375"/>
  <c r="CQ1375"/>
  <c r="CO1375"/>
  <c r="CM1375"/>
  <c r="CG1375"/>
  <c r="CE1375"/>
  <c r="CC1375"/>
  <c r="CA1375"/>
  <c r="BY1375"/>
  <c r="BW1375"/>
  <c r="BU1375"/>
  <c r="BS1375"/>
  <c r="BQ1375"/>
  <c r="BO1375"/>
  <c r="H1111"/>
  <c r="DL1110"/>
  <c r="DJ1110"/>
  <c r="DH1110"/>
  <c r="DB1110"/>
  <c r="CZ1110"/>
  <c r="CX1110"/>
  <c r="CV1110"/>
  <c r="CT1110"/>
  <c r="CR1110"/>
  <c r="CP1110"/>
  <c r="CN1110"/>
  <c r="CL1110"/>
  <c r="CJ1110"/>
  <c r="CH1110"/>
  <c r="CF1110"/>
  <c r="CD1110"/>
  <c r="CB1110"/>
  <c r="BZ1110"/>
  <c r="BX1110"/>
  <c r="BV1110"/>
  <c r="BT1110"/>
  <c r="BR1110"/>
  <c r="BP1110"/>
  <c r="BN1110"/>
  <c r="DM1110"/>
  <c r="DK1110"/>
  <c r="DI1110"/>
  <c r="DC1110"/>
  <c r="DA1110"/>
  <c r="CY1110"/>
  <c r="CW1110"/>
  <c r="CU1110"/>
  <c r="CS1110"/>
  <c r="CQ1110"/>
  <c r="CO1110"/>
  <c r="CM1110"/>
  <c r="CK1110"/>
  <c r="CI1110"/>
  <c r="CG1110"/>
  <c r="CE1110"/>
  <c r="CC1110"/>
  <c r="CA1110"/>
  <c r="BY1110"/>
  <c r="BW1110"/>
  <c r="BU1110"/>
  <c r="BS1110"/>
  <c r="BQ1110"/>
  <c r="BO1110"/>
  <c r="DL1127"/>
  <c r="DJ1127"/>
  <c r="DH1127"/>
  <c r="DB1127"/>
  <c r="CZ1127"/>
  <c r="CX1127"/>
  <c r="CV1127"/>
  <c r="CT1127"/>
  <c r="CR1127"/>
  <c r="CP1127"/>
  <c r="CN1127"/>
  <c r="CL1127"/>
  <c r="CJ1127"/>
  <c r="CH1127"/>
  <c r="CF1127"/>
  <c r="CD1127"/>
  <c r="CB1127"/>
  <c r="BZ1127"/>
  <c r="BX1127"/>
  <c r="BV1127"/>
  <c r="BT1127"/>
  <c r="BR1127"/>
  <c r="BP1127"/>
  <c r="BN1127"/>
  <c r="DM1127"/>
  <c r="DK1127"/>
  <c r="DI1127"/>
  <c r="DC1127"/>
  <c r="DA1127"/>
  <c r="CY1127"/>
  <c r="CW1127"/>
  <c r="CU1127"/>
  <c r="CS1127"/>
  <c r="CQ1127"/>
  <c r="CO1127"/>
  <c r="CM1127"/>
  <c r="CK1127"/>
  <c r="CI1127"/>
  <c r="CG1127"/>
  <c r="CE1127"/>
  <c r="CC1127"/>
  <c r="CA1127"/>
  <c r="BY1127"/>
  <c r="BW1127"/>
  <c r="BU1127"/>
  <c r="BS1127"/>
  <c r="BQ1127"/>
  <c r="BO1127"/>
  <c r="DM1011"/>
  <c r="DK1011"/>
  <c r="DI1011"/>
  <c r="DC1011"/>
  <c r="DA1011"/>
  <c r="CY1011"/>
  <c r="CW1011"/>
  <c r="CU1011"/>
  <c r="CS1011"/>
  <c r="CQ1011"/>
  <c r="CO1011"/>
  <c r="CM1011"/>
  <c r="CK1011"/>
  <c r="CI1011"/>
  <c r="CG1011"/>
  <c r="CE1011"/>
  <c r="CC1011"/>
  <c r="CA1011"/>
  <c r="BY1011"/>
  <c r="BW1011"/>
  <c r="BU1011"/>
  <c r="BS1011"/>
  <c r="BQ1011"/>
  <c r="BO1011"/>
  <c r="DL1011"/>
  <c r="DJ1011"/>
  <c r="DH1011"/>
  <c r="DB1011"/>
  <c r="CZ1011"/>
  <c r="CX1011"/>
  <c r="CV1011"/>
  <c r="CT1011"/>
  <c r="CR1011"/>
  <c r="CP1011"/>
  <c r="CN1011"/>
  <c r="CL1011"/>
  <c r="CJ1011"/>
  <c r="CH1011"/>
  <c r="CF1011"/>
  <c r="CD1011"/>
  <c r="CB1011"/>
  <c r="BZ1011"/>
  <c r="BX1011"/>
  <c r="BV1011"/>
  <c r="BT1011"/>
  <c r="BR1011"/>
  <c r="BP1011"/>
  <c r="BN1011"/>
  <c r="H1324"/>
  <c r="DL1323"/>
  <c r="DJ1323"/>
  <c r="DH1323"/>
  <c r="DB1323"/>
  <c r="CZ1323"/>
  <c r="CX1323"/>
  <c r="CV1323"/>
  <c r="CT1323"/>
  <c r="CR1323"/>
  <c r="CP1323"/>
  <c r="CN1323"/>
  <c r="CL1323"/>
  <c r="CJ1323"/>
  <c r="CH1323"/>
  <c r="CF1323"/>
  <c r="CD1323"/>
  <c r="CB1323"/>
  <c r="BZ1323"/>
  <c r="BX1323"/>
  <c r="BV1323"/>
  <c r="BT1323"/>
  <c r="BR1323"/>
  <c r="BP1323"/>
  <c r="BN1323"/>
  <c r="DM1323"/>
  <c r="DK1323"/>
  <c r="DI1323"/>
  <c r="DC1323"/>
  <c r="DA1323"/>
  <c r="CY1323"/>
  <c r="CW1323"/>
  <c r="CU1323"/>
  <c r="CS1323"/>
  <c r="CQ1323"/>
  <c r="CO1323"/>
  <c r="CM1323"/>
  <c r="CK1323"/>
  <c r="CI1323"/>
  <c r="CG1323"/>
  <c r="CE1323"/>
  <c r="CC1323"/>
  <c r="CA1323"/>
  <c r="BY1323"/>
  <c r="BW1323"/>
  <c r="BU1323"/>
  <c r="BS1323"/>
  <c r="BQ1323"/>
  <c r="BO1323"/>
  <c r="DL1234"/>
  <c r="DJ1234"/>
  <c r="DH1234"/>
  <c r="DB1234"/>
  <c r="CZ1234"/>
  <c r="CX1234"/>
  <c r="CV1234"/>
  <c r="CT1234"/>
  <c r="CR1234"/>
  <c r="CP1234"/>
  <c r="CN1234"/>
  <c r="CL1234"/>
  <c r="CJ1234"/>
  <c r="CH1234"/>
  <c r="CF1234"/>
  <c r="CD1234"/>
  <c r="CB1234"/>
  <c r="BZ1234"/>
  <c r="BX1234"/>
  <c r="BV1234"/>
  <c r="BT1234"/>
  <c r="BR1234"/>
  <c r="BP1234"/>
  <c r="BN1234"/>
  <c r="DM1234"/>
  <c r="DK1234"/>
  <c r="DI1234"/>
  <c r="DC1234"/>
  <c r="DA1234"/>
  <c r="CY1234"/>
  <c r="CW1234"/>
  <c r="CU1234"/>
  <c r="CS1234"/>
  <c r="CQ1234"/>
  <c r="CO1234"/>
  <c r="CM1234"/>
  <c r="CK1234"/>
  <c r="CI1234"/>
  <c r="CG1234"/>
  <c r="CE1234"/>
  <c r="CC1234"/>
  <c r="CA1234"/>
  <c r="BY1234"/>
  <c r="BW1234"/>
  <c r="BU1234"/>
  <c r="BS1234"/>
  <c r="BQ1234"/>
  <c r="BO1234"/>
  <c r="DL1144"/>
  <c r="DJ1144"/>
  <c r="DH1144"/>
  <c r="DB1144"/>
  <c r="CZ1144"/>
  <c r="CX1144"/>
  <c r="CV1144"/>
  <c r="CT1144"/>
  <c r="CR1144"/>
  <c r="CP1144"/>
  <c r="CN1144"/>
  <c r="CL1144"/>
  <c r="CJ1144"/>
  <c r="CH1144"/>
  <c r="CF1144"/>
  <c r="CD1144"/>
  <c r="CB1144"/>
  <c r="BZ1144"/>
  <c r="BX1144"/>
  <c r="BV1144"/>
  <c r="BT1144"/>
  <c r="BR1144"/>
  <c r="BP1144"/>
  <c r="BN1144"/>
  <c r="DM1144"/>
  <c r="DK1144"/>
  <c r="DI1144"/>
  <c r="DC1144"/>
  <c r="DA1144"/>
  <c r="CY1144"/>
  <c r="CW1144"/>
  <c r="CU1144"/>
  <c r="CS1144"/>
  <c r="CQ1144"/>
  <c r="CO1144"/>
  <c r="CM1144"/>
  <c r="CK1144"/>
  <c r="CI1144"/>
  <c r="CG1144"/>
  <c r="CE1144"/>
  <c r="CC1144"/>
  <c r="CA1144"/>
  <c r="BY1144"/>
  <c r="BW1144"/>
  <c r="BU1144"/>
  <c r="BS1144"/>
  <c r="BQ1144"/>
  <c r="BO1144"/>
  <c r="DL1268"/>
  <c r="DJ1268"/>
  <c r="DH1268"/>
  <c r="DB1268"/>
  <c r="CZ1268"/>
  <c r="CX1268"/>
  <c r="CV1268"/>
  <c r="CT1268"/>
  <c r="CR1268"/>
  <c r="CP1268"/>
  <c r="CN1268"/>
  <c r="CL1268"/>
  <c r="CJ1268"/>
  <c r="CH1268"/>
  <c r="CF1268"/>
  <c r="CD1268"/>
  <c r="CB1268"/>
  <c r="BZ1268"/>
  <c r="BX1268"/>
  <c r="BV1268"/>
  <c r="BT1268"/>
  <c r="BR1268"/>
  <c r="BP1268"/>
  <c r="BN1268"/>
  <c r="DM1268"/>
  <c r="DK1268"/>
  <c r="DI1268"/>
  <c r="DC1268"/>
  <c r="DA1268"/>
  <c r="CY1268"/>
  <c r="CW1268"/>
  <c r="CU1268"/>
  <c r="CS1268"/>
  <c r="CQ1268"/>
  <c r="CO1268"/>
  <c r="CM1268"/>
  <c r="CK1268"/>
  <c r="CI1268"/>
  <c r="CG1268"/>
  <c r="CE1268"/>
  <c r="CC1268"/>
  <c r="CA1268"/>
  <c r="BY1268"/>
  <c r="BW1268"/>
  <c r="BU1268"/>
  <c r="BS1268"/>
  <c r="BQ1268"/>
  <c r="BO1268"/>
  <c r="DL1216"/>
  <c r="DJ1216"/>
  <c r="DH1216"/>
  <c r="DB1216"/>
  <c r="CZ1216"/>
  <c r="CX1216"/>
  <c r="CV1216"/>
  <c r="CT1216"/>
  <c r="CR1216"/>
  <c r="CP1216"/>
  <c r="CN1216"/>
  <c r="CL1216"/>
  <c r="CJ1216"/>
  <c r="CH1216"/>
  <c r="CF1216"/>
  <c r="CD1216"/>
  <c r="CB1216"/>
  <c r="BZ1216"/>
  <c r="BX1216"/>
  <c r="BV1216"/>
  <c r="BT1216"/>
  <c r="BR1216"/>
  <c r="BP1216"/>
  <c r="BN1216"/>
  <c r="DM1216"/>
  <c r="DK1216"/>
  <c r="DI1216"/>
  <c r="DC1216"/>
  <c r="DA1216"/>
  <c r="CY1216"/>
  <c r="CW1216"/>
  <c r="CU1216"/>
  <c r="CS1216"/>
  <c r="CQ1216"/>
  <c r="CO1216"/>
  <c r="CM1216"/>
  <c r="CK1216"/>
  <c r="CI1216"/>
  <c r="CG1216"/>
  <c r="CE1216"/>
  <c r="CC1216"/>
  <c r="CA1216"/>
  <c r="BY1216"/>
  <c r="BW1216"/>
  <c r="BU1216"/>
  <c r="BS1216"/>
  <c r="BQ1216"/>
  <c r="BO1216"/>
  <c r="H1198"/>
  <c r="DN1305"/>
  <c r="DQ1305" s="1"/>
  <c r="DR1305" s="1"/>
  <c r="DS1305" s="1"/>
  <c r="DN1269"/>
  <c r="DQ1269" s="1"/>
  <c r="DR1269" s="1"/>
  <c r="DS1269" s="1"/>
  <c r="H1270"/>
  <c r="DN1361"/>
  <c r="DQ1361" s="1"/>
  <c r="DR1361" s="1"/>
  <c r="DS1361" s="1"/>
  <c r="H1362"/>
  <c r="H1112"/>
  <c r="H1077"/>
  <c r="H1162"/>
  <c r="DN1156"/>
  <c r="DO1156" s="1"/>
  <c r="DP1156" s="1"/>
  <c r="DQ1156" s="1"/>
  <c r="DR1156" s="1"/>
  <c r="DS1156" s="1"/>
  <c r="DN1286"/>
  <c r="DQ1286" s="1"/>
  <c r="DR1286" s="1"/>
  <c r="DS1286" s="1"/>
  <c r="DN1144"/>
  <c r="DQ1144" s="1"/>
  <c r="DR1144" s="1"/>
  <c r="DS1144" s="1"/>
  <c r="H1145"/>
  <c r="DN1268"/>
  <c r="DQ1268" s="1"/>
  <c r="DR1268" s="1"/>
  <c r="DS1268" s="1"/>
  <c r="H1217"/>
  <c r="DN1216"/>
  <c r="DQ1216" s="1"/>
  <c r="DR1216" s="1"/>
  <c r="DS1216" s="1"/>
  <c r="H1287"/>
  <c r="DN1324"/>
  <c r="DQ1324" s="1"/>
  <c r="DR1324" s="1"/>
  <c r="DS1324" s="1"/>
  <c r="H1325"/>
  <c r="H1252"/>
  <c r="DP1070"/>
  <c r="DQ1070" s="1"/>
  <c r="DR1070" s="1"/>
  <c r="DS1070" s="1"/>
  <c r="DP1087"/>
  <c r="DQ1087" s="1"/>
  <c r="DR1087" s="1"/>
  <c r="DS1087" s="1"/>
  <c r="H1435"/>
  <c r="H1180"/>
  <c r="DN1250"/>
  <c r="DQ1250" s="1"/>
  <c r="DR1250" s="1"/>
  <c r="DS1250" s="1"/>
  <c r="DN1323"/>
  <c r="DQ1323" s="1"/>
  <c r="DR1323" s="1"/>
  <c r="DS1323" s="1"/>
  <c r="DN929"/>
  <c r="H1012"/>
  <c r="DN835"/>
  <c r="DN850"/>
  <c r="DO850" s="1"/>
  <c r="DN1011"/>
  <c r="DQ1011" s="1"/>
  <c r="DR1011" s="1"/>
  <c r="DS1011" s="1"/>
  <c r="H1376"/>
  <c r="AA1448"/>
  <c r="Z1457"/>
  <c r="Z1455"/>
  <c r="AQ1454"/>
  <c r="DP1191"/>
  <c r="DQ1191" s="1"/>
  <c r="DR1191" s="1"/>
  <c r="DS1191" s="1"/>
  <c r="DP1244"/>
  <c r="DQ1244" s="1"/>
  <c r="DR1244" s="1"/>
  <c r="DS1244" s="1"/>
  <c r="DQ712"/>
  <c r="DR712" s="1"/>
  <c r="DS712" s="1"/>
  <c r="DQ781"/>
  <c r="DR781" s="1"/>
  <c r="DS781" s="1"/>
  <c r="DP1335"/>
  <c r="DQ1335" s="1"/>
  <c r="DR1335" s="1"/>
  <c r="DS1335" s="1"/>
  <c r="DP1210"/>
  <c r="DQ1210" s="1"/>
  <c r="DR1210" s="1"/>
  <c r="DS1210" s="1"/>
  <c r="DP1020"/>
  <c r="DQ1020" s="1"/>
  <c r="DR1020" s="1"/>
  <c r="DS1020" s="1"/>
  <c r="DP990"/>
  <c r="DQ990" s="1"/>
  <c r="DR990" s="1"/>
  <c r="DS990" s="1"/>
  <c r="DP834"/>
  <c r="DQ834" s="1"/>
  <c r="DR834" s="1"/>
  <c r="DS834" s="1"/>
  <c r="DP928"/>
  <c r="DQ928" s="1"/>
  <c r="DR928" s="1"/>
  <c r="DS928" s="1"/>
  <c r="DP1299"/>
  <c r="DQ1299" s="1"/>
  <c r="DR1299" s="1"/>
  <c r="DS1299" s="1"/>
  <c r="DP864"/>
  <c r="DQ864" s="1"/>
  <c r="DR864" s="1"/>
  <c r="DS864" s="1"/>
  <c r="DQ1042"/>
  <c r="DR1042" s="1"/>
  <c r="DS1042" s="1"/>
  <c r="DP801"/>
  <c r="DQ801" s="1"/>
  <c r="DR801" s="1"/>
  <c r="DS801" s="1"/>
  <c r="DQ682"/>
  <c r="DR682" s="1"/>
  <c r="DS682" s="1"/>
  <c r="DP721"/>
  <c r="DQ721" s="1"/>
  <c r="DR721" s="1"/>
  <c r="DS721" s="1"/>
  <c r="DP974"/>
  <c r="DQ974" s="1"/>
  <c r="DR974" s="1"/>
  <c r="DS974" s="1"/>
  <c r="DQ1053"/>
  <c r="DR1053" s="1"/>
  <c r="DS1053" s="1"/>
  <c r="DP1262"/>
  <c r="DQ1262" s="1"/>
  <c r="DR1262" s="1"/>
  <c r="DS1262" s="1"/>
  <c r="DP895"/>
  <c r="DQ895" s="1"/>
  <c r="DR895" s="1"/>
  <c r="DS895" s="1"/>
  <c r="DP849"/>
  <c r="DQ849" s="1"/>
  <c r="DR849" s="1"/>
  <c r="DS849" s="1"/>
  <c r="DQ701"/>
  <c r="DR701" s="1"/>
  <c r="DS701" s="1"/>
  <c r="DQ668"/>
  <c r="DR668" s="1"/>
  <c r="DS668" s="1"/>
  <c r="DP879"/>
  <c r="DQ879" s="1"/>
  <c r="DR879" s="1"/>
  <c r="DS879" s="1"/>
  <c r="DP1433"/>
  <c r="DQ1433" s="1"/>
  <c r="DR1433" s="1"/>
  <c r="DS1433" s="1"/>
  <c r="DP1355"/>
  <c r="DQ1355" s="1"/>
  <c r="DR1355" s="1"/>
  <c r="DS1355" s="1"/>
  <c r="DP785"/>
  <c r="DQ785" s="1"/>
  <c r="DR785" s="1"/>
  <c r="DS785" s="1"/>
  <c r="DQ654"/>
  <c r="DR654" s="1"/>
  <c r="DS654" s="1"/>
  <c r="DP911"/>
  <c r="DQ911" s="1"/>
  <c r="DR911" s="1"/>
  <c r="DS911" s="1"/>
  <c r="DP1374"/>
  <c r="DQ1374" s="1"/>
  <c r="DR1374" s="1"/>
  <c r="DS1374" s="1"/>
  <c r="DP944"/>
  <c r="DQ944" s="1"/>
  <c r="DR944" s="1"/>
  <c r="DS944" s="1"/>
  <c r="DP958"/>
  <c r="DQ958" s="1"/>
  <c r="DR958" s="1"/>
  <c r="DS958" s="1"/>
  <c r="DP1233"/>
  <c r="DQ1233" s="1"/>
  <c r="DR1233" s="1"/>
  <c r="DS1233" s="1"/>
  <c r="DN599"/>
  <c r="DO599" s="1"/>
  <c r="DN598"/>
  <c r="DO598" s="1"/>
  <c r="DN612"/>
  <c r="DO1179"/>
  <c r="DN1021"/>
  <c r="DN1375"/>
  <c r="DO1375" s="1"/>
  <c r="DO835"/>
  <c r="DO929"/>
  <c r="DN865"/>
  <c r="DO865" s="1"/>
  <c r="DN1043"/>
  <c r="DN802"/>
  <c r="DO802" s="1"/>
  <c r="DN722"/>
  <c r="DO722" s="1"/>
  <c r="DN1336"/>
  <c r="DO1336" s="1"/>
  <c r="DN975"/>
  <c r="DO975" s="1"/>
  <c r="DP975" s="1"/>
  <c r="DN1434"/>
  <c r="DO1434" s="1"/>
  <c r="DN1059"/>
  <c r="DN896"/>
  <c r="DO896" s="1"/>
  <c r="DN1127"/>
  <c r="H714"/>
  <c r="DN713"/>
  <c r="DN583"/>
  <c r="DO583" s="1"/>
  <c r="DN1110"/>
  <c r="DN880"/>
  <c r="DO880" s="1"/>
  <c r="DN1180"/>
  <c r="DO1180" s="1"/>
  <c r="DN1093"/>
  <c r="DN1356"/>
  <c r="DO1356" s="1"/>
  <c r="DN1076"/>
  <c r="DN1316"/>
  <c r="DO1316" s="1"/>
  <c r="DN786"/>
  <c r="DO786" s="1"/>
  <c r="DN1192"/>
  <c r="DO1192" s="1"/>
  <c r="DN912"/>
  <c r="DO912" s="1"/>
  <c r="DN991"/>
  <c r="DO991" s="1"/>
  <c r="DN1162"/>
  <c r="DN959"/>
  <c r="DO959" s="1"/>
  <c r="DN1234"/>
  <c r="DN655"/>
  <c r="DN669"/>
  <c r="H684"/>
  <c r="DN683"/>
  <c r="DN945"/>
  <c r="DN1014"/>
  <c r="AZ1453"/>
  <c r="AY1450"/>
  <c r="I782"/>
  <c r="H656"/>
  <c r="H670"/>
  <c r="H1022"/>
  <c r="H787"/>
  <c r="H913"/>
  <c r="H1060"/>
  <c r="H897"/>
  <c r="H1128"/>
  <c r="H851"/>
  <c r="H584"/>
  <c r="H600"/>
  <c r="H881"/>
  <c r="H836"/>
  <c r="H930"/>
  <c r="H866"/>
  <c r="H1044"/>
  <c r="H803"/>
  <c r="H723"/>
  <c r="H976"/>
  <c r="H992"/>
  <c r="H946"/>
  <c r="H960"/>
  <c r="H1235"/>
  <c r="I601"/>
  <c r="DN601" s="1"/>
  <c r="DO601" s="1"/>
  <c r="H601"/>
  <c r="I590"/>
  <c r="I591" s="1"/>
  <c r="I592" s="1"/>
  <c r="I593" s="1"/>
  <c r="I594" s="1"/>
  <c r="I595" s="1"/>
  <c r="I596" s="1"/>
  <c r="H576"/>
  <c r="I567"/>
  <c r="I568" s="1"/>
  <c r="I569" s="1"/>
  <c r="I570" s="1"/>
  <c r="I571" s="1"/>
  <c r="I572" s="1"/>
  <c r="DN572" s="1"/>
  <c r="DO572" s="1"/>
  <c r="I549"/>
  <c r="I550" s="1"/>
  <c r="H549"/>
  <c r="I533"/>
  <c r="H533"/>
  <c r="H534"/>
  <c r="I532"/>
  <c r="I534" s="1"/>
  <c r="I535" s="1"/>
  <c r="I536" s="1"/>
  <c r="I537" s="1"/>
  <c r="I538" s="1"/>
  <c r="DN538" s="1"/>
  <c r="DO538" s="1"/>
  <c r="DN523"/>
  <c r="DO523" s="1"/>
  <c r="I518"/>
  <c r="DN518" s="1"/>
  <c r="DO518" s="1"/>
  <c r="I451"/>
  <c r="I452" s="1"/>
  <c r="I453" s="1"/>
  <c r="DN453" s="1"/>
  <c r="DO453" s="1"/>
  <c r="I469"/>
  <c r="I470" s="1"/>
  <c r="I471" s="1"/>
  <c r="I472" s="1"/>
  <c r="I473" s="1"/>
  <c r="I474" s="1"/>
  <c r="I475" s="1"/>
  <c r="I476" s="1"/>
  <c r="DN476" s="1"/>
  <c r="I485"/>
  <c r="I486" s="1"/>
  <c r="I487" s="1"/>
  <c r="I488" s="1"/>
  <c r="DN488" s="1"/>
  <c r="DO488" s="1"/>
  <c r="H485"/>
  <c r="I442"/>
  <c r="I433"/>
  <c r="I434" s="1"/>
  <c r="I435" s="1"/>
  <c r="DN435" s="1"/>
  <c r="DO435" s="1"/>
  <c r="H433"/>
  <c r="I418"/>
  <c r="I419" s="1"/>
  <c r="I420" s="1"/>
  <c r="I421" s="1"/>
  <c r="I422" s="1"/>
  <c r="I423" s="1"/>
  <c r="I424" s="1"/>
  <c r="I425" s="1"/>
  <c r="DN425" s="1"/>
  <c r="I416"/>
  <c r="I402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DL1435" l="1"/>
  <c r="DJ1435"/>
  <c r="DH1435"/>
  <c r="DF1435"/>
  <c r="DD1435"/>
  <c r="DB1435"/>
  <c r="CZ1435"/>
  <c r="CX1435"/>
  <c r="CV1435"/>
  <c r="CT1435"/>
  <c r="CR1435"/>
  <c r="CP1435"/>
  <c r="CL1435"/>
  <c r="CH1435"/>
  <c r="CF1435"/>
  <c r="CD1435"/>
  <c r="CB1435"/>
  <c r="BZ1435"/>
  <c r="BX1435"/>
  <c r="BV1435"/>
  <c r="BT1435"/>
  <c r="BR1435"/>
  <c r="BP1435"/>
  <c r="BN1435"/>
  <c r="DM1435"/>
  <c r="DK1435"/>
  <c r="DI1435"/>
  <c r="DG1435"/>
  <c r="DE1435"/>
  <c r="DC1435"/>
  <c r="DA1435"/>
  <c r="CY1435"/>
  <c r="CW1435"/>
  <c r="CU1435"/>
  <c r="CS1435"/>
  <c r="CQ1435"/>
  <c r="CO1435"/>
  <c r="CM1435"/>
  <c r="CG1435"/>
  <c r="CE1435"/>
  <c r="CC1435"/>
  <c r="CA1435"/>
  <c r="BY1435"/>
  <c r="BW1435"/>
  <c r="BU1435"/>
  <c r="BS1435"/>
  <c r="BQ1435"/>
  <c r="BO1435"/>
  <c r="DL485"/>
  <c r="DJ485"/>
  <c r="DH485"/>
  <c r="DF485"/>
  <c r="DD485"/>
  <c r="DB485"/>
  <c r="CZ485"/>
  <c r="CX485"/>
  <c r="CV485"/>
  <c r="CT485"/>
  <c r="CR485"/>
  <c r="CP485"/>
  <c r="CL485"/>
  <c r="CB485"/>
  <c r="BZ485"/>
  <c r="BX485"/>
  <c r="BV485"/>
  <c r="BT485"/>
  <c r="BR485"/>
  <c r="BP485"/>
  <c r="BN485"/>
  <c r="DM485"/>
  <c r="DK485"/>
  <c r="DI485"/>
  <c r="DG485"/>
  <c r="DE485"/>
  <c r="DC485"/>
  <c r="DA485"/>
  <c r="CY485"/>
  <c r="CW485"/>
  <c r="CU485"/>
  <c r="CS485"/>
  <c r="CQ485"/>
  <c r="CO485"/>
  <c r="CM485"/>
  <c r="CA485"/>
  <c r="BY485"/>
  <c r="BW485"/>
  <c r="BU485"/>
  <c r="BS485"/>
  <c r="BQ485"/>
  <c r="BO485"/>
  <c r="DM960"/>
  <c r="DK960"/>
  <c r="DI960"/>
  <c r="DG960"/>
  <c r="DE960"/>
  <c r="DC960"/>
  <c r="DA960"/>
  <c r="CY960"/>
  <c r="CW960"/>
  <c r="CU960"/>
  <c r="CS960"/>
  <c r="CQ960"/>
  <c r="CO960"/>
  <c r="CM960"/>
  <c r="CA960"/>
  <c r="BY960"/>
  <c r="BW960"/>
  <c r="BU960"/>
  <c r="BS960"/>
  <c r="BQ960"/>
  <c r="BO960"/>
  <c r="DL960"/>
  <c r="DJ960"/>
  <c r="DH960"/>
  <c r="DF960"/>
  <c r="DD960"/>
  <c r="DB960"/>
  <c r="CZ960"/>
  <c r="CX960"/>
  <c r="CV960"/>
  <c r="CT960"/>
  <c r="CR960"/>
  <c r="CP960"/>
  <c r="CL960"/>
  <c r="CB960"/>
  <c r="BZ960"/>
  <c r="BX960"/>
  <c r="BV960"/>
  <c r="BT960"/>
  <c r="BR960"/>
  <c r="BP960"/>
  <c r="BN960"/>
  <c r="DM992"/>
  <c r="DK992"/>
  <c r="DI992"/>
  <c r="DC992"/>
  <c r="DA992"/>
  <c r="CY992"/>
  <c r="CW992"/>
  <c r="CU992"/>
  <c r="CS992"/>
  <c r="CQ992"/>
  <c r="CO992"/>
  <c r="CM992"/>
  <c r="CK992"/>
  <c r="CI992"/>
  <c r="CG992"/>
  <c r="CE992"/>
  <c r="CC992"/>
  <c r="CA992"/>
  <c r="BY992"/>
  <c r="BW992"/>
  <c r="BU992"/>
  <c r="BS992"/>
  <c r="BQ992"/>
  <c r="BO992"/>
  <c r="DL992"/>
  <c r="DJ992"/>
  <c r="DH992"/>
  <c r="DB992"/>
  <c r="CZ992"/>
  <c r="CX992"/>
  <c r="CV992"/>
  <c r="CT992"/>
  <c r="CR992"/>
  <c r="CP992"/>
  <c r="CN992"/>
  <c r="CL992"/>
  <c r="CJ992"/>
  <c r="CH992"/>
  <c r="CF992"/>
  <c r="CD992"/>
  <c r="CB992"/>
  <c r="BZ992"/>
  <c r="BX992"/>
  <c r="BV992"/>
  <c r="BT992"/>
  <c r="BR992"/>
  <c r="BP992"/>
  <c r="BN992"/>
  <c r="DM723"/>
  <c r="DK723"/>
  <c r="DI723"/>
  <c r="DG723"/>
  <c r="DE723"/>
  <c r="DC723"/>
  <c r="DA723"/>
  <c r="CY723"/>
  <c r="CW723"/>
  <c r="CU723"/>
  <c r="CS723"/>
  <c r="CQ723"/>
  <c r="CO723"/>
  <c r="CM723"/>
  <c r="CA723"/>
  <c r="BY723"/>
  <c r="BW723"/>
  <c r="BU723"/>
  <c r="BS723"/>
  <c r="BQ723"/>
  <c r="BO723"/>
  <c r="DL723"/>
  <c r="DJ723"/>
  <c r="DH723"/>
  <c r="DF723"/>
  <c r="DD723"/>
  <c r="DB723"/>
  <c r="CZ723"/>
  <c r="CX723"/>
  <c r="CV723"/>
  <c r="CT723"/>
  <c r="CR723"/>
  <c r="CP723"/>
  <c r="CL723"/>
  <c r="CB723"/>
  <c r="BZ723"/>
  <c r="BX723"/>
  <c r="BV723"/>
  <c r="BT723"/>
  <c r="BR723"/>
  <c r="BP723"/>
  <c r="BN723"/>
  <c r="DM1044"/>
  <c r="DK1044"/>
  <c r="DI1044"/>
  <c r="DC1044"/>
  <c r="DA1044"/>
  <c r="CY1044"/>
  <c r="CW1044"/>
  <c r="CU1044"/>
  <c r="CS1044"/>
  <c r="CQ1044"/>
  <c r="CO1044"/>
  <c r="CM1044"/>
  <c r="CK1044"/>
  <c r="CI1044"/>
  <c r="CG1044"/>
  <c r="CE1044"/>
  <c r="CC1044"/>
  <c r="CA1044"/>
  <c r="BY1044"/>
  <c r="BW1044"/>
  <c r="BU1044"/>
  <c r="BS1044"/>
  <c r="BQ1044"/>
  <c r="BO1044"/>
  <c r="DL1044"/>
  <c r="DJ1044"/>
  <c r="DH1044"/>
  <c r="DB1044"/>
  <c r="CZ1044"/>
  <c r="CX1044"/>
  <c r="CV1044"/>
  <c r="CT1044"/>
  <c r="CR1044"/>
  <c r="CP1044"/>
  <c r="CN1044"/>
  <c r="CL1044"/>
  <c r="CJ1044"/>
  <c r="CH1044"/>
  <c r="CF1044"/>
  <c r="CD1044"/>
  <c r="CB1044"/>
  <c r="BZ1044"/>
  <c r="BX1044"/>
  <c r="BV1044"/>
  <c r="BT1044"/>
  <c r="BR1044"/>
  <c r="BP1044"/>
  <c r="BN1044"/>
  <c r="DM930"/>
  <c r="DK930"/>
  <c r="DI930"/>
  <c r="DG930"/>
  <c r="DE930"/>
  <c r="DC930"/>
  <c r="DA930"/>
  <c r="CY930"/>
  <c r="CW930"/>
  <c r="CU930"/>
  <c r="CS930"/>
  <c r="CQ930"/>
  <c r="CO930"/>
  <c r="CM930"/>
  <c r="CA930"/>
  <c r="BY930"/>
  <c r="BW930"/>
  <c r="BU930"/>
  <c r="BS930"/>
  <c r="BQ930"/>
  <c r="BO930"/>
  <c r="DL930"/>
  <c r="DJ930"/>
  <c r="DH930"/>
  <c r="DF930"/>
  <c r="DD930"/>
  <c r="DB930"/>
  <c r="CZ930"/>
  <c r="CX930"/>
  <c r="CV930"/>
  <c r="CT930"/>
  <c r="CR930"/>
  <c r="CP930"/>
  <c r="CL930"/>
  <c r="CB930"/>
  <c r="BZ930"/>
  <c r="BX930"/>
  <c r="BV930"/>
  <c r="BT930"/>
  <c r="BR930"/>
  <c r="BP930"/>
  <c r="BN930"/>
  <c r="DM881"/>
  <c r="DK881"/>
  <c r="DI881"/>
  <c r="DG881"/>
  <c r="DE881"/>
  <c r="DC881"/>
  <c r="DA881"/>
  <c r="CY881"/>
  <c r="CW881"/>
  <c r="CU881"/>
  <c r="CS881"/>
  <c r="CQ881"/>
  <c r="CO881"/>
  <c r="CM881"/>
  <c r="CA881"/>
  <c r="BY881"/>
  <c r="BW881"/>
  <c r="BU881"/>
  <c r="BS881"/>
  <c r="BQ881"/>
  <c r="BO881"/>
  <c r="DL881"/>
  <c r="DH881"/>
  <c r="DD881"/>
  <c r="CZ881"/>
  <c r="CV881"/>
  <c r="CR881"/>
  <c r="BZ881"/>
  <c r="BV881"/>
  <c r="BR881"/>
  <c r="BN881"/>
  <c r="DJ881"/>
  <c r="DF881"/>
  <c r="DB881"/>
  <c r="CX881"/>
  <c r="CT881"/>
  <c r="CP881"/>
  <c r="CL881"/>
  <c r="CB881"/>
  <c r="BX881"/>
  <c r="BT881"/>
  <c r="BP881"/>
  <c r="DL584"/>
  <c r="DJ584"/>
  <c r="DH584"/>
  <c r="DF584"/>
  <c r="DD584"/>
  <c r="DB584"/>
  <c r="CZ584"/>
  <c r="CX584"/>
  <c r="CV584"/>
  <c r="CT584"/>
  <c r="CR584"/>
  <c r="CP584"/>
  <c r="CL584"/>
  <c r="CB584"/>
  <c r="BZ584"/>
  <c r="BX584"/>
  <c r="BV584"/>
  <c r="BT584"/>
  <c r="BR584"/>
  <c r="BP584"/>
  <c r="BN584"/>
  <c r="DM584"/>
  <c r="DK584"/>
  <c r="DI584"/>
  <c r="DG584"/>
  <c r="DE584"/>
  <c r="DC584"/>
  <c r="DA584"/>
  <c r="CY584"/>
  <c r="CW584"/>
  <c r="CU584"/>
  <c r="CS584"/>
  <c r="CQ584"/>
  <c r="CO584"/>
  <c r="CM584"/>
  <c r="CA584"/>
  <c r="BY584"/>
  <c r="BW584"/>
  <c r="BU584"/>
  <c r="BS584"/>
  <c r="BQ584"/>
  <c r="BO584"/>
  <c r="DL1128"/>
  <c r="DJ1128"/>
  <c r="DH1128"/>
  <c r="DB1128"/>
  <c r="CZ1128"/>
  <c r="CX1128"/>
  <c r="CV1128"/>
  <c r="CT1128"/>
  <c r="CR1128"/>
  <c r="CP1128"/>
  <c r="CN1128"/>
  <c r="CL1128"/>
  <c r="CJ1128"/>
  <c r="CH1128"/>
  <c r="CF1128"/>
  <c r="CD1128"/>
  <c r="CB1128"/>
  <c r="BZ1128"/>
  <c r="BX1128"/>
  <c r="BV1128"/>
  <c r="BT1128"/>
  <c r="BR1128"/>
  <c r="BP1128"/>
  <c r="BN1128"/>
  <c r="DM1128"/>
  <c r="DK1128"/>
  <c r="DI1128"/>
  <c r="DC1128"/>
  <c r="DA1128"/>
  <c r="CY1128"/>
  <c r="CW1128"/>
  <c r="CU1128"/>
  <c r="CS1128"/>
  <c r="CQ1128"/>
  <c r="CO1128"/>
  <c r="CM1128"/>
  <c r="CK1128"/>
  <c r="CI1128"/>
  <c r="CG1128"/>
  <c r="CE1128"/>
  <c r="CC1128"/>
  <c r="CA1128"/>
  <c r="BY1128"/>
  <c r="BW1128"/>
  <c r="BU1128"/>
  <c r="BS1128"/>
  <c r="BQ1128"/>
  <c r="BO1128"/>
  <c r="DL1060"/>
  <c r="DJ1060"/>
  <c r="DH1060"/>
  <c r="DB1060"/>
  <c r="CZ1060"/>
  <c r="CX1060"/>
  <c r="CV1060"/>
  <c r="CT1060"/>
  <c r="CR1060"/>
  <c r="CP1060"/>
  <c r="CN1060"/>
  <c r="CL1060"/>
  <c r="CJ1060"/>
  <c r="CH1060"/>
  <c r="CF1060"/>
  <c r="CD1060"/>
  <c r="CB1060"/>
  <c r="BZ1060"/>
  <c r="BX1060"/>
  <c r="BV1060"/>
  <c r="BT1060"/>
  <c r="BR1060"/>
  <c r="BP1060"/>
  <c r="BN1060"/>
  <c r="DM1060"/>
  <c r="DK1060"/>
  <c r="DI1060"/>
  <c r="DC1060"/>
  <c r="DA1060"/>
  <c r="CY1060"/>
  <c r="CW1060"/>
  <c r="CU1060"/>
  <c r="CS1060"/>
  <c r="CQ1060"/>
  <c r="CO1060"/>
  <c r="CM1060"/>
  <c r="CK1060"/>
  <c r="CI1060"/>
  <c r="CG1060"/>
  <c r="CE1060"/>
  <c r="CC1060"/>
  <c r="CA1060"/>
  <c r="BY1060"/>
  <c r="BW1060"/>
  <c r="BU1060"/>
  <c r="BS1060"/>
  <c r="BQ1060"/>
  <c r="BO1060"/>
  <c r="DM787"/>
  <c r="DK787"/>
  <c r="DI787"/>
  <c r="DG787"/>
  <c r="DE787"/>
  <c r="DC787"/>
  <c r="DA787"/>
  <c r="CY787"/>
  <c r="CW787"/>
  <c r="CU787"/>
  <c r="CS787"/>
  <c r="CQ787"/>
  <c r="CO787"/>
  <c r="CM787"/>
  <c r="CA787"/>
  <c r="BY787"/>
  <c r="BW787"/>
  <c r="BU787"/>
  <c r="BS787"/>
  <c r="BQ787"/>
  <c r="BO787"/>
  <c r="DL787"/>
  <c r="DJ787"/>
  <c r="DH787"/>
  <c r="DF787"/>
  <c r="DD787"/>
  <c r="DB787"/>
  <c r="CZ787"/>
  <c r="CX787"/>
  <c r="CV787"/>
  <c r="CT787"/>
  <c r="CR787"/>
  <c r="CP787"/>
  <c r="CL787"/>
  <c r="CB787"/>
  <c r="BZ787"/>
  <c r="BX787"/>
  <c r="BV787"/>
  <c r="BT787"/>
  <c r="BR787"/>
  <c r="BP787"/>
  <c r="BN787"/>
  <c r="DL670"/>
  <c r="DJ670"/>
  <c r="DH670"/>
  <c r="DB670"/>
  <c r="CZ670"/>
  <c r="CX670"/>
  <c r="CV670"/>
  <c r="CT670"/>
  <c r="CR670"/>
  <c r="CP670"/>
  <c r="CN670"/>
  <c r="CL670"/>
  <c r="CJ670"/>
  <c r="CH670"/>
  <c r="CF670"/>
  <c r="CD670"/>
  <c r="CB670"/>
  <c r="BZ670"/>
  <c r="BX670"/>
  <c r="BV670"/>
  <c r="BT670"/>
  <c r="BR670"/>
  <c r="BP670"/>
  <c r="BN670"/>
  <c r="DM670"/>
  <c r="DK670"/>
  <c r="DI670"/>
  <c r="DC670"/>
  <c r="DA670"/>
  <c r="CY670"/>
  <c r="CW670"/>
  <c r="CU670"/>
  <c r="CS670"/>
  <c r="CQ670"/>
  <c r="CO670"/>
  <c r="CM670"/>
  <c r="CK670"/>
  <c r="CI670"/>
  <c r="CG670"/>
  <c r="CE670"/>
  <c r="CC670"/>
  <c r="CA670"/>
  <c r="BY670"/>
  <c r="BW670"/>
  <c r="BU670"/>
  <c r="BS670"/>
  <c r="BQ670"/>
  <c r="BO670"/>
  <c r="DL656"/>
  <c r="DJ656"/>
  <c r="DH656"/>
  <c r="DB656"/>
  <c r="CZ656"/>
  <c r="CX656"/>
  <c r="CV656"/>
  <c r="CT656"/>
  <c r="CR656"/>
  <c r="CP656"/>
  <c r="CN656"/>
  <c r="CL656"/>
  <c r="CJ656"/>
  <c r="CH656"/>
  <c r="CF656"/>
  <c r="CD656"/>
  <c r="CB656"/>
  <c r="BZ656"/>
  <c r="BX656"/>
  <c r="BV656"/>
  <c r="BT656"/>
  <c r="BR656"/>
  <c r="BP656"/>
  <c r="BN656"/>
  <c r="DM656"/>
  <c r="DK656"/>
  <c r="DI656"/>
  <c r="DC656"/>
  <c r="DA656"/>
  <c r="CY656"/>
  <c r="CW656"/>
  <c r="CU656"/>
  <c r="CS656"/>
  <c r="CQ656"/>
  <c r="CO656"/>
  <c r="CM656"/>
  <c r="CK656"/>
  <c r="CI656"/>
  <c r="CG656"/>
  <c r="CE656"/>
  <c r="CC656"/>
  <c r="CA656"/>
  <c r="BY656"/>
  <c r="BW656"/>
  <c r="BU656"/>
  <c r="BS656"/>
  <c r="BQ656"/>
  <c r="BO656"/>
  <c r="DM714"/>
  <c r="DK714"/>
  <c r="DI714"/>
  <c r="DC714"/>
  <c r="DA714"/>
  <c r="CY714"/>
  <c r="CW714"/>
  <c r="CU714"/>
  <c r="CS714"/>
  <c r="CQ714"/>
  <c r="CO714"/>
  <c r="CM714"/>
  <c r="CK714"/>
  <c r="CI714"/>
  <c r="CG714"/>
  <c r="CE714"/>
  <c r="CC714"/>
  <c r="CA714"/>
  <c r="BY714"/>
  <c r="BW714"/>
  <c r="BU714"/>
  <c r="BS714"/>
  <c r="BQ714"/>
  <c r="BO714"/>
  <c r="DL714"/>
  <c r="DJ714"/>
  <c r="DH714"/>
  <c r="DB714"/>
  <c r="CZ714"/>
  <c r="CX714"/>
  <c r="CV714"/>
  <c r="CT714"/>
  <c r="CR714"/>
  <c r="CP714"/>
  <c r="CN714"/>
  <c r="CL714"/>
  <c r="CJ714"/>
  <c r="CH714"/>
  <c r="CF714"/>
  <c r="CD714"/>
  <c r="CB714"/>
  <c r="BZ714"/>
  <c r="BX714"/>
  <c r="BV714"/>
  <c r="BT714"/>
  <c r="BR714"/>
  <c r="BP714"/>
  <c r="BN714"/>
  <c r="DL1325"/>
  <c r="DJ1325"/>
  <c r="DH1325"/>
  <c r="DB1325"/>
  <c r="CZ1325"/>
  <c r="CX1325"/>
  <c r="CV1325"/>
  <c r="CT1325"/>
  <c r="CR1325"/>
  <c r="CP1325"/>
  <c r="CN1325"/>
  <c r="CL1325"/>
  <c r="CJ1325"/>
  <c r="CH1325"/>
  <c r="CF1325"/>
  <c r="CD1325"/>
  <c r="CB1325"/>
  <c r="BZ1325"/>
  <c r="BX1325"/>
  <c r="BV1325"/>
  <c r="BT1325"/>
  <c r="BR1325"/>
  <c r="BP1325"/>
  <c r="BN1325"/>
  <c r="DM1325"/>
  <c r="DK1325"/>
  <c r="DI1325"/>
  <c r="DC1325"/>
  <c r="DA1325"/>
  <c r="CY1325"/>
  <c r="CW1325"/>
  <c r="CU1325"/>
  <c r="CS1325"/>
  <c r="CQ1325"/>
  <c r="CO1325"/>
  <c r="CM1325"/>
  <c r="CK1325"/>
  <c r="CI1325"/>
  <c r="CG1325"/>
  <c r="CE1325"/>
  <c r="CC1325"/>
  <c r="CA1325"/>
  <c r="BY1325"/>
  <c r="BW1325"/>
  <c r="BU1325"/>
  <c r="BS1325"/>
  <c r="BQ1325"/>
  <c r="BO1325"/>
  <c r="DL1287"/>
  <c r="DJ1287"/>
  <c r="DH1287"/>
  <c r="DB1287"/>
  <c r="CZ1287"/>
  <c r="CX1287"/>
  <c r="CV1287"/>
  <c r="CT1287"/>
  <c r="CR1287"/>
  <c r="CP1287"/>
  <c r="CN1287"/>
  <c r="CL1287"/>
  <c r="CJ1287"/>
  <c r="CH1287"/>
  <c r="CF1287"/>
  <c r="CD1287"/>
  <c r="CB1287"/>
  <c r="BZ1287"/>
  <c r="BX1287"/>
  <c r="BV1287"/>
  <c r="BT1287"/>
  <c r="BR1287"/>
  <c r="BP1287"/>
  <c r="BN1287"/>
  <c r="DM1287"/>
  <c r="DK1287"/>
  <c r="DI1287"/>
  <c r="DC1287"/>
  <c r="DA1287"/>
  <c r="CY1287"/>
  <c r="CW1287"/>
  <c r="CU1287"/>
  <c r="CS1287"/>
  <c r="CQ1287"/>
  <c r="CO1287"/>
  <c r="CM1287"/>
  <c r="CK1287"/>
  <c r="CI1287"/>
  <c r="CG1287"/>
  <c r="CE1287"/>
  <c r="CC1287"/>
  <c r="CA1287"/>
  <c r="BY1287"/>
  <c r="BW1287"/>
  <c r="BU1287"/>
  <c r="BS1287"/>
  <c r="BQ1287"/>
  <c r="BO1287"/>
  <c r="DL1217"/>
  <c r="DJ1217"/>
  <c r="DH1217"/>
  <c r="DB1217"/>
  <c r="CZ1217"/>
  <c r="CX1217"/>
  <c r="CV1217"/>
  <c r="CT1217"/>
  <c r="CR1217"/>
  <c r="CP1217"/>
  <c r="CN1217"/>
  <c r="CL1217"/>
  <c r="CJ1217"/>
  <c r="CH1217"/>
  <c r="CF1217"/>
  <c r="CD1217"/>
  <c r="CB1217"/>
  <c r="BZ1217"/>
  <c r="BX1217"/>
  <c r="BV1217"/>
  <c r="BT1217"/>
  <c r="BR1217"/>
  <c r="BP1217"/>
  <c r="BN1217"/>
  <c r="DM1217"/>
  <c r="DK1217"/>
  <c r="DI1217"/>
  <c r="DC1217"/>
  <c r="DA1217"/>
  <c r="CY1217"/>
  <c r="CW1217"/>
  <c r="CU1217"/>
  <c r="CS1217"/>
  <c r="CQ1217"/>
  <c r="CO1217"/>
  <c r="CM1217"/>
  <c r="CK1217"/>
  <c r="CI1217"/>
  <c r="CG1217"/>
  <c r="CE1217"/>
  <c r="CC1217"/>
  <c r="CA1217"/>
  <c r="BY1217"/>
  <c r="BW1217"/>
  <c r="BU1217"/>
  <c r="BS1217"/>
  <c r="BQ1217"/>
  <c r="BO1217"/>
  <c r="DL1145"/>
  <c r="DJ1145"/>
  <c r="DH1145"/>
  <c r="DB1145"/>
  <c r="CZ1145"/>
  <c r="CX1145"/>
  <c r="CV1145"/>
  <c r="CT1145"/>
  <c r="CR1145"/>
  <c r="CP1145"/>
  <c r="CN1145"/>
  <c r="CL1145"/>
  <c r="CJ1145"/>
  <c r="CH1145"/>
  <c r="CF1145"/>
  <c r="CD1145"/>
  <c r="CB1145"/>
  <c r="BZ1145"/>
  <c r="BX1145"/>
  <c r="BV1145"/>
  <c r="BT1145"/>
  <c r="BR1145"/>
  <c r="BP1145"/>
  <c r="BN1145"/>
  <c r="DM1145"/>
  <c r="DK1145"/>
  <c r="DI1145"/>
  <c r="DC1145"/>
  <c r="DA1145"/>
  <c r="CY1145"/>
  <c r="CW1145"/>
  <c r="CU1145"/>
  <c r="CS1145"/>
  <c r="CQ1145"/>
  <c r="CO1145"/>
  <c r="CM1145"/>
  <c r="CK1145"/>
  <c r="CI1145"/>
  <c r="CG1145"/>
  <c r="CE1145"/>
  <c r="CC1145"/>
  <c r="CA1145"/>
  <c r="BY1145"/>
  <c r="BW1145"/>
  <c r="BU1145"/>
  <c r="BS1145"/>
  <c r="BQ1145"/>
  <c r="BO1145"/>
  <c r="DL1162"/>
  <c r="DJ1162"/>
  <c r="DH1162"/>
  <c r="DB1162"/>
  <c r="CZ1162"/>
  <c r="CX1162"/>
  <c r="CV1162"/>
  <c r="CT1162"/>
  <c r="CR1162"/>
  <c r="CP1162"/>
  <c r="CN1162"/>
  <c r="CL1162"/>
  <c r="CJ1162"/>
  <c r="CH1162"/>
  <c r="CF1162"/>
  <c r="CD1162"/>
  <c r="CB1162"/>
  <c r="BZ1162"/>
  <c r="BX1162"/>
  <c r="BV1162"/>
  <c r="BT1162"/>
  <c r="BR1162"/>
  <c r="BP1162"/>
  <c r="BN1162"/>
  <c r="DM1162"/>
  <c r="DK1162"/>
  <c r="DI1162"/>
  <c r="DC1162"/>
  <c r="DA1162"/>
  <c r="CY1162"/>
  <c r="CW1162"/>
  <c r="CU1162"/>
  <c r="CS1162"/>
  <c r="CQ1162"/>
  <c r="CO1162"/>
  <c r="CM1162"/>
  <c r="CK1162"/>
  <c r="CI1162"/>
  <c r="CG1162"/>
  <c r="CE1162"/>
  <c r="CC1162"/>
  <c r="CA1162"/>
  <c r="BY1162"/>
  <c r="BW1162"/>
  <c r="BU1162"/>
  <c r="BS1162"/>
  <c r="BQ1162"/>
  <c r="BO1162"/>
  <c r="DL1112"/>
  <c r="DJ1112"/>
  <c r="DH1112"/>
  <c r="DB1112"/>
  <c r="CZ1112"/>
  <c r="CX1112"/>
  <c r="CV1112"/>
  <c r="CT1112"/>
  <c r="CR1112"/>
  <c r="CP1112"/>
  <c r="CN1112"/>
  <c r="CL1112"/>
  <c r="CJ1112"/>
  <c r="CH1112"/>
  <c r="CF1112"/>
  <c r="CD1112"/>
  <c r="CB1112"/>
  <c r="BZ1112"/>
  <c r="BX1112"/>
  <c r="BV1112"/>
  <c r="BT1112"/>
  <c r="BR1112"/>
  <c r="BP1112"/>
  <c r="BN1112"/>
  <c r="DM1112"/>
  <c r="DK1112"/>
  <c r="DI1112"/>
  <c r="DC1112"/>
  <c r="DA1112"/>
  <c r="CY1112"/>
  <c r="CW1112"/>
  <c r="CU1112"/>
  <c r="CS1112"/>
  <c r="CQ1112"/>
  <c r="CO1112"/>
  <c r="CM1112"/>
  <c r="CK1112"/>
  <c r="CI1112"/>
  <c r="CG1112"/>
  <c r="CE1112"/>
  <c r="CC1112"/>
  <c r="CA1112"/>
  <c r="BY1112"/>
  <c r="BW1112"/>
  <c r="BU1112"/>
  <c r="BS1112"/>
  <c r="BQ1112"/>
  <c r="BO1112"/>
  <c r="DL1198"/>
  <c r="DJ1198"/>
  <c r="DH1198"/>
  <c r="DB1198"/>
  <c r="CZ1198"/>
  <c r="CX1198"/>
  <c r="CV1198"/>
  <c r="CT1198"/>
  <c r="CR1198"/>
  <c r="CP1198"/>
  <c r="CN1198"/>
  <c r="CL1198"/>
  <c r="CJ1198"/>
  <c r="CH1198"/>
  <c r="CF1198"/>
  <c r="CD1198"/>
  <c r="CB1198"/>
  <c r="BZ1198"/>
  <c r="BX1198"/>
  <c r="BV1198"/>
  <c r="BT1198"/>
  <c r="BR1198"/>
  <c r="BP1198"/>
  <c r="BN1198"/>
  <c r="DM1198"/>
  <c r="DK1198"/>
  <c r="DI1198"/>
  <c r="DC1198"/>
  <c r="DA1198"/>
  <c r="CY1198"/>
  <c r="CW1198"/>
  <c r="CU1198"/>
  <c r="CS1198"/>
  <c r="CQ1198"/>
  <c r="CO1198"/>
  <c r="CM1198"/>
  <c r="CK1198"/>
  <c r="CI1198"/>
  <c r="CG1198"/>
  <c r="CE1198"/>
  <c r="CC1198"/>
  <c r="CA1198"/>
  <c r="BY1198"/>
  <c r="BW1198"/>
  <c r="BU1198"/>
  <c r="BS1198"/>
  <c r="BQ1198"/>
  <c r="BO1198"/>
  <c r="DL1111"/>
  <c r="DJ1111"/>
  <c r="DH1111"/>
  <c r="DB1111"/>
  <c r="CZ1111"/>
  <c r="CX1111"/>
  <c r="CV1111"/>
  <c r="CT1111"/>
  <c r="CR1111"/>
  <c r="CP1111"/>
  <c r="CN1111"/>
  <c r="CL1111"/>
  <c r="CJ1111"/>
  <c r="CH1111"/>
  <c r="CF1111"/>
  <c r="CD1111"/>
  <c r="CB1111"/>
  <c r="BZ1111"/>
  <c r="BX1111"/>
  <c r="BV1111"/>
  <c r="BT1111"/>
  <c r="BR1111"/>
  <c r="BP1111"/>
  <c r="BN1111"/>
  <c r="DM1111"/>
  <c r="DK1111"/>
  <c r="DI1111"/>
  <c r="DC1111"/>
  <c r="DA1111"/>
  <c r="CY1111"/>
  <c r="CW1111"/>
  <c r="CU1111"/>
  <c r="CS1111"/>
  <c r="CQ1111"/>
  <c r="CO1111"/>
  <c r="CM1111"/>
  <c r="CK1111"/>
  <c r="CI1111"/>
  <c r="CG1111"/>
  <c r="CE1111"/>
  <c r="CC1111"/>
  <c r="CA1111"/>
  <c r="BY1111"/>
  <c r="BW1111"/>
  <c r="BU1111"/>
  <c r="BS1111"/>
  <c r="BQ1111"/>
  <c r="BO1111"/>
  <c r="H1095"/>
  <c r="DL1094"/>
  <c r="DJ1094"/>
  <c r="DH1094"/>
  <c r="DB1094"/>
  <c r="CZ1094"/>
  <c r="CX1094"/>
  <c r="CV1094"/>
  <c r="CT1094"/>
  <c r="CR1094"/>
  <c r="CP1094"/>
  <c r="CN1094"/>
  <c r="CL1094"/>
  <c r="CJ1094"/>
  <c r="CH1094"/>
  <c r="CF1094"/>
  <c r="CD1094"/>
  <c r="CB1094"/>
  <c r="BZ1094"/>
  <c r="BX1094"/>
  <c r="BV1094"/>
  <c r="BT1094"/>
  <c r="BR1094"/>
  <c r="BP1094"/>
  <c r="BN1094"/>
  <c r="DM1094"/>
  <c r="DK1094"/>
  <c r="DI1094"/>
  <c r="DC1094"/>
  <c r="DA1094"/>
  <c r="CY1094"/>
  <c r="CW1094"/>
  <c r="CU1094"/>
  <c r="CS1094"/>
  <c r="CQ1094"/>
  <c r="CO1094"/>
  <c r="CM1094"/>
  <c r="CK1094"/>
  <c r="CI1094"/>
  <c r="CG1094"/>
  <c r="CE1094"/>
  <c r="CC1094"/>
  <c r="CA1094"/>
  <c r="BY1094"/>
  <c r="BW1094"/>
  <c r="BU1094"/>
  <c r="BS1094"/>
  <c r="BQ1094"/>
  <c r="BO1094"/>
  <c r="DL534"/>
  <c r="DJ534"/>
  <c r="DH534"/>
  <c r="DF534"/>
  <c r="DD534"/>
  <c r="DB534"/>
  <c r="CZ534"/>
  <c r="CX534"/>
  <c r="CV534"/>
  <c r="CT534"/>
  <c r="CR534"/>
  <c r="CP534"/>
  <c r="CL534"/>
  <c r="CB534"/>
  <c r="BZ534"/>
  <c r="BX534"/>
  <c r="BV534"/>
  <c r="BT534"/>
  <c r="BR534"/>
  <c r="BP534"/>
  <c r="BN534"/>
  <c r="DM534"/>
  <c r="DK534"/>
  <c r="DI534"/>
  <c r="DG534"/>
  <c r="DE534"/>
  <c r="DC534"/>
  <c r="DA534"/>
  <c r="CY534"/>
  <c r="CW534"/>
  <c r="CU534"/>
  <c r="CS534"/>
  <c r="CQ534"/>
  <c r="CO534"/>
  <c r="CM534"/>
  <c r="CA534"/>
  <c r="BY534"/>
  <c r="BW534"/>
  <c r="BU534"/>
  <c r="BS534"/>
  <c r="BQ534"/>
  <c r="BO534"/>
  <c r="DL576"/>
  <c r="DJ576"/>
  <c r="DH576"/>
  <c r="DF576"/>
  <c r="DD576"/>
  <c r="CX576"/>
  <c r="CV576"/>
  <c r="CT576"/>
  <c r="CR576"/>
  <c r="CP576"/>
  <c r="CN576"/>
  <c r="CL576"/>
  <c r="CJ576"/>
  <c r="CH576"/>
  <c r="CF576"/>
  <c r="CD576"/>
  <c r="CB576"/>
  <c r="BZ576"/>
  <c r="BX576"/>
  <c r="BV576"/>
  <c r="BT576"/>
  <c r="BR576"/>
  <c r="BP576"/>
  <c r="BN576"/>
  <c r="DM576"/>
  <c r="DK576"/>
  <c r="DI576"/>
  <c r="DG576"/>
  <c r="DE576"/>
  <c r="CW576"/>
  <c r="CU576"/>
  <c r="CS576"/>
  <c r="CQ576"/>
  <c r="CO576"/>
  <c r="CM576"/>
  <c r="CK576"/>
  <c r="CI576"/>
  <c r="CG576"/>
  <c r="CE576"/>
  <c r="CC576"/>
  <c r="CA576"/>
  <c r="BY576"/>
  <c r="BW576"/>
  <c r="BU576"/>
  <c r="BS576"/>
  <c r="BQ576"/>
  <c r="BO576"/>
  <c r="DL601"/>
  <c r="DJ601"/>
  <c r="DH601"/>
  <c r="DF601"/>
  <c r="DD601"/>
  <c r="DB601"/>
  <c r="CZ601"/>
  <c r="CX601"/>
  <c r="CV601"/>
  <c r="CT601"/>
  <c r="CR601"/>
  <c r="CP601"/>
  <c r="CL601"/>
  <c r="CB601"/>
  <c r="BZ601"/>
  <c r="BX601"/>
  <c r="BV601"/>
  <c r="BT601"/>
  <c r="BR601"/>
  <c r="BP601"/>
  <c r="BN601"/>
  <c r="DM601"/>
  <c r="DK601"/>
  <c r="DI601"/>
  <c r="DG601"/>
  <c r="DE601"/>
  <c r="DC601"/>
  <c r="DA601"/>
  <c r="CY601"/>
  <c r="CW601"/>
  <c r="CU601"/>
  <c r="CS601"/>
  <c r="CQ601"/>
  <c r="CO601"/>
  <c r="CM601"/>
  <c r="CA601"/>
  <c r="BY601"/>
  <c r="BW601"/>
  <c r="BU601"/>
  <c r="BS601"/>
  <c r="BQ601"/>
  <c r="BO601"/>
  <c r="DL1235"/>
  <c r="DJ1235"/>
  <c r="DH1235"/>
  <c r="DB1235"/>
  <c r="CZ1235"/>
  <c r="CX1235"/>
  <c r="CV1235"/>
  <c r="CT1235"/>
  <c r="CR1235"/>
  <c r="CP1235"/>
  <c r="CN1235"/>
  <c r="CL1235"/>
  <c r="CJ1235"/>
  <c r="CH1235"/>
  <c r="CF1235"/>
  <c r="CD1235"/>
  <c r="CB1235"/>
  <c r="BZ1235"/>
  <c r="BX1235"/>
  <c r="BV1235"/>
  <c r="BT1235"/>
  <c r="BR1235"/>
  <c r="BP1235"/>
  <c r="BN1235"/>
  <c r="DM1235"/>
  <c r="DK1235"/>
  <c r="DI1235"/>
  <c r="DC1235"/>
  <c r="DA1235"/>
  <c r="CY1235"/>
  <c r="CW1235"/>
  <c r="CU1235"/>
  <c r="CS1235"/>
  <c r="CQ1235"/>
  <c r="CO1235"/>
  <c r="CM1235"/>
  <c r="CK1235"/>
  <c r="CI1235"/>
  <c r="CG1235"/>
  <c r="CE1235"/>
  <c r="CC1235"/>
  <c r="CA1235"/>
  <c r="BY1235"/>
  <c r="BW1235"/>
  <c r="BU1235"/>
  <c r="BS1235"/>
  <c r="BQ1235"/>
  <c r="BO1235"/>
  <c r="DM946"/>
  <c r="DK946"/>
  <c r="DI946"/>
  <c r="DG946"/>
  <c r="DE946"/>
  <c r="DC946"/>
  <c r="DA946"/>
  <c r="CY946"/>
  <c r="CW946"/>
  <c r="CU946"/>
  <c r="CS946"/>
  <c r="CQ946"/>
  <c r="CO946"/>
  <c r="CM946"/>
  <c r="CA946"/>
  <c r="BY946"/>
  <c r="BW946"/>
  <c r="BU946"/>
  <c r="BS946"/>
  <c r="BQ946"/>
  <c r="BO946"/>
  <c r="DL946"/>
  <c r="DJ946"/>
  <c r="DH946"/>
  <c r="DF946"/>
  <c r="DD946"/>
  <c r="DB946"/>
  <c r="CZ946"/>
  <c r="CX946"/>
  <c r="CV946"/>
  <c r="CT946"/>
  <c r="CR946"/>
  <c r="CP946"/>
  <c r="CL946"/>
  <c r="CB946"/>
  <c r="BZ946"/>
  <c r="BX946"/>
  <c r="BV946"/>
  <c r="BT946"/>
  <c r="BR946"/>
  <c r="BP946"/>
  <c r="BN946"/>
  <c r="DM976"/>
  <c r="DK976"/>
  <c r="DI976"/>
  <c r="DG976"/>
  <c r="DE976"/>
  <c r="DC976"/>
  <c r="DA976"/>
  <c r="CY976"/>
  <c r="CW976"/>
  <c r="CU976"/>
  <c r="CS976"/>
  <c r="CQ976"/>
  <c r="CO976"/>
  <c r="CM976"/>
  <c r="CA976"/>
  <c r="BY976"/>
  <c r="BW976"/>
  <c r="BU976"/>
  <c r="BS976"/>
  <c r="BQ976"/>
  <c r="BO976"/>
  <c r="DL976"/>
  <c r="DJ976"/>
  <c r="DH976"/>
  <c r="DF976"/>
  <c r="DD976"/>
  <c r="DB976"/>
  <c r="CZ976"/>
  <c r="CX976"/>
  <c r="CV976"/>
  <c r="CT976"/>
  <c r="CR976"/>
  <c r="CP976"/>
  <c r="CL976"/>
  <c r="CB976"/>
  <c r="BZ976"/>
  <c r="BX976"/>
  <c r="BV976"/>
  <c r="BT976"/>
  <c r="BR976"/>
  <c r="BP976"/>
  <c r="BN976"/>
  <c r="DM803"/>
  <c r="DK803"/>
  <c r="DI803"/>
  <c r="DG803"/>
  <c r="DE803"/>
  <c r="DC803"/>
  <c r="DA803"/>
  <c r="CY803"/>
  <c r="CW803"/>
  <c r="CU803"/>
  <c r="CS803"/>
  <c r="CQ803"/>
  <c r="CO803"/>
  <c r="CM803"/>
  <c r="CA803"/>
  <c r="BY803"/>
  <c r="BW803"/>
  <c r="BU803"/>
  <c r="BS803"/>
  <c r="BQ803"/>
  <c r="BO803"/>
  <c r="DL803"/>
  <c r="DJ803"/>
  <c r="DH803"/>
  <c r="DF803"/>
  <c r="DD803"/>
  <c r="DB803"/>
  <c r="CZ803"/>
  <c r="CX803"/>
  <c r="CV803"/>
  <c r="CT803"/>
  <c r="CR803"/>
  <c r="CP803"/>
  <c r="CL803"/>
  <c r="CB803"/>
  <c r="BZ803"/>
  <c r="BX803"/>
  <c r="BV803"/>
  <c r="BT803"/>
  <c r="BR803"/>
  <c r="BP803"/>
  <c r="BN803"/>
  <c r="DM866"/>
  <c r="DK866"/>
  <c r="DI866"/>
  <c r="DG866"/>
  <c r="DE866"/>
  <c r="DC866"/>
  <c r="DA866"/>
  <c r="CY866"/>
  <c r="CW866"/>
  <c r="CU866"/>
  <c r="CS866"/>
  <c r="CQ866"/>
  <c r="CO866"/>
  <c r="CM866"/>
  <c r="CA866"/>
  <c r="BY866"/>
  <c r="BW866"/>
  <c r="BU866"/>
  <c r="BS866"/>
  <c r="BQ866"/>
  <c r="BO866"/>
  <c r="DL866"/>
  <c r="DH866"/>
  <c r="DD866"/>
  <c r="CZ866"/>
  <c r="CV866"/>
  <c r="CR866"/>
  <c r="BZ866"/>
  <c r="BV866"/>
  <c r="BR866"/>
  <c r="BN866"/>
  <c r="DJ866"/>
  <c r="DF866"/>
  <c r="DB866"/>
  <c r="CX866"/>
  <c r="CT866"/>
  <c r="CP866"/>
  <c r="CL866"/>
  <c r="CB866"/>
  <c r="BX866"/>
  <c r="BT866"/>
  <c r="BP866"/>
  <c r="DM836"/>
  <c r="DK836"/>
  <c r="DI836"/>
  <c r="DG836"/>
  <c r="DE836"/>
  <c r="DC836"/>
  <c r="DA836"/>
  <c r="CY836"/>
  <c r="CW836"/>
  <c r="CU836"/>
  <c r="CS836"/>
  <c r="CQ836"/>
  <c r="CO836"/>
  <c r="CM836"/>
  <c r="CA836"/>
  <c r="BY836"/>
  <c r="BW836"/>
  <c r="BU836"/>
  <c r="BS836"/>
  <c r="BQ836"/>
  <c r="BO836"/>
  <c r="DL836"/>
  <c r="DJ836"/>
  <c r="DH836"/>
  <c r="DF836"/>
  <c r="DD836"/>
  <c r="DB836"/>
  <c r="CZ836"/>
  <c r="CX836"/>
  <c r="CV836"/>
  <c r="CT836"/>
  <c r="CR836"/>
  <c r="CP836"/>
  <c r="CL836"/>
  <c r="CB836"/>
  <c r="BZ836"/>
  <c r="BX836"/>
  <c r="BV836"/>
  <c r="BT836"/>
  <c r="BR836"/>
  <c r="BP836"/>
  <c r="BN836"/>
  <c r="DL600"/>
  <c r="DJ600"/>
  <c r="DH600"/>
  <c r="DF600"/>
  <c r="DD600"/>
  <c r="DB600"/>
  <c r="CZ600"/>
  <c r="CX600"/>
  <c r="CV600"/>
  <c r="CT600"/>
  <c r="CR600"/>
  <c r="CP600"/>
  <c r="CL600"/>
  <c r="CB600"/>
  <c r="BZ600"/>
  <c r="BX600"/>
  <c r="BV600"/>
  <c r="BT600"/>
  <c r="BR600"/>
  <c r="BP600"/>
  <c r="BN600"/>
  <c r="DM600"/>
  <c r="DK600"/>
  <c r="DI600"/>
  <c r="DG600"/>
  <c r="DE600"/>
  <c r="DC600"/>
  <c r="DA600"/>
  <c r="CY600"/>
  <c r="CW600"/>
  <c r="CU600"/>
  <c r="CS600"/>
  <c r="CQ600"/>
  <c r="CO600"/>
  <c r="CM600"/>
  <c r="CA600"/>
  <c r="BY600"/>
  <c r="BW600"/>
  <c r="BU600"/>
  <c r="BS600"/>
  <c r="BQ600"/>
  <c r="BO600"/>
  <c r="DM851"/>
  <c r="DK851"/>
  <c r="DI851"/>
  <c r="DG851"/>
  <c r="DE851"/>
  <c r="DC851"/>
  <c r="DA851"/>
  <c r="CY851"/>
  <c r="CW851"/>
  <c r="CU851"/>
  <c r="CS851"/>
  <c r="CQ851"/>
  <c r="CO851"/>
  <c r="CM851"/>
  <c r="CA851"/>
  <c r="BY851"/>
  <c r="BW851"/>
  <c r="BU851"/>
  <c r="BS851"/>
  <c r="BQ851"/>
  <c r="BO851"/>
  <c r="DL851"/>
  <c r="DH851"/>
  <c r="DD851"/>
  <c r="CZ851"/>
  <c r="CV851"/>
  <c r="CR851"/>
  <c r="BZ851"/>
  <c r="BV851"/>
  <c r="BR851"/>
  <c r="BN851"/>
  <c r="DJ851"/>
  <c r="DF851"/>
  <c r="DB851"/>
  <c r="CX851"/>
  <c r="CT851"/>
  <c r="CP851"/>
  <c r="CL851"/>
  <c r="CB851"/>
  <c r="BX851"/>
  <c r="BT851"/>
  <c r="BP851"/>
  <c r="DM897"/>
  <c r="DK897"/>
  <c r="DI897"/>
  <c r="DG897"/>
  <c r="DE897"/>
  <c r="DC897"/>
  <c r="DA897"/>
  <c r="CY897"/>
  <c r="CW897"/>
  <c r="CU897"/>
  <c r="CS897"/>
  <c r="CQ897"/>
  <c r="CO897"/>
  <c r="CM897"/>
  <c r="CA897"/>
  <c r="BY897"/>
  <c r="BW897"/>
  <c r="BU897"/>
  <c r="BS897"/>
  <c r="BQ897"/>
  <c r="BO897"/>
  <c r="DL897"/>
  <c r="DJ897"/>
  <c r="DH897"/>
  <c r="DF897"/>
  <c r="DD897"/>
  <c r="DB897"/>
  <c r="CZ897"/>
  <c r="CX897"/>
  <c r="CV897"/>
  <c r="CT897"/>
  <c r="CR897"/>
  <c r="CP897"/>
  <c r="CL897"/>
  <c r="CB897"/>
  <c r="BZ897"/>
  <c r="BX897"/>
  <c r="BV897"/>
  <c r="BT897"/>
  <c r="BR897"/>
  <c r="BP897"/>
  <c r="BN897"/>
  <c r="DM913"/>
  <c r="DK913"/>
  <c r="DI913"/>
  <c r="DG913"/>
  <c r="DE913"/>
  <c r="DC913"/>
  <c r="DA913"/>
  <c r="CY913"/>
  <c r="CW913"/>
  <c r="CU913"/>
  <c r="CS913"/>
  <c r="CQ913"/>
  <c r="CO913"/>
  <c r="CM913"/>
  <c r="CA913"/>
  <c r="BY913"/>
  <c r="BW913"/>
  <c r="BU913"/>
  <c r="BS913"/>
  <c r="BQ913"/>
  <c r="BO913"/>
  <c r="DL913"/>
  <c r="DJ913"/>
  <c r="DH913"/>
  <c r="DF913"/>
  <c r="DD913"/>
  <c r="DB913"/>
  <c r="CZ913"/>
  <c r="CX913"/>
  <c r="CV913"/>
  <c r="CT913"/>
  <c r="CR913"/>
  <c r="CP913"/>
  <c r="CL913"/>
  <c r="CB913"/>
  <c r="BZ913"/>
  <c r="BX913"/>
  <c r="BV913"/>
  <c r="BT913"/>
  <c r="BR913"/>
  <c r="BP913"/>
  <c r="BN913"/>
  <c r="DM1022"/>
  <c r="DK1022"/>
  <c r="DI1022"/>
  <c r="DC1022"/>
  <c r="DA1022"/>
  <c r="CY1022"/>
  <c r="CW1022"/>
  <c r="CU1022"/>
  <c r="CS1022"/>
  <c r="CQ1022"/>
  <c r="CO1022"/>
  <c r="CM1022"/>
  <c r="CK1022"/>
  <c r="CI1022"/>
  <c r="CG1022"/>
  <c r="CE1022"/>
  <c r="CC1022"/>
  <c r="CA1022"/>
  <c r="BY1022"/>
  <c r="BW1022"/>
  <c r="BU1022"/>
  <c r="BS1022"/>
  <c r="BQ1022"/>
  <c r="BO1022"/>
  <c r="DL1022"/>
  <c r="DJ1022"/>
  <c r="DH1022"/>
  <c r="DB1022"/>
  <c r="CZ1022"/>
  <c r="CX1022"/>
  <c r="CV1022"/>
  <c r="CT1022"/>
  <c r="CR1022"/>
  <c r="CP1022"/>
  <c r="CN1022"/>
  <c r="CL1022"/>
  <c r="CJ1022"/>
  <c r="CH1022"/>
  <c r="CF1022"/>
  <c r="CD1022"/>
  <c r="CB1022"/>
  <c r="BZ1022"/>
  <c r="BX1022"/>
  <c r="BV1022"/>
  <c r="BT1022"/>
  <c r="BR1022"/>
  <c r="BP1022"/>
  <c r="BN1022"/>
  <c r="DM684"/>
  <c r="DK684"/>
  <c r="DI684"/>
  <c r="DC684"/>
  <c r="DA684"/>
  <c r="CY684"/>
  <c r="CW684"/>
  <c r="CU684"/>
  <c r="CS684"/>
  <c r="CQ684"/>
  <c r="CO684"/>
  <c r="CM684"/>
  <c r="CK684"/>
  <c r="CI684"/>
  <c r="CG684"/>
  <c r="CE684"/>
  <c r="CC684"/>
  <c r="CA684"/>
  <c r="BY684"/>
  <c r="BW684"/>
  <c r="BU684"/>
  <c r="BS684"/>
  <c r="BQ684"/>
  <c r="BO684"/>
  <c r="DL684"/>
  <c r="DJ684"/>
  <c r="DH684"/>
  <c r="DB684"/>
  <c r="CZ684"/>
  <c r="CX684"/>
  <c r="CV684"/>
  <c r="CT684"/>
  <c r="CR684"/>
  <c r="CP684"/>
  <c r="CN684"/>
  <c r="CL684"/>
  <c r="CJ684"/>
  <c r="CH684"/>
  <c r="CF684"/>
  <c r="CD684"/>
  <c r="CB684"/>
  <c r="BZ684"/>
  <c r="BX684"/>
  <c r="BV684"/>
  <c r="BT684"/>
  <c r="BR684"/>
  <c r="BP684"/>
  <c r="BN684"/>
  <c r="DL1376"/>
  <c r="DJ1376"/>
  <c r="DH1376"/>
  <c r="DF1376"/>
  <c r="DD1376"/>
  <c r="DB1376"/>
  <c r="CZ1376"/>
  <c r="CX1376"/>
  <c r="CV1376"/>
  <c r="CT1376"/>
  <c r="CR1376"/>
  <c r="CP1376"/>
  <c r="CL1376"/>
  <c r="CH1376"/>
  <c r="CF1376"/>
  <c r="CD1376"/>
  <c r="CB1376"/>
  <c r="BZ1376"/>
  <c r="BX1376"/>
  <c r="BV1376"/>
  <c r="BT1376"/>
  <c r="BR1376"/>
  <c r="BP1376"/>
  <c r="BN1376"/>
  <c r="DM1376"/>
  <c r="DK1376"/>
  <c r="DI1376"/>
  <c r="DG1376"/>
  <c r="DE1376"/>
  <c r="DC1376"/>
  <c r="DA1376"/>
  <c r="CY1376"/>
  <c r="CW1376"/>
  <c r="CU1376"/>
  <c r="CS1376"/>
  <c r="CQ1376"/>
  <c r="CO1376"/>
  <c r="CM1376"/>
  <c r="CG1376"/>
  <c r="CE1376"/>
  <c r="CC1376"/>
  <c r="CA1376"/>
  <c r="BY1376"/>
  <c r="BW1376"/>
  <c r="BU1376"/>
  <c r="BS1376"/>
  <c r="BQ1376"/>
  <c r="BO1376"/>
  <c r="DM1012"/>
  <c r="DK1012"/>
  <c r="DI1012"/>
  <c r="DC1012"/>
  <c r="DA1012"/>
  <c r="CY1012"/>
  <c r="CW1012"/>
  <c r="CU1012"/>
  <c r="CS1012"/>
  <c r="CQ1012"/>
  <c r="CO1012"/>
  <c r="CM1012"/>
  <c r="CK1012"/>
  <c r="CI1012"/>
  <c r="CG1012"/>
  <c r="CE1012"/>
  <c r="CC1012"/>
  <c r="CA1012"/>
  <c r="BY1012"/>
  <c r="BW1012"/>
  <c r="BU1012"/>
  <c r="BS1012"/>
  <c r="BQ1012"/>
  <c r="BO1012"/>
  <c r="DL1012"/>
  <c r="DJ1012"/>
  <c r="DH1012"/>
  <c r="DB1012"/>
  <c r="CZ1012"/>
  <c r="CX1012"/>
  <c r="CV1012"/>
  <c r="CT1012"/>
  <c r="CR1012"/>
  <c r="CP1012"/>
  <c r="CN1012"/>
  <c r="CL1012"/>
  <c r="CJ1012"/>
  <c r="CH1012"/>
  <c r="CF1012"/>
  <c r="CD1012"/>
  <c r="CB1012"/>
  <c r="BZ1012"/>
  <c r="BX1012"/>
  <c r="BV1012"/>
  <c r="BT1012"/>
  <c r="BR1012"/>
  <c r="BP1012"/>
  <c r="BN1012"/>
  <c r="DL1180"/>
  <c r="DJ1180"/>
  <c r="DH1180"/>
  <c r="DB1180"/>
  <c r="CZ1180"/>
  <c r="CX1180"/>
  <c r="CV1180"/>
  <c r="CT1180"/>
  <c r="CR1180"/>
  <c r="CP1180"/>
  <c r="CN1180"/>
  <c r="CL1180"/>
  <c r="CJ1180"/>
  <c r="CH1180"/>
  <c r="CF1180"/>
  <c r="CD1180"/>
  <c r="CB1180"/>
  <c r="BZ1180"/>
  <c r="BX1180"/>
  <c r="BV1180"/>
  <c r="BT1180"/>
  <c r="BR1180"/>
  <c r="BP1180"/>
  <c r="BN1180"/>
  <c r="DM1180"/>
  <c r="DK1180"/>
  <c r="DI1180"/>
  <c r="DC1180"/>
  <c r="DA1180"/>
  <c r="CY1180"/>
  <c r="CW1180"/>
  <c r="CU1180"/>
  <c r="CS1180"/>
  <c r="CQ1180"/>
  <c r="CO1180"/>
  <c r="CM1180"/>
  <c r="CK1180"/>
  <c r="CI1180"/>
  <c r="CG1180"/>
  <c r="CE1180"/>
  <c r="CC1180"/>
  <c r="CA1180"/>
  <c r="BY1180"/>
  <c r="BW1180"/>
  <c r="BU1180"/>
  <c r="BS1180"/>
  <c r="BQ1180"/>
  <c r="BO1180"/>
  <c r="DL1252"/>
  <c r="DJ1252"/>
  <c r="DH1252"/>
  <c r="DB1252"/>
  <c r="CZ1252"/>
  <c r="CX1252"/>
  <c r="CV1252"/>
  <c r="CT1252"/>
  <c r="CR1252"/>
  <c r="CP1252"/>
  <c r="CN1252"/>
  <c r="CL1252"/>
  <c r="CJ1252"/>
  <c r="CH1252"/>
  <c r="CF1252"/>
  <c r="CD1252"/>
  <c r="CB1252"/>
  <c r="BZ1252"/>
  <c r="BX1252"/>
  <c r="BV1252"/>
  <c r="BT1252"/>
  <c r="BR1252"/>
  <c r="BP1252"/>
  <c r="BN1252"/>
  <c r="DM1252"/>
  <c r="DK1252"/>
  <c r="DI1252"/>
  <c r="DC1252"/>
  <c r="DA1252"/>
  <c r="CY1252"/>
  <c r="CW1252"/>
  <c r="CU1252"/>
  <c r="CS1252"/>
  <c r="CQ1252"/>
  <c r="CO1252"/>
  <c r="CM1252"/>
  <c r="CK1252"/>
  <c r="CI1252"/>
  <c r="CG1252"/>
  <c r="CE1252"/>
  <c r="CC1252"/>
  <c r="CA1252"/>
  <c r="BY1252"/>
  <c r="BW1252"/>
  <c r="BU1252"/>
  <c r="BS1252"/>
  <c r="BQ1252"/>
  <c r="BO1252"/>
  <c r="H1078"/>
  <c r="DL1077"/>
  <c r="DJ1077"/>
  <c r="DH1077"/>
  <c r="DB1077"/>
  <c r="CZ1077"/>
  <c r="CX1077"/>
  <c r="CV1077"/>
  <c r="CT1077"/>
  <c r="CR1077"/>
  <c r="CP1077"/>
  <c r="CN1077"/>
  <c r="CL1077"/>
  <c r="CJ1077"/>
  <c r="CH1077"/>
  <c r="CF1077"/>
  <c r="CD1077"/>
  <c r="CB1077"/>
  <c r="BZ1077"/>
  <c r="BX1077"/>
  <c r="BV1077"/>
  <c r="BT1077"/>
  <c r="BR1077"/>
  <c r="BP1077"/>
  <c r="BN1077"/>
  <c r="DM1077"/>
  <c r="DK1077"/>
  <c r="DI1077"/>
  <c r="DC1077"/>
  <c r="DA1077"/>
  <c r="CY1077"/>
  <c r="CW1077"/>
  <c r="CU1077"/>
  <c r="CS1077"/>
  <c r="CQ1077"/>
  <c r="CO1077"/>
  <c r="CM1077"/>
  <c r="CK1077"/>
  <c r="CI1077"/>
  <c r="CG1077"/>
  <c r="CE1077"/>
  <c r="CC1077"/>
  <c r="CA1077"/>
  <c r="BY1077"/>
  <c r="BW1077"/>
  <c r="BU1077"/>
  <c r="BS1077"/>
  <c r="BQ1077"/>
  <c r="BO1077"/>
  <c r="DL1362"/>
  <c r="DJ1362"/>
  <c r="DH1362"/>
  <c r="DB1362"/>
  <c r="CZ1362"/>
  <c r="CX1362"/>
  <c r="CV1362"/>
  <c r="CT1362"/>
  <c r="CR1362"/>
  <c r="CP1362"/>
  <c r="CN1362"/>
  <c r="CL1362"/>
  <c r="CJ1362"/>
  <c r="CH1362"/>
  <c r="CF1362"/>
  <c r="CD1362"/>
  <c r="CB1362"/>
  <c r="BZ1362"/>
  <c r="BX1362"/>
  <c r="BV1362"/>
  <c r="BT1362"/>
  <c r="BR1362"/>
  <c r="BP1362"/>
  <c r="BN1362"/>
  <c r="DM1362"/>
  <c r="DK1362"/>
  <c r="DI1362"/>
  <c r="DC1362"/>
  <c r="DA1362"/>
  <c r="CY1362"/>
  <c r="CW1362"/>
  <c r="CU1362"/>
  <c r="CS1362"/>
  <c r="CQ1362"/>
  <c r="CO1362"/>
  <c r="CM1362"/>
  <c r="CK1362"/>
  <c r="CI1362"/>
  <c r="CG1362"/>
  <c r="CE1362"/>
  <c r="CC1362"/>
  <c r="CA1362"/>
  <c r="BY1362"/>
  <c r="BW1362"/>
  <c r="BU1362"/>
  <c r="BS1362"/>
  <c r="BQ1362"/>
  <c r="BO1362"/>
  <c r="DL1270"/>
  <c r="DJ1270"/>
  <c r="DH1270"/>
  <c r="DB1270"/>
  <c r="CZ1270"/>
  <c r="CX1270"/>
  <c r="CV1270"/>
  <c r="CT1270"/>
  <c r="CR1270"/>
  <c r="CP1270"/>
  <c r="CN1270"/>
  <c r="CL1270"/>
  <c r="CJ1270"/>
  <c r="CH1270"/>
  <c r="CF1270"/>
  <c r="CD1270"/>
  <c r="CB1270"/>
  <c r="BZ1270"/>
  <c r="BX1270"/>
  <c r="BV1270"/>
  <c r="BT1270"/>
  <c r="BR1270"/>
  <c r="BP1270"/>
  <c r="BN1270"/>
  <c r="DM1270"/>
  <c r="DK1270"/>
  <c r="DI1270"/>
  <c r="DC1270"/>
  <c r="DA1270"/>
  <c r="CY1270"/>
  <c r="CW1270"/>
  <c r="CU1270"/>
  <c r="CS1270"/>
  <c r="CQ1270"/>
  <c r="CO1270"/>
  <c r="CM1270"/>
  <c r="CK1270"/>
  <c r="CI1270"/>
  <c r="CG1270"/>
  <c r="CE1270"/>
  <c r="CC1270"/>
  <c r="CA1270"/>
  <c r="BY1270"/>
  <c r="BW1270"/>
  <c r="BU1270"/>
  <c r="BS1270"/>
  <c r="BQ1270"/>
  <c r="BO1270"/>
  <c r="DL1324"/>
  <c r="DJ1324"/>
  <c r="DH1324"/>
  <c r="DB1324"/>
  <c r="CZ1324"/>
  <c r="CX1324"/>
  <c r="CV1324"/>
  <c r="CT1324"/>
  <c r="CR1324"/>
  <c r="CP1324"/>
  <c r="CN1324"/>
  <c r="CL1324"/>
  <c r="CJ1324"/>
  <c r="CH1324"/>
  <c r="CF1324"/>
  <c r="CD1324"/>
  <c r="CB1324"/>
  <c r="BZ1324"/>
  <c r="BX1324"/>
  <c r="BV1324"/>
  <c r="BT1324"/>
  <c r="BR1324"/>
  <c r="BP1324"/>
  <c r="BN1324"/>
  <c r="DM1324"/>
  <c r="DK1324"/>
  <c r="DI1324"/>
  <c r="DC1324"/>
  <c r="DA1324"/>
  <c r="CY1324"/>
  <c r="CW1324"/>
  <c r="CU1324"/>
  <c r="CS1324"/>
  <c r="CQ1324"/>
  <c r="CO1324"/>
  <c r="CM1324"/>
  <c r="CK1324"/>
  <c r="CI1324"/>
  <c r="CG1324"/>
  <c r="CE1324"/>
  <c r="CC1324"/>
  <c r="CA1324"/>
  <c r="BY1324"/>
  <c r="BW1324"/>
  <c r="BU1324"/>
  <c r="BS1324"/>
  <c r="BQ1324"/>
  <c r="BO1324"/>
  <c r="DL1251"/>
  <c r="DJ1251"/>
  <c r="DH1251"/>
  <c r="DB1251"/>
  <c r="CZ1251"/>
  <c r="CX1251"/>
  <c r="CV1251"/>
  <c r="CT1251"/>
  <c r="CR1251"/>
  <c r="CP1251"/>
  <c r="CN1251"/>
  <c r="CL1251"/>
  <c r="CJ1251"/>
  <c r="CH1251"/>
  <c r="CF1251"/>
  <c r="CD1251"/>
  <c r="CB1251"/>
  <c r="BZ1251"/>
  <c r="BX1251"/>
  <c r="BV1251"/>
  <c r="BT1251"/>
  <c r="BR1251"/>
  <c r="BP1251"/>
  <c r="BN1251"/>
  <c r="DM1251"/>
  <c r="DK1251"/>
  <c r="DI1251"/>
  <c r="DC1251"/>
  <c r="DA1251"/>
  <c r="CY1251"/>
  <c r="CW1251"/>
  <c r="CU1251"/>
  <c r="CS1251"/>
  <c r="CQ1251"/>
  <c r="CO1251"/>
  <c r="CM1251"/>
  <c r="CK1251"/>
  <c r="CI1251"/>
  <c r="CG1251"/>
  <c r="CE1251"/>
  <c r="CC1251"/>
  <c r="CA1251"/>
  <c r="BY1251"/>
  <c r="BW1251"/>
  <c r="BU1251"/>
  <c r="BS1251"/>
  <c r="BQ1251"/>
  <c r="BO1251"/>
  <c r="H1113"/>
  <c r="DN1198"/>
  <c r="DQ1198" s="1"/>
  <c r="DR1198" s="1"/>
  <c r="DS1198" s="1"/>
  <c r="H1199"/>
  <c r="DN1287"/>
  <c r="DQ1287" s="1"/>
  <c r="DR1287" s="1"/>
  <c r="DS1287" s="1"/>
  <c r="H1288"/>
  <c r="H1218"/>
  <c r="H1146"/>
  <c r="DN1145"/>
  <c r="DQ1145" s="1"/>
  <c r="DR1145" s="1"/>
  <c r="DS1145" s="1"/>
  <c r="H1163"/>
  <c r="DN1362"/>
  <c r="DQ1362" s="1"/>
  <c r="DR1362" s="1"/>
  <c r="DS1362" s="1"/>
  <c r="H1363"/>
  <c r="H1271"/>
  <c r="DN1270"/>
  <c r="DQ1270" s="1"/>
  <c r="DR1270" s="1"/>
  <c r="DS1270" s="1"/>
  <c r="H1377"/>
  <c r="DN1376"/>
  <c r="DO1376" s="1"/>
  <c r="DP1376" s="1"/>
  <c r="DQ1376" s="1"/>
  <c r="DR1376" s="1"/>
  <c r="DS1376" s="1"/>
  <c r="H1181"/>
  <c r="H1253"/>
  <c r="H1441"/>
  <c r="DN1325"/>
  <c r="DQ1325" s="1"/>
  <c r="DR1325" s="1"/>
  <c r="DS1325" s="1"/>
  <c r="H1326"/>
  <c r="DN897"/>
  <c r="DN913"/>
  <c r="DN1022"/>
  <c r="DN1012"/>
  <c r="DQ1012" s="1"/>
  <c r="DR1012" s="1"/>
  <c r="DS1012" s="1"/>
  <c r="DN881"/>
  <c r="AB1448"/>
  <c r="AA1457"/>
  <c r="AA1455"/>
  <c r="AR1454"/>
  <c r="DO1014"/>
  <c r="DP1014" s="1"/>
  <c r="DO945"/>
  <c r="DP945" s="1"/>
  <c r="DP453"/>
  <c r="DQ453" s="1"/>
  <c r="DR453" s="1"/>
  <c r="DS453" s="1"/>
  <c r="DQ655"/>
  <c r="DR655" s="1"/>
  <c r="DS655" s="1"/>
  <c r="DQ1234"/>
  <c r="DR1234" s="1"/>
  <c r="DS1234" s="1"/>
  <c r="DQ1162"/>
  <c r="DR1162" s="1"/>
  <c r="DS1162" s="1"/>
  <c r="DP991"/>
  <c r="DQ991" s="1"/>
  <c r="DR991" s="1"/>
  <c r="DS991" s="1"/>
  <c r="DP912"/>
  <c r="DQ912" s="1"/>
  <c r="DR912" s="1"/>
  <c r="DS912" s="1"/>
  <c r="DP786"/>
  <c r="DQ786" s="1"/>
  <c r="DR786" s="1"/>
  <c r="DS786" s="1"/>
  <c r="DP1316"/>
  <c r="DQ1316" s="1"/>
  <c r="DR1316" s="1"/>
  <c r="DS1316" s="1"/>
  <c r="DP1180"/>
  <c r="DQ1180" s="1"/>
  <c r="DR1180" s="1"/>
  <c r="DS1180" s="1"/>
  <c r="DQ1110"/>
  <c r="DR1110" s="1"/>
  <c r="DS1110" s="1"/>
  <c r="DQ713"/>
  <c r="DR713" s="1"/>
  <c r="DS713" s="1"/>
  <c r="DP850"/>
  <c r="DQ850" s="1"/>
  <c r="DR850" s="1"/>
  <c r="DS850" s="1"/>
  <c r="DP896"/>
  <c r="DQ896" s="1"/>
  <c r="DR896" s="1"/>
  <c r="DS896" s="1"/>
  <c r="DQ1059"/>
  <c r="DR1059" s="1"/>
  <c r="DS1059" s="1"/>
  <c r="DQ975"/>
  <c r="DR975" s="1"/>
  <c r="DS975" s="1"/>
  <c r="DP722"/>
  <c r="DQ722" s="1"/>
  <c r="DR722" s="1"/>
  <c r="DS722" s="1"/>
  <c r="DQ1043"/>
  <c r="DR1043" s="1"/>
  <c r="DS1043" s="1"/>
  <c r="DP929"/>
  <c r="DQ929" s="1"/>
  <c r="DR929" s="1"/>
  <c r="DS929" s="1"/>
  <c r="DQ1021"/>
  <c r="DR1021" s="1"/>
  <c r="DS1021" s="1"/>
  <c r="DQ612"/>
  <c r="DR612" s="1"/>
  <c r="DS612" s="1"/>
  <c r="DP599"/>
  <c r="DQ599" s="1"/>
  <c r="DR599" s="1"/>
  <c r="DS599" s="1"/>
  <c r="DP488"/>
  <c r="DQ488" s="1"/>
  <c r="DR488" s="1"/>
  <c r="DS488" s="1"/>
  <c r="DP523"/>
  <c r="DQ523" s="1"/>
  <c r="DR523" s="1"/>
  <c r="DS523" s="1"/>
  <c r="DQ425"/>
  <c r="DR425" s="1"/>
  <c r="DS425" s="1"/>
  <c r="DP435"/>
  <c r="DQ435" s="1"/>
  <c r="DR435" s="1"/>
  <c r="DS435" s="1"/>
  <c r="DQ476"/>
  <c r="DR476" s="1"/>
  <c r="DS476" s="1"/>
  <c r="DP518"/>
  <c r="DQ518" s="1"/>
  <c r="DR518" s="1"/>
  <c r="DS518" s="1"/>
  <c r="DP538"/>
  <c r="DQ538" s="1"/>
  <c r="DR538" s="1"/>
  <c r="DS538" s="1"/>
  <c r="DP572"/>
  <c r="DQ572" s="1"/>
  <c r="DR572" s="1"/>
  <c r="DS572" s="1"/>
  <c r="DP601"/>
  <c r="DQ601" s="1"/>
  <c r="DR601" s="1"/>
  <c r="DS601" s="1"/>
  <c r="DQ702"/>
  <c r="DR702" s="1"/>
  <c r="DS702" s="1"/>
  <c r="DP1434"/>
  <c r="DQ1434" s="1"/>
  <c r="DR1434" s="1"/>
  <c r="DS1434" s="1"/>
  <c r="DP1356"/>
  <c r="DQ1356" s="1"/>
  <c r="DR1356" s="1"/>
  <c r="DS1356" s="1"/>
  <c r="DQ683"/>
  <c r="DR683" s="1"/>
  <c r="DS683" s="1"/>
  <c r="DQ669"/>
  <c r="DR669" s="1"/>
  <c r="DS669" s="1"/>
  <c r="DP959"/>
  <c r="DQ959" s="1"/>
  <c r="DR959" s="1"/>
  <c r="DS959" s="1"/>
  <c r="DP1192"/>
  <c r="DQ1192" s="1"/>
  <c r="DR1192" s="1"/>
  <c r="DS1192" s="1"/>
  <c r="DQ1076"/>
  <c r="DR1076" s="1"/>
  <c r="DS1076" s="1"/>
  <c r="DQ1093"/>
  <c r="DR1093" s="1"/>
  <c r="DS1093" s="1"/>
  <c r="DP880"/>
  <c r="DQ880" s="1"/>
  <c r="DR880" s="1"/>
  <c r="DS880" s="1"/>
  <c r="DP583"/>
  <c r="DQ583" s="1"/>
  <c r="DR583" s="1"/>
  <c r="DS583" s="1"/>
  <c r="DQ1127"/>
  <c r="DR1127" s="1"/>
  <c r="DS1127" s="1"/>
  <c r="DP1336"/>
  <c r="DQ1336" s="1"/>
  <c r="DR1336" s="1"/>
  <c r="DS1336" s="1"/>
  <c r="DP802"/>
  <c r="DQ802" s="1"/>
  <c r="DR802" s="1"/>
  <c r="DS802" s="1"/>
  <c r="DP865"/>
  <c r="DQ865" s="1"/>
  <c r="DR865" s="1"/>
  <c r="DS865" s="1"/>
  <c r="DP835"/>
  <c r="DQ835" s="1"/>
  <c r="DR835" s="1"/>
  <c r="DS835" s="1"/>
  <c r="DP1375"/>
  <c r="DQ1375" s="1"/>
  <c r="DR1375" s="1"/>
  <c r="DS1375" s="1"/>
  <c r="DP1179"/>
  <c r="DQ1179" s="1"/>
  <c r="DR1179" s="1"/>
  <c r="DS1179" s="1"/>
  <c r="DP598"/>
  <c r="DQ598" s="1"/>
  <c r="DR598" s="1"/>
  <c r="DS598" s="1"/>
  <c r="DN533"/>
  <c r="DO533" s="1"/>
  <c r="DN549"/>
  <c r="DO549" s="1"/>
  <c r="DN485"/>
  <c r="DO485" s="1"/>
  <c r="DN534"/>
  <c r="DO534" s="1"/>
  <c r="DN576"/>
  <c r="DN1235"/>
  <c r="DN1163"/>
  <c r="DN992"/>
  <c r="DN976"/>
  <c r="DO976" s="1"/>
  <c r="DN723"/>
  <c r="DO723" s="1"/>
  <c r="DN1044"/>
  <c r="DN930"/>
  <c r="DO930" s="1"/>
  <c r="DO881"/>
  <c r="DN600"/>
  <c r="DO600" s="1"/>
  <c r="DN584"/>
  <c r="DO584" s="1"/>
  <c r="DN1128"/>
  <c r="DN1060"/>
  <c r="DO913"/>
  <c r="DN787"/>
  <c r="DO787" s="1"/>
  <c r="DO1022"/>
  <c r="DN656"/>
  <c r="H715"/>
  <c r="DN714"/>
  <c r="DN960"/>
  <c r="DO960" s="1"/>
  <c r="DN946"/>
  <c r="DO946" s="1"/>
  <c r="DN1337"/>
  <c r="DN803"/>
  <c r="DO803" s="1"/>
  <c r="DN866"/>
  <c r="DO866" s="1"/>
  <c r="DN836"/>
  <c r="DO836" s="1"/>
  <c r="DN1181"/>
  <c r="DN1111"/>
  <c r="DN1251"/>
  <c r="DO1251" s="1"/>
  <c r="DN851"/>
  <c r="DO851" s="1"/>
  <c r="DO897"/>
  <c r="DN1435"/>
  <c r="DO1435" s="1"/>
  <c r="DN1199"/>
  <c r="DN1077"/>
  <c r="DN1094"/>
  <c r="DN1217"/>
  <c r="DN670"/>
  <c r="H685"/>
  <c r="DN684"/>
  <c r="DN433"/>
  <c r="BA1453"/>
  <c r="AZ1450"/>
  <c r="DO1337"/>
  <c r="I426"/>
  <c r="I427" s="1"/>
  <c r="I428" s="1"/>
  <c r="I429" s="1"/>
  <c r="I430" s="1"/>
  <c r="I431" s="1"/>
  <c r="I602"/>
  <c r="I603" s="1"/>
  <c r="I604" s="1"/>
  <c r="I605" s="1"/>
  <c r="I606" s="1"/>
  <c r="I607" s="1"/>
  <c r="I608" s="1"/>
  <c r="I609" s="1"/>
  <c r="I610" s="1"/>
  <c r="I611" s="1"/>
  <c r="I477"/>
  <c r="DN477" s="1"/>
  <c r="I489"/>
  <c r="I490" s="1"/>
  <c r="I491" s="1"/>
  <c r="I492" s="1"/>
  <c r="I493" s="1"/>
  <c r="I494" s="1"/>
  <c r="I495" s="1"/>
  <c r="I496" s="1"/>
  <c r="DN496" s="1"/>
  <c r="I539"/>
  <c r="I540" s="1"/>
  <c r="I541" s="1"/>
  <c r="I542" s="1"/>
  <c r="I543" s="1"/>
  <c r="DN543" s="1"/>
  <c r="I573"/>
  <c r="I574" s="1"/>
  <c r="I436"/>
  <c r="I437" s="1"/>
  <c r="I438" s="1"/>
  <c r="DN438" s="1"/>
  <c r="DO438" s="1"/>
  <c r="I454"/>
  <c r="I455" s="1"/>
  <c r="I456" s="1"/>
  <c r="I457" s="1"/>
  <c r="I458" s="1"/>
  <c r="DN458" s="1"/>
  <c r="I519"/>
  <c r="I520" s="1"/>
  <c r="I521" s="1"/>
  <c r="I522" s="1"/>
  <c r="I524" s="1"/>
  <c r="I525" s="1"/>
  <c r="I526" s="1"/>
  <c r="DN526" s="1"/>
  <c r="H671"/>
  <c r="H657"/>
  <c r="H602"/>
  <c r="H961"/>
  <c r="H947"/>
  <c r="H804"/>
  <c r="H867"/>
  <c r="H837"/>
  <c r="H882"/>
  <c r="H585"/>
  <c r="H1129"/>
  <c r="H1061"/>
  <c r="H914"/>
  <c r="H788"/>
  <c r="H1023"/>
  <c r="H434"/>
  <c r="H486"/>
  <c r="H535"/>
  <c r="H578"/>
  <c r="H1236"/>
  <c r="H993"/>
  <c r="H977"/>
  <c r="H724"/>
  <c r="H1045"/>
  <c r="H931"/>
  <c r="H852"/>
  <c r="H898"/>
  <c r="I551"/>
  <c r="I552" s="1"/>
  <c r="DN552" s="1"/>
  <c r="DO552" s="1"/>
  <c r="H561"/>
  <c r="DL1441" l="1"/>
  <c r="DJ1441"/>
  <c r="DH1441"/>
  <c r="DB1441"/>
  <c r="CZ1441"/>
  <c r="CX1441"/>
  <c r="CV1441"/>
  <c r="CT1441"/>
  <c r="CR1441"/>
  <c r="CP1441"/>
  <c r="CN1441"/>
  <c r="CL1441"/>
  <c r="CJ1441"/>
  <c r="CH1441"/>
  <c r="CF1441"/>
  <c r="CD1441"/>
  <c r="CB1441"/>
  <c r="BZ1441"/>
  <c r="BX1441"/>
  <c r="BV1441"/>
  <c r="BT1441"/>
  <c r="BR1441"/>
  <c r="BP1441"/>
  <c r="BN1441"/>
  <c r="DM1441"/>
  <c r="DK1441"/>
  <c r="DI1441"/>
  <c r="DC1441"/>
  <c r="DA1441"/>
  <c r="CY1441"/>
  <c r="CW1441"/>
  <c r="CU1441"/>
  <c r="CS1441"/>
  <c r="CQ1441"/>
  <c r="CO1441"/>
  <c r="CM1441"/>
  <c r="CK1441"/>
  <c r="CI1441"/>
  <c r="CG1441"/>
  <c r="CE1441"/>
  <c r="CC1441"/>
  <c r="CA1441"/>
  <c r="BY1441"/>
  <c r="BW1441"/>
  <c r="BU1441"/>
  <c r="BS1441"/>
  <c r="BQ1441"/>
  <c r="BO1441"/>
  <c r="DL561"/>
  <c r="DJ561"/>
  <c r="DH561"/>
  <c r="DF561"/>
  <c r="DD561"/>
  <c r="DB561"/>
  <c r="CX561"/>
  <c r="CV561"/>
  <c r="CT561"/>
  <c r="CR561"/>
  <c r="CP561"/>
  <c r="CN561"/>
  <c r="CL561"/>
  <c r="CJ561"/>
  <c r="CH561"/>
  <c r="CF561"/>
  <c r="CD561"/>
  <c r="CB561"/>
  <c r="BZ561"/>
  <c r="BX561"/>
  <c r="BV561"/>
  <c r="BT561"/>
  <c r="BR561"/>
  <c r="BP561"/>
  <c r="BN561"/>
  <c r="DM561"/>
  <c r="DK561"/>
  <c r="DI561"/>
  <c r="DG561"/>
  <c r="DE561"/>
  <c r="DC561"/>
  <c r="CW561"/>
  <c r="CU561"/>
  <c r="CS561"/>
  <c r="CQ561"/>
  <c r="CO561"/>
  <c r="CM561"/>
  <c r="CK561"/>
  <c r="CI561"/>
  <c r="CG561"/>
  <c r="CE561"/>
  <c r="CC561"/>
  <c r="CA561"/>
  <c r="BY561"/>
  <c r="BW561"/>
  <c r="BU561"/>
  <c r="BS561"/>
  <c r="BQ561"/>
  <c r="BO561"/>
  <c r="DM898"/>
  <c r="DK898"/>
  <c r="DI898"/>
  <c r="DG898"/>
  <c r="DE898"/>
  <c r="DC898"/>
  <c r="DA898"/>
  <c r="CY898"/>
  <c r="CW898"/>
  <c r="CU898"/>
  <c r="CS898"/>
  <c r="CQ898"/>
  <c r="CO898"/>
  <c r="CM898"/>
  <c r="CA898"/>
  <c r="BY898"/>
  <c r="BW898"/>
  <c r="BU898"/>
  <c r="BS898"/>
  <c r="BQ898"/>
  <c r="BO898"/>
  <c r="DL898"/>
  <c r="DJ898"/>
  <c r="DH898"/>
  <c r="DF898"/>
  <c r="DD898"/>
  <c r="DB898"/>
  <c r="CZ898"/>
  <c r="CX898"/>
  <c r="CV898"/>
  <c r="CT898"/>
  <c r="CR898"/>
  <c r="CP898"/>
  <c r="CL898"/>
  <c r="CB898"/>
  <c r="BZ898"/>
  <c r="BX898"/>
  <c r="BV898"/>
  <c r="BT898"/>
  <c r="BR898"/>
  <c r="BP898"/>
  <c r="BN898"/>
  <c r="DM931"/>
  <c r="DK931"/>
  <c r="DI931"/>
  <c r="DC931"/>
  <c r="DA931"/>
  <c r="CY931"/>
  <c r="CW931"/>
  <c r="CU931"/>
  <c r="CS931"/>
  <c r="CQ931"/>
  <c r="CO931"/>
  <c r="CM931"/>
  <c r="CK931"/>
  <c r="CI931"/>
  <c r="CG931"/>
  <c r="CE931"/>
  <c r="CC931"/>
  <c r="CA931"/>
  <c r="BY931"/>
  <c r="BW931"/>
  <c r="BU931"/>
  <c r="BS931"/>
  <c r="BQ931"/>
  <c r="BO931"/>
  <c r="DL931"/>
  <c r="DJ931"/>
  <c r="DH931"/>
  <c r="DB931"/>
  <c r="CZ931"/>
  <c r="CX931"/>
  <c r="CV931"/>
  <c r="CT931"/>
  <c r="CR931"/>
  <c r="CP931"/>
  <c r="CN931"/>
  <c r="CL931"/>
  <c r="CJ931"/>
  <c r="CH931"/>
  <c r="CF931"/>
  <c r="CD931"/>
  <c r="CB931"/>
  <c r="BZ931"/>
  <c r="BX931"/>
  <c r="BV931"/>
  <c r="BT931"/>
  <c r="BR931"/>
  <c r="BP931"/>
  <c r="BN931"/>
  <c r="DM724"/>
  <c r="DK724"/>
  <c r="DI724"/>
  <c r="DG724"/>
  <c r="DE724"/>
  <c r="DC724"/>
  <c r="DA724"/>
  <c r="CY724"/>
  <c r="CW724"/>
  <c r="CU724"/>
  <c r="CS724"/>
  <c r="CQ724"/>
  <c r="CO724"/>
  <c r="CM724"/>
  <c r="CA724"/>
  <c r="BY724"/>
  <c r="BW724"/>
  <c r="BU724"/>
  <c r="BS724"/>
  <c r="BQ724"/>
  <c r="BO724"/>
  <c r="DL724"/>
  <c r="DJ724"/>
  <c r="DH724"/>
  <c r="DF724"/>
  <c r="DD724"/>
  <c r="DB724"/>
  <c r="CZ724"/>
  <c r="CX724"/>
  <c r="CV724"/>
  <c r="CT724"/>
  <c r="CR724"/>
  <c r="CP724"/>
  <c r="CL724"/>
  <c r="CB724"/>
  <c r="BZ724"/>
  <c r="BX724"/>
  <c r="BV724"/>
  <c r="BT724"/>
  <c r="BR724"/>
  <c r="BP724"/>
  <c r="BN724"/>
  <c r="DM993"/>
  <c r="DK993"/>
  <c r="DI993"/>
  <c r="DG993"/>
  <c r="DE993"/>
  <c r="DC993"/>
  <c r="DA993"/>
  <c r="CY993"/>
  <c r="CW993"/>
  <c r="CU993"/>
  <c r="CS993"/>
  <c r="CQ993"/>
  <c r="CO993"/>
  <c r="CM993"/>
  <c r="CA993"/>
  <c r="BY993"/>
  <c r="BW993"/>
  <c r="BU993"/>
  <c r="BS993"/>
  <c r="BQ993"/>
  <c r="BO993"/>
  <c r="DL993"/>
  <c r="DJ993"/>
  <c r="DH993"/>
  <c r="DF993"/>
  <c r="DD993"/>
  <c r="DB993"/>
  <c r="CZ993"/>
  <c r="CX993"/>
  <c r="CV993"/>
  <c r="CT993"/>
  <c r="CR993"/>
  <c r="CP993"/>
  <c r="CL993"/>
  <c r="CB993"/>
  <c r="BZ993"/>
  <c r="BX993"/>
  <c r="BV993"/>
  <c r="BT993"/>
  <c r="BR993"/>
  <c r="BP993"/>
  <c r="BN993"/>
  <c r="DL578"/>
  <c r="DJ578"/>
  <c r="DH578"/>
  <c r="DF578"/>
  <c r="DD578"/>
  <c r="CX578"/>
  <c r="CV578"/>
  <c r="CT578"/>
  <c r="CR578"/>
  <c r="CP578"/>
  <c r="CN578"/>
  <c r="CL578"/>
  <c r="CJ578"/>
  <c r="CH578"/>
  <c r="CF578"/>
  <c r="CD578"/>
  <c r="CB578"/>
  <c r="BZ578"/>
  <c r="BX578"/>
  <c r="BV578"/>
  <c r="BT578"/>
  <c r="BR578"/>
  <c r="BP578"/>
  <c r="BN578"/>
  <c r="DM578"/>
  <c r="DK578"/>
  <c r="DI578"/>
  <c r="DG578"/>
  <c r="DE578"/>
  <c r="CW578"/>
  <c r="CU578"/>
  <c r="CS578"/>
  <c r="CQ578"/>
  <c r="CO578"/>
  <c r="CM578"/>
  <c r="CK578"/>
  <c r="CI578"/>
  <c r="CG578"/>
  <c r="CE578"/>
  <c r="CC578"/>
  <c r="CA578"/>
  <c r="BY578"/>
  <c r="BW578"/>
  <c r="BU578"/>
  <c r="BS578"/>
  <c r="BQ578"/>
  <c r="BO578"/>
  <c r="DL486"/>
  <c r="DJ486"/>
  <c r="DH486"/>
  <c r="DF486"/>
  <c r="DD486"/>
  <c r="DB486"/>
  <c r="CZ486"/>
  <c r="CX486"/>
  <c r="CV486"/>
  <c r="CT486"/>
  <c r="CR486"/>
  <c r="CP486"/>
  <c r="CL486"/>
  <c r="CB486"/>
  <c r="BZ486"/>
  <c r="BX486"/>
  <c r="BV486"/>
  <c r="BT486"/>
  <c r="BR486"/>
  <c r="BP486"/>
  <c r="BN486"/>
  <c r="DM486"/>
  <c r="DK486"/>
  <c r="DI486"/>
  <c r="DG486"/>
  <c r="DE486"/>
  <c r="DC486"/>
  <c r="DA486"/>
  <c r="CY486"/>
  <c r="CW486"/>
  <c r="CU486"/>
  <c r="CS486"/>
  <c r="CQ486"/>
  <c r="CO486"/>
  <c r="CM486"/>
  <c r="CA486"/>
  <c r="BY486"/>
  <c r="BW486"/>
  <c r="BU486"/>
  <c r="BS486"/>
  <c r="BQ486"/>
  <c r="BO486"/>
  <c r="DM1023"/>
  <c r="DK1023"/>
  <c r="DI1023"/>
  <c r="DC1023"/>
  <c r="DA1023"/>
  <c r="CY1023"/>
  <c r="CW1023"/>
  <c r="CU1023"/>
  <c r="CS1023"/>
  <c r="CQ1023"/>
  <c r="CO1023"/>
  <c r="CM1023"/>
  <c r="CK1023"/>
  <c r="CI1023"/>
  <c r="CG1023"/>
  <c r="CE1023"/>
  <c r="CC1023"/>
  <c r="CA1023"/>
  <c r="BY1023"/>
  <c r="BW1023"/>
  <c r="BU1023"/>
  <c r="BS1023"/>
  <c r="BQ1023"/>
  <c r="BO1023"/>
  <c r="DL1023"/>
  <c r="DJ1023"/>
  <c r="DH1023"/>
  <c r="DB1023"/>
  <c r="CZ1023"/>
  <c r="CX1023"/>
  <c r="CV1023"/>
  <c r="CT1023"/>
  <c r="CR1023"/>
  <c r="CP1023"/>
  <c r="CN1023"/>
  <c r="CL1023"/>
  <c r="CJ1023"/>
  <c r="CH1023"/>
  <c r="CF1023"/>
  <c r="CD1023"/>
  <c r="CB1023"/>
  <c r="BZ1023"/>
  <c r="BX1023"/>
  <c r="BV1023"/>
  <c r="BT1023"/>
  <c r="BR1023"/>
  <c r="BP1023"/>
  <c r="BN1023"/>
  <c r="DM914"/>
  <c r="DK914"/>
  <c r="DI914"/>
  <c r="DG914"/>
  <c r="DE914"/>
  <c r="DC914"/>
  <c r="DA914"/>
  <c r="CY914"/>
  <c r="CW914"/>
  <c r="CU914"/>
  <c r="CS914"/>
  <c r="CQ914"/>
  <c r="CO914"/>
  <c r="CM914"/>
  <c r="CA914"/>
  <c r="BY914"/>
  <c r="BW914"/>
  <c r="BU914"/>
  <c r="BS914"/>
  <c r="BQ914"/>
  <c r="BO914"/>
  <c r="DL914"/>
  <c r="DJ914"/>
  <c r="DH914"/>
  <c r="DF914"/>
  <c r="DD914"/>
  <c r="DB914"/>
  <c r="CZ914"/>
  <c r="CX914"/>
  <c r="CV914"/>
  <c r="CT914"/>
  <c r="CR914"/>
  <c r="CP914"/>
  <c r="CL914"/>
  <c r="CB914"/>
  <c r="BZ914"/>
  <c r="BX914"/>
  <c r="BV914"/>
  <c r="BT914"/>
  <c r="BR914"/>
  <c r="BP914"/>
  <c r="BN914"/>
  <c r="DL1129"/>
  <c r="DJ1129"/>
  <c r="DH1129"/>
  <c r="DB1129"/>
  <c r="CZ1129"/>
  <c r="CX1129"/>
  <c r="CV1129"/>
  <c r="CT1129"/>
  <c r="CR1129"/>
  <c r="CP1129"/>
  <c r="CN1129"/>
  <c r="CL1129"/>
  <c r="CJ1129"/>
  <c r="CH1129"/>
  <c r="CF1129"/>
  <c r="CD1129"/>
  <c r="CB1129"/>
  <c r="BZ1129"/>
  <c r="BX1129"/>
  <c r="BV1129"/>
  <c r="BT1129"/>
  <c r="BR1129"/>
  <c r="BP1129"/>
  <c r="BN1129"/>
  <c r="DM1129"/>
  <c r="DK1129"/>
  <c r="DI1129"/>
  <c r="DC1129"/>
  <c r="DA1129"/>
  <c r="CY1129"/>
  <c r="CW1129"/>
  <c r="CU1129"/>
  <c r="CS1129"/>
  <c r="CQ1129"/>
  <c r="CO1129"/>
  <c r="CM1129"/>
  <c r="CK1129"/>
  <c r="CI1129"/>
  <c r="CG1129"/>
  <c r="CE1129"/>
  <c r="CC1129"/>
  <c r="CA1129"/>
  <c r="BY1129"/>
  <c r="BW1129"/>
  <c r="BU1129"/>
  <c r="BS1129"/>
  <c r="BQ1129"/>
  <c r="BO1129"/>
  <c r="DM882"/>
  <c r="DK882"/>
  <c r="DI882"/>
  <c r="DG882"/>
  <c r="DE882"/>
  <c r="DC882"/>
  <c r="DA882"/>
  <c r="CY882"/>
  <c r="CW882"/>
  <c r="CU882"/>
  <c r="CS882"/>
  <c r="CQ882"/>
  <c r="CO882"/>
  <c r="CM882"/>
  <c r="CA882"/>
  <c r="BY882"/>
  <c r="BW882"/>
  <c r="BU882"/>
  <c r="BS882"/>
  <c r="BQ882"/>
  <c r="BO882"/>
  <c r="DJ882"/>
  <c r="DF882"/>
  <c r="DB882"/>
  <c r="CX882"/>
  <c r="CT882"/>
  <c r="CP882"/>
  <c r="CL882"/>
  <c r="CB882"/>
  <c r="BX882"/>
  <c r="BT882"/>
  <c r="BP882"/>
  <c r="DL882"/>
  <c r="DH882"/>
  <c r="DD882"/>
  <c r="CZ882"/>
  <c r="CV882"/>
  <c r="CR882"/>
  <c r="BZ882"/>
  <c r="BV882"/>
  <c r="BR882"/>
  <c r="BN882"/>
  <c r="DM867"/>
  <c r="DK867"/>
  <c r="DI867"/>
  <c r="DG867"/>
  <c r="DE867"/>
  <c r="DC867"/>
  <c r="DA867"/>
  <c r="CY867"/>
  <c r="CW867"/>
  <c r="CU867"/>
  <c r="CS867"/>
  <c r="CQ867"/>
  <c r="CO867"/>
  <c r="CM867"/>
  <c r="CA867"/>
  <c r="BY867"/>
  <c r="BW867"/>
  <c r="BU867"/>
  <c r="BS867"/>
  <c r="BQ867"/>
  <c r="BO867"/>
  <c r="DJ867"/>
  <c r="DF867"/>
  <c r="DB867"/>
  <c r="CX867"/>
  <c r="CT867"/>
  <c r="CP867"/>
  <c r="CL867"/>
  <c r="CB867"/>
  <c r="BX867"/>
  <c r="BT867"/>
  <c r="BP867"/>
  <c r="DL867"/>
  <c r="DH867"/>
  <c r="DD867"/>
  <c r="CZ867"/>
  <c r="CV867"/>
  <c r="CR867"/>
  <c r="BZ867"/>
  <c r="BV867"/>
  <c r="BR867"/>
  <c r="BN867"/>
  <c r="DM947"/>
  <c r="DK947"/>
  <c r="DI947"/>
  <c r="DC947"/>
  <c r="DA947"/>
  <c r="CY947"/>
  <c r="CW947"/>
  <c r="CU947"/>
  <c r="CS947"/>
  <c r="CQ947"/>
  <c r="CO947"/>
  <c r="CM947"/>
  <c r="CK947"/>
  <c r="CI947"/>
  <c r="CG947"/>
  <c r="CE947"/>
  <c r="CC947"/>
  <c r="CA947"/>
  <c r="BY947"/>
  <c r="BW947"/>
  <c r="BU947"/>
  <c r="BS947"/>
  <c r="BQ947"/>
  <c r="BO947"/>
  <c r="DL947"/>
  <c r="DJ947"/>
  <c r="DH947"/>
  <c r="DB947"/>
  <c r="CZ947"/>
  <c r="CX947"/>
  <c r="CV947"/>
  <c r="CT947"/>
  <c r="CR947"/>
  <c r="CP947"/>
  <c r="CN947"/>
  <c r="CL947"/>
  <c r="CJ947"/>
  <c r="CH947"/>
  <c r="CF947"/>
  <c r="CD947"/>
  <c r="CB947"/>
  <c r="BZ947"/>
  <c r="BX947"/>
  <c r="BV947"/>
  <c r="BT947"/>
  <c r="BR947"/>
  <c r="BP947"/>
  <c r="BN947"/>
  <c r="DL602"/>
  <c r="DJ602"/>
  <c r="DH602"/>
  <c r="DF602"/>
  <c r="DD602"/>
  <c r="DB602"/>
  <c r="CZ602"/>
  <c r="CX602"/>
  <c r="CV602"/>
  <c r="CT602"/>
  <c r="CR602"/>
  <c r="CP602"/>
  <c r="CL602"/>
  <c r="CB602"/>
  <c r="BZ602"/>
  <c r="BX602"/>
  <c r="BV602"/>
  <c r="BT602"/>
  <c r="BR602"/>
  <c r="BP602"/>
  <c r="BN602"/>
  <c r="DM602"/>
  <c r="DK602"/>
  <c r="DI602"/>
  <c r="DG602"/>
  <c r="DE602"/>
  <c r="DC602"/>
  <c r="DA602"/>
  <c r="CY602"/>
  <c r="CW602"/>
  <c r="CU602"/>
  <c r="CS602"/>
  <c r="CQ602"/>
  <c r="CO602"/>
  <c r="CM602"/>
  <c r="CA602"/>
  <c r="BY602"/>
  <c r="BW602"/>
  <c r="BU602"/>
  <c r="BS602"/>
  <c r="BQ602"/>
  <c r="BO602"/>
  <c r="DL671"/>
  <c r="DJ671"/>
  <c r="DH671"/>
  <c r="DB671"/>
  <c r="CZ671"/>
  <c r="CX671"/>
  <c r="CV671"/>
  <c r="CT671"/>
  <c r="CR671"/>
  <c r="CP671"/>
  <c r="CN671"/>
  <c r="CL671"/>
  <c r="CJ671"/>
  <c r="CH671"/>
  <c r="CF671"/>
  <c r="CD671"/>
  <c r="CB671"/>
  <c r="BZ671"/>
  <c r="BX671"/>
  <c r="BV671"/>
  <c r="BT671"/>
  <c r="BR671"/>
  <c r="BP671"/>
  <c r="BN671"/>
  <c r="DM671"/>
  <c r="DK671"/>
  <c r="DI671"/>
  <c r="DC671"/>
  <c r="DA671"/>
  <c r="CY671"/>
  <c r="CW671"/>
  <c r="CU671"/>
  <c r="CS671"/>
  <c r="CQ671"/>
  <c r="CO671"/>
  <c r="CM671"/>
  <c r="CK671"/>
  <c r="CI671"/>
  <c r="CG671"/>
  <c r="CE671"/>
  <c r="CC671"/>
  <c r="CA671"/>
  <c r="BY671"/>
  <c r="BW671"/>
  <c r="BU671"/>
  <c r="BS671"/>
  <c r="BQ671"/>
  <c r="BO671"/>
  <c r="DM715"/>
  <c r="DK715"/>
  <c r="DI715"/>
  <c r="DC715"/>
  <c r="DA715"/>
  <c r="CY715"/>
  <c r="CW715"/>
  <c r="CU715"/>
  <c r="CS715"/>
  <c r="CQ715"/>
  <c r="CO715"/>
  <c r="CM715"/>
  <c r="CK715"/>
  <c r="CI715"/>
  <c r="CG715"/>
  <c r="CE715"/>
  <c r="CC715"/>
  <c r="CA715"/>
  <c r="BY715"/>
  <c r="BW715"/>
  <c r="BU715"/>
  <c r="BS715"/>
  <c r="BQ715"/>
  <c r="BO715"/>
  <c r="DL715"/>
  <c r="DJ715"/>
  <c r="DH715"/>
  <c r="DB715"/>
  <c r="CZ715"/>
  <c r="CX715"/>
  <c r="CV715"/>
  <c r="CT715"/>
  <c r="CR715"/>
  <c r="CP715"/>
  <c r="CN715"/>
  <c r="CL715"/>
  <c r="CJ715"/>
  <c r="CH715"/>
  <c r="CF715"/>
  <c r="CD715"/>
  <c r="CB715"/>
  <c r="BZ715"/>
  <c r="BX715"/>
  <c r="BV715"/>
  <c r="BT715"/>
  <c r="BR715"/>
  <c r="BP715"/>
  <c r="BN715"/>
  <c r="DL1326"/>
  <c r="DJ1326"/>
  <c r="DH1326"/>
  <c r="DB1326"/>
  <c r="CZ1326"/>
  <c r="CX1326"/>
  <c r="CV1326"/>
  <c r="CT1326"/>
  <c r="CR1326"/>
  <c r="CP1326"/>
  <c r="CN1326"/>
  <c r="CL1326"/>
  <c r="CJ1326"/>
  <c r="CH1326"/>
  <c r="CF1326"/>
  <c r="CD1326"/>
  <c r="CB1326"/>
  <c r="BZ1326"/>
  <c r="BX1326"/>
  <c r="BV1326"/>
  <c r="BT1326"/>
  <c r="BR1326"/>
  <c r="BP1326"/>
  <c r="BN1326"/>
  <c r="DM1326"/>
  <c r="DK1326"/>
  <c r="DI1326"/>
  <c r="DC1326"/>
  <c r="DA1326"/>
  <c r="CY1326"/>
  <c r="CW1326"/>
  <c r="CU1326"/>
  <c r="CS1326"/>
  <c r="CQ1326"/>
  <c r="CO1326"/>
  <c r="CM1326"/>
  <c r="CK1326"/>
  <c r="CI1326"/>
  <c r="CG1326"/>
  <c r="CE1326"/>
  <c r="CC1326"/>
  <c r="CA1326"/>
  <c r="BY1326"/>
  <c r="BW1326"/>
  <c r="BU1326"/>
  <c r="BS1326"/>
  <c r="BQ1326"/>
  <c r="BO1326"/>
  <c r="DL1181"/>
  <c r="DJ1181"/>
  <c r="DH1181"/>
  <c r="DB1181"/>
  <c r="CZ1181"/>
  <c r="CX1181"/>
  <c r="CV1181"/>
  <c r="CT1181"/>
  <c r="CR1181"/>
  <c r="CP1181"/>
  <c r="CN1181"/>
  <c r="CL1181"/>
  <c r="CJ1181"/>
  <c r="CH1181"/>
  <c r="CF1181"/>
  <c r="CD1181"/>
  <c r="CB1181"/>
  <c r="BZ1181"/>
  <c r="BX1181"/>
  <c r="BV1181"/>
  <c r="BT1181"/>
  <c r="BR1181"/>
  <c r="BP1181"/>
  <c r="BN1181"/>
  <c r="DM1181"/>
  <c r="DK1181"/>
  <c r="DI1181"/>
  <c r="DC1181"/>
  <c r="DA1181"/>
  <c r="CY1181"/>
  <c r="CW1181"/>
  <c r="CU1181"/>
  <c r="CS1181"/>
  <c r="CQ1181"/>
  <c r="CO1181"/>
  <c r="CM1181"/>
  <c r="CK1181"/>
  <c r="CI1181"/>
  <c r="CG1181"/>
  <c r="CE1181"/>
  <c r="CC1181"/>
  <c r="CA1181"/>
  <c r="BY1181"/>
  <c r="BW1181"/>
  <c r="BU1181"/>
  <c r="BS1181"/>
  <c r="BQ1181"/>
  <c r="BO1181"/>
  <c r="DL1377"/>
  <c r="DJ1377"/>
  <c r="DH1377"/>
  <c r="DF1377"/>
  <c r="DD1377"/>
  <c r="DB1377"/>
  <c r="CZ1377"/>
  <c r="CX1377"/>
  <c r="CV1377"/>
  <c r="CT1377"/>
  <c r="CR1377"/>
  <c r="CP1377"/>
  <c r="CL1377"/>
  <c r="CH1377"/>
  <c r="CF1377"/>
  <c r="CD1377"/>
  <c r="CB1377"/>
  <c r="BZ1377"/>
  <c r="BX1377"/>
  <c r="BV1377"/>
  <c r="BT1377"/>
  <c r="BR1377"/>
  <c r="BP1377"/>
  <c r="BN1377"/>
  <c r="DM1377"/>
  <c r="DK1377"/>
  <c r="DI1377"/>
  <c r="DG1377"/>
  <c r="DE1377"/>
  <c r="DC1377"/>
  <c r="DA1377"/>
  <c r="CY1377"/>
  <c r="CW1377"/>
  <c r="CU1377"/>
  <c r="CS1377"/>
  <c r="CQ1377"/>
  <c r="CO1377"/>
  <c r="CM1377"/>
  <c r="CG1377"/>
  <c r="CE1377"/>
  <c r="CC1377"/>
  <c r="CA1377"/>
  <c r="BY1377"/>
  <c r="BW1377"/>
  <c r="BU1377"/>
  <c r="BS1377"/>
  <c r="BQ1377"/>
  <c r="BO1377"/>
  <c r="DL1271"/>
  <c r="DJ1271"/>
  <c r="DH1271"/>
  <c r="DB1271"/>
  <c r="CZ1271"/>
  <c r="CX1271"/>
  <c r="CV1271"/>
  <c r="CT1271"/>
  <c r="CR1271"/>
  <c r="CP1271"/>
  <c r="CN1271"/>
  <c r="CL1271"/>
  <c r="CJ1271"/>
  <c r="CH1271"/>
  <c r="CF1271"/>
  <c r="CD1271"/>
  <c r="CB1271"/>
  <c r="BZ1271"/>
  <c r="BX1271"/>
  <c r="BV1271"/>
  <c r="BT1271"/>
  <c r="BR1271"/>
  <c r="BP1271"/>
  <c r="BN1271"/>
  <c r="DM1271"/>
  <c r="DK1271"/>
  <c r="DI1271"/>
  <c r="DC1271"/>
  <c r="DA1271"/>
  <c r="CY1271"/>
  <c r="CW1271"/>
  <c r="CU1271"/>
  <c r="CS1271"/>
  <c r="CQ1271"/>
  <c r="CO1271"/>
  <c r="CM1271"/>
  <c r="CK1271"/>
  <c r="CI1271"/>
  <c r="CG1271"/>
  <c r="CE1271"/>
  <c r="CC1271"/>
  <c r="CA1271"/>
  <c r="BY1271"/>
  <c r="BW1271"/>
  <c r="BU1271"/>
  <c r="BS1271"/>
  <c r="BQ1271"/>
  <c r="BO1271"/>
  <c r="DL1218"/>
  <c r="DJ1218"/>
  <c r="DH1218"/>
  <c r="DB1218"/>
  <c r="CZ1218"/>
  <c r="CX1218"/>
  <c r="CV1218"/>
  <c r="CT1218"/>
  <c r="CR1218"/>
  <c r="CP1218"/>
  <c r="CN1218"/>
  <c r="CL1218"/>
  <c r="CJ1218"/>
  <c r="CH1218"/>
  <c r="CF1218"/>
  <c r="CD1218"/>
  <c r="CB1218"/>
  <c r="BZ1218"/>
  <c r="BX1218"/>
  <c r="BV1218"/>
  <c r="BT1218"/>
  <c r="BR1218"/>
  <c r="BP1218"/>
  <c r="BN1218"/>
  <c r="DM1218"/>
  <c r="DK1218"/>
  <c r="DI1218"/>
  <c r="DC1218"/>
  <c r="DA1218"/>
  <c r="CY1218"/>
  <c r="CW1218"/>
  <c r="CU1218"/>
  <c r="CS1218"/>
  <c r="CQ1218"/>
  <c r="CO1218"/>
  <c r="CM1218"/>
  <c r="CK1218"/>
  <c r="CI1218"/>
  <c r="CG1218"/>
  <c r="CE1218"/>
  <c r="CC1218"/>
  <c r="CA1218"/>
  <c r="BY1218"/>
  <c r="BW1218"/>
  <c r="BU1218"/>
  <c r="BS1218"/>
  <c r="BQ1218"/>
  <c r="BO1218"/>
  <c r="H1079"/>
  <c r="DL1078"/>
  <c r="DJ1078"/>
  <c r="DH1078"/>
  <c r="DB1078"/>
  <c r="CZ1078"/>
  <c r="CX1078"/>
  <c r="CV1078"/>
  <c r="CT1078"/>
  <c r="CR1078"/>
  <c r="CP1078"/>
  <c r="CN1078"/>
  <c r="CL1078"/>
  <c r="CJ1078"/>
  <c r="CH1078"/>
  <c r="CF1078"/>
  <c r="CD1078"/>
  <c r="CB1078"/>
  <c r="BZ1078"/>
  <c r="BX1078"/>
  <c r="BV1078"/>
  <c r="BT1078"/>
  <c r="BR1078"/>
  <c r="BP1078"/>
  <c r="BN1078"/>
  <c r="DM1078"/>
  <c r="DK1078"/>
  <c r="DI1078"/>
  <c r="DC1078"/>
  <c r="DA1078"/>
  <c r="CY1078"/>
  <c r="CW1078"/>
  <c r="CU1078"/>
  <c r="CS1078"/>
  <c r="CQ1078"/>
  <c r="CO1078"/>
  <c r="CM1078"/>
  <c r="CK1078"/>
  <c r="CI1078"/>
  <c r="CG1078"/>
  <c r="CE1078"/>
  <c r="CC1078"/>
  <c r="CA1078"/>
  <c r="BY1078"/>
  <c r="BW1078"/>
  <c r="BU1078"/>
  <c r="BS1078"/>
  <c r="BQ1078"/>
  <c r="BO1078"/>
  <c r="H1096"/>
  <c r="DL1095"/>
  <c r="DJ1095"/>
  <c r="DH1095"/>
  <c r="DB1095"/>
  <c r="CZ1095"/>
  <c r="CX1095"/>
  <c r="CV1095"/>
  <c r="CT1095"/>
  <c r="CR1095"/>
  <c r="CP1095"/>
  <c r="CN1095"/>
  <c r="CL1095"/>
  <c r="CJ1095"/>
  <c r="CH1095"/>
  <c r="CF1095"/>
  <c r="CD1095"/>
  <c r="CB1095"/>
  <c r="BZ1095"/>
  <c r="BX1095"/>
  <c r="BV1095"/>
  <c r="BT1095"/>
  <c r="BR1095"/>
  <c r="BP1095"/>
  <c r="BN1095"/>
  <c r="DM1095"/>
  <c r="DK1095"/>
  <c r="DI1095"/>
  <c r="DC1095"/>
  <c r="DA1095"/>
  <c r="CY1095"/>
  <c r="CW1095"/>
  <c r="CU1095"/>
  <c r="CS1095"/>
  <c r="CQ1095"/>
  <c r="CO1095"/>
  <c r="CM1095"/>
  <c r="CK1095"/>
  <c r="CI1095"/>
  <c r="CG1095"/>
  <c r="CE1095"/>
  <c r="CC1095"/>
  <c r="CA1095"/>
  <c r="BY1095"/>
  <c r="BW1095"/>
  <c r="BU1095"/>
  <c r="BS1095"/>
  <c r="BQ1095"/>
  <c r="BO1095"/>
  <c r="DM852"/>
  <c r="DK852"/>
  <c r="DI852"/>
  <c r="DC852"/>
  <c r="DA852"/>
  <c r="CY852"/>
  <c r="CW852"/>
  <c r="CU852"/>
  <c r="CS852"/>
  <c r="CQ852"/>
  <c r="CO852"/>
  <c r="CM852"/>
  <c r="CK852"/>
  <c r="CI852"/>
  <c r="CG852"/>
  <c r="CE852"/>
  <c r="CC852"/>
  <c r="CA852"/>
  <c r="BY852"/>
  <c r="BW852"/>
  <c r="BU852"/>
  <c r="BS852"/>
  <c r="BQ852"/>
  <c r="BO852"/>
  <c r="DL852"/>
  <c r="DH852"/>
  <c r="CZ852"/>
  <c r="CV852"/>
  <c r="CR852"/>
  <c r="CN852"/>
  <c r="CJ852"/>
  <c r="CF852"/>
  <c r="CB852"/>
  <c r="BX852"/>
  <c r="BT852"/>
  <c r="BP852"/>
  <c r="DJ852"/>
  <c r="DB852"/>
  <c r="CX852"/>
  <c r="CT852"/>
  <c r="CP852"/>
  <c r="CL852"/>
  <c r="CH852"/>
  <c r="CD852"/>
  <c r="BZ852"/>
  <c r="BV852"/>
  <c r="BR852"/>
  <c r="BN852"/>
  <c r="DM1045"/>
  <c r="DK1045"/>
  <c r="DI1045"/>
  <c r="DC1045"/>
  <c r="DA1045"/>
  <c r="CY1045"/>
  <c r="CW1045"/>
  <c r="CU1045"/>
  <c r="CS1045"/>
  <c r="CQ1045"/>
  <c r="CO1045"/>
  <c r="CM1045"/>
  <c r="CK1045"/>
  <c r="CI1045"/>
  <c r="CG1045"/>
  <c r="CE1045"/>
  <c r="CC1045"/>
  <c r="CA1045"/>
  <c r="BY1045"/>
  <c r="BW1045"/>
  <c r="BU1045"/>
  <c r="BS1045"/>
  <c r="BQ1045"/>
  <c r="BO1045"/>
  <c r="DL1045"/>
  <c r="DJ1045"/>
  <c r="DH1045"/>
  <c r="DB1045"/>
  <c r="CZ1045"/>
  <c r="CX1045"/>
  <c r="CV1045"/>
  <c r="CT1045"/>
  <c r="CR1045"/>
  <c r="CP1045"/>
  <c r="CN1045"/>
  <c r="CL1045"/>
  <c r="CJ1045"/>
  <c r="CH1045"/>
  <c r="CF1045"/>
  <c r="CD1045"/>
  <c r="CB1045"/>
  <c r="BZ1045"/>
  <c r="BX1045"/>
  <c r="BV1045"/>
  <c r="BT1045"/>
  <c r="BR1045"/>
  <c r="BP1045"/>
  <c r="BN1045"/>
  <c r="DM977"/>
  <c r="DK977"/>
  <c r="DI977"/>
  <c r="DC977"/>
  <c r="DA977"/>
  <c r="CY977"/>
  <c r="CW977"/>
  <c r="CU977"/>
  <c r="CS977"/>
  <c r="CQ977"/>
  <c r="CO977"/>
  <c r="CM977"/>
  <c r="CK977"/>
  <c r="CI977"/>
  <c r="CG977"/>
  <c r="CE977"/>
  <c r="CC977"/>
  <c r="CA977"/>
  <c r="BY977"/>
  <c r="BW977"/>
  <c r="BU977"/>
  <c r="BS977"/>
  <c r="BQ977"/>
  <c r="BO977"/>
  <c r="DL977"/>
  <c r="DJ977"/>
  <c r="DH977"/>
  <c r="DB977"/>
  <c r="CZ977"/>
  <c r="CX977"/>
  <c r="CV977"/>
  <c r="CT977"/>
  <c r="CR977"/>
  <c r="CP977"/>
  <c r="CN977"/>
  <c r="CL977"/>
  <c r="CJ977"/>
  <c r="CH977"/>
  <c r="CF977"/>
  <c r="CD977"/>
  <c r="CB977"/>
  <c r="BZ977"/>
  <c r="BX977"/>
  <c r="BV977"/>
  <c r="BT977"/>
  <c r="BR977"/>
  <c r="BP977"/>
  <c r="BN977"/>
  <c r="DL1236"/>
  <c r="DJ1236"/>
  <c r="DH1236"/>
  <c r="DB1236"/>
  <c r="CZ1236"/>
  <c r="CX1236"/>
  <c r="CV1236"/>
  <c r="CT1236"/>
  <c r="CR1236"/>
  <c r="CP1236"/>
  <c r="CN1236"/>
  <c r="CL1236"/>
  <c r="CJ1236"/>
  <c r="CH1236"/>
  <c r="CF1236"/>
  <c r="CD1236"/>
  <c r="CB1236"/>
  <c r="BZ1236"/>
  <c r="BX1236"/>
  <c r="BV1236"/>
  <c r="BT1236"/>
  <c r="BR1236"/>
  <c r="BP1236"/>
  <c r="BN1236"/>
  <c r="DM1236"/>
  <c r="DK1236"/>
  <c r="DI1236"/>
  <c r="DC1236"/>
  <c r="DA1236"/>
  <c r="CY1236"/>
  <c r="CW1236"/>
  <c r="CU1236"/>
  <c r="CS1236"/>
  <c r="CQ1236"/>
  <c r="CO1236"/>
  <c r="CM1236"/>
  <c r="CK1236"/>
  <c r="CI1236"/>
  <c r="CG1236"/>
  <c r="CE1236"/>
  <c r="CC1236"/>
  <c r="CA1236"/>
  <c r="BY1236"/>
  <c r="BW1236"/>
  <c r="BU1236"/>
  <c r="BS1236"/>
  <c r="BQ1236"/>
  <c r="BO1236"/>
  <c r="DL535"/>
  <c r="DJ535"/>
  <c r="DH535"/>
  <c r="DF535"/>
  <c r="DD535"/>
  <c r="DB535"/>
  <c r="CZ535"/>
  <c r="CX535"/>
  <c r="CV535"/>
  <c r="CT535"/>
  <c r="CR535"/>
  <c r="CP535"/>
  <c r="CL535"/>
  <c r="CB535"/>
  <c r="BZ535"/>
  <c r="BX535"/>
  <c r="BV535"/>
  <c r="BT535"/>
  <c r="BR535"/>
  <c r="BP535"/>
  <c r="BN535"/>
  <c r="DM535"/>
  <c r="DK535"/>
  <c r="DI535"/>
  <c r="DG535"/>
  <c r="DE535"/>
  <c r="DC535"/>
  <c r="DA535"/>
  <c r="CY535"/>
  <c r="CW535"/>
  <c r="CU535"/>
  <c r="CS535"/>
  <c r="CQ535"/>
  <c r="CO535"/>
  <c r="CM535"/>
  <c r="CA535"/>
  <c r="BY535"/>
  <c r="BW535"/>
  <c r="BU535"/>
  <c r="BS535"/>
  <c r="BQ535"/>
  <c r="BO535"/>
  <c r="DL434"/>
  <c r="DJ434"/>
  <c r="DH434"/>
  <c r="DF434"/>
  <c r="DD434"/>
  <c r="DB434"/>
  <c r="CZ434"/>
  <c r="CX434"/>
  <c r="CV434"/>
  <c r="CT434"/>
  <c r="CR434"/>
  <c r="CP434"/>
  <c r="CL434"/>
  <c r="CB434"/>
  <c r="BZ434"/>
  <c r="BX434"/>
  <c r="BV434"/>
  <c r="BT434"/>
  <c r="BR434"/>
  <c r="BP434"/>
  <c r="BN434"/>
  <c r="DM434"/>
  <c r="DK434"/>
  <c r="DI434"/>
  <c r="DG434"/>
  <c r="DE434"/>
  <c r="DC434"/>
  <c r="DA434"/>
  <c r="CY434"/>
  <c r="CW434"/>
  <c r="CU434"/>
  <c r="CS434"/>
  <c r="CQ434"/>
  <c r="CO434"/>
  <c r="CM434"/>
  <c r="CA434"/>
  <c r="BY434"/>
  <c r="BW434"/>
  <c r="BU434"/>
  <c r="BS434"/>
  <c r="BQ434"/>
  <c r="BO434"/>
  <c r="DM788"/>
  <c r="DK788"/>
  <c r="DI788"/>
  <c r="DG788"/>
  <c r="DE788"/>
  <c r="DC788"/>
  <c r="DA788"/>
  <c r="CY788"/>
  <c r="CW788"/>
  <c r="CU788"/>
  <c r="CS788"/>
  <c r="CQ788"/>
  <c r="CO788"/>
  <c r="CM788"/>
  <c r="CA788"/>
  <c r="BY788"/>
  <c r="BW788"/>
  <c r="BU788"/>
  <c r="BS788"/>
  <c r="BQ788"/>
  <c r="BO788"/>
  <c r="DL788"/>
  <c r="DJ788"/>
  <c r="DH788"/>
  <c r="DF788"/>
  <c r="DD788"/>
  <c r="DB788"/>
  <c r="CZ788"/>
  <c r="CX788"/>
  <c r="CV788"/>
  <c r="CT788"/>
  <c r="CR788"/>
  <c r="CP788"/>
  <c r="CL788"/>
  <c r="CB788"/>
  <c r="BZ788"/>
  <c r="BX788"/>
  <c r="BV788"/>
  <c r="BT788"/>
  <c r="BR788"/>
  <c r="BP788"/>
  <c r="BN788"/>
  <c r="DL1061"/>
  <c r="DJ1061"/>
  <c r="DH1061"/>
  <c r="DB1061"/>
  <c r="CZ1061"/>
  <c r="CX1061"/>
  <c r="CV1061"/>
  <c r="CT1061"/>
  <c r="CR1061"/>
  <c r="CP1061"/>
  <c r="CN1061"/>
  <c r="CL1061"/>
  <c r="CJ1061"/>
  <c r="CH1061"/>
  <c r="CF1061"/>
  <c r="CD1061"/>
  <c r="CB1061"/>
  <c r="BZ1061"/>
  <c r="BX1061"/>
  <c r="BV1061"/>
  <c r="BT1061"/>
  <c r="BR1061"/>
  <c r="BP1061"/>
  <c r="BN1061"/>
  <c r="DM1061"/>
  <c r="DK1061"/>
  <c r="DI1061"/>
  <c r="DC1061"/>
  <c r="DA1061"/>
  <c r="CY1061"/>
  <c r="CW1061"/>
  <c r="CU1061"/>
  <c r="CS1061"/>
  <c r="CQ1061"/>
  <c r="CO1061"/>
  <c r="CM1061"/>
  <c r="CK1061"/>
  <c r="CI1061"/>
  <c r="CG1061"/>
  <c r="CE1061"/>
  <c r="CC1061"/>
  <c r="CA1061"/>
  <c r="BY1061"/>
  <c r="BW1061"/>
  <c r="BU1061"/>
  <c r="BS1061"/>
  <c r="BQ1061"/>
  <c r="BO1061"/>
  <c r="DL585"/>
  <c r="DJ585"/>
  <c r="DH585"/>
  <c r="DF585"/>
  <c r="DD585"/>
  <c r="DB585"/>
  <c r="CZ585"/>
  <c r="CX585"/>
  <c r="CV585"/>
  <c r="CT585"/>
  <c r="CR585"/>
  <c r="CP585"/>
  <c r="CL585"/>
  <c r="CB585"/>
  <c r="BZ585"/>
  <c r="BX585"/>
  <c r="BV585"/>
  <c r="BT585"/>
  <c r="BR585"/>
  <c r="BP585"/>
  <c r="BN585"/>
  <c r="DM585"/>
  <c r="DK585"/>
  <c r="DI585"/>
  <c r="DG585"/>
  <c r="DE585"/>
  <c r="DC585"/>
  <c r="DA585"/>
  <c r="CY585"/>
  <c r="CW585"/>
  <c r="CU585"/>
  <c r="CS585"/>
  <c r="CQ585"/>
  <c r="CO585"/>
  <c r="CM585"/>
  <c r="CA585"/>
  <c r="BY585"/>
  <c r="BW585"/>
  <c r="BU585"/>
  <c r="BS585"/>
  <c r="BQ585"/>
  <c r="BO585"/>
  <c r="DM837"/>
  <c r="DK837"/>
  <c r="DI837"/>
  <c r="DG837"/>
  <c r="DE837"/>
  <c r="DC837"/>
  <c r="CW837"/>
  <c r="CU837"/>
  <c r="CS837"/>
  <c r="CQ837"/>
  <c r="CO837"/>
  <c r="CM837"/>
  <c r="CK837"/>
  <c r="CI837"/>
  <c r="CG837"/>
  <c r="CE837"/>
  <c r="CC837"/>
  <c r="CA837"/>
  <c r="BY837"/>
  <c r="BW837"/>
  <c r="BU837"/>
  <c r="BS837"/>
  <c r="BQ837"/>
  <c r="BO837"/>
  <c r="DL837"/>
  <c r="DJ837"/>
  <c r="DH837"/>
  <c r="DF837"/>
  <c r="DD837"/>
  <c r="CX837"/>
  <c r="CV837"/>
  <c r="CT837"/>
  <c r="CR837"/>
  <c r="CP837"/>
  <c r="CN837"/>
  <c r="CL837"/>
  <c r="CJ837"/>
  <c r="CH837"/>
  <c r="CF837"/>
  <c r="CD837"/>
  <c r="CB837"/>
  <c r="BZ837"/>
  <c r="BX837"/>
  <c r="BV837"/>
  <c r="BT837"/>
  <c r="BR837"/>
  <c r="BP837"/>
  <c r="BN837"/>
  <c r="DM804"/>
  <c r="DK804"/>
  <c r="DI804"/>
  <c r="DG804"/>
  <c r="DE804"/>
  <c r="DC804"/>
  <c r="DA804"/>
  <c r="CY804"/>
  <c r="CW804"/>
  <c r="CU804"/>
  <c r="CS804"/>
  <c r="CQ804"/>
  <c r="CO804"/>
  <c r="CM804"/>
  <c r="CA804"/>
  <c r="BY804"/>
  <c r="BW804"/>
  <c r="BU804"/>
  <c r="BS804"/>
  <c r="BQ804"/>
  <c r="BO804"/>
  <c r="DL804"/>
  <c r="DJ804"/>
  <c r="DH804"/>
  <c r="DF804"/>
  <c r="DD804"/>
  <c r="DB804"/>
  <c r="CZ804"/>
  <c r="CX804"/>
  <c r="CV804"/>
  <c r="CT804"/>
  <c r="CR804"/>
  <c r="CP804"/>
  <c r="CL804"/>
  <c r="CB804"/>
  <c r="BZ804"/>
  <c r="BX804"/>
  <c r="BV804"/>
  <c r="BT804"/>
  <c r="BR804"/>
  <c r="BP804"/>
  <c r="BN804"/>
  <c r="DM961"/>
  <c r="DK961"/>
  <c r="DI961"/>
  <c r="DG961"/>
  <c r="DE961"/>
  <c r="DC961"/>
  <c r="DA961"/>
  <c r="CY961"/>
  <c r="CW961"/>
  <c r="CU961"/>
  <c r="CS961"/>
  <c r="CQ961"/>
  <c r="CO961"/>
  <c r="CM961"/>
  <c r="CA961"/>
  <c r="BY961"/>
  <c r="BW961"/>
  <c r="BU961"/>
  <c r="BS961"/>
  <c r="BQ961"/>
  <c r="BO961"/>
  <c r="DL961"/>
  <c r="DJ961"/>
  <c r="DH961"/>
  <c r="DF961"/>
  <c r="DD961"/>
  <c r="DB961"/>
  <c r="CZ961"/>
  <c r="CX961"/>
  <c r="CV961"/>
  <c r="CT961"/>
  <c r="CR961"/>
  <c r="CP961"/>
  <c r="CL961"/>
  <c r="CB961"/>
  <c r="BZ961"/>
  <c r="BX961"/>
  <c r="BV961"/>
  <c r="BT961"/>
  <c r="BR961"/>
  <c r="BP961"/>
  <c r="BN961"/>
  <c r="DL657"/>
  <c r="DJ657"/>
  <c r="DH657"/>
  <c r="DB657"/>
  <c r="CZ657"/>
  <c r="CX657"/>
  <c r="CV657"/>
  <c r="CT657"/>
  <c r="CR657"/>
  <c r="CP657"/>
  <c r="CN657"/>
  <c r="CL657"/>
  <c r="CJ657"/>
  <c r="CH657"/>
  <c r="CF657"/>
  <c r="CD657"/>
  <c r="CB657"/>
  <c r="BZ657"/>
  <c r="BX657"/>
  <c r="BV657"/>
  <c r="BT657"/>
  <c r="BR657"/>
  <c r="BP657"/>
  <c r="BN657"/>
  <c r="DM657"/>
  <c r="DK657"/>
  <c r="DI657"/>
  <c r="DC657"/>
  <c r="DA657"/>
  <c r="CY657"/>
  <c r="CW657"/>
  <c r="CU657"/>
  <c r="CS657"/>
  <c r="CQ657"/>
  <c r="CO657"/>
  <c r="CM657"/>
  <c r="CK657"/>
  <c r="CI657"/>
  <c r="CG657"/>
  <c r="CE657"/>
  <c r="CC657"/>
  <c r="CA657"/>
  <c r="BY657"/>
  <c r="BW657"/>
  <c r="BU657"/>
  <c r="BS657"/>
  <c r="BQ657"/>
  <c r="BO657"/>
  <c r="DM685"/>
  <c r="DK685"/>
  <c r="DI685"/>
  <c r="DC685"/>
  <c r="DA685"/>
  <c r="CY685"/>
  <c r="CW685"/>
  <c r="CU685"/>
  <c r="CS685"/>
  <c r="CQ685"/>
  <c r="CO685"/>
  <c r="CM685"/>
  <c r="CK685"/>
  <c r="CI685"/>
  <c r="CG685"/>
  <c r="CE685"/>
  <c r="CC685"/>
  <c r="CA685"/>
  <c r="BY685"/>
  <c r="BW685"/>
  <c r="BU685"/>
  <c r="BS685"/>
  <c r="BQ685"/>
  <c r="BO685"/>
  <c r="DL685"/>
  <c r="DJ685"/>
  <c r="DH685"/>
  <c r="DB685"/>
  <c r="CZ685"/>
  <c r="CX685"/>
  <c r="CV685"/>
  <c r="CT685"/>
  <c r="CR685"/>
  <c r="CP685"/>
  <c r="CN685"/>
  <c r="CL685"/>
  <c r="CJ685"/>
  <c r="CH685"/>
  <c r="CF685"/>
  <c r="CD685"/>
  <c r="CB685"/>
  <c r="BZ685"/>
  <c r="BX685"/>
  <c r="BV685"/>
  <c r="BT685"/>
  <c r="BR685"/>
  <c r="BP685"/>
  <c r="BN685"/>
  <c r="DL1253"/>
  <c r="DJ1253"/>
  <c r="DH1253"/>
  <c r="DB1253"/>
  <c r="CZ1253"/>
  <c r="CX1253"/>
  <c r="CV1253"/>
  <c r="CT1253"/>
  <c r="CR1253"/>
  <c r="CP1253"/>
  <c r="CN1253"/>
  <c r="CL1253"/>
  <c r="CJ1253"/>
  <c r="CH1253"/>
  <c r="CF1253"/>
  <c r="CD1253"/>
  <c r="CB1253"/>
  <c r="BZ1253"/>
  <c r="BX1253"/>
  <c r="BV1253"/>
  <c r="BT1253"/>
  <c r="BR1253"/>
  <c r="BP1253"/>
  <c r="BN1253"/>
  <c r="DM1253"/>
  <c r="DK1253"/>
  <c r="DI1253"/>
  <c r="DC1253"/>
  <c r="DA1253"/>
  <c r="CY1253"/>
  <c r="CW1253"/>
  <c r="CU1253"/>
  <c r="CS1253"/>
  <c r="CQ1253"/>
  <c r="CO1253"/>
  <c r="CM1253"/>
  <c r="CK1253"/>
  <c r="CI1253"/>
  <c r="CG1253"/>
  <c r="CE1253"/>
  <c r="CC1253"/>
  <c r="CA1253"/>
  <c r="BY1253"/>
  <c r="BW1253"/>
  <c r="BU1253"/>
  <c r="BS1253"/>
  <c r="BQ1253"/>
  <c r="BO1253"/>
  <c r="DL1363"/>
  <c r="DJ1363"/>
  <c r="DH1363"/>
  <c r="DB1363"/>
  <c r="CZ1363"/>
  <c r="CX1363"/>
  <c r="CV1363"/>
  <c r="CT1363"/>
  <c r="CR1363"/>
  <c r="CP1363"/>
  <c r="CN1363"/>
  <c r="CL1363"/>
  <c r="CJ1363"/>
  <c r="CH1363"/>
  <c r="CF1363"/>
  <c r="CD1363"/>
  <c r="CB1363"/>
  <c r="BZ1363"/>
  <c r="BX1363"/>
  <c r="BV1363"/>
  <c r="BT1363"/>
  <c r="BR1363"/>
  <c r="BP1363"/>
  <c r="BN1363"/>
  <c r="DM1363"/>
  <c r="DK1363"/>
  <c r="DI1363"/>
  <c r="DC1363"/>
  <c r="DA1363"/>
  <c r="CY1363"/>
  <c r="CW1363"/>
  <c r="CU1363"/>
  <c r="CS1363"/>
  <c r="CQ1363"/>
  <c r="CO1363"/>
  <c r="CM1363"/>
  <c r="CK1363"/>
  <c r="CI1363"/>
  <c r="CG1363"/>
  <c r="CE1363"/>
  <c r="CC1363"/>
  <c r="CA1363"/>
  <c r="BY1363"/>
  <c r="BW1363"/>
  <c r="BU1363"/>
  <c r="BS1363"/>
  <c r="BQ1363"/>
  <c r="BO1363"/>
  <c r="DL1163"/>
  <c r="DJ1163"/>
  <c r="DH1163"/>
  <c r="DB1163"/>
  <c r="CZ1163"/>
  <c r="CX1163"/>
  <c r="CV1163"/>
  <c r="CT1163"/>
  <c r="CR1163"/>
  <c r="CP1163"/>
  <c r="CN1163"/>
  <c r="CL1163"/>
  <c r="CJ1163"/>
  <c r="CH1163"/>
  <c r="CF1163"/>
  <c r="CD1163"/>
  <c r="CB1163"/>
  <c r="BZ1163"/>
  <c r="BX1163"/>
  <c r="BV1163"/>
  <c r="BT1163"/>
  <c r="BR1163"/>
  <c r="BP1163"/>
  <c r="BN1163"/>
  <c r="DM1163"/>
  <c r="DK1163"/>
  <c r="DI1163"/>
  <c r="DC1163"/>
  <c r="DA1163"/>
  <c r="CY1163"/>
  <c r="CW1163"/>
  <c r="CU1163"/>
  <c r="CS1163"/>
  <c r="CQ1163"/>
  <c r="CO1163"/>
  <c r="CM1163"/>
  <c r="CK1163"/>
  <c r="CI1163"/>
  <c r="CG1163"/>
  <c r="CE1163"/>
  <c r="CC1163"/>
  <c r="CA1163"/>
  <c r="BY1163"/>
  <c r="BW1163"/>
  <c r="BU1163"/>
  <c r="BS1163"/>
  <c r="BQ1163"/>
  <c r="BO1163"/>
  <c r="DL1146"/>
  <c r="DJ1146"/>
  <c r="DH1146"/>
  <c r="DB1146"/>
  <c r="CZ1146"/>
  <c r="CX1146"/>
  <c r="CV1146"/>
  <c r="CT1146"/>
  <c r="CR1146"/>
  <c r="CP1146"/>
  <c r="CN1146"/>
  <c r="CL1146"/>
  <c r="CJ1146"/>
  <c r="CH1146"/>
  <c r="CF1146"/>
  <c r="CD1146"/>
  <c r="CB1146"/>
  <c r="BZ1146"/>
  <c r="BX1146"/>
  <c r="BV1146"/>
  <c r="BT1146"/>
  <c r="BR1146"/>
  <c r="BP1146"/>
  <c r="BN1146"/>
  <c r="DM1146"/>
  <c r="DK1146"/>
  <c r="DI1146"/>
  <c r="DC1146"/>
  <c r="DA1146"/>
  <c r="CY1146"/>
  <c r="CW1146"/>
  <c r="CU1146"/>
  <c r="CS1146"/>
  <c r="CQ1146"/>
  <c r="CO1146"/>
  <c r="CM1146"/>
  <c r="CK1146"/>
  <c r="CI1146"/>
  <c r="CG1146"/>
  <c r="CE1146"/>
  <c r="CC1146"/>
  <c r="CA1146"/>
  <c r="BY1146"/>
  <c r="BW1146"/>
  <c r="BU1146"/>
  <c r="BS1146"/>
  <c r="BQ1146"/>
  <c r="BO1146"/>
  <c r="DL1288"/>
  <c r="DJ1288"/>
  <c r="DH1288"/>
  <c r="DB1288"/>
  <c r="CZ1288"/>
  <c r="CX1288"/>
  <c r="CV1288"/>
  <c r="CT1288"/>
  <c r="CR1288"/>
  <c r="CP1288"/>
  <c r="CN1288"/>
  <c r="CL1288"/>
  <c r="CJ1288"/>
  <c r="CH1288"/>
  <c r="CF1288"/>
  <c r="CD1288"/>
  <c r="CB1288"/>
  <c r="BZ1288"/>
  <c r="BX1288"/>
  <c r="BV1288"/>
  <c r="BT1288"/>
  <c r="BR1288"/>
  <c r="BP1288"/>
  <c r="BN1288"/>
  <c r="DM1288"/>
  <c r="DK1288"/>
  <c r="DI1288"/>
  <c r="DC1288"/>
  <c r="DA1288"/>
  <c r="CY1288"/>
  <c r="CW1288"/>
  <c r="CU1288"/>
  <c r="CS1288"/>
  <c r="CQ1288"/>
  <c r="CO1288"/>
  <c r="CM1288"/>
  <c r="CK1288"/>
  <c r="CI1288"/>
  <c r="CG1288"/>
  <c r="CE1288"/>
  <c r="CC1288"/>
  <c r="CA1288"/>
  <c r="BY1288"/>
  <c r="BW1288"/>
  <c r="BU1288"/>
  <c r="BS1288"/>
  <c r="BQ1288"/>
  <c r="BO1288"/>
  <c r="DL1199"/>
  <c r="DJ1199"/>
  <c r="DH1199"/>
  <c r="DB1199"/>
  <c r="CZ1199"/>
  <c r="CX1199"/>
  <c r="CV1199"/>
  <c r="CT1199"/>
  <c r="CR1199"/>
  <c r="CP1199"/>
  <c r="CN1199"/>
  <c r="CL1199"/>
  <c r="CJ1199"/>
  <c r="CH1199"/>
  <c r="CF1199"/>
  <c r="CD1199"/>
  <c r="CB1199"/>
  <c r="BZ1199"/>
  <c r="BX1199"/>
  <c r="BV1199"/>
  <c r="BT1199"/>
  <c r="BR1199"/>
  <c r="BP1199"/>
  <c r="BN1199"/>
  <c r="DM1199"/>
  <c r="DK1199"/>
  <c r="DI1199"/>
  <c r="DC1199"/>
  <c r="DA1199"/>
  <c r="CY1199"/>
  <c r="CW1199"/>
  <c r="CU1199"/>
  <c r="CS1199"/>
  <c r="CQ1199"/>
  <c r="CO1199"/>
  <c r="CM1199"/>
  <c r="CK1199"/>
  <c r="CI1199"/>
  <c r="CG1199"/>
  <c r="CE1199"/>
  <c r="CC1199"/>
  <c r="CA1199"/>
  <c r="BY1199"/>
  <c r="BW1199"/>
  <c r="BU1199"/>
  <c r="BS1199"/>
  <c r="BQ1199"/>
  <c r="BO1199"/>
  <c r="DL1113"/>
  <c r="DJ1113"/>
  <c r="DH1113"/>
  <c r="DB1113"/>
  <c r="CZ1113"/>
  <c r="CX1113"/>
  <c r="CV1113"/>
  <c r="CT1113"/>
  <c r="CR1113"/>
  <c r="CP1113"/>
  <c r="CN1113"/>
  <c r="CL1113"/>
  <c r="CJ1113"/>
  <c r="CH1113"/>
  <c r="CF1113"/>
  <c r="CD1113"/>
  <c r="CB1113"/>
  <c r="BZ1113"/>
  <c r="BX1113"/>
  <c r="BV1113"/>
  <c r="BT1113"/>
  <c r="BR1113"/>
  <c r="BP1113"/>
  <c r="BN1113"/>
  <c r="DM1113"/>
  <c r="DK1113"/>
  <c r="DI1113"/>
  <c r="DC1113"/>
  <c r="DA1113"/>
  <c r="CY1113"/>
  <c r="CW1113"/>
  <c r="CU1113"/>
  <c r="CS1113"/>
  <c r="CQ1113"/>
  <c r="CO1113"/>
  <c r="CM1113"/>
  <c r="CK1113"/>
  <c r="CI1113"/>
  <c r="CG1113"/>
  <c r="CE1113"/>
  <c r="CC1113"/>
  <c r="CA1113"/>
  <c r="BY1113"/>
  <c r="BW1113"/>
  <c r="BU1113"/>
  <c r="BS1113"/>
  <c r="BQ1113"/>
  <c r="BO1113"/>
  <c r="H1364"/>
  <c r="DN1363"/>
  <c r="DQ1363" s="1"/>
  <c r="DR1363" s="1"/>
  <c r="DS1363" s="1"/>
  <c r="H1164"/>
  <c r="DN1146"/>
  <c r="DQ1146" s="1"/>
  <c r="DR1146" s="1"/>
  <c r="DS1146" s="1"/>
  <c r="H1147"/>
  <c r="H1289"/>
  <c r="DN1288"/>
  <c r="DO1288" s="1"/>
  <c r="DP1288" s="1"/>
  <c r="DQ1288" s="1"/>
  <c r="DR1288" s="1"/>
  <c r="DS1288" s="1"/>
  <c r="H1200"/>
  <c r="H1114"/>
  <c r="H1272"/>
  <c r="DN1271"/>
  <c r="DQ1271" s="1"/>
  <c r="DR1271" s="1"/>
  <c r="DS1271" s="1"/>
  <c r="H1219"/>
  <c r="H1327"/>
  <c r="DN1326"/>
  <c r="DQ1326" s="1"/>
  <c r="DR1326" s="1"/>
  <c r="DS1326" s="1"/>
  <c r="H1442"/>
  <c r="DN1441"/>
  <c r="DQ1441" s="1"/>
  <c r="DR1441" s="1"/>
  <c r="DS1441" s="1"/>
  <c r="H1182"/>
  <c r="H1378"/>
  <c r="DN1377"/>
  <c r="DO1377" s="1"/>
  <c r="H1254"/>
  <c r="DN961"/>
  <c r="DN724"/>
  <c r="AC1448"/>
  <c r="AB1457"/>
  <c r="AB1455"/>
  <c r="I575"/>
  <c r="I576" s="1"/>
  <c r="I577" s="1"/>
  <c r="I578" s="1"/>
  <c r="I579" s="1"/>
  <c r="I580" s="1"/>
  <c r="AS1454"/>
  <c r="DQ945"/>
  <c r="DR945" s="1"/>
  <c r="DS945" s="1"/>
  <c r="DQ1014"/>
  <c r="DR1014" s="1"/>
  <c r="DS1014" s="1"/>
  <c r="DX12"/>
  <c r="DQ526"/>
  <c r="DR526" s="1"/>
  <c r="DS526" s="1"/>
  <c r="DQ543"/>
  <c r="DR543" s="1"/>
  <c r="DS543" s="1"/>
  <c r="DP1337"/>
  <c r="DQ1337" s="1"/>
  <c r="DR1337" s="1"/>
  <c r="DS1337" s="1"/>
  <c r="DP1251"/>
  <c r="DQ1251" s="1"/>
  <c r="DR1251" s="1"/>
  <c r="DS1251" s="1"/>
  <c r="DQ684"/>
  <c r="DR684" s="1"/>
  <c r="DS684" s="1"/>
  <c r="DP552"/>
  <c r="DQ552" s="1"/>
  <c r="DR552" s="1"/>
  <c r="DS552" s="1"/>
  <c r="DQ458"/>
  <c r="DR458" s="1"/>
  <c r="DS458" s="1"/>
  <c r="DQ496"/>
  <c r="DR496" s="1"/>
  <c r="DS496" s="1"/>
  <c r="DP1435"/>
  <c r="DQ1435" s="1"/>
  <c r="DR1435" s="1"/>
  <c r="DS1435" s="1"/>
  <c r="DQ433"/>
  <c r="DR433" s="1"/>
  <c r="DS433" s="1"/>
  <c r="DQ1217"/>
  <c r="DR1217" s="1"/>
  <c r="DS1217" s="1"/>
  <c r="DQ1077"/>
  <c r="DR1077" s="1"/>
  <c r="DS1077" s="1"/>
  <c r="DP897"/>
  <c r="DQ897" s="1"/>
  <c r="DR897" s="1"/>
  <c r="DS897" s="1"/>
  <c r="DP836"/>
  <c r="DQ836" s="1"/>
  <c r="DR836" s="1"/>
  <c r="DS836" s="1"/>
  <c r="DP803"/>
  <c r="DQ803" s="1"/>
  <c r="DR803" s="1"/>
  <c r="DS803" s="1"/>
  <c r="DP960"/>
  <c r="DQ960" s="1"/>
  <c r="DR960" s="1"/>
  <c r="DS960" s="1"/>
  <c r="DP1022"/>
  <c r="DQ1022" s="1"/>
  <c r="DR1022" s="1"/>
  <c r="DS1022" s="1"/>
  <c r="DP913"/>
  <c r="DQ913" s="1"/>
  <c r="DR913" s="1"/>
  <c r="DS913" s="1"/>
  <c r="DP584"/>
  <c r="DQ584" s="1"/>
  <c r="DR584" s="1"/>
  <c r="DS584" s="1"/>
  <c r="DP881"/>
  <c r="DQ881" s="1"/>
  <c r="DR881" s="1"/>
  <c r="DS881" s="1"/>
  <c r="DP930"/>
  <c r="DQ930" s="1"/>
  <c r="DR930" s="1"/>
  <c r="DS930" s="1"/>
  <c r="DP723"/>
  <c r="DQ723" s="1"/>
  <c r="DR723" s="1"/>
  <c r="DS723" s="1"/>
  <c r="DQ992"/>
  <c r="DR992" s="1"/>
  <c r="DS992" s="1"/>
  <c r="DQ1235"/>
  <c r="DR1235" s="1"/>
  <c r="DS1235" s="1"/>
  <c r="DQ576"/>
  <c r="DR576" s="1"/>
  <c r="DS576" s="1"/>
  <c r="DP485"/>
  <c r="DQ485" s="1"/>
  <c r="DR485" s="1"/>
  <c r="DS485" s="1"/>
  <c r="DP533"/>
  <c r="DQ533" s="1"/>
  <c r="DR533" s="1"/>
  <c r="DS533" s="1"/>
  <c r="DP438"/>
  <c r="DQ438" s="1"/>
  <c r="DR438" s="1"/>
  <c r="DS438" s="1"/>
  <c r="DQ477"/>
  <c r="DR477" s="1"/>
  <c r="DS477" s="1"/>
  <c r="DQ670"/>
  <c r="DR670" s="1"/>
  <c r="DS670" s="1"/>
  <c r="DQ1094"/>
  <c r="DR1094" s="1"/>
  <c r="DS1094" s="1"/>
  <c r="DQ1199"/>
  <c r="DR1199" s="1"/>
  <c r="DS1199" s="1"/>
  <c r="DP851"/>
  <c r="DQ851" s="1"/>
  <c r="DR851" s="1"/>
  <c r="DS851" s="1"/>
  <c r="DQ1111"/>
  <c r="DR1111" s="1"/>
  <c r="DS1111" s="1"/>
  <c r="DQ1181"/>
  <c r="DR1181" s="1"/>
  <c r="DS1181" s="1"/>
  <c r="DP866"/>
  <c r="DQ866" s="1"/>
  <c r="DR866" s="1"/>
  <c r="DS866" s="1"/>
  <c r="DP946"/>
  <c r="DQ946" s="1"/>
  <c r="DR946" s="1"/>
  <c r="DS946" s="1"/>
  <c r="DQ714"/>
  <c r="DR714" s="1"/>
  <c r="DS714" s="1"/>
  <c r="DQ656"/>
  <c r="DR656" s="1"/>
  <c r="DS656" s="1"/>
  <c r="DP787"/>
  <c r="DQ787" s="1"/>
  <c r="DR787" s="1"/>
  <c r="DS787" s="1"/>
  <c r="DQ1060"/>
  <c r="DR1060" s="1"/>
  <c r="DS1060" s="1"/>
  <c r="DQ1128"/>
  <c r="DR1128" s="1"/>
  <c r="DS1128" s="1"/>
  <c r="DP600"/>
  <c r="DQ600" s="1"/>
  <c r="DR600" s="1"/>
  <c r="DS600" s="1"/>
  <c r="DQ1044"/>
  <c r="DR1044" s="1"/>
  <c r="DS1044" s="1"/>
  <c r="DP976"/>
  <c r="DQ976" s="1"/>
  <c r="DR976" s="1"/>
  <c r="DS976" s="1"/>
  <c r="DQ1163"/>
  <c r="DR1163" s="1"/>
  <c r="DS1163" s="1"/>
  <c r="DP534"/>
  <c r="DQ534" s="1"/>
  <c r="DR534" s="1"/>
  <c r="DS534" s="1"/>
  <c r="DP549"/>
  <c r="DQ549" s="1"/>
  <c r="DR549" s="1"/>
  <c r="DS549" s="1"/>
  <c r="DN561"/>
  <c r="DN1095"/>
  <c r="DN898"/>
  <c r="DO898" s="1"/>
  <c r="DN1252"/>
  <c r="DN1182"/>
  <c r="DN1045"/>
  <c r="DN977"/>
  <c r="DN1164"/>
  <c r="DN578"/>
  <c r="DN486"/>
  <c r="DO486" s="1"/>
  <c r="DN1218"/>
  <c r="DN788"/>
  <c r="DO788" s="1"/>
  <c r="DN1061"/>
  <c r="DN1129"/>
  <c r="DN882"/>
  <c r="DO882" s="1"/>
  <c r="DN837"/>
  <c r="DN804"/>
  <c r="DO804" s="1"/>
  <c r="DO961"/>
  <c r="DN657"/>
  <c r="H686"/>
  <c r="DN685"/>
  <c r="H716"/>
  <c r="DN715"/>
  <c r="DN1078"/>
  <c r="DN1200"/>
  <c r="DN852"/>
  <c r="DN1112"/>
  <c r="DN931"/>
  <c r="DO724"/>
  <c r="DN993"/>
  <c r="DO993" s="1"/>
  <c r="DP993" s="1"/>
  <c r="DN1236"/>
  <c r="DN535"/>
  <c r="DO535" s="1"/>
  <c r="DN434"/>
  <c r="DO434" s="1"/>
  <c r="DN1023"/>
  <c r="DN1317"/>
  <c r="DO1317" s="1"/>
  <c r="DP1317" s="1"/>
  <c r="DN914"/>
  <c r="DO914" s="1"/>
  <c r="DN585"/>
  <c r="DO585" s="1"/>
  <c r="DN867"/>
  <c r="DO867" s="1"/>
  <c r="DN1338"/>
  <c r="DN947"/>
  <c r="DN602"/>
  <c r="DO602" s="1"/>
  <c r="DN671"/>
  <c r="BB1453"/>
  <c r="BA1450"/>
  <c r="DO1338"/>
  <c r="I478"/>
  <c r="I479" s="1"/>
  <c r="I480" s="1"/>
  <c r="I481" s="1"/>
  <c r="I482" s="1"/>
  <c r="I553"/>
  <c r="I554" s="1"/>
  <c r="I555" s="1"/>
  <c r="I556" s="1"/>
  <c r="I558" s="1"/>
  <c r="I559" s="1"/>
  <c r="I560" s="1"/>
  <c r="I561" s="1"/>
  <c r="I562" s="1"/>
  <c r="DN562" s="1"/>
  <c r="I527"/>
  <c r="I528" s="1"/>
  <c r="I529" s="1"/>
  <c r="I530" s="1"/>
  <c r="I459"/>
  <c r="I460" s="1"/>
  <c r="DN460" s="1"/>
  <c r="I439"/>
  <c r="I440" s="1"/>
  <c r="I443" s="1"/>
  <c r="I444" s="1"/>
  <c r="I445" s="1"/>
  <c r="DN445" s="1"/>
  <c r="I544"/>
  <c r="I545" s="1"/>
  <c r="DN545" s="1"/>
  <c r="I497"/>
  <c r="I498" s="1"/>
  <c r="I499" s="1"/>
  <c r="I500" s="1"/>
  <c r="H658"/>
  <c r="H672"/>
  <c r="H562"/>
  <c r="H853"/>
  <c r="H1046"/>
  <c r="H978"/>
  <c r="H536"/>
  <c r="H435"/>
  <c r="H1024"/>
  <c r="H915"/>
  <c r="H1306"/>
  <c r="H586"/>
  <c r="H868"/>
  <c r="H948"/>
  <c r="H603"/>
  <c r="H899"/>
  <c r="H932"/>
  <c r="H725"/>
  <c r="H994"/>
  <c r="H1237"/>
  <c r="H579"/>
  <c r="H487"/>
  <c r="H789"/>
  <c r="H1062"/>
  <c r="H1130"/>
  <c r="H883"/>
  <c r="H838"/>
  <c r="H805"/>
  <c r="H962"/>
  <c r="I400"/>
  <c r="H275"/>
  <c r="I274"/>
  <c r="I275" s="1"/>
  <c r="I276" s="1"/>
  <c r="DN276" s="1"/>
  <c r="DO276" s="1"/>
  <c r="DL1442" l="1"/>
  <c r="DJ1442"/>
  <c r="DH1442"/>
  <c r="DB1442"/>
  <c r="CZ1442"/>
  <c r="CX1442"/>
  <c r="CV1442"/>
  <c r="CT1442"/>
  <c r="CR1442"/>
  <c r="CP1442"/>
  <c r="CN1442"/>
  <c r="CL1442"/>
  <c r="CJ1442"/>
  <c r="CH1442"/>
  <c r="CF1442"/>
  <c r="CD1442"/>
  <c r="CB1442"/>
  <c r="BZ1442"/>
  <c r="BX1442"/>
  <c r="BV1442"/>
  <c r="BT1442"/>
  <c r="BR1442"/>
  <c r="BP1442"/>
  <c r="BN1442"/>
  <c r="DM1442"/>
  <c r="DK1442"/>
  <c r="DI1442"/>
  <c r="DC1442"/>
  <c r="DA1442"/>
  <c r="CY1442"/>
  <c r="CW1442"/>
  <c r="CU1442"/>
  <c r="CS1442"/>
  <c r="CQ1442"/>
  <c r="CO1442"/>
  <c r="CM1442"/>
  <c r="CK1442"/>
  <c r="CI1442"/>
  <c r="CG1442"/>
  <c r="CE1442"/>
  <c r="CC1442"/>
  <c r="CA1442"/>
  <c r="BY1442"/>
  <c r="BW1442"/>
  <c r="BU1442"/>
  <c r="BS1442"/>
  <c r="BQ1442"/>
  <c r="BO1442"/>
  <c r="DL275"/>
  <c r="DJ275"/>
  <c r="DH275"/>
  <c r="DF275"/>
  <c r="DD275"/>
  <c r="DB275"/>
  <c r="CZ275"/>
  <c r="CX275"/>
  <c r="CV275"/>
  <c r="CT275"/>
  <c r="CR275"/>
  <c r="CP275"/>
  <c r="CL275"/>
  <c r="CB275"/>
  <c r="BZ275"/>
  <c r="BX275"/>
  <c r="BV275"/>
  <c r="BT275"/>
  <c r="BR275"/>
  <c r="BP275"/>
  <c r="BN275"/>
  <c r="DM275"/>
  <c r="DK275"/>
  <c r="DI275"/>
  <c r="DG275"/>
  <c r="DE275"/>
  <c r="DC275"/>
  <c r="DA275"/>
  <c r="CY275"/>
  <c r="CW275"/>
  <c r="CU275"/>
  <c r="CS275"/>
  <c r="CQ275"/>
  <c r="CO275"/>
  <c r="CM275"/>
  <c r="CA275"/>
  <c r="BY275"/>
  <c r="BW275"/>
  <c r="BU275"/>
  <c r="BS275"/>
  <c r="BQ275"/>
  <c r="BO275"/>
  <c r="DM962"/>
  <c r="DK962"/>
  <c r="DI962"/>
  <c r="DC962"/>
  <c r="DA962"/>
  <c r="CY962"/>
  <c r="CW962"/>
  <c r="CU962"/>
  <c r="CS962"/>
  <c r="CQ962"/>
  <c r="CO962"/>
  <c r="CM962"/>
  <c r="CK962"/>
  <c r="CI962"/>
  <c r="CG962"/>
  <c r="CE962"/>
  <c r="CC962"/>
  <c r="CA962"/>
  <c r="BY962"/>
  <c r="BW962"/>
  <c r="BU962"/>
  <c r="BS962"/>
  <c r="BQ962"/>
  <c r="BO962"/>
  <c r="DL962"/>
  <c r="DJ962"/>
  <c r="DH962"/>
  <c r="DB962"/>
  <c r="CZ962"/>
  <c r="CX962"/>
  <c r="CV962"/>
  <c r="CT962"/>
  <c r="CR962"/>
  <c r="CP962"/>
  <c r="CN962"/>
  <c r="CL962"/>
  <c r="CJ962"/>
  <c r="CH962"/>
  <c r="CF962"/>
  <c r="CD962"/>
  <c r="CB962"/>
  <c r="BZ962"/>
  <c r="BX962"/>
  <c r="BV962"/>
  <c r="BT962"/>
  <c r="BR962"/>
  <c r="BP962"/>
  <c r="BN962"/>
  <c r="DM838"/>
  <c r="DK838"/>
  <c r="DI838"/>
  <c r="DG838"/>
  <c r="DE838"/>
  <c r="DC838"/>
  <c r="CW838"/>
  <c r="CU838"/>
  <c r="CS838"/>
  <c r="CQ838"/>
  <c r="CO838"/>
  <c r="CM838"/>
  <c r="CK838"/>
  <c r="CI838"/>
  <c r="CG838"/>
  <c r="CE838"/>
  <c r="CC838"/>
  <c r="CA838"/>
  <c r="BY838"/>
  <c r="BW838"/>
  <c r="BU838"/>
  <c r="BS838"/>
  <c r="BQ838"/>
  <c r="BO838"/>
  <c r="DL838"/>
  <c r="DJ838"/>
  <c r="DH838"/>
  <c r="DF838"/>
  <c r="DD838"/>
  <c r="CX838"/>
  <c r="CV838"/>
  <c r="CT838"/>
  <c r="CR838"/>
  <c r="CP838"/>
  <c r="CN838"/>
  <c r="CL838"/>
  <c r="CJ838"/>
  <c r="CH838"/>
  <c r="CF838"/>
  <c r="CD838"/>
  <c r="CB838"/>
  <c r="BZ838"/>
  <c r="BX838"/>
  <c r="BV838"/>
  <c r="BT838"/>
  <c r="BR838"/>
  <c r="BP838"/>
  <c r="BN838"/>
  <c r="DL1130"/>
  <c r="DJ1130"/>
  <c r="DH1130"/>
  <c r="DB1130"/>
  <c r="CZ1130"/>
  <c r="CX1130"/>
  <c r="CV1130"/>
  <c r="CT1130"/>
  <c r="CR1130"/>
  <c r="CP1130"/>
  <c r="CN1130"/>
  <c r="CL1130"/>
  <c r="CJ1130"/>
  <c r="CH1130"/>
  <c r="CF1130"/>
  <c r="CD1130"/>
  <c r="CB1130"/>
  <c r="BZ1130"/>
  <c r="BX1130"/>
  <c r="BV1130"/>
  <c r="BT1130"/>
  <c r="BR1130"/>
  <c r="BP1130"/>
  <c r="BN1130"/>
  <c r="DM1130"/>
  <c r="DK1130"/>
  <c r="DI1130"/>
  <c r="DC1130"/>
  <c r="DA1130"/>
  <c r="CY1130"/>
  <c r="CW1130"/>
  <c r="CU1130"/>
  <c r="CS1130"/>
  <c r="CQ1130"/>
  <c r="CO1130"/>
  <c r="CM1130"/>
  <c r="CK1130"/>
  <c r="CI1130"/>
  <c r="CG1130"/>
  <c r="CE1130"/>
  <c r="CC1130"/>
  <c r="CA1130"/>
  <c r="BY1130"/>
  <c r="BW1130"/>
  <c r="BU1130"/>
  <c r="BS1130"/>
  <c r="BQ1130"/>
  <c r="BO1130"/>
  <c r="DM789"/>
  <c r="DK789"/>
  <c r="DI789"/>
  <c r="DG789"/>
  <c r="DE789"/>
  <c r="DC789"/>
  <c r="DA789"/>
  <c r="CY789"/>
  <c r="CW789"/>
  <c r="CU789"/>
  <c r="CS789"/>
  <c r="CQ789"/>
  <c r="CO789"/>
  <c r="CM789"/>
  <c r="CA789"/>
  <c r="BY789"/>
  <c r="BW789"/>
  <c r="BU789"/>
  <c r="BS789"/>
  <c r="BQ789"/>
  <c r="BO789"/>
  <c r="DL789"/>
  <c r="DJ789"/>
  <c r="DH789"/>
  <c r="DF789"/>
  <c r="DD789"/>
  <c r="DB789"/>
  <c r="CZ789"/>
  <c r="CX789"/>
  <c r="CV789"/>
  <c r="CT789"/>
  <c r="CR789"/>
  <c r="CP789"/>
  <c r="CL789"/>
  <c r="CB789"/>
  <c r="BZ789"/>
  <c r="BX789"/>
  <c r="BV789"/>
  <c r="BT789"/>
  <c r="BR789"/>
  <c r="BP789"/>
  <c r="BN789"/>
  <c r="DL579"/>
  <c r="DJ579"/>
  <c r="DH579"/>
  <c r="DF579"/>
  <c r="DD579"/>
  <c r="CX579"/>
  <c r="CV579"/>
  <c r="CT579"/>
  <c r="CR579"/>
  <c r="CP579"/>
  <c r="CN579"/>
  <c r="CL579"/>
  <c r="CJ579"/>
  <c r="CH579"/>
  <c r="CF579"/>
  <c r="CD579"/>
  <c r="CB579"/>
  <c r="BZ579"/>
  <c r="BX579"/>
  <c r="BV579"/>
  <c r="BT579"/>
  <c r="BR579"/>
  <c r="BP579"/>
  <c r="BN579"/>
  <c r="DM579"/>
  <c r="DK579"/>
  <c r="DI579"/>
  <c r="DG579"/>
  <c r="DE579"/>
  <c r="CW579"/>
  <c r="CU579"/>
  <c r="CS579"/>
  <c r="CQ579"/>
  <c r="CO579"/>
  <c r="CM579"/>
  <c r="CK579"/>
  <c r="CI579"/>
  <c r="CG579"/>
  <c r="CE579"/>
  <c r="CC579"/>
  <c r="CA579"/>
  <c r="BY579"/>
  <c r="BW579"/>
  <c r="BU579"/>
  <c r="BS579"/>
  <c r="BQ579"/>
  <c r="BO579"/>
  <c r="DM994"/>
  <c r="DK994"/>
  <c r="DI994"/>
  <c r="DC994"/>
  <c r="DA994"/>
  <c r="CY994"/>
  <c r="CW994"/>
  <c r="CU994"/>
  <c r="CS994"/>
  <c r="CQ994"/>
  <c r="CO994"/>
  <c r="CM994"/>
  <c r="CK994"/>
  <c r="CI994"/>
  <c r="CG994"/>
  <c r="CE994"/>
  <c r="CC994"/>
  <c r="CA994"/>
  <c r="BY994"/>
  <c r="BW994"/>
  <c r="BU994"/>
  <c r="BS994"/>
  <c r="BQ994"/>
  <c r="BO994"/>
  <c r="DL994"/>
  <c r="DJ994"/>
  <c r="DH994"/>
  <c r="DB994"/>
  <c r="CZ994"/>
  <c r="CX994"/>
  <c r="CV994"/>
  <c r="CT994"/>
  <c r="CR994"/>
  <c r="CP994"/>
  <c r="CN994"/>
  <c r="CL994"/>
  <c r="CJ994"/>
  <c r="CH994"/>
  <c r="CF994"/>
  <c r="CD994"/>
  <c r="CB994"/>
  <c r="BZ994"/>
  <c r="BX994"/>
  <c r="BV994"/>
  <c r="BT994"/>
  <c r="BR994"/>
  <c r="BP994"/>
  <c r="BN994"/>
  <c r="DM932"/>
  <c r="DK932"/>
  <c r="DI932"/>
  <c r="DC932"/>
  <c r="DA932"/>
  <c r="CY932"/>
  <c r="CW932"/>
  <c r="CU932"/>
  <c r="CS932"/>
  <c r="CQ932"/>
  <c r="CO932"/>
  <c r="CM932"/>
  <c r="CK932"/>
  <c r="CI932"/>
  <c r="CG932"/>
  <c r="CE932"/>
  <c r="CC932"/>
  <c r="CA932"/>
  <c r="BY932"/>
  <c r="BW932"/>
  <c r="BU932"/>
  <c r="BS932"/>
  <c r="BQ932"/>
  <c r="BO932"/>
  <c r="DL932"/>
  <c r="DJ932"/>
  <c r="DH932"/>
  <c r="DB932"/>
  <c r="CZ932"/>
  <c r="CX932"/>
  <c r="CV932"/>
  <c r="CT932"/>
  <c r="CR932"/>
  <c r="CP932"/>
  <c r="CN932"/>
  <c r="CL932"/>
  <c r="CJ932"/>
  <c r="CH932"/>
  <c r="CF932"/>
  <c r="CD932"/>
  <c r="CB932"/>
  <c r="BZ932"/>
  <c r="BX932"/>
  <c r="BV932"/>
  <c r="BT932"/>
  <c r="BR932"/>
  <c r="BP932"/>
  <c r="BN932"/>
  <c r="DL603"/>
  <c r="DJ603"/>
  <c r="DH603"/>
  <c r="DF603"/>
  <c r="DD603"/>
  <c r="DB603"/>
  <c r="CZ603"/>
  <c r="CX603"/>
  <c r="CV603"/>
  <c r="CT603"/>
  <c r="CR603"/>
  <c r="CP603"/>
  <c r="CL603"/>
  <c r="CB603"/>
  <c r="BZ603"/>
  <c r="BX603"/>
  <c r="BV603"/>
  <c r="BT603"/>
  <c r="BR603"/>
  <c r="BP603"/>
  <c r="BN603"/>
  <c r="DM603"/>
  <c r="DK603"/>
  <c r="DI603"/>
  <c r="DG603"/>
  <c r="DE603"/>
  <c r="DC603"/>
  <c r="DA603"/>
  <c r="CY603"/>
  <c r="CW603"/>
  <c r="CU603"/>
  <c r="CS603"/>
  <c r="CQ603"/>
  <c r="CO603"/>
  <c r="CM603"/>
  <c r="CA603"/>
  <c r="BY603"/>
  <c r="BW603"/>
  <c r="BU603"/>
  <c r="BS603"/>
  <c r="BQ603"/>
  <c r="BO603"/>
  <c r="DM868"/>
  <c r="DK868"/>
  <c r="DI868"/>
  <c r="DC868"/>
  <c r="DA868"/>
  <c r="CY868"/>
  <c r="CW868"/>
  <c r="CU868"/>
  <c r="CS868"/>
  <c r="CQ868"/>
  <c r="CO868"/>
  <c r="CM868"/>
  <c r="CK868"/>
  <c r="CI868"/>
  <c r="CG868"/>
  <c r="CE868"/>
  <c r="CC868"/>
  <c r="CA868"/>
  <c r="BY868"/>
  <c r="BW868"/>
  <c r="BU868"/>
  <c r="BS868"/>
  <c r="BQ868"/>
  <c r="BO868"/>
  <c r="DJ868"/>
  <c r="DB868"/>
  <c r="CX868"/>
  <c r="CT868"/>
  <c r="CP868"/>
  <c r="CL868"/>
  <c r="CH868"/>
  <c r="CD868"/>
  <c r="BZ868"/>
  <c r="BV868"/>
  <c r="BR868"/>
  <c r="BN868"/>
  <c r="DL868"/>
  <c r="DH868"/>
  <c r="CZ868"/>
  <c r="CV868"/>
  <c r="CR868"/>
  <c r="CN868"/>
  <c r="CJ868"/>
  <c r="CF868"/>
  <c r="CB868"/>
  <c r="BX868"/>
  <c r="BT868"/>
  <c r="BP868"/>
  <c r="DL1306"/>
  <c r="DJ1306"/>
  <c r="DH1306"/>
  <c r="DB1306"/>
  <c r="CZ1306"/>
  <c r="CX1306"/>
  <c r="CV1306"/>
  <c r="CT1306"/>
  <c r="CR1306"/>
  <c r="CP1306"/>
  <c r="CN1306"/>
  <c r="CL1306"/>
  <c r="CJ1306"/>
  <c r="CH1306"/>
  <c r="CF1306"/>
  <c r="CD1306"/>
  <c r="CB1306"/>
  <c r="BZ1306"/>
  <c r="BX1306"/>
  <c r="BV1306"/>
  <c r="BT1306"/>
  <c r="BR1306"/>
  <c r="BP1306"/>
  <c r="BN1306"/>
  <c r="DM1306"/>
  <c r="DK1306"/>
  <c r="DI1306"/>
  <c r="DC1306"/>
  <c r="DA1306"/>
  <c r="CY1306"/>
  <c r="CW1306"/>
  <c r="CU1306"/>
  <c r="CS1306"/>
  <c r="CQ1306"/>
  <c r="CO1306"/>
  <c r="CM1306"/>
  <c r="CK1306"/>
  <c r="CI1306"/>
  <c r="CG1306"/>
  <c r="CE1306"/>
  <c r="CC1306"/>
  <c r="CA1306"/>
  <c r="BY1306"/>
  <c r="BW1306"/>
  <c r="BU1306"/>
  <c r="BS1306"/>
  <c r="BQ1306"/>
  <c r="BO1306"/>
  <c r="DM1024"/>
  <c r="DK1024"/>
  <c r="DI1024"/>
  <c r="DC1024"/>
  <c r="DA1024"/>
  <c r="CY1024"/>
  <c r="CW1024"/>
  <c r="CU1024"/>
  <c r="CS1024"/>
  <c r="CQ1024"/>
  <c r="CO1024"/>
  <c r="CM1024"/>
  <c r="CK1024"/>
  <c r="CI1024"/>
  <c r="CG1024"/>
  <c r="CE1024"/>
  <c r="CC1024"/>
  <c r="CA1024"/>
  <c r="BY1024"/>
  <c r="BW1024"/>
  <c r="BU1024"/>
  <c r="BS1024"/>
  <c r="BQ1024"/>
  <c r="BO1024"/>
  <c r="DL1024"/>
  <c r="DJ1024"/>
  <c r="DH1024"/>
  <c r="DB1024"/>
  <c r="CZ1024"/>
  <c r="CX1024"/>
  <c r="CV1024"/>
  <c r="CT1024"/>
  <c r="CR1024"/>
  <c r="CP1024"/>
  <c r="CN1024"/>
  <c r="CL1024"/>
  <c r="CJ1024"/>
  <c r="CH1024"/>
  <c r="CF1024"/>
  <c r="CD1024"/>
  <c r="CB1024"/>
  <c r="BZ1024"/>
  <c r="BX1024"/>
  <c r="BV1024"/>
  <c r="BT1024"/>
  <c r="BR1024"/>
  <c r="BP1024"/>
  <c r="BN1024"/>
  <c r="DL536"/>
  <c r="DJ536"/>
  <c r="DH536"/>
  <c r="DF536"/>
  <c r="DD536"/>
  <c r="DB536"/>
  <c r="CZ536"/>
  <c r="CX536"/>
  <c r="CV536"/>
  <c r="CT536"/>
  <c r="CR536"/>
  <c r="CP536"/>
  <c r="CL536"/>
  <c r="CB536"/>
  <c r="BZ536"/>
  <c r="BX536"/>
  <c r="BV536"/>
  <c r="BT536"/>
  <c r="BR536"/>
  <c r="BP536"/>
  <c r="BN536"/>
  <c r="DM536"/>
  <c r="DK536"/>
  <c r="DI536"/>
  <c r="DG536"/>
  <c r="DE536"/>
  <c r="DC536"/>
  <c r="DA536"/>
  <c r="CY536"/>
  <c r="CW536"/>
  <c r="CU536"/>
  <c r="CS536"/>
  <c r="CQ536"/>
  <c r="CO536"/>
  <c r="CM536"/>
  <c r="CA536"/>
  <c r="BY536"/>
  <c r="BW536"/>
  <c r="BU536"/>
  <c r="BS536"/>
  <c r="BQ536"/>
  <c r="BO536"/>
  <c r="DM1046"/>
  <c r="DK1046"/>
  <c r="DI1046"/>
  <c r="DC1046"/>
  <c r="DA1046"/>
  <c r="CY1046"/>
  <c r="CW1046"/>
  <c r="CU1046"/>
  <c r="CS1046"/>
  <c r="CQ1046"/>
  <c r="CO1046"/>
  <c r="CM1046"/>
  <c r="CK1046"/>
  <c r="CI1046"/>
  <c r="CG1046"/>
  <c r="CE1046"/>
  <c r="CC1046"/>
  <c r="CA1046"/>
  <c r="BY1046"/>
  <c r="BW1046"/>
  <c r="BU1046"/>
  <c r="BS1046"/>
  <c r="BQ1046"/>
  <c r="BO1046"/>
  <c r="DL1046"/>
  <c r="DJ1046"/>
  <c r="DH1046"/>
  <c r="DB1046"/>
  <c r="CZ1046"/>
  <c r="CX1046"/>
  <c r="CV1046"/>
  <c r="CT1046"/>
  <c r="CR1046"/>
  <c r="CP1046"/>
  <c r="CN1046"/>
  <c r="CL1046"/>
  <c r="CJ1046"/>
  <c r="CH1046"/>
  <c r="CF1046"/>
  <c r="CD1046"/>
  <c r="CB1046"/>
  <c r="BZ1046"/>
  <c r="BX1046"/>
  <c r="BV1046"/>
  <c r="BT1046"/>
  <c r="BR1046"/>
  <c r="BP1046"/>
  <c r="BN1046"/>
  <c r="DL562"/>
  <c r="DJ562"/>
  <c r="DH562"/>
  <c r="DF562"/>
  <c r="DD562"/>
  <c r="DB562"/>
  <c r="CX562"/>
  <c r="CV562"/>
  <c r="CT562"/>
  <c r="CR562"/>
  <c r="CP562"/>
  <c r="CN562"/>
  <c r="CL562"/>
  <c r="CJ562"/>
  <c r="CH562"/>
  <c r="CF562"/>
  <c r="CD562"/>
  <c r="CB562"/>
  <c r="BZ562"/>
  <c r="BX562"/>
  <c r="BV562"/>
  <c r="BT562"/>
  <c r="BR562"/>
  <c r="BP562"/>
  <c r="BN562"/>
  <c r="DM562"/>
  <c r="DK562"/>
  <c r="DI562"/>
  <c r="DG562"/>
  <c r="DE562"/>
  <c r="DC562"/>
  <c r="CW562"/>
  <c r="CU562"/>
  <c r="CS562"/>
  <c r="CQ562"/>
  <c r="CO562"/>
  <c r="CM562"/>
  <c r="CK562"/>
  <c r="CI562"/>
  <c r="CG562"/>
  <c r="CE562"/>
  <c r="CC562"/>
  <c r="CA562"/>
  <c r="BY562"/>
  <c r="BW562"/>
  <c r="BU562"/>
  <c r="BS562"/>
  <c r="BQ562"/>
  <c r="BO562"/>
  <c r="DL658"/>
  <c r="DJ658"/>
  <c r="DH658"/>
  <c r="DB658"/>
  <c r="CZ658"/>
  <c r="CX658"/>
  <c r="CV658"/>
  <c r="CT658"/>
  <c r="CR658"/>
  <c r="CP658"/>
  <c r="CN658"/>
  <c r="CL658"/>
  <c r="CJ658"/>
  <c r="CH658"/>
  <c r="CF658"/>
  <c r="CD658"/>
  <c r="CB658"/>
  <c r="BZ658"/>
  <c r="BX658"/>
  <c r="BV658"/>
  <c r="BT658"/>
  <c r="BR658"/>
  <c r="BP658"/>
  <c r="BN658"/>
  <c r="DM658"/>
  <c r="DK658"/>
  <c r="DI658"/>
  <c r="DC658"/>
  <c r="DA658"/>
  <c r="CY658"/>
  <c r="CW658"/>
  <c r="CU658"/>
  <c r="CS658"/>
  <c r="CQ658"/>
  <c r="CO658"/>
  <c r="CM658"/>
  <c r="CK658"/>
  <c r="CI658"/>
  <c r="CG658"/>
  <c r="CE658"/>
  <c r="CC658"/>
  <c r="CA658"/>
  <c r="BY658"/>
  <c r="BW658"/>
  <c r="BU658"/>
  <c r="BS658"/>
  <c r="BQ658"/>
  <c r="BO658"/>
  <c r="DL1182"/>
  <c r="DJ1182"/>
  <c r="DH1182"/>
  <c r="DB1182"/>
  <c r="CZ1182"/>
  <c r="CX1182"/>
  <c r="CV1182"/>
  <c r="CT1182"/>
  <c r="CR1182"/>
  <c r="CP1182"/>
  <c r="CN1182"/>
  <c r="CL1182"/>
  <c r="CJ1182"/>
  <c r="CH1182"/>
  <c r="CF1182"/>
  <c r="CD1182"/>
  <c r="CB1182"/>
  <c r="BZ1182"/>
  <c r="BX1182"/>
  <c r="BV1182"/>
  <c r="BT1182"/>
  <c r="BR1182"/>
  <c r="BP1182"/>
  <c r="BN1182"/>
  <c r="DM1182"/>
  <c r="DK1182"/>
  <c r="DI1182"/>
  <c r="DC1182"/>
  <c r="DA1182"/>
  <c r="CY1182"/>
  <c r="CW1182"/>
  <c r="CU1182"/>
  <c r="CS1182"/>
  <c r="CQ1182"/>
  <c r="CO1182"/>
  <c r="CM1182"/>
  <c r="CK1182"/>
  <c r="CI1182"/>
  <c r="CG1182"/>
  <c r="CE1182"/>
  <c r="CC1182"/>
  <c r="CA1182"/>
  <c r="BY1182"/>
  <c r="BW1182"/>
  <c r="BU1182"/>
  <c r="BS1182"/>
  <c r="BQ1182"/>
  <c r="BO1182"/>
  <c r="DL1327"/>
  <c r="DJ1327"/>
  <c r="DH1327"/>
  <c r="DB1327"/>
  <c r="CZ1327"/>
  <c r="CX1327"/>
  <c r="CV1327"/>
  <c r="CT1327"/>
  <c r="CR1327"/>
  <c r="CP1327"/>
  <c r="CN1327"/>
  <c r="CL1327"/>
  <c r="CJ1327"/>
  <c r="CH1327"/>
  <c r="CF1327"/>
  <c r="CD1327"/>
  <c r="CB1327"/>
  <c r="BZ1327"/>
  <c r="BX1327"/>
  <c r="BV1327"/>
  <c r="BT1327"/>
  <c r="BR1327"/>
  <c r="BP1327"/>
  <c r="BN1327"/>
  <c r="DM1327"/>
  <c r="DK1327"/>
  <c r="DI1327"/>
  <c r="DC1327"/>
  <c r="DA1327"/>
  <c r="CY1327"/>
  <c r="CW1327"/>
  <c r="CU1327"/>
  <c r="CS1327"/>
  <c r="CQ1327"/>
  <c r="CO1327"/>
  <c r="CM1327"/>
  <c r="CK1327"/>
  <c r="CI1327"/>
  <c r="CG1327"/>
  <c r="CE1327"/>
  <c r="CC1327"/>
  <c r="CA1327"/>
  <c r="BY1327"/>
  <c r="BW1327"/>
  <c r="BU1327"/>
  <c r="BS1327"/>
  <c r="BQ1327"/>
  <c r="BO1327"/>
  <c r="DL1114"/>
  <c r="DJ1114"/>
  <c r="DH1114"/>
  <c r="DB1114"/>
  <c r="CZ1114"/>
  <c r="CX1114"/>
  <c r="CV1114"/>
  <c r="CT1114"/>
  <c r="CR1114"/>
  <c r="CP1114"/>
  <c r="CN1114"/>
  <c r="CL1114"/>
  <c r="CJ1114"/>
  <c r="CH1114"/>
  <c r="CF1114"/>
  <c r="CD1114"/>
  <c r="CB1114"/>
  <c r="BZ1114"/>
  <c r="BX1114"/>
  <c r="BV1114"/>
  <c r="BT1114"/>
  <c r="BR1114"/>
  <c r="BP1114"/>
  <c r="BN1114"/>
  <c r="DM1114"/>
  <c r="DK1114"/>
  <c r="DI1114"/>
  <c r="DC1114"/>
  <c r="DA1114"/>
  <c r="CY1114"/>
  <c r="CW1114"/>
  <c r="CU1114"/>
  <c r="CS1114"/>
  <c r="CQ1114"/>
  <c r="CO1114"/>
  <c r="CM1114"/>
  <c r="CK1114"/>
  <c r="CI1114"/>
  <c r="CG1114"/>
  <c r="CE1114"/>
  <c r="CC1114"/>
  <c r="CA1114"/>
  <c r="BY1114"/>
  <c r="BW1114"/>
  <c r="BU1114"/>
  <c r="BS1114"/>
  <c r="BQ1114"/>
  <c r="BO1114"/>
  <c r="DL1147"/>
  <c r="DJ1147"/>
  <c r="DH1147"/>
  <c r="DB1147"/>
  <c r="CZ1147"/>
  <c r="CX1147"/>
  <c r="CV1147"/>
  <c r="CT1147"/>
  <c r="CR1147"/>
  <c r="CP1147"/>
  <c r="CN1147"/>
  <c r="CL1147"/>
  <c r="CJ1147"/>
  <c r="CH1147"/>
  <c r="CF1147"/>
  <c r="CD1147"/>
  <c r="CB1147"/>
  <c r="BZ1147"/>
  <c r="BX1147"/>
  <c r="BV1147"/>
  <c r="BT1147"/>
  <c r="BR1147"/>
  <c r="BP1147"/>
  <c r="BN1147"/>
  <c r="DM1147"/>
  <c r="DK1147"/>
  <c r="DI1147"/>
  <c r="DC1147"/>
  <c r="DA1147"/>
  <c r="CY1147"/>
  <c r="CW1147"/>
  <c r="CU1147"/>
  <c r="CS1147"/>
  <c r="CQ1147"/>
  <c r="CO1147"/>
  <c r="CM1147"/>
  <c r="CK1147"/>
  <c r="CI1147"/>
  <c r="CG1147"/>
  <c r="CE1147"/>
  <c r="CC1147"/>
  <c r="CA1147"/>
  <c r="BY1147"/>
  <c r="BW1147"/>
  <c r="BU1147"/>
  <c r="BS1147"/>
  <c r="BQ1147"/>
  <c r="BO1147"/>
  <c r="DL1164"/>
  <c r="DJ1164"/>
  <c r="DH1164"/>
  <c r="DB1164"/>
  <c r="CZ1164"/>
  <c r="CX1164"/>
  <c r="CV1164"/>
  <c r="CT1164"/>
  <c r="CR1164"/>
  <c r="CP1164"/>
  <c r="CN1164"/>
  <c r="CL1164"/>
  <c r="CJ1164"/>
  <c r="CH1164"/>
  <c r="CF1164"/>
  <c r="CD1164"/>
  <c r="CB1164"/>
  <c r="BZ1164"/>
  <c r="BX1164"/>
  <c r="BV1164"/>
  <c r="BT1164"/>
  <c r="BR1164"/>
  <c r="BP1164"/>
  <c r="BN1164"/>
  <c r="DM1164"/>
  <c r="DK1164"/>
  <c r="DI1164"/>
  <c r="DC1164"/>
  <c r="DA1164"/>
  <c r="CY1164"/>
  <c r="CW1164"/>
  <c r="CU1164"/>
  <c r="CS1164"/>
  <c r="CQ1164"/>
  <c r="CO1164"/>
  <c r="CM1164"/>
  <c r="CK1164"/>
  <c r="CI1164"/>
  <c r="CG1164"/>
  <c r="CE1164"/>
  <c r="CC1164"/>
  <c r="CA1164"/>
  <c r="BY1164"/>
  <c r="BW1164"/>
  <c r="BU1164"/>
  <c r="BS1164"/>
  <c r="BQ1164"/>
  <c r="BO1164"/>
  <c r="DL1364"/>
  <c r="DJ1364"/>
  <c r="DH1364"/>
  <c r="DB1364"/>
  <c r="CZ1364"/>
  <c r="CX1364"/>
  <c r="CV1364"/>
  <c r="CT1364"/>
  <c r="CR1364"/>
  <c r="CP1364"/>
  <c r="CN1364"/>
  <c r="CL1364"/>
  <c r="CJ1364"/>
  <c r="CH1364"/>
  <c r="CF1364"/>
  <c r="CD1364"/>
  <c r="CB1364"/>
  <c r="BZ1364"/>
  <c r="BX1364"/>
  <c r="BV1364"/>
  <c r="BT1364"/>
  <c r="BR1364"/>
  <c r="BP1364"/>
  <c r="BN1364"/>
  <c r="DM1364"/>
  <c r="DK1364"/>
  <c r="DI1364"/>
  <c r="DC1364"/>
  <c r="DA1364"/>
  <c r="CY1364"/>
  <c r="CW1364"/>
  <c r="CU1364"/>
  <c r="CS1364"/>
  <c r="CQ1364"/>
  <c r="CO1364"/>
  <c r="CM1364"/>
  <c r="CK1364"/>
  <c r="CI1364"/>
  <c r="CG1364"/>
  <c r="CE1364"/>
  <c r="CC1364"/>
  <c r="CA1364"/>
  <c r="BY1364"/>
  <c r="BW1364"/>
  <c r="BU1364"/>
  <c r="BS1364"/>
  <c r="BQ1364"/>
  <c r="BO1364"/>
  <c r="H1080"/>
  <c r="DL1079"/>
  <c r="DJ1079"/>
  <c r="DH1079"/>
  <c r="DB1079"/>
  <c r="CZ1079"/>
  <c r="CX1079"/>
  <c r="CV1079"/>
  <c r="CT1079"/>
  <c r="CR1079"/>
  <c r="CP1079"/>
  <c r="CN1079"/>
  <c r="CL1079"/>
  <c r="CJ1079"/>
  <c r="CH1079"/>
  <c r="CF1079"/>
  <c r="CD1079"/>
  <c r="CB1079"/>
  <c r="BZ1079"/>
  <c r="BX1079"/>
  <c r="BV1079"/>
  <c r="BT1079"/>
  <c r="BR1079"/>
  <c r="BP1079"/>
  <c r="BN1079"/>
  <c r="DM1079"/>
  <c r="DK1079"/>
  <c r="DI1079"/>
  <c r="DC1079"/>
  <c r="DA1079"/>
  <c r="CY1079"/>
  <c r="CW1079"/>
  <c r="CU1079"/>
  <c r="CS1079"/>
  <c r="CQ1079"/>
  <c r="CO1079"/>
  <c r="CM1079"/>
  <c r="CK1079"/>
  <c r="CI1079"/>
  <c r="CG1079"/>
  <c r="CE1079"/>
  <c r="CC1079"/>
  <c r="CA1079"/>
  <c r="BY1079"/>
  <c r="BW1079"/>
  <c r="BU1079"/>
  <c r="BS1079"/>
  <c r="BQ1079"/>
  <c r="BO1079"/>
  <c r="DM805"/>
  <c r="DK805"/>
  <c r="DI805"/>
  <c r="DG805"/>
  <c r="DE805"/>
  <c r="DC805"/>
  <c r="DA805"/>
  <c r="CY805"/>
  <c r="CW805"/>
  <c r="CU805"/>
  <c r="CS805"/>
  <c r="CQ805"/>
  <c r="CO805"/>
  <c r="CM805"/>
  <c r="CA805"/>
  <c r="BY805"/>
  <c r="BW805"/>
  <c r="BU805"/>
  <c r="BS805"/>
  <c r="BQ805"/>
  <c r="BO805"/>
  <c r="DL805"/>
  <c r="DJ805"/>
  <c r="DH805"/>
  <c r="DF805"/>
  <c r="DD805"/>
  <c r="DB805"/>
  <c r="CZ805"/>
  <c r="CX805"/>
  <c r="CV805"/>
  <c r="CT805"/>
  <c r="CR805"/>
  <c r="CP805"/>
  <c r="CL805"/>
  <c r="CB805"/>
  <c r="BZ805"/>
  <c r="BX805"/>
  <c r="BV805"/>
  <c r="BT805"/>
  <c r="BR805"/>
  <c r="BP805"/>
  <c r="BN805"/>
  <c r="DM883"/>
  <c r="DK883"/>
  <c r="DI883"/>
  <c r="DC883"/>
  <c r="DA883"/>
  <c r="CY883"/>
  <c r="CW883"/>
  <c r="CU883"/>
  <c r="CS883"/>
  <c r="CQ883"/>
  <c r="CO883"/>
  <c r="CM883"/>
  <c r="CK883"/>
  <c r="CI883"/>
  <c r="CG883"/>
  <c r="CE883"/>
  <c r="CC883"/>
  <c r="CA883"/>
  <c r="BY883"/>
  <c r="BW883"/>
  <c r="BU883"/>
  <c r="BS883"/>
  <c r="BQ883"/>
  <c r="BO883"/>
  <c r="DJ883"/>
  <c r="DB883"/>
  <c r="CX883"/>
  <c r="CT883"/>
  <c r="CP883"/>
  <c r="CL883"/>
  <c r="CH883"/>
  <c r="CD883"/>
  <c r="BZ883"/>
  <c r="BV883"/>
  <c r="BR883"/>
  <c r="BN883"/>
  <c r="DL883"/>
  <c r="DH883"/>
  <c r="CZ883"/>
  <c r="CV883"/>
  <c r="CR883"/>
  <c r="CN883"/>
  <c r="CJ883"/>
  <c r="CF883"/>
  <c r="CB883"/>
  <c r="BX883"/>
  <c r="BT883"/>
  <c r="BP883"/>
  <c r="DL1062"/>
  <c r="DJ1062"/>
  <c r="DH1062"/>
  <c r="DB1062"/>
  <c r="CZ1062"/>
  <c r="CX1062"/>
  <c r="CV1062"/>
  <c r="CT1062"/>
  <c r="CR1062"/>
  <c r="CP1062"/>
  <c r="CN1062"/>
  <c r="CL1062"/>
  <c r="CJ1062"/>
  <c r="CH1062"/>
  <c r="CF1062"/>
  <c r="CD1062"/>
  <c r="CB1062"/>
  <c r="BZ1062"/>
  <c r="BX1062"/>
  <c r="BV1062"/>
  <c r="BT1062"/>
  <c r="BR1062"/>
  <c r="BP1062"/>
  <c r="BN1062"/>
  <c r="DM1062"/>
  <c r="DK1062"/>
  <c r="DI1062"/>
  <c r="DC1062"/>
  <c r="DA1062"/>
  <c r="CY1062"/>
  <c r="CW1062"/>
  <c r="CU1062"/>
  <c r="CS1062"/>
  <c r="CQ1062"/>
  <c r="CO1062"/>
  <c r="CM1062"/>
  <c r="CK1062"/>
  <c r="CI1062"/>
  <c r="CG1062"/>
  <c r="CE1062"/>
  <c r="CC1062"/>
  <c r="CA1062"/>
  <c r="BY1062"/>
  <c r="BW1062"/>
  <c r="BU1062"/>
  <c r="BS1062"/>
  <c r="BQ1062"/>
  <c r="BO1062"/>
  <c r="DL487"/>
  <c r="DJ487"/>
  <c r="DH487"/>
  <c r="DF487"/>
  <c r="DD487"/>
  <c r="DB487"/>
  <c r="CZ487"/>
  <c r="CX487"/>
  <c r="CV487"/>
  <c r="CT487"/>
  <c r="CR487"/>
  <c r="CP487"/>
  <c r="CL487"/>
  <c r="CB487"/>
  <c r="BZ487"/>
  <c r="BX487"/>
  <c r="BV487"/>
  <c r="BT487"/>
  <c r="BR487"/>
  <c r="BP487"/>
  <c r="BN487"/>
  <c r="DM487"/>
  <c r="DK487"/>
  <c r="DI487"/>
  <c r="DG487"/>
  <c r="DE487"/>
  <c r="DC487"/>
  <c r="DA487"/>
  <c r="CY487"/>
  <c r="CW487"/>
  <c r="CU487"/>
  <c r="CS487"/>
  <c r="CQ487"/>
  <c r="CO487"/>
  <c r="CM487"/>
  <c r="CA487"/>
  <c r="BY487"/>
  <c r="BW487"/>
  <c r="BU487"/>
  <c r="BS487"/>
  <c r="BQ487"/>
  <c r="BO487"/>
  <c r="DL1237"/>
  <c r="DJ1237"/>
  <c r="DH1237"/>
  <c r="DB1237"/>
  <c r="CZ1237"/>
  <c r="CX1237"/>
  <c r="CV1237"/>
  <c r="CT1237"/>
  <c r="CR1237"/>
  <c r="CP1237"/>
  <c r="CN1237"/>
  <c r="CL1237"/>
  <c r="CJ1237"/>
  <c r="CH1237"/>
  <c r="CF1237"/>
  <c r="CD1237"/>
  <c r="CB1237"/>
  <c r="BZ1237"/>
  <c r="BX1237"/>
  <c r="BV1237"/>
  <c r="BT1237"/>
  <c r="BR1237"/>
  <c r="BP1237"/>
  <c r="BN1237"/>
  <c r="DM1237"/>
  <c r="DK1237"/>
  <c r="DI1237"/>
  <c r="DC1237"/>
  <c r="DA1237"/>
  <c r="CY1237"/>
  <c r="CW1237"/>
  <c r="CU1237"/>
  <c r="CS1237"/>
  <c r="CQ1237"/>
  <c r="CO1237"/>
  <c r="CM1237"/>
  <c r="CK1237"/>
  <c r="CI1237"/>
  <c r="CG1237"/>
  <c r="CE1237"/>
  <c r="CC1237"/>
  <c r="CA1237"/>
  <c r="BY1237"/>
  <c r="BW1237"/>
  <c r="BU1237"/>
  <c r="BS1237"/>
  <c r="BQ1237"/>
  <c r="BO1237"/>
  <c r="DM725"/>
  <c r="DK725"/>
  <c r="DI725"/>
  <c r="DC725"/>
  <c r="DA725"/>
  <c r="CY725"/>
  <c r="CW725"/>
  <c r="CU725"/>
  <c r="CS725"/>
  <c r="CQ725"/>
  <c r="CO725"/>
  <c r="CM725"/>
  <c r="CK725"/>
  <c r="CI725"/>
  <c r="CG725"/>
  <c r="CE725"/>
  <c r="CC725"/>
  <c r="CA725"/>
  <c r="BY725"/>
  <c r="BW725"/>
  <c r="BU725"/>
  <c r="BS725"/>
  <c r="BQ725"/>
  <c r="BO725"/>
  <c r="DL725"/>
  <c r="DJ725"/>
  <c r="DH725"/>
  <c r="DB725"/>
  <c r="CZ725"/>
  <c r="CX725"/>
  <c r="CV725"/>
  <c r="CT725"/>
  <c r="CR725"/>
  <c r="CP725"/>
  <c r="CN725"/>
  <c r="CL725"/>
  <c r="CJ725"/>
  <c r="CH725"/>
  <c r="CF725"/>
  <c r="CD725"/>
  <c r="CB725"/>
  <c r="BZ725"/>
  <c r="BX725"/>
  <c r="BV725"/>
  <c r="BT725"/>
  <c r="BR725"/>
  <c r="BP725"/>
  <c r="BN725"/>
  <c r="DM899"/>
  <c r="DK899"/>
  <c r="DI899"/>
  <c r="DG899"/>
  <c r="DE899"/>
  <c r="CY899"/>
  <c r="CW899"/>
  <c r="CU899"/>
  <c r="CS899"/>
  <c r="CQ899"/>
  <c r="CO899"/>
  <c r="CM899"/>
  <c r="CK899"/>
  <c r="CI899"/>
  <c r="CG899"/>
  <c r="CE899"/>
  <c r="CC899"/>
  <c r="CA899"/>
  <c r="BY899"/>
  <c r="BW899"/>
  <c r="BU899"/>
  <c r="BS899"/>
  <c r="BQ899"/>
  <c r="BO899"/>
  <c r="DL899"/>
  <c r="DJ899"/>
  <c r="DH899"/>
  <c r="DF899"/>
  <c r="CZ899"/>
  <c r="CX899"/>
  <c r="CV899"/>
  <c r="CT899"/>
  <c r="CR899"/>
  <c r="CP899"/>
  <c r="CN899"/>
  <c r="CL899"/>
  <c r="CJ899"/>
  <c r="CH899"/>
  <c r="CF899"/>
  <c r="CD899"/>
  <c r="CB899"/>
  <c r="BZ899"/>
  <c r="BX899"/>
  <c r="BV899"/>
  <c r="BT899"/>
  <c r="BR899"/>
  <c r="BP899"/>
  <c r="BN899"/>
  <c r="DM948"/>
  <c r="DK948"/>
  <c r="DI948"/>
  <c r="DC948"/>
  <c r="DA948"/>
  <c r="CY948"/>
  <c r="CW948"/>
  <c r="CU948"/>
  <c r="CS948"/>
  <c r="CQ948"/>
  <c r="CO948"/>
  <c r="CM948"/>
  <c r="CK948"/>
  <c r="CI948"/>
  <c r="CG948"/>
  <c r="CE948"/>
  <c r="CC948"/>
  <c r="CA948"/>
  <c r="BY948"/>
  <c r="BW948"/>
  <c r="BU948"/>
  <c r="BS948"/>
  <c r="BQ948"/>
  <c r="BO948"/>
  <c r="DL948"/>
  <c r="DJ948"/>
  <c r="DH948"/>
  <c r="DB948"/>
  <c r="CZ948"/>
  <c r="CX948"/>
  <c r="CV948"/>
  <c r="CT948"/>
  <c r="CR948"/>
  <c r="CP948"/>
  <c r="CN948"/>
  <c r="CL948"/>
  <c r="CJ948"/>
  <c r="CH948"/>
  <c r="CF948"/>
  <c r="CD948"/>
  <c r="CB948"/>
  <c r="BZ948"/>
  <c r="BX948"/>
  <c r="BV948"/>
  <c r="BT948"/>
  <c r="BR948"/>
  <c r="BP948"/>
  <c r="BN948"/>
  <c r="DL586"/>
  <c r="DJ586"/>
  <c r="DH586"/>
  <c r="DF586"/>
  <c r="DD586"/>
  <c r="DB586"/>
  <c r="CZ586"/>
  <c r="CX586"/>
  <c r="CV586"/>
  <c r="CT586"/>
  <c r="CR586"/>
  <c r="CP586"/>
  <c r="CL586"/>
  <c r="CB586"/>
  <c r="BZ586"/>
  <c r="BX586"/>
  <c r="BV586"/>
  <c r="BT586"/>
  <c r="BR586"/>
  <c r="BP586"/>
  <c r="BN586"/>
  <c r="DM586"/>
  <c r="DK586"/>
  <c r="DI586"/>
  <c r="DG586"/>
  <c r="DE586"/>
  <c r="DC586"/>
  <c r="DA586"/>
  <c r="CY586"/>
  <c r="CW586"/>
  <c r="CU586"/>
  <c r="CS586"/>
  <c r="CQ586"/>
  <c r="CO586"/>
  <c r="CM586"/>
  <c r="CA586"/>
  <c r="BY586"/>
  <c r="BW586"/>
  <c r="BU586"/>
  <c r="BS586"/>
  <c r="BQ586"/>
  <c r="BO586"/>
  <c r="DM915"/>
  <c r="DK915"/>
  <c r="DI915"/>
  <c r="DC915"/>
  <c r="DA915"/>
  <c r="CY915"/>
  <c r="CW915"/>
  <c r="CU915"/>
  <c r="CS915"/>
  <c r="CQ915"/>
  <c r="CO915"/>
  <c r="CM915"/>
  <c r="CK915"/>
  <c r="CI915"/>
  <c r="CG915"/>
  <c r="CE915"/>
  <c r="CC915"/>
  <c r="CA915"/>
  <c r="BY915"/>
  <c r="BW915"/>
  <c r="BU915"/>
  <c r="BS915"/>
  <c r="BQ915"/>
  <c r="BO915"/>
  <c r="DL915"/>
  <c r="DJ915"/>
  <c r="DH915"/>
  <c r="DB915"/>
  <c r="CZ915"/>
  <c r="CX915"/>
  <c r="CV915"/>
  <c r="CT915"/>
  <c r="CR915"/>
  <c r="CP915"/>
  <c r="CN915"/>
  <c r="CL915"/>
  <c r="CJ915"/>
  <c r="CH915"/>
  <c r="CF915"/>
  <c r="CD915"/>
  <c r="CB915"/>
  <c r="BZ915"/>
  <c r="BX915"/>
  <c r="BV915"/>
  <c r="BT915"/>
  <c r="BR915"/>
  <c r="BP915"/>
  <c r="BN915"/>
  <c r="DL435"/>
  <c r="DJ435"/>
  <c r="DH435"/>
  <c r="DF435"/>
  <c r="DD435"/>
  <c r="DB435"/>
  <c r="CZ435"/>
  <c r="CX435"/>
  <c r="CV435"/>
  <c r="CT435"/>
  <c r="CR435"/>
  <c r="CP435"/>
  <c r="CL435"/>
  <c r="CB435"/>
  <c r="BZ435"/>
  <c r="BX435"/>
  <c r="BV435"/>
  <c r="BT435"/>
  <c r="BR435"/>
  <c r="BP435"/>
  <c r="BN435"/>
  <c r="DM435"/>
  <c r="DK435"/>
  <c r="DI435"/>
  <c r="DG435"/>
  <c r="DE435"/>
  <c r="DC435"/>
  <c r="DA435"/>
  <c r="CY435"/>
  <c r="CW435"/>
  <c r="CU435"/>
  <c r="CS435"/>
  <c r="CQ435"/>
  <c r="CO435"/>
  <c r="CM435"/>
  <c r="CA435"/>
  <c r="BY435"/>
  <c r="BW435"/>
  <c r="BU435"/>
  <c r="BS435"/>
  <c r="BQ435"/>
  <c r="BO435"/>
  <c r="DM978"/>
  <c r="DK978"/>
  <c r="DI978"/>
  <c r="DC978"/>
  <c r="DA978"/>
  <c r="CY978"/>
  <c r="CW978"/>
  <c r="CU978"/>
  <c r="CS978"/>
  <c r="CQ978"/>
  <c r="CO978"/>
  <c r="CM978"/>
  <c r="CK978"/>
  <c r="CI978"/>
  <c r="CG978"/>
  <c r="CE978"/>
  <c r="CC978"/>
  <c r="CA978"/>
  <c r="BY978"/>
  <c r="BW978"/>
  <c r="BU978"/>
  <c r="BS978"/>
  <c r="BQ978"/>
  <c r="BO978"/>
  <c r="DL978"/>
  <c r="DJ978"/>
  <c r="DH978"/>
  <c r="DB978"/>
  <c r="CZ978"/>
  <c r="CX978"/>
  <c r="CV978"/>
  <c r="CT978"/>
  <c r="CR978"/>
  <c r="CP978"/>
  <c r="CN978"/>
  <c r="CL978"/>
  <c r="CJ978"/>
  <c r="CH978"/>
  <c r="CF978"/>
  <c r="CD978"/>
  <c r="CB978"/>
  <c r="BZ978"/>
  <c r="BX978"/>
  <c r="BV978"/>
  <c r="BT978"/>
  <c r="BR978"/>
  <c r="BP978"/>
  <c r="BN978"/>
  <c r="DM853"/>
  <c r="DK853"/>
  <c r="DI853"/>
  <c r="DC853"/>
  <c r="DA853"/>
  <c r="CY853"/>
  <c r="CW853"/>
  <c r="CU853"/>
  <c r="CS853"/>
  <c r="CQ853"/>
  <c r="CO853"/>
  <c r="CM853"/>
  <c r="CK853"/>
  <c r="CI853"/>
  <c r="CG853"/>
  <c r="CE853"/>
  <c r="CC853"/>
  <c r="CA853"/>
  <c r="BY853"/>
  <c r="BW853"/>
  <c r="BU853"/>
  <c r="BS853"/>
  <c r="BQ853"/>
  <c r="BO853"/>
  <c r="DL853"/>
  <c r="DH853"/>
  <c r="CZ853"/>
  <c r="CV853"/>
  <c r="CR853"/>
  <c r="CN853"/>
  <c r="CJ853"/>
  <c r="CF853"/>
  <c r="CB853"/>
  <c r="BX853"/>
  <c r="BT853"/>
  <c r="BP853"/>
  <c r="DJ853"/>
  <c r="DB853"/>
  <c r="CX853"/>
  <c r="CT853"/>
  <c r="CP853"/>
  <c r="CL853"/>
  <c r="CH853"/>
  <c r="CD853"/>
  <c r="BZ853"/>
  <c r="BV853"/>
  <c r="BR853"/>
  <c r="BN853"/>
  <c r="DL672"/>
  <c r="DJ672"/>
  <c r="DH672"/>
  <c r="DB672"/>
  <c r="CZ672"/>
  <c r="CX672"/>
  <c r="CV672"/>
  <c r="CT672"/>
  <c r="CR672"/>
  <c r="CP672"/>
  <c r="CN672"/>
  <c r="CL672"/>
  <c r="CJ672"/>
  <c r="CH672"/>
  <c r="CF672"/>
  <c r="CD672"/>
  <c r="CB672"/>
  <c r="BZ672"/>
  <c r="BX672"/>
  <c r="BV672"/>
  <c r="BT672"/>
  <c r="BR672"/>
  <c r="BP672"/>
  <c r="BN672"/>
  <c r="DM672"/>
  <c r="DK672"/>
  <c r="DI672"/>
  <c r="DC672"/>
  <c r="DA672"/>
  <c r="CY672"/>
  <c r="CW672"/>
  <c r="CU672"/>
  <c r="CS672"/>
  <c r="CQ672"/>
  <c r="CO672"/>
  <c r="CM672"/>
  <c r="CK672"/>
  <c r="CI672"/>
  <c r="CG672"/>
  <c r="CE672"/>
  <c r="CC672"/>
  <c r="CA672"/>
  <c r="BY672"/>
  <c r="BW672"/>
  <c r="BU672"/>
  <c r="BS672"/>
  <c r="BQ672"/>
  <c r="BO672"/>
  <c r="DM716"/>
  <c r="DK716"/>
  <c r="DI716"/>
  <c r="DC716"/>
  <c r="DA716"/>
  <c r="CY716"/>
  <c r="CW716"/>
  <c r="CU716"/>
  <c r="CS716"/>
  <c r="CQ716"/>
  <c r="CO716"/>
  <c r="CM716"/>
  <c r="CK716"/>
  <c r="CI716"/>
  <c r="CG716"/>
  <c r="CE716"/>
  <c r="CC716"/>
  <c r="CA716"/>
  <c r="BY716"/>
  <c r="BW716"/>
  <c r="BU716"/>
  <c r="BS716"/>
  <c r="BQ716"/>
  <c r="BO716"/>
  <c r="DL716"/>
  <c r="DJ716"/>
  <c r="DH716"/>
  <c r="DB716"/>
  <c r="CZ716"/>
  <c r="CX716"/>
  <c r="CV716"/>
  <c r="CT716"/>
  <c r="CR716"/>
  <c r="CP716"/>
  <c r="CN716"/>
  <c r="CL716"/>
  <c r="CJ716"/>
  <c r="CH716"/>
  <c r="CF716"/>
  <c r="CD716"/>
  <c r="CB716"/>
  <c r="BZ716"/>
  <c r="BX716"/>
  <c r="BV716"/>
  <c r="BT716"/>
  <c r="BR716"/>
  <c r="BP716"/>
  <c r="BN716"/>
  <c r="DM686"/>
  <c r="DK686"/>
  <c r="DI686"/>
  <c r="DC686"/>
  <c r="DA686"/>
  <c r="CY686"/>
  <c r="CW686"/>
  <c r="CU686"/>
  <c r="CS686"/>
  <c r="CQ686"/>
  <c r="CO686"/>
  <c r="CM686"/>
  <c r="CK686"/>
  <c r="CI686"/>
  <c r="CG686"/>
  <c r="CE686"/>
  <c r="CC686"/>
  <c r="CA686"/>
  <c r="BY686"/>
  <c r="BW686"/>
  <c r="BU686"/>
  <c r="BS686"/>
  <c r="BQ686"/>
  <c r="BO686"/>
  <c r="DL686"/>
  <c r="DJ686"/>
  <c r="DH686"/>
  <c r="DB686"/>
  <c r="CZ686"/>
  <c r="CX686"/>
  <c r="CV686"/>
  <c r="CT686"/>
  <c r="CR686"/>
  <c r="CP686"/>
  <c r="CN686"/>
  <c r="CL686"/>
  <c r="CJ686"/>
  <c r="CH686"/>
  <c r="CF686"/>
  <c r="CD686"/>
  <c r="CB686"/>
  <c r="BZ686"/>
  <c r="BX686"/>
  <c r="BV686"/>
  <c r="BT686"/>
  <c r="BR686"/>
  <c r="BP686"/>
  <c r="BN686"/>
  <c r="DL1254"/>
  <c r="DJ1254"/>
  <c r="DH1254"/>
  <c r="DB1254"/>
  <c r="CZ1254"/>
  <c r="CX1254"/>
  <c r="CV1254"/>
  <c r="CT1254"/>
  <c r="CR1254"/>
  <c r="CP1254"/>
  <c r="CN1254"/>
  <c r="CL1254"/>
  <c r="CJ1254"/>
  <c r="CH1254"/>
  <c r="CF1254"/>
  <c r="CD1254"/>
  <c r="CB1254"/>
  <c r="BZ1254"/>
  <c r="BX1254"/>
  <c r="BV1254"/>
  <c r="BT1254"/>
  <c r="BR1254"/>
  <c r="BP1254"/>
  <c r="BN1254"/>
  <c r="DM1254"/>
  <c r="DK1254"/>
  <c r="DI1254"/>
  <c r="DC1254"/>
  <c r="DA1254"/>
  <c r="CY1254"/>
  <c r="CW1254"/>
  <c r="CU1254"/>
  <c r="CS1254"/>
  <c r="CQ1254"/>
  <c r="CO1254"/>
  <c r="CM1254"/>
  <c r="CK1254"/>
  <c r="CI1254"/>
  <c r="CG1254"/>
  <c r="CE1254"/>
  <c r="CC1254"/>
  <c r="CA1254"/>
  <c r="BY1254"/>
  <c r="BW1254"/>
  <c r="BU1254"/>
  <c r="BS1254"/>
  <c r="BQ1254"/>
  <c r="BO1254"/>
  <c r="DL1378"/>
  <c r="DJ1378"/>
  <c r="DH1378"/>
  <c r="DF1378"/>
  <c r="DD1378"/>
  <c r="DB1378"/>
  <c r="CZ1378"/>
  <c r="CX1378"/>
  <c r="CV1378"/>
  <c r="CT1378"/>
  <c r="CR1378"/>
  <c r="CP1378"/>
  <c r="CL1378"/>
  <c r="CH1378"/>
  <c r="CF1378"/>
  <c r="CD1378"/>
  <c r="CB1378"/>
  <c r="BZ1378"/>
  <c r="BX1378"/>
  <c r="BV1378"/>
  <c r="BT1378"/>
  <c r="BR1378"/>
  <c r="BP1378"/>
  <c r="BN1378"/>
  <c r="DM1378"/>
  <c r="DK1378"/>
  <c r="DI1378"/>
  <c r="DG1378"/>
  <c r="DE1378"/>
  <c r="DC1378"/>
  <c r="DA1378"/>
  <c r="CY1378"/>
  <c r="CW1378"/>
  <c r="CU1378"/>
  <c r="CS1378"/>
  <c r="CQ1378"/>
  <c r="CO1378"/>
  <c r="CM1378"/>
  <c r="CG1378"/>
  <c r="CE1378"/>
  <c r="CC1378"/>
  <c r="CA1378"/>
  <c r="BY1378"/>
  <c r="BW1378"/>
  <c r="BU1378"/>
  <c r="BS1378"/>
  <c r="BQ1378"/>
  <c r="BO1378"/>
  <c r="DL1219"/>
  <c r="DJ1219"/>
  <c r="DH1219"/>
  <c r="DB1219"/>
  <c r="CZ1219"/>
  <c r="CX1219"/>
  <c r="CV1219"/>
  <c r="CT1219"/>
  <c r="CR1219"/>
  <c r="CP1219"/>
  <c r="CN1219"/>
  <c r="CL1219"/>
  <c r="CJ1219"/>
  <c r="CH1219"/>
  <c r="CF1219"/>
  <c r="CD1219"/>
  <c r="CB1219"/>
  <c r="BZ1219"/>
  <c r="BX1219"/>
  <c r="BV1219"/>
  <c r="BT1219"/>
  <c r="BR1219"/>
  <c r="BP1219"/>
  <c r="BN1219"/>
  <c r="DM1219"/>
  <c r="DK1219"/>
  <c r="DI1219"/>
  <c r="DC1219"/>
  <c r="DA1219"/>
  <c r="CY1219"/>
  <c r="CW1219"/>
  <c r="CU1219"/>
  <c r="CS1219"/>
  <c r="CQ1219"/>
  <c r="CO1219"/>
  <c r="CM1219"/>
  <c r="CK1219"/>
  <c r="CI1219"/>
  <c r="CG1219"/>
  <c r="CE1219"/>
  <c r="CC1219"/>
  <c r="CA1219"/>
  <c r="BY1219"/>
  <c r="BW1219"/>
  <c r="BU1219"/>
  <c r="BS1219"/>
  <c r="BQ1219"/>
  <c r="BO1219"/>
  <c r="DL1272"/>
  <c r="DJ1272"/>
  <c r="DH1272"/>
  <c r="DB1272"/>
  <c r="CZ1272"/>
  <c r="CX1272"/>
  <c r="CV1272"/>
  <c r="CT1272"/>
  <c r="CR1272"/>
  <c r="CP1272"/>
  <c r="CN1272"/>
  <c r="CL1272"/>
  <c r="CJ1272"/>
  <c r="CH1272"/>
  <c r="CF1272"/>
  <c r="CD1272"/>
  <c r="CB1272"/>
  <c r="BZ1272"/>
  <c r="BX1272"/>
  <c r="BV1272"/>
  <c r="BT1272"/>
  <c r="BR1272"/>
  <c r="BP1272"/>
  <c r="BN1272"/>
  <c r="DM1272"/>
  <c r="DK1272"/>
  <c r="DI1272"/>
  <c r="DC1272"/>
  <c r="DA1272"/>
  <c r="CY1272"/>
  <c r="CW1272"/>
  <c r="CU1272"/>
  <c r="CS1272"/>
  <c r="CQ1272"/>
  <c r="CO1272"/>
  <c r="CM1272"/>
  <c r="CK1272"/>
  <c r="CI1272"/>
  <c r="CG1272"/>
  <c r="CE1272"/>
  <c r="CC1272"/>
  <c r="CA1272"/>
  <c r="BY1272"/>
  <c r="BW1272"/>
  <c r="BU1272"/>
  <c r="BS1272"/>
  <c r="BQ1272"/>
  <c r="BO1272"/>
  <c r="DL1200"/>
  <c r="DJ1200"/>
  <c r="DH1200"/>
  <c r="DB1200"/>
  <c r="CZ1200"/>
  <c r="CX1200"/>
  <c r="CV1200"/>
  <c r="CT1200"/>
  <c r="CR1200"/>
  <c r="CP1200"/>
  <c r="CN1200"/>
  <c r="CL1200"/>
  <c r="CJ1200"/>
  <c r="CH1200"/>
  <c r="CF1200"/>
  <c r="CD1200"/>
  <c r="CB1200"/>
  <c r="BZ1200"/>
  <c r="BX1200"/>
  <c r="BV1200"/>
  <c r="BT1200"/>
  <c r="BR1200"/>
  <c r="BP1200"/>
  <c r="BN1200"/>
  <c r="DM1200"/>
  <c r="DK1200"/>
  <c r="DI1200"/>
  <c r="DC1200"/>
  <c r="DA1200"/>
  <c r="CY1200"/>
  <c r="CW1200"/>
  <c r="CU1200"/>
  <c r="CS1200"/>
  <c r="CQ1200"/>
  <c r="CO1200"/>
  <c r="CM1200"/>
  <c r="CK1200"/>
  <c r="CI1200"/>
  <c r="CG1200"/>
  <c r="CE1200"/>
  <c r="CC1200"/>
  <c r="CA1200"/>
  <c r="BY1200"/>
  <c r="BW1200"/>
  <c r="BU1200"/>
  <c r="BS1200"/>
  <c r="BQ1200"/>
  <c r="BO1200"/>
  <c r="DL1289"/>
  <c r="DJ1289"/>
  <c r="DH1289"/>
  <c r="DB1289"/>
  <c r="CZ1289"/>
  <c r="CX1289"/>
  <c r="CV1289"/>
  <c r="CT1289"/>
  <c r="CR1289"/>
  <c r="CP1289"/>
  <c r="CN1289"/>
  <c r="CL1289"/>
  <c r="CJ1289"/>
  <c r="CH1289"/>
  <c r="CF1289"/>
  <c r="CD1289"/>
  <c r="CB1289"/>
  <c r="BZ1289"/>
  <c r="BX1289"/>
  <c r="BV1289"/>
  <c r="BT1289"/>
  <c r="BR1289"/>
  <c r="BP1289"/>
  <c r="BN1289"/>
  <c r="DM1289"/>
  <c r="DK1289"/>
  <c r="DI1289"/>
  <c r="DC1289"/>
  <c r="DA1289"/>
  <c r="CY1289"/>
  <c r="CW1289"/>
  <c r="CU1289"/>
  <c r="CS1289"/>
  <c r="CQ1289"/>
  <c r="CO1289"/>
  <c r="CM1289"/>
  <c r="CK1289"/>
  <c r="CI1289"/>
  <c r="CG1289"/>
  <c r="CE1289"/>
  <c r="CC1289"/>
  <c r="CA1289"/>
  <c r="BY1289"/>
  <c r="BW1289"/>
  <c r="BU1289"/>
  <c r="BS1289"/>
  <c r="BQ1289"/>
  <c r="BO1289"/>
  <c r="H1097"/>
  <c r="DL1096"/>
  <c r="DJ1096"/>
  <c r="DH1096"/>
  <c r="DB1096"/>
  <c r="CZ1096"/>
  <c r="CX1096"/>
  <c r="CV1096"/>
  <c r="CT1096"/>
  <c r="CR1096"/>
  <c r="CP1096"/>
  <c r="CN1096"/>
  <c r="CL1096"/>
  <c r="CJ1096"/>
  <c r="CH1096"/>
  <c r="CF1096"/>
  <c r="CD1096"/>
  <c r="CB1096"/>
  <c r="BZ1096"/>
  <c r="BX1096"/>
  <c r="BV1096"/>
  <c r="BT1096"/>
  <c r="BR1096"/>
  <c r="BP1096"/>
  <c r="BN1096"/>
  <c r="DM1096"/>
  <c r="DK1096"/>
  <c r="DI1096"/>
  <c r="DC1096"/>
  <c r="DA1096"/>
  <c r="CY1096"/>
  <c r="CW1096"/>
  <c r="CU1096"/>
  <c r="CS1096"/>
  <c r="CQ1096"/>
  <c r="CO1096"/>
  <c r="CM1096"/>
  <c r="CK1096"/>
  <c r="CI1096"/>
  <c r="CG1096"/>
  <c r="CE1096"/>
  <c r="CC1096"/>
  <c r="CA1096"/>
  <c r="BY1096"/>
  <c r="BW1096"/>
  <c r="BU1096"/>
  <c r="BS1096"/>
  <c r="BQ1096"/>
  <c r="BO1096"/>
  <c r="DN1147"/>
  <c r="DQ1147" s="1"/>
  <c r="DR1147" s="1"/>
  <c r="DS1147" s="1"/>
  <c r="H1148"/>
  <c r="H1165"/>
  <c r="DN1364"/>
  <c r="DQ1364" s="1"/>
  <c r="DR1364" s="1"/>
  <c r="DS1364" s="1"/>
  <c r="H1365"/>
  <c r="H1220"/>
  <c r="DN1272"/>
  <c r="DQ1272" s="1"/>
  <c r="DR1272" s="1"/>
  <c r="DS1272" s="1"/>
  <c r="H1273"/>
  <c r="H1201"/>
  <c r="H1290"/>
  <c r="DN1289"/>
  <c r="DQ1289" s="1"/>
  <c r="DR1289" s="1"/>
  <c r="DS1289" s="1"/>
  <c r="DP1377"/>
  <c r="DQ1377" s="1"/>
  <c r="DR1377" s="1"/>
  <c r="DS1377" s="1"/>
  <c r="H1183"/>
  <c r="H1443"/>
  <c r="DN1442"/>
  <c r="DQ1442" s="1"/>
  <c r="DR1442" s="1"/>
  <c r="DS1442" s="1"/>
  <c r="H1328"/>
  <c r="DN1327"/>
  <c r="DQ1327" s="1"/>
  <c r="DR1327" s="1"/>
  <c r="DS1327" s="1"/>
  <c r="H1255"/>
  <c r="H1384"/>
  <c r="H1385" s="1"/>
  <c r="DN1378"/>
  <c r="DO1378" s="1"/>
  <c r="DP1378" s="1"/>
  <c r="DQ1378" s="1"/>
  <c r="DR1378" s="1"/>
  <c r="DS1378" s="1"/>
  <c r="H1307"/>
  <c r="DN1306"/>
  <c r="DQ1306" s="1"/>
  <c r="DR1306" s="1"/>
  <c r="DS1306" s="1"/>
  <c r="AD1448"/>
  <c r="AC1457"/>
  <c r="AC1455"/>
  <c r="DN577"/>
  <c r="DQ577" s="1"/>
  <c r="DR577" s="1"/>
  <c r="DS577" s="1"/>
  <c r="AT1454"/>
  <c r="DQ545"/>
  <c r="DR545" s="1"/>
  <c r="DS545" s="1"/>
  <c r="DQ460"/>
  <c r="DR460" s="1"/>
  <c r="DS460" s="1"/>
  <c r="DP276"/>
  <c r="DQ276" s="1"/>
  <c r="DR276" s="1"/>
  <c r="DS276" s="1"/>
  <c r="DQ445"/>
  <c r="DR445" s="1"/>
  <c r="DS445" s="1"/>
  <c r="DP1338"/>
  <c r="DQ1338" s="1"/>
  <c r="DR1338" s="1"/>
  <c r="DS1338" s="1"/>
  <c r="DP602"/>
  <c r="DQ602" s="1"/>
  <c r="DR602" s="1"/>
  <c r="DS602" s="1"/>
  <c r="DQ1023"/>
  <c r="DR1023" s="1"/>
  <c r="DS1023" s="1"/>
  <c r="DP535"/>
  <c r="DQ535" s="1"/>
  <c r="DR535" s="1"/>
  <c r="DS535" s="1"/>
  <c r="DQ993"/>
  <c r="DR993" s="1"/>
  <c r="DS993" s="1"/>
  <c r="DQ931"/>
  <c r="DR931" s="1"/>
  <c r="DS931" s="1"/>
  <c r="DQ852"/>
  <c r="DR852" s="1"/>
  <c r="DS852" s="1"/>
  <c r="DQ1200"/>
  <c r="DR1200" s="1"/>
  <c r="DS1200" s="1"/>
  <c r="DQ715"/>
  <c r="DR715" s="1"/>
  <c r="DS715" s="1"/>
  <c r="DQ685"/>
  <c r="DR685" s="1"/>
  <c r="DS685" s="1"/>
  <c r="DQ657"/>
  <c r="DR657" s="1"/>
  <c r="DS657" s="1"/>
  <c r="DQ837"/>
  <c r="DR837" s="1"/>
  <c r="DS837" s="1"/>
  <c r="DQ1129"/>
  <c r="DR1129" s="1"/>
  <c r="DS1129" s="1"/>
  <c r="DP788"/>
  <c r="DQ788" s="1"/>
  <c r="DR788" s="1"/>
  <c r="DS788" s="1"/>
  <c r="DP486"/>
  <c r="DQ486" s="1"/>
  <c r="DR486" s="1"/>
  <c r="DS486" s="1"/>
  <c r="DQ578"/>
  <c r="DR578" s="1"/>
  <c r="DS578" s="1"/>
  <c r="DQ977"/>
  <c r="DR977" s="1"/>
  <c r="DS977" s="1"/>
  <c r="DQ1182"/>
  <c r="DR1182" s="1"/>
  <c r="DS1182" s="1"/>
  <c r="DP898"/>
  <c r="DQ898" s="1"/>
  <c r="DR898" s="1"/>
  <c r="DS898" s="1"/>
  <c r="DQ1095"/>
  <c r="DR1095" s="1"/>
  <c r="DS1095" s="1"/>
  <c r="DQ561"/>
  <c r="DR561" s="1"/>
  <c r="DS561" s="1"/>
  <c r="DQ562"/>
  <c r="DR562" s="1"/>
  <c r="DS562" s="1"/>
  <c r="DQ671"/>
  <c r="DR671" s="1"/>
  <c r="DS671" s="1"/>
  <c r="DQ947"/>
  <c r="DR947" s="1"/>
  <c r="DS947" s="1"/>
  <c r="DP867"/>
  <c r="DQ867" s="1"/>
  <c r="DR867" s="1"/>
  <c r="DS867" s="1"/>
  <c r="DP585"/>
  <c r="DQ585" s="1"/>
  <c r="DR585" s="1"/>
  <c r="DS585" s="1"/>
  <c r="DP914"/>
  <c r="DQ914" s="1"/>
  <c r="DR914" s="1"/>
  <c r="DS914" s="1"/>
  <c r="DQ1317"/>
  <c r="DR1317" s="1"/>
  <c r="DS1317" s="1"/>
  <c r="DP434"/>
  <c r="DQ434" s="1"/>
  <c r="DR434" s="1"/>
  <c r="DS434" s="1"/>
  <c r="DQ1236"/>
  <c r="DR1236" s="1"/>
  <c r="DS1236" s="1"/>
  <c r="DP724"/>
  <c r="DQ724" s="1"/>
  <c r="DR724" s="1"/>
  <c r="DS724" s="1"/>
  <c r="DQ1112"/>
  <c r="DR1112" s="1"/>
  <c r="DS1112" s="1"/>
  <c r="DQ1078"/>
  <c r="DR1078" s="1"/>
  <c r="DS1078" s="1"/>
  <c r="DP961"/>
  <c r="DQ961" s="1"/>
  <c r="DR961" s="1"/>
  <c r="DS961" s="1"/>
  <c r="DP804"/>
  <c r="DQ804" s="1"/>
  <c r="DR804" s="1"/>
  <c r="DS804" s="1"/>
  <c r="DP882"/>
  <c r="DQ882" s="1"/>
  <c r="DR882" s="1"/>
  <c r="DS882" s="1"/>
  <c r="DQ1061"/>
  <c r="DR1061" s="1"/>
  <c r="DS1061" s="1"/>
  <c r="DQ1218"/>
  <c r="DR1218" s="1"/>
  <c r="DS1218" s="1"/>
  <c r="DQ1164"/>
  <c r="DR1164" s="1"/>
  <c r="DS1164" s="1"/>
  <c r="DQ1045"/>
  <c r="DR1045" s="1"/>
  <c r="DS1045" s="1"/>
  <c r="DO1252"/>
  <c r="DN275"/>
  <c r="DO275" s="1"/>
  <c r="DN1130"/>
  <c r="DN1219"/>
  <c r="DN932"/>
  <c r="DN1079"/>
  <c r="DN962"/>
  <c r="DN805"/>
  <c r="DO805" s="1"/>
  <c r="DN883"/>
  <c r="DN1062"/>
  <c r="DN487"/>
  <c r="DO487" s="1"/>
  <c r="DN1237"/>
  <c r="DN725"/>
  <c r="DN1253"/>
  <c r="DN603"/>
  <c r="DO603" s="1"/>
  <c r="DN1347"/>
  <c r="DN1165"/>
  <c r="DN1046"/>
  <c r="DN1113"/>
  <c r="DN838"/>
  <c r="DN789"/>
  <c r="DO789" s="1"/>
  <c r="DN994"/>
  <c r="DN899"/>
  <c r="DN948"/>
  <c r="DN868"/>
  <c r="DN586"/>
  <c r="DO586" s="1"/>
  <c r="DN915"/>
  <c r="DN1024"/>
  <c r="DN536"/>
  <c r="DO536" s="1"/>
  <c r="DN978"/>
  <c r="DN1183"/>
  <c r="DN853"/>
  <c r="DN1201"/>
  <c r="DN1096"/>
  <c r="H717"/>
  <c r="DN716"/>
  <c r="H687"/>
  <c r="DN686"/>
  <c r="DN579"/>
  <c r="DQ579" s="1"/>
  <c r="BC1453"/>
  <c r="BB1450"/>
  <c r="I461"/>
  <c r="I462" s="1"/>
  <c r="I463" s="1"/>
  <c r="I464" s="1"/>
  <c r="I465" s="1"/>
  <c r="I466" s="1"/>
  <c r="I277"/>
  <c r="I278" s="1"/>
  <c r="DN278" s="1"/>
  <c r="DO278" s="1"/>
  <c r="I563"/>
  <c r="I564" s="1"/>
  <c r="I565" s="1"/>
  <c r="I546"/>
  <c r="I547" s="1"/>
  <c r="I446"/>
  <c r="I447" s="1"/>
  <c r="DN447" s="1"/>
  <c r="H839"/>
  <c r="H1131"/>
  <c r="H790"/>
  <c r="H488"/>
  <c r="H995"/>
  <c r="H933"/>
  <c r="H900"/>
  <c r="H604"/>
  <c r="H1025"/>
  <c r="H537"/>
  <c r="H979"/>
  <c r="H854"/>
  <c r="H563"/>
  <c r="H276"/>
  <c r="H963"/>
  <c r="H806"/>
  <c r="H884"/>
  <c r="H1063"/>
  <c r="H1238"/>
  <c r="H726"/>
  <c r="H949"/>
  <c r="H869"/>
  <c r="H587"/>
  <c r="H916"/>
  <c r="H436"/>
  <c r="I384"/>
  <c r="I385" s="1"/>
  <c r="DN385" s="1"/>
  <c r="DO385" s="1"/>
  <c r="DL1443" l="1"/>
  <c r="DJ1443"/>
  <c r="DH1443"/>
  <c r="DB1443"/>
  <c r="CZ1443"/>
  <c r="CX1443"/>
  <c r="CV1443"/>
  <c r="CT1443"/>
  <c r="CR1443"/>
  <c r="CP1443"/>
  <c r="CN1443"/>
  <c r="CL1443"/>
  <c r="CJ1443"/>
  <c r="CH1443"/>
  <c r="CF1443"/>
  <c r="CD1443"/>
  <c r="CB1443"/>
  <c r="BZ1443"/>
  <c r="BX1443"/>
  <c r="BV1443"/>
  <c r="BT1443"/>
  <c r="BR1443"/>
  <c r="BP1443"/>
  <c r="BN1443"/>
  <c r="DM1443"/>
  <c r="DK1443"/>
  <c r="DI1443"/>
  <c r="DC1443"/>
  <c r="DA1443"/>
  <c r="CY1443"/>
  <c r="CW1443"/>
  <c r="CU1443"/>
  <c r="CS1443"/>
  <c r="CQ1443"/>
  <c r="CO1443"/>
  <c r="CM1443"/>
  <c r="CK1443"/>
  <c r="CI1443"/>
  <c r="CG1443"/>
  <c r="CE1443"/>
  <c r="CC1443"/>
  <c r="CA1443"/>
  <c r="BY1443"/>
  <c r="BW1443"/>
  <c r="BU1443"/>
  <c r="BS1443"/>
  <c r="BQ1443"/>
  <c r="BO1443"/>
  <c r="DL436"/>
  <c r="DJ436"/>
  <c r="DH436"/>
  <c r="DF436"/>
  <c r="DD436"/>
  <c r="DB436"/>
  <c r="CZ436"/>
  <c r="CX436"/>
  <c r="CV436"/>
  <c r="CT436"/>
  <c r="CR436"/>
  <c r="CP436"/>
  <c r="CL436"/>
  <c r="CB436"/>
  <c r="BZ436"/>
  <c r="BX436"/>
  <c r="BV436"/>
  <c r="BT436"/>
  <c r="BR436"/>
  <c r="BP436"/>
  <c r="BN436"/>
  <c r="DM436"/>
  <c r="DK436"/>
  <c r="DI436"/>
  <c r="DG436"/>
  <c r="DE436"/>
  <c r="DC436"/>
  <c r="DA436"/>
  <c r="CY436"/>
  <c r="CW436"/>
  <c r="CU436"/>
  <c r="CS436"/>
  <c r="CQ436"/>
  <c r="CO436"/>
  <c r="CM436"/>
  <c r="CA436"/>
  <c r="BY436"/>
  <c r="BW436"/>
  <c r="BU436"/>
  <c r="BS436"/>
  <c r="BQ436"/>
  <c r="BO436"/>
  <c r="DL587"/>
  <c r="DJ587"/>
  <c r="DH587"/>
  <c r="DF587"/>
  <c r="DD587"/>
  <c r="DB587"/>
  <c r="CZ587"/>
  <c r="CX587"/>
  <c r="CV587"/>
  <c r="CT587"/>
  <c r="CR587"/>
  <c r="CP587"/>
  <c r="CL587"/>
  <c r="CB587"/>
  <c r="BZ587"/>
  <c r="BX587"/>
  <c r="BV587"/>
  <c r="BT587"/>
  <c r="BR587"/>
  <c r="BP587"/>
  <c r="BN587"/>
  <c r="DM587"/>
  <c r="DK587"/>
  <c r="DI587"/>
  <c r="DG587"/>
  <c r="DE587"/>
  <c r="DC587"/>
  <c r="DA587"/>
  <c r="CY587"/>
  <c r="CW587"/>
  <c r="CU587"/>
  <c r="CS587"/>
  <c r="CQ587"/>
  <c r="CO587"/>
  <c r="CM587"/>
  <c r="CA587"/>
  <c r="BY587"/>
  <c r="BW587"/>
  <c r="BU587"/>
  <c r="BS587"/>
  <c r="BQ587"/>
  <c r="BO587"/>
  <c r="DM949"/>
  <c r="DK949"/>
  <c r="DI949"/>
  <c r="DC949"/>
  <c r="DA949"/>
  <c r="CY949"/>
  <c r="CW949"/>
  <c r="CU949"/>
  <c r="CS949"/>
  <c r="CQ949"/>
  <c r="CO949"/>
  <c r="CM949"/>
  <c r="CK949"/>
  <c r="CI949"/>
  <c r="CG949"/>
  <c r="CE949"/>
  <c r="CC949"/>
  <c r="CA949"/>
  <c r="BY949"/>
  <c r="BW949"/>
  <c r="BU949"/>
  <c r="BS949"/>
  <c r="BQ949"/>
  <c r="BO949"/>
  <c r="DL949"/>
  <c r="DJ949"/>
  <c r="DH949"/>
  <c r="DB949"/>
  <c r="CZ949"/>
  <c r="CX949"/>
  <c r="CV949"/>
  <c r="CT949"/>
  <c r="CR949"/>
  <c r="CP949"/>
  <c r="CN949"/>
  <c r="CL949"/>
  <c r="CJ949"/>
  <c r="CH949"/>
  <c r="CF949"/>
  <c r="CD949"/>
  <c r="CB949"/>
  <c r="BZ949"/>
  <c r="BX949"/>
  <c r="BV949"/>
  <c r="BT949"/>
  <c r="BR949"/>
  <c r="BP949"/>
  <c r="BN949"/>
  <c r="DL1238"/>
  <c r="DJ1238"/>
  <c r="DH1238"/>
  <c r="DB1238"/>
  <c r="CZ1238"/>
  <c r="CX1238"/>
  <c r="CV1238"/>
  <c r="CT1238"/>
  <c r="CR1238"/>
  <c r="CP1238"/>
  <c r="CN1238"/>
  <c r="CL1238"/>
  <c r="CJ1238"/>
  <c r="CH1238"/>
  <c r="CF1238"/>
  <c r="CD1238"/>
  <c r="CB1238"/>
  <c r="BZ1238"/>
  <c r="BX1238"/>
  <c r="BV1238"/>
  <c r="BT1238"/>
  <c r="BR1238"/>
  <c r="BP1238"/>
  <c r="BN1238"/>
  <c r="DM1238"/>
  <c r="DK1238"/>
  <c r="DI1238"/>
  <c r="DC1238"/>
  <c r="DA1238"/>
  <c r="CY1238"/>
  <c r="CW1238"/>
  <c r="CU1238"/>
  <c r="CS1238"/>
  <c r="CQ1238"/>
  <c r="CO1238"/>
  <c r="CM1238"/>
  <c r="CK1238"/>
  <c r="CI1238"/>
  <c r="CG1238"/>
  <c r="CE1238"/>
  <c r="CC1238"/>
  <c r="CA1238"/>
  <c r="BY1238"/>
  <c r="BW1238"/>
  <c r="BU1238"/>
  <c r="BS1238"/>
  <c r="BQ1238"/>
  <c r="BO1238"/>
  <c r="DM884"/>
  <c r="DK884"/>
  <c r="DI884"/>
  <c r="DC884"/>
  <c r="DA884"/>
  <c r="CY884"/>
  <c r="CW884"/>
  <c r="CU884"/>
  <c r="CS884"/>
  <c r="CQ884"/>
  <c r="CO884"/>
  <c r="CM884"/>
  <c r="CK884"/>
  <c r="CI884"/>
  <c r="CG884"/>
  <c r="CE884"/>
  <c r="CC884"/>
  <c r="CA884"/>
  <c r="BY884"/>
  <c r="BW884"/>
  <c r="BU884"/>
  <c r="BS884"/>
  <c r="BQ884"/>
  <c r="BO884"/>
  <c r="DJ884"/>
  <c r="DB884"/>
  <c r="CX884"/>
  <c r="CT884"/>
  <c r="CP884"/>
  <c r="CL884"/>
  <c r="CH884"/>
  <c r="CD884"/>
  <c r="BZ884"/>
  <c r="BV884"/>
  <c r="BR884"/>
  <c r="BN884"/>
  <c r="DL884"/>
  <c r="DH884"/>
  <c r="CZ884"/>
  <c r="CV884"/>
  <c r="CR884"/>
  <c r="CN884"/>
  <c r="CJ884"/>
  <c r="CF884"/>
  <c r="CB884"/>
  <c r="BX884"/>
  <c r="BT884"/>
  <c r="BP884"/>
  <c r="DM963"/>
  <c r="DK963"/>
  <c r="DI963"/>
  <c r="DC963"/>
  <c r="DA963"/>
  <c r="CY963"/>
  <c r="CW963"/>
  <c r="CU963"/>
  <c r="CS963"/>
  <c r="CQ963"/>
  <c r="CO963"/>
  <c r="CM963"/>
  <c r="CK963"/>
  <c r="CI963"/>
  <c r="CG963"/>
  <c r="CE963"/>
  <c r="CC963"/>
  <c r="CA963"/>
  <c r="BY963"/>
  <c r="BW963"/>
  <c r="BU963"/>
  <c r="BS963"/>
  <c r="BQ963"/>
  <c r="BO963"/>
  <c r="DL963"/>
  <c r="DJ963"/>
  <c r="DH963"/>
  <c r="DB963"/>
  <c r="CZ963"/>
  <c r="CX963"/>
  <c r="CV963"/>
  <c r="CT963"/>
  <c r="CR963"/>
  <c r="CP963"/>
  <c r="CN963"/>
  <c r="CL963"/>
  <c r="CJ963"/>
  <c r="CH963"/>
  <c r="CF963"/>
  <c r="CD963"/>
  <c r="CB963"/>
  <c r="BZ963"/>
  <c r="BX963"/>
  <c r="BV963"/>
  <c r="BT963"/>
  <c r="BR963"/>
  <c r="BP963"/>
  <c r="BN963"/>
  <c r="DL563"/>
  <c r="DJ563"/>
  <c r="DH563"/>
  <c r="DF563"/>
  <c r="DD563"/>
  <c r="DB563"/>
  <c r="CX563"/>
  <c r="CV563"/>
  <c r="CT563"/>
  <c r="CR563"/>
  <c r="CP563"/>
  <c r="CN563"/>
  <c r="CL563"/>
  <c r="CJ563"/>
  <c r="CH563"/>
  <c r="CF563"/>
  <c r="CD563"/>
  <c r="CB563"/>
  <c r="BZ563"/>
  <c r="BX563"/>
  <c r="BV563"/>
  <c r="BT563"/>
  <c r="BR563"/>
  <c r="BP563"/>
  <c r="BN563"/>
  <c r="DM563"/>
  <c r="DK563"/>
  <c r="DI563"/>
  <c r="DG563"/>
  <c r="DE563"/>
  <c r="DC563"/>
  <c r="CW563"/>
  <c r="CU563"/>
  <c r="CS563"/>
  <c r="CQ563"/>
  <c r="CO563"/>
  <c r="CM563"/>
  <c r="CK563"/>
  <c r="CI563"/>
  <c r="CG563"/>
  <c r="CE563"/>
  <c r="CC563"/>
  <c r="CA563"/>
  <c r="BY563"/>
  <c r="BW563"/>
  <c r="BU563"/>
  <c r="BS563"/>
  <c r="BQ563"/>
  <c r="BO563"/>
  <c r="DM979"/>
  <c r="DK979"/>
  <c r="DI979"/>
  <c r="DC979"/>
  <c r="DA979"/>
  <c r="CY979"/>
  <c r="CW979"/>
  <c r="CU979"/>
  <c r="CS979"/>
  <c r="CQ979"/>
  <c r="CO979"/>
  <c r="CM979"/>
  <c r="CK979"/>
  <c r="CI979"/>
  <c r="CG979"/>
  <c r="CE979"/>
  <c r="CC979"/>
  <c r="CA979"/>
  <c r="BY979"/>
  <c r="BW979"/>
  <c r="BU979"/>
  <c r="BS979"/>
  <c r="BQ979"/>
  <c r="BO979"/>
  <c r="DL979"/>
  <c r="DJ979"/>
  <c r="DH979"/>
  <c r="DB979"/>
  <c r="CZ979"/>
  <c r="CX979"/>
  <c r="CV979"/>
  <c r="CT979"/>
  <c r="CR979"/>
  <c r="CP979"/>
  <c r="CN979"/>
  <c r="CL979"/>
  <c r="CJ979"/>
  <c r="CH979"/>
  <c r="CF979"/>
  <c r="CD979"/>
  <c r="CB979"/>
  <c r="BZ979"/>
  <c r="BX979"/>
  <c r="BV979"/>
  <c r="BT979"/>
  <c r="BR979"/>
  <c r="BP979"/>
  <c r="BN979"/>
  <c r="DM1025"/>
  <c r="DK1025"/>
  <c r="DI1025"/>
  <c r="DC1025"/>
  <c r="DA1025"/>
  <c r="CY1025"/>
  <c r="CW1025"/>
  <c r="CU1025"/>
  <c r="CS1025"/>
  <c r="CQ1025"/>
  <c r="CO1025"/>
  <c r="CM1025"/>
  <c r="CK1025"/>
  <c r="CI1025"/>
  <c r="CG1025"/>
  <c r="CE1025"/>
  <c r="CC1025"/>
  <c r="CA1025"/>
  <c r="BY1025"/>
  <c r="BW1025"/>
  <c r="BU1025"/>
  <c r="BS1025"/>
  <c r="BQ1025"/>
  <c r="BO1025"/>
  <c r="DL1025"/>
  <c r="DJ1025"/>
  <c r="DH1025"/>
  <c r="DB1025"/>
  <c r="CZ1025"/>
  <c r="CX1025"/>
  <c r="CV1025"/>
  <c r="CT1025"/>
  <c r="CR1025"/>
  <c r="CP1025"/>
  <c r="CN1025"/>
  <c r="CL1025"/>
  <c r="CJ1025"/>
  <c r="CH1025"/>
  <c r="CF1025"/>
  <c r="CD1025"/>
  <c r="CB1025"/>
  <c r="BZ1025"/>
  <c r="BX1025"/>
  <c r="BV1025"/>
  <c r="BT1025"/>
  <c r="BR1025"/>
  <c r="BP1025"/>
  <c r="BN1025"/>
  <c r="DM900"/>
  <c r="DK900"/>
  <c r="DI900"/>
  <c r="DG900"/>
  <c r="DE900"/>
  <c r="CY900"/>
  <c r="CW900"/>
  <c r="CU900"/>
  <c r="CS900"/>
  <c r="CQ900"/>
  <c r="CO900"/>
  <c r="CM900"/>
  <c r="CK900"/>
  <c r="CI900"/>
  <c r="CG900"/>
  <c r="CE900"/>
  <c r="CC900"/>
  <c r="CA900"/>
  <c r="BY900"/>
  <c r="BW900"/>
  <c r="BU900"/>
  <c r="BS900"/>
  <c r="BQ900"/>
  <c r="BO900"/>
  <c r="DL900"/>
  <c r="DJ900"/>
  <c r="DH900"/>
  <c r="DF900"/>
  <c r="CZ900"/>
  <c r="CX900"/>
  <c r="CV900"/>
  <c r="CT900"/>
  <c r="CR900"/>
  <c r="CP900"/>
  <c r="CN900"/>
  <c r="CL900"/>
  <c r="CJ900"/>
  <c r="CH900"/>
  <c r="CF900"/>
  <c r="CD900"/>
  <c r="CB900"/>
  <c r="BZ900"/>
  <c r="BX900"/>
  <c r="BV900"/>
  <c r="BT900"/>
  <c r="BR900"/>
  <c r="BP900"/>
  <c r="BN900"/>
  <c r="DM995"/>
  <c r="DK995"/>
  <c r="DI995"/>
  <c r="DC995"/>
  <c r="DA995"/>
  <c r="CY995"/>
  <c r="CW995"/>
  <c r="CU995"/>
  <c r="CS995"/>
  <c r="CQ995"/>
  <c r="CO995"/>
  <c r="CM995"/>
  <c r="CK995"/>
  <c r="CI995"/>
  <c r="CG995"/>
  <c r="CE995"/>
  <c r="CC995"/>
  <c r="CA995"/>
  <c r="BY995"/>
  <c r="BW995"/>
  <c r="BU995"/>
  <c r="BS995"/>
  <c r="BQ995"/>
  <c r="BO995"/>
  <c r="DL995"/>
  <c r="DJ995"/>
  <c r="DH995"/>
  <c r="DB995"/>
  <c r="CZ995"/>
  <c r="CX995"/>
  <c r="CV995"/>
  <c r="CT995"/>
  <c r="CR995"/>
  <c r="CP995"/>
  <c r="CN995"/>
  <c r="CL995"/>
  <c r="CJ995"/>
  <c r="CH995"/>
  <c r="CF995"/>
  <c r="CD995"/>
  <c r="CB995"/>
  <c r="BZ995"/>
  <c r="BX995"/>
  <c r="BV995"/>
  <c r="BT995"/>
  <c r="BR995"/>
  <c r="BP995"/>
  <c r="BN995"/>
  <c r="DM790"/>
  <c r="DK790"/>
  <c r="DI790"/>
  <c r="DC790"/>
  <c r="DA790"/>
  <c r="CY790"/>
  <c r="CW790"/>
  <c r="CU790"/>
  <c r="CS790"/>
  <c r="CQ790"/>
  <c r="CO790"/>
  <c r="CM790"/>
  <c r="CK790"/>
  <c r="CI790"/>
  <c r="CG790"/>
  <c r="CE790"/>
  <c r="CC790"/>
  <c r="CA790"/>
  <c r="BY790"/>
  <c r="BW790"/>
  <c r="BU790"/>
  <c r="BS790"/>
  <c r="BQ790"/>
  <c r="BO790"/>
  <c r="DL790"/>
  <c r="DJ790"/>
  <c r="DH790"/>
  <c r="DB790"/>
  <c r="CZ790"/>
  <c r="CX790"/>
  <c r="CV790"/>
  <c r="CT790"/>
  <c r="CR790"/>
  <c r="CP790"/>
  <c r="CN790"/>
  <c r="CL790"/>
  <c r="CJ790"/>
  <c r="CH790"/>
  <c r="CF790"/>
  <c r="CD790"/>
  <c r="CB790"/>
  <c r="BZ790"/>
  <c r="BX790"/>
  <c r="BV790"/>
  <c r="BT790"/>
  <c r="BR790"/>
  <c r="BP790"/>
  <c r="BN790"/>
  <c r="DM839"/>
  <c r="DK839"/>
  <c r="DI839"/>
  <c r="DG839"/>
  <c r="DE839"/>
  <c r="DC839"/>
  <c r="CW839"/>
  <c r="CU839"/>
  <c r="CS839"/>
  <c r="CQ839"/>
  <c r="CO839"/>
  <c r="CM839"/>
  <c r="CK839"/>
  <c r="CI839"/>
  <c r="CG839"/>
  <c r="CE839"/>
  <c r="CC839"/>
  <c r="CA839"/>
  <c r="BY839"/>
  <c r="BW839"/>
  <c r="BU839"/>
  <c r="BS839"/>
  <c r="BQ839"/>
  <c r="BO839"/>
  <c r="DL839"/>
  <c r="DJ839"/>
  <c r="DH839"/>
  <c r="DF839"/>
  <c r="DD839"/>
  <c r="CX839"/>
  <c r="CV839"/>
  <c r="CT839"/>
  <c r="CR839"/>
  <c r="CP839"/>
  <c r="CN839"/>
  <c r="CL839"/>
  <c r="CJ839"/>
  <c r="CH839"/>
  <c r="CF839"/>
  <c r="CD839"/>
  <c r="CB839"/>
  <c r="BZ839"/>
  <c r="BX839"/>
  <c r="BV839"/>
  <c r="BT839"/>
  <c r="BR839"/>
  <c r="BP839"/>
  <c r="BN839"/>
  <c r="DM687"/>
  <c r="DK687"/>
  <c r="DI687"/>
  <c r="DC687"/>
  <c r="DA687"/>
  <c r="CY687"/>
  <c r="CW687"/>
  <c r="CU687"/>
  <c r="CS687"/>
  <c r="CQ687"/>
  <c r="CO687"/>
  <c r="CM687"/>
  <c r="CK687"/>
  <c r="CI687"/>
  <c r="CG687"/>
  <c r="CE687"/>
  <c r="CC687"/>
  <c r="CA687"/>
  <c r="BY687"/>
  <c r="BW687"/>
  <c r="BU687"/>
  <c r="BS687"/>
  <c r="BQ687"/>
  <c r="BO687"/>
  <c r="DL687"/>
  <c r="DJ687"/>
  <c r="DH687"/>
  <c r="DB687"/>
  <c r="CZ687"/>
  <c r="CX687"/>
  <c r="CV687"/>
  <c r="CT687"/>
  <c r="CR687"/>
  <c r="CP687"/>
  <c r="CN687"/>
  <c r="CL687"/>
  <c r="CJ687"/>
  <c r="CH687"/>
  <c r="CF687"/>
  <c r="CD687"/>
  <c r="CB687"/>
  <c r="BZ687"/>
  <c r="BX687"/>
  <c r="BV687"/>
  <c r="BT687"/>
  <c r="BR687"/>
  <c r="BP687"/>
  <c r="BN687"/>
  <c r="DM717"/>
  <c r="DK717"/>
  <c r="DI717"/>
  <c r="DC717"/>
  <c r="DA717"/>
  <c r="CY717"/>
  <c r="CW717"/>
  <c r="CU717"/>
  <c r="CS717"/>
  <c r="CQ717"/>
  <c r="CO717"/>
  <c r="CM717"/>
  <c r="CK717"/>
  <c r="CI717"/>
  <c r="CG717"/>
  <c r="CE717"/>
  <c r="CC717"/>
  <c r="CA717"/>
  <c r="BY717"/>
  <c r="BW717"/>
  <c r="BU717"/>
  <c r="BS717"/>
  <c r="BQ717"/>
  <c r="BO717"/>
  <c r="DL717"/>
  <c r="DJ717"/>
  <c r="DH717"/>
  <c r="DB717"/>
  <c r="CZ717"/>
  <c r="CX717"/>
  <c r="CV717"/>
  <c r="CT717"/>
  <c r="CR717"/>
  <c r="CP717"/>
  <c r="CN717"/>
  <c r="CL717"/>
  <c r="CJ717"/>
  <c r="CH717"/>
  <c r="CF717"/>
  <c r="CD717"/>
  <c r="CB717"/>
  <c r="BZ717"/>
  <c r="BX717"/>
  <c r="BV717"/>
  <c r="BT717"/>
  <c r="BR717"/>
  <c r="BP717"/>
  <c r="BN717"/>
  <c r="DL1385"/>
  <c r="DJ1385"/>
  <c r="DH1385"/>
  <c r="DB1385"/>
  <c r="CZ1385"/>
  <c r="CX1385"/>
  <c r="CV1385"/>
  <c r="CT1385"/>
  <c r="CR1385"/>
  <c r="CP1385"/>
  <c r="CN1385"/>
  <c r="CL1385"/>
  <c r="CJ1385"/>
  <c r="CH1385"/>
  <c r="CF1385"/>
  <c r="CD1385"/>
  <c r="CB1385"/>
  <c r="BZ1385"/>
  <c r="BX1385"/>
  <c r="BV1385"/>
  <c r="BT1385"/>
  <c r="BR1385"/>
  <c r="BP1385"/>
  <c r="BN1385"/>
  <c r="DM1385"/>
  <c r="DK1385"/>
  <c r="DI1385"/>
  <c r="DC1385"/>
  <c r="DA1385"/>
  <c r="CY1385"/>
  <c r="CW1385"/>
  <c r="CU1385"/>
  <c r="CS1385"/>
  <c r="CQ1385"/>
  <c r="CO1385"/>
  <c r="CM1385"/>
  <c r="CK1385"/>
  <c r="CI1385"/>
  <c r="CG1385"/>
  <c r="CE1385"/>
  <c r="CC1385"/>
  <c r="CA1385"/>
  <c r="BY1385"/>
  <c r="BW1385"/>
  <c r="BU1385"/>
  <c r="BS1385"/>
  <c r="BQ1385"/>
  <c r="BO1385"/>
  <c r="DL1183"/>
  <c r="DJ1183"/>
  <c r="DH1183"/>
  <c r="DB1183"/>
  <c r="CZ1183"/>
  <c r="CX1183"/>
  <c r="CV1183"/>
  <c r="CT1183"/>
  <c r="CR1183"/>
  <c r="CP1183"/>
  <c r="CN1183"/>
  <c r="CL1183"/>
  <c r="CJ1183"/>
  <c r="CH1183"/>
  <c r="CF1183"/>
  <c r="CD1183"/>
  <c r="CB1183"/>
  <c r="BZ1183"/>
  <c r="BX1183"/>
  <c r="BV1183"/>
  <c r="BT1183"/>
  <c r="BR1183"/>
  <c r="BP1183"/>
  <c r="BN1183"/>
  <c r="DM1183"/>
  <c r="DK1183"/>
  <c r="DI1183"/>
  <c r="DC1183"/>
  <c r="DA1183"/>
  <c r="CY1183"/>
  <c r="CW1183"/>
  <c r="CU1183"/>
  <c r="CS1183"/>
  <c r="CQ1183"/>
  <c r="CO1183"/>
  <c r="CM1183"/>
  <c r="CK1183"/>
  <c r="CI1183"/>
  <c r="CG1183"/>
  <c r="CE1183"/>
  <c r="CC1183"/>
  <c r="CA1183"/>
  <c r="BY1183"/>
  <c r="BW1183"/>
  <c r="BU1183"/>
  <c r="BS1183"/>
  <c r="BQ1183"/>
  <c r="BO1183"/>
  <c r="DL1201"/>
  <c r="DJ1201"/>
  <c r="DH1201"/>
  <c r="DB1201"/>
  <c r="CZ1201"/>
  <c r="CX1201"/>
  <c r="CV1201"/>
  <c r="CT1201"/>
  <c r="CR1201"/>
  <c r="CP1201"/>
  <c r="CN1201"/>
  <c r="CL1201"/>
  <c r="CJ1201"/>
  <c r="CH1201"/>
  <c r="CF1201"/>
  <c r="CD1201"/>
  <c r="CB1201"/>
  <c r="BZ1201"/>
  <c r="BX1201"/>
  <c r="BV1201"/>
  <c r="BT1201"/>
  <c r="BR1201"/>
  <c r="BP1201"/>
  <c r="BN1201"/>
  <c r="DM1201"/>
  <c r="DK1201"/>
  <c r="DI1201"/>
  <c r="DC1201"/>
  <c r="DA1201"/>
  <c r="CY1201"/>
  <c r="CW1201"/>
  <c r="CU1201"/>
  <c r="CS1201"/>
  <c r="CQ1201"/>
  <c r="CO1201"/>
  <c r="CM1201"/>
  <c r="CK1201"/>
  <c r="CI1201"/>
  <c r="CG1201"/>
  <c r="CE1201"/>
  <c r="CC1201"/>
  <c r="CA1201"/>
  <c r="BY1201"/>
  <c r="BW1201"/>
  <c r="BU1201"/>
  <c r="BS1201"/>
  <c r="BQ1201"/>
  <c r="BO1201"/>
  <c r="DL1365"/>
  <c r="DJ1365"/>
  <c r="DH1365"/>
  <c r="DB1365"/>
  <c r="CZ1365"/>
  <c r="CX1365"/>
  <c r="CV1365"/>
  <c r="CT1365"/>
  <c r="CR1365"/>
  <c r="CP1365"/>
  <c r="CN1365"/>
  <c r="CL1365"/>
  <c r="CJ1365"/>
  <c r="CH1365"/>
  <c r="CF1365"/>
  <c r="CD1365"/>
  <c r="CB1365"/>
  <c r="BZ1365"/>
  <c r="BX1365"/>
  <c r="BV1365"/>
  <c r="BT1365"/>
  <c r="BR1365"/>
  <c r="BP1365"/>
  <c r="BN1365"/>
  <c r="DM1365"/>
  <c r="DK1365"/>
  <c r="DI1365"/>
  <c r="DC1365"/>
  <c r="DA1365"/>
  <c r="CY1365"/>
  <c r="CW1365"/>
  <c r="CU1365"/>
  <c r="CS1365"/>
  <c r="CQ1365"/>
  <c r="CO1365"/>
  <c r="CM1365"/>
  <c r="CK1365"/>
  <c r="CI1365"/>
  <c r="CG1365"/>
  <c r="CE1365"/>
  <c r="CC1365"/>
  <c r="CA1365"/>
  <c r="BY1365"/>
  <c r="BW1365"/>
  <c r="BU1365"/>
  <c r="BS1365"/>
  <c r="BQ1365"/>
  <c r="BO1365"/>
  <c r="DL1165"/>
  <c r="DJ1165"/>
  <c r="DH1165"/>
  <c r="DB1165"/>
  <c r="CZ1165"/>
  <c r="CX1165"/>
  <c r="CV1165"/>
  <c r="CT1165"/>
  <c r="CR1165"/>
  <c r="CP1165"/>
  <c r="CN1165"/>
  <c r="CL1165"/>
  <c r="CJ1165"/>
  <c r="CH1165"/>
  <c r="CF1165"/>
  <c r="CD1165"/>
  <c r="CB1165"/>
  <c r="BZ1165"/>
  <c r="BX1165"/>
  <c r="BV1165"/>
  <c r="BT1165"/>
  <c r="BR1165"/>
  <c r="BP1165"/>
  <c r="BN1165"/>
  <c r="DM1165"/>
  <c r="DK1165"/>
  <c r="DI1165"/>
  <c r="DC1165"/>
  <c r="DA1165"/>
  <c r="CY1165"/>
  <c r="CW1165"/>
  <c r="CU1165"/>
  <c r="CS1165"/>
  <c r="CQ1165"/>
  <c r="CO1165"/>
  <c r="CM1165"/>
  <c r="CK1165"/>
  <c r="CI1165"/>
  <c r="CG1165"/>
  <c r="CE1165"/>
  <c r="CC1165"/>
  <c r="CA1165"/>
  <c r="BY1165"/>
  <c r="BW1165"/>
  <c r="BU1165"/>
  <c r="BS1165"/>
  <c r="BQ1165"/>
  <c r="BO1165"/>
  <c r="DL1080"/>
  <c r="DJ1080"/>
  <c r="DH1080"/>
  <c r="DB1080"/>
  <c r="CZ1080"/>
  <c r="CX1080"/>
  <c r="CV1080"/>
  <c r="CT1080"/>
  <c r="CR1080"/>
  <c r="CP1080"/>
  <c r="CN1080"/>
  <c r="CL1080"/>
  <c r="CJ1080"/>
  <c r="CH1080"/>
  <c r="CF1080"/>
  <c r="CD1080"/>
  <c r="CB1080"/>
  <c r="BZ1080"/>
  <c r="BX1080"/>
  <c r="BV1080"/>
  <c r="BT1080"/>
  <c r="BR1080"/>
  <c r="BP1080"/>
  <c r="BN1080"/>
  <c r="DM1080"/>
  <c r="DK1080"/>
  <c r="DI1080"/>
  <c r="DC1080"/>
  <c r="DA1080"/>
  <c r="CY1080"/>
  <c r="CW1080"/>
  <c r="CU1080"/>
  <c r="CS1080"/>
  <c r="CQ1080"/>
  <c r="CO1080"/>
  <c r="CM1080"/>
  <c r="CK1080"/>
  <c r="CI1080"/>
  <c r="CG1080"/>
  <c r="CE1080"/>
  <c r="CC1080"/>
  <c r="CA1080"/>
  <c r="BY1080"/>
  <c r="BW1080"/>
  <c r="BU1080"/>
  <c r="BS1080"/>
  <c r="BQ1080"/>
  <c r="BO1080"/>
  <c r="DM916"/>
  <c r="DK916"/>
  <c r="DI916"/>
  <c r="DC916"/>
  <c r="DA916"/>
  <c r="CY916"/>
  <c r="CW916"/>
  <c r="CU916"/>
  <c r="CS916"/>
  <c r="CQ916"/>
  <c r="CO916"/>
  <c r="CM916"/>
  <c r="CK916"/>
  <c r="CI916"/>
  <c r="CG916"/>
  <c r="CE916"/>
  <c r="CC916"/>
  <c r="CA916"/>
  <c r="BY916"/>
  <c r="BW916"/>
  <c r="BU916"/>
  <c r="BS916"/>
  <c r="BQ916"/>
  <c r="BO916"/>
  <c r="DL916"/>
  <c r="DJ916"/>
  <c r="DH916"/>
  <c r="DB916"/>
  <c r="CZ916"/>
  <c r="CX916"/>
  <c r="CV916"/>
  <c r="CT916"/>
  <c r="CR916"/>
  <c r="CP916"/>
  <c r="CN916"/>
  <c r="CL916"/>
  <c r="CJ916"/>
  <c r="CH916"/>
  <c r="CF916"/>
  <c r="CD916"/>
  <c r="CB916"/>
  <c r="BZ916"/>
  <c r="BX916"/>
  <c r="BV916"/>
  <c r="BT916"/>
  <c r="BR916"/>
  <c r="BP916"/>
  <c r="BN916"/>
  <c r="DM869"/>
  <c r="DK869"/>
  <c r="DI869"/>
  <c r="DC869"/>
  <c r="DA869"/>
  <c r="CY869"/>
  <c r="CW869"/>
  <c r="CU869"/>
  <c r="CS869"/>
  <c r="CQ869"/>
  <c r="CO869"/>
  <c r="CM869"/>
  <c r="CK869"/>
  <c r="CI869"/>
  <c r="CG869"/>
  <c r="CE869"/>
  <c r="CC869"/>
  <c r="CA869"/>
  <c r="BY869"/>
  <c r="BW869"/>
  <c r="BU869"/>
  <c r="BS869"/>
  <c r="BQ869"/>
  <c r="BO869"/>
  <c r="DJ869"/>
  <c r="DB869"/>
  <c r="CX869"/>
  <c r="CT869"/>
  <c r="CP869"/>
  <c r="CL869"/>
  <c r="CH869"/>
  <c r="CD869"/>
  <c r="BZ869"/>
  <c r="BV869"/>
  <c r="BR869"/>
  <c r="BN869"/>
  <c r="DL869"/>
  <c r="DH869"/>
  <c r="CZ869"/>
  <c r="CV869"/>
  <c r="CR869"/>
  <c r="CN869"/>
  <c r="CJ869"/>
  <c r="CF869"/>
  <c r="CB869"/>
  <c r="BX869"/>
  <c r="BT869"/>
  <c r="BP869"/>
  <c r="DM726"/>
  <c r="DK726"/>
  <c r="DI726"/>
  <c r="DC726"/>
  <c r="DA726"/>
  <c r="CY726"/>
  <c r="CW726"/>
  <c r="CU726"/>
  <c r="CS726"/>
  <c r="CQ726"/>
  <c r="CO726"/>
  <c r="CM726"/>
  <c r="CK726"/>
  <c r="CI726"/>
  <c r="CG726"/>
  <c r="CE726"/>
  <c r="CC726"/>
  <c r="CA726"/>
  <c r="BY726"/>
  <c r="BW726"/>
  <c r="BU726"/>
  <c r="BS726"/>
  <c r="BQ726"/>
  <c r="BO726"/>
  <c r="DL726"/>
  <c r="DJ726"/>
  <c r="DH726"/>
  <c r="DB726"/>
  <c r="CZ726"/>
  <c r="CX726"/>
  <c r="CV726"/>
  <c r="CT726"/>
  <c r="CR726"/>
  <c r="CP726"/>
  <c r="CN726"/>
  <c r="CL726"/>
  <c r="CJ726"/>
  <c r="CH726"/>
  <c r="CF726"/>
  <c r="CD726"/>
  <c r="CB726"/>
  <c r="BZ726"/>
  <c r="BX726"/>
  <c r="BV726"/>
  <c r="BT726"/>
  <c r="BR726"/>
  <c r="BP726"/>
  <c r="BN726"/>
  <c r="DL1063"/>
  <c r="DJ1063"/>
  <c r="DH1063"/>
  <c r="DB1063"/>
  <c r="CZ1063"/>
  <c r="CX1063"/>
  <c r="CV1063"/>
  <c r="CT1063"/>
  <c r="CR1063"/>
  <c r="CP1063"/>
  <c r="CN1063"/>
  <c r="CL1063"/>
  <c r="CJ1063"/>
  <c r="CH1063"/>
  <c r="CF1063"/>
  <c r="CD1063"/>
  <c r="CB1063"/>
  <c r="BZ1063"/>
  <c r="BX1063"/>
  <c r="BV1063"/>
  <c r="BT1063"/>
  <c r="BR1063"/>
  <c r="BP1063"/>
  <c r="BN1063"/>
  <c r="DM1063"/>
  <c r="DK1063"/>
  <c r="DI1063"/>
  <c r="DC1063"/>
  <c r="DA1063"/>
  <c r="CY1063"/>
  <c r="CW1063"/>
  <c r="CU1063"/>
  <c r="CS1063"/>
  <c r="CQ1063"/>
  <c r="CO1063"/>
  <c r="CM1063"/>
  <c r="CK1063"/>
  <c r="CI1063"/>
  <c r="CG1063"/>
  <c r="CE1063"/>
  <c r="CC1063"/>
  <c r="CA1063"/>
  <c r="BY1063"/>
  <c r="BW1063"/>
  <c r="BU1063"/>
  <c r="BS1063"/>
  <c r="BQ1063"/>
  <c r="BO1063"/>
  <c r="DM806"/>
  <c r="DK806"/>
  <c r="DI806"/>
  <c r="DC806"/>
  <c r="DA806"/>
  <c r="CY806"/>
  <c r="CW806"/>
  <c r="CU806"/>
  <c r="CS806"/>
  <c r="CQ806"/>
  <c r="CO806"/>
  <c r="CM806"/>
  <c r="CK806"/>
  <c r="CI806"/>
  <c r="CG806"/>
  <c r="CE806"/>
  <c r="CC806"/>
  <c r="CA806"/>
  <c r="BY806"/>
  <c r="BW806"/>
  <c r="BU806"/>
  <c r="BS806"/>
  <c r="BQ806"/>
  <c r="BO806"/>
  <c r="DL806"/>
  <c r="DJ806"/>
  <c r="DH806"/>
  <c r="DB806"/>
  <c r="CZ806"/>
  <c r="CX806"/>
  <c r="CV806"/>
  <c r="CT806"/>
  <c r="CR806"/>
  <c r="CP806"/>
  <c r="CN806"/>
  <c r="CL806"/>
  <c r="CJ806"/>
  <c r="CH806"/>
  <c r="CF806"/>
  <c r="CD806"/>
  <c r="CB806"/>
  <c r="BZ806"/>
  <c r="BX806"/>
  <c r="BV806"/>
  <c r="BT806"/>
  <c r="BR806"/>
  <c r="BP806"/>
  <c r="BN806"/>
  <c r="DL276"/>
  <c r="DJ276"/>
  <c r="DH276"/>
  <c r="DF276"/>
  <c r="DD276"/>
  <c r="DB276"/>
  <c r="CZ276"/>
  <c r="CX276"/>
  <c r="CV276"/>
  <c r="CT276"/>
  <c r="CR276"/>
  <c r="CP276"/>
  <c r="CL276"/>
  <c r="CB276"/>
  <c r="BZ276"/>
  <c r="BX276"/>
  <c r="BV276"/>
  <c r="BT276"/>
  <c r="BR276"/>
  <c r="BP276"/>
  <c r="BN276"/>
  <c r="DM276"/>
  <c r="DK276"/>
  <c r="DI276"/>
  <c r="DG276"/>
  <c r="DE276"/>
  <c r="DC276"/>
  <c r="DA276"/>
  <c r="CY276"/>
  <c r="CW276"/>
  <c r="CU276"/>
  <c r="CS276"/>
  <c r="CQ276"/>
  <c r="CO276"/>
  <c r="CM276"/>
  <c r="CA276"/>
  <c r="BY276"/>
  <c r="BW276"/>
  <c r="BU276"/>
  <c r="BS276"/>
  <c r="BQ276"/>
  <c r="BO276"/>
  <c r="DM854"/>
  <c r="DK854"/>
  <c r="DI854"/>
  <c r="DC854"/>
  <c r="DA854"/>
  <c r="CY854"/>
  <c r="CW854"/>
  <c r="CU854"/>
  <c r="CS854"/>
  <c r="CQ854"/>
  <c r="CO854"/>
  <c r="CM854"/>
  <c r="CK854"/>
  <c r="CI854"/>
  <c r="CG854"/>
  <c r="CE854"/>
  <c r="CC854"/>
  <c r="CA854"/>
  <c r="BY854"/>
  <c r="BW854"/>
  <c r="BU854"/>
  <c r="BS854"/>
  <c r="BQ854"/>
  <c r="BO854"/>
  <c r="DL854"/>
  <c r="DH854"/>
  <c r="CZ854"/>
  <c r="CV854"/>
  <c r="CR854"/>
  <c r="CN854"/>
  <c r="CJ854"/>
  <c r="CF854"/>
  <c r="CB854"/>
  <c r="BX854"/>
  <c r="BT854"/>
  <c r="BP854"/>
  <c r="DJ854"/>
  <c r="DB854"/>
  <c r="CX854"/>
  <c r="CT854"/>
  <c r="CP854"/>
  <c r="CL854"/>
  <c r="CH854"/>
  <c r="CD854"/>
  <c r="BZ854"/>
  <c r="BV854"/>
  <c r="BR854"/>
  <c r="BN854"/>
  <c r="DL537"/>
  <c r="DJ537"/>
  <c r="DH537"/>
  <c r="DF537"/>
  <c r="DD537"/>
  <c r="DB537"/>
  <c r="CZ537"/>
  <c r="CX537"/>
  <c r="CV537"/>
  <c r="CT537"/>
  <c r="CR537"/>
  <c r="CP537"/>
  <c r="CL537"/>
  <c r="CB537"/>
  <c r="BZ537"/>
  <c r="BX537"/>
  <c r="BV537"/>
  <c r="BT537"/>
  <c r="BR537"/>
  <c r="BP537"/>
  <c r="BN537"/>
  <c r="DM537"/>
  <c r="DK537"/>
  <c r="DI537"/>
  <c r="DG537"/>
  <c r="DE537"/>
  <c r="DC537"/>
  <c r="DA537"/>
  <c r="CY537"/>
  <c r="CW537"/>
  <c r="CU537"/>
  <c r="CS537"/>
  <c r="CQ537"/>
  <c r="CO537"/>
  <c r="CM537"/>
  <c r="CA537"/>
  <c r="BY537"/>
  <c r="BW537"/>
  <c r="BU537"/>
  <c r="BS537"/>
  <c r="BQ537"/>
  <c r="BO537"/>
  <c r="DL604"/>
  <c r="DJ604"/>
  <c r="DH604"/>
  <c r="DF604"/>
  <c r="DD604"/>
  <c r="DB604"/>
  <c r="CZ604"/>
  <c r="CX604"/>
  <c r="CV604"/>
  <c r="CT604"/>
  <c r="CR604"/>
  <c r="CP604"/>
  <c r="CL604"/>
  <c r="CB604"/>
  <c r="BZ604"/>
  <c r="BX604"/>
  <c r="BV604"/>
  <c r="BT604"/>
  <c r="BR604"/>
  <c r="BP604"/>
  <c r="BN604"/>
  <c r="DM604"/>
  <c r="DK604"/>
  <c r="DI604"/>
  <c r="DG604"/>
  <c r="DE604"/>
  <c r="DC604"/>
  <c r="DA604"/>
  <c r="CY604"/>
  <c r="CW604"/>
  <c r="CU604"/>
  <c r="CS604"/>
  <c r="CQ604"/>
  <c r="CO604"/>
  <c r="CM604"/>
  <c r="CA604"/>
  <c r="BY604"/>
  <c r="BW604"/>
  <c r="BU604"/>
  <c r="BS604"/>
  <c r="BQ604"/>
  <c r="BO604"/>
  <c r="DM933"/>
  <c r="DK933"/>
  <c r="DI933"/>
  <c r="DC933"/>
  <c r="DA933"/>
  <c r="CY933"/>
  <c r="CW933"/>
  <c r="CU933"/>
  <c r="CS933"/>
  <c r="CQ933"/>
  <c r="CO933"/>
  <c r="CM933"/>
  <c r="CK933"/>
  <c r="CI933"/>
  <c r="CG933"/>
  <c r="CE933"/>
  <c r="CC933"/>
  <c r="CA933"/>
  <c r="BY933"/>
  <c r="BW933"/>
  <c r="BU933"/>
  <c r="BS933"/>
  <c r="BQ933"/>
  <c r="BO933"/>
  <c r="DL933"/>
  <c r="DJ933"/>
  <c r="DH933"/>
  <c r="DB933"/>
  <c r="CZ933"/>
  <c r="CX933"/>
  <c r="CV933"/>
  <c r="CT933"/>
  <c r="CR933"/>
  <c r="CP933"/>
  <c r="CN933"/>
  <c r="CL933"/>
  <c r="CJ933"/>
  <c r="CH933"/>
  <c r="CF933"/>
  <c r="CD933"/>
  <c r="CB933"/>
  <c r="BZ933"/>
  <c r="BX933"/>
  <c r="BV933"/>
  <c r="BT933"/>
  <c r="BR933"/>
  <c r="BP933"/>
  <c r="BN933"/>
  <c r="DL488"/>
  <c r="DJ488"/>
  <c r="DH488"/>
  <c r="DF488"/>
  <c r="DD488"/>
  <c r="DB488"/>
  <c r="CZ488"/>
  <c r="CX488"/>
  <c r="CV488"/>
  <c r="CT488"/>
  <c r="CR488"/>
  <c r="CP488"/>
  <c r="CL488"/>
  <c r="CB488"/>
  <c r="BZ488"/>
  <c r="BX488"/>
  <c r="BV488"/>
  <c r="BT488"/>
  <c r="BR488"/>
  <c r="BP488"/>
  <c r="BN488"/>
  <c r="DM488"/>
  <c r="DK488"/>
  <c r="DI488"/>
  <c r="DG488"/>
  <c r="DE488"/>
  <c r="DC488"/>
  <c r="DA488"/>
  <c r="CY488"/>
  <c r="CW488"/>
  <c r="CU488"/>
  <c r="CS488"/>
  <c r="CQ488"/>
  <c r="CO488"/>
  <c r="CM488"/>
  <c r="CA488"/>
  <c r="BY488"/>
  <c r="BW488"/>
  <c r="BU488"/>
  <c r="BS488"/>
  <c r="BQ488"/>
  <c r="BO488"/>
  <c r="DL1131"/>
  <c r="DJ1131"/>
  <c r="DH1131"/>
  <c r="DB1131"/>
  <c r="CZ1131"/>
  <c r="CX1131"/>
  <c r="CV1131"/>
  <c r="CT1131"/>
  <c r="CR1131"/>
  <c r="CP1131"/>
  <c r="CN1131"/>
  <c r="CL1131"/>
  <c r="CJ1131"/>
  <c r="CH1131"/>
  <c r="CF1131"/>
  <c r="CD1131"/>
  <c r="CB1131"/>
  <c r="BZ1131"/>
  <c r="BX1131"/>
  <c r="BV1131"/>
  <c r="BT1131"/>
  <c r="BR1131"/>
  <c r="BP1131"/>
  <c r="BN1131"/>
  <c r="DM1131"/>
  <c r="DK1131"/>
  <c r="DI1131"/>
  <c r="DC1131"/>
  <c r="DA1131"/>
  <c r="CY1131"/>
  <c r="CW1131"/>
  <c r="CU1131"/>
  <c r="CS1131"/>
  <c r="CQ1131"/>
  <c r="CO1131"/>
  <c r="CM1131"/>
  <c r="CK1131"/>
  <c r="CI1131"/>
  <c r="CG1131"/>
  <c r="CE1131"/>
  <c r="CC1131"/>
  <c r="CA1131"/>
  <c r="BY1131"/>
  <c r="BW1131"/>
  <c r="BU1131"/>
  <c r="BS1131"/>
  <c r="BQ1131"/>
  <c r="BO1131"/>
  <c r="DL1307"/>
  <c r="DJ1307"/>
  <c r="DH1307"/>
  <c r="DB1307"/>
  <c r="CZ1307"/>
  <c r="CX1307"/>
  <c r="CV1307"/>
  <c r="CT1307"/>
  <c r="CR1307"/>
  <c r="CP1307"/>
  <c r="CN1307"/>
  <c r="CL1307"/>
  <c r="CJ1307"/>
  <c r="CH1307"/>
  <c r="CF1307"/>
  <c r="CD1307"/>
  <c r="CB1307"/>
  <c r="BZ1307"/>
  <c r="BX1307"/>
  <c r="BV1307"/>
  <c r="BT1307"/>
  <c r="BR1307"/>
  <c r="BP1307"/>
  <c r="BN1307"/>
  <c r="DM1307"/>
  <c r="DK1307"/>
  <c r="DI1307"/>
  <c r="DC1307"/>
  <c r="DA1307"/>
  <c r="CY1307"/>
  <c r="CW1307"/>
  <c r="CU1307"/>
  <c r="CS1307"/>
  <c r="CQ1307"/>
  <c r="CO1307"/>
  <c r="CM1307"/>
  <c r="CK1307"/>
  <c r="CI1307"/>
  <c r="CG1307"/>
  <c r="CE1307"/>
  <c r="CC1307"/>
  <c r="CA1307"/>
  <c r="BY1307"/>
  <c r="BW1307"/>
  <c r="BU1307"/>
  <c r="BS1307"/>
  <c r="BQ1307"/>
  <c r="BO1307"/>
  <c r="DL1384"/>
  <c r="DJ1384"/>
  <c r="DH1384"/>
  <c r="DB1384"/>
  <c r="CZ1384"/>
  <c r="CX1384"/>
  <c r="CV1384"/>
  <c r="CT1384"/>
  <c r="CR1384"/>
  <c r="CP1384"/>
  <c r="CN1384"/>
  <c r="CL1384"/>
  <c r="CJ1384"/>
  <c r="CH1384"/>
  <c r="CF1384"/>
  <c r="CD1384"/>
  <c r="CB1384"/>
  <c r="BZ1384"/>
  <c r="BX1384"/>
  <c r="BV1384"/>
  <c r="BT1384"/>
  <c r="BR1384"/>
  <c r="BP1384"/>
  <c r="BN1384"/>
  <c r="DM1384"/>
  <c r="DK1384"/>
  <c r="DI1384"/>
  <c r="DC1384"/>
  <c r="DA1384"/>
  <c r="CY1384"/>
  <c r="CW1384"/>
  <c r="CU1384"/>
  <c r="CS1384"/>
  <c r="CQ1384"/>
  <c r="CO1384"/>
  <c r="CM1384"/>
  <c r="CK1384"/>
  <c r="CI1384"/>
  <c r="CG1384"/>
  <c r="CE1384"/>
  <c r="CC1384"/>
  <c r="CA1384"/>
  <c r="BY1384"/>
  <c r="BW1384"/>
  <c r="BU1384"/>
  <c r="BS1384"/>
  <c r="BQ1384"/>
  <c r="BO1384"/>
  <c r="DL1255"/>
  <c r="DJ1255"/>
  <c r="DH1255"/>
  <c r="DB1255"/>
  <c r="CZ1255"/>
  <c r="CX1255"/>
  <c r="CV1255"/>
  <c r="CT1255"/>
  <c r="CR1255"/>
  <c r="CP1255"/>
  <c r="CN1255"/>
  <c r="CL1255"/>
  <c r="CJ1255"/>
  <c r="CH1255"/>
  <c r="CF1255"/>
  <c r="CD1255"/>
  <c r="CB1255"/>
  <c r="BZ1255"/>
  <c r="BX1255"/>
  <c r="BV1255"/>
  <c r="BT1255"/>
  <c r="BR1255"/>
  <c r="BP1255"/>
  <c r="BN1255"/>
  <c r="DM1255"/>
  <c r="DK1255"/>
  <c r="DI1255"/>
  <c r="DC1255"/>
  <c r="DA1255"/>
  <c r="CY1255"/>
  <c r="CW1255"/>
  <c r="CU1255"/>
  <c r="CS1255"/>
  <c r="CQ1255"/>
  <c r="CO1255"/>
  <c r="CM1255"/>
  <c r="CK1255"/>
  <c r="CI1255"/>
  <c r="CG1255"/>
  <c r="CE1255"/>
  <c r="CC1255"/>
  <c r="CA1255"/>
  <c r="BY1255"/>
  <c r="BW1255"/>
  <c r="BU1255"/>
  <c r="BS1255"/>
  <c r="BQ1255"/>
  <c r="BO1255"/>
  <c r="DL1328"/>
  <c r="DJ1328"/>
  <c r="DH1328"/>
  <c r="DB1328"/>
  <c r="CZ1328"/>
  <c r="CX1328"/>
  <c r="CV1328"/>
  <c r="CT1328"/>
  <c r="CR1328"/>
  <c r="CP1328"/>
  <c r="CN1328"/>
  <c r="CL1328"/>
  <c r="CJ1328"/>
  <c r="CH1328"/>
  <c r="CF1328"/>
  <c r="CD1328"/>
  <c r="CB1328"/>
  <c r="BZ1328"/>
  <c r="BX1328"/>
  <c r="BV1328"/>
  <c r="BT1328"/>
  <c r="BR1328"/>
  <c r="BP1328"/>
  <c r="BN1328"/>
  <c r="DM1328"/>
  <c r="DK1328"/>
  <c r="DI1328"/>
  <c r="DC1328"/>
  <c r="DA1328"/>
  <c r="CY1328"/>
  <c r="CW1328"/>
  <c r="CU1328"/>
  <c r="CS1328"/>
  <c r="CQ1328"/>
  <c r="CO1328"/>
  <c r="CM1328"/>
  <c r="CK1328"/>
  <c r="CI1328"/>
  <c r="CG1328"/>
  <c r="CE1328"/>
  <c r="CC1328"/>
  <c r="CA1328"/>
  <c r="BY1328"/>
  <c r="BW1328"/>
  <c r="BU1328"/>
  <c r="BS1328"/>
  <c r="BQ1328"/>
  <c r="BO1328"/>
  <c r="DL1290"/>
  <c r="DJ1290"/>
  <c r="DH1290"/>
  <c r="DB1290"/>
  <c r="CZ1290"/>
  <c r="CX1290"/>
  <c r="CV1290"/>
  <c r="CT1290"/>
  <c r="CR1290"/>
  <c r="CP1290"/>
  <c r="CN1290"/>
  <c r="CL1290"/>
  <c r="CJ1290"/>
  <c r="CH1290"/>
  <c r="CF1290"/>
  <c r="CD1290"/>
  <c r="CB1290"/>
  <c r="BZ1290"/>
  <c r="BX1290"/>
  <c r="BV1290"/>
  <c r="BT1290"/>
  <c r="BR1290"/>
  <c r="BP1290"/>
  <c r="BN1290"/>
  <c r="DM1290"/>
  <c r="DK1290"/>
  <c r="DI1290"/>
  <c r="DC1290"/>
  <c r="DA1290"/>
  <c r="CY1290"/>
  <c r="CW1290"/>
  <c r="CU1290"/>
  <c r="CS1290"/>
  <c r="CQ1290"/>
  <c r="CO1290"/>
  <c r="CM1290"/>
  <c r="CK1290"/>
  <c r="CI1290"/>
  <c r="CG1290"/>
  <c r="CE1290"/>
  <c r="CC1290"/>
  <c r="CA1290"/>
  <c r="BY1290"/>
  <c r="BW1290"/>
  <c r="BU1290"/>
  <c r="BS1290"/>
  <c r="BQ1290"/>
  <c r="BO1290"/>
  <c r="DL1273"/>
  <c r="DJ1273"/>
  <c r="DH1273"/>
  <c r="DB1273"/>
  <c r="CZ1273"/>
  <c r="CX1273"/>
  <c r="CV1273"/>
  <c r="CT1273"/>
  <c r="CR1273"/>
  <c r="CP1273"/>
  <c r="CN1273"/>
  <c r="CL1273"/>
  <c r="CJ1273"/>
  <c r="CH1273"/>
  <c r="CF1273"/>
  <c r="CD1273"/>
  <c r="CB1273"/>
  <c r="BZ1273"/>
  <c r="BX1273"/>
  <c r="BV1273"/>
  <c r="BT1273"/>
  <c r="BR1273"/>
  <c r="BP1273"/>
  <c r="BN1273"/>
  <c r="DM1273"/>
  <c r="DK1273"/>
  <c r="DI1273"/>
  <c r="DC1273"/>
  <c r="DA1273"/>
  <c r="CY1273"/>
  <c r="CW1273"/>
  <c r="CU1273"/>
  <c r="CS1273"/>
  <c r="CQ1273"/>
  <c r="CO1273"/>
  <c r="CM1273"/>
  <c r="CK1273"/>
  <c r="CI1273"/>
  <c r="CG1273"/>
  <c r="CE1273"/>
  <c r="CC1273"/>
  <c r="CA1273"/>
  <c r="BY1273"/>
  <c r="BW1273"/>
  <c r="BU1273"/>
  <c r="BS1273"/>
  <c r="BQ1273"/>
  <c r="BO1273"/>
  <c r="DL1220"/>
  <c r="DJ1220"/>
  <c r="DH1220"/>
  <c r="DB1220"/>
  <c r="CZ1220"/>
  <c r="CX1220"/>
  <c r="CV1220"/>
  <c r="CT1220"/>
  <c r="CR1220"/>
  <c r="CP1220"/>
  <c r="CN1220"/>
  <c r="CL1220"/>
  <c r="CJ1220"/>
  <c r="CH1220"/>
  <c r="CF1220"/>
  <c r="CD1220"/>
  <c r="CB1220"/>
  <c r="BZ1220"/>
  <c r="BX1220"/>
  <c r="BV1220"/>
  <c r="BT1220"/>
  <c r="BR1220"/>
  <c r="BP1220"/>
  <c r="BN1220"/>
  <c r="DM1220"/>
  <c r="DK1220"/>
  <c r="DI1220"/>
  <c r="DC1220"/>
  <c r="DA1220"/>
  <c r="CY1220"/>
  <c r="CW1220"/>
  <c r="CU1220"/>
  <c r="CS1220"/>
  <c r="CQ1220"/>
  <c r="CO1220"/>
  <c r="CM1220"/>
  <c r="CK1220"/>
  <c r="CI1220"/>
  <c r="CG1220"/>
  <c r="CE1220"/>
  <c r="CC1220"/>
  <c r="CA1220"/>
  <c r="BY1220"/>
  <c r="BW1220"/>
  <c r="BU1220"/>
  <c r="BS1220"/>
  <c r="BQ1220"/>
  <c r="BO1220"/>
  <c r="DL1148"/>
  <c r="DJ1148"/>
  <c r="DH1148"/>
  <c r="DB1148"/>
  <c r="CZ1148"/>
  <c r="CX1148"/>
  <c r="CV1148"/>
  <c r="CT1148"/>
  <c r="CR1148"/>
  <c r="CP1148"/>
  <c r="CN1148"/>
  <c r="CL1148"/>
  <c r="CJ1148"/>
  <c r="CH1148"/>
  <c r="CF1148"/>
  <c r="CD1148"/>
  <c r="CB1148"/>
  <c r="BZ1148"/>
  <c r="BX1148"/>
  <c r="BV1148"/>
  <c r="BT1148"/>
  <c r="BR1148"/>
  <c r="BP1148"/>
  <c r="BN1148"/>
  <c r="DM1148"/>
  <c r="DK1148"/>
  <c r="DI1148"/>
  <c r="DC1148"/>
  <c r="DA1148"/>
  <c r="CY1148"/>
  <c r="CW1148"/>
  <c r="CU1148"/>
  <c r="CS1148"/>
  <c r="CQ1148"/>
  <c r="CO1148"/>
  <c r="CM1148"/>
  <c r="CK1148"/>
  <c r="CI1148"/>
  <c r="CG1148"/>
  <c r="CE1148"/>
  <c r="CC1148"/>
  <c r="CA1148"/>
  <c r="BY1148"/>
  <c r="BW1148"/>
  <c r="BU1148"/>
  <c r="BS1148"/>
  <c r="BQ1148"/>
  <c r="BO1148"/>
  <c r="DL1097"/>
  <c r="DJ1097"/>
  <c r="DH1097"/>
  <c r="DB1097"/>
  <c r="CZ1097"/>
  <c r="CX1097"/>
  <c r="CV1097"/>
  <c r="CT1097"/>
  <c r="CR1097"/>
  <c r="CP1097"/>
  <c r="CN1097"/>
  <c r="CL1097"/>
  <c r="CJ1097"/>
  <c r="CH1097"/>
  <c r="CF1097"/>
  <c r="CD1097"/>
  <c r="CB1097"/>
  <c r="BZ1097"/>
  <c r="BX1097"/>
  <c r="BV1097"/>
  <c r="BT1097"/>
  <c r="BR1097"/>
  <c r="BP1097"/>
  <c r="BN1097"/>
  <c r="DM1097"/>
  <c r="DK1097"/>
  <c r="DI1097"/>
  <c r="DC1097"/>
  <c r="DA1097"/>
  <c r="CY1097"/>
  <c r="CW1097"/>
  <c r="CU1097"/>
  <c r="CS1097"/>
  <c r="CQ1097"/>
  <c r="CO1097"/>
  <c r="CM1097"/>
  <c r="CK1097"/>
  <c r="CI1097"/>
  <c r="CG1097"/>
  <c r="CE1097"/>
  <c r="CC1097"/>
  <c r="CA1097"/>
  <c r="BY1097"/>
  <c r="BW1097"/>
  <c r="BU1097"/>
  <c r="BS1097"/>
  <c r="BQ1097"/>
  <c r="BO1097"/>
  <c r="H1202"/>
  <c r="H1366"/>
  <c r="DN1365"/>
  <c r="DQ1365" s="1"/>
  <c r="DR1365" s="1"/>
  <c r="DS1365" s="1"/>
  <c r="H1166"/>
  <c r="DN1166" s="1"/>
  <c r="H1291"/>
  <c r="DN1290"/>
  <c r="DQ1290" s="1"/>
  <c r="DR1290" s="1"/>
  <c r="DS1290" s="1"/>
  <c r="H1274"/>
  <c r="DN1273"/>
  <c r="DQ1273" s="1"/>
  <c r="DR1273" s="1"/>
  <c r="DS1273" s="1"/>
  <c r="DN1148"/>
  <c r="DQ1148" s="1"/>
  <c r="DR1148" s="1"/>
  <c r="DS1148" s="1"/>
  <c r="H1386"/>
  <c r="H1387" s="1"/>
  <c r="DN1385"/>
  <c r="DQ1385" s="1"/>
  <c r="DR1385" s="1"/>
  <c r="DS1385" s="1"/>
  <c r="H1184"/>
  <c r="DN1184" s="1"/>
  <c r="DN1384"/>
  <c r="DQ1384" s="1"/>
  <c r="DR1384" s="1"/>
  <c r="DS1384" s="1"/>
  <c r="H1256"/>
  <c r="DN1328"/>
  <c r="DQ1328" s="1"/>
  <c r="DR1328" s="1"/>
  <c r="DS1328" s="1"/>
  <c r="H1329"/>
  <c r="H1444"/>
  <c r="DN1443"/>
  <c r="DQ1443" s="1"/>
  <c r="DR1443" s="1"/>
  <c r="DS1443" s="1"/>
  <c r="H1308"/>
  <c r="DN1307"/>
  <c r="DQ1307" s="1"/>
  <c r="DR1307" s="1"/>
  <c r="DS1307" s="1"/>
  <c r="AE1448"/>
  <c r="AD1457"/>
  <c r="AD1455"/>
  <c r="AU1454"/>
  <c r="DP278"/>
  <c r="DQ278" s="1"/>
  <c r="DR278" s="1"/>
  <c r="DS278" s="1"/>
  <c r="DQ1201"/>
  <c r="DR1201" s="1"/>
  <c r="DS1201" s="1"/>
  <c r="DQ1183"/>
  <c r="DR1183" s="1"/>
  <c r="DS1183" s="1"/>
  <c r="DP536"/>
  <c r="DQ536" s="1"/>
  <c r="DR536" s="1"/>
  <c r="DS536" s="1"/>
  <c r="DQ915"/>
  <c r="DR915" s="1"/>
  <c r="DS915" s="1"/>
  <c r="DQ868"/>
  <c r="DR868" s="1"/>
  <c r="DS868" s="1"/>
  <c r="DQ899"/>
  <c r="DR899" s="1"/>
  <c r="DS899" s="1"/>
  <c r="DP789"/>
  <c r="DQ789" s="1"/>
  <c r="DR789" s="1"/>
  <c r="DS789" s="1"/>
  <c r="DQ658"/>
  <c r="DR658" s="1"/>
  <c r="DS658" s="1"/>
  <c r="DQ1046"/>
  <c r="DR1046" s="1"/>
  <c r="DS1046" s="1"/>
  <c r="DQ1347"/>
  <c r="DR1347" s="1"/>
  <c r="DS1347" s="1"/>
  <c r="DQ1253"/>
  <c r="DR1253" s="1"/>
  <c r="DS1253" s="1"/>
  <c r="DQ1237"/>
  <c r="DR1237" s="1"/>
  <c r="DS1237" s="1"/>
  <c r="DQ883"/>
  <c r="DR883" s="1"/>
  <c r="DS883" s="1"/>
  <c r="DQ962"/>
  <c r="DR962" s="1"/>
  <c r="DS962" s="1"/>
  <c r="DQ932"/>
  <c r="DR932" s="1"/>
  <c r="DS932" s="1"/>
  <c r="DQ1219"/>
  <c r="DR1219" s="1"/>
  <c r="DS1219" s="1"/>
  <c r="DP1252"/>
  <c r="DQ1252" s="1"/>
  <c r="DR1252" s="1"/>
  <c r="DS1252" s="1"/>
  <c r="DP385"/>
  <c r="DQ385" s="1"/>
  <c r="DR385" s="1"/>
  <c r="DS385" s="1"/>
  <c r="DQ447"/>
  <c r="DR447" s="1"/>
  <c r="DS447" s="1"/>
  <c r="DQ686"/>
  <c r="DR686" s="1"/>
  <c r="DS686" s="1"/>
  <c r="DQ716"/>
  <c r="DR716" s="1"/>
  <c r="DS716" s="1"/>
  <c r="DQ1096"/>
  <c r="DR1096" s="1"/>
  <c r="DS1096" s="1"/>
  <c r="DQ853"/>
  <c r="DR853" s="1"/>
  <c r="DS853" s="1"/>
  <c r="DQ978"/>
  <c r="DR978" s="1"/>
  <c r="DS978" s="1"/>
  <c r="DQ1024"/>
  <c r="DR1024" s="1"/>
  <c r="DS1024" s="1"/>
  <c r="DP586"/>
  <c r="DQ586" s="1"/>
  <c r="DR586" s="1"/>
  <c r="DS586" s="1"/>
  <c r="DQ948"/>
  <c r="DR948" s="1"/>
  <c r="DS948" s="1"/>
  <c r="DQ994"/>
  <c r="DR994" s="1"/>
  <c r="DS994" s="1"/>
  <c r="DQ838"/>
  <c r="DR838" s="1"/>
  <c r="DS838" s="1"/>
  <c r="DQ672"/>
  <c r="DR672" s="1"/>
  <c r="DS672" s="1"/>
  <c r="DQ1113"/>
  <c r="DR1113" s="1"/>
  <c r="DS1113" s="1"/>
  <c r="DQ1165"/>
  <c r="DR1165" s="1"/>
  <c r="DS1165" s="1"/>
  <c r="DP603"/>
  <c r="DQ603" s="1"/>
  <c r="DR603" s="1"/>
  <c r="DS603" s="1"/>
  <c r="DQ725"/>
  <c r="DR725" s="1"/>
  <c r="DS725" s="1"/>
  <c r="DP487"/>
  <c r="DQ487" s="1"/>
  <c r="DR487" s="1"/>
  <c r="DS487" s="1"/>
  <c r="DQ1062"/>
  <c r="DR1062" s="1"/>
  <c r="DS1062" s="1"/>
  <c r="DP805"/>
  <c r="DQ805" s="1"/>
  <c r="DR805" s="1"/>
  <c r="DS805" s="1"/>
  <c r="DQ1079"/>
  <c r="DR1079" s="1"/>
  <c r="DS1079" s="1"/>
  <c r="DQ1130"/>
  <c r="DR1130" s="1"/>
  <c r="DS1130" s="1"/>
  <c r="DP275"/>
  <c r="DQ275" s="1"/>
  <c r="DR275" s="1"/>
  <c r="DS275" s="1"/>
  <c r="DN1114"/>
  <c r="DN587"/>
  <c r="DO587" s="1"/>
  <c r="DN949"/>
  <c r="DN1254"/>
  <c r="DN1238"/>
  <c r="DN1063"/>
  <c r="DN806"/>
  <c r="DN1097"/>
  <c r="DN854"/>
  <c r="DN979"/>
  <c r="DN1025"/>
  <c r="DN604"/>
  <c r="DO604" s="1"/>
  <c r="DN900"/>
  <c r="DN995"/>
  <c r="DN1131"/>
  <c r="DN436"/>
  <c r="DO436" s="1"/>
  <c r="DN916"/>
  <c r="DN869"/>
  <c r="DN1080"/>
  <c r="DN726"/>
  <c r="DN1220"/>
  <c r="DN884"/>
  <c r="DN963"/>
  <c r="DN563"/>
  <c r="DN1202"/>
  <c r="DN537"/>
  <c r="DO537" s="1"/>
  <c r="DN933"/>
  <c r="DN790"/>
  <c r="DN839"/>
  <c r="DR579"/>
  <c r="DS579" s="1"/>
  <c r="BD1453"/>
  <c r="BC1450"/>
  <c r="I448"/>
  <c r="I449" s="1"/>
  <c r="I279"/>
  <c r="I280" s="1"/>
  <c r="I281" s="1"/>
  <c r="I282" s="1"/>
  <c r="I283" s="1"/>
  <c r="I284" s="1"/>
  <c r="I285" s="1"/>
  <c r="I286" s="1"/>
  <c r="I287" s="1"/>
  <c r="I288" s="1"/>
  <c r="I289" s="1"/>
  <c r="I290" s="1"/>
  <c r="I386"/>
  <c r="I387" s="1"/>
  <c r="I388" s="1"/>
  <c r="DN388" s="1"/>
  <c r="DO388" s="1"/>
  <c r="H589"/>
  <c r="H950"/>
  <c r="H727"/>
  <c r="H885"/>
  <c r="H964"/>
  <c r="H855"/>
  <c r="H980"/>
  <c r="H1026"/>
  <c r="H934"/>
  <c r="H437"/>
  <c r="H917"/>
  <c r="H870"/>
  <c r="H807"/>
  <c r="H277"/>
  <c r="H564"/>
  <c r="H538"/>
  <c r="H605"/>
  <c r="H901"/>
  <c r="H996"/>
  <c r="H489"/>
  <c r="H791"/>
  <c r="H840"/>
  <c r="I374"/>
  <c r="I382"/>
  <c r="I368"/>
  <c r="H1388" l="1"/>
  <c r="DM1387"/>
  <c r="DK1387"/>
  <c r="DI1387"/>
  <c r="DC1387"/>
  <c r="DA1387"/>
  <c r="CY1387"/>
  <c r="CW1387"/>
  <c r="CU1387"/>
  <c r="CS1387"/>
  <c r="CQ1387"/>
  <c r="CO1387"/>
  <c r="CM1387"/>
  <c r="CK1387"/>
  <c r="CI1387"/>
  <c r="CG1387"/>
  <c r="CE1387"/>
  <c r="CC1387"/>
  <c r="CA1387"/>
  <c r="BY1387"/>
  <c r="BW1387"/>
  <c r="BU1387"/>
  <c r="BS1387"/>
  <c r="BQ1387"/>
  <c r="BO1387"/>
  <c r="DL1387"/>
  <c r="DJ1387"/>
  <c r="DH1387"/>
  <c r="DB1387"/>
  <c r="CZ1387"/>
  <c r="CX1387"/>
  <c r="CV1387"/>
  <c r="CT1387"/>
  <c r="CR1387"/>
  <c r="CP1387"/>
  <c r="CN1387"/>
  <c r="CL1387"/>
  <c r="CJ1387"/>
  <c r="CH1387"/>
  <c r="CF1387"/>
  <c r="CD1387"/>
  <c r="CB1387"/>
  <c r="BZ1387"/>
  <c r="BX1387"/>
  <c r="BV1387"/>
  <c r="BT1387"/>
  <c r="BR1387"/>
  <c r="BP1387"/>
  <c r="BN1387"/>
  <c r="DL1444"/>
  <c r="DJ1444"/>
  <c r="DH1444"/>
  <c r="DB1444"/>
  <c r="CZ1444"/>
  <c r="CX1444"/>
  <c r="CV1444"/>
  <c r="CT1444"/>
  <c r="CR1444"/>
  <c r="CP1444"/>
  <c r="CN1444"/>
  <c r="CL1444"/>
  <c r="CJ1444"/>
  <c r="CH1444"/>
  <c r="CF1444"/>
  <c r="CD1444"/>
  <c r="CB1444"/>
  <c r="BZ1444"/>
  <c r="BX1444"/>
  <c r="BV1444"/>
  <c r="BT1444"/>
  <c r="BR1444"/>
  <c r="BP1444"/>
  <c r="BN1444"/>
  <c r="DM1444"/>
  <c r="DK1444"/>
  <c r="DI1444"/>
  <c r="DC1444"/>
  <c r="DA1444"/>
  <c r="CY1444"/>
  <c r="CW1444"/>
  <c r="CU1444"/>
  <c r="CS1444"/>
  <c r="CQ1444"/>
  <c r="CO1444"/>
  <c r="CM1444"/>
  <c r="CK1444"/>
  <c r="CI1444"/>
  <c r="CG1444"/>
  <c r="CE1444"/>
  <c r="CC1444"/>
  <c r="CA1444"/>
  <c r="BY1444"/>
  <c r="BW1444"/>
  <c r="BU1444"/>
  <c r="BS1444"/>
  <c r="BQ1444"/>
  <c r="BO1444"/>
  <c r="DL489"/>
  <c r="DJ489"/>
  <c r="DH489"/>
  <c r="DB489"/>
  <c r="CZ489"/>
  <c r="CX489"/>
  <c r="CV489"/>
  <c r="CT489"/>
  <c r="CR489"/>
  <c r="CP489"/>
  <c r="CN489"/>
  <c r="CL489"/>
  <c r="CJ489"/>
  <c r="CH489"/>
  <c r="CF489"/>
  <c r="CD489"/>
  <c r="CB489"/>
  <c r="BZ489"/>
  <c r="BX489"/>
  <c r="BV489"/>
  <c r="BT489"/>
  <c r="BR489"/>
  <c r="BP489"/>
  <c r="BN489"/>
  <c r="DM489"/>
  <c r="DK489"/>
  <c r="DI489"/>
  <c r="DC489"/>
  <c r="DA489"/>
  <c r="CY489"/>
  <c r="CW489"/>
  <c r="CU489"/>
  <c r="CS489"/>
  <c r="CQ489"/>
  <c r="CO489"/>
  <c r="CM489"/>
  <c r="CK489"/>
  <c r="CI489"/>
  <c r="CG489"/>
  <c r="CE489"/>
  <c r="CC489"/>
  <c r="CA489"/>
  <c r="BY489"/>
  <c r="BW489"/>
  <c r="BU489"/>
  <c r="BS489"/>
  <c r="BQ489"/>
  <c r="BO489"/>
  <c r="DM901"/>
  <c r="DK901"/>
  <c r="DI901"/>
  <c r="DG901"/>
  <c r="DE901"/>
  <c r="CY901"/>
  <c r="CW901"/>
  <c r="CU901"/>
  <c r="CS901"/>
  <c r="CQ901"/>
  <c r="CO901"/>
  <c r="CM901"/>
  <c r="CK901"/>
  <c r="CI901"/>
  <c r="CG901"/>
  <c r="CE901"/>
  <c r="CC901"/>
  <c r="CA901"/>
  <c r="BY901"/>
  <c r="BW901"/>
  <c r="BU901"/>
  <c r="BS901"/>
  <c r="BQ901"/>
  <c r="BO901"/>
  <c r="DL901"/>
  <c r="DJ901"/>
  <c r="DH901"/>
  <c r="DF901"/>
  <c r="CZ901"/>
  <c r="CX901"/>
  <c r="CV901"/>
  <c r="CT901"/>
  <c r="CR901"/>
  <c r="CP901"/>
  <c r="CN901"/>
  <c r="CL901"/>
  <c r="CJ901"/>
  <c r="CH901"/>
  <c r="CF901"/>
  <c r="CD901"/>
  <c r="CB901"/>
  <c r="BZ901"/>
  <c r="BX901"/>
  <c r="BV901"/>
  <c r="BT901"/>
  <c r="BR901"/>
  <c r="BP901"/>
  <c r="BN901"/>
  <c r="DL277"/>
  <c r="DJ277"/>
  <c r="DH277"/>
  <c r="DF277"/>
  <c r="DD277"/>
  <c r="DB277"/>
  <c r="CZ277"/>
  <c r="CX277"/>
  <c r="CV277"/>
  <c r="CT277"/>
  <c r="CR277"/>
  <c r="CP277"/>
  <c r="CL277"/>
  <c r="CB277"/>
  <c r="BZ277"/>
  <c r="BX277"/>
  <c r="BV277"/>
  <c r="BT277"/>
  <c r="BR277"/>
  <c r="BP277"/>
  <c r="BN277"/>
  <c r="DM277"/>
  <c r="DK277"/>
  <c r="DI277"/>
  <c r="DG277"/>
  <c r="DE277"/>
  <c r="DC277"/>
  <c r="DA277"/>
  <c r="CY277"/>
  <c r="CW277"/>
  <c r="CU277"/>
  <c r="CS277"/>
  <c r="CQ277"/>
  <c r="CO277"/>
  <c r="CM277"/>
  <c r="CA277"/>
  <c r="BY277"/>
  <c r="BW277"/>
  <c r="BU277"/>
  <c r="BS277"/>
  <c r="BQ277"/>
  <c r="BO277"/>
  <c r="DM870"/>
  <c r="DK870"/>
  <c r="DI870"/>
  <c r="DC870"/>
  <c r="DA870"/>
  <c r="CY870"/>
  <c r="CW870"/>
  <c r="CU870"/>
  <c r="CS870"/>
  <c r="CQ870"/>
  <c r="CO870"/>
  <c r="CM870"/>
  <c r="CK870"/>
  <c r="CI870"/>
  <c r="CG870"/>
  <c r="CE870"/>
  <c r="CC870"/>
  <c r="CA870"/>
  <c r="BY870"/>
  <c r="BW870"/>
  <c r="BU870"/>
  <c r="BS870"/>
  <c r="BQ870"/>
  <c r="BO870"/>
  <c r="DJ870"/>
  <c r="DB870"/>
  <c r="CX870"/>
  <c r="CT870"/>
  <c r="CP870"/>
  <c r="CL870"/>
  <c r="CH870"/>
  <c r="CD870"/>
  <c r="BZ870"/>
  <c r="BV870"/>
  <c r="BR870"/>
  <c r="BN870"/>
  <c r="DL870"/>
  <c r="DH870"/>
  <c r="CZ870"/>
  <c r="CV870"/>
  <c r="CR870"/>
  <c r="CN870"/>
  <c r="CJ870"/>
  <c r="CF870"/>
  <c r="CB870"/>
  <c r="BX870"/>
  <c r="BT870"/>
  <c r="BP870"/>
  <c r="DM1026"/>
  <c r="DK1026"/>
  <c r="DI1026"/>
  <c r="DC1026"/>
  <c r="DA1026"/>
  <c r="CY1026"/>
  <c r="CW1026"/>
  <c r="CU1026"/>
  <c r="CS1026"/>
  <c r="CQ1026"/>
  <c r="CO1026"/>
  <c r="CM1026"/>
  <c r="CK1026"/>
  <c r="CI1026"/>
  <c r="CG1026"/>
  <c r="CE1026"/>
  <c r="CC1026"/>
  <c r="CA1026"/>
  <c r="BY1026"/>
  <c r="BW1026"/>
  <c r="BU1026"/>
  <c r="BS1026"/>
  <c r="BQ1026"/>
  <c r="BO1026"/>
  <c r="DL1026"/>
  <c r="DJ1026"/>
  <c r="DH1026"/>
  <c r="DB1026"/>
  <c r="CZ1026"/>
  <c r="CX1026"/>
  <c r="CV1026"/>
  <c r="CT1026"/>
  <c r="CR1026"/>
  <c r="CP1026"/>
  <c r="CN1026"/>
  <c r="CL1026"/>
  <c r="CJ1026"/>
  <c r="CH1026"/>
  <c r="CF1026"/>
  <c r="CD1026"/>
  <c r="CB1026"/>
  <c r="BZ1026"/>
  <c r="BX1026"/>
  <c r="BV1026"/>
  <c r="BT1026"/>
  <c r="BR1026"/>
  <c r="BP1026"/>
  <c r="BN1026"/>
  <c r="DM855"/>
  <c r="DK855"/>
  <c r="DI855"/>
  <c r="DC855"/>
  <c r="DA855"/>
  <c r="CY855"/>
  <c r="CW855"/>
  <c r="CU855"/>
  <c r="CS855"/>
  <c r="CQ855"/>
  <c r="CO855"/>
  <c r="CM855"/>
  <c r="CK855"/>
  <c r="CI855"/>
  <c r="CG855"/>
  <c r="CE855"/>
  <c r="CC855"/>
  <c r="CA855"/>
  <c r="BY855"/>
  <c r="BW855"/>
  <c r="BU855"/>
  <c r="BS855"/>
  <c r="BQ855"/>
  <c r="BO855"/>
  <c r="DL855"/>
  <c r="DH855"/>
  <c r="CZ855"/>
  <c r="CV855"/>
  <c r="CR855"/>
  <c r="CN855"/>
  <c r="CJ855"/>
  <c r="CF855"/>
  <c r="CB855"/>
  <c r="BX855"/>
  <c r="BT855"/>
  <c r="BP855"/>
  <c r="DJ855"/>
  <c r="DB855"/>
  <c r="CX855"/>
  <c r="CT855"/>
  <c r="CP855"/>
  <c r="CL855"/>
  <c r="CH855"/>
  <c r="CD855"/>
  <c r="BZ855"/>
  <c r="BV855"/>
  <c r="BR855"/>
  <c r="BN855"/>
  <c r="DM950"/>
  <c r="DK950"/>
  <c r="DI950"/>
  <c r="DC950"/>
  <c r="DA950"/>
  <c r="CY950"/>
  <c r="CW950"/>
  <c r="CU950"/>
  <c r="CS950"/>
  <c r="CQ950"/>
  <c r="CO950"/>
  <c r="CM950"/>
  <c r="CK950"/>
  <c r="CI950"/>
  <c r="CG950"/>
  <c r="CE950"/>
  <c r="CC950"/>
  <c r="CA950"/>
  <c r="BY950"/>
  <c r="BW950"/>
  <c r="BU950"/>
  <c r="BS950"/>
  <c r="BQ950"/>
  <c r="BO950"/>
  <c r="DL950"/>
  <c r="DJ950"/>
  <c r="DH950"/>
  <c r="DB950"/>
  <c r="CZ950"/>
  <c r="CX950"/>
  <c r="CV950"/>
  <c r="CT950"/>
  <c r="CR950"/>
  <c r="CP950"/>
  <c r="CN950"/>
  <c r="CL950"/>
  <c r="CJ950"/>
  <c r="CH950"/>
  <c r="CF950"/>
  <c r="CD950"/>
  <c r="CB950"/>
  <c r="BZ950"/>
  <c r="BX950"/>
  <c r="BV950"/>
  <c r="BT950"/>
  <c r="BR950"/>
  <c r="BP950"/>
  <c r="BN950"/>
  <c r="DM791"/>
  <c r="DK791"/>
  <c r="DI791"/>
  <c r="DC791"/>
  <c r="DA791"/>
  <c r="CY791"/>
  <c r="CW791"/>
  <c r="CU791"/>
  <c r="CS791"/>
  <c r="CQ791"/>
  <c r="CO791"/>
  <c r="CM791"/>
  <c r="CK791"/>
  <c r="CI791"/>
  <c r="CG791"/>
  <c r="CE791"/>
  <c r="CC791"/>
  <c r="CA791"/>
  <c r="BY791"/>
  <c r="BW791"/>
  <c r="BU791"/>
  <c r="BS791"/>
  <c r="BQ791"/>
  <c r="BO791"/>
  <c r="DL791"/>
  <c r="DJ791"/>
  <c r="DH791"/>
  <c r="DB791"/>
  <c r="CZ791"/>
  <c r="CX791"/>
  <c r="CV791"/>
  <c r="CT791"/>
  <c r="CR791"/>
  <c r="CP791"/>
  <c r="CN791"/>
  <c r="CL791"/>
  <c r="CJ791"/>
  <c r="CH791"/>
  <c r="CF791"/>
  <c r="CD791"/>
  <c r="CB791"/>
  <c r="BZ791"/>
  <c r="BX791"/>
  <c r="BV791"/>
  <c r="BT791"/>
  <c r="BR791"/>
  <c r="BP791"/>
  <c r="BN791"/>
  <c r="DM996"/>
  <c r="DK996"/>
  <c r="DI996"/>
  <c r="DC996"/>
  <c r="DA996"/>
  <c r="CY996"/>
  <c r="CW996"/>
  <c r="CU996"/>
  <c r="CS996"/>
  <c r="CQ996"/>
  <c r="CO996"/>
  <c r="CM996"/>
  <c r="CK996"/>
  <c r="CI996"/>
  <c r="CG996"/>
  <c r="CE996"/>
  <c r="CC996"/>
  <c r="CA996"/>
  <c r="BY996"/>
  <c r="BW996"/>
  <c r="BU996"/>
  <c r="BS996"/>
  <c r="BQ996"/>
  <c r="BO996"/>
  <c r="DL996"/>
  <c r="DJ996"/>
  <c r="DH996"/>
  <c r="DB996"/>
  <c r="CZ996"/>
  <c r="CX996"/>
  <c r="CV996"/>
  <c r="CT996"/>
  <c r="CR996"/>
  <c r="CP996"/>
  <c r="CN996"/>
  <c r="CL996"/>
  <c r="CJ996"/>
  <c r="CH996"/>
  <c r="CF996"/>
  <c r="CD996"/>
  <c r="CB996"/>
  <c r="BZ996"/>
  <c r="BX996"/>
  <c r="BV996"/>
  <c r="BT996"/>
  <c r="BR996"/>
  <c r="BP996"/>
  <c r="BN996"/>
  <c r="DL605"/>
  <c r="DJ605"/>
  <c r="DH605"/>
  <c r="DF605"/>
  <c r="DD605"/>
  <c r="DB605"/>
  <c r="CZ605"/>
  <c r="CX605"/>
  <c r="CV605"/>
  <c r="CT605"/>
  <c r="CR605"/>
  <c r="CP605"/>
  <c r="CL605"/>
  <c r="CJ605"/>
  <c r="CH605"/>
  <c r="CF605"/>
  <c r="CD605"/>
  <c r="CB605"/>
  <c r="BZ605"/>
  <c r="BX605"/>
  <c r="BV605"/>
  <c r="BT605"/>
  <c r="BR605"/>
  <c r="BP605"/>
  <c r="BN605"/>
  <c r="DM605"/>
  <c r="DK605"/>
  <c r="DI605"/>
  <c r="DG605"/>
  <c r="DE605"/>
  <c r="DC605"/>
  <c r="DA605"/>
  <c r="CY605"/>
  <c r="CW605"/>
  <c r="CU605"/>
  <c r="CS605"/>
  <c r="CQ605"/>
  <c r="CO605"/>
  <c r="CM605"/>
  <c r="CK605"/>
  <c r="CI605"/>
  <c r="CG605"/>
  <c r="CE605"/>
  <c r="CC605"/>
  <c r="CA605"/>
  <c r="BY605"/>
  <c r="BW605"/>
  <c r="BU605"/>
  <c r="BS605"/>
  <c r="BQ605"/>
  <c r="BO605"/>
  <c r="DL564"/>
  <c r="DJ564"/>
  <c r="DH564"/>
  <c r="DB564"/>
  <c r="CZ564"/>
  <c r="CX564"/>
  <c r="CV564"/>
  <c r="CT564"/>
  <c r="CR564"/>
  <c r="CP564"/>
  <c r="CN564"/>
  <c r="CL564"/>
  <c r="CJ564"/>
  <c r="CH564"/>
  <c r="CF564"/>
  <c r="CD564"/>
  <c r="CB564"/>
  <c r="BZ564"/>
  <c r="BX564"/>
  <c r="BV564"/>
  <c r="BT564"/>
  <c r="BR564"/>
  <c r="BP564"/>
  <c r="BN564"/>
  <c r="DM564"/>
  <c r="DK564"/>
  <c r="DI564"/>
  <c r="DC564"/>
  <c r="DA564"/>
  <c r="CY564"/>
  <c r="CW564"/>
  <c r="CU564"/>
  <c r="CS564"/>
  <c r="CQ564"/>
  <c r="CO564"/>
  <c r="CM564"/>
  <c r="CK564"/>
  <c r="CI564"/>
  <c r="CG564"/>
  <c r="CE564"/>
  <c r="CC564"/>
  <c r="CA564"/>
  <c r="BY564"/>
  <c r="BW564"/>
  <c r="BU564"/>
  <c r="BS564"/>
  <c r="BQ564"/>
  <c r="BO564"/>
  <c r="DM807"/>
  <c r="DK807"/>
  <c r="DI807"/>
  <c r="DC807"/>
  <c r="DA807"/>
  <c r="CY807"/>
  <c r="CW807"/>
  <c r="CU807"/>
  <c r="CS807"/>
  <c r="CQ807"/>
  <c r="CO807"/>
  <c r="CM807"/>
  <c r="CK807"/>
  <c r="CI807"/>
  <c r="CG807"/>
  <c r="CE807"/>
  <c r="CC807"/>
  <c r="CA807"/>
  <c r="BY807"/>
  <c r="BW807"/>
  <c r="BU807"/>
  <c r="BS807"/>
  <c r="BQ807"/>
  <c r="BO807"/>
  <c r="DL807"/>
  <c r="DJ807"/>
  <c r="DH807"/>
  <c r="DB807"/>
  <c r="CZ807"/>
  <c r="CX807"/>
  <c r="CV807"/>
  <c r="CT807"/>
  <c r="CR807"/>
  <c r="CP807"/>
  <c r="CN807"/>
  <c r="CL807"/>
  <c r="CJ807"/>
  <c r="CH807"/>
  <c r="CF807"/>
  <c r="CD807"/>
  <c r="CB807"/>
  <c r="BZ807"/>
  <c r="BX807"/>
  <c r="BV807"/>
  <c r="BT807"/>
  <c r="BR807"/>
  <c r="BP807"/>
  <c r="BN807"/>
  <c r="DM917"/>
  <c r="DK917"/>
  <c r="DI917"/>
  <c r="DC917"/>
  <c r="DA917"/>
  <c r="CY917"/>
  <c r="CW917"/>
  <c r="CU917"/>
  <c r="CS917"/>
  <c r="CQ917"/>
  <c r="CO917"/>
  <c r="CM917"/>
  <c r="CK917"/>
  <c r="CI917"/>
  <c r="CG917"/>
  <c r="CE917"/>
  <c r="CC917"/>
  <c r="CA917"/>
  <c r="BY917"/>
  <c r="BW917"/>
  <c r="BU917"/>
  <c r="BS917"/>
  <c r="BQ917"/>
  <c r="BO917"/>
  <c r="DL917"/>
  <c r="DJ917"/>
  <c r="DH917"/>
  <c r="DB917"/>
  <c r="CZ917"/>
  <c r="CX917"/>
  <c r="CV917"/>
  <c r="CT917"/>
  <c r="CR917"/>
  <c r="CP917"/>
  <c r="CN917"/>
  <c r="CL917"/>
  <c r="CJ917"/>
  <c r="CH917"/>
  <c r="CF917"/>
  <c r="CD917"/>
  <c r="CB917"/>
  <c r="BZ917"/>
  <c r="BX917"/>
  <c r="BV917"/>
  <c r="BT917"/>
  <c r="BR917"/>
  <c r="BP917"/>
  <c r="BN917"/>
  <c r="DM934"/>
  <c r="DK934"/>
  <c r="DI934"/>
  <c r="DC934"/>
  <c r="DA934"/>
  <c r="CY934"/>
  <c r="CW934"/>
  <c r="CU934"/>
  <c r="CS934"/>
  <c r="CQ934"/>
  <c r="CO934"/>
  <c r="CM934"/>
  <c r="CK934"/>
  <c r="CI934"/>
  <c r="CG934"/>
  <c r="CE934"/>
  <c r="CC934"/>
  <c r="CA934"/>
  <c r="BY934"/>
  <c r="BW934"/>
  <c r="BU934"/>
  <c r="BS934"/>
  <c r="BQ934"/>
  <c r="BO934"/>
  <c r="DL934"/>
  <c r="DJ934"/>
  <c r="DH934"/>
  <c r="DB934"/>
  <c r="CZ934"/>
  <c r="CX934"/>
  <c r="CV934"/>
  <c r="CT934"/>
  <c r="CR934"/>
  <c r="CP934"/>
  <c r="CN934"/>
  <c r="CL934"/>
  <c r="CJ934"/>
  <c r="CH934"/>
  <c r="CF934"/>
  <c r="CD934"/>
  <c r="CB934"/>
  <c r="BZ934"/>
  <c r="BX934"/>
  <c r="BV934"/>
  <c r="BT934"/>
  <c r="BR934"/>
  <c r="BP934"/>
  <c r="BN934"/>
  <c r="DM980"/>
  <c r="DK980"/>
  <c r="DI980"/>
  <c r="DC980"/>
  <c r="DA980"/>
  <c r="CY980"/>
  <c r="CW980"/>
  <c r="CU980"/>
  <c r="CS980"/>
  <c r="CQ980"/>
  <c r="CO980"/>
  <c r="CM980"/>
  <c r="CK980"/>
  <c r="CI980"/>
  <c r="CG980"/>
  <c r="CE980"/>
  <c r="CC980"/>
  <c r="CA980"/>
  <c r="BY980"/>
  <c r="BW980"/>
  <c r="BU980"/>
  <c r="BS980"/>
  <c r="BQ980"/>
  <c r="BO980"/>
  <c r="DL980"/>
  <c r="DJ980"/>
  <c r="DH980"/>
  <c r="DB980"/>
  <c r="CZ980"/>
  <c r="CX980"/>
  <c r="CV980"/>
  <c r="CT980"/>
  <c r="CR980"/>
  <c r="CP980"/>
  <c r="CN980"/>
  <c r="CL980"/>
  <c r="CJ980"/>
  <c r="CH980"/>
  <c r="CF980"/>
  <c r="CD980"/>
  <c r="CB980"/>
  <c r="BZ980"/>
  <c r="BX980"/>
  <c r="BV980"/>
  <c r="BT980"/>
  <c r="BR980"/>
  <c r="BP980"/>
  <c r="BN980"/>
  <c r="DM964"/>
  <c r="DK964"/>
  <c r="DI964"/>
  <c r="DC964"/>
  <c r="DA964"/>
  <c r="CY964"/>
  <c r="CW964"/>
  <c r="CU964"/>
  <c r="CS964"/>
  <c r="CQ964"/>
  <c r="CO964"/>
  <c r="CM964"/>
  <c r="CK964"/>
  <c r="CI964"/>
  <c r="CG964"/>
  <c r="CE964"/>
  <c r="CC964"/>
  <c r="CA964"/>
  <c r="BY964"/>
  <c r="BW964"/>
  <c r="BU964"/>
  <c r="BS964"/>
  <c r="BQ964"/>
  <c r="BO964"/>
  <c r="DL964"/>
  <c r="DJ964"/>
  <c r="DH964"/>
  <c r="DB964"/>
  <c r="CZ964"/>
  <c r="CX964"/>
  <c r="CV964"/>
  <c r="CT964"/>
  <c r="CR964"/>
  <c r="CP964"/>
  <c r="CN964"/>
  <c r="CL964"/>
  <c r="CJ964"/>
  <c r="CH964"/>
  <c r="CF964"/>
  <c r="CD964"/>
  <c r="CB964"/>
  <c r="BZ964"/>
  <c r="BX964"/>
  <c r="BV964"/>
  <c r="BT964"/>
  <c r="BR964"/>
  <c r="BP964"/>
  <c r="BN964"/>
  <c r="DM727"/>
  <c r="DK727"/>
  <c r="DI727"/>
  <c r="DC727"/>
  <c r="DA727"/>
  <c r="CY727"/>
  <c r="CW727"/>
  <c r="CU727"/>
  <c r="CS727"/>
  <c r="CQ727"/>
  <c r="CO727"/>
  <c r="CM727"/>
  <c r="CK727"/>
  <c r="CI727"/>
  <c r="CG727"/>
  <c r="CE727"/>
  <c r="CC727"/>
  <c r="CA727"/>
  <c r="BY727"/>
  <c r="BW727"/>
  <c r="BU727"/>
  <c r="BS727"/>
  <c r="BQ727"/>
  <c r="BO727"/>
  <c r="DL727"/>
  <c r="DJ727"/>
  <c r="DH727"/>
  <c r="DB727"/>
  <c r="CZ727"/>
  <c r="CX727"/>
  <c r="CV727"/>
  <c r="CT727"/>
  <c r="CR727"/>
  <c r="CP727"/>
  <c r="CN727"/>
  <c r="CL727"/>
  <c r="CJ727"/>
  <c r="CH727"/>
  <c r="CF727"/>
  <c r="CD727"/>
  <c r="CB727"/>
  <c r="BZ727"/>
  <c r="BX727"/>
  <c r="BV727"/>
  <c r="BT727"/>
  <c r="BR727"/>
  <c r="BP727"/>
  <c r="BN727"/>
  <c r="DL589"/>
  <c r="DJ589"/>
  <c r="DH589"/>
  <c r="DB589"/>
  <c r="CZ589"/>
  <c r="CX589"/>
  <c r="CV589"/>
  <c r="CT589"/>
  <c r="CR589"/>
  <c r="CP589"/>
  <c r="CN589"/>
  <c r="CL589"/>
  <c r="CJ589"/>
  <c r="CH589"/>
  <c r="CF589"/>
  <c r="CD589"/>
  <c r="CB589"/>
  <c r="BZ589"/>
  <c r="BX589"/>
  <c r="BV589"/>
  <c r="BT589"/>
  <c r="BR589"/>
  <c r="BP589"/>
  <c r="BN589"/>
  <c r="DM589"/>
  <c r="DK589"/>
  <c r="DI589"/>
  <c r="DC589"/>
  <c r="DA589"/>
  <c r="CY589"/>
  <c r="CW589"/>
  <c r="CU589"/>
  <c r="CS589"/>
  <c r="CQ589"/>
  <c r="CO589"/>
  <c r="CM589"/>
  <c r="CK589"/>
  <c r="CI589"/>
  <c r="CG589"/>
  <c r="CE589"/>
  <c r="CC589"/>
  <c r="CA589"/>
  <c r="BY589"/>
  <c r="BW589"/>
  <c r="BU589"/>
  <c r="BS589"/>
  <c r="BQ589"/>
  <c r="BO589"/>
  <c r="DL1329"/>
  <c r="DJ1329"/>
  <c r="DH1329"/>
  <c r="DB1329"/>
  <c r="CZ1329"/>
  <c r="CX1329"/>
  <c r="CV1329"/>
  <c r="CT1329"/>
  <c r="CR1329"/>
  <c r="CP1329"/>
  <c r="CN1329"/>
  <c r="CL1329"/>
  <c r="CJ1329"/>
  <c r="CH1329"/>
  <c r="CF1329"/>
  <c r="CD1329"/>
  <c r="CB1329"/>
  <c r="BZ1329"/>
  <c r="BX1329"/>
  <c r="BV1329"/>
  <c r="BT1329"/>
  <c r="BR1329"/>
  <c r="BP1329"/>
  <c r="BN1329"/>
  <c r="DM1329"/>
  <c r="DK1329"/>
  <c r="DI1329"/>
  <c r="DC1329"/>
  <c r="DA1329"/>
  <c r="CY1329"/>
  <c r="CW1329"/>
  <c r="CU1329"/>
  <c r="CS1329"/>
  <c r="CQ1329"/>
  <c r="CO1329"/>
  <c r="CM1329"/>
  <c r="CK1329"/>
  <c r="CI1329"/>
  <c r="CG1329"/>
  <c r="CE1329"/>
  <c r="CC1329"/>
  <c r="CA1329"/>
  <c r="BY1329"/>
  <c r="BW1329"/>
  <c r="BU1329"/>
  <c r="BS1329"/>
  <c r="BQ1329"/>
  <c r="BO1329"/>
  <c r="DL1256"/>
  <c r="DJ1256"/>
  <c r="DH1256"/>
  <c r="DB1256"/>
  <c r="CZ1256"/>
  <c r="CX1256"/>
  <c r="CV1256"/>
  <c r="CT1256"/>
  <c r="CR1256"/>
  <c r="CP1256"/>
  <c r="CN1256"/>
  <c r="CL1256"/>
  <c r="CJ1256"/>
  <c r="CH1256"/>
  <c r="CF1256"/>
  <c r="CD1256"/>
  <c r="CB1256"/>
  <c r="BZ1256"/>
  <c r="BX1256"/>
  <c r="BV1256"/>
  <c r="BT1256"/>
  <c r="BR1256"/>
  <c r="BP1256"/>
  <c r="BN1256"/>
  <c r="DM1256"/>
  <c r="DK1256"/>
  <c r="DI1256"/>
  <c r="DC1256"/>
  <c r="DA1256"/>
  <c r="CY1256"/>
  <c r="CW1256"/>
  <c r="CU1256"/>
  <c r="CS1256"/>
  <c r="CQ1256"/>
  <c r="CO1256"/>
  <c r="CM1256"/>
  <c r="CK1256"/>
  <c r="CI1256"/>
  <c r="CG1256"/>
  <c r="CE1256"/>
  <c r="CC1256"/>
  <c r="CA1256"/>
  <c r="BY1256"/>
  <c r="BW1256"/>
  <c r="BU1256"/>
  <c r="BS1256"/>
  <c r="BQ1256"/>
  <c r="BO1256"/>
  <c r="DL1184"/>
  <c r="DJ1184"/>
  <c r="DH1184"/>
  <c r="DB1184"/>
  <c r="CZ1184"/>
  <c r="CX1184"/>
  <c r="CV1184"/>
  <c r="CT1184"/>
  <c r="CR1184"/>
  <c r="CP1184"/>
  <c r="CN1184"/>
  <c r="CL1184"/>
  <c r="CJ1184"/>
  <c r="CH1184"/>
  <c r="CF1184"/>
  <c r="CD1184"/>
  <c r="CB1184"/>
  <c r="BZ1184"/>
  <c r="BX1184"/>
  <c r="BV1184"/>
  <c r="BT1184"/>
  <c r="BR1184"/>
  <c r="BP1184"/>
  <c r="BN1184"/>
  <c r="DM1184"/>
  <c r="DK1184"/>
  <c r="DI1184"/>
  <c r="DC1184"/>
  <c r="DA1184"/>
  <c r="CY1184"/>
  <c r="CW1184"/>
  <c r="CU1184"/>
  <c r="CS1184"/>
  <c r="CQ1184"/>
  <c r="CO1184"/>
  <c r="CM1184"/>
  <c r="CK1184"/>
  <c r="CI1184"/>
  <c r="CG1184"/>
  <c r="CE1184"/>
  <c r="CC1184"/>
  <c r="CA1184"/>
  <c r="BY1184"/>
  <c r="BW1184"/>
  <c r="BU1184"/>
  <c r="BS1184"/>
  <c r="BQ1184"/>
  <c r="BO1184"/>
  <c r="DL1386"/>
  <c r="DJ1386"/>
  <c r="DH1386"/>
  <c r="DB1386"/>
  <c r="CZ1386"/>
  <c r="CX1386"/>
  <c r="CV1386"/>
  <c r="CT1386"/>
  <c r="CR1386"/>
  <c r="CP1386"/>
  <c r="CN1386"/>
  <c r="CL1386"/>
  <c r="CJ1386"/>
  <c r="CH1386"/>
  <c r="CF1386"/>
  <c r="CD1386"/>
  <c r="CB1386"/>
  <c r="BZ1386"/>
  <c r="BX1386"/>
  <c r="BV1386"/>
  <c r="BT1386"/>
  <c r="BR1386"/>
  <c r="BP1386"/>
  <c r="BN1386"/>
  <c r="DM1386"/>
  <c r="DK1386"/>
  <c r="DI1386"/>
  <c r="DC1386"/>
  <c r="DA1386"/>
  <c r="CY1386"/>
  <c r="CW1386"/>
  <c r="CU1386"/>
  <c r="CS1386"/>
  <c r="CQ1386"/>
  <c r="CO1386"/>
  <c r="CM1386"/>
  <c r="CK1386"/>
  <c r="CI1386"/>
  <c r="CG1386"/>
  <c r="CE1386"/>
  <c r="CC1386"/>
  <c r="CA1386"/>
  <c r="BY1386"/>
  <c r="BW1386"/>
  <c r="BU1386"/>
  <c r="BS1386"/>
  <c r="BQ1386"/>
  <c r="BO1386"/>
  <c r="DL1166"/>
  <c r="DJ1166"/>
  <c r="DH1166"/>
  <c r="DB1166"/>
  <c r="CZ1166"/>
  <c r="CX1166"/>
  <c r="CV1166"/>
  <c r="CT1166"/>
  <c r="CR1166"/>
  <c r="CP1166"/>
  <c r="CN1166"/>
  <c r="CL1166"/>
  <c r="CJ1166"/>
  <c r="CH1166"/>
  <c r="CF1166"/>
  <c r="CD1166"/>
  <c r="CB1166"/>
  <c r="BZ1166"/>
  <c r="BX1166"/>
  <c r="BV1166"/>
  <c r="BT1166"/>
  <c r="BR1166"/>
  <c r="BP1166"/>
  <c r="BN1166"/>
  <c r="DM1166"/>
  <c r="DK1166"/>
  <c r="DI1166"/>
  <c r="DC1166"/>
  <c r="DA1166"/>
  <c r="CY1166"/>
  <c r="CW1166"/>
  <c r="CU1166"/>
  <c r="CS1166"/>
  <c r="CQ1166"/>
  <c r="CO1166"/>
  <c r="CM1166"/>
  <c r="CK1166"/>
  <c r="CI1166"/>
  <c r="CG1166"/>
  <c r="CE1166"/>
  <c r="CC1166"/>
  <c r="CA1166"/>
  <c r="BY1166"/>
  <c r="BW1166"/>
  <c r="BU1166"/>
  <c r="BS1166"/>
  <c r="BQ1166"/>
  <c r="BO1166"/>
  <c r="DL1366"/>
  <c r="DJ1366"/>
  <c r="DH1366"/>
  <c r="DB1366"/>
  <c r="CZ1366"/>
  <c r="CX1366"/>
  <c r="CV1366"/>
  <c r="CT1366"/>
  <c r="CR1366"/>
  <c r="CP1366"/>
  <c r="CN1366"/>
  <c r="CL1366"/>
  <c r="CJ1366"/>
  <c r="CH1366"/>
  <c r="CF1366"/>
  <c r="CD1366"/>
  <c r="CB1366"/>
  <c r="BZ1366"/>
  <c r="BX1366"/>
  <c r="BV1366"/>
  <c r="BT1366"/>
  <c r="BR1366"/>
  <c r="BP1366"/>
  <c r="BN1366"/>
  <c r="DM1366"/>
  <c r="DK1366"/>
  <c r="DI1366"/>
  <c r="DC1366"/>
  <c r="DA1366"/>
  <c r="CY1366"/>
  <c r="CW1366"/>
  <c r="CU1366"/>
  <c r="CS1366"/>
  <c r="CQ1366"/>
  <c r="CO1366"/>
  <c r="CM1366"/>
  <c r="CK1366"/>
  <c r="CI1366"/>
  <c r="CG1366"/>
  <c r="CE1366"/>
  <c r="CC1366"/>
  <c r="CA1366"/>
  <c r="BY1366"/>
  <c r="BW1366"/>
  <c r="BU1366"/>
  <c r="BS1366"/>
  <c r="BQ1366"/>
  <c r="BO1366"/>
  <c r="DM840"/>
  <c r="DK840"/>
  <c r="DI840"/>
  <c r="DG840"/>
  <c r="DE840"/>
  <c r="DC840"/>
  <c r="CW840"/>
  <c r="CU840"/>
  <c r="CS840"/>
  <c r="CQ840"/>
  <c r="CO840"/>
  <c r="CM840"/>
  <c r="CK840"/>
  <c r="CI840"/>
  <c r="CG840"/>
  <c r="CE840"/>
  <c r="CC840"/>
  <c r="CA840"/>
  <c r="BY840"/>
  <c r="BW840"/>
  <c r="BU840"/>
  <c r="BS840"/>
  <c r="BQ840"/>
  <c r="BO840"/>
  <c r="DL840"/>
  <c r="DJ840"/>
  <c r="DH840"/>
  <c r="DF840"/>
  <c r="DD840"/>
  <c r="CX840"/>
  <c r="CV840"/>
  <c r="CT840"/>
  <c r="CR840"/>
  <c r="CP840"/>
  <c r="CN840"/>
  <c r="CL840"/>
  <c r="CJ840"/>
  <c r="CH840"/>
  <c r="CF840"/>
  <c r="CD840"/>
  <c r="CB840"/>
  <c r="BZ840"/>
  <c r="BX840"/>
  <c r="BV840"/>
  <c r="BT840"/>
  <c r="BR840"/>
  <c r="BP840"/>
  <c r="BN840"/>
  <c r="DL538"/>
  <c r="DJ538"/>
  <c r="DH538"/>
  <c r="DF538"/>
  <c r="DD538"/>
  <c r="DB538"/>
  <c r="CZ538"/>
  <c r="CX538"/>
  <c r="CV538"/>
  <c r="CT538"/>
  <c r="CR538"/>
  <c r="CP538"/>
  <c r="CL538"/>
  <c r="CB538"/>
  <c r="BZ538"/>
  <c r="BX538"/>
  <c r="BV538"/>
  <c r="BT538"/>
  <c r="BR538"/>
  <c r="BP538"/>
  <c r="BN538"/>
  <c r="DM538"/>
  <c r="DK538"/>
  <c r="DI538"/>
  <c r="DG538"/>
  <c r="DE538"/>
  <c r="DC538"/>
  <c r="DA538"/>
  <c r="CY538"/>
  <c r="CW538"/>
  <c r="CU538"/>
  <c r="CS538"/>
  <c r="CQ538"/>
  <c r="CO538"/>
  <c r="CM538"/>
  <c r="CA538"/>
  <c r="BY538"/>
  <c r="BW538"/>
  <c r="BU538"/>
  <c r="BS538"/>
  <c r="BQ538"/>
  <c r="BO538"/>
  <c r="DL437"/>
  <c r="DJ437"/>
  <c r="DH437"/>
  <c r="DF437"/>
  <c r="DD437"/>
  <c r="DB437"/>
  <c r="CZ437"/>
  <c r="CX437"/>
  <c r="CV437"/>
  <c r="CT437"/>
  <c r="CR437"/>
  <c r="CP437"/>
  <c r="CL437"/>
  <c r="CB437"/>
  <c r="BZ437"/>
  <c r="BX437"/>
  <c r="BV437"/>
  <c r="BT437"/>
  <c r="BR437"/>
  <c r="BP437"/>
  <c r="BN437"/>
  <c r="DM437"/>
  <c r="DK437"/>
  <c r="DI437"/>
  <c r="DG437"/>
  <c r="DE437"/>
  <c r="DC437"/>
  <c r="DA437"/>
  <c r="CY437"/>
  <c r="CW437"/>
  <c r="CU437"/>
  <c r="CS437"/>
  <c r="CQ437"/>
  <c r="CO437"/>
  <c r="CM437"/>
  <c r="CA437"/>
  <c r="BY437"/>
  <c r="BW437"/>
  <c r="BU437"/>
  <c r="BS437"/>
  <c r="BQ437"/>
  <c r="BO437"/>
  <c r="DM885"/>
  <c r="DK885"/>
  <c r="DI885"/>
  <c r="DC885"/>
  <c r="DA885"/>
  <c r="CY885"/>
  <c r="CW885"/>
  <c r="CU885"/>
  <c r="CS885"/>
  <c r="CQ885"/>
  <c r="CO885"/>
  <c r="CM885"/>
  <c r="CK885"/>
  <c r="CI885"/>
  <c r="CG885"/>
  <c r="CE885"/>
  <c r="CC885"/>
  <c r="CA885"/>
  <c r="BY885"/>
  <c r="BW885"/>
  <c r="BU885"/>
  <c r="BS885"/>
  <c r="BQ885"/>
  <c r="BO885"/>
  <c r="DJ885"/>
  <c r="DB885"/>
  <c r="CX885"/>
  <c r="CT885"/>
  <c r="CP885"/>
  <c r="CL885"/>
  <c r="CH885"/>
  <c r="CD885"/>
  <c r="BZ885"/>
  <c r="BV885"/>
  <c r="BR885"/>
  <c r="BN885"/>
  <c r="DL885"/>
  <c r="DH885"/>
  <c r="CZ885"/>
  <c r="CV885"/>
  <c r="CR885"/>
  <c r="CN885"/>
  <c r="CJ885"/>
  <c r="CF885"/>
  <c r="CB885"/>
  <c r="BX885"/>
  <c r="BT885"/>
  <c r="BP885"/>
  <c r="DL1308"/>
  <c r="DJ1308"/>
  <c r="DH1308"/>
  <c r="DB1308"/>
  <c r="CZ1308"/>
  <c r="CX1308"/>
  <c r="CV1308"/>
  <c r="CT1308"/>
  <c r="CR1308"/>
  <c r="CP1308"/>
  <c r="CN1308"/>
  <c r="CL1308"/>
  <c r="CJ1308"/>
  <c r="CH1308"/>
  <c r="CF1308"/>
  <c r="CD1308"/>
  <c r="CB1308"/>
  <c r="BZ1308"/>
  <c r="BX1308"/>
  <c r="BV1308"/>
  <c r="BT1308"/>
  <c r="BR1308"/>
  <c r="BP1308"/>
  <c r="BN1308"/>
  <c r="DM1308"/>
  <c r="DK1308"/>
  <c r="DI1308"/>
  <c r="DC1308"/>
  <c r="DA1308"/>
  <c r="CY1308"/>
  <c r="CW1308"/>
  <c r="CU1308"/>
  <c r="CS1308"/>
  <c r="CQ1308"/>
  <c r="CO1308"/>
  <c r="CM1308"/>
  <c r="CK1308"/>
  <c r="CI1308"/>
  <c r="CG1308"/>
  <c r="CE1308"/>
  <c r="CC1308"/>
  <c r="CA1308"/>
  <c r="BY1308"/>
  <c r="BW1308"/>
  <c r="BU1308"/>
  <c r="BS1308"/>
  <c r="BQ1308"/>
  <c r="BO1308"/>
  <c r="DL1274"/>
  <c r="DJ1274"/>
  <c r="DH1274"/>
  <c r="DB1274"/>
  <c r="CZ1274"/>
  <c r="CX1274"/>
  <c r="CV1274"/>
  <c r="CT1274"/>
  <c r="CR1274"/>
  <c r="CP1274"/>
  <c r="CN1274"/>
  <c r="CL1274"/>
  <c r="CJ1274"/>
  <c r="CH1274"/>
  <c r="CF1274"/>
  <c r="CD1274"/>
  <c r="CB1274"/>
  <c r="BZ1274"/>
  <c r="BX1274"/>
  <c r="BV1274"/>
  <c r="BT1274"/>
  <c r="BR1274"/>
  <c r="BP1274"/>
  <c r="BN1274"/>
  <c r="DM1274"/>
  <c r="DK1274"/>
  <c r="DI1274"/>
  <c r="DC1274"/>
  <c r="DA1274"/>
  <c r="CY1274"/>
  <c r="CW1274"/>
  <c r="CU1274"/>
  <c r="CS1274"/>
  <c r="CQ1274"/>
  <c r="CO1274"/>
  <c r="CM1274"/>
  <c r="CK1274"/>
  <c r="CI1274"/>
  <c r="CG1274"/>
  <c r="CE1274"/>
  <c r="CC1274"/>
  <c r="CA1274"/>
  <c r="BY1274"/>
  <c r="BW1274"/>
  <c r="BU1274"/>
  <c r="BS1274"/>
  <c r="BQ1274"/>
  <c r="BO1274"/>
  <c r="DL1291"/>
  <c r="DJ1291"/>
  <c r="DH1291"/>
  <c r="DB1291"/>
  <c r="CZ1291"/>
  <c r="CX1291"/>
  <c r="CV1291"/>
  <c r="CT1291"/>
  <c r="CR1291"/>
  <c r="CP1291"/>
  <c r="CN1291"/>
  <c r="CL1291"/>
  <c r="CJ1291"/>
  <c r="CH1291"/>
  <c r="CF1291"/>
  <c r="CD1291"/>
  <c r="CB1291"/>
  <c r="BZ1291"/>
  <c r="BX1291"/>
  <c r="BV1291"/>
  <c r="BT1291"/>
  <c r="BR1291"/>
  <c r="BP1291"/>
  <c r="BN1291"/>
  <c r="DM1291"/>
  <c r="DK1291"/>
  <c r="DI1291"/>
  <c r="DC1291"/>
  <c r="DA1291"/>
  <c r="CY1291"/>
  <c r="CW1291"/>
  <c r="CU1291"/>
  <c r="CS1291"/>
  <c r="CQ1291"/>
  <c r="CO1291"/>
  <c r="CM1291"/>
  <c r="CK1291"/>
  <c r="CI1291"/>
  <c r="CG1291"/>
  <c r="CE1291"/>
  <c r="CC1291"/>
  <c r="CA1291"/>
  <c r="BY1291"/>
  <c r="BW1291"/>
  <c r="BU1291"/>
  <c r="BS1291"/>
  <c r="BQ1291"/>
  <c r="BO1291"/>
  <c r="DL1202"/>
  <c r="DJ1202"/>
  <c r="DH1202"/>
  <c r="DB1202"/>
  <c r="CZ1202"/>
  <c r="CX1202"/>
  <c r="CV1202"/>
  <c r="CT1202"/>
  <c r="CR1202"/>
  <c r="CP1202"/>
  <c r="CN1202"/>
  <c r="CL1202"/>
  <c r="CJ1202"/>
  <c r="CH1202"/>
  <c r="CF1202"/>
  <c r="CD1202"/>
  <c r="CB1202"/>
  <c r="BZ1202"/>
  <c r="BX1202"/>
  <c r="BV1202"/>
  <c r="BT1202"/>
  <c r="BR1202"/>
  <c r="BP1202"/>
  <c r="BN1202"/>
  <c r="DM1202"/>
  <c r="DK1202"/>
  <c r="DI1202"/>
  <c r="DC1202"/>
  <c r="DA1202"/>
  <c r="CY1202"/>
  <c r="CW1202"/>
  <c r="CU1202"/>
  <c r="CS1202"/>
  <c r="CQ1202"/>
  <c r="CO1202"/>
  <c r="CM1202"/>
  <c r="CK1202"/>
  <c r="CI1202"/>
  <c r="CG1202"/>
  <c r="CE1202"/>
  <c r="CC1202"/>
  <c r="CA1202"/>
  <c r="BY1202"/>
  <c r="BW1202"/>
  <c r="BU1202"/>
  <c r="BS1202"/>
  <c r="BQ1202"/>
  <c r="BO1202"/>
  <c r="DN1274"/>
  <c r="DQ1274" s="1"/>
  <c r="DR1274" s="1"/>
  <c r="DS1274" s="1"/>
  <c r="DN1291"/>
  <c r="DQ1291" s="1"/>
  <c r="DR1291" s="1"/>
  <c r="DS1291" s="1"/>
  <c r="H1292"/>
  <c r="DN1366"/>
  <c r="DQ1366" s="1"/>
  <c r="DR1366" s="1"/>
  <c r="DS1366" s="1"/>
  <c r="H1367"/>
  <c r="DN1329"/>
  <c r="DQ1329" s="1"/>
  <c r="DR1329" s="1"/>
  <c r="DS1329" s="1"/>
  <c r="H1330"/>
  <c r="DN1386"/>
  <c r="DQ1386" s="1"/>
  <c r="DR1386" s="1"/>
  <c r="DS1386" s="1"/>
  <c r="H1445"/>
  <c r="H1309"/>
  <c r="DN1308"/>
  <c r="DQ1308" s="1"/>
  <c r="DR1308" s="1"/>
  <c r="DS1308" s="1"/>
  <c r="AF1448"/>
  <c r="AE1457"/>
  <c r="AE1455"/>
  <c r="AL1456"/>
  <c r="AV1454"/>
  <c r="DP388"/>
  <c r="DQ388" s="1"/>
  <c r="DR388" s="1"/>
  <c r="DS388" s="1"/>
  <c r="DQ717"/>
  <c r="DR717" s="1"/>
  <c r="DS717" s="1"/>
  <c r="DQ687"/>
  <c r="DR687" s="1"/>
  <c r="DS687" s="1"/>
  <c r="DQ790"/>
  <c r="DR790" s="1"/>
  <c r="DS790" s="1"/>
  <c r="DQ1184"/>
  <c r="DR1184" s="1"/>
  <c r="DS1184" s="1"/>
  <c r="DQ963"/>
  <c r="DR963" s="1"/>
  <c r="DS963" s="1"/>
  <c r="DQ1220"/>
  <c r="DR1220" s="1"/>
  <c r="DS1220" s="1"/>
  <c r="DQ1080"/>
  <c r="DR1080" s="1"/>
  <c r="DS1080" s="1"/>
  <c r="DQ916"/>
  <c r="DR916" s="1"/>
  <c r="DS916" s="1"/>
  <c r="DQ900"/>
  <c r="DR900" s="1"/>
  <c r="DS900" s="1"/>
  <c r="DQ979"/>
  <c r="DR979" s="1"/>
  <c r="DS979" s="1"/>
  <c r="DQ1097"/>
  <c r="DR1097" s="1"/>
  <c r="DS1097" s="1"/>
  <c r="DQ1063"/>
  <c r="DR1063" s="1"/>
  <c r="DS1063" s="1"/>
  <c r="DQ1254"/>
  <c r="DR1254" s="1"/>
  <c r="DS1254" s="1"/>
  <c r="DP587"/>
  <c r="DQ587" s="1"/>
  <c r="DR587" s="1"/>
  <c r="DS587" s="1"/>
  <c r="DQ1166"/>
  <c r="DR1166" s="1"/>
  <c r="DS1166" s="1"/>
  <c r="DQ839"/>
  <c r="DR839" s="1"/>
  <c r="DS839" s="1"/>
  <c r="DQ933"/>
  <c r="DR933" s="1"/>
  <c r="DS933" s="1"/>
  <c r="DP537"/>
  <c r="DQ537" s="1"/>
  <c r="DR537" s="1"/>
  <c r="DS537" s="1"/>
  <c r="DQ1202"/>
  <c r="DR1202" s="1"/>
  <c r="DS1202" s="1"/>
  <c r="DQ563"/>
  <c r="DR563" s="1"/>
  <c r="DS563" s="1"/>
  <c r="DQ884"/>
  <c r="DR884" s="1"/>
  <c r="DS884" s="1"/>
  <c r="DQ726"/>
  <c r="DR726" s="1"/>
  <c r="DS726" s="1"/>
  <c r="DQ869"/>
  <c r="DR869" s="1"/>
  <c r="DS869" s="1"/>
  <c r="DP436"/>
  <c r="DQ436" s="1"/>
  <c r="DR436" s="1"/>
  <c r="DS436" s="1"/>
  <c r="DQ1131"/>
  <c r="DR1131" s="1"/>
  <c r="DS1131" s="1"/>
  <c r="DQ995"/>
  <c r="DR995" s="1"/>
  <c r="DS995" s="1"/>
  <c r="DP604"/>
  <c r="DQ604" s="1"/>
  <c r="DR604" s="1"/>
  <c r="DS604" s="1"/>
  <c r="DQ1025"/>
  <c r="DR1025" s="1"/>
  <c r="DS1025" s="1"/>
  <c r="DQ854"/>
  <c r="DR854" s="1"/>
  <c r="DS854" s="1"/>
  <c r="DQ806"/>
  <c r="DR806" s="1"/>
  <c r="DS806" s="1"/>
  <c r="DQ1238"/>
  <c r="DR1238" s="1"/>
  <c r="DS1238" s="1"/>
  <c r="DQ949"/>
  <c r="DR949" s="1"/>
  <c r="DS949" s="1"/>
  <c r="DQ1114"/>
  <c r="DR1114" s="1"/>
  <c r="DS1114" s="1"/>
  <c r="DN791"/>
  <c r="DN996"/>
  <c r="DN277"/>
  <c r="DO277" s="1"/>
  <c r="DN1255"/>
  <c r="DN917"/>
  <c r="DN1444"/>
  <c r="DN980"/>
  <c r="DN964"/>
  <c r="DN589"/>
  <c r="DN840"/>
  <c r="DN489"/>
  <c r="DN901"/>
  <c r="DN564"/>
  <c r="DN807"/>
  <c r="DN870"/>
  <c r="DN437"/>
  <c r="DO437" s="1"/>
  <c r="DN934"/>
  <c r="DN1348"/>
  <c r="DN1026"/>
  <c r="DN855"/>
  <c r="DN885"/>
  <c r="DN950"/>
  <c r="DN605"/>
  <c r="DN727"/>
  <c r="DQ727" s="1"/>
  <c r="BD1450"/>
  <c r="I389"/>
  <c r="I390" s="1"/>
  <c r="I391" s="1"/>
  <c r="I392" s="1"/>
  <c r="I393" s="1"/>
  <c r="I394" s="1"/>
  <c r="I395" s="1"/>
  <c r="DN395" s="1"/>
  <c r="H792"/>
  <c r="H997"/>
  <c r="H606"/>
  <c r="H539"/>
  <c r="H565"/>
  <c r="H808"/>
  <c r="H871"/>
  <c r="H438"/>
  <c r="H935"/>
  <c r="H1027"/>
  <c r="H856"/>
  <c r="H965"/>
  <c r="H728"/>
  <c r="H590"/>
  <c r="H841"/>
  <c r="H490"/>
  <c r="H902"/>
  <c r="H278"/>
  <c r="H918"/>
  <c r="H981"/>
  <c r="H886"/>
  <c r="H951"/>
  <c r="I365"/>
  <c r="I367"/>
  <c r="H367"/>
  <c r="I349"/>
  <c r="I350" s="1"/>
  <c r="I351" s="1"/>
  <c r="DN351" s="1"/>
  <c r="DO351" s="1"/>
  <c r="H349"/>
  <c r="BD383"/>
  <c r="DG383" s="1"/>
  <c r="BC383"/>
  <c r="DF383" s="1"/>
  <c r="BB383"/>
  <c r="DE383" s="1"/>
  <c r="BA383"/>
  <c r="DD383" s="1"/>
  <c r="AZ383"/>
  <c r="DC383" s="1"/>
  <c r="AY383"/>
  <c r="DB383" s="1"/>
  <c r="AX383"/>
  <c r="DA383" s="1"/>
  <c r="AW383"/>
  <c r="CZ383" s="1"/>
  <c r="AV383"/>
  <c r="CY383" s="1"/>
  <c r="AU383"/>
  <c r="CX383" s="1"/>
  <c r="AT383"/>
  <c r="CW383" s="1"/>
  <c r="AS383"/>
  <c r="CV383" s="1"/>
  <c r="AR383"/>
  <c r="CU383" s="1"/>
  <c r="AQ383"/>
  <c r="CT383" s="1"/>
  <c r="AP383"/>
  <c r="CS383" s="1"/>
  <c r="AO383"/>
  <c r="CR383" s="1"/>
  <c r="AN383"/>
  <c r="CQ383" s="1"/>
  <c r="AM383"/>
  <c r="CP383" s="1"/>
  <c r="AL383"/>
  <c r="CO383" s="1"/>
  <c r="AK383"/>
  <c r="CN383" s="1"/>
  <c r="AH383"/>
  <c r="CK383" s="1"/>
  <c r="AG383"/>
  <c r="CJ383" s="1"/>
  <c r="AF383"/>
  <c r="CI383" s="1"/>
  <c r="AE383"/>
  <c r="CH383" s="1"/>
  <c r="AD383"/>
  <c r="CG383" s="1"/>
  <c r="AC383"/>
  <c r="CF383" s="1"/>
  <c r="AB383"/>
  <c r="CE383" s="1"/>
  <c r="AA383"/>
  <c r="CD383" s="1"/>
  <c r="Z383"/>
  <c r="CC383" s="1"/>
  <c r="Y383"/>
  <c r="CB383" s="1"/>
  <c r="X383"/>
  <c r="CA383" s="1"/>
  <c r="W383"/>
  <c r="BZ383" s="1"/>
  <c r="V383"/>
  <c r="BY383" s="1"/>
  <c r="U383"/>
  <c r="BX383" s="1"/>
  <c r="T383"/>
  <c r="BW383" s="1"/>
  <c r="S383"/>
  <c r="BV383" s="1"/>
  <c r="R383"/>
  <c r="BU383" s="1"/>
  <c r="Q383"/>
  <c r="BT383" s="1"/>
  <c r="P383"/>
  <c r="BS383" s="1"/>
  <c r="O383"/>
  <c r="BR383" s="1"/>
  <c r="N383"/>
  <c r="BQ383" s="1"/>
  <c r="M383"/>
  <c r="BP383" s="1"/>
  <c r="L383"/>
  <c r="BO383" s="1"/>
  <c r="K383"/>
  <c r="BN383" s="1"/>
  <c r="E383"/>
  <c r="I328"/>
  <c r="I329" s="1"/>
  <c r="I330" s="1"/>
  <c r="I331" s="1"/>
  <c r="I332" s="1"/>
  <c r="I333" s="1"/>
  <c r="I334" s="1"/>
  <c r="I335" s="1"/>
  <c r="DN335" s="1"/>
  <c r="DO335" s="1"/>
  <c r="H328"/>
  <c r="I316"/>
  <c r="I317"/>
  <c r="H311"/>
  <c r="I310"/>
  <c r="I311" s="1"/>
  <c r="I312" s="1"/>
  <c r="DN312" s="1"/>
  <c r="DO312" s="1"/>
  <c r="H300"/>
  <c r="H301"/>
  <c r="H294"/>
  <c r="DL1445" l="1"/>
  <c r="DJ1445"/>
  <c r="DH1445"/>
  <c r="DB1445"/>
  <c r="CZ1445"/>
  <c r="CX1445"/>
  <c r="CV1445"/>
  <c r="CT1445"/>
  <c r="CR1445"/>
  <c r="CP1445"/>
  <c r="CN1445"/>
  <c r="CL1445"/>
  <c r="CJ1445"/>
  <c r="CH1445"/>
  <c r="CF1445"/>
  <c r="CD1445"/>
  <c r="CB1445"/>
  <c r="BZ1445"/>
  <c r="BX1445"/>
  <c r="BV1445"/>
  <c r="BT1445"/>
  <c r="BR1445"/>
  <c r="BP1445"/>
  <c r="BN1445"/>
  <c r="DM1445"/>
  <c r="DK1445"/>
  <c r="DI1445"/>
  <c r="DC1445"/>
  <c r="DA1445"/>
  <c r="CY1445"/>
  <c r="CW1445"/>
  <c r="CU1445"/>
  <c r="CS1445"/>
  <c r="CQ1445"/>
  <c r="CO1445"/>
  <c r="CM1445"/>
  <c r="CK1445"/>
  <c r="CI1445"/>
  <c r="CG1445"/>
  <c r="CE1445"/>
  <c r="CC1445"/>
  <c r="CA1445"/>
  <c r="BY1445"/>
  <c r="BW1445"/>
  <c r="BU1445"/>
  <c r="BS1445"/>
  <c r="BQ1445"/>
  <c r="BO1445"/>
  <c r="DM951"/>
  <c r="DK951"/>
  <c r="DI951"/>
  <c r="DC951"/>
  <c r="DA951"/>
  <c r="CY951"/>
  <c r="CW951"/>
  <c r="CU951"/>
  <c r="CS951"/>
  <c r="CQ951"/>
  <c r="CO951"/>
  <c r="CM951"/>
  <c r="CK951"/>
  <c r="CI951"/>
  <c r="CG951"/>
  <c r="CE951"/>
  <c r="CC951"/>
  <c r="CA951"/>
  <c r="BY951"/>
  <c r="BW951"/>
  <c r="BU951"/>
  <c r="BS951"/>
  <c r="BQ951"/>
  <c r="BO951"/>
  <c r="DL951"/>
  <c r="DJ951"/>
  <c r="DH951"/>
  <c r="DB951"/>
  <c r="CZ951"/>
  <c r="CX951"/>
  <c r="CV951"/>
  <c r="CT951"/>
  <c r="CR951"/>
  <c r="CP951"/>
  <c r="CN951"/>
  <c r="CL951"/>
  <c r="CJ951"/>
  <c r="CH951"/>
  <c r="CF951"/>
  <c r="CD951"/>
  <c r="CB951"/>
  <c r="BZ951"/>
  <c r="BX951"/>
  <c r="BV951"/>
  <c r="BT951"/>
  <c r="BR951"/>
  <c r="BP951"/>
  <c r="BN951"/>
  <c r="DM981"/>
  <c r="DK981"/>
  <c r="DI981"/>
  <c r="DC981"/>
  <c r="DA981"/>
  <c r="CY981"/>
  <c r="CW981"/>
  <c r="CU981"/>
  <c r="CS981"/>
  <c r="CQ981"/>
  <c r="CO981"/>
  <c r="CM981"/>
  <c r="CK981"/>
  <c r="CI981"/>
  <c r="CG981"/>
  <c r="CE981"/>
  <c r="CC981"/>
  <c r="CA981"/>
  <c r="BY981"/>
  <c r="BW981"/>
  <c r="BU981"/>
  <c r="BS981"/>
  <c r="BQ981"/>
  <c r="BO981"/>
  <c r="DL981"/>
  <c r="DJ981"/>
  <c r="DH981"/>
  <c r="DB981"/>
  <c r="CZ981"/>
  <c r="CX981"/>
  <c r="CV981"/>
  <c r="CT981"/>
  <c r="CR981"/>
  <c r="CP981"/>
  <c r="CN981"/>
  <c r="CL981"/>
  <c r="CJ981"/>
  <c r="CH981"/>
  <c r="CF981"/>
  <c r="CD981"/>
  <c r="CB981"/>
  <c r="BZ981"/>
  <c r="BX981"/>
  <c r="BV981"/>
  <c r="BT981"/>
  <c r="BR981"/>
  <c r="BP981"/>
  <c r="BN981"/>
  <c r="DL278"/>
  <c r="DJ278"/>
  <c r="DH278"/>
  <c r="DF278"/>
  <c r="DD278"/>
  <c r="DB278"/>
  <c r="CZ278"/>
  <c r="CX278"/>
  <c r="CV278"/>
  <c r="CT278"/>
  <c r="CR278"/>
  <c r="CP278"/>
  <c r="CL278"/>
  <c r="CB278"/>
  <c r="BZ278"/>
  <c r="BX278"/>
  <c r="BV278"/>
  <c r="BT278"/>
  <c r="BR278"/>
  <c r="BP278"/>
  <c r="BN278"/>
  <c r="DM278"/>
  <c r="DK278"/>
  <c r="DI278"/>
  <c r="DG278"/>
  <c r="DE278"/>
  <c r="DC278"/>
  <c r="DA278"/>
  <c r="CY278"/>
  <c r="CW278"/>
  <c r="CU278"/>
  <c r="CS278"/>
  <c r="CQ278"/>
  <c r="CO278"/>
  <c r="CM278"/>
  <c r="CA278"/>
  <c r="BY278"/>
  <c r="BW278"/>
  <c r="BU278"/>
  <c r="BS278"/>
  <c r="BQ278"/>
  <c r="BO278"/>
  <c r="DL490"/>
  <c r="DJ490"/>
  <c r="DH490"/>
  <c r="DF490"/>
  <c r="DD490"/>
  <c r="DB490"/>
  <c r="CZ490"/>
  <c r="CX490"/>
  <c r="CV490"/>
  <c r="CT490"/>
  <c r="CR490"/>
  <c r="CP490"/>
  <c r="CL490"/>
  <c r="CB490"/>
  <c r="BZ490"/>
  <c r="BX490"/>
  <c r="BV490"/>
  <c r="BT490"/>
  <c r="BR490"/>
  <c r="BP490"/>
  <c r="BN490"/>
  <c r="DM490"/>
  <c r="DK490"/>
  <c r="DI490"/>
  <c r="DG490"/>
  <c r="DE490"/>
  <c r="DC490"/>
  <c r="DA490"/>
  <c r="CY490"/>
  <c r="CW490"/>
  <c r="CU490"/>
  <c r="CS490"/>
  <c r="CQ490"/>
  <c r="CO490"/>
  <c r="CM490"/>
  <c r="CA490"/>
  <c r="BY490"/>
  <c r="BW490"/>
  <c r="BU490"/>
  <c r="BS490"/>
  <c r="BQ490"/>
  <c r="BO490"/>
  <c r="DL590"/>
  <c r="DJ590"/>
  <c r="DH590"/>
  <c r="DB590"/>
  <c r="CZ590"/>
  <c r="CX590"/>
  <c r="CV590"/>
  <c r="CT590"/>
  <c r="CR590"/>
  <c r="CP590"/>
  <c r="CN590"/>
  <c r="CL590"/>
  <c r="CJ590"/>
  <c r="CH590"/>
  <c r="CF590"/>
  <c r="CD590"/>
  <c r="CB590"/>
  <c r="BZ590"/>
  <c r="BX590"/>
  <c r="BV590"/>
  <c r="BT590"/>
  <c r="BR590"/>
  <c r="BP590"/>
  <c r="BN590"/>
  <c r="DM590"/>
  <c r="DK590"/>
  <c r="DI590"/>
  <c r="DC590"/>
  <c r="DA590"/>
  <c r="CY590"/>
  <c r="CW590"/>
  <c r="CU590"/>
  <c r="CS590"/>
  <c r="CQ590"/>
  <c r="CO590"/>
  <c r="CM590"/>
  <c r="CK590"/>
  <c r="CI590"/>
  <c r="CG590"/>
  <c r="CE590"/>
  <c r="CC590"/>
  <c r="CA590"/>
  <c r="BY590"/>
  <c r="BW590"/>
  <c r="BU590"/>
  <c r="BS590"/>
  <c r="BQ590"/>
  <c r="BO590"/>
  <c r="DM965"/>
  <c r="DK965"/>
  <c r="DI965"/>
  <c r="DC965"/>
  <c r="DA965"/>
  <c r="CY965"/>
  <c r="CW965"/>
  <c r="CU965"/>
  <c r="CS965"/>
  <c r="CQ965"/>
  <c r="CO965"/>
  <c r="CM965"/>
  <c r="CK965"/>
  <c r="CI965"/>
  <c r="CG965"/>
  <c r="CE965"/>
  <c r="CC965"/>
  <c r="CA965"/>
  <c r="BY965"/>
  <c r="BW965"/>
  <c r="BU965"/>
  <c r="BS965"/>
  <c r="BQ965"/>
  <c r="BO965"/>
  <c r="DL965"/>
  <c r="DJ965"/>
  <c r="DH965"/>
  <c r="DB965"/>
  <c r="CZ965"/>
  <c r="CX965"/>
  <c r="CV965"/>
  <c r="CT965"/>
  <c r="CR965"/>
  <c r="CP965"/>
  <c r="CN965"/>
  <c r="CL965"/>
  <c r="CJ965"/>
  <c r="CH965"/>
  <c r="CF965"/>
  <c r="CD965"/>
  <c r="CB965"/>
  <c r="BZ965"/>
  <c r="BX965"/>
  <c r="BV965"/>
  <c r="BT965"/>
  <c r="BR965"/>
  <c r="BP965"/>
  <c r="BN965"/>
  <c r="DM1027"/>
  <c r="DK1027"/>
  <c r="DI1027"/>
  <c r="DC1027"/>
  <c r="DA1027"/>
  <c r="CY1027"/>
  <c r="CW1027"/>
  <c r="CU1027"/>
  <c r="CS1027"/>
  <c r="CQ1027"/>
  <c r="CO1027"/>
  <c r="CM1027"/>
  <c r="CK1027"/>
  <c r="CI1027"/>
  <c r="CG1027"/>
  <c r="CE1027"/>
  <c r="CC1027"/>
  <c r="CA1027"/>
  <c r="BY1027"/>
  <c r="BW1027"/>
  <c r="BU1027"/>
  <c r="BS1027"/>
  <c r="BQ1027"/>
  <c r="BO1027"/>
  <c r="DL1027"/>
  <c r="DJ1027"/>
  <c r="DH1027"/>
  <c r="DB1027"/>
  <c r="CZ1027"/>
  <c r="CX1027"/>
  <c r="CV1027"/>
  <c r="CT1027"/>
  <c r="CR1027"/>
  <c r="CP1027"/>
  <c r="CN1027"/>
  <c r="CL1027"/>
  <c r="CJ1027"/>
  <c r="CH1027"/>
  <c r="CF1027"/>
  <c r="CD1027"/>
  <c r="CB1027"/>
  <c r="BZ1027"/>
  <c r="BX1027"/>
  <c r="BV1027"/>
  <c r="BT1027"/>
  <c r="BR1027"/>
  <c r="BP1027"/>
  <c r="BN1027"/>
  <c r="DL438"/>
  <c r="DJ438"/>
  <c r="DH438"/>
  <c r="DF438"/>
  <c r="DD438"/>
  <c r="DB438"/>
  <c r="CZ438"/>
  <c r="CX438"/>
  <c r="CV438"/>
  <c r="CT438"/>
  <c r="CR438"/>
  <c r="CP438"/>
  <c r="CL438"/>
  <c r="CB438"/>
  <c r="BZ438"/>
  <c r="BX438"/>
  <c r="BV438"/>
  <c r="BT438"/>
  <c r="BR438"/>
  <c r="BP438"/>
  <c r="BN438"/>
  <c r="DM438"/>
  <c r="DK438"/>
  <c r="DI438"/>
  <c r="DG438"/>
  <c r="DE438"/>
  <c r="DC438"/>
  <c r="DA438"/>
  <c r="CY438"/>
  <c r="CW438"/>
  <c r="CU438"/>
  <c r="CS438"/>
  <c r="CQ438"/>
  <c r="CO438"/>
  <c r="CM438"/>
  <c r="CA438"/>
  <c r="BY438"/>
  <c r="BW438"/>
  <c r="BU438"/>
  <c r="BS438"/>
  <c r="BQ438"/>
  <c r="BO438"/>
  <c r="DM808"/>
  <c r="DK808"/>
  <c r="DI808"/>
  <c r="DC808"/>
  <c r="DA808"/>
  <c r="CY808"/>
  <c r="CW808"/>
  <c r="CU808"/>
  <c r="CS808"/>
  <c r="CQ808"/>
  <c r="CO808"/>
  <c r="CM808"/>
  <c r="CK808"/>
  <c r="CI808"/>
  <c r="CG808"/>
  <c r="CE808"/>
  <c r="CC808"/>
  <c r="CA808"/>
  <c r="BY808"/>
  <c r="BW808"/>
  <c r="BU808"/>
  <c r="BS808"/>
  <c r="BQ808"/>
  <c r="BO808"/>
  <c r="DL808"/>
  <c r="DJ808"/>
  <c r="DH808"/>
  <c r="DB808"/>
  <c r="CZ808"/>
  <c r="CX808"/>
  <c r="CV808"/>
  <c r="CT808"/>
  <c r="CR808"/>
  <c r="CP808"/>
  <c r="CN808"/>
  <c r="CL808"/>
  <c r="CJ808"/>
  <c r="CH808"/>
  <c r="CF808"/>
  <c r="CD808"/>
  <c r="CB808"/>
  <c r="BZ808"/>
  <c r="BX808"/>
  <c r="BV808"/>
  <c r="BT808"/>
  <c r="BR808"/>
  <c r="BP808"/>
  <c r="BN808"/>
  <c r="DL539"/>
  <c r="DJ539"/>
  <c r="DH539"/>
  <c r="DB539"/>
  <c r="CZ539"/>
  <c r="CX539"/>
  <c r="CV539"/>
  <c r="CT539"/>
  <c r="CR539"/>
  <c r="CP539"/>
  <c r="CN539"/>
  <c r="CL539"/>
  <c r="CJ539"/>
  <c r="CH539"/>
  <c r="CF539"/>
  <c r="CD539"/>
  <c r="CB539"/>
  <c r="BZ539"/>
  <c r="BX539"/>
  <c r="BV539"/>
  <c r="BT539"/>
  <c r="BR539"/>
  <c r="BP539"/>
  <c r="BN539"/>
  <c r="DM539"/>
  <c r="DK539"/>
  <c r="DI539"/>
  <c r="DC539"/>
  <c r="DA539"/>
  <c r="CY539"/>
  <c r="CW539"/>
  <c r="CU539"/>
  <c r="CS539"/>
  <c r="CQ539"/>
  <c r="CO539"/>
  <c r="CM539"/>
  <c r="CK539"/>
  <c r="CI539"/>
  <c r="CG539"/>
  <c r="CE539"/>
  <c r="CC539"/>
  <c r="CA539"/>
  <c r="BY539"/>
  <c r="BW539"/>
  <c r="BU539"/>
  <c r="BS539"/>
  <c r="BQ539"/>
  <c r="BO539"/>
  <c r="DM997"/>
  <c r="DK997"/>
  <c r="DI997"/>
  <c r="DC997"/>
  <c r="DA997"/>
  <c r="CY997"/>
  <c r="CW997"/>
  <c r="CU997"/>
  <c r="CS997"/>
  <c r="CQ997"/>
  <c r="CO997"/>
  <c r="CM997"/>
  <c r="CK997"/>
  <c r="CI997"/>
  <c r="CG997"/>
  <c r="CE997"/>
  <c r="CC997"/>
  <c r="CA997"/>
  <c r="BY997"/>
  <c r="BW997"/>
  <c r="BU997"/>
  <c r="BS997"/>
  <c r="BQ997"/>
  <c r="BO997"/>
  <c r="DL997"/>
  <c r="DJ997"/>
  <c r="DH997"/>
  <c r="DB997"/>
  <c r="CZ997"/>
  <c r="CX997"/>
  <c r="CV997"/>
  <c r="CT997"/>
  <c r="CR997"/>
  <c r="CP997"/>
  <c r="CN997"/>
  <c r="CL997"/>
  <c r="CJ997"/>
  <c r="CH997"/>
  <c r="CF997"/>
  <c r="CD997"/>
  <c r="CB997"/>
  <c r="BZ997"/>
  <c r="BX997"/>
  <c r="BV997"/>
  <c r="BT997"/>
  <c r="BR997"/>
  <c r="BP997"/>
  <c r="BN997"/>
  <c r="DL1309"/>
  <c r="DJ1309"/>
  <c r="DH1309"/>
  <c r="DB1309"/>
  <c r="CZ1309"/>
  <c r="CX1309"/>
  <c r="CV1309"/>
  <c r="CT1309"/>
  <c r="CR1309"/>
  <c r="CP1309"/>
  <c r="CN1309"/>
  <c r="CL1309"/>
  <c r="CJ1309"/>
  <c r="CH1309"/>
  <c r="CF1309"/>
  <c r="CD1309"/>
  <c r="CB1309"/>
  <c r="BZ1309"/>
  <c r="BX1309"/>
  <c r="BV1309"/>
  <c r="BT1309"/>
  <c r="BR1309"/>
  <c r="BP1309"/>
  <c r="BN1309"/>
  <c r="DM1309"/>
  <c r="DK1309"/>
  <c r="DI1309"/>
  <c r="DC1309"/>
  <c r="DA1309"/>
  <c r="CY1309"/>
  <c r="CW1309"/>
  <c r="CU1309"/>
  <c r="CS1309"/>
  <c r="CQ1309"/>
  <c r="CO1309"/>
  <c r="CM1309"/>
  <c r="CK1309"/>
  <c r="CI1309"/>
  <c r="CG1309"/>
  <c r="CE1309"/>
  <c r="CC1309"/>
  <c r="CA1309"/>
  <c r="BY1309"/>
  <c r="BW1309"/>
  <c r="BU1309"/>
  <c r="BS1309"/>
  <c r="BQ1309"/>
  <c r="BO1309"/>
  <c r="DL301"/>
  <c r="DJ301"/>
  <c r="DH301"/>
  <c r="DB301"/>
  <c r="CZ301"/>
  <c r="CX301"/>
  <c r="CV301"/>
  <c r="CT301"/>
  <c r="CR301"/>
  <c r="CP301"/>
  <c r="CN301"/>
  <c r="CL301"/>
  <c r="CJ301"/>
  <c r="CH301"/>
  <c r="CF301"/>
  <c r="CD301"/>
  <c r="CB301"/>
  <c r="BZ301"/>
  <c r="BX301"/>
  <c r="BV301"/>
  <c r="BT301"/>
  <c r="BR301"/>
  <c r="BP301"/>
  <c r="BN301"/>
  <c r="DM301"/>
  <c r="DK301"/>
  <c r="DI301"/>
  <c r="DC301"/>
  <c r="DA301"/>
  <c r="CY301"/>
  <c r="CW301"/>
  <c r="CU301"/>
  <c r="CS301"/>
  <c r="CQ301"/>
  <c r="CO301"/>
  <c r="CM301"/>
  <c r="CK301"/>
  <c r="CI301"/>
  <c r="CG301"/>
  <c r="CE301"/>
  <c r="CC301"/>
  <c r="CA301"/>
  <c r="BY301"/>
  <c r="BW301"/>
  <c r="BU301"/>
  <c r="BS301"/>
  <c r="BQ301"/>
  <c r="BO301"/>
  <c r="DL294"/>
  <c r="DJ294"/>
  <c r="DH294"/>
  <c r="DF294"/>
  <c r="DD294"/>
  <c r="DB294"/>
  <c r="CZ294"/>
  <c r="CX294"/>
  <c r="CV294"/>
  <c r="CT294"/>
  <c r="CR294"/>
  <c r="CP294"/>
  <c r="CL294"/>
  <c r="CB294"/>
  <c r="BZ294"/>
  <c r="BX294"/>
  <c r="BV294"/>
  <c r="BT294"/>
  <c r="BR294"/>
  <c r="BP294"/>
  <c r="BN294"/>
  <c r="DM294"/>
  <c r="DK294"/>
  <c r="DI294"/>
  <c r="DG294"/>
  <c r="DE294"/>
  <c r="DC294"/>
  <c r="DA294"/>
  <c r="CY294"/>
  <c r="CW294"/>
  <c r="CU294"/>
  <c r="CS294"/>
  <c r="CQ294"/>
  <c r="CO294"/>
  <c r="CM294"/>
  <c r="CA294"/>
  <c r="BY294"/>
  <c r="BW294"/>
  <c r="BU294"/>
  <c r="BS294"/>
  <c r="BQ294"/>
  <c r="BO294"/>
  <c r="DL311"/>
  <c r="DJ311"/>
  <c r="DH311"/>
  <c r="DF311"/>
  <c r="DD311"/>
  <c r="DB311"/>
  <c r="CZ311"/>
  <c r="CX311"/>
  <c r="CV311"/>
  <c r="CT311"/>
  <c r="CR311"/>
  <c r="CP311"/>
  <c r="CL311"/>
  <c r="CB311"/>
  <c r="BZ311"/>
  <c r="BX311"/>
  <c r="BV311"/>
  <c r="BT311"/>
  <c r="BR311"/>
  <c r="BP311"/>
  <c r="BN311"/>
  <c r="DM311"/>
  <c r="DK311"/>
  <c r="DI311"/>
  <c r="DG311"/>
  <c r="DE311"/>
  <c r="DC311"/>
  <c r="DA311"/>
  <c r="CY311"/>
  <c r="CW311"/>
  <c r="CU311"/>
  <c r="CS311"/>
  <c r="CQ311"/>
  <c r="CO311"/>
  <c r="CM311"/>
  <c r="CA311"/>
  <c r="BY311"/>
  <c r="BW311"/>
  <c r="BU311"/>
  <c r="BS311"/>
  <c r="BQ311"/>
  <c r="BO311"/>
  <c r="DM886"/>
  <c r="DK886"/>
  <c r="DI886"/>
  <c r="DC886"/>
  <c r="DA886"/>
  <c r="CY886"/>
  <c r="CW886"/>
  <c r="CU886"/>
  <c r="CS886"/>
  <c r="CQ886"/>
  <c r="CO886"/>
  <c r="CM886"/>
  <c r="CK886"/>
  <c r="CI886"/>
  <c r="CG886"/>
  <c r="CE886"/>
  <c r="CC886"/>
  <c r="CA886"/>
  <c r="BY886"/>
  <c r="BW886"/>
  <c r="BU886"/>
  <c r="BS886"/>
  <c r="BQ886"/>
  <c r="BO886"/>
  <c r="DJ886"/>
  <c r="DB886"/>
  <c r="CX886"/>
  <c r="CT886"/>
  <c r="CP886"/>
  <c r="CL886"/>
  <c r="CH886"/>
  <c r="CD886"/>
  <c r="BZ886"/>
  <c r="BV886"/>
  <c r="BR886"/>
  <c r="BN886"/>
  <c r="DL886"/>
  <c r="DH886"/>
  <c r="CZ886"/>
  <c r="CV886"/>
  <c r="CR886"/>
  <c r="CN886"/>
  <c r="CJ886"/>
  <c r="CF886"/>
  <c r="CB886"/>
  <c r="BX886"/>
  <c r="BT886"/>
  <c r="BP886"/>
  <c r="DM918"/>
  <c r="DK918"/>
  <c r="DI918"/>
  <c r="DC918"/>
  <c r="DA918"/>
  <c r="CY918"/>
  <c r="CW918"/>
  <c r="CU918"/>
  <c r="CS918"/>
  <c r="CQ918"/>
  <c r="CO918"/>
  <c r="CM918"/>
  <c r="CK918"/>
  <c r="CI918"/>
  <c r="CG918"/>
  <c r="CE918"/>
  <c r="CC918"/>
  <c r="CA918"/>
  <c r="BY918"/>
  <c r="BW918"/>
  <c r="BU918"/>
  <c r="BS918"/>
  <c r="BQ918"/>
  <c r="BO918"/>
  <c r="DL918"/>
  <c r="DJ918"/>
  <c r="DH918"/>
  <c r="DB918"/>
  <c r="CZ918"/>
  <c r="CX918"/>
  <c r="CV918"/>
  <c r="CT918"/>
  <c r="CR918"/>
  <c r="CP918"/>
  <c r="CN918"/>
  <c r="CL918"/>
  <c r="CJ918"/>
  <c r="CH918"/>
  <c r="CF918"/>
  <c r="CD918"/>
  <c r="CB918"/>
  <c r="BZ918"/>
  <c r="BX918"/>
  <c r="BV918"/>
  <c r="BT918"/>
  <c r="BR918"/>
  <c r="BP918"/>
  <c r="BN918"/>
  <c r="DM902"/>
  <c r="DK902"/>
  <c r="DI902"/>
  <c r="DG902"/>
  <c r="DE902"/>
  <c r="CY902"/>
  <c r="CW902"/>
  <c r="CU902"/>
  <c r="CS902"/>
  <c r="CQ902"/>
  <c r="CO902"/>
  <c r="CM902"/>
  <c r="CK902"/>
  <c r="CI902"/>
  <c r="CG902"/>
  <c r="CE902"/>
  <c r="CC902"/>
  <c r="CA902"/>
  <c r="BY902"/>
  <c r="BW902"/>
  <c r="BU902"/>
  <c r="BS902"/>
  <c r="BQ902"/>
  <c r="BO902"/>
  <c r="DL902"/>
  <c r="DJ902"/>
  <c r="DH902"/>
  <c r="DF902"/>
  <c r="CZ902"/>
  <c r="CX902"/>
  <c r="CV902"/>
  <c r="CT902"/>
  <c r="CR902"/>
  <c r="CP902"/>
  <c r="CN902"/>
  <c r="CL902"/>
  <c r="CJ902"/>
  <c r="CH902"/>
  <c r="CF902"/>
  <c r="CD902"/>
  <c r="CB902"/>
  <c r="BZ902"/>
  <c r="BX902"/>
  <c r="BV902"/>
  <c r="BT902"/>
  <c r="BR902"/>
  <c r="BP902"/>
  <c r="BN902"/>
  <c r="DM841"/>
  <c r="DK841"/>
  <c r="DI841"/>
  <c r="DG841"/>
  <c r="DE841"/>
  <c r="DC841"/>
  <c r="CW841"/>
  <c r="CU841"/>
  <c r="CS841"/>
  <c r="CQ841"/>
  <c r="CO841"/>
  <c r="CM841"/>
  <c r="CK841"/>
  <c r="CI841"/>
  <c r="CG841"/>
  <c r="CE841"/>
  <c r="CC841"/>
  <c r="CA841"/>
  <c r="BY841"/>
  <c r="BW841"/>
  <c r="BU841"/>
  <c r="BS841"/>
  <c r="BQ841"/>
  <c r="BO841"/>
  <c r="DL841"/>
  <c r="DJ841"/>
  <c r="DH841"/>
  <c r="DF841"/>
  <c r="DD841"/>
  <c r="CX841"/>
  <c r="CV841"/>
  <c r="CT841"/>
  <c r="CR841"/>
  <c r="CP841"/>
  <c r="CN841"/>
  <c r="CL841"/>
  <c r="CJ841"/>
  <c r="CH841"/>
  <c r="CF841"/>
  <c r="CD841"/>
  <c r="CB841"/>
  <c r="BZ841"/>
  <c r="BX841"/>
  <c r="BV841"/>
  <c r="BT841"/>
  <c r="BR841"/>
  <c r="BP841"/>
  <c r="BN841"/>
  <c r="DM728"/>
  <c r="DK728"/>
  <c r="DI728"/>
  <c r="DC728"/>
  <c r="DA728"/>
  <c r="CY728"/>
  <c r="CW728"/>
  <c r="CU728"/>
  <c r="CS728"/>
  <c r="CQ728"/>
  <c r="CO728"/>
  <c r="CM728"/>
  <c r="CK728"/>
  <c r="CI728"/>
  <c r="CG728"/>
  <c r="CE728"/>
  <c r="CC728"/>
  <c r="CA728"/>
  <c r="BY728"/>
  <c r="BW728"/>
  <c r="BU728"/>
  <c r="BS728"/>
  <c r="BQ728"/>
  <c r="BO728"/>
  <c r="DL728"/>
  <c r="DJ728"/>
  <c r="DH728"/>
  <c r="DB728"/>
  <c r="CZ728"/>
  <c r="CX728"/>
  <c r="CV728"/>
  <c r="CT728"/>
  <c r="CR728"/>
  <c r="CP728"/>
  <c r="CN728"/>
  <c r="CL728"/>
  <c r="CJ728"/>
  <c r="CH728"/>
  <c r="CF728"/>
  <c r="CD728"/>
  <c r="CB728"/>
  <c r="BZ728"/>
  <c r="BX728"/>
  <c r="BV728"/>
  <c r="BT728"/>
  <c r="BR728"/>
  <c r="BP728"/>
  <c r="BN728"/>
  <c r="DM856"/>
  <c r="DK856"/>
  <c r="DI856"/>
  <c r="DC856"/>
  <c r="DA856"/>
  <c r="CY856"/>
  <c r="CW856"/>
  <c r="CU856"/>
  <c r="CS856"/>
  <c r="CQ856"/>
  <c r="CO856"/>
  <c r="CM856"/>
  <c r="CK856"/>
  <c r="CI856"/>
  <c r="CG856"/>
  <c r="CE856"/>
  <c r="CC856"/>
  <c r="CA856"/>
  <c r="BY856"/>
  <c r="BW856"/>
  <c r="BU856"/>
  <c r="BS856"/>
  <c r="BQ856"/>
  <c r="BO856"/>
  <c r="DL856"/>
  <c r="DH856"/>
  <c r="CZ856"/>
  <c r="CV856"/>
  <c r="CR856"/>
  <c r="CN856"/>
  <c r="CJ856"/>
  <c r="CF856"/>
  <c r="CB856"/>
  <c r="BX856"/>
  <c r="BT856"/>
  <c r="BP856"/>
  <c r="DJ856"/>
  <c r="DB856"/>
  <c r="CX856"/>
  <c r="CT856"/>
  <c r="CP856"/>
  <c r="CL856"/>
  <c r="CH856"/>
  <c r="CD856"/>
  <c r="BZ856"/>
  <c r="BV856"/>
  <c r="BR856"/>
  <c r="BN856"/>
  <c r="DM935"/>
  <c r="DK935"/>
  <c r="DI935"/>
  <c r="DC935"/>
  <c r="DA935"/>
  <c r="CY935"/>
  <c r="CW935"/>
  <c r="CU935"/>
  <c r="CS935"/>
  <c r="CQ935"/>
  <c r="CO935"/>
  <c r="CM935"/>
  <c r="CK935"/>
  <c r="CI935"/>
  <c r="CG935"/>
  <c r="CE935"/>
  <c r="CC935"/>
  <c r="CA935"/>
  <c r="BY935"/>
  <c r="BW935"/>
  <c r="BU935"/>
  <c r="BS935"/>
  <c r="BQ935"/>
  <c r="BO935"/>
  <c r="DL935"/>
  <c r="DJ935"/>
  <c r="DH935"/>
  <c r="DB935"/>
  <c r="CZ935"/>
  <c r="CX935"/>
  <c r="CV935"/>
  <c r="CT935"/>
  <c r="CR935"/>
  <c r="CP935"/>
  <c r="CN935"/>
  <c r="CL935"/>
  <c r="CJ935"/>
  <c r="CH935"/>
  <c r="CF935"/>
  <c r="CD935"/>
  <c r="CB935"/>
  <c r="BZ935"/>
  <c r="BX935"/>
  <c r="BV935"/>
  <c r="BT935"/>
  <c r="BR935"/>
  <c r="BP935"/>
  <c r="BN935"/>
  <c r="DM871"/>
  <c r="DK871"/>
  <c r="DI871"/>
  <c r="DC871"/>
  <c r="DA871"/>
  <c r="CY871"/>
  <c r="CW871"/>
  <c r="CU871"/>
  <c r="CS871"/>
  <c r="CQ871"/>
  <c r="CO871"/>
  <c r="CM871"/>
  <c r="CK871"/>
  <c r="CI871"/>
  <c r="CG871"/>
  <c r="CE871"/>
  <c r="CC871"/>
  <c r="CA871"/>
  <c r="BY871"/>
  <c r="BW871"/>
  <c r="BU871"/>
  <c r="BS871"/>
  <c r="BQ871"/>
  <c r="BO871"/>
  <c r="DJ871"/>
  <c r="DB871"/>
  <c r="CX871"/>
  <c r="CT871"/>
  <c r="CP871"/>
  <c r="CL871"/>
  <c r="CH871"/>
  <c r="CD871"/>
  <c r="BZ871"/>
  <c r="BV871"/>
  <c r="BR871"/>
  <c r="BN871"/>
  <c r="DL871"/>
  <c r="DH871"/>
  <c r="CZ871"/>
  <c r="CV871"/>
  <c r="CR871"/>
  <c r="CN871"/>
  <c r="CJ871"/>
  <c r="CF871"/>
  <c r="CB871"/>
  <c r="BX871"/>
  <c r="BT871"/>
  <c r="BP871"/>
  <c r="DL565"/>
  <c r="DJ565"/>
  <c r="DH565"/>
  <c r="DF565"/>
  <c r="DD565"/>
  <c r="CZ565"/>
  <c r="CX565"/>
  <c r="CV565"/>
  <c r="CT565"/>
  <c r="CR565"/>
  <c r="CP565"/>
  <c r="CN565"/>
  <c r="CL565"/>
  <c r="CJ565"/>
  <c r="CH565"/>
  <c r="CF565"/>
  <c r="CD565"/>
  <c r="CB565"/>
  <c r="BZ565"/>
  <c r="BX565"/>
  <c r="BV565"/>
  <c r="BT565"/>
  <c r="BR565"/>
  <c r="BP565"/>
  <c r="BN565"/>
  <c r="DM565"/>
  <c r="DK565"/>
  <c r="DI565"/>
  <c r="DG565"/>
  <c r="DE565"/>
  <c r="DA565"/>
  <c r="CY565"/>
  <c r="CW565"/>
  <c r="CU565"/>
  <c r="CS565"/>
  <c r="CQ565"/>
  <c r="CO565"/>
  <c r="CM565"/>
  <c r="CK565"/>
  <c r="CI565"/>
  <c r="CG565"/>
  <c r="CE565"/>
  <c r="CC565"/>
  <c r="CA565"/>
  <c r="BY565"/>
  <c r="BW565"/>
  <c r="BU565"/>
  <c r="BS565"/>
  <c r="BQ565"/>
  <c r="BO565"/>
  <c r="DL606"/>
  <c r="DJ606"/>
  <c r="DH606"/>
  <c r="DB606"/>
  <c r="CZ606"/>
  <c r="CX606"/>
  <c r="CV606"/>
  <c r="CT606"/>
  <c r="CR606"/>
  <c r="CP606"/>
  <c r="CN606"/>
  <c r="CL606"/>
  <c r="CJ606"/>
  <c r="CH606"/>
  <c r="CF606"/>
  <c r="CD606"/>
  <c r="CB606"/>
  <c r="BZ606"/>
  <c r="BX606"/>
  <c r="BV606"/>
  <c r="BT606"/>
  <c r="BR606"/>
  <c r="BP606"/>
  <c r="BN606"/>
  <c r="DM606"/>
  <c r="DK606"/>
  <c r="DI606"/>
  <c r="DC606"/>
  <c r="DA606"/>
  <c r="CY606"/>
  <c r="CW606"/>
  <c r="CU606"/>
  <c r="CS606"/>
  <c r="CQ606"/>
  <c r="CO606"/>
  <c r="CM606"/>
  <c r="CK606"/>
  <c r="CI606"/>
  <c r="CG606"/>
  <c r="CE606"/>
  <c r="CC606"/>
  <c r="CA606"/>
  <c r="BY606"/>
  <c r="BW606"/>
  <c r="BU606"/>
  <c r="BS606"/>
  <c r="BQ606"/>
  <c r="BO606"/>
  <c r="DM792"/>
  <c r="DK792"/>
  <c r="DI792"/>
  <c r="DC792"/>
  <c r="DA792"/>
  <c r="CY792"/>
  <c r="CW792"/>
  <c r="CU792"/>
  <c r="CS792"/>
  <c r="CQ792"/>
  <c r="CO792"/>
  <c r="CM792"/>
  <c r="CK792"/>
  <c r="CI792"/>
  <c r="CG792"/>
  <c r="CE792"/>
  <c r="CC792"/>
  <c r="CA792"/>
  <c r="BY792"/>
  <c r="BW792"/>
  <c r="BU792"/>
  <c r="BS792"/>
  <c r="BQ792"/>
  <c r="BO792"/>
  <c r="DL792"/>
  <c r="DJ792"/>
  <c r="DH792"/>
  <c r="DB792"/>
  <c r="CZ792"/>
  <c r="CX792"/>
  <c r="CV792"/>
  <c r="CT792"/>
  <c r="CR792"/>
  <c r="CP792"/>
  <c r="CN792"/>
  <c r="CL792"/>
  <c r="CJ792"/>
  <c r="CH792"/>
  <c r="CF792"/>
  <c r="CD792"/>
  <c r="CB792"/>
  <c r="BZ792"/>
  <c r="BX792"/>
  <c r="BV792"/>
  <c r="BT792"/>
  <c r="BR792"/>
  <c r="BP792"/>
  <c r="BN792"/>
  <c r="DL1330"/>
  <c r="DJ1330"/>
  <c r="DH1330"/>
  <c r="DB1330"/>
  <c r="CZ1330"/>
  <c r="CX1330"/>
  <c r="CV1330"/>
  <c r="CT1330"/>
  <c r="CR1330"/>
  <c r="CP1330"/>
  <c r="CN1330"/>
  <c r="CL1330"/>
  <c r="CJ1330"/>
  <c r="CH1330"/>
  <c r="CF1330"/>
  <c r="CD1330"/>
  <c r="CB1330"/>
  <c r="BZ1330"/>
  <c r="BX1330"/>
  <c r="BV1330"/>
  <c r="BT1330"/>
  <c r="BR1330"/>
  <c r="BP1330"/>
  <c r="BN1330"/>
  <c r="DM1330"/>
  <c r="DK1330"/>
  <c r="DI1330"/>
  <c r="DC1330"/>
  <c r="DA1330"/>
  <c r="CY1330"/>
  <c r="CW1330"/>
  <c r="CU1330"/>
  <c r="CS1330"/>
  <c r="CQ1330"/>
  <c r="CO1330"/>
  <c r="CM1330"/>
  <c r="CK1330"/>
  <c r="CI1330"/>
  <c r="CG1330"/>
  <c r="CE1330"/>
  <c r="CC1330"/>
  <c r="CA1330"/>
  <c r="BY1330"/>
  <c r="BW1330"/>
  <c r="BU1330"/>
  <c r="BS1330"/>
  <c r="BQ1330"/>
  <c r="BO1330"/>
  <c r="DL1367"/>
  <c r="DJ1367"/>
  <c r="DH1367"/>
  <c r="DB1367"/>
  <c r="CZ1367"/>
  <c r="CX1367"/>
  <c r="CV1367"/>
  <c r="CT1367"/>
  <c r="CR1367"/>
  <c r="CP1367"/>
  <c r="CN1367"/>
  <c r="CL1367"/>
  <c r="CJ1367"/>
  <c r="CH1367"/>
  <c r="CF1367"/>
  <c r="CD1367"/>
  <c r="CB1367"/>
  <c r="BZ1367"/>
  <c r="BX1367"/>
  <c r="BV1367"/>
  <c r="BT1367"/>
  <c r="BR1367"/>
  <c r="BP1367"/>
  <c r="BN1367"/>
  <c r="DM1367"/>
  <c r="DK1367"/>
  <c r="DI1367"/>
  <c r="DC1367"/>
  <c r="DA1367"/>
  <c r="CY1367"/>
  <c r="CW1367"/>
  <c r="CU1367"/>
  <c r="CS1367"/>
  <c r="CQ1367"/>
  <c r="CO1367"/>
  <c r="CM1367"/>
  <c r="CK1367"/>
  <c r="CI1367"/>
  <c r="CG1367"/>
  <c r="CE1367"/>
  <c r="CC1367"/>
  <c r="CA1367"/>
  <c r="BY1367"/>
  <c r="BW1367"/>
  <c r="BU1367"/>
  <c r="BS1367"/>
  <c r="BQ1367"/>
  <c r="BO1367"/>
  <c r="DL1292"/>
  <c r="DJ1292"/>
  <c r="DH1292"/>
  <c r="DB1292"/>
  <c r="CZ1292"/>
  <c r="CX1292"/>
  <c r="CV1292"/>
  <c r="CT1292"/>
  <c r="CR1292"/>
  <c r="CP1292"/>
  <c r="CN1292"/>
  <c r="CL1292"/>
  <c r="CJ1292"/>
  <c r="CH1292"/>
  <c r="CF1292"/>
  <c r="CD1292"/>
  <c r="CB1292"/>
  <c r="BZ1292"/>
  <c r="BX1292"/>
  <c r="BV1292"/>
  <c r="BT1292"/>
  <c r="BR1292"/>
  <c r="BP1292"/>
  <c r="BN1292"/>
  <c r="DM1292"/>
  <c r="DK1292"/>
  <c r="DI1292"/>
  <c r="DC1292"/>
  <c r="DA1292"/>
  <c r="CY1292"/>
  <c r="CW1292"/>
  <c r="CU1292"/>
  <c r="CS1292"/>
  <c r="CQ1292"/>
  <c r="CO1292"/>
  <c r="CM1292"/>
  <c r="CK1292"/>
  <c r="CI1292"/>
  <c r="CG1292"/>
  <c r="CE1292"/>
  <c r="CC1292"/>
  <c r="CA1292"/>
  <c r="BY1292"/>
  <c r="BW1292"/>
  <c r="BU1292"/>
  <c r="BS1292"/>
  <c r="BQ1292"/>
  <c r="BO1292"/>
  <c r="H1368"/>
  <c r="DN1367"/>
  <c r="DQ1367" s="1"/>
  <c r="DR1367" s="1"/>
  <c r="DS1367" s="1"/>
  <c r="DN1292"/>
  <c r="DQ1292" s="1"/>
  <c r="DR1292" s="1"/>
  <c r="DS1292" s="1"/>
  <c r="H1293"/>
  <c r="DN1330"/>
  <c r="DQ1330" s="1"/>
  <c r="DR1330" s="1"/>
  <c r="DS1330" s="1"/>
  <c r="H1310"/>
  <c r="DN1309"/>
  <c r="DQ1309" s="1"/>
  <c r="DR1309" s="1"/>
  <c r="DS1309" s="1"/>
  <c r="AG1448"/>
  <c r="AF1457"/>
  <c r="AF1455"/>
  <c r="AM1456"/>
  <c r="AW1454"/>
  <c r="DP335"/>
  <c r="DQ335" s="1"/>
  <c r="DR335" s="1"/>
  <c r="DS335" s="1"/>
  <c r="DP312"/>
  <c r="DQ312" s="1"/>
  <c r="DR312" s="1"/>
  <c r="DS312" s="1"/>
  <c r="DP351"/>
  <c r="DQ351" s="1"/>
  <c r="DR351" s="1"/>
  <c r="DS351" s="1"/>
  <c r="DQ950"/>
  <c r="DR950" s="1"/>
  <c r="DS950" s="1"/>
  <c r="DQ855"/>
  <c r="DR855" s="1"/>
  <c r="DS855" s="1"/>
  <c r="DQ1348"/>
  <c r="DR1348" s="1"/>
  <c r="DS1348" s="1"/>
  <c r="DQ870"/>
  <c r="DR870" s="1"/>
  <c r="DS870" s="1"/>
  <c r="DQ564"/>
  <c r="DR564" s="1"/>
  <c r="DS564" s="1"/>
  <c r="DQ489"/>
  <c r="DR489" s="1"/>
  <c r="DS489" s="1"/>
  <c r="DQ964"/>
  <c r="DR964" s="1"/>
  <c r="DS964" s="1"/>
  <c r="DQ917"/>
  <c r="DR917" s="1"/>
  <c r="DS917" s="1"/>
  <c r="DP277"/>
  <c r="DQ277" s="1"/>
  <c r="DR277" s="1"/>
  <c r="DS277" s="1"/>
  <c r="DQ791"/>
  <c r="DR791" s="1"/>
  <c r="DS791" s="1"/>
  <c r="DQ395"/>
  <c r="DR395" s="1"/>
  <c r="DS395" s="1"/>
  <c r="DQ885"/>
  <c r="DR885" s="1"/>
  <c r="DS885" s="1"/>
  <c r="DQ1026"/>
  <c r="DR1026" s="1"/>
  <c r="DS1026" s="1"/>
  <c r="DQ934"/>
  <c r="DR934" s="1"/>
  <c r="DS934" s="1"/>
  <c r="DP437"/>
  <c r="DQ437" s="1"/>
  <c r="DR437" s="1"/>
  <c r="DS437" s="1"/>
  <c r="DQ807"/>
  <c r="DR807" s="1"/>
  <c r="DS807" s="1"/>
  <c r="DQ901"/>
  <c r="DR901" s="1"/>
  <c r="DS901" s="1"/>
  <c r="DQ840"/>
  <c r="DR840" s="1"/>
  <c r="DS840" s="1"/>
  <c r="DQ589"/>
  <c r="DR589" s="1"/>
  <c r="DS589" s="1"/>
  <c r="DQ980"/>
  <c r="DR980" s="1"/>
  <c r="DS980" s="1"/>
  <c r="DQ1444"/>
  <c r="DR1444" s="1"/>
  <c r="DS1444" s="1"/>
  <c r="DQ1255"/>
  <c r="DR1255" s="1"/>
  <c r="DS1255" s="1"/>
  <c r="DQ996"/>
  <c r="DR996" s="1"/>
  <c r="DS996" s="1"/>
  <c r="DN328"/>
  <c r="DO328" s="1"/>
  <c r="DN300"/>
  <c r="DO300" s="1"/>
  <c r="DN349"/>
  <c r="DO349" s="1"/>
  <c r="DN367"/>
  <c r="DO367" s="1"/>
  <c r="DN294"/>
  <c r="DO294" s="1"/>
  <c r="DN301"/>
  <c r="DN490"/>
  <c r="DO490" s="1"/>
  <c r="DN590"/>
  <c r="DN965"/>
  <c r="DN1027"/>
  <c r="DN935"/>
  <c r="DN1256"/>
  <c r="DN565"/>
  <c r="DN606"/>
  <c r="DN792"/>
  <c r="DN311"/>
  <c r="DO311" s="1"/>
  <c r="DN951"/>
  <c r="DN981"/>
  <c r="DN1445"/>
  <c r="DN728"/>
  <c r="DN1349"/>
  <c r="DN871"/>
  <c r="DN808"/>
  <c r="DN539"/>
  <c r="DN997"/>
  <c r="DN841"/>
  <c r="DQ841" s="1"/>
  <c r="DN856"/>
  <c r="DQ856" s="1"/>
  <c r="DR727"/>
  <c r="DS727" s="1"/>
  <c r="DO605"/>
  <c r="I396"/>
  <c r="I397" s="1"/>
  <c r="I398" s="1"/>
  <c r="DN398" s="1"/>
  <c r="I336"/>
  <c r="I337" s="1"/>
  <c r="I338" s="1"/>
  <c r="I339" s="1"/>
  <c r="I340" s="1"/>
  <c r="DN340" s="1"/>
  <c r="I313"/>
  <c r="I314" s="1"/>
  <c r="I315" s="1"/>
  <c r="DN315" s="1"/>
  <c r="DO315" s="1"/>
  <c r="I352"/>
  <c r="I353" s="1"/>
  <c r="I354" s="1"/>
  <c r="I355" s="1"/>
  <c r="I356" s="1"/>
  <c r="I358" s="1"/>
  <c r="I359" s="1"/>
  <c r="I360" s="1"/>
  <c r="DN360" s="1"/>
  <c r="H330"/>
  <c r="H295"/>
  <c r="H350"/>
  <c r="H887"/>
  <c r="H982"/>
  <c r="H919"/>
  <c r="H491"/>
  <c r="H729"/>
  <c r="H857"/>
  <c r="H439"/>
  <c r="H607"/>
  <c r="H793"/>
  <c r="H312"/>
  <c r="H952"/>
  <c r="H279"/>
  <c r="H903"/>
  <c r="H842"/>
  <c r="H591"/>
  <c r="H966"/>
  <c r="H936"/>
  <c r="H872"/>
  <c r="H809"/>
  <c r="H540"/>
  <c r="H998"/>
  <c r="H369"/>
  <c r="I369"/>
  <c r="I370" s="1"/>
  <c r="I371" s="1"/>
  <c r="DN371" s="1"/>
  <c r="DO371" s="1"/>
  <c r="DM998" l="1"/>
  <c r="DK998"/>
  <c r="DI998"/>
  <c r="DC998"/>
  <c r="DA998"/>
  <c r="CY998"/>
  <c r="CW998"/>
  <c r="CU998"/>
  <c r="CS998"/>
  <c r="CQ998"/>
  <c r="CO998"/>
  <c r="CM998"/>
  <c r="CK998"/>
  <c r="CI998"/>
  <c r="CG998"/>
  <c r="CE998"/>
  <c r="CC998"/>
  <c r="CA998"/>
  <c r="BY998"/>
  <c r="BW998"/>
  <c r="BU998"/>
  <c r="BS998"/>
  <c r="BQ998"/>
  <c r="BO998"/>
  <c r="DL998"/>
  <c r="DJ998"/>
  <c r="DH998"/>
  <c r="DB998"/>
  <c r="CZ998"/>
  <c r="CX998"/>
  <c r="CV998"/>
  <c r="CT998"/>
  <c r="CR998"/>
  <c r="CP998"/>
  <c r="CN998"/>
  <c r="CL998"/>
  <c r="CJ998"/>
  <c r="CH998"/>
  <c r="CF998"/>
  <c r="CD998"/>
  <c r="CB998"/>
  <c r="BZ998"/>
  <c r="BX998"/>
  <c r="BV998"/>
  <c r="BT998"/>
  <c r="BR998"/>
  <c r="BP998"/>
  <c r="BN998"/>
  <c r="DM809"/>
  <c r="DK809"/>
  <c r="DI809"/>
  <c r="DC809"/>
  <c r="DA809"/>
  <c r="CY809"/>
  <c r="CW809"/>
  <c r="CU809"/>
  <c r="CS809"/>
  <c r="CQ809"/>
  <c r="CO809"/>
  <c r="CM809"/>
  <c r="CK809"/>
  <c r="CI809"/>
  <c r="CG809"/>
  <c r="CE809"/>
  <c r="CC809"/>
  <c r="CA809"/>
  <c r="BY809"/>
  <c r="BW809"/>
  <c r="BU809"/>
  <c r="BS809"/>
  <c r="BQ809"/>
  <c r="BO809"/>
  <c r="DL809"/>
  <c r="DJ809"/>
  <c r="DH809"/>
  <c r="DB809"/>
  <c r="CZ809"/>
  <c r="CX809"/>
  <c r="CV809"/>
  <c r="CT809"/>
  <c r="CR809"/>
  <c r="CP809"/>
  <c r="CN809"/>
  <c r="CL809"/>
  <c r="CJ809"/>
  <c r="CH809"/>
  <c r="CF809"/>
  <c r="CD809"/>
  <c r="CB809"/>
  <c r="BZ809"/>
  <c r="BX809"/>
  <c r="BV809"/>
  <c r="BT809"/>
  <c r="BR809"/>
  <c r="BP809"/>
  <c r="BN809"/>
  <c r="DM936"/>
  <c r="DK936"/>
  <c r="DI936"/>
  <c r="DG936"/>
  <c r="DE936"/>
  <c r="DC936"/>
  <c r="DA936"/>
  <c r="CY936"/>
  <c r="CW936"/>
  <c r="CU936"/>
  <c r="CS936"/>
  <c r="CQ936"/>
  <c r="CO936"/>
  <c r="CM936"/>
  <c r="CA936"/>
  <c r="BY936"/>
  <c r="BW936"/>
  <c r="BU936"/>
  <c r="BS936"/>
  <c r="BQ936"/>
  <c r="BO936"/>
  <c r="DL936"/>
  <c r="DJ936"/>
  <c r="DH936"/>
  <c r="DF936"/>
  <c r="DD936"/>
  <c r="DB936"/>
  <c r="CZ936"/>
  <c r="CX936"/>
  <c r="CV936"/>
  <c r="CT936"/>
  <c r="CR936"/>
  <c r="CP936"/>
  <c r="CL936"/>
  <c r="CB936"/>
  <c r="BZ936"/>
  <c r="BX936"/>
  <c r="BV936"/>
  <c r="BT936"/>
  <c r="BR936"/>
  <c r="BP936"/>
  <c r="BN936"/>
  <c r="DL591"/>
  <c r="DJ591"/>
  <c r="DH591"/>
  <c r="DB591"/>
  <c r="CZ591"/>
  <c r="CX591"/>
  <c r="CV591"/>
  <c r="CT591"/>
  <c r="CR591"/>
  <c r="CP591"/>
  <c r="CN591"/>
  <c r="CL591"/>
  <c r="CJ591"/>
  <c r="CH591"/>
  <c r="CF591"/>
  <c r="CD591"/>
  <c r="CB591"/>
  <c r="BZ591"/>
  <c r="BX591"/>
  <c r="BV591"/>
  <c r="BT591"/>
  <c r="BR591"/>
  <c r="BP591"/>
  <c r="BN591"/>
  <c r="DM591"/>
  <c r="DK591"/>
  <c r="DI591"/>
  <c r="DC591"/>
  <c r="DA591"/>
  <c r="CY591"/>
  <c r="CW591"/>
  <c r="CU591"/>
  <c r="CS591"/>
  <c r="CQ591"/>
  <c r="CO591"/>
  <c r="CM591"/>
  <c r="CK591"/>
  <c r="CI591"/>
  <c r="CG591"/>
  <c r="CE591"/>
  <c r="CC591"/>
  <c r="CA591"/>
  <c r="BY591"/>
  <c r="BW591"/>
  <c r="BU591"/>
  <c r="BS591"/>
  <c r="BQ591"/>
  <c r="BO591"/>
  <c r="DM903"/>
  <c r="DK903"/>
  <c r="DI903"/>
  <c r="DC903"/>
  <c r="DA903"/>
  <c r="CY903"/>
  <c r="CW903"/>
  <c r="CU903"/>
  <c r="CS903"/>
  <c r="CQ903"/>
  <c r="CO903"/>
  <c r="CM903"/>
  <c r="CK903"/>
  <c r="CI903"/>
  <c r="CG903"/>
  <c r="CE903"/>
  <c r="CC903"/>
  <c r="CA903"/>
  <c r="BY903"/>
  <c r="BW903"/>
  <c r="BU903"/>
  <c r="BS903"/>
  <c r="BQ903"/>
  <c r="BO903"/>
  <c r="DL903"/>
  <c r="DJ903"/>
  <c r="DH903"/>
  <c r="DD903"/>
  <c r="DB903"/>
  <c r="CZ903"/>
  <c r="CX903"/>
  <c r="CV903"/>
  <c r="CT903"/>
  <c r="CR903"/>
  <c r="CP903"/>
  <c r="CN903"/>
  <c r="CL903"/>
  <c r="CJ903"/>
  <c r="CH903"/>
  <c r="CF903"/>
  <c r="CD903"/>
  <c r="CB903"/>
  <c r="BZ903"/>
  <c r="BX903"/>
  <c r="BV903"/>
  <c r="BT903"/>
  <c r="BR903"/>
  <c r="BP903"/>
  <c r="BN903"/>
  <c r="DM952"/>
  <c r="DK952"/>
  <c r="DI952"/>
  <c r="DC952"/>
  <c r="DA952"/>
  <c r="CY952"/>
  <c r="CW952"/>
  <c r="CU952"/>
  <c r="CS952"/>
  <c r="CQ952"/>
  <c r="CO952"/>
  <c r="CM952"/>
  <c r="CK952"/>
  <c r="CI952"/>
  <c r="CG952"/>
  <c r="CE952"/>
  <c r="CC952"/>
  <c r="CA952"/>
  <c r="BY952"/>
  <c r="BW952"/>
  <c r="BU952"/>
  <c r="BS952"/>
  <c r="BQ952"/>
  <c r="BO952"/>
  <c r="DL952"/>
  <c r="DJ952"/>
  <c r="DH952"/>
  <c r="DB952"/>
  <c r="CZ952"/>
  <c r="CX952"/>
  <c r="CV952"/>
  <c r="CT952"/>
  <c r="CR952"/>
  <c r="CP952"/>
  <c r="CN952"/>
  <c r="CL952"/>
  <c r="CJ952"/>
  <c r="CH952"/>
  <c r="CF952"/>
  <c r="CD952"/>
  <c r="CB952"/>
  <c r="BZ952"/>
  <c r="BX952"/>
  <c r="BV952"/>
  <c r="BT952"/>
  <c r="BR952"/>
  <c r="BP952"/>
  <c r="BN952"/>
  <c r="DM793"/>
  <c r="DK793"/>
  <c r="DI793"/>
  <c r="DC793"/>
  <c r="DA793"/>
  <c r="CY793"/>
  <c r="CW793"/>
  <c r="CU793"/>
  <c r="CS793"/>
  <c r="CQ793"/>
  <c r="CO793"/>
  <c r="CM793"/>
  <c r="CK793"/>
  <c r="CI793"/>
  <c r="CG793"/>
  <c r="CE793"/>
  <c r="CC793"/>
  <c r="CA793"/>
  <c r="BY793"/>
  <c r="BW793"/>
  <c r="BU793"/>
  <c r="BS793"/>
  <c r="BQ793"/>
  <c r="BO793"/>
  <c r="DL793"/>
  <c r="DJ793"/>
  <c r="DH793"/>
  <c r="DB793"/>
  <c r="CZ793"/>
  <c r="CX793"/>
  <c r="CV793"/>
  <c r="CT793"/>
  <c r="CR793"/>
  <c r="CP793"/>
  <c r="CN793"/>
  <c r="CL793"/>
  <c r="CJ793"/>
  <c r="CH793"/>
  <c r="CF793"/>
  <c r="CD793"/>
  <c r="CB793"/>
  <c r="BZ793"/>
  <c r="BX793"/>
  <c r="BV793"/>
  <c r="BT793"/>
  <c r="BR793"/>
  <c r="BP793"/>
  <c r="BN793"/>
  <c r="DL439"/>
  <c r="DJ439"/>
  <c r="DH439"/>
  <c r="DF439"/>
  <c r="DD439"/>
  <c r="DB439"/>
  <c r="CZ439"/>
  <c r="CX439"/>
  <c r="CV439"/>
  <c r="CT439"/>
  <c r="CR439"/>
  <c r="CP439"/>
  <c r="CL439"/>
  <c r="CB439"/>
  <c r="BZ439"/>
  <c r="BX439"/>
  <c r="BV439"/>
  <c r="BT439"/>
  <c r="BR439"/>
  <c r="BP439"/>
  <c r="BN439"/>
  <c r="DM439"/>
  <c r="DK439"/>
  <c r="DI439"/>
  <c r="DG439"/>
  <c r="DE439"/>
  <c r="DC439"/>
  <c r="DA439"/>
  <c r="CY439"/>
  <c r="CW439"/>
  <c r="CU439"/>
  <c r="CS439"/>
  <c r="CQ439"/>
  <c r="CO439"/>
  <c r="CM439"/>
  <c r="CA439"/>
  <c r="BY439"/>
  <c r="BW439"/>
  <c r="BU439"/>
  <c r="BS439"/>
  <c r="BQ439"/>
  <c r="BO439"/>
  <c r="DM729"/>
  <c r="DK729"/>
  <c r="DI729"/>
  <c r="DC729"/>
  <c r="DA729"/>
  <c r="CY729"/>
  <c r="CW729"/>
  <c r="CU729"/>
  <c r="CS729"/>
  <c r="CQ729"/>
  <c r="CO729"/>
  <c r="CM729"/>
  <c r="CK729"/>
  <c r="CI729"/>
  <c r="CG729"/>
  <c r="CE729"/>
  <c r="CC729"/>
  <c r="CA729"/>
  <c r="BY729"/>
  <c r="BW729"/>
  <c r="BU729"/>
  <c r="BS729"/>
  <c r="BQ729"/>
  <c r="BO729"/>
  <c r="DL729"/>
  <c r="DJ729"/>
  <c r="DH729"/>
  <c r="DB729"/>
  <c r="CZ729"/>
  <c r="CX729"/>
  <c r="CV729"/>
  <c r="CT729"/>
  <c r="CR729"/>
  <c r="CP729"/>
  <c r="CN729"/>
  <c r="CL729"/>
  <c r="CJ729"/>
  <c r="CH729"/>
  <c r="CF729"/>
  <c r="CD729"/>
  <c r="CB729"/>
  <c r="BZ729"/>
  <c r="BX729"/>
  <c r="BV729"/>
  <c r="BT729"/>
  <c r="BR729"/>
  <c r="BP729"/>
  <c r="BN729"/>
  <c r="DM919"/>
  <c r="DK919"/>
  <c r="DI919"/>
  <c r="DG919"/>
  <c r="DE919"/>
  <c r="DC919"/>
  <c r="DA919"/>
  <c r="CY919"/>
  <c r="CW919"/>
  <c r="CU919"/>
  <c r="CS919"/>
  <c r="CM919"/>
  <c r="CK919"/>
  <c r="CI919"/>
  <c r="CG919"/>
  <c r="CE919"/>
  <c r="CC919"/>
  <c r="CA919"/>
  <c r="BY919"/>
  <c r="BW919"/>
  <c r="BU919"/>
  <c r="BS919"/>
  <c r="BQ919"/>
  <c r="BO919"/>
  <c r="DL919"/>
  <c r="DJ919"/>
  <c r="DH919"/>
  <c r="DF919"/>
  <c r="DD919"/>
  <c r="DB919"/>
  <c r="CZ919"/>
  <c r="CX919"/>
  <c r="CV919"/>
  <c r="CT919"/>
  <c r="CR919"/>
  <c r="CN919"/>
  <c r="CL919"/>
  <c r="CJ919"/>
  <c r="CH919"/>
  <c r="CF919"/>
  <c r="CD919"/>
  <c r="CB919"/>
  <c r="BZ919"/>
  <c r="BX919"/>
  <c r="BV919"/>
  <c r="BT919"/>
  <c r="BR919"/>
  <c r="BP919"/>
  <c r="BN919"/>
  <c r="DM887"/>
  <c r="DK887"/>
  <c r="DI887"/>
  <c r="DG887"/>
  <c r="DE887"/>
  <c r="CY887"/>
  <c r="CW887"/>
  <c r="CU887"/>
  <c r="CS887"/>
  <c r="CQ887"/>
  <c r="CO887"/>
  <c r="CM887"/>
  <c r="CK887"/>
  <c r="CI887"/>
  <c r="CG887"/>
  <c r="CE887"/>
  <c r="CC887"/>
  <c r="CA887"/>
  <c r="BY887"/>
  <c r="BW887"/>
  <c r="BU887"/>
  <c r="BS887"/>
  <c r="BQ887"/>
  <c r="BO887"/>
  <c r="DJ887"/>
  <c r="DF887"/>
  <c r="CX887"/>
  <c r="CT887"/>
  <c r="CP887"/>
  <c r="CL887"/>
  <c r="CH887"/>
  <c r="CD887"/>
  <c r="BZ887"/>
  <c r="BV887"/>
  <c r="BR887"/>
  <c r="BN887"/>
  <c r="DL887"/>
  <c r="DH887"/>
  <c r="DD887"/>
  <c r="CZ887"/>
  <c r="CV887"/>
  <c r="CR887"/>
  <c r="CN887"/>
  <c r="CJ887"/>
  <c r="CF887"/>
  <c r="CB887"/>
  <c r="BX887"/>
  <c r="BT887"/>
  <c r="BP887"/>
  <c r="DL295"/>
  <c r="DJ295"/>
  <c r="DH295"/>
  <c r="DF295"/>
  <c r="DD295"/>
  <c r="DB295"/>
  <c r="CZ295"/>
  <c r="CX295"/>
  <c r="CV295"/>
  <c r="CT295"/>
  <c r="CR295"/>
  <c r="CP295"/>
  <c r="CL295"/>
  <c r="CB295"/>
  <c r="BZ295"/>
  <c r="BX295"/>
  <c r="BV295"/>
  <c r="BT295"/>
  <c r="BR295"/>
  <c r="BP295"/>
  <c r="BN295"/>
  <c r="DM295"/>
  <c r="DK295"/>
  <c r="DI295"/>
  <c r="DG295"/>
  <c r="DE295"/>
  <c r="DC295"/>
  <c r="DA295"/>
  <c r="CY295"/>
  <c r="CW295"/>
  <c r="CU295"/>
  <c r="CS295"/>
  <c r="CQ295"/>
  <c r="CO295"/>
  <c r="CM295"/>
  <c r="CA295"/>
  <c r="BY295"/>
  <c r="BW295"/>
  <c r="BU295"/>
  <c r="BS295"/>
  <c r="BQ295"/>
  <c r="BO295"/>
  <c r="DL330"/>
  <c r="DJ330"/>
  <c r="DH330"/>
  <c r="DF330"/>
  <c r="DD330"/>
  <c r="DB330"/>
  <c r="CZ330"/>
  <c r="CX330"/>
  <c r="CV330"/>
  <c r="CT330"/>
  <c r="CR330"/>
  <c r="CP330"/>
  <c r="CL330"/>
  <c r="CB330"/>
  <c r="BZ330"/>
  <c r="BX330"/>
  <c r="BV330"/>
  <c r="BT330"/>
  <c r="BR330"/>
  <c r="BP330"/>
  <c r="BN330"/>
  <c r="DM330"/>
  <c r="DK330"/>
  <c r="DI330"/>
  <c r="DG330"/>
  <c r="DE330"/>
  <c r="DC330"/>
  <c r="DA330"/>
  <c r="CY330"/>
  <c r="CW330"/>
  <c r="CU330"/>
  <c r="CS330"/>
  <c r="CQ330"/>
  <c r="CO330"/>
  <c r="CM330"/>
  <c r="CA330"/>
  <c r="BY330"/>
  <c r="BW330"/>
  <c r="BU330"/>
  <c r="BS330"/>
  <c r="BQ330"/>
  <c r="BO330"/>
  <c r="DL1310"/>
  <c r="DJ1310"/>
  <c r="DH1310"/>
  <c r="DB1310"/>
  <c r="CZ1310"/>
  <c r="CX1310"/>
  <c r="CV1310"/>
  <c r="CT1310"/>
  <c r="CR1310"/>
  <c r="CP1310"/>
  <c r="CN1310"/>
  <c r="CL1310"/>
  <c r="CJ1310"/>
  <c r="CH1310"/>
  <c r="CF1310"/>
  <c r="CD1310"/>
  <c r="CB1310"/>
  <c r="BZ1310"/>
  <c r="BX1310"/>
  <c r="BV1310"/>
  <c r="BT1310"/>
  <c r="BR1310"/>
  <c r="BP1310"/>
  <c r="BN1310"/>
  <c r="DM1310"/>
  <c r="DK1310"/>
  <c r="DI1310"/>
  <c r="DC1310"/>
  <c r="DA1310"/>
  <c r="CY1310"/>
  <c r="CW1310"/>
  <c r="CU1310"/>
  <c r="CS1310"/>
  <c r="CQ1310"/>
  <c r="CO1310"/>
  <c r="CM1310"/>
  <c r="CK1310"/>
  <c r="CI1310"/>
  <c r="CG1310"/>
  <c r="CE1310"/>
  <c r="CC1310"/>
  <c r="CA1310"/>
  <c r="BY1310"/>
  <c r="BW1310"/>
  <c r="BU1310"/>
  <c r="BS1310"/>
  <c r="BQ1310"/>
  <c r="BO1310"/>
  <c r="DL1368"/>
  <c r="DJ1368"/>
  <c r="DH1368"/>
  <c r="DB1368"/>
  <c r="CZ1368"/>
  <c r="CX1368"/>
  <c r="CV1368"/>
  <c r="CT1368"/>
  <c r="CR1368"/>
  <c r="CP1368"/>
  <c r="CN1368"/>
  <c r="CL1368"/>
  <c r="CJ1368"/>
  <c r="CH1368"/>
  <c r="CF1368"/>
  <c r="CD1368"/>
  <c r="CB1368"/>
  <c r="BZ1368"/>
  <c r="BX1368"/>
  <c r="BV1368"/>
  <c r="BT1368"/>
  <c r="BR1368"/>
  <c r="BP1368"/>
  <c r="BN1368"/>
  <c r="DM1368"/>
  <c r="DK1368"/>
  <c r="DI1368"/>
  <c r="DC1368"/>
  <c r="DA1368"/>
  <c r="CY1368"/>
  <c r="CW1368"/>
  <c r="CU1368"/>
  <c r="CS1368"/>
  <c r="CQ1368"/>
  <c r="CO1368"/>
  <c r="CM1368"/>
  <c r="CK1368"/>
  <c r="CI1368"/>
  <c r="CG1368"/>
  <c r="CE1368"/>
  <c r="CC1368"/>
  <c r="CA1368"/>
  <c r="BY1368"/>
  <c r="BW1368"/>
  <c r="BU1368"/>
  <c r="BS1368"/>
  <c r="BQ1368"/>
  <c r="BO1368"/>
  <c r="DL369"/>
  <c r="DJ369"/>
  <c r="DH369"/>
  <c r="DF369"/>
  <c r="DD369"/>
  <c r="DB369"/>
  <c r="CZ369"/>
  <c r="CX369"/>
  <c r="CV369"/>
  <c r="CT369"/>
  <c r="CR369"/>
  <c r="CP369"/>
  <c r="CL369"/>
  <c r="CB369"/>
  <c r="BZ369"/>
  <c r="BX369"/>
  <c r="BV369"/>
  <c r="BT369"/>
  <c r="BR369"/>
  <c r="BP369"/>
  <c r="BN369"/>
  <c r="DM369"/>
  <c r="DK369"/>
  <c r="DI369"/>
  <c r="DG369"/>
  <c r="DE369"/>
  <c r="DC369"/>
  <c r="DA369"/>
  <c r="CY369"/>
  <c r="CW369"/>
  <c r="CU369"/>
  <c r="CS369"/>
  <c r="CQ369"/>
  <c r="CO369"/>
  <c r="CM369"/>
  <c r="CA369"/>
  <c r="BY369"/>
  <c r="BW369"/>
  <c r="BU369"/>
  <c r="BS369"/>
  <c r="BQ369"/>
  <c r="BO369"/>
  <c r="DL540"/>
  <c r="DJ540"/>
  <c r="DH540"/>
  <c r="DB540"/>
  <c r="CZ540"/>
  <c r="CX540"/>
  <c r="CV540"/>
  <c r="CT540"/>
  <c r="CR540"/>
  <c r="CP540"/>
  <c r="CN540"/>
  <c r="CL540"/>
  <c r="CJ540"/>
  <c r="CH540"/>
  <c r="CF540"/>
  <c r="CD540"/>
  <c r="CB540"/>
  <c r="BZ540"/>
  <c r="BX540"/>
  <c r="BV540"/>
  <c r="BT540"/>
  <c r="BR540"/>
  <c r="BP540"/>
  <c r="BN540"/>
  <c r="DM540"/>
  <c r="DK540"/>
  <c r="DI540"/>
  <c r="DC540"/>
  <c r="DA540"/>
  <c r="CY540"/>
  <c r="CW540"/>
  <c r="CU540"/>
  <c r="CS540"/>
  <c r="CQ540"/>
  <c r="CO540"/>
  <c r="CM540"/>
  <c r="CK540"/>
  <c r="CI540"/>
  <c r="CG540"/>
  <c r="CE540"/>
  <c r="CC540"/>
  <c r="CA540"/>
  <c r="BY540"/>
  <c r="BW540"/>
  <c r="BU540"/>
  <c r="BS540"/>
  <c r="BQ540"/>
  <c r="BO540"/>
  <c r="DM872"/>
  <c r="DK872"/>
  <c r="DI872"/>
  <c r="DC872"/>
  <c r="DA872"/>
  <c r="CY872"/>
  <c r="CW872"/>
  <c r="CU872"/>
  <c r="CS872"/>
  <c r="CQ872"/>
  <c r="CO872"/>
  <c r="CM872"/>
  <c r="CK872"/>
  <c r="CI872"/>
  <c r="CG872"/>
  <c r="CE872"/>
  <c r="CC872"/>
  <c r="CA872"/>
  <c r="BY872"/>
  <c r="BW872"/>
  <c r="BU872"/>
  <c r="BS872"/>
  <c r="BQ872"/>
  <c r="BO872"/>
  <c r="DJ872"/>
  <c r="DB872"/>
  <c r="CX872"/>
  <c r="CT872"/>
  <c r="CP872"/>
  <c r="CL872"/>
  <c r="CH872"/>
  <c r="CD872"/>
  <c r="BZ872"/>
  <c r="BV872"/>
  <c r="BR872"/>
  <c r="BN872"/>
  <c r="DL872"/>
  <c r="DH872"/>
  <c r="CZ872"/>
  <c r="CV872"/>
  <c r="CR872"/>
  <c r="CN872"/>
  <c r="CJ872"/>
  <c r="CF872"/>
  <c r="CB872"/>
  <c r="BX872"/>
  <c r="BT872"/>
  <c r="BP872"/>
  <c r="DM966"/>
  <c r="DK966"/>
  <c r="DI966"/>
  <c r="DC966"/>
  <c r="DA966"/>
  <c r="CY966"/>
  <c r="CW966"/>
  <c r="CU966"/>
  <c r="CS966"/>
  <c r="CQ966"/>
  <c r="CO966"/>
  <c r="CM966"/>
  <c r="CK966"/>
  <c r="CI966"/>
  <c r="CG966"/>
  <c r="CE966"/>
  <c r="CC966"/>
  <c r="CA966"/>
  <c r="BY966"/>
  <c r="BW966"/>
  <c r="BU966"/>
  <c r="BS966"/>
  <c r="BQ966"/>
  <c r="BO966"/>
  <c r="DL966"/>
  <c r="DJ966"/>
  <c r="DH966"/>
  <c r="DB966"/>
  <c r="CZ966"/>
  <c r="CX966"/>
  <c r="CV966"/>
  <c r="CT966"/>
  <c r="CR966"/>
  <c r="CP966"/>
  <c r="CN966"/>
  <c r="CL966"/>
  <c r="CJ966"/>
  <c r="CH966"/>
  <c r="CF966"/>
  <c r="CD966"/>
  <c r="CB966"/>
  <c r="BZ966"/>
  <c r="BX966"/>
  <c r="BV966"/>
  <c r="BT966"/>
  <c r="BR966"/>
  <c r="BP966"/>
  <c r="BN966"/>
  <c r="DM842"/>
  <c r="DK842"/>
  <c r="DI842"/>
  <c r="DG842"/>
  <c r="DE842"/>
  <c r="DC842"/>
  <c r="CW842"/>
  <c r="CU842"/>
  <c r="CS842"/>
  <c r="CQ842"/>
  <c r="CO842"/>
  <c r="CM842"/>
  <c r="CK842"/>
  <c r="CI842"/>
  <c r="CG842"/>
  <c r="CE842"/>
  <c r="CC842"/>
  <c r="CA842"/>
  <c r="BY842"/>
  <c r="BW842"/>
  <c r="BU842"/>
  <c r="BS842"/>
  <c r="BQ842"/>
  <c r="BO842"/>
  <c r="DL842"/>
  <c r="DJ842"/>
  <c r="DH842"/>
  <c r="DF842"/>
  <c r="DD842"/>
  <c r="CX842"/>
  <c r="CV842"/>
  <c r="CT842"/>
  <c r="CR842"/>
  <c r="CP842"/>
  <c r="CN842"/>
  <c r="CL842"/>
  <c r="CJ842"/>
  <c r="CH842"/>
  <c r="CF842"/>
  <c r="CD842"/>
  <c r="CB842"/>
  <c r="BZ842"/>
  <c r="BX842"/>
  <c r="BV842"/>
  <c r="BT842"/>
  <c r="BR842"/>
  <c r="BP842"/>
  <c r="BN842"/>
  <c r="DL279"/>
  <c r="DJ279"/>
  <c r="DH279"/>
  <c r="DF279"/>
  <c r="DD279"/>
  <c r="DB279"/>
  <c r="CZ279"/>
  <c r="CX279"/>
  <c r="CV279"/>
  <c r="CT279"/>
  <c r="CR279"/>
  <c r="CP279"/>
  <c r="CL279"/>
  <c r="CB279"/>
  <c r="BZ279"/>
  <c r="BX279"/>
  <c r="BV279"/>
  <c r="BT279"/>
  <c r="BR279"/>
  <c r="BP279"/>
  <c r="BN279"/>
  <c r="DM279"/>
  <c r="DK279"/>
  <c r="DI279"/>
  <c r="DG279"/>
  <c r="DE279"/>
  <c r="DC279"/>
  <c r="DA279"/>
  <c r="CY279"/>
  <c r="CW279"/>
  <c r="CU279"/>
  <c r="CS279"/>
  <c r="CQ279"/>
  <c r="CO279"/>
  <c r="CM279"/>
  <c r="CA279"/>
  <c r="BY279"/>
  <c r="BW279"/>
  <c r="BU279"/>
  <c r="BS279"/>
  <c r="BQ279"/>
  <c r="BO279"/>
  <c r="DL312"/>
  <c r="DJ312"/>
  <c r="DH312"/>
  <c r="DF312"/>
  <c r="DD312"/>
  <c r="DB312"/>
  <c r="CZ312"/>
  <c r="CX312"/>
  <c r="CV312"/>
  <c r="CT312"/>
  <c r="CR312"/>
  <c r="CP312"/>
  <c r="CL312"/>
  <c r="CB312"/>
  <c r="BZ312"/>
  <c r="BX312"/>
  <c r="BV312"/>
  <c r="BT312"/>
  <c r="BR312"/>
  <c r="BP312"/>
  <c r="BN312"/>
  <c r="DM312"/>
  <c r="DK312"/>
  <c r="DI312"/>
  <c r="DG312"/>
  <c r="DE312"/>
  <c r="DC312"/>
  <c r="DA312"/>
  <c r="CY312"/>
  <c r="CW312"/>
  <c r="CU312"/>
  <c r="CS312"/>
  <c r="CQ312"/>
  <c r="CO312"/>
  <c r="CM312"/>
  <c r="CA312"/>
  <c r="BY312"/>
  <c r="BW312"/>
  <c r="BU312"/>
  <c r="BS312"/>
  <c r="BQ312"/>
  <c r="BO312"/>
  <c r="DL607"/>
  <c r="DJ607"/>
  <c r="DH607"/>
  <c r="DB607"/>
  <c r="CZ607"/>
  <c r="CX607"/>
  <c r="CV607"/>
  <c r="CT607"/>
  <c r="CR607"/>
  <c r="CP607"/>
  <c r="CN607"/>
  <c r="CL607"/>
  <c r="CJ607"/>
  <c r="CH607"/>
  <c r="CF607"/>
  <c r="CD607"/>
  <c r="CB607"/>
  <c r="BZ607"/>
  <c r="BX607"/>
  <c r="BV607"/>
  <c r="BT607"/>
  <c r="BR607"/>
  <c r="BP607"/>
  <c r="BN607"/>
  <c r="DM607"/>
  <c r="DK607"/>
  <c r="DI607"/>
  <c r="DC607"/>
  <c r="DA607"/>
  <c r="CY607"/>
  <c r="CW607"/>
  <c r="CU607"/>
  <c r="CS607"/>
  <c r="CQ607"/>
  <c r="CO607"/>
  <c r="CM607"/>
  <c r="CK607"/>
  <c r="CI607"/>
  <c r="CG607"/>
  <c r="CE607"/>
  <c r="CC607"/>
  <c r="CA607"/>
  <c r="BY607"/>
  <c r="BW607"/>
  <c r="BU607"/>
  <c r="BS607"/>
  <c r="BQ607"/>
  <c r="BO607"/>
  <c r="DM857"/>
  <c r="DK857"/>
  <c r="DI857"/>
  <c r="DC857"/>
  <c r="DA857"/>
  <c r="CY857"/>
  <c r="CW857"/>
  <c r="CU857"/>
  <c r="CS857"/>
  <c r="CQ857"/>
  <c r="CO857"/>
  <c r="CM857"/>
  <c r="CK857"/>
  <c r="CI857"/>
  <c r="CG857"/>
  <c r="CE857"/>
  <c r="CC857"/>
  <c r="CA857"/>
  <c r="BY857"/>
  <c r="BW857"/>
  <c r="BU857"/>
  <c r="BS857"/>
  <c r="BQ857"/>
  <c r="BO857"/>
  <c r="DL857"/>
  <c r="DH857"/>
  <c r="CZ857"/>
  <c r="CV857"/>
  <c r="CR857"/>
  <c r="CN857"/>
  <c r="CJ857"/>
  <c r="CF857"/>
  <c r="CB857"/>
  <c r="BX857"/>
  <c r="BT857"/>
  <c r="BP857"/>
  <c r="DJ857"/>
  <c r="DB857"/>
  <c r="CX857"/>
  <c r="CT857"/>
  <c r="CP857"/>
  <c r="CL857"/>
  <c r="CH857"/>
  <c r="CD857"/>
  <c r="BZ857"/>
  <c r="BV857"/>
  <c r="BR857"/>
  <c r="BN857"/>
  <c r="DL491"/>
  <c r="DJ491"/>
  <c r="DH491"/>
  <c r="DF491"/>
  <c r="DD491"/>
  <c r="DB491"/>
  <c r="CZ491"/>
  <c r="CX491"/>
  <c r="CV491"/>
  <c r="CT491"/>
  <c r="CR491"/>
  <c r="CP491"/>
  <c r="CL491"/>
  <c r="CB491"/>
  <c r="BZ491"/>
  <c r="BX491"/>
  <c r="BV491"/>
  <c r="BT491"/>
  <c r="BR491"/>
  <c r="BP491"/>
  <c r="BN491"/>
  <c r="DM491"/>
  <c r="DK491"/>
  <c r="DI491"/>
  <c r="DG491"/>
  <c r="DE491"/>
  <c r="DC491"/>
  <c r="DA491"/>
  <c r="CY491"/>
  <c r="CW491"/>
  <c r="CU491"/>
  <c r="CS491"/>
  <c r="CQ491"/>
  <c r="CO491"/>
  <c r="CM491"/>
  <c r="CA491"/>
  <c r="BY491"/>
  <c r="BW491"/>
  <c r="BU491"/>
  <c r="BS491"/>
  <c r="BQ491"/>
  <c r="BO491"/>
  <c r="DM982"/>
  <c r="DK982"/>
  <c r="DI982"/>
  <c r="DC982"/>
  <c r="DA982"/>
  <c r="CY982"/>
  <c r="CW982"/>
  <c r="CU982"/>
  <c r="CS982"/>
  <c r="CQ982"/>
  <c r="CO982"/>
  <c r="CM982"/>
  <c r="CK982"/>
  <c r="CI982"/>
  <c r="CG982"/>
  <c r="CE982"/>
  <c r="CC982"/>
  <c r="CA982"/>
  <c r="BY982"/>
  <c r="BW982"/>
  <c r="BU982"/>
  <c r="BS982"/>
  <c r="BQ982"/>
  <c r="BO982"/>
  <c r="DL982"/>
  <c r="DJ982"/>
  <c r="DH982"/>
  <c r="DB982"/>
  <c r="CZ982"/>
  <c r="CX982"/>
  <c r="CV982"/>
  <c r="CT982"/>
  <c r="CR982"/>
  <c r="CP982"/>
  <c r="CN982"/>
  <c r="CL982"/>
  <c r="CJ982"/>
  <c r="CH982"/>
  <c r="CF982"/>
  <c r="CD982"/>
  <c r="CB982"/>
  <c r="BZ982"/>
  <c r="BX982"/>
  <c r="BV982"/>
  <c r="BT982"/>
  <c r="BR982"/>
  <c r="BP982"/>
  <c r="BN982"/>
  <c r="DL350"/>
  <c r="DJ350"/>
  <c r="DH350"/>
  <c r="DF350"/>
  <c r="DD350"/>
  <c r="DB350"/>
  <c r="CZ350"/>
  <c r="CX350"/>
  <c r="CV350"/>
  <c r="CT350"/>
  <c r="CR350"/>
  <c r="CP350"/>
  <c r="CL350"/>
  <c r="CB350"/>
  <c r="BZ350"/>
  <c r="BX350"/>
  <c r="BV350"/>
  <c r="BT350"/>
  <c r="BR350"/>
  <c r="BP350"/>
  <c r="BN350"/>
  <c r="DM350"/>
  <c r="DK350"/>
  <c r="DI350"/>
  <c r="DG350"/>
  <c r="DE350"/>
  <c r="DC350"/>
  <c r="DA350"/>
  <c r="CY350"/>
  <c r="CW350"/>
  <c r="CU350"/>
  <c r="CS350"/>
  <c r="CQ350"/>
  <c r="CO350"/>
  <c r="CM350"/>
  <c r="CA350"/>
  <c r="BY350"/>
  <c r="BW350"/>
  <c r="BU350"/>
  <c r="BS350"/>
  <c r="BQ350"/>
  <c r="BO350"/>
  <c r="DL1293"/>
  <c r="DJ1293"/>
  <c r="DH1293"/>
  <c r="DB1293"/>
  <c r="CZ1293"/>
  <c r="CX1293"/>
  <c r="CV1293"/>
  <c r="CT1293"/>
  <c r="CR1293"/>
  <c r="CP1293"/>
  <c r="CN1293"/>
  <c r="CL1293"/>
  <c r="CJ1293"/>
  <c r="CH1293"/>
  <c r="CF1293"/>
  <c r="CD1293"/>
  <c r="CB1293"/>
  <c r="BZ1293"/>
  <c r="BX1293"/>
  <c r="BV1293"/>
  <c r="BT1293"/>
  <c r="BR1293"/>
  <c r="BP1293"/>
  <c r="BN1293"/>
  <c r="DM1293"/>
  <c r="DK1293"/>
  <c r="DI1293"/>
  <c r="DC1293"/>
  <c r="DA1293"/>
  <c r="CY1293"/>
  <c r="CW1293"/>
  <c r="CU1293"/>
  <c r="CS1293"/>
  <c r="CQ1293"/>
  <c r="CO1293"/>
  <c r="CM1293"/>
  <c r="CK1293"/>
  <c r="CI1293"/>
  <c r="CG1293"/>
  <c r="CE1293"/>
  <c r="CC1293"/>
  <c r="CA1293"/>
  <c r="BY1293"/>
  <c r="BW1293"/>
  <c r="BU1293"/>
  <c r="BS1293"/>
  <c r="BQ1293"/>
  <c r="BO1293"/>
  <c r="DN1368"/>
  <c r="DQ1368" s="1"/>
  <c r="DR1368" s="1"/>
  <c r="DS1368" s="1"/>
  <c r="DN1293"/>
  <c r="DQ1293" s="1"/>
  <c r="DR1293" s="1"/>
  <c r="DS1293" s="1"/>
  <c r="DN1387"/>
  <c r="DQ1387" s="1"/>
  <c r="DR1387" s="1"/>
  <c r="DS1387" s="1"/>
  <c r="H1311"/>
  <c r="DN1310"/>
  <c r="DQ1310" s="1"/>
  <c r="DR1310" s="1"/>
  <c r="DS1310" s="1"/>
  <c r="AH1448"/>
  <c r="AG1457"/>
  <c r="AG1455"/>
  <c r="AN1456"/>
  <c r="AX1454"/>
  <c r="DP371"/>
  <c r="DQ371" s="1"/>
  <c r="DR371" s="1"/>
  <c r="DS371" s="1"/>
  <c r="DQ360"/>
  <c r="DR360" s="1"/>
  <c r="DS360" s="1"/>
  <c r="DQ340"/>
  <c r="DR340" s="1"/>
  <c r="DS340" s="1"/>
  <c r="DP605"/>
  <c r="DQ605" s="1"/>
  <c r="DR605" s="1"/>
  <c r="DS605" s="1"/>
  <c r="DQ997"/>
  <c r="DR997" s="1"/>
  <c r="DS997" s="1"/>
  <c r="DQ808"/>
  <c r="DR808" s="1"/>
  <c r="DS808" s="1"/>
  <c r="DQ728"/>
  <c r="DR728" s="1"/>
  <c r="DS728" s="1"/>
  <c r="DQ1445"/>
  <c r="DR1445" s="1"/>
  <c r="DS1445" s="1"/>
  <c r="DQ951"/>
  <c r="DR951" s="1"/>
  <c r="DS951" s="1"/>
  <c r="DQ792"/>
  <c r="DR792" s="1"/>
  <c r="DS792" s="1"/>
  <c r="DQ565"/>
  <c r="DR565" s="1"/>
  <c r="DS565" s="1"/>
  <c r="DQ935"/>
  <c r="DR935" s="1"/>
  <c r="DS935" s="1"/>
  <c r="DQ965"/>
  <c r="DR965" s="1"/>
  <c r="DS965" s="1"/>
  <c r="DP490"/>
  <c r="DQ490" s="1"/>
  <c r="DR490" s="1"/>
  <c r="DS490" s="1"/>
  <c r="DP294"/>
  <c r="DQ294" s="1"/>
  <c r="DR294" s="1"/>
  <c r="DS294" s="1"/>
  <c r="DP349"/>
  <c r="DQ349" s="1"/>
  <c r="DR349" s="1"/>
  <c r="DS349" s="1"/>
  <c r="DP328"/>
  <c r="DQ328" s="1"/>
  <c r="DR328" s="1"/>
  <c r="DS328" s="1"/>
  <c r="DP315"/>
  <c r="DQ315" s="1"/>
  <c r="DR315" s="1"/>
  <c r="DS315" s="1"/>
  <c r="DQ398"/>
  <c r="DR398" s="1"/>
  <c r="DS398" s="1"/>
  <c r="DQ539"/>
  <c r="DR539" s="1"/>
  <c r="DS539" s="1"/>
  <c r="DQ871"/>
  <c r="DR871" s="1"/>
  <c r="DS871" s="1"/>
  <c r="DQ1349"/>
  <c r="DR1349" s="1"/>
  <c r="DS1349" s="1"/>
  <c r="DQ981"/>
  <c r="DR981" s="1"/>
  <c r="DS981" s="1"/>
  <c r="DP311"/>
  <c r="DQ311" s="1"/>
  <c r="DR311" s="1"/>
  <c r="DS311" s="1"/>
  <c r="DQ606"/>
  <c r="DR606" s="1"/>
  <c r="DS606" s="1"/>
  <c r="DQ1256"/>
  <c r="DR1256" s="1"/>
  <c r="DS1256" s="1"/>
  <c r="DQ1027"/>
  <c r="DR1027" s="1"/>
  <c r="DS1027" s="1"/>
  <c r="DQ590"/>
  <c r="DR590" s="1"/>
  <c r="DS590" s="1"/>
  <c r="DQ301"/>
  <c r="DR301" s="1"/>
  <c r="DS301" s="1"/>
  <c r="DP367"/>
  <c r="DQ367" s="1"/>
  <c r="DR367" s="1"/>
  <c r="DS367" s="1"/>
  <c r="DP300"/>
  <c r="DQ300" s="1"/>
  <c r="DR300" s="1"/>
  <c r="DS300" s="1"/>
  <c r="DN809"/>
  <c r="DN591"/>
  <c r="DN903"/>
  <c r="DN1388"/>
  <c r="DN607"/>
  <c r="DN439"/>
  <c r="DO439" s="1"/>
  <c r="DN857"/>
  <c r="DN491"/>
  <c r="DO491" s="1"/>
  <c r="DN982"/>
  <c r="DN350"/>
  <c r="DO350" s="1"/>
  <c r="DN369"/>
  <c r="DO369" s="1"/>
  <c r="DN540"/>
  <c r="DN872"/>
  <c r="DN966"/>
  <c r="DN842"/>
  <c r="DN279"/>
  <c r="DO279" s="1"/>
  <c r="DN952"/>
  <c r="DN793"/>
  <c r="DN729"/>
  <c r="DN919"/>
  <c r="DN887"/>
  <c r="DN330"/>
  <c r="DO330" s="1"/>
  <c r="H333"/>
  <c r="DR856"/>
  <c r="DS856" s="1"/>
  <c r="DR841"/>
  <c r="DS841" s="1"/>
  <c r="DN998"/>
  <c r="DQ998" s="1"/>
  <c r="DN936"/>
  <c r="I399"/>
  <c r="I372"/>
  <c r="I373" s="1"/>
  <c r="I375" s="1"/>
  <c r="DN375" s="1"/>
  <c r="I361"/>
  <c r="I362" s="1"/>
  <c r="DN362" s="1"/>
  <c r="I318"/>
  <c r="I319" s="1"/>
  <c r="I320" s="1"/>
  <c r="I321" s="1"/>
  <c r="DN321" s="1"/>
  <c r="I341"/>
  <c r="I342" s="1"/>
  <c r="I343" s="1"/>
  <c r="DN343" s="1"/>
  <c r="H541"/>
  <c r="H873"/>
  <c r="H967"/>
  <c r="H843"/>
  <c r="H280"/>
  <c r="H313"/>
  <c r="H608"/>
  <c r="H440"/>
  <c r="H730"/>
  <c r="H492"/>
  <c r="H920"/>
  <c r="H888"/>
  <c r="H296"/>
  <c r="H370"/>
  <c r="H999"/>
  <c r="H810"/>
  <c r="H937"/>
  <c r="H592"/>
  <c r="H904"/>
  <c r="H794"/>
  <c r="H858"/>
  <c r="H983"/>
  <c r="H351"/>
  <c r="H302"/>
  <c r="I292"/>
  <c r="I38"/>
  <c r="I39" s="1"/>
  <c r="I40" s="1"/>
  <c r="DN40" s="1"/>
  <c r="DO40" s="1"/>
  <c r="I43"/>
  <c r="I44" s="1"/>
  <c r="I7"/>
  <c r="DN7" s="1"/>
  <c r="DO7" s="1"/>
  <c r="I11"/>
  <c r="DN11" s="1"/>
  <c r="DO11" s="1"/>
  <c r="I20"/>
  <c r="I21" s="1"/>
  <c r="DN21" s="1"/>
  <c r="DO21" s="1"/>
  <c r="I32"/>
  <c r="I33" s="1"/>
  <c r="DN33" s="1"/>
  <c r="DO33" s="1"/>
  <c r="I26"/>
  <c r="I27" s="1"/>
  <c r="DN27" s="1"/>
  <c r="DO27" s="1"/>
  <c r="I15"/>
  <c r="I16" s="1"/>
  <c r="DN16" s="1"/>
  <c r="I163"/>
  <c r="BD37"/>
  <c r="DG37" s="1"/>
  <c r="BC37"/>
  <c r="DF37" s="1"/>
  <c r="BB37"/>
  <c r="DE37" s="1"/>
  <c r="BA37"/>
  <c r="DD37" s="1"/>
  <c r="AZ37"/>
  <c r="DC37" s="1"/>
  <c r="AY37"/>
  <c r="DB37" s="1"/>
  <c r="AX37"/>
  <c r="DA37" s="1"/>
  <c r="AW37"/>
  <c r="CZ37" s="1"/>
  <c r="AV37"/>
  <c r="CY37" s="1"/>
  <c r="AU37"/>
  <c r="CX37" s="1"/>
  <c r="AT37"/>
  <c r="CW37" s="1"/>
  <c r="AS37"/>
  <c r="CV37" s="1"/>
  <c r="AR37"/>
  <c r="CU37" s="1"/>
  <c r="AQ37"/>
  <c r="CT37" s="1"/>
  <c r="AP37"/>
  <c r="CS37" s="1"/>
  <c r="AO37"/>
  <c r="CR37" s="1"/>
  <c r="AN37"/>
  <c r="CQ37" s="1"/>
  <c r="AM37"/>
  <c r="CP37" s="1"/>
  <c r="AL37"/>
  <c r="CO37" s="1"/>
  <c r="AK37"/>
  <c r="CN37" s="1"/>
  <c r="I119"/>
  <c r="H151"/>
  <c r="DL151" l="1"/>
  <c r="DJ151"/>
  <c r="DH151"/>
  <c r="DF151"/>
  <c r="DD151"/>
  <c r="DB151"/>
  <c r="CZ151"/>
  <c r="CX151"/>
  <c r="CV151"/>
  <c r="CT151"/>
  <c r="CR151"/>
  <c r="CP151"/>
  <c r="CL151"/>
  <c r="CB151"/>
  <c r="BZ151"/>
  <c r="BX151"/>
  <c r="BV151"/>
  <c r="BT151"/>
  <c r="BR151"/>
  <c r="BP151"/>
  <c r="BN151"/>
  <c r="DM151"/>
  <c r="DK151"/>
  <c r="DI151"/>
  <c r="DG151"/>
  <c r="DE151"/>
  <c r="DC151"/>
  <c r="DA151"/>
  <c r="CY151"/>
  <c r="CW151"/>
  <c r="CU151"/>
  <c r="CS151"/>
  <c r="CQ151"/>
  <c r="CO151"/>
  <c r="CM151"/>
  <c r="CA151"/>
  <c r="BY151"/>
  <c r="BW151"/>
  <c r="BU151"/>
  <c r="BS151"/>
  <c r="BQ151"/>
  <c r="BO151"/>
  <c r="DL351"/>
  <c r="DJ351"/>
  <c r="DH351"/>
  <c r="DF351"/>
  <c r="DD351"/>
  <c r="DB351"/>
  <c r="CZ351"/>
  <c r="CX351"/>
  <c r="CV351"/>
  <c r="CT351"/>
  <c r="CR351"/>
  <c r="CP351"/>
  <c r="CL351"/>
  <c r="CB351"/>
  <c r="BZ351"/>
  <c r="BX351"/>
  <c r="BV351"/>
  <c r="BT351"/>
  <c r="BR351"/>
  <c r="BP351"/>
  <c r="BN351"/>
  <c r="DM351"/>
  <c r="DK351"/>
  <c r="DI351"/>
  <c r="DG351"/>
  <c r="DE351"/>
  <c r="DC351"/>
  <c r="DA351"/>
  <c r="CY351"/>
  <c r="CW351"/>
  <c r="CU351"/>
  <c r="CS351"/>
  <c r="CQ351"/>
  <c r="CO351"/>
  <c r="CM351"/>
  <c r="CA351"/>
  <c r="BY351"/>
  <c r="BW351"/>
  <c r="BU351"/>
  <c r="BS351"/>
  <c r="BQ351"/>
  <c r="BO351"/>
  <c r="DM858"/>
  <c r="DK858"/>
  <c r="DI858"/>
  <c r="DG858"/>
  <c r="DE858"/>
  <c r="DC858"/>
  <c r="DA858"/>
  <c r="CY858"/>
  <c r="CW858"/>
  <c r="CU858"/>
  <c r="CO858"/>
  <c r="CM858"/>
  <c r="CK858"/>
  <c r="CI858"/>
  <c r="CG858"/>
  <c r="CE858"/>
  <c r="CC858"/>
  <c r="CA858"/>
  <c r="BY858"/>
  <c r="BW858"/>
  <c r="BU858"/>
  <c r="BS858"/>
  <c r="BQ858"/>
  <c r="BO858"/>
  <c r="DL858"/>
  <c r="DH858"/>
  <c r="DD858"/>
  <c r="CZ858"/>
  <c r="CV858"/>
  <c r="CN858"/>
  <c r="CJ858"/>
  <c r="CF858"/>
  <c r="CB858"/>
  <c r="BX858"/>
  <c r="BT858"/>
  <c r="BP858"/>
  <c r="DJ858"/>
  <c r="DF858"/>
  <c r="DB858"/>
  <c r="CX858"/>
  <c r="CT858"/>
  <c r="CP858"/>
  <c r="CL858"/>
  <c r="CH858"/>
  <c r="CD858"/>
  <c r="BZ858"/>
  <c r="BV858"/>
  <c r="BR858"/>
  <c r="BN858"/>
  <c r="DM904"/>
  <c r="DK904"/>
  <c r="DI904"/>
  <c r="DG904"/>
  <c r="DE904"/>
  <c r="CY904"/>
  <c r="CW904"/>
  <c r="CU904"/>
  <c r="CS904"/>
  <c r="CQ904"/>
  <c r="CO904"/>
  <c r="CM904"/>
  <c r="CK904"/>
  <c r="CI904"/>
  <c r="CG904"/>
  <c r="CE904"/>
  <c r="CC904"/>
  <c r="CA904"/>
  <c r="BY904"/>
  <c r="BW904"/>
  <c r="BU904"/>
  <c r="BS904"/>
  <c r="BQ904"/>
  <c r="BO904"/>
  <c r="DL904"/>
  <c r="DJ904"/>
  <c r="DH904"/>
  <c r="DF904"/>
  <c r="CZ904"/>
  <c r="CX904"/>
  <c r="CV904"/>
  <c r="CT904"/>
  <c r="CR904"/>
  <c r="CP904"/>
  <c r="CN904"/>
  <c r="CL904"/>
  <c r="CJ904"/>
  <c r="CH904"/>
  <c r="CF904"/>
  <c r="CD904"/>
  <c r="CB904"/>
  <c r="BZ904"/>
  <c r="BX904"/>
  <c r="BV904"/>
  <c r="BT904"/>
  <c r="BR904"/>
  <c r="BP904"/>
  <c r="BN904"/>
  <c r="DM937"/>
  <c r="DK937"/>
  <c r="DI937"/>
  <c r="DC937"/>
  <c r="DA937"/>
  <c r="CY937"/>
  <c r="CW937"/>
  <c r="CU937"/>
  <c r="CS937"/>
  <c r="CQ937"/>
  <c r="CO937"/>
  <c r="CM937"/>
  <c r="CK937"/>
  <c r="CI937"/>
  <c r="CG937"/>
  <c r="CE937"/>
  <c r="CC937"/>
  <c r="CA937"/>
  <c r="BY937"/>
  <c r="BW937"/>
  <c r="BU937"/>
  <c r="BS937"/>
  <c r="BQ937"/>
  <c r="BO937"/>
  <c r="DL937"/>
  <c r="DJ937"/>
  <c r="DH937"/>
  <c r="DB937"/>
  <c r="CZ937"/>
  <c r="CX937"/>
  <c r="CV937"/>
  <c r="CT937"/>
  <c r="CR937"/>
  <c r="CP937"/>
  <c r="CN937"/>
  <c r="CL937"/>
  <c r="CJ937"/>
  <c r="CH937"/>
  <c r="CF937"/>
  <c r="CD937"/>
  <c r="CB937"/>
  <c r="BZ937"/>
  <c r="BX937"/>
  <c r="BV937"/>
  <c r="BT937"/>
  <c r="BR937"/>
  <c r="BP937"/>
  <c r="BN937"/>
  <c r="DM999"/>
  <c r="DK999"/>
  <c r="DI999"/>
  <c r="DC999"/>
  <c r="DA999"/>
  <c r="CY999"/>
  <c r="CW999"/>
  <c r="CU999"/>
  <c r="CS999"/>
  <c r="CQ999"/>
  <c r="CO999"/>
  <c r="CM999"/>
  <c r="CK999"/>
  <c r="CI999"/>
  <c r="CG999"/>
  <c r="CE999"/>
  <c r="CC999"/>
  <c r="CA999"/>
  <c r="BY999"/>
  <c r="BW999"/>
  <c r="BU999"/>
  <c r="BS999"/>
  <c r="BQ999"/>
  <c r="BO999"/>
  <c r="DL999"/>
  <c r="DJ999"/>
  <c r="DH999"/>
  <c r="DB999"/>
  <c r="CZ999"/>
  <c r="CX999"/>
  <c r="CV999"/>
  <c r="CT999"/>
  <c r="CR999"/>
  <c r="CP999"/>
  <c r="CN999"/>
  <c r="CL999"/>
  <c r="CJ999"/>
  <c r="CH999"/>
  <c r="CF999"/>
  <c r="CD999"/>
  <c r="CB999"/>
  <c r="BZ999"/>
  <c r="BX999"/>
  <c r="BV999"/>
  <c r="BT999"/>
  <c r="BR999"/>
  <c r="BP999"/>
  <c r="BN999"/>
  <c r="DL296"/>
  <c r="DJ296"/>
  <c r="DH296"/>
  <c r="DF296"/>
  <c r="DD296"/>
  <c r="DB296"/>
  <c r="CZ296"/>
  <c r="CX296"/>
  <c r="CV296"/>
  <c r="CT296"/>
  <c r="CR296"/>
  <c r="CP296"/>
  <c r="CL296"/>
  <c r="CB296"/>
  <c r="BZ296"/>
  <c r="BX296"/>
  <c r="BV296"/>
  <c r="BT296"/>
  <c r="BR296"/>
  <c r="BP296"/>
  <c r="BN296"/>
  <c r="DM296"/>
  <c r="DK296"/>
  <c r="DI296"/>
  <c r="DG296"/>
  <c r="DE296"/>
  <c r="DC296"/>
  <c r="DA296"/>
  <c r="CY296"/>
  <c r="CW296"/>
  <c r="CU296"/>
  <c r="CS296"/>
  <c r="CQ296"/>
  <c r="CO296"/>
  <c r="CM296"/>
  <c r="CA296"/>
  <c r="BY296"/>
  <c r="BW296"/>
  <c r="BU296"/>
  <c r="BS296"/>
  <c r="BQ296"/>
  <c r="BO296"/>
  <c r="DM920"/>
  <c r="DK920"/>
  <c r="DI920"/>
  <c r="DC920"/>
  <c r="DA920"/>
  <c r="CY920"/>
  <c r="CW920"/>
  <c r="CU920"/>
  <c r="CS920"/>
  <c r="CQ920"/>
  <c r="CO920"/>
  <c r="CM920"/>
  <c r="CK920"/>
  <c r="CI920"/>
  <c r="CG920"/>
  <c r="CE920"/>
  <c r="CC920"/>
  <c r="CA920"/>
  <c r="BY920"/>
  <c r="BW920"/>
  <c r="BU920"/>
  <c r="BS920"/>
  <c r="BQ920"/>
  <c r="BO920"/>
  <c r="DL920"/>
  <c r="DJ920"/>
  <c r="DH920"/>
  <c r="DB920"/>
  <c r="CZ920"/>
  <c r="CX920"/>
  <c r="CV920"/>
  <c r="CT920"/>
  <c r="CR920"/>
  <c r="CP920"/>
  <c r="CN920"/>
  <c r="CL920"/>
  <c r="CJ920"/>
  <c r="CH920"/>
  <c r="CF920"/>
  <c r="CD920"/>
  <c r="CB920"/>
  <c r="BZ920"/>
  <c r="BX920"/>
  <c r="BV920"/>
  <c r="BT920"/>
  <c r="BR920"/>
  <c r="BP920"/>
  <c r="BN920"/>
  <c r="DM730"/>
  <c r="DK730"/>
  <c r="DI730"/>
  <c r="DC730"/>
  <c r="DA730"/>
  <c r="CY730"/>
  <c r="CW730"/>
  <c r="CU730"/>
  <c r="CS730"/>
  <c r="CQ730"/>
  <c r="CO730"/>
  <c r="CM730"/>
  <c r="CK730"/>
  <c r="CI730"/>
  <c r="CG730"/>
  <c r="CE730"/>
  <c r="CC730"/>
  <c r="CA730"/>
  <c r="BY730"/>
  <c r="BW730"/>
  <c r="BU730"/>
  <c r="BS730"/>
  <c r="BQ730"/>
  <c r="BO730"/>
  <c r="DL730"/>
  <c r="DJ730"/>
  <c r="DH730"/>
  <c r="DB730"/>
  <c r="CZ730"/>
  <c r="CX730"/>
  <c r="CV730"/>
  <c r="CT730"/>
  <c r="CR730"/>
  <c r="CP730"/>
  <c r="CN730"/>
  <c r="CL730"/>
  <c r="CJ730"/>
  <c r="CH730"/>
  <c r="CF730"/>
  <c r="CD730"/>
  <c r="CB730"/>
  <c r="BZ730"/>
  <c r="BX730"/>
  <c r="BV730"/>
  <c r="BT730"/>
  <c r="BR730"/>
  <c r="BP730"/>
  <c r="BN730"/>
  <c r="DL608"/>
  <c r="DJ608"/>
  <c r="DH608"/>
  <c r="DB608"/>
  <c r="CZ608"/>
  <c r="CX608"/>
  <c r="CV608"/>
  <c r="CT608"/>
  <c r="CR608"/>
  <c r="CP608"/>
  <c r="CN608"/>
  <c r="CL608"/>
  <c r="CJ608"/>
  <c r="CH608"/>
  <c r="CF608"/>
  <c r="CD608"/>
  <c r="CB608"/>
  <c r="BZ608"/>
  <c r="BX608"/>
  <c r="BV608"/>
  <c r="BT608"/>
  <c r="BR608"/>
  <c r="BP608"/>
  <c r="BN608"/>
  <c r="DM608"/>
  <c r="DK608"/>
  <c r="DI608"/>
  <c r="DC608"/>
  <c r="DA608"/>
  <c r="CY608"/>
  <c r="CW608"/>
  <c r="CU608"/>
  <c r="CS608"/>
  <c r="CQ608"/>
  <c r="CO608"/>
  <c r="CM608"/>
  <c r="CK608"/>
  <c r="CI608"/>
  <c r="CG608"/>
  <c r="CE608"/>
  <c r="CC608"/>
  <c r="CA608"/>
  <c r="BY608"/>
  <c r="BW608"/>
  <c r="BU608"/>
  <c r="BS608"/>
  <c r="BQ608"/>
  <c r="BO608"/>
  <c r="DL280"/>
  <c r="DJ280"/>
  <c r="DH280"/>
  <c r="DF280"/>
  <c r="DD280"/>
  <c r="DB280"/>
  <c r="CZ280"/>
  <c r="CX280"/>
  <c r="CV280"/>
  <c r="CT280"/>
  <c r="CR280"/>
  <c r="CP280"/>
  <c r="CL280"/>
  <c r="CB280"/>
  <c r="BZ280"/>
  <c r="BX280"/>
  <c r="BV280"/>
  <c r="BT280"/>
  <c r="BR280"/>
  <c r="BP280"/>
  <c r="BN280"/>
  <c r="DM280"/>
  <c r="DK280"/>
  <c r="DI280"/>
  <c r="DG280"/>
  <c r="DE280"/>
  <c r="DC280"/>
  <c r="DA280"/>
  <c r="CY280"/>
  <c r="CW280"/>
  <c r="CU280"/>
  <c r="CS280"/>
  <c r="CQ280"/>
  <c r="CO280"/>
  <c r="CM280"/>
  <c r="CA280"/>
  <c r="BY280"/>
  <c r="BW280"/>
  <c r="BU280"/>
  <c r="BS280"/>
  <c r="BQ280"/>
  <c r="BO280"/>
  <c r="DM967"/>
  <c r="DK967"/>
  <c r="DI967"/>
  <c r="DC967"/>
  <c r="DA967"/>
  <c r="CY967"/>
  <c r="CW967"/>
  <c r="CU967"/>
  <c r="CS967"/>
  <c r="CQ967"/>
  <c r="CO967"/>
  <c r="CM967"/>
  <c r="CK967"/>
  <c r="CI967"/>
  <c r="CG967"/>
  <c r="CE967"/>
  <c r="CC967"/>
  <c r="CA967"/>
  <c r="BY967"/>
  <c r="BW967"/>
  <c r="BU967"/>
  <c r="BS967"/>
  <c r="BQ967"/>
  <c r="BO967"/>
  <c r="DL967"/>
  <c r="DJ967"/>
  <c r="DH967"/>
  <c r="DB967"/>
  <c r="CZ967"/>
  <c r="CX967"/>
  <c r="CV967"/>
  <c r="CT967"/>
  <c r="CR967"/>
  <c r="CP967"/>
  <c r="CN967"/>
  <c r="CL967"/>
  <c r="CJ967"/>
  <c r="CH967"/>
  <c r="CF967"/>
  <c r="CD967"/>
  <c r="CB967"/>
  <c r="BZ967"/>
  <c r="BX967"/>
  <c r="BV967"/>
  <c r="BT967"/>
  <c r="BR967"/>
  <c r="BP967"/>
  <c r="BN967"/>
  <c r="DL541"/>
  <c r="DJ541"/>
  <c r="DH541"/>
  <c r="DF541"/>
  <c r="DD541"/>
  <c r="DB541"/>
  <c r="CZ541"/>
  <c r="CX541"/>
  <c r="CV541"/>
  <c r="CT541"/>
  <c r="CR541"/>
  <c r="CP541"/>
  <c r="CL541"/>
  <c r="CJ541"/>
  <c r="CH541"/>
  <c r="CF541"/>
  <c r="CD541"/>
  <c r="CB541"/>
  <c r="BZ541"/>
  <c r="BX541"/>
  <c r="BV541"/>
  <c r="BT541"/>
  <c r="BR541"/>
  <c r="BP541"/>
  <c r="BN541"/>
  <c r="DM541"/>
  <c r="DK541"/>
  <c r="DI541"/>
  <c r="DG541"/>
  <c r="DE541"/>
  <c r="DC541"/>
  <c r="DA541"/>
  <c r="CY541"/>
  <c r="CW541"/>
  <c r="CU541"/>
  <c r="CS541"/>
  <c r="CQ541"/>
  <c r="CO541"/>
  <c r="CM541"/>
  <c r="CK541"/>
  <c r="CI541"/>
  <c r="CG541"/>
  <c r="CE541"/>
  <c r="CC541"/>
  <c r="CA541"/>
  <c r="BY541"/>
  <c r="BW541"/>
  <c r="BU541"/>
  <c r="BS541"/>
  <c r="BQ541"/>
  <c r="BO541"/>
  <c r="DL302"/>
  <c r="DJ302"/>
  <c r="DH302"/>
  <c r="DB302"/>
  <c r="CZ302"/>
  <c r="CX302"/>
  <c r="CV302"/>
  <c r="CT302"/>
  <c r="CR302"/>
  <c r="CP302"/>
  <c r="CN302"/>
  <c r="CL302"/>
  <c r="CJ302"/>
  <c r="CH302"/>
  <c r="CF302"/>
  <c r="CD302"/>
  <c r="CB302"/>
  <c r="BZ302"/>
  <c r="BX302"/>
  <c r="BV302"/>
  <c r="BT302"/>
  <c r="BR302"/>
  <c r="BP302"/>
  <c r="BN302"/>
  <c r="DM302"/>
  <c r="DK302"/>
  <c r="DI302"/>
  <c r="DC302"/>
  <c r="DA302"/>
  <c r="CY302"/>
  <c r="CW302"/>
  <c r="CU302"/>
  <c r="CS302"/>
  <c r="CQ302"/>
  <c r="CO302"/>
  <c r="CM302"/>
  <c r="CK302"/>
  <c r="CI302"/>
  <c r="CG302"/>
  <c r="CE302"/>
  <c r="CC302"/>
  <c r="CA302"/>
  <c r="BY302"/>
  <c r="BW302"/>
  <c r="BU302"/>
  <c r="BS302"/>
  <c r="BQ302"/>
  <c r="BO302"/>
  <c r="DM983"/>
  <c r="DK983"/>
  <c r="DI983"/>
  <c r="DC983"/>
  <c r="DA983"/>
  <c r="CY983"/>
  <c r="CW983"/>
  <c r="CU983"/>
  <c r="CS983"/>
  <c r="CQ983"/>
  <c r="CO983"/>
  <c r="CM983"/>
  <c r="CK983"/>
  <c r="CI983"/>
  <c r="CG983"/>
  <c r="CE983"/>
  <c r="CC983"/>
  <c r="CA983"/>
  <c r="BY983"/>
  <c r="BW983"/>
  <c r="BU983"/>
  <c r="BS983"/>
  <c r="BQ983"/>
  <c r="BO983"/>
  <c r="DL983"/>
  <c r="DJ983"/>
  <c r="DH983"/>
  <c r="DB983"/>
  <c r="CZ983"/>
  <c r="CX983"/>
  <c r="CV983"/>
  <c r="CT983"/>
  <c r="CR983"/>
  <c r="CP983"/>
  <c r="CN983"/>
  <c r="CL983"/>
  <c r="CJ983"/>
  <c r="CH983"/>
  <c r="CF983"/>
  <c r="CD983"/>
  <c r="CB983"/>
  <c r="BZ983"/>
  <c r="BX983"/>
  <c r="BV983"/>
  <c r="BT983"/>
  <c r="BR983"/>
  <c r="BP983"/>
  <c r="BN983"/>
  <c r="DM794"/>
  <c r="DK794"/>
  <c r="DI794"/>
  <c r="DC794"/>
  <c r="DA794"/>
  <c r="CY794"/>
  <c r="CW794"/>
  <c r="CU794"/>
  <c r="CS794"/>
  <c r="CQ794"/>
  <c r="CO794"/>
  <c r="CM794"/>
  <c r="CK794"/>
  <c r="CI794"/>
  <c r="CG794"/>
  <c r="CE794"/>
  <c r="CC794"/>
  <c r="CA794"/>
  <c r="BY794"/>
  <c r="BW794"/>
  <c r="BU794"/>
  <c r="BS794"/>
  <c r="BQ794"/>
  <c r="BO794"/>
  <c r="DL794"/>
  <c r="DJ794"/>
  <c r="DH794"/>
  <c r="DB794"/>
  <c r="CZ794"/>
  <c r="CX794"/>
  <c r="CV794"/>
  <c r="CT794"/>
  <c r="CR794"/>
  <c r="CP794"/>
  <c r="CN794"/>
  <c r="CL794"/>
  <c r="CJ794"/>
  <c r="CH794"/>
  <c r="CF794"/>
  <c r="CD794"/>
  <c r="CB794"/>
  <c r="BZ794"/>
  <c r="BX794"/>
  <c r="BV794"/>
  <c r="BT794"/>
  <c r="BR794"/>
  <c r="BP794"/>
  <c r="BN794"/>
  <c r="DL592"/>
  <c r="DJ592"/>
  <c r="DH592"/>
  <c r="DB592"/>
  <c r="CZ592"/>
  <c r="CX592"/>
  <c r="CV592"/>
  <c r="CT592"/>
  <c r="CR592"/>
  <c r="CP592"/>
  <c r="CN592"/>
  <c r="CL592"/>
  <c r="CJ592"/>
  <c r="CH592"/>
  <c r="CF592"/>
  <c r="CD592"/>
  <c r="CB592"/>
  <c r="BZ592"/>
  <c r="BX592"/>
  <c r="BV592"/>
  <c r="BT592"/>
  <c r="BR592"/>
  <c r="BP592"/>
  <c r="BN592"/>
  <c r="DM592"/>
  <c r="DK592"/>
  <c r="DI592"/>
  <c r="DC592"/>
  <c r="DA592"/>
  <c r="CY592"/>
  <c r="CW592"/>
  <c r="CU592"/>
  <c r="CS592"/>
  <c r="CQ592"/>
  <c r="CO592"/>
  <c r="CM592"/>
  <c r="CK592"/>
  <c r="CI592"/>
  <c r="CG592"/>
  <c r="CE592"/>
  <c r="CC592"/>
  <c r="CA592"/>
  <c r="BY592"/>
  <c r="BW592"/>
  <c r="BU592"/>
  <c r="BS592"/>
  <c r="BQ592"/>
  <c r="BO592"/>
  <c r="DM810"/>
  <c r="DK810"/>
  <c r="DI810"/>
  <c r="DC810"/>
  <c r="DA810"/>
  <c r="CY810"/>
  <c r="CW810"/>
  <c r="CU810"/>
  <c r="CS810"/>
  <c r="CQ810"/>
  <c r="CO810"/>
  <c r="CM810"/>
  <c r="CK810"/>
  <c r="CI810"/>
  <c r="CG810"/>
  <c r="CE810"/>
  <c r="CC810"/>
  <c r="CA810"/>
  <c r="BY810"/>
  <c r="BW810"/>
  <c r="BU810"/>
  <c r="BS810"/>
  <c r="BQ810"/>
  <c r="BO810"/>
  <c r="DL810"/>
  <c r="DJ810"/>
  <c r="DH810"/>
  <c r="DB810"/>
  <c r="CZ810"/>
  <c r="CX810"/>
  <c r="CV810"/>
  <c r="CT810"/>
  <c r="CR810"/>
  <c r="CP810"/>
  <c r="CN810"/>
  <c r="CL810"/>
  <c r="CJ810"/>
  <c r="CH810"/>
  <c r="CF810"/>
  <c r="CD810"/>
  <c r="CB810"/>
  <c r="BZ810"/>
  <c r="BX810"/>
  <c r="BV810"/>
  <c r="BT810"/>
  <c r="BR810"/>
  <c r="BP810"/>
  <c r="BN810"/>
  <c r="DL370"/>
  <c r="DJ370"/>
  <c r="DH370"/>
  <c r="DF370"/>
  <c r="DD370"/>
  <c r="DB370"/>
  <c r="CZ370"/>
  <c r="CX370"/>
  <c r="CV370"/>
  <c r="CT370"/>
  <c r="CR370"/>
  <c r="CP370"/>
  <c r="CL370"/>
  <c r="CB370"/>
  <c r="BZ370"/>
  <c r="BX370"/>
  <c r="BV370"/>
  <c r="BT370"/>
  <c r="BR370"/>
  <c r="BP370"/>
  <c r="BN370"/>
  <c r="DM370"/>
  <c r="DK370"/>
  <c r="DI370"/>
  <c r="DG370"/>
  <c r="DE370"/>
  <c r="DC370"/>
  <c r="DA370"/>
  <c r="CY370"/>
  <c r="CW370"/>
  <c r="CU370"/>
  <c r="CS370"/>
  <c r="CQ370"/>
  <c r="CO370"/>
  <c r="CM370"/>
  <c r="CA370"/>
  <c r="BY370"/>
  <c r="BW370"/>
  <c r="BU370"/>
  <c r="BS370"/>
  <c r="BQ370"/>
  <c r="BO370"/>
  <c r="DM888"/>
  <c r="DK888"/>
  <c r="DI888"/>
  <c r="DC888"/>
  <c r="DA888"/>
  <c r="CY888"/>
  <c r="CW888"/>
  <c r="CU888"/>
  <c r="CS888"/>
  <c r="CQ888"/>
  <c r="CO888"/>
  <c r="CM888"/>
  <c r="CK888"/>
  <c r="CI888"/>
  <c r="CG888"/>
  <c r="CE888"/>
  <c r="CC888"/>
  <c r="CA888"/>
  <c r="BY888"/>
  <c r="BW888"/>
  <c r="BU888"/>
  <c r="BS888"/>
  <c r="BQ888"/>
  <c r="BO888"/>
  <c r="DJ888"/>
  <c r="DB888"/>
  <c r="CX888"/>
  <c r="CT888"/>
  <c r="CP888"/>
  <c r="CL888"/>
  <c r="CH888"/>
  <c r="CD888"/>
  <c r="BZ888"/>
  <c r="BV888"/>
  <c r="BR888"/>
  <c r="BN888"/>
  <c r="DL888"/>
  <c r="DH888"/>
  <c r="CZ888"/>
  <c r="CV888"/>
  <c r="CR888"/>
  <c r="CN888"/>
  <c r="CJ888"/>
  <c r="CF888"/>
  <c r="CB888"/>
  <c r="BX888"/>
  <c r="BT888"/>
  <c r="BP888"/>
  <c r="DL492"/>
  <c r="DJ492"/>
  <c r="DH492"/>
  <c r="DF492"/>
  <c r="DD492"/>
  <c r="DB492"/>
  <c r="CZ492"/>
  <c r="CX492"/>
  <c r="CV492"/>
  <c r="CT492"/>
  <c r="CR492"/>
  <c r="CP492"/>
  <c r="CL492"/>
  <c r="CB492"/>
  <c r="BZ492"/>
  <c r="BX492"/>
  <c r="BV492"/>
  <c r="BT492"/>
  <c r="BR492"/>
  <c r="BP492"/>
  <c r="BN492"/>
  <c r="DM492"/>
  <c r="DK492"/>
  <c r="DI492"/>
  <c r="DG492"/>
  <c r="DE492"/>
  <c r="DC492"/>
  <c r="DA492"/>
  <c r="CY492"/>
  <c r="CW492"/>
  <c r="CU492"/>
  <c r="CS492"/>
  <c r="CQ492"/>
  <c r="CO492"/>
  <c r="CM492"/>
  <c r="CA492"/>
  <c r="BY492"/>
  <c r="BW492"/>
  <c r="BU492"/>
  <c r="BS492"/>
  <c r="BQ492"/>
  <c r="BO492"/>
  <c r="DL440"/>
  <c r="DJ440"/>
  <c r="DH440"/>
  <c r="DB440"/>
  <c r="CZ440"/>
  <c r="CX440"/>
  <c r="CV440"/>
  <c r="CT440"/>
  <c r="CR440"/>
  <c r="CP440"/>
  <c r="CN440"/>
  <c r="CL440"/>
  <c r="CJ440"/>
  <c r="CH440"/>
  <c r="CF440"/>
  <c r="CD440"/>
  <c r="CB440"/>
  <c r="BZ440"/>
  <c r="BX440"/>
  <c r="BV440"/>
  <c r="BT440"/>
  <c r="BR440"/>
  <c r="BP440"/>
  <c r="BN440"/>
  <c r="DM440"/>
  <c r="DK440"/>
  <c r="DI440"/>
  <c r="DC440"/>
  <c r="DA440"/>
  <c r="CY440"/>
  <c r="CW440"/>
  <c r="CU440"/>
  <c r="CS440"/>
  <c r="CQ440"/>
  <c r="CO440"/>
  <c r="CM440"/>
  <c r="CK440"/>
  <c r="CI440"/>
  <c r="CG440"/>
  <c r="CE440"/>
  <c r="CC440"/>
  <c r="CA440"/>
  <c r="BY440"/>
  <c r="BW440"/>
  <c r="BU440"/>
  <c r="BS440"/>
  <c r="BQ440"/>
  <c r="BO440"/>
  <c r="DL313"/>
  <c r="DJ313"/>
  <c r="DH313"/>
  <c r="DF313"/>
  <c r="DD313"/>
  <c r="DB313"/>
  <c r="CZ313"/>
  <c r="CX313"/>
  <c r="CV313"/>
  <c r="CT313"/>
  <c r="CR313"/>
  <c r="CP313"/>
  <c r="CL313"/>
  <c r="CB313"/>
  <c r="BZ313"/>
  <c r="BX313"/>
  <c r="BV313"/>
  <c r="BT313"/>
  <c r="BR313"/>
  <c r="BP313"/>
  <c r="BN313"/>
  <c r="DM313"/>
  <c r="DK313"/>
  <c r="DI313"/>
  <c r="DG313"/>
  <c r="DE313"/>
  <c r="DC313"/>
  <c r="DA313"/>
  <c r="CY313"/>
  <c r="CW313"/>
  <c r="CU313"/>
  <c r="CS313"/>
  <c r="CQ313"/>
  <c r="CO313"/>
  <c r="CM313"/>
  <c r="CA313"/>
  <c r="BY313"/>
  <c r="BW313"/>
  <c r="BU313"/>
  <c r="BS313"/>
  <c r="BQ313"/>
  <c r="BO313"/>
  <c r="DM843"/>
  <c r="DK843"/>
  <c r="DI843"/>
  <c r="DC843"/>
  <c r="DA843"/>
  <c r="CY843"/>
  <c r="CW843"/>
  <c r="CU843"/>
  <c r="CS843"/>
  <c r="CQ843"/>
  <c r="CO843"/>
  <c r="CM843"/>
  <c r="CK843"/>
  <c r="CI843"/>
  <c r="CG843"/>
  <c r="CE843"/>
  <c r="CC843"/>
  <c r="CA843"/>
  <c r="BY843"/>
  <c r="BW843"/>
  <c r="BU843"/>
  <c r="BS843"/>
  <c r="BQ843"/>
  <c r="BO843"/>
  <c r="DL843"/>
  <c r="DJ843"/>
  <c r="DH843"/>
  <c r="DD843"/>
  <c r="DB843"/>
  <c r="CZ843"/>
  <c r="CX843"/>
  <c r="CV843"/>
  <c r="CT843"/>
  <c r="CR843"/>
  <c r="CP843"/>
  <c r="CN843"/>
  <c r="CL843"/>
  <c r="CJ843"/>
  <c r="CH843"/>
  <c r="CF843"/>
  <c r="CD843"/>
  <c r="CB843"/>
  <c r="BZ843"/>
  <c r="BX843"/>
  <c r="BV843"/>
  <c r="BT843"/>
  <c r="BR843"/>
  <c r="BP843"/>
  <c r="BN843"/>
  <c r="DM873"/>
  <c r="DK873"/>
  <c r="DI873"/>
  <c r="DC873"/>
  <c r="DA873"/>
  <c r="CY873"/>
  <c r="CW873"/>
  <c r="CU873"/>
  <c r="CS873"/>
  <c r="CQ873"/>
  <c r="CO873"/>
  <c r="CM873"/>
  <c r="CK873"/>
  <c r="CI873"/>
  <c r="CG873"/>
  <c r="CE873"/>
  <c r="CC873"/>
  <c r="CA873"/>
  <c r="BY873"/>
  <c r="BW873"/>
  <c r="BU873"/>
  <c r="BS873"/>
  <c r="BQ873"/>
  <c r="BO873"/>
  <c r="DJ873"/>
  <c r="DB873"/>
  <c r="CX873"/>
  <c r="CT873"/>
  <c r="CP873"/>
  <c r="CL873"/>
  <c r="CH873"/>
  <c r="CD873"/>
  <c r="BZ873"/>
  <c r="BV873"/>
  <c r="BR873"/>
  <c r="BN873"/>
  <c r="DL873"/>
  <c r="DH873"/>
  <c r="CZ873"/>
  <c r="CV873"/>
  <c r="CR873"/>
  <c r="CN873"/>
  <c r="CJ873"/>
  <c r="CF873"/>
  <c r="CB873"/>
  <c r="BX873"/>
  <c r="BT873"/>
  <c r="BP873"/>
  <c r="DL333"/>
  <c r="DJ333"/>
  <c r="DH333"/>
  <c r="DF333"/>
  <c r="DD333"/>
  <c r="DB333"/>
  <c r="CZ333"/>
  <c r="CX333"/>
  <c r="CV333"/>
  <c r="CT333"/>
  <c r="CR333"/>
  <c r="CP333"/>
  <c r="CL333"/>
  <c r="CB333"/>
  <c r="BZ333"/>
  <c r="BX333"/>
  <c r="BV333"/>
  <c r="BT333"/>
  <c r="BR333"/>
  <c r="BP333"/>
  <c r="BN333"/>
  <c r="DM333"/>
  <c r="DK333"/>
  <c r="DI333"/>
  <c r="DG333"/>
  <c r="DE333"/>
  <c r="DC333"/>
  <c r="DA333"/>
  <c r="CY333"/>
  <c r="CW333"/>
  <c r="CU333"/>
  <c r="CS333"/>
  <c r="CQ333"/>
  <c r="CO333"/>
  <c r="CM333"/>
  <c r="CA333"/>
  <c r="BY333"/>
  <c r="BW333"/>
  <c r="BU333"/>
  <c r="BS333"/>
  <c r="BQ333"/>
  <c r="BO333"/>
  <c r="DL1311"/>
  <c r="DJ1311"/>
  <c r="DH1311"/>
  <c r="DB1311"/>
  <c r="CZ1311"/>
  <c r="CX1311"/>
  <c r="CV1311"/>
  <c r="CT1311"/>
  <c r="CR1311"/>
  <c r="CP1311"/>
  <c r="CN1311"/>
  <c r="CL1311"/>
  <c r="CJ1311"/>
  <c r="CH1311"/>
  <c r="CF1311"/>
  <c r="CD1311"/>
  <c r="CB1311"/>
  <c r="BZ1311"/>
  <c r="BX1311"/>
  <c r="BV1311"/>
  <c r="BT1311"/>
  <c r="BR1311"/>
  <c r="BP1311"/>
  <c r="BN1311"/>
  <c r="DM1311"/>
  <c r="DK1311"/>
  <c r="DI1311"/>
  <c r="DC1311"/>
  <c r="DA1311"/>
  <c r="CY1311"/>
  <c r="CW1311"/>
  <c r="CU1311"/>
  <c r="CS1311"/>
  <c r="CQ1311"/>
  <c r="CO1311"/>
  <c r="CM1311"/>
  <c r="CK1311"/>
  <c r="CI1311"/>
  <c r="CG1311"/>
  <c r="CE1311"/>
  <c r="CC1311"/>
  <c r="CA1311"/>
  <c r="BY1311"/>
  <c r="BW1311"/>
  <c r="BU1311"/>
  <c r="BS1311"/>
  <c r="BQ1311"/>
  <c r="BO1311"/>
  <c r="DL1388"/>
  <c r="DJ1388"/>
  <c r="DH1388"/>
  <c r="DB1388"/>
  <c r="CZ1388"/>
  <c r="CX1388"/>
  <c r="CV1388"/>
  <c r="CT1388"/>
  <c r="CR1388"/>
  <c r="CP1388"/>
  <c r="CN1388"/>
  <c r="CL1388"/>
  <c r="CJ1388"/>
  <c r="CH1388"/>
  <c r="CF1388"/>
  <c r="CD1388"/>
  <c r="CB1388"/>
  <c r="BZ1388"/>
  <c r="BX1388"/>
  <c r="BV1388"/>
  <c r="BT1388"/>
  <c r="BR1388"/>
  <c r="BP1388"/>
  <c r="BN1388"/>
  <c r="DM1388"/>
  <c r="DK1388"/>
  <c r="DI1388"/>
  <c r="DC1388"/>
  <c r="DA1388"/>
  <c r="CY1388"/>
  <c r="CW1388"/>
  <c r="CU1388"/>
  <c r="CS1388"/>
  <c r="CQ1388"/>
  <c r="CO1388"/>
  <c r="CM1388"/>
  <c r="CK1388"/>
  <c r="CI1388"/>
  <c r="CG1388"/>
  <c r="CE1388"/>
  <c r="CC1388"/>
  <c r="CA1388"/>
  <c r="BY1388"/>
  <c r="BW1388"/>
  <c r="BU1388"/>
  <c r="BS1388"/>
  <c r="BQ1388"/>
  <c r="BO1388"/>
  <c r="DN873"/>
  <c r="DN1311"/>
  <c r="DQ1311" s="1"/>
  <c r="DR1311" s="1"/>
  <c r="DS1311" s="1"/>
  <c r="AK1448"/>
  <c r="AH1457"/>
  <c r="AH1455"/>
  <c r="AO1456"/>
  <c r="AY1454"/>
  <c r="DO936"/>
  <c r="DP936" s="1"/>
  <c r="DP33"/>
  <c r="DQ33" s="1"/>
  <c r="DR33" s="1"/>
  <c r="DS33" s="1"/>
  <c r="DP11"/>
  <c r="DQ11" s="1"/>
  <c r="DR11" s="1"/>
  <c r="DS11" s="1"/>
  <c r="DP27"/>
  <c r="DQ27" s="1"/>
  <c r="DR27" s="1"/>
  <c r="DS27" s="1"/>
  <c r="DP21"/>
  <c r="DQ21" s="1"/>
  <c r="DR21" s="1"/>
  <c r="DS21" s="1"/>
  <c r="DP7"/>
  <c r="DQ7" s="1"/>
  <c r="DR7" s="1"/>
  <c r="DS7" s="1"/>
  <c r="DP40"/>
  <c r="DQ40" s="1"/>
  <c r="DR40" s="1"/>
  <c r="DS40" s="1"/>
  <c r="DQ343"/>
  <c r="DR343" s="1"/>
  <c r="DS343" s="1"/>
  <c r="DQ362"/>
  <c r="DR362" s="1"/>
  <c r="DS362" s="1"/>
  <c r="DP330"/>
  <c r="DQ330" s="1"/>
  <c r="DR330" s="1"/>
  <c r="DS330" s="1"/>
  <c r="DQ887"/>
  <c r="DR887" s="1"/>
  <c r="DS887" s="1"/>
  <c r="DQ919"/>
  <c r="DR919" s="1"/>
  <c r="DS919" s="1"/>
  <c r="DQ793"/>
  <c r="DR793" s="1"/>
  <c r="DS793" s="1"/>
  <c r="DP279"/>
  <c r="DQ279" s="1"/>
  <c r="DR279" s="1"/>
  <c r="DS279" s="1"/>
  <c r="DQ966"/>
  <c r="DR966" s="1"/>
  <c r="DS966" s="1"/>
  <c r="DQ540"/>
  <c r="DR540" s="1"/>
  <c r="DS540" s="1"/>
  <c r="DP350"/>
  <c r="DQ350" s="1"/>
  <c r="DR350" s="1"/>
  <c r="DS350" s="1"/>
  <c r="DP491"/>
  <c r="DQ491" s="1"/>
  <c r="DR491" s="1"/>
  <c r="DS491" s="1"/>
  <c r="DP439"/>
  <c r="DQ439" s="1"/>
  <c r="DR439" s="1"/>
  <c r="DS439" s="1"/>
  <c r="DQ1388"/>
  <c r="DR1388" s="1"/>
  <c r="DS1388" s="1"/>
  <c r="DQ903"/>
  <c r="DR903" s="1"/>
  <c r="DS903" s="1"/>
  <c r="DQ809"/>
  <c r="DR809" s="1"/>
  <c r="DS809" s="1"/>
  <c r="DQ321"/>
  <c r="DR321" s="1"/>
  <c r="DS321" s="1"/>
  <c r="DQ375"/>
  <c r="DR375" s="1"/>
  <c r="DS375" s="1"/>
  <c r="DQ729"/>
  <c r="DR729" s="1"/>
  <c r="DS729" s="1"/>
  <c r="DQ952"/>
  <c r="DR952" s="1"/>
  <c r="DS952" s="1"/>
  <c r="DQ842"/>
  <c r="DR842" s="1"/>
  <c r="DS842" s="1"/>
  <c r="DQ872"/>
  <c r="DR872" s="1"/>
  <c r="DS872" s="1"/>
  <c r="DP369"/>
  <c r="DQ369" s="1"/>
  <c r="DR369" s="1"/>
  <c r="DS369" s="1"/>
  <c r="DQ982"/>
  <c r="DR982" s="1"/>
  <c r="DS982" s="1"/>
  <c r="DQ857"/>
  <c r="DR857" s="1"/>
  <c r="DS857" s="1"/>
  <c r="DQ607"/>
  <c r="DR607" s="1"/>
  <c r="DS607" s="1"/>
  <c r="DQ591"/>
  <c r="DR591" s="1"/>
  <c r="DS591" s="1"/>
  <c r="DN858"/>
  <c r="DN592"/>
  <c r="DN810"/>
  <c r="DN370"/>
  <c r="DO370" s="1"/>
  <c r="DN492"/>
  <c r="DO492" s="1"/>
  <c r="DN440"/>
  <c r="DN313"/>
  <c r="DO313" s="1"/>
  <c r="DN843"/>
  <c r="DN151"/>
  <c r="DO151" s="1"/>
  <c r="DN983"/>
  <c r="DN794"/>
  <c r="DN937"/>
  <c r="DN999"/>
  <c r="DN296"/>
  <c r="DO296" s="1"/>
  <c r="DN730"/>
  <c r="DN608"/>
  <c r="DN280"/>
  <c r="DO280" s="1"/>
  <c r="DN541"/>
  <c r="DP541" s="1"/>
  <c r="DQ541" s="1"/>
  <c r="DR541" s="1"/>
  <c r="DS541" s="1"/>
  <c r="DN888"/>
  <c r="DQ888" s="1"/>
  <c r="DR998"/>
  <c r="DS998" s="1"/>
  <c r="DN904"/>
  <c r="DQ904" s="1"/>
  <c r="DN920"/>
  <c r="DQ920" s="1"/>
  <c r="DN967"/>
  <c r="DQ967" s="1"/>
  <c r="I45"/>
  <c r="DN45" s="1"/>
  <c r="DO45" s="1"/>
  <c r="DN43"/>
  <c r="DO43" s="1"/>
  <c r="DO16"/>
  <c r="I376"/>
  <c r="I377" s="1"/>
  <c r="I378" s="1"/>
  <c r="I379" s="1"/>
  <c r="DN379" s="1"/>
  <c r="I322"/>
  <c r="DN322" s="1"/>
  <c r="I363"/>
  <c r="I364" s="1"/>
  <c r="I344"/>
  <c r="I345" s="1"/>
  <c r="DN345" s="1"/>
  <c r="I380"/>
  <c r="I381" s="1"/>
  <c r="I17"/>
  <c r="DN17" s="1"/>
  <c r="DO17" s="1"/>
  <c r="I34"/>
  <c r="DN34" s="1"/>
  <c r="DO34" s="1"/>
  <c r="I28"/>
  <c r="DN28" s="1"/>
  <c r="DO28" s="1"/>
  <c r="I22"/>
  <c r="DN22" s="1"/>
  <c r="DO22" s="1"/>
  <c r="I41"/>
  <c r="DN41" s="1"/>
  <c r="I8"/>
  <c r="DN8" s="1"/>
  <c r="DO8" s="1"/>
  <c r="I12"/>
  <c r="DN12" s="1"/>
  <c r="DO12" s="1"/>
  <c r="H303"/>
  <c r="H984"/>
  <c r="H795"/>
  <c r="H905"/>
  <c r="H938"/>
  <c r="H297"/>
  <c r="H889"/>
  <c r="H921"/>
  <c r="H731"/>
  <c r="H609"/>
  <c r="H281"/>
  <c r="H968"/>
  <c r="H542"/>
  <c r="H352"/>
  <c r="H859"/>
  <c r="DN331"/>
  <c r="DO331" s="1"/>
  <c r="H593"/>
  <c r="H811"/>
  <c r="H371"/>
  <c r="H493"/>
  <c r="H443"/>
  <c r="H314"/>
  <c r="H844"/>
  <c r="H874"/>
  <c r="I301"/>
  <c r="I302" s="1"/>
  <c r="DN302" s="1"/>
  <c r="I294"/>
  <c r="I295" s="1"/>
  <c r="DN295" s="1"/>
  <c r="DO295" s="1"/>
  <c r="BD98"/>
  <c r="DG98" s="1"/>
  <c r="BC98"/>
  <c r="DF98" s="1"/>
  <c r="BB98"/>
  <c r="DE98" s="1"/>
  <c r="BA98"/>
  <c r="DD98" s="1"/>
  <c r="AZ98"/>
  <c r="DC98" s="1"/>
  <c r="AY98"/>
  <c r="DB98" s="1"/>
  <c r="AX98"/>
  <c r="DA98" s="1"/>
  <c r="AW98"/>
  <c r="CZ98" s="1"/>
  <c r="AV98"/>
  <c r="CY98" s="1"/>
  <c r="AU98"/>
  <c r="CX98" s="1"/>
  <c r="AT98"/>
  <c r="CW98" s="1"/>
  <c r="AS98"/>
  <c r="CV98" s="1"/>
  <c r="AR98"/>
  <c r="CU98" s="1"/>
  <c r="AQ98"/>
  <c r="CT98" s="1"/>
  <c r="AP98"/>
  <c r="CS98" s="1"/>
  <c r="AO98"/>
  <c r="CR98" s="1"/>
  <c r="AN98"/>
  <c r="CQ98" s="1"/>
  <c r="AM98"/>
  <c r="CP98" s="1"/>
  <c r="AL98"/>
  <c r="CO98" s="1"/>
  <c r="AK98"/>
  <c r="CN98" s="1"/>
  <c r="AH98"/>
  <c r="CK98" s="1"/>
  <c r="AG98"/>
  <c r="CJ98" s="1"/>
  <c r="AF98"/>
  <c r="CI98" s="1"/>
  <c r="AE98"/>
  <c r="CH98" s="1"/>
  <c r="AD98"/>
  <c r="CG98" s="1"/>
  <c r="AC98"/>
  <c r="CF98" s="1"/>
  <c r="AB98"/>
  <c r="CE98" s="1"/>
  <c r="AA98"/>
  <c r="CD98" s="1"/>
  <c r="Z98"/>
  <c r="CC98" s="1"/>
  <c r="Y98"/>
  <c r="CB98" s="1"/>
  <c r="X98"/>
  <c r="CA98" s="1"/>
  <c r="W98"/>
  <c r="BZ98" s="1"/>
  <c r="V98"/>
  <c r="BY98" s="1"/>
  <c r="U98"/>
  <c r="BX98" s="1"/>
  <c r="T98"/>
  <c r="BW98" s="1"/>
  <c r="S98"/>
  <c r="BV98" s="1"/>
  <c r="R98"/>
  <c r="BU98" s="1"/>
  <c r="Q98"/>
  <c r="BT98" s="1"/>
  <c r="P98"/>
  <c r="BS98" s="1"/>
  <c r="O98"/>
  <c r="BR98" s="1"/>
  <c r="N98"/>
  <c r="BQ98" s="1"/>
  <c r="M98"/>
  <c r="BP98" s="1"/>
  <c r="L98"/>
  <c r="BO98" s="1"/>
  <c r="K98"/>
  <c r="BN98" s="1"/>
  <c r="E98"/>
  <c r="H83"/>
  <c r="I82"/>
  <c r="AH81"/>
  <c r="CK81" s="1"/>
  <c r="AG81"/>
  <c r="CJ81" s="1"/>
  <c r="AF81"/>
  <c r="CI81" s="1"/>
  <c r="AE81"/>
  <c r="CH81" s="1"/>
  <c r="AD81"/>
  <c r="CG81" s="1"/>
  <c r="AC81"/>
  <c r="CF81" s="1"/>
  <c r="AB81"/>
  <c r="CE81" s="1"/>
  <c r="AA81"/>
  <c r="CD81" s="1"/>
  <c r="Z81"/>
  <c r="CC81" s="1"/>
  <c r="Y81"/>
  <c r="CB81" s="1"/>
  <c r="X81"/>
  <c r="CA81" s="1"/>
  <c r="W81"/>
  <c r="BZ81" s="1"/>
  <c r="V81"/>
  <c r="BY81" s="1"/>
  <c r="U81"/>
  <c r="BX81" s="1"/>
  <c r="T81"/>
  <c r="BW81" s="1"/>
  <c r="S81"/>
  <c r="BV81" s="1"/>
  <c r="R81"/>
  <c r="BU81" s="1"/>
  <c r="Q81"/>
  <c r="BT81" s="1"/>
  <c r="P81"/>
  <c r="BS81" s="1"/>
  <c r="O81"/>
  <c r="BR81" s="1"/>
  <c r="N81"/>
  <c r="BQ81" s="1"/>
  <c r="M81"/>
  <c r="BP81" s="1"/>
  <c r="L81"/>
  <c r="BO81" s="1"/>
  <c r="K81"/>
  <c r="BN81" s="1"/>
  <c r="I72"/>
  <c r="I55"/>
  <c r="I65"/>
  <c r="I48"/>
  <c r="BD81"/>
  <c r="DG81" s="1"/>
  <c r="BC81"/>
  <c r="DF81" s="1"/>
  <c r="BB81"/>
  <c r="DE81" s="1"/>
  <c r="BA81"/>
  <c r="DD81" s="1"/>
  <c r="AZ81"/>
  <c r="DC81" s="1"/>
  <c r="AY81"/>
  <c r="DB81" s="1"/>
  <c r="AX81"/>
  <c r="DA81" s="1"/>
  <c r="AW81"/>
  <c r="CZ81" s="1"/>
  <c r="AV81"/>
  <c r="CY81" s="1"/>
  <c r="AU81"/>
  <c r="CX81" s="1"/>
  <c r="AT81"/>
  <c r="CW81" s="1"/>
  <c r="AS81"/>
  <c r="CV81" s="1"/>
  <c r="AR81"/>
  <c r="CU81" s="1"/>
  <c r="AQ81"/>
  <c r="CT81" s="1"/>
  <c r="AP81"/>
  <c r="CS81" s="1"/>
  <c r="AO81"/>
  <c r="CR81" s="1"/>
  <c r="AN81"/>
  <c r="CQ81" s="1"/>
  <c r="AM81"/>
  <c r="CP81" s="1"/>
  <c r="AL81"/>
  <c r="CO81" s="1"/>
  <c r="AK81"/>
  <c r="CN81" s="1"/>
  <c r="E81"/>
  <c r="H66"/>
  <c r="I66"/>
  <c r="I67" s="1"/>
  <c r="I68" s="1"/>
  <c r="I69" s="1"/>
  <c r="DN69" s="1"/>
  <c r="DO69" s="1"/>
  <c r="DL66" l="1"/>
  <c r="DJ66"/>
  <c r="DH66"/>
  <c r="DF66"/>
  <c r="DD66"/>
  <c r="DB66"/>
  <c r="CZ66"/>
  <c r="CX66"/>
  <c r="CV66"/>
  <c r="CT66"/>
  <c r="CR66"/>
  <c r="CP66"/>
  <c r="CL66"/>
  <c r="CB66"/>
  <c r="BZ66"/>
  <c r="BX66"/>
  <c r="BV66"/>
  <c r="BT66"/>
  <c r="BR66"/>
  <c r="BP66"/>
  <c r="BN66"/>
  <c r="DM66"/>
  <c r="DK66"/>
  <c r="DI66"/>
  <c r="DG66"/>
  <c r="DE66"/>
  <c r="DC66"/>
  <c r="DA66"/>
  <c r="CY66"/>
  <c r="CW66"/>
  <c r="CU66"/>
  <c r="CS66"/>
  <c r="CQ66"/>
  <c r="CO66"/>
  <c r="CM66"/>
  <c r="CA66"/>
  <c r="BY66"/>
  <c r="BW66"/>
  <c r="BU66"/>
  <c r="BS66"/>
  <c r="BQ66"/>
  <c r="BO66"/>
  <c r="DM844"/>
  <c r="DK844"/>
  <c r="DI844"/>
  <c r="DG844"/>
  <c r="DE844"/>
  <c r="DA844"/>
  <c r="CY844"/>
  <c r="CW844"/>
  <c r="CU844"/>
  <c r="CS844"/>
  <c r="CQ844"/>
  <c r="CO844"/>
  <c r="CM844"/>
  <c r="CK844"/>
  <c r="CI844"/>
  <c r="CG844"/>
  <c r="CE844"/>
  <c r="CC844"/>
  <c r="CA844"/>
  <c r="BY844"/>
  <c r="BW844"/>
  <c r="BU844"/>
  <c r="BS844"/>
  <c r="BQ844"/>
  <c r="BO844"/>
  <c r="DL844"/>
  <c r="DJ844"/>
  <c r="DH844"/>
  <c r="DF844"/>
  <c r="DB844"/>
  <c r="CZ844"/>
  <c r="CX844"/>
  <c r="CV844"/>
  <c r="CT844"/>
  <c r="CR844"/>
  <c r="CP844"/>
  <c r="CN844"/>
  <c r="CL844"/>
  <c r="CJ844"/>
  <c r="CH844"/>
  <c r="CF844"/>
  <c r="CD844"/>
  <c r="CB844"/>
  <c r="BZ844"/>
  <c r="BX844"/>
  <c r="BV844"/>
  <c r="BT844"/>
  <c r="BR844"/>
  <c r="BP844"/>
  <c r="BN844"/>
  <c r="DL443"/>
  <c r="DJ443"/>
  <c r="DH443"/>
  <c r="DB443"/>
  <c r="CZ443"/>
  <c r="CX443"/>
  <c r="CV443"/>
  <c r="CT443"/>
  <c r="CR443"/>
  <c r="CP443"/>
  <c r="CN443"/>
  <c r="CL443"/>
  <c r="CJ443"/>
  <c r="CH443"/>
  <c r="CF443"/>
  <c r="CD443"/>
  <c r="CB443"/>
  <c r="BZ443"/>
  <c r="BX443"/>
  <c r="BV443"/>
  <c r="BT443"/>
  <c r="BR443"/>
  <c r="BP443"/>
  <c r="BN443"/>
  <c r="DM443"/>
  <c r="DK443"/>
  <c r="DI443"/>
  <c r="DC443"/>
  <c r="DA443"/>
  <c r="CY443"/>
  <c r="CW443"/>
  <c r="CU443"/>
  <c r="CS443"/>
  <c r="CQ443"/>
  <c r="CO443"/>
  <c r="CM443"/>
  <c r="CK443"/>
  <c r="CI443"/>
  <c r="CG443"/>
  <c r="CE443"/>
  <c r="CC443"/>
  <c r="CA443"/>
  <c r="BY443"/>
  <c r="BW443"/>
  <c r="BU443"/>
  <c r="BS443"/>
  <c r="BQ443"/>
  <c r="BO443"/>
  <c r="DL371"/>
  <c r="DJ371"/>
  <c r="DH371"/>
  <c r="DF371"/>
  <c r="DD371"/>
  <c r="DB371"/>
  <c r="CZ371"/>
  <c r="CX371"/>
  <c r="CV371"/>
  <c r="CT371"/>
  <c r="CR371"/>
  <c r="CP371"/>
  <c r="CL371"/>
  <c r="CB371"/>
  <c r="BZ371"/>
  <c r="BX371"/>
  <c r="BV371"/>
  <c r="BT371"/>
  <c r="BR371"/>
  <c r="BP371"/>
  <c r="BN371"/>
  <c r="DM371"/>
  <c r="DK371"/>
  <c r="DI371"/>
  <c r="DG371"/>
  <c r="DE371"/>
  <c r="DC371"/>
  <c r="DA371"/>
  <c r="CY371"/>
  <c r="CW371"/>
  <c r="CU371"/>
  <c r="CS371"/>
  <c r="CQ371"/>
  <c r="CO371"/>
  <c r="CM371"/>
  <c r="CA371"/>
  <c r="BY371"/>
  <c r="BW371"/>
  <c r="BU371"/>
  <c r="BS371"/>
  <c r="BQ371"/>
  <c r="BO371"/>
  <c r="DL593"/>
  <c r="DJ593"/>
  <c r="DH593"/>
  <c r="DB593"/>
  <c r="CZ593"/>
  <c r="CX593"/>
  <c r="CV593"/>
  <c r="CT593"/>
  <c r="CR593"/>
  <c r="CP593"/>
  <c r="CN593"/>
  <c r="CL593"/>
  <c r="CJ593"/>
  <c r="CH593"/>
  <c r="CF593"/>
  <c r="CD593"/>
  <c r="CB593"/>
  <c r="BZ593"/>
  <c r="BX593"/>
  <c r="BV593"/>
  <c r="BT593"/>
  <c r="BR593"/>
  <c r="BP593"/>
  <c r="BN593"/>
  <c r="DM593"/>
  <c r="DK593"/>
  <c r="DI593"/>
  <c r="DC593"/>
  <c r="DA593"/>
  <c r="CY593"/>
  <c r="CW593"/>
  <c r="CU593"/>
  <c r="CS593"/>
  <c r="CQ593"/>
  <c r="CO593"/>
  <c r="CM593"/>
  <c r="CK593"/>
  <c r="CI593"/>
  <c r="CG593"/>
  <c r="CE593"/>
  <c r="CC593"/>
  <c r="CA593"/>
  <c r="BY593"/>
  <c r="BW593"/>
  <c r="BU593"/>
  <c r="BS593"/>
  <c r="BQ593"/>
  <c r="BO593"/>
  <c r="DM859"/>
  <c r="DK859"/>
  <c r="DI859"/>
  <c r="DG859"/>
  <c r="DE859"/>
  <c r="DC859"/>
  <c r="DA859"/>
  <c r="CY859"/>
  <c r="CW859"/>
  <c r="CU859"/>
  <c r="CS859"/>
  <c r="CQ859"/>
  <c r="CM859"/>
  <c r="CK859"/>
  <c r="CI859"/>
  <c r="CG859"/>
  <c r="CE859"/>
  <c r="CC859"/>
  <c r="CA859"/>
  <c r="BY859"/>
  <c r="BW859"/>
  <c r="BU859"/>
  <c r="BS859"/>
  <c r="BQ859"/>
  <c r="BO859"/>
  <c r="DJ859"/>
  <c r="DF859"/>
  <c r="DB859"/>
  <c r="CX859"/>
  <c r="CT859"/>
  <c r="CN859"/>
  <c r="CJ859"/>
  <c r="CF859"/>
  <c r="CB859"/>
  <c r="BX859"/>
  <c r="BT859"/>
  <c r="BP859"/>
  <c r="DL859"/>
  <c r="DH859"/>
  <c r="DD859"/>
  <c r="CZ859"/>
  <c r="CV859"/>
  <c r="CR859"/>
  <c r="CL859"/>
  <c r="CH859"/>
  <c r="CD859"/>
  <c r="BZ859"/>
  <c r="BV859"/>
  <c r="BR859"/>
  <c r="BN859"/>
  <c r="DL542"/>
  <c r="DJ542"/>
  <c r="DH542"/>
  <c r="DB542"/>
  <c r="CZ542"/>
  <c r="CX542"/>
  <c r="CV542"/>
  <c r="CT542"/>
  <c r="CR542"/>
  <c r="CP542"/>
  <c r="CN542"/>
  <c r="CL542"/>
  <c r="CJ542"/>
  <c r="CH542"/>
  <c r="CF542"/>
  <c r="CD542"/>
  <c r="CB542"/>
  <c r="BZ542"/>
  <c r="BX542"/>
  <c r="BV542"/>
  <c r="BT542"/>
  <c r="BR542"/>
  <c r="BP542"/>
  <c r="BN542"/>
  <c r="DM542"/>
  <c r="DK542"/>
  <c r="DI542"/>
  <c r="DC542"/>
  <c r="DA542"/>
  <c r="CY542"/>
  <c r="CW542"/>
  <c r="CU542"/>
  <c r="CS542"/>
  <c r="CQ542"/>
  <c r="CO542"/>
  <c r="CM542"/>
  <c r="CK542"/>
  <c r="CI542"/>
  <c r="CG542"/>
  <c r="CE542"/>
  <c r="CC542"/>
  <c r="CA542"/>
  <c r="BY542"/>
  <c r="BW542"/>
  <c r="BU542"/>
  <c r="BS542"/>
  <c r="BQ542"/>
  <c r="BO542"/>
  <c r="DL281"/>
  <c r="DJ281"/>
  <c r="DH281"/>
  <c r="DF281"/>
  <c r="DD281"/>
  <c r="DB281"/>
  <c r="CZ281"/>
  <c r="CX281"/>
  <c r="CV281"/>
  <c r="CT281"/>
  <c r="CR281"/>
  <c r="CP281"/>
  <c r="CL281"/>
  <c r="CB281"/>
  <c r="BZ281"/>
  <c r="BX281"/>
  <c r="BV281"/>
  <c r="BT281"/>
  <c r="BR281"/>
  <c r="BP281"/>
  <c r="BN281"/>
  <c r="DM281"/>
  <c r="DK281"/>
  <c r="DI281"/>
  <c r="DG281"/>
  <c r="DE281"/>
  <c r="DC281"/>
  <c r="DA281"/>
  <c r="CY281"/>
  <c r="CW281"/>
  <c r="CU281"/>
  <c r="CS281"/>
  <c r="CQ281"/>
  <c r="CO281"/>
  <c r="CM281"/>
  <c r="CA281"/>
  <c r="BY281"/>
  <c r="BW281"/>
  <c r="BU281"/>
  <c r="BS281"/>
  <c r="BQ281"/>
  <c r="BO281"/>
  <c r="DM731"/>
  <c r="DK731"/>
  <c r="DI731"/>
  <c r="DC731"/>
  <c r="DA731"/>
  <c r="CY731"/>
  <c r="CW731"/>
  <c r="CU731"/>
  <c r="CS731"/>
  <c r="CQ731"/>
  <c r="CO731"/>
  <c r="CM731"/>
  <c r="CK731"/>
  <c r="CI731"/>
  <c r="CG731"/>
  <c r="CE731"/>
  <c r="CC731"/>
  <c r="CA731"/>
  <c r="BY731"/>
  <c r="BW731"/>
  <c r="BU731"/>
  <c r="BS731"/>
  <c r="BQ731"/>
  <c r="BO731"/>
  <c r="DL731"/>
  <c r="DJ731"/>
  <c r="DH731"/>
  <c r="DB731"/>
  <c r="CZ731"/>
  <c r="CX731"/>
  <c r="CV731"/>
  <c r="CT731"/>
  <c r="CR731"/>
  <c r="CP731"/>
  <c r="CN731"/>
  <c r="CL731"/>
  <c r="CJ731"/>
  <c r="CH731"/>
  <c r="CF731"/>
  <c r="CD731"/>
  <c r="CB731"/>
  <c r="BZ731"/>
  <c r="BX731"/>
  <c r="BV731"/>
  <c r="BT731"/>
  <c r="BR731"/>
  <c r="BP731"/>
  <c r="BN731"/>
  <c r="DM889"/>
  <c r="DK889"/>
  <c r="DI889"/>
  <c r="DC889"/>
  <c r="DA889"/>
  <c r="CY889"/>
  <c r="CW889"/>
  <c r="CU889"/>
  <c r="CS889"/>
  <c r="CQ889"/>
  <c r="CO889"/>
  <c r="CM889"/>
  <c r="CK889"/>
  <c r="CI889"/>
  <c r="CG889"/>
  <c r="CE889"/>
  <c r="CC889"/>
  <c r="CA889"/>
  <c r="BY889"/>
  <c r="BW889"/>
  <c r="BU889"/>
  <c r="BS889"/>
  <c r="BQ889"/>
  <c r="BO889"/>
  <c r="DJ889"/>
  <c r="DB889"/>
  <c r="CX889"/>
  <c r="CT889"/>
  <c r="CP889"/>
  <c r="CL889"/>
  <c r="CH889"/>
  <c r="CD889"/>
  <c r="BZ889"/>
  <c r="BV889"/>
  <c r="BR889"/>
  <c r="BN889"/>
  <c r="DL889"/>
  <c r="DH889"/>
  <c r="CZ889"/>
  <c r="CV889"/>
  <c r="CR889"/>
  <c r="CN889"/>
  <c r="CJ889"/>
  <c r="CF889"/>
  <c r="CB889"/>
  <c r="BX889"/>
  <c r="BT889"/>
  <c r="BP889"/>
  <c r="DM938"/>
  <c r="DK938"/>
  <c r="DI938"/>
  <c r="DC938"/>
  <c r="DA938"/>
  <c r="CY938"/>
  <c r="CW938"/>
  <c r="CU938"/>
  <c r="CS938"/>
  <c r="CQ938"/>
  <c r="CO938"/>
  <c r="CM938"/>
  <c r="CK938"/>
  <c r="CI938"/>
  <c r="CG938"/>
  <c r="CE938"/>
  <c r="CC938"/>
  <c r="CA938"/>
  <c r="BY938"/>
  <c r="BW938"/>
  <c r="BU938"/>
  <c r="BS938"/>
  <c r="BQ938"/>
  <c r="BO938"/>
  <c r="DL938"/>
  <c r="DJ938"/>
  <c r="DH938"/>
  <c r="DB938"/>
  <c r="CZ938"/>
  <c r="CX938"/>
  <c r="CV938"/>
  <c r="CT938"/>
  <c r="CR938"/>
  <c r="CP938"/>
  <c r="CN938"/>
  <c r="CL938"/>
  <c r="CJ938"/>
  <c r="CH938"/>
  <c r="CF938"/>
  <c r="CD938"/>
  <c r="CB938"/>
  <c r="BZ938"/>
  <c r="BX938"/>
  <c r="BV938"/>
  <c r="BT938"/>
  <c r="BR938"/>
  <c r="BP938"/>
  <c r="BN938"/>
  <c r="DM795"/>
  <c r="DK795"/>
  <c r="DI795"/>
  <c r="DC795"/>
  <c r="DA795"/>
  <c r="CY795"/>
  <c r="CW795"/>
  <c r="CU795"/>
  <c r="CS795"/>
  <c r="CQ795"/>
  <c r="CO795"/>
  <c r="CM795"/>
  <c r="CK795"/>
  <c r="CI795"/>
  <c r="CG795"/>
  <c r="CE795"/>
  <c r="CC795"/>
  <c r="CA795"/>
  <c r="BY795"/>
  <c r="BW795"/>
  <c r="BU795"/>
  <c r="BS795"/>
  <c r="BQ795"/>
  <c r="BO795"/>
  <c r="DL795"/>
  <c r="DJ795"/>
  <c r="DH795"/>
  <c r="DB795"/>
  <c r="CZ795"/>
  <c r="CX795"/>
  <c r="CV795"/>
  <c r="CT795"/>
  <c r="CR795"/>
  <c r="CP795"/>
  <c r="CN795"/>
  <c r="CL795"/>
  <c r="CJ795"/>
  <c r="CH795"/>
  <c r="CF795"/>
  <c r="CD795"/>
  <c r="CB795"/>
  <c r="BZ795"/>
  <c r="BX795"/>
  <c r="BV795"/>
  <c r="BT795"/>
  <c r="BR795"/>
  <c r="BP795"/>
  <c r="BN795"/>
  <c r="DL303"/>
  <c r="DJ303"/>
  <c r="DH303"/>
  <c r="DB303"/>
  <c r="CZ303"/>
  <c r="CX303"/>
  <c r="CV303"/>
  <c r="CT303"/>
  <c r="CR303"/>
  <c r="CP303"/>
  <c r="CN303"/>
  <c r="CL303"/>
  <c r="CJ303"/>
  <c r="CH303"/>
  <c r="CF303"/>
  <c r="CD303"/>
  <c r="CB303"/>
  <c r="BZ303"/>
  <c r="BX303"/>
  <c r="BV303"/>
  <c r="BT303"/>
  <c r="BR303"/>
  <c r="BP303"/>
  <c r="BN303"/>
  <c r="DM303"/>
  <c r="DK303"/>
  <c r="DI303"/>
  <c r="DC303"/>
  <c r="DA303"/>
  <c r="CY303"/>
  <c r="CW303"/>
  <c r="CU303"/>
  <c r="CS303"/>
  <c r="CQ303"/>
  <c r="CO303"/>
  <c r="CM303"/>
  <c r="CK303"/>
  <c r="CI303"/>
  <c r="CG303"/>
  <c r="CE303"/>
  <c r="CC303"/>
  <c r="CA303"/>
  <c r="BY303"/>
  <c r="BW303"/>
  <c r="BU303"/>
  <c r="BS303"/>
  <c r="BQ303"/>
  <c r="BO303"/>
  <c r="DL83"/>
  <c r="DJ83"/>
  <c r="DH83"/>
  <c r="DF83"/>
  <c r="DD83"/>
  <c r="DB83"/>
  <c r="CZ83"/>
  <c r="CX83"/>
  <c r="CV83"/>
  <c r="CT83"/>
  <c r="CR83"/>
  <c r="CP83"/>
  <c r="CL83"/>
  <c r="CB83"/>
  <c r="BZ83"/>
  <c r="BX83"/>
  <c r="BV83"/>
  <c r="BT83"/>
  <c r="BR83"/>
  <c r="BP83"/>
  <c r="BN83"/>
  <c r="DM83"/>
  <c r="DK83"/>
  <c r="DI83"/>
  <c r="DG83"/>
  <c r="DE83"/>
  <c r="DC83"/>
  <c r="DA83"/>
  <c r="CY83"/>
  <c r="CW83"/>
  <c r="CU83"/>
  <c r="CS83"/>
  <c r="CQ83"/>
  <c r="CO83"/>
  <c r="CM83"/>
  <c r="CA83"/>
  <c r="BY83"/>
  <c r="BW83"/>
  <c r="BU83"/>
  <c r="BS83"/>
  <c r="BQ83"/>
  <c r="BO83"/>
  <c r="DM874"/>
  <c r="DK874"/>
  <c r="DI874"/>
  <c r="DC874"/>
  <c r="DA874"/>
  <c r="CY874"/>
  <c r="CW874"/>
  <c r="CU874"/>
  <c r="CS874"/>
  <c r="CQ874"/>
  <c r="CO874"/>
  <c r="CM874"/>
  <c r="CK874"/>
  <c r="CI874"/>
  <c r="CG874"/>
  <c r="CE874"/>
  <c r="CC874"/>
  <c r="CA874"/>
  <c r="BY874"/>
  <c r="BW874"/>
  <c r="BU874"/>
  <c r="BS874"/>
  <c r="BQ874"/>
  <c r="BO874"/>
  <c r="DJ874"/>
  <c r="DB874"/>
  <c r="CX874"/>
  <c r="CT874"/>
  <c r="CP874"/>
  <c r="CL874"/>
  <c r="CH874"/>
  <c r="CD874"/>
  <c r="BZ874"/>
  <c r="BV874"/>
  <c r="BR874"/>
  <c r="BN874"/>
  <c r="DL874"/>
  <c r="DH874"/>
  <c r="CZ874"/>
  <c r="CV874"/>
  <c r="CR874"/>
  <c r="CN874"/>
  <c r="CJ874"/>
  <c r="CF874"/>
  <c r="CB874"/>
  <c r="BX874"/>
  <c r="BT874"/>
  <c r="BP874"/>
  <c r="DL314"/>
  <c r="DJ314"/>
  <c r="DH314"/>
  <c r="DF314"/>
  <c r="DD314"/>
  <c r="DB314"/>
  <c r="CZ314"/>
  <c r="CX314"/>
  <c r="CV314"/>
  <c r="CT314"/>
  <c r="CR314"/>
  <c r="CP314"/>
  <c r="CL314"/>
  <c r="CB314"/>
  <c r="BZ314"/>
  <c r="BX314"/>
  <c r="BV314"/>
  <c r="BT314"/>
  <c r="BR314"/>
  <c r="BP314"/>
  <c r="BN314"/>
  <c r="DM314"/>
  <c r="DK314"/>
  <c r="DI314"/>
  <c r="DG314"/>
  <c r="DE314"/>
  <c r="DC314"/>
  <c r="DA314"/>
  <c r="CY314"/>
  <c r="CW314"/>
  <c r="CU314"/>
  <c r="CS314"/>
  <c r="CQ314"/>
  <c r="CO314"/>
  <c r="CM314"/>
  <c r="CA314"/>
  <c r="BY314"/>
  <c r="BW314"/>
  <c r="BU314"/>
  <c r="BS314"/>
  <c r="BQ314"/>
  <c r="BO314"/>
  <c r="DL493"/>
  <c r="DJ493"/>
  <c r="DH493"/>
  <c r="DB493"/>
  <c r="CZ493"/>
  <c r="CX493"/>
  <c r="CV493"/>
  <c r="CT493"/>
  <c r="CR493"/>
  <c r="CP493"/>
  <c r="CN493"/>
  <c r="CL493"/>
  <c r="CJ493"/>
  <c r="CH493"/>
  <c r="CF493"/>
  <c r="CD493"/>
  <c r="CB493"/>
  <c r="BZ493"/>
  <c r="BX493"/>
  <c r="BV493"/>
  <c r="BT493"/>
  <c r="BR493"/>
  <c r="BP493"/>
  <c r="BN493"/>
  <c r="DM493"/>
  <c r="DK493"/>
  <c r="DI493"/>
  <c r="DC493"/>
  <c r="DA493"/>
  <c r="CY493"/>
  <c r="CW493"/>
  <c r="CU493"/>
  <c r="CS493"/>
  <c r="CQ493"/>
  <c r="CO493"/>
  <c r="CM493"/>
  <c r="CK493"/>
  <c r="CI493"/>
  <c r="CG493"/>
  <c r="CE493"/>
  <c r="CC493"/>
  <c r="CA493"/>
  <c r="BY493"/>
  <c r="BW493"/>
  <c r="BU493"/>
  <c r="BS493"/>
  <c r="BQ493"/>
  <c r="BO493"/>
  <c r="DM811"/>
  <c r="DK811"/>
  <c r="DI811"/>
  <c r="DC811"/>
  <c r="DA811"/>
  <c r="CY811"/>
  <c r="CW811"/>
  <c r="CU811"/>
  <c r="CS811"/>
  <c r="CQ811"/>
  <c r="CO811"/>
  <c r="CM811"/>
  <c r="CK811"/>
  <c r="CI811"/>
  <c r="CG811"/>
  <c r="CE811"/>
  <c r="CC811"/>
  <c r="CA811"/>
  <c r="BY811"/>
  <c r="BW811"/>
  <c r="BU811"/>
  <c r="BS811"/>
  <c r="BQ811"/>
  <c r="BO811"/>
  <c r="DL811"/>
  <c r="DJ811"/>
  <c r="DH811"/>
  <c r="DB811"/>
  <c r="CZ811"/>
  <c r="CX811"/>
  <c r="CV811"/>
  <c r="CT811"/>
  <c r="CR811"/>
  <c r="CP811"/>
  <c r="CN811"/>
  <c r="CL811"/>
  <c r="CJ811"/>
  <c r="CH811"/>
  <c r="CF811"/>
  <c r="CD811"/>
  <c r="CB811"/>
  <c r="BZ811"/>
  <c r="BX811"/>
  <c r="BV811"/>
  <c r="BT811"/>
  <c r="BR811"/>
  <c r="BP811"/>
  <c r="BN811"/>
  <c r="DL352"/>
  <c r="DJ352"/>
  <c r="DH352"/>
  <c r="DF352"/>
  <c r="DD352"/>
  <c r="DB352"/>
  <c r="CZ352"/>
  <c r="CX352"/>
  <c r="CV352"/>
  <c r="CT352"/>
  <c r="CR352"/>
  <c r="CP352"/>
  <c r="CL352"/>
  <c r="CB352"/>
  <c r="BZ352"/>
  <c r="BX352"/>
  <c r="BV352"/>
  <c r="BT352"/>
  <c r="BR352"/>
  <c r="BP352"/>
  <c r="BN352"/>
  <c r="DM352"/>
  <c r="DK352"/>
  <c r="DI352"/>
  <c r="DG352"/>
  <c r="DE352"/>
  <c r="DC352"/>
  <c r="DA352"/>
  <c r="CY352"/>
  <c r="CW352"/>
  <c r="CU352"/>
  <c r="CS352"/>
  <c r="CQ352"/>
  <c r="CO352"/>
  <c r="CM352"/>
  <c r="CA352"/>
  <c r="BY352"/>
  <c r="BW352"/>
  <c r="BU352"/>
  <c r="BS352"/>
  <c r="BQ352"/>
  <c r="BO352"/>
  <c r="DM968"/>
  <c r="DK968"/>
  <c r="DI968"/>
  <c r="DC968"/>
  <c r="DA968"/>
  <c r="CY968"/>
  <c r="CW968"/>
  <c r="CU968"/>
  <c r="CS968"/>
  <c r="CQ968"/>
  <c r="CO968"/>
  <c r="CM968"/>
  <c r="CK968"/>
  <c r="CI968"/>
  <c r="CG968"/>
  <c r="CE968"/>
  <c r="CC968"/>
  <c r="CA968"/>
  <c r="BY968"/>
  <c r="BW968"/>
  <c r="BU968"/>
  <c r="BS968"/>
  <c r="BQ968"/>
  <c r="BO968"/>
  <c r="DL968"/>
  <c r="DJ968"/>
  <c r="DH968"/>
  <c r="DB968"/>
  <c r="CZ968"/>
  <c r="CX968"/>
  <c r="CV968"/>
  <c r="CT968"/>
  <c r="CR968"/>
  <c r="CP968"/>
  <c r="CN968"/>
  <c r="CL968"/>
  <c r="CJ968"/>
  <c r="CH968"/>
  <c r="CF968"/>
  <c r="CD968"/>
  <c r="CB968"/>
  <c r="BZ968"/>
  <c r="BX968"/>
  <c r="BV968"/>
  <c r="BT968"/>
  <c r="BR968"/>
  <c r="BP968"/>
  <c r="BN968"/>
  <c r="DL609"/>
  <c r="DJ609"/>
  <c r="DH609"/>
  <c r="DB609"/>
  <c r="CZ609"/>
  <c r="CX609"/>
  <c r="CV609"/>
  <c r="CT609"/>
  <c r="CR609"/>
  <c r="CP609"/>
  <c r="CN609"/>
  <c r="CL609"/>
  <c r="CJ609"/>
  <c r="CH609"/>
  <c r="CF609"/>
  <c r="CD609"/>
  <c r="CB609"/>
  <c r="BZ609"/>
  <c r="BX609"/>
  <c r="BV609"/>
  <c r="BT609"/>
  <c r="BR609"/>
  <c r="BP609"/>
  <c r="BN609"/>
  <c r="DM609"/>
  <c r="DK609"/>
  <c r="DI609"/>
  <c r="DC609"/>
  <c r="DA609"/>
  <c r="CY609"/>
  <c r="CW609"/>
  <c r="CU609"/>
  <c r="CS609"/>
  <c r="CQ609"/>
  <c r="CO609"/>
  <c r="CM609"/>
  <c r="CK609"/>
  <c r="CI609"/>
  <c r="CG609"/>
  <c r="CE609"/>
  <c r="CC609"/>
  <c r="CA609"/>
  <c r="BY609"/>
  <c r="BW609"/>
  <c r="BU609"/>
  <c r="BS609"/>
  <c r="BQ609"/>
  <c r="BO609"/>
  <c r="DM921"/>
  <c r="DK921"/>
  <c r="DI921"/>
  <c r="DC921"/>
  <c r="DA921"/>
  <c r="CY921"/>
  <c r="CW921"/>
  <c r="CU921"/>
  <c r="CS921"/>
  <c r="CQ921"/>
  <c r="CO921"/>
  <c r="CM921"/>
  <c r="CK921"/>
  <c r="CI921"/>
  <c r="CG921"/>
  <c r="CE921"/>
  <c r="CC921"/>
  <c r="CA921"/>
  <c r="BY921"/>
  <c r="BW921"/>
  <c r="BU921"/>
  <c r="BS921"/>
  <c r="BQ921"/>
  <c r="BO921"/>
  <c r="DL921"/>
  <c r="DJ921"/>
  <c r="DH921"/>
  <c r="DB921"/>
  <c r="CZ921"/>
  <c r="CX921"/>
  <c r="CV921"/>
  <c r="CT921"/>
  <c r="CR921"/>
  <c r="CP921"/>
  <c r="CN921"/>
  <c r="CL921"/>
  <c r="CJ921"/>
  <c r="CH921"/>
  <c r="CF921"/>
  <c r="CD921"/>
  <c r="CB921"/>
  <c r="BZ921"/>
  <c r="BX921"/>
  <c r="BV921"/>
  <c r="BT921"/>
  <c r="BR921"/>
  <c r="BP921"/>
  <c r="BN921"/>
  <c r="DL297"/>
  <c r="DJ297"/>
  <c r="DH297"/>
  <c r="DF297"/>
  <c r="DD297"/>
  <c r="DB297"/>
  <c r="CZ297"/>
  <c r="CX297"/>
  <c r="CV297"/>
  <c r="CT297"/>
  <c r="CR297"/>
  <c r="CP297"/>
  <c r="CL297"/>
  <c r="CB297"/>
  <c r="BZ297"/>
  <c r="BX297"/>
  <c r="BV297"/>
  <c r="BT297"/>
  <c r="BR297"/>
  <c r="BP297"/>
  <c r="BN297"/>
  <c r="DM297"/>
  <c r="DK297"/>
  <c r="DI297"/>
  <c r="DG297"/>
  <c r="DE297"/>
  <c r="DC297"/>
  <c r="DA297"/>
  <c r="CY297"/>
  <c r="CW297"/>
  <c r="CU297"/>
  <c r="CS297"/>
  <c r="CQ297"/>
  <c r="CO297"/>
  <c r="CM297"/>
  <c r="CA297"/>
  <c r="BY297"/>
  <c r="BW297"/>
  <c r="BU297"/>
  <c r="BS297"/>
  <c r="BQ297"/>
  <c r="BO297"/>
  <c r="DM905"/>
  <c r="DK905"/>
  <c r="DI905"/>
  <c r="DG905"/>
  <c r="DE905"/>
  <c r="CY905"/>
  <c r="CW905"/>
  <c r="CU905"/>
  <c r="CS905"/>
  <c r="CQ905"/>
  <c r="CO905"/>
  <c r="CM905"/>
  <c r="CK905"/>
  <c r="CI905"/>
  <c r="CG905"/>
  <c r="CE905"/>
  <c r="CC905"/>
  <c r="CA905"/>
  <c r="BY905"/>
  <c r="BW905"/>
  <c r="BU905"/>
  <c r="BS905"/>
  <c r="BQ905"/>
  <c r="BO905"/>
  <c r="DL905"/>
  <c r="DJ905"/>
  <c r="DH905"/>
  <c r="DF905"/>
  <c r="CZ905"/>
  <c r="CX905"/>
  <c r="CV905"/>
  <c r="CT905"/>
  <c r="CR905"/>
  <c r="CP905"/>
  <c r="CN905"/>
  <c r="CL905"/>
  <c r="CJ905"/>
  <c r="CH905"/>
  <c r="CF905"/>
  <c r="CD905"/>
  <c r="CB905"/>
  <c r="BZ905"/>
  <c r="BX905"/>
  <c r="BV905"/>
  <c r="BT905"/>
  <c r="BR905"/>
  <c r="BP905"/>
  <c r="BN905"/>
  <c r="DM984"/>
  <c r="DK984"/>
  <c r="DI984"/>
  <c r="DC984"/>
  <c r="DA984"/>
  <c r="CY984"/>
  <c r="CW984"/>
  <c r="CU984"/>
  <c r="CS984"/>
  <c r="CQ984"/>
  <c r="CO984"/>
  <c r="CM984"/>
  <c r="CK984"/>
  <c r="CI984"/>
  <c r="CG984"/>
  <c r="CE984"/>
  <c r="CC984"/>
  <c r="CA984"/>
  <c r="BY984"/>
  <c r="BW984"/>
  <c r="BU984"/>
  <c r="BS984"/>
  <c r="BQ984"/>
  <c r="BO984"/>
  <c r="DL984"/>
  <c r="DJ984"/>
  <c r="DH984"/>
  <c r="DB984"/>
  <c r="CZ984"/>
  <c r="CX984"/>
  <c r="CV984"/>
  <c r="CT984"/>
  <c r="CR984"/>
  <c r="CP984"/>
  <c r="CN984"/>
  <c r="CL984"/>
  <c r="CJ984"/>
  <c r="CH984"/>
  <c r="CF984"/>
  <c r="CD984"/>
  <c r="CB984"/>
  <c r="BZ984"/>
  <c r="BX984"/>
  <c r="BV984"/>
  <c r="BT984"/>
  <c r="BR984"/>
  <c r="BP984"/>
  <c r="BN984"/>
  <c r="AK1455"/>
  <c r="AL1448"/>
  <c r="AP1456"/>
  <c r="AZ1454"/>
  <c r="DQ936"/>
  <c r="DR936" s="1"/>
  <c r="DS936" s="1"/>
  <c r="DP69"/>
  <c r="DQ69" s="1"/>
  <c r="DR69" s="1"/>
  <c r="DS69" s="1"/>
  <c r="DQ302"/>
  <c r="DR302" s="1"/>
  <c r="DS302" s="1"/>
  <c r="DP12"/>
  <c r="DQ12" s="1"/>
  <c r="DR12" s="1"/>
  <c r="DS12" s="1"/>
  <c r="DQ41"/>
  <c r="DR41" s="1"/>
  <c r="DS41" s="1"/>
  <c r="DP28"/>
  <c r="DQ28" s="1"/>
  <c r="DR28" s="1"/>
  <c r="DS28" s="1"/>
  <c r="DP17"/>
  <c r="DQ17" s="1"/>
  <c r="DR17" s="1"/>
  <c r="DS17" s="1"/>
  <c r="DQ345"/>
  <c r="DR345" s="1"/>
  <c r="DS345" s="1"/>
  <c r="DQ322"/>
  <c r="DR322" s="1"/>
  <c r="DS322" s="1"/>
  <c r="DP43"/>
  <c r="DQ43" s="1"/>
  <c r="DR43" s="1"/>
  <c r="DS43" s="1"/>
  <c r="DP280"/>
  <c r="DQ280" s="1"/>
  <c r="DR280" s="1"/>
  <c r="DS280" s="1"/>
  <c r="DQ730"/>
  <c r="DR730" s="1"/>
  <c r="DS730" s="1"/>
  <c r="DQ999"/>
  <c r="DR999" s="1"/>
  <c r="DS999" s="1"/>
  <c r="DQ794"/>
  <c r="DR794" s="1"/>
  <c r="DS794" s="1"/>
  <c r="DP151"/>
  <c r="DQ151" s="1"/>
  <c r="DR151" s="1"/>
  <c r="DS151" s="1"/>
  <c r="DP313"/>
  <c r="DQ313" s="1"/>
  <c r="DR313" s="1"/>
  <c r="DS313" s="1"/>
  <c r="DP492"/>
  <c r="DQ492" s="1"/>
  <c r="DR492" s="1"/>
  <c r="DS492" s="1"/>
  <c r="DQ810"/>
  <c r="DR810" s="1"/>
  <c r="DS810" s="1"/>
  <c r="DQ858"/>
  <c r="DR858" s="1"/>
  <c r="DS858" s="1"/>
  <c r="DP295"/>
  <c r="DQ295" s="1"/>
  <c r="DR295" s="1"/>
  <c r="DS295" s="1"/>
  <c r="DP331"/>
  <c r="DQ331" s="1"/>
  <c r="DR331" s="1"/>
  <c r="DS331" s="1"/>
  <c r="DP8"/>
  <c r="DQ8" s="1"/>
  <c r="DR8" s="1"/>
  <c r="DS8" s="1"/>
  <c r="DP22"/>
  <c r="DQ22" s="1"/>
  <c r="DR22" s="1"/>
  <c r="DS22" s="1"/>
  <c r="DP34"/>
  <c r="DQ34" s="1"/>
  <c r="DR34" s="1"/>
  <c r="DS34" s="1"/>
  <c r="DQ379"/>
  <c r="DR379" s="1"/>
  <c r="DS379" s="1"/>
  <c r="DP16"/>
  <c r="DQ16" s="1"/>
  <c r="DR16" s="1"/>
  <c r="DS16" s="1"/>
  <c r="DP45"/>
  <c r="DQ45" s="1"/>
  <c r="DR45" s="1"/>
  <c r="DS45" s="1"/>
  <c r="DQ608"/>
  <c r="DR608" s="1"/>
  <c r="DS608" s="1"/>
  <c r="DP296"/>
  <c r="DQ296" s="1"/>
  <c r="DR296" s="1"/>
  <c r="DS296" s="1"/>
  <c r="DQ937"/>
  <c r="DR937" s="1"/>
  <c r="DS937" s="1"/>
  <c r="DQ983"/>
  <c r="DR983" s="1"/>
  <c r="DS983" s="1"/>
  <c r="DQ873"/>
  <c r="DR873" s="1"/>
  <c r="DS873" s="1"/>
  <c r="DQ843"/>
  <c r="DR843" s="1"/>
  <c r="DS843" s="1"/>
  <c r="DQ440"/>
  <c r="DR440" s="1"/>
  <c r="DS440" s="1"/>
  <c r="DP370"/>
  <c r="DQ370" s="1"/>
  <c r="DR370" s="1"/>
  <c r="DS370" s="1"/>
  <c r="DQ592"/>
  <c r="DR592" s="1"/>
  <c r="DS592" s="1"/>
  <c r="DN844"/>
  <c r="DN443"/>
  <c r="DN593"/>
  <c r="DN859"/>
  <c r="DN542"/>
  <c r="DN281"/>
  <c r="DO281" s="1"/>
  <c r="DN731"/>
  <c r="DN889"/>
  <c r="DN938"/>
  <c r="DN66"/>
  <c r="DO66" s="1"/>
  <c r="DN314"/>
  <c r="DO314" s="1"/>
  <c r="DN493"/>
  <c r="DN352"/>
  <c r="DO352" s="1"/>
  <c r="DN968"/>
  <c r="DN609"/>
  <c r="DN921"/>
  <c r="DN905"/>
  <c r="DN303"/>
  <c r="I46"/>
  <c r="DN46" s="1"/>
  <c r="DN984"/>
  <c r="DQ984" s="1"/>
  <c r="DN874"/>
  <c r="DQ874" s="1"/>
  <c r="DN811"/>
  <c r="DQ811" s="1"/>
  <c r="DN795"/>
  <c r="DQ795" s="1"/>
  <c r="DR967"/>
  <c r="DS967" s="1"/>
  <c r="DR920"/>
  <c r="DS920" s="1"/>
  <c r="DR904"/>
  <c r="DS904" s="1"/>
  <c r="DR888"/>
  <c r="DS888" s="1"/>
  <c r="I83"/>
  <c r="DN83" s="1"/>
  <c r="DO83" s="1"/>
  <c r="DN82"/>
  <c r="DO82" s="1"/>
  <c r="I323"/>
  <c r="I324" s="1"/>
  <c r="I325" s="1"/>
  <c r="I326" s="1"/>
  <c r="I303"/>
  <c r="I304" s="1"/>
  <c r="DN304" s="1"/>
  <c r="I70"/>
  <c r="DN70" s="1"/>
  <c r="DO70" s="1"/>
  <c r="I346"/>
  <c r="I347" s="1"/>
  <c r="I296"/>
  <c r="I297" s="1"/>
  <c r="DN297" s="1"/>
  <c r="DO297" s="1"/>
  <c r="I23"/>
  <c r="DN23" s="1"/>
  <c r="DO23" s="1"/>
  <c r="I29"/>
  <c r="DN29" s="1"/>
  <c r="DO29" s="1"/>
  <c r="I35"/>
  <c r="DN35" s="1"/>
  <c r="DO35" s="1"/>
  <c r="I18"/>
  <c r="DN18" s="1"/>
  <c r="I13"/>
  <c r="DN13" s="1"/>
  <c r="I9"/>
  <c r="DN9" s="1"/>
  <c r="DN333"/>
  <c r="DO333" s="1"/>
  <c r="H84"/>
  <c r="H444"/>
  <c r="H372"/>
  <c r="H594"/>
  <c r="H353"/>
  <c r="H610"/>
  <c r="H922"/>
  <c r="H298"/>
  <c r="H906"/>
  <c r="H796"/>
  <c r="H304"/>
  <c r="H67"/>
  <c r="H315"/>
  <c r="H494"/>
  <c r="H812"/>
  <c r="H543"/>
  <c r="H282"/>
  <c r="H732"/>
  <c r="H890"/>
  <c r="DM732" l="1"/>
  <c r="DK732"/>
  <c r="DI732"/>
  <c r="DC732"/>
  <c r="DA732"/>
  <c r="CY732"/>
  <c r="CW732"/>
  <c r="CU732"/>
  <c r="CS732"/>
  <c r="CQ732"/>
  <c r="CO732"/>
  <c r="CM732"/>
  <c r="CK732"/>
  <c r="CI732"/>
  <c r="CG732"/>
  <c r="CE732"/>
  <c r="CC732"/>
  <c r="CA732"/>
  <c r="BY732"/>
  <c r="BW732"/>
  <c r="BU732"/>
  <c r="BS732"/>
  <c r="BQ732"/>
  <c r="BO732"/>
  <c r="DL732"/>
  <c r="DJ732"/>
  <c r="DH732"/>
  <c r="DB732"/>
  <c r="CZ732"/>
  <c r="CX732"/>
  <c r="CV732"/>
  <c r="CT732"/>
  <c r="CR732"/>
  <c r="CP732"/>
  <c r="CN732"/>
  <c r="CL732"/>
  <c r="CJ732"/>
  <c r="CH732"/>
  <c r="CF732"/>
  <c r="CD732"/>
  <c r="CB732"/>
  <c r="BZ732"/>
  <c r="BX732"/>
  <c r="BV732"/>
  <c r="BT732"/>
  <c r="BR732"/>
  <c r="BP732"/>
  <c r="BN732"/>
  <c r="DL543"/>
  <c r="DJ543"/>
  <c r="DH543"/>
  <c r="DB543"/>
  <c r="CZ543"/>
  <c r="CX543"/>
  <c r="CV543"/>
  <c r="CT543"/>
  <c r="CR543"/>
  <c r="CP543"/>
  <c r="CN543"/>
  <c r="CL543"/>
  <c r="CJ543"/>
  <c r="CH543"/>
  <c r="CF543"/>
  <c r="CD543"/>
  <c r="CB543"/>
  <c r="BZ543"/>
  <c r="BX543"/>
  <c r="BV543"/>
  <c r="BT543"/>
  <c r="BR543"/>
  <c r="BP543"/>
  <c r="BN543"/>
  <c r="DM543"/>
  <c r="DK543"/>
  <c r="DI543"/>
  <c r="DC543"/>
  <c r="DA543"/>
  <c r="CY543"/>
  <c r="CW543"/>
  <c r="CU543"/>
  <c r="CS543"/>
  <c r="CQ543"/>
  <c r="CO543"/>
  <c r="CM543"/>
  <c r="CK543"/>
  <c r="CI543"/>
  <c r="CG543"/>
  <c r="CE543"/>
  <c r="CC543"/>
  <c r="CA543"/>
  <c r="BY543"/>
  <c r="BW543"/>
  <c r="BU543"/>
  <c r="BS543"/>
  <c r="BQ543"/>
  <c r="BO543"/>
  <c r="DL494"/>
  <c r="DJ494"/>
  <c r="DH494"/>
  <c r="DB494"/>
  <c r="CZ494"/>
  <c r="CX494"/>
  <c r="CV494"/>
  <c r="CT494"/>
  <c r="CR494"/>
  <c r="CP494"/>
  <c r="CN494"/>
  <c r="CL494"/>
  <c r="CJ494"/>
  <c r="CH494"/>
  <c r="CF494"/>
  <c r="CD494"/>
  <c r="CB494"/>
  <c r="BZ494"/>
  <c r="BX494"/>
  <c r="BV494"/>
  <c r="BT494"/>
  <c r="BR494"/>
  <c r="BP494"/>
  <c r="BN494"/>
  <c r="DM494"/>
  <c r="DK494"/>
  <c r="DI494"/>
  <c r="DC494"/>
  <c r="DA494"/>
  <c r="CY494"/>
  <c r="CW494"/>
  <c r="CU494"/>
  <c r="CS494"/>
  <c r="CQ494"/>
  <c r="CO494"/>
  <c r="CM494"/>
  <c r="CK494"/>
  <c r="CI494"/>
  <c r="CG494"/>
  <c r="CE494"/>
  <c r="CC494"/>
  <c r="CA494"/>
  <c r="BY494"/>
  <c r="BW494"/>
  <c r="BU494"/>
  <c r="BS494"/>
  <c r="BQ494"/>
  <c r="BO494"/>
  <c r="DL67"/>
  <c r="DJ67"/>
  <c r="DH67"/>
  <c r="DF67"/>
  <c r="DD67"/>
  <c r="DB67"/>
  <c r="CZ67"/>
  <c r="CX67"/>
  <c r="CV67"/>
  <c r="CT67"/>
  <c r="CR67"/>
  <c r="CP67"/>
  <c r="CL67"/>
  <c r="CB67"/>
  <c r="BZ67"/>
  <c r="BX67"/>
  <c r="BV67"/>
  <c r="BT67"/>
  <c r="BR67"/>
  <c r="BP67"/>
  <c r="BN67"/>
  <c r="DM67"/>
  <c r="DK67"/>
  <c r="DI67"/>
  <c r="DG67"/>
  <c r="DE67"/>
  <c r="DC67"/>
  <c r="DA67"/>
  <c r="CY67"/>
  <c r="CW67"/>
  <c r="CU67"/>
  <c r="CS67"/>
  <c r="CQ67"/>
  <c r="CO67"/>
  <c r="CM67"/>
  <c r="CA67"/>
  <c r="BY67"/>
  <c r="BW67"/>
  <c r="BU67"/>
  <c r="BS67"/>
  <c r="BQ67"/>
  <c r="BO67"/>
  <c r="DM796"/>
  <c r="DK796"/>
  <c r="DI796"/>
  <c r="DC796"/>
  <c r="DA796"/>
  <c r="CY796"/>
  <c r="CW796"/>
  <c r="CU796"/>
  <c r="CS796"/>
  <c r="CQ796"/>
  <c r="CO796"/>
  <c r="CM796"/>
  <c r="CK796"/>
  <c r="CI796"/>
  <c r="CG796"/>
  <c r="CE796"/>
  <c r="CC796"/>
  <c r="CA796"/>
  <c r="BY796"/>
  <c r="BW796"/>
  <c r="BU796"/>
  <c r="BS796"/>
  <c r="BQ796"/>
  <c r="BO796"/>
  <c r="DL796"/>
  <c r="DJ796"/>
  <c r="DH796"/>
  <c r="DB796"/>
  <c r="CZ796"/>
  <c r="CX796"/>
  <c r="CV796"/>
  <c r="CT796"/>
  <c r="CR796"/>
  <c r="CP796"/>
  <c r="CN796"/>
  <c r="CL796"/>
  <c r="CJ796"/>
  <c r="CH796"/>
  <c r="CF796"/>
  <c r="CD796"/>
  <c r="CB796"/>
  <c r="BZ796"/>
  <c r="BX796"/>
  <c r="BV796"/>
  <c r="BT796"/>
  <c r="BR796"/>
  <c r="BP796"/>
  <c r="BN796"/>
  <c r="DL298"/>
  <c r="DJ298"/>
  <c r="DH298"/>
  <c r="DF298"/>
  <c r="DD298"/>
  <c r="DB298"/>
  <c r="CZ298"/>
  <c r="CX298"/>
  <c r="CV298"/>
  <c r="CT298"/>
  <c r="CR298"/>
  <c r="CP298"/>
  <c r="CL298"/>
  <c r="CB298"/>
  <c r="BZ298"/>
  <c r="BX298"/>
  <c r="BV298"/>
  <c r="BT298"/>
  <c r="BR298"/>
  <c r="BP298"/>
  <c r="BN298"/>
  <c r="DM298"/>
  <c r="DK298"/>
  <c r="DI298"/>
  <c r="DG298"/>
  <c r="DE298"/>
  <c r="DC298"/>
  <c r="DA298"/>
  <c r="CY298"/>
  <c r="CW298"/>
  <c r="CU298"/>
  <c r="CS298"/>
  <c r="CQ298"/>
  <c r="CO298"/>
  <c r="CM298"/>
  <c r="CA298"/>
  <c r="BY298"/>
  <c r="BW298"/>
  <c r="BU298"/>
  <c r="BS298"/>
  <c r="BQ298"/>
  <c r="BO298"/>
  <c r="DL610"/>
  <c r="DJ610"/>
  <c r="DH610"/>
  <c r="DB610"/>
  <c r="CZ610"/>
  <c r="CX610"/>
  <c r="CV610"/>
  <c r="CT610"/>
  <c r="CR610"/>
  <c r="CP610"/>
  <c r="CN610"/>
  <c r="CL610"/>
  <c r="CJ610"/>
  <c r="CH610"/>
  <c r="CF610"/>
  <c r="CD610"/>
  <c r="CB610"/>
  <c r="BZ610"/>
  <c r="BX610"/>
  <c r="BV610"/>
  <c r="BT610"/>
  <c r="BR610"/>
  <c r="BP610"/>
  <c r="BN610"/>
  <c r="DM610"/>
  <c r="DK610"/>
  <c r="DI610"/>
  <c r="DC610"/>
  <c r="DA610"/>
  <c r="CY610"/>
  <c r="CW610"/>
  <c r="CU610"/>
  <c r="CS610"/>
  <c r="CQ610"/>
  <c r="CO610"/>
  <c r="CM610"/>
  <c r="CK610"/>
  <c r="CI610"/>
  <c r="CG610"/>
  <c r="CE610"/>
  <c r="CC610"/>
  <c r="CA610"/>
  <c r="BY610"/>
  <c r="BW610"/>
  <c r="BU610"/>
  <c r="BS610"/>
  <c r="BQ610"/>
  <c r="BO610"/>
  <c r="DL594"/>
  <c r="DJ594"/>
  <c r="DH594"/>
  <c r="DB594"/>
  <c r="CZ594"/>
  <c r="CX594"/>
  <c r="CV594"/>
  <c r="CT594"/>
  <c r="CR594"/>
  <c r="CP594"/>
  <c r="CN594"/>
  <c r="CL594"/>
  <c r="CJ594"/>
  <c r="CH594"/>
  <c r="CF594"/>
  <c r="CD594"/>
  <c r="CB594"/>
  <c r="BZ594"/>
  <c r="BX594"/>
  <c r="BV594"/>
  <c r="BT594"/>
  <c r="BR594"/>
  <c r="BP594"/>
  <c r="BN594"/>
  <c r="DM594"/>
  <c r="DK594"/>
  <c r="DI594"/>
  <c r="DC594"/>
  <c r="DA594"/>
  <c r="CY594"/>
  <c r="CW594"/>
  <c r="CU594"/>
  <c r="CS594"/>
  <c r="CQ594"/>
  <c r="CO594"/>
  <c r="CM594"/>
  <c r="CK594"/>
  <c r="CI594"/>
  <c r="CG594"/>
  <c r="CE594"/>
  <c r="CC594"/>
  <c r="CA594"/>
  <c r="BY594"/>
  <c r="BW594"/>
  <c r="BU594"/>
  <c r="BS594"/>
  <c r="BQ594"/>
  <c r="BO594"/>
  <c r="DL444"/>
  <c r="DJ444"/>
  <c r="DH444"/>
  <c r="DB444"/>
  <c r="CZ444"/>
  <c r="CX444"/>
  <c r="CV444"/>
  <c r="CT444"/>
  <c r="CR444"/>
  <c r="CP444"/>
  <c r="CN444"/>
  <c r="CL444"/>
  <c r="CJ444"/>
  <c r="CH444"/>
  <c r="CF444"/>
  <c r="CD444"/>
  <c r="CB444"/>
  <c r="BZ444"/>
  <c r="BX444"/>
  <c r="BV444"/>
  <c r="BT444"/>
  <c r="BR444"/>
  <c r="BP444"/>
  <c r="BN444"/>
  <c r="DM444"/>
  <c r="DK444"/>
  <c r="DI444"/>
  <c r="DC444"/>
  <c r="DA444"/>
  <c r="CY444"/>
  <c r="CW444"/>
  <c r="CU444"/>
  <c r="CS444"/>
  <c r="CQ444"/>
  <c r="CO444"/>
  <c r="CM444"/>
  <c r="CK444"/>
  <c r="CI444"/>
  <c r="CG444"/>
  <c r="CE444"/>
  <c r="CC444"/>
  <c r="CA444"/>
  <c r="BY444"/>
  <c r="BW444"/>
  <c r="BU444"/>
  <c r="BS444"/>
  <c r="BQ444"/>
  <c r="BO444"/>
  <c r="DM890"/>
  <c r="DK890"/>
  <c r="DI890"/>
  <c r="DC890"/>
  <c r="DA890"/>
  <c r="CY890"/>
  <c r="CW890"/>
  <c r="CU890"/>
  <c r="CS890"/>
  <c r="CQ890"/>
  <c r="CO890"/>
  <c r="CM890"/>
  <c r="CK890"/>
  <c r="CI890"/>
  <c r="CG890"/>
  <c r="CE890"/>
  <c r="CC890"/>
  <c r="CA890"/>
  <c r="BY890"/>
  <c r="BW890"/>
  <c r="BU890"/>
  <c r="BS890"/>
  <c r="BQ890"/>
  <c r="BO890"/>
  <c r="DJ890"/>
  <c r="DB890"/>
  <c r="CX890"/>
  <c r="CT890"/>
  <c r="CP890"/>
  <c r="CL890"/>
  <c r="CH890"/>
  <c r="CD890"/>
  <c r="BZ890"/>
  <c r="BV890"/>
  <c r="BR890"/>
  <c r="BN890"/>
  <c r="DL890"/>
  <c r="DH890"/>
  <c r="CZ890"/>
  <c r="CV890"/>
  <c r="CR890"/>
  <c r="CN890"/>
  <c r="CJ890"/>
  <c r="CF890"/>
  <c r="CB890"/>
  <c r="BX890"/>
  <c r="BT890"/>
  <c r="BP890"/>
  <c r="DL282"/>
  <c r="DJ282"/>
  <c r="DH282"/>
  <c r="DF282"/>
  <c r="DD282"/>
  <c r="DB282"/>
  <c r="CZ282"/>
  <c r="CX282"/>
  <c r="CV282"/>
  <c r="CT282"/>
  <c r="CR282"/>
  <c r="CP282"/>
  <c r="CL282"/>
  <c r="CB282"/>
  <c r="BZ282"/>
  <c r="BX282"/>
  <c r="BV282"/>
  <c r="BT282"/>
  <c r="BR282"/>
  <c r="BP282"/>
  <c r="BN282"/>
  <c r="DM282"/>
  <c r="DK282"/>
  <c r="DI282"/>
  <c r="DG282"/>
  <c r="DE282"/>
  <c r="DC282"/>
  <c r="DA282"/>
  <c r="CY282"/>
  <c r="CW282"/>
  <c r="CU282"/>
  <c r="CS282"/>
  <c r="CQ282"/>
  <c r="CO282"/>
  <c r="CM282"/>
  <c r="CA282"/>
  <c r="BY282"/>
  <c r="BW282"/>
  <c r="BU282"/>
  <c r="BS282"/>
  <c r="BQ282"/>
  <c r="BO282"/>
  <c r="DM812"/>
  <c r="DK812"/>
  <c r="DI812"/>
  <c r="DC812"/>
  <c r="DA812"/>
  <c r="CY812"/>
  <c r="CW812"/>
  <c r="CU812"/>
  <c r="CS812"/>
  <c r="CQ812"/>
  <c r="CO812"/>
  <c r="CM812"/>
  <c r="CK812"/>
  <c r="CI812"/>
  <c r="CG812"/>
  <c r="CE812"/>
  <c r="CC812"/>
  <c r="CA812"/>
  <c r="BY812"/>
  <c r="BW812"/>
  <c r="BU812"/>
  <c r="BS812"/>
  <c r="BQ812"/>
  <c r="BO812"/>
  <c r="DL812"/>
  <c r="DJ812"/>
  <c r="DH812"/>
  <c r="DB812"/>
  <c r="CZ812"/>
  <c r="CX812"/>
  <c r="CV812"/>
  <c r="CT812"/>
  <c r="CR812"/>
  <c r="CP812"/>
  <c r="CN812"/>
  <c r="CL812"/>
  <c r="CJ812"/>
  <c r="CH812"/>
  <c r="CF812"/>
  <c r="CD812"/>
  <c r="CB812"/>
  <c r="BZ812"/>
  <c r="BX812"/>
  <c r="BV812"/>
  <c r="BT812"/>
  <c r="BR812"/>
  <c r="BP812"/>
  <c r="BN812"/>
  <c r="DL315"/>
  <c r="DJ315"/>
  <c r="DH315"/>
  <c r="DF315"/>
  <c r="DD315"/>
  <c r="DB315"/>
  <c r="CZ315"/>
  <c r="CX315"/>
  <c r="CV315"/>
  <c r="CT315"/>
  <c r="CR315"/>
  <c r="CP315"/>
  <c r="CL315"/>
  <c r="CB315"/>
  <c r="BZ315"/>
  <c r="BX315"/>
  <c r="BV315"/>
  <c r="BT315"/>
  <c r="BR315"/>
  <c r="BP315"/>
  <c r="BN315"/>
  <c r="DM315"/>
  <c r="DK315"/>
  <c r="DI315"/>
  <c r="DG315"/>
  <c r="DE315"/>
  <c r="DC315"/>
  <c r="DA315"/>
  <c r="CY315"/>
  <c r="CW315"/>
  <c r="CU315"/>
  <c r="CS315"/>
  <c r="CQ315"/>
  <c r="CO315"/>
  <c r="CM315"/>
  <c r="CA315"/>
  <c r="BY315"/>
  <c r="BW315"/>
  <c r="BU315"/>
  <c r="BS315"/>
  <c r="BQ315"/>
  <c r="BO315"/>
  <c r="DL304"/>
  <c r="DJ304"/>
  <c r="DH304"/>
  <c r="DB304"/>
  <c r="CZ304"/>
  <c r="CX304"/>
  <c r="CV304"/>
  <c r="CT304"/>
  <c r="CR304"/>
  <c r="CP304"/>
  <c r="CN304"/>
  <c r="CL304"/>
  <c r="CJ304"/>
  <c r="CH304"/>
  <c r="CF304"/>
  <c r="CD304"/>
  <c r="CB304"/>
  <c r="BZ304"/>
  <c r="BX304"/>
  <c r="BV304"/>
  <c r="BT304"/>
  <c r="BR304"/>
  <c r="BP304"/>
  <c r="BN304"/>
  <c r="DM304"/>
  <c r="DK304"/>
  <c r="DI304"/>
  <c r="DC304"/>
  <c r="DA304"/>
  <c r="CY304"/>
  <c r="CW304"/>
  <c r="CU304"/>
  <c r="CS304"/>
  <c r="CQ304"/>
  <c r="CO304"/>
  <c r="CM304"/>
  <c r="CK304"/>
  <c r="CI304"/>
  <c r="CG304"/>
  <c r="CE304"/>
  <c r="CC304"/>
  <c r="CA304"/>
  <c r="BY304"/>
  <c r="BW304"/>
  <c r="BU304"/>
  <c r="BS304"/>
  <c r="BQ304"/>
  <c r="BO304"/>
  <c r="DM906"/>
  <c r="DK906"/>
  <c r="DI906"/>
  <c r="DG906"/>
  <c r="DE906"/>
  <c r="CY906"/>
  <c r="CW906"/>
  <c r="CU906"/>
  <c r="CS906"/>
  <c r="CQ906"/>
  <c r="CO906"/>
  <c r="CM906"/>
  <c r="CK906"/>
  <c r="CI906"/>
  <c r="CG906"/>
  <c r="CE906"/>
  <c r="CC906"/>
  <c r="CA906"/>
  <c r="BY906"/>
  <c r="BW906"/>
  <c r="BU906"/>
  <c r="BS906"/>
  <c r="BQ906"/>
  <c r="BO906"/>
  <c r="DL906"/>
  <c r="DJ906"/>
  <c r="DH906"/>
  <c r="DF906"/>
  <c r="CZ906"/>
  <c r="CX906"/>
  <c r="CV906"/>
  <c r="CT906"/>
  <c r="CR906"/>
  <c r="CP906"/>
  <c r="CN906"/>
  <c r="CL906"/>
  <c r="CJ906"/>
  <c r="CH906"/>
  <c r="CF906"/>
  <c r="CD906"/>
  <c r="CB906"/>
  <c r="BZ906"/>
  <c r="BX906"/>
  <c r="BV906"/>
  <c r="BT906"/>
  <c r="BR906"/>
  <c r="BP906"/>
  <c r="BN906"/>
  <c r="DM922"/>
  <c r="DK922"/>
  <c r="DI922"/>
  <c r="DC922"/>
  <c r="DA922"/>
  <c r="CY922"/>
  <c r="CW922"/>
  <c r="CU922"/>
  <c r="CS922"/>
  <c r="CQ922"/>
  <c r="CO922"/>
  <c r="CM922"/>
  <c r="CK922"/>
  <c r="CI922"/>
  <c r="CG922"/>
  <c r="CE922"/>
  <c r="CC922"/>
  <c r="CA922"/>
  <c r="BY922"/>
  <c r="BW922"/>
  <c r="BU922"/>
  <c r="BS922"/>
  <c r="BQ922"/>
  <c r="BO922"/>
  <c r="DL922"/>
  <c r="DJ922"/>
  <c r="DH922"/>
  <c r="DB922"/>
  <c r="CZ922"/>
  <c r="CX922"/>
  <c r="CV922"/>
  <c r="CT922"/>
  <c r="CR922"/>
  <c r="CP922"/>
  <c r="CN922"/>
  <c r="CL922"/>
  <c r="CJ922"/>
  <c r="CH922"/>
  <c r="CF922"/>
  <c r="CD922"/>
  <c r="CB922"/>
  <c r="BZ922"/>
  <c r="BX922"/>
  <c r="BV922"/>
  <c r="BT922"/>
  <c r="BR922"/>
  <c r="BP922"/>
  <c r="BN922"/>
  <c r="DL353"/>
  <c r="DJ353"/>
  <c r="DH353"/>
  <c r="DF353"/>
  <c r="DD353"/>
  <c r="DB353"/>
  <c r="CZ353"/>
  <c r="CX353"/>
  <c r="CV353"/>
  <c r="CT353"/>
  <c r="CR353"/>
  <c r="CP353"/>
  <c r="CL353"/>
  <c r="CB353"/>
  <c r="BZ353"/>
  <c r="BX353"/>
  <c r="BV353"/>
  <c r="BT353"/>
  <c r="BR353"/>
  <c r="BP353"/>
  <c r="BN353"/>
  <c r="DM353"/>
  <c r="DK353"/>
  <c r="DI353"/>
  <c r="DG353"/>
  <c r="DE353"/>
  <c r="DC353"/>
  <c r="DA353"/>
  <c r="CY353"/>
  <c r="CW353"/>
  <c r="CU353"/>
  <c r="CS353"/>
  <c r="CQ353"/>
  <c r="CO353"/>
  <c r="CM353"/>
  <c r="CA353"/>
  <c r="BY353"/>
  <c r="BW353"/>
  <c r="BU353"/>
  <c r="BS353"/>
  <c r="BQ353"/>
  <c r="BO353"/>
  <c r="DL372"/>
  <c r="DJ372"/>
  <c r="DH372"/>
  <c r="DF372"/>
  <c r="DD372"/>
  <c r="DB372"/>
  <c r="CZ372"/>
  <c r="CX372"/>
  <c r="CV372"/>
  <c r="CT372"/>
  <c r="CR372"/>
  <c r="CP372"/>
  <c r="CL372"/>
  <c r="CB372"/>
  <c r="BZ372"/>
  <c r="BX372"/>
  <c r="BV372"/>
  <c r="BT372"/>
  <c r="BR372"/>
  <c r="BP372"/>
  <c r="BN372"/>
  <c r="DM372"/>
  <c r="DK372"/>
  <c r="DI372"/>
  <c r="DG372"/>
  <c r="DE372"/>
  <c r="DC372"/>
  <c r="DA372"/>
  <c r="CY372"/>
  <c r="CW372"/>
  <c r="CU372"/>
  <c r="CS372"/>
  <c r="CQ372"/>
  <c r="CO372"/>
  <c r="CM372"/>
  <c r="CA372"/>
  <c r="BY372"/>
  <c r="BW372"/>
  <c r="BU372"/>
  <c r="BS372"/>
  <c r="BQ372"/>
  <c r="BO372"/>
  <c r="DL84"/>
  <c r="DJ84"/>
  <c r="DH84"/>
  <c r="DF84"/>
  <c r="DD84"/>
  <c r="DB84"/>
  <c r="CZ84"/>
  <c r="CX84"/>
  <c r="CV84"/>
  <c r="CT84"/>
  <c r="CR84"/>
  <c r="CP84"/>
  <c r="CL84"/>
  <c r="CB84"/>
  <c r="BZ84"/>
  <c r="BX84"/>
  <c r="BV84"/>
  <c r="BT84"/>
  <c r="BR84"/>
  <c r="BP84"/>
  <c r="BN84"/>
  <c r="DM84"/>
  <c r="DK84"/>
  <c r="DI84"/>
  <c r="DG84"/>
  <c r="DE84"/>
  <c r="DC84"/>
  <c r="DA84"/>
  <c r="CY84"/>
  <c r="CW84"/>
  <c r="CU84"/>
  <c r="CS84"/>
  <c r="CQ84"/>
  <c r="CO84"/>
  <c r="CM84"/>
  <c r="CA84"/>
  <c r="BY84"/>
  <c r="BW84"/>
  <c r="BU84"/>
  <c r="BS84"/>
  <c r="BQ84"/>
  <c r="BO84"/>
  <c r="AQ1456"/>
  <c r="AM1448"/>
  <c r="AL1455"/>
  <c r="DX7"/>
  <c r="DX9"/>
  <c r="BA1454"/>
  <c r="DP333"/>
  <c r="DQ333" s="1"/>
  <c r="DR333" s="1"/>
  <c r="DS333" s="1"/>
  <c r="DQ9"/>
  <c r="DR9" s="1"/>
  <c r="DS9" s="1"/>
  <c r="DQ18"/>
  <c r="DR18" s="1"/>
  <c r="DS18" s="1"/>
  <c r="DP29"/>
  <c r="DQ29" s="1"/>
  <c r="DR29" s="1"/>
  <c r="DS29" s="1"/>
  <c r="DP297"/>
  <c r="DQ297" s="1"/>
  <c r="DR297" s="1"/>
  <c r="DS297" s="1"/>
  <c r="DP70"/>
  <c r="DQ70" s="1"/>
  <c r="DR70" s="1"/>
  <c r="DS70" s="1"/>
  <c r="DP83"/>
  <c r="DQ83" s="1"/>
  <c r="DR83" s="1"/>
  <c r="DS83" s="1"/>
  <c r="DQ303"/>
  <c r="DR303" s="1"/>
  <c r="DS303" s="1"/>
  <c r="DQ921"/>
  <c r="DR921" s="1"/>
  <c r="DS921" s="1"/>
  <c r="DQ968"/>
  <c r="DR968" s="1"/>
  <c r="DS968" s="1"/>
  <c r="DQ493"/>
  <c r="DR493" s="1"/>
  <c r="DS493" s="1"/>
  <c r="DP66"/>
  <c r="DQ66" s="1"/>
  <c r="DR66" s="1"/>
  <c r="DS66" s="1"/>
  <c r="DQ938"/>
  <c r="DR938" s="1"/>
  <c r="DS938" s="1"/>
  <c r="DQ731"/>
  <c r="DR731" s="1"/>
  <c r="DS731" s="1"/>
  <c r="DQ542"/>
  <c r="DR542" s="1"/>
  <c r="DS542" s="1"/>
  <c r="DQ593"/>
  <c r="DR593" s="1"/>
  <c r="DS593" s="1"/>
  <c r="DQ844"/>
  <c r="DR844" s="1"/>
  <c r="DS844" s="1"/>
  <c r="DQ13"/>
  <c r="DR13" s="1"/>
  <c r="DS13" s="1"/>
  <c r="DP35"/>
  <c r="DQ35" s="1"/>
  <c r="DR35" s="1"/>
  <c r="DS35" s="1"/>
  <c r="DP23"/>
  <c r="DQ23" s="1"/>
  <c r="DR23" s="1"/>
  <c r="DS23" s="1"/>
  <c r="DQ304"/>
  <c r="DR304" s="1"/>
  <c r="DS304" s="1"/>
  <c r="DP82"/>
  <c r="DQ82" s="1"/>
  <c r="DR82" s="1"/>
  <c r="DS82" s="1"/>
  <c r="DQ46"/>
  <c r="DR46" s="1"/>
  <c r="DS46" s="1"/>
  <c r="DQ905"/>
  <c r="DR905" s="1"/>
  <c r="DS905" s="1"/>
  <c r="DQ609"/>
  <c r="DR609" s="1"/>
  <c r="DS609" s="1"/>
  <c r="DP352"/>
  <c r="DQ352" s="1"/>
  <c r="DR352" s="1"/>
  <c r="DS352" s="1"/>
  <c r="DP314"/>
  <c r="DQ314" s="1"/>
  <c r="DR314" s="1"/>
  <c r="DS314" s="1"/>
  <c r="DQ889"/>
  <c r="DR889" s="1"/>
  <c r="DS889" s="1"/>
  <c r="DP281"/>
  <c r="DQ281" s="1"/>
  <c r="DR281" s="1"/>
  <c r="DS281" s="1"/>
  <c r="DQ859"/>
  <c r="DR859" s="1"/>
  <c r="DS859" s="1"/>
  <c r="DQ443"/>
  <c r="DR443" s="1"/>
  <c r="DS443" s="1"/>
  <c r="DN282"/>
  <c r="DO282" s="1"/>
  <c r="DN732"/>
  <c r="DN494"/>
  <c r="DN67"/>
  <c r="DO67" s="1"/>
  <c r="DN796"/>
  <c r="DN298"/>
  <c r="DO298" s="1"/>
  <c r="DN610"/>
  <c r="DN594"/>
  <c r="DN444"/>
  <c r="DN84"/>
  <c r="DO84" s="1"/>
  <c r="DN890"/>
  <c r="DN812"/>
  <c r="DN906"/>
  <c r="DN922"/>
  <c r="DN353"/>
  <c r="DO353" s="1"/>
  <c r="DN372"/>
  <c r="DO372" s="1"/>
  <c r="I84"/>
  <c r="I85" s="1"/>
  <c r="I86" s="1"/>
  <c r="I87" s="1"/>
  <c r="I88" s="1"/>
  <c r="I89" s="1"/>
  <c r="I91" s="1"/>
  <c r="I92" s="1"/>
  <c r="I93" s="1"/>
  <c r="I94" s="1"/>
  <c r="I95" s="1"/>
  <c r="I96" s="1"/>
  <c r="I97" s="1"/>
  <c r="DR795"/>
  <c r="DS795" s="1"/>
  <c r="DR811"/>
  <c r="DS811" s="1"/>
  <c r="DR874"/>
  <c r="DS874" s="1"/>
  <c r="DR984"/>
  <c r="DS984" s="1"/>
  <c r="I71"/>
  <c r="I74" s="1"/>
  <c r="I75" s="1"/>
  <c r="I76" s="1"/>
  <c r="I77" s="1"/>
  <c r="I78" s="1"/>
  <c r="I79" s="1"/>
  <c r="I80" s="1"/>
  <c r="I305"/>
  <c r="I306" s="1"/>
  <c r="I307" s="1"/>
  <c r="I308" s="1"/>
  <c r="I298"/>
  <c r="I299" s="1"/>
  <c r="I36"/>
  <c r="DN36" s="1"/>
  <c r="I30"/>
  <c r="DN30" s="1"/>
  <c r="I24"/>
  <c r="DN24" s="1"/>
  <c r="H283"/>
  <c r="H495"/>
  <c r="H68"/>
  <c r="H797"/>
  <c r="H299"/>
  <c r="H611"/>
  <c r="H595"/>
  <c r="H445"/>
  <c r="H85"/>
  <c r="H544"/>
  <c r="H813"/>
  <c r="H318"/>
  <c r="H305"/>
  <c r="H354"/>
  <c r="H373"/>
  <c r="DL354" l="1"/>
  <c r="DJ354"/>
  <c r="DH354"/>
  <c r="DF354"/>
  <c r="DD354"/>
  <c r="DB354"/>
  <c r="CZ354"/>
  <c r="CX354"/>
  <c r="CV354"/>
  <c r="CT354"/>
  <c r="CR354"/>
  <c r="CP354"/>
  <c r="CL354"/>
  <c r="CB354"/>
  <c r="BZ354"/>
  <c r="BX354"/>
  <c r="BV354"/>
  <c r="BT354"/>
  <c r="BR354"/>
  <c r="BP354"/>
  <c r="BN354"/>
  <c r="DM354"/>
  <c r="DK354"/>
  <c r="DI354"/>
  <c r="DG354"/>
  <c r="DE354"/>
  <c r="DC354"/>
  <c r="DA354"/>
  <c r="CY354"/>
  <c r="CW354"/>
  <c r="CU354"/>
  <c r="CS354"/>
  <c r="CQ354"/>
  <c r="CO354"/>
  <c r="CM354"/>
  <c r="CA354"/>
  <c r="BY354"/>
  <c r="BW354"/>
  <c r="BU354"/>
  <c r="BS354"/>
  <c r="BQ354"/>
  <c r="BO354"/>
  <c r="DL318"/>
  <c r="DJ318"/>
  <c r="DH318"/>
  <c r="DB318"/>
  <c r="CZ318"/>
  <c r="CX318"/>
  <c r="CV318"/>
  <c r="CT318"/>
  <c r="CR318"/>
  <c r="CP318"/>
  <c r="CN318"/>
  <c r="CL318"/>
  <c r="CJ318"/>
  <c r="CH318"/>
  <c r="CF318"/>
  <c r="CD318"/>
  <c r="CB318"/>
  <c r="BZ318"/>
  <c r="BX318"/>
  <c r="BV318"/>
  <c r="BT318"/>
  <c r="BR318"/>
  <c r="BP318"/>
  <c r="BN318"/>
  <c r="DM318"/>
  <c r="DK318"/>
  <c r="DI318"/>
  <c r="DC318"/>
  <c r="DA318"/>
  <c r="CY318"/>
  <c r="CW318"/>
  <c r="CU318"/>
  <c r="CS318"/>
  <c r="CQ318"/>
  <c r="CO318"/>
  <c r="CM318"/>
  <c r="CK318"/>
  <c r="CI318"/>
  <c r="CG318"/>
  <c r="CE318"/>
  <c r="CC318"/>
  <c r="CA318"/>
  <c r="BY318"/>
  <c r="BW318"/>
  <c r="BU318"/>
  <c r="BS318"/>
  <c r="BQ318"/>
  <c r="BO318"/>
  <c r="DL544"/>
  <c r="DJ544"/>
  <c r="DH544"/>
  <c r="DB544"/>
  <c r="CZ544"/>
  <c r="CX544"/>
  <c r="CV544"/>
  <c r="CT544"/>
  <c r="CR544"/>
  <c r="CP544"/>
  <c r="CN544"/>
  <c r="CL544"/>
  <c r="CJ544"/>
  <c r="CH544"/>
  <c r="CF544"/>
  <c r="CD544"/>
  <c r="CB544"/>
  <c r="BZ544"/>
  <c r="BX544"/>
  <c r="BV544"/>
  <c r="BT544"/>
  <c r="BR544"/>
  <c r="BP544"/>
  <c r="BN544"/>
  <c r="DM544"/>
  <c r="DK544"/>
  <c r="DI544"/>
  <c r="DC544"/>
  <c r="DA544"/>
  <c r="CY544"/>
  <c r="CW544"/>
  <c r="CU544"/>
  <c r="CS544"/>
  <c r="CQ544"/>
  <c r="CO544"/>
  <c r="CM544"/>
  <c r="CK544"/>
  <c r="CI544"/>
  <c r="CG544"/>
  <c r="CE544"/>
  <c r="CC544"/>
  <c r="CA544"/>
  <c r="BY544"/>
  <c r="BW544"/>
  <c r="BU544"/>
  <c r="BS544"/>
  <c r="BQ544"/>
  <c r="BO544"/>
  <c r="DL445"/>
  <c r="DJ445"/>
  <c r="DH445"/>
  <c r="DB445"/>
  <c r="CZ445"/>
  <c r="CX445"/>
  <c r="CV445"/>
  <c r="CT445"/>
  <c r="CR445"/>
  <c r="CP445"/>
  <c r="CN445"/>
  <c r="CL445"/>
  <c r="CJ445"/>
  <c r="CH445"/>
  <c r="CF445"/>
  <c r="CD445"/>
  <c r="CB445"/>
  <c r="BZ445"/>
  <c r="BX445"/>
  <c r="BV445"/>
  <c r="BT445"/>
  <c r="BR445"/>
  <c r="BP445"/>
  <c r="BN445"/>
  <c r="DM445"/>
  <c r="DK445"/>
  <c r="DI445"/>
  <c r="DC445"/>
  <c r="DA445"/>
  <c r="CY445"/>
  <c r="CW445"/>
  <c r="CU445"/>
  <c r="CS445"/>
  <c r="CQ445"/>
  <c r="CO445"/>
  <c r="CM445"/>
  <c r="CK445"/>
  <c r="CI445"/>
  <c r="CG445"/>
  <c r="CE445"/>
  <c r="CC445"/>
  <c r="CA445"/>
  <c r="BY445"/>
  <c r="BW445"/>
  <c r="BU445"/>
  <c r="BS445"/>
  <c r="BQ445"/>
  <c r="BO445"/>
  <c r="DL611"/>
  <c r="DJ611"/>
  <c r="DH611"/>
  <c r="DB611"/>
  <c r="CZ611"/>
  <c r="CX611"/>
  <c r="CV611"/>
  <c r="CT611"/>
  <c r="CR611"/>
  <c r="CP611"/>
  <c r="CN611"/>
  <c r="CL611"/>
  <c r="CJ611"/>
  <c r="CH611"/>
  <c r="CF611"/>
  <c r="CD611"/>
  <c r="CB611"/>
  <c r="BZ611"/>
  <c r="BX611"/>
  <c r="BV611"/>
  <c r="BT611"/>
  <c r="BR611"/>
  <c r="BP611"/>
  <c r="BN611"/>
  <c r="DM611"/>
  <c r="DK611"/>
  <c r="DI611"/>
  <c r="DC611"/>
  <c r="DA611"/>
  <c r="CY611"/>
  <c r="CW611"/>
  <c r="CU611"/>
  <c r="CS611"/>
  <c r="CQ611"/>
  <c r="CO611"/>
  <c r="CM611"/>
  <c r="CK611"/>
  <c r="CI611"/>
  <c r="CG611"/>
  <c r="CE611"/>
  <c r="CC611"/>
  <c r="CA611"/>
  <c r="BY611"/>
  <c r="BW611"/>
  <c r="BU611"/>
  <c r="BS611"/>
  <c r="BQ611"/>
  <c r="BO611"/>
  <c r="DM797"/>
  <c r="DK797"/>
  <c r="DI797"/>
  <c r="DC797"/>
  <c r="DA797"/>
  <c r="CY797"/>
  <c r="CW797"/>
  <c r="CU797"/>
  <c r="CS797"/>
  <c r="CQ797"/>
  <c r="CO797"/>
  <c r="CM797"/>
  <c r="CK797"/>
  <c r="CI797"/>
  <c r="CG797"/>
  <c r="CE797"/>
  <c r="CC797"/>
  <c r="CA797"/>
  <c r="BY797"/>
  <c r="BW797"/>
  <c r="BU797"/>
  <c r="BS797"/>
  <c r="BQ797"/>
  <c r="BO797"/>
  <c r="DL797"/>
  <c r="DJ797"/>
  <c r="DH797"/>
  <c r="DB797"/>
  <c r="CZ797"/>
  <c r="CX797"/>
  <c r="CV797"/>
  <c r="CT797"/>
  <c r="CR797"/>
  <c r="CP797"/>
  <c r="CN797"/>
  <c r="CL797"/>
  <c r="CJ797"/>
  <c r="CH797"/>
  <c r="CF797"/>
  <c r="CD797"/>
  <c r="CB797"/>
  <c r="BZ797"/>
  <c r="BX797"/>
  <c r="BV797"/>
  <c r="BT797"/>
  <c r="BR797"/>
  <c r="BP797"/>
  <c r="BN797"/>
  <c r="DL495"/>
  <c r="DJ495"/>
  <c r="DH495"/>
  <c r="DB495"/>
  <c r="CZ495"/>
  <c r="CX495"/>
  <c r="CV495"/>
  <c r="CT495"/>
  <c r="CR495"/>
  <c r="CP495"/>
  <c r="CN495"/>
  <c r="CL495"/>
  <c r="CJ495"/>
  <c r="CH495"/>
  <c r="CF495"/>
  <c r="CD495"/>
  <c r="CB495"/>
  <c r="BZ495"/>
  <c r="BX495"/>
  <c r="BV495"/>
  <c r="BT495"/>
  <c r="BR495"/>
  <c r="BP495"/>
  <c r="BN495"/>
  <c r="DM495"/>
  <c r="DK495"/>
  <c r="DI495"/>
  <c r="DC495"/>
  <c r="DA495"/>
  <c r="CY495"/>
  <c r="CW495"/>
  <c r="CU495"/>
  <c r="CS495"/>
  <c r="CQ495"/>
  <c r="CO495"/>
  <c r="CM495"/>
  <c r="CK495"/>
  <c r="CI495"/>
  <c r="CG495"/>
  <c r="CE495"/>
  <c r="CC495"/>
  <c r="CA495"/>
  <c r="BY495"/>
  <c r="BW495"/>
  <c r="BU495"/>
  <c r="BS495"/>
  <c r="BQ495"/>
  <c r="BO495"/>
  <c r="DL373"/>
  <c r="DJ373"/>
  <c r="DH373"/>
  <c r="DF373"/>
  <c r="DD373"/>
  <c r="DB373"/>
  <c r="CZ373"/>
  <c r="CX373"/>
  <c r="CV373"/>
  <c r="CT373"/>
  <c r="CR373"/>
  <c r="CP373"/>
  <c r="CL373"/>
  <c r="CB373"/>
  <c r="BZ373"/>
  <c r="BX373"/>
  <c r="BV373"/>
  <c r="BT373"/>
  <c r="BR373"/>
  <c r="BP373"/>
  <c r="BN373"/>
  <c r="DM373"/>
  <c r="DK373"/>
  <c r="DI373"/>
  <c r="DG373"/>
  <c r="DE373"/>
  <c r="DC373"/>
  <c r="DA373"/>
  <c r="CY373"/>
  <c r="CW373"/>
  <c r="CU373"/>
  <c r="CS373"/>
  <c r="CQ373"/>
  <c r="CO373"/>
  <c r="CM373"/>
  <c r="CA373"/>
  <c r="BY373"/>
  <c r="BW373"/>
  <c r="BU373"/>
  <c r="BS373"/>
  <c r="BQ373"/>
  <c r="BO373"/>
  <c r="DL305"/>
  <c r="DJ305"/>
  <c r="DH305"/>
  <c r="DB305"/>
  <c r="CZ305"/>
  <c r="CX305"/>
  <c r="CV305"/>
  <c r="CT305"/>
  <c r="CR305"/>
  <c r="CP305"/>
  <c r="CN305"/>
  <c r="CL305"/>
  <c r="CJ305"/>
  <c r="CH305"/>
  <c r="CF305"/>
  <c r="CD305"/>
  <c r="CB305"/>
  <c r="BZ305"/>
  <c r="BX305"/>
  <c r="BV305"/>
  <c r="BT305"/>
  <c r="BR305"/>
  <c r="BP305"/>
  <c r="BN305"/>
  <c r="DM305"/>
  <c r="DK305"/>
  <c r="DI305"/>
  <c r="DC305"/>
  <c r="DA305"/>
  <c r="CY305"/>
  <c r="CW305"/>
  <c r="CU305"/>
  <c r="CS305"/>
  <c r="CQ305"/>
  <c r="CO305"/>
  <c r="CM305"/>
  <c r="CK305"/>
  <c r="CI305"/>
  <c r="CG305"/>
  <c r="CE305"/>
  <c r="CC305"/>
  <c r="CA305"/>
  <c r="BY305"/>
  <c r="BW305"/>
  <c r="BU305"/>
  <c r="BS305"/>
  <c r="BQ305"/>
  <c r="BO305"/>
  <c r="DM813"/>
  <c r="DK813"/>
  <c r="DI813"/>
  <c r="DC813"/>
  <c r="DA813"/>
  <c r="CY813"/>
  <c r="CW813"/>
  <c r="CU813"/>
  <c r="CS813"/>
  <c r="CQ813"/>
  <c r="CO813"/>
  <c r="CM813"/>
  <c r="CK813"/>
  <c r="CI813"/>
  <c r="CG813"/>
  <c r="CE813"/>
  <c r="CC813"/>
  <c r="CA813"/>
  <c r="BY813"/>
  <c r="BW813"/>
  <c r="BU813"/>
  <c r="BS813"/>
  <c r="BQ813"/>
  <c r="BO813"/>
  <c r="DL813"/>
  <c r="DJ813"/>
  <c r="DH813"/>
  <c r="DB813"/>
  <c r="CZ813"/>
  <c r="CX813"/>
  <c r="CV813"/>
  <c r="CT813"/>
  <c r="CR813"/>
  <c r="CP813"/>
  <c r="CN813"/>
  <c r="CL813"/>
  <c r="CJ813"/>
  <c r="CH813"/>
  <c r="CF813"/>
  <c r="CD813"/>
  <c r="CB813"/>
  <c r="BZ813"/>
  <c r="BX813"/>
  <c r="BV813"/>
  <c r="BT813"/>
  <c r="BR813"/>
  <c r="BP813"/>
  <c r="BN813"/>
  <c r="DL85"/>
  <c r="DJ85"/>
  <c r="DH85"/>
  <c r="DF85"/>
  <c r="DD85"/>
  <c r="DB85"/>
  <c r="CZ85"/>
  <c r="CX85"/>
  <c r="CV85"/>
  <c r="CT85"/>
  <c r="CR85"/>
  <c r="CP85"/>
  <c r="CL85"/>
  <c r="CB85"/>
  <c r="BZ85"/>
  <c r="BX85"/>
  <c r="BV85"/>
  <c r="BT85"/>
  <c r="BR85"/>
  <c r="BP85"/>
  <c r="BN85"/>
  <c r="DM85"/>
  <c r="DK85"/>
  <c r="DI85"/>
  <c r="DG85"/>
  <c r="DE85"/>
  <c r="DC85"/>
  <c r="DA85"/>
  <c r="CY85"/>
  <c r="CW85"/>
  <c r="CU85"/>
  <c r="CS85"/>
  <c r="CQ85"/>
  <c r="CO85"/>
  <c r="CM85"/>
  <c r="CA85"/>
  <c r="BY85"/>
  <c r="BW85"/>
  <c r="BU85"/>
  <c r="BS85"/>
  <c r="BQ85"/>
  <c r="BO85"/>
  <c r="DL595"/>
  <c r="DJ595"/>
  <c r="DH595"/>
  <c r="DB595"/>
  <c r="CZ595"/>
  <c r="CX595"/>
  <c r="CV595"/>
  <c r="CT595"/>
  <c r="CR595"/>
  <c r="CP595"/>
  <c r="CN595"/>
  <c r="CL595"/>
  <c r="CJ595"/>
  <c r="CH595"/>
  <c r="CF595"/>
  <c r="CD595"/>
  <c r="CB595"/>
  <c r="BZ595"/>
  <c r="BX595"/>
  <c r="BV595"/>
  <c r="BT595"/>
  <c r="BR595"/>
  <c r="BP595"/>
  <c r="BN595"/>
  <c r="DM595"/>
  <c r="DK595"/>
  <c r="DI595"/>
  <c r="DC595"/>
  <c r="DA595"/>
  <c r="CY595"/>
  <c r="CW595"/>
  <c r="CU595"/>
  <c r="CS595"/>
  <c r="CQ595"/>
  <c r="CO595"/>
  <c r="CM595"/>
  <c r="CK595"/>
  <c r="CI595"/>
  <c r="CG595"/>
  <c r="CE595"/>
  <c r="CC595"/>
  <c r="CA595"/>
  <c r="BY595"/>
  <c r="BW595"/>
  <c r="BU595"/>
  <c r="BS595"/>
  <c r="BQ595"/>
  <c r="BO595"/>
  <c r="DL299"/>
  <c r="DJ299"/>
  <c r="DH299"/>
  <c r="DB299"/>
  <c r="CZ299"/>
  <c r="CX299"/>
  <c r="CV299"/>
  <c r="CT299"/>
  <c r="CR299"/>
  <c r="CP299"/>
  <c r="CN299"/>
  <c r="CL299"/>
  <c r="CJ299"/>
  <c r="CH299"/>
  <c r="CF299"/>
  <c r="CD299"/>
  <c r="CB299"/>
  <c r="BZ299"/>
  <c r="BX299"/>
  <c r="BV299"/>
  <c r="BT299"/>
  <c r="BR299"/>
  <c r="BP299"/>
  <c r="BN299"/>
  <c r="DM299"/>
  <c r="DK299"/>
  <c r="DI299"/>
  <c r="DC299"/>
  <c r="DA299"/>
  <c r="CY299"/>
  <c r="CW299"/>
  <c r="CU299"/>
  <c r="CS299"/>
  <c r="CQ299"/>
  <c r="CO299"/>
  <c r="CM299"/>
  <c r="CK299"/>
  <c r="CI299"/>
  <c r="CG299"/>
  <c r="CE299"/>
  <c r="CC299"/>
  <c r="CA299"/>
  <c r="BY299"/>
  <c r="BW299"/>
  <c r="BU299"/>
  <c r="BS299"/>
  <c r="BQ299"/>
  <c r="BO299"/>
  <c r="DL68"/>
  <c r="DJ68"/>
  <c r="DH68"/>
  <c r="DF68"/>
  <c r="DD68"/>
  <c r="DB68"/>
  <c r="CZ68"/>
  <c r="CX68"/>
  <c r="CV68"/>
  <c r="CT68"/>
  <c r="CR68"/>
  <c r="CP68"/>
  <c r="CL68"/>
  <c r="CB68"/>
  <c r="BZ68"/>
  <c r="BX68"/>
  <c r="BV68"/>
  <c r="BT68"/>
  <c r="BR68"/>
  <c r="BP68"/>
  <c r="BN68"/>
  <c r="DM68"/>
  <c r="DK68"/>
  <c r="DI68"/>
  <c r="DG68"/>
  <c r="DE68"/>
  <c r="DC68"/>
  <c r="DA68"/>
  <c r="CY68"/>
  <c r="CW68"/>
  <c r="CU68"/>
  <c r="CS68"/>
  <c r="CQ68"/>
  <c r="CO68"/>
  <c r="CM68"/>
  <c r="CA68"/>
  <c r="BY68"/>
  <c r="BW68"/>
  <c r="BU68"/>
  <c r="BS68"/>
  <c r="BQ68"/>
  <c r="BO68"/>
  <c r="DL283"/>
  <c r="DJ283"/>
  <c r="DH283"/>
  <c r="DB283"/>
  <c r="CZ283"/>
  <c r="CX283"/>
  <c r="CV283"/>
  <c r="CT283"/>
  <c r="CR283"/>
  <c r="CP283"/>
  <c r="CN283"/>
  <c r="CL283"/>
  <c r="CJ283"/>
  <c r="CH283"/>
  <c r="CF283"/>
  <c r="CD283"/>
  <c r="CB283"/>
  <c r="BZ283"/>
  <c r="BX283"/>
  <c r="BV283"/>
  <c r="BT283"/>
  <c r="BR283"/>
  <c r="BP283"/>
  <c r="BN283"/>
  <c r="DM283"/>
  <c r="DK283"/>
  <c r="DI283"/>
  <c r="DC283"/>
  <c r="DA283"/>
  <c r="CY283"/>
  <c r="CW283"/>
  <c r="CU283"/>
  <c r="CS283"/>
  <c r="CQ283"/>
  <c r="CO283"/>
  <c r="CM283"/>
  <c r="CK283"/>
  <c r="CI283"/>
  <c r="CG283"/>
  <c r="CE283"/>
  <c r="CC283"/>
  <c r="CA283"/>
  <c r="BY283"/>
  <c r="BW283"/>
  <c r="BU283"/>
  <c r="BS283"/>
  <c r="BQ283"/>
  <c r="BO283"/>
  <c r="AN1448"/>
  <c r="AM1455"/>
  <c r="AR1456"/>
  <c r="DX10"/>
  <c r="BB1454"/>
  <c r="DQ30"/>
  <c r="DR30" s="1"/>
  <c r="DS30" s="1"/>
  <c r="DQ24"/>
  <c r="DR24" s="1"/>
  <c r="DS24" s="1"/>
  <c r="DQ36"/>
  <c r="DR36" s="1"/>
  <c r="DS36" s="1"/>
  <c r="DP353"/>
  <c r="DQ353" s="1"/>
  <c r="DR353" s="1"/>
  <c r="DS353" s="1"/>
  <c r="DQ906"/>
  <c r="DR906" s="1"/>
  <c r="DS906" s="1"/>
  <c r="DQ890"/>
  <c r="DR890" s="1"/>
  <c r="DS890" s="1"/>
  <c r="DQ444"/>
  <c r="DR444" s="1"/>
  <c r="DS444" s="1"/>
  <c r="DQ610"/>
  <c r="DR610" s="1"/>
  <c r="DS610" s="1"/>
  <c r="DQ796"/>
  <c r="DR796" s="1"/>
  <c r="DS796" s="1"/>
  <c r="DQ494"/>
  <c r="DR494" s="1"/>
  <c r="DS494" s="1"/>
  <c r="DP282"/>
  <c r="DQ282" s="1"/>
  <c r="DR282" s="1"/>
  <c r="DS282" s="1"/>
  <c r="DP372"/>
  <c r="DQ372" s="1"/>
  <c r="DR372" s="1"/>
  <c r="DS372" s="1"/>
  <c r="DQ922"/>
  <c r="DR922" s="1"/>
  <c r="DS922" s="1"/>
  <c r="DQ812"/>
  <c r="DR812" s="1"/>
  <c r="DS812" s="1"/>
  <c r="DP84"/>
  <c r="DQ84" s="1"/>
  <c r="DR84" s="1"/>
  <c r="DS84" s="1"/>
  <c r="DQ594"/>
  <c r="DR594" s="1"/>
  <c r="DS594" s="1"/>
  <c r="DP298"/>
  <c r="DQ298" s="1"/>
  <c r="DR298" s="1"/>
  <c r="DS298" s="1"/>
  <c r="DP67"/>
  <c r="DQ67" s="1"/>
  <c r="DR67" s="1"/>
  <c r="DS67" s="1"/>
  <c r="DQ732"/>
  <c r="DR732" s="1"/>
  <c r="DS732" s="1"/>
  <c r="DN354"/>
  <c r="DO354" s="1"/>
  <c r="DN544"/>
  <c r="DN797"/>
  <c r="DN495"/>
  <c r="DN373"/>
  <c r="DO373" s="1"/>
  <c r="DN305"/>
  <c r="DN813"/>
  <c r="DN85"/>
  <c r="DO85" s="1"/>
  <c r="DN68"/>
  <c r="DO68" s="1"/>
  <c r="DN283"/>
  <c r="DN595"/>
  <c r="DQ595" s="1"/>
  <c r="DN299"/>
  <c r="DQ299" s="1"/>
  <c r="DN318"/>
  <c r="DQ318" s="1"/>
  <c r="DN611"/>
  <c r="DQ611" s="1"/>
  <c r="H375"/>
  <c r="H306"/>
  <c r="H545"/>
  <c r="H446"/>
  <c r="H798"/>
  <c r="H496"/>
  <c r="H284"/>
  <c r="H355"/>
  <c r="H319"/>
  <c r="H814"/>
  <c r="H86"/>
  <c r="H596"/>
  <c r="H69"/>
  <c r="H334"/>
  <c r="BD261"/>
  <c r="DG261" s="1"/>
  <c r="BC261"/>
  <c r="DF261" s="1"/>
  <c r="BB261"/>
  <c r="DE261" s="1"/>
  <c r="BA261"/>
  <c r="DD261" s="1"/>
  <c r="AZ261"/>
  <c r="DC261" s="1"/>
  <c r="AY261"/>
  <c r="DB261" s="1"/>
  <c r="AX261"/>
  <c r="DA261" s="1"/>
  <c r="AW261"/>
  <c r="CZ261" s="1"/>
  <c r="AV261"/>
  <c r="CY261" s="1"/>
  <c r="AU261"/>
  <c r="CX261" s="1"/>
  <c r="AT261"/>
  <c r="CW261" s="1"/>
  <c r="AS261"/>
  <c r="CV261" s="1"/>
  <c r="AR261"/>
  <c r="CU261" s="1"/>
  <c r="AQ261"/>
  <c r="CT261" s="1"/>
  <c r="AP261"/>
  <c r="CS261" s="1"/>
  <c r="AO261"/>
  <c r="CR261" s="1"/>
  <c r="AN261"/>
  <c r="CQ261" s="1"/>
  <c r="AM261"/>
  <c r="CP261" s="1"/>
  <c r="AL261"/>
  <c r="CO261" s="1"/>
  <c r="AK261"/>
  <c r="CN261" s="1"/>
  <c r="AH261"/>
  <c r="CK261" s="1"/>
  <c r="AG261"/>
  <c r="CJ261" s="1"/>
  <c r="AF261"/>
  <c r="CI261" s="1"/>
  <c r="AE261"/>
  <c r="CH261" s="1"/>
  <c r="AD261"/>
  <c r="CG261" s="1"/>
  <c r="AC261"/>
  <c r="CF261" s="1"/>
  <c r="AB261"/>
  <c r="CE261" s="1"/>
  <c r="AA261"/>
  <c r="CD261" s="1"/>
  <c r="Z261"/>
  <c r="CC261" s="1"/>
  <c r="Y261"/>
  <c r="CB261" s="1"/>
  <c r="X261"/>
  <c r="CA261" s="1"/>
  <c r="W261"/>
  <c r="BZ261" s="1"/>
  <c r="V261"/>
  <c r="BY261" s="1"/>
  <c r="U261"/>
  <c r="BX261" s="1"/>
  <c r="T261"/>
  <c r="BW261" s="1"/>
  <c r="S261"/>
  <c r="BV261" s="1"/>
  <c r="R261"/>
  <c r="BU261" s="1"/>
  <c r="Q261"/>
  <c r="BT261" s="1"/>
  <c r="P261"/>
  <c r="BS261" s="1"/>
  <c r="O261"/>
  <c r="BR261" s="1"/>
  <c r="N261"/>
  <c r="BQ261" s="1"/>
  <c r="M261"/>
  <c r="BP261" s="1"/>
  <c r="L261"/>
  <c r="BO261" s="1"/>
  <c r="K261"/>
  <c r="BN261" s="1"/>
  <c r="DL334" l="1"/>
  <c r="DJ334"/>
  <c r="DH334"/>
  <c r="DF334"/>
  <c r="DD334"/>
  <c r="DB334"/>
  <c r="CZ334"/>
  <c r="CX334"/>
  <c r="CV334"/>
  <c r="CT334"/>
  <c r="CR334"/>
  <c r="CP334"/>
  <c r="CL334"/>
  <c r="CB334"/>
  <c r="BZ334"/>
  <c r="BX334"/>
  <c r="BV334"/>
  <c r="BT334"/>
  <c r="BR334"/>
  <c r="BP334"/>
  <c r="BN334"/>
  <c r="DM334"/>
  <c r="DK334"/>
  <c r="DI334"/>
  <c r="DG334"/>
  <c r="DE334"/>
  <c r="DC334"/>
  <c r="DA334"/>
  <c r="CY334"/>
  <c r="CW334"/>
  <c r="CU334"/>
  <c r="CS334"/>
  <c r="CQ334"/>
  <c r="CO334"/>
  <c r="CM334"/>
  <c r="CA334"/>
  <c r="BY334"/>
  <c r="BW334"/>
  <c r="BU334"/>
  <c r="BS334"/>
  <c r="BQ334"/>
  <c r="BO334"/>
  <c r="DL596"/>
  <c r="DJ596"/>
  <c r="DH596"/>
  <c r="DB596"/>
  <c r="CZ596"/>
  <c r="CX596"/>
  <c r="CV596"/>
  <c r="CT596"/>
  <c r="CR596"/>
  <c r="CP596"/>
  <c r="CN596"/>
  <c r="CL596"/>
  <c r="CJ596"/>
  <c r="CH596"/>
  <c r="CF596"/>
  <c r="CD596"/>
  <c r="CB596"/>
  <c r="BZ596"/>
  <c r="BX596"/>
  <c r="BV596"/>
  <c r="BT596"/>
  <c r="BR596"/>
  <c r="BP596"/>
  <c r="BN596"/>
  <c r="DM596"/>
  <c r="DK596"/>
  <c r="DI596"/>
  <c r="DC596"/>
  <c r="DA596"/>
  <c r="CY596"/>
  <c r="CW596"/>
  <c r="CU596"/>
  <c r="CS596"/>
  <c r="CQ596"/>
  <c r="CO596"/>
  <c r="CM596"/>
  <c r="CK596"/>
  <c r="CI596"/>
  <c r="CG596"/>
  <c r="CE596"/>
  <c r="CC596"/>
  <c r="CA596"/>
  <c r="BY596"/>
  <c r="BW596"/>
  <c r="BU596"/>
  <c r="BS596"/>
  <c r="BQ596"/>
  <c r="BO596"/>
  <c r="DM814"/>
  <c r="DK814"/>
  <c r="DI814"/>
  <c r="DC814"/>
  <c r="DA814"/>
  <c r="CY814"/>
  <c r="CW814"/>
  <c r="CU814"/>
  <c r="CS814"/>
  <c r="CQ814"/>
  <c r="CO814"/>
  <c r="CM814"/>
  <c r="CK814"/>
  <c r="CI814"/>
  <c r="CG814"/>
  <c r="CE814"/>
  <c r="CC814"/>
  <c r="CA814"/>
  <c r="BY814"/>
  <c r="BW814"/>
  <c r="BU814"/>
  <c r="BS814"/>
  <c r="BQ814"/>
  <c r="BO814"/>
  <c r="DL814"/>
  <c r="DJ814"/>
  <c r="DH814"/>
  <c r="DB814"/>
  <c r="CZ814"/>
  <c r="CX814"/>
  <c r="CV814"/>
  <c r="CT814"/>
  <c r="CR814"/>
  <c r="CP814"/>
  <c r="CN814"/>
  <c r="CL814"/>
  <c r="CJ814"/>
  <c r="CH814"/>
  <c r="CF814"/>
  <c r="CD814"/>
  <c r="CB814"/>
  <c r="BZ814"/>
  <c r="BX814"/>
  <c r="BV814"/>
  <c r="BT814"/>
  <c r="BR814"/>
  <c r="BP814"/>
  <c r="BN814"/>
  <c r="DL355"/>
  <c r="DJ355"/>
  <c r="DH355"/>
  <c r="DF355"/>
  <c r="DD355"/>
  <c r="DB355"/>
  <c r="CZ355"/>
  <c r="CX355"/>
  <c r="CV355"/>
  <c r="CT355"/>
  <c r="CR355"/>
  <c r="CP355"/>
  <c r="CL355"/>
  <c r="CB355"/>
  <c r="BZ355"/>
  <c r="BX355"/>
  <c r="BV355"/>
  <c r="BT355"/>
  <c r="BR355"/>
  <c r="BP355"/>
  <c r="BN355"/>
  <c r="DM355"/>
  <c r="DK355"/>
  <c r="DI355"/>
  <c r="DG355"/>
  <c r="DE355"/>
  <c r="DC355"/>
  <c r="DA355"/>
  <c r="CY355"/>
  <c r="CW355"/>
  <c r="CU355"/>
  <c r="CS355"/>
  <c r="CQ355"/>
  <c r="CO355"/>
  <c r="CM355"/>
  <c r="CA355"/>
  <c r="BY355"/>
  <c r="BW355"/>
  <c r="BU355"/>
  <c r="BS355"/>
  <c r="BQ355"/>
  <c r="BO355"/>
  <c r="DL496"/>
  <c r="DJ496"/>
  <c r="DH496"/>
  <c r="DB496"/>
  <c r="CZ496"/>
  <c r="CX496"/>
  <c r="CV496"/>
  <c r="CT496"/>
  <c r="CR496"/>
  <c r="CP496"/>
  <c r="CN496"/>
  <c r="CL496"/>
  <c r="CJ496"/>
  <c r="CH496"/>
  <c r="CF496"/>
  <c r="CD496"/>
  <c r="CB496"/>
  <c r="BZ496"/>
  <c r="BX496"/>
  <c r="BV496"/>
  <c r="BT496"/>
  <c r="BR496"/>
  <c r="BP496"/>
  <c r="BN496"/>
  <c r="DM496"/>
  <c r="DK496"/>
  <c r="DI496"/>
  <c r="DC496"/>
  <c r="DA496"/>
  <c r="CY496"/>
  <c r="CW496"/>
  <c r="CU496"/>
  <c r="CS496"/>
  <c r="CQ496"/>
  <c r="CO496"/>
  <c r="CM496"/>
  <c r="CK496"/>
  <c r="CI496"/>
  <c r="CG496"/>
  <c r="CE496"/>
  <c r="CC496"/>
  <c r="CA496"/>
  <c r="BY496"/>
  <c r="BW496"/>
  <c r="BU496"/>
  <c r="BS496"/>
  <c r="BQ496"/>
  <c r="BO496"/>
  <c r="DL446"/>
  <c r="DJ446"/>
  <c r="DH446"/>
  <c r="DB446"/>
  <c r="CZ446"/>
  <c r="CX446"/>
  <c r="CV446"/>
  <c r="CT446"/>
  <c r="CR446"/>
  <c r="CP446"/>
  <c r="CN446"/>
  <c r="CL446"/>
  <c r="CJ446"/>
  <c r="CH446"/>
  <c r="CF446"/>
  <c r="CD446"/>
  <c r="CB446"/>
  <c r="BZ446"/>
  <c r="BX446"/>
  <c r="BV446"/>
  <c r="BT446"/>
  <c r="BR446"/>
  <c r="BP446"/>
  <c r="BN446"/>
  <c r="DM446"/>
  <c r="DK446"/>
  <c r="DI446"/>
  <c r="DC446"/>
  <c r="DA446"/>
  <c r="CY446"/>
  <c r="CW446"/>
  <c r="CU446"/>
  <c r="CS446"/>
  <c r="CQ446"/>
  <c r="CO446"/>
  <c r="CM446"/>
  <c r="CK446"/>
  <c r="CI446"/>
  <c r="CG446"/>
  <c r="CE446"/>
  <c r="CC446"/>
  <c r="CA446"/>
  <c r="BY446"/>
  <c r="BW446"/>
  <c r="BU446"/>
  <c r="BS446"/>
  <c r="BQ446"/>
  <c r="BO446"/>
  <c r="DL306"/>
  <c r="DJ306"/>
  <c r="DH306"/>
  <c r="DB306"/>
  <c r="CZ306"/>
  <c r="CX306"/>
  <c r="CV306"/>
  <c r="CT306"/>
  <c r="CR306"/>
  <c r="CP306"/>
  <c r="CN306"/>
  <c r="CL306"/>
  <c r="CJ306"/>
  <c r="CH306"/>
  <c r="CF306"/>
  <c r="CD306"/>
  <c r="CB306"/>
  <c r="BZ306"/>
  <c r="BX306"/>
  <c r="BV306"/>
  <c r="BT306"/>
  <c r="BR306"/>
  <c r="BP306"/>
  <c r="BN306"/>
  <c r="DM306"/>
  <c r="DK306"/>
  <c r="DI306"/>
  <c r="DC306"/>
  <c r="DA306"/>
  <c r="CY306"/>
  <c r="CW306"/>
  <c r="CU306"/>
  <c r="CS306"/>
  <c r="CQ306"/>
  <c r="CO306"/>
  <c r="CM306"/>
  <c r="CK306"/>
  <c r="CI306"/>
  <c r="CG306"/>
  <c r="CE306"/>
  <c r="CC306"/>
  <c r="CA306"/>
  <c r="BY306"/>
  <c r="BW306"/>
  <c r="BU306"/>
  <c r="BS306"/>
  <c r="BQ306"/>
  <c r="BO306"/>
  <c r="DL69"/>
  <c r="DJ69"/>
  <c r="DH69"/>
  <c r="DF69"/>
  <c r="DD69"/>
  <c r="DB69"/>
  <c r="CZ69"/>
  <c r="CX69"/>
  <c r="CV69"/>
  <c r="CT69"/>
  <c r="CR69"/>
  <c r="CP69"/>
  <c r="CL69"/>
  <c r="CB69"/>
  <c r="BZ69"/>
  <c r="BX69"/>
  <c r="BV69"/>
  <c r="BT69"/>
  <c r="BR69"/>
  <c r="BP69"/>
  <c r="BN69"/>
  <c r="DM69"/>
  <c r="DK69"/>
  <c r="DI69"/>
  <c r="DG69"/>
  <c r="DE69"/>
  <c r="DC69"/>
  <c r="DA69"/>
  <c r="CY69"/>
  <c r="CW69"/>
  <c r="CU69"/>
  <c r="CS69"/>
  <c r="CQ69"/>
  <c r="CO69"/>
  <c r="CM69"/>
  <c r="CA69"/>
  <c r="BY69"/>
  <c r="BW69"/>
  <c r="BU69"/>
  <c r="BS69"/>
  <c r="BQ69"/>
  <c r="BO69"/>
  <c r="DL86"/>
  <c r="DJ86"/>
  <c r="DH86"/>
  <c r="DF86"/>
  <c r="DD86"/>
  <c r="DB86"/>
  <c r="CZ86"/>
  <c r="CX86"/>
  <c r="CV86"/>
  <c r="CT86"/>
  <c r="CR86"/>
  <c r="CP86"/>
  <c r="CL86"/>
  <c r="CB86"/>
  <c r="BZ86"/>
  <c r="BX86"/>
  <c r="BV86"/>
  <c r="BT86"/>
  <c r="BR86"/>
  <c r="BP86"/>
  <c r="BN86"/>
  <c r="DM86"/>
  <c r="DK86"/>
  <c r="DI86"/>
  <c r="DG86"/>
  <c r="DE86"/>
  <c r="DC86"/>
  <c r="DA86"/>
  <c r="CY86"/>
  <c r="CW86"/>
  <c r="CU86"/>
  <c r="CS86"/>
  <c r="CQ86"/>
  <c r="CO86"/>
  <c r="CM86"/>
  <c r="CA86"/>
  <c r="BY86"/>
  <c r="BW86"/>
  <c r="BU86"/>
  <c r="BS86"/>
  <c r="BQ86"/>
  <c r="BO86"/>
  <c r="DL319"/>
  <c r="DJ319"/>
  <c r="DH319"/>
  <c r="DB319"/>
  <c r="CZ319"/>
  <c r="CX319"/>
  <c r="CV319"/>
  <c r="CT319"/>
  <c r="CR319"/>
  <c r="CP319"/>
  <c r="CN319"/>
  <c r="CL319"/>
  <c r="CJ319"/>
  <c r="CH319"/>
  <c r="CF319"/>
  <c r="CD319"/>
  <c r="CB319"/>
  <c r="BZ319"/>
  <c r="BX319"/>
  <c r="BV319"/>
  <c r="BT319"/>
  <c r="BR319"/>
  <c r="BP319"/>
  <c r="BN319"/>
  <c r="DM319"/>
  <c r="DK319"/>
  <c r="DI319"/>
  <c r="DC319"/>
  <c r="DA319"/>
  <c r="CY319"/>
  <c r="CW319"/>
  <c r="CU319"/>
  <c r="CS319"/>
  <c r="CQ319"/>
  <c r="CO319"/>
  <c r="CM319"/>
  <c r="CK319"/>
  <c r="CI319"/>
  <c r="CG319"/>
  <c r="CE319"/>
  <c r="CC319"/>
  <c r="CA319"/>
  <c r="BY319"/>
  <c r="BW319"/>
  <c r="BU319"/>
  <c r="BS319"/>
  <c r="BQ319"/>
  <c r="BO319"/>
  <c r="DL284"/>
  <c r="DJ284"/>
  <c r="DH284"/>
  <c r="DB284"/>
  <c r="CZ284"/>
  <c r="CX284"/>
  <c r="CV284"/>
  <c r="CT284"/>
  <c r="CR284"/>
  <c r="CP284"/>
  <c r="CN284"/>
  <c r="CL284"/>
  <c r="CJ284"/>
  <c r="CH284"/>
  <c r="CF284"/>
  <c r="CD284"/>
  <c r="CB284"/>
  <c r="BZ284"/>
  <c r="BX284"/>
  <c r="BV284"/>
  <c r="BT284"/>
  <c r="BR284"/>
  <c r="BP284"/>
  <c r="BN284"/>
  <c r="DM284"/>
  <c r="DK284"/>
  <c r="DI284"/>
  <c r="DC284"/>
  <c r="DA284"/>
  <c r="CY284"/>
  <c r="CW284"/>
  <c r="CU284"/>
  <c r="CS284"/>
  <c r="CQ284"/>
  <c r="CO284"/>
  <c r="CM284"/>
  <c r="CK284"/>
  <c r="CI284"/>
  <c r="CG284"/>
  <c r="CE284"/>
  <c r="CC284"/>
  <c r="CA284"/>
  <c r="BY284"/>
  <c r="BW284"/>
  <c r="BU284"/>
  <c r="BS284"/>
  <c r="BQ284"/>
  <c r="BO284"/>
  <c r="DM798"/>
  <c r="DK798"/>
  <c r="DI798"/>
  <c r="DC798"/>
  <c r="DA798"/>
  <c r="CY798"/>
  <c r="CW798"/>
  <c r="CU798"/>
  <c r="CS798"/>
  <c r="CQ798"/>
  <c r="CO798"/>
  <c r="CM798"/>
  <c r="CK798"/>
  <c r="CI798"/>
  <c r="CG798"/>
  <c r="CE798"/>
  <c r="CC798"/>
  <c r="CA798"/>
  <c r="BY798"/>
  <c r="BW798"/>
  <c r="BU798"/>
  <c r="BS798"/>
  <c r="BQ798"/>
  <c r="BO798"/>
  <c r="DL798"/>
  <c r="DJ798"/>
  <c r="DH798"/>
  <c r="DB798"/>
  <c r="CZ798"/>
  <c r="CX798"/>
  <c r="CV798"/>
  <c r="CT798"/>
  <c r="CR798"/>
  <c r="CP798"/>
  <c r="CN798"/>
  <c r="CL798"/>
  <c r="CJ798"/>
  <c r="CH798"/>
  <c r="CF798"/>
  <c r="CD798"/>
  <c r="CB798"/>
  <c r="BZ798"/>
  <c r="BX798"/>
  <c r="BV798"/>
  <c r="BT798"/>
  <c r="BR798"/>
  <c r="BP798"/>
  <c r="BN798"/>
  <c r="DL545"/>
  <c r="DJ545"/>
  <c r="DH545"/>
  <c r="DB545"/>
  <c r="CZ545"/>
  <c r="CX545"/>
  <c r="CV545"/>
  <c r="CT545"/>
  <c r="CR545"/>
  <c r="CP545"/>
  <c r="CN545"/>
  <c r="CL545"/>
  <c r="CJ545"/>
  <c r="CH545"/>
  <c r="CF545"/>
  <c r="CD545"/>
  <c r="CB545"/>
  <c r="BZ545"/>
  <c r="BX545"/>
  <c r="BV545"/>
  <c r="BT545"/>
  <c r="BR545"/>
  <c r="BP545"/>
  <c r="BN545"/>
  <c r="DM545"/>
  <c r="DK545"/>
  <c r="DI545"/>
  <c r="DC545"/>
  <c r="DA545"/>
  <c r="CY545"/>
  <c r="CW545"/>
  <c r="CU545"/>
  <c r="CS545"/>
  <c r="CQ545"/>
  <c r="CO545"/>
  <c r="CM545"/>
  <c r="CK545"/>
  <c r="CI545"/>
  <c r="CG545"/>
  <c r="CE545"/>
  <c r="CC545"/>
  <c r="CA545"/>
  <c r="BY545"/>
  <c r="BW545"/>
  <c r="BU545"/>
  <c r="BS545"/>
  <c r="BQ545"/>
  <c r="BO545"/>
  <c r="DL375"/>
  <c r="DJ375"/>
  <c r="DH375"/>
  <c r="DB375"/>
  <c r="CZ375"/>
  <c r="CX375"/>
  <c r="CV375"/>
  <c r="CT375"/>
  <c r="CR375"/>
  <c r="CP375"/>
  <c r="CN375"/>
  <c r="CL375"/>
  <c r="CJ375"/>
  <c r="CH375"/>
  <c r="CF375"/>
  <c r="CD375"/>
  <c r="CB375"/>
  <c r="BZ375"/>
  <c r="BX375"/>
  <c r="BV375"/>
  <c r="BT375"/>
  <c r="BR375"/>
  <c r="BP375"/>
  <c r="BN375"/>
  <c r="DM375"/>
  <c r="DK375"/>
  <c r="DI375"/>
  <c r="DC375"/>
  <c r="DA375"/>
  <c r="CY375"/>
  <c r="CW375"/>
  <c r="CU375"/>
  <c r="CS375"/>
  <c r="CQ375"/>
  <c r="CO375"/>
  <c r="CM375"/>
  <c r="CK375"/>
  <c r="CI375"/>
  <c r="CG375"/>
  <c r="CE375"/>
  <c r="CC375"/>
  <c r="CA375"/>
  <c r="BY375"/>
  <c r="BW375"/>
  <c r="BU375"/>
  <c r="BS375"/>
  <c r="BQ375"/>
  <c r="BO375"/>
  <c r="AS1456"/>
  <c r="AO1448"/>
  <c r="AN1455"/>
  <c r="BC1454"/>
  <c r="DQ283"/>
  <c r="DR283" s="1"/>
  <c r="DS283" s="1"/>
  <c r="DP68"/>
  <c r="DQ68" s="1"/>
  <c r="DR68" s="1"/>
  <c r="DS68" s="1"/>
  <c r="DQ813"/>
  <c r="DR813" s="1"/>
  <c r="DS813" s="1"/>
  <c r="DP373"/>
  <c r="DQ373" s="1"/>
  <c r="DR373" s="1"/>
  <c r="DS373" s="1"/>
  <c r="DQ797"/>
  <c r="DR797" s="1"/>
  <c r="DS797" s="1"/>
  <c r="DP354"/>
  <c r="DQ354" s="1"/>
  <c r="DR354" s="1"/>
  <c r="DS354" s="1"/>
  <c r="DP85"/>
  <c r="DQ85" s="1"/>
  <c r="DR85" s="1"/>
  <c r="DS85" s="1"/>
  <c r="DQ305"/>
  <c r="DR305" s="1"/>
  <c r="DS305" s="1"/>
  <c r="DQ495"/>
  <c r="DR495" s="1"/>
  <c r="DS495" s="1"/>
  <c r="DQ544"/>
  <c r="DR544" s="1"/>
  <c r="DS544" s="1"/>
  <c r="DN334"/>
  <c r="DO334" s="1"/>
  <c r="DN596"/>
  <c r="DN355"/>
  <c r="DO355" s="1"/>
  <c r="DN446"/>
  <c r="DN306"/>
  <c r="DN86"/>
  <c r="DO86" s="1"/>
  <c r="DN319"/>
  <c r="DN284"/>
  <c r="DR611"/>
  <c r="DS611" s="1"/>
  <c r="DR318"/>
  <c r="DS318" s="1"/>
  <c r="DR299"/>
  <c r="DS299" s="1"/>
  <c r="DR595"/>
  <c r="DS595" s="1"/>
  <c r="H335"/>
  <c r="H356"/>
  <c r="H285"/>
  <c r="H546"/>
  <c r="H376"/>
  <c r="H70"/>
  <c r="H87"/>
  <c r="H320"/>
  <c r="H497"/>
  <c r="H447"/>
  <c r="H307"/>
  <c r="H235"/>
  <c r="I234"/>
  <c r="I235" s="1"/>
  <c r="I236" s="1"/>
  <c r="DN236" s="1"/>
  <c r="DO236" s="1"/>
  <c r="DL307" l="1"/>
  <c r="DJ307"/>
  <c r="DH307"/>
  <c r="DB307"/>
  <c r="CZ307"/>
  <c r="CX307"/>
  <c r="CV307"/>
  <c r="CT307"/>
  <c r="CR307"/>
  <c r="CP307"/>
  <c r="CN307"/>
  <c r="CL307"/>
  <c r="CJ307"/>
  <c r="CH307"/>
  <c r="CF307"/>
  <c r="CD307"/>
  <c r="CB307"/>
  <c r="BZ307"/>
  <c r="BX307"/>
  <c r="BV307"/>
  <c r="BT307"/>
  <c r="BR307"/>
  <c r="BP307"/>
  <c r="BN307"/>
  <c r="DM307"/>
  <c r="DK307"/>
  <c r="DI307"/>
  <c r="DC307"/>
  <c r="DA307"/>
  <c r="CY307"/>
  <c r="CW307"/>
  <c r="CU307"/>
  <c r="CS307"/>
  <c r="CQ307"/>
  <c r="CO307"/>
  <c r="CM307"/>
  <c r="CK307"/>
  <c r="CI307"/>
  <c r="CG307"/>
  <c r="CE307"/>
  <c r="CC307"/>
  <c r="CA307"/>
  <c r="BY307"/>
  <c r="BW307"/>
  <c r="BU307"/>
  <c r="BS307"/>
  <c r="BQ307"/>
  <c r="BO307"/>
  <c r="DL497"/>
  <c r="DJ497"/>
  <c r="DH497"/>
  <c r="DB497"/>
  <c r="CZ497"/>
  <c r="CX497"/>
  <c r="CV497"/>
  <c r="CT497"/>
  <c r="CR497"/>
  <c r="CP497"/>
  <c r="CN497"/>
  <c r="CL497"/>
  <c r="CJ497"/>
  <c r="CH497"/>
  <c r="CF497"/>
  <c r="CD497"/>
  <c r="CB497"/>
  <c r="BZ497"/>
  <c r="BX497"/>
  <c r="BV497"/>
  <c r="BT497"/>
  <c r="BR497"/>
  <c r="BP497"/>
  <c r="BN497"/>
  <c r="DM497"/>
  <c r="DK497"/>
  <c r="DI497"/>
  <c r="DC497"/>
  <c r="DA497"/>
  <c r="CY497"/>
  <c r="CW497"/>
  <c r="CU497"/>
  <c r="CS497"/>
  <c r="CQ497"/>
  <c r="CO497"/>
  <c r="CM497"/>
  <c r="CK497"/>
  <c r="CI497"/>
  <c r="CG497"/>
  <c r="CE497"/>
  <c r="CC497"/>
  <c r="CA497"/>
  <c r="BY497"/>
  <c r="BW497"/>
  <c r="BU497"/>
  <c r="BS497"/>
  <c r="BQ497"/>
  <c r="BO497"/>
  <c r="DL87"/>
  <c r="DJ87"/>
  <c r="DH87"/>
  <c r="DF87"/>
  <c r="DD87"/>
  <c r="DB87"/>
  <c r="CZ87"/>
  <c r="CX87"/>
  <c r="CV87"/>
  <c r="CT87"/>
  <c r="CR87"/>
  <c r="CP87"/>
  <c r="CL87"/>
  <c r="CB87"/>
  <c r="BZ87"/>
  <c r="BX87"/>
  <c r="BV87"/>
  <c r="BT87"/>
  <c r="BR87"/>
  <c r="BP87"/>
  <c r="BN87"/>
  <c r="DM87"/>
  <c r="DK87"/>
  <c r="DI87"/>
  <c r="DG87"/>
  <c r="DE87"/>
  <c r="DC87"/>
  <c r="DA87"/>
  <c r="CY87"/>
  <c r="CW87"/>
  <c r="CU87"/>
  <c r="CS87"/>
  <c r="CQ87"/>
  <c r="CO87"/>
  <c r="CM87"/>
  <c r="CA87"/>
  <c r="BY87"/>
  <c r="BW87"/>
  <c r="BU87"/>
  <c r="BS87"/>
  <c r="BQ87"/>
  <c r="BO87"/>
  <c r="DL376"/>
  <c r="DJ376"/>
  <c r="DH376"/>
  <c r="DB376"/>
  <c r="CZ376"/>
  <c r="CX376"/>
  <c r="CV376"/>
  <c r="CT376"/>
  <c r="CR376"/>
  <c r="CP376"/>
  <c r="CN376"/>
  <c r="CL376"/>
  <c r="CJ376"/>
  <c r="CH376"/>
  <c r="CF376"/>
  <c r="CD376"/>
  <c r="CB376"/>
  <c r="BZ376"/>
  <c r="BX376"/>
  <c r="BV376"/>
  <c r="BT376"/>
  <c r="BR376"/>
  <c r="BP376"/>
  <c r="BN376"/>
  <c r="DM376"/>
  <c r="DK376"/>
  <c r="DI376"/>
  <c r="DC376"/>
  <c r="DA376"/>
  <c r="CY376"/>
  <c r="CW376"/>
  <c r="CU376"/>
  <c r="CS376"/>
  <c r="CQ376"/>
  <c r="CO376"/>
  <c r="CM376"/>
  <c r="CK376"/>
  <c r="CI376"/>
  <c r="CG376"/>
  <c r="CE376"/>
  <c r="CC376"/>
  <c r="CA376"/>
  <c r="BY376"/>
  <c r="BW376"/>
  <c r="BU376"/>
  <c r="BS376"/>
  <c r="BQ376"/>
  <c r="BO376"/>
  <c r="DL285"/>
  <c r="DJ285"/>
  <c r="DH285"/>
  <c r="DB285"/>
  <c r="CZ285"/>
  <c r="CX285"/>
  <c r="CV285"/>
  <c r="CT285"/>
  <c r="CR285"/>
  <c r="CP285"/>
  <c r="CN285"/>
  <c r="CL285"/>
  <c r="CJ285"/>
  <c r="CH285"/>
  <c r="CF285"/>
  <c r="CD285"/>
  <c r="CB285"/>
  <c r="BZ285"/>
  <c r="BX285"/>
  <c r="BV285"/>
  <c r="BT285"/>
  <c r="BR285"/>
  <c r="BP285"/>
  <c r="BN285"/>
  <c r="DM285"/>
  <c r="DK285"/>
  <c r="DI285"/>
  <c r="DC285"/>
  <c r="DA285"/>
  <c r="CY285"/>
  <c r="CW285"/>
  <c r="CU285"/>
  <c r="CS285"/>
  <c r="CQ285"/>
  <c r="CO285"/>
  <c r="CM285"/>
  <c r="CK285"/>
  <c r="CI285"/>
  <c r="CG285"/>
  <c r="CE285"/>
  <c r="CC285"/>
  <c r="CA285"/>
  <c r="BY285"/>
  <c r="BW285"/>
  <c r="BU285"/>
  <c r="BS285"/>
  <c r="BQ285"/>
  <c r="BO285"/>
  <c r="DL335"/>
  <c r="DJ335"/>
  <c r="DH335"/>
  <c r="DF335"/>
  <c r="DD335"/>
  <c r="DB335"/>
  <c r="CZ335"/>
  <c r="CX335"/>
  <c r="CV335"/>
  <c r="CT335"/>
  <c r="CR335"/>
  <c r="CP335"/>
  <c r="CL335"/>
  <c r="CB335"/>
  <c r="BZ335"/>
  <c r="BX335"/>
  <c r="BV335"/>
  <c r="BT335"/>
  <c r="BR335"/>
  <c r="BP335"/>
  <c r="BN335"/>
  <c r="DM335"/>
  <c r="DK335"/>
  <c r="DI335"/>
  <c r="DG335"/>
  <c r="DE335"/>
  <c r="DC335"/>
  <c r="DA335"/>
  <c r="CY335"/>
  <c r="CW335"/>
  <c r="CU335"/>
  <c r="CS335"/>
  <c r="CQ335"/>
  <c r="CO335"/>
  <c r="CM335"/>
  <c r="CA335"/>
  <c r="BY335"/>
  <c r="BW335"/>
  <c r="BU335"/>
  <c r="BS335"/>
  <c r="BQ335"/>
  <c r="BO335"/>
  <c r="DL235"/>
  <c r="DJ235"/>
  <c r="DH235"/>
  <c r="DF235"/>
  <c r="DD235"/>
  <c r="DB235"/>
  <c r="CZ235"/>
  <c r="CX235"/>
  <c r="CV235"/>
  <c r="CT235"/>
  <c r="CR235"/>
  <c r="CP235"/>
  <c r="CL235"/>
  <c r="CB235"/>
  <c r="BZ235"/>
  <c r="BX235"/>
  <c r="BV235"/>
  <c r="BT235"/>
  <c r="BR235"/>
  <c r="BP235"/>
  <c r="BN235"/>
  <c r="DM235"/>
  <c r="DK235"/>
  <c r="DI235"/>
  <c r="DG235"/>
  <c r="DE235"/>
  <c r="DC235"/>
  <c r="DA235"/>
  <c r="CY235"/>
  <c r="CW235"/>
  <c r="CU235"/>
  <c r="CS235"/>
  <c r="CQ235"/>
  <c r="CO235"/>
  <c r="CM235"/>
  <c r="CA235"/>
  <c r="BY235"/>
  <c r="BW235"/>
  <c r="BU235"/>
  <c r="BS235"/>
  <c r="BQ235"/>
  <c r="BO235"/>
  <c r="DL447"/>
  <c r="DJ447"/>
  <c r="DH447"/>
  <c r="DB447"/>
  <c r="CZ447"/>
  <c r="CX447"/>
  <c r="CV447"/>
  <c r="CT447"/>
  <c r="CR447"/>
  <c r="CP447"/>
  <c r="CN447"/>
  <c r="CL447"/>
  <c r="CJ447"/>
  <c r="CH447"/>
  <c r="CF447"/>
  <c r="CD447"/>
  <c r="CB447"/>
  <c r="BZ447"/>
  <c r="BX447"/>
  <c r="BV447"/>
  <c r="BT447"/>
  <c r="BR447"/>
  <c r="BP447"/>
  <c r="BN447"/>
  <c r="DM447"/>
  <c r="DK447"/>
  <c r="DI447"/>
  <c r="DC447"/>
  <c r="DA447"/>
  <c r="CY447"/>
  <c r="CW447"/>
  <c r="CU447"/>
  <c r="CS447"/>
  <c r="CQ447"/>
  <c r="CO447"/>
  <c r="CM447"/>
  <c r="CK447"/>
  <c r="CI447"/>
  <c r="CG447"/>
  <c r="CE447"/>
  <c r="CC447"/>
  <c r="CA447"/>
  <c r="BY447"/>
  <c r="BW447"/>
  <c r="BU447"/>
  <c r="BS447"/>
  <c r="BQ447"/>
  <c r="BO447"/>
  <c r="DL320"/>
  <c r="DJ320"/>
  <c r="DH320"/>
  <c r="DB320"/>
  <c r="CZ320"/>
  <c r="CX320"/>
  <c r="CV320"/>
  <c r="CT320"/>
  <c r="CR320"/>
  <c r="CP320"/>
  <c r="CN320"/>
  <c r="CL320"/>
  <c r="CJ320"/>
  <c r="CH320"/>
  <c r="CF320"/>
  <c r="CD320"/>
  <c r="CB320"/>
  <c r="BZ320"/>
  <c r="BX320"/>
  <c r="BV320"/>
  <c r="BT320"/>
  <c r="BR320"/>
  <c r="BP320"/>
  <c r="BN320"/>
  <c r="DM320"/>
  <c r="DK320"/>
  <c r="DI320"/>
  <c r="DC320"/>
  <c r="DA320"/>
  <c r="CY320"/>
  <c r="CW320"/>
  <c r="CU320"/>
  <c r="CS320"/>
  <c r="CQ320"/>
  <c r="CO320"/>
  <c r="CM320"/>
  <c r="CK320"/>
  <c r="CI320"/>
  <c r="CG320"/>
  <c r="CE320"/>
  <c r="CC320"/>
  <c r="CA320"/>
  <c r="BY320"/>
  <c r="BW320"/>
  <c r="BU320"/>
  <c r="BS320"/>
  <c r="BQ320"/>
  <c r="BO320"/>
  <c r="DL70"/>
  <c r="DJ70"/>
  <c r="DH70"/>
  <c r="DF70"/>
  <c r="DD70"/>
  <c r="DB70"/>
  <c r="CZ70"/>
  <c r="CX70"/>
  <c r="CV70"/>
  <c r="CT70"/>
  <c r="CR70"/>
  <c r="CP70"/>
  <c r="CL70"/>
  <c r="CB70"/>
  <c r="BZ70"/>
  <c r="BX70"/>
  <c r="BV70"/>
  <c r="BT70"/>
  <c r="BR70"/>
  <c r="BP70"/>
  <c r="BN70"/>
  <c r="DM70"/>
  <c r="DK70"/>
  <c r="DI70"/>
  <c r="DG70"/>
  <c r="DE70"/>
  <c r="DC70"/>
  <c r="DA70"/>
  <c r="CY70"/>
  <c r="CW70"/>
  <c r="CU70"/>
  <c r="CS70"/>
  <c r="CQ70"/>
  <c r="CO70"/>
  <c r="CM70"/>
  <c r="CA70"/>
  <c r="BY70"/>
  <c r="BW70"/>
  <c r="BU70"/>
  <c r="BS70"/>
  <c r="BQ70"/>
  <c r="BO70"/>
  <c r="DL546"/>
  <c r="DJ546"/>
  <c r="DH546"/>
  <c r="DB546"/>
  <c r="CZ546"/>
  <c r="CX546"/>
  <c r="CV546"/>
  <c r="CT546"/>
  <c r="CR546"/>
  <c r="CP546"/>
  <c r="CN546"/>
  <c r="CL546"/>
  <c r="CJ546"/>
  <c r="CH546"/>
  <c r="CF546"/>
  <c r="CD546"/>
  <c r="CB546"/>
  <c r="BZ546"/>
  <c r="BX546"/>
  <c r="BV546"/>
  <c r="BT546"/>
  <c r="BR546"/>
  <c r="BP546"/>
  <c r="BN546"/>
  <c r="DM546"/>
  <c r="DK546"/>
  <c r="DI546"/>
  <c r="DC546"/>
  <c r="DA546"/>
  <c r="CY546"/>
  <c r="CW546"/>
  <c r="CU546"/>
  <c r="CS546"/>
  <c r="CQ546"/>
  <c r="CO546"/>
  <c r="CM546"/>
  <c r="CK546"/>
  <c r="CI546"/>
  <c r="CG546"/>
  <c r="CE546"/>
  <c r="CC546"/>
  <c r="CA546"/>
  <c r="BY546"/>
  <c r="BW546"/>
  <c r="BU546"/>
  <c r="BS546"/>
  <c r="BQ546"/>
  <c r="BO546"/>
  <c r="DL356"/>
  <c r="DJ356"/>
  <c r="DH356"/>
  <c r="DF356"/>
  <c r="DD356"/>
  <c r="DB356"/>
  <c r="CZ356"/>
  <c r="CX356"/>
  <c r="CV356"/>
  <c r="CT356"/>
  <c r="CR356"/>
  <c r="CP356"/>
  <c r="CL356"/>
  <c r="CJ356"/>
  <c r="CH356"/>
  <c r="CF356"/>
  <c r="CD356"/>
  <c r="CB356"/>
  <c r="BZ356"/>
  <c r="BX356"/>
  <c r="BV356"/>
  <c r="BT356"/>
  <c r="BR356"/>
  <c r="BP356"/>
  <c r="BN356"/>
  <c r="DM356"/>
  <c r="DK356"/>
  <c r="DI356"/>
  <c r="DG356"/>
  <c r="DE356"/>
  <c r="DC356"/>
  <c r="DA356"/>
  <c r="CY356"/>
  <c r="CW356"/>
  <c r="CU356"/>
  <c r="CS356"/>
  <c r="CQ356"/>
  <c r="CO356"/>
  <c r="CM356"/>
  <c r="CK356"/>
  <c r="CI356"/>
  <c r="CG356"/>
  <c r="CE356"/>
  <c r="CC356"/>
  <c r="CA356"/>
  <c r="BY356"/>
  <c r="BW356"/>
  <c r="BU356"/>
  <c r="BS356"/>
  <c r="BQ356"/>
  <c r="BO356"/>
  <c r="AP1448"/>
  <c r="AO1455"/>
  <c r="AT1456"/>
  <c r="BD1454"/>
  <c r="DP236"/>
  <c r="DQ236" s="1"/>
  <c r="DR236" s="1"/>
  <c r="DS236" s="1"/>
  <c r="DQ319"/>
  <c r="DR319" s="1"/>
  <c r="DS319" s="1"/>
  <c r="DQ306"/>
  <c r="DR306" s="1"/>
  <c r="DS306" s="1"/>
  <c r="DP355"/>
  <c r="DQ355" s="1"/>
  <c r="DR355" s="1"/>
  <c r="DS355" s="1"/>
  <c r="DP334"/>
  <c r="DQ334" s="1"/>
  <c r="DR334" s="1"/>
  <c r="DS334" s="1"/>
  <c r="DQ284"/>
  <c r="DR284" s="1"/>
  <c r="DS284" s="1"/>
  <c r="DP86"/>
  <c r="DQ86" s="1"/>
  <c r="DR86" s="1"/>
  <c r="DS86" s="1"/>
  <c r="DQ446"/>
  <c r="DR446" s="1"/>
  <c r="DS446" s="1"/>
  <c r="DQ596"/>
  <c r="DR596" s="1"/>
  <c r="DS596" s="1"/>
  <c r="DN307"/>
  <c r="DN497"/>
  <c r="DN87"/>
  <c r="DO87" s="1"/>
  <c r="DN376"/>
  <c r="DN285"/>
  <c r="DN235"/>
  <c r="DO235" s="1"/>
  <c r="DN320"/>
  <c r="DN546"/>
  <c r="DN356"/>
  <c r="DP356" s="1"/>
  <c r="DQ356" s="1"/>
  <c r="DR356" s="1"/>
  <c r="DS356" s="1"/>
  <c r="I237"/>
  <c r="I238" s="1"/>
  <c r="I239" s="1"/>
  <c r="I241" s="1"/>
  <c r="I242" s="1"/>
  <c r="I243" s="1"/>
  <c r="I244" s="1"/>
  <c r="I245" s="1"/>
  <c r="I246" s="1"/>
  <c r="I247" s="1"/>
  <c r="H308"/>
  <c r="H498"/>
  <c r="H88"/>
  <c r="H377"/>
  <c r="H286"/>
  <c r="H339"/>
  <c r="H236"/>
  <c r="H448"/>
  <c r="H321"/>
  <c r="H71"/>
  <c r="H547"/>
  <c r="DN357"/>
  <c r="DO357" s="1"/>
  <c r="DL71" l="1"/>
  <c r="DJ71"/>
  <c r="DH71"/>
  <c r="DF71"/>
  <c r="DD71"/>
  <c r="DB71"/>
  <c r="CZ71"/>
  <c r="CX71"/>
  <c r="CV71"/>
  <c r="CT71"/>
  <c r="CR71"/>
  <c r="CP71"/>
  <c r="CL71"/>
  <c r="CB71"/>
  <c r="BZ71"/>
  <c r="BX71"/>
  <c r="BV71"/>
  <c r="BT71"/>
  <c r="BR71"/>
  <c r="BP71"/>
  <c r="BN71"/>
  <c r="DM71"/>
  <c r="DK71"/>
  <c r="DI71"/>
  <c r="DG71"/>
  <c r="DE71"/>
  <c r="DC71"/>
  <c r="DA71"/>
  <c r="CY71"/>
  <c r="CW71"/>
  <c r="CU71"/>
  <c r="CS71"/>
  <c r="CQ71"/>
  <c r="CO71"/>
  <c r="CM71"/>
  <c r="CA71"/>
  <c r="BY71"/>
  <c r="BW71"/>
  <c r="BU71"/>
  <c r="BS71"/>
  <c r="BQ71"/>
  <c r="BO71"/>
  <c r="DL448"/>
  <c r="DJ448"/>
  <c r="DH448"/>
  <c r="DB448"/>
  <c r="CZ448"/>
  <c r="CX448"/>
  <c r="CV448"/>
  <c r="CT448"/>
  <c r="CR448"/>
  <c r="CP448"/>
  <c r="CN448"/>
  <c r="CL448"/>
  <c r="CJ448"/>
  <c r="CH448"/>
  <c r="CF448"/>
  <c r="CD448"/>
  <c r="CB448"/>
  <c r="BZ448"/>
  <c r="BX448"/>
  <c r="BV448"/>
  <c r="BT448"/>
  <c r="BR448"/>
  <c r="BP448"/>
  <c r="BN448"/>
  <c r="DM448"/>
  <c r="DK448"/>
  <c r="DI448"/>
  <c r="DC448"/>
  <c r="DA448"/>
  <c r="CY448"/>
  <c r="CW448"/>
  <c r="CU448"/>
  <c r="CS448"/>
  <c r="CQ448"/>
  <c r="CO448"/>
  <c r="CM448"/>
  <c r="CK448"/>
  <c r="CI448"/>
  <c r="CG448"/>
  <c r="CE448"/>
  <c r="CC448"/>
  <c r="CA448"/>
  <c r="BY448"/>
  <c r="BW448"/>
  <c r="BU448"/>
  <c r="BS448"/>
  <c r="BQ448"/>
  <c r="BO448"/>
  <c r="DL339"/>
  <c r="DJ339"/>
  <c r="DH339"/>
  <c r="DB339"/>
  <c r="CZ339"/>
  <c r="CX339"/>
  <c r="CV339"/>
  <c r="CT339"/>
  <c r="CR339"/>
  <c r="CP339"/>
  <c r="CN339"/>
  <c r="CL339"/>
  <c r="CJ339"/>
  <c r="CH339"/>
  <c r="CF339"/>
  <c r="CD339"/>
  <c r="CB339"/>
  <c r="BZ339"/>
  <c r="BX339"/>
  <c r="BV339"/>
  <c r="BT339"/>
  <c r="BR339"/>
  <c r="BP339"/>
  <c r="BN339"/>
  <c r="DM339"/>
  <c r="DK339"/>
  <c r="DI339"/>
  <c r="DC339"/>
  <c r="DA339"/>
  <c r="CY339"/>
  <c r="CW339"/>
  <c r="CU339"/>
  <c r="CS339"/>
  <c r="CQ339"/>
  <c r="CO339"/>
  <c r="CM339"/>
  <c r="CK339"/>
  <c r="CI339"/>
  <c r="CG339"/>
  <c r="CE339"/>
  <c r="CC339"/>
  <c r="CA339"/>
  <c r="BY339"/>
  <c r="BW339"/>
  <c r="BU339"/>
  <c r="BS339"/>
  <c r="BQ339"/>
  <c r="BO339"/>
  <c r="DL377"/>
  <c r="DJ377"/>
  <c r="DH377"/>
  <c r="DB377"/>
  <c r="CZ377"/>
  <c r="CX377"/>
  <c r="CV377"/>
  <c r="CT377"/>
  <c r="CR377"/>
  <c r="CP377"/>
  <c r="CN377"/>
  <c r="CL377"/>
  <c r="CJ377"/>
  <c r="CH377"/>
  <c r="CF377"/>
  <c r="CD377"/>
  <c r="CB377"/>
  <c r="BZ377"/>
  <c r="BX377"/>
  <c r="BV377"/>
  <c r="BT377"/>
  <c r="BR377"/>
  <c r="BP377"/>
  <c r="BN377"/>
  <c r="DM377"/>
  <c r="DK377"/>
  <c r="DI377"/>
  <c r="DC377"/>
  <c r="DA377"/>
  <c r="CY377"/>
  <c r="CW377"/>
  <c r="CU377"/>
  <c r="CS377"/>
  <c r="CQ377"/>
  <c r="CO377"/>
  <c r="CM377"/>
  <c r="CK377"/>
  <c r="CI377"/>
  <c r="CG377"/>
  <c r="CE377"/>
  <c r="CC377"/>
  <c r="CA377"/>
  <c r="BY377"/>
  <c r="BW377"/>
  <c r="BU377"/>
  <c r="BS377"/>
  <c r="BQ377"/>
  <c r="BO377"/>
  <c r="DL498"/>
  <c r="DJ498"/>
  <c r="DH498"/>
  <c r="DB498"/>
  <c r="CZ498"/>
  <c r="CX498"/>
  <c r="CV498"/>
  <c r="CT498"/>
  <c r="CR498"/>
  <c r="CP498"/>
  <c r="CN498"/>
  <c r="CL498"/>
  <c r="CJ498"/>
  <c r="CH498"/>
  <c r="CF498"/>
  <c r="CD498"/>
  <c r="CB498"/>
  <c r="BZ498"/>
  <c r="BX498"/>
  <c r="BV498"/>
  <c r="BT498"/>
  <c r="BR498"/>
  <c r="BP498"/>
  <c r="BN498"/>
  <c r="DM498"/>
  <c r="DK498"/>
  <c r="DI498"/>
  <c r="DC498"/>
  <c r="DA498"/>
  <c r="CY498"/>
  <c r="CW498"/>
  <c r="CU498"/>
  <c r="CS498"/>
  <c r="CQ498"/>
  <c r="CO498"/>
  <c r="CM498"/>
  <c r="CK498"/>
  <c r="CI498"/>
  <c r="CG498"/>
  <c r="CE498"/>
  <c r="CC498"/>
  <c r="CA498"/>
  <c r="BY498"/>
  <c r="BW498"/>
  <c r="BU498"/>
  <c r="BS498"/>
  <c r="BQ498"/>
  <c r="BO498"/>
  <c r="DL547"/>
  <c r="DJ547"/>
  <c r="DH547"/>
  <c r="DB547"/>
  <c r="CZ547"/>
  <c r="CX547"/>
  <c r="CV547"/>
  <c r="CT547"/>
  <c r="CR547"/>
  <c r="CP547"/>
  <c r="CN547"/>
  <c r="CL547"/>
  <c r="CJ547"/>
  <c r="CH547"/>
  <c r="CF547"/>
  <c r="CD547"/>
  <c r="CB547"/>
  <c r="BZ547"/>
  <c r="BX547"/>
  <c r="BV547"/>
  <c r="BT547"/>
  <c r="BR547"/>
  <c r="BP547"/>
  <c r="BN547"/>
  <c r="DM547"/>
  <c r="DK547"/>
  <c r="DI547"/>
  <c r="DC547"/>
  <c r="DA547"/>
  <c r="CY547"/>
  <c r="CW547"/>
  <c r="CU547"/>
  <c r="CS547"/>
  <c r="CQ547"/>
  <c r="CO547"/>
  <c r="CM547"/>
  <c r="CK547"/>
  <c r="CI547"/>
  <c r="CG547"/>
  <c r="CE547"/>
  <c r="CC547"/>
  <c r="CA547"/>
  <c r="BY547"/>
  <c r="BW547"/>
  <c r="BU547"/>
  <c r="BS547"/>
  <c r="BQ547"/>
  <c r="BO547"/>
  <c r="DL321"/>
  <c r="DJ321"/>
  <c r="DH321"/>
  <c r="DB321"/>
  <c r="CZ321"/>
  <c r="CX321"/>
  <c r="CV321"/>
  <c r="CT321"/>
  <c r="CR321"/>
  <c r="CP321"/>
  <c r="CN321"/>
  <c r="CL321"/>
  <c r="CJ321"/>
  <c r="CH321"/>
  <c r="CF321"/>
  <c r="CD321"/>
  <c r="CB321"/>
  <c r="BZ321"/>
  <c r="BX321"/>
  <c r="BV321"/>
  <c r="BT321"/>
  <c r="BR321"/>
  <c r="BP321"/>
  <c r="BN321"/>
  <c r="DM321"/>
  <c r="DK321"/>
  <c r="DI321"/>
  <c r="DC321"/>
  <c r="DA321"/>
  <c r="CY321"/>
  <c r="CW321"/>
  <c r="CU321"/>
  <c r="CS321"/>
  <c r="CQ321"/>
  <c r="CO321"/>
  <c r="CM321"/>
  <c r="CK321"/>
  <c r="CI321"/>
  <c r="CG321"/>
  <c r="CE321"/>
  <c r="CC321"/>
  <c r="CA321"/>
  <c r="BY321"/>
  <c r="BW321"/>
  <c r="BU321"/>
  <c r="BS321"/>
  <c r="BQ321"/>
  <c r="BO321"/>
  <c r="DL236"/>
  <c r="DJ236"/>
  <c r="DH236"/>
  <c r="DF236"/>
  <c r="DD236"/>
  <c r="DB236"/>
  <c r="CZ236"/>
  <c r="CX236"/>
  <c r="CV236"/>
  <c r="CT236"/>
  <c r="CR236"/>
  <c r="CP236"/>
  <c r="CL236"/>
  <c r="CB236"/>
  <c r="BZ236"/>
  <c r="BX236"/>
  <c r="BV236"/>
  <c r="BT236"/>
  <c r="BR236"/>
  <c r="BP236"/>
  <c r="BN236"/>
  <c r="DM236"/>
  <c r="DK236"/>
  <c r="DI236"/>
  <c r="DG236"/>
  <c r="DE236"/>
  <c r="DC236"/>
  <c r="DA236"/>
  <c r="CY236"/>
  <c r="CW236"/>
  <c r="CU236"/>
  <c r="CS236"/>
  <c r="CQ236"/>
  <c r="CO236"/>
  <c r="CM236"/>
  <c r="CA236"/>
  <c r="BY236"/>
  <c r="BW236"/>
  <c r="BU236"/>
  <c r="BS236"/>
  <c r="BQ236"/>
  <c r="BO236"/>
  <c r="DL286"/>
  <c r="DJ286"/>
  <c r="DH286"/>
  <c r="DB286"/>
  <c r="CZ286"/>
  <c r="CX286"/>
  <c r="CV286"/>
  <c r="CT286"/>
  <c r="CR286"/>
  <c r="CP286"/>
  <c r="CN286"/>
  <c r="CL286"/>
  <c r="CJ286"/>
  <c r="CH286"/>
  <c r="CF286"/>
  <c r="CD286"/>
  <c r="CB286"/>
  <c r="BZ286"/>
  <c r="BX286"/>
  <c r="BV286"/>
  <c r="BT286"/>
  <c r="BR286"/>
  <c r="BP286"/>
  <c r="BN286"/>
  <c r="DM286"/>
  <c r="DK286"/>
  <c r="DI286"/>
  <c r="DC286"/>
  <c r="DA286"/>
  <c r="CY286"/>
  <c r="CW286"/>
  <c r="CU286"/>
  <c r="CS286"/>
  <c r="CQ286"/>
  <c r="CO286"/>
  <c r="CM286"/>
  <c r="CK286"/>
  <c r="CI286"/>
  <c r="CG286"/>
  <c r="CE286"/>
  <c r="CC286"/>
  <c r="CA286"/>
  <c r="BY286"/>
  <c r="BW286"/>
  <c r="BU286"/>
  <c r="BS286"/>
  <c r="BQ286"/>
  <c r="BO286"/>
  <c r="DL88"/>
  <c r="DJ88"/>
  <c r="DH88"/>
  <c r="DF88"/>
  <c r="DD88"/>
  <c r="DB88"/>
  <c r="CZ88"/>
  <c r="CX88"/>
  <c r="CV88"/>
  <c r="CT88"/>
  <c r="CR88"/>
  <c r="CP88"/>
  <c r="CL88"/>
  <c r="CB88"/>
  <c r="BZ88"/>
  <c r="BX88"/>
  <c r="BV88"/>
  <c r="BT88"/>
  <c r="BR88"/>
  <c r="BP88"/>
  <c r="BN88"/>
  <c r="DM88"/>
  <c r="DK88"/>
  <c r="DI88"/>
  <c r="DG88"/>
  <c r="DE88"/>
  <c r="DC88"/>
  <c r="DA88"/>
  <c r="CY88"/>
  <c r="CW88"/>
  <c r="CU88"/>
  <c r="CS88"/>
  <c r="CQ88"/>
  <c r="CO88"/>
  <c r="CM88"/>
  <c r="CA88"/>
  <c r="BY88"/>
  <c r="BW88"/>
  <c r="BU88"/>
  <c r="BS88"/>
  <c r="BQ88"/>
  <c r="BO88"/>
  <c r="DL308"/>
  <c r="DJ308"/>
  <c r="DH308"/>
  <c r="DB308"/>
  <c r="CZ308"/>
  <c r="CX308"/>
  <c r="CV308"/>
  <c r="CT308"/>
  <c r="CR308"/>
  <c r="CP308"/>
  <c r="CN308"/>
  <c r="CL308"/>
  <c r="CJ308"/>
  <c r="CH308"/>
  <c r="CF308"/>
  <c r="CD308"/>
  <c r="CB308"/>
  <c r="BZ308"/>
  <c r="BX308"/>
  <c r="BV308"/>
  <c r="BT308"/>
  <c r="BR308"/>
  <c r="BP308"/>
  <c r="BN308"/>
  <c r="DM308"/>
  <c r="DK308"/>
  <c r="DI308"/>
  <c r="DC308"/>
  <c r="DA308"/>
  <c r="CY308"/>
  <c r="CW308"/>
  <c r="CU308"/>
  <c r="CS308"/>
  <c r="CQ308"/>
  <c r="CO308"/>
  <c r="CM308"/>
  <c r="CK308"/>
  <c r="CI308"/>
  <c r="CG308"/>
  <c r="CE308"/>
  <c r="CC308"/>
  <c r="CA308"/>
  <c r="BY308"/>
  <c r="BW308"/>
  <c r="BU308"/>
  <c r="BS308"/>
  <c r="BQ308"/>
  <c r="BO308"/>
  <c r="AU1456"/>
  <c r="AQ1448"/>
  <c r="AP1455"/>
  <c r="DQ320"/>
  <c r="DR320" s="1"/>
  <c r="DS320" s="1"/>
  <c r="DQ285"/>
  <c r="DR285" s="1"/>
  <c r="DS285" s="1"/>
  <c r="DP87"/>
  <c r="DQ87" s="1"/>
  <c r="DR87" s="1"/>
  <c r="DS87" s="1"/>
  <c r="DQ307"/>
  <c r="DR307" s="1"/>
  <c r="DS307" s="1"/>
  <c r="DP357"/>
  <c r="DQ357" s="1"/>
  <c r="DR357" s="1"/>
  <c r="DS357" s="1"/>
  <c r="DQ546"/>
  <c r="DR546" s="1"/>
  <c r="DS546" s="1"/>
  <c r="DP235"/>
  <c r="DQ235" s="1"/>
  <c r="DR235" s="1"/>
  <c r="DS235" s="1"/>
  <c r="DQ376"/>
  <c r="DR376" s="1"/>
  <c r="DS376" s="1"/>
  <c r="DQ497"/>
  <c r="DR497" s="1"/>
  <c r="DS497" s="1"/>
  <c r="DN547"/>
  <c r="DN286"/>
  <c r="DN88"/>
  <c r="DO88" s="1"/>
  <c r="DN308"/>
  <c r="DN71"/>
  <c r="DO71" s="1"/>
  <c r="DN448"/>
  <c r="DN339"/>
  <c r="DN377"/>
  <c r="DN498"/>
  <c r="H322"/>
  <c r="H237"/>
  <c r="H287"/>
  <c r="H89"/>
  <c r="H358"/>
  <c r="H72"/>
  <c r="H449"/>
  <c r="H340"/>
  <c r="H378"/>
  <c r="H499"/>
  <c r="H210"/>
  <c r="I216"/>
  <c r="I209"/>
  <c r="I208"/>
  <c r="I191"/>
  <c r="I199"/>
  <c r="H186"/>
  <c r="I149"/>
  <c r="H152"/>
  <c r="I131"/>
  <c r="I132" s="1"/>
  <c r="I133" s="1"/>
  <c r="I134" s="1"/>
  <c r="I135" s="1"/>
  <c r="I136" s="1"/>
  <c r="I116"/>
  <c r="I117" s="1"/>
  <c r="I118" s="1"/>
  <c r="I120" s="1"/>
  <c r="I121" s="1"/>
  <c r="I123" s="1"/>
  <c r="I124" s="1"/>
  <c r="I125" s="1"/>
  <c r="DN125" s="1"/>
  <c r="I99"/>
  <c r="I100" s="1"/>
  <c r="I101" s="1"/>
  <c r="I102" s="1"/>
  <c r="DN102" s="1"/>
  <c r="DO102" s="1"/>
  <c r="I49"/>
  <c r="I50" s="1"/>
  <c r="I51" s="1"/>
  <c r="I52" s="1"/>
  <c r="DN52" s="1"/>
  <c r="DO52" s="1"/>
  <c r="I219"/>
  <c r="I220" s="1"/>
  <c r="DN220" s="1"/>
  <c r="DO220" s="1"/>
  <c r="I201"/>
  <c r="I185"/>
  <c r="I186" s="1"/>
  <c r="DN186" s="1"/>
  <c r="DO186" s="1"/>
  <c r="I175"/>
  <c r="I176" s="1"/>
  <c r="I177" s="1"/>
  <c r="I179" s="1"/>
  <c r="I180" s="1"/>
  <c r="DN180" s="1"/>
  <c r="I165"/>
  <c r="I166" s="1"/>
  <c r="I167" s="1"/>
  <c r="I168" s="1"/>
  <c r="I170" s="1"/>
  <c r="DN170" s="1"/>
  <c r="DO170" s="1"/>
  <c r="I262"/>
  <c r="I263" s="1"/>
  <c r="I264" s="1"/>
  <c r="DN264" s="1"/>
  <c r="I250"/>
  <c r="I251" s="1"/>
  <c r="I252" s="1"/>
  <c r="DN252" s="1"/>
  <c r="DO252" s="1"/>
  <c r="DL499" l="1"/>
  <c r="DJ499"/>
  <c r="DH499"/>
  <c r="DB499"/>
  <c r="CZ499"/>
  <c r="CX499"/>
  <c r="CV499"/>
  <c r="CT499"/>
  <c r="CR499"/>
  <c r="CP499"/>
  <c r="CN499"/>
  <c r="CL499"/>
  <c r="CJ499"/>
  <c r="CH499"/>
  <c r="CF499"/>
  <c r="CD499"/>
  <c r="CB499"/>
  <c r="BZ499"/>
  <c r="BX499"/>
  <c r="BV499"/>
  <c r="BT499"/>
  <c r="BR499"/>
  <c r="BP499"/>
  <c r="BN499"/>
  <c r="DM499"/>
  <c r="DK499"/>
  <c r="DI499"/>
  <c r="DC499"/>
  <c r="DA499"/>
  <c r="CY499"/>
  <c r="CW499"/>
  <c r="CU499"/>
  <c r="CS499"/>
  <c r="CQ499"/>
  <c r="CO499"/>
  <c r="CM499"/>
  <c r="CK499"/>
  <c r="CI499"/>
  <c r="CG499"/>
  <c r="CE499"/>
  <c r="CC499"/>
  <c r="CA499"/>
  <c r="BY499"/>
  <c r="BW499"/>
  <c r="BU499"/>
  <c r="BS499"/>
  <c r="BQ499"/>
  <c r="BO499"/>
  <c r="DL340"/>
  <c r="DJ340"/>
  <c r="DH340"/>
  <c r="DB340"/>
  <c r="CZ340"/>
  <c r="CX340"/>
  <c r="CV340"/>
  <c r="CT340"/>
  <c r="CR340"/>
  <c r="CP340"/>
  <c r="CN340"/>
  <c r="CL340"/>
  <c r="CJ340"/>
  <c r="CH340"/>
  <c r="CF340"/>
  <c r="CD340"/>
  <c r="CB340"/>
  <c r="BZ340"/>
  <c r="BX340"/>
  <c r="BV340"/>
  <c r="BT340"/>
  <c r="BR340"/>
  <c r="BP340"/>
  <c r="BN340"/>
  <c r="DM340"/>
  <c r="DK340"/>
  <c r="DI340"/>
  <c r="DC340"/>
  <c r="DA340"/>
  <c r="CY340"/>
  <c r="CW340"/>
  <c r="CU340"/>
  <c r="CS340"/>
  <c r="CQ340"/>
  <c r="CO340"/>
  <c r="CM340"/>
  <c r="CK340"/>
  <c r="CI340"/>
  <c r="CG340"/>
  <c r="CE340"/>
  <c r="CC340"/>
  <c r="CA340"/>
  <c r="BY340"/>
  <c r="BW340"/>
  <c r="BU340"/>
  <c r="BS340"/>
  <c r="BQ340"/>
  <c r="BO340"/>
  <c r="DL72"/>
  <c r="DJ72"/>
  <c r="DH72"/>
  <c r="DF72"/>
  <c r="DD72"/>
  <c r="DB72"/>
  <c r="CZ72"/>
  <c r="CX72"/>
  <c r="CV72"/>
  <c r="CT72"/>
  <c r="CR72"/>
  <c r="CP72"/>
  <c r="CL72"/>
  <c r="CJ72"/>
  <c r="CH72"/>
  <c r="CF72"/>
  <c r="CD72"/>
  <c r="CB72"/>
  <c r="BZ72"/>
  <c r="BX72"/>
  <c r="BV72"/>
  <c r="BT72"/>
  <c r="BR72"/>
  <c r="BP72"/>
  <c r="BN72"/>
  <c r="DM72"/>
  <c r="DK72"/>
  <c r="DI72"/>
  <c r="DG72"/>
  <c r="DE72"/>
  <c r="DC72"/>
  <c r="DA72"/>
  <c r="CY72"/>
  <c r="CW72"/>
  <c r="CU72"/>
  <c r="CS72"/>
  <c r="CQ72"/>
  <c r="CO72"/>
  <c r="CM72"/>
  <c r="CK72"/>
  <c r="CI72"/>
  <c r="CG72"/>
  <c r="CE72"/>
  <c r="CC72"/>
  <c r="CA72"/>
  <c r="BY72"/>
  <c r="BW72"/>
  <c r="BU72"/>
  <c r="BS72"/>
  <c r="BQ72"/>
  <c r="BO72"/>
  <c r="DL89"/>
  <c r="DJ89"/>
  <c r="DH89"/>
  <c r="DF89"/>
  <c r="DD89"/>
  <c r="DB89"/>
  <c r="CZ89"/>
  <c r="CX89"/>
  <c r="CV89"/>
  <c r="CT89"/>
  <c r="CR89"/>
  <c r="CP89"/>
  <c r="CL89"/>
  <c r="CJ89"/>
  <c r="CH89"/>
  <c r="CF89"/>
  <c r="CD89"/>
  <c r="CB89"/>
  <c r="BZ89"/>
  <c r="BX89"/>
  <c r="BV89"/>
  <c r="BT89"/>
  <c r="BR89"/>
  <c r="BP89"/>
  <c r="BN89"/>
  <c r="DM89"/>
  <c r="DK89"/>
  <c r="DI89"/>
  <c r="DG89"/>
  <c r="DE89"/>
  <c r="DC89"/>
  <c r="DA89"/>
  <c r="CY89"/>
  <c r="CW89"/>
  <c r="CU89"/>
  <c r="CS89"/>
  <c r="CQ89"/>
  <c r="CO89"/>
  <c r="CM89"/>
  <c r="CK89"/>
  <c r="CI89"/>
  <c r="CG89"/>
  <c r="CE89"/>
  <c r="CC89"/>
  <c r="CA89"/>
  <c r="BY89"/>
  <c r="BW89"/>
  <c r="BU89"/>
  <c r="BS89"/>
  <c r="BQ89"/>
  <c r="BO89"/>
  <c r="DL237"/>
  <c r="DJ237"/>
  <c r="DH237"/>
  <c r="DF237"/>
  <c r="DD237"/>
  <c r="DB237"/>
  <c r="CZ237"/>
  <c r="CX237"/>
  <c r="CV237"/>
  <c r="CT237"/>
  <c r="CR237"/>
  <c r="CP237"/>
  <c r="CL237"/>
  <c r="CB237"/>
  <c r="BZ237"/>
  <c r="BX237"/>
  <c r="BV237"/>
  <c r="BT237"/>
  <c r="BR237"/>
  <c r="BP237"/>
  <c r="BN237"/>
  <c r="DM237"/>
  <c r="DK237"/>
  <c r="DI237"/>
  <c r="DG237"/>
  <c r="DE237"/>
  <c r="DC237"/>
  <c r="DA237"/>
  <c r="CY237"/>
  <c r="CW237"/>
  <c r="CU237"/>
  <c r="CS237"/>
  <c r="CQ237"/>
  <c r="CO237"/>
  <c r="CM237"/>
  <c r="CA237"/>
  <c r="BY237"/>
  <c r="BW237"/>
  <c r="BU237"/>
  <c r="BS237"/>
  <c r="BQ237"/>
  <c r="BO237"/>
  <c r="DL152"/>
  <c r="DJ152"/>
  <c r="DH152"/>
  <c r="DF152"/>
  <c r="DD152"/>
  <c r="DB152"/>
  <c r="CZ152"/>
  <c r="CX152"/>
  <c r="CV152"/>
  <c r="CT152"/>
  <c r="CR152"/>
  <c r="CP152"/>
  <c r="CL152"/>
  <c r="CB152"/>
  <c r="BZ152"/>
  <c r="BX152"/>
  <c r="BV152"/>
  <c r="BT152"/>
  <c r="BR152"/>
  <c r="BP152"/>
  <c r="BN152"/>
  <c r="DM152"/>
  <c r="DK152"/>
  <c r="DI152"/>
  <c r="DG152"/>
  <c r="DE152"/>
  <c r="DC152"/>
  <c r="DA152"/>
  <c r="CY152"/>
  <c r="CW152"/>
  <c r="CU152"/>
  <c r="CS152"/>
  <c r="CQ152"/>
  <c r="CO152"/>
  <c r="CM152"/>
  <c r="CA152"/>
  <c r="BY152"/>
  <c r="BW152"/>
  <c r="BU152"/>
  <c r="BS152"/>
  <c r="BQ152"/>
  <c r="BO152"/>
  <c r="DL186"/>
  <c r="DJ186"/>
  <c r="DH186"/>
  <c r="DF186"/>
  <c r="DD186"/>
  <c r="DB186"/>
  <c r="CZ186"/>
  <c r="CX186"/>
  <c r="CV186"/>
  <c r="CT186"/>
  <c r="CR186"/>
  <c r="CP186"/>
  <c r="CL186"/>
  <c r="CB186"/>
  <c r="BZ186"/>
  <c r="BX186"/>
  <c r="BV186"/>
  <c r="BT186"/>
  <c r="BR186"/>
  <c r="BP186"/>
  <c r="BN186"/>
  <c r="DM186"/>
  <c r="DK186"/>
  <c r="DI186"/>
  <c r="DG186"/>
  <c r="DE186"/>
  <c r="DC186"/>
  <c r="DA186"/>
  <c r="CY186"/>
  <c r="CW186"/>
  <c r="CU186"/>
  <c r="CS186"/>
  <c r="CQ186"/>
  <c r="CO186"/>
  <c r="CM186"/>
  <c r="CA186"/>
  <c r="BY186"/>
  <c r="BW186"/>
  <c r="BU186"/>
  <c r="BS186"/>
  <c r="BQ186"/>
  <c r="BO186"/>
  <c r="DL210"/>
  <c r="DJ210"/>
  <c r="DH210"/>
  <c r="DB210"/>
  <c r="CZ210"/>
  <c r="CX210"/>
  <c r="CV210"/>
  <c r="CT210"/>
  <c r="CR210"/>
  <c r="CP210"/>
  <c r="CN210"/>
  <c r="CL210"/>
  <c r="CJ210"/>
  <c r="CH210"/>
  <c r="CF210"/>
  <c r="CD210"/>
  <c r="CB210"/>
  <c r="BZ210"/>
  <c r="BX210"/>
  <c r="BV210"/>
  <c r="BT210"/>
  <c r="BR210"/>
  <c r="BP210"/>
  <c r="BN210"/>
  <c r="DM210"/>
  <c r="DK210"/>
  <c r="DI210"/>
  <c r="DC210"/>
  <c r="DA210"/>
  <c r="CY210"/>
  <c r="CW210"/>
  <c r="CU210"/>
  <c r="CS210"/>
  <c r="CQ210"/>
  <c r="CO210"/>
  <c r="CM210"/>
  <c r="CK210"/>
  <c r="CI210"/>
  <c r="CG210"/>
  <c r="CE210"/>
  <c r="CC210"/>
  <c r="CA210"/>
  <c r="BY210"/>
  <c r="BW210"/>
  <c r="BU210"/>
  <c r="BS210"/>
  <c r="BQ210"/>
  <c r="BO210"/>
  <c r="DL378"/>
  <c r="DJ378"/>
  <c r="DH378"/>
  <c r="DB378"/>
  <c r="CZ378"/>
  <c r="CX378"/>
  <c r="CV378"/>
  <c r="CT378"/>
  <c r="CR378"/>
  <c r="CP378"/>
  <c r="CN378"/>
  <c r="CL378"/>
  <c r="CJ378"/>
  <c r="CH378"/>
  <c r="CF378"/>
  <c r="CD378"/>
  <c r="CB378"/>
  <c r="BZ378"/>
  <c r="BX378"/>
  <c r="BV378"/>
  <c r="BT378"/>
  <c r="BR378"/>
  <c r="BP378"/>
  <c r="BN378"/>
  <c r="DM378"/>
  <c r="DK378"/>
  <c r="DI378"/>
  <c r="DC378"/>
  <c r="DA378"/>
  <c r="CY378"/>
  <c r="CW378"/>
  <c r="CU378"/>
  <c r="CS378"/>
  <c r="CQ378"/>
  <c r="CO378"/>
  <c r="CM378"/>
  <c r="CK378"/>
  <c r="CI378"/>
  <c r="CG378"/>
  <c r="CE378"/>
  <c r="CC378"/>
  <c r="CA378"/>
  <c r="BY378"/>
  <c r="BW378"/>
  <c r="BU378"/>
  <c r="BS378"/>
  <c r="BQ378"/>
  <c r="BO378"/>
  <c r="DL449"/>
  <c r="DJ449"/>
  <c r="DH449"/>
  <c r="DB449"/>
  <c r="CZ449"/>
  <c r="CX449"/>
  <c r="CV449"/>
  <c r="CT449"/>
  <c r="CR449"/>
  <c r="CP449"/>
  <c r="CN449"/>
  <c r="CL449"/>
  <c r="CJ449"/>
  <c r="CH449"/>
  <c r="CF449"/>
  <c r="CD449"/>
  <c r="CB449"/>
  <c r="BZ449"/>
  <c r="BX449"/>
  <c r="BV449"/>
  <c r="BT449"/>
  <c r="BR449"/>
  <c r="BP449"/>
  <c r="BN449"/>
  <c r="DM449"/>
  <c r="DK449"/>
  <c r="DI449"/>
  <c r="DC449"/>
  <c r="DA449"/>
  <c r="CY449"/>
  <c r="CW449"/>
  <c r="CU449"/>
  <c r="CS449"/>
  <c r="CQ449"/>
  <c r="CO449"/>
  <c r="CM449"/>
  <c r="CK449"/>
  <c r="CI449"/>
  <c r="CG449"/>
  <c r="CE449"/>
  <c r="CC449"/>
  <c r="CA449"/>
  <c r="BY449"/>
  <c r="BW449"/>
  <c r="BU449"/>
  <c r="BS449"/>
  <c r="BQ449"/>
  <c r="BO449"/>
  <c r="DL358"/>
  <c r="DJ358"/>
  <c r="DH358"/>
  <c r="DB358"/>
  <c r="CZ358"/>
  <c r="CX358"/>
  <c r="CV358"/>
  <c r="CT358"/>
  <c r="CR358"/>
  <c r="CP358"/>
  <c r="CN358"/>
  <c r="CL358"/>
  <c r="CJ358"/>
  <c r="CH358"/>
  <c r="CF358"/>
  <c r="CD358"/>
  <c r="CB358"/>
  <c r="BZ358"/>
  <c r="BX358"/>
  <c r="BV358"/>
  <c r="BT358"/>
  <c r="BR358"/>
  <c r="BP358"/>
  <c r="BN358"/>
  <c r="DM358"/>
  <c r="DK358"/>
  <c r="DI358"/>
  <c r="DC358"/>
  <c r="DA358"/>
  <c r="CY358"/>
  <c r="CW358"/>
  <c r="CU358"/>
  <c r="CS358"/>
  <c r="CQ358"/>
  <c r="CO358"/>
  <c r="CM358"/>
  <c r="CK358"/>
  <c r="CI358"/>
  <c r="CG358"/>
  <c r="CE358"/>
  <c r="CC358"/>
  <c r="CA358"/>
  <c r="BY358"/>
  <c r="BW358"/>
  <c r="BU358"/>
  <c r="BS358"/>
  <c r="BQ358"/>
  <c r="BO358"/>
  <c r="DL287"/>
  <c r="DJ287"/>
  <c r="DH287"/>
  <c r="DB287"/>
  <c r="CZ287"/>
  <c r="CX287"/>
  <c r="CV287"/>
  <c r="CT287"/>
  <c r="CR287"/>
  <c r="CP287"/>
  <c r="CN287"/>
  <c r="CL287"/>
  <c r="CJ287"/>
  <c r="CH287"/>
  <c r="CF287"/>
  <c r="CD287"/>
  <c r="CB287"/>
  <c r="BZ287"/>
  <c r="BX287"/>
  <c r="BV287"/>
  <c r="BT287"/>
  <c r="BR287"/>
  <c r="BP287"/>
  <c r="BN287"/>
  <c r="DM287"/>
  <c r="DK287"/>
  <c r="DI287"/>
  <c r="DC287"/>
  <c r="DA287"/>
  <c r="CY287"/>
  <c r="CW287"/>
  <c r="CU287"/>
  <c r="CS287"/>
  <c r="CQ287"/>
  <c r="CO287"/>
  <c r="CM287"/>
  <c r="CK287"/>
  <c r="CI287"/>
  <c r="CG287"/>
  <c r="CE287"/>
  <c r="CC287"/>
  <c r="CA287"/>
  <c r="BY287"/>
  <c r="BW287"/>
  <c r="BU287"/>
  <c r="BS287"/>
  <c r="BQ287"/>
  <c r="BO287"/>
  <c r="DL322"/>
  <c r="DJ322"/>
  <c r="DH322"/>
  <c r="DB322"/>
  <c r="CZ322"/>
  <c r="CX322"/>
  <c r="CV322"/>
  <c r="CT322"/>
  <c r="CR322"/>
  <c r="CP322"/>
  <c r="CN322"/>
  <c r="CL322"/>
  <c r="CJ322"/>
  <c r="CH322"/>
  <c r="CF322"/>
  <c r="CD322"/>
  <c r="CB322"/>
  <c r="BZ322"/>
  <c r="BX322"/>
  <c r="BV322"/>
  <c r="BT322"/>
  <c r="BR322"/>
  <c r="BP322"/>
  <c r="BN322"/>
  <c r="DM322"/>
  <c r="DK322"/>
  <c r="DI322"/>
  <c r="DC322"/>
  <c r="DA322"/>
  <c r="CY322"/>
  <c r="CW322"/>
  <c r="CU322"/>
  <c r="CS322"/>
  <c r="CQ322"/>
  <c r="CO322"/>
  <c r="CM322"/>
  <c r="CK322"/>
  <c r="CI322"/>
  <c r="CG322"/>
  <c r="CE322"/>
  <c r="CC322"/>
  <c r="CA322"/>
  <c r="BY322"/>
  <c r="BW322"/>
  <c r="BU322"/>
  <c r="BS322"/>
  <c r="BQ322"/>
  <c r="BO322"/>
  <c r="AR1448"/>
  <c r="AQ1455"/>
  <c r="AV1456"/>
  <c r="DP252"/>
  <c r="DQ252" s="1"/>
  <c r="DR252" s="1"/>
  <c r="DS252" s="1"/>
  <c r="DP52"/>
  <c r="DQ52" s="1"/>
  <c r="DR52" s="1"/>
  <c r="DS52" s="1"/>
  <c r="DQ125"/>
  <c r="DR125" s="1"/>
  <c r="DS125" s="1"/>
  <c r="DQ498"/>
  <c r="DR498" s="1"/>
  <c r="DS498" s="1"/>
  <c r="DQ339"/>
  <c r="DR339" s="1"/>
  <c r="DS339" s="1"/>
  <c r="DP71"/>
  <c r="DQ71" s="1"/>
  <c r="DR71" s="1"/>
  <c r="DS71" s="1"/>
  <c r="DP88"/>
  <c r="DQ88" s="1"/>
  <c r="DR88" s="1"/>
  <c r="DS88" s="1"/>
  <c r="DQ547"/>
  <c r="DR547" s="1"/>
  <c r="DS547" s="1"/>
  <c r="DP170"/>
  <c r="DQ170" s="1"/>
  <c r="DR170" s="1"/>
  <c r="DS170" s="1"/>
  <c r="DP186"/>
  <c r="DQ186" s="1"/>
  <c r="DR186" s="1"/>
  <c r="DS186" s="1"/>
  <c r="DP220"/>
  <c r="DQ220" s="1"/>
  <c r="DR220" s="1"/>
  <c r="DS220" s="1"/>
  <c r="DP102"/>
  <c r="DQ102" s="1"/>
  <c r="DR102" s="1"/>
  <c r="DS102" s="1"/>
  <c r="DQ377"/>
  <c r="DR377" s="1"/>
  <c r="DS377" s="1"/>
  <c r="DQ448"/>
  <c r="DR448" s="1"/>
  <c r="DS448" s="1"/>
  <c r="DQ308"/>
  <c r="DR308" s="1"/>
  <c r="DS308" s="1"/>
  <c r="DQ286"/>
  <c r="DR286" s="1"/>
  <c r="DS286" s="1"/>
  <c r="DO264"/>
  <c r="DO180"/>
  <c r="DN152"/>
  <c r="DO152" s="1"/>
  <c r="DN210"/>
  <c r="DN449"/>
  <c r="DN358"/>
  <c r="DN287"/>
  <c r="DN499"/>
  <c r="DN72"/>
  <c r="DP72" s="1"/>
  <c r="DQ72" s="1"/>
  <c r="DR72" s="1"/>
  <c r="DS72" s="1"/>
  <c r="DN89"/>
  <c r="DP89" s="1"/>
  <c r="DQ89" s="1"/>
  <c r="DR89" s="1"/>
  <c r="DS89" s="1"/>
  <c r="DN237"/>
  <c r="DO237" s="1"/>
  <c r="DN378"/>
  <c r="DQ378" s="1"/>
  <c r="I202"/>
  <c r="I211" s="1"/>
  <c r="DN201"/>
  <c r="DO201" s="1"/>
  <c r="I253"/>
  <c r="I254" s="1"/>
  <c r="I171"/>
  <c r="I172" s="1"/>
  <c r="DN172" s="1"/>
  <c r="I187"/>
  <c r="DN187" s="1"/>
  <c r="DO187" s="1"/>
  <c r="I221"/>
  <c r="I222" s="1"/>
  <c r="I223" s="1"/>
  <c r="I224" s="1"/>
  <c r="I225" s="1"/>
  <c r="I226" s="1"/>
  <c r="I227" s="1"/>
  <c r="I228" s="1"/>
  <c r="DN228" s="1"/>
  <c r="I103"/>
  <c r="I104" s="1"/>
  <c r="I105" s="1"/>
  <c r="I107" s="1"/>
  <c r="I108" s="1"/>
  <c r="DN108" s="1"/>
  <c r="I265"/>
  <c r="I266" s="1"/>
  <c r="I267" s="1"/>
  <c r="I270" s="1"/>
  <c r="I271" s="1"/>
  <c r="DN271" s="1"/>
  <c r="I53"/>
  <c r="DN53" s="1"/>
  <c r="DO53" s="1"/>
  <c r="I126"/>
  <c r="I127" s="1"/>
  <c r="I128" s="1"/>
  <c r="I129" s="1"/>
  <c r="I181"/>
  <c r="DN181" s="1"/>
  <c r="H153"/>
  <c r="H187"/>
  <c r="H379"/>
  <c r="H359"/>
  <c r="H288"/>
  <c r="H323"/>
  <c r="H500"/>
  <c r="H341"/>
  <c r="H74"/>
  <c r="H91"/>
  <c r="H238"/>
  <c r="I151"/>
  <c r="I152" s="1"/>
  <c r="I153" s="1"/>
  <c r="I154" s="1"/>
  <c r="I155" s="1"/>
  <c r="I137"/>
  <c r="I138" s="1"/>
  <c r="I210"/>
  <c r="E261"/>
  <c r="AH37"/>
  <c r="CK37" s="1"/>
  <c r="AG37"/>
  <c r="CJ37" s="1"/>
  <c r="AF37"/>
  <c r="CI37" s="1"/>
  <c r="AE37"/>
  <c r="CH37" s="1"/>
  <c r="AD37"/>
  <c r="CG37" s="1"/>
  <c r="AC37"/>
  <c r="CF37" s="1"/>
  <c r="AB37"/>
  <c r="CE37" s="1"/>
  <c r="AA37"/>
  <c r="CD37" s="1"/>
  <c r="Z37"/>
  <c r="CC37" s="1"/>
  <c r="Y37"/>
  <c r="CB37" s="1"/>
  <c r="X37"/>
  <c r="CA37" s="1"/>
  <c r="W37"/>
  <c r="BZ37" s="1"/>
  <c r="V37"/>
  <c r="BY37" s="1"/>
  <c r="U37"/>
  <c r="BX37" s="1"/>
  <c r="T37"/>
  <c r="BW37" s="1"/>
  <c r="S37"/>
  <c r="BV37" s="1"/>
  <c r="R37"/>
  <c r="BU37" s="1"/>
  <c r="Q37"/>
  <c r="BT37" s="1"/>
  <c r="P37"/>
  <c r="BS37" s="1"/>
  <c r="O37"/>
  <c r="BR37" s="1"/>
  <c r="N37"/>
  <c r="BQ37" s="1"/>
  <c r="M37"/>
  <c r="BP37" s="1"/>
  <c r="L37"/>
  <c r="BO37" s="1"/>
  <c r="K37"/>
  <c r="BN37" s="1"/>
  <c r="E37"/>
  <c r="H33"/>
  <c r="DL33" l="1"/>
  <c r="DJ33"/>
  <c r="DH33"/>
  <c r="DF33"/>
  <c r="DD33"/>
  <c r="DB33"/>
  <c r="CZ33"/>
  <c r="CX33"/>
  <c r="CV33"/>
  <c r="CT33"/>
  <c r="CR33"/>
  <c r="CP33"/>
  <c r="CL33"/>
  <c r="BX33"/>
  <c r="BV33"/>
  <c r="BT33"/>
  <c r="BR33"/>
  <c r="BP33"/>
  <c r="BN33"/>
  <c r="DM33"/>
  <c r="DK33"/>
  <c r="DI33"/>
  <c r="DG33"/>
  <c r="DE33"/>
  <c r="DC33"/>
  <c r="DA33"/>
  <c r="CY33"/>
  <c r="CW33"/>
  <c r="CU33"/>
  <c r="CS33"/>
  <c r="CQ33"/>
  <c r="CO33"/>
  <c r="CM33"/>
  <c r="BY33"/>
  <c r="BW33"/>
  <c r="BU33"/>
  <c r="BS33"/>
  <c r="BQ33"/>
  <c r="BO33"/>
  <c r="DL238"/>
  <c r="DJ238"/>
  <c r="DH238"/>
  <c r="DF238"/>
  <c r="DD238"/>
  <c r="DB238"/>
  <c r="CZ238"/>
  <c r="CX238"/>
  <c r="CV238"/>
  <c r="CT238"/>
  <c r="CR238"/>
  <c r="CP238"/>
  <c r="CL238"/>
  <c r="CB238"/>
  <c r="BZ238"/>
  <c r="BX238"/>
  <c r="BV238"/>
  <c r="BT238"/>
  <c r="BR238"/>
  <c r="BP238"/>
  <c r="BN238"/>
  <c r="DM238"/>
  <c r="DK238"/>
  <c r="DI238"/>
  <c r="DG238"/>
  <c r="DE238"/>
  <c r="DC238"/>
  <c r="DA238"/>
  <c r="CY238"/>
  <c r="CW238"/>
  <c r="CU238"/>
  <c r="CS238"/>
  <c r="CQ238"/>
  <c r="CO238"/>
  <c r="CM238"/>
  <c r="CA238"/>
  <c r="BY238"/>
  <c r="BW238"/>
  <c r="BU238"/>
  <c r="BS238"/>
  <c r="BQ238"/>
  <c r="BO238"/>
  <c r="DL74"/>
  <c r="DJ74"/>
  <c r="DH74"/>
  <c r="DD74"/>
  <c r="DB74"/>
  <c r="CZ74"/>
  <c r="CX74"/>
  <c r="CV74"/>
  <c r="CT74"/>
  <c r="CR74"/>
  <c r="CP74"/>
  <c r="CN74"/>
  <c r="CL74"/>
  <c r="CJ74"/>
  <c r="CH74"/>
  <c r="CF74"/>
  <c r="CD74"/>
  <c r="CB74"/>
  <c r="BZ74"/>
  <c r="BX74"/>
  <c r="BV74"/>
  <c r="BT74"/>
  <c r="BR74"/>
  <c r="BP74"/>
  <c r="BN74"/>
  <c r="DM74"/>
  <c r="DK74"/>
  <c r="DI74"/>
  <c r="DC74"/>
  <c r="DA74"/>
  <c r="CY74"/>
  <c r="CW74"/>
  <c r="CU74"/>
  <c r="CS74"/>
  <c r="CQ74"/>
  <c r="CO74"/>
  <c r="CM74"/>
  <c r="CK74"/>
  <c r="CI74"/>
  <c r="CG74"/>
  <c r="CE74"/>
  <c r="CC74"/>
  <c r="CA74"/>
  <c r="BY74"/>
  <c r="BW74"/>
  <c r="BU74"/>
  <c r="BS74"/>
  <c r="BQ74"/>
  <c r="BO74"/>
  <c r="DL500"/>
  <c r="DJ500"/>
  <c r="DH500"/>
  <c r="DB500"/>
  <c r="CZ500"/>
  <c r="CX500"/>
  <c r="CV500"/>
  <c r="CT500"/>
  <c r="CR500"/>
  <c r="CP500"/>
  <c r="CN500"/>
  <c r="CL500"/>
  <c r="CJ500"/>
  <c r="CH500"/>
  <c r="CF500"/>
  <c r="CD500"/>
  <c r="CB500"/>
  <c r="BZ500"/>
  <c r="BX500"/>
  <c r="BV500"/>
  <c r="BT500"/>
  <c r="BR500"/>
  <c r="BP500"/>
  <c r="BN500"/>
  <c r="DM500"/>
  <c r="DK500"/>
  <c r="DI500"/>
  <c r="DC500"/>
  <c r="DA500"/>
  <c r="CY500"/>
  <c r="CW500"/>
  <c r="CU500"/>
  <c r="CS500"/>
  <c r="CQ500"/>
  <c r="CO500"/>
  <c r="CM500"/>
  <c r="CK500"/>
  <c r="CI500"/>
  <c r="CG500"/>
  <c r="CE500"/>
  <c r="CC500"/>
  <c r="CA500"/>
  <c r="BY500"/>
  <c r="BW500"/>
  <c r="BU500"/>
  <c r="BS500"/>
  <c r="BQ500"/>
  <c r="BO500"/>
  <c r="DL288"/>
  <c r="DJ288"/>
  <c r="DH288"/>
  <c r="DB288"/>
  <c r="CZ288"/>
  <c r="CX288"/>
  <c r="CV288"/>
  <c r="CT288"/>
  <c r="CR288"/>
  <c r="CP288"/>
  <c r="CN288"/>
  <c r="CL288"/>
  <c r="CJ288"/>
  <c r="CH288"/>
  <c r="CF288"/>
  <c r="CD288"/>
  <c r="CB288"/>
  <c r="BZ288"/>
  <c r="BX288"/>
  <c r="BV288"/>
  <c r="BT288"/>
  <c r="BR288"/>
  <c r="BP288"/>
  <c r="BN288"/>
  <c r="DM288"/>
  <c r="DK288"/>
  <c r="DI288"/>
  <c r="DC288"/>
  <c r="DA288"/>
  <c r="CY288"/>
  <c r="CW288"/>
  <c r="CU288"/>
  <c r="CS288"/>
  <c r="CQ288"/>
  <c r="CO288"/>
  <c r="CM288"/>
  <c r="CK288"/>
  <c r="CI288"/>
  <c r="CG288"/>
  <c r="CE288"/>
  <c r="CC288"/>
  <c r="CA288"/>
  <c r="BY288"/>
  <c r="BW288"/>
  <c r="BU288"/>
  <c r="BS288"/>
  <c r="BQ288"/>
  <c r="BO288"/>
  <c r="DL379"/>
  <c r="DJ379"/>
  <c r="DH379"/>
  <c r="DB379"/>
  <c r="CZ379"/>
  <c r="CX379"/>
  <c r="CV379"/>
  <c r="CT379"/>
  <c r="CR379"/>
  <c r="CP379"/>
  <c r="CN379"/>
  <c r="CL379"/>
  <c r="CJ379"/>
  <c r="CH379"/>
  <c r="CF379"/>
  <c r="CD379"/>
  <c r="CB379"/>
  <c r="BZ379"/>
  <c r="BX379"/>
  <c r="BV379"/>
  <c r="BT379"/>
  <c r="BR379"/>
  <c r="BP379"/>
  <c r="BN379"/>
  <c r="DM379"/>
  <c r="DK379"/>
  <c r="DI379"/>
  <c r="DC379"/>
  <c r="DA379"/>
  <c r="CY379"/>
  <c r="CW379"/>
  <c r="CU379"/>
  <c r="CS379"/>
  <c r="CQ379"/>
  <c r="CO379"/>
  <c r="CM379"/>
  <c r="CK379"/>
  <c r="CI379"/>
  <c r="CG379"/>
  <c r="CE379"/>
  <c r="CC379"/>
  <c r="CA379"/>
  <c r="BY379"/>
  <c r="BW379"/>
  <c r="BU379"/>
  <c r="BS379"/>
  <c r="BQ379"/>
  <c r="BO379"/>
  <c r="DL153"/>
  <c r="DJ153"/>
  <c r="DH153"/>
  <c r="DF153"/>
  <c r="DD153"/>
  <c r="DB153"/>
  <c r="CZ153"/>
  <c r="CX153"/>
  <c r="CV153"/>
  <c r="CT153"/>
  <c r="CR153"/>
  <c r="CP153"/>
  <c r="CL153"/>
  <c r="CB153"/>
  <c r="BZ153"/>
  <c r="BX153"/>
  <c r="BV153"/>
  <c r="BT153"/>
  <c r="BR153"/>
  <c r="BP153"/>
  <c r="BN153"/>
  <c r="DM153"/>
  <c r="DK153"/>
  <c r="DI153"/>
  <c r="DG153"/>
  <c r="DE153"/>
  <c r="DC153"/>
  <c r="DA153"/>
  <c r="CY153"/>
  <c r="CW153"/>
  <c r="CU153"/>
  <c r="CS153"/>
  <c r="CQ153"/>
  <c r="CO153"/>
  <c r="CM153"/>
  <c r="CA153"/>
  <c r="BY153"/>
  <c r="BW153"/>
  <c r="BU153"/>
  <c r="BS153"/>
  <c r="BQ153"/>
  <c r="BO153"/>
  <c r="DL91"/>
  <c r="DJ91"/>
  <c r="DH91"/>
  <c r="DD91"/>
  <c r="DB91"/>
  <c r="CZ91"/>
  <c r="CX91"/>
  <c r="CV91"/>
  <c r="CT91"/>
  <c r="CR91"/>
  <c r="CP91"/>
  <c r="CN91"/>
  <c r="CL91"/>
  <c r="CJ91"/>
  <c r="CH91"/>
  <c r="CF91"/>
  <c r="CD91"/>
  <c r="CB91"/>
  <c r="BZ91"/>
  <c r="BX91"/>
  <c r="BV91"/>
  <c r="BT91"/>
  <c r="BR91"/>
  <c r="BP91"/>
  <c r="BN91"/>
  <c r="DM91"/>
  <c r="DK91"/>
  <c r="DI91"/>
  <c r="DC91"/>
  <c r="DA91"/>
  <c r="CY91"/>
  <c r="CW91"/>
  <c r="CU91"/>
  <c r="CS91"/>
  <c r="CQ91"/>
  <c r="CO91"/>
  <c r="CM91"/>
  <c r="CK91"/>
  <c r="CI91"/>
  <c r="CG91"/>
  <c r="CE91"/>
  <c r="CC91"/>
  <c r="CA91"/>
  <c r="BY91"/>
  <c r="BW91"/>
  <c r="BU91"/>
  <c r="BS91"/>
  <c r="BQ91"/>
  <c r="BO91"/>
  <c r="DL341"/>
  <c r="DJ341"/>
  <c r="DH341"/>
  <c r="DB341"/>
  <c r="CZ341"/>
  <c r="CX341"/>
  <c r="CV341"/>
  <c r="CT341"/>
  <c r="CR341"/>
  <c r="CP341"/>
  <c r="CN341"/>
  <c r="CL341"/>
  <c r="CJ341"/>
  <c r="CH341"/>
  <c r="CF341"/>
  <c r="CD341"/>
  <c r="CB341"/>
  <c r="BZ341"/>
  <c r="BX341"/>
  <c r="BV341"/>
  <c r="BT341"/>
  <c r="BR341"/>
  <c r="BP341"/>
  <c r="BN341"/>
  <c r="DM341"/>
  <c r="DK341"/>
  <c r="DI341"/>
  <c r="DC341"/>
  <c r="DA341"/>
  <c r="CY341"/>
  <c r="CW341"/>
  <c r="CU341"/>
  <c r="CS341"/>
  <c r="CQ341"/>
  <c r="CO341"/>
  <c r="CM341"/>
  <c r="CK341"/>
  <c r="CI341"/>
  <c r="CG341"/>
  <c r="CE341"/>
  <c r="CC341"/>
  <c r="CA341"/>
  <c r="BY341"/>
  <c r="BW341"/>
  <c r="BU341"/>
  <c r="BS341"/>
  <c r="BQ341"/>
  <c r="BO341"/>
  <c r="DL323"/>
  <c r="DJ323"/>
  <c r="DH323"/>
  <c r="DB323"/>
  <c r="CZ323"/>
  <c r="CX323"/>
  <c r="CV323"/>
  <c r="CT323"/>
  <c r="CR323"/>
  <c r="CP323"/>
  <c r="CN323"/>
  <c r="CL323"/>
  <c r="CJ323"/>
  <c r="CH323"/>
  <c r="CF323"/>
  <c r="CD323"/>
  <c r="CB323"/>
  <c r="BZ323"/>
  <c r="BX323"/>
  <c r="BV323"/>
  <c r="BT323"/>
  <c r="BR323"/>
  <c r="BP323"/>
  <c r="BN323"/>
  <c r="DM323"/>
  <c r="DK323"/>
  <c r="DI323"/>
  <c r="DC323"/>
  <c r="DA323"/>
  <c r="CY323"/>
  <c r="CW323"/>
  <c r="CU323"/>
  <c r="CS323"/>
  <c r="CQ323"/>
  <c r="CO323"/>
  <c r="CM323"/>
  <c r="CK323"/>
  <c r="CI323"/>
  <c r="CG323"/>
  <c r="CE323"/>
  <c r="CC323"/>
  <c r="CA323"/>
  <c r="BY323"/>
  <c r="BW323"/>
  <c r="BU323"/>
  <c r="BS323"/>
  <c r="BQ323"/>
  <c r="BO323"/>
  <c r="DL359"/>
  <c r="DJ359"/>
  <c r="DH359"/>
  <c r="DB359"/>
  <c r="CZ359"/>
  <c r="CX359"/>
  <c r="CV359"/>
  <c r="CT359"/>
  <c r="CR359"/>
  <c r="CP359"/>
  <c r="CN359"/>
  <c r="CL359"/>
  <c r="CJ359"/>
  <c r="CH359"/>
  <c r="CF359"/>
  <c r="CD359"/>
  <c r="CB359"/>
  <c r="BZ359"/>
  <c r="BX359"/>
  <c r="BV359"/>
  <c r="BT359"/>
  <c r="BR359"/>
  <c r="BP359"/>
  <c r="BN359"/>
  <c r="DM359"/>
  <c r="DK359"/>
  <c r="DI359"/>
  <c r="DC359"/>
  <c r="DA359"/>
  <c r="CY359"/>
  <c r="CW359"/>
  <c r="CU359"/>
  <c r="CS359"/>
  <c r="CQ359"/>
  <c r="CO359"/>
  <c r="CM359"/>
  <c r="CK359"/>
  <c r="CI359"/>
  <c r="CG359"/>
  <c r="CE359"/>
  <c r="CC359"/>
  <c r="CA359"/>
  <c r="BY359"/>
  <c r="BW359"/>
  <c r="BU359"/>
  <c r="BS359"/>
  <c r="BQ359"/>
  <c r="BO359"/>
  <c r="DL187"/>
  <c r="DJ187"/>
  <c r="DH187"/>
  <c r="DF187"/>
  <c r="DD187"/>
  <c r="DB187"/>
  <c r="CZ187"/>
  <c r="CX187"/>
  <c r="CV187"/>
  <c r="CT187"/>
  <c r="CR187"/>
  <c r="CP187"/>
  <c r="CL187"/>
  <c r="CB187"/>
  <c r="BZ187"/>
  <c r="BX187"/>
  <c r="BV187"/>
  <c r="BT187"/>
  <c r="BR187"/>
  <c r="BP187"/>
  <c r="BN187"/>
  <c r="DM187"/>
  <c r="DK187"/>
  <c r="DI187"/>
  <c r="DG187"/>
  <c r="DE187"/>
  <c r="DC187"/>
  <c r="DA187"/>
  <c r="CY187"/>
  <c r="CW187"/>
  <c r="CU187"/>
  <c r="CS187"/>
  <c r="CQ187"/>
  <c r="CO187"/>
  <c r="CM187"/>
  <c r="CA187"/>
  <c r="BY187"/>
  <c r="BW187"/>
  <c r="BU187"/>
  <c r="BS187"/>
  <c r="BQ187"/>
  <c r="BO187"/>
  <c r="AW1456"/>
  <c r="AS1448"/>
  <c r="AR1455"/>
  <c r="DP53"/>
  <c r="DQ53" s="1"/>
  <c r="DR53" s="1"/>
  <c r="DS53" s="1"/>
  <c r="DQ108"/>
  <c r="DR108" s="1"/>
  <c r="DS108" s="1"/>
  <c r="DP187"/>
  <c r="DQ187" s="1"/>
  <c r="DR187" s="1"/>
  <c r="DS187" s="1"/>
  <c r="DP237"/>
  <c r="DQ237" s="1"/>
  <c r="DR237" s="1"/>
  <c r="DS237" s="1"/>
  <c r="DQ287"/>
  <c r="DR287" s="1"/>
  <c r="DS287" s="1"/>
  <c r="DQ449"/>
  <c r="DR449" s="1"/>
  <c r="DS449" s="1"/>
  <c r="DP152"/>
  <c r="DQ152" s="1"/>
  <c r="DR152" s="1"/>
  <c r="DS152" s="1"/>
  <c r="DP180"/>
  <c r="DQ180" s="1"/>
  <c r="DR180" s="1"/>
  <c r="DS180" s="1"/>
  <c r="DP264"/>
  <c r="DQ264" s="1"/>
  <c r="DR264" s="1"/>
  <c r="DS264" s="1"/>
  <c r="DQ228"/>
  <c r="DR228" s="1"/>
  <c r="DS228" s="1"/>
  <c r="DQ172"/>
  <c r="DR172" s="1"/>
  <c r="DS172" s="1"/>
  <c r="DP201"/>
  <c r="DQ201" s="1"/>
  <c r="DR201" s="1"/>
  <c r="DS201" s="1"/>
  <c r="DQ499"/>
  <c r="DR499" s="1"/>
  <c r="DS499" s="1"/>
  <c r="DQ358"/>
  <c r="DR358" s="1"/>
  <c r="DS358" s="1"/>
  <c r="DQ210"/>
  <c r="DR210" s="1"/>
  <c r="DS210" s="1"/>
  <c r="DO181"/>
  <c r="DO271"/>
  <c r="I269"/>
  <c r="DN91"/>
  <c r="DN341"/>
  <c r="DN323"/>
  <c r="DN359"/>
  <c r="DN238"/>
  <c r="DO238" s="1"/>
  <c r="DN74"/>
  <c r="DN288"/>
  <c r="DN153"/>
  <c r="DO153" s="1"/>
  <c r="I173"/>
  <c r="DN173" s="1"/>
  <c r="I255"/>
  <c r="I256" s="1"/>
  <c r="I259" s="1"/>
  <c r="DN500"/>
  <c r="DQ500" s="1"/>
  <c r="DR378"/>
  <c r="DS378" s="1"/>
  <c r="I203"/>
  <c r="DN203" s="1"/>
  <c r="DO203" s="1"/>
  <c r="I204"/>
  <c r="I205" s="1"/>
  <c r="DN205" s="1"/>
  <c r="DO205" s="1"/>
  <c r="I54"/>
  <c r="I57" s="1"/>
  <c r="I58" s="1"/>
  <c r="I59" s="1"/>
  <c r="I60" s="1"/>
  <c r="I61" s="1"/>
  <c r="I62" s="1"/>
  <c r="I63" s="1"/>
  <c r="I109"/>
  <c r="I110" s="1"/>
  <c r="I111" s="1"/>
  <c r="I112" s="1"/>
  <c r="I113" s="1"/>
  <c r="I114" s="1"/>
  <c r="I229"/>
  <c r="I230" s="1"/>
  <c r="I231" s="1"/>
  <c r="I188"/>
  <c r="I189" s="1"/>
  <c r="I190" s="1"/>
  <c r="I212"/>
  <c r="I272"/>
  <c r="DN272" s="1"/>
  <c r="I182"/>
  <c r="DN182" s="1"/>
  <c r="DN241"/>
  <c r="H92"/>
  <c r="H75"/>
  <c r="H289"/>
  <c r="H380"/>
  <c r="H154"/>
  <c r="H34"/>
  <c r="H342"/>
  <c r="H324"/>
  <c r="H360"/>
  <c r="H188"/>
  <c r="I157"/>
  <c r="I158" s="1"/>
  <c r="I159" s="1"/>
  <c r="I160" s="1"/>
  <c r="I161" s="1"/>
  <c r="DN161" s="1"/>
  <c r="I156"/>
  <c r="I139"/>
  <c r="I140" s="1"/>
  <c r="I141" s="1"/>
  <c r="I142" s="1"/>
  <c r="I143" s="1"/>
  <c r="DN143" s="1"/>
  <c r="BD1015"/>
  <c r="DG1015" s="1"/>
  <c r="BC1015"/>
  <c r="DF1015" s="1"/>
  <c r="BB1015"/>
  <c r="DE1015" s="1"/>
  <c r="BA1015"/>
  <c r="DD1015" s="1"/>
  <c r="AZ1015"/>
  <c r="DC1015" s="1"/>
  <c r="AY1015"/>
  <c r="DB1015" s="1"/>
  <c r="AX1015"/>
  <c r="DA1015" s="1"/>
  <c r="AW1015"/>
  <c r="CZ1015" s="1"/>
  <c r="AV1015"/>
  <c r="CY1015" s="1"/>
  <c r="AU1015"/>
  <c r="CX1015" s="1"/>
  <c r="AT1015"/>
  <c r="CW1015" s="1"/>
  <c r="AS1015"/>
  <c r="CV1015" s="1"/>
  <c r="AR1015"/>
  <c r="CU1015" s="1"/>
  <c r="AQ1015"/>
  <c r="CT1015" s="1"/>
  <c r="AP1015"/>
  <c r="CS1015" s="1"/>
  <c r="AO1015"/>
  <c r="CR1015" s="1"/>
  <c r="AN1015"/>
  <c r="CQ1015" s="1"/>
  <c r="AM1015"/>
  <c r="CP1015" s="1"/>
  <c r="AL1015"/>
  <c r="CO1015" s="1"/>
  <c r="AK1015"/>
  <c r="CN1015" s="1"/>
  <c r="BD1000"/>
  <c r="DG1000" s="1"/>
  <c r="BC1000"/>
  <c r="DF1000" s="1"/>
  <c r="BB1000"/>
  <c r="DE1000" s="1"/>
  <c r="BA1000"/>
  <c r="DD1000" s="1"/>
  <c r="AZ1000"/>
  <c r="DC1000" s="1"/>
  <c r="AY1000"/>
  <c r="DB1000" s="1"/>
  <c r="AX1000"/>
  <c r="DA1000" s="1"/>
  <c r="AW1000"/>
  <c r="CZ1000" s="1"/>
  <c r="AV1000"/>
  <c r="CY1000" s="1"/>
  <c r="AU1000"/>
  <c r="CX1000" s="1"/>
  <c r="AT1000"/>
  <c r="CW1000" s="1"/>
  <c r="AS1000"/>
  <c r="CV1000" s="1"/>
  <c r="AR1000"/>
  <c r="CU1000" s="1"/>
  <c r="AQ1000"/>
  <c r="CT1000" s="1"/>
  <c r="AP1000"/>
  <c r="CS1000" s="1"/>
  <c r="AO1000"/>
  <c r="CR1000" s="1"/>
  <c r="AN1000"/>
  <c r="CQ1000" s="1"/>
  <c r="AM1000"/>
  <c r="CP1000" s="1"/>
  <c r="AL1000"/>
  <c r="CO1000" s="1"/>
  <c r="AK1000"/>
  <c r="CN1000" s="1"/>
  <c r="BD985"/>
  <c r="DG985" s="1"/>
  <c r="BC985"/>
  <c r="DF985" s="1"/>
  <c r="BB985"/>
  <c r="DE985" s="1"/>
  <c r="BA985"/>
  <c r="DD985" s="1"/>
  <c r="AZ985"/>
  <c r="DC985" s="1"/>
  <c r="AY985"/>
  <c r="DB985" s="1"/>
  <c r="AX985"/>
  <c r="DA985" s="1"/>
  <c r="AW985"/>
  <c r="CZ985" s="1"/>
  <c r="AV985"/>
  <c r="CY985" s="1"/>
  <c r="AU985"/>
  <c r="CX985" s="1"/>
  <c r="AT985"/>
  <c r="CW985" s="1"/>
  <c r="AS985"/>
  <c r="CV985" s="1"/>
  <c r="AR985"/>
  <c r="CU985" s="1"/>
  <c r="AQ985"/>
  <c r="CT985" s="1"/>
  <c r="AP985"/>
  <c r="CS985" s="1"/>
  <c r="AO985"/>
  <c r="CR985" s="1"/>
  <c r="AN985"/>
  <c r="CQ985" s="1"/>
  <c r="AM985"/>
  <c r="CP985" s="1"/>
  <c r="AL985"/>
  <c r="CO985" s="1"/>
  <c r="AK985"/>
  <c r="CN985" s="1"/>
  <c r="BD891"/>
  <c r="DG891" s="1"/>
  <c r="BC891"/>
  <c r="DF891" s="1"/>
  <c r="BB891"/>
  <c r="DE891" s="1"/>
  <c r="BA891"/>
  <c r="DD891" s="1"/>
  <c r="AZ891"/>
  <c r="DC891" s="1"/>
  <c r="AY891"/>
  <c r="DB891" s="1"/>
  <c r="AX891"/>
  <c r="DA891" s="1"/>
  <c r="AW891"/>
  <c r="CZ891" s="1"/>
  <c r="AV891"/>
  <c r="CY891" s="1"/>
  <c r="AU891"/>
  <c r="CX891" s="1"/>
  <c r="AT891"/>
  <c r="CW891" s="1"/>
  <c r="AS891"/>
  <c r="CV891" s="1"/>
  <c r="AR891"/>
  <c r="CU891" s="1"/>
  <c r="AQ891"/>
  <c r="CT891" s="1"/>
  <c r="AP891"/>
  <c r="CS891" s="1"/>
  <c r="AO891"/>
  <c r="CR891" s="1"/>
  <c r="AN891"/>
  <c r="CQ891" s="1"/>
  <c r="AM891"/>
  <c r="CP891" s="1"/>
  <c r="AL891"/>
  <c r="CO891" s="1"/>
  <c r="AK891"/>
  <c r="CN891" s="1"/>
  <c r="BD875"/>
  <c r="DG875" s="1"/>
  <c r="BC875"/>
  <c r="DF875" s="1"/>
  <c r="BB875"/>
  <c r="DE875" s="1"/>
  <c r="BA875"/>
  <c r="DD875" s="1"/>
  <c r="AZ875"/>
  <c r="DC875" s="1"/>
  <c r="AY875"/>
  <c r="DB875" s="1"/>
  <c r="AX875"/>
  <c r="DA875" s="1"/>
  <c r="AW875"/>
  <c r="CZ875" s="1"/>
  <c r="AV875"/>
  <c r="CY875" s="1"/>
  <c r="AU875"/>
  <c r="CX875" s="1"/>
  <c r="AT875"/>
  <c r="CW875" s="1"/>
  <c r="AS875"/>
  <c r="CV875" s="1"/>
  <c r="AR875"/>
  <c r="CU875" s="1"/>
  <c r="AQ875"/>
  <c r="CT875" s="1"/>
  <c r="AP875"/>
  <c r="CS875" s="1"/>
  <c r="AO875"/>
  <c r="CR875" s="1"/>
  <c r="AN875"/>
  <c r="CQ875" s="1"/>
  <c r="AM875"/>
  <c r="CP875" s="1"/>
  <c r="AL875"/>
  <c r="CO875" s="1"/>
  <c r="AK875"/>
  <c r="CN875" s="1"/>
  <c r="BD733"/>
  <c r="DG733" s="1"/>
  <c r="BC733"/>
  <c r="DF733" s="1"/>
  <c r="BB733"/>
  <c r="DE733" s="1"/>
  <c r="BA733"/>
  <c r="DD733" s="1"/>
  <c r="AZ733"/>
  <c r="DC733" s="1"/>
  <c r="AY733"/>
  <c r="DB733" s="1"/>
  <c r="AX733"/>
  <c r="DA733" s="1"/>
  <c r="AW733"/>
  <c r="CZ733" s="1"/>
  <c r="AV733"/>
  <c r="CY733" s="1"/>
  <c r="AU733"/>
  <c r="CX733" s="1"/>
  <c r="AT733"/>
  <c r="CW733" s="1"/>
  <c r="AS733"/>
  <c r="CV733" s="1"/>
  <c r="AR733"/>
  <c r="CU733" s="1"/>
  <c r="AQ733"/>
  <c r="CT733" s="1"/>
  <c r="AP733"/>
  <c r="CS733" s="1"/>
  <c r="AO733"/>
  <c r="CR733" s="1"/>
  <c r="AN733"/>
  <c r="CQ733" s="1"/>
  <c r="AM733"/>
  <c r="CP733" s="1"/>
  <c r="AL733"/>
  <c r="CO733" s="1"/>
  <c r="AK733"/>
  <c r="CN733" s="1"/>
  <c r="BD718"/>
  <c r="DG718" s="1"/>
  <c r="BC718"/>
  <c r="DF718" s="1"/>
  <c r="BB718"/>
  <c r="DE718" s="1"/>
  <c r="BA718"/>
  <c r="DD718" s="1"/>
  <c r="AZ718"/>
  <c r="DC718" s="1"/>
  <c r="AY718"/>
  <c r="DB718" s="1"/>
  <c r="AX718"/>
  <c r="DA718" s="1"/>
  <c r="AW718"/>
  <c r="CZ718" s="1"/>
  <c r="AV718"/>
  <c r="CY718" s="1"/>
  <c r="AU718"/>
  <c r="CX718" s="1"/>
  <c r="AT718"/>
  <c r="CW718" s="1"/>
  <c r="AS718"/>
  <c r="CV718" s="1"/>
  <c r="AR718"/>
  <c r="CU718" s="1"/>
  <c r="AQ718"/>
  <c r="CT718" s="1"/>
  <c r="AP718"/>
  <c r="CS718" s="1"/>
  <c r="AO718"/>
  <c r="CR718" s="1"/>
  <c r="AN718"/>
  <c r="CQ718" s="1"/>
  <c r="AM718"/>
  <c r="CP718" s="1"/>
  <c r="AL718"/>
  <c r="CO718" s="1"/>
  <c r="AK718"/>
  <c r="CN718" s="1"/>
  <c r="BD703"/>
  <c r="DG703" s="1"/>
  <c r="BC703"/>
  <c r="DF703" s="1"/>
  <c r="BB703"/>
  <c r="DE703" s="1"/>
  <c r="BA703"/>
  <c r="DD703" s="1"/>
  <c r="AZ703"/>
  <c r="DC703" s="1"/>
  <c r="AY703"/>
  <c r="DB703" s="1"/>
  <c r="AX703"/>
  <c r="DA703" s="1"/>
  <c r="AW703"/>
  <c r="CZ703" s="1"/>
  <c r="AV703"/>
  <c r="CY703" s="1"/>
  <c r="AU703"/>
  <c r="CX703" s="1"/>
  <c r="AT703"/>
  <c r="CW703" s="1"/>
  <c r="AS703"/>
  <c r="CV703" s="1"/>
  <c r="AR703"/>
  <c r="CU703" s="1"/>
  <c r="AQ703"/>
  <c r="CT703" s="1"/>
  <c r="AP703"/>
  <c r="CS703" s="1"/>
  <c r="AO703"/>
  <c r="CR703" s="1"/>
  <c r="AN703"/>
  <c r="CQ703" s="1"/>
  <c r="AM703"/>
  <c r="CP703" s="1"/>
  <c r="AL703"/>
  <c r="CO703" s="1"/>
  <c r="AK703"/>
  <c r="CN703" s="1"/>
  <c r="BD688"/>
  <c r="DG688" s="1"/>
  <c r="BC688"/>
  <c r="DF688" s="1"/>
  <c r="BB688"/>
  <c r="DE688" s="1"/>
  <c r="BA688"/>
  <c r="DD688" s="1"/>
  <c r="AZ688"/>
  <c r="DC688" s="1"/>
  <c r="AY688"/>
  <c r="DB688" s="1"/>
  <c r="AX688"/>
  <c r="DA688" s="1"/>
  <c r="AW688"/>
  <c r="CZ688" s="1"/>
  <c r="AV688"/>
  <c r="CY688" s="1"/>
  <c r="AU688"/>
  <c r="CX688" s="1"/>
  <c r="AT688"/>
  <c r="CW688" s="1"/>
  <c r="AS688"/>
  <c r="CV688" s="1"/>
  <c r="AR688"/>
  <c r="CU688" s="1"/>
  <c r="AQ688"/>
  <c r="CT688" s="1"/>
  <c r="AP688"/>
  <c r="CS688" s="1"/>
  <c r="AO688"/>
  <c r="CR688" s="1"/>
  <c r="AN688"/>
  <c r="CQ688" s="1"/>
  <c r="AM688"/>
  <c r="CP688" s="1"/>
  <c r="AL688"/>
  <c r="CO688" s="1"/>
  <c r="AK688"/>
  <c r="CN688" s="1"/>
  <c r="BD673"/>
  <c r="DG673" s="1"/>
  <c r="BC673"/>
  <c r="DF673" s="1"/>
  <c r="BB673"/>
  <c r="DE673" s="1"/>
  <c r="BA673"/>
  <c r="DD673" s="1"/>
  <c r="AZ673"/>
  <c r="DC673" s="1"/>
  <c r="AY673"/>
  <c r="DB673" s="1"/>
  <c r="AX673"/>
  <c r="DA673" s="1"/>
  <c r="AW673"/>
  <c r="CZ673" s="1"/>
  <c r="AV673"/>
  <c r="CY673" s="1"/>
  <c r="AU673"/>
  <c r="CX673" s="1"/>
  <c r="AT673"/>
  <c r="CW673" s="1"/>
  <c r="AS673"/>
  <c r="CV673" s="1"/>
  <c r="AR673"/>
  <c r="CU673" s="1"/>
  <c r="AQ673"/>
  <c r="CT673" s="1"/>
  <c r="AP673"/>
  <c r="CS673" s="1"/>
  <c r="AO673"/>
  <c r="CR673" s="1"/>
  <c r="AN673"/>
  <c r="CQ673" s="1"/>
  <c r="AM673"/>
  <c r="CP673" s="1"/>
  <c r="AL673"/>
  <c r="CO673" s="1"/>
  <c r="AK673"/>
  <c r="CN673" s="1"/>
  <c r="BD659"/>
  <c r="DG659" s="1"/>
  <c r="BC659"/>
  <c r="DF659" s="1"/>
  <c r="BB659"/>
  <c r="DE659" s="1"/>
  <c r="BA659"/>
  <c r="DD659" s="1"/>
  <c r="AZ659"/>
  <c r="DC659" s="1"/>
  <c r="AY659"/>
  <c r="DB659" s="1"/>
  <c r="AX659"/>
  <c r="DA659" s="1"/>
  <c r="AW659"/>
  <c r="CZ659" s="1"/>
  <c r="AV659"/>
  <c r="CY659" s="1"/>
  <c r="AU659"/>
  <c r="CX659" s="1"/>
  <c r="AT659"/>
  <c r="CW659" s="1"/>
  <c r="AS659"/>
  <c r="CV659" s="1"/>
  <c r="AR659"/>
  <c r="CU659" s="1"/>
  <c r="AQ659"/>
  <c r="CT659" s="1"/>
  <c r="AP659"/>
  <c r="CS659" s="1"/>
  <c r="AO659"/>
  <c r="CR659" s="1"/>
  <c r="AN659"/>
  <c r="CQ659" s="1"/>
  <c r="AM659"/>
  <c r="CP659" s="1"/>
  <c r="AL659"/>
  <c r="CO659" s="1"/>
  <c r="AK659"/>
  <c r="CN659" s="1"/>
  <c r="BD645"/>
  <c r="DG645" s="1"/>
  <c r="BC645"/>
  <c r="DF645" s="1"/>
  <c r="BB645"/>
  <c r="DE645" s="1"/>
  <c r="BA645"/>
  <c r="DD645" s="1"/>
  <c r="AZ645"/>
  <c r="DC645" s="1"/>
  <c r="AY645"/>
  <c r="DB645" s="1"/>
  <c r="AX645"/>
  <c r="DA645" s="1"/>
  <c r="AW645"/>
  <c r="CZ645" s="1"/>
  <c r="AV645"/>
  <c r="CY645" s="1"/>
  <c r="AU645"/>
  <c r="CX645" s="1"/>
  <c r="AT645"/>
  <c r="CW645" s="1"/>
  <c r="AS645"/>
  <c r="CV645" s="1"/>
  <c r="AR645"/>
  <c r="CU645" s="1"/>
  <c r="AQ645"/>
  <c r="CT645" s="1"/>
  <c r="AP645"/>
  <c r="CS645" s="1"/>
  <c r="AO645"/>
  <c r="CR645" s="1"/>
  <c r="AN645"/>
  <c r="CQ645" s="1"/>
  <c r="AM645"/>
  <c r="CP645" s="1"/>
  <c r="AL645"/>
  <c r="CO645" s="1"/>
  <c r="AK645"/>
  <c r="CN645" s="1"/>
  <c r="BD628"/>
  <c r="DG628" s="1"/>
  <c r="BC628"/>
  <c r="DF628" s="1"/>
  <c r="BB628"/>
  <c r="DE628" s="1"/>
  <c r="BA628"/>
  <c r="DD628" s="1"/>
  <c r="AZ628"/>
  <c r="DC628" s="1"/>
  <c r="AY628"/>
  <c r="DB628" s="1"/>
  <c r="AX628"/>
  <c r="DA628" s="1"/>
  <c r="AW628"/>
  <c r="CZ628" s="1"/>
  <c r="AV628"/>
  <c r="CY628" s="1"/>
  <c r="AU628"/>
  <c r="CX628" s="1"/>
  <c r="AT628"/>
  <c r="CW628" s="1"/>
  <c r="AS628"/>
  <c r="CV628" s="1"/>
  <c r="AR628"/>
  <c r="CU628" s="1"/>
  <c r="AQ628"/>
  <c r="CT628" s="1"/>
  <c r="AP628"/>
  <c r="CS628" s="1"/>
  <c r="AO628"/>
  <c r="CR628" s="1"/>
  <c r="AN628"/>
  <c r="CQ628" s="1"/>
  <c r="AM628"/>
  <c r="CP628" s="1"/>
  <c r="AL628"/>
  <c r="CO628" s="1"/>
  <c r="AK628"/>
  <c r="CN628" s="1"/>
  <c r="BD613"/>
  <c r="DG613" s="1"/>
  <c r="BC613"/>
  <c r="DF613" s="1"/>
  <c r="BB613"/>
  <c r="DE613" s="1"/>
  <c r="BA613"/>
  <c r="DD613" s="1"/>
  <c r="AZ613"/>
  <c r="DC613" s="1"/>
  <c r="AY613"/>
  <c r="DB613" s="1"/>
  <c r="AX613"/>
  <c r="DA613" s="1"/>
  <c r="AW613"/>
  <c r="CZ613" s="1"/>
  <c r="AV613"/>
  <c r="CY613" s="1"/>
  <c r="AU613"/>
  <c r="CX613" s="1"/>
  <c r="AT613"/>
  <c r="CW613" s="1"/>
  <c r="AS613"/>
  <c r="CV613" s="1"/>
  <c r="AR613"/>
  <c r="CU613" s="1"/>
  <c r="AQ613"/>
  <c r="CT613" s="1"/>
  <c r="AP613"/>
  <c r="CS613" s="1"/>
  <c r="AO613"/>
  <c r="CR613" s="1"/>
  <c r="AN613"/>
  <c r="CQ613" s="1"/>
  <c r="AM613"/>
  <c r="CP613" s="1"/>
  <c r="AL613"/>
  <c r="CO613" s="1"/>
  <c r="AK613"/>
  <c r="CN613" s="1"/>
  <c r="BD597"/>
  <c r="DG597" s="1"/>
  <c r="BC597"/>
  <c r="DF597" s="1"/>
  <c r="BB597"/>
  <c r="DE597" s="1"/>
  <c r="BA597"/>
  <c r="DD597" s="1"/>
  <c r="AZ597"/>
  <c r="DC597" s="1"/>
  <c r="AY597"/>
  <c r="DB597" s="1"/>
  <c r="AX597"/>
  <c r="DA597" s="1"/>
  <c r="AW597"/>
  <c r="CZ597" s="1"/>
  <c r="AV597"/>
  <c r="CY597" s="1"/>
  <c r="AU597"/>
  <c r="CX597" s="1"/>
  <c r="AT597"/>
  <c r="CW597" s="1"/>
  <c r="AS597"/>
  <c r="CV597" s="1"/>
  <c r="AR597"/>
  <c r="CU597" s="1"/>
  <c r="AQ597"/>
  <c r="CT597" s="1"/>
  <c r="AP597"/>
  <c r="CS597" s="1"/>
  <c r="AO597"/>
  <c r="CR597" s="1"/>
  <c r="AN597"/>
  <c r="CQ597" s="1"/>
  <c r="AM597"/>
  <c r="CP597" s="1"/>
  <c r="AL597"/>
  <c r="CO597" s="1"/>
  <c r="AK597"/>
  <c r="CN597" s="1"/>
  <c r="BD581"/>
  <c r="DG581" s="1"/>
  <c r="BC581"/>
  <c r="DF581" s="1"/>
  <c r="BB581"/>
  <c r="DE581" s="1"/>
  <c r="BA581"/>
  <c r="DD581" s="1"/>
  <c r="AZ581"/>
  <c r="DC581" s="1"/>
  <c r="AY581"/>
  <c r="DB581" s="1"/>
  <c r="AX581"/>
  <c r="DA581" s="1"/>
  <c r="AW581"/>
  <c r="CZ581" s="1"/>
  <c r="AV581"/>
  <c r="CY581" s="1"/>
  <c r="AU581"/>
  <c r="CX581" s="1"/>
  <c r="AT581"/>
  <c r="CW581" s="1"/>
  <c r="AS581"/>
  <c r="CV581" s="1"/>
  <c r="AR581"/>
  <c r="CU581" s="1"/>
  <c r="AQ581"/>
  <c r="CT581" s="1"/>
  <c r="AP581"/>
  <c r="CS581" s="1"/>
  <c r="AO581"/>
  <c r="CR581" s="1"/>
  <c r="AN581"/>
  <c r="CQ581" s="1"/>
  <c r="AM581"/>
  <c r="CP581" s="1"/>
  <c r="AL581"/>
  <c r="CO581" s="1"/>
  <c r="AK581"/>
  <c r="CN581" s="1"/>
  <c r="BD566"/>
  <c r="DG566" s="1"/>
  <c r="BC566"/>
  <c r="DF566" s="1"/>
  <c r="BB566"/>
  <c r="DE566" s="1"/>
  <c r="BA566"/>
  <c r="DD566" s="1"/>
  <c r="AZ566"/>
  <c r="DC566" s="1"/>
  <c r="AY566"/>
  <c r="DB566" s="1"/>
  <c r="AX566"/>
  <c r="DA566" s="1"/>
  <c r="AW566"/>
  <c r="CZ566" s="1"/>
  <c r="AV566"/>
  <c r="CY566" s="1"/>
  <c r="AU566"/>
  <c r="CX566" s="1"/>
  <c r="AT566"/>
  <c r="CW566" s="1"/>
  <c r="AS566"/>
  <c r="CV566" s="1"/>
  <c r="AR566"/>
  <c r="CU566" s="1"/>
  <c r="AQ566"/>
  <c r="CT566" s="1"/>
  <c r="AP566"/>
  <c r="CS566" s="1"/>
  <c r="AO566"/>
  <c r="CR566" s="1"/>
  <c r="AN566"/>
  <c r="CQ566" s="1"/>
  <c r="AM566"/>
  <c r="CP566" s="1"/>
  <c r="AL566"/>
  <c r="CO566" s="1"/>
  <c r="AK566"/>
  <c r="CN566" s="1"/>
  <c r="BD548"/>
  <c r="DG548" s="1"/>
  <c r="BC548"/>
  <c r="DF548" s="1"/>
  <c r="BB548"/>
  <c r="DE548" s="1"/>
  <c r="BA548"/>
  <c r="DD548" s="1"/>
  <c r="AZ548"/>
  <c r="DC548" s="1"/>
  <c r="AY548"/>
  <c r="DB548" s="1"/>
  <c r="AX548"/>
  <c r="DA548" s="1"/>
  <c r="AW548"/>
  <c r="CZ548" s="1"/>
  <c r="AV548"/>
  <c r="CY548" s="1"/>
  <c r="AU548"/>
  <c r="CX548" s="1"/>
  <c r="AT548"/>
  <c r="CW548" s="1"/>
  <c r="AS548"/>
  <c r="CV548" s="1"/>
  <c r="AR548"/>
  <c r="CU548" s="1"/>
  <c r="AQ548"/>
  <c r="CT548" s="1"/>
  <c r="AP548"/>
  <c r="CS548" s="1"/>
  <c r="AO548"/>
  <c r="CR548" s="1"/>
  <c r="AN548"/>
  <c r="CQ548" s="1"/>
  <c r="AM548"/>
  <c r="CP548" s="1"/>
  <c r="AL548"/>
  <c r="CO548" s="1"/>
  <c r="AK548"/>
  <c r="CN548" s="1"/>
  <c r="BD531"/>
  <c r="DG531" s="1"/>
  <c r="BC531"/>
  <c r="DF531" s="1"/>
  <c r="BB531"/>
  <c r="DE531" s="1"/>
  <c r="BA531"/>
  <c r="DD531" s="1"/>
  <c r="AZ531"/>
  <c r="DC531" s="1"/>
  <c r="AY531"/>
  <c r="DB531" s="1"/>
  <c r="AX531"/>
  <c r="DA531" s="1"/>
  <c r="AW531"/>
  <c r="CZ531" s="1"/>
  <c r="AV531"/>
  <c r="CY531" s="1"/>
  <c r="AU531"/>
  <c r="CX531" s="1"/>
  <c r="AT531"/>
  <c r="CW531" s="1"/>
  <c r="AS531"/>
  <c r="CV531" s="1"/>
  <c r="AR531"/>
  <c r="CU531" s="1"/>
  <c r="AQ531"/>
  <c r="CT531" s="1"/>
  <c r="AP531"/>
  <c r="CS531" s="1"/>
  <c r="AO531"/>
  <c r="CR531" s="1"/>
  <c r="AN531"/>
  <c r="CQ531" s="1"/>
  <c r="AM531"/>
  <c r="CP531" s="1"/>
  <c r="AL531"/>
  <c r="CO531" s="1"/>
  <c r="AK531"/>
  <c r="CN531" s="1"/>
  <c r="BD501"/>
  <c r="DG501" s="1"/>
  <c r="BC501"/>
  <c r="DF501" s="1"/>
  <c r="BB501"/>
  <c r="DE501" s="1"/>
  <c r="BA501"/>
  <c r="DD501" s="1"/>
  <c r="AZ501"/>
  <c r="DC501" s="1"/>
  <c r="AY501"/>
  <c r="DB501" s="1"/>
  <c r="AX501"/>
  <c r="DA501" s="1"/>
  <c r="AW501"/>
  <c r="CZ501" s="1"/>
  <c r="AV501"/>
  <c r="CY501" s="1"/>
  <c r="AU501"/>
  <c r="CX501" s="1"/>
  <c r="AT501"/>
  <c r="CW501" s="1"/>
  <c r="AS501"/>
  <c r="CV501" s="1"/>
  <c r="AR501"/>
  <c r="CU501" s="1"/>
  <c r="AQ501"/>
  <c r="CT501" s="1"/>
  <c r="AP501"/>
  <c r="CS501" s="1"/>
  <c r="AO501"/>
  <c r="CR501" s="1"/>
  <c r="AN501"/>
  <c r="CQ501" s="1"/>
  <c r="AM501"/>
  <c r="CP501" s="1"/>
  <c r="AL501"/>
  <c r="CO501" s="1"/>
  <c r="AK501"/>
  <c r="CN501" s="1"/>
  <c r="BD483"/>
  <c r="DG483" s="1"/>
  <c r="BC483"/>
  <c r="DF483" s="1"/>
  <c r="BB483"/>
  <c r="DE483" s="1"/>
  <c r="BA483"/>
  <c r="DD483" s="1"/>
  <c r="AZ483"/>
  <c r="DC483" s="1"/>
  <c r="AY483"/>
  <c r="DB483" s="1"/>
  <c r="AX483"/>
  <c r="DA483" s="1"/>
  <c r="AW483"/>
  <c r="CZ483" s="1"/>
  <c r="AV483"/>
  <c r="CY483" s="1"/>
  <c r="AU483"/>
  <c r="CX483" s="1"/>
  <c r="AT483"/>
  <c r="CW483" s="1"/>
  <c r="AS483"/>
  <c r="CV483" s="1"/>
  <c r="AR483"/>
  <c r="CU483" s="1"/>
  <c r="AQ483"/>
  <c r="CT483" s="1"/>
  <c r="AP483"/>
  <c r="CS483" s="1"/>
  <c r="AO483"/>
  <c r="CR483" s="1"/>
  <c r="AN483"/>
  <c r="CQ483" s="1"/>
  <c r="AM483"/>
  <c r="CP483" s="1"/>
  <c r="AL483"/>
  <c r="CO483" s="1"/>
  <c r="AK483"/>
  <c r="CN483" s="1"/>
  <c r="BD467"/>
  <c r="DG467" s="1"/>
  <c r="BC467"/>
  <c r="DF467" s="1"/>
  <c r="BB467"/>
  <c r="DE467" s="1"/>
  <c r="BA467"/>
  <c r="DD467" s="1"/>
  <c r="AZ467"/>
  <c r="DC467" s="1"/>
  <c r="AY467"/>
  <c r="DB467" s="1"/>
  <c r="AX467"/>
  <c r="DA467" s="1"/>
  <c r="AW467"/>
  <c r="CZ467" s="1"/>
  <c r="AV467"/>
  <c r="CY467" s="1"/>
  <c r="AU467"/>
  <c r="CX467" s="1"/>
  <c r="AT467"/>
  <c r="CW467" s="1"/>
  <c r="AS467"/>
  <c r="CV467" s="1"/>
  <c r="AR467"/>
  <c r="CU467" s="1"/>
  <c r="AQ467"/>
  <c r="CT467" s="1"/>
  <c r="AP467"/>
  <c r="CS467" s="1"/>
  <c r="AO467"/>
  <c r="CR467" s="1"/>
  <c r="AN467"/>
  <c r="CQ467" s="1"/>
  <c r="AM467"/>
  <c r="CP467" s="1"/>
  <c r="AL467"/>
  <c r="CO467" s="1"/>
  <c r="AK467"/>
  <c r="CN467" s="1"/>
  <c r="BD450"/>
  <c r="DG450" s="1"/>
  <c r="BC450"/>
  <c r="DF450" s="1"/>
  <c r="BB450"/>
  <c r="DE450" s="1"/>
  <c r="BA450"/>
  <c r="DD450" s="1"/>
  <c r="AZ450"/>
  <c r="DC450" s="1"/>
  <c r="AY450"/>
  <c r="DB450" s="1"/>
  <c r="AX450"/>
  <c r="DA450" s="1"/>
  <c r="AW450"/>
  <c r="CZ450" s="1"/>
  <c r="AV450"/>
  <c r="CY450" s="1"/>
  <c r="AU450"/>
  <c r="CX450" s="1"/>
  <c r="AT450"/>
  <c r="CW450" s="1"/>
  <c r="AS450"/>
  <c r="CV450" s="1"/>
  <c r="AR450"/>
  <c r="CU450" s="1"/>
  <c r="AQ450"/>
  <c r="CT450" s="1"/>
  <c r="AP450"/>
  <c r="CS450" s="1"/>
  <c r="AO450"/>
  <c r="CR450" s="1"/>
  <c r="AN450"/>
  <c r="CQ450" s="1"/>
  <c r="AM450"/>
  <c r="CP450" s="1"/>
  <c r="AL450"/>
  <c r="CO450" s="1"/>
  <c r="AK450"/>
  <c r="CN450" s="1"/>
  <c r="BD432"/>
  <c r="DG432" s="1"/>
  <c r="BC432"/>
  <c r="DF432" s="1"/>
  <c r="BB432"/>
  <c r="DE432" s="1"/>
  <c r="BA432"/>
  <c r="DD432" s="1"/>
  <c r="AZ432"/>
  <c r="DC432" s="1"/>
  <c r="AY432"/>
  <c r="DB432" s="1"/>
  <c r="AX432"/>
  <c r="DA432" s="1"/>
  <c r="AW432"/>
  <c r="CZ432" s="1"/>
  <c r="AV432"/>
  <c r="CY432" s="1"/>
  <c r="AU432"/>
  <c r="CX432" s="1"/>
  <c r="AT432"/>
  <c r="CW432" s="1"/>
  <c r="AS432"/>
  <c r="CV432" s="1"/>
  <c r="AR432"/>
  <c r="CU432" s="1"/>
  <c r="AQ432"/>
  <c r="CT432" s="1"/>
  <c r="AP432"/>
  <c r="CS432" s="1"/>
  <c r="AO432"/>
  <c r="CR432" s="1"/>
  <c r="AN432"/>
  <c r="CQ432" s="1"/>
  <c r="AM432"/>
  <c r="CP432" s="1"/>
  <c r="AL432"/>
  <c r="CO432" s="1"/>
  <c r="AK432"/>
  <c r="CN432" s="1"/>
  <c r="BD417"/>
  <c r="DG417" s="1"/>
  <c r="BC417"/>
  <c r="DF417" s="1"/>
  <c r="BB417"/>
  <c r="DE417" s="1"/>
  <c r="BA417"/>
  <c r="DD417" s="1"/>
  <c r="AZ417"/>
  <c r="DC417" s="1"/>
  <c r="AY417"/>
  <c r="DB417" s="1"/>
  <c r="AX417"/>
  <c r="DA417" s="1"/>
  <c r="AW417"/>
  <c r="CZ417" s="1"/>
  <c r="AV417"/>
  <c r="CY417" s="1"/>
  <c r="AU417"/>
  <c r="CX417" s="1"/>
  <c r="AT417"/>
  <c r="CW417" s="1"/>
  <c r="AS417"/>
  <c r="CV417" s="1"/>
  <c r="AR417"/>
  <c r="CU417" s="1"/>
  <c r="AQ417"/>
  <c r="CT417" s="1"/>
  <c r="AP417"/>
  <c r="CS417" s="1"/>
  <c r="AO417"/>
  <c r="CR417" s="1"/>
  <c r="AN417"/>
  <c r="CQ417" s="1"/>
  <c r="AM417"/>
  <c r="CP417" s="1"/>
  <c r="AL417"/>
  <c r="CO417" s="1"/>
  <c r="AK417"/>
  <c r="CN417" s="1"/>
  <c r="BD401"/>
  <c r="DG401" s="1"/>
  <c r="BC401"/>
  <c r="DF401" s="1"/>
  <c r="BB401"/>
  <c r="DE401" s="1"/>
  <c r="BA401"/>
  <c r="DD401" s="1"/>
  <c r="AZ401"/>
  <c r="DC401" s="1"/>
  <c r="AY401"/>
  <c r="DB401" s="1"/>
  <c r="AX401"/>
  <c r="DA401" s="1"/>
  <c r="AW401"/>
  <c r="CZ401" s="1"/>
  <c r="AV401"/>
  <c r="CY401" s="1"/>
  <c r="AU401"/>
  <c r="CX401" s="1"/>
  <c r="AT401"/>
  <c r="CW401" s="1"/>
  <c r="AS401"/>
  <c r="CV401" s="1"/>
  <c r="AR401"/>
  <c r="CU401" s="1"/>
  <c r="AQ401"/>
  <c r="CT401" s="1"/>
  <c r="AP401"/>
  <c r="CS401" s="1"/>
  <c r="AO401"/>
  <c r="CR401" s="1"/>
  <c r="AN401"/>
  <c r="CQ401" s="1"/>
  <c r="AM401"/>
  <c r="CP401" s="1"/>
  <c r="AL401"/>
  <c r="CO401" s="1"/>
  <c r="AK401"/>
  <c r="CN401" s="1"/>
  <c r="BD366"/>
  <c r="DG366" s="1"/>
  <c r="BC366"/>
  <c r="DF366" s="1"/>
  <c r="BB366"/>
  <c r="DE366" s="1"/>
  <c r="BA366"/>
  <c r="DD366" s="1"/>
  <c r="AZ366"/>
  <c r="DC366" s="1"/>
  <c r="AY366"/>
  <c r="DB366" s="1"/>
  <c r="AX366"/>
  <c r="DA366" s="1"/>
  <c r="AW366"/>
  <c r="CZ366" s="1"/>
  <c r="AV366"/>
  <c r="CY366" s="1"/>
  <c r="AU366"/>
  <c r="CX366" s="1"/>
  <c r="AT366"/>
  <c r="CW366" s="1"/>
  <c r="AS366"/>
  <c r="CV366" s="1"/>
  <c r="AR366"/>
  <c r="CU366" s="1"/>
  <c r="AQ366"/>
  <c r="CT366" s="1"/>
  <c r="AP366"/>
  <c r="CS366" s="1"/>
  <c r="AO366"/>
  <c r="CR366" s="1"/>
  <c r="AN366"/>
  <c r="CQ366" s="1"/>
  <c r="AM366"/>
  <c r="CP366" s="1"/>
  <c r="AL366"/>
  <c r="CO366" s="1"/>
  <c r="AK366"/>
  <c r="CN366" s="1"/>
  <c r="BD348"/>
  <c r="DG348" s="1"/>
  <c r="BC348"/>
  <c r="DF348" s="1"/>
  <c r="BB348"/>
  <c r="DE348" s="1"/>
  <c r="BA348"/>
  <c r="DD348" s="1"/>
  <c r="AZ348"/>
  <c r="DC348" s="1"/>
  <c r="AY348"/>
  <c r="DB348" s="1"/>
  <c r="AX348"/>
  <c r="DA348" s="1"/>
  <c r="AW348"/>
  <c r="CZ348" s="1"/>
  <c r="AV348"/>
  <c r="CY348" s="1"/>
  <c r="AU348"/>
  <c r="CX348" s="1"/>
  <c r="AT348"/>
  <c r="CW348" s="1"/>
  <c r="AS348"/>
  <c r="CV348" s="1"/>
  <c r="AR348"/>
  <c r="CU348" s="1"/>
  <c r="AQ348"/>
  <c r="CT348" s="1"/>
  <c r="AP348"/>
  <c r="CS348" s="1"/>
  <c r="AO348"/>
  <c r="CR348" s="1"/>
  <c r="AN348"/>
  <c r="CQ348" s="1"/>
  <c r="AM348"/>
  <c r="CP348" s="1"/>
  <c r="AL348"/>
  <c r="CO348" s="1"/>
  <c r="AK348"/>
  <c r="CN348" s="1"/>
  <c r="BD327"/>
  <c r="DG327" s="1"/>
  <c r="BC327"/>
  <c r="DF327" s="1"/>
  <c r="BB327"/>
  <c r="DE327" s="1"/>
  <c r="BA327"/>
  <c r="DD327" s="1"/>
  <c r="AZ327"/>
  <c r="DC327" s="1"/>
  <c r="AY327"/>
  <c r="DB327" s="1"/>
  <c r="AX327"/>
  <c r="DA327" s="1"/>
  <c r="AW327"/>
  <c r="CZ327" s="1"/>
  <c r="AV327"/>
  <c r="CY327" s="1"/>
  <c r="AU327"/>
  <c r="CX327" s="1"/>
  <c r="AT327"/>
  <c r="CW327" s="1"/>
  <c r="AS327"/>
  <c r="CV327" s="1"/>
  <c r="AR327"/>
  <c r="CU327" s="1"/>
  <c r="AQ327"/>
  <c r="CT327" s="1"/>
  <c r="AP327"/>
  <c r="CS327" s="1"/>
  <c r="AO327"/>
  <c r="CR327" s="1"/>
  <c r="AN327"/>
  <c r="CQ327" s="1"/>
  <c r="AM327"/>
  <c r="CP327" s="1"/>
  <c r="AL327"/>
  <c r="CO327" s="1"/>
  <c r="AK327"/>
  <c r="CN327" s="1"/>
  <c r="BD309"/>
  <c r="DG309" s="1"/>
  <c r="BC309"/>
  <c r="DF309" s="1"/>
  <c r="BB309"/>
  <c r="DE309" s="1"/>
  <c r="BA309"/>
  <c r="DD309" s="1"/>
  <c r="AZ309"/>
  <c r="DC309" s="1"/>
  <c r="AY309"/>
  <c r="DB309" s="1"/>
  <c r="AX309"/>
  <c r="DA309" s="1"/>
  <c r="AW309"/>
  <c r="CZ309" s="1"/>
  <c r="AV309"/>
  <c r="CY309" s="1"/>
  <c r="AU309"/>
  <c r="CX309" s="1"/>
  <c r="AT309"/>
  <c r="CW309" s="1"/>
  <c r="AS309"/>
  <c r="CV309" s="1"/>
  <c r="AR309"/>
  <c r="CU309" s="1"/>
  <c r="AQ309"/>
  <c r="CT309" s="1"/>
  <c r="AP309"/>
  <c r="CS309" s="1"/>
  <c r="AO309"/>
  <c r="CR309" s="1"/>
  <c r="AN309"/>
  <c r="CQ309" s="1"/>
  <c r="AM309"/>
  <c r="CP309" s="1"/>
  <c r="AL309"/>
  <c r="CO309" s="1"/>
  <c r="AK309"/>
  <c r="CN309" s="1"/>
  <c r="BD291"/>
  <c r="DG291" s="1"/>
  <c r="BC291"/>
  <c r="DF291" s="1"/>
  <c r="BB291"/>
  <c r="DE291" s="1"/>
  <c r="BA291"/>
  <c r="DD291" s="1"/>
  <c r="AZ291"/>
  <c r="DC291" s="1"/>
  <c r="AY291"/>
  <c r="DB291" s="1"/>
  <c r="AX291"/>
  <c r="DA291" s="1"/>
  <c r="AW291"/>
  <c r="CZ291" s="1"/>
  <c r="AV291"/>
  <c r="CY291" s="1"/>
  <c r="AU291"/>
  <c r="CX291" s="1"/>
  <c r="AT291"/>
  <c r="CW291" s="1"/>
  <c r="AS291"/>
  <c r="CV291" s="1"/>
  <c r="AR291"/>
  <c r="CU291" s="1"/>
  <c r="AQ291"/>
  <c r="CT291" s="1"/>
  <c r="AP291"/>
  <c r="CS291" s="1"/>
  <c r="AO291"/>
  <c r="CR291" s="1"/>
  <c r="AN291"/>
  <c r="CQ291" s="1"/>
  <c r="AM291"/>
  <c r="CP291" s="1"/>
  <c r="AL291"/>
  <c r="CO291" s="1"/>
  <c r="AK291"/>
  <c r="CN291" s="1"/>
  <c r="BD273"/>
  <c r="DG273" s="1"/>
  <c r="BC273"/>
  <c r="DF273" s="1"/>
  <c r="BB273"/>
  <c r="DE273" s="1"/>
  <c r="BA273"/>
  <c r="DD273" s="1"/>
  <c r="AZ273"/>
  <c r="DC273" s="1"/>
  <c r="AY273"/>
  <c r="DB273" s="1"/>
  <c r="AX273"/>
  <c r="DA273" s="1"/>
  <c r="AW273"/>
  <c r="CZ273" s="1"/>
  <c r="AV273"/>
  <c r="CY273" s="1"/>
  <c r="AU273"/>
  <c r="CX273" s="1"/>
  <c r="AT273"/>
  <c r="CW273" s="1"/>
  <c r="AS273"/>
  <c r="CV273" s="1"/>
  <c r="AR273"/>
  <c r="CU273" s="1"/>
  <c r="AQ273"/>
  <c r="CT273" s="1"/>
  <c r="AP273"/>
  <c r="CS273" s="1"/>
  <c r="AO273"/>
  <c r="CR273" s="1"/>
  <c r="AN273"/>
  <c r="CQ273" s="1"/>
  <c r="AM273"/>
  <c r="CP273" s="1"/>
  <c r="AL273"/>
  <c r="CO273" s="1"/>
  <c r="AK273"/>
  <c r="CN273" s="1"/>
  <c r="BD249"/>
  <c r="DG249" s="1"/>
  <c r="BC249"/>
  <c r="DF249" s="1"/>
  <c r="BB249"/>
  <c r="DE249" s="1"/>
  <c r="BA249"/>
  <c r="DD249" s="1"/>
  <c r="AZ249"/>
  <c r="DC249" s="1"/>
  <c r="AY249"/>
  <c r="DB249" s="1"/>
  <c r="AX249"/>
  <c r="DA249" s="1"/>
  <c r="AW249"/>
  <c r="CZ249" s="1"/>
  <c r="AV249"/>
  <c r="CY249" s="1"/>
  <c r="AU249"/>
  <c r="CX249" s="1"/>
  <c r="AT249"/>
  <c r="CW249" s="1"/>
  <c r="AS249"/>
  <c r="CV249" s="1"/>
  <c r="AR249"/>
  <c r="CU249" s="1"/>
  <c r="AQ249"/>
  <c r="CT249" s="1"/>
  <c r="AP249"/>
  <c r="CS249" s="1"/>
  <c r="AO249"/>
  <c r="CR249" s="1"/>
  <c r="AN249"/>
  <c r="CQ249" s="1"/>
  <c r="AM249"/>
  <c r="CP249" s="1"/>
  <c r="AL249"/>
  <c r="CO249" s="1"/>
  <c r="AK249"/>
  <c r="CN249" s="1"/>
  <c r="BD233"/>
  <c r="DG233" s="1"/>
  <c r="BC233"/>
  <c r="DF233" s="1"/>
  <c r="BB233"/>
  <c r="DE233" s="1"/>
  <c r="BA233"/>
  <c r="DD233" s="1"/>
  <c r="AZ233"/>
  <c r="DC233" s="1"/>
  <c r="AY233"/>
  <c r="DB233" s="1"/>
  <c r="AX233"/>
  <c r="DA233" s="1"/>
  <c r="AW233"/>
  <c r="CZ233" s="1"/>
  <c r="AV233"/>
  <c r="CY233" s="1"/>
  <c r="AU233"/>
  <c r="CX233" s="1"/>
  <c r="AT233"/>
  <c r="CW233" s="1"/>
  <c r="AS233"/>
  <c r="CV233" s="1"/>
  <c r="AR233"/>
  <c r="CU233" s="1"/>
  <c r="AQ233"/>
  <c r="CT233" s="1"/>
  <c r="AP233"/>
  <c r="CS233" s="1"/>
  <c r="AO233"/>
  <c r="CR233" s="1"/>
  <c r="AN233"/>
  <c r="CQ233" s="1"/>
  <c r="AM233"/>
  <c r="CP233" s="1"/>
  <c r="AL233"/>
  <c r="CO233" s="1"/>
  <c r="AK233"/>
  <c r="CN233" s="1"/>
  <c r="BD218"/>
  <c r="DG218" s="1"/>
  <c r="BC218"/>
  <c r="DF218" s="1"/>
  <c r="BB218"/>
  <c r="DE218" s="1"/>
  <c r="BA218"/>
  <c r="DD218" s="1"/>
  <c r="AZ218"/>
  <c r="DC218" s="1"/>
  <c r="AY218"/>
  <c r="DB218" s="1"/>
  <c r="AX218"/>
  <c r="DA218" s="1"/>
  <c r="AW218"/>
  <c r="CZ218" s="1"/>
  <c r="AV218"/>
  <c r="CY218" s="1"/>
  <c r="AU218"/>
  <c r="CX218" s="1"/>
  <c r="AT218"/>
  <c r="CW218" s="1"/>
  <c r="AS218"/>
  <c r="CV218" s="1"/>
  <c r="AR218"/>
  <c r="CU218" s="1"/>
  <c r="AQ218"/>
  <c r="CT218" s="1"/>
  <c r="AP218"/>
  <c r="CS218" s="1"/>
  <c r="AO218"/>
  <c r="CR218" s="1"/>
  <c r="AN218"/>
  <c r="CQ218" s="1"/>
  <c r="AM218"/>
  <c r="CP218" s="1"/>
  <c r="AL218"/>
  <c r="CO218" s="1"/>
  <c r="AK218"/>
  <c r="CN218" s="1"/>
  <c r="BD200"/>
  <c r="DG200" s="1"/>
  <c r="BC200"/>
  <c r="DF200" s="1"/>
  <c r="BB200"/>
  <c r="DE200" s="1"/>
  <c r="BA200"/>
  <c r="DD200" s="1"/>
  <c r="AZ200"/>
  <c r="DC200" s="1"/>
  <c r="AY200"/>
  <c r="DB200" s="1"/>
  <c r="AX200"/>
  <c r="DA200" s="1"/>
  <c r="AW200"/>
  <c r="CZ200" s="1"/>
  <c r="AV200"/>
  <c r="CY200" s="1"/>
  <c r="AU200"/>
  <c r="CX200" s="1"/>
  <c r="AT200"/>
  <c r="CW200" s="1"/>
  <c r="AS200"/>
  <c r="CV200" s="1"/>
  <c r="AR200"/>
  <c r="CU200" s="1"/>
  <c r="AQ200"/>
  <c r="CT200" s="1"/>
  <c r="AP200"/>
  <c r="CS200" s="1"/>
  <c r="AO200"/>
  <c r="CR200" s="1"/>
  <c r="AN200"/>
  <c r="CQ200" s="1"/>
  <c r="AM200"/>
  <c r="CP200" s="1"/>
  <c r="AL200"/>
  <c r="CO200" s="1"/>
  <c r="AK200"/>
  <c r="CN200" s="1"/>
  <c r="BD184"/>
  <c r="DG184" s="1"/>
  <c r="BC184"/>
  <c r="DF184" s="1"/>
  <c r="BB184"/>
  <c r="DE184" s="1"/>
  <c r="BA184"/>
  <c r="DD184" s="1"/>
  <c r="AZ184"/>
  <c r="DC184" s="1"/>
  <c r="AY184"/>
  <c r="DB184" s="1"/>
  <c r="AX184"/>
  <c r="DA184" s="1"/>
  <c r="AW184"/>
  <c r="CZ184" s="1"/>
  <c r="AV184"/>
  <c r="CY184" s="1"/>
  <c r="AU184"/>
  <c r="CX184" s="1"/>
  <c r="AT184"/>
  <c r="CW184" s="1"/>
  <c r="AS184"/>
  <c r="CV184" s="1"/>
  <c r="AR184"/>
  <c r="CU184" s="1"/>
  <c r="AQ184"/>
  <c r="CT184" s="1"/>
  <c r="AP184"/>
  <c r="CS184" s="1"/>
  <c r="AO184"/>
  <c r="CR184" s="1"/>
  <c r="AN184"/>
  <c r="CQ184" s="1"/>
  <c r="AM184"/>
  <c r="CP184" s="1"/>
  <c r="AL184"/>
  <c r="CO184" s="1"/>
  <c r="AK184"/>
  <c r="CN184" s="1"/>
  <c r="BD174"/>
  <c r="DG174" s="1"/>
  <c r="BC174"/>
  <c r="DF174" s="1"/>
  <c r="BB174"/>
  <c r="DE174" s="1"/>
  <c r="BA174"/>
  <c r="DD174" s="1"/>
  <c r="AZ174"/>
  <c r="DC174" s="1"/>
  <c r="AY174"/>
  <c r="DB174" s="1"/>
  <c r="AX174"/>
  <c r="DA174" s="1"/>
  <c r="AW174"/>
  <c r="CZ174" s="1"/>
  <c r="AV174"/>
  <c r="CY174" s="1"/>
  <c r="AU174"/>
  <c r="CX174" s="1"/>
  <c r="AT174"/>
  <c r="CW174" s="1"/>
  <c r="AS174"/>
  <c r="CV174" s="1"/>
  <c r="AR174"/>
  <c r="CU174" s="1"/>
  <c r="AQ174"/>
  <c r="CT174" s="1"/>
  <c r="AP174"/>
  <c r="CS174" s="1"/>
  <c r="AO174"/>
  <c r="CR174" s="1"/>
  <c r="AN174"/>
  <c r="CQ174" s="1"/>
  <c r="AM174"/>
  <c r="CP174" s="1"/>
  <c r="AL174"/>
  <c r="CO174" s="1"/>
  <c r="AK174"/>
  <c r="CN174" s="1"/>
  <c r="BD164"/>
  <c r="DG164" s="1"/>
  <c r="BC164"/>
  <c r="DF164" s="1"/>
  <c r="BB164"/>
  <c r="DE164" s="1"/>
  <c r="BA164"/>
  <c r="DD164" s="1"/>
  <c r="AZ164"/>
  <c r="DC164" s="1"/>
  <c r="AY164"/>
  <c r="DB164" s="1"/>
  <c r="AX164"/>
  <c r="DA164" s="1"/>
  <c r="AW164"/>
  <c r="CZ164" s="1"/>
  <c r="AV164"/>
  <c r="CY164" s="1"/>
  <c r="AU164"/>
  <c r="CX164" s="1"/>
  <c r="AT164"/>
  <c r="CW164" s="1"/>
  <c r="AS164"/>
  <c r="CV164" s="1"/>
  <c r="AR164"/>
  <c r="CU164" s="1"/>
  <c r="AQ164"/>
  <c r="CT164" s="1"/>
  <c r="AP164"/>
  <c r="CS164" s="1"/>
  <c r="AO164"/>
  <c r="CR164" s="1"/>
  <c r="AN164"/>
  <c r="CQ164" s="1"/>
  <c r="AM164"/>
  <c r="CP164" s="1"/>
  <c r="AL164"/>
  <c r="CO164" s="1"/>
  <c r="AK164"/>
  <c r="CN164" s="1"/>
  <c r="BD148"/>
  <c r="DG148" s="1"/>
  <c r="BC148"/>
  <c r="DF148" s="1"/>
  <c r="BB148"/>
  <c r="DE148" s="1"/>
  <c r="BA148"/>
  <c r="DD148" s="1"/>
  <c r="AZ148"/>
  <c r="DC148" s="1"/>
  <c r="AY148"/>
  <c r="DB148" s="1"/>
  <c r="AX148"/>
  <c r="DA148" s="1"/>
  <c r="AW148"/>
  <c r="CZ148" s="1"/>
  <c r="AV148"/>
  <c r="CY148" s="1"/>
  <c r="AU148"/>
  <c r="CX148" s="1"/>
  <c r="AT148"/>
  <c r="CW148" s="1"/>
  <c r="AS148"/>
  <c r="CV148" s="1"/>
  <c r="AR148"/>
  <c r="CU148" s="1"/>
  <c r="AQ148"/>
  <c r="CT148" s="1"/>
  <c r="AP148"/>
  <c r="CS148" s="1"/>
  <c r="AO148"/>
  <c r="CR148" s="1"/>
  <c r="AN148"/>
  <c r="CQ148" s="1"/>
  <c r="AM148"/>
  <c r="CP148" s="1"/>
  <c r="AL148"/>
  <c r="CO148" s="1"/>
  <c r="AK148"/>
  <c r="CN148" s="1"/>
  <c r="BD130"/>
  <c r="DG130" s="1"/>
  <c r="BC130"/>
  <c r="DF130" s="1"/>
  <c r="BB130"/>
  <c r="DE130" s="1"/>
  <c r="BA130"/>
  <c r="DD130" s="1"/>
  <c r="AZ130"/>
  <c r="DC130" s="1"/>
  <c r="AY130"/>
  <c r="DB130" s="1"/>
  <c r="AX130"/>
  <c r="DA130" s="1"/>
  <c r="AW130"/>
  <c r="CZ130" s="1"/>
  <c r="AV130"/>
  <c r="CY130" s="1"/>
  <c r="AU130"/>
  <c r="CX130" s="1"/>
  <c r="AT130"/>
  <c r="CW130" s="1"/>
  <c r="AS130"/>
  <c r="CV130" s="1"/>
  <c r="AR130"/>
  <c r="CU130" s="1"/>
  <c r="AQ130"/>
  <c r="CT130" s="1"/>
  <c r="AP130"/>
  <c r="CS130" s="1"/>
  <c r="AO130"/>
  <c r="CR130" s="1"/>
  <c r="AN130"/>
  <c r="CQ130" s="1"/>
  <c r="AM130"/>
  <c r="CP130" s="1"/>
  <c r="AL130"/>
  <c r="CO130" s="1"/>
  <c r="AK130"/>
  <c r="CN130" s="1"/>
  <c r="BD115"/>
  <c r="DG115" s="1"/>
  <c r="BC115"/>
  <c r="DF115" s="1"/>
  <c r="BB115"/>
  <c r="DE115" s="1"/>
  <c r="BA115"/>
  <c r="DD115" s="1"/>
  <c r="AZ115"/>
  <c r="DC115" s="1"/>
  <c r="AY115"/>
  <c r="DB115" s="1"/>
  <c r="AX115"/>
  <c r="DA115" s="1"/>
  <c r="AW115"/>
  <c r="CZ115" s="1"/>
  <c r="AV115"/>
  <c r="CY115" s="1"/>
  <c r="AU115"/>
  <c r="CX115" s="1"/>
  <c r="AT115"/>
  <c r="CW115" s="1"/>
  <c r="AS115"/>
  <c r="CV115" s="1"/>
  <c r="AR115"/>
  <c r="CU115" s="1"/>
  <c r="AQ115"/>
  <c r="CT115" s="1"/>
  <c r="AP115"/>
  <c r="CS115" s="1"/>
  <c r="AO115"/>
  <c r="CR115" s="1"/>
  <c r="AN115"/>
  <c r="CQ115" s="1"/>
  <c r="AM115"/>
  <c r="CP115" s="1"/>
  <c r="AL115"/>
  <c r="CO115" s="1"/>
  <c r="AK115"/>
  <c r="CN115" s="1"/>
  <c r="BD64"/>
  <c r="DG64" s="1"/>
  <c r="BC64"/>
  <c r="DF64" s="1"/>
  <c r="BB64"/>
  <c r="DE64" s="1"/>
  <c r="BA64"/>
  <c r="DD64" s="1"/>
  <c r="AZ64"/>
  <c r="DC64" s="1"/>
  <c r="AY64"/>
  <c r="DB64" s="1"/>
  <c r="AX64"/>
  <c r="DA64" s="1"/>
  <c r="AW64"/>
  <c r="CZ64" s="1"/>
  <c r="AV64"/>
  <c r="CY64" s="1"/>
  <c r="AU64"/>
  <c r="CX64" s="1"/>
  <c r="AT64"/>
  <c r="CW64" s="1"/>
  <c r="AS64"/>
  <c r="CV64" s="1"/>
  <c r="AR64"/>
  <c r="CU64" s="1"/>
  <c r="AQ64"/>
  <c r="CT64" s="1"/>
  <c r="AP64"/>
  <c r="CS64" s="1"/>
  <c r="AO64"/>
  <c r="CR64" s="1"/>
  <c r="AN64"/>
  <c r="CQ64" s="1"/>
  <c r="AM64"/>
  <c r="CP64" s="1"/>
  <c r="AL64"/>
  <c r="CO64" s="1"/>
  <c r="AK64"/>
  <c r="CN64" s="1"/>
  <c r="BD47"/>
  <c r="DG47" s="1"/>
  <c r="BC47"/>
  <c r="DF47" s="1"/>
  <c r="BB47"/>
  <c r="DE47" s="1"/>
  <c r="BA47"/>
  <c r="DD47" s="1"/>
  <c r="AZ47"/>
  <c r="DC47" s="1"/>
  <c r="AY47"/>
  <c r="DB47" s="1"/>
  <c r="AX47"/>
  <c r="DA47" s="1"/>
  <c r="AW47"/>
  <c r="CZ47" s="1"/>
  <c r="AV47"/>
  <c r="CY47" s="1"/>
  <c r="AU47"/>
  <c r="CX47" s="1"/>
  <c r="AT47"/>
  <c r="CW47" s="1"/>
  <c r="AS47"/>
  <c r="CV47" s="1"/>
  <c r="AR47"/>
  <c r="CU47" s="1"/>
  <c r="AQ47"/>
  <c r="CT47" s="1"/>
  <c r="AP47"/>
  <c r="CS47" s="1"/>
  <c r="AO47"/>
  <c r="CR47" s="1"/>
  <c r="AN47"/>
  <c r="CQ47" s="1"/>
  <c r="AM47"/>
  <c r="CP47" s="1"/>
  <c r="AL47"/>
  <c r="CO47" s="1"/>
  <c r="AK47"/>
  <c r="CN47" s="1"/>
  <c r="BD42"/>
  <c r="DG42" s="1"/>
  <c r="BC42"/>
  <c r="DF42" s="1"/>
  <c r="BB42"/>
  <c r="DE42" s="1"/>
  <c r="BA42"/>
  <c r="DD42" s="1"/>
  <c r="AZ42"/>
  <c r="DC42" s="1"/>
  <c r="AY42"/>
  <c r="DB42" s="1"/>
  <c r="AX42"/>
  <c r="DA42" s="1"/>
  <c r="AW42"/>
  <c r="CZ42" s="1"/>
  <c r="AV42"/>
  <c r="CY42" s="1"/>
  <c r="AU42"/>
  <c r="CX42" s="1"/>
  <c r="AT42"/>
  <c r="CW42" s="1"/>
  <c r="AS42"/>
  <c r="CV42" s="1"/>
  <c r="AR42"/>
  <c r="CU42" s="1"/>
  <c r="AQ42"/>
  <c r="CT42" s="1"/>
  <c r="AP42"/>
  <c r="CS42" s="1"/>
  <c r="AO42"/>
  <c r="CR42" s="1"/>
  <c r="AN42"/>
  <c r="CQ42" s="1"/>
  <c r="AM42"/>
  <c r="CP42" s="1"/>
  <c r="AL42"/>
  <c r="CO42" s="1"/>
  <c r="AK42"/>
  <c r="CN42" s="1"/>
  <c r="BD31"/>
  <c r="DG31" s="1"/>
  <c r="BC31"/>
  <c r="DF31" s="1"/>
  <c r="BB31"/>
  <c r="DE31" s="1"/>
  <c r="BA31"/>
  <c r="DD31" s="1"/>
  <c r="AZ31"/>
  <c r="DC31" s="1"/>
  <c r="AY31"/>
  <c r="DB31" s="1"/>
  <c r="AX31"/>
  <c r="DA31" s="1"/>
  <c r="AW31"/>
  <c r="CZ31" s="1"/>
  <c r="AV31"/>
  <c r="CY31" s="1"/>
  <c r="AU31"/>
  <c r="CX31" s="1"/>
  <c r="AT31"/>
  <c r="CW31" s="1"/>
  <c r="AS31"/>
  <c r="CV31" s="1"/>
  <c r="AR31"/>
  <c r="CU31" s="1"/>
  <c r="AQ31"/>
  <c r="CT31" s="1"/>
  <c r="AP31"/>
  <c r="CS31" s="1"/>
  <c r="AO31"/>
  <c r="CR31" s="1"/>
  <c r="AN31"/>
  <c r="CQ31" s="1"/>
  <c r="AM31"/>
  <c r="CP31" s="1"/>
  <c r="AL31"/>
  <c r="CO31" s="1"/>
  <c r="AK31"/>
  <c r="CN31" s="1"/>
  <c r="BD25"/>
  <c r="DG25" s="1"/>
  <c r="BC25"/>
  <c r="DF25" s="1"/>
  <c r="BB25"/>
  <c r="DE25" s="1"/>
  <c r="BA25"/>
  <c r="DD25" s="1"/>
  <c r="AZ25"/>
  <c r="DC25" s="1"/>
  <c r="AY25"/>
  <c r="DB25" s="1"/>
  <c r="AX25"/>
  <c r="DA25" s="1"/>
  <c r="AW25"/>
  <c r="CZ25" s="1"/>
  <c r="AV25"/>
  <c r="CY25" s="1"/>
  <c r="AU25"/>
  <c r="CX25" s="1"/>
  <c r="AT25"/>
  <c r="CW25" s="1"/>
  <c r="AS25"/>
  <c r="CV25" s="1"/>
  <c r="AR25"/>
  <c r="CU25" s="1"/>
  <c r="AQ25"/>
  <c r="CT25" s="1"/>
  <c r="AP25"/>
  <c r="CS25" s="1"/>
  <c r="AO25"/>
  <c r="CR25" s="1"/>
  <c r="AN25"/>
  <c r="CQ25" s="1"/>
  <c r="AM25"/>
  <c r="CP25" s="1"/>
  <c r="AL25"/>
  <c r="CO25" s="1"/>
  <c r="AK25"/>
  <c r="CN25" s="1"/>
  <c r="BD19"/>
  <c r="DG19" s="1"/>
  <c r="BC19"/>
  <c r="DF19" s="1"/>
  <c r="BB19"/>
  <c r="DE19" s="1"/>
  <c r="BA19"/>
  <c r="DD19" s="1"/>
  <c r="AZ19"/>
  <c r="DC19" s="1"/>
  <c r="AY19"/>
  <c r="DB19" s="1"/>
  <c r="AX19"/>
  <c r="DA19" s="1"/>
  <c r="AW19"/>
  <c r="CZ19" s="1"/>
  <c r="AV19"/>
  <c r="CY19" s="1"/>
  <c r="AU19"/>
  <c r="CX19" s="1"/>
  <c r="AT19"/>
  <c r="CW19" s="1"/>
  <c r="AS19"/>
  <c r="CV19" s="1"/>
  <c r="AR19"/>
  <c r="CU19" s="1"/>
  <c r="AQ19"/>
  <c r="CT19" s="1"/>
  <c r="AP19"/>
  <c r="CS19" s="1"/>
  <c r="AO19"/>
  <c r="CR19" s="1"/>
  <c r="AN19"/>
  <c r="CQ19" s="1"/>
  <c r="AM19"/>
  <c r="CP19" s="1"/>
  <c r="AL19"/>
  <c r="CO19" s="1"/>
  <c r="AK19"/>
  <c r="CN19" s="1"/>
  <c r="BD14"/>
  <c r="DG14" s="1"/>
  <c r="BC14"/>
  <c r="DF14" s="1"/>
  <c r="BB14"/>
  <c r="DE14" s="1"/>
  <c r="BA14"/>
  <c r="DD14" s="1"/>
  <c r="AZ14"/>
  <c r="DC14" s="1"/>
  <c r="AY14"/>
  <c r="DB14" s="1"/>
  <c r="AX14"/>
  <c r="DA14" s="1"/>
  <c r="AW14"/>
  <c r="CZ14" s="1"/>
  <c r="AV14"/>
  <c r="CY14" s="1"/>
  <c r="AU14"/>
  <c r="CX14" s="1"/>
  <c r="AT14"/>
  <c r="CW14" s="1"/>
  <c r="AS14"/>
  <c r="CV14" s="1"/>
  <c r="AR14"/>
  <c r="CU14" s="1"/>
  <c r="AQ14"/>
  <c r="CT14" s="1"/>
  <c r="AP14"/>
  <c r="CS14" s="1"/>
  <c r="AO14"/>
  <c r="CR14" s="1"/>
  <c r="AN14"/>
  <c r="CQ14" s="1"/>
  <c r="AM14"/>
  <c r="CP14" s="1"/>
  <c r="AL14"/>
  <c r="CO14" s="1"/>
  <c r="AK14"/>
  <c r="CN14" s="1"/>
  <c r="BD10"/>
  <c r="DG10" s="1"/>
  <c r="BC10"/>
  <c r="DF10" s="1"/>
  <c r="BB10"/>
  <c r="DE10" s="1"/>
  <c r="BA10"/>
  <c r="DD10" s="1"/>
  <c r="AZ10"/>
  <c r="DC10" s="1"/>
  <c r="AY10"/>
  <c r="DB10" s="1"/>
  <c r="AX10"/>
  <c r="DA10" s="1"/>
  <c r="AW10"/>
  <c r="CZ10" s="1"/>
  <c r="AV10"/>
  <c r="CY10" s="1"/>
  <c r="AU10"/>
  <c r="CX10" s="1"/>
  <c r="AT10"/>
  <c r="CW10" s="1"/>
  <c r="AS10"/>
  <c r="CV10" s="1"/>
  <c r="AR10"/>
  <c r="CU10" s="1"/>
  <c r="AQ10"/>
  <c r="CT10" s="1"/>
  <c r="AP10"/>
  <c r="CS10" s="1"/>
  <c r="AO10"/>
  <c r="CR10" s="1"/>
  <c r="AN10"/>
  <c r="CQ10" s="1"/>
  <c r="AM10"/>
  <c r="CP10" s="1"/>
  <c r="AL10"/>
  <c r="CO10" s="1"/>
  <c r="AK10"/>
  <c r="CN10" s="1"/>
  <c r="K765"/>
  <c r="BN765" s="1"/>
  <c r="K749"/>
  <c r="BN749" s="1"/>
  <c r="AH1015"/>
  <c r="CK1015" s="1"/>
  <c r="AG1015"/>
  <c r="CJ1015" s="1"/>
  <c r="AF1015"/>
  <c r="CI1015" s="1"/>
  <c r="AE1015"/>
  <c r="CH1015" s="1"/>
  <c r="AD1015"/>
  <c r="CG1015" s="1"/>
  <c r="AC1015"/>
  <c r="CF1015" s="1"/>
  <c r="AB1015"/>
  <c r="CE1015" s="1"/>
  <c r="AA1015"/>
  <c r="CD1015" s="1"/>
  <c r="Z1015"/>
  <c r="CC1015" s="1"/>
  <c r="Y1015"/>
  <c r="CB1015" s="1"/>
  <c r="X1015"/>
  <c r="CA1015" s="1"/>
  <c r="W1015"/>
  <c r="BZ1015" s="1"/>
  <c r="V1015"/>
  <c r="BY1015" s="1"/>
  <c r="U1015"/>
  <c r="BX1015" s="1"/>
  <c r="T1015"/>
  <c r="BW1015" s="1"/>
  <c r="S1015"/>
  <c r="BV1015" s="1"/>
  <c r="R1015"/>
  <c r="BU1015" s="1"/>
  <c r="Q1015"/>
  <c r="BT1015" s="1"/>
  <c r="P1015"/>
  <c r="BS1015" s="1"/>
  <c r="O1015"/>
  <c r="BR1015" s="1"/>
  <c r="N1015"/>
  <c r="BQ1015" s="1"/>
  <c r="M1015"/>
  <c r="BP1015" s="1"/>
  <c r="L1015"/>
  <c r="BO1015" s="1"/>
  <c r="AH1000"/>
  <c r="CK1000" s="1"/>
  <c r="AG1000"/>
  <c r="CJ1000" s="1"/>
  <c r="AF1000"/>
  <c r="CI1000" s="1"/>
  <c r="AE1000"/>
  <c r="CH1000" s="1"/>
  <c r="AD1000"/>
  <c r="CG1000" s="1"/>
  <c r="AC1000"/>
  <c r="CF1000" s="1"/>
  <c r="AB1000"/>
  <c r="CE1000" s="1"/>
  <c r="AA1000"/>
  <c r="CD1000" s="1"/>
  <c r="Z1000"/>
  <c r="CC1000" s="1"/>
  <c r="Y1000"/>
  <c r="CB1000" s="1"/>
  <c r="X1000"/>
  <c r="CA1000" s="1"/>
  <c r="W1000"/>
  <c r="BZ1000" s="1"/>
  <c r="V1000"/>
  <c r="BY1000" s="1"/>
  <c r="U1000"/>
  <c r="BX1000" s="1"/>
  <c r="T1000"/>
  <c r="BW1000" s="1"/>
  <c r="S1000"/>
  <c r="BV1000" s="1"/>
  <c r="R1000"/>
  <c r="BU1000" s="1"/>
  <c r="Q1000"/>
  <c r="BT1000" s="1"/>
  <c r="P1000"/>
  <c r="BS1000" s="1"/>
  <c r="O1000"/>
  <c r="BR1000" s="1"/>
  <c r="N1000"/>
  <c r="BQ1000" s="1"/>
  <c r="M1000"/>
  <c r="BP1000" s="1"/>
  <c r="L1000"/>
  <c r="BO1000" s="1"/>
  <c r="AH985"/>
  <c r="CK985" s="1"/>
  <c r="AG985"/>
  <c r="CJ985" s="1"/>
  <c r="AF985"/>
  <c r="CI985" s="1"/>
  <c r="AE985"/>
  <c r="CH985" s="1"/>
  <c r="AD985"/>
  <c r="CG985" s="1"/>
  <c r="AC985"/>
  <c r="CF985" s="1"/>
  <c r="AB985"/>
  <c r="CE985" s="1"/>
  <c r="AA985"/>
  <c r="CD985" s="1"/>
  <c r="Z985"/>
  <c r="CC985" s="1"/>
  <c r="Y985"/>
  <c r="CB985" s="1"/>
  <c r="X985"/>
  <c r="CA985" s="1"/>
  <c r="W985"/>
  <c r="BZ985" s="1"/>
  <c r="V985"/>
  <c r="BY985" s="1"/>
  <c r="U985"/>
  <c r="BX985" s="1"/>
  <c r="T985"/>
  <c r="BW985" s="1"/>
  <c r="S985"/>
  <c r="BV985" s="1"/>
  <c r="R985"/>
  <c r="BU985" s="1"/>
  <c r="Q985"/>
  <c r="BT985" s="1"/>
  <c r="P985"/>
  <c r="BS985" s="1"/>
  <c r="O985"/>
  <c r="BR985" s="1"/>
  <c r="N985"/>
  <c r="BQ985" s="1"/>
  <c r="M985"/>
  <c r="BP985" s="1"/>
  <c r="L985"/>
  <c r="BO985" s="1"/>
  <c r="AH891"/>
  <c r="CK891" s="1"/>
  <c r="AG891"/>
  <c r="CJ891" s="1"/>
  <c r="AF891"/>
  <c r="CI891" s="1"/>
  <c r="AE891"/>
  <c r="CH891" s="1"/>
  <c r="AD891"/>
  <c r="CG891" s="1"/>
  <c r="AC891"/>
  <c r="CF891" s="1"/>
  <c r="AB891"/>
  <c r="CE891" s="1"/>
  <c r="AA891"/>
  <c r="CD891" s="1"/>
  <c r="Z891"/>
  <c r="CC891" s="1"/>
  <c r="Y891"/>
  <c r="CB891" s="1"/>
  <c r="X891"/>
  <c r="CA891" s="1"/>
  <c r="W891"/>
  <c r="BZ891" s="1"/>
  <c r="V891"/>
  <c r="BY891" s="1"/>
  <c r="U891"/>
  <c r="BX891" s="1"/>
  <c r="T891"/>
  <c r="BW891" s="1"/>
  <c r="S891"/>
  <c r="BV891" s="1"/>
  <c r="R891"/>
  <c r="BU891" s="1"/>
  <c r="Q891"/>
  <c r="BT891" s="1"/>
  <c r="P891"/>
  <c r="BS891" s="1"/>
  <c r="O891"/>
  <c r="BR891" s="1"/>
  <c r="N891"/>
  <c r="BQ891" s="1"/>
  <c r="M891"/>
  <c r="BP891" s="1"/>
  <c r="L891"/>
  <c r="BO891" s="1"/>
  <c r="AH875"/>
  <c r="CK875" s="1"/>
  <c r="AG875"/>
  <c r="CJ875" s="1"/>
  <c r="AF875"/>
  <c r="CI875" s="1"/>
  <c r="AE875"/>
  <c r="CH875" s="1"/>
  <c r="AD875"/>
  <c r="CG875" s="1"/>
  <c r="AC875"/>
  <c r="CF875" s="1"/>
  <c r="AB875"/>
  <c r="CE875" s="1"/>
  <c r="AA875"/>
  <c r="CD875" s="1"/>
  <c r="Z875"/>
  <c r="CC875" s="1"/>
  <c r="Y875"/>
  <c r="CB875" s="1"/>
  <c r="X875"/>
  <c r="CA875" s="1"/>
  <c r="W875"/>
  <c r="BZ875" s="1"/>
  <c r="V875"/>
  <c r="BY875" s="1"/>
  <c r="U875"/>
  <c r="BX875" s="1"/>
  <c r="T875"/>
  <c r="BW875" s="1"/>
  <c r="S875"/>
  <c r="BV875" s="1"/>
  <c r="R875"/>
  <c r="BU875" s="1"/>
  <c r="Q875"/>
  <c r="BT875" s="1"/>
  <c r="P875"/>
  <c r="BS875" s="1"/>
  <c r="O875"/>
  <c r="BR875" s="1"/>
  <c r="N875"/>
  <c r="BQ875" s="1"/>
  <c r="M875"/>
  <c r="BP875" s="1"/>
  <c r="L875"/>
  <c r="BO875" s="1"/>
  <c r="AH733"/>
  <c r="CK733" s="1"/>
  <c r="AG733"/>
  <c r="CJ733" s="1"/>
  <c r="AF733"/>
  <c r="CI733" s="1"/>
  <c r="AE733"/>
  <c r="CH733" s="1"/>
  <c r="AD733"/>
  <c r="CG733" s="1"/>
  <c r="AC733"/>
  <c r="CF733" s="1"/>
  <c r="AB733"/>
  <c r="CE733" s="1"/>
  <c r="AA733"/>
  <c r="CD733" s="1"/>
  <c r="Z733"/>
  <c r="CC733" s="1"/>
  <c r="Y733"/>
  <c r="CB733" s="1"/>
  <c r="X733"/>
  <c r="CA733" s="1"/>
  <c r="W733"/>
  <c r="BZ733" s="1"/>
  <c r="V733"/>
  <c r="BY733" s="1"/>
  <c r="U733"/>
  <c r="BX733" s="1"/>
  <c r="T733"/>
  <c r="BW733" s="1"/>
  <c r="S733"/>
  <c r="BV733" s="1"/>
  <c r="R733"/>
  <c r="BU733" s="1"/>
  <c r="Q733"/>
  <c r="BT733" s="1"/>
  <c r="P733"/>
  <c r="BS733" s="1"/>
  <c r="O733"/>
  <c r="BR733" s="1"/>
  <c r="N733"/>
  <c r="BQ733" s="1"/>
  <c r="M733"/>
  <c r="BP733" s="1"/>
  <c r="L733"/>
  <c r="BO733" s="1"/>
  <c r="AH718"/>
  <c r="CK718" s="1"/>
  <c r="AG718"/>
  <c r="CJ718" s="1"/>
  <c r="AF718"/>
  <c r="CI718" s="1"/>
  <c r="AE718"/>
  <c r="CH718" s="1"/>
  <c r="AD718"/>
  <c r="CG718" s="1"/>
  <c r="AC718"/>
  <c r="CF718" s="1"/>
  <c r="AB718"/>
  <c r="CE718" s="1"/>
  <c r="AA718"/>
  <c r="CD718" s="1"/>
  <c r="Z718"/>
  <c r="CC718" s="1"/>
  <c r="Y718"/>
  <c r="CB718" s="1"/>
  <c r="X718"/>
  <c r="CA718" s="1"/>
  <c r="W718"/>
  <c r="BZ718" s="1"/>
  <c r="V718"/>
  <c r="BY718" s="1"/>
  <c r="U718"/>
  <c r="BX718" s="1"/>
  <c r="T718"/>
  <c r="BW718" s="1"/>
  <c r="S718"/>
  <c r="BV718" s="1"/>
  <c r="R718"/>
  <c r="BU718" s="1"/>
  <c r="Q718"/>
  <c r="BT718" s="1"/>
  <c r="P718"/>
  <c r="BS718" s="1"/>
  <c r="O718"/>
  <c r="BR718" s="1"/>
  <c r="N718"/>
  <c r="BQ718" s="1"/>
  <c r="M718"/>
  <c r="BP718" s="1"/>
  <c r="L718"/>
  <c r="BO718" s="1"/>
  <c r="AH703"/>
  <c r="CK703" s="1"/>
  <c r="AG703"/>
  <c r="CJ703" s="1"/>
  <c r="AF703"/>
  <c r="CI703" s="1"/>
  <c r="AE703"/>
  <c r="CH703" s="1"/>
  <c r="AD703"/>
  <c r="CG703" s="1"/>
  <c r="AC703"/>
  <c r="CF703" s="1"/>
  <c r="AB703"/>
  <c r="CE703" s="1"/>
  <c r="AA703"/>
  <c r="CD703" s="1"/>
  <c r="Z703"/>
  <c r="CC703" s="1"/>
  <c r="Y703"/>
  <c r="CB703" s="1"/>
  <c r="X703"/>
  <c r="CA703" s="1"/>
  <c r="W703"/>
  <c r="BZ703" s="1"/>
  <c r="V703"/>
  <c r="BY703" s="1"/>
  <c r="U703"/>
  <c r="BX703" s="1"/>
  <c r="T703"/>
  <c r="BW703" s="1"/>
  <c r="S703"/>
  <c r="BV703" s="1"/>
  <c r="R703"/>
  <c r="BU703" s="1"/>
  <c r="Q703"/>
  <c r="BT703" s="1"/>
  <c r="P703"/>
  <c r="BS703" s="1"/>
  <c r="O703"/>
  <c r="BR703" s="1"/>
  <c r="N703"/>
  <c r="BQ703" s="1"/>
  <c r="M703"/>
  <c r="BP703" s="1"/>
  <c r="L703"/>
  <c r="BO703" s="1"/>
  <c r="AH688"/>
  <c r="CK688" s="1"/>
  <c r="AG688"/>
  <c r="CJ688" s="1"/>
  <c r="AF688"/>
  <c r="CI688" s="1"/>
  <c r="AE688"/>
  <c r="CH688" s="1"/>
  <c r="AD688"/>
  <c r="CG688" s="1"/>
  <c r="AC688"/>
  <c r="CF688" s="1"/>
  <c r="AB688"/>
  <c r="CE688" s="1"/>
  <c r="AA688"/>
  <c r="CD688" s="1"/>
  <c r="Z688"/>
  <c r="CC688" s="1"/>
  <c r="Y688"/>
  <c r="CB688" s="1"/>
  <c r="X688"/>
  <c r="CA688" s="1"/>
  <c r="W688"/>
  <c r="BZ688" s="1"/>
  <c r="V688"/>
  <c r="BY688" s="1"/>
  <c r="U688"/>
  <c r="BX688" s="1"/>
  <c r="T688"/>
  <c r="BW688" s="1"/>
  <c r="S688"/>
  <c r="BV688" s="1"/>
  <c r="R688"/>
  <c r="BU688" s="1"/>
  <c r="Q688"/>
  <c r="BT688" s="1"/>
  <c r="P688"/>
  <c r="BS688" s="1"/>
  <c r="O688"/>
  <c r="BR688" s="1"/>
  <c r="N688"/>
  <c r="BQ688" s="1"/>
  <c r="M688"/>
  <c r="BP688" s="1"/>
  <c r="L688"/>
  <c r="BO688" s="1"/>
  <c r="AH673"/>
  <c r="CK673" s="1"/>
  <c r="AG673"/>
  <c r="CJ673" s="1"/>
  <c r="AF673"/>
  <c r="CI673" s="1"/>
  <c r="AE673"/>
  <c r="CH673" s="1"/>
  <c r="AD673"/>
  <c r="CG673" s="1"/>
  <c r="AC673"/>
  <c r="CF673" s="1"/>
  <c r="AB673"/>
  <c r="CE673" s="1"/>
  <c r="AA673"/>
  <c r="CD673" s="1"/>
  <c r="Z673"/>
  <c r="CC673" s="1"/>
  <c r="Y673"/>
  <c r="CB673" s="1"/>
  <c r="X673"/>
  <c r="CA673" s="1"/>
  <c r="W673"/>
  <c r="BZ673" s="1"/>
  <c r="V673"/>
  <c r="BY673" s="1"/>
  <c r="U673"/>
  <c r="BX673" s="1"/>
  <c r="T673"/>
  <c r="BW673" s="1"/>
  <c r="S673"/>
  <c r="BV673" s="1"/>
  <c r="R673"/>
  <c r="BU673" s="1"/>
  <c r="Q673"/>
  <c r="BT673" s="1"/>
  <c r="P673"/>
  <c r="BS673" s="1"/>
  <c r="O673"/>
  <c r="BR673" s="1"/>
  <c r="N673"/>
  <c r="BQ673" s="1"/>
  <c r="M673"/>
  <c r="BP673" s="1"/>
  <c r="L673"/>
  <c r="BO673" s="1"/>
  <c r="AH659"/>
  <c r="CK659" s="1"/>
  <c r="AG659"/>
  <c r="CJ659" s="1"/>
  <c r="AF659"/>
  <c r="CI659" s="1"/>
  <c r="AE659"/>
  <c r="CH659" s="1"/>
  <c r="AD659"/>
  <c r="CG659" s="1"/>
  <c r="AC659"/>
  <c r="CF659" s="1"/>
  <c r="AB659"/>
  <c r="CE659" s="1"/>
  <c r="AA659"/>
  <c r="CD659" s="1"/>
  <c r="Z659"/>
  <c r="CC659" s="1"/>
  <c r="Y659"/>
  <c r="CB659" s="1"/>
  <c r="X659"/>
  <c r="CA659" s="1"/>
  <c r="W659"/>
  <c r="BZ659" s="1"/>
  <c r="V659"/>
  <c r="BY659" s="1"/>
  <c r="U659"/>
  <c r="BX659" s="1"/>
  <c r="T659"/>
  <c r="BW659" s="1"/>
  <c r="S659"/>
  <c r="BV659" s="1"/>
  <c r="R659"/>
  <c r="BU659" s="1"/>
  <c r="Q659"/>
  <c r="BT659" s="1"/>
  <c r="P659"/>
  <c r="BS659" s="1"/>
  <c r="O659"/>
  <c r="BR659" s="1"/>
  <c r="N659"/>
  <c r="BQ659" s="1"/>
  <c r="M659"/>
  <c r="BP659" s="1"/>
  <c r="L659"/>
  <c r="BO659" s="1"/>
  <c r="AH645"/>
  <c r="CK645" s="1"/>
  <c r="AG645"/>
  <c r="CJ645" s="1"/>
  <c r="AF645"/>
  <c r="CI645" s="1"/>
  <c r="AE645"/>
  <c r="CH645" s="1"/>
  <c r="AD645"/>
  <c r="CG645" s="1"/>
  <c r="AC645"/>
  <c r="CF645" s="1"/>
  <c r="AB645"/>
  <c r="CE645" s="1"/>
  <c r="AA645"/>
  <c r="CD645" s="1"/>
  <c r="Z645"/>
  <c r="CC645" s="1"/>
  <c r="Y645"/>
  <c r="CB645" s="1"/>
  <c r="X645"/>
  <c r="CA645" s="1"/>
  <c r="W645"/>
  <c r="BZ645" s="1"/>
  <c r="V645"/>
  <c r="BY645" s="1"/>
  <c r="U645"/>
  <c r="BX645" s="1"/>
  <c r="T645"/>
  <c r="BW645" s="1"/>
  <c r="S645"/>
  <c r="BV645" s="1"/>
  <c r="R645"/>
  <c r="BU645" s="1"/>
  <c r="Q645"/>
  <c r="BT645" s="1"/>
  <c r="P645"/>
  <c r="BS645" s="1"/>
  <c r="O645"/>
  <c r="BR645" s="1"/>
  <c r="N645"/>
  <c r="BQ645" s="1"/>
  <c r="M645"/>
  <c r="BP645" s="1"/>
  <c r="L645"/>
  <c r="BO645" s="1"/>
  <c r="AH628"/>
  <c r="CK628" s="1"/>
  <c r="AG628"/>
  <c r="CJ628" s="1"/>
  <c r="AF628"/>
  <c r="CI628" s="1"/>
  <c r="AE628"/>
  <c r="CH628" s="1"/>
  <c r="AD628"/>
  <c r="CG628" s="1"/>
  <c r="AC628"/>
  <c r="CF628" s="1"/>
  <c r="AB628"/>
  <c r="CE628" s="1"/>
  <c r="AA628"/>
  <c r="CD628" s="1"/>
  <c r="Z628"/>
  <c r="CC628" s="1"/>
  <c r="Y628"/>
  <c r="CB628" s="1"/>
  <c r="X628"/>
  <c r="CA628" s="1"/>
  <c r="W628"/>
  <c r="BZ628" s="1"/>
  <c r="V628"/>
  <c r="BY628" s="1"/>
  <c r="U628"/>
  <c r="BX628" s="1"/>
  <c r="T628"/>
  <c r="BW628" s="1"/>
  <c r="S628"/>
  <c r="BV628" s="1"/>
  <c r="R628"/>
  <c r="BU628" s="1"/>
  <c r="Q628"/>
  <c r="BT628" s="1"/>
  <c r="P628"/>
  <c r="BS628" s="1"/>
  <c r="O628"/>
  <c r="BR628" s="1"/>
  <c r="N628"/>
  <c r="BQ628" s="1"/>
  <c r="M628"/>
  <c r="BP628" s="1"/>
  <c r="L628"/>
  <c r="BO628" s="1"/>
  <c r="AH613"/>
  <c r="CK613" s="1"/>
  <c r="AG613"/>
  <c r="CJ613" s="1"/>
  <c r="AF613"/>
  <c r="CI613" s="1"/>
  <c r="AE613"/>
  <c r="CH613" s="1"/>
  <c r="AD613"/>
  <c r="CG613" s="1"/>
  <c r="AC613"/>
  <c r="CF613" s="1"/>
  <c r="AB613"/>
  <c r="CE613" s="1"/>
  <c r="AA613"/>
  <c r="CD613" s="1"/>
  <c r="Z613"/>
  <c r="CC613" s="1"/>
  <c r="Y613"/>
  <c r="CB613" s="1"/>
  <c r="X613"/>
  <c r="CA613" s="1"/>
  <c r="W613"/>
  <c r="BZ613" s="1"/>
  <c r="V613"/>
  <c r="BY613" s="1"/>
  <c r="U613"/>
  <c r="BX613" s="1"/>
  <c r="T613"/>
  <c r="BW613" s="1"/>
  <c r="S613"/>
  <c r="BV613" s="1"/>
  <c r="R613"/>
  <c r="BU613" s="1"/>
  <c r="Q613"/>
  <c r="BT613" s="1"/>
  <c r="P613"/>
  <c r="BS613" s="1"/>
  <c r="O613"/>
  <c r="BR613" s="1"/>
  <c r="N613"/>
  <c r="BQ613" s="1"/>
  <c r="M613"/>
  <c r="BP613" s="1"/>
  <c r="L613"/>
  <c r="BO613" s="1"/>
  <c r="AH597"/>
  <c r="CK597" s="1"/>
  <c r="AG597"/>
  <c r="CJ597" s="1"/>
  <c r="AF597"/>
  <c r="CI597" s="1"/>
  <c r="AE597"/>
  <c r="CH597" s="1"/>
  <c r="AD597"/>
  <c r="CG597" s="1"/>
  <c r="AC597"/>
  <c r="CF597" s="1"/>
  <c r="AB597"/>
  <c r="CE597" s="1"/>
  <c r="AA597"/>
  <c r="CD597" s="1"/>
  <c r="Z597"/>
  <c r="CC597" s="1"/>
  <c r="Y597"/>
  <c r="CB597" s="1"/>
  <c r="X597"/>
  <c r="CA597" s="1"/>
  <c r="W597"/>
  <c r="BZ597" s="1"/>
  <c r="V597"/>
  <c r="BY597" s="1"/>
  <c r="U597"/>
  <c r="BX597" s="1"/>
  <c r="T597"/>
  <c r="BW597" s="1"/>
  <c r="S597"/>
  <c r="BV597" s="1"/>
  <c r="R597"/>
  <c r="BU597" s="1"/>
  <c r="Q597"/>
  <c r="BT597" s="1"/>
  <c r="P597"/>
  <c r="BS597" s="1"/>
  <c r="O597"/>
  <c r="BR597" s="1"/>
  <c r="N597"/>
  <c r="BQ597" s="1"/>
  <c r="M597"/>
  <c r="BP597" s="1"/>
  <c r="L597"/>
  <c r="BO597" s="1"/>
  <c r="AH581"/>
  <c r="CK581" s="1"/>
  <c r="AG581"/>
  <c r="CJ581" s="1"/>
  <c r="AF581"/>
  <c r="CI581" s="1"/>
  <c r="AE581"/>
  <c r="CH581" s="1"/>
  <c r="AD581"/>
  <c r="CG581" s="1"/>
  <c r="AC581"/>
  <c r="CF581" s="1"/>
  <c r="AB581"/>
  <c r="CE581" s="1"/>
  <c r="AA581"/>
  <c r="CD581" s="1"/>
  <c r="Z581"/>
  <c r="CC581" s="1"/>
  <c r="Y581"/>
  <c r="CB581" s="1"/>
  <c r="X581"/>
  <c r="CA581" s="1"/>
  <c r="W581"/>
  <c r="BZ581" s="1"/>
  <c r="V581"/>
  <c r="BY581" s="1"/>
  <c r="U581"/>
  <c r="BX581" s="1"/>
  <c r="T581"/>
  <c r="BW581" s="1"/>
  <c r="S581"/>
  <c r="BV581" s="1"/>
  <c r="R581"/>
  <c r="BU581" s="1"/>
  <c r="Q581"/>
  <c r="BT581" s="1"/>
  <c r="P581"/>
  <c r="BS581" s="1"/>
  <c r="O581"/>
  <c r="BR581" s="1"/>
  <c r="N581"/>
  <c r="BQ581" s="1"/>
  <c r="M581"/>
  <c r="BP581" s="1"/>
  <c r="L581"/>
  <c r="BO581" s="1"/>
  <c r="AH566"/>
  <c r="CK566" s="1"/>
  <c r="AG566"/>
  <c r="CJ566" s="1"/>
  <c r="AF566"/>
  <c r="CI566" s="1"/>
  <c r="AE566"/>
  <c r="CH566" s="1"/>
  <c r="AD566"/>
  <c r="CG566" s="1"/>
  <c r="AC566"/>
  <c r="CF566" s="1"/>
  <c r="AB566"/>
  <c r="CE566" s="1"/>
  <c r="AA566"/>
  <c r="CD566" s="1"/>
  <c r="Z566"/>
  <c r="CC566" s="1"/>
  <c r="Y566"/>
  <c r="CB566" s="1"/>
  <c r="X566"/>
  <c r="CA566" s="1"/>
  <c r="W566"/>
  <c r="BZ566" s="1"/>
  <c r="V566"/>
  <c r="BY566" s="1"/>
  <c r="U566"/>
  <c r="BX566" s="1"/>
  <c r="T566"/>
  <c r="BW566" s="1"/>
  <c r="S566"/>
  <c r="BV566" s="1"/>
  <c r="R566"/>
  <c r="BU566" s="1"/>
  <c r="Q566"/>
  <c r="BT566" s="1"/>
  <c r="P566"/>
  <c r="BS566" s="1"/>
  <c r="O566"/>
  <c r="BR566" s="1"/>
  <c r="N566"/>
  <c r="BQ566" s="1"/>
  <c r="M566"/>
  <c r="BP566" s="1"/>
  <c r="L566"/>
  <c r="BO566" s="1"/>
  <c r="AH548"/>
  <c r="CK548" s="1"/>
  <c r="AG548"/>
  <c r="CJ548" s="1"/>
  <c r="AF548"/>
  <c r="CI548" s="1"/>
  <c r="AE548"/>
  <c r="CH548" s="1"/>
  <c r="AD548"/>
  <c r="CG548" s="1"/>
  <c r="AC548"/>
  <c r="CF548" s="1"/>
  <c r="AB548"/>
  <c r="CE548" s="1"/>
  <c r="AA548"/>
  <c r="CD548" s="1"/>
  <c r="Z548"/>
  <c r="CC548" s="1"/>
  <c r="Y548"/>
  <c r="CB548" s="1"/>
  <c r="X548"/>
  <c r="CA548" s="1"/>
  <c r="W548"/>
  <c r="BZ548" s="1"/>
  <c r="V548"/>
  <c r="BY548" s="1"/>
  <c r="U548"/>
  <c r="BX548" s="1"/>
  <c r="T548"/>
  <c r="BW548" s="1"/>
  <c r="S548"/>
  <c r="BV548" s="1"/>
  <c r="R548"/>
  <c r="BU548" s="1"/>
  <c r="Q548"/>
  <c r="BT548" s="1"/>
  <c r="P548"/>
  <c r="BS548" s="1"/>
  <c r="O548"/>
  <c r="BR548" s="1"/>
  <c r="N548"/>
  <c r="BQ548" s="1"/>
  <c r="M548"/>
  <c r="BP548" s="1"/>
  <c r="L548"/>
  <c r="BO548" s="1"/>
  <c r="AH531"/>
  <c r="CK531" s="1"/>
  <c r="AG531"/>
  <c r="CJ531" s="1"/>
  <c r="AF531"/>
  <c r="CI531" s="1"/>
  <c r="AE531"/>
  <c r="CH531" s="1"/>
  <c r="AD531"/>
  <c r="CG531" s="1"/>
  <c r="AC531"/>
  <c r="CF531" s="1"/>
  <c r="AB531"/>
  <c r="CE531" s="1"/>
  <c r="AA531"/>
  <c r="CD531" s="1"/>
  <c r="Z531"/>
  <c r="CC531" s="1"/>
  <c r="Y531"/>
  <c r="CB531" s="1"/>
  <c r="X531"/>
  <c r="CA531" s="1"/>
  <c r="W531"/>
  <c r="BZ531" s="1"/>
  <c r="V531"/>
  <c r="BY531" s="1"/>
  <c r="U531"/>
  <c r="BX531" s="1"/>
  <c r="T531"/>
  <c r="BW531" s="1"/>
  <c r="S531"/>
  <c r="BV531" s="1"/>
  <c r="R531"/>
  <c r="BU531" s="1"/>
  <c r="Q531"/>
  <c r="BT531" s="1"/>
  <c r="P531"/>
  <c r="BS531" s="1"/>
  <c r="O531"/>
  <c r="BR531" s="1"/>
  <c r="N531"/>
  <c r="BQ531" s="1"/>
  <c r="M531"/>
  <c r="BP531" s="1"/>
  <c r="L531"/>
  <c r="BO531" s="1"/>
  <c r="AH501"/>
  <c r="CK501" s="1"/>
  <c r="AG501"/>
  <c r="CJ501" s="1"/>
  <c r="AF501"/>
  <c r="CI501" s="1"/>
  <c r="AE501"/>
  <c r="CH501" s="1"/>
  <c r="AD501"/>
  <c r="CG501" s="1"/>
  <c r="AC501"/>
  <c r="CF501" s="1"/>
  <c r="AB501"/>
  <c r="CE501" s="1"/>
  <c r="AA501"/>
  <c r="CD501" s="1"/>
  <c r="Z501"/>
  <c r="CC501" s="1"/>
  <c r="Y501"/>
  <c r="CB501" s="1"/>
  <c r="X501"/>
  <c r="CA501" s="1"/>
  <c r="W501"/>
  <c r="BZ501" s="1"/>
  <c r="V501"/>
  <c r="BY501" s="1"/>
  <c r="U501"/>
  <c r="BX501" s="1"/>
  <c r="T501"/>
  <c r="BW501" s="1"/>
  <c r="S501"/>
  <c r="BV501" s="1"/>
  <c r="R501"/>
  <c r="BU501" s="1"/>
  <c r="Q501"/>
  <c r="BT501" s="1"/>
  <c r="P501"/>
  <c r="BS501" s="1"/>
  <c r="O501"/>
  <c r="BR501" s="1"/>
  <c r="N501"/>
  <c r="BQ501" s="1"/>
  <c r="M501"/>
  <c r="BP501" s="1"/>
  <c r="L501"/>
  <c r="BO501" s="1"/>
  <c r="AH483"/>
  <c r="CK483" s="1"/>
  <c r="AG483"/>
  <c r="CJ483" s="1"/>
  <c r="AF483"/>
  <c r="CI483" s="1"/>
  <c r="AE483"/>
  <c r="CH483" s="1"/>
  <c r="AD483"/>
  <c r="CG483" s="1"/>
  <c r="AC483"/>
  <c r="CF483" s="1"/>
  <c r="AB483"/>
  <c r="CE483" s="1"/>
  <c r="AA483"/>
  <c r="CD483" s="1"/>
  <c r="Z483"/>
  <c r="CC483" s="1"/>
  <c r="Y483"/>
  <c r="CB483" s="1"/>
  <c r="X483"/>
  <c r="CA483" s="1"/>
  <c r="W483"/>
  <c r="BZ483" s="1"/>
  <c r="V483"/>
  <c r="BY483" s="1"/>
  <c r="U483"/>
  <c r="BX483" s="1"/>
  <c r="T483"/>
  <c r="BW483" s="1"/>
  <c r="S483"/>
  <c r="BV483" s="1"/>
  <c r="R483"/>
  <c r="BU483" s="1"/>
  <c r="Q483"/>
  <c r="BT483" s="1"/>
  <c r="P483"/>
  <c r="BS483" s="1"/>
  <c r="O483"/>
  <c r="BR483" s="1"/>
  <c r="N483"/>
  <c r="BQ483" s="1"/>
  <c r="M483"/>
  <c r="BP483" s="1"/>
  <c r="L483"/>
  <c r="BO483" s="1"/>
  <c r="AH467"/>
  <c r="CK467" s="1"/>
  <c r="AG467"/>
  <c r="CJ467" s="1"/>
  <c r="AF467"/>
  <c r="CI467" s="1"/>
  <c r="AE467"/>
  <c r="CH467" s="1"/>
  <c r="AD467"/>
  <c r="CG467" s="1"/>
  <c r="AC467"/>
  <c r="CF467" s="1"/>
  <c r="AB467"/>
  <c r="CE467" s="1"/>
  <c r="AA467"/>
  <c r="CD467" s="1"/>
  <c r="Z467"/>
  <c r="CC467" s="1"/>
  <c r="Y467"/>
  <c r="CB467" s="1"/>
  <c r="X467"/>
  <c r="CA467" s="1"/>
  <c r="W467"/>
  <c r="BZ467" s="1"/>
  <c r="V467"/>
  <c r="BY467" s="1"/>
  <c r="U467"/>
  <c r="BX467" s="1"/>
  <c r="T467"/>
  <c r="BW467" s="1"/>
  <c r="S467"/>
  <c r="BV467" s="1"/>
  <c r="R467"/>
  <c r="BU467" s="1"/>
  <c r="Q467"/>
  <c r="BT467" s="1"/>
  <c r="P467"/>
  <c r="BS467" s="1"/>
  <c r="O467"/>
  <c r="BR467" s="1"/>
  <c r="N467"/>
  <c r="BQ467" s="1"/>
  <c r="M467"/>
  <c r="BP467" s="1"/>
  <c r="L467"/>
  <c r="BO467" s="1"/>
  <c r="AH450"/>
  <c r="CK450" s="1"/>
  <c r="AG450"/>
  <c r="CJ450" s="1"/>
  <c r="AF450"/>
  <c r="CI450" s="1"/>
  <c r="AE450"/>
  <c r="CH450" s="1"/>
  <c r="AD450"/>
  <c r="CG450" s="1"/>
  <c r="AC450"/>
  <c r="CF450" s="1"/>
  <c r="AB450"/>
  <c r="CE450" s="1"/>
  <c r="AA450"/>
  <c r="CD450" s="1"/>
  <c r="Z450"/>
  <c r="CC450" s="1"/>
  <c r="Y450"/>
  <c r="CB450" s="1"/>
  <c r="X450"/>
  <c r="CA450" s="1"/>
  <c r="W450"/>
  <c r="BZ450" s="1"/>
  <c r="V450"/>
  <c r="BY450" s="1"/>
  <c r="U450"/>
  <c r="BX450" s="1"/>
  <c r="T450"/>
  <c r="BW450" s="1"/>
  <c r="S450"/>
  <c r="BV450" s="1"/>
  <c r="R450"/>
  <c r="BU450" s="1"/>
  <c r="Q450"/>
  <c r="BT450" s="1"/>
  <c r="P450"/>
  <c r="BS450" s="1"/>
  <c r="O450"/>
  <c r="BR450" s="1"/>
  <c r="N450"/>
  <c r="BQ450" s="1"/>
  <c r="M450"/>
  <c r="BP450" s="1"/>
  <c r="L450"/>
  <c r="BO450" s="1"/>
  <c r="AH432"/>
  <c r="CK432" s="1"/>
  <c r="AG432"/>
  <c r="CJ432" s="1"/>
  <c r="AF432"/>
  <c r="CI432" s="1"/>
  <c r="AE432"/>
  <c r="CH432" s="1"/>
  <c r="AD432"/>
  <c r="CG432" s="1"/>
  <c r="AC432"/>
  <c r="CF432" s="1"/>
  <c r="AB432"/>
  <c r="CE432" s="1"/>
  <c r="AA432"/>
  <c r="CD432" s="1"/>
  <c r="Z432"/>
  <c r="CC432" s="1"/>
  <c r="Y432"/>
  <c r="CB432" s="1"/>
  <c r="X432"/>
  <c r="CA432" s="1"/>
  <c r="W432"/>
  <c r="BZ432" s="1"/>
  <c r="V432"/>
  <c r="BY432" s="1"/>
  <c r="U432"/>
  <c r="BX432" s="1"/>
  <c r="T432"/>
  <c r="BW432" s="1"/>
  <c r="S432"/>
  <c r="BV432" s="1"/>
  <c r="R432"/>
  <c r="BU432" s="1"/>
  <c r="Q432"/>
  <c r="BT432" s="1"/>
  <c r="P432"/>
  <c r="BS432" s="1"/>
  <c r="O432"/>
  <c r="BR432" s="1"/>
  <c r="N432"/>
  <c r="BQ432" s="1"/>
  <c r="M432"/>
  <c r="BP432" s="1"/>
  <c r="L432"/>
  <c r="BO432" s="1"/>
  <c r="AH417"/>
  <c r="CK417" s="1"/>
  <c r="AG417"/>
  <c r="CJ417" s="1"/>
  <c r="AF417"/>
  <c r="CI417" s="1"/>
  <c r="AE417"/>
  <c r="CH417" s="1"/>
  <c r="AD417"/>
  <c r="CG417" s="1"/>
  <c r="AC417"/>
  <c r="CF417" s="1"/>
  <c r="AB417"/>
  <c r="CE417" s="1"/>
  <c r="AA417"/>
  <c r="CD417" s="1"/>
  <c r="Z417"/>
  <c r="CC417" s="1"/>
  <c r="Y417"/>
  <c r="CB417" s="1"/>
  <c r="X417"/>
  <c r="CA417" s="1"/>
  <c r="W417"/>
  <c r="BZ417" s="1"/>
  <c r="V417"/>
  <c r="BY417" s="1"/>
  <c r="U417"/>
  <c r="BX417" s="1"/>
  <c r="T417"/>
  <c r="BW417" s="1"/>
  <c r="S417"/>
  <c r="BV417" s="1"/>
  <c r="R417"/>
  <c r="BU417" s="1"/>
  <c r="Q417"/>
  <c r="BT417" s="1"/>
  <c r="P417"/>
  <c r="BS417" s="1"/>
  <c r="O417"/>
  <c r="BR417" s="1"/>
  <c r="N417"/>
  <c r="BQ417" s="1"/>
  <c r="M417"/>
  <c r="BP417" s="1"/>
  <c r="L417"/>
  <c r="BO417" s="1"/>
  <c r="AH401"/>
  <c r="CK401" s="1"/>
  <c r="AG401"/>
  <c r="CJ401" s="1"/>
  <c r="AF401"/>
  <c r="CI401" s="1"/>
  <c r="AE401"/>
  <c r="CH401" s="1"/>
  <c r="AD401"/>
  <c r="CG401" s="1"/>
  <c r="AC401"/>
  <c r="CF401" s="1"/>
  <c r="AB401"/>
  <c r="CE401" s="1"/>
  <c r="AA401"/>
  <c r="CD401" s="1"/>
  <c r="Z401"/>
  <c r="CC401" s="1"/>
  <c r="Y401"/>
  <c r="CB401" s="1"/>
  <c r="X401"/>
  <c r="CA401" s="1"/>
  <c r="W401"/>
  <c r="BZ401" s="1"/>
  <c r="V401"/>
  <c r="BY401" s="1"/>
  <c r="U401"/>
  <c r="BX401" s="1"/>
  <c r="T401"/>
  <c r="BW401" s="1"/>
  <c r="S401"/>
  <c r="BV401" s="1"/>
  <c r="R401"/>
  <c r="BU401" s="1"/>
  <c r="Q401"/>
  <c r="BT401" s="1"/>
  <c r="P401"/>
  <c r="BS401" s="1"/>
  <c r="O401"/>
  <c r="BR401" s="1"/>
  <c r="N401"/>
  <c r="BQ401" s="1"/>
  <c r="M401"/>
  <c r="BP401" s="1"/>
  <c r="L401"/>
  <c r="BO401" s="1"/>
  <c r="AH366"/>
  <c r="CK366" s="1"/>
  <c r="AG366"/>
  <c r="CJ366" s="1"/>
  <c r="AF366"/>
  <c r="CI366" s="1"/>
  <c r="AE366"/>
  <c r="CH366" s="1"/>
  <c r="AD366"/>
  <c r="CG366" s="1"/>
  <c r="AC366"/>
  <c r="CF366" s="1"/>
  <c r="AB366"/>
  <c r="CE366" s="1"/>
  <c r="AA366"/>
  <c r="CD366" s="1"/>
  <c r="Z366"/>
  <c r="CC366" s="1"/>
  <c r="Y366"/>
  <c r="CB366" s="1"/>
  <c r="X366"/>
  <c r="CA366" s="1"/>
  <c r="W366"/>
  <c r="BZ366" s="1"/>
  <c r="V366"/>
  <c r="BY366" s="1"/>
  <c r="U366"/>
  <c r="BX366" s="1"/>
  <c r="T366"/>
  <c r="BW366" s="1"/>
  <c r="S366"/>
  <c r="BV366" s="1"/>
  <c r="R366"/>
  <c r="BU366" s="1"/>
  <c r="Q366"/>
  <c r="BT366" s="1"/>
  <c r="P366"/>
  <c r="BS366" s="1"/>
  <c r="O366"/>
  <c r="BR366" s="1"/>
  <c r="N366"/>
  <c r="BQ366" s="1"/>
  <c r="M366"/>
  <c r="BP366" s="1"/>
  <c r="L366"/>
  <c r="BO366" s="1"/>
  <c r="AH348"/>
  <c r="CK348" s="1"/>
  <c r="AG348"/>
  <c r="CJ348" s="1"/>
  <c r="AF348"/>
  <c r="CI348" s="1"/>
  <c r="AE348"/>
  <c r="CH348" s="1"/>
  <c r="AD348"/>
  <c r="CG348" s="1"/>
  <c r="AC348"/>
  <c r="CF348" s="1"/>
  <c r="AB348"/>
  <c r="CE348" s="1"/>
  <c r="AA348"/>
  <c r="CD348" s="1"/>
  <c r="Z348"/>
  <c r="CC348" s="1"/>
  <c r="Y348"/>
  <c r="CB348" s="1"/>
  <c r="X348"/>
  <c r="CA348" s="1"/>
  <c r="W348"/>
  <c r="BZ348" s="1"/>
  <c r="V348"/>
  <c r="BY348" s="1"/>
  <c r="U348"/>
  <c r="BX348" s="1"/>
  <c r="T348"/>
  <c r="BW348" s="1"/>
  <c r="S348"/>
  <c r="BV348" s="1"/>
  <c r="R348"/>
  <c r="BU348" s="1"/>
  <c r="Q348"/>
  <c r="BT348" s="1"/>
  <c r="P348"/>
  <c r="BS348" s="1"/>
  <c r="O348"/>
  <c r="BR348" s="1"/>
  <c r="N348"/>
  <c r="BQ348" s="1"/>
  <c r="M348"/>
  <c r="BP348" s="1"/>
  <c r="L348"/>
  <c r="BO348" s="1"/>
  <c r="AH327"/>
  <c r="CK327" s="1"/>
  <c r="AG327"/>
  <c r="CJ327" s="1"/>
  <c r="AF327"/>
  <c r="CI327" s="1"/>
  <c r="AE327"/>
  <c r="CH327" s="1"/>
  <c r="AD327"/>
  <c r="CG327" s="1"/>
  <c r="AC327"/>
  <c r="CF327" s="1"/>
  <c r="AB327"/>
  <c r="CE327" s="1"/>
  <c r="AA327"/>
  <c r="CD327" s="1"/>
  <c r="Z327"/>
  <c r="CC327" s="1"/>
  <c r="Y327"/>
  <c r="CB327" s="1"/>
  <c r="X327"/>
  <c r="CA327" s="1"/>
  <c r="W327"/>
  <c r="BZ327" s="1"/>
  <c r="V327"/>
  <c r="BY327" s="1"/>
  <c r="U327"/>
  <c r="BX327" s="1"/>
  <c r="T327"/>
  <c r="BW327" s="1"/>
  <c r="S327"/>
  <c r="BV327" s="1"/>
  <c r="R327"/>
  <c r="BU327" s="1"/>
  <c r="Q327"/>
  <c r="BT327" s="1"/>
  <c r="P327"/>
  <c r="BS327" s="1"/>
  <c r="O327"/>
  <c r="BR327" s="1"/>
  <c r="N327"/>
  <c r="BQ327" s="1"/>
  <c r="M327"/>
  <c r="BP327" s="1"/>
  <c r="L327"/>
  <c r="BO327" s="1"/>
  <c r="AH309"/>
  <c r="CK309" s="1"/>
  <c r="AG309"/>
  <c r="CJ309" s="1"/>
  <c r="AF309"/>
  <c r="CI309" s="1"/>
  <c r="AE309"/>
  <c r="CH309" s="1"/>
  <c r="AD309"/>
  <c r="CG309" s="1"/>
  <c r="AC309"/>
  <c r="CF309" s="1"/>
  <c r="AB309"/>
  <c r="CE309" s="1"/>
  <c r="AA309"/>
  <c r="CD309" s="1"/>
  <c r="Z309"/>
  <c r="CC309" s="1"/>
  <c r="Y309"/>
  <c r="CB309" s="1"/>
  <c r="X309"/>
  <c r="CA309" s="1"/>
  <c r="W309"/>
  <c r="BZ309" s="1"/>
  <c r="V309"/>
  <c r="BY309" s="1"/>
  <c r="U309"/>
  <c r="BX309" s="1"/>
  <c r="T309"/>
  <c r="BW309" s="1"/>
  <c r="S309"/>
  <c r="BV309" s="1"/>
  <c r="R309"/>
  <c r="BU309" s="1"/>
  <c r="Q309"/>
  <c r="BT309" s="1"/>
  <c r="P309"/>
  <c r="BS309" s="1"/>
  <c r="O309"/>
  <c r="BR309" s="1"/>
  <c r="N309"/>
  <c r="BQ309" s="1"/>
  <c r="M309"/>
  <c r="BP309" s="1"/>
  <c r="L309"/>
  <c r="BO309" s="1"/>
  <c r="AH291"/>
  <c r="CK291" s="1"/>
  <c r="AG291"/>
  <c r="CJ291" s="1"/>
  <c r="AF291"/>
  <c r="CI291" s="1"/>
  <c r="AE291"/>
  <c r="CH291" s="1"/>
  <c r="AD291"/>
  <c r="CG291" s="1"/>
  <c r="AC291"/>
  <c r="CF291" s="1"/>
  <c r="AB291"/>
  <c r="CE291" s="1"/>
  <c r="AA291"/>
  <c r="CD291" s="1"/>
  <c r="Z291"/>
  <c r="CC291" s="1"/>
  <c r="Y291"/>
  <c r="CB291" s="1"/>
  <c r="X291"/>
  <c r="CA291" s="1"/>
  <c r="W291"/>
  <c r="BZ291" s="1"/>
  <c r="V291"/>
  <c r="BY291" s="1"/>
  <c r="U291"/>
  <c r="BX291" s="1"/>
  <c r="T291"/>
  <c r="BW291" s="1"/>
  <c r="S291"/>
  <c r="BV291" s="1"/>
  <c r="R291"/>
  <c r="BU291" s="1"/>
  <c r="Q291"/>
  <c r="BT291" s="1"/>
  <c r="P291"/>
  <c r="BS291" s="1"/>
  <c r="O291"/>
  <c r="BR291" s="1"/>
  <c r="N291"/>
  <c r="BQ291" s="1"/>
  <c r="M291"/>
  <c r="BP291" s="1"/>
  <c r="L291"/>
  <c r="BO291" s="1"/>
  <c r="AH273"/>
  <c r="CK273" s="1"/>
  <c r="AG273"/>
  <c r="CJ273" s="1"/>
  <c r="AF273"/>
  <c r="CI273" s="1"/>
  <c r="AE273"/>
  <c r="CH273" s="1"/>
  <c r="AD273"/>
  <c r="CG273" s="1"/>
  <c r="AC273"/>
  <c r="CF273" s="1"/>
  <c r="AB273"/>
  <c r="CE273" s="1"/>
  <c r="AA273"/>
  <c r="CD273" s="1"/>
  <c r="Z273"/>
  <c r="CC273" s="1"/>
  <c r="Y273"/>
  <c r="CB273" s="1"/>
  <c r="X273"/>
  <c r="CA273" s="1"/>
  <c r="W273"/>
  <c r="BZ273" s="1"/>
  <c r="V273"/>
  <c r="BY273" s="1"/>
  <c r="U273"/>
  <c r="BX273" s="1"/>
  <c r="T273"/>
  <c r="BW273" s="1"/>
  <c r="S273"/>
  <c r="BV273" s="1"/>
  <c r="R273"/>
  <c r="BU273" s="1"/>
  <c r="Q273"/>
  <c r="BT273" s="1"/>
  <c r="P273"/>
  <c r="BS273" s="1"/>
  <c r="O273"/>
  <c r="BR273" s="1"/>
  <c r="N273"/>
  <c r="BQ273" s="1"/>
  <c r="M273"/>
  <c r="BP273" s="1"/>
  <c r="L273"/>
  <c r="BO273" s="1"/>
  <c r="AH249"/>
  <c r="CK249" s="1"/>
  <c r="AG249"/>
  <c r="CJ249" s="1"/>
  <c r="AF249"/>
  <c r="CI249" s="1"/>
  <c r="AE249"/>
  <c r="CH249" s="1"/>
  <c r="AD249"/>
  <c r="CG249" s="1"/>
  <c r="AC249"/>
  <c r="CF249" s="1"/>
  <c r="AB249"/>
  <c r="CE249" s="1"/>
  <c r="AA249"/>
  <c r="CD249" s="1"/>
  <c r="Z249"/>
  <c r="CC249" s="1"/>
  <c r="Y249"/>
  <c r="CB249" s="1"/>
  <c r="X249"/>
  <c r="CA249" s="1"/>
  <c r="W249"/>
  <c r="BZ249" s="1"/>
  <c r="V249"/>
  <c r="BY249" s="1"/>
  <c r="U249"/>
  <c r="BX249" s="1"/>
  <c r="T249"/>
  <c r="BW249" s="1"/>
  <c r="S249"/>
  <c r="BV249" s="1"/>
  <c r="R249"/>
  <c r="BU249" s="1"/>
  <c r="Q249"/>
  <c r="BT249" s="1"/>
  <c r="P249"/>
  <c r="BS249" s="1"/>
  <c r="O249"/>
  <c r="BR249" s="1"/>
  <c r="N249"/>
  <c r="BQ249" s="1"/>
  <c r="M249"/>
  <c r="BP249" s="1"/>
  <c r="L249"/>
  <c r="BO249" s="1"/>
  <c r="AH233"/>
  <c r="CK233" s="1"/>
  <c r="AG233"/>
  <c r="CJ233" s="1"/>
  <c r="AF233"/>
  <c r="CI233" s="1"/>
  <c r="AE233"/>
  <c r="CH233" s="1"/>
  <c r="AD233"/>
  <c r="CG233" s="1"/>
  <c r="AC233"/>
  <c r="CF233" s="1"/>
  <c r="AB233"/>
  <c r="CE233" s="1"/>
  <c r="AA233"/>
  <c r="CD233" s="1"/>
  <c r="Z233"/>
  <c r="CC233" s="1"/>
  <c r="Y233"/>
  <c r="CB233" s="1"/>
  <c r="X233"/>
  <c r="CA233" s="1"/>
  <c r="W233"/>
  <c r="BZ233" s="1"/>
  <c r="V233"/>
  <c r="BY233" s="1"/>
  <c r="U233"/>
  <c r="BX233" s="1"/>
  <c r="T233"/>
  <c r="BW233" s="1"/>
  <c r="S233"/>
  <c r="BV233" s="1"/>
  <c r="R233"/>
  <c r="BU233" s="1"/>
  <c r="Q233"/>
  <c r="BT233" s="1"/>
  <c r="P233"/>
  <c r="BS233" s="1"/>
  <c r="O233"/>
  <c r="BR233" s="1"/>
  <c r="N233"/>
  <c r="BQ233" s="1"/>
  <c r="M233"/>
  <c r="BP233" s="1"/>
  <c r="L233"/>
  <c r="BO233" s="1"/>
  <c r="AH218"/>
  <c r="CK218" s="1"/>
  <c r="AG218"/>
  <c r="CJ218" s="1"/>
  <c r="AF218"/>
  <c r="CI218" s="1"/>
  <c r="AE218"/>
  <c r="CH218" s="1"/>
  <c r="AD218"/>
  <c r="CG218" s="1"/>
  <c r="AC218"/>
  <c r="CF218" s="1"/>
  <c r="AB218"/>
  <c r="CE218" s="1"/>
  <c r="AA218"/>
  <c r="CD218" s="1"/>
  <c r="Z218"/>
  <c r="CC218" s="1"/>
  <c r="Y218"/>
  <c r="CB218" s="1"/>
  <c r="X218"/>
  <c r="CA218" s="1"/>
  <c r="W218"/>
  <c r="BZ218" s="1"/>
  <c r="V218"/>
  <c r="BY218" s="1"/>
  <c r="U218"/>
  <c r="BX218" s="1"/>
  <c r="T218"/>
  <c r="BW218" s="1"/>
  <c r="S218"/>
  <c r="BV218" s="1"/>
  <c r="R218"/>
  <c r="BU218" s="1"/>
  <c r="Q218"/>
  <c r="BT218" s="1"/>
  <c r="P218"/>
  <c r="BS218" s="1"/>
  <c r="O218"/>
  <c r="BR218" s="1"/>
  <c r="N218"/>
  <c r="BQ218" s="1"/>
  <c r="M218"/>
  <c r="BP218" s="1"/>
  <c r="L218"/>
  <c r="BO218" s="1"/>
  <c r="AH200"/>
  <c r="CK200" s="1"/>
  <c r="AG200"/>
  <c r="CJ200" s="1"/>
  <c r="AF200"/>
  <c r="CI200" s="1"/>
  <c r="AE200"/>
  <c r="CH200" s="1"/>
  <c r="AD200"/>
  <c r="CG200" s="1"/>
  <c r="AC200"/>
  <c r="CF200" s="1"/>
  <c r="AB200"/>
  <c r="CE200" s="1"/>
  <c r="AA200"/>
  <c r="CD200" s="1"/>
  <c r="Z200"/>
  <c r="CC200" s="1"/>
  <c r="Y200"/>
  <c r="CB200" s="1"/>
  <c r="X200"/>
  <c r="CA200" s="1"/>
  <c r="W200"/>
  <c r="BZ200" s="1"/>
  <c r="V200"/>
  <c r="BY200" s="1"/>
  <c r="U200"/>
  <c r="BX200" s="1"/>
  <c r="T200"/>
  <c r="BW200" s="1"/>
  <c r="S200"/>
  <c r="BV200" s="1"/>
  <c r="R200"/>
  <c r="BU200" s="1"/>
  <c r="Q200"/>
  <c r="BT200" s="1"/>
  <c r="P200"/>
  <c r="BS200" s="1"/>
  <c r="O200"/>
  <c r="BR200" s="1"/>
  <c r="N200"/>
  <c r="BQ200" s="1"/>
  <c r="M200"/>
  <c r="BP200" s="1"/>
  <c r="L200"/>
  <c r="BO200" s="1"/>
  <c r="AH184"/>
  <c r="CK184" s="1"/>
  <c r="AG184"/>
  <c r="CJ184" s="1"/>
  <c r="AF184"/>
  <c r="CI184" s="1"/>
  <c r="AE184"/>
  <c r="CH184" s="1"/>
  <c r="AD184"/>
  <c r="CG184" s="1"/>
  <c r="AC184"/>
  <c r="CF184" s="1"/>
  <c r="AB184"/>
  <c r="CE184" s="1"/>
  <c r="AA184"/>
  <c r="CD184" s="1"/>
  <c r="Z184"/>
  <c r="CC184" s="1"/>
  <c r="Y184"/>
  <c r="CB184" s="1"/>
  <c r="X184"/>
  <c r="CA184" s="1"/>
  <c r="W184"/>
  <c r="BZ184" s="1"/>
  <c r="V184"/>
  <c r="BY184" s="1"/>
  <c r="U184"/>
  <c r="BX184" s="1"/>
  <c r="T184"/>
  <c r="BW184" s="1"/>
  <c r="S184"/>
  <c r="BV184" s="1"/>
  <c r="R184"/>
  <c r="BU184" s="1"/>
  <c r="Q184"/>
  <c r="BT184" s="1"/>
  <c r="P184"/>
  <c r="BS184" s="1"/>
  <c r="O184"/>
  <c r="BR184" s="1"/>
  <c r="N184"/>
  <c r="BQ184" s="1"/>
  <c r="M184"/>
  <c r="BP184" s="1"/>
  <c r="L184"/>
  <c r="BO184" s="1"/>
  <c r="AH174"/>
  <c r="CK174" s="1"/>
  <c r="AG174"/>
  <c r="CJ174" s="1"/>
  <c r="AF174"/>
  <c r="CI174" s="1"/>
  <c r="AE174"/>
  <c r="CH174" s="1"/>
  <c r="AD174"/>
  <c r="CG174" s="1"/>
  <c r="AC174"/>
  <c r="CF174" s="1"/>
  <c r="AB174"/>
  <c r="CE174" s="1"/>
  <c r="AA174"/>
  <c r="CD174" s="1"/>
  <c r="Z174"/>
  <c r="CC174" s="1"/>
  <c r="Y174"/>
  <c r="CB174" s="1"/>
  <c r="X174"/>
  <c r="CA174" s="1"/>
  <c r="W174"/>
  <c r="BZ174" s="1"/>
  <c r="V174"/>
  <c r="BY174" s="1"/>
  <c r="U174"/>
  <c r="BX174" s="1"/>
  <c r="T174"/>
  <c r="BW174" s="1"/>
  <c r="S174"/>
  <c r="BV174" s="1"/>
  <c r="R174"/>
  <c r="BU174" s="1"/>
  <c r="Q174"/>
  <c r="BT174" s="1"/>
  <c r="P174"/>
  <c r="BS174" s="1"/>
  <c r="O174"/>
  <c r="BR174" s="1"/>
  <c r="N174"/>
  <c r="BQ174" s="1"/>
  <c r="M174"/>
  <c r="BP174" s="1"/>
  <c r="L174"/>
  <c r="BO174" s="1"/>
  <c r="AH164"/>
  <c r="CK164" s="1"/>
  <c r="AG164"/>
  <c r="CJ164" s="1"/>
  <c r="AF164"/>
  <c r="CI164" s="1"/>
  <c r="AE164"/>
  <c r="CH164" s="1"/>
  <c r="AD164"/>
  <c r="CG164" s="1"/>
  <c r="AC164"/>
  <c r="CF164" s="1"/>
  <c r="AB164"/>
  <c r="CE164" s="1"/>
  <c r="AA164"/>
  <c r="CD164" s="1"/>
  <c r="Z164"/>
  <c r="CC164" s="1"/>
  <c r="Y164"/>
  <c r="CB164" s="1"/>
  <c r="X164"/>
  <c r="CA164" s="1"/>
  <c r="W164"/>
  <c r="BZ164" s="1"/>
  <c r="V164"/>
  <c r="BY164" s="1"/>
  <c r="U164"/>
  <c r="BX164" s="1"/>
  <c r="T164"/>
  <c r="BW164" s="1"/>
  <c r="S164"/>
  <c r="BV164" s="1"/>
  <c r="R164"/>
  <c r="BU164" s="1"/>
  <c r="Q164"/>
  <c r="BT164" s="1"/>
  <c r="P164"/>
  <c r="BS164" s="1"/>
  <c r="O164"/>
  <c r="BR164" s="1"/>
  <c r="N164"/>
  <c r="BQ164" s="1"/>
  <c r="M164"/>
  <c r="BP164" s="1"/>
  <c r="L164"/>
  <c r="BO164" s="1"/>
  <c r="AH148"/>
  <c r="CK148" s="1"/>
  <c r="AG148"/>
  <c r="CJ148" s="1"/>
  <c r="AF148"/>
  <c r="CI148" s="1"/>
  <c r="AE148"/>
  <c r="CH148" s="1"/>
  <c r="AD148"/>
  <c r="CG148" s="1"/>
  <c r="AC148"/>
  <c r="CF148" s="1"/>
  <c r="AB148"/>
  <c r="CE148" s="1"/>
  <c r="AA148"/>
  <c r="CD148" s="1"/>
  <c r="Z148"/>
  <c r="CC148" s="1"/>
  <c r="Y148"/>
  <c r="CB148" s="1"/>
  <c r="X148"/>
  <c r="CA148" s="1"/>
  <c r="W148"/>
  <c r="BZ148" s="1"/>
  <c r="V148"/>
  <c r="BY148" s="1"/>
  <c r="U148"/>
  <c r="BX148" s="1"/>
  <c r="T148"/>
  <c r="BW148" s="1"/>
  <c r="S148"/>
  <c r="BV148" s="1"/>
  <c r="R148"/>
  <c r="BU148" s="1"/>
  <c r="Q148"/>
  <c r="BT148" s="1"/>
  <c r="P148"/>
  <c r="BS148" s="1"/>
  <c r="O148"/>
  <c r="BR148" s="1"/>
  <c r="N148"/>
  <c r="BQ148" s="1"/>
  <c r="M148"/>
  <c r="BP148" s="1"/>
  <c r="L148"/>
  <c r="BO148" s="1"/>
  <c r="AH130"/>
  <c r="CK130" s="1"/>
  <c r="AG130"/>
  <c r="CJ130" s="1"/>
  <c r="AF130"/>
  <c r="CI130" s="1"/>
  <c r="AE130"/>
  <c r="CH130" s="1"/>
  <c r="AD130"/>
  <c r="CG130" s="1"/>
  <c r="AC130"/>
  <c r="CF130" s="1"/>
  <c r="AB130"/>
  <c r="CE130" s="1"/>
  <c r="AA130"/>
  <c r="CD130" s="1"/>
  <c r="Z130"/>
  <c r="CC130" s="1"/>
  <c r="Y130"/>
  <c r="CB130" s="1"/>
  <c r="X130"/>
  <c r="CA130" s="1"/>
  <c r="W130"/>
  <c r="BZ130" s="1"/>
  <c r="V130"/>
  <c r="BY130" s="1"/>
  <c r="U130"/>
  <c r="BX130" s="1"/>
  <c r="T130"/>
  <c r="BW130" s="1"/>
  <c r="S130"/>
  <c r="BV130" s="1"/>
  <c r="R130"/>
  <c r="BU130" s="1"/>
  <c r="Q130"/>
  <c r="BT130" s="1"/>
  <c r="P130"/>
  <c r="BS130" s="1"/>
  <c r="O130"/>
  <c r="BR130" s="1"/>
  <c r="N130"/>
  <c r="BQ130" s="1"/>
  <c r="M130"/>
  <c r="BP130" s="1"/>
  <c r="L130"/>
  <c r="BO130" s="1"/>
  <c r="AH115"/>
  <c r="CK115" s="1"/>
  <c r="AG115"/>
  <c r="CJ115" s="1"/>
  <c r="AF115"/>
  <c r="CI115" s="1"/>
  <c r="AE115"/>
  <c r="CH115" s="1"/>
  <c r="AD115"/>
  <c r="CG115" s="1"/>
  <c r="AC115"/>
  <c r="CF115" s="1"/>
  <c r="AB115"/>
  <c r="CE115" s="1"/>
  <c r="AA115"/>
  <c r="CD115" s="1"/>
  <c r="Z115"/>
  <c r="CC115" s="1"/>
  <c r="Y115"/>
  <c r="CB115" s="1"/>
  <c r="X115"/>
  <c r="CA115" s="1"/>
  <c r="W115"/>
  <c r="BZ115" s="1"/>
  <c r="V115"/>
  <c r="BY115" s="1"/>
  <c r="U115"/>
  <c r="BX115" s="1"/>
  <c r="T115"/>
  <c r="BW115" s="1"/>
  <c r="S115"/>
  <c r="BV115" s="1"/>
  <c r="R115"/>
  <c r="BU115" s="1"/>
  <c r="Q115"/>
  <c r="BT115" s="1"/>
  <c r="P115"/>
  <c r="BS115" s="1"/>
  <c r="O115"/>
  <c r="BR115" s="1"/>
  <c r="N115"/>
  <c r="BQ115" s="1"/>
  <c r="M115"/>
  <c r="BP115" s="1"/>
  <c r="L115"/>
  <c r="BO115" s="1"/>
  <c r="AH64"/>
  <c r="CK64" s="1"/>
  <c r="AG64"/>
  <c r="CJ64" s="1"/>
  <c r="AF64"/>
  <c r="CI64" s="1"/>
  <c r="AE64"/>
  <c r="CH64" s="1"/>
  <c r="AD64"/>
  <c r="CG64" s="1"/>
  <c r="AC64"/>
  <c r="CF64" s="1"/>
  <c r="AB64"/>
  <c r="CE64" s="1"/>
  <c r="AA64"/>
  <c r="CD64" s="1"/>
  <c r="Z64"/>
  <c r="CC64" s="1"/>
  <c r="Y64"/>
  <c r="CB64" s="1"/>
  <c r="X64"/>
  <c r="CA64" s="1"/>
  <c r="W64"/>
  <c r="BZ64" s="1"/>
  <c r="V64"/>
  <c r="BY64" s="1"/>
  <c r="U64"/>
  <c r="BX64" s="1"/>
  <c r="T64"/>
  <c r="BW64" s="1"/>
  <c r="S64"/>
  <c r="BV64" s="1"/>
  <c r="R64"/>
  <c r="BU64" s="1"/>
  <c r="Q64"/>
  <c r="BT64" s="1"/>
  <c r="P64"/>
  <c r="BS64" s="1"/>
  <c r="O64"/>
  <c r="BR64" s="1"/>
  <c r="N64"/>
  <c r="BQ64" s="1"/>
  <c r="M64"/>
  <c r="BP64" s="1"/>
  <c r="L64"/>
  <c r="BO64" s="1"/>
  <c r="AH47"/>
  <c r="CK47" s="1"/>
  <c r="AG47"/>
  <c r="CJ47" s="1"/>
  <c r="AF47"/>
  <c r="CI47" s="1"/>
  <c r="AE47"/>
  <c r="CH47" s="1"/>
  <c r="AD47"/>
  <c r="CG47" s="1"/>
  <c r="AC47"/>
  <c r="CF47" s="1"/>
  <c r="AB47"/>
  <c r="CE47" s="1"/>
  <c r="AA47"/>
  <c r="CD47" s="1"/>
  <c r="Z47"/>
  <c r="CC47" s="1"/>
  <c r="Y47"/>
  <c r="CB47" s="1"/>
  <c r="X47"/>
  <c r="CA47" s="1"/>
  <c r="W47"/>
  <c r="BZ47" s="1"/>
  <c r="V47"/>
  <c r="BY47" s="1"/>
  <c r="U47"/>
  <c r="BX47" s="1"/>
  <c r="T47"/>
  <c r="BW47" s="1"/>
  <c r="S47"/>
  <c r="BV47" s="1"/>
  <c r="R47"/>
  <c r="BU47" s="1"/>
  <c r="Q47"/>
  <c r="BT47" s="1"/>
  <c r="P47"/>
  <c r="BS47" s="1"/>
  <c r="O47"/>
  <c r="BR47" s="1"/>
  <c r="N47"/>
  <c r="BQ47" s="1"/>
  <c r="M47"/>
  <c r="BP47" s="1"/>
  <c r="L47"/>
  <c r="BO47" s="1"/>
  <c r="AH42"/>
  <c r="CK42" s="1"/>
  <c r="AG42"/>
  <c r="CJ42" s="1"/>
  <c r="AF42"/>
  <c r="CI42" s="1"/>
  <c r="AE42"/>
  <c r="CH42" s="1"/>
  <c r="AD42"/>
  <c r="CG42" s="1"/>
  <c r="AC42"/>
  <c r="CF42" s="1"/>
  <c r="AB42"/>
  <c r="CE42" s="1"/>
  <c r="AA42"/>
  <c r="CD42" s="1"/>
  <c r="Z42"/>
  <c r="CC42" s="1"/>
  <c r="Y42"/>
  <c r="CB42" s="1"/>
  <c r="X42"/>
  <c r="CA42" s="1"/>
  <c r="W42"/>
  <c r="BZ42" s="1"/>
  <c r="V42"/>
  <c r="BY42" s="1"/>
  <c r="U42"/>
  <c r="BX42" s="1"/>
  <c r="T42"/>
  <c r="BW42" s="1"/>
  <c r="S42"/>
  <c r="BV42" s="1"/>
  <c r="R42"/>
  <c r="BU42" s="1"/>
  <c r="Q42"/>
  <c r="BT42" s="1"/>
  <c r="P42"/>
  <c r="BS42" s="1"/>
  <c r="O42"/>
  <c r="BR42" s="1"/>
  <c r="N42"/>
  <c r="BQ42" s="1"/>
  <c r="M42"/>
  <c r="BP42" s="1"/>
  <c r="L42"/>
  <c r="BO42" s="1"/>
  <c r="AH31"/>
  <c r="CK31" s="1"/>
  <c r="AG31"/>
  <c r="CJ31" s="1"/>
  <c r="AF31"/>
  <c r="CI31" s="1"/>
  <c r="AE31"/>
  <c r="CH31" s="1"/>
  <c r="AD31"/>
  <c r="CG31" s="1"/>
  <c r="AC31"/>
  <c r="CF31" s="1"/>
  <c r="AB31"/>
  <c r="CE31" s="1"/>
  <c r="AA31"/>
  <c r="CD31" s="1"/>
  <c r="Z31"/>
  <c r="CC31" s="1"/>
  <c r="Y31"/>
  <c r="CB31" s="1"/>
  <c r="X31"/>
  <c r="CA31" s="1"/>
  <c r="W31"/>
  <c r="BZ31" s="1"/>
  <c r="V31"/>
  <c r="BY31" s="1"/>
  <c r="U31"/>
  <c r="BX31" s="1"/>
  <c r="T31"/>
  <c r="BW31" s="1"/>
  <c r="S31"/>
  <c r="BV31" s="1"/>
  <c r="R31"/>
  <c r="BU31" s="1"/>
  <c r="Q31"/>
  <c r="BT31" s="1"/>
  <c r="P31"/>
  <c r="BS31" s="1"/>
  <c r="O31"/>
  <c r="BR31" s="1"/>
  <c r="N31"/>
  <c r="BQ31" s="1"/>
  <c r="M31"/>
  <c r="BP31" s="1"/>
  <c r="L31"/>
  <c r="BO31" s="1"/>
  <c r="AH25"/>
  <c r="CK25" s="1"/>
  <c r="AG25"/>
  <c r="CJ25" s="1"/>
  <c r="AF25"/>
  <c r="CI25" s="1"/>
  <c r="AE25"/>
  <c r="CH25" s="1"/>
  <c r="AD25"/>
  <c r="CG25" s="1"/>
  <c r="AC25"/>
  <c r="CF25" s="1"/>
  <c r="AB25"/>
  <c r="CE25" s="1"/>
  <c r="AA25"/>
  <c r="CD25" s="1"/>
  <c r="Z25"/>
  <c r="CC25" s="1"/>
  <c r="Y25"/>
  <c r="CB25" s="1"/>
  <c r="X25"/>
  <c r="CA25" s="1"/>
  <c r="W25"/>
  <c r="BZ25" s="1"/>
  <c r="V25"/>
  <c r="BY25" s="1"/>
  <c r="U25"/>
  <c r="BX25" s="1"/>
  <c r="T25"/>
  <c r="BW25" s="1"/>
  <c r="S25"/>
  <c r="BV25" s="1"/>
  <c r="R25"/>
  <c r="BU25" s="1"/>
  <c r="Q25"/>
  <c r="BT25" s="1"/>
  <c r="P25"/>
  <c r="BS25" s="1"/>
  <c r="O25"/>
  <c r="BR25" s="1"/>
  <c r="N25"/>
  <c r="BQ25" s="1"/>
  <c r="M25"/>
  <c r="BP25" s="1"/>
  <c r="L25"/>
  <c r="BO25" s="1"/>
  <c r="AH19"/>
  <c r="CK19" s="1"/>
  <c r="AG19"/>
  <c r="CJ19" s="1"/>
  <c r="AF19"/>
  <c r="CI19" s="1"/>
  <c r="AE19"/>
  <c r="CH19" s="1"/>
  <c r="AD19"/>
  <c r="CG19" s="1"/>
  <c r="AC19"/>
  <c r="CF19" s="1"/>
  <c r="AB19"/>
  <c r="CE19" s="1"/>
  <c r="AA19"/>
  <c r="CD19" s="1"/>
  <c r="Z19"/>
  <c r="CC19" s="1"/>
  <c r="Y19"/>
  <c r="CB19" s="1"/>
  <c r="X19"/>
  <c r="CA19" s="1"/>
  <c r="W19"/>
  <c r="BZ19" s="1"/>
  <c r="V19"/>
  <c r="BY19" s="1"/>
  <c r="U19"/>
  <c r="BX19" s="1"/>
  <c r="T19"/>
  <c r="BW19" s="1"/>
  <c r="S19"/>
  <c r="BV19" s="1"/>
  <c r="R19"/>
  <c r="BU19" s="1"/>
  <c r="Q19"/>
  <c r="BT19" s="1"/>
  <c r="P19"/>
  <c r="BS19" s="1"/>
  <c r="O19"/>
  <c r="BR19" s="1"/>
  <c r="N19"/>
  <c r="BQ19" s="1"/>
  <c r="M19"/>
  <c r="BP19" s="1"/>
  <c r="L19"/>
  <c r="BO19" s="1"/>
  <c r="AH14"/>
  <c r="CK14" s="1"/>
  <c r="AG14"/>
  <c r="CJ14" s="1"/>
  <c r="AF14"/>
  <c r="CI14" s="1"/>
  <c r="AE14"/>
  <c r="CH14" s="1"/>
  <c r="AD14"/>
  <c r="CG14" s="1"/>
  <c r="AC14"/>
  <c r="CF14" s="1"/>
  <c r="AB14"/>
  <c r="CE14" s="1"/>
  <c r="AA14"/>
  <c r="CD14" s="1"/>
  <c r="Z14"/>
  <c r="CC14" s="1"/>
  <c r="Y14"/>
  <c r="CB14" s="1"/>
  <c r="X14"/>
  <c r="CA14" s="1"/>
  <c r="W14"/>
  <c r="BZ14" s="1"/>
  <c r="V14"/>
  <c r="BY14" s="1"/>
  <c r="U14"/>
  <c r="BX14" s="1"/>
  <c r="T14"/>
  <c r="BW14" s="1"/>
  <c r="S14"/>
  <c r="BV14" s="1"/>
  <c r="R14"/>
  <c r="BU14" s="1"/>
  <c r="Q14"/>
  <c r="BT14" s="1"/>
  <c r="P14"/>
  <c r="BS14" s="1"/>
  <c r="O14"/>
  <c r="BR14" s="1"/>
  <c r="N14"/>
  <c r="BQ14" s="1"/>
  <c r="M14"/>
  <c r="BP14" s="1"/>
  <c r="L14"/>
  <c r="BO14" s="1"/>
  <c r="AH10"/>
  <c r="CK10" s="1"/>
  <c r="AG10"/>
  <c r="CJ10" s="1"/>
  <c r="AF10"/>
  <c r="CI10" s="1"/>
  <c r="AE10"/>
  <c r="CH10" s="1"/>
  <c r="AD10"/>
  <c r="CG10" s="1"/>
  <c r="AC10"/>
  <c r="CF10" s="1"/>
  <c r="AB10"/>
  <c r="CE10" s="1"/>
  <c r="AA10"/>
  <c r="CD10" s="1"/>
  <c r="Z10"/>
  <c r="CC10" s="1"/>
  <c r="Y10"/>
  <c r="CB10" s="1"/>
  <c r="X10"/>
  <c r="CA10" s="1"/>
  <c r="W10"/>
  <c r="BZ10" s="1"/>
  <c r="V10"/>
  <c r="BY10" s="1"/>
  <c r="U10"/>
  <c r="BX10" s="1"/>
  <c r="T10"/>
  <c r="BW10" s="1"/>
  <c r="S10"/>
  <c r="BV10" s="1"/>
  <c r="R10"/>
  <c r="BU10" s="1"/>
  <c r="Q10"/>
  <c r="BT10" s="1"/>
  <c r="P10"/>
  <c r="BS10" s="1"/>
  <c r="O10"/>
  <c r="BR10" s="1"/>
  <c r="N10"/>
  <c r="BQ10" s="1"/>
  <c r="M10"/>
  <c r="BP10" s="1"/>
  <c r="L10"/>
  <c r="BO10" s="1"/>
  <c r="I5" i="7"/>
  <c r="G6"/>
  <c r="G5"/>
  <c r="E6"/>
  <c r="E7"/>
  <c r="E8"/>
  <c r="E9"/>
  <c r="E10"/>
  <c r="E11"/>
  <c r="E5"/>
  <c r="DL360" i="1" l="1"/>
  <c r="DJ360"/>
  <c r="DH360"/>
  <c r="DB360"/>
  <c r="CZ360"/>
  <c r="CX360"/>
  <c r="CV360"/>
  <c r="CT360"/>
  <c r="CR360"/>
  <c r="CP360"/>
  <c r="CN360"/>
  <c r="CL360"/>
  <c r="CJ360"/>
  <c r="CH360"/>
  <c r="CF360"/>
  <c r="CD360"/>
  <c r="CB360"/>
  <c r="BZ360"/>
  <c r="BX360"/>
  <c r="BV360"/>
  <c r="BT360"/>
  <c r="BR360"/>
  <c r="BP360"/>
  <c r="BN360"/>
  <c r="DM360"/>
  <c r="DK360"/>
  <c r="DI360"/>
  <c r="DC360"/>
  <c r="DA360"/>
  <c r="CY360"/>
  <c r="CW360"/>
  <c r="CU360"/>
  <c r="CS360"/>
  <c r="CQ360"/>
  <c r="CO360"/>
  <c r="CM360"/>
  <c r="CK360"/>
  <c r="CI360"/>
  <c r="CG360"/>
  <c r="CE360"/>
  <c r="CC360"/>
  <c r="CA360"/>
  <c r="BY360"/>
  <c r="BW360"/>
  <c r="BU360"/>
  <c r="BS360"/>
  <c r="BQ360"/>
  <c r="BO360"/>
  <c r="DL342"/>
  <c r="DJ342"/>
  <c r="DH342"/>
  <c r="DB342"/>
  <c r="CZ342"/>
  <c r="CX342"/>
  <c r="CV342"/>
  <c r="CT342"/>
  <c r="CR342"/>
  <c r="CP342"/>
  <c r="CN342"/>
  <c r="CL342"/>
  <c r="CJ342"/>
  <c r="CH342"/>
  <c r="CF342"/>
  <c r="CD342"/>
  <c r="CB342"/>
  <c r="BZ342"/>
  <c r="BX342"/>
  <c r="BV342"/>
  <c r="BT342"/>
  <c r="BR342"/>
  <c r="BP342"/>
  <c r="BN342"/>
  <c r="DM342"/>
  <c r="DK342"/>
  <c r="DI342"/>
  <c r="DC342"/>
  <c r="DA342"/>
  <c r="CY342"/>
  <c r="CW342"/>
  <c r="CU342"/>
  <c r="CS342"/>
  <c r="CQ342"/>
  <c r="CO342"/>
  <c r="CM342"/>
  <c r="CK342"/>
  <c r="CI342"/>
  <c r="CG342"/>
  <c r="CE342"/>
  <c r="CC342"/>
  <c r="CA342"/>
  <c r="BY342"/>
  <c r="BW342"/>
  <c r="BU342"/>
  <c r="BS342"/>
  <c r="BQ342"/>
  <c r="BO342"/>
  <c r="DL154"/>
  <c r="DJ154"/>
  <c r="DH154"/>
  <c r="DF154"/>
  <c r="DD154"/>
  <c r="DB154"/>
  <c r="CZ154"/>
  <c r="CX154"/>
  <c r="CV154"/>
  <c r="CT154"/>
  <c r="CR154"/>
  <c r="CP154"/>
  <c r="CL154"/>
  <c r="CB154"/>
  <c r="BZ154"/>
  <c r="BX154"/>
  <c r="BV154"/>
  <c r="BT154"/>
  <c r="BR154"/>
  <c r="BP154"/>
  <c r="BN154"/>
  <c r="DM154"/>
  <c r="DK154"/>
  <c r="DI154"/>
  <c r="DG154"/>
  <c r="DE154"/>
  <c r="DC154"/>
  <c r="DA154"/>
  <c r="CY154"/>
  <c r="CW154"/>
  <c r="CU154"/>
  <c r="CS154"/>
  <c r="CQ154"/>
  <c r="CO154"/>
  <c r="CM154"/>
  <c r="CA154"/>
  <c r="BY154"/>
  <c r="BW154"/>
  <c r="BU154"/>
  <c r="BS154"/>
  <c r="BQ154"/>
  <c r="BO154"/>
  <c r="DL289"/>
  <c r="DJ289"/>
  <c r="DH289"/>
  <c r="DB289"/>
  <c r="CZ289"/>
  <c r="CX289"/>
  <c r="CV289"/>
  <c r="CT289"/>
  <c r="CR289"/>
  <c r="CP289"/>
  <c r="CN289"/>
  <c r="CL289"/>
  <c r="CJ289"/>
  <c r="CH289"/>
  <c r="CF289"/>
  <c r="CD289"/>
  <c r="CB289"/>
  <c r="BZ289"/>
  <c r="BX289"/>
  <c r="BV289"/>
  <c r="BT289"/>
  <c r="BR289"/>
  <c r="BP289"/>
  <c r="BN289"/>
  <c r="DM289"/>
  <c r="DK289"/>
  <c r="DI289"/>
  <c r="DC289"/>
  <c r="DA289"/>
  <c r="CY289"/>
  <c r="CW289"/>
  <c r="CU289"/>
  <c r="CS289"/>
  <c r="CQ289"/>
  <c r="CO289"/>
  <c r="CM289"/>
  <c r="CK289"/>
  <c r="CI289"/>
  <c r="CG289"/>
  <c r="CE289"/>
  <c r="CC289"/>
  <c r="CA289"/>
  <c r="BY289"/>
  <c r="BW289"/>
  <c r="BU289"/>
  <c r="BS289"/>
  <c r="BQ289"/>
  <c r="BO289"/>
  <c r="DL92"/>
  <c r="DJ92"/>
  <c r="DH92"/>
  <c r="DD92"/>
  <c r="DB92"/>
  <c r="CZ92"/>
  <c r="CX92"/>
  <c r="CV92"/>
  <c r="CT92"/>
  <c r="CR92"/>
  <c r="CP92"/>
  <c r="CN92"/>
  <c r="CL92"/>
  <c r="CJ92"/>
  <c r="CH92"/>
  <c r="CF92"/>
  <c r="CD92"/>
  <c r="CB92"/>
  <c r="BZ92"/>
  <c r="BX92"/>
  <c r="BV92"/>
  <c r="BT92"/>
  <c r="BR92"/>
  <c r="BP92"/>
  <c r="BN92"/>
  <c r="DM92"/>
  <c r="DK92"/>
  <c r="DI92"/>
  <c r="DC92"/>
  <c r="DA92"/>
  <c r="CY92"/>
  <c r="CW92"/>
  <c r="CU92"/>
  <c r="CS92"/>
  <c r="CQ92"/>
  <c r="CO92"/>
  <c r="CM92"/>
  <c r="CK92"/>
  <c r="CI92"/>
  <c r="CG92"/>
  <c r="CE92"/>
  <c r="CC92"/>
  <c r="CA92"/>
  <c r="BY92"/>
  <c r="BW92"/>
  <c r="BU92"/>
  <c r="BS92"/>
  <c r="BQ92"/>
  <c r="BO92"/>
  <c r="DL188"/>
  <c r="DJ188"/>
  <c r="DH188"/>
  <c r="DF188"/>
  <c r="DD188"/>
  <c r="DB188"/>
  <c r="CZ188"/>
  <c r="CX188"/>
  <c r="CV188"/>
  <c r="CT188"/>
  <c r="CR188"/>
  <c r="CP188"/>
  <c r="CL188"/>
  <c r="CB188"/>
  <c r="BZ188"/>
  <c r="BX188"/>
  <c r="BV188"/>
  <c r="BT188"/>
  <c r="BR188"/>
  <c r="BP188"/>
  <c r="BN188"/>
  <c r="DM188"/>
  <c r="DK188"/>
  <c r="DI188"/>
  <c r="DG188"/>
  <c r="DE188"/>
  <c r="DC188"/>
  <c r="DA188"/>
  <c r="CY188"/>
  <c r="CW188"/>
  <c r="CU188"/>
  <c r="CS188"/>
  <c r="CQ188"/>
  <c r="CO188"/>
  <c r="CM188"/>
  <c r="CA188"/>
  <c r="BY188"/>
  <c r="BW188"/>
  <c r="BU188"/>
  <c r="BS188"/>
  <c r="BQ188"/>
  <c r="BO188"/>
  <c r="DL324"/>
  <c r="DJ324"/>
  <c r="DH324"/>
  <c r="DB324"/>
  <c r="CZ324"/>
  <c r="CX324"/>
  <c r="CV324"/>
  <c r="CT324"/>
  <c r="CR324"/>
  <c r="CP324"/>
  <c r="CN324"/>
  <c r="CL324"/>
  <c r="CJ324"/>
  <c r="CH324"/>
  <c r="CF324"/>
  <c r="CD324"/>
  <c r="CB324"/>
  <c r="BZ324"/>
  <c r="BX324"/>
  <c r="BV324"/>
  <c r="BT324"/>
  <c r="BR324"/>
  <c r="BP324"/>
  <c r="BN324"/>
  <c r="DM324"/>
  <c r="DK324"/>
  <c r="DI324"/>
  <c r="DC324"/>
  <c r="DA324"/>
  <c r="CY324"/>
  <c r="CW324"/>
  <c r="CU324"/>
  <c r="CS324"/>
  <c r="CQ324"/>
  <c r="CO324"/>
  <c r="CM324"/>
  <c r="CK324"/>
  <c r="CI324"/>
  <c r="CG324"/>
  <c r="CE324"/>
  <c r="CC324"/>
  <c r="CA324"/>
  <c r="BY324"/>
  <c r="BW324"/>
  <c r="BU324"/>
  <c r="BS324"/>
  <c r="BQ324"/>
  <c r="BO324"/>
  <c r="DL34"/>
  <c r="DJ34"/>
  <c r="DH34"/>
  <c r="DF34"/>
  <c r="DD34"/>
  <c r="DB34"/>
  <c r="CZ34"/>
  <c r="CX34"/>
  <c r="CV34"/>
  <c r="CT34"/>
  <c r="CR34"/>
  <c r="CP34"/>
  <c r="CL34"/>
  <c r="CB34"/>
  <c r="BZ34"/>
  <c r="BX34"/>
  <c r="BV34"/>
  <c r="BT34"/>
  <c r="BR34"/>
  <c r="DM34"/>
  <c r="DK34"/>
  <c r="DI34"/>
  <c r="DG34"/>
  <c r="DE34"/>
  <c r="DC34"/>
  <c r="DA34"/>
  <c r="CY34"/>
  <c r="CW34"/>
  <c r="CU34"/>
  <c r="CS34"/>
  <c r="CQ34"/>
  <c r="CO34"/>
  <c r="CM34"/>
  <c r="CA34"/>
  <c r="BY34"/>
  <c r="BW34"/>
  <c r="BU34"/>
  <c r="BS34"/>
  <c r="BQ34"/>
  <c r="DL380"/>
  <c r="DJ380"/>
  <c r="DH380"/>
  <c r="DB380"/>
  <c r="CZ380"/>
  <c r="CX380"/>
  <c r="CV380"/>
  <c r="CT380"/>
  <c r="CR380"/>
  <c r="CP380"/>
  <c r="CN380"/>
  <c r="CL380"/>
  <c r="CJ380"/>
  <c r="CH380"/>
  <c r="CF380"/>
  <c r="CD380"/>
  <c r="CB380"/>
  <c r="BZ380"/>
  <c r="BX380"/>
  <c r="BV380"/>
  <c r="BT380"/>
  <c r="BR380"/>
  <c r="BP380"/>
  <c r="BN380"/>
  <c r="DM380"/>
  <c r="DK380"/>
  <c r="DI380"/>
  <c r="DC380"/>
  <c r="DA380"/>
  <c r="CY380"/>
  <c r="CW380"/>
  <c r="CU380"/>
  <c r="CS380"/>
  <c r="CQ380"/>
  <c r="CO380"/>
  <c r="CM380"/>
  <c r="CK380"/>
  <c r="CI380"/>
  <c r="CG380"/>
  <c r="CE380"/>
  <c r="CC380"/>
  <c r="CA380"/>
  <c r="BY380"/>
  <c r="BW380"/>
  <c r="BU380"/>
  <c r="BS380"/>
  <c r="BQ380"/>
  <c r="BO380"/>
  <c r="DL75"/>
  <c r="DJ75"/>
  <c r="DH75"/>
  <c r="DD75"/>
  <c r="DB75"/>
  <c r="CZ75"/>
  <c r="CX75"/>
  <c r="CV75"/>
  <c r="CT75"/>
  <c r="CR75"/>
  <c r="CP75"/>
  <c r="CN75"/>
  <c r="CL75"/>
  <c r="CJ75"/>
  <c r="CH75"/>
  <c r="CF75"/>
  <c r="CD75"/>
  <c r="CB75"/>
  <c r="BZ75"/>
  <c r="BX75"/>
  <c r="BV75"/>
  <c r="BT75"/>
  <c r="BR75"/>
  <c r="BP75"/>
  <c r="BN75"/>
  <c r="DM75"/>
  <c r="DK75"/>
  <c r="DI75"/>
  <c r="DC75"/>
  <c r="DA75"/>
  <c r="CY75"/>
  <c r="CW75"/>
  <c r="CU75"/>
  <c r="CS75"/>
  <c r="CQ75"/>
  <c r="CO75"/>
  <c r="CM75"/>
  <c r="CK75"/>
  <c r="CI75"/>
  <c r="CG75"/>
  <c r="CE75"/>
  <c r="CC75"/>
  <c r="CA75"/>
  <c r="BY75"/>
  <c r="BW75"/>
  <c r="BU75"/>
  <c r="BS75"/>
  <c r="BQ75"/>
  <c r="BO75"/>
  <c r="AT1448"/>
  <c r="AS1455"/>
  <c r="AX1456"/>
  <c r="DQ241"/>
  <c r="DR241" s="1"/>
  <c r="DS241" s="1"/>
  <c r="DQ182"/>
  <c r="DR182" s="1"/>
  <c r="DS182" s="1"/>
  <c r="DP203"/>
  <c r="DQ203" s="1"/>
  <c r="DR203" s="1"/>
  <c r="DS203" s="1"/>
  <c r="DQ173"/>
  <c r="DR173" s="1"/>
  <c r="DS173" s="1"/>
  <c r="DQ288"/>
  <c r="DR288" s="1"/>
  <c r="DS288" s="1"/>
  <c r="DQ74"/>
  <c r="DR74" s="1"/>
  <c r="DS74" s="1"/>
  <c r="DQ323"/>
  <c r="DR323" s="1"/>
  <c r="DS323" s="1"/>
  <c r="DP181"/>
  <c r="DQ181" s="1"/>
  <c r="DR181" s="1"/>
  <c r="DS181" s="1"/>
  <c r="I213"/>
  <c r="DQ143"/>
  <c r="DR143" s="1"/>
  <c r="DS143" s="1"/>
  <c r="DQ161"/>
  <c r="DR161" s="1"/>
  <c r="DS161" s="1"/>
  <c r="DQ272"/>
  <c r="DR272" s="1"/>
  <c r="DS272" s="1"/>
  <c r="DP205"/>
  <c r="DQ205" s="1"/>
  <c r="DR205" s="1"/>
  <c r="DS205" s="1"/>
  <c r="DP153"/>
  <c r="DQ153" s="1"/>
  <c r="DR153" s="1"/>
  <c r="DS153" s="1"/>
  <c r="DP238"/>
  <c r="DQ238" s="1"/>
  <c r="DR238" s="1"/>
  <c r="DS238" s="1"/>
  <c r="DQ359"/>
  <c r="DR359" s="1"/>
  <c r="DS359" s="1"/>
  <c r="DQ341"/>
  <c r="DR341" s="1"/>
  <c r="DS341" s="1"/>
  <c r="DQ91"/>
  <c r="DR91" s="1"/>
  <c r="DS91" s="1"/>
  <c r="DP271"/>
  <c r="DQ271" s="1"/>
  <c r="DR271" s="1"/>
  <c r="DS271" s="1"/>
  <c r="DN188"/>
  <c r="DO188" s="1"/>
  <c r="DN324"/>
  <c r="DN380"/>
  <c r="DN75"/>
  <c r="DN342"/>
  <c r="DN154"/>
  <c r="DO154" s="1"/>
  <c r="DN289"/>
  <c r="DN92"/>
  <c r="DN259"/>
  <c r="I260"/>
  <c r="DN260" s="1"/>
  <c r="DR500"/>
  <c r="DS500" s="1"/>
  <c r="M1465"/>
  <c r="M1467"/>
  <c r="M1468"/>
  <c r="O1465"/>
  <c r="O1467"/>
  <c r="O1468"/>
  <c r="Q1465"/>
  <c r="Q1468"/>
  <c r="Q1467"/>
  <c r="S1467"/>
  <c r="S1465"/>
  <c r="S1464"/>
  <c r="S1468"/>
  <c r="U1465"/>
  <c r="U1468"/>
  <c r="U1467"/>
  <c r="W1467"/>
  <c r="W1465"/>
  <c r="W1468"/>
  <c r="Y1465"/>
  <c r="Y1468"/>
  <c r="Y1467"/>
  <c r="AA1459"/>
  <c r="AA1463"/>
  <c r="AA1467"/>
  <c r="AA1462"/>
  <c r="AA1466"/>
  <c r="AA1461"/>
  <c r="AA1465"/>
  <c r="AA1460"/>
  <c r="AA1464"/>
  <c r="AA1468"/>
  <c r="AC1461"/>
  <c r="AC1460"/>
  <c r="AC1464"/>
  <c r="AC1468"/>
  <c r="AC1459"/>
  <c r="AC1463"/>
  <c r="AC1467"/>
  <c r="AC1462"/>
  <c r="AC1466"/>
  <c r="AE1459"/>
  <c r="AE1463"/>
  <c r="AE1467"/>
  <c r="AE1462"/>
  <c r="AE1466"/>
  <c r="AE1461"/>
  <c r="AE1460"/>
  <c r="AE1468"/>
  <c r="AG1459"/>
  <c r="AG1460"/>
  <c r="AG1461"/>
  <c r="AG1462"/>
  <c r="AG1463"/>
  <c r="AG1466"/>
  <c r="AG1467"/>
  <c r="AG1468"/>
  <c r="AL1467"/>
  <c r="AL1468"/>
  <c r="AN1467"/>
  <c r="AN1468"/>
  <c r="AP1465"/>
  <c r="AP1467"/>
  <c r="AP1468"/>
  <c r="AR1465"/>
  <c r="AR1467"/>
  <c r="AR1468"/>
  <c r="AT1465"/>
  <c r="AT1467"/>
  <c r="AT1468"/>
  <c r="AV1465"/>
  <c r="AV1467"/>
  <c r="AV1468"/>
  <c r="AX1465"/>
  <c r="AX1467"/>
  <c r="AX1468"/>
  <c r="AZ1465"/>
  <c r="AZ1467"/>
  <c r="AZ1468"/>
  <c r="BB1459"/>
  <c r="BB1460"/>
  <c r="BB1461"/>
  <c r="BB1462"/>
  <c r="BB1463"/>
  <c r="BB1464"/>
  <c r="BB1465"/>
  <c r="BB1466"/>
  <c r="BB1467"/>
  <c r="BB1468"/>
  <c r="BD1459"/>
  <c r="BD1460"/>
  <c r="BD1461"/>
  <c r="BD1462"/>
  <c r="BD1463"/>
  <c r="BD1464"/>
  <c r="BD1465"/>
  <c r="BD1466"/>
  <c r="BD1467"/>
  <c r="BD1468"/>
  <c r="L1465"/>
  <c r="L1467"/>
  <c r="L1468"/>
  <c r="N1465"/>
  <c r="N1467"/>
  <c r="N1468"/>
  <c r="P1465"/>
  <c r="P1467"/>
  <c r="P1468"/>
  <c r="R1464"/>
  <c r="R1468"/>
  <c r="R1465"/>
  <c r="R1467"/>
  <c r="T1467"/>
  <c r="T1464"/>
  <c r="T1468"/>
  <c r="T1465"/>
  <c r="V1468"/>
  <c r="V1465"/>
  <c r="V1467"/>
  <c r="X1467"/>
  <c r="X1468"/>
  <c r="X1465"/>
  <c r="Z1460"/>
  <c r="Z1464"/>
  <c r="Z1468"/>
  <c r="Z1461"/>
  <c r="Z1465"/>
  <c r="Z1462"/>
  <c r="Z1466"/>
  <c r="Z1459"/>
  <c r="Z1463"/>
  <c r="Z1467"/>
  <c r="AB1462"/>
  <c r="AB1466"/>
  <c r="AB1459"/>
  <c r="AB1463"/>
  <c r="AB1467"/>
  <c r="AB1460"/>
  <c r="AB1464"/>
  <c r="AB1468"/>
  <c r="AB1461"/>
  <c r="AB1465"/>
  <c r="AD1460"/>
  <c r="AD1468"/>
  <c r="AD1461"/>
  <c r="AD1462"/>
  <c r="AD1466"/>
  <c r="AD1459"/>
  <c r="AD1463"/>
  <c r="AD1467"/>
  <c r="AF1459"/>
  <c r="AF1460"/>
  <c r="AF1461"/>
  <c r="AF1462"/>
  <c r="AF1463"/>
  <c r="AF1466"/>
  <c r="AF1467"/>
  <c r="AF1468"/>
  <c r="AH1459"/>
  <c r="AH1460"/>
  <c r="AH1461"/>
  <c r="AH1462"/>
  <c r="AH1463"/>
  <c r="AH1466"/>
  <c r="AH1467"/>
  <c r="AH1468"/>
  <c r="AK1459"/>
  <c r="AK1460"/>
  <c r="AK1461"/>
  <c r="AK1462"/>
  <c r="AK1463"/>
  <c r="AK1464"/>
  <c r="AK1466"/>
  <c r="AK1467"/>
  <c r="AK1468"/>
  <c r="AM1467"/>
  <c r="AM1468"/>
  <c r="AO1465"/>
  <c r="AO1467"/>
  <c r="AO1468"/>
  <c r="AQ1465"/>
  <c r="AQ1467"/>
  <c r="AQ1468"/>
  <c r="AS1465"/>
  <c r="AS1467"/>
  <c r="AS1468"/>
  <c r="AU1465"/>
  <c r="AU1467"/>
  <c r="AU1468"/>
  <c r="AW1465"/>
  <c r="AW1467"/>
  <c r="AW1468"/>
  <c r="AY1465"/>
  <c r="AY1467"/>
  <c r="AY1468"/>
  <c r="BA1459"/>
  <c r="BA1461"/>
  <c r="BA1463"/>
  <c r="BA1465"/>
  <c r="BA1466"/>
  <c r="BA1467"/>
  <c r="BA1468"/>
  <c r="BC1459"/>
  <c r="BC1460"/>
  <c r="BC1461"/>
  <c r="BC1462"/>
  <c r="BC1463"/>
  <c r="BC1464"/>
  <c r="BC1465"/>
  <c r="BC1466"/>
  <c r="BC1467"/>
  <c r="BC1468"/>
  <c r="I192"/>
  <c r="I193"/>
  <c r="I194" s="1"/>
  <c r="I195" s="1"/>
  <c r="I196" s="1"/>
  <c r="I144"/>
  <c r="DN144" s="1"/>
  <c r="I162"/>
  <c r="I183"/>
  <c r="DN183" s="1"/>
  <c r="H189"/>
  <c r="H325"/>
  <c r="H35"/>
  <c r="H381"/>
  <c r="H76"/>
  <c r="H242"/>
  <c r="H361"/>
  <c r="H343"/>
  <c r="H155"/>
  <c r="H156"/>
  <c r="H290"/>
  <c r="H93"/>
  <c r="I214"/>
  <c r="DN214" s="1"/>
  <c r="I206"/>
  <c r="DL93" l="1"/>
  <c r="DJ93"/>
  <c r="DH93"/>
  <c r="DD93"/>
  <c r="DB93"/>
  <c r="CZ93"/>
  <c r="CX93"/>
  <c r="CV93"/>
  <c r="CT93"/>
  <c r="CR93"/>
  <c r="CP93"/>
  <c r="CN93"/>
  <c r="CL93"/>
  <c r="CJ93"/>
  <c r="CH93"/>
  <c r="CF93"/>
  <c r="CD93"/>
  <c r="CB93"/>
  <c r="BZ93"/>
  <c r="BX93"/>
  <c r="BV93"/>
  <c r="BT93"/>
  <c r="BR93"/>
  <c r="BP93"/>
  <c r="BN93"/>
  <c r="DM93"/>
  <c r="DK93"/>
  <c r="DI93"/>
  <c r="DC93"/>
  <c r="DA93"/>
  <c r="CY93"/>
  <c r="CW93"/>
  <c r="CU93"/>
  <c r="CS93"/>
  <c r="CQ93"/>
  <c r="CO93"/>
  <c r="CM93"/>
  <c r="CK93"/>
  <c r="CI93"/>
  <c r="CG93"/>
  <c r="CE93"/>
  <c r="CC93"/>
  <c r="CA93"/>
  <c r="BY93"/>
  <c r="BW93"/>
  <c r="BU93"/>
  <c r="BS93"/>
  <c r="BQ93"/>
  <c r="BO93"/>
  <c r="DL156"/>
  <c r="DJ156"/>
  <c r="DH156"/>
  <c r="DF156"/>
  <c r="DD156"/>
  <c r="DB156"/>
  <c r="CZ156"/>
  <c r="CX156"/>
  <c r="CV156"/>
  <c r="CT156"/>
  <c r="CR156"/>
  <c r="CP156"/>
  <c r="CL156"/>
  <c r="CJ156"/>
  <c r="CH156"/>
  <c r="CF156"/>
  <c r="CD156"/>
  <c r="CB156"/>
  <c r="BZ156"/>
  <c r="BX156"/>
  <c r="BV156"/>
  <c r="BT156"/>
  <c r="BR156"/>
  <c r="BP156"/>
  <c r="BN156"/>
  <c r="DM156"/>
  <c r="DK156"/>
  <c r="DI156"/>
  <c r="DG156"/>
  <c r="DE156"/>
  <c r="DC156"/>
  <c r="DA156"/>
  <c r="CY156"/>
  <c r="CW156"/>
  <c r="CU156"/>
  <c r="CS156"/>
  <c r="CQ156"/>
  <c r="CO156"/>
  <c r="CM156"/>
  <c r="CK156"/>
  <c r="CI156"/>
  <c r="CG156"/>
  <c r="CE156"/>
  <c r="CC156"/>
  <c r="CA156"/>
  <c r="BY156"/>
  <c r="BW156"/>
  <c r="BU156"/>
  <c r="BS156"/>
  <c r="BQ156"/>
  <c r="BO156"/>
  <c r="DL343"/>
  <c r="DJ343"/>
  <c r="DH343"/>
  <c r="DB343"/>
  <c r="CZ343"/>
  <c r="CX343"/>
  <c r="CV343"/>
  <c r="CT343"/>
  <c r="CR343"/>
  <c r="CP343"/>
  <c r="CN343"/>
  <c r="CL343"/>
  <c r="CJ343"/>
  <c r="CH343"/>
  <c r="CF343"/>
  <c r="CD343"/>
  <c r="CB343"/>
  <c r="BZ343"/>
  <c r="BX343"/>
  <c r="BV343"/>
  <c r="BT343"/>
  <c r="BR343"/>
  <c r="BP343"/>
  <c r="BN343"/>
  <c r="DM343"/>
  <c r="DK343"/>
  <c r="DI343"/>
  <c r="DC343"/>
  <c r="DA343"/>
  <c r="CY343"/>
  <c r="CW343"/>
  <c r="CU343"/>
  <c r="CS343"/>
  <c r="CQ343"/>
  <c r="CO343"/>
  <c r="CM343"/>
  <c r="CK343"/>
  <c r="CI343"/>
  <c r="CG343"/>
  <c r="CE343"/>
  <c r="CC343"/>
  <c r="CA343"/>
  <c r="BY343"/>
  <c r="BW343"/>
  <c r="BU343"/>
  <c r="BS343"/>
  <c r="BQ343"/>
  <c r="BO343"/>
  <c r="DL242"/>
  <c r="DJ242"/>
  <c r="DH242"/>
  <c r="DB242"/>
  <c r="CZ242"/>
  <c r="CX242"/>
  <c r="CV242"/>
  <c r="CT242"/>
  <c r="CR242"/>
  <c r="CP242"/>
  <c r="CN242"/>
  <c r="CL242"/>
  <c r="CJ242"/>
  <c r="CH242"/>
  <c r="CF242"/>
  <c r="CD242"/>
  <c r="CB242"/>
  <c r="BZ242"/>
  <c r="BX242"/>
  <c r="BV242"/>
  <c r="BT242"/>
  <c r="BR242"/>
  <c r="BP242"/>
  <c r="BN242"/>
  <c r="DM242"/>
  <c r="DK242"/>
  <c r="DI242"/>
  <c r="DC242"/>
  <c r="DA242"/>
  <c r="CY242"/>
  <c r="CW242"/>
  <c r="CU242"/>
  <c r="CS242"/>
  <c r="CQ242"/>
  <c r="CO242"/>
  <c r="CM242"/>
  <c r="CK242"/>
  <c r="CI242"/>
  <c r="CG242"/>
  <c r="CE242"/>
  <c r="CC242"/>
  <c r="CA242"/>
  <c r="BY242"/>
  <c r="BW242"/>
  <c r="BU242"/>
  <c r="BS242"/>
  <c r="BQ242"/>
  <c r="BO242"/>
  <c r="DL381"/>
  <c r="DJ381"/>
  <c r="DH381"/>
  <c r="DB381"/>
  <c r="CZ381"/>
  <c r="CX381"/>
  <c r="CV381"/>
  <c r="CT381"/>
  <c r="CR381"/>
  <c r="CP381"/>
  <c r="CN381"/>
  <c r="CL381"/>
  <c r="CJ381"/>
  <c r="CH381"/>
  <c r="CF381"/>
  <c r="CD381"/>
  <c r="CB381"/>
  <c r="BZ381"/>
  <c r="BX381"/>
  <c r="BV381"/>
  <c r="BT381"/>
  <c r="BR381"/>
  <c r="BP381"/>
  <c r="BN381"/>
  <c r="DM381"/>
  <c r="DK381"/>
  <c r="DI381"/>
  <c r="DC381"/>
  <c r="DA381"/>
  <c r="CY381"/>
  <c r="CW381"/>
  <c r="CU381"/>
  <c r="CS381"/>
  <c r="CQ381"/>
  <c r="CO381"/>
  <c r="CM381"/>
  <c r="CK381"/>
  <c r="CI381"/>
  <c r="CG381"/>
  <c r="CE381"/>
  <c r="CC381"/>
  <c r="CA381"/>
  <c r="BY381"/>
  <c r="BW381"/>
  <c r="BU381"/>
  <c r="BS381"/>
  <c r="BQ381"/>
  <c r="BO381"/>
  <c r="DL325"/>
  <c r="DJ325"/>
  <c r="DH325"/>
  <c r="DB325"/>
  <c r="CZ325"/>
  <c r="CX325"/>
  <c r="CV325"/>
  <c r="CT325"/>
  <c r="CR325"/>
  <c r="CP325"/>
  <c r="CN325"/>
  <c r="CL325"/>
  <c r="CJ325"/>
  <c r="CH325"/>
  <c r="CF325"/>
  <c r="CD325"/>
  <c r="CB325"/>
  <c r="BZ325"/>
  <c r="BX325"/>
  <c r="BV325"/>
  <c r="BT325"/>
  <c r="BR325"/>
  <c r="BP325"/>
  <c r="BN325"/>
  <c r="DM325"/>
  <c r="DK325"/>
  <c r="DI325"/>
  <c r="DC325"/>
  <c r="DA325"/>
  <c r="CY325"/>
  <c r="CW325"/>
  <c r="CU325"/>
  <c r="CS325"/>
  <c r="CQ325"/>
  <c r="CO325"/>
  <c r="CM325"/>
  <c r="CK325"/>
  <c r="CI325"/>
  <c r="CG325"/>
  <c r="CE325"/>
  <c r="CC325"/>
  <c r="CA325"/>
  <c r="BY325"/>
  <c r="BW325"/>
  <c r="BU325"/>
  <c r="BS325"/>
  <c r="BQ325"/>
  <c r="BO325"/>
  <c r="DL290"/>
  <c r="DJ290"/>
  <c r="DH290"/>
  <c r="DB290"/>
  <c r="CZ290"/>
  <c r="CX290"/>
  <c r="CV290"/>
  <c r="CT290"/>
  <c r="CR290"/>
  <c r="CP290"/>
  <c r="CN290"/>
  <c r="CL290"/>
  <c r="CJ290"/>
  <c r="CH290"/>
  <c r="CF290"/>
  <c r="CD290"/>
  <c r="CB290"/>
  <c r="BZ290"/>
  <c r="BX290"/>
  <c r="BV290"/>
  <c r="BT290"/>
  <c r="BR290"/>
  <c r="BP290"/>
  <c r="BN290"/>
  <c r="DM290"/>
  <c r="DK290"/>
  <c r="DI290"/>
  <c r="DC290"/>
  <c r="DA290"/>
  <c r="CY290"/>
  <c r="CW290"/>
  <c r="CU290"/>
  <c r="CS290"/>
  <c r="CQ290"/>
  <c r="CO290"/>
  <c r="CM290"/>
  <c r="CK290"/>
  <c r="CI290"/>
  <c r="CG290"/>
  <c r="CE290"/>
  <c r="CC290"/>
  <c r="CA290"/>
  <c r="BY290"/>
  <c r="BW290"/>
  <c r="BU290"/>
  <c r="BS290"/>
  <c r="BQ290"/>
  <c r="BO290"/>
  <c r="DL155"/>
  <c r="DJ155"/>
  <c r="DH155"/>
  <c r="DF155"/>
  <c r="DD155"/>
  <c r="DB155"/>
  <c r="CZ155"/>
  <c r="CX155"/>
  <c r="CV155"/>
  <c r="CT155"/>
  <c r="CR155"/>
  <c r="CP155"/>
  <c r="CL155"/>
  <c r="CF155"/>
  <c r="CD155"/>
  <c r="CB155"/>
  <c r="BZ155"/>
  <c r="BX155"/>
  <c r="BV155"/>
  <c r="BT155"/>
  <c r="BR155"/>
  <c r="DM155"/>
  <c r="DK155"/>
  <c r="DI155"/>
  <c r="DG155"/>
  <c r="DE155"/>
  <c r="DC155"/>
  <c r="DA155"/>
  <c r="CY155"/>
  <c r="CW155"/>
  <c r="CU155"/>
  <c r="CS155"/>
  <c r="CQ155"/>
  <c r="CO155"/>
  <c r="CM155"/>
  <c r="CE155"/>
  <c r="CC155"/>
  <c r="CA155"/>
  <c r="BY155"/>
  <c r="BW155"/>
  <c r="BU155"/>
  <c r="BS155"/>
  <c r="BQ155"/>
  <c r="DL361"/>
  <c r="DJ361"/>
  <c r="DH361"/>
  <c r="DB361"/>
  <c r="CZ361"/>
  <c r="CX361"/>
  <c r="CV361"/>
  <c r="CT361"/>
  <c r="CR361"/>
  <c r="CP361"/>
  <c r="CN361"/>
  <c r="CL361"/>
  <c r="CJ361"/>
  <c r="CH361"/>
  <c r="CF361"/>
  <c r="CD361"/>
  <c r="CB361"/>
  <c r="BZ361"/>
  <c r="BX361"/>
  <c r="BV361"/>
  <c r="BT361"/>
  <c r="BR361"/>
  <c r="BP361"/>
  <c r="BN361"/>
  <c r="DM361"/>
  <c r="DK361"/>
  <c r="DI361"/>
  <c r="DC361"/>
  <c r="DA361"/>
  <c r="CY361"/>
  <c r="CW361"/>
  <c r="CU361"/>
  <c r="CS361"/>
  <c r="CQ361"/>
  <c r="CO361"/>
  <c r="CM361"/>
  <c r="CK361"/>
  <c r="CI361"/>
  <c r="CG361"/>
  <c r="CE361"/>
  <c r="CC361"/>
  <c r="CA361"/>
  <c r="BY361"/>
  <c r="BW361"/>
  <c r="BU361"/>
  <c r="BS361"/>
  <c r="BQ361"/>
  <c r="BO361"/>
  <c r="DL76"/>
  <c r="DJ76"/>
  <c r="DH76"/>
  <c r="DD76"/>
  <c r="DB76"/>
  <c r="CZ76"/>
  <c r="CX76"/>
  <c r="CV76"/>
  <c r="CT76"/>
  <c r="CR76"/>
  <c r="CP76"/>
  <c r="CN76"/>
  <c r="CL76"/>
  <c r="CJ76"/>
  <c r="CH76"/>
  <c r="CF76"/>
  <c r="CD76"/>
  <c r="CB76"/>
  <c r="BZ76"/>
  <c r="BX76"/>
  <c r="BV76"/>
  <c r="BT76"/>
  <c r="BR76"/>
  <c r="BP76"/>
  <c r="BN76"/>
  <c r="DM76"/>
  <c r="DK76"/>
  <c r="DI76"/>
  <c r="DC76"/>
  <c r="DA76"/>
  <c r="CY76"/>
  <c r="CW76"/>
  <c r="CU76"/>
  <c r="CS76"/>
  <c r="CQ76"/>
  <c r="CO76"/>
  <c r="CM76"/>
  <c r="CK76"/>
  <c r="CI76"/>
  <c r="CG76"/>
  <c r="CE76"/>
  <c r="CC76"/>
  <c r="CA76"/>
  <c r="BY76"/>
  <c r="BW76"/>
  <c r="BU76"/>
  <c r="BS76"/>
  <c r="BQ76"/>
  <c r="BO76"/>
  <c r="DL35"/>
  <c r="DJ35"/>
  <c r="DH35"/>
  <c r="DF35"/>
  <c r="DD35"/>
  <c r="DB35"/>
  <c r="CZ35"/>
  <c r="CX35"/>
  <c r="CV35"/>
  <c r="CT35"/>
  <c r="CR35"/>
  <c r="CP35"/>
  <c r="CL35"/>
  <c r="CB35"/>
  <c r="BZ35"/>
  <c r="BX35"/>
  <c r="BV35"/>
  <c r="BP35"/>
  <c r="BN35"/>
  <c r="DM35"/>
  <c r="DK35"/>
  <c r="DI35"/>
  <c r="DG35"/>
  <c r="DE35"/>
  <c r="DC35"/>
  <c r="DA35"/>
  <c r="CY35"/>
  <c r="CW35"/>
  <c r="CU35"/>
  <c r="CS35"/>
  <c r="CQ35"/>
  <c r="CO35"/>
  <c r="CM35"/>
  <c r="CA35"/>
  <c r="BY35"/>
  <c r="BW35"/>
  <c r="BU35"/>
  <c r="BO35"/>
  <c r="DL189"/>
  <c r="DJ189"/>
  <c r="DH189"/>
  <c r="DF189"/>
  <c r="DD189"/>
  <c r="DB189"/>
  <c r="CZ189"/>
  <c r="CX189"/>
  <c r="CV189"/>
  <c r="CT189"/>
  <c r="CR189"/>
  <c r="CP189"/>
  <c r="CL189"/>
  <c r="CB189"/>
  <c r="BZ189"/>
  <c r="BX189"/>
  <c r="BV189"/>
  <c r="BT189"/>
  <c r="BR189"/>
  <c r="BP189"/>
  <c r="BN189"/>
  <c r="DM189"/>
  <c r="DK189"/>
  <c r="DI189"/>
  <c r="DG189"/>
  <c r="DE189"/>
  <c r="DC189"/>
  <c r="DA189"/>
  <c r="CY189"/>
  <c r="CW189"/>
  <c r="CU189"/>
  <c r="CS189"/>
  <c r="CQ189"/>
  <c r="CO189"/>
  <c r="CM189"/>
  <c r="CA189"/>
  <c r="BY189"/>
  <c r="BW189"/>
  <c r="BU189"/>
  <c r="BS189"/>
  <c r="BQ189"/>
  <c r="BO189"/>
  <c r="AY1456"/>
  <c r="AU1448"/>
  <c r="AT1455"/>
  <c r="DQ260"/>
  <c r="DR260" s="1"/>
  <c r="DS260" s="1"/>
  <c r="DQ289"/>
  <c r="DR289" s="1"/>
  <c r="DS289" s="1"/>
  <c r="DQ342"/>
  <c r="DR342" s="1"/>
  <c r="DS342" s="1"/>
  <c r="DQ75"/>
  <c r="DR75" s="1"/>
  <c r="DS75" s="1"/>
  <c r="DP188"/>
  <c r="DQ188" s="1"/>
  <c r="DR188" s="1"/>
  <c r="DS188" s="1"/>
  <c r="DQ214"/>
  <c r="DR214" s="1"/>
  <c r="DS214" s="1"/>
  <c r="DQ183"/>
  <c r="DR183" s="1"/>
  <c r="DS183" s="1"/>
  <c r="DQ144"/>
  <c r="DR144" s="1"/>
  <c r="DS144" s="1"/>
  <c r="DQ259"/>
  <c r="DR259" s="1"/>
  <c r="DS259" s="1"/>
  <c r="DQ92"/>
  <c r="DR92" s="1"/>
  <c r="DS92" s="1"/>
  <c r="DP154"/>
  <c r="DQ154" s="1"/>
  <c r="DR154" s="1"/>
  <c r="DS154" s="1"/>
  <c r="DQ380"/>
  <c r="DR380" s="1"/>
  <c r="DS380" s="1"/>
  <c r="DQ324"/>
  <c r="DR324" s="1"/>
  <c r="DS324" s="1"/>
  <c r="DN93"/>
  <c r="DN156"/>
  <c r="DN242"/>
  <c r="DN381"/>
  <c r="DN325"/>
  <c r="DN290"/>
  <c r="DN155"/>
  <c r="DO155" s="1"/>
  <c r="DN361"/>
  <c r="DN76"/>
  <c r="DN189"/>
  <c r="DO189" s="1"/>
  <c r="I145"/>
  <c r="DN145" s="1"/>
  <c r="I197"/>
  <c r="I198"/>
  <c r="H94"/>
  <c r="H344"/>
  <c r="H243"/>
  <c r="H77"/>
  <c r="H36"/>
  <c r="H190"/>
  <c r="H157"/>
  <c r="H362"/>
  <c r="H326"/>
  <c r="I215"/>
  <c r="I207"/>
  <c r="DL362" l="1"/>
  <c r="DJ362"/>
  <c r="DH362"/>
  <c r="DB362"/>
  <c r="CZ362"/>
  <c r="CX362"/>
  <c r="CV362"/>
  <c r="CT362"/>
  <c r="CR362"/>
  <c r="CP362"/>
  <c r="CN362"/>
  <c r="CL362"/>
  <c r="CJ362"/>
  <c r="CH362"/>
  <c r="CF362"/>
  <c r="CD362"/>
  <c r="CB362"/>
  <c r="BZ362"/>
  <c r="BX362"/>
  <c r="BV362"/>
  <c r="BT362"/>
  <c r="BR362"/>
  <c r="BP362"/>
  <c r="BN362"/>
  <c r="DM362"/>
  <c r="DK362"/>
  <c r="DI362"/>
  <c r="DC362"/>
  <c r="DA362"/>
  <c r="CY362"/>
  <c r="CW362"/>
  <c r="CU362"/>
  <c r="CS362"/>
  <c r="CQ362"/>
  <c r="CO362"/>
  <c r="CM362"/>
  <c r="CK362"/>
  <c r="CI362"/>
  <c r="CG362"/>
  <c r="CE362"/>
  <c r="CC362"/>
  <c r="CA362"/>
  <c r="BY362"/>
  <c r="BW362"/>
  <c r="BU362"/>
  <c r="BS362"/>
  <c r="BQ362"/>
  <c r="BO362"/>
  <c r="DL190"/>
  <c r="DJ190"/>
  <c r="DH190"/>
  <c r="DF190"/>
  <c r="DD190"/>
  <c r="DB190"/>
  <c r="CZ190"/>
  <c r="CX190"/>
  <c r="CV190"/>
  <c r="CT190"/>
  <c r="CR190"/>
  <c r="CP190"/>
  <c r="CL190"/>
  <c r="CB190"/>
  <c r="BZ190"/>
  <c r="BX190"/>
  <c r="BV190"/>
  <c r="BT190"/>
  <c r="BR190"/>
  <c r="BP190"/>
  <c r="BN190"/>
  <c r="DM190"/>
  <c r="DK190"/>
  <c r="DI190"/>
  <c r="DG190"/>
  <c r="DE190"/>
  <c r="DC190"/>
  <c r="DA190"/>
  <c r="CY190"/>
  <c r="CW190"/>
  <c r="CU190"/>
  <c r="CS190"/>
  <c r="CQ190"/>
  <c r="CO190"/>
  <c r="CM190"/>
  <c r="CA190"/>
  <c r="BY190"/>
  <c r="BW190"/>
  <c r="BU190"/>
  <c r="BS190"/>
  <c r="BQ190"/>
  <c r="BO190"/>
  <c r="DL77"/>
  <c r="DJ77"/>
  <c r="DH77"/>
  <c r="DD77"/>
  <c r="DB77"/>
  <c r="CZ77"/>
  <c r="CX77"/>
  <c r="CV77"/>
  <c r="CT77"/>
  <c r="CR77"/>
  <c r="CP77"/>
  <c r="CN77"/>
  <c r="CL77"/>
  <c r="CJ77"/>
  <c r="CH77"/>
  <c r="CF77"/>
  <c r="CD77"/>
  <c r="CB77"/>
  <c r="BZ77"/>
  <c r="BX77"/>
  <c r="BV77"/>
  <c r="BT77"/>
  <c r="BR77"/>
  <c r="BP77"/>
  <c r="BN77"/>
  <c r="DM77"/>
  <c r="DK77"/>
  <c r="DI77"/>
  <c r="DC77"/>
  <c r="DA77"/>
  <c r="CY77"/>
  <c r="CW77"/>
  <c r="CU77"/>
  <c r="CS77"/>
  <c r="CQ77"/>
  <c r="CO77"/>
  <c r="CM77"/>
  <c r="CK77"/>
  <c r="CI77"/>
  <c r="CG77"/>
  <c r="CE77"/>
  <c r="CC77"/>
  <c r="CA77"/>
  <c r="BY77"/>
  <c r="BW77"/>
  <c r="BU77"/>
  <c r="BS77"/>
  <c r="BQ77"/>
  <c r="BO77"/>
  <c r="DL344"/>
  <c r="DJ344"/>
  <c r="DH344"/>
  <c r="DB344"/>
  <c r="CZ344"/>
  <c r="CX344"/>
  <c r="CV344"/>
  <c r="CT344"/>
  <c r="CR344"/>
  <c r="CP344"/>
  <c r="CN344"/>
  <c r="CL344"/>
  <c r="CJ344"/>
  <c r="CH344"/>
  <c r="CF344"/>
  <c r="CD344"/>
  <c r="CB344"/>
  <c r="BZ344"/>
  <c r="BX344"/>
  <c r="BV344"/>
  <c r="BT344"/>
  <c r="BR344"/>
  <c r="BP344"/>
  <c r="BN344"/>
  <c r="DM344"/>
  <c r="DK344"/>
  <c r="DI344"/>
  <c r="DC344"/>
  <c r="DA344"/>
  <c r="CY344"/>
  <c r="CW344"/>
  <c r="CU344"/>
  <c r="CS344"/>
  <c r="CQ344"/>
  <c r="CO344"/>
  <c r="CM344"/>
  <c r="CK344"/>
  <c r="CI344"/>
  <c r="CG344"/>
  <c r="CE344"/>
  <c r="CC344"/>
  <c r="CA344"/>
  <c r="BY344"/>
  <c r="BW344"/>
  <c r="BU344"/>
  <c r="BS344"/>
  <c r="BQ344"/>
  <c r="BO344"/>
  <c r="DL326"/>
  <c r="DJ326"/>
  <c r="DH326"/>
  <c r="DB326"/>
  <c r="CZ326"/>
  <c r="CX326"/>
  <c r="CV326"/>
  <c r="CT326"/>
  <c r="CR326"/>
  <c r="CP326"/>
  <c r="CN326"/>
  <c r="CL326"/>
  <c r="CJ326"/>
  <c r="CH326"/>
  <c r="CF326"/>
  <c r="CD326"/>
  <c r="CB326"/>
  <c r="BZ326"/>
  <c r="BX326"/>
  <c r="BV326"/>
  <c r="BT326"/>
  <c r="BR326"/>
  <c r="BP326"/>
  <c r="BN326"/>
  <c r="DM326"/>
  <c r="DK326"/>
  <c r="DI326"/>
  <c r="DC326"/>
  <c r="DA326"/>
  <c r="CY326"/>
  <c r="CW326"/>
  <c r="CU326"/>
  <c r="CS326"/>
  <c r="CQ326"/>
  <c r="CO326"/>
  <c r="CM326"/>
  <c r="CK326"/>
  <c r="CI326"/>
  <c r="CG326"/>
  <c r="CE326"/>
  <c r="CC326"/>
  <c r="CA326"/>
  <c r="BY326"/>
  <c r="BW326"/>
  <c r="BU326"/>
  <c r="BS326"/>
  <c r="BQ326"/>
  <c r="BO326"/>
  <c r="DL157"/>
  <c r="DJ157"/>
  <c r="DH157"/>
  <c r="DB157"/>
  <c r="CZ157"/>
  <c r="CX157"/>
  <c r="CV157"/>
  <c r="CT157"/>
  <c r="CR157"/>
  <c r="CP157"/>
  <c r="CN157"/>
  <c r="CL157"/>
  <c r="CJ157"/>
  <c r="CH157"/>
  <c r="CF157"/>
  <c r="CD157"/>
  <c r="CB157"/>
  <c r="BZ157"/>
  <c r="BX157"/>
  <c r="BV157"/>
  <c r="BT157"/>
  <c r="BR157"/>
  <c r="BP157"/>
  <c r="BN157"/>
  <c r="DM157"/>
  <c r="DK157"/>
  <c r="DI157"/>
  <c r="DC157"/>
  <c r="DA157"/>
  <c r="CY157"/>
  <c r="CW157"/>
  <c r="CU157"/>
  <c r="CS157"/>
  <c r="CQ157"/>
  <c r="CO157"/>
  <c r="CM157"/>
  <c r="CK157"/>
  <c r="CI157"/>
  <c r="CG157"/>
  <c r="CE157"/>
  <c r="CC157"/>
  <c r="CA157"/>
  <c r="BY157"/>
  <c r="BW157"/>
  <c r="BU157"/>
  <c r="BS157"/>
  <c r="BQ157"/>
  <c r="BO157"/>
  <c r="DL36"/>
  <c r="DJ36"/>
  <c r="DH36"/>
  <c r="CN36"/>
  <c r="CL36"/>
  <c r="CJ36"/>
  <c r="CH36"/>
  <c r="CF36"/>
  <c r="CD36"/>
  <c r="CB36"/>
  <c r="BZ36"/>
  <c r="BX36"/>
  <c r="BV36"/>
  <c r="BT36"/>
  <c r="BR36"/>
  <c r="BP36"/>
  <c r="BN36"/>
  <c r="DM36"/>
  <c r="DK36"/>
  <c r="DI36"/>
  <c r="CM36"/>
  <c r="CK36"/>
  <c r="CI36"/>
  <c r="CG36"/>
  <c r="CE36"/>
  <c r="CC36"/>
  <c r="CA36"/>
  <c r="BY36"/>
  <c r="BW36"/>
  <c r="BU36"/>
  <c r="BS36"/>
  <c r="BQ36"/>
  <c r="BO36"/>
  <c r="DL243"/>
  <c r="DJ243"/>
  <c r="DH243"/>
  <c r="DB243"/>
  <c r="CZ243"/>
  <c r="CX243"/>
  <c r="CV243"/>
  <c r="CT243"/>
  <c r="CR243"/>
  <c r="CP243"/>
  <c r="CN243"/>
  <c r="CL243"/>
  <c r="CJ243"/>
  <c r="CH243"/>
  <c r="CF243"/>
  <c r="CD243"/>
  <c r="CB243"/>
  <c r="BZ243"/>
  <c r="BX243"/>
  <c r="BV243"/>
  <c r="BT243"/>
  <c r="BR243"/>
  <c r="BP243"/>
  <c r="BN243"/>
  <c r="DM243"/>
  <c r="DK243"/>
  <c r="DI243"/>
  <c r="DC243"/>
  <c r="DA243"/>
  <c r="CY243"/>
  <c r="CW243"/>
  <c r="CU243"/>
  <c r="CS243"/>
  <c r="CQ243"/>
  <c r="CO243"/>
  <c r="CM243"/>
  <c r="CK243"/>
  <c r="CI243"/>
  <c r="CG243"/>
  <c r="CE243"/>
  <c r="CC243"/>
  <c r="CA243"/>
  <c r="BY243"/>
  <c r="BW243"/>
  <c r="BU243"/>
  <c r="BS243"/>
  <c r="BQ243"/>
  <c r="BO243"/>
  <c r="DL94"/>
  <c r="DJ94"/>
  <c r="DH94"/>
  <c r="DD94"/>
  <c r="DB94"/>
  <c r="CZ94"/>
  <c r="CX94"/>
  <c r="CV94"/>
  <c r="CT94"/>
  <c r="CR94"/>
  <c r="CP94"/>
  <c r="CN94"/>
  <c r="CL94"/>
  <c r="CJ94"/>
  <c r="CH94"/>
  <c r="CF94"/>
  <c r="CD94"/>
  <c r="CB94"/>
  <c r="BZ94"/>
  <c r="BX94"/>
  <c r="BV94"/>
  <c r="BT94"/>
  <c r="BR94"/>
  <c r="BP94"/>
  <c r="BN94"/>
  <c r="DM94"/>
  <c r="DK94"/>
  <c r="DI94"/>
  <c r="DC94"/>
  <c r="DA94"/>
  <c r="CY94"/>
  <c r="CW94"/>
  <c r="CU94"/>
  <c r="CS94"/>
  <c r="CQ94"/>
  <c r="CO94"/>
  <c r="CM94"/>
  <c r="CK94"/>
  <c r="CI94"/>
  <c r="CG94"/>
  <c r="CE94"/>
  <c r="CC94"/>
  <c r="CA94"/>
  <c r="BY94"/>
  <c r="BW94"/>
  <c r="BU94"/>
  <c r="BS94"/>
  <c r="BQ94"/>
  <c r="BO94"/>
  <c r="AV1448"/>
  <c r="AU1455"/>
  <c r="AZ1456"/>
  <c r="DQ145"/>
  <c r="DR145" s="1"/>
  <c r="DS145" s="1"/>
  <c r="DQ361"/>
  <c r="DR361" s="1"/>
  <c r="DS361" s="1"/>
  <c r="DP155"/>
  <c r="DQ155" s="1"/>
  <c r="DR155" s="1"/>
  <c r="DS155" s="1"/>
  <c r="DQ325"/>
  <c r="DR325" s="1"/>
  <c r="DS325" s="1"/>
  <c r="DQ242"/>
  <c r="DR242" s="1"/>
  <c r="DS242" s="1"/>
  <c r="DP156"/>
  <c r="DQ156" s="1"/>
  <c r="DR156" s="1"/>
  <c r="DS156" s="1"/>
  <c r="DQ93"/>
  <c r="DR93" s="1"/>
  <c r="DS93" s="1"/>
  <c r="DP189"/>
  <c r="DQ189" s="1"/>
  <c r="DR189" s="1"/>
  <c r="DS189" s="1"/>
  <c r="DQ76"/>
  <c r="DR76" s="1"/>
  <c r="DS76" s="1"/>
  <c r="DQ290"/>
  <c r="DR290" s="1"/>
  <c r="DS290" s="1"/>
  <c r="DQ381"/>
  <c r="DR381" s="1"/>
  <c r="DS381" s="1"/>
  <c r="DN190"/>
  <c r="DO190" s="1"/>
  <c r="DN344"/>
  <c r="DN326"/>
  <c r="DN157"/>
  <c r="DN243"/>
  <c r="DN94"/>
  <c r="DN77"/>
  <c r="BA1462"/>
  <c r="BA1460"/>
  <c r="I146"/>
  <c r="I147" s="1"/>
  <c r="H363"/>
  <c r="H244"/>
  <c r="H95"/>
  <c r="H158"/>
  <c r="H193"/>
  <c r="H78"/>
  <c r="H345"/>
  <c r="DL78" l="1"/>
  <c r="DJ78"/>
  <c r="DH78"/>
  <c r="DD78"/>
  <c r="DB78"/>
  <c r="CZ78"/>
  <c r="CX78"/>
  <c r="CV78"/>
  <c r="CT78"/>
  <c r="CR78"/>
  <c r="CP78"/>
  <c r="CN78"/>
  <c r="CL78"/>
  <c r="CJ78"/>
  <c r="CH78"/>
  <c r="CF78"/>
  <c r="CD78"/>
  <c r="CB78"/>
  <c r="BZ78"/>
  <c r="BX78"/>
  <c r="BV78"/>
  <c r="BT78"/>
  <c r="BR78"/>
  <c r="BP78"/>
  <c r="BN78"/>
  <c r="DM78"/>
  <c r="DK78"/>
  <c r="DI78"/>
  <c r="DC78"/>
  <c r="DA78"/>
  <c r="CY78"/>
  <c r="CW78"/>
  <c r="CU78"/>
  <c r="CS78"/>
  <c r="CQ78"/>
  <c r="CO78"/>
  <c r="CM78"/>
  <c r="CK78"/>
  <c r="CI78"/>
  <c r="CG78"/>
  <c r="CE78"/>
  <c r="CC78"/>
  <c r="CA78"/>
  <c r="BY78"/>
  <c r="BW78"/>
  <c r="BU78"/>
  <c r="BS78"/>
  <c r="BQ78"/>
  <c r="BO78"/>
  <c r="DL158"/>
  <c r="DJ158"/>
  <c r="DH158"/>
  <c r="DB158"/>
  <c r="CZ158"/>
  <c r="CX158"/>
  <c r="CV158"/>
  <c r="CT158"/>
  <c r="CR158"/>
  <c r="CP158"/>
  <c r="CN158"/>
  <c r="CL158"/>
  <c r="CJ158"/>
  <c r="CH158"/>
  <c r="CF158"/>
  <c r="CD158"/>
  <c r="CB158"/>
  <c r="BZ158"/>
  <c r="BX158"/>
  <c r="BV158"/>
  <c r="BT158"/>
  <c r="BR158"/>
  <c r="BP158"/>
  <c r="BN158"/>
  <c r="DM158"/>
  <c r="DK158"/>
  <c r="DI158"/>
  <c r="DC158"/>
  <c r="DA158"/>
  <c r="CY158"/>
  <c r="CW158"/>
  <c r="CU158"/>
  <c r="CS158"/>
  <c r="CQ158"/>
  <c r="CO158"/>
  <c r="CM158"/>
  <c r="CK158"/>
  <c r="CI158"/>
  <c r="CG158"/>
  <c r="CE158"/>
  <c r="CC158"/>
  <c r="CA158"/>
  <c r="BY158"/>
  <c r="BW158"/>
  <c r="BU158"/>
  <c r="BS158"/>
  <c r="BQ158"/>
  <c r="BO158"/>
  <c r="DL244"/>
  <c r="DJ244"/>
  <c r="DH244"/>
  <c r="DB244"/>
  <c r="CZ244"/>
  <c r="CX244"/>
  <c r="CV244"/>
  <c r="CT244"/>
  <c r="CR244"/>
  <c r="CP244"/>
  <c r="CN244"/>
  <c r="CL244"/>
  <c r="CJ244"/>
  <c r="CH244"/>
  <c r="CF244"/>
  <c r="CD244"/>
  <c r="CB244"/>
  <c r="BZ244"/>
  <c r="BX244"/>
  <c r="BV244"/>
  <c r="BT244"/>
  <c r="BR244"/>
  <c r="BP244"/>
  <c r="BN244"/>
  <c r="DM244"/>
  <c r="DK244"/>
  <c r="DI244"/>
  <c r="DC244"/>
  <c r="DA244"/>
  <c r="CY244"/>
  <c r="CW244"/>
  <c r="CU244"/>
  <c r="CS244"/>
  <c r="CQ244"/>
  <c r="CO244"/>
  <c r="CM244"/>
  <c r="CK244"/>
  <c r="CI244"/>
  <c r="CG244"/>
  <c r="CE244"/>
  <c r="CC244"/>
  <c r="CA244"/>
  <c r="BY244"/>
  <c r="BW244"/>
  <c r="BU244"/>
  <c r="BS244"/>
  <c r="BQ244"/>
  <c r="BO244"/>
  <c r="DL345"/>
  <c r="DJ345"/>
  <c r="DH345"/>
  <c r="DB345"/>
  <c r="CZ345"/>
  <c r="CX345"/>
  <c r="CV345"/>
  <c r="CT345"/>
  <c r="CR345"/>
  <c r="CP345"/>
  <c r="CN345"/>
  <c r="CL345"/>
  <c r="CJ345"/>
  <c r="CH345"/>
  <c r="CF345"/>
  <c r="CD345"/>
  <c r="CB345"/>
  <c r="BZ345"/>
  <c r="BX345"/>
  <c r="BV345"/>
  <c r="BT345"/>
  <c r="BR345"/>
  <c r="BP345"/>
  <c r="BN345"/>
  <c r="DM345"/>
  <c r="DK345"/>
  <c r="DI345"/>
  <c r="DC345"/>
  <c r="DA345"/>
  <c r="CY345"/>
  <c r="CW345"/>
  <c r="CU345"/>
  <c r="CS345"/>
  <c r="CQ345"/>
  <c r="CO345"/>
  <c r="CM345"/>
  <c r="CK345"/>
  <c r="CI345"/>
  <c r="CG345"/>
  <c r="CE345"/>
  <c r="CC345"/>
  <c r="CA345"/>
  <c r="BY345"/>
  <c r="BW345"/>
  <c r="BU345"/>
  <c r="BS345"/>
  <c r="BQ345"/>
  <c r="BO345"/>
  <c r="DL193"/>
  <c r="DJ193"/>
  <c r="DH193"/>
  <c r="DB193"/>
  <c r="CZ193"/>
  <c r="CX193"/>
  <c r="CV193"/>
  <c r="CT193"/>
  <c r="CR193"/>
  <c r="CP193"/>
  <c r="CN193"/>
  <c r="CL193"/>
  <c r="CJ193"/>
  <c r="CH193"/>
  <c r="CF193"/>
  <c r="CD193"/>
  <c r="CB193"/>
  <c r="BZ193"/>
  <c r="BX193"/>
  <c r="BV193"/>
  <c r="BT193"/>
  <c r="BR193"/>
  <c r="BP193"/>
  <c r="BN193"/>
  <c r="DM193"/>
  <c r="DK193"/>
  <c r="DI193"/>
  <c r="DC193"/>
  <c r="DA193"/>
  <c r="CY193"/>
  <c r="CW193"/>
  <c r="CU193"/>
  <c r="CS193"/>
  <c r="CQ193"/>
  <c r="CO193"/>
  <c r="CM193"/>
  <c r="CK193"/>
  <c r="CI193"/>
  <c r="CG193"/>
  <c r="CE193"/>
  <c r="CC193"/>
  <c r="CA193"/>
  <c r="BY193"/>
  <c r="BW193"/>
  <c r="BU193"/>
  <c r="BS193"/>
  <c r="BQ193"/>
  <c r="BO193"/>
  <c r="DL95"/>
  <c r="DJ95"/>
  <c r="DH95"/>
  <c r="DD95"/>
  <c r="DB95"/>
  <c r="CZ95"/>
  <c r="CX95"/>
  <c r="CV95"/>
  <c r="CT95"/>
  <c r="CR95"/>
  <c r="CP95"/>
  <c r="CN95"/>
  <c r="CL95"/>
  <c r="CJ95"/>
  <c r="CH95"/>
  <c r="CF95"/>
  <c r="CD95"/>
  <c r="CB95"/>
  <c r="BZ95"/>
  <c r="BX95"/>
  <c r="BV95"/>
  <c r="BT95"/>
  <c r="BR95"/>
  <c r="BP95"/>
  <c r="BN95"/>
  <c r="DM95"/>
  <c r="DK95"/>
  <c r="DI95"/>
  <c r="DC95"/>
  <c r="DA95"/>
  <c r="CY95"/>
  <c r="CW95"/>
  <c r="CU95"/>
  <c r="CS95"/>
  <c r="CQ95"/>
  <c r="CO95"/>
  <c r="CM95"/>
  <c r="CK95"/>
  <c r="CI95"/>
  <c r="CG95"/>
  <c r="CE95"/>
  <c r="CC95"/>
  <c r="CA95"/>
  <c r="BY95"/>
  <c r="BW95"/>
  <c r="BU95"/>
  <c r="BS95"/>
  <c r="BQ95"/>
  <c r="BO95"/>
  <c r="DL363"/>
  <c r="DJ363"/>
  <c r="DH363"/>
  <c r="DB363"/>
  <c r="CZ363"/>
  <c r="CX363"/>
  <c r="CV363"/>
  <c r="CT363"/>
  <c r="CR363"/>
  <c r="CP363"/>
  <c r="CN363"/>
  <c r="CL363"/>
  <c r="CJ363"/>
  <c r="CH363"/>
  <c r="CF363"/>
  <c r="CD363"/>
  <c r="CB363"/>
  <c r="BZ363"/>
  <c r="BX363"/>
  <c r="BV363"/>
  <c r="BT363"/>
  <c r="BR363"/>
  <c r="BP363"/>
  <c r="BN363"/>
  <c r="DM363"/>
  <c r="DK363"/>
  <c r="DI363"/>
  <c r="DC363"/>
  <c r="DA363"/>
  <c r="CY363"/>
  <c r="CW363"/>
  <c r="CU363"/>
  <c r="CS363"/>
  <c r="CQ363"/>
  <c r="CO363"/>
  <c r="CM363"/>
  <c r="CK363"/>
  <c r="CI363"/>
  <c r="CG363"/>
  <c r="CE363"/>
  <c r="CC363"/>
  <c r="CA363"/>
  <c r="BY363"/>
  <c r="BW363"/>
  <c r="BU363"/>
  <c r="BS363"/>
  <c r="BQ363"/>
  <c r="BO363"/>
  <c r="BA1456"/>
  <c r="AW1448"/>
  <c r="AV1455"/>
  <c r="DQ77"/>
  <c r="DR77" s="1"/>
  <c r="DS77" s="1"/>
  <c r="DQ94"/>
  <c r="DR94" s="1"/>
  <c r="DS94" s="1"/>
  <c r="DQ157"/>
  <c r="DR157" s="1"/>
  <c r="DS157" s="1"/>
  <c r="DQ344"/>
  <c r="DR344" s="1"/>
  <c r="DS344" s="1"/>
  <c r="DP190"/>
  <c r="DQ190" s="1"/>
  <c r="DR190" s="1"/>
  <c r="DS190" s="1"/>
  <c r="DQ243"/>
  <c r="DR243" s="1"/>
  <c r="DS243" s="1"/>
  <c r="DQ326"/>
  <c r="DR326" s="1"/>
  <c r="DS326" s="1"/>
  <c r="DN193"/>
  <c r="DN95"/>
  <c r="DN363"/>
  <c r="DN158"/>
  <c r="DN244"/>
  <c r="DN78"/>
  <c r="BA1464"/>
  <c r="H79"/>
  <c r="H159"/>
  <c r="H96"/>
  <c r="H364"/>
  <c r="H365"/>
  <c r="H194"/>
  <c r="H245"/>
  <c r="DL194" l="1"/>
  <c r="DJ194"/>
  <c r="DH194"/>
  <c r="DB194"/>
  <c r="CZ194"/>
  <c r="CX194"/>
  <c r="CV194"/>
  <c r="CT194"/>
  <c r="CR194"/>
  <c r="CP194"/>
  <c r="CN194"/>
  <c r="CL194"/>
  <c r="CJ194"/>
  <c r="CH194"/>
  <c r="CF194"/>
  <c r="CD194"/>
  <c r="CB194"/>
  <c r="BZ194"/>
  <c r="BX194"/>
  <c r="BV194"/>
  <c r="BT194"/>
  <c r="BR194"/>
  <c r="BP194"/>
  <c r="BN194"/>
  <c r="DM194"/>
  <c r="DK194"/>
  <c r="DI194"/>
  <c r="DC194"/>
  <c r="DA194"/>
  <c r="CY194"/>
  <c r="CW194"/>
  <c r="CU194"/>
  <c r="CS194"/>
  <c r="CQ194"/>
  <c r="CO194"/>
  <c r="CM194"/>
  <c r="CK194"/>
  <c r="CI194"/>
  <c r="CG194"/>
  <c r="CE194"/>
  <c r="CC194"/>
  <c r="CA194"/>
  <c r="BY194"/>
  <c r="BW194"/>
  <c r="BU194"/>
  <c r="BS194"/>
  <c r="BQ194"/>
  <c r="BO194"/>
  <c r="DL364"/>
  <c r="DJ364"/>
  <c r="DH364"/>
  <c r="DB364"/>
  <c r="CZ364"/>
  <c r="CX364"/>
  <c r="CV364"/>
  <c r="CT364"/>
  <c r="CR364"/>
  <c r="CP364"/>
  <c r="CN364"/>
  <c r="CL364"/>
  <c r="CJ364"/>
  <c r="CH364"/>
  <c r="CF364"/>
  <c r="CD364"/>
  <c r="CB364"/>
  <c r="BZ364"/>
  <c r="BX364"/>
  <c r="BV364"/>
  <c r="BT364"/>
  <c r="BR364"/>
  <c r="BP364"/>
  <c r="BN364"/>
  <c r="DM364"/>
  <c r="DK364"/>
  <c r="DI364"/>
  <c r="DC364"/>
  <c r="DA364"/>
  <c r="CY364"/>
  <c r="CW364"/>
  <c r="CU364"/>
  <c r="CS364"/>
  <c r="CQ364"/>
  <c r="CO364"/>
  <c r="CM364"/>
  <c r="CK364"/>
  <c r="CI364"/>
  <c r="CG364"/>
  <c r="CE364"/>
  <c r="CC364"/>
  <c r="CA364"/>
  <c r="BY364"/>
  <c r="BW364"/>
  <c r="BU364"/>
  <c r="BS364"/>
  <c r="BQ364"/>
  <c r="BO364"/>
  <c r="DL159"/>
  <c r="DJ159"/>
  <c r="DH159"/>
  <c r="DB159"/>
  <c r="CZ159"/>
  <c r="CX159"/>
  <c r="CV159"/>
  <c r="CT159"/>
  <c r="CR159"/>
  <c r="CP159"/>
  <c r="CN159"/>
  <c r="CL159"/>
  <c r="CJ159"/>
  <c r="CH159"/>
  <c r="CF159"/>
  <c r="CD159"/>
  <c r="CB159"/>
  <c r="BZ159"/>
  <c r="BX159"/>
  <c r="BV159"/>
  <c r="BT159"/>
  <c r="BR159"/>
  <c r="BP159"/>
  <c r="BN159"/>
  <c r="DM159"/>
  <c r="DK159"/>
  <c r="DI159"/>
  <c r="DC159"/>
  <c r="DA159"/>
  <c r="CY159"/>
  <c r="CW159"/>
  <c r="CU159"/>
  <c r="CS159"/>
  <c r="CQ159"/>
  <c r="CO159"/>
  <c r="CM159"/>
  <c r="CK159"/>
  <c r="CI159"/>
  <c r="CG159"/>
  <c r="CE159"/>
  <c r="CC159"/>
  <c r="CA159"/>
  <c r="BY159"/>
  <c r="BW159"/>
  <c r="BU159"/>
  <c r="BS159"/>
  <c r="BQ159"/>
  <c r="BO159"/>
  <c r="DL245"/>
  <c r="DJ245"/>
  <c r="DH245"/>
  <c r="DB245"/>
  <c r="CZ245"/>
  <c r="CX245"/>
  <c r="CV245"/>
  <c r="CT245"/>
  <c r="CR245"/>
  <c r="CP245"/>
  <c r="CN245"/>
  <c r="CL245"/>
  <c r="CJ245"/>
  <c r="CH245"/>
  <c r="CF245"/>
  <c r="CD245"/>
  <c r="CB245"/>
  <c r="BZ245"/>
  <c r="BX245"/>
  <c r="BV245"/>
  <c r="BT245"/>
  <c r="BR245"/>
  <c r="BP245"/>
  <c r="BN245"/>
  <c r="DM245"/>
  <c r="DK245"/>
  <c r="DI245"/>
  <c r="DC245"/>
  <c r="DA245"/>
  <c r="CY245"/>
  <c r="CW245"/>
  <c r="CU245"/>
  <c r="CS245"/>
  <c r="CQ245"/>
  <c r="CO245"/>
  <c r="CM245"/>
  <c r="CK245"/>
  <c r="CI245"/>
  <c r="CG245"/>
  <c r="CE245"/>
  <c r="CC245"/>
  <c r="CA245"/>
  <c r="BY245"/>
  <c r="BW245"/>
  <c r="BU245"/>
  <c r="BS245"/>
  <c r="BQ245"/>
  <c r="BO245"/>
  <c r="DL365"/>
  <c r="DJ365"/>
  <c r="DH365"/>
  <c r="DB365"/>
  <c r="CZ365"/>
  <c r="CX365"/>
  <c r="CV365"/>
  <c r="CT365"/>
  <c r="CR365"/>
  <c r="CP365"/>
  <c r="CN365"/>
  <c r="CL365"/>
  <c r="CJ365"/>
  <c r="CH365"/>
  <c r="CF365"/>
  <c r="CD365"/>
  <c r="CB365"/>
  <c r="BZ365"/>
  <c r="BX365"/>
  <c r="BV365"/>
  <c r="BT365"/>
  <c r="BR365"/>
  <c r="BP365"/>
  <c r="BN365"/>
  <c r="DM365"/>
  <c r="DK365"/>
  <c r="DI365"/>
  <c r="DC365"/>
  <c r="DA365"/>
  <c r="CY365"/>
  <c r="CW365"/>
  <c r="CU365"/>
  <c r="CS365"/>
  <c r="CQ365"/>
  <c r="CO365"/>
  <c r="CM365"/>
  <c r="CK365"/>
  <c r="CI365"/>
  <c r="CG365"/>
  <c r="CE365"/>
  <c r="CC365"/>
  <c r="CA365"/>
  <c r="BY365"/>
  <c r="BW365"/>
  <c r="BU365"/>
  <c r="BS365"/>
  <c r="BQ365"/>
  <c r="BO365"/>
  <c r="DL96"/>
  <c r="DJ96"/>
  <c r="DH96"/>
  <c r="DF96"/>
  <c r="DD96"/>
  <c r="DB96"/>
  <c r="CZ96"/>
  <c r="CX96"/>
  <c r="CR96"/>
  <c r="CP96"/>
  <c r="CN96"/>
  <c r="CL96"/>
  <c r="CJ96"/>
  <c r="CH96"/>
  <c r="CF96"/>
  <c r="CD96"/>
  <c r="CB96"/>
  <c r="BZ96"/>
  <c r="BX96"/>
  <c r="BV96"/>
  <c r="BT96"/>
  <c r="BR96"/>
  <c r="BP96"/>
  <c r="BN96"/>
  <c r="DM96"/>
  <c r="DK96"/>
  <c r="DI96"/>
  <c r="DG96"/>
  <c r="DE96"/>
  <c r="DC96"/>
  <c r="DA96"/>
  <c r="CY96"/>
  <c r="CW96"/>
  <c r="CS96"/>
  <c r="CQ96"/>
  <c r="CO96"/>
  <c r="CM96"/>
  <c r="CK96"/>
  <c r="CI96"/>
  <c r="CG96"/>
  <c r="CE96"/>
  <c r="CC96"/>
  <c r="CA96"/>
  <c r="BY96"/>
  <c r="BW96"/>
  <c r="BU96"/>
  <c r="BS96"/>
  <c r="BQ96"/>
  <c r="BO96"/>
  <c r="DL79"/>
  <c r="DJ79"/>
  <c r="DH79"/>
  <c r="DF79"/>
  <c r="DD79"/>
  <c r="DB79"/>
  <c r="CZ79"/>
  <c r="CX79"/>
  <c r="CR79"/>
  <c r="CP79"/>
  <c r="CN79"/>
  <c r="CL79"/>
  <c r="CJ79"/>
  <c r="CH79"/>
  <c r="CF79"/>
  <c r="CD79"/>
  <c r="CB79"/>
  <c r="BZ79"/>
  <c r="BX79"/>
  <c r="BV79"/>
  <c r="BT79"/>
  <c r="BR79"/>
  <c r="BP79"/>
  <c r="BN79"/>
  <c r="DM79"/>
  <c r="DK79"/>
  <c r="DI79"/>
  <c r="DG79"/>
  <c r="DE79"/>
  <c r="DC79"/>
  <c r="DA79"/>
  <c r="CY79"/>
  <c r="CW79"/>
  <c r="CS79"/>
  <c r="CQ79"/>
  <c r="CO79"/>
  <c r="CM79"/>
  <c r="CK79"/>
  <c r="CI79"/>
  <c r="CG79"/>
  <c r="CE79"/>
  <c r="CC79"/>
  <c r="CA79"/>
  <c r="BY79"/>
  <c r="BW79"/>
  <c r="BU79"/>
  <c r="BS79"/>
  <c r="BQ79"/>
  <c r="BO79"/>
  <c r="AX1448"/>
  <c r="AW1455"/>
  <c r="BB1456"/>
  <c r="DQ244"/>
  <c r="DR244" s="1"/>
  <c r="DS244" s="1"/>
  <c r="DQ193"/>
  <c r="DR193" s="1"/>
  <c r="DS193" s="1"/>
  <c r="DQ78"/>
  <c r="DR78" s="1"/>
  <c r="DS78" s="1"/>
  <c r="DQ158"/>
  <c r="DR158" s="1"/>
  <c r="DS158" s="1"/>
  <c r="DQ363"/>
  <c r="DR363" s="1"/>
  <c r="DS363" s="1"/>
  <c r="DQ95"/>
  <c r="DR95" s="1"/>
  <c r="DS95" s="1"/>
  <c r="DN194"/>
  <c r="DN159"/>
  <c r="DN245"/>
  <c r="DN365"/>
  <c r="DN96"/>
  <c r="DN79"/>
  <c r="DN364"/>
  <c r="H160"/>
  <c r="H80"/>
  <c r="H195"/>
  <c r="H97"/>
  <c r="K1015"/>
  <c r="BN1015" s="1"/>
  <c r="E1015"/>
  <c r="K1000"/>
  <c r="BN1000" s="1"/>
  <c r="E1000"/>
  <c r="E985"/>
  <c r="K985"/>
  <c r="BN985" s="1"/>
  <c r="K891"/>
  <c r="BN891" s="1"/>
  <c r="E891"/>
  <c r="K875"/>
  <c r="BN875" s="1"/>
  <c r="E875"/>
  <c r="DL97" l="1"/>
  <c r="DJ97"/>
  <c r="DH97"/>
  <c r="DF97"/>
  <c r="DD97"/>
  <c r="DB97"/>
  <c r="CZ97"/>
  <c r="CX97"/>
  <c r="CV97"/>
  <c r="CT97"/>
  <c r="CN97"/>
  <c r="CL97"/>
  <c r="CJ97"/>
  <c r="CH97"/>
  <c r="CF97"/>
  <c r="CD97"/>
  <c r="CB97"/>
  <c r="BZ97"/>
  <c r="BX97"/>
  <c r="BV97"/>
  <c r="BT97"/>
  <c r="BR97"/>
  <c r="BP97"/>
  <c r="BN97"/>
  <c r="DM97"/>
  <c r="DK97"/>
  <c r="DI97"/>
  <c r="DG97"/>
  <c r="DE97"/>
  <c r="DC97"/>
  <c r="DA97"/>
  <c r="CY97"/>
  <c r="CW97"/>
  <c r="CU97"/>
  <c r="CM97"/>
  <c r="CK97"/>
  <c r="CI97"/>
  <c r="CG97"/>
  <c r="CE97"/>
  <c r="CC97"/>
  <c r="CA97"/>
  <c r="BY97"/>
  <c r="BW97"/>
  <c r="BU97"/>
  <c r="BS97"/>
  <c r="BQ97"/>
  <c r="BO97"/>
  <c r="DL80"/>
  <c r="DJ80"/>
  <c r="DH80"/>
  <c r="DF80"/>
  <c r="DD80"/>
  <c r="DB80"/>
  <c r="CZ80"/>
  <c r="CX80"/>
  <c r="CV80"/>
  <c r="CT80"/>
  <c r="CN80"/>
  <c r="CL80"/>
  <c r="CJ80"/>
  <c r="CH80"/>
  <c r="CF80"/>
  <c r="CD80"/>
  <c r="CB80"/>
  <c r="BZ80"/>
  <c r="BX80"/>
  <c r="BV80"/>
  <c r="BT80"/>
  <c r="BR80"/>
  <c r="BP80"/>
  <c r="BN80"/>
  <c r="DM80"/>
  <c r="DK80"/>
  <c r="DI80"/>
  <c r="DG80"/>
  <c r="DE80"/>
  <c r="DC80"/>
  <c r="DA80"/>
  <c r="CY80"/>
  <c r="CW80"/>
  <c r="CU80"/>
  <c r="CM80"/>
  <c r="CK80"/>
  <c r="CI80"/>
  <c r="CG80"/>
  <c r="CE80"/>
  <c r="CC80"/>
  <c r="CA80"/>
  <c r="BY80"/>
  <c r="BW80"/>
  <c r="BU80"/>
  <c r="BS80"/>
  <c r="BQ80"/>
  <c r="BO80"/>
  <c r="DL195"/>
  <c r="DJ195"/>
  <c r="DH195"/>
  <c r="DB195"/>
  <c r="CZ195"/>
  <c r="CX195"/>
  <c r="CV195"/>
  <c r="CT195"/>
  <c r="CR195"/>
  <c r="CP195"/>
  <c r="CN195"/>
  <c r="CL195"/>
  <c r="CJ195"/>
  <c r="CH195"/>
  <c r="CF195"/>
  <c r="CD195"/>
  <c r="CB195"/>
  <c r="BZ195"/>
  <c r="BX195"/>
  <c r="BV195"/>
  <c r="BT195"/>
  <c r="BR195"/>
  <c r="BP195"/>
  <c r="BN195"/>
  <c r="DM195"/>
  <c r="DK195"/>
  <c r="DI195"/>
  <c r="DC195"/>
  <c r="DA195"/>
  <c r="CY195"/>
  <c r="CW195"/>
  <c r="CU195"/>
  <c r="CS195"/>
  <c r="CQ195"/>
  <c r="CO195"/>
  <c r="CM195"/>
  <c r="CK195"/>
  <c r="CI195"/>
  <c r="CG195"/>
  <c r="CE195"/>
  <c r="CC195"/>
  <c r="CA195"/>
  <c r="BY195"/>
  <c r="BW195"/>
  <c r="BU195"/>
  <c r="BS195"/>
  <c r="BQ195"/>
  <c r="BO195"/>
  <c r="DL160"/>
  <c r="DJ160"/>
  <c r="DH160"/>
  <c r="DB160"/>
  <c r="CZ160"/>
  <c r="CX160"/>
  <c r="CV160"/>
  <c r="CT160"/>
  <c r="CR160"/>
  <c r="CP160"/>
  <c r="CN160"/>
  <c r="CL160"/>
  <c r="CJ160"/>
  <c r="CH160"/>
  <c r="CF160"/>
  <c r="CD160"/>
  <c r="CB160"/>
  <c r="BZ160"/>
  <c r="BX160"/>
  <c r="BV160"/>
  <c r="BT160"/>
  <c r="BR160"/>
  <c r="BP160"/>
  <c r="BN160"/>
  <c r="DM160"/>
  <c r="DK160"/>
  <c r="DI160"/>
  <c r="DC160"/>
  <c r="DA160"/>
  <c r="CY160"/>
  <c r="CW160"/>
  <c r="CU160"/>
  <c r="CS160"/>
  <c r="CQ160"/>
  <c r="CO160"/>
  <c r="CM160"/>
  <c r="CK160"/>
  <c r="CI160"/>
  <c r="CG160"/>
  <c r="CE160"/>
  <c r="CC160"/>
  <c r="CA160"/>
  <c r="BY160"/>
  <c r="BW160"/>
  <c r="BU160"/>
  <c r="BS160"/>
  <c r="BQ160"/>
  <c r="BO160"/>
  <c r="BC1456"/>
  <c r="AY1448"/>
  <c r="AX1455"/>
  <c r="DQ79"/>
  <c r="DR79" s="1"/>
  <c r="DS79" s="1"/>
  <c r="DQ96"/>
  <c r="DR96" s="1"/>
  <c r="DS96" s="1"/>
  <c r="DQ245"/>
  <c r="DR245" s="1"/>
  <c r="DS245" s="1"/>
  <c r="DQ194"/>
  <c r="DR194" s="1"/>
  <c r="DS194" s="1"/>
  <c r="DQ364"/>
  <c r="DR364" s="1"/>
  <c r="DS364" s="1"/>
  <c r="DQ365"/>
  <c r="DR365" s="1"/>
  <c r="DS365" s="1"/>
  <c r="DQ159"/>
  <c r="DR159" s="1"/>
  <c r="DS159" s="1"/>
  <c r="DN195"/>
  <c r="DN160"/>
  <c r="DN97"/>
  <c r="DN80"/>
  <c r="H161"/>
  <c r="H196"/>
  <c r="DL161" l="1"/>
  <c r="DJ161"/>
  <c r="DH161"/>
  <c r="DB161"/>
  <c r="CZ161"/>
  <c r="CX161"/>
  <c r="CV161"/>
  <c r="CT161"/>
  <c r="CR161"/>
  <c r="CP161"/>
  <c r="CN161"/>
  <c r="CL161"/>
  <c r="CJ161"/>
  <c r="CH161"/>
  <c r="CF161"/>
  <c r="CD161"/>
  <c r="CB161"/>
  <c r="BZ161"/>
  <c r="BX161"/>
  <c r="BV161"/>
  <c r="BT161"/>
  <c r="BR161"/>
  <c r="BP161"/>
  <c r="BN161"/>
  <c r="DM161"/>
  <c r="DK161"/>
  <c r="DI161"/>
  <c r="DC161"/>
  <c r="DA161"/>
  <c r="CY161"/>
  <c r="CW161"/>
  <c r="CU161"/>
  <c r="CS161"/>
  <c r="CQ161"/>
  <c r="CO161"/>
  <c r="CM161"/>
  <c r="CK161"/>
  <c r="CI161"/>
  <c r="CG161"/>
  <c r="CE161"/>
  <c r="CC161"/>
  <c r="CA161"/>
  <c r="BY161"/>
  <c r="BW161"/>
  <c r="BU161"/>
  <c r="BS161"/>
  <c r="BQ161"/>
  <c r="BO161"/>
  <c r="DL196"/>
  <c r="DJ196"/>
  <c r="DH196"/>
  <c r="DF196"/>
  <c r="DD196"/>
  <c r="DB196"/>
  <c r="CZ196"/>
  <c r="CX196"/>
  <c r="CV196"/>
  <c r="CT196"/>
  <c r="CR196"/>
  <c r="CP196"/>
  <c r="CL196"/>
  <c r="CJ196"/>
  <c r="CH196"/>
  <c r="CF196"/>
  <c r="CD196"/>
  <c r="CB196"/>
  <c r="BZ196"/>
  <c r="BX196"/>
  <c r="BV196"/>
  <c r="BT196"/>
  <c r="BR196"/>
  <c r="BP196"/>
  <c r="BN196"/>
  <c r="DM196"/>
  <c r="DK196"/>
  <c r="DI196"/>
  <c r="DG196"/>
  <c r="DE196"/>
  <c r="DC196"/>
  <c r="DA196"/>
  <c r="CY196"/>
  <c r="CW196"/>
  <c r="CU196"/>
  <c r="CS196"/>
  <c r="CQ196"/>
  <c r="CO196"/>
  <c r="CM196"/>
  <c r="CK196"/>
  <c r="CI196"/>
  <c r="CG196"/>
  <c r="CE196"/>
  <c r="CC196"/>
  <c r="CA196"/>
  <c r="BY196"/>
  <c r="BW196"/>
  <c r="BU196"/>
  <c r="BS196"/>
  <c r="BQ196"/>
  <c r="BO196"/>
  <c r="AZ1448"/>
  <c r="AY1455"/>
  <c r="BD1456"/>
  <c r="DQ80"/>
  <c r="DR80" s="1"/>
  <c r="DS80" s="1"/>
  <c r="DQ97"/>
  <c r="DR97" s="1"/>
  <c r="DS97" s="1"/>
  <c r="DQ195"/>
  <c r="DR195" s="1"/>
  <c r="DS195" s="1"/>
  <c r="DQ160"/>
  <c r="DR160" s="1"/>
  <c r="DS160" s="1"/>
  <c r="DN196"/>
  <c r="DP196" s="1"/>
  <c r="DQ196" s="1"/>
  <c r="DR196" s="1"/>
  <c r="DS196" s="1"/>
  <c r="H197"/>
  <c r="H198"/>
  <c r="H162"/>
  <c r="DL198" l="1"/>
  <c r="DJ198"/>
  <c r="DH198"/>
  <c r="DB198"/>
  <c r="CZ198"/>
  <c r="CX198"/>
  <c r="CV198"/>
  <c r="CT198"/>
  <c r="CR198"/>
  <c r="CP198"/>
  <c r="CN198"/>
  <c r="CL198"/>
  <c r="CJ198"/>
  <c r="CH198"/>
  <c r="CF198"/>
  <c r="CD198"/>
  <c r="CB198"/>
  <c r="BZ198"/>
  <c r="BX198"/>
  <c r="BV198"/>
  <c r="BT198"/>
  <c r="BR198"/>
  <c r="BP198"/>
  <c r="BN198"/>
  <c r="DM198"/>
  <c r="DK198"/>
  <c r="DI198"/>
  <c r="DC198"/>
  <c r="DA198"/>
  <c r="CY198"/>
  <c r="CW198"/>
  <c r="CU198"/>
  <c r="CS198"/>
  <c r="CQ198"/>
  <c r="CO198"/>
  <c r="CM198"/>
  <c r="CK198"/>
  <c r="CI198"/>
  <c r="CG198"/>
  <c r="CE198"/>
  <c r="CC198"/>
  <c r="CA198"/>
  <c r="BY198"/>
  <c r="BW198"/>
  <c r="BU198"/>
  <c r="BS198"/>
  <c r="BQ198"/>
  <c r="BO198"/>
  <c r="DL162"/>
  <c r="DJ162"/>
  <c r="DH162"/>
  <c r="DB162"/>
  <c r="CZ162"/>
  <c r="CX162"/>
  <c r="CV162"/>
  <c r="CT162"/>
  <c r="CR162"/>
  <c r="CP162"/>
  <c r="CN162"/>
  <c r="CL162"/>
  <c r="CJ162"/>
  <c r="CH162"/>
  <c r="CF162"/>
  <c r="CD162"/>
  <c r="CB162"/>
  <c r="BZ162"/>
  <c r="BX162"/>
  <c r="BV162"/>
  <c r="BT162"/>
  <c r="BR162"/>
  <c r="BP162"/>
  <c r="BN162"/>
  <c r="DM162"/>
  <c r="DK162"/>
  <c r="DI162"/>
  <c r="DC162"/>
  <c r="DA162"/>
  <c r="CY162"/>
  <c r="CW162"/>
  <c r="CU162"/>
  <c r="CS162"/>
  <c r="CQ162"/>
  <c r="CO162"/>
  <c r="CM162"/>
  <c r="CK162"/>
  <c r="CI162"/>
  <c r="CG162"/>
  <c r="CE162"/>
  <c r="CC162"/>
  <c r="CA162"/>
  <c r="BY162"/>
  <c r="BW162"/>
  <c r="BU162"/>
  <c r="BS162"/>
  <c r="BQ162"/>
  <c r="BO162"/>
  <c r="DL197"/>
  <c r="DJ197"/>
  <c r="DH197"/>
  <c r="DB197"/>
  <c r="CZ197"/>
  <c r="CX197"/>
  <c r="CV197"/>
  <c r="CT197"/>
  <c r="CR197"/>
  <c r="CP197"/>
  <c r="CN197"/>
  <c r="CL197"/>
  <c r="CJ197"/>
  <c r="CH197"/>
  <c r="CF197"/>
  <c r="CD197"/>
  <c r="CB197"/>
  <c r="BZ197"/>
  <c r="BX197"/>
  <c r="BV197"/>
  <c r="BT197"/>
  <c r="BR197"/>
  <c r="BP197"/>
  <c r="BN197"/>
  <c r="DM197"/>
  <c r="DK197"/>
  <c r="DI197"/>
  <c r="DC197"/>
  <c r="DA197"/>
  <c r="CY197"/>
  <c r="CW197"/>
  <c r="CU197"/>
  <c r="CS197"/>
  <c r="CQ197"/>
  <c r="CO197"/>
  <c r="CM197"/>
  <c r="CK197"/>
  <c r="CI197"/>
  <c r="CG197"/>
  <c r="CE197"/>
  <c r="CC197"/>
  <c r="CA197"/>
  <c r="BY197"/>
  <c r="BW197"/>
  <c r="BU197"/>
  <c r="BS197"/>
  <c r="BQ197"/>
  <c r="BO197"/>
  <c r="BA1448"/>
  <c r="AZ1455"/>
  <c r="DN198"/>
  <c r="DN162"/>
  <c r="DN197"/>
  <c r="BB1448" l="1"/>
  <c r="BA1455"/>
  <c r="DQ197"/>
  <c r="DR197" s="1"/>
  <c r="DS197" s="1"/>
  <c r="DQ198"/>
  <c r="DR198" s="1"/>
  <c r="DS198" s="1"/>
  <c r="DQ162"/>
  <c r="DR162" s="1"/>
  <c r="DS162" s="1"/>
  <c r="E830"/>
  <c r="H817"/>
  <c r="E783"/>
  <c r="H767"/>
  <c r="E765"/>
  <c r="H751"/>
  <c r="H735"/>
  <c r="E749"/>
  <c r="K733"/>
  <c r="BN733" s="1"/>
  <c r="E733"/>
  <c r="K718"/>
  <c r="BN718" s="1"/>
  <c r="E718"/>
  <c r="K703"/>
  <c r="BN703" s="1"/>
  <c r="E703"/>
  <c r="E688"/>
  <c r="K688"/>
  <c r="BN688" s="1"/>
  <c r="K673"/>
  <c r="BN673" s="1"/>
  <c r="E673"/>
  <c r="K659"/>
  <c r="BN659" s="1"/>
  <c r="E659"/>
  <c r="DM751" l="1"/>
  <c r="DK751"/>
  <c r="DI751"/>
  <c r="DG751"/>
  <c r="DE751"/>
  <c r="DC751"/>
  <c r="DA751"/>
  <c r="CY751"/>
  <c r="CW751"/>
  <c r="CU751"/>
  <c r="CS751"/>
  <c r="CQ751"/>
  <c r="CO751"/>
  <c r="CM751"/>
  <c r="CA751"/>
  <c r="BY751"/>
  <c r="BW751"/>
  <c r="BU751"/>
  <c r="BS751"/>
  <c r="BQ751"/>
  <c r="BO751"/>
  <c r="DL751"/>
  <c r="DJ751"/>
  <c r="DH751"/>
  <c r="DF751"/>
  <c r="DD751"/>
  <c r="DB751"/>
  <c r="CZ751"/>
  <c r="CX751"/>
  <c r="CV751"/>
  <c r="CT751"/>
  <c r="CR751"/>
  <c r="CP751"/>
  <c r="CL751"/>
  <c r="CB751"/>
  <c r="BZ751"/>
  <c r="BX751"/>
  <c r="BV751"/>
  <c r="BT751"/>
  <c r="BR751"/>
  <c r="BP751"/>
  <c r="BN751"/>
  <c r="DM767"/>
  <c r="DK767"/>
  <c r="DI767"/>
  <c r="DG767"/>
  <c r="DE767"/>
  <c r="DC767"/>
  <c r="DA767"/>
  <c r="CY767"/>
  <c r="CW767"/>
  <c r="CU767"/>
  <c r="CS767"/>
  <c r="CQ767"/>
  <c r="CO767"/>
  <c r="CM767"/>
  <c r="CA767"/>
  <c r="BY767"/>
  <c r="BW767"/>
  <c r="BU767"/>
  <c r="BS767"/>
  <c r="BQ767"/>
  <c r="BO767"/>
  <c r="DL767"/>
  <c r="DJ767"/>
  <c r="DH767"/>
  <c r="DF767"/>
  <c r="DD767"/>
  <c r="DB767"/>
  <c r="CZ767"/>
  <c r="CX767"/>
  <c r="CV767"/>
  <c r="CT767"/>
  <c r="CR767"/>
  <c r="CP767"/>
  <c r="CL767"/>
  <c r="CB767"/>
  <c r="BZ767"/>
  <c r="BX767"/>
  <c r="BV767"/>
  <c r="BT767"/>
  <c r="BR767"/>
  <c r="BP767"/>
  <c r="BN767"/>
  <c r="DM817"/>
  <c r="DK817"/>
  <c r="DI817"/>
  <c r="DC817"/>
  <c r="DA817"/>
  <c r="CY817"/>
  <c r="CW817"/>
  <c r="CU817"/>
  <c r="CS817"/>
  <c r="CQ817"/>
  <c r="CO817"/>
  <c r="CM817"/>
  <c r="CK817"/>
  <c r="CI817"/>
  <c r="CG817"/>
  <c r="CE817"/>
  <c r="CC817"/>
  <c r="CA817"/>
  <c r="BY817"/>
  <c r="BW817"/>
  <c r="BU817"/>
  <c r="BS817"/>
  <c r="BQ817"/>
  <c r="BO817"/>
  <c r="DL817"/>
  <c r="DJ817"/>
  <c r="DH817"/>
  <c r="DB817"/>
  <c r="CZ817"/>
  <c r="CX817"/>
  <c r="CV817"/>
  <c r="CT817"/>
  <c r="CR817"/>
  <c r="CP817"/>
  <c r="CN817"/>
  <c r="CL817"/>
  <c r="CJ817"/>
  <c r="CH817"/>
  <c r="CF817"/>
  <c r="CD817"/>
  <c r="CB817"/>
  <c r="BZ817"/>
  <c r="BX817"/>
  <c r="BV817"/>
  <c r="BT817"/>
  <c r="BR817"/>
  <c r="BP817"/>
  <c r="BN817"/>
  <c r="DM735"/>
  <c r="DK735"/>
  <c r="DI735"/>
  <c r="DG735"/>
  <c r="DE735"/>
  <c r="DC735"/>
  <c r="DA735"/>
  <c r="CY735"/>
  <c r="CW735"/>
  <c r="CU735"/>
  <c r="CS735"/>
  <c r="CQ735"/>
  <c r="CO735"/>
  <c r="CM735"/>
  <c r="CA735"/>
  <c r="BY735"/>
  <c r="BW735"/>
  <c r="BU735"/>
  <c r="BS735"/>
  <c r="BQ735"/>
  <c r="BO735"/>
  <c r="DL735"/>
  <c r="DJ735"/>
  <c r="DH735"/>
  <c r="DF735"/>
  <c r="DD735"/>
  <c r="DB735"/>
  <c r="CZ735"/>
  <c r="CX735"/>
  <c r="CV735"/>
  <c r="CT735"/>
  <c r="CR735"/>
  <c r="CP735"/>
  <c r="CL735"/>
  <c r="CB735"/>
  <c r="BZ735"/>
  <c r="BX735"/>
  <c r="BV735"/>
  <c r="BT735"/>
  <c r="BR735"/>
  <c r="BP735"/>
  <c r="BN735"/>
  <c r="DN751"/>
  <c r="DO751" s="1"/>
  <c r="DN735"/>
  <c r="DO735" s="1"/>
  <c r="BC1448"/>
  <c r="BB1455"/>
  <c r="DN767"/>
  <c r="DO767" s="1"/>
  <c r="DN817"/>
  <c r="H752"/>
  <c r="H768"/>
  <c r="H818"/>
  <c r="H736"/>
  <c r="DM736" l="1"/>
  <c r="DK736"/>
  <c r="DI736"/>
  <c r="DG736"/>
  <c r="DE736"/>
  <c r="DC736"/>
  <c r="DA736"/>
  <c r="CY736"/>
  <c r="CW736"/>
  <c r="CU736"/>
  <c r="CS736"/>
  <c r="CQ736"/>
  <c r="CO736"/>
  <c r="CM736"/>
  <c r="CK736"/>
  <c r="CI736"/>
  <c r="CG736"/>
  <c r="CE736"/>
  <c r="CC736"/>
  <c r="CA736"/>
  <c r="BY736"/>
  <c r="BW736"/>
  <c r="BU736"/>
  <c r="BS736"/>
  <c r="BQ736"/>
  <c r="BO736"/>
  <c r="DL736"/>
  <c r="DJ736"/>
  <c r="DH736"/>
  <c r="DF736"/>
  <c r="DD736"/>
  <c r="DB736"/>
  <c r="CZ736"/>
  <c r="CX736"/>
  <c r="CV736"/>
  <c r="CT736"/>
  <c r="CR736"/>
  <c r="CP736"/>
  <c r="CL736"/>
  <c r="CJ736"/>
  <c r="CH736"/>
  <c r="CF736"/>
  <c r="CD736"/>
  <c r="CB736"/>
  <c r="BZ736"/>
  <c r="BX736"/>
  <c r="BV736"/>
  <c r="BT736"/>
  <c r="BR736"/>
  <c r="BP736"/>
  <c r="BN736"/>
  <c r="DM768"/>
  <c r="DK768"/>
  <c r="DI768"/>
  <c r="DG768"/>
  <c r="DE768"/>
  <c r="DC768"/>
  <c r="DA768"/>
  <c r="CY768"/>
  <c r="CW768"/>
  <c r="CU768"/>
  <c r="CS768"/>
  <c r="CQ768"/>
  <c r="CO768"/>
  <c r="CM768"/>
  <c r="CA768"/>
  <c r="BY768"/>
  <c r="BW768"/>
  <c r="BU768"/>
  <c r="BS768"/>
  <c r="BQ768"/>
  <c r="BO768"/>
  <c r="DL768"/>
  <c r="DJ768"/>
  <c r="DH768"/>
  <c r="DF768"/>
  <c r="DD768"/>
  <c r="DB768"/>
  <c r="CZ768"/>
  <c r="CX768"/>
  <c r="CV768"/>
  <c r="CT768"/>
  <c r="CR768"/>
  <c r="CP768"/>
  <c r="CL768"/>
  <c r="CB768"/>
  <c r="BZ768"/>
  <c r="BX768"/>
  <c r="BV768"/>
  <c r="BT768"/>
  <c r="BR768"/>
  <c r="BP768"/>
  <c r="BN768"/>
  <c r="DM818"/>
  <c r="DK818"/>
  <c r="DI818"/>
  <c r="DG818"/>
  <c r="DE818"/>
  <c r="DC818"/>
  <c r="DA818"/>
  <c r="CY818"/>
  <c r="CW818"/>
  <c r="CU818"/>
  <c r="CS818"/>
  <c r="CQ818"/>
  <c r="CO818"/>
  <c r="CM818"/>
  <c r="CA818"/>
  <c r="BY818"/>
  <c r="BW818"/>
  <c r="BU818"/>
  <c r="BS818"/>
  <c r="BQ818"/>
  <c r="BO818"/>
  <c r="DL818"/>
  <c r="DJ818"/>
  <c r="DH818"/>
  <c r="DF818"/>
  <c r="DD818"/>
  <c r="DB818"/>
  <c r="CZ818"/>
  <c r="CX818"/>
  <c r="CV818"/>
  <c r="CT818"/>
  <c r="CR818"/>
  <c r="CP818"/>
  <c r="CL818"/>
  <c r="CB818"/>
  <c r="BZ818"/>
  <c r="BX818"/>
  <c r="BV818"/>
  <c r="BT818"/>
  <c r="BR818"/>
  <c r="BP818"/>
  <c r="BN818"/>
  <c r="DM752"/>
  <c r="DK752"/>
  <c r="DI752"/>
  <c r="DG752"/>
  <c r="DE752"/>
  <c r="DC752"/>
  <c r="DA752"/>
  <c r="CY752"/>
  <c r="CW752"/>
  <c r="CU752"/>
  <c r="CS752"/>
  <c r="CQ752"/>
  <c r="CO752"/>
  <c r="CM752"/>
  <c r="CK752"/>
  <c r="CI752"/>
  <c r="CG752"/>
  <c r="CE752"/>
  <c r="CC752"/>
  <c r="CA752"/>
  <c r="BY752"/>
  <c r="BW752"/>
  <c r="BU752"/>
  <c r="BS752"/>
  <c r="BQ752"/>
  <c r="BO752"/>
  <c r="DL752"/>
  <c r="DJ752"/>
  <c r="DH752"/>
  <c r="DF752"/>
  <c r="DD752"/>
  <c r="DB752"/>
  <c r="CZ752"/>
  <c r="CX752"/>
  <c r="CV752"/>
  <c r="CT752"/>
  <c r="CR752"/>
  <c r="CP752"/>
  <c r="CL752"/>
  <c r="CJ752"/>
  <c r="CH752"/>
  <c r="CF752"/>
  <c r="CD752"/>
  <c r="CB752"/>
  <c r="BZ752"/>
  <c r="BX752"/>
  <c r="BV752"/>
  <c r="BT752"/>
  <c r="BR752"/>
  <c r="BP752"/>
  <c r="BN752"/>
  <c r="BD1448"/>
  <c r="BD1455" s="1"/>
  <c r="BC1455"/>
  <c r="DP767"/>
  <c r="DQ767" s="1"/>
  <c r="DR767" s="1"/>
  <c r="DS767" s="1"/>
  <c r="DP735"/>
  <c r="DQ735" s="1"/>
  <c r="DR735" s="1"/>
  <c r="DS735" s="1"/>
  <c r="DQ817"/>
  <c r="DR817" s="1"/>
  <c r="DS817" s="1"/>
  <c r="DP751"/>
  <c r="DQ751" s="1"/>
  <c r="DR751" s="1"/>
  <c r="DS751" s="1"/>
  <c r="DN818"/>
  <c r="DO818" s="1"/>
  <c r="DN752"/>
  <c r="DP752" s="1"/>
  <c r="DQ752" s="1"/>
  <c r="DR752" s="1"/>
  <c r="DS752" s="1"/>
  <c r="DN736"/>
  <c r="DP736" s="1"/>
  <c r="DQ736" s="1"/>
  <c r="DR736" s="1"/>
  <c r="DS736" s="1"/>
  <c r="DN768"/>
  <c r="DO768" s="1"/>
  <c r="H819"/>
  <c r="H753"/>
  <c r="H737"/>
  <c r="H769"/>
  <c r="DM737" l="1"/>
  <c r="DK737"/>
  <c r="DI737"/>
  <c r="DG737"/>
  <c r="DE737"/>
  <c r="DC737"/>
  <c r="DA737"/>
  <c r="CY737"/>
  <c r="CW737"/>
  <c r="CU737"/>
  <c r="CS737"/>
  <c r="CQ737"/>
  <c r="CO737"/>
  <c r="CM737"/>
  <c r="CA737"/>
  <c r="BY737"/>
  <c r="BW737"/>
  <c r="BU737"/>
  <c r="BS737"/>
  <c r="BQ737"/>
  <c r="BO737"/>
  <c r="DL737"/>
  <c r="DJ737"/>
  <c r="DH737"/>
  <c r="DF737"/>
  <c r="DD737"/>
  <c r="DB737"/>
  <c r="CZ737"/>
  <c r="CX737"/>
  <c r="CV737"/>
  <c r="CT737"/>
  <c r="CR737"/>
  <c r="CP737"/>
  <c r="CL737"/>
  <c r="CB737"/>
  <c r="BZ737"/>
  <c r="BX737"/>
  <c r="BV737"/>
  <c r="BT737"/>
  <c r="BR737"/>
  <c r="BP737"/>
  <c r="BN737"/>
  <c r="DM819"/>
  <c r="DK819"/>
  <c r="DI819"/>
  <c r="DG819"/>
  <c r="DE819"/>
  <c r="DC819"/>
  <c r="DA819"/>
  <c r="CY819"/>
  <c r="CW819"/>
  <c r="CU819"/>
  <c r="CS819"/>
  <c r="CQ819"/>
  <c r="CO819"/>
  <c r="CM819"/>
  <c r="CA819"/>
  <c r="BY819"/>
  <c r="BW819"/>
  <c r="BU819"/>
  <c r="BS819"/>
  <c r="BQ819"/>
  <c r="BO819"/>
  <c r="DL819"/>
  <c r="DJ819"/>
  <c r="DH819"/>
  <c r="DF819"/>
  <c r="DD819"/>
  <c r="DB819"/>
  <c r="CZ819"/>
  <c r="CX819"/>
  <c r="CV819"/>
  <c r="CT819"/>
  <c r="CR819"/>
  <c r="CP819"/>
  <c r="CL819"/>
  <c r="CB819"/>
  <c r="BZ819"/>
  <c r="BX819"/>
  <c r="BV819"/>
  <c r="BT819"/>
  <c r="BR819"/>
  <c r="BP819"/>
  <c r="BN819"/>
  <c r="DM769"/>
  <c r="DK769"/>
  <c r="DI769"/>
  <c r="DG769"/>
  <c r="DE769"/>
  <c r="DC769"/>
  <c r="DA769"/>
  <c r="CY769"/>
  <c r="CW769"/>
  <c r="CU769"/>
  <c r="CS769"/>
  <c r="CQ769"/>
  <c r="CO769"/>
  <c r="CM769"/>
  <c r="CA769"/>
  <c r="BY769"/>
  <c r="BW769"/>
  <c r="BU769"/>
  <c r="BS769"/>
  <c r="BQ769"/>
  <c r="BO769"/>
  <c r="DL769"/>
  <c r="DJ769"/>
  <c r="DH769"/>
  <c r="DF769"/>
  <c r="DD769"/>
  <c r="DB769"/>
  <c r="CZ769"/>
  <c r="CX769"/>
  <c r="CV769"/>
  <c r="CT769"/>
  <c r="CR769"/>
  <c r="CP769"/>
  <c r="CL769"/>
  <c r="CB769"/>
  <c r="BZ769"/>
  <c r="BX769"/>
  <c r="BV769"/>
  <c r="BT769"/>
  <c r="BR769"/>
  <c r="BP769"/>
  <c r="BN769"/>
  <c r="DM753"/>
  <c r="DK753"/>
  <c r="DI753"/>
  <c r="DG753"/>
  <c r="DE753"/>
  <c r="DC753"/>
  <c r="DA753"/>
  <c r="CY753"/>
  <c r="CW753"/>
  <c r="CU753"/>
  <c r="CS753"/>
  <c r="CQ753"/>
  <c r="CO753"/>
  <c r="CM753"/>
  <c r="CA753"/>
  <c r="BY753"/>
  <c r="BW753"/>
  <c r="BU753"/>
  <c r="BS753"/>
  <c r="BQ753"/>
  <c r="BO753"/>
  <c r="DL753"/>
  <c r="DJ753"/>
  <c r="DH753"/>
  <c r="DF753"/>
  <c r="DD753"/>
  <c r="DB753"/>
  <c r="CZ753"/>
  <c r="CX753"/>
  <c r="CV753"/>
  <c r="CT753"/>
  <c r="CR753"/>
  <c r="CP753"/>
  <c r="CL753"/>
  <c r="CB753"/>
  <c r="BZ753"/>
  <c r="BX753"/>
  <c r="BV753"/>
  <c r="BT753"/>
  <c r="BR753"/>
  <c r="BP753"/>
  <c r="BN753"/>
  <c r="DP818"/>
  <c r="DQ818" s="1"/>
  <c r="DR818" s="1"/>
  <c r="DS818" s="1"/>
  <c r="DP768"/>
  <c r="DQ768" s="1"/>
  <c r="DR768" s="1"/>
  <c r="DS768" s="1"/>
  <c r="DN737"/>
  <c r="DO737" s="1"/>
  <c r="DN819"/>
  <c r="DO819" s="1"/>
  <c r="DN769"/>
  <c r="DO769" s="1"/>
  <c r="DN753"/>
  <c r="DO753" s="1"/>
  <c r="H738"/>
  <c r="H820"/>
  <c r="H770"/>
  <c r="H754"/>
  <c r="DM754" l="1"/>
  <c r="DK754"/>
  <c r="DI754"/>
  <c r="DG754"/>
  <c r="DE754"/>
  <c r="DC754"/>
  <c r="DA754"/>
  <c r="CY754"/>
  <c r="CW754"/>
  <c r="CU754"/>
  <c r="CS754"/>
  <c r="CQ754"/>
  <c r="CO754"/>
  <c r="CM754"/>
  <c r="CA754"/>
  <c r="BY754"/>
  <c r="BW754"/>
  <c r="BU754"/>
  <c r="BS754"/>
  <c r="BQ754"/>
  <c r="BO754"/>
  <c r="DL754"/>
  <c r="DJ754"/>
  <c r="DH754"/>
  <c r="DF754"/>
  <c r="DD754"/>
  <c r="DB754"/>
  <c r="CZ754"/>
  <c r="CX754"/>
  <c r="CV754"/>
  <c r="CT754"/>
  <c r="CR754"/>
  <c r="CP754"/>
  <c r="CL754"/>
  <c r="CB754"/>
  <c r="BZ754"/>
  <c r="BX754"/>
  <c r="BV754"/>
  <c r="BT754"/>
  <c r="BR754"/>
  <c r="BP754"/>
  <c r="BN754"/>
  <c r="DM770"/>
  <c r="DK770"/>
  <c r="DI770"/>
  <c r="DG770"/>
  <c r="DE770"/>
  <c r="DC770"/>
  <c r="DA770"/>
  <c r="CY770"/>
  <c r="CW770"/>
  <c r="CU770"/>
  <c r="CS770"/>
  <c r="CQ770"/>
  <c r="CO770"/>
  <c r="CM770"/>
  <c r="CA770"/>
  <c r="BY770"/>
  <c r="BW770"/>
  <c r="BU770"/>
  <c r="BS770"/>
  <c r="BQ770"/>
  <c r="BO770"/>
  <c r="DL770"/>
  <c r="DJ770"/>
  <c r="DH770"/>
  <c r="DF770"/>
  <c r="DD770"/>
  <c r="DB770"/>
  <c r="CZ770"/>
  <c r="CX770"/>
  <c r="CV770"/>
  <c r="CT770"/>
  <c r="CR770"/>
  <c r="CP770"/>
  <c r="CL770"/>
  <c r="CB770"/>
  <c r="BZ770"/>
  <c r="BX770"/>
  <c r="BV770"/>
  <c r="BT770"/>
  <c r="BR770"/>
  <c r="BP770"/>
  <c r="BN770"/>
  <c r="DM738"/>
  <c r="DK738"/>
  <c r="DI738"/>
  <c r="DG738"/>
  <c r="DE738"/>
  <c r="DC738"/>
  <c r="DA738"/>
  <c r="CY738"/>
  <c r="CW738"/>
  <c r="CU738"/>
  <c r="CS738"/>
  <c r="CQ738"/>
  <c r="CO738"/>
  <c r="CM738"/>
  <c r="CA738"/>
  <c r="BY738"/>
  <c r="BW738"/>
  <c r="BU738"/>
  <c r="BS738"/>
  <c r="BQ738"/>
  <c r="BO738"/>
  <c r="DL738"/>
  <c r="DJ738"/>
  <c r="DH738"/>
  <c r="DF738"/>
  <c r="DD738"/>
  <c r="DB738"/>
  <c r="CZ738"/>
  <c r="CX738"/>
  <c r="CV738"/>
  <c r="CT738"/>
  <c r="CR738"/>
  <c r="CP738"/>
  <c r="CL738"/>
  <c r="CB738"/>
  <c r="BZ738"/>
  <c r="BX738"/>
  <c r="BV738"/>
  <c r="BT738"/>
  <c r="BR738"/>
  <c r="BP738"/>
  <c r="BN738"/>
  <c r="DM820"/>
  <c r="DK820"/>
  <c r="DI820"/>
  <c r="DG820"/>
  <c r="DE820"/>
  <c r="DC820"/>
  <c r="DA820"/>
  <c r="CY820"/>
  <c r="CW820"/>
  <c r="CU820"/>
  <c r="CS820"/>
  <c r="CQ820"/>
  <c r="CO820"/>
  <c r="CM820"/>
  <c r="CA820"/>
  <c r="BY820"/>
  <c r="BW820"/>
  <c r="BU820"/>
  <c r="BS820"/>
  <c r="BQ820"/>
  <c r="BO820"/>
  <c r="DL820"/>
  <c r="DJ820"/>
  <c r="DH820"/>
  <c r="DF820"/>
  <c r="DD820"/>
  <c r="DB820"/>
  <c r="CZ820"/>
  <c r="CX820"/>
  <c r="CV820"/>
  <c r="CT820"/>
  <c r="CR820"/>
  <c r="CP820"/>
  <c r="CL820"/>
  <c r="CB820"/>
  <c r="BZ820"/>
  <c r="BX820"/>
  <c r="BV820"/>
  <c r="BT820"/>
  <c r="BR820"/>
  <c r="BP820"/>
  <c r="BN820"/>
  <c r="DN820"/>
  <c r="DO820" s="1"/>
  <c r="DP769"/>
  <c r="DQ769" s="1"/>
  <c r="DR769" s="1"/>
  <c r="DS769" s="1"/>
  <c r="DP737"/>
  <c r="DQ737" s="1"/>
  <c r="DR737" s="1"/>
  <c r="DS737" s="1"/>
  <c r="DP753"/>
  <c r="DQ753" s="1"/>
  <c r="DR753" s="1"/>
  <c r="DS753" s="1"/>
  <c r="DP819"/>
  <c r="DQ819" s="1"/>
  <c r="DR819" s="1"/>
  <c r="DS819" s="1"/>
  <c r="DN770"/>
  <c r="DO770" s="1"/>
  <c r="DN738"/>
  <c r="DO738" s="1"/>
  <c r="DN754"/>
  <c r="DO754" s="1"/>
  <c r="H771"/>
  <c r="H739"/>
  <c r="H755"/>
  <c r="H821"/>
  <c r="DM755" l="1"/>
  <c r="DK755"/>
  <c r="DI755"/>
  <c r="DG755"/>
  <c r="DE755"/>
  <c r="DC755"/>
  <c r="DA755"/>
  <c r="CY755"/>
  <c r="CW755"/>
  <c r="CU755"/>
  <c r="CS755"/>
  <c r="CQ755"/>
  <c r="CO755"/>
  <c r="CM755"/>
  <c r="CA755"/>
  <c r="BY755"/>
  <c r="BW755"/>
  <c r="BU755"/>
  <c r="BS755"/>
  <c r="BQ755"/>
  <c r="BO755"/>
  <c r="DL755"/>
  <c r="DJ755"/>
  <c r="DH755"/>
  <c r="DF755"/>
  <c r="DD755"/>
  <c r="DB755"/>
  <c r="CZ755"/>
  <c r="CX755"/>
  <c r="CV755"/>
  <c r="CT755"/>
  <c r="CR755"/>
  <c r="CP755"/>
  <c r="CL755"/>
  <c r="CB755"/>
  <c r="BZ755"/>
  <c r="BX755"/>
  <c r="BV755"/>
  <c r="BT755"/>
  <c r="BR755"/>
  <c r="BP755"/>
  <c r="BN755"/>
  <c r="DM771"/>
  <c r="DK771"/>
  <c r="DI771"/>
  <c r="DG771"/>
  <c r="DE771"/>
  <c r="DC771"/>
  <c r="DA771"/>
  <c r="CY771"/>
  <c r="CW771"/>
  <c r="CU771"/>
  <c r="CS771"/>
  <c r="CQ771"/>
  <c r="CO771"/>
  <c r="CM771"/>
  <c r="CA771"/>
  <c r="BY771"/>
  <c r="BW771"/>
  <c r="BU771"/>
  <c r="BS771"/>
  <c r="BQ771"/>
  <c r="BO771"/>
  <c r="DL771"/>
  <c r="DJ771"/>
  <c r="DH771"/>
  <c r="DF771"/>
  <c r="DD771"/>
  <c r="DB771"/>
  <c r="CZ771"/>
  <c r="CX771"/>
  <c r="CV771"/>
  <c r="CT771"/>
  <c r="CR771"/>
  <c r="CP771"/>
  <c r="CL771"/>
  <c r="CB771"/>
  <c r="BZ771"/>
  <c r="BX771"/>
  <c r="BV771"/>
  <c r="BT771"/>
  <c r="BR771"/>
  <c r="BP771"/>
  <c r="BN771"/>
  <c r="DM821"/>
  <c r="DK821"/>
  <c r="DI821"/>
  <c r="DG821"/>
  <c r="DE821"/>
  <c r="DC821"/>
  <c r="DA821"/>
  <c r="CY821"/>
  <c r="CW821"/>
  <c r="CU821"/>
  <c r="CS821"/>
  <c r="CQ821"/>
  <c r="CO821"/>
  <c r="CM821"/>
  <c r="CA821"/>
  <c r="BY821"/>
  <c r="BW821"/>
  <c r="BU821"/>
  <c r="BS821"/>
  <c r="BQ821"/>
  <c r="BO821"/>
  <c r="DL821"/>
  <c r="DJ821"/>
  <c r="DH821"/>
  <c r="DF821"/>
  <c r="DD821"/>
  <c r="DB821"/>
  <c r="CZ821"/>
  <c r="CX821"/>
  <c r="CV821"/>
  <c r="CT821"/>
  <c r="CR821"/>
  <c r="CP821"/>
  <c r="CL821"/>
  <c r="CB821"/>
  <c r="BZ821"/>
  <c r="BX821"/>
  <c r="BV821"/>
  <c r="BT821"/>
  <c r="BR821"/>
  <c r="BP821"/>
  <c r="BN821"/>
  <c r="DM739"/>
  <c r="DK739"/>
  <c r="DI739"/>
  <c r="DG739"/>
  <c r="DE739"/>
  <c r="DC739"/>
  <c r="DA739"/>
  <c r="CY739"/>
  <c r="CW739"/>
  <c r="CU739"/>
  <c r="CS739"/>
  <c r="CQ739"/>
  <c r="CO739"/>
  <c r="CM739"/>
  <c r="CA739"/>
  <c r="BY739"/>
  <c r="BW739"/>
  <c r="BU739"/>
  <c r="BS739"/>
  <c r="BQ739"/>
  <c r="BO739"/>
  <c r="DL739"/>
  <c r="DJ739"/>
  <c r="DH739"/>
  <c r="DF739"/>
  <c r="DD739"/>
  <c r="DB739"/>
  <c r="CZ739"/>
  <c r="CX739"/>
  <c r="CV739"/>
  <c r="CT739"/>
  <c r="CR739"/>
  <c r="CP739"/>
  <c r="CL739"/>
  <c r="CB739"/>
  <c r="BZ739"/>
  <c r="BX739"/>
  <c r="BV739"/>
  <c r="BT739"/>
  <c r="BR739"/>
  <c r="BP739"/>
  <c r="BN739"/>
  <c r="DP738"/>
  <c r="DQ738" s="1"/>
  <c r="DR738" s="1"/>
  <c r="DS738" s="1"/>
  <c r="DP820"/>
  <c r="DQ820" s="1"/>
  <c r="DR820" s="1"/>
  <c r="DS820" s="1"/>
  <c r="DP754"/>
  <c r="DQ754" s="1"/>
  <c r="DR754" s="1"/>
  <c r="DS754" s="1"/>
  <c r="DP770"/>
  <c r="DQ770" s="1"/>
  <c r="DR770" s="1"/>
  <c r="DS770" s="1"/>
  <c r="DN755"/>
  <c r="DO755" s="1"/>
  <c r="DN771"/>
  <c r="DO771" s="1"/>
  <c r="DN821"/>
  <c r="DO821" s="1"/>
  <c r="DN739"/>
  <c r="DO739" s="1"/>
  <c r="H756"/>
  <c r="H772"/>
  <c r="H822"/>
  <c r="H740"/>
  <c r="DM822" l="1"/>
  <c r="DK822"/>
  <c r="DI822"/>
  <c r="DC822"/>
  <c r="DA822"/>
  <c r="CY822"/>
  <c r="CW822"/>
  <c r="CU822"/>
  <c r="CS822"/>
  <c r="CQ822"/>
  <c r="CO822"/>
  <c r="CM822"/>
  <c r="CK822"/>
  <c r="CI822"/>
  <c r="CG822"/>
  <c r="CE822"/>
  <c r="CC822"/>
  <c r="CA822"/>
  <c r="BY822"/>
  <c r="BW822"/>
  <c r="BU822"/>
  <c r="BS822"/>
  <c r="BQ822"/>
  <c r="BO822"/>
  <c r="DL822"/>
  <c r="DJ822"/>
  <c r="DH822"/>
  <c r="DB822"/>
  <c r="CZ822"/>
  <c r="CX822"/>
  <c r="CV822"/>
  <c r="CT822"/>
  <c r="CR822"/>
  <c r="CP822"/>
  <c r="CN822"/>
  <c r="CL822"/>
  <c r="CJ822"/>
  <c r="CH822"/>
  <c r="CF822"/>
  <c r="CD822"/>
  <c r="CB822"/>
  <c r="BZ822"/>
  <c r="BX822"/>
  <c r="BV822"/>
  <c r="BT822"/>
  <c r="BR822"/>
  <c r="BP822"/>
  <c r="BN822"/>
  <c r="DM756"/>
  <c r="DK756"/>
  <c r="DI756"/>
  <c r="DC756"/>
  <c r="DA756"/>
  <c r="CY756"/>
  <c r="CW756"/>
  <c r="CU756"/>
  <c r="CS756"/>
  <c r="CQ756"/>
  <c r="CO756"/>
  <c r="CM756"/>
  <c r="CK756"/>
  <c r="CI756"/>
  <c r="CG756"/>
  <c r="CE756"/>
  <c r="CC756"/>
  <c r="CA756"/>
  <c r="BY756"/>
  <c r="BW756"/>
  <c r="BU756"/>
  <c r="BS756"/>
  <c r="BQ756"/>
  <c r="BO756"/>
  <c r="DL756"/>
  <c r="DJ756"/>
  <c r="DH756"/>
  <c r="DB756"/>
  <c r="CZ756"/>
  <c r="CX756"/>
  <c r="CV756"/>
  <c r="CT756"/>
  <c r="CR756"/>
  <c r="CP756"/>
  <c r="CN756"/>
  <c r="CL756"/>
  <c r="CJ756"/>
  <c r="CH756"/>
  <c r="CF756"/>
  <c r="CD756"/>
  <c r="CB756"/>
  <c r="BZ756"/>
  <c r="BX756"/>
  <c r="BV756"/>
  <c r="BT756"/>
  <c r="BR756"/>
  <c r="BP756"/>
  <c r="BN756"/>
  <c r="DM740"/>
  <c r="DK740"/>
  <c r="DI740"/>
  <c r="DC740"/>
  <c r="DA740"/>
  <c r="CY740"/>
  <c r="CW740"/>
  <c r="CU740"/>
  <c r="CS740"/>
  <c r="CQ740"/>
  <c r="CO740"/>
  <c r="CM740"/>
  <c r="CK740"/>
  <c r="CI740"/>
  <c r="CG740"/>
  <c r="CE740"/>
  <c r="CC740"/>
  <c r="CA740"/>
  <c r="BY740"/>
  <c r="BW740"/>
  <c r="BU740"/>
  <c r="BS740"/>
  <c r="BQ740"/>
  <c r="BO740"/>
  <c r="DL740"/>
  <c r="DJ740"/>
  <c r="DH740"/>
  <c r="DB740"/>
  <c r="CZ740"/>
  <c r="CX740"/>
  <c r="CV740"/>
  <c r="CT740"/>
  <c r="CR740"/>
  <c r="CP740"/>
  <c r="CN740"/>
  <c r="CL740"/>
  <c r="CJ740"/>
  <c r="CH740"/>
  <c r="CF740"/>
  <c r="CD740"/>
  <c r="CB740"/>
  <c r="BZ740"/>
  <c r="BX740"/>
  <c r="BV740"/>
  <c r="BT740"/>
  <c r="BR740"/>
  <c r="BP740"/>
  <c r="BN740"/>
  <c r="DM772"/>
  <c r="DK772"/>
  <c r="DI772"/>
  <c r="DG772"/>
  <c r="DE772"/>
  <c r="DC772"/>
  <c r="DA772"/>
  <c r="CY772"/>
  <c r="CW772"/>
  <c r="CU772"/>
  <c r="CS772"/>
  <c r="CQ772"/>
  <c r="CO772"/>
  <c r="CM772"/>
  <c r="CK772"/>
  <c r="CI772"/>
  <c r="CG772"/>
  <c r="CE772"/>
  <c r="CC772"/>
  <c r="CA772"/>
  <c r="BY772"/>
  <c r="BW772"/>
  <c r="BU772"/>
  <c r="BS772"/>
  <c r="BQ772"/>
  <c r="BO772"/>
  <c r="DL772"/>
  <c r="DJ772"/>
  <c r="DH772"/>
  <c r="DF772"/>
  <c r="DD772"/>
  <c r="DB772"/>
  <c r="CZ772"/>
  <c r="CX772"/>
  <c r="CV772"/>
  <c r="CT772"/>
  <c r="CR772"/>
  <c r="CP772"/>
  <c r="CL772"/>
  <c r="CJ772"/>
  <c r="CH772"/>
  <c r="CF772"/>
  <c r="CD772"/>
  <c r="CB772"/>
  <c r="BZ772"/>
  <c r="BX772"/>
  <c r="BV772"/>
  <c r="BT772"/>
  <c r="BR772"/>
  <c r="BP772"/>
  <c r="BN772"/>
  <c r="DP821"/>
  <c r="DQ821" s="1"/>
  <c r="DR821" s="1"/>
  <c r="DS821" s="1"/>
  <c r="DP755"/>
  <c r="DQ755" s="1"/>
  <c r="DR755" s="1"/>
  <c r="DS755" s="1"/>
  <c r="DP739"/>
  <c r="DQ739" s="1"/>
  <c r="DR739" s="1"/>
  <c r="DS739" s="1"/>
  <c r="DP771"/>
  <c r="DQ771" s="1"/>
  <c r="DR771" s="1"/>
  <c r="DS771" s="1"/>
  <c r="DN740"/>
  <c r="DN772"/>
  <c r="DP772" s="1"/>
  <c r="DQ772" s="1"/>
  <c r="DR772" s="1"/>
  <c r="DS772" s="1"/>
  <c r="DN822"/>
  <c r="DN756"/>
  <c r="H823"/>
  <c r="H757"/>
  <c r="H741"/>
  <c r="H773"/>
  <c r="K645"/>
  <c r="BN645" s="1"/>
  <c r="K628"/>
  <c r="BN628" s="1"/>
  <c r="K613"/>
  <c r="BN613" s="1"/>
  <c r="K597"/>
  <c r="BN597" s="1"/>
  <c r="K581"/>
  <c r="BN581" s="1"/>
  <c r="K566"/>
  <c r="BN566" s="1"/>
  <c r="K548"/>
  <c r="BN548" s="1"/>
  <c r="K531"/>
  <c r="BN531" s="1"/>
  <c r="K501"/>
  <c r="BN501" s="1"/>
  <c r="K483"/>
  <c r="BN483" s="1"/>
  <c r="K467"/>
  <c r="BN467" s="1"/>
  <c r="K450"/>
  <c r="BN450" s="1"/>
  <c r="K432"/>
  <c r="BN432" s="1"/>
  <c r="K417"/>
  <c r="BN417" s="1"/>
  <c r="K401"/>
  <c r="BN401" s="1"/>
  <c r="K366"/>
  <c r="BN366" s="1"/>
  <c r="K348"/>
  <c r="BN348" s="1"/>
  <c r="K327"/>
  <c r="BN327" s="1"/>
  <c r="K309"/>
  <c r="BN309" s="1"/>
  <c r="K291"/>
  <c r="BN291" s="1"/>
  <c r="K273"/>
  <c r="BN273" s="1"/>
  <c r="K233"/>
  <c r="BN233" s="1"/>
  <c r="K218"/>
  <c r="BN218" s="1"/>
  <c r="K200"/>
  <c r="BN200" s="1"/>
  <c r="K184"/>
  <c r="BN184" s="1"/>
  <c r="K174"/>
  <c r="BN174" s="1"/>
  <c r="K164"/>
  <c r="BN164" s="1"/>
  <c r="K148"/>
  <c r="BN148" s="1"/>
  <c r="K130"/>
  <c r="BN130" s="1"/>
  <c r="K115"/>
  <c r="BN115" s="1"/>
  <c r="K47"/>
  <c r="BN47" s="1"/>
  <c r="K42"/>
  <c r="BN42" s="1"/>
  <c r="K31"/>
  <c r="BN31" s="1"/>
  <c r="K25"/>
  <c r="BN25" s="1"/>
  <c r="K19"/>
  <c r="BN19" s="1"/>
  <c r="K14"/>
  <c r="BN14" s="1"/>
  <c r="K10"/>
  <c r="BN10" s="1"/>
  <c r="K64"/>
  <c r="BN64" s="1"/>
  <c r="DM773" l="1"/>
  <c r="DK773"/>
  <c r="DI773"/>
  <c r="DC773"/>
  <c r="DA773"/>
  <c r="CY773"/>
  <c r="CW773"/>
  <c r="CU773"/>
  <c r="CS773"/>
  <c r="CQ773"/>
  <c r="CO773"/>
  <c r="CM773"/>
  <c r="CK773"/>
  <c r="CI773"/>
  <c r="CG773"/>
  <c r="CE773"/>
  <c r="CC773"/>
  <c r="CA773"/>
  <c r="BY773"/>
  <c r="BW773"/>
  <c r="BU773"/>
  <c r="BS773"/>
  <c r="BQ773"/>
  <c r="BO773"/>
  <c r="DL773"/>
  <c r="DJ773"/>
  <c r="DH773"/>
  <c r="DB773"/>
  <c r="CZ773"/>
  <c r="CX773"/>
  <c r="CV773"/>
  <c r="CT773"/>
  <c r="CR773"/>
  <c r="CP773"/>
  <c r="CN773"/>
  <c r="CL773"/>
  <c r="CJ773"/>
  <c r="CH773"/>
  <c r="CF773"/>
  <c r="CD773"/>
  <c r="CB773"/>
  <c r="BZ773"/>
  <c r="BX773"/>
  <c r="BV773"/>
  <c r="BT773"/>
  <c r="BR773"/>
  <c r="BP773"/>
  <c r="BN773"/>
  <c r="DM757"/>
  <c r="DK757"/>
  <c r="DI757"/>
  <c r="DC757"/>
  <c r="DA757"/>
  <c r="CY757"/>
  <c r="CW757"/>
  <c r="CU757"/>
  <c r="CS757"/>
  <c r="CQ757"/>
  <c r="CO757"/>
  <c r="CM757"/>
  <c r="CK757"/>
  <c r="CI757"/>
  <c r="CG757"/>
  <c r="CE757"/>
  <c r="CC757"/>
  <c r="CA757"/>
  <c r="BY757"/>
  <c r="BW757"/>
  <c r="BU757"/>
  <c r="BS757"/>
  <c r="BQ757"/>
  <c r="BO757"/>
  <c r="DL757"/>
  <c r="DJ757"/>
  <c r="DH757"/>
  <c r="DB757"/>
  <c r="CZ757"/>
  <c r="CX757"/>
  <c r="CV757"/>
  <c r="CT757"/>
  <c r="CR757"/>
  <c r="CP757"/>
  <c r="CN757"/>
  <c r="CL757"/>
  <c r="CJ757"/>
  <c r="CH757"/>
  <c r="CF757"/>
  <c r="CD757"/>
  <c r="CB757"/>
  <c r="BZ757"/>
  <c r="BX757"/>
  <c r="BV757"/>
  <c r="BT757"/>
  <c r="BR757"/>
  <c r="BP757"/>
  <c r="BN757"/>
  <c r="DM741"/>
  <c r="DK741"/>
  <c r="DI741"/>
  <c r="DC741"/>
  <c r="DA741"/>
  <c r="CY741"/>
  <c r="CW741"/>
  <c r="CU741"/>
  <c r="CS741"/>
  <c r="CQ741"/>
  <c r="CO741"/>
  <c r="CM741"/>
  <c r="CK741"/>
  <c r="CI741"/>
  <c r="CG741"/>
  <c r="CE741"/>
  <c r="CC741"/>
  <c r="CA741"/>
  <c r="BY741"/>
  <c r="BW741"/>
  <c r="BU741"/>
  <c r="BS741"/>
  <c r="BQ741"/>
  <c r="BO741"/>
  <c r="DL741"/>
  <c r="DJ741"/>
  <c r="DH741"/>
  <c r="DB741"/>
  <c r="CZ741"/>
  <c r="CX741"/>
  <c r="CV741"/>
  <c r="CT741"/>
  <c r="CR741"/>
  <c r="CP741"/>
  <c r="CN741"/>
  <c r="CL741"/>
  <c r="CJ741"/>
  <c r="CH741"/>
  <c r="CF741"/>
  <c r="CD741"/>
  <c r="CB741"/>
  <c r="BZ741"/>
  <c r="BX741"/>
  <c r="BV741"/>
  <c r="BT741"/>
  <c r="BR741"/>
  <c r="BP741"/>
  <c r="BN741"/>
  <c r="DM823"/>
  <c r="DK823"/>
  <c r="DI823"/>
  <c r="DC823"/>
  <c r="DA823"/>
  <c r="CY823"/>
  <c r="CW823"/>
  <c r="CU823"/>
  <c r="CS823"/>
  <c r="CQ823"/>
  <c r="CO823"/>
  <c r="CM823"/>
  <c r="CK823"/>
  <c r="CI823"/>
  <c r="CG823"/>
  <c r="CE823"/>
  <c r="CC823"/>
  <c r="CA823"/>
  <c r="BY823"/>
  <c r="BW823"/>
  <c r="BU823"/>
  <c r="BS823"/>
  <c r="BQ823"/>
  <c r="BO823"/>
  <c r="DL823"/>
  <c r="DJ823"/>
  <c r="DH823"/>
  <c r="DB823"/>
  <c r="CZ823"/>
  <c r="CX823"/>
  <c r="CV823"/>
  <c r="CT823"/>
  <c r="CR823"/>
  <c r="CP823"/>
  <c r="CN823"/>
  <c r="CL823"/>
  <c r="CJ823"/>
  <c r="CH823"/>
  <c r="CF823"/>
  <c r="CD823"/>
  <c r="CB823"/>
  <c r="BZ823"/>
  <c r="BX823"/>
  <c r="BV823"/>
  <c r="BT823"/>
  <c r="BR823"/>
  <c r="BP823"/>
  <c r="BN823"/>
  <c r="DQ756"/>
  <c r="DR756" s="1"/>
  <c r="DS756" s="1"/>
  <c r="DQ740"/>
  <c r="DR740" s="1"/>
  <c r="DS740" s="1"/>
  <c r="DQ822"/>
  <c r="DR822" s="1"/>
  <c r="DS822" s="1"/>
  <c r="DN741"/>
  <c r="DN823"/>
  <c r="DN757"/>
  <c r="DN773"/>
  <c r="DQ773" s="1"/>
  <c r="H742"/>
  <c r="H824"/>
  <c r="H774"/>
  <c r="H758"/>
  <c r="E645"/>
  <c r="H630"/>
  <c r="E628"/>
  <c r="H617"/>
  <c r="E613"/>
  <c r="E597"/>
  <c r="E581"/>
  <c r="E566"/>
  <c r="E548"/>
  <c r="E531"/>
  <c r="H518"/>
  <c r="E501"/>
  <c r="E483"/>
  <c r="DN469"/>
  <c r="DO469" s="1"/>
  <c r="E467"/>
  <c r="DN452"/>
  <c r="DO452" s="1"/>
  <c r="E450"/>
  <c r="DL617" l="1"/>
  <c r="DJ617"/>
  <c r="DH617"/>
  <c r="DF617"/>
  <c r="DD617"/>
  <c r="DB617"/>
  <c r="CZ617"/>
  <c r="CX617"/>
  <c r="CV617"/>
  <c r="CT617"/>
  <c r="CR617"/>
  <c r="CP617"/>
  <c r="CL617"/>
  <c r="CB617"/>
  <c r="BZ617"/>
  <c r="BX617"/>
  <c r="BV617"/>
  <c r="BT617"/>
  <c r="BR617"/>
  <c r="BP617"/>
  <c r="BN617"/>
  <c r="DM617"/>
  <c r="DK617"/>
  <c r="DI617"/>
  <c r="DG617"/>
  <c r="DE617"/>
  <c r="DC617"/>
  <c r="DA617"/>
  <c r="CY617"/>
  <c r="CW617"/>
  <c r="CU617"/>
  <c r="CS617"/>
  <c r="CQ617"/>
  <c r="CO617"/>
  <c r="CM617"/>
  <c r="CA617"/>
  <c r="BY617"/>
  <c r="BW617"/>
  <c r="BU617"/>
  <c r="BS617"/>
  <c r="BQ617"/>
  <c r="BO617"/>
  <c r="DL630"/>
  <c r="DJ630"/>
  <c r="DH630"/>
  <c r="DF630"/>
  <c r="DD630"/>
  <c r="DB630"/>
  <c r="CZ630"/>
  <c r="CX630"/>
  <c r="CV630"/>
  <c r="CT630"/>
  <c r="CR630"/>
  <c r="CP630"/>
  <c r="CL630"/>
  <c r="CB630"/>
  <c r="BZ630"/>
  <c r="BX630"/>
  <c r="BV630"/>
  <c r="BT630"/>
  <c r="BR630"/>
  <c r="BP630"/>
  <c r="BN630"/>
  <c r="DM630"/>
  <c r="DK630"/>
  <c r="DI630"/>
  <c r="DG630"/>
  <c r="DE630"/>
  <c r="DC630"/>
  <c r="DA630"/>
  <c r="CY630"/>
  <c r="CW630"/>
  <c r="CU630"/>
  <c r="CS630"/>
  <c r="CQ630"/>
  <c r="CO630"/>
  <c r="CM630"/>
  <c r="CA630"/>
  <c r="BY630"/>
  <c r="BW630"/>
  <c r="BU630"/>
  <c r="BS630"/>
  <c r="BQ630"/>
  <c r="BO630"/>
  <c r="DM758"/>
  <c r="DK758"/>
  <c r="DI758"/>
  <c r="DC758"/>
  <c r="DA758"/>
  <c r="CY758"/>
  <c r="CW758"/>
  <c r="CU758"/>
  <c r="CS758"/>
  <c r="CQ758"/>
  <c r="CO758"/>
  <c r="CM758"/>
  <c r="CK758"/>
  <c r="CI758"/>
  <c r="CG758"/>
  <c r="CE758"/>
  <c r="CC758"/>
  <c r="CA758"/>
  <c r="BY758"/>
  <c r="BW758"/>
  <c r="BU758"/>
  <c r="BS758"/>
  <c r="BQ758"/>
  <c r="BO758"/>
  <c r="DL758"/>
  <c r="DJ758"/>
  <c r="DH758"/>
  <c r="DB758"/>
  <c r="CZ758"/>
  <c r="CX758"/>
  <c r="CV758"/>
  <c r="CT758"/>
  <c r="CR758"/>
  <c r="CP758"/>
  <c r="CN758"/>
  <c r="CL758"/>
  <c r="CJ758"/>
  <c r="CH758"/>
  <c r="CF758"/>
  <c r="CD758"/>
  <c r="CB758"/>
  <c r="BZ758"/>
  <c r="BX758"/>
  <c r="BV758"/>
  <c r="BT758"/>
  <c r="BR758"/>
  <c r="BP758"/>
  <c r="BN758"/>
  <c r="DM824"/>
  <c r="DK824"/>
  <c r="DI824"/>
  <c r="DC824"/>
  <c r="DA824"/>
  <c r="CY824"/>
  <c r="CW824"/>
  <c r="CU824"/>
  <c r="CS824"/>
  <c r="CQ824"/>
  <c r="CO824"/>
  <c r="CM824"/>
  <c r="CK824"/>
  <c r="CI824"/>
  <c r="CG824"/>
  <c r="CE824"/>
  <c r="CC824"/>
  <c r="CA824"/>
  <c r="BY824"/>
  <c r="BW824"/>
  <c r="BU824"/>
  <c r="BS824"/>
  <c r="BQ824"/>
  <c r="BO824"/>
  <c r="DL824"/>
  <c r="DJ824"/>
  <c r="DH824"/>
  <c r="DB824"/>
  <c r="CZ824"/>
  <c r="CX824"/>
  <c r="CV824"/>
  <c r="CT824"/>
  <c r="CR824"/>
  <c r="CP824"/>
  <c r="CN824"/>
  <c r="CL824"/>
  <c r="CJ824"/>
  <c r="CH824"/>
  <c r="CF824"/>
  <c r="CD824"/>
  <c r="CB824"/>
  <c r="BZ824"/>
  <c r="BX824"/>
  <c r="BV824"/>
  <c r="BT824"/>
  <c r="BR824"/>
  <c r="BP824"/>
  <c r="BN824"/>
  <c r="DL518"/>
  <c r="DJ518"/>
  <c r="DH518"/>
  <c r="DF518"/>
  <c r="DD518"/>
  <c r="DB518"/>
  <c r="CZ518"/>
  <c r="CX518"/>
  <c r="CV518"/>
  <c r="CT518"/>
  <c r="CR518"/>
  <c r="CP518"/>
  <c r="CL518"/>
  <c r="CB518"/>
  <c r="BZ518"/>
  <c r="BX518"/>
  <c r="BV518"/>
  <c r="BT518"/>
  <c r="BR518"/>
  <c r="BP518"/>
  <c r="BN518"/>
  <c r="DM518"/>
  <c r="DK518"/>
  <c r="DI518"/>
  <c r="DG518"/>
  <c r="DE518"/>
  <c r="DC518"/>
  <c r="DA518"/>
  <c r="CY518"/>
  <c r="CW518"/>
  <c r="CU518"/>
  <c r="CS518"/>
  <c r="CQ518"/>
  <c r="CO518"/>
  <c r="CM518"/>
  <c r="CA518"/>
  <c r="BY518"/>
  <c r="BW518"/>
  <c r="BU518"/>
  <c r="BS518"/>
  <c r="BQ518"/>
  <c r="BO518"/>
  <c r="DM774"/>
  <c r="DK774"/>
  <c r="DI774"/>
  <c r="DC774"/>
  <c r="DA774"/>
  <c r="CY774"/>
  <c r="CW774"/>
  <c r="CU774"/>
  <c r="CS774"/>
  <c r="CQ774"/>
  <c r="CO774"/>
  <c r="CM774"/>
  <c r="CK774"/>
  <c r="CI774"/>
  <c r="CG774"/>
  <c r="CE774"/>
  <c r="CC774"/>
  <c r="CA774"/>
  <c r="BY774"/>
  <c r="BW774"/>
  <c r="BU774"/>
  <c r="BS774"/>
  <c r="BQ774"/>
  <c r="BO774"/>
  <c r="DL774"/>
  <c r="DJ774"/>
  <c r="DH774"/>
  <c r="DB774"/>
  <c r="CZ774"/>
  <c r="CX774"/>
  <c r="CV774"/>
  <c r="CT774"/>
  <c r="CR774"/>
  <c r="CP774"/>
  <c r="CN774"/>
  <c r="CL774"/>
  <c r="CJ774"/>
  <c r="CH774"/>
  <c r="CF774"/>
  <c r="CD774"/>
  <c r="CB774"/>
  <c r="BZ774"/>
  <c r="BX774"/>
  <c r="BV774"/>
  <c r="BT774"/>
  <c r="BR774"/>
  <c r="BP774"/>
  <c r="BN774"/>
  <c r="DM742"/>
  <c r="DK742"/>
  <c r="DI742"/>
  <c r="DC742"/>
  <c r="DA742"/>
  <c r="CY742"/>
  <c r="CW742"/>
  <c r="CU742"/>
  <c r="CS742"/>
  <c r="CQ742"/>
  <c r="CO742"/>
  <c r="CM742"/>
  <c r="CK742"/>
  <c r="CI742"/>
  <c r="CG742"/>
  <c r="CE742"/>
  <c r="CC742"/>
  <c r="CA742"/>
  <c r="BY742"/>
  <c r="BW742"/>
  <c r="BU742"/>
  <c r="BS742"/>
  <c r="BQ742"/>
  <c r="BO742"/>
  <c r="DL742"/>
  <c r="DJ742"/>
  <c r="DH742"/>
  <c r="DB742"/>
  <c r="CZ742"/>
  <c r="CX742"/>
  <c r="CV742"/>
  <c r="CT742"/>
  <c r="CR742"/>
  <c r="CP742"/>
  <c r="CN742"/>
  <c r="CL742"/>
  <c r="CJ742"/>
  <c r="CH742"/>
  <c r="CF742"/>
  <c r="CD742"/>
  <c r="CB742"/>
  <c r="BZ742"/>
  <c r="BX742"/>
  <c r="BV742"/>
  <c r="BT742"/>
  <c r="BR742"/>
  <c r="BP742"/>
  <c r="BN742"/>
  <c r="DP452"/>
  <c r="DQ452" s="1"/>
  <c r="DR452" s="1"/>
  <c r="DS452" s="1"/>
  <c r="DQ757"/>
  <c r="DR757" s="1"/>
  <c r="DS757" s="1"/>
  <c r="DQ741"/>
  <c r="DR741" s="1"/>
  <c r="DS741" s="1"/>
  <c r="DP469"/>
  <c r="DQ469" s="1"/>
  <c r="DR469" s="1"/>
  <c r="DS469" s="1"/>
  <c r="DQ823"/>
  <c r="DR823" s="1"/>
  <c r="DS823" s="1"/>
  <c r="DN742"/>
  <c r="DN617"/>
  <c r="DO617" s="1"/>
  <c r="DN758"/>
  <c r="DN824"/>
  <c r="DN630"/>
  <c r="DO630" s="1"/>
  <c r="H631"/>
  <c r="DR773"/>
  <c r="DS773" s="1"/>
  <c r="H618"/>
  <c r="DN470"/>
  <c r="DO470" s="1"/>
  <c r="H759"/>
  <c r="H775"/>
  <c r="H743"/>
  <c r="H519"/>
  <c r="H825"/>
  <c r="H385"/>
  <c r="DL385" l="1"/>
  <c r="DJ385"/>
  <c r="DH385"/>
  <c r="DF385"/>
  <c r="DD385"/>
  <c r="DB385"/>
  <c r="CZ385"/>
  <c r="CX385"/>
  <c r="CV385"/>
  <c r="CT385"/>
  <c r="CR385"/>
  <c r="CP385"/>
  <c r="CL385"/>
  <c r="CB385"/>
  <c r="BZ385"/>
  <c r="BX385"/>
  <c r="BV385"/>
  <c r="BT385"/>
  <c r="BR385"/>
  <c r="BP385"/>
  <c r="BN385"/>
  <c r="DM385"/>
  <c r="DK385"/>
  <c r="DI385"/>
  <c r="DG385"/>
  <c r="DE385"/>
  <c r="DC385"/>
  <c r="DA385"/>
  <c r="CY385"/>
  <c r="CW385"/>
  <c r="CU385"/>
  <c r="CS385"/>
  <c r="CQ385"/>
  <c r="CO385"/>
  <c r="CM385"/>
  <c r="CA385"/>
  <c r="BY385"/>
  <c r="BW385"/>
  <c r="BU385"/>
  <c r="BS385"/>
  <c r="BQ385"/>
  <c r="BO385"/>
  <c r="DL519"/>
  <c r="DJ519"/>
  <c r="DH519"/>
  <c r="DF519"/>
  <c r="DD519"/>
  <c r="DB519"/>
  <c r="CZ519"/>
  <c r="CX519"/>
  <c r="CV519"/>
  <c r="CT519"/>
  <c r="CR519"/>
  <c r="CP519"/>
  <c r="CL519"/>
  <c r="CB519"/>
  <c r="BZ519"/>
  <c r="BX519"/>
  <c r="BV519"/>
  <c r="BT519"/>
  <c r="BR519"/>
  <c r="BP519"/>
  <c r="BN519"/>
  <c r="DM519"/>
  <c r="DK519"/>
  <c r="DI519"/>
  <c r="DG519"/>
  <c r="DE519"/>
  <c r="DC519"/>
  <c r="DA519"/>
  <c r="CY519"/>
  <c r="CW519"/>
  <c r="CU519"/>
  <c r="CS519"/>
  <c r="CQ519"/>
  <c r="CO519"/>
  <c r="CM519"/>
  <c r="CA519"/>
  <c r="BY519"/>
  <c r="BW519"/>
  <c r="BU519"/>
  <c r="BS519"/>
  <c r="BQ519"/>
  <c r="BO519"/>
  <c r="DM775"/>
  <c r="DK775"/>
  <c r="DI775"/>
  <c r="DC775"/>
  <c r="DA775"/>
  <c r="CY775"/>
  <c r="CW775"/>
  <c r="CU775"/>
  <c r="CS775"/>
  <c r="CQ775"/>
  <c r="CO775"/>
  <c r="CM775"/>
  <c r="CK775"/>
  <c r="CI775"/>
  <c r="CG775"/>
  <c r="CE775"/>
  <c r="CC775"/>
  <c r="CA775"/>
  <c r="BY775"/>
  <c r="BW775"/>
  <c r="BU775"/>
  <c r="BS775"/>
  <c r="BQ775"/>
  <c r="BO775"/>
  <c r="DL775"/>
  <c r="DJ775"/>
  <c r="DH775"/>
  <c r="DB775"/>
  <c r="CZ775"/>
  <c r="CX775"/>
  <c r="CV775"/>
  <c r="CT775"/>
  <c r="CR775"/>
  <c r="CP775"/>
  <c r="CN775"/>
  <c r="CL775"/>
  <c r="CJ775"/>
  <c r="CH775"/>
  <c r="CF775"/>
  <c r="CD775"/>
  <c r="CB775"/>
  <c r="BZ775"/>
  <c r="BX775"/>
  <c r="BV775"/>
  <c r="BT775"/>
  <c r="BR775"/>
  <c r="BP775"/>
  <c r="BN775"/>
  <c r="DM825"/>
  <c r="DK825"/>
  <c r="DI825"/>
  <c r="DC825"/>
  <c r="DA825"/>
  <c r="CY825"/>
  <c r="CW825"/>
  <c r="CU825"/>
  <c r="CS825"/>
  <c r="CQ825"/>
  <c r="CO825"/>
  <c r="CM825"/>
  <c r="CK825"/>
  <c r="CI825"/>
  <c r="CG825"/>
  <c r="CE825"/>
  <c r="CC825"/>
  <c r="CA825"/>
  <c r="BY825"/>
  <c r="BW825"/>
  <c r="BU825"/>
  <c r="BS825"/>
  <c r="BQ825"/>
  <c r="BO825"/>
  <c r="DL825"/>
  <c r="DJ825"/>
  <c r="DH825"/>
  <c r="DB825"/>
  <c r="CZ825"/>
  <c r="CX825"/>
  <c r="CV825"/>
  <c r="CT825"/>
  <c r="CR825"/>
  <c r="CP825"/>
  <c r="CN825"/>
  <c r="CL825"/>
  <c r="CJ825"/>
  <c r="CH825"/>
  <c r="CF825"/>
  <c r="CD825"/>
  <c r="CB825"/>
  <c r="BZ825"/>
  <c r="BX825"/>
  <c r="BV825"/>
  <c r="BT825"/>
  <c r="BR825"/>
  <c r="BP825"/>
  <c r="BN825"/>
  <c r="DM743"/>
  <c r="DK743"/>
  <c r="DI743"/>
  <c r="DC743"/>
  <c r="DA743"/>
  <c r="CY743"/>
  <c r="CW743"/>
  <c r="CU743"/>
  <c r="CS743"/>
  <c r="CQ743"/>
  <c r="CO743"/>
  <c r="CM743"/>
  <c r="CK743"/>
  <c r="CI743"/>
  <c r="CG743"/>
  <c r="CE743"/>
  <c r="CC743"/>
  <c r="CA743"/>
  <c r="BY743"/>
  <c r="BW743"/>
  <c r="BU743"/>
  <c r="BS743"/>
  <c r="BQ743"/>
  <c r="BO743"/>
  <c r="DL743"/>
  <c r="DJ743"/>
  <c r="DH743"/>
  <c r="DB743"/>
  <c r="CZ743"/>
  <c r="CX743"/>
  <c r="CV743"/>
  <c r="CT743"/>
  <c r="CR743"/>
  <c r="CP743"/>
  <c r="CN743"/>
  <c r="CL743"/>
  <c r="CJ743"/>
  <c r="CH743"/>
  <c r="CF743"/>
  <c r="CD743"/>
  <c r="CB743"/>
  <c r="BZ743"/>
  <c r="BX743"/>
  <c r="BV743"/>
  <c r="BT743"/>
  <c r="BR743"/>
  <c r="BP743"/>
  <c r="BN743"/>
  <c r="DM759"/>
  <c r="DK759"/>
  <c r="DI759"/>
  <c r="DC759"/>
  <c r="DA759"/>
  <c r="CY759"/>
  <c r="CW759"/>
  <c r="CU759"/>
  <c r="CS759"/>
  <c r="CQ759"/>
  <c r="CO759"/>
  <c r="CM759"/>
  <c r="CK759"/>
  <c r="CI759"/>
  <c r="CG759"/>
  <c r="CE759"/>
  <c r="CC759"/>
  <c r="CA759"/>
  <c r="BY759"/>
  <c r="BW759"/>
  <c r="BU759"/>
  <c r="BS759"/>
  <c r="BQ759"/>
  <c r="BO759"/>
  <c r="DL759"/>
  <c r="DJ759"/>
  <c r="DH759"/>
  <c r="DB759"/>
  <c r="CZ759"/>
  <c r="CX759"/>
  <c r="CV759"/>
  <c r="CT759"/>
  <c r="CR759"/>
  <c r="CP759"/>
  <c r="CN759"/>
  <c r="CL759"/>
  <c r="CJ759"/>
  <c r="CH759"/>
  <c r="CF759"/>
  <c r="CD759"/>
  <c r="CB759"/>
  <c r="BZ759"/>
  <c r="BX759"/>
  <c r="BV759"/>
  <c r="BT759"/>
  <c r="BR759"/>
  <c r="BP759"/>
  <c r="BN759"/>
  <c r="DL618"/>
  <c r="DJ618"/>
  <c r="DH618"/>
  <c r="DF618"/>
  <c r="DD618"/>
  <c r="DB618"/>
  <c r="CZ618"/>
  <c r="CX618"/>
  <c r="CV618"/>
  <c r="CT618"/>
  <c r="CR618"/>
  <c r="CP618"/>
  <c r="CL618"/>
  <c r="CB618"/>
  <c r="BZ618"/>
  <c r="BX618"/>
  <c r="BV618"/>
  <c r="BT618"/>
  <c r="BR618"/>
  <c r="BP618"/>
  <c r="BN618"/>
  <c r="DM618"/>
  <c r="DK618"/>
  <c r="DI618"/>
  <c r="DG618"/>
  <c r="DE618"/>
  <c r="DC618"/>
  <c r="DA618"/>
  <c r="CY618"/>
  <c r="CW618"/>
  <c r="CU618"/>
  <c r="CS618"/>
  <c r="CQ618"/>
  <c r="CO618"/>
  <c r="CM618"/>
  <c r="CA618"/>
  <c r="BY618"/>
  <c r="BW618"/>
  <c r="BU618"/>
  <c r="BS618"/>
  <c r="BQ618"/>
  <c r="BO618"/>
  <c r="DL631"/>
  <c r="DJ631"/>
  <c r="DH631"/>
  <c r="DF631"/>
  <c r="DD631"/>
  <c r="DB631"/>
  <c r="CZ631"/>
  <c r="CX631"/>
  <c r="CV631"/>
  <c r="CT631"/>
  <c r="CR631"/>
  <c r="CP631"/>
  <c r="CL631"/>
  <c r="CB631"/>
  <c r="BZ631"/>
  <c r="BX631"/>
  <c r="BV631"/>
  <c r="BT631"/>
  <c r="BR631"/>
  <c r="BP631"/>
  <c r="BN631"/>
  <c r="DM631"/>
  <c r="DK631"/>
  <c r="DI631"/>
  <c r="DG631"/>
  <c r="DE631"/>
  <c r="DC631"/>
  <c r="DA631"/>
  <c r="CY631"/>
  <c r="CW631"/>
  <c r="CU631"/>
  <c r="CS631"/>
  <c r="CQ631"/>
  <c r="CO631"/>
  <c r="CM631"/>
  <c r="CA631"/>
  <c r="BY631"/>
  <c r="BW631"/>
  <c r="BU631"/>
  <c r="BS631"/>
  <c r="BQ631"/>
  <c r="BO631"/>
  <c r="DQ824"/>
  <c r="DR824" s="1"/>
  <c r="DS824" s="1"/>
  <c r="DP630"/>
  <c r="DQ630" s="1"/>
  <c r="DR630" s="1"/>
  <c r="DS630" s="1"/>
  <c r="DQ758"/>
  <c r="DR758" s="1"/>
  <c r="DS758" s="1"/>
  <c r="DQ742"/>
  <c r="DR742" s="1"/>
  <c r="DS742" s="1"/>
  <c r="DP470"/>
  <c r="DQ470" s="1"/>
  <c r="DR470" s="1"/>
  <c r="DS470" s="1"/>
  <c r="DP617"/>
  <c r="DQ617" s="1"/>
  <c r="DR617" s="1"/>
  <c r="DS617" s="1"/>
  <c r="DN775"/>
  <c r="DN825"/>
  <c r="DN519"/>
  <c r="DO519" s="1"/>
  <c r="DN631"/>
  <c r="DO631" s="1"/>
  <c r="H632"/>
  <c r="DN618"/>
  <c r="DO618" s="1"/>
  <c r="H619"/>
  <c r="M1459"/>
  <c r="N1459"/>
  <c r="O1459"/>
  <c r="Q1459"/>
  <c r="S1459"/>
  <c r="U1459"/>
  <c r="Y1459"/>
  <c r="L1459"/>
  <c r="P1459"/>
  <c r="R1459"/>
  <c r="T1459"/>
  <c r="X1459"/>
  <c r="H826"/>
  <c r="H744"/>
  <c r="H760"/>
  <c r="H454"/>
  <c r="H386"/>
  <c r="H520"/>
  <c r="H776"/>
  <c r="H471"/>
  <c r="E291"/>
  <c r="E432"/>
  <c r="H419"/>
  <c r="E417"/>
  <c r="H403"/>
  <c r="E401"/>
  <c r="E366"/>
  <c r="E348"/>
  <c r="E327"/>
  <c r="DL471" l="1"/>
  <c r="DJ471"/>
  <c r="DH471"/>
  <c r="DF471"/>
  <c r="DD471"/>
  <c r="DB471"/>
  <c r="CZ471"/>
  <c r="CX471"/>
  <c r="CV471"/>
  <c r="CT471"/>
  <c r="CR471"/>
  <c r="CP471"/>
  <c r="CL471"/>
  <c r="CB471"/>
  <c r="BZ471"/>
  <c r="BX471"/>
  <c r="BV471"/>
  <c r="BT471"/>
  <c r="BR471"/>
  <c r="BP471"/>
  <c r="BN471"/>
  <c r="DM471"/>
  <c r="DK471"/>
  <c r="DI471"/>
  <c r="DG471"/>
  <c r="DE471"/>
  <c r="DC471"/>
  <c r="DA471"/>
  <c r="CY471"/>
  <c r="CW471"/>
  <c r="CU471"/>
  <c r="CS471"/>
  <c r="CQ471"/>
  <c r="CO471"/>
  <c r="CM471"/>
  <c r="CA471"/>
  <c r="BY471"/>
  <c r="BW471"/>
  <c r="BU471"/>
  <c r="BS471"/>
  <c r="BQ471"/>
  <c r="BO471"/>
  <c r="DL520"/>
  <c r="DJ520"/>
  <c r="DH520"/>
  <c r="DF520"/>
  <c r="DD520"/>
  <c r="DB520"/>
  <c r="CZ520"/>
  <c r="CX520"/>
  <c r="CV520"/>
  <c r="CT520"/>
  <c r="CR520"/>
  <c r="CP520"/>
  <c r="CL520"/>
  <c r="CB520"/>
  <c r="BZ520"/>
  <c r="BX520"/>
  <c r="BV520"/>
  <c r="BT520"/>
  <c r="BR520"/>
  <c r="BP520"/>
  <c r="BN520"/>
  <c r="DM520"/>
  <c r="DK520"/>
  <c r="DI520"/>
  <c r="DG520"/>
  <c r="DE520"/>
  <c r="DC520"/>
  <c r="DA520"/>
  <c r="CY520"/>
  <c r="CW520"/>
  <c r="CU520"/>
  <c r="CS520"/>
  <c r="CQ520"/>
  <c r="CO520"/>
  <c r="CM520"/>
  <c r="CA520"/>
  <c r="BY520"/>
  <c r="BW520"/>
  <c r="BU520"/>
  <c r="BS520"/>
  <c r="BQ520"/>
  <c r="BO520"/>
  <c r="DL454"/>
  <c r="DJ454"/>
  <c r="DH454"/>
  <c r="DF454"/>
  <c r="DD454"/>
  <c r="DB454"/>
  <c r="CZ454"/>
  <c r="CX454"/>
  <c r="CV454"/>
  <c r="CT454"/>
  <c r="CR454"/>
  <c r="CP454"/>
  <c r="CL454"/>
  <c r="CB454"/>
  <c r="BZ454"/>
  <c r="BX454"/>
  <c r="BV454"/>
  <c r="BT454"/>
  <c r="BR454"/>
  <c r="BP454"/>
  <c r="BN454"/>
  <c r="DM454"/>
  <c r="DK454"/>
  <c r="DI454"/>
  <c r="DG454"/>
  <c r="DE454"/>
  <c r="DC454"/>
  <c r="DA454"/>
  <c r="CY454"/>
  <c r="CW454"/>
  <c r="CU454"/>
  <c r="CS454"/>
  <c r="CQ454"/>
  <c r="CO454"/>
  <c r="CM454"/>
  <c r="CA454"/>
  <c r="BY454"/>
  <c r="BW454"/>
  <c r="BU454"/>
  <c r="BS454"/>
  <c r="BQ454"/>
  <c r="BO454"/>
  <c r="DM744"/>
  <c r="DK744"/>
  <c r="DI744"/>
  <c r="DC744"/>
  <c r="DA744"/>
  <c r="CY744"/>
  <c r="CW744"/>
  <c r="CU744"/>
  <c r="CS744"/>
  <c r="CQ744"/>
  <c r="CO744"/>
  <c r="CM744"/>
  <c r="CK744"/>
  <c r="CI744"/>
  <c r="CG744"/>
  <c r="CE744"/>
  <c r="CC744"/>
  <c r="CA744"/>
  <c r="BY744"/>
  <c r="BW744"/>
  <c r="BU744"/>
  <c r="BS744"/>
  <c r="BQ744"/>
  <c r="BO744"/>
  <c r="DL744"/>
  <c r="DJ744"/>
  <c r="DH744"/>
  <c r="DB744"/>
  <c r="CZ744"/>
  <c r="CX744"/>
  <c r="CV744"/>
  <c r="CT744"/>
  <c r="CR744"/>
  <c r="CP744"/>
  <c r="CN744"/>
  <c r="CL744"/>
  <c r="CJ744"/>
  <c r="CH744"/>
  <c r="CF744"/>
  <c r="CD744"/>
  <c r="CB744"/>
  <c r="BZ744"/>
  <c r="BX744"/>
  <c r="BV744"/>
  <c r="BT744"/>
  <c r="BR744"/>
  <c r="BP744"/>
  <c r="BN744"/>
  <c r="DL619"/>
  <c r="DJ619"/>
  <c r="DH619"/>
  <c r="DF619"/>
  <c r="DD619"/>
  <c r="DB619"/>
  <c r="CZ619"/>
  <c r="CX619"/>
  <c r="CV619"/>
  <c r="CT619"/>
  <c r="CR619"/>
  <c r="CP619"/>
  <c r="CL619"/>
  <c r="CB619"/>
  <c r="BZ619"/>
  <c r="BX619"/>
  <c r="BV619"/>
  <c r="BT619"/>
  <c r="BR619"/>
  <c r="BP619"/>
  <c r="BN619"/>
  <c r="DM619"/>
  <c r="DK619"/>
  <c r="DI619"/>
  <c r="DG619"/>
  <c r="DE619"/>
  <c r="DC619"/>
  <c r="DA619"/>
  <c r="CY619"/>
  <c r="CW619"/>
  <c r="CU619"/>
  <c r="CS619"/>
  <c r="CQ619"/>
  <c r="CO619"/>
  <c r="CM619"/>
  <c r="CA619"/>
  <c r="BY619"/>
  <c r="BW619"/>
  <c r="BU619"/>
  <c r="BS619"/>
  <c r="BQ619"/>
  <c r="BO619"/>
  <c r="DL632"/>
  <c r="DJ632"/>
  <c r="DH632"/>
  <c r="DF632"/>
  <c r="DD632"/>
  <c r="DB632"/>
  <c r="CZ632"/>
  <c r="CX632"/>
  <c r="CV632"/>
  <c r="CT632"/>
  <c r="CR632"/>
  <c r="CP632"/>
  <c r="CL632"/>
  <c r="CB632"/>
  <c r="BZ632"/>
  <c r="BX632"/>
  <c r="BV632"/>
  <c r="BT632"/>
  <c r="BR632"/>
  <c r="BP632"/>
  <c r="BN632"/>
  <c r="DM632"/>
  <c r="DK632"/>
  <c r="DI632"/>
  <c r="DG632"/>
  <c r="DE632"/>
  <c r="DC632"/>
  <c r="DA632"/>
  <c r="CY632"/>
  <c r="CW632"/>
  <c r="CU632"/>
  <c r="CS632"/>
  <c r="CQ632"/>
  <c r="CO632"/>
  <c r="CM632"/>
  <c r="CA632"/>
  <c r="BY632"/>
  <c r="BW632"/>
  <c r="BU632"/>
  <c r="BS632"/>
  <c r="BQ632"/>
  <c r="BO632"/>
  <c r="DL403"/>
  <c r="DJ403"/>
  <c r="DH403"/>
  <c r="DF403"/>
  <c r="DD403"/>
  <c r="DB403"/>
  <c r="CZ403"/>
  <c r="CX403"/>
  <c r="CV403"/>
  <c r="CT403"/>
  <c r="CR403"/>
  <c r="CP403"/>
  <c r="CL403"/>
  <c r="CB403"/>
  <c r="BZ403"/>
  <c r="BX403"/>
  <c r="BV403"/>
  <c r="BT403"/>
  <c r="BR403"/>
  <c r="BP403"/>
  <c r="BN403"/>
  <c r="DM403"/>
  <c r="DK403"/>
  <c r="DI403"/>
  <c r="DG403"/>
  <c r="DE403"/>
  <c r="DC403"/>
  <c r="DA403"/>
  <c r="CY403"/>
  <c r="CW403"/>
  <c r="CU403"/>
  <c r="CS403"/>
  <c r="CQ403"/>
  <c r="CO403"/>
  <c r="CM403"/>
  <c r="CA403"/>
  <c r="BY403"/>
  <c r="BW403"/>
  <c r="BU403"/>
  <c r="BS403"/>
  <c r="BQ403"/>
  <c r="BO403"/>
  <c r="DL419"/>
  <c r="DJ419"/>
  <c r="DH419"/>
  <c r="DF419"/>
  <c r="DD419"/>
  <c r="DB419"/>
  <c r="CZ419"/>
  <c r="CX419"/>
  <c r="CV419"/>
  <c r="CT419"/>
  <c r="CR419"/>
  <c r="CP419"/>
  <c r="CL419"/>
  <c r="CB419"/>
  <c r="BZ419"/>
  <c r="BX419"/>
  <c r="BV419"/>
  <c r="BT419"/>
  <c r="BR419"/>
  <c r="BP419"/>
  <c r="BN419"/>
  <c r="DM419"/>
  <c r="DK419"/>
  <c r="DI419"/>
  <c r="DG419"/>
  <c r="DE419"/>
  <c r="DC419"/>
  <c r="DA419"/>
  <c r="CY419"/>
  <c r="CW419"/>
  <c r="CU419"/>
  <c r="CS419"/>
  <c r="CQ419"/>
  <c r="CO419"/>
  <c r="CM419"/>
  <c r="CA419"/>
  <c r="BY419"/>
  <c r="BW419"/>
  <c r="BU419"/>
  <c r="BS419"/>
  <c r="BQ419"/>
  <c r="BO419"/>
  <c r="DM776"/>
  <c r="DK776"/>
  <c r="DI776"/>
  <c r="DC776"/>
  <c r="DA776"/>
  <c r="CY776"/>
  <c r="CW776"/>
  <c r="CU776"/>
  <c r="CS776"/>
  <c r="CQ776"/>
  <c r="CO776"/>
  <c r="CM776"/>
  <c r="CK776"/>
  <c r="CI776"/>
  <c r="CG776"/>
  <c r="CE776"/>
  <c r="CC776"/>
  <c r="CA776"/>
  <c r="BY776"/>
  <c r="BW776"/>
  <c r="BU776"/>
  <c r="BS776"/>
  <c r="BQ776"/>
  <c r="BO776"/>
  <c r="DL776"/>
  <c r="DJ776"/>
  <c r="DH776"/>
  <c r="DB776"/>
  <c r="CZ776"/>
  <c r="CX776"/>
  <c r="CV776"/>
  <c r="CT776"/>
  <c r="CR776"/>
  <c r="CP776"/>
  <c r="CN776"/>
  <c r="CL776"/>
  <c r="CJ776"/>
  <c r="CH776"/>
  <c r="CF776"/>
  <c r="CD776"/>
  <c r="CB776"/>
  <c r="BZ776"/>
  <c r="BX776"/>
  <c r="BV776"/>
  <c r="BT776"/>
  <c r="BR776"/>
  <c r="BP776"/>
  <c r="BN776"/>
  <c r="DL386"/>
  <c r="DJ386"/>
  <c r="DH386"/>
  <c r="DF386"/>
  <c r="DD386"/>
  <c r="DB386"/>
  <c r="CZ386"/>
  <c r="CX386"/>
  <c r="CV386"/>
  <c r="CT386"/>
  <c r="CR386"/>
  <c r="CP386"/>
  <c r="CL386"/>
  <c r="CB386"/>
  <c r="BZ386"/>
  <c r="BX386"/>
  <c r="BV386"/>
  <c r="BT386"/>
  <c r="BR386"/>
  <c r="BP386"/>
  <c r="BN386"/>
  <c r="DM386"/>
  <c r="DK386"/>
  <c r="DI386"/>
  <c r="DG386"/>
  <c r="DE386"/>
  <c r="DC386"/>
  <c r="DA386"/>
  <c r="CY386"/>
  <c r="CW386"/>
  <c r="CU386"/>
  <c r="CS386"/>
  <c r="CQ386"/>
  <c r="CO386"/>
  <c r="CM386"/>
  <c r="CA386"/>
  <c r="BY386"/>
  <c r="BW386"/>
  <c r="BU386"/>
  <c r="BS386"/>
  <c r="BQ386"/>
  <c r="BO386"/>
  <c r="DM760"/>
  <c r="DK760"/>
  <c r="DI760"/>
  <c r="DC760"/>
  <c r="DA760"/>
  <c r="CY760"/>
  <c r="CW760"/>
  <c r="CU760"/>
  <c r="CS760"/>
  <c r="CQ760"/>
  <c r="CO760"/>
  <c r="CM760"/>
  <c r="CK760"/>
  <c r="CI760"/>
  <c r="CG760"/>
  <c r="CE760"/>
  <c r="CC760"/>
  <c r="CA760"/>
  <c r="BY760"/>
  <c r="BW760"/>
  <c r="BU760"/>
  <c r="BS760"/>
  <c r="BQ760"/>
  <c r="BO760"/>
  <c r="DL760"/>
  <c r="DJ760"/>
  <c r="DH760"/>
  <c r="DB760"/>
  <c r="CZ760"/>
  <c r="CX760"/>
  <c r="CV760"/>
  <c r="CT760"/>
  <c r="CR760"/>
  <c r="CP760"/>
  <c r="CN760"/>
  <c r="CL760"/>
  <c r="CJ760"/>
  <c r="CH760"/>
  <c r="CF760"/>
  <c r="CD760"/>
  <c r="CB760"/>
  <c r="BZ760"/>
  <c r="BX760"/>
  <c r="BV760"/>
  <c r="BT760"/>
  <c r="BR760"/>
  <c r="BP760"/>
  <c r="BN760"/>
  <c r="DM826"/>
  <c r="DK826"/>
  <c r="DI826"/>
  <c r="DC826"/>
  <c r="DA826"/>
  <c r="CY826"/>
  <c r="CW826"/>
  <c r="CU826"/>
  <c r="CS826"/>
  <c r="CQ826"/>
  <c r="CO826"/>
  <c r="CM826"/>
  <c r="CK826"/>
  <c r="CI826"/>
  <c r="CG826"/>
  <c r="CE826"/>
  <c r="CC826"/>
  <c r="CA826"/>
  <c r="BY826"/>
  <c r="BW826"/>
  <c r="BU826"/>
  <c r="BS826"/>
  <c r="BQ826"/>
  <c r="BO826"/>
  <c r="DL826"/>
  <c r="DJ826"/>
  <c r="DH826"/>
  <c r="DB826"/>
  <c r="CZ826"/>
  <c r="CX826"/>
  <c r="CV826"/>
  <c r="CT826"/>
  <c r="CR826"/>
  <c r="CP826"/>
  <c r="CN826"/>
  <c r="CL826"/>
  <c r="CJ826"/>
  <c r="CH826"/>
  <c r="CF826"/>
  <c r="CD826"/>
  <c r="CB826"/>
  <c r="BZ826"/>
  <c r="BX826"/>
  <c r="BV826"/>
  <c r="BT826"/>
  <c r="BR826"/>
  <c r="BP826"/>
  <c r="BN826"/>
  <c r="DP519"/>
  <c r="DQ519" s="1"/>
  <c r="DR519" s="1"/>
  <c r="DS519" s="1"/>
  <c r="DQ775"/>
  <c r="DR775" s="1"/>
  <c r="DS775" s="1"/>
  <c r="DP618"/>
  <c r="DQ618" s="1"/>
  <c r="DR618" s="1"/>
  <c r="DS618" s="1"/>
  <c r="DP631"/>
  <c r="DQ631" s="1"/>
  <c r="DR631" s="1"/>
  <c r="DS631" s="1"/>
  <c r="DQ825"/>
  <c r="DR825" s="1"/>
  <c r="DS825" s="1"/>
  <c r="DN471"/>
  <c r="DO471" s="1"/>
  <c r="DN520"/>
  <c r="DO520" s="1"/>
  <c r="DN454"/>
  <c r="DO454" s="1"/>
  <c r="DN744"/>
  <c r="DN619"/>
  <c r="DO619" s="1"/>
  <c r="DN403"/>
  <c r="DO403" s="1"/>
  <c r="DN419"/>
  <c r="DO419" s="1"/>
  <c r="DN776"/>
  <c r="DN386"/>
  <c r="DO386" s="1"/>
  <c r="DN760"/>
  <c r="H633"/>
  <c r="DN632"/>
  <c r="DO632" s="1"/>
  <c r="H620"/>
  <c r="DN826"/>
  <c r="DQ826" s="1"/>
  <c r="H777"/>
  <c r="H387"/>
  <c r="H761"/>
  <c r="H827"/>
  <c r="H404"/>
  <c r="H420"/>
  <c r="H472"/>
  <c r="H521"/>
  <c r="H455"/>
  <c r="H745"/>
  <c r="K249"/>
  <c r="BN249" s="1"/>
  <c r="E184"/>
  <c r="DL455" l="1"/>
  <c r="DJ455"/>
  <c r="DH455"/>
  <c r="DF455"/>
  <c r="DD455"/>
  <c r="DB455"/>
  <c r="CZ455"/>
  <c r="CX455"/>
  <c r="CV455"/>
  <c r="CT455"/>
  <c r="CR455"/>
  <c r="CP455"/>
  <c r="CL455"/>
  <c r="CB455"/>
  <c r="BZ455"/>
  <c r="BX455"/>
  <c r="BV455"/>
  <c r="BT455"/>
  <c r="BR455"/>
  <c r="BP455"/>
  <c r="BN455"/>
  <c r="DM455"/>
  <c r="DK455"/>
  <c r="DI455"/>
  <c r="DG455"/>
  <c r="DE455"/>
  <c r="DC455"/>
  <c r="DA455"/>
  <c r="CY455"/>
  <c r="CW455"/>
  <c r="CU455"/>
  <c r="CS455"/>
  <c r="CQ455"/>
  <c r="CO455"/>
  <c r="CM455"/>
  <c r="CA455"/>
  <c r="BY455"/>
  <c r="BW455"/>
  <c r="BU455"/>
  <c r="BS455"/>
  <c r="BQ455"/>
  <c r="BO455"/>
  <c r="DL472"/>
  <c r="DJ472"/>
  <c r="DH472"/>
  <c r="DF472"/>
  <c r="DD472"/>
  <c r="DB472"/>
  <c r="CZ472"/>
  <c r="CX472"/>
  <c r="CV472"/>
  <c r="CT472"/>
  <c r="CR472"/>
  <c r="CP472"/>
  <c r="CL472"/>
  <c r="CB472"/>
  <c r="BZ472"/>
  <c r="BX472"/>
  <c r="BV472"/>
  <c r="BT472"/>
  <c r="BR472"/>
  <c r="BP472"/>
  <c r="BN472"/>
  <c r="DM472"/>
  <c r="DK472"/>
  <c r="DI472"/>
  <c r="DG472"/>
  <c r="DE472"/>
  <c r="DC472"/>
  <c r="DA472"/>
  <c r="CY472"/>
  <c r="CW472"/>
  <c r="CU472"/>
  <c r="CS472"/>
  <c r="CQ472"/>
  <c r="CO472"/>
  <c r="CM472"/>
  <c r="CA472"/>
  <c r="BY472"/>
  <c r="BW472"/>
  <c r="BU472"/>
  <c r="BS472"/>
  <c r="BQ472"/>
  <c r="BO472"/>
  <c r="DL404"/>
  <c r="DJ404"/>
  <c r="DH404"/>
  <c r="DF404"/>
  <c r="DD404"/>
  <c r="DB404"/>
  <c r="CZ404"/>
  <c r="CX404"/>
  <c r="CV404"/>
  <c r="CT404"/>
  <c r="CR404"/>
  <c r="CP404"/>
  <c r="CL404"/>
  <c r="CB404"/>
  <c r="BZ404"/>
  <c r="BX404"/>
  <c r="BV404"/>
  <c r="BT404"/>
  <c r="BR404"/>
  <c r="BP404"/>
  <c r="BN404"/>
  <c r="DM404"/>
  <c r="DK404"/>
  <c r="DI404"/>
  <c r="DG404"/>
  <c r="DE404"/>
  <c r="DC404"/>
  <c r="DA404"/>
  <c r="CY404"/>
  <c r="CW404"/>
  <c r="CU404"/>
  <c r="CS404"/>
  <c r="CQ404"/>
  <c r="CO404"/>
  <c r="CM404"/>
  <c r="CA404"/>
  <c r="BY404"/>
  <c r="BW404"/>
  <c r="BU404"/>
  <c r="BS404"/>
  <c r="BQ404"/>
  <c r="BO404"/>
  <c r="DM761"/>
  <c r="DK761"/>
  <c r="DI761"/>
  <c r="DC761"/>
  <c r="DA761"/>
  <c r="CY761"/>
  <c r="CW761"/>
  <c r="CU761"/>
  <c r="CS761"/>
  <c r="CQ761"/>
  <c r="CO761"/>
  <c r="CM761"/>
  <c r="CK761"/>
  <c r="CI761"/>
  <c r="CG761"/>
  <c r="CE761"/>
  <c r="CC761"/>
  <c r="CA761"/>
  <c r="BY761"/>
  <c r="BW761"/>
  <c r="BU761"/>
  <c r="BS761"/>
  <c r="BQ761"/>
  <c r="BO761"/>
  <c r="DL761"/>
  <c r="DJ761"/>
  <c r="DH761"/>
  <c r="DB761"/>
  <c r="CZ761"/>
  <c r="CX761"/>
  <c r="CV761"/>
  <c r="CT761"/>
  <c r="CR761"/>
  <c r="CP761"/>
  <c r="CN761"/>
  <c r="CL761"/>
  <c r="CJ761"/>
  <c r="CH761"/>
  <c r="CF761"/>
  <c r="CD761"/>
  <c r="CB761"/>
  <c r="BZ761"/>
  <c r="BX761"/>
  <c r="BV761"/>
  <c r="BT761"/>
  <c r="BR761"/>
  <c r="BP761"/>
  <c r="BN761"/>
  <c r="DM777"/>
  <c r="DK777"/>
  <c r="DI777"/>
  <c r="DC777"/>
  <c r="DA777"/>
  <c r="CY777"/>
  <c r="CW777"/>
  <c r="CU777"/>
  <c r="CS777"/>
  <c r="CQ777"/>
  <c r="CO777"/>
  <c r="CM777"/>
  <c r="CK777"/>
  <c r="CI777"/>
  <c r="CG777"/>
  <c r="CE777"/>
  <c r="CC777"/>
  <c r="CA777"/>
  <c r="BY777"/>
  <c r="BW777"/>
  <c r="BU777"/>
  <c r="BS777"/>
  <c r="BQ777"/>
  <c r="BO777"/>
  <c r="DL777"/>
  <c r="DJ777"/>
  <c r="DH777"/>
  <c r="DB777"/>
  <c r="CZ777"/>
  <c r="CX777"/>
  <c r="CV777"/>
  <c r="CT777"/>
  <c r="CR777"/>
  <c r="CP777"/>
  <c r="CN777"/>
  <c r="CL777"/>
  <c r="CJ777"/>
  <c r="CH777"/>
  <c r="CF777"/>
  <c r="CD777"/>
  <c r="CB777"/>
  <c r="BZ777"/>
  <c r="BX777"/>
  <c r="BV777"/>
  <c r="BT777"/>
  <c r="BR777"/>
  <c r="BP777"/>
  <c r="BN777"/>
  <c r="DM745"/>
  <c r="DK745"/>
  <c r="DI745"/>
  <c r="DC745"/>
  <c r="DA745"/>
  <c r="CY745"/>
  <c r="CW745"/>
  <c r="CU745"/>
  <c r="CS745"/>
  <c r="CQ745"/>
  <c r="CO745"/>
  <c r="CM745"/>
  <c r="CK745"/>
  <c r="CI745"/>
  <c r="CG745"/>
  <c r="CE745"/>
  <c r="CC745"/>
  <c r="CA745"/>
  <c r="BY745"/>
  <c r="BW745"/>
  <c r="BU745"/>
  <c r="BS745"/>
  <c r="BQ745"/>
  <c r="BO745"/>
  <c r="DL745"/>
  <c r="DJ745"/>
  <c r="DH745"/>
  <c r="DB745"/>
  <c r="CZ745"/>
  <c r="CX745"/>
  <c r="CV745"/>
  <c r="CT745"/>
  <c r="CR745"/>
  <c r="CP745"/>
  <c r="CN745"/>
  <c r="CL745"/>
  <c r="CJ745"/>
  <c r="CH745"/>
  <c r="CF745"/>
  <c r="CD745"/>
  <c r="CB745"/>
  <c r="BZ745"/>
  <c r="BX745"/>
  <c r="BV745"/>
  <c r="BT745"/>
  <c r="BR745"/>
  <c r="BP745"/>
  <c r="BN745"/>
  <c r="DL521"/>
  <c r="DJ521"/>
  <c r="DH521"/>
  <c r="DF521"/>
  <c r="DD521"/>
  <c r="DB521"/>
  <c r="CZ521"/>
  <c r="CX521"/>
  <c r="CV521"/>
  <c r="CT521"/>
  <c r="CR521"/>
  <c r="CP521"/>
  <c r="CL521"/>
  <c r="CB521"/>
  <c r="BZ521"/>
  <c r="BX521"/>
  <c r="BV521"/>
  <c r="BT521"/>
  <c r="BR521"/>
  <c r="BP521"/>
  <c r="BN521"/>
  <c r="DM521"/>
  <c r="DK521"/>
  <c r="DI521"/>
  <c r="DG521"/>
  <c r="DE521"/>
  <c r="DC521"/>
  <c r="DA521"/>
  <c r="CY521"/>
  <c r="CW521"/>
  <c r="CU521"/>
  <c r="CS521"/>
  <c r="CQ521"/>
  <c r="CO521"/>
  <c r="CM521"/>
  <c r="CA521"/>
  <c r="BY521"/>
  <c r="BW521"/>
  <c r="BU521"/>
  <c r="BS521"/>
  <c r="BQ521"/>
  <c r="BO521"/>
  <c r="DL420"/>
  <c r="DJ420"/>
  <c r="DH420"/>
  <c r="DF420"/>
  <c r="DD420"/>
  <c r="DB420"/>
  <c r="CZ420"/>
  <c r="CX420"/>
  <c r="CV420"/>
  <c r="CT420"/>
  <c r="CR420"/>
  <c r="CP420"/>
  <c r="CL420"/>
  <c r="CB420"/>
  <c r="BZ420"/>
  <c r="BX420"/>
  <c r="BV420"/>
  <c r="BT420"/>
  <c r="BR420"/>
  <c r="BP420"/>
  <c r="BN420"/>
  <c r="DM420"/>
  <c r="DK420"/>
  <c r="DI420"/>
  <c r="DG420"/>
  <c r="DE420"/>
  <c r="DC420"/>
  <c r="DA420"/>
  <c r="CY420"/>
  <c r="CW420"/>
  <c r="CU420"/>
  <c r="CS420"/>
  <c r="CQ420"/>
  <c r="CO420"/>
  <c r="CM420"/>
  <c r="CA420"/>
  <c r="BY420"/>
  <c r="BW420"/>
  <c r="BU420"/>
  <c r="BS420"/>
  <c r="BQ420"/>
  <c r="BO420"/>
  <c r="DM827"/>
  <c r="DK827"/>
  <c r="DI827"/>
  <c r="DC827"/>
  <c r="DA827"/>
  <c r="CY827"/>
  <c r="CW827"/>
  <c r="CU827"/>
  <c r="CS827"/>
  <c r="CQ827"/>
  <c r="CO827"/>
  <c r="CM827"/>
  <c r="CK827"/>
  <c r="CI827"/>
  <c r="CG827"/>
  <c r="CE827"/>
  <c r="CC827"/>
  <c r="CA827"/>
  <c r="BY827"/>
  <c r="BW827"/>
  <c r="BU827"/>
  <c r="BS827"/>
  <c r="BQ827"/>
  <c r="BO827"/>
  <c r="DL827"/>
  <c r="DJ827"/>
  <c r="DH827"/>
  <c r="DB827"/>
  <c r="CZ827"/>
  <c r="CX827"/>
  <c r="CV827"/>
  <c r="CT827"/>
  <c r="CR827"/>
  <c r="CP827"/>
  <c r="CN827"/>
  <c r="CL827"/>
  <c r="CJ827"/>
  <c r="CH827"/>
  <c r="CF827"/>
  <c r="CD827"/>
  <c r="CB827"/>
  <c r="BZ827"/>
  <c r="BX827"/>
  <c r="BV827"/>
  <c r="BT827"/>
  <c r="BR827"/>
  <c r="BP827"/>
  <c r="BN827"/>
  <c r="DL387"/>
  <c r="DJ387"/>
  <c r="DH387"/>
  <c r="DF387"/>
  <c r="DD387"/>
  <c r="DB387"/>
  <c r="CZ387"/>
  <c r="CX387"/>
  <c r="CV387"/>
  <c r="CT387"/>
  <c r="CR387"/>
  <c r="CP387"/>
  <c r="CL387"/>
  <c r="CB387"/>
  <c r="BZ387"/>
  <c r="BX387"/>
  <c r="BV387"/>
  <c r="BT387"/>
  <c r="BR387"/>
  <c r="BP387"/>
  <c r="BN387"/>
  <c r="DM387"/>
  <c r="DK387"/>
  <c r="DI387"/>
  <c r="DG387"/>
  <c r="DE387"/>
  <c r="DC387"/>
  <c r="DA387"/>
  <c r="CY387"/>
  <c r="CW387"/>
  <c r="CU387"/>
  <c r="CS387"/>
  <c r="CQ387"/>
  <c r="CO387"/>
  <c r="CM387"/>
  <c r="CA387"/>
  <c r="BY387"/>
  <c r="BW387"/>
  <c r="BU387"/>
  <c r="BS387"/>
  <c r="BQ387"/>
  <c r="BO387"/>
  <c r="DL620"/>
  <c r="DJ620"/>
  <c r="DH620"/>
  <c r="DF620"/>
  <c r="DD620"/>
  <c r="DB620"/>
  <c r="CZ620"/>
  <c r="CX620"/>
  <c r="CV620"/>
  <c r="CT620"/>
  <c r="CR620"/>
  <c r="CP620"/>
  <c r="CL620"/>
  <c r="CB620"/>
  <c r="BZ620"/>
  <c r="BX620"/>
  <c r="BV620"/>
  <c r="BT620"/>
  <c r="BR620"/>
  <c r="BP620"/>
  <c r="BN620"/>
  <c r="DM620"/>
  <c r="DK620"/>
  <c r="DI620"/>
  <c r="DG620"/>
  <c r="DE620"/>
  <c r="DC620"/>
  <c r="DA620"/>
  <c r="CY620"/>
  <c r="CW620"/>
  <c r="CU620"/>
  <c r="CS620"/>
  <c r="CQ620"/>
  <c r="CO620"/>
  <c r="CM620"/>
  <c r="CA620"/>
  <c r="BY620"/>
  <c r="BW620"/>
  <c r="BU620"/>
  <c r="BS620"/>
  <c r="BQ620"/>
  <c r="BO620"/>
  <c r="DL633"/>
  <c r="DJ633"/>
  <c r="DH633"/>
  <c r="DF633"/>
  <c r="DD633"/>
  <c r="DB633"/>
  <c r="CZ633"/>
  <c r="CX633"/>
  <c r="CV633"/>
  <c r="CT633"/>
  <c r="CR633"/>
  <c r="CP633"/>
  <c r="CL633"/>
  <c r="CB633"/>
  <c r="BZ633"/>
  <c r="BX633"/>
  <c r="BV633"/>
  <c r="BT633"/>
  <c r="BR633"/>
  <c r="BP633"/>
  <c r="BN633"/>
  <c r="DM633"/>
  <c r="DK633"/>
  <c r="DI633"/>
  <c r="DG633"/>
  <c r="DE633"/>
  <c r="DC633"/>
  <c r="DA633"/>
  <c r="CY633"/>
  <c r="CW633"/>
  <c r="CU633"/>
  <c r="CS633"/>
  <c r="CQ633"/>
  <c r="CO633"/>
  <c r="CM633"/>
  <c r="CA633"/>
  <c r="BY633"/>
  <c r="BW633"/>
  <c r="BU633"/>
  <c r="BS633"/>
  <c r="BQ633"/>
  <c r="BO633"/>
  <c r="DP632"/>
  <c r="DQ632" s="1"/>
  <c r="DR632" s="1"/>
  <c r="DS632" s="1"/>
  <c r="DP386"/>
  <c r="DQ386" s="1"/>
  <c r="DR386" s="1"/>
  <c r="DS386" s="1"/>
  <c r="DP419"/>
  <c r="DQ419" s="1"/>
  <c r="DR419" s="1"/>
  <c r="DS419" s="1"/>
  <c r="DP619"/>
  <c r="DQ619" s="1"/>
  <c r="DR619" s="1"/>
  <c r="DS619" s="1"/>
  <c r="DP454"/>
  <c r="DQ454" s="1"/>
  <c r="DR454" s="1"/>
  <c r="DS454" s="1"/>
  <c r="DP471"/>
  <c r="DQ471" s="1"/>
  <c r="DR471" s="1"/>
  <c r="DS471" s="1"/>
  <c r="DQ760"/>
  <c r="DR760" s="1"/>
  <c r="DS760" s="1"/>
  <c r="DQ776"/>
  <c r="DR776" s="1"/>
  <c r="DS776" s="1"/>
  <c r="DP403"/>
  <c r="DQ403" s="1"/>
  <c r="DR403" s="1"/>
  <c r="DS403" s="1"/>
  <c r="DQ744"/>
  <c r="DR744" s="1"/>
  <c r="DS744" s="1"/>
  <c r="DP520"/>
  <c r="DQ520" s="1"/>
  <c r="DR520" s="1"/>
  <c r="DS520" s="1"/>
  <c r="DN455"/>
  <c r="DO455" s="1"/>
  <c r="DN472"/>
  <c r="DO472" s="1"/>
  <c r="DN404"/>
  <c r="DO404" s="1"/>
  <c r="DN761"/>
  <c r="DN777"/>
  <c r="DN745"/>
  <c r="DN521"/>
  <c r="DO521" s="1"/>
  <c r="DN827"/>
  <c r="DN387"/>
  <c r="DO387" s="1"/>
  <c r="H621"/>
  <c r="DN620"/>
  <c r="DO620" s="1"/>
  <c r="H634"/>
  <c r="DN633"/>
  <c r="DO633" s="1"/>
  <c r="DR826"/>
  <c r="DS826" s="1"/>
  <c r="K1467"/>
  <c r="K1468"/>
  <c r="K1465"/>
  <c r="K1459"/>
  <c r="DN420"/>
  <c r="DO420" s="1"/>
  <c r="H456"/>
  <c r="H473"/>
  <c r="H405"/>
  <c r="H762"/>
  <c r="H778"/>
  <c r="H746"/>
  <c r="H522"/>
  <c r="H421"/>
  <c r="H828"/>
  <c r="H388"/>
  <c r="E309"/>
  <c r="E273"/>
  <c r="H263"/>
  <c r="H251"/>
  <c r="E249"/>
  <c r="E233"/>
  <c r="H220"/>
  <c r="E218"/>
  <c r="H202"/>
  <c r="E200"/>
  <c r="H176"/>
  <c r="E148"/>
  <c r="E174"/>
  <c r="H166"/>
  <c r="E164"/>
  <c r="H132"/>
  <c r="E130"/>
  <c r="H117"/>
  <c r="E115"/>
  <c r="H100"/>
  <c r="E64"/>
  <c r="H49"/>
  <c r="E47"/>
  <c r="E25"/>
  <c r="E31"/>
  <c r="E42"/>
  <c r="H45"/>
  <c r="H39"/>
  <c r="H27"/>
  <c r="H16"/>
  <c r="H12"/>
  <c r="E19"/>
  <c r="E14"/>
  <c r="E10"/>
  <c r="DL16" l="1"/>
  <c r="DJ16"/>
  <c r="DH16"/>
  <c r="DF16"/>
  <c r="DD16"/>
  <c r="DB16"/>
  <c r="CZ16"/>
  <c r="CX16"/>
  <c r="CV16"/>
  <c r="CT16"/>
  <c r="CR16"/>
  <c r="CP16"/>
  <c r="CL16"/>
  <c r="BX16"/>
  <c r="BV16"/>
  <c r="BR16"/>
  <c r="BP16"/>
  <c r="BN16"/>
  <c r="DM16"/>
  <c r="DK16"/>
  <c r="DI16"/>
  <c r="DG16"/>
  <c r="DE16"/>
  <c r="DC16"/>
  <c r="DA16"/>
  <c r="CY16"/>
  <c r="CW16"/>
  <c r="CU16"/>
  <c r="CS16"/>
  <c r="CQ16"/>
  <c r="CO16"/>
  <c r="CM16"/>
  <c r="BY16"/>
  <c r="BW16"/>
  <c r="BQ16"/>
  <c r="BO16"/>
  <c r="DL39"/>
  <c r="DJ39"/>
  <c r="DH39"/>
  <c r="DF39"/>
  <c r="DD39"/>
  <c r="DB39"/>
  <c r="CZ39"/>
  <c r="CX39"/>
  <c r="CV39"/>
  <c r="CT39"/>
  <c r="CR39"/>
  <c r="CP39"/>
  <c r="CL39"/>
  <c r="BV39"/>
  <c r="BT39"/>
  <c r="BP39"/>
  <c r="BN39"/>
  <c r="DM39"/>
  <c r="DK39"/>
  <c r="DI39"/>
  <c r="DG39"/>
  <c r="DE39"/>
  <c r="DC39"/>
  <c r="DA39"/>
  <c r="CY39"/>
  <c r="CW39"/>
  <c r="CU39"/>
  <c r="CS39"/>
  <c r="CQ39"/>
  <c r="CO39"/>
  <c r="CM39"/>
  <c r="BW39"/>
  <c r="BU39"/>
  <c r="BO39"/>
  <c r="DL49"/>
  <c r="DJ49"/>
  <c r="DH49"/>
  <c r="DF49"/>
  <c r="DD49"/>
  <c r="DB49"/>
  <c r="CZ49"/>
  <c r="CX49"/>
  <c r="CV49"/>
  <c r="CT49"/>
  <c r="CR49"/>
  <c r="CP49"/>
  <c r="CL49"/>
  <c r="CB49"/>
  <c r="BZ49"/>
  <c r="BX49"/>
  <c r="BV49"/>
  <c r="BT49"/>
  <c r="BR49"/>
  <c r="BP49"/>
  <c r="BN49"/>
  <c r="DM49"/>
  <c r="DK49"/>
  <c r="DI49"/>
  <c r="DG49"/>
  <c r="DE49"/>
  <c r="DC49"/>
  <c r="DA49"/>
  <c r="CY49"/>
  <c r="CW49"/>
  <c r="CU49"/>
  <c r="CS49"/>
  <c r="CQ49"/>
  <c r="CO49"/>
  <c r="CM49"/>
  <c r="CA49"/>
  <c r="BY49"/>
  <c r="BW49"/>
  <c r="BU49"/>
  <c r="BS49"/>
  <c r="BQ49"/>
  <c r="BO49"/>
  <c r="DL100"/>
  <c r="DJ100"/>
  <c r="DH100"/>
  <c r="DF100"/>
  <c r="DD100"/>
  <c r="DB100"/>
  <c r="CZ100"/>
  <c r="CX100"/>
  <c r="CV100"/>
  <c r="CT100"/>
  <c r="CR100"/>
  <c r="CP100"/>
  <c r="CL100"/>
  <c r="CF100"/>
  <c r="CD100"/>
  <c r="CB100"/>
  <c r="BZ100"/>
  <c r="BT100"/>
  <c r="BR100"/>
  <c r="BP100"/>
  <c r="BN100"/>
  <c r="DM100"/>
  <c r="DK100"/>
  <c r="DI100"/>
  <c r="DG100"/>
  <c r="DE100"/>
  <c r="DC100"/>
  <c r="DA100"/>
  <c r="CY100"/>
  <c r="CW100"/>
  <c r="CU100"/>
  <c r="CS100"/>
  <c r="CQ100"/>
  <c r="CO100"/>
  <c r="CM100"/>
  <c r="CE100"/>
  <c r="CC100"/>
  <c r="CA100"/>
  <c r="BY100"/>
  <c r="BU100"/>
  <c r="BS100"/>
  <c r="BQ100"/>
  <c r="BO100"/>
  <c r="DL117"/>
  <c r="DJ117"/>
  <c r="DH117"/>
  <c r="DF117"/>
  <c r="DD117"/>
  <c r="DB117"/>
  <c r="CZ117"/>
  <c r="CX117"/>
  <c r="CV117"/>
  <c r="CT117"/>
  <c r="CR117"/>
  <c r="CP117"/>
  <c r="CL117"/>
  <c r="CF117"/>
  <c r="CD117"/>
  <c r="CB117"/>
  <c r="BZ117"/>
  <c r="BT117"/>
  <c r="BR117"/>
  <c r="BP117"/>
  <c r="BN117"/>
  <c r="DM117"/>
  <c r="DK117"/>
  <c r="DI117"/>
  <c r="DG117"/>
  <c r="DE117"/>
  <c r="DC117"/>
  <c r="DA117"/>
  <c r="CY117"/>
  <c r="CW117"/>
  <c r="CU117"/>
  <c r="CS117"/>
  <c r="CQ117"/>
  <c r="CO117"/>
  <c r="CM117"/>
  <c r="CE117"/>
  <c r="CC117"/>
  <c r="CA117"/>
  <c r="BY117"/>
  <c r="BU117"/>
  <c r="BS117"/>
  <c r="BQ117"/>
  <c r="BO117"/>
  <c r="DL132"/>
  <c r="DJ132"/>
  <c r="DH132"/>
  <c r="DF132"/>
  <c r="DD132"/>
  <c r="DB132"/>
  <c r="CZ132"/>
  <c r="CX132"/>
  <c r="CV132"/>
  <c r="CT132"/>
  <c r="CR132"/>
  <c r="CP132"/>
  <c r="CL132"/>
  <c r="CF132"/>
  <c r="CD132"/>
  <c r="CB132"/>
  <c r="BZ132"/>
  <c r="BT132"/>
  <c r="BR132"/>
  <c r="BP132"/>
  <c r="BN132"/>
  <c r="DM132"/>
  <c r="DK132"/>
  <c r="DI132"/>
  <c r="DG132"/>
  <c r="DE132"/>
  <c r="DC132"/>
  <c r="DA132"/>
  <c r="CY132"/>
  <c r="CW132"/>
  <c r="CU132"/>
  <c r="CS132"/>
  <c r="CQ132"/>
  <c r="CO132"/>
  <c r="CM132"/>
  <c r="CE132"/>
  <c r="CC132"/>
  <c r="CA132"/>
  <c r="BY132"/>
  <c r="BU132"/>
  <c r="BS132"/>
  <c r="BQ132"/>
  <c r="BO132"/>
  <c r="DL166"/>
  <c r="DJ166"/>
  <c r="DH166"/>
  <c r="DF166"/>
  <c r="DD166"/>
  <c r="DB166"/>
  <c r="CZ166"/>
  <c r="CX166"/>
  <c r="CV166"/>
  <c r="CT166"/>
  <c r="CR166"/>
  <c r="CP166"/>
  <c r="CL166"/>
  <c r="CB166"/>
  <c r="BZ166"/>
  <c r="BX166"/>
  <c r="BV166"/>
  <c r="BT166"/>
  <c r="BR166"/>
  <c r="BP166"/>
  <c r="BN166"/>
  <c r="DM166"/>
  <c r="DK166"/>
  <c r="DI166"/>
  <c r="DG166"/>
  <c r="DE166"/>
  <c r="DC166"/>
  <c r="DA166"/>
  <c r="CY166"/>
  <c r="CW166"/>
  <c r="CU166"/>
  <c r="CS166"/>
  <c r="CQ166"/>
  <c r="CO166"/>
  <c r="CM166"/>
  <c r="CA166"/>
  <c r="BY166"/>
  <c r="BW166"/>
  <c r="BU166"/>
  <c r="BS166"/>
  <c r="BQ166"/>
  <c r="BO166"/>
  <c r="DL251"/>
  <c r="DJ251"/>
  <c r="DH251"/>
  <c r="DF251"/>
  <c r="DD251"/>
  <c r="DB251"/>
  <c r="CZ251"/>
  <c r="CX251"/>
  <c r="CV251"/>
  <c r="CT251"/>
  <c r="CR251"/>
  <c r="CP251"/>
  <c r="CL251"/>
  <c r="CB251"/>
  <c r="BZ251"/>
  <c r="BX251"/>
  <c r="BV251"/>
  <c r="BT251"/>
  <c r="BR251"/>
  <c r="BP251"/>
  <c r="BN251"/>
  <c r="DM251"/>
  <c r="DK251"/>
  <c r="DI251"/>
  <c r="DG251"/>
  <c r="DE251"/>
  <c r="DC251"/>
  <c r="DA251"/>
  <c r="CY251"/>
  <c r="CW251"/>
  <c r="CU251"/>
  <c r="CS251"/>
  <c r="CQ251"/>
  <c r="CO251"/>
  <c r="CM251"/>
  <c r="CA251"/>
  <c r="BY251"/>
  <c r="BW251"/>
  <c r="BU251"/>
  <c r="BS251"/>
  <c r="BQ251"/>
  <c r="BO251"/>
  <c r="DL388"/>
  <c r="DJ388"/>
  <c r="DH388"/>
  <c r="DF388"/>
  <c r="DD388"/>
  <c r="DB388"/>
  <c r="CZ388"/>
  <c r="CX388"/>
  <c r="CV388"/>
  <c r="CT388"/>
  <c r="CR388"/>
  <c r="CP388"/>
  <c r="CL388"/>
  <c r="CB388"/>
  <c r="BZ388"/>
  <c r="BX388"/>
  <c r="BV388"/>
  <c r="BT388"/>
  <c r="BR388"/>
  <c r="BP388"/>
  <c r="BN388"/>
  <c r="DM388"/>
  <c r="DK388"/>
  <c r="DI388"/>
  <c r="DG388"/>
  <c r="DE388"/>
  <c r="DC388"/>
  <c r="DA388"/>
  <c r="CY388"/>
  <c r="CW388"/>
  <c r="CU388"/>
  <c r="CS388"/>
  <c r="CQ388"/>
  <c r="CO388"/>
  <c r="CM388"/>
  <c r="CA388"/>
  <c r="BY388"/>
  <c r="BW388"/>
  <c r="BU388"/>
  <c r="BS388"/>
  <c r="BQ388"/>
  <c r="BO388"/>
  <c r="DL421"/>
  <c r="DJ421"/>
  <c r="DH421"/>
  <c r="DF421"/>
  <c r="DD421"/>
  <c r="DB421"/>
  <c r="CZ421"/>
  <c r="CX421"/>
  <c r="CV421"/>
  <c r="CT421"/>
  <c r="CR421"/>
  <c r="CP421"/>
  <c r="CL421"/>
  <c r="CB421"/>
  <c r="BZ421"/>
  <c r="BX421"/>
  <c r="BV421"/>
  <c r="BT421"/>
  <c r="BR421"/>
  <c r="BP421"/>
  <c r="BN421"/>
  <c r="DM421"/>
  <c r="DK421"/>
  <c r="DI421"/>
  <c r="DG421"/>
  <c r="DE421"/>
  <c r="DC421"/>
  <c r="DA421"/>
  <c r="CY421"/>
  <c r="CW421"/>
  <c r="CU421"/>
  <c r="CS421"/>
  <c r="CQ421"/>
  <c r="CO421"/>
  <c r="CM421"/>
  <c r="CA421"/>
  <c r="BY421"/>
  <c r="BW421"/>
  <c r="BU421"/>
  <c r="BS421"/>
  <c r="BQ421"/>
  <c r="BO421"/>
  <c r="DM746"/>
  <c r="DK746"/>
  <c r="DI746"/>
  <c r="DC746"/>
  <c r="DA746"/>
  <c r="CY746"/>
  <c r="CW746"/>
  <c r="CU746"/>
  <c r="CS746"/>
  <c r="CQ746"/>
  <c r="CO746"/>
  <c r="CM746"/>
  <c r="CK746"/>
  <c r="CI746"/>
  <c r="CG746"/>
  <c r="CE746"/>
  <c r="CC746"/>
  <c r="CA746"/>
  <c r="BY746"/>
  <c r="BW746"/>
  <c r="BU746"/>
  <c r="BS746"/>
  <c r="BQ746"/>
  <c r="BO746"/>
  <c r="DL746"/>
  <c r="DJ746"/>
  <c r="DH746"/>
  <c r="DB746"/>
  <c r="CZ746"/>
  <c r="CX746"/>
  <c r="CV746"/>
  <c r="CT746"/>
  <c r="CR746"/>
  <c r="CP746"/>
  <c r="CN746"/>
  <c r="CL746"/>
  <c r="CJ746"/>
  <c r="CH746"/>
  <c r="CF746"/>
  <c r="CD746"/>
  <c r="CB746"/>
  <c r="BZ746"/>
  <c r="BX746"/>
  <c r="BV746"/>
  <c r="BT746"/>
  <c r="BR746"/>
  <c r="BP746"/>
  <c r="BN746"/>
  <c r="DM762"/>
  <c r="DK762"/>
  <c r="DI762"/>
  <c r="DC762"/>
  <c r="DA762"/>
  <c r="CY762"/>
  <c r="CW762"/>
  <c r="CU762"/>
  <c r="CS762"/>
  <c r="CQ762"/>
  <c r="CO762"/>
  <c r="CM762"/>
  <c r="CK762"/>
  <c r="CI762"/>
  <c r="CG762"/>
  <c r="CE762"/>
  <c r="CC762"/>
  <c r="CA762"/>
  <c r="BY762"/>
  <c r="BW762"/>
  <c r="BU762"/>
  <c r="BS762"/>
  <c r="BQ762"/>
  <c r="BO762"/>
  <c r="DL762"/>
  <c r="DJ762"/>
  <c r="DH762"/>
  <c r="DB762"/>
  <c r="CZ762"/>
  <c r="CX762"/>
  <c r="CV762"/>
  <c r="CT762"/>
  <c r="CR762"/>
  <c r="CP762"/>
  <c r="CN762"/>
  <c r="CL762"/>
  <c r="CJ762"/>
  <c r="CH762"/>
  <c r="CF762"/>
  <c r="CD762"/>
  <c r="CB762"/>
  <c r="BZ762"/>
  <c r="BX762"/>
  <c r="BV762"/>
  <c r="BT762"/>
  <c r="BR762"/>
  <c r="BP762"/>
  <c r="BN762"/>
  <c r="DL473"/>
  <c r="DJ473"/>
  <c r="DH473"/>
  <c r="DF473"/>
  <c r="DD473"/>
  <c r="DB473"/>
  <c r="CZ473"/>
  <c r="CX473"/>
  <c r="CV473"/>
  <c r="CT473"/>
  <c r="CR473"/>
  <c r="CP473"/>
  <c r="CL473"/>
  <c r="CB473"/>
  <c r="BZ473"/>
  <c r="BX473"/>
  <c r="BV473"/>
  <c r="BT473"/>
  <c r="BR473"/>
  <c r="BP473"/>
  <c r="BN473"/>
  <c r="DM473"/>
  <c r="DK473"/>
  <c r="DI473"/>
  <c r="DG473"/>
  <c r="DE473"/>
  <c r="DC473"/>
  <c r="DA473"/>
  <c r="CY473"/>
  <c r="CW473"/>
  <c r="CU473"/>
  <c r="CS473"/>
  <c r="CQ473"/>
  <c r="CO473"/>
  <c r="CM473"/>
  <c r="CA473"/>
  <c r="BY473"/>
  <c r="BW473"/>
  <c r="BU473"/>
  <c r="BS473"/>
  <c r="BQ473"/>
  <c r="BO473"/>
  <c r="DL12"/>
  <c r="DJ12"/>
  <c r="DH12"/>
  <c r="DF12"/>
  <c r="DD12"/>
  <c r="DB12"/>
  <c r="CZ12"/>
  <c r="CX12"/>
  <c r="CV12"/>
  <c r="CT12"/>
  <c r="CR12"/>
  <c r="CP12"/>
  <c r="CL12"/>
  <c r="BP12"/>
  <c r="BN12"/>
  <c r="DM12"/>
  <c r="DK12"/>
  <c r="DI12"/>
  <c r="DG12"/>
  <c r="DE12"/>
  <c r="DC12"/>
  <c r="DA12"/>
  <c r="CY12"/>
  <c r="CW12"/>
  <c r="CU12"/>
  <c r="CS12"/>
  <c r="CQ12"/>
  <c r="CO12"/>
  <c r="CM12"/>
  <c r="BO12"/>
  <c r="DL27"/>
  <c r="DJ27"/>
  <c r="DH27"/>
  <c r="DF27"/>
  <c r="DD27"/>
  <c r="DB27"/>
  <c r="CZ27"/>
  <c r="CX27"/>
  <c r="CV27"/>
  <c r="CT27"/>
  <c r="CR27"/>
  <c r="CP27"/>
  <c r="CL27"/>
  <c r="CB27"/>
  <c r="BZ27"/>
  <c r="BX27"/>
  <c r="BV27"/>
  <c r="BR27"/>
  <c r="BP27"/>
  <c r="BN27"/>
  <c r="DM27"/>
  <c r="DK27"/>
  <c r="DI27"/>
  <c r="DG27"/>
  <c r="DE27"/>
  <c r="DC27"/>
  <c r="DA27"/>
  <c r="CY27"/>
  <c r="CW27"/>
  <c r="CU27"/>
  <c r="CS27"/>
  <c r="CQ27"/>
  <c r="CO27"/>
  <c r="CM27"/>
  <c r="CA27"/>
  <c r="BY27"/>
  <c r="BW27"/>
  <c r="BQ27"/>
  <c r="BO27"/>
  <c r="DL45"/>
  <c r="DJ45"/>
  <c r="DH45"/>
  <c r="DF45"/>
  <c r="DD45"/>
  <c r="DB45"/>
  <c r="CZ45"/>
  <c r="CX45"/>
  <c r="CV45"/>
  <c r="CT45"/>
  <c r="CR45"/>
  <c r="CP45"/>
  <c r="CL45"/>
  <c r="BR45"/>
  <c r="BP45"/>
  <c r="BN45"/>
  <c r="DM45"/>
  <c r="DK45"/>
  <c r="DI45"/>
  <c r="DG45"/>
  <c r="DE45"/>
  <c r="DC45"/>
  <c r="DA45"/>
  <c r="CY45"/>
  <c r="CW45"/>
  <c r="CU45"/>
  <c r="CS45"/>
  <c r="CQ45"/>
  <c r="CO45"/>
  <c r="CM45"/>
  <c r="BS45"/>
  <c r="BQ45"/>
  <c r="BO45"/>
  <c r="DL176"/>
  <c r="DJ176"/>
  <c r="DH176"/>
  <c r="DF176"/>
  <c r="DD176"/>
  <c r="DB176"/>
  <c r="CZ176"/>
  <c r="CX176"/>
  <c r="CV176"/>
  <c r="CT176"/>
  <c r="CL176"/>
  <c r="CJ176"/>
  <c r="CH176"/>
  <c r="CF176"/>
  <c r="CD176"/>
  <c r="CB176"/>
  <c r="BZ176"/>
  <c r="BT176"/>
  <c r="BR176"/>
  <c r="BP176"/>
  <c r="BN176"/>
  <c r="DM176"/>
  <c r="DK176"/>
  <c r="DI176"/>
  <c r="DG176"/>
  <c r="DE176"/>
  <c r="DC176"/>
  <c r="DA176"/>
  <c r="CY176"/>
  <c r="CW176"/>
  <c r="CU176"/>
  <c r="CS176"/>
  <c r="CM176"/>
  <c r="CI176"/>
  <c r="CG176"/>
  <c r="CE176"/>
  <c r="CC176"/>
  <c r="CA176"/>
  <c r="BY176"/>
  <c r="BU176"/>
  <c r="BS176"/>
  <c r="BQ176"/>
  <c r="BO176"/>
  <c r="DL202"/>
  <c r="DJ202"/>
  <c r="DH202"/>
  <c r="DF202"/>
  <c r="DD202"/>
  <c r="DB202"/>
  <c r="CZ202"/>
  <c r="CX202"/>
  <c r="CV202"/>
  <c r="CT202"/>
  <c r="CR202"/>
  <c r="CP202"/>
  <c r="CL202"/>
  <c r="CB202"/>
  <c r="BZ202"/>
  <c r="BX202"/>
  <c r="BV202"/>
  <c r="BT202"/>
  <c r="BR202"/>
  <c r="BP202"/>
  <c r="BN202"/>
  <c r="DM202"/>
  <c r="DK202"/>
  <c r="DI202"/>
  <c r="DG202"/>
  <c r="DE202"/>
  <c r="DC202"/>
  <c r="DA202"/>
  <c r="CY202"/>
  <c r="CW202"/>
  <c r="CU202"/>
  <c r="CS202"/>
  <c r="CQ202"/>
  <c r="CO202"/>
  <c r="CM202"/>
  <c r="CA202"/>
  <c r="BY202"/>
  <c r="BW202"/>
  <c r="BU202"/>
  <c r="BS202"/>
  <c r="BQ202"/>
  <c r="BO202"/>
  <c r="DL220"/>
  <c r="DJ220"/>
  <c r="DH220"/>
  <c r="DF220"/>
  <c r="DD220"/>
  <c r="DB220"/>
  <c r="CZ220"/>
  <c r="CX220"/>
  <c r="CV220"/>
  <c r="CT220"/>
  <c r="CR220"/>
  <c r="CP220"/>
  <c r="CL220"/>
  <c r="CB220"/>
  <c r="BZ220"/>
  <c r="BX220"/>
  <c r="BV220"/>
  <c r="BT220"/>
  <c r="BR220"/>
  <c r="BP220"/>
  <c r="BN220"/>
  <c r="DM220"/>
  <c r="DK220"/>
  <c r="DI220"/>
  <c r="DG220"/>
  <c r="DE220"/>
  <c r="DC220"/>
  <c r="DA220"/>
  <c r="CY220"/>
  <c r="CW220"/>
  <c r="CU220"/>
  <c r="CS220"/>
  <c r="CQ220"/>
  <c r="CO220"/>
  <c r="CM220"/>
  <c r="CA220"/>
  <c r="BY220"/>
  <c r="BW220"/>
  <c r="BU220"/>
  <c r="BS220"/>
  <c r="BQ220"/>
  <c r="BO220"/>
  <c r="DL263"/>
  <c r="DJ263"/>
  <c r="DH263"/>
  <c r="DF263"/>
  <c r="DD263"/>
  <c r="DB263"/>
  <c r="CZ263"/>
  <c r="CX263"/>
  <c r="CV263"/>
  <c r="CT263"/>
  <c r="CL263"/>
  <c r="CH263"/>
  <c r="CF263"/>
  <c r="CD263"/>
  <c r="BX263"/>
  <c r="BV263"/>
  <c r="BT263"/>
  <c r="BR263"/>
  <c r="BP263"/>
  <c r="BN263"/>
  <c r="DM263"/>
  <c r="DK263"/>
  <c r="DI263"/>
  <c r="DG263"/>
  <c r="DE263"/>
  <c r="DC263"/>
  <c r="DA263"/>
  <c r="CY263"/>
  <c r="CW263"/>
  <c r="CU263"/>
  <c r="CS263"/>
  <c r="CM263"/>
  <c r="CI263"/>
  <c r="CG263"/>
  <c r="CE263"/>
  <c r="CC263"/>
  <c r="BY263"/>
  <c r="BW263"/>
  <c r="BU263"/>
  <c r="BS263"/>
  <c r="BQ263"/>
  <c r="BO263"/>
  <c r="DM828"/>
  <c r="DK828"/>
  <c r="DI828"/>
  <c r="DG828"/>
  <c r="DE828"/>
  <c r="CY828"/>
  <c r="CW828"/>
  <c r="CU828"/>
  <c r="CS828"/>
  <c r="CQ828"/>
  <c r="CO828"/>
  <c r="CM828"/>
  <c r="CK828"/>
  <c r="CI828"/>
  <c r="CG828"/>
  <c r="CE828"/>
  <c r="CC828"/>
  <c r="CA828"/>
  <c r="BY828"/>
  <c r="BW828"/>
  <c r="BU828"/>
  <c r="BS828"/>
  <c r="BQ828"/>
  <c r="BO828"/>
  <c r="DL828"/>
  <c r="DJ828"/>
  <c r="DH828"/>
  <c r="DF828"/>
  <c r="DD828"/>
  <c r="CZ828"/>
  <c r="CX828"/>
  <c r="CV828"/>
  <c r="CT828"/>
  <c r="CR828"/>
  <c r="CP828"/>
  <c r="CN828"/>
  <c r="CL828"/>
  <c r="CJ828"/>
  <c r="CH828"/>
  <c r="CF828"/>
  <c r="CD828"/>
  <c r="CB828"/>
  <c r="BZ828"/>
  <c r="BX828"/>
  <c r="BV828"/>
  <c r="BT828"/>
  <c r="BR828"/>
  <c r="BP828"/>
  <c r="BN828"/>
  <c r="DL522"/>
  <c r="DJ522"/>
  <c r="DH522"/>
  <c r="DF522"/>
  <c r="DD522"/>
  <c r="DB522"/>
  <c r="CZ522"/>
  <c r="CX522"/>
  <c r="CV522"/>
  <c r="CT522"/>
  <c r="CR522"/>
  <c r="CP522"/>
  <c r="CL522"/>
  <c r="CB522"/>
  <c r="BZ522"/>
  <c r="BX522"/>
  <c r="BV522"/>
  <c r="BT522"/>
  <c r="BR522"/>
  <c r="BP522"/>
  <c r="BN522"/>
  <c r="DM522"/>
  <c r="DK522"/>
  <c r="DI522"/>
  <c r="DG522"/>
  <c r="DE522"/>
  <c r="DC522"/>
  <c r="DA522"/>
  <c r="CY522"/>
  <c r="CW522"/>
  <c r="CU522"/>
  <c r="CS522"/>
  <c r="CQ522"/>
  <c r="CO522"/>
  <c r="CM522"/>
  <c r="CA522"/>
  <c r="BY522"/>
  <c r="BW522"/>
  <c r="BU522"/>
  <c r="BS522"/>
  <c r="BQ522"/>
  <c r="BO522"/>
  <c r="DM778"/>
  <c r="DK778"/>
  <c r="DI778"/>
  <c r="DC778"/>
  <c r="DA778"/>
  <c r="CY778"/>
  <c r="CW778"/>
  <c r="CU778"/>
  <c r="CS778"/>
  <c r="CQ778"/>
  <c r="CO778"/>
  <c r="CM778"/>
  <c r="CK778"/>
  <c r="CI778"/>
  <c r="CG778"/>
  <c r="CE778"/>
  <c r="CC778"/>
  <c r="CA778"/>
  <c r="BY778"/>
  <c r="BW778"/>
  <c r="BU778"/>
  <c r="BS778"/>
  <c r="BQ778"/>
  <c r="BO778"/>
  <c r="DL778"/>
  <c r="DJ778"/>
  <c r="DH778"/>
  <c r="DB778"/>
  <c r="CZ778"/>
  <c r="CX778"/>
  <c r="CV778"/>
  <c r="CT778"/>
  <c r="CR778"/>
  <c r="CP778"/>
  <c r="CN778"/>
  <c r="CL778"/>
  <c r="CJ778"/>
  <c r="CH778"/>
  <c r="CF778"/>
  <c r="CD778"/>
  <c r="CB778"/>
  <c r="BZ778"/>
  <c r="BX778"/>
  <c r="BV778"/>
  <c r="BT778"/>
  <c r="BR778"/>
  <c r="BP778"/>
  <c r="BN778"/>
  <c r="DL405"/>
  <c r="DJ405"/>
  <c r="DH405"/>
  <c r="DF405"/>
  <c r="DD405"/>
  <c r="DB405"/>
  <c r="CZ405"/>
  <c r="CX405"/>
  <c r="CV405"/>
  <c r="CT405"/>
  <c r="CR405"/>
  <c r="CP405"/>
  <c r="CL405"/>
  <c r="CB405"/>
  <c r="BZ405"/>
  <c r="BX405"/>
  <c r="BV405"/>
  <c r="BT405"/>
  <c r="BR405"/>
  <c r="BP405"/>
  <c r="BN405"/>
  <c r="DM405"/>
  <c r="DK405"/>
  <c r="DI405"/>
  <c r="DG405"/>
  <c r="DE405"/>
  <c r="DC405"/>
  <c r="DA405"/>
  <c r="CY405"/>
  <c r="CW405"/>
  <c r="CU405"/>
  <c r="CS405"/>
  <c r="CQ405"/>
  <c r="CO405"/>
  <c r="CM405"/>
  <c r="CA405"/>
  <c r="BY405"/>
  <c r="BW405"/>
  <c r="BU405"/>
  <c r="BS405"/>
  <c r="BQ405"/>
  <c r="BO405"/>
  <c r="DL456"/>
  <c r="DJ456"/>
  <c r="DH456"/>
  <c r="DF456"/>
  <c r="DD456"/>
  <c r="DB456"/>
  <c r="CZ456"/>
  <c r="CX456"/>
  <c r="CV456"/>
  <c r="CT456"/>
  <c r="CR456"/>
  <c r="CP456"/>
  <c r="CL456"/>
  <c r="CB456"/>
  <c r="BZ456"/>
  <c r="BX456"/>
  <c r="BV456"/>
  <c r="BT456"/>
  <c r="BR456"/>
  <c r="BP456"/>
  <c r="BN456"/>
  <c r="DM456"/>
  <c r="DK456"/>
  <c r="DI456"/>
  <c r="DG456"/>
  <c r="DE456"/>
  <c r="DC456"/>
  <c r="DA456"/>
  <c r="CY456"/>
  <c r="CW456"/>
  <c r="CU456"/>
  <c r="CS456"/>
  <c r="CQ456"/>
  <c r="CO456"/>
  <c r="CM456"/>
  <c r="CA456"/>
  <c r="BY456"/>
  <c r="BW456"/>
  <c r="BU456"/>
  <c r="BS456"/>
  <c r="BQ456"/>
  <c r="BO456"/>
  <c r="DL634"/>
  <c r="DJ634"/>
  <c r="DH634"/>
  <c r="DF634"/>
  <c r="DD634"/>
  <c r="DB634"/>
  <c r="CZ634"/>
  <c r="CX634"/>
  <c r="CV634"/>
  <c r="CT634"/>
  <c r="CR634"/>
  <c r="CP634"/>
  <c r="CL634"/>
  <c r="CB634"/>
  <c r="BZ634"/>
  <c r="BX634"/>
  <c r="BV634"/>
  <c r="BT634"/>
  <c r="BR634"/>
  <c r="BP634"/>
  <c r="BN634"/>
  <c r="DM634"/>
  <c r="DK634"/>
  <c r="DI634"/>
  <c r="DG634"/>
  <c r="DE634"/>
  <c r="DC634"/>
  <c r="DA634"/>
  <c r="CY634"/>
  <c r="CW634"/>
  <c r="CU634"/>
  <c r="CS634"/>
  <c r="CQ634"/>
  <c r="CO634"/>
  <c r="CM634"/>
  <c r="CA634"/>
  <c r="BY634"/>
  <c r="BW634"/>
  <c r="BU634"/>
  <c r="BS634"/>
  <c r="BQ634"/>
  <c r="BO634"/>
  <c r="DL621"/>
  <c r="DJ621"/>
  <c r="DH621"/>
  <c r="DB621"/>
  <c r="CZ621"/>
  <c r="CX621"/>
  <c r="CV621"/>
  <c r="CT621"/>
  <c r="CR621"/>
  <c r="CP621"/>
  <c r="CN621"/>
  <c r="CL621"/>
  <c r="CJ621"/>
  <c r="CH621"/>
  <c r="CF621"/>
  <c r="CD621"/>
  <c r="CB621"/>
  <c r="BZ621"/>
  <c r="BX621"/>
  <c r="BV621"/>
  <c r="BT621"/>
  <c r="BR621"/>
  <c r="BP621"/>
  <c r="BN621"/>
  <c r="DM621"/>
  <c r="DK621"/>
  <c r="DI621"/>
  <c r="DC621"/>
  <c r="DA621"/>
  <c r="CY621"/>
  <c r="CW621"/>
  <c r="CU621"/>
  <c r="CS621"/>
  <c r="CQ621"/>
  <c r="CO621"/>
  <c r="CM621"/>
  <c r="CK621"/>
  <c r="CI621"/>
  <c r="CG621"/>
  <c r="CE621"/>
  <c r="CC621"/>
  <c r="CA621"/>
  <c r="BY621"/>
  <c r="BW621"/>
  <c r="BU621"/>
  <c r="BS621"/>
  <c r="BQ621"/>
  <c r="BO621"/>
  <c r="DN621"/>
  <c r="DQ621" s="1"/>
  <c r="DP620"/>
  <c r="DQ620" s="1"/>
  <c r="DR620" s="1"/>
  <c r="DS620" s="1"/>
  <c r="DP387"/>
  <c r="DQ387" s="1"/>
  <c r="DR387" s="1"/>
  <c r="DS387" s="1"/>
  <c r="DQ777"/>
  <c r="DR777" s="1"/>
  <c r="DS777" s="1"/>
  <c r="DP404"/>
  <c r="DQ404" s="1"/>
  <c r="DR404" s="1"/>
  <c r="DS404" s="1"/>
  <c r="DP455"/>
  <c r="DQ455" s="1"/>
  <c r="DR455" s="1"/>
  <c r="DS455" s="1"/>
  <c r="DP633"/>
  <c r="DQ633" s="1"/>
  <c r="DR633" s="1"/>
  <c r="DS633" s="1"/>
  <c r="DP521"/>
  <c r="DQ521" s="1"/>
  <c r="DR521" s="1"/>
  <c r="DS521" s="1"/>
  <c r="DP420"/>
  <c r="DQ420" s="1"/>
  <c r="DR420" s="1"/>
  <c r="DS420" s="1"/>
  <c r="DQ827"/>
  <c r="DR827" s="1"/>
  <c r="DS827" s="1"/>
  <c r="DQ745"/>
  <c r="DR745" s="1"/>
  <c r="DS745" s="1"/>
  <c r="DQ761"/>
  <c r="DR761" s="1"/>
  <c r="DS761" s="1"/>
  <c r="DP472"/>
  <c r="DQ472" s="1"/>
  <c r="DR472" s="1"/>
  <c r="DS472" s="1"/>
  <c r="DN117"/>
  <c r="DO117" s="1"/>
  <c r="DN132"/>
  <c r="DO132" s="1"/>
  <c r="DN166"/>
  <c r="DO166" s="1"/>
  <c r="DN251"/>
  <c r="DO251" s="1"/>
  <c r="DN421"/>
  <c r="DO421" s="1"/>
  <c r="DN746"/>
  <c r="DN762"/>
  <c r="DN473"/>
  <c r="DO473" s="1"/>
  <c r="DN176"/>
  <c r="DN828"/>
  <c r="DN522"/>
  <c r="DO522" s="1"/>
  <c r="DN778"/>
  <c r="DN405"/>
  <c r="DO405" s="1"/>
  <c r="DN456"/>
  <c r="DO456" s="1"/>
  <c r="H622"/>
  <c r="H635"/>
  <c r="DN634"/>
  <c r="DO634" s="1"/>
  <c r="DR621"/>
  <c r="DS621" s="1"/>
  <c r="DN49"/>
  <c r="DO49" s="1"/>
  <c r="DN100"/>
  <c r="DO100" s="1"/>
  <c r="DN202"/>
  <c r="DO202" s="1"/>
  <c r="DN263"/>
  <c r="H101"/>
  <c r="H118"/>
  <c r="H211"/>
  <c r="H221"/>
  <c r="H829"/>
  <c r="H524"/>
  <c r="H779"/>
  <c r="H406"/>
  <c r="H457"/>
  <c r="H50"/>
  <c r="H133"/>
  <c r="H389"/>
  <c r="H422"/>
  <c r="H747"/>
  <c r="H763"/>
  <c r="H474"/>
  <c r="H203"/>
  <c r="H204"/>
  <c r="H23"/>
  <c r="H17"/>
  <c r="H28"/>
  <c r="H46"/>
  <c r="H252"/>
  <c r="H13"/>
  <c r="H40"/>
  <c r="H167"/>
  <c r="H177"/>
  <c r="H264"/>
  <c r="DL264" l="1"/>
  <c r="DJ264"/>
  <c r="DH264"/>
  <c r="DF264"/>
  <c r="DD264"/>
  <c r="DB264"/>
  <c r="CZ264"/>
  <c r="CX264"/>
  <c r="CV264"/>
  <c r="CT264"/>
  <c r="CL264"/>
  <c r="CH264"/>
  <c r="CF264"/>
  <c r="CD264"/>
  <c r="BX264"/>
  <c r="BV264"/>
  <c r="BT264"/>
  <c r="BR264"/>
  <c r="BP264"/>
  <c r="BN264"/>
  <c r="DM264"/>
  <c r="DK264"/>
  <c r="DI264"/>
  <c r="DG264"/>
  <c r="DE264"/>
  <c r="DC264"/>
  <c r="DA264"/>
  <c r="CY264"/>
  <c r="CW264"/>
  <c r="CU264"/>
  <c r="CS264"/>
  <c r="CM264"/>
  <c r="CI264"/>
  <c r="CG264"/>
  <c r="CE264"/>
  <c r="CC264"/>
  <c r="BY264"/>
  <c r="BW264"/>
  <c r="BU264"/>
  <c r="BS264"/>
  <c r="BQ264"/>
  <c r="BO264"/>
  <c r="DL167"/>
  <c r="DJ167"/>
  <c r="DH167"/>
  <c r="DF167"/>
  <c r="DD167"/>
  <c r="DB167"/>
  <c r="CZ167"/>
  <c r="CX167"/>
  <c r="CV167"/>
  <c r="CT167"/>
  <c r="CR167"/>
  <c r="CP167"/>
  <c r="CL167"/>
  <c r="CB167"/>
  <c r="BZ167"/>
  <c r="BX167"/>
  <c r="BV167"/>
  <c r="BT167"/>
  <c r="BR167"/>
  <c r="BP167"/>
  <c r="BN167"/>
  <c r="DM167"/>
  <c r="DK167"/>
  <c r="DI167"/>
  <c r="DG167"/>
  <c r="DE167"/>
  <c r="DC167"/>
  <c r="DA167"/>
  <c r="CY167"/>
  <c r="CW167"/>
  <c r="CU167"/>
  <c r="CS167"/>
  <c r="CQ167"/>
  <c r="CO167"/>
  <c r="CM167"/>
  <c r="CA167"/>
  <c r="BY167"/>
  <c r="BW167"/>
  <c r="BU167"/>
  <c r="BS167"/>
  <c r="BQ167"/>
  <c r="BO167"/>
  <c r="DL13"/>
  <c r="DJ13"/>
  <c r="DH13"/>
  <c r="CN13"/>
  <c r="CL13"/>
  <c r="CJ13"/>
  <c r="CH13"/>
  <c r="CF13"/>
  <c r="CD13"/>
  <c r="CB13"/>
  <c r="BZ13"/>
  <c r="BX13"/>
  <c r="BV13"/>
  <c r="BT13"/>
  <c r="BR13"/>
  <c r="BP13"/>
  <c r="BN13"/>
  <c r="DM13"/>
  <c r="DK13"/>
  <c r="DI13"/>
  <c r="CM13"/>
  <c r="CK13"/>
  <c r="CI13"/>
  <c r="CG13"/>
  <c r="CE13"/>
  <c r="CC13"/>
  <c r="CA13"/>
  <c r="BY13"/>
  <c r="BW13"/>
  <c r="BU13"/>
  <c r="BS13"/>
  <c r="BQ13"/>
  <c r="BO13"/>
  <c r="DL46"/>
  <c r="DJ46"/>
  <c r="DH46"/>
  <c r="CN46"/>
  <c r="CL46"/>
  <c r="CJ46"/>
  <c r="CH46"/>
  <c r="CF46"/>
  <c r="CD46"/>
  <c r="CB46"/>
  <c r="BZ46"/>
  <c r="BX46"/>
  <c r="BV46"/>
  <c r="BT46"/>
  <c r="BR46"/>
  <c r="BP46"/>
  <c r="BN46"/>
  <c r="DM46"/>
  <c r="DK46"/>
  <c r="DI46"/>
  <c r="CM46"/>
  <c r="CK46"/>
  <c r="CI46"/>
  <c r="CG46"/>
  <c r="CE46"/>
  <c r="CC46"/>
  <c r="CA46"/>
  <c r="BY46"/>
  <c r="BW46"/>
  <c r="BU46"/>
  <c r="BS46"/>
  <c r="BQ46"/>
  <c r="BO46"/>
  <c r="DL17"/>
  <c r="DJ17"/>
  <c r="DH17"/>
  <c r="DF17"/>
  <c r="DD17"/>
  <c r="DB17"/>
  <c r="CZ17"/>
  <c r="CX17"/>
  <c r="CV17"/>
  <c r="CT17"/>
  <c r="CR17"/>
  <c r="CP17"/>
  <c r="CL17"/>
  <c r="BT17"/>
  <c r="BR17"/>
  <c r="BP17"/>
  <c r="BN17"/>
  <c r="DM17"/>
  <c r="DK17"/>
  <c r="DI17"/>
  <c r="DG17"/>
  <c r="DE17"/>
  <c r="DC17"/>
  <c r="DA17"/>
  <c r="CY17"/>
  <c r="CW17"/>
  <c r="CU17"/>
  <c r="CS17"/>
  <c r="CQ17"/>
  <c r="CO17"/>
  <c r="CM17"/>
  <c r="BU17"/>
  <c r="BS17"/>
  <c r="BQ17"/>
  <c r="BO17"/>
  <c r="DL204"/>
  <c r="DJ204"/>
  <c r="DH204"/>
  <c r="DF204"/>
  <c r="DD204"/>
  <c r="DB204"/>
  <c r="CZ204"/>
  <c r="CX204"/>
  <c r="CV204"/>
  <c r="CT204"/>
  <c r="CR204"/>
  <c r="CP204"/>
  <c r="CL204"/>
  <c r="CB204"/>
  <c r="BZ204"/>
  <c r="BX204"/>
  <c r="BV204"/>
  <c r="BT204"/>
  <c r="BR204"/>
  <c r="BP204"/>
  <c r="BN204"/>
  <c r="DM204"/>
  <c r="DK204"/>
  <c r="DI204"/>
  <c r="DG204"/>
  <c r="DE204"/>
  <c r="DC204"/>
  <c r="DA204"/>
  <c r="CY204"/>
  <c r="CW204"/>
  <c r="CU204"/>
  <c r="CS204"/>
  <c r="CQ204"/>
  <c r="CO204"/>
  <c r="CM204"/>
  <c r="CA204"/>
  <c r="BY204"/>
  <c r="BW204"/>
  <c r="BU204"/>
  <c r="BS204"/>
  <c r="BQ204"/>
  <c r="BO204"/>
  <c r="DL474"/>
  <c r="DJ474"/>
  <c r="DH474"/>
  <c r="DB474"/>
  <c r="CZ474"/>
  <c r="CX474"/>
  <c r="CV474"/>
  <c r="CT474"/>
  <c r="CR474"/>
  <c r="CP474"/>
  <c r="CN474"/>
  <c r="CL474"/>
  <c r="CJ474"/>
  <c r="CH474"/>
  <c r="CF474"/>
  <c r="CD474"/>
  <c r="CB474"/>
  <c r="BZ474"/>
  <c r="BX474"/>
  <c r="BV474"/>
  <c r="BT474"/>
  <c r="BR474"/>
  <c r="BP474"/>
  <c r="BN474"/>
  <c r="DM474"/>
  <c r="DK474"/>
  <c r="DI474"/>
  <c r="DC474"/>
  <c r="DA474"/>
  <c r="CY474"/>
  <c r="CW474"/>
  <c r="CU474"/>
  <c r="CS474"/>
  <c r="CQ474"/>
  <c r="CO474"/>
  <c r="CM474"/>
  <c r="CK474"/>
  <c r="CI474"/>
  <c r="CG474"/>
  <c r="CE474"/>
  <c r="CC474"/>
  <c r="CA474"/>
  <c r="BY474"/>
  <c r="BW474"/>
  <c r="BU474"/>
  <c r="BS474"/>
  <c r="BQ474"/>
  <c r="BO474"/>
  <c r="DM747"/>
  <c r="DK747"/>
  <c r="DI747"/>
  <c r="DC747"/>
  <c r="DA747"/>
  <c r="CY747"/>
  <c r="CW747"/>
  <c r="CU747"/>
  <c r="CS747"/>
  <c r="CQ747"/>
  <c r="CO747"/>
  <c r="CM747"/>
  <c r="CK747"/>
  <c r="CI747"/>
  <c r="CG747"/>
  <c r="CE747"/>
  <c r="CC747"/>
  <c r="CA747"/>
  <c r="BY747"/>
  <c r="BW747"/>
  <c r="BU747"/>
  <c r="BS747"/>
  <c r="BQ747"/>
  <c r="BO747"/>
  <c r="DL747"/>
  <c r="DJ747"/>
  <c r="DH747"/>
  <c r="DB747"/>
  <c r="CZ747"/>
  <c r="CX747"/>
  <c r="CV747"/>
  <c r="CT747"/>
  <c r="CR747"/>
  <c r="CP747"/>
  <c r="CN747"/>
  <c r="CL747"/>
  <c r="CJ747"/>
  <c r="CH747"/>
  <c r="CF747"/>
  <c r="CD747"/>
  <c r="CB747"/>
  <c r="BZ747"/>
  <c r="BX747"/>
  <c r="BV747"/>
  <c r="BT747"/>
  <c r="BR747"/>
  <c r="BP747"/>
  <c r="BN747"/>
  <c r="DL389"/>
  <c r="DJ389"/>
  <c r="DH389"/>
  <c r="DF389"/>
  <c r="DD389"/>
  <c r="DB389"/>
  <c r="CZ389"/>
  <c r="CX389"/>
  <c r="CV389"/>
  <c r="CT389"/>
  <c r="CR389"/>
  <c r="CP389"/>
  <c r="CL389"/>
  <c r="CB389"/>
  <c r="BZ389"/>
  <c r="BX389"/>
  <c r="BV389"/>
  <c r="BT389"/>
  <c r="BR389"/>
  <c r="BP389"/>
  <c r="BN389"/>
  <c r="DM389"/>
  <c r="DK389"/>
  <c r="DI389"/>
  <c r="DG389"/>
  <c r="DE389"/>
  <c r="DC389"/>
  <c r="DA389"/>
  <c r="CY389"/>
  <c r="CW389"/>
  <c r="CU389"/>
  <c r="CS389"/>
  <c r="CQ389"/>
  <c r="CO389"/>
  <c r="CM389"/>
  <c r="CA389"/>
  <c r="BY389"/>
  <c r="BW389"/>
  <c r="BU389"/>
  <c r="BS389"/>
  <c r="BQ389"/>
  <c r="BO389"/>
  <c r="DL50"/>
  <c r="DJ50"/>
  <c r="DH50"/>
  <c r="DF50"/>
  <c r="DD50"/>
  <c r="DB50"/>
  <c r="CZ50"/>
  <c r="CX50"/>
  <c r="CV50"/>
  <c r="CT50"/>
  <c r="CR50"/>
  <c r="CP50"/>
  <c r="CL50"/>
  <c r="CB50"/>
  <c r="BZ50"/>
  <c r="BX50"/>
  <c r="BV50"/>
  <c r="BT50"/>
  <c r="BR50"/>
  <c r="BP50"/>
  <c r="BN50"/>
  <c r="DM50"/>
  <c r="DK50"/>
  <c r="DI50"/>
  <c r="DG50"/>
  <c r="DE50"/>
  <c r="DC50"/>
  <c r="DA50"/>
  <c r="CY50"/>
  <c r="CW50"/>
  <c r="CU50"/>
  <c r="CS50"/>
  <c r="CQ50"/>
  <c r="CO50"/>
  <c r="CM50"/>
  <c r="CA50"/>
  <c r="BY50"/>
  <c r="BW50"/>
  <c r="BU50"/>
  <c r="BS50"/>
  <c r="BQ50"/>
  <c r="BO50"/>
  <c r="DL406"/>
  <c r="DJ406"/>
  <c r="DH406"/>
  <c r="DF406"/>
  <c r="DD406"/>
  <c r="DB406"/>
  <c r="CZ406"/>
  <c r="CX406"/>
  <c r="CV406"/>
  <c r="CT406"/>
  <c r="CR406"/>
  <c r="CP406"/>
  <c r="CL406"/>
  <c r="CB406"/>
  <c r="BZ406"/>
  <c r="BX406"/>
  <c r="BV406"/>
  <c r="BT406"/>
  <c r="BR406"/>
  <c r="BP406"/>
  <c r="BN406"/>
  <c r="DM406"/>
  <c r="DK406"/>
  <c r="DI406"/>
  <c r="DG406"/>
  <c r="DE406"/>
  <c r="DC406"/>
  <c r="DA406"/>
  <c r="CY406"/>
  <c r="CW406"/>
  <c r="CU406"/>
  <c r="CS406"/>
  <c r="CQ406"/>
  <c r="CO406"/>
  <c r="CM406"/>
  <c r="CA406"/>
  <c r="BY406"/>
  <c r="BW406"/>
  <c r="BU406"/>
  <c r="BS406"/>
  <c r="BQ406"/>
  <c r="BO406"/>
  <c r="DL524"/>
  <c r="DJ524"/>
  <c r="DH524"/>
  <c r="DB524"/>
  <c r="CZ524"/>
  <c r="CX524"/>
  <c r="CV524"/>
  <c r="CT524"/>
  <c r="CR524"/>
  <c r="CP524"/>
  <c r="CN524"/>
  <c r="CL524"/>
  <c r="CJ524"/>
  <c r="CH524"/>
  <c r="CF524"/>
  <c r="CD524"/>
  <c r="CB524"/>
  <c r="BZ524"/>
  <c r="BX524"/>
  <c r="BV524"/>
  <c r="BT524"/>
  <c r="BR524"/>
  <c r="BP524"/>
  <c r="BN524"/>
  <c r="DM524"/>
  <c r="DK524"/>
  <c r="DI524"/>
  <c r="DC524"/>
  <c r="DA524"/>
  <c r="CY524"/>
  <c r="CW524"/>
  <c r="CU524"/>
  <c r="CS524"/>
  <c r="CQ524"/>
  <c r="CO524"/>
  <c r="CM524"/>
  <c r="CK524"/>
  <c r="CI524"/>
  <c r="CG524"/>
  <c r="CE524"/>
  <c r="CC524"/>
  <c r="CA524"/>
  <c r="BY524"/>
  <c r="BW524"/>
  <c r="BU524"/>
  <c r="BS524"/>
  <c r="BQ524"/>
  <c r="BO524"/>
  <c r="DL221"/>
  <c r="DJ221"/>
  <c r="DH221"/>
  <c r="DF221"/>
  <c r="DD221"/>
  <c r="DB221"/>
  <c r="CZ221"/>
  <c r="CX221"/>
  <c r="CV221"/>
  <c r="CT221"/>
  <c r="CR221"/>
  <c r="CP221"/>
  <c r="CL221"/>
  <c r="CB221"/>
  <c r="BZ221"/>
  <c r="BX221"/>
  <c r="BV221"/>
  <c r="BT221"/>
  <c r="BR221"/>
  <c r="BP221"/>
  <c r="BN221"/>
  <c r="DM221"/>
  <c r="DK221"/>
  <c r="DI221"/>
  <c r="DG221"/>
  <c r="DE221"/>
  <c r="DC221"/>
  <c r="DA221"/>
  <c r="CY221"/>
  <c r="CW221"/>
  <c r="CU221"/>
  <c r="CS221"/>
  <c r="CQ221"/>
  <c r="CO221"/>
  <c r="CM221"/>
  <c r="CA221"/>
  <c r="BY221"/>
  <c r="BW221"/>
  <c r="BU221"/>
  <c r="BS221"/>
  <c r="BQ221"/>
  <c r="BO221"/>
  <c r="DL118"/>
  <c r="DJ118"/>
  <c r="DH118"/>
  <c r="DF118"/>
  <c r="DD118"/>
  <c r="DB118"/>
  <c r="CZ118"/>
  <c r="CX118"/>
  <c r="CV118"/>
  <c r="CT118"/>
  <c r="CR118"/>
  <c r="CP118"/>
  <c r="CL118"/>
  <c r="CF118"/>
  <c r="CD118"/>
  <c r="CB118"/>
  <c r="BZ118"/>
  <c r="BT118"/>
  <c r="BR118"/>
  <c r="BP118"/>
  <c r="BN118"/>
  <c r="DM118"/>
  <c r="DK118"/>
  <c r="DI118"/>
  <c r="DG118"/>
  <c r="DE118"/>
  <c r="DC118"/>
  <c r="DA118"/>
  <c r="CY118"/>
  <c r="CW118"/>
  <c r="CU118"/>
  <c r="CS118"/>
  <c r="CQ118"/>
  <c r="CO118"/>
  <c r="CM118"/>
  <c r="CE118"/>
  <c r="CC118"/>
  <c r="CA118"/>
  <c r="BY118"/>
  <c r="BU118"/>
  <c r="BS118"/>
  <c r="BQ118"/>
  <c r="BO118"/>
  <c r="DL635"/>
  <c r="DJ635"/>
  <c r="DH635"/>
  <c r="DF635"/>
  <c r="DD635"/>
  <c r="DB635"/>
  <c r="CZ635"/>
  <c r="CX635"/>
  <c r="CV635"/>
  <c r="CT635"/>
  <c r="CR635"/>
  <c r="CP635"/>
  <c r="CL635"/>
  <c r="CB635"/>
  <c r="BZ635"/>
  <c r="BX635"/>
  <c r="BV635"/>
  <c r="BT635"/>
  <c r="BR635"/>
  <c r="BP635"/>
  <c r="BN635"/>
  <c r="DM635"/>
  <c r="DK635"/>
  <c r="DI635"/>
  <c r="DG635"/>
  <c r="DE635"/>
  <c r="DC635"/>
  <c r="DA635"/>
  <c r="CY635"/>
  <c r="CW635"/>
  <c r="CU635"/>
  <c r="CS635"/>
  <c r="CQ635"/>
  <c r="CO635"/>
  <c r="CM635"/>
  <c r="CA635"/>
  <c r="BY635"/>
  <c r="BW635"/>
  <c r="BU635"/>
  <c r="BS635"/>
  <c r="BQ635"/>
  <c r="BO635"/>
  <c r="DL177"/>
  <c r="DJ177"/>
  <c r="DH177"/>
  <c r="DF177"/>
  <c r="DD177"/>
  <c r="DB177"/>
  <c r="CZ177"/>
  <c r="CX177"/>
  <c r="CV177"/>
  <c r="CT177"/>
  <c r="CL177"/>
  <c r="CJ177"/>
  <c r="CH177"/>
  <c r="CF177"/>
  <c r="CD177"/>
  <c r="CB177"/>
  <c r="BZ177"/>
  <c r="BT177"/>
  <c r="BR177"/>
  <c r="BP177"/>
  <c r="BN177"/>
  <c r="DM177"/>
  <c r="DK177"/>
  <c r="DI177"/>
  <c r="DG177"/>
  <c r="DE177"/>
  <c r="DC177"/>
  <c r="DA177"/>
  <c r="CY177"/>
  <c r="CW177"/>
  <c r="CU177"/>
  <c r="CS177"/>
  <c r="CM177"/>
  <c r="CI177"/>
  <c r="CG177"/>
  <c r="CE177"/>
  <c r="CC177"/>
  <c r="CA177"/>
  <c r="BY177"/>
  <c r="BU177"/>
  <c r="BS177"/>
  <c r="BQ177"/>
  <c r="BO177"/>
  <c r="DL40"/>
  <c r="DJ40"/>
  <c r="DH40"/>
  <c r="DF40"/>
  <c r="DD40"/>
  <c r="DB40"/>
  <c r="CZ40"/>
  <c r="CX40"/>
  <c r="CV40"/>
  <c r="CT40"/>
  <c r="CR40"/>
  <c r="CP40"/>
  <c r="CL40"/>
  <c r="BR40"/>
  <c r="BP40"/>
  <c r="BN40"/>
  <c r="DM40"/>
  <c r="DK40"/>
  <c r="DI40"/>
  <c r="DG40"/>
  <c r="DE40"/>
  <c r="DC40"/>
  <c r="DA40"/>
  <c r="CY40"/>
  <c r="CW40"/>
  <c r="CU40"/>
  <c r="CS40"/>
  <c r="CQ40"/>
  <c r="CO40"/>
  <c r="CM40"/>
  <c r="BS40"/>
  <c r="BQ40"/>
  <c r="BO40"/>
  <c r="DL252"/>
  <c r="DJ252"/>
  <c r="DH252"/>
  <c r="DF252"/>
  <c r="DD252"/>
  <c r="DB252"/>
  <c r="CZ252"/>
  <c r="CX252"/>
  <c r="CV252"/>
  <c r="CT252"/>
  <c r="CR252"/>
  <c r="CP252"/>
  <c r="CL252"/>
  <c r="CB252"/>
  <c r="BZ252"/>
  <c r="BX252"/>
  <c r="BV252"/>
  <c r="BT252"/>
  <c r="BR252"/>
  <c r="BP252"/>
  <c r="BN252"/>
  <c r="DM252"/>
  <c r="DK252"/>
  <c r="DI252"/>
  <c r="DG252"/>
  <c r="DE252"/>
  <c r="DC252"/>
  <c r="DA252"/>
  <c r="CY252"/>
  <c r="CW252"/>
  <c r="CU252"/>
  <c r="CS252"/>
  <c r="CQ252"/>
  <c r="CO252"/>
  <c r="CM252"/>
  <c r="CA252"/>
  <c r="BY252"/>
  <c r="BW252"/>
  <c r="BU252"/>
  <c r="BS252"/>
  <c r="BQ252"/>
  <c r="BO252"/>
  <c r="DL28"/>
  <c r="DJ28"/>
  <c r="DH28"/>
  <c r="DF28"/>
  <c r="DD28"/>
  <c r="DB28"/>
  <c r="CZ28"/>
  <c r="CX28"/>
  <c r="CV28"/>
  <c r="CT28"/>
  <c r="CR28"/>
  <c r="CP28"/>
  <c r="CL28"/>
  <c r="BX28"/>
  <c r="BV28"/>
  <c r="BT28"/>
  <c r="BR28"/>
  <c r="BP28"/>
  <c r="BN28"/>
  <c r="DM28"/>
  <c r="DK28"/>
  <c r="DI28"/>
  <c r="DG28"/>
  <c r="DE28"/>
  <c r="DC28"/>
  <c r="DA28"/>
  <c r="CY28"/>
  <c r="CW28"/>
  <c r="CU28"/>
  <c r="CS28"/>
  <c r="CQ28"/>
  <c r="CO28"/>
  <c r="CM28"/>
  <c r="BY28"/>
  <c r="BW28"/>
  <c r="BU28"/>
  <c r="BS28"/>
  <c r="BQ28"/>
  <c r="BO28"/>
  <c r="DL23"/>
  <c r="DJ23"/>
  <c r="DH23"/>
  <c r="DF23"/>
  <c r="DD23"/>
  <c r="DB23"/>
  <c r="CZ23"/>
  <c r="CX23"/>
  <c r="CV23"/>
  <c r="CT23"/>
  <c r="CR23"/>
  <c r="CP23"/>
  <c r="CL23"/>
  <c r="CB23"/>
  <c r="BZ23"/>
  <c r="BT23"/>
  <c r="BR23"/>
  <c r="BP23"/>
  <c r="BN23"/>
  <c r="DM23"/>
  <c r="DK23"/>
  <c r="DI23"/>
  <c r="DG23"/>
  <c r="DE23"/>
  <c r="DC23"/>
  <c r="DA23"/>
  <c r="CY23"/>
  <c r="CW23"/>
  <c r="CU23"/>
  <c r="CS23"/>
  <c r="CQ23"/>
  <c r="CO23"/>
  <c r="CM23"/>
  <c r="CA23"/>
  <c r="BU23"/>
  <c r="BS23"/>
  <c r="BQ23"/>
  <c r="BO23"/>
  <c r="DL203"/>
  <c r="DJ203"/>
  <c r="DH203"/>
  <c r="DF203"/>
  <c r="DD203"/>
  <c r="DB203"/>
  <c r="CZ203"/>
  <c r="CX203"/>
  <c r="CV203"/>
  <c r="CT203"/>
  <c r="CR203"/>
  <c r="CP203"/>
  <c r="CL203"/>
  <c r="CB203"/>
  <c r="BZ203"/>
  <c r="BX203"/>
  <c r="BV203"/>
  <c r="BT203"/>
  <c r="BR203"/>
  <c r="BP203"/>
  <c r="BN203"/>
  <c r="DM203"/>
  <c r="DK203"/>
  <c r="DI203"/>
  <c r="DG203"/>
  <c r="DE203"/>
  <c r="DC203"/>
  <c r="DA203"/>
  <c r="CY203"/>
  <c r="CW203"/>
  <c r="CU203"/>
  <c r="CS203"/>
  <c r="CQ203"/>
  <c r="CO203"/>
  <c r="CM203"/>
  <c r="CA203"/>
  <c r="BY203"/>
  <c r="BW203"/>
  <c r="BU203"/>
  <c r="BS203"/>
  <c r="BQ203"/>
  <c r="BO203"/>
  <c r="DM763"/>
  <c r="DK763"/>
  <c r="DI763"/>
  <c r="DC763"/>
  <c r="DA763"/>
  <c r="CY763"/>
  <c r="CW763"/>
  <c r="CU763"/>
  <c r="CS763"/>
  <c r="CQ763"/>
  <c r="CO763"/>
  <c r="CM763"/>
  <c r="CK763"/>
  <c r="CI763"/>
  <c r="CG763"/>
  <c r="CE763"/>
  <c r="CC763"/>
  <c r="CA763"/>
  <c r="BY763"/>
  <c r="BW763"/>
  <c r="BU763"/>
  <c r="BS763"/>
  <c r="BQ763"/>
  <c r="BO763"/>
  <c r="DL763"/>
  <c r="DJ763"/>
  <c r="DH763"/>
  <c r="DB763"/>
  <c r="CZ763"/>
  <c r="CX763"/>
  <c r="CV763"/>
  <c r="CT763"/>
  <c r="CR763"/>
  <c r="CP763"/>
  <c r="CN763"/>
  <c r="CL763"/>
  <c r="CJ763"/>
  <c r="CH763"/>
  <c r="CF763"/>
  <c r="CD763"/>
  <c r="CB763"/>
  <c r="BZ763"/>
  <c r="BX763"/>
  <c r="BV763"/>
  <c r="BT763"/>
  <c r="BR763"/>
  <c r="BP763"/>
  <c r="BN763"/>
  <c r="DL422"/>
  <c r="DJ422"/>
  <c r="DH422"/>
  <c r="DF422"/>
  <c r="DD422"/>
  <c r="DB422"/>
  <c r="CZ422"/>
  <c r="CX422"/>
  <c r="CV422"/>
  <c r="CT422"/>
  <c r="CR422"/>
  <c r="CP422"/>
  <c r="CL422"/>
  <c r="CB422"/>
  <c r="BZ422"/>
  <c r="BX422"/>
  <c r="BV422"/>
  <c r="BT422"/>
  <c r="BR422"/>
  <c r="BP422"/>
  <c r="BN422"/>
  <c r="DM422"/>
  <c r="DK422"/>
  <c r="DI422"/>
  <c r="DG422"/>
  <c r="DE422"/>
  <c r="DC422"/>
  <c r="DA422"/>
  <c r="CY422"/>
  <c r="CW422"/>
  <c r="CU422"/>
  <c r="CS422"/>
  <c r="CQ422"/>
  <c r="CO422"/>
  <c r="CM422"/>
  <c r="CA422"/>
  <c r="BY422"/>
  <c r="BW422"/>
  <c r="BU422"/>
  <c r="BS422"/>
  <c r="BQ422"/>
  <c r="BO422"/>
  <c r="DL133"/>
  <c r="DJ133"/>
  <c r="DH133"/>
  <c r="DF133"/>
  <c r="DD133"/>
  <c r="DB133"/>
  <c r="CZ133"/>
  <c r="CX133"/>
  <c r="CV133"/>
  <c r="CT133"/>
  <c r="CR133"/>
  <c r="CP133"/>
  <c r="CL133"/>
  <c r="CF133"/>
  <c r="CD133"/>
  <c r="CB133"/>
  <c r="BZ133"/>
  <c r="BT133"/>
  <c r="BR133"/>
  <c r="BP133"/>
  <c r="BN133"/>
  <c r="DM133"/>
  <c r="DK133"/>
  <c r="DI133"/>
  <c r="DG133"/>
  <c r="DE133"/>
  <c r="DC133"/>
  <c r="DA133"/>
  <c r="CY133"/>
  <c r="CW133"/>
  <c r="CU133"/>
  <c r="CS133"/>
  <c r="CQ133"/>
  <c r="CO133"/>
  <c r="CM133"/>
  <c r="CE133"/>
  <c r="CC133"/>
  <c r="CA133"/>
  <c r="BY133"/>
  <c r="BU133"/>
  <c r="BS133"/>
  <c r="BQ133"/>
  <c r="BO133"/>
  <c r="DL457"/>
  <c r="DJ457"/>
  <c r="DH457"/>
  <c r="DB457"/>
  <c r="CZ457"/>
  <c r="CX457"/>
  <c r="CV457"/>
  <c r="CT457"/>
  <c r="CR457"/>
  <c r="CP457"/>
  <c r="CN457"/>
  <c r="CL457"/>
  <c r="CJ457"/>
  <c r="CH457"/>
  <c r="CF457"/>
  <c r="CD457"/>
  <c r="CB457"/>
  <c r="BZ457"/>
  <c r="BX457"/>
  <c r="BV457"/>
  <c r="BT457"/>
  <c r="BR457"/>
  <c r="BP457"/>
  <c r="BN457"/>
  <c r="DM457"/>
  <c r="DK457"/>
  <c r="DI457"/>
  <c r="DC457"/>
  <c r="DA457"/>
  <c r="CY457"/>
  <c r="CW457"/>
  <c r="CU457"/>
  <c r="CS457"/>
  <c r="CQ457"/>
  <c r="CO457"/>
  <c r="CM457"/>
  <c r="CK457"/>
  <c r="CI457"/>
  <c r="CG457"/>
  <c r="CE457"/>
  <c r="CC457"/>
  <c r="CA457"/>
  <c r="BY457"/>
  <c r="BW457"/>
  <c r="BU457"/>
  <c r="BS457"/>
  <c r="BQ457"/>
  <c r="BO457"/>
  <c r="DM779"/>
  <c r="DK779"/>
  <c r="DI779"/>
  <c r="DC779"/>
  <c r="DA779"/>
  <c r="CY779"/>
  <c r="CW779"/>
  <c r="CU779"/>
  <c r="CS779"/>
  <c r="CQ779"/>
  <c r="CO779"/>
  <c r="CM779"/>
  <c r="CK779"/>
  <c r="CI779"/>
  <c r="CG779"/>
  <c r="CE779"/>
  <c r="CC779"/>
  <c r="CA779"/>
  <c r="BY779"/>
  <c r="BW779"/>
  <c r="BU779"/>
  <c r="BS779"/>
  <c r="BQ779"/>
  <c r="BO779"/>
  <c r="DL779"/>
  <c r="DJ779"/>
  <c r="DH779"/>
  <c r="DB779"/>
  <c r="CZ779"/>
  <c r="CX779"/>
  <c r="CV779"/>
  <c r="CT779"/>
  <c r="CR779"/>
  <c r="CP779"/>
  <c r="CN779"/>
  <c r="CL779"/>
  <c r="CJ779"/>
  <c r="CH779"/>
  <c r="CF779"/>
  <c r="CD779"/>
  <c r="CB779"/>
  <c r="BZ779"/>
  <c r="BX779"/>
  <c r="BV779"/>
  <c r="BT779"/>
  <c r="BR779"/>
  <c r="BP779"/>
  <c r="BN779"/>
  <c r="DM829"/>
  <c r="DK829"/>
  <c r="DI829"/>
  <c r="DG829"/>
  <c r="DE829"/>
  <c r="DC829"/>
  <c r="DA829"/>
  <c r="CW829"/>
  <c r="CU829"/>
  <c r="CS829"/>
  <c r="CQ829"/>
  <c r="CO829"/>
  <c r="CM829"/>
  <c r="CK829"/>
  <c r="CI829"/>
  <c r="CG829"/>
  <c r="CE829"/>
  <c r="CC829"/>
  <c r="CA829"/>
  <c r="BY829"/>
  <c r="BW829"/>
  <c r="BU829"/>
  <c r="BS829"/>
  <c r="BQ829"/>
  <c r="BO829"/>
  <c r="DL829"/>
  <c r="DJ829"/>
  <c r="DH829"/>
  <c r="DF829"/>
  <c r="DD829"/>
  <c r="DB829"/>
  <c r="CX829"/>
  <c r="CV829"/>
  <c r="CT829"/>
  <c r="CR829"/>
  <c r="CP829"/>
  <c r="CN829"/>
  <c r="CL829"/>
  <c r="CJ829"/>
  <c r="CH829"/>
  <c r="CF829"/>
  <c r="CD829"/>
  <c r="CB829"/>
  <c r="BZ829"/>
  <c r="BX829"/>
  <c r="BV829"/>
  <c r="BT829"/>
  <c r="BR829"/>
  <c r="BP829"/>
  <c r="BN829"/>
  <c r="DL211"/>
  <c r="DJ211"/>
  <c r="DH211"/>
  <c r="DB211"/>
  <c r="CZ211"/>
  <c r="CX211"/>
  <c r="CV211"/>
  <c r="CT211"/>
  <c r="CR211"/>
  <c r="CP211"/>
  <c r="CN211"/>
  <c r="CL211"/>
  <c r="CJ211"/>
  <c r="CH211"/>
  <c r="CF211"/>
  <c r="CD211"/>
  <c r="CB211"/>
  <c r="BZ211"/>
  <c r="BX211"/>
  <c r="BV211"/>
  <c r="BT211"/>
  <c r="BR211"/>
  <c r="BP211"/>
  <c r="BN211"/>
  <c r="DM211"/>
  <c r="DK211"/>
  <c r="DI211"/>
  <c r="DC211"/>
  <c r="DA211"/>
  <c r="CY211"/>
  <c r="CW211"/>
  <c r="CU211"/>
  <c r="CS211"/>
  <c r="CQ211"/>
  <c r="CO211"/>
  <c r="CM211"/>
  <c r="CK211"/>
  <c r="CI211"/>
  <c r="CG211"/>
  <c r="CE211"/>
  <c r="CC211"/>
  <c r="CA211"/>
  <c r="BY211"/>
  <c r="BW211"/>
  <c r="BU211"/>
  <c r="BS211"/>
  <c r="BQ211"/>
  <c r="BO211"/>
  <c r="DL101"/>
  <c r="DJ101"/>
  <c r="DH101"/>
  <c r="DF101"/>
  <c r="DD101"/>
  <c r="DB101"/>
  <c r="CZ101"/>
  <c r="CX101"/>
  <c r="CV101"/>
  <c r="CT101"/>
  <c r="CR101"/>
  <c r="CP101"/>
  <c r="CL101"/>
  <c r="CF101"/>
  <c r="CD101"/>
  <c r="CB101"/>
  <c r="BZ101"/>
  <c r="BT101"/>
  <c r="BR101"/>
  <c r="BP101"/>
  <c r="BN101"/>
  <c r="DM101"/>
  <c r="DK101"/>
  <c r="DI101"/>
  <c r="DG101"/>
  <c r="DE101"/>
  <c r="DC101"/>
  <c r="DA101"/>
  <c r="CY101"/>
  <c r="CW101"/>
  <c r="CU101"/>
  <c r="CS101"/>
  <c r="CQ101"/>
  <c r="CO101"/>
  <c r="CM101"/>
  <c r="CE101"/>
  <c r="CC101"/>
  <c r="CA101"/>
  <c r="BY101"/>
  <c r="BU101"/>
  <c r="BS101"/>
  <c r="BQ101"/>
  <c r="BO101"/>
  <c r="DL622"/>
  <c r="DJ622"/>
  <c r="DH622"/>
  <c r="DB622"/>
  <c r="CZ622"/>
  <c r="CX622"/>
  <c r="CV622"/>
  <c r="CT622"/>
  <c r="CR622"/>
  <c r="CP622"/>
  <c r="CN622"/>
  <c r="CL622"/>
  <c r="CJ622"/>
  <c r="CH622"/>
  <c r="CF622"/>
  <c r="CD622"/>
  <c r="CB622"/>
  <c r="BZ622"/>
  <c r="BX622"/>
  <c r="BV622"/>
  <c r="BT622"/>
  <c r="BR622"/>
  <c r="BP622"/>
  <c r="BN622"/>
  <c r="DM622"/>
  <c r="DK622"/>
  <c r="DI622"/>
  <c r="DC622"/>
  <c r="DA622"/>
  <c r="CY622"/>
  <c r="CW622"/>
  <c r="CU622"/>
  <c r="CS622"/>
  <c r="CQ622"/>
  <c r="CO622"/>
  <c r="CM622"/>
  <c r="CK622"/>
  <c r="CI622"/>
  <c r="CG622"/>
  <c r="CE622"/>
  <c r="CC622"/>
  <c r="CA622"/>
  <c r="BY622"/>
  <c r="BW622"/>
  <c r="BU622"/>
  <c r="BS622"/>
  <c r="BQ622"/>
  <c r="BO622"/>
  <c r="W1459"/>
  <c r="DN524"/>
  <c r="DQ524" s="1"/>
  <c r="DR524" s="1"/>
  <c r="DS524" s="1"/>
  <c r="DP456"/>
  <c r="DQ456" s="1"/>
  <c r="DR456" s="1"/>
  <c r="DS456" s="1"/>
  <c r="DQ778"/>
  <c r="DR778" s="1"/>
  <c r="DS778" s="1"/>
  <c r="DP473"/>
  <c r="DQ473" s="1"/>
  <c r="DR473" s="1"/>
  <c r="DS473" s="1"/>
  <c r="DQ746"/>
  <c r="DR746" s="1"/>
  <c r="DS746" s="1"/>
  <c r="DP251"/>
  <c r="DQ251" s="1"/>
  <c r="DR251" s="1"/>
  <c r="DS251" s="1"/>
  <c r="DP100"/>
  <c r="DQ100" s="1"/>
  <c r="DR100" s="1"/>
  <c r="DS100" s="1"/>
  <c r="DP202"/>
  <c r="DQ202" s="1"/>
  <c r="DR202" s="1"/>
  <c r="DS202" s="1"/>
  <c r="DP49"/>
  <c r="DQ49" s="1"/>
  <c r="DR49" s="1"/>
  <c r="DS49" s="1"/>
  <c r="DP634"/>
  <c r="DQ634" s="1"/>
  <c r="DR634" s="1"/>
  <c r="DS634" s="1"/>
  <c r="DP405"/>
  <c r="DQ405" s="1"/>
  <c r="DR405" s="1"/>
  <c r="DS405" s="1"/>
  <c r="DP522"/>
  <c r="DQ522" s="1"/>
  <c r="DR522" s="1"/>
  <c r="DS522" s="1"/>
  <c r="DQ828"/>
  <c r="DR828" s="1"/>
  <c r="DS828" s="1"/>
  <c r="DQ762"/>
  <c r="DR762" s="1"/>
  <c r="DS762" s="1"/>
  <c r="DP421"/>
  <c r="DQ421" s="1"/>
  <c r="DR421" s="1"/>
  <c r="DS421" s="1"/>
  <c r="DP166"/>
  <c r="DQ166" s="1"/>
  <c r="DR166" s="1"/>
  <c r="DS166" s="1"/>
  <c r="DP132"/>
  <c r="DQ132" s="1"/>
  <c r="DR132" s="1"/>
  <c r="DS132" s="1"/>
  <c r="DP117"/>
  <c r="DQ117" s="1"/>
  <c r="DR117" s="1"/>
  <c r="DS117" s="1"/>
  <c r="DO263"/>
  <c r="DO176"/>
  <c r="DN167"/>
  <c r="DO167" s="1"/>
  <c r="DN204"/>
  <c r="DO204" s="1"/>
  <c r="DN474"/>
  <c r="DN747"/>
  <c r="DN389"/>
  <c r="DO389" s="1"/>
  <c r="DN50"/>
  <c r="DO50" s="1"/>
  <c r="DN406"/>
  <c r="DO406" s="1"/>
  <c r="DN221"/>
  <c r="DO221" s="1"/>
  <c r="DN118"/>
  <c r="DO118" s="1"/>
  <c r="DN177"/>
  <c r="DN763"/>
  <c r="DN133"/>
  <c r="DO133" s="1"/>
  <c r="DN457"/>
  <c r="DN779"/>
  <c r="DN829"/>
  <c r="DN211"/>
  <c r="DN101"/>
  <c r="DO101" s="1"/>
  <c r="DX14"/>
  <c r="H623"/>
  <c r="DN622"/>
  <c r="H636"/>
  <c r="DN635"/>
  <c r="DO635" s="1"/>
  <c r="DN422"/>
  <c r="DO422" s="1"/>
  <c r="U1464"/>
  <c r="Y1464"/>
  <c r="X1464"/>
  <c r="W1464"/>
  <c r="V1464"/>
  <c r="H222"/>
  <c r="H253"/>
  <c r="H764"/>
  <c r="H423"/>
  <c r="H51"/>
  <c r="H458"/>
  <c r="H780"/>
  <c r="H18"/>
  <c r="H212"/>
  <c r="H475"/>
  <c r="H748"/>
  <c r="H390"/>
  <c r="H134"/>
  <c r="H407"/>
  <c r="H525"/>
  <c r="H120"/>
  <c r="H102"/>
  <c r="H205"/>
  <c r="H213"/>
  <c r="H24"/>
  <c r="H265"/>
  <c r="H29"/>
  <c r="H179"/>
  <c r="H168"/>
  <c r="H41"/>
  <c r="DL168" l="1"/>
  <c r="DJ168"/>
  <c r="DH168"/>
  <c r="DF168"/>
  <c r="DD168"/>
  <c r="DB168"/>
  <c r="CZ168"/>
  <c r="CX168"/>
  <c r="CV168"/>
  <c r="CT168"/>
  <c r="CR168"/>
  <c r="CP168"/>
  <c r="CL168"/>
  <c r="CB168"/>
  <c r="BZ168"/>
  <c r="BX168"/>
  <c r="BV168"/>
  <c r="BT168"/>
  <c r="BR168"/>
  <c r="BP168"/>
  <c r="BN168"/>
  <c r="DM168"/>
  <c r="DK168"/>
  <c r="DI168"/>
  <c r="DG168"/>
  <c r="DE168"/>
  <c r="DC168"/>
  <c r="DA168"/>
  <c r="CY168"/>
  <c r="CW168"/>
  <c r="CU168"/>
  <c r="CS168"/>
  <c r="CQ168"/>
  <c r="CO168"/>
  <c r="CM168"/>
  <c r="CA168"/>
  <c r="BY168"/>
  <c r="BW168"/>
  <c r="BU168"/>
  <c r="BS168"/>
  <c r="BQ168"/>
  <c r="BO168"/>
  <c r="DL29"/>
  <c r="DJ29"/>
  <c r="DH29"/>
  <c r="DF29"/>
  <c r="DD29"/>
  <c r="DB29"/>
  <c r="CZ29"/>
  <c r="CX29"/>
  <c r="CV29"/>
  <c r="CT29"/>
  <c r="CR29"/>
  <c r="CP29"/>
  <c r="CL29"/>
  <c r="CB29"/>
  <c r="BZ29"/>
  <c r="BT29"/>
  <c r="BR29"/>
  <c r="BP29"/>
  <c r="BN29"/>
  <c r="DM29"/>
  <c r="DK29"/>
  <c r="DI29"/>
  <c r="DG29"/>
  <c r="DE29"/>
  <c r="DC29"/>
  <c r="DA29"/>
  <c r="CY29"/>
  <c r="CW29"/>
  <c r="CU29"/>
  <c r="CS29"/>
  <c r="CQ29"/>
  <c r="CO29"/>
  <c r="CM29"/>
  <c r="CA29"/>
  <c r="BU29"/>
  <c r="BS29"/>
  <c r="BQ29"/>
  <c r="BO29"/>
  <c r="DL205"/>
  <c r="DJ205"/>
  <c r="DH205"/>
  <c r="DF205"/>
  <c r="DD205"/>
  <c r="DB205"/>
  <c r="CZ205"/>
  <c r="CX205"/>
  <c r="CV205"/>
  <c r="CT205"/>
  <c r="CR205"/>
  <c r="CP205"/>
  <c r="CL205"/>
  <c r="CB205"/>
  <c r="BZ205"/>
  <c r="BX205"/>
  <c r="BV205"/>
  <c r="BT205"/>
  <c r="BR205"/>
  <c r="BP205"/>
  <c r="BN205"/>
  <c r="DM205"/>
  <c r="DK205"/>
  <c r="DI205"/>
  <c r="DG205"/>
  <c r="DE205"/>
  <c r="DC205"/>
  <c r="DA205"/>
  <c r="CY205"/>
  <c r="CW205"/>
  <c r="CU205"/>
  <c r="CS205"/>
  <c r="CQ205"/>
  <c r="CO205"/>
  <c r="CM205"/>
  <c r="CA205"/>
  <c r="BY205"/>
  <c r="BW205"/>
  <c r="BU205"/>
  <c r="BS205"/>
  <c r="BQ205"/>
  <c r="BO205"/>
  <c r="DL120"/>
  <c r="DJ120"/>
  <c r="DH120"/>
  <c r="DF120"/>
  <c r="DD120"/>
  <c r="DB120"/>
  <c r="CZ120"/>
  <c r="CX120"/>
  <c r="CV120"/>
  <c r="CT120"/>
  <c r="CR120"/>
  <c r="CP120"/>
  <c r="CL120"/>
  <c r="CF120"/>
  <c r="CD120"/>
  <c r="CB120"/>
  <c r="BX120"/>
  <c r="BV120"/>
  <c r="BT120"/>
  <c r="BR120"/>
  <c r="BP120"/>
  <c r="BN120"/>
  <c r="DM120"/>
  <c r="DK120"/>
  <c r="DI120"/>
  <c r="DG120"/>
  <c r="DE120"/>
  <c r="DC120"/>
  <c r="DA120"/>
  <c r="CY120"/>
  <c r="CW120"/>
  <c r="CU120"/>
  <c r="CS120"/>
  <c r="CQ120"/>
  <c r="CO120"/>
  <c r="CM120"/>
  <c r="CE120"/>
  <c r="CC120"/>
  <c r="BW120"/>
  <c r="BU120"/>
  <c r="BS120"/>
  <c r="BQ120"/>
  <c r="BO120"/>
  <c r="DL407"/>
  <c r="DJ407"/>
  <c r="DH407"/>
  <c r="DF407"/>
  <c r="DD407"/>
  <c r="DB407"/>
  <c r="CZ407"/>
  <c r="CX407"/>
  <c r="CV407"/>
  <c r="CT407"/>
  <c r="CR407"/>
  <c r="CP407"/>
  <c r="CL407"/>
  <c r="CB407"/>
  <c r="BZ407"/>
  <c r="BX407"/>
  <c r="BV407"/>
  <c r="BT407"/>
  <c r="BR407"/>
  <c r="BP407"/>
  <c r="BN407"/>
  <c r="DM407"/>
  <c r="DK407"/>
  <c r="DI407"/>
  <c r="DG407"/>
  <c r="DE407"/>
  <c r="DC407"/>
  <c r="DA407"/>
  <c r="CY407"/>
  <c r="CW407"/>
  <c r="CU407"/>
  <c r="CS407"/>
  <c r="CQ407"/>
  <c r="CO407"/>
  <c r="CM407"/>
  <c r="CA407"/>
  <c r="BY407"/>
  <c r="BW407"/>
  <c r="BU407"/>
  <c r="BS407"/>
  <c r="BQ407"/>
  <c r="BO407"/>
  <c r="DL390"/>
  <c r="DJ390"/>
  <c r="DH390"/>
  <c r="DF390"/>
  <c r="DD390"/>
  <c r="DB390"/>
  <c r="CZ390"/>
  <c r="CX390"/>
  <c r="CV390"/>
  <c r="CT390"/>
  <c r="CR390"/>
  <c r="CP390"/>
  <c r="CL390"/>
  <c r="CB390"/>
  <c r="BZ390"/>
  <c r="BX390"/>
  <c r="BV390"/>
  <c r="BT390"/>
  <c r="BR390"/>
  <c r="BP390"/>
  <c r="BN390"/>
  <c r="DM390"/>
  <c r="DK390"/>
  <c r="DI390"/>
  <c r="DG390"/>
  <c r="DE390"/>
  <c r="DC390"/>
  <c r="DA390"/>
  <c r="CY390"/>
  <c r="CW390"/>
  <c r="CU390"/>
  <c r="CS390"/>
  <c r="CQ390"/>
  <c r="CO390"/>
  <c r="CM390"/>
  <c r="CA390"/>
  <c r="BY390"/>
  <c r="BW390"/>
  <c r="BU390"/>
  <c r="BS390"/>
  <c r="BQ390"/>
  <c r="BO390"/>
  <c r="DL475"/>
  <c r="DJ475"/>
  <c r="DH475"/>
  <c r="DB475"/>
  <c r="CZ475"/>
  <c r="CX475"/>
  <c r="CV475"/>
  <c r="CT475"/>
  <c r="CR475"/>
  <c r="CP475"/>
  <c r="CN475"/>
  <c r="CL475"/>
  <c r="CJ475"/>
  <c r="CH475"/>
  <c r="CF475"/>
  <c r="CD475"/>
  <c r="CB475"/>
  <c r="BZ475"/>
  <c r="BX475"/>
  <c r="BV475"/>
  <c r="BT475"/>
  <c r="BR475"/>
  <c r="BP475"/>
  <c r="BN475"/>
  <c r="DM475"/>
  <c r="DK475"/>
  <c r="DI475"/>
  <c r="DC475"/>
  <c r="DA475"/>
  <c r="CY475"/>
  <c r="CW475"/>
  <c r="CU475"/>
  <c r="CS475"/>
  <c r="CQ475"/>
  <c r="CO475"/>
  <c r="CM475"/>
  <c r="CK475"/>
  <c r="CI475"/>
  <c r="CG475"/>
  <c r="CE475"/>
  <c r="CC475"/>
  <c r="CA475"/>
  <c r="BY475"/>
  <c r="BW475"/>
  <c r="BU475"/>
  <c r="BS475"/>
  <c r="BQ475"/>
  <c r="BO475"/>
  <c r="DL18"/>
  <c r="DJ18"/>
  <c r="DH18"/>
  <c r="CN18"/>
  <c r="CL18"/>
  <c r="CJ18"/>
  <c r="CH18"/>
  <c r="CF18"/>
  <c r="CD18"/>
  <c r="CB18"/>
  <c r="BZ18"/>
  <c r="BX18"/>
  <c r="BV18"/>
  <c r="BT18"/>
  <c r="BR18"/>
  <c r="BP18"/>
  <c r="BN18"/>
  <c r="DM18"/>
  <c r="DK18"/>
  <c r="DI18"/>
  <c r="CM18"/>
  <c r="CK18"/>
  <c r="CI18"/>
  <c r="CG18"/>
  <c r="CE18"/>
  <c r="CC18"/>
  <c r="CA18"/>
  <c r="BY18"/>
  <c r="BW18"/>
  <c r="BU18"/>
  <c r="BS18"/>
  <c r="BQ18"/>
  <c r="BO18"/>
  <c r="DL458"/>
  <c r="DJ458"/>
  <c r="DH458"/>
  <c r="DB458"/>
  <c r="CZ458"/>
  <c r="CX458"/>
  <c r="CV458"/>
  <c r="CT458"/>
  <c r="CR458"/>
  <c r="CP458"/>
  <c r="CN458"/>
  <c r="CL458"/>
  <c r="CJ458"/>
  <c r="CH458"/>
  <c r="CF458"/>
  <c r="CD458"/>
  <c r="CB458"/>
  <c r="BZ458"/>
  <c r="BX458"/>
  <c r="BV458"/>
  <c r="BT458"/>
  <c r="BR458"/>
  <c r="BP458"/>
  <c r="BN458"/>
  <c r="DM458"/>
  <c r="DK458"/>
  <c r="DI458"/>
  <c r="DC458"/>
  <c r="DA458"/>
  <c r="CY458"/>
  <c r="CW458"/>
  <c r="CU458"/>
  <c r="CS458"/>
  <c r="CQ458"/>
  <c r="CO458"/>
  <c r="CM458"/>
  <c r="CK458"/>
  <c r="CI458"/>
  <c r="CG458"/>
  <c r="CE458"/>
  <c r="CC458"/>
  <c r="CA458"/>
  <c r="BY458"/>
  <c r="BW458"/>
  <c r="BU458"/>
  <c r="BS458"/>
  <c r="BQ458"/>
  <c r="BO458"/>
  <c r="DL423"/>
  <c r="DJ423"/>
  <c r="DH423"/>
  <c r="DB423"/>
  <c r="CZ423"/>
  <c r="CX423"/>
  <c r="CV423"/>
  <c r="CT423"/>
  <c r="CR423"/>
  <c r="CP423"/>
  <c r="CN423"/>
  <c r="CL423"/>
  <c r="CJ423"/>
  <c r="CH423"/>
  <c r="CF423"/>
  <c r="CD423"/>
  <c r="CB423"/>
  <c r="BZ423"/>
  <c r="BX423"/>
  <c r="BV423"/>
  <c r="BT423"/>
  <c r="BR423"/>
  <c r="BP423"/>
  <c r="BN423"/>
  <c r="DM423"/>
  <c r="DK423"/>
  <c r="DI423"/>
  <c r="DC423"/>
  <c r="DA423"/>
  <c r="CY423"/>
  <c r="CW423"/>
  <c r="CU423"/>
  <c r="CS423"/>
  <c r="CQ423"/>
  <c r="CO423"/>
  <c r="CM423"/>
  <c r="CK423"/>
  <c r="CI423"/>
  <c r="CG423"/>
  <c r="CE423"/>
  <c r="CC423"/>
  <c r="CA423"/>
  <c r="BY423"/>
  <c r="BW423"/>
  <c r="BU423"/>
  <c r="BS423"/>
  <c r="BQ423"/>
  <c r="BO423"/>
  <c r="DL253"/>
  <c r="DJ253"/>
  <c r="DH253"/>
  <c r="DF253"/>
  <c r="DD253"/>
  <c r="DB253"/>
  <c r="CZ253"/>
  <c r="CX253"/>
  <c r="CV253"/>
  <c r="CT253"/>
  <c r="CR253"/>
  <c r="CP253"/>
  <c r="CL253"/>
  <c r="CB253"/>
  <c r="BZ253"/>
  <c r="BX253"/>
  <c r="BV253"/>
  <c r="BT253"/>
  <c r="BR253"/>
  <c r="BP253"/>
  <c r="BN253"/>
  <c r="DM253"/>
  <c r="DK253"/>
  <c r="DI253"/>
  <c r="DG253"/>
  <c r="DE253"/>
  <c r="DC253"/>
  <c r="DA253"/>
  <c r="CY253"/>
  <c r="CW253"/>
  <c r="CU253"/>
  <c r="CS253"/>
  <c r="CQ253"/>
  <c r="CO253"/>
  <c r="CM253"/>
  <c r="CA253"/>
  <c r="BY253"/>
  <c r="BW253"/>
  <c r="BU253"/>
  <c r="BS253"/>
  <c r="BQ253"/>
  <c r="BO253"/>
  <c r="DL41"/>
  <c r="DJ41"/>
  <c r="DH41"/>
  <c r="CN41"/>
  <c r="CL41"/>
  <c r="CJ41"/>
  <c r="CH41"/>
  <c r="CF41"/>
  <c r="CD41"/>
  <c r="CB41"/>
  <c r="BZ41"/>
  <c r="BX41"/>
  <c r="BV41"/>
  <c r="BT41"/>
  <c r="BR41"/>
  <c r="BP41"/>
  <c r="BN41"/>
  <c r="DM41"/>
  <c r="DK41"/>
  <c r="DI41"/>
  <c r="CM41"/>
  <c r="CK41"/>
  <c r="CI41"/>
  <c r="CG41"/>
  <c r="CE41"/>
  <c r="CC41"/>
  <c r="CA41"/>
  <c r="BY41"/>
  <c r="BW41"/>
  <c r="BU41"/>
  <c r="BS41"/>
  <c r="BQ41"/>
  <c r="BO41"/>
  <c r="DL179"/>
  <c r="DJ179"/>
  <c r="DH179"/>
  <c r="DF179"/>
  <c r="DD179"/>
  <c r="DB179"/>
  <c r="CZ179"/>
  <c r="CX179"/>
  <c r="CV179"/>
  <c r="CT179"/>
  <c r="CL179"/>
  <c r="CJ179"/>
  <c r="CH179"/>
  <c r="CF179"/>
  <c r="CD179"/>
  <c r="CB179"/>
  <c r="BZ179"/>
  <c r="BT179"/>
  <c r="BR179"/>
  <c r="BP179"/>
  <c r="BN179"/>
  <c r="DM179"/>
  <c r="DK179"/>
  <c r="DI179"/>
  <c r="DG179"/>
  <c r="DE179"/>
  <c r="DC179"/>
  <c r="DA179"/>
  <c r="CY179"/>
  <c r="CW179"/>
  <c r="CU179"/>
  <c r="CS179"/>
  <c r="CM179"/>
  <c r="CI179"/>
  <c r="CG179"/>
  <c r="CE179"/>
  <c r="CC179"/>
  <c r="CA179"/>
  <c r="BY179"/>
  <c r="BU179"/>
  <c r="BS179"/>
  <c r="BQ179"/>
  <c r="BO179"/>
  <c r="DL265"/>
  <c r="DJ265"/>
  <c r="DH265"/>
  <c r="DF265"/>
  <c r="DD265"/>
  <c r="DB265"/>
  <c r="CZ265"/>
  <c r="CX265"/>
  <c r="CV265"/>
  <c r="CT265"/>
  <c r="CL265"/>
  <c r="CH265"/>
  <c r="CF265"/>
  <c r="CD265"/>
  <c r="BX265"/>
  <c r="BV265"/>
  <c r="BT265"/>
  <c r="BR265"/>
  <c r="BP265"/>
  <c r="BN265"/>
  <c r="DM265"/>
  <c r="DK265"/>
  <c r="DI265"/>
  <c r="DG265"/>
  <c r="DE265"/>
  <c r="DC265"/>
  <c r="DA265"/>
  <c r="CY265"/>
  <c r="CW265"/>
  <c r="CU265"/>
  <c r="CS265"/>
  <c r="CM265"/>
  <c r="CI265"/>
  <c r="CG265"/>
  <c r="CE265"/>
  <c r="CC265"/>
  <c r="BY265"/>
  <c r="BW265"/>
  <c r="BU265"/>
  <c r="BS265"/>
  <c r="BQ265"/>
  <c r="BO265"/>
  <c r="DL213"/>
  <c r="DJ213"/>
  <c r="DH213"/>
  <c r="DB213"/>
  <c r="CZ213"/>
  <c r="CX213"/>
  <c r="CV213"/>
  <c r="CT213"/>
  <c r="CR213"/>
  <c r="CP213"/>
  <c r="CN213"/>
  <c r="CL213"/>
  <c r="CJ213"/>
  <c r="CH213"/>
  <c r="CF213"/>
  <c r="CD213"/>
  <c r="CB213"/>
  <c r="BZ213"/>
  <c r="BX213"/>
  <c r="BV213"/>
  <c r="BT213"/>
  <c r="BR213"/>
  <c r="BP213"/>
  <c r="BN213"/>
  <c r="DM213"/>
  <c r="DK213"/>
  <c r="DI213"/>
  <c r="DC213"/>
  <c r="DA213"/>
  <c r="CY213"/>
  <c r="CW213"/>
  <c r="CU213"/>
  <c r="CS213"/>
  <c r="CQ213"/>
  <c r="CO213"/>
  <c r="CM213"/>
  <c r="CK213"/>
  <c r="CI213"/>
  <c r="CG213"/>
  <c r="CE213"/>
  <c r="CC213"/>
  <c r="CA213"/>
  <c r="BY213"/>
  <c r="BW213"/>
  <c r="BU213"/>
  <c r="BS213"/>
  <c r="BQ213"/>
  <c r="BO213"/>
  <c r="DL102"/>
  <c r="DJ102"/>
  <c r="DH102"/>
  <c r="DF102"/>
  <c r="DD102"/>
  <c r="DB102"/>
  <c r="CZ102"/>
  <c r="CX102"/>
  <c r="CV102"/>
  <c r="CT102"/>
  <c r="CR102"/>
  <c r="CP102"/>
  <c r="CL102"/>
  <c r="CF102"/>
  <c r="CD102"/>
  <c r="CB102"/>
  <c r="BZ102"/>
  <c r="BT102"/>
  <c r="BR102"/>
  <c r="BP102"/>
  <c r="BN102"/>
  <c r="DM102"/>
  <c r="DK102"/>
  <c r="DI102"/>
  <c r="DG102"/>
  <c r="DE102"/>
  <c r="DC102"/>
  <c r="DA102"/>
  <c r="CY102"/>
  <c r="CW102"/>
  <c r="CU102"/>
  <c r="CS102"/>
  <c r="CQ102"/>
  <c r="CO102"/>
  <c r="CM102"/>
  <c r="CE102"/>
  <c r="CC102"/>
  <c r="CA102"/>
  <c r="BY102"/>
  <c r="BU102"/>
  <c r="BS102"/>
  <c r="BQ102"/>
  <c r="BO102"/>
  <c r="DL525"/>
  <c r="DJ525"/>
  <c r="DH525"/>
  <c r="DF525"/>
  <c r="DD525"/>
  <c r="CZ525"/>
  <c r="CX525"/>
  <c r="CV525"/>
  <c r="CT525"/>
  <c r="CR525"/>
  <c r="CP525"/>
  <c r="CN525"/>
  <c r="CL525"/>
  <c r="CJ525"/>
  <c r="CH525"/>
  <c r="CF525"/>
  <c r="CD525"/>
  <c r="CB525"/>
  <c r="BZ525"/>
  <c r="BX525"/>
  <c r="BV525"/>
  <c r="BT525"/>
  <c r="BR525"/>
  <c r="BP525"/>
  <c r="BN525"/>
  <c r="DM525"/>
  <c r="DK525"/>
  <c r="DI525"/>
  <c r="DG525"/>
  <c r="DE525"/>
  <c r="CY525"/>
  <c r="CW525"/>
  <c r="CU525"/>
  <c r="CS525"/>
  <c r="CQ525"/>
  <c r="CO525"/>
  <c r="CM525"/>
  <c r="CK525"/>
  <c r="CI525"/>
  <c r="CG525"/>
  <c r="CE525"/>
  <c r="CC525"/>
  <c r="CA525"/>
  <c r="BY525"/>
  <c r="BW525"/>
  <c r="BU525"/>
  <c r="BS525"/>
  <c r="BQ525"/>
  <c r="BO525"/>
  <c r="DL134"/>
  <c r="DJ134"/>
  <c r="DH134"/>
  <c r="DF134"/>
  <c r="DD134"/>
  <c r="DB134"/>
  <c r="CZ134"/>
  <c r="CX134"/>
  <c r="CV134"/>
  <c r="CT134"/>
  <c r="CR134"/>
  <c r="CP134"/>
  <c r="CL134"/>
  <c r="CF134"/>
  <c r="CD134"/>
  <c r="CB134"/>
  <c r="BZ134"/>
  <c r="BT134"/>
  <c r="BR134"/>
  <c r="BP134"/>
  <c r="BN134"/>
  <c r="DM134"/>
  <c r="DK134"/>
  <c r="DI134"/>
  <c r="DG134"/>
  <c r="DE134"/>
  <c r="DC134"/>
  <c r="DA134"/>
  <c r="CY134"/>
  <c r="CW134"/>
  <c r="CU134"/>
  <c r="CS134"/>
  <c r="CQ134"/>
  <c r="CO134"/>
  <c r="CM134"/>
  <c r="CE134"/>
  <c r="CC134"/>
  <c r="CA134"/>
  <c r="BY134"/>
  <c r="BU134"/>
  <c r="BS134"/>
  <c r="BQ134"/>
  <c r="BO134"/>
  <c r="DM748"/>
  <c r="DK748"/>
  <c r="DI748"/>
  <c r="DC748"/>
  <c r="DA748"/>
  <c r="CY748"/>
  <c r="CW748"/>
  <c r="CU748"/>
  <c r="CS748"/>
  <c r="CQ748"/>
  <c r="CO748"/>
  <c r="CM748"/>
  <c r="CK748"/>
  <c r="CI748"/>
  <c r="CG748"/>
  <c r="CE748"/>
  <c r="CC748"/>
  <c r="CA748"/>
  <c r="BY748"/>
  <c r="BW748"/>
  <c r="BU748"/>
  <c r="BS748"/>
  <c r="BQ748"/>
  <c r="BO748"/>
  <c r="DL748"/>
  <c r="DJ748"/>
  <c r="DH748"/>
  <c r="DB748"/>
  <c r="CZ748"/>
  <c r="CX748"/>
  <c r="CV748"/>
  <c r="CT748"/>
  <c r="CR748"/>
  <c r="CP748"/>
  <c r="CN748"/>
  <c r="CL748"/>
  <c r="CJ748"/>
  <c r="CH748"/>
  <c r="CF748"/>
  <c r="CD748"/>
  <c r="CB748"/>
  <c r="BZ748"/>
  <c r="BX748"/>
  <c r="BV748"/>
  <c r="BT748"/>
  <c r="BR748"/>
  <c r="BP748"/>
  <c r="BN748"/>
  <c r="DL212"/>
  <c r="DJ212"/>
  <c r="DH212"/>
  <c r="DB212"/>
  <c r="CZ212"/>
  <c r="CX212"/>
  <c r="CV212"/>
  <c r="CT212"/>
  <c r="CR212"/>
  <c r="CP212"/>
  <c r="CN212"/>
  <c r="CL212"/>
  <c r="CJ212"/>
  <c r="CH212"/>
  <c r="CF212"/>
  <c r="CD212"/>
  <c r="CB212"/>
  <c r="BZ212"/>
  <c r="BX212"/>
  <c r="BV212"/>
  <c r="BT212"/>
  <c r="BR212"/>
  <c r="BP212"/>
  <c r="BN212"/>
  <c r="DM212"/>
  <c r="DK212"/>
  <c r="DI212"/>
  <c r="DC212"/>
  <c r="DA212"/>
  <c r="CY212"/>
  <c r="CW212"/>
  <c r="CU212"/>
  <c r="CS212"/>
  <c r="CQ212"/>
  <c r="CO212"/>
  <c r="CM212"/>
  <c r="CK212"/>
  <c r="CI212"/>
  <c r="CG212"/>
  <c r="CE212"/>
  <c r="CC212"/>
  <c r="CA212"/>
  <c r="BY212"/>
  <c r="BW212"/>
  <c r="BU212"/>
  <c r="BS212"/>
  <c r="BQ212"/>
  <c r="BO212"/>
  <c r="DM780"/>
  <c r="DK780"/>
  <c r="DI780"/>
  <c r="DC780"/>
  <c r="DA780"/>
  <c r="CY780"/>
  <c r="CW780"/>
  <c r="CU780"/>
  <c r="CS780"/>
  <c r="CQ780"/>
  <c r="CO780"/>
  <c r="CM780"/>
  <c r="CK780"/>
  <c r="CI780"/>
  <c r="CG780"/>
  <c r="CE780"/>
  <c r="CC780"/>
  <c r="CA780"/>
  <c r="BY780"/>
  <c r="BW780"/>
  <c r="BU780"/>
  <c r="BS780"/>
  <c r="BQ780"/>
  <c r="BO780"/>
  <c r="DL780"/>
  <c r="DJ780"/>
  <c r="DH780"/>
  <c r="DB780"/>
  <c r="CZ780"/>
  <c r="CX780"/>
  <c r="CV780"/>
  <c r="CT780"/>
  <c r="CR780"/>
  <c r="CP780"/>
  <c r="CN780"/>
  <c r="CL780"/>
  <c r="CJ780"/>
  <c r="CH780"/>
  <c r="CF780"/>
  <c r="CD780"/>
  <c r="CB780"/>
  <c r="BZ780"/>
  <c r="BX780"/>
  <c r="BV780"/>
  <c r="BT780"/>
  <c r="BR780"/>
  <c r="BP780"/>
  <c r="BN780"/>
  <c r="DL51"/>
  <c r="DJ51"/>
  <c r="DH51"/>
  <c r="DF51"/>
  <c r="DD51"/>
  <c r="DB51"/>
  <c r="CZ51"/>
  <c r="CX51"/>
  <c r="CV51"/>
  <c r="CT51"/>
  <c r="CR51"/>
  <c r="CP51"/>
  <c r="CL51"/>
  <c r="CB51"/>
  <c r="BZ51"/>
  <c r="BX51"/>
  <c r="BV51"/>
  <c r="BT51"/>
  <c r="BR51"/>
  <c r="BP51"/>
  <c r="BN51"/>
  <c r="DM51"/>
  <c r="DK51"/>
  <c r="DI51"/>
  <c r="DG51"/>
  <c r="DE51"/>
  <c r="DC51"/>
  <c r="DA51"/>
  <c r="CY51"/>
  <c r="CW51"/>
  <c r="CU51"/>
  <c r="CS51"/>
  <c r="CQ51"/>
  <c r="CO51"/>
  <c r="CM51"/>
  <c r="CA51"/>
  <c r="BY51"/>
  <c r="BW51"/>
  <c r="BU51"/>
  <c r="BS51"/>
  <c r="BQ51"/>
  <c r="BO51"/>
  <c r="DM764"/>
  <c r="DK764"/>
  <c r="DI764"/>
  <c r="DC764"/>
  <c r="DA764"/>
  <c r="CY764"/>
  <c r="CW764"/>
  <c r="CU764"/>
  <c r="CS764"/>
  <c r="CQ764"/>
  <c r="CO764"/>
  <c r="CM764"/>
  <c r="CK764"/>
  <c r="CI764"/>
  <c r="CG764"/>
  <c r="CE764"/>
  <c r="CC764"/>
  <c r="CA764"/>
  <c r="BY764"/>
  <c r="BW764"/>
  <c r="BU764"/>
  <c r="BS764"/>
  <c r="BQ764"/>
  <c r="BO764"/>
  <c r="DL764"/>
  <c r="DJ764"/>
  <c r="DH764"/>
  <c r="DB764"/>
  <c r="CZ764"/>
  <c r="CX764"/>
  <c r="CV764"/>
  <c r="CT764"/>
  <c r="CR764"/>
  <c r="CP764"/>
  <c r="CN764"/>
  <c r="CL764"/>
  <c r="CJ764"/>
  <c r="CH764"/>
  <c r="CF764"/>
  <c r="CD764"/>
  <c r="CB764"/>
  <c r="BZ764"/>
  <c r="BX764"/>
  <c r="BV764"/>
  <c r="BT764"/>
  <c r="BR764"/>
  <c r="BP764"/>
  <c r="BN764"/>
  <c r="DL222"/>
  <c r="DJ222"/>
  <c r="DH222"/>
  <c r="DF222"/>
  <c r="DD222"/>
  <c r="DB222"/>
  <c r="CZ222"/>
  <c r="CX222"/>
  <c r="CV222"/>
  <c r="CT222"/>
  <c r="CR222"/>
  <c r="CP222"/>
  <c r="CL222"/>
  <c r="CB222"/>
  <c r="BZ222"/>
  <c r="BX222"/>
  <c r="BV222"/>
  <c r="BT222"/>
  <c r="BR222"/>
  <c r="BP222"/>
  <c r="BN222"/>
  <c r="DM222"/>
  <c r="DK222"/>
  <c r="DI222"/>
  <c r="DG222"/>
  <c r="DE222"/>
  <c r="DC222"/>
  <c r="DA222"/>
  <c r="CY222"/>
  <c r="CW222"/>
  <c r="CU222"/>
  <c r="CS222"/>
  <c r="CQ222"/>
  <c r="CO222"/>
  <c r="CM222"/>
  <c r="CA222"/>
  <c r="BY222"/>
  <c r="BW222"/>
  <c r="BU222"/>
  <c r="BS222"/>
  <c r="BQ222"/>
  <c r="BO222"/>
  <c r="DL24"/>
  <c r="DJ24"/>
  <c r="DH24"/>
  <c r="CN24"/>
  <c r="CL24"/>
  <c r="CJ24"/>
  <c r="CH24"/>
  <c r="CF24"/>
  <c r="CD24"/>
  <c r="CB24"/>
  <c r="BZ24"/>
  <c r="BX24"/>
  <c r="BV24"/>
  <c r="BT24"/>
  <c r="BR24"/>
  <c r="BP24"/>
  <c r="BN24"/>
  <c r="DM24"/>
  <c r="DK24"/>
  <c r="DI24"/>
  <c r="CM24"/>
  <c r="CK24"/>
  <c r="CI24"/>
  <c r="CG24"/>
  <c r="CE24"/>
  <c r="CC24"/>
  <c r="CA24"/>
  <c r="BY24"/>
  <c r="BW24"/>
  <c r="BU24"/>
  <c r="BS24"/>
  <c r="BQ24"/>
  <c r="BO24"/>
  <c r="DL636"/>
  <c r="DJ636"/>
  <c r="DH636"/>
  <c r="DF636"/>
  <c r="DD636"/>
  <c r="DB636"/>
  <c r="CZ636"/>
  <c r="CX636"/>
  <c r="CV636"/>
  <c r="CT636"/>
  <c r="CR636"/>
  <c r="CP636"/>
  <c r="CL636"/>
  <c r="CB636"/>
  <c r="BZ636"/>
  <c r="BX636"/>
  <c r="BV636"/>
  <c r="BT636"/>
  <c r="BR636"/>
  <c r="BP636"/>
  <c r="BN636"/>
  <c r="DM636"/>
  <c r="DK636"/>
  <c r="DI636"/>
  <c r="DG636"/>
  <c r="DE636"/>
  <c r="DC636"/>
  <c r="DA636"/>
  <c r="CY636"/>
  <c r="CW636"/>
  <c r="CU636"/>
  <c r="CS636"/>
  <c r="CQ636"/>
  <c r="CO636"/>
  <c r="CM636"/>
  <c r="CA636"/>
  <c r="BY636"/>
  <c r="BW636"/>
  <c r="BU636"/>
  <c r="BS636"/>
  <c r="BQ636"/>
  <c r="BO636"/>
  <c r="DL623"/>
  <c r="DJ623"/>
  <c r="DH623"/>
  <c r="DB623"/>
  <c r="CZ623"/>
  <c r="CX623"/>
  <c r="CV623"/>
  <c r="CT623"/>
  <c r="CR623"/>
  <c r="CP623"/>
  <c r="CN623"/>
  <c r="CL623"/>
  <c r="CJ623"/>
  <c r="CH623"/>
  <c r="CF623"/>
  <c r="CD623"/>
  <c r="CB623"/>
  <c r="BZ623"/>
  <c r="BX623"/>
  <c r="BV623"/>
  <c r="BT623"/>
  <c r="BR623"/>
  <c r="BP623"/>
  <c r="BN623"/>
  <c r="DM623"/>
  <c r="DK623"/>
  <c r="DI623"/>
  <c r="DC623"/>
  <c r="DA623"/>
  <c r="CY623"/>
  <c r="CW623"/>
  <c r="CU623"/>
  <c r="CS623"/>
  <c r="CQ623"/>
  <c r="CO623"/>
  <c r="CM623"/>
  <c r="CK623"/>
  <c r="CI623"/>
  <c r="CG623"/>
  <c r="CE623"/>
  <c r="CC623"/>
  <c r="CA623"/>
  <c r="BY623"/>
  <c r="BW623"/>
  <c r="BU623"/>
  <c r="BS623"/>
  <c r="BQ623"/>
  <c r="BO623"/>
  <c r="DP50"/>
  <c r="DQ50" s="1"/>
  <c r="DR50" s="1"/>
  <c r="DS50" s="1"/>
  <c r="DP422"/>
  <c r="DQ422" s="1"/>
  <c r="DR422" s="1"/>
  <c r="DS422" s="1"/>
  <c r="DP101"/>
  <c r="DQ101" s="1"/>
  <c r="DR101" s="1"/>
  <c r="DS101" s="1"/>
  <c r="DQ829"/>
  <c r="DR829" s="1"/>
  <c r="DS829" s="1"/>
  <c r="DQ457"/>
  <c r="DR457" s="1"/>
  <c r="DS457" s="1"/>
  <c r="DP133"/>
  <c r="DQ133" s="1"/>
  <c r="DR133" s="1"/>
  <c r="DS133" s="1"/>
  <c r="DP221"/>
  <c r="DQ221" s="1"/>
  <c r="DR221" s="1"/>
  <c r="DS221" s="1"/>
  <c r="DP406"/>
  <c r="DQ406" s="1"/>
  <c r="DR406" s="1"/>
  <c r="DS406" s="1"/>
  <c r="DP389"/>
  <c r="DQ389" s="1"/>
  <c r="DR389" s="1"/>
  <c r="DS389" s="1"/>
  <c r="DQ474"/>
  <c r="DR474" s="1"/>
  <c r="DS474" s="1"/>
  <c r="DP635"/>
  <c r="DQ635" s="1"/>
  <c r="DR635" s="1"/>
  <c r="DS635" s="1"/>
  <c r="DQ622"/>
  <c r="DR622" s="1"/>
  <c r="DS622" s="1"/>
  <c r="DQ211"/>
  <c r="DR211" s="1"/>
  <c r="DS211" s="1"/>
  <c r="DQ779"/>
  <c r="DR779" s="1"/>
  <c r="DS779" s="1"/>
  <c r="DQ763"/>
  <c r="DR763" s="1"/>
  <c r="DS763" s="1"/>
  <c r="DP118"/>
  <c r="DQ118" s="1"/>
  <c r="DR118" s="1"/>
  <c r="DS118" s="1"/>
  <c r="DQ747"/>
  <c r="DR747" s="1"/>
  <c r="DS747" s="1"/>
  <c r="DP204"/>
  <c r="DQ204" s="1"/>
  <c r="DR204" s="1"/>
  <c r="DS204" s="1"/>
  <c r="DP167"/>
  <c r="DQ167" s="1"/>
  <c r="DR167" s="1"/>
  <c r="DS167" s="1"/>
  <c r="DP176"/>
  <c r="DQ176" s="1"/>
  <c r="DR176" s="1"/>
  <c r="DS176" s="1"/>
  <c r="DP263"/>
  <c r="DQ263" s="1"/>
  <c r="DR263" s="1"/>
  <c r="DS263" s="1"/>
  <c r="DO177"/>
  <c r="DN265"/>
  <c r="DN213"/>
  <c r="DN525"/>
  <c r="DN134"/>
  <c r="DO134" s="1"/>
  <c r="DN748"/>
  <c r="DN212"/>
  <c r="DN780"/>
  <c r="DN51"/>
  <c r="DO51" s="1"/>
  <c r="DN764"/>
  <c r="DN168"/>
  <c r="DO168" s="1"/>
  <c r="DN120"/>
  <c r="DO120" s="1"/>
  <c r="DN407"/>
  <c r="DO407" s="1"/>
  <c r="DN390"/>
  <c r="DO390" s="1"/>
  <c r="DN475"/>
  <c r="DN423"/>
  <c r="H254"/>
  <c r="H624"/>
  <c r="DN623"/>
  <c r="H637"/>
  <c r="DN636"/>
  <c r="DO636" s="1"/>
  <c r="DN253"/>
  <c r="DO253" s="1"/>
  <c r="W1463"/>
  <c r="Y1463"/>
  <c r="DN179"/>
  <c r="K1464"/>
  <c r="AN1459"/>
  <c r="AR1459"/>
  <c r="AV1459"/>
  <c r="AZ1459"/>
  <c r="AM1459"/>
  <c r="AQ1459"/>
  <c r="AU1459"/>
  <c r="AY1459"/>
  <c r="AL1459"/>
  <c r="AP1459"/>
  <c r="AT1459"/>
  <c r="AO1459"/>
  <c r="AS1459"/>
  <c r="X1463"/>
  <c r="DO6"/>
  <c r="H223"/>
  <c r="DN222"/>
  <c r="DO222" s="1"/>
  <c r="H103"/>
  <c r="H121"/>
  <c r="H408"/>
  <c r="H135"/>
  <c r="H459"/>
  <c r="H424"/>
  <c r="H266"/>
  <c r="H526"/>
  <c r="H391"/>
  <c r="H476"/>
  <c r="H781"/>
  <c r="H52"/>
  <c r="H206"/>
  <c r="H214"/>
  <c r="DN254"/>
  <c r="DO254" s="1"/>
  <c r="H30"/>
  <c r="H170"/>
  <c r="H180"/>
  <c r="BN7"/>
  <c r="DL254" l="1"/>
  <c r="DJ254"/>
  <c r="DH254"/>
  <c r="DF254"/>
  <c r="DD254"/>
  <c r="DB254"/>
  <c r="CZ254"/>
  <c r="CX254"/>
  <c r="CV254"/>
  <c r="CT254"/>
  <c r="CR254"/>
  <c r="CP254"/>
  <c r="CL254"/>
  <c r="CB254"/>
  <c r="BZ254"/>
  <c r="BX254"/>
  <c r="BV254"/>
  <c r="BT254"/>
  <c r="BR254"/>
  <c r="BP254"/>
  <c r="BN254"/>
  <c r="DM254"/>
  <c r="DK254"/>
  <c r="DI254"/>
  <c r="DG254"/>
  <c r="DE254"/>
  <c r="DC254"/>
  <c r="DA254"/>
  <c r="CY254"/>
  <c r="CW254"/>
  <c r="CU254"/>
  <c r="CS254"/>
  <c r="CQ254"/>
  <c r="CO254"/>
  <c r="CM254"/>
  <c r="CA254"/>
  <c r="BY254"/>
  <c r="BW254"/>
  <c r="BU254"/>
  <c r="BS254"/>
  <c r="BQ254"/>
  <c r="BO254"/>
  <c r="DL180"/>
  <c r="DJ180"/>
  <c r="DH180"/>
  <c r="DF180"/>
  <c r="DD180"/>
  <c r="DB180"/>
  <c r="CZ180"/>
  <c r="CX180"/>
  <c r="CV180"/>
  <c r="CT180"/>
  <c r="CL180"/>
  <c r="CJ180"/>
  <c r="CH180"/>
  <c r="CF180"/>
  <c r="CD180"/>
  <c r="BX180"/>
  <c r="BV180"/>
  <c r="BT180"/>
  <c r="BR180"/>
  <c r="BP180"/>
  <c r="BN180"/>
  <c r="DM180"/>
  <c r="DK180"/>
  <c r="DI180"/>
  <c r="DG180"/>
  <c r="DE180"/>
  <c r="DC180"/>
  <c r="DA180"/>
  <c r="CY180"/>
  <c r="CW180"/>
  <c r="CU180"/>
  <c r="CS180"/>
  <c r="CM180"/>
  <c r="CI180"/>
  <c r="CG180"/>
  <c r="CE180"/>
  <c r="CC180"/>
  <c r="BW180"/>
  <c r="BU180"/>
  <c r="BS180"/>
  <c r="BQ180"/>
  <c r="BO180"/>
  <c r="DL30"/>
  <c r="DJ30"/>
  <c r="DH30"/>
  <c r="CN30"/>
  <c r="CL30"/>
  <c r="CJ30"/>
  <c r="CH30"/>
  <c r="CF30"/>
  <c r="CD30"/>
  <c r="CB30"/>
  <c r="BZ30"/>
  <c r="BX30"/>
  <c r="BV30"/>
  <c r="BT30"/>
  <c r="BR30"/>
  <c r="BP30"/>
  <c r="BN30"/>
  <c r="DM30"/>
  <c r="DK30"/>
  <c r="DI30"/>
  <c r="CM30"/>
  <c r="CK30"/>
  <c r="CI30"/>
  <c r="CG30"/>
  <c r="CE30"/>
  <c r="CC30"/>
  <c r="CA30"/>
  <c r="BY30"/>
  <c r="BW30"/>
  <c r="BU30"/>
  <c r="BS30"/>
  <c r="BQ30"/>
  <c r="BO30"/>
  <c r="DL214"/>
  <c r="DJ214"/>
  <c r="DH214"/>
  <c r="DB214"/>
  <c r="CZ214"/>
  <c r="CX214"/>
  <c r="CV214"/>
  <c r="CT214"/>
  <c r="CR214"/>
  <c r="CP214"/>
  <c r="CN214"/>
  <c r="CL214"/>
  <c r="CJ214"/>
  <c r="CH214"/>
  <c r="CF214"/>
  <c r="CD214"/>
  <c r="CB214"/>
  <c r="BZ214"/>
  <c r="BX214"/>
  <c r="BV214"/>
  <c r="BT214"/>
  <c r="BR214"/>
  <c r="BP214"/>
  <c r="BN214"/>
  <c r="DM214"/>
  <c r="DK214"/>
  <c r="DI214"/>
  <c r="DC214"/>
  <c r="DA214"/>
  <c r="CY214"/>
  <c r="CW214"/>
  <c r="CU214"/>
  <c r="CS214"/>
  <c r="CQ214"/>
  <c r="CO214"/>
  <c r="CM214"/>
  <c r="CK214"/>
  <c r="CI214"/>
  <c r="CG214"/>
  <c r="CE214"/>
  <c r="CC214"/>
  <c r="CA214"/>
  <c r="BY214"/>
  <c r="BW214"/>
  <c r="BU214"/>
  <c r="BS214"/>
  <c r="BQ214"/>
  <c r="BO214"/>
  <c r="DL52"/>
  <c r="DJ52"/>
  <c r="DH52"/>
  <c r="DF52"/>
  <c r="DD52"/>
  <c r="DB52"/>
  <c r="CZ52"/>
  <c r="CX52"/>
  <c r="CV52"/>
  <c r="CT52"/>
  <c r="CR52"/>
  <c r="CP52"/>
  <c r="CL52"/>
  <c r="CB52"/>
  <c r="BZ52"/>
  <c r="BX52"/>
  <c r="BV52"/>
  <c r="BT52"/>
  <c r="BR52"/>
  <c r="BP52"/>
  <c r="BN52"/>
  <c r="DM52"/>
  <c r="DK52"/>
  <c r="DI52"/>
  <c r="DG52"/>
  <c r="DE52"/>
  <c r="DC52"/>
  <c r="DA52"/>
  <c r="CY52"/>
  <c r="CW52"/>
  <c r="CU52"/>
  <c r="CS52"/>
  <c r="CQ52"/>
  <c r="CO52"/>
  <c r="CM52"/>
  <c r="CA52"/>
  <c r="BY52"/>
  <c r="BW52"/>
  <c r="BU52"/>
  <c r="BS52"/>
  <c r="BQ52"/>
  <c r="BO52"/>
  <c r="DL476"/>
  <c r="DJ476"/>
  <c r="DH476"/>
  <c r="DB476"/>
  <c r="CZ476"/>
  <c r="CX476"/>
  <c r="CV476"/>
  <c r="CT476"/>
  <c r="CR476"/>
  <c r="CP476"/>
  <c r="CN476"/>
  <c r="CL476"/>
  <c r="CJ476"/>
  <c r="CH476"/>
  <c r="CF476"/>
  <c r="CD476"/>
  <c r="CB476"/>
  <c r="BZ476"/>
  <c r="BX476"/>
  <c r="BV476"/>
  <c r="BT476"/>
  <c r="BR476"/>
  <c r="BP476"/>
  <c r="BN476"/>
  <c r="DM476"/>
  <c r="DK476"/>
  <c r="DI476"/>
  <c r="DC476"/>
  <c r="DA476"/>
  <c r="CY476"/>
  <c r="CW476"/>
  <c r="CU476"/>
  <c r="CS476"/>
  <c r="CQ476"/>
  <c r="CO476"/>
  <c r="CM476"/>
  <c r="CK476"/>
  <c r="CI476"/>
  <c r="CG476"/>
  <c r="CE476"/>
  <c r="CC476"/>
  <c r="CA476"/>
  <c r="BY476"/>
  <c r="BW476"/>
  <c r="BU476"/>
  <c r="BS476"/>
  <c r="BQ476"/>
  <c r="BO476"/>
  <c r="DL526"/>
  <c r="DJ526"/>
  <c r="DH526"/>
  <c r="DF526"/>
  <c r="DD526"/>
  <c r="CZ526"/>
  <c r="CX526"/>
  <c r="CV526"/>
  <c r="CT526"/>
  <c r="CR526"/>
  <c r="CP526"/>
  <c r="CN526"/>
  <c r="CL526"/>
  <c r="CJ526"/>
  <c r="CH526"/>
  <c r="CF526"/>
  <c r="CD526"/>
  <c r="CB526"/>
  <c r="BZ526"/>
  <c r="BX526"/>
  <c r="BV526"/>
  <c r="BT526"/>
  <c r="BR526"/>
  <c r="BP526"/>
  <c r="BN526"/>
  <c r="DM526"/>
  <c r="DK526"/>
  <c r="DI526"/>
  <c r="DG526"/>
  <c r="DE526"/>
  <c r="CY526"/>
  <c r="CW526"/>
  <c r="CU526"/>
  <c r="CS526"/>
  <c r="CQ526"/>
  <c r="CO526"/>
  <c r="CM526"/>
  <c r="CK526"/>
  <c r="CI526"/>
  <c r="CG526"/>
  <c r="CE526"/>
  <c r="CC526"/>
  <c r="CA526"/>
  <c r="BY526"/>
  <c r="BW526"/>
  <c r="BU526"/>
  <c r="BS526"/>
  <c r="BQ526"/>
  <c r="BO526"/>
  <c r="DL424"/>
  <c r="DJ424"/>
  <c r="DH424"/>
  <c r="DB424"/>
  <c r="CZ424"/>
  <c r="CX424"/>
  <c r="CV424"/>
  <c r="CT424"/>
  <c r="CR424"/>
  <c r="CP424"/>
  <c r="CN424"/>
  <c r="CL424"/>
  <c r="CJ424"/>
  <c r="CH424"/>
  <c r="CF424"/>
  <c r="CD424"/>
  <c r="CB424"/>
  <c r="BZ424"/>
  <c r="BX424"/>
  <c r="BV424"/>
  <c r="BT424"/>
  <c r="BR424"/>
  <c r="BP424"/>
  <c r="BN424"/>
  <c r="DM424"/>
  <c r="DK424"/>
  <c r="DI424"/>
  <c r="DC424"/>
  <c r="DA424"/>
  <c r="CY424"/>
  <c r="CW424"/>
  <c r="CU424"/>
  <c r="CS424"/>
  <c r="CQ424"/>
  <c r="CO424"/>
  <c r="CM424"/>
  <c r="CK424"/>
  <c r="CI424"/>
  <c r="CG424"/>
  <c r="CE424"/>
  <c r="CC424"/>
  <c r="CA424"/>
  <c r="BY424"/>
  <c r="BW424"/>
  <c r="BU424"/>
  <c r="BS424"/>
  <c r="BQ424"/>
  <c r="BO424"/>
  <c r="DL135"/>
  <c r="DJ135"/>
  <c r="DH135"/>
  <c r="DF135"/>
  <c r="DD135"/>
  <c r="DB135"/>
  <c r="CZ135"/>
  <c r="CX135"/>
  <c r="CV135"/>
  <c r="CT135"/>
  <c r="CR135"/>
  <c r="CP135"/>
  <c r="CL135"/>
  <c r="BZ135"/>
  <c r="BX135"/>
  <c r="BV135"/>
  <c r="BT135"/>
  <c r="BR135"/>
  <c r="BP135"/>
  <c r="BN135"/>
  <c r="DM135"/>
  <c r="DK135"/>
  <c r="DI135"/>
  <c r="DG135"/>
  <c r="DE135"/>
  <c r="DC135"/>
  <c r="DA135"/>
  <c r="CY135"/>
  <c r="CW135"/>
  <c r="CU135"/>
  <c r="CS135"/>
  <c r="CQ135"/>
  <c r="CO135"/>
  <c r="CM135"/>
  <c r="CA135"/>
  <c r="BY135"/>
  <c r="BW135"/>
  <c r="BU135"/>
  <c r="BS135"/>
  <c r="BQ135"/>
  <c r="BO135"/>
  <c r="DL121"/>
  <c r="DJ121"/>
  <c r="DH121"/>
  <c r="DF121"/>
  <c r="DD121"/>
  <c r="DB121"/>
  <c r="CZ121"/>
  <c r="CX121"/>
  <c r="CV121"/>
  <c r="CT121"/>
  <c r="CR121"/>
  <c r="CP121"/>
  <c r="CL121"/>
  <c r="BZ121"/>
  <c r="BX121"/>
  <c r="BV121"/>
  <c r="BT121"/>
  <c r="BR121"/>
  <c r="BP121"/>
  <c r="BN121"/>
  <c r="DM121"/>
  <c r="DK121"/>
  <c r="DI121"/>
  <c r="DG121"/>
  <c r="DE121"/>
  <c r="DC121"/>
  <c r="DA121"/>
  <c r="CY121"/>
  <c r="CW121"/>
  <c r="CU121"/>
  <c r="CS121"/>
  <c r="CQ121"/>
  <c r="CO121"/>
  <c r="CM121"/>
  <c r="CA121"/>
  <c r="BY121"/>
  <c r="BW121"/>
  <c r="BU121"/>
  <c r="BS121"/>
  <c r="BQ121"/>
  <c r="BO121"/>
  <c r="DL170"/>
  <c r="DJ170"/>
  <c r="DH170"/>
  <c r="DF170"/>
  <c r="DD170"/>
  <c r="DB170"/>
  <c r="CZ170"/>
  <c r="CX170"/>
  <c r="CV170"/>
  <c r="CT170"/>
  <c r="CR170"/>
  <c r="CP170"/>
  <c r="CL170"/>
  <c r="CB170"/>
  <c r="BZ170"/>
  <c r="BX170"/>
  <c r="BV170"/>
  <c r="BT170"/>
  <c r="BR170"/>
  <c r="BP170"/>
  <c r="BN170"/>
  <c r="DM170"/>
  <c r="DK170"/>
  <c r="DI170"/>
  <c r="DG170"/>
  <c r="DE170"/>
  <c r="DC170"/>
  <c r="DA170"/>
  <c r="CY170"/>
  <c r="CW170"/>
  <c r="CU170"/>
  <c r="CS170"/>
  <c r="CQ170"/>
  <c r="CO170"/>
  <c r="CM170"/>
  <c r="CA170"/>
  <c r="BY170"/>
  <c r="BW170"/>
  <c r="BU170"/>
  <c r="BS170"/>
  <c r="BQ170"/>
  <c r="BO170"/>
  <c r="DL206"/>
  <c r="DJ206"/>
  <c r="DH206"/>
  <c r="DF206"/>
  <c r="DD206"/>
  <c r="DB206"/>
  <c r="CZ206"/>
  <c r="CX206"/>
  <c r="CV206"/>
  <c r="CT206"/>
  <c r="CR206"/>
  <c r="CP206"/>
  <c r="CL206"/>
  <c r="CB206"/>
  <c r="BZ206"/>
  <c r="BX206"/>
  <c r="BV206"/>
  <c r="BT206"/>
  <c r="BR206"/>
  <c r="BP206"/>
  <c r="BN206"/>
  <c r="DM206"/>
  <c r="DK206"/>
  <c r="DI206"/>
  <c r="DG206"/>
  <c r="DE206"/>
  <c r="DC206"/>
  <c r="DA206"/>
  <c r="CY206"/>
  <c r="CW206"/>
  <c r="CU206"/>
  <c r="CS206"/>
  <c r="CQ206"/>
  <c r="CO206"/>
  <c r="CM206"/>
  <c r="CA206"/>
  <c r="BY206"/>
  <c r="BW206"/>
  <c r="BU206"/>
  <c r="BS206"/>
  <c r="BQ206"/>
  <c r="BO206"/>
  <c r="DM781"/>
  <c r="DK781"/>
  <c r="DI781"/>
  <c r="DC781"/>
  <c r="DA781"/>
  <c r="CY781"/>
  <c r="CW781"/>
  <c r="CU781"/>
  <c r="CS781"/>
  <c r="CQ781"/>
  <c r="CO781"/>
  <c r="CM781"/>
  <c r="CK781"/>
  <c r="CI781"/>
  <c r="CG781"/>
  <c r="CE781"/>
  <c r="CC781"/>
  <c r="CA781"/>
  <c r="BY781"/>
  <c r="BW781"/>
  <c r="BU781"/>
  <c r="BS781"/>
  <c r="BQ781"/>
  <c r="BO781"/>
  <c r="DL781"/>
  <c r="DJ781"/>
  <c r="DH781"/>
  <c r="DB781"/>
  <c r="CZ781"/>
  <c r="CX781"/>
  <c r="CV781"/>
  <c r="CT781"/>
  <c r="CR781"/>
  <c r="CP781"/>
  <c r="CN781"/>
  <c r="CL781"/>
  <c r="CJ781"/>
  <c r="CH781"/>
  <c r="CF781"/>
  <c r="CD781"/>
  <c r="CB781"/>
  <c r="BZ781"/>
  <c r="BX781"/>
  <c r="BV781"/>
  <c r="BT781"/>
  <c r="BR781"/>
  <c r="BP781"/>
  <c r="BN781"/>
  <c r="DL391"/>
  <c r="DJ391"/>
  <c r="DH391"/>
  <c r="DF391"/>
  <c r="DD391"/>
  <c r="DB391"/>
  <c r="CZ391"/>
  <c r="CX391"/>
  <c r="CV391"/>
  <c r="CT391"/>
  <c r="CR391"/>
  <c r="CP391"/>
  <c r="CL391"/>
  <c r="CB391"/>
  <c r="BZ391"/>
  <c r="BX391"/>
  <c r="BV391"/>
  <c r="BT391"/>
  <c r="BR391"/>
  <c r="BP391"/>
  <c r="BN391"/>
  <c r="DM391"/>
  <c r="DK391"/>
  <c r="DI391"/>
  <c r="DG391"/>
  <c r="DE391"/>
  <c r="DC391"/>
  <c r="DA391"/>
  <c r="CY391"/>
  <c r="CW391"/>
  <c r="CU391"/>
  <c r="CS391"/>
  <c r="CQ391"/>
  <c r="CO391"/>
  <c r="CM391"/>
  <c r="CA391"/>
  <c r="BY391"/>
  <c r="BW391"/>
  <c r="BU391"/>
  <c r="BS391"/>
  <c r="BQ391"/>
  <c r="BO391"/>
  <c r="DL266"/>
  <c r="DJ266"/>
  <c r="DH266"/>
  <c r="DF266"/>
  <c r="DD266"/>
  <c r="DB266"/>
  <c r="CZ266"/>
  <c r="CX266"/>
  <c r="CV266"/>
  <c r="CT266"/>
  <c r="CL266"/>
  <c r="CH266"/>
  <c r="CF266"/>
  <c r="CD266"/>
  <c r="BX266"/>
  <c r="BV266"/>
  <c r="BT266"/>
  <c r="BR266"/>
  <c r="BP266"/>
  <c r="BN266"/>
  <c r="DM266"/>
  <c r="DK266"/>
  <c r="DI266"/>
  <c r="DG266"/>
  <c r="DE266"/>
  <c r="DC266"/>
  <c r="DA266"/>
  <c r="CY266"/>
  <c r="CW266"/>
  <c r="CU266"/>
  <c r="CS266"/>
  <c r="CM266"/>
  <c r="CI266"/>
  <c r="CG266"/>
  <c r="CE266"/>
  <c r="CC266"/>
  <c r="BY266"/>
  <c r="BW266"/>
  <c r="BU266"/>
  <c r="BS266"/>
  <c r="BQ266"/>
  <c r="BO266"/>
  <c r="DL459"/>
  <c r="DJ459"/>
  <c r="DH459"/>
  <c r="DB459"/>
  <c r="CZ459"/>
  <c r="CX459"/>
  <c r="CV459"/>
  <c r="CT459"/>
  <c r="CR459"/>
  <c r="CP459"/>
  <c r="CN459"/>
  <c r="CL459"/>
  <c r="CJ459"/>
  <c r="CH459"/>
  <c r="CF459"/>
  <c r="CD459"/>
  <c r="CB459"/>
  <c r="BZ459"/>
  <c r="BX459"/>
  <c r="BV459"/>
  <c r="BT459"/>
  <c r="BR459"/>
  <c r="BP459"/>
  <c r="BN459"/>
  <c r="DM459"/>
  <c r="DK459"/>
  <c r="DI459"/>
  <c r="DC459"/>
  <c r="DA459"/>
  <c r="CY459"/>
  <c r="CW459"/>
  <c r="CU459"/>
  <c r="CS459"/>
  <c r="CQ459"/>
  <c r="CO459"/>
  <c r="CM459"/>
  <c r="CK459"/>
  <c r="CI459"/>
  <c r="CG459"/>
  <c r="CE459"/>
  <c r="CC459"/>
  <c r="CA459"/>
  <c r="BY459"/>
  <c r="BW459"/>
  <c r="BU459"/>
  <c r="BS459"/>
  <c r="BQ459"/>
  <c r="BO459"/>
  <c r="DL408"/>
  <c r="DJ408"/>
  <c r="DH408"/>
  <c r="DB408"/>
  <c r="CZ408"/>
  <c r="CX408"/>
  <c r="CV408"/>
  <c r="CT408"/>
  <c r="CR408"/>
  <c r="CP408"/>
  <c r="CN408"/>
  <c r="CL408"/>
  <c r="CJ408"/>
  <c r="CH408"/>
  <c r="CF408"/>
  <c r="CD408"/>
  <c r="CB408"/>
  <c r="BZ408"/>
  <c r="BX408"/>
  <c r="BV408"/>
  <c r="BT408"/>
  <c r="BR408"/>
  <c r="BP408"/>
  <c r="BN408"/>
  <c r="DM408"/>
  <c r="DK408"/>
  <c r="DI408"/>
  <c r="DC408"/>
  <c r="DA408"/>
  <c r="CY408"/>
  <c r="CW408"/>
  <c r="CU408"/>
  <c r="CS408"/>
  <c r="CQ408"/>
  <c r="CO408"/>
  <c r="CM408"/>
  <c r="CK408"/>
  <c r="CI408"/>
  <c r="CG408"/>
  <c r="CE408"/>
  <c r="CC408"/>
  <c r="CA408"/>
  <c r="BY408"/>
  <c r="BW408"/>
  <c r="BU408"/>
  <c r="BS408"/>
  <c r="BQ408"/>
  <c r="BO408"/>
  <c r="DL103"/>
  <c r="DJ103"/>
  <c r="DH103"/>
  <c r="DF103"/>
  <c r="DD103"/>
  <c r="DB103"/>
  <c r="CZ103"/>
  <c r="CX103"/>
  <c r="CV103"/>
  <c r="CT103"/>
  <c r="CR103"/>
  <c r="CP103"/>
  <c r="CL103"/>
  <c r="CF103"/>
  <c r="CD103"/>
  <c r="CB103"/>
  <c r="BZ103"/>
  <c r="BT103"/>
  <c r="BR103"/>
  <c r="BP103"/>
  <c r="BN103"/>
  <c r="DM103"/>
  <c r="DK103"/>
  <c r="DI103"/>
  <c r="DG103"/>
  <c r="DE103"/>
  <c r="DC103"/>
  <c r="DA103"/>
  <c r="CY103"/>
  <c r="CW103"/>
  <c r="CU103"/>
  <c r="CS103"/>
  <c r="CQ103"/>
  <c r="CO103"/>
  <c r="CM103"/>
  <c r="CE103"/>
  <c r="CC103"/>
  <c r="CA103"/>
  <c r="BY103"/>
  <c r="BU103"/>
  <c r="BS103"/>
  <c r="BQ103"/>
  <c r="BO103"/>
  <c r="DL223"/>
  <c r="DJ223"/>
  <c r="DH223"/>
  <c r="DF223"/>
  <c r="DD223"/>
  <c r="DB223"/>
  <c r="CZ223"/>
  <c r="CX223"/>
  <c r="CV223"/>
  <c r="CT223"/>
  <c r="CR223"/>
  <c r="CP223"/>
  <c r="CL223"/>
  <c r="CB223"/>
  <c r="BZ223"/>
  <c r="BX223"/>
  <c r="BV223"/>
  <c r="BT223"/>
  <c r="BR223"/>
  <c r="BP223"/>
  <c r="BN223"/>
  <c r="DM223"/>
  <c r="DK223"/>
  <c r="DI223"/>
  <c r="DG223"/>
  <c r="DE223"/>
  <c r="DC223"/>
  <c r="DA223"/>
  <c r="CY223"/>
  <c r="CW223"/>
  <c r="CU223"/>
  <c r="CS223"/>
  <c r="CQ223"/>
  <c r="CO223"/>
  <c r="CM223"/>
  <c r="CA223"/>
  <c r="BY223"/>
  <c r="BW223"/>
  <c r="BU223"/>
  <c r="BS223"/>
  <c r="BQ223"/>
  <c r="BO223"/>
  <c r="DL637"/>
  <c r="DJ637"/>
  <c r="DH637"/>
  <c r="DF637"/>
  <c r="DD637"/>
  <c r="DB637"/>
  <c r="CZ637"/>
  <c r="CX637"/>
  <c r="CV637"/>
  <c r="CT637"/>
  <c r="CR637"/>
  <c r="CP637"/>
  <c r="CL637"/>
  <c r="CB637"/>
  <c r="BZ637"/>
  <c r="BX637"/>
  <c r="BV637"/>
  <c r="BT637"/>
  <c r="BR637"/>
  <c r="BP637"/>
  <c r="BN637"/>
  <c r="DM637"/>
  <c r="DK637"/>
  <c r="DI637"/>
  <c r="DG637"/>
  <c r="DE637"/>
  <c r="DC637"/>
  <c r="DA637"/>
  <c r="CY637"/>
  <c r="CW637"/>
  <c r="CU637"/>
  <c r="CS637"/>
  <c r="CQ637"/>
  <c r="CO637"/>
  <c r="CM637"/>
  <c r="CA637"/>
  <c r="BY637"/>
  <c r="BW637"/>
  <c r="BU637"/>
  <c r="BS637"/>
  <c r="BQ637"/>
  <c r="BO637"/>
  <c r="DL624"/>
  <c r="DJ624"/>
  <c r="DH624"/>
  <c r="DB624"/>
  <c r="CZ624"/>
  <c r="CX624"/>
  <c r="CV624"/>
  <c r="CT624"/>
  <c r="CR624"/>
  <c r="CP624"/>
  <c r="CN624"/>
  <c r="CL624"/>
  <c r="CJ624"/>
  <c r="CH624"/>
  <c r="CF624"/>
  <c r="CD624"/>
  <c r="CB624"/>
  <c r="BZ624"/>
  <c r="BX624"/>
  <c r="BV624"/>
  <c r="BT624"/>
  <c r="BR624"/>
  <c r="BP624"/>
  <c r="BN624"/>
  <c r="DM624"/>
  <c r="DK624"/>
  <c r="DI624"/>
  <c r="DC624"/>
  <c r="DA624"/>
  <c r="CY624"/>
  <c r="CW624"/>
  <c r="CU624"/>
  <c r="CS624"/>
  <c r="CQ624"/>
  <c r="CO624"/>
  <c r="CM624"/>
  <c r="CK624"/>
  <c r="CI624"/>
  <c r="CG624"/>
  <c r="CE624"/>
  <c r="CC624"/>
  <c r="CA624"/>
  <c r="BY624"/>
  <c r="BW624"/>
  <c r="BU624"/>
  <c r="BS624"/>
  <c r="BQ624"/>
  <c r="BO624"/>
  <c r="V1459"/>
  <c r="H224"/>
  <c r="DP6"/>
  <c r="DP254"/>
  <c r="DQ254" s="1"/>
  <c r="DR254" s="1"/>
  <c r="DS254" s="1"/>
  <c r="DP253"/>
  <c r="DQ253" s="1"/>
  <c r="DR253" s="1"/>
  <c r="DS253" s="1"/>
  <c r="DQ423"/>
  <c r="DR423" s="1"/>
  <c r="DS423" s="1"/>
  <c r="DP390"/>
  <c r="DQ390" s="1"/>
  <c r="DR390" s="1"/>
  <c r="DS390" s="1"/>
  <c r="DP168"/>
  <c r="DQ168" s="1"/>
  <c r="DR168" s="1"/>
  <c r="DS168" s="1"/>
  <c r="DP51"/>
  <c r="DQ51" s="1"/>
  <c r="DR51" s="1"/>
  <c r="DS51" s="1"/>
  <c r="DQ212"/>
  <c r="DR212" s="1"/>
  <c r="DS212" s="1"/>
  <c r="DQ525"/>
  <c r="DR525" s="1"/>
  <c r="DS525" s="1"/>
  <c r="DQ213"/>
  <c r="DR213" s="1"/>
  <c r="DS213" s="1"/>
  <c r="DP177"/>
  <c r="DQ177" s="1"/>
  <c r="DR177" s="1"/>
  <c r="DS177" s="1"/>
  <c r="DP222"/>
  <c r="DQ222" s="1"/>
  <c r="DR222" s="1"/>
  <c r="DS222" s="1"/>
  <c r="DP636"/>
  <c r="DQ636" s="1"/>
  <c r="DR636" s="1"/>
  <c r="DS636" s="1"/>
  <c r="DQ623"/>
  <c r="DR623" s="1"/>
  <c r="DS623" s="1"/>
  <c r="DQ475"/>
  <c r="DR475" s="1"/>
  <c r="DS475" s="1"/>
  <c r="DP407"/>
  <c r="DQ407" s="1"/>
  <c r="DR407" s="1"/>
  <c r="DS407" s="1"/>
  <c r="DP120"/>
  <c r="DQ120" s="1"/>
  <c r="DR120" s="1"/>
  <c r="DS120" s="1"/>
  <c r="DQ764"/>
  <c r="DR764" s="1"/>
  <c r="DS764" s="1"/>
  <c r="DQ780"/>
  <c r="DR780" s="1"/>
  <c r="DS780" s="1"/>
  <c r="DQ748"/>
  <c r="DR748" s="1"/>
  <c r="DS748" s="1"/>
  <c r="DP134"/>
  <c r="DQ134" s="1"/>
  <c r="DR134" s="1"/>
  <c r="DS134" s="1"/>
  <c r="DO179"/>
  <c r="DO265"/>
  <c r="DN391"/>
  <c r="DO391" s="1"/>
  <c r="DN224"/>
  <c r="DO224" s="1"/>
  <c r="DN424"/>
  <c r="DN135"/>
  <c r="DO135" s="1"/>
  <c r="DN121"/>
  <c r="DO121" s="1"/>
  <c r="H625"/>
  <c r="DN624"/>
  <c r="DN206"/>
  <c r="DO206" s="1"/>
  <c r="DN266"/>
  <c r="DN459"/>
  <c r="DN408"/>
  <c r="Q1464"/>
  <c r="H638"/>
  <c r="DN637"/>
  <c r="DO637" s="1"/>
  <c r="O1464"/>
  <c r="N1464"/>
  <c r="L1464"/>
  <c r="P1464"/>
  <c r="M1464"/>
  <c r="DX15"/>
  <c r="DN103"/>
  <c r="DO103" s="1"/>
  <c r="DN223"/>
  <c r="DO223" s="1"/>
  <c r="S1462"/>
  <c r="U1462"/>
  <c r="W1462"/>
  <c r="Y1462"/>
  <c r="R1462"/>
  <c r="T1462"/>
  <c r="V1462"/>
  <c r="X1462"/>
  <c r="H270"/>
  <c r="H267"/>
  <c r="H782"/>
  <c r="H392"/>
  <c r="H460"/>
  <c r="H136"/>
  <c r="H53"/>
  <c r="H477"/>
  <c r="H527"/>
  <c r="H425"/>
  <c r="H409"/>
  <c r="H123"/>
  <c r="H104"/>
  <c r="H207"/>
  <c r="H215"/>
  <c r="H255"/>
  <c r="H181"/>
  <c r="H171"/>
  <c r="BN6"/>
  <c r="CE6"/>
  <c r="CC6"/>
  <c r="CA6"/>
  <c r="BY6"/>
  <c r="BW6"/>
  <c r="BU6"/>
  <c r="BS6"/>
  <c r="BQ6"/>
  <c r="BO6"/>
  <c r="CF6"/>
  <c r="CD6"/>
  <c r="CB6"/>
  <c r="BZ6"/>
  <c r="BX6"/>
  <c r="BV6"/>
  <c r="BT6"/>
  <c r="BR6"/>
  <c r="BP6"/>
  <c r="DL215" l="1"/>
  <c r="DJ215"/>
  <c r="DH215"/>
  <c r="DB215"/>
  <c r="CZ215"/>
  <c r="CX215"/>
  <c r="CV215"/>
  <c r="CT215"/>
  <c r="CR215"/>
  <c r="CP215"/>
  <c r="CN215"/>
  <c r="CL215"/>
  <c r="CJ215"/>
  <c r="CH215"/>
  <c r="CF215"/>
  <c r="CD215"/>
  <c r="CB215"/>
  <c r="BZ215"/>
  <c r="BX215"/>
  <c r="BV215"/>
  <c r="BT215"/>
  <c r="BR215"/>
  <c r="BP215"/>
  <c r="BN215"/>
  <c r="DM215"/>
  <c r="DK215"/>
  <c r="DI215"/>
  <c r="DC215"/>
  <c r="DA215"/>
  <c r="CY215"/>
  <c r="CW215"/>
  <c r="CU215"/>
  <c r="CS215"/>
  <c r="CQ215"/>
  <c r="CO215"/>
  <c r="CM215"/>
  <c r="CK215"/>
  <c r="CI215"/>
  <c r="CG215"/>
  <c r="CE215"/>
  <c r="CC215"/>
  <c r="CA215"/>
  <c r="BY215"/>
  <c r="BW215"/>
  <c r="BU215"/>
  <c r="BS215"/>
  <c r="BQ215"/>
  <c r="BO215"/>
  <c r="DL409"/>
  <c r="DJ409"/>
  <c r="DH409"/>
  <c r="DB409"/>
  <c r="CZ409"/>
  <c r="CX409"/>
  <c r="CV409"/>
  <c r="CT409"/>
  <c r="CR409"/>
  <c r="CP409"/>
  <c r="CN409"/>
  <c r="CL409"/>
  <c r="CJ409"/>
  <c r="CH409"/>
  <c r="CF409"/>
  <c r="CD409"/>
  <c r="CB409"/>
  <c r="BZ409"/>
  <c r="BX409"/>
  <c r="BV409"/>
  <c r="BT409"/>
  <c r="BR409"/>
  <c r="BP409"/>
  <c r="BN409"/>
  <c r="DM409"/>
  <c r="DK409"/>
  <c r="DI409"/>
  <c r="DC409"/>
  <c r="DA409"/>
  <c r="CY409"/>
  <c r="CW409"/>
  <c r="CU409"/>
  <c r="CS409"/>
  <c r="CQ409"/>
  <c r="CO409"/>
  <c r="CM409"/>
  <c r="CK409"/>
  <c r="CI409"/>
  <c r="CG409"/>
  <c r="CE409"/>
  <c r="CC409"/>
  <c r="CA409"/>
  <c r="BY409"/>
  <c r="BW409"/>
  <c r="BU409"/>
  <c r="BS409"/>
  <c r="BQ409"/>
  <c r="BO409"/>
  <c r="DL527"/>
  <c r="DJ527"/>
  <c r="DH527"/>
  <c r="DF527"/>
  <c r="DD527"/>
  <c r="CZ527"/>
  <c r="CX527"/>
  <c r="CV527"/>
  <c r="CT527"/>
  <c r="CR527"/>
  <c r="CP527"/>
  <c r="CN527"/>
  <c r="CL527"/>
  <c r="CJ527"/>
  <c r="CH527"/>
  <c r="CF527"/>
  <c r="CD527"/>
  <c r="CB527"/>
  <c r="BZ527"/>
  <c r="BX527"/>
  <c r="BV527"/>
  <c r="BT527"/>
  <c r="BR527"/>
  <c r="BP527"/>
  <c r="BN527"/>
  <c r="DM527"/>
  <c r="DK527"/>
  <c r="DI527"/>
  <c r="DG527"/>
  <c r="DE527"/>
  <c r="CY527"/>
  <c r="CW527"/>
  <c r="CU527"/>
  <c r="CS527"/>
  <c r="CQ527"/>
  <c r="CO527"/>
  <c r="CM527"/>
  <c r="CK527"/>
  <c r="CI527"/>
  <c r="CG527"/>
  <c r="CE527"/>
  <c r="CC527"/>
  <c r="CA527"/>
  <c r="BY527"/>
  <c r="BW527"/>
  <c r="BU527"/>
  <c r="BS527"/>
  <c r="BQ527"/>
  <c r="BO527"/>
  <c r="DL460"/>
  <c r="DJ460"/>
  <c r="DH460"/>
  <c r="DB460"/>
  <c r="CZ460"/>
  <c r="CX460"/>
  <c r="CV460"/>
  <c r="CT460"/>
  <c r="CR460"/>
  <c r="CP460"/>
  <c r="CN460"/>
  <c r="CL460"/>
  <c r="CJ460"/>
  <c r="CH460"/>
  <c r="CF460"/>
  <c r="CD460"/>
  <c r="CB460"/>
  <c r="BZ460"/>
  <c r="BX460"/>
  <c r="BV460"/>
  <c r="BT460"/>
  <c r="BR460"/>
  <c r="BP460"/>
  <c r="BN460"/>
  <c r="DM460"/>
  <c r="DK460"/>
  <c r="DI460"/>
  <c r="DC460"/>
  <c r="DA460"/>
  <c r="CY460"/>
  <c r="CW460"/>
  <c r="CU460"/>
  <c r="CS460"/>
  <c r="CQ460"/>
  <c r="CO460"/>
  <c r="CM460"/>
  <c r="CK460"/>
  <c r="CI460"/>
  <c r="CG460"/>
  <c r="CE460"/>
  <c r="CC460"/>
  <c r="CA460"/>
  <c r="BY460"/>
  <c r="BW460"/>
  <c r="BU460"/>
  <c r="BS460"/>
  <c r="BQ460"/>
  <c r="BO460"/>
  <c r="DL270"/>
  <c r="DJ270"/>
  <c r="DH270"/>
  <c r="DF270"/>
  <c r="DD270"/>
  <c r="DB270"/>
  <c r="CZ270"/>
  <c r="CX270"/>
  <c r="CV270"/>
  <c r="CT270"/>
  <c r="CR270"/>
  <c r="CP270"/>
  <c r="CN270"/>
  <c r="CL270"/>
  <c r="CJ270"/>
  <c r="CH270"/>
  <c r="CF270"/>
  <c r="CB270"/>
  <c r="BZ270"/>
  <c r="BX270"/>
  <c r="BV270"/>
  <c r="BT270"/>
  <c r="BR270"/>
  <c r="BP270"/>
  <c r="BN270"/>
  <c r="DM270"/>
  <c r="DK270"/>
  <c r="DI270"/>
  <c r="DG270"/>
  <c r="DE270"/>
  <c r="DC270"/>
  <c r="DA270"/>
  <c r="CY270"/>
  <c r="CW270"/>
  <c r="CU270"/>
  <c r="CS270"/>
  <c r="CQ270"/>
  <c r="CO270"/>
  <c r="CM270"/>
  <c r="CK270"/>
  <c r="CI270"/>
  <c r="CG270"/>
  <c r="CA270"/>
  <c r="BY270"/>
  <c r="BW270"/>
  <c r="BU270"/>
  <c r="BS270"/>
  <c r="BQ270"/>
  <c r="BO270"/>
  <c r="DL171"/>
  <c r="DJ171"/>
  <c r="DH171"/>
  <c r="DF171"/>
  <c r="DD171"/>
  <c r="DB171"/>
  <c r="CZ171"/>
  <c r="CX171"/>
  <c r="CV171"/>
  <c r="CT171"/>
  <c r="CR171"/>
  <c r="CP171"/>
  <c r="CL171"/>
  <c r="CB171"/>
  <c r="BZ171"/>
  <c r="BX171"/>
  <c r="BV171"/>
  <c r="BT171"/>
  <c r="BR171"/>
  <c r="BP171"/>
  <c r="BN171"/>
  <c r="DM171"/>
  <c r="DK171"/>
  <c r="DI171"/>
  <c r="DG171"/>
  <c r="DE171"/>
  <c r="DC171"/>
  <c r="DA171"/>
  <c r="CY171"/>
  <c r="CW171"/>
  <c r="CU171"/>
  <c r="CS171"/>
  <c r="CQ171"/>
  <c r="CO171"/>
  <c r="CM171"/>
  <c r="CA171"/>
  <c r="BY171"/>
  <c r="BW171"/>
  <c r="BU171"/>
  <c r="BS171"/>
  <c r="BQ171"/>
  <c r="BO171"/>
  <c r="DL255"/>
  <c r="DJ255"/>
  <c r="DH255"/>
  <c r="DF255"/>
  <c r="DD255"/>
  <c r="DB255"/>
  <c r="CZ255"/>
  <c r="CX255"/>
  <c r="CV255"/>
  <c r="CT255"/>
  <c r="CR255"/>
  <c r="CP255"/>
  <c r="CL255"/>
  <c r="CB255"/>
  <c r="BZ255"/>
  <c r="BX255"/>
  <c r="BV255"/>
  <c r="BT255"/>
  <c r="BR255"/>
  <c r="BP255"/>
  <c r="BN255"/>
  <c r="DM255"/>
  <c r="DK255"/>
  <c r="DI255"/>
  <c r="DG255"/>
  <c r="DE255"/>
  <c r="DC255"/>
  <c r="DA255"/>
  <c r="CY255"/>
  <c r="CW255"/>
  <c r="CU255"/>
  <c r="CS255"/>
  <c r="CQ255"/>
  <c r="CO255"/>
  <c r="CM255"/>
  <c r="CA255"/>
  <c r="BY255"/>
  <c r="BW255"/>
  <c r="BU255"/>
  <c r="BS255"/>
  <c r="BQ255"/>
  <c r="BO255"/>
  <c r="DL207"/>
  <c r="DJ207"/>
  <c r="DH207"/>
  <c r="DF207"/>
  <c r="DD207"/>
  <c r="DB207"/>
  <c r="CZ207"/>
  <c r="CX207"/>
  <c r="CV207"/>
  <c r="CT207"/>
  <c r="CR207"/>
  <c r="CP207"/>
  <c r="CL207"/>
  <c r="CB207"/>
  <c r="BZ207"/>
  <c r="BX207"/>
  <c r="BV207"/>
  <c r="BT207"/>
  <c r="BR207"/>
  <c r="BP207"/>
  <c r="BN207"/>
  <c r="DM207"/>
  <c r="DK207"/>
  <c r="DI207"/>
  <c r="DG207"/>
  <c r="DE207"/>
  <c r="DC207"/>
  <c r="DA207"/>
  <c r="CY207"/>
  <c r="CW207"/>
  <c r="CU207"/>
  <c r="CS207"/>
  <c r="CQ207"/>
  <c r="CO207"/>
  <c r="CM207"/>
  <c r="CA207"/>
  <c r="BY207"/>
  <c r="BW207"/>
  <c r="BU207"/>
  <c r="BS207"/>
  <c r="BQ207"/>
  <c r="BO207"/>
  <c r="DL123"/>
  <c r="DJ123"/>
  <c r="DH123"/>
  <c r="DB123"/>
  <c r="CZ123"/>
  <c r="CX123"/>
  <c r="CV123"/>
  <c r="CT123"/>
  <c r="CR123"/>
  <c r="CP123"/>
  <c r="CN123"/>
  <c r="CL123"/>
  <c r="CJ123"/>
  <c r="CH123"/>
  <c r="CF123"/>
  <c r="CD123"/>
  <c r="CB123"/>
  <c r="BZ123"/>
  <c r="BX123"/>
  <c r="BV123"/>
  <c r="BT123"/>
  <c r="BR123"/>
  <c r="BP123"/>
  <c r="BN123"/>
  <c r="DM123"/>
  <c r="DK123"/>
  <c r="DI123"/>
  <c r="DC123"/>
  <c r="DA123"/>
  <c r="CY123"/>
  <c r="CW123"/>
  <c r="CU123"/>
  <c r="CS123"/>
  <c r="CQ123"/>
  <c r="CO123"/>
  <c r="CM123"/>
  <c r="CK123"/>
  <c r="CI123"/>
  <c r="CG123"/>
  <c r="CE123"/>
  <c r="CC123"/>
  <c r="CA123"/>
  <c r="BY123"/>
  <c r="BW123"/>
  <c r="BU123"/>
  <c r="BS123"/>
  <c r="BQ123"/>
  <c r="BO123"/>
  <c r="DL425"/>
  <c r="DJ425"/>
  <c r="DH425"/>
  <c r="DB425"/>
  <c r="CZ425"/>
  <c r="CX425"/>
  <c r="CV425"/>
  <c r="CT425"/>
  <c r="CR425"/>
  <c r="CP425"/>
  <c r="CN425"/>
  <c r="CL425"/>
  <c r="CJ425"/>
  <c r="CH425"/>
  <c r="CF425"/>
  <c r="CD425"/>
  <c r="CB425"/>
  <c r="BZ425"/>
  <c r="BX425"/>
  <c r="BV425"/>
  <c r="BT425"/>
  <c r="BR425"/>
  <c r="BP425"/>
  <c r="BN425"/>
  <c r="DM425"/>
  <c r="DK425"/>
  <c r="DI425"/>
  <c r="DC425"/>
  <c r="DA425"/>
  <c r="CY425"/>
  <c r="CW425"/>
  <c r="CU425"/>
  <c r="CS425"/>
  <c r="CQ425"/>
  <c r="CO425"/>
  <c r="CM425"/>
  <c r="CK425"/>
  <c r="CI425"/>
  <c r="CG425"/>
  <c r="CE425"/>
  <c r="CC425"/>
  <c r="CA425"/>
  <c r="BY425"/>
  <c r="BW425"/>
  <c r="BU425"/>
  <c r="BS425"/>
  <c r="BQ425"/>
  <c r="BO425"/>
  <c r="DL477"/>
  <c r="DJ477"/>
  <c r="DH477"/>
  <c r="DB477"/>
  <c r="CZ477"/>
  <c r="CX477"/>
  <c r="CV477"/>
  <c r="CT477"/>
  <c r="CR477"/>
  <c r="CP477"/>
  <c r="CN477"/>
  <c r="CL477"/>
  <c r="CJ477"/>
  <c r="CH477"/>
  <c r="CF477"/>
  <c r="CD477"/>
  <c r="CB477"/>
  <c r="BZ477"/>
  <c r="BX477"/>
  <c r="BV477"/>
  <c r="BT477"/>
  <c r="BR477"/>
  <c r="BP477"/>
  <c r="BN477"/>
  <c r="DM477"/>
  <c r="DK477"/>
  <c r="DI477"/>
  <c r="DC477"/>
  <c r="DA477"/>
  <c r="CY477"/>
  <c r="CW477"/>
  <c r="CU477"/>
  <c r="CS477"/>
  <c r="CQ477"/>
  <c r="CO477"/>
  <c r="CM477"/>
  <c r="CK477"/>
  <c r="CI477"/>
  <c r="CG477"/>
  <c r="CE477"/>
  <c r="CC477"/>
  <c r="CA477"/>
  <c r="BY477"/>
  <c r="BW477"/>
  <c r="BU477"/>
  <c r="BS477"/>
  <c r="BQ477"/>
  <c r="BO477"/>
  <c r="DL136"/>
  <c r="DJ136"/>
  <c r="DH136"/>
  <c r="DF136"/>
  <c r="DD136"/>
  <c r="DB136"/>
  <c r="CZ136"/>
  <c r="CX136"/>
  <c r="CV136"/>
  <c r="CT136"/>
  <c r="CR136"/>
  <c r="CP136"/>
  <c r="CL136"/>
  <c r="CF136"/>
  <c r="CD136"/>
  <c r="CB136"/>
  <c r="BX136"/>
  <c r="BV136"/>
  <c r="BT136"/>
  <c r="BR136"/>
  <c r="BP136"/>
  <c r="BN136"/>
  <c r="DM136"/>
  <c r="DK136"/>
  <c r="DI136"/>
  <c r="DG136"/>
  <c r="DE136"/>
  <c r="DC136"/>
  <c r="DA136"/>
  <c r="CY136"/>
  <c r="CW136"/>
  <c r="CU136"/>
  <c r="CS136"/>
  <c r="CQ136"/>
  <c r="CO136"/>
  <c r="CM136"/>
  <c r="CE136"/>
  <c r="CC136"/>
  <c r="BW136"/>
  <c r="BU136"/>
  <c r="BS136"/>
  <c r="BQ136"/>
  <c r="BO136"/>
  <c r="DL392"/>
  <c r="DJ392"/>
  <c r="DH392"/>
  <c r="DB392"/>
  <c r="CZ392"/>
  <c r="CX392"/>
  <c r="CV392"/>
  <c r="CT392"/>
  <c r="CR392"/>
  <c r="CP392"/>
  <c r="CN392"/>
  <c r="CL392"/>
  <c r="CJ392"/>
  <c r="CH392"/>
  <c r="CF392"/>
  <c r="CD392"/>
  <c r="CB392"/>
  <c r="BZ392"/>
  <c r="BX392"/>
  <c r="BV392"/>
  <c r="BT392"/>
  <c r="BR392"/>
  <c r="BP392"/>
  <c r="BN392"/>
  <c r="DM392"/>
  <c r="DK392"/>
  <c r="DI392"/>
  <c r="DC392"/>
  <c r="DA392"/>
  <c r="CY392"/>
  <c r="CW392"/>
  <c r="CU392"/>
  <c r="CS392"/>
  <c r="CQ392"/>
  <c r="CO392"/>
  <c r="CM392"/>
  <c r="CK392"/>
  <c r="CI392"/>
  <c r="CG392"/>
  <c r="CE392"/>
  <c r="CC392"/>
  <c r="CA392"/>
  <c r="BY392"/>
  <c r="BW392"/>
  <c r="BU392"/>
  <c r="BS392"/>
  <c r="BQ392"/>
  <c r="BO392"/>
  <c r="DL267"/>
  <c r="DJ267"/>
  <c r="DH267"/>
  <c r="DF267"/>
  <c r="DD267"/>
  <c r="DB267"/>
  <c r="CZ267"/>
  <c r="CX267"/>
  <c r="CV267"/>
  <c r="CT267"/>
  <c r="CL267"/>
  <c r="CH267"/>
  <c r="CF267"/>
  <c r="CD267"/>
  <c r="BX267"/>
  <c r="BV267"/>
  <c r="BT267"/>
  <c r="BR267"/>
  <c r="BP267"/>
  <c r="BN267"/>
  <c r="DM267"/>
  <c r="DK267"/>
  <c r="DI267"/>
  <c r="DG267"/>
  <c r="DE267"/>
  <c r="DC267"/>
  <c r="DA267"/>
  <c r="CY267"/>
  <c r="CW267"/>
  <c r="CU267"/>
  <c r="CS267"/>
  <c r="CM267"/>
  <c r="CI267"/>
  <c r="CG267"/>
  <c r="CE267"/>
  <c r="CC267"/>
  <c r="BY267"/>
  <c r="BW267"/>
  <c r="BU267"/>
  <c r="BS267"/>
  <c r="BQ267"/>
  <c r="BO267"/>
  <c r="DL625"/>
  <c r="DJ625"/>
  <c r="DH625"/>
  <c r="DB625"/>
  <c r="CZ625"/>
  <c r="CX625"/>
  <c r="CV625"/>
  <c r="CT625"/>
  <c r="CR625"/>
  <c r="CP625"/>
  <c r="CN625"/>
  <c r="CL625"/>
  <c r="CJ625"/>
  <c r="CH625"/>
  <c r="CF625"/>
  <c r="CD625"/>
  <c r="CB625"/>
  <c r="BZ625"/>
  <c r="BX625"/>
  <c r="BV625"/>
  <c r="BT625"/>
  <c r="BR625"/>
  <c r="BP625"/>
  <c r="BN625"/>
  <c r="DM625"/>
  <c r="DK625"/>
  <c r="DI625"/>
  <c r="DC625"/>
  <c r="DA625"/>
  <c r="CY625"/>
  <c r="CW625"/>
  <c r="CU625"/>
  <c r="CS625"/>
  <c r="CQ625"/>
  <c r="CO625"/>
  <c r="CM625"/>
  <c r="CK625"/>
  <c r="CI625"/>
  <c r="CG625"/>
  <c r="CE625"/>
  <c r="CC625"/>
  <c r="CA625"/>
  <c r="BY625"/>
  <c r="BW625"/>
  <c r="BU625"/>
  <c r="BS625"/>
  <c r="BQ625"/>
  <c r="BO625"/>
  <c r="DL224"/>
  <c r="DJ224"/>
  <c r="DH224"/>
  <c r="DF224"/>
  <c r="DD224"/>
  <c r="DB224"/>
  <c r="CZ224"/>
  <c r="CX224"/>
  <c r="CV224"/>
  <c r="CT224"/>
  <c r="CR224"/>
  <c r="CP224"/>
  <c r="CL224"/>
  <c r="CB224"/>
  <c r="BZ224"/>
  <c r="BX224"/>
  <c r="BV224"/>
  <c r="BT224"/>
  <c r="BR224"/>
  <c r="BP224"/>
  <c r="BN224"/>
  <c r="DM224"/>
  <c r="DK224"/>
  <c r="DI224"/>
  <c r="DG224"/>
  <c r="DE224"/>
  <c r="DC224"/>
  <c r="DA224"/>
  <c r="CY224"/>
  <c r="CW224"/>
  <c r="CU224"/>
  <c r="CS224"/>
  <c r="CQ224"/>
  <c r="CO224"/>
  <c r="CM224"/>
  <c r="CA224"/>
  <c r="BY224"/>
  <c r="BW224"/>
  <c r="BU224"/>
  <c r="BS224"/>
  <c r="BQ224"/>
  <c r="BO224"/>
  <c r="DL181"/>
  <c r="DJ181"/>
  <c r="DH181"/>
  <c r="DF181"/>
  <c r="DD181"/>
  <c r="DB181"/>
  <c r="CZ181"/>
  <c r="CX181"/>
  <c r="CV181"/>
  <c r="CT181"/>
  <c r="CL181"/>
  <c r="CJ181"/>
  <c r="CH181"/>
  <c r="CB181"/>
  <c r="BZ181"/>
  <c r="BX181"/>
  <c r="BV181"/>
  <c r="BT181"/>
  <c r="BR181"/>
  <c r="BP181"/>
  <c r="BN181"/>
  <c r="DM181"/>
  <c r="DK181"/>
  <c r="DI181"/>
  <c r="DG181"/>
  <c r="DE181"/>
  <c r="DC181"/>
  <c r="DA181"/>
  <c r="CY181"/>
  <c r="CW181"/>
  <c r="CU181"/>
  <c r="CS181"/>
  <c r="CM181"/>
  <c r="CI181"/>
  <c r="CG181"/>
  <c r="CA181"/>
  <c r="BY181"/>
  <c r="BW181"/>
  <c r="BU181"/>
  <c r="BS181"/>
  <c r="BQ181"/>
  <c r="BO181"/>
  <c r="DL104"/>
  <c r="DJ104"/>
  <c r="DH104"/>
  <c r="DF104"/>
  <c r="DD104"/>
  <c r="DB104"/>
  <c r="CZ104"/>
  <c r="CX104"/>
  <c r="CV104"/>
  <c r="CT104"/>
  <c r="CR104"/>
  <c r="CP104"/>
  <c r="CL104"/>
  <c r="CB104"/>
  <c r="BZ104"/>
  <c r="BX104"/>
  <c r="BV104"/>
  <c r="BT104"/>
  <c r="BR104"/>
  <c r="BP104"/>
  <c r="BN104"/>
  <c r="DM104"/>
  <c r="DK104"/>
  <c r="DI104"/>
  <c r="DG104"/>
  <c r="DE104"/>
  <c r="DC104"/>
  <c r="DA104"/>
  <c r="CY104"/>
  <c r="CW104"/>
  <c r="CU104"/>
  <c r="CS104"/>
  <c r="CQ104"/>
  <c r="CO104"/>
  <c r="CM104"/>
  <c r="CC104"/>
  <c r="CA104"/>
  <c r="BY104"/>
  <c r="BW104"/>
  <c r="BU104"/>
  <c r="BS104"/>
  <c r="BQ104"/>
  <c r="BO104"/>
  <c r="DL53"/>
  <c r="DJ53"/>
  <c r="DH53"/>
  <c r="DF53"/>
  <c r="DD53"/>
  <c r="DB53"/>
  <c r="CZ53"/>
  <c r="CX53"/>
  <c r="CV53"/>
  <c r="CT53"/>
  <c r="CR53"/>
  <c r="CP53"/>
  <c r="CL53"/>
  <c r="CB53"/>
  <c r="BZ53"/>
  <c r="BX53"/>
  <c r="BV53"/>
  <c r="BT53"/>
  <c r="BR53"/>
  <c r="BP53"/>
  <c r="BN53"/>
  <c r="DM53"/>
  <c r="DK53"/>
  <c r="DI53"/>
  <c r="DG53"/>
  <c r="DE53"/>
  <c r="DC53"/>
  <c r="DA53"/>
  <c r="CY53"/>
  <c r="CW53"/>
  <c r="CU53"/>
  <c r="CS53"/>
  <c r="CQ53"/>
  <c r="CO53"/>
  <c r="CM53"/>
  <c r="CA53"/>
  <c r="BY53"/>
  <c r="BW53"/>
  <c r="BU53"/>
  <c r="BS53"/>
  <c r="BQ53"/>
  <c r="BO53"/>
  <c r="DM782"/>
  <c r="DK782"/>
  <c r="DI782"/>
  <c r="DC782"/>
  <c r="DA782"/>
  <c r="CY782"/>
  <c r="CW782"/>
  <c r="CU782"/>
  <c r="CS782"/>
  <c r="CQ782"/>
  <c r="CO782"/>
  <c r="CM782"/>
  <c r="CK782"/>
  <c r="CI782"/>
  <c r="CG782"/>
  <c r="CE782"/>
  <c r="CC782"/>
  <c r="CA782"/>
  <c r="BY782"/>
  <c r="BW782"/>
  <c r="BU782"/>
  <c r="BS782"/>
  <c r="BQ782"/>
  <c r="BO782"/>
  <c r="DL782"/>
  <c r="DJ782"/>
  <c r="DH782"/>
  <c r="DB782"/>
  <c r="CZ782"/>
  <c r="CX782"/>
  <c r="CV782"/>
  <c r="CT782"/>
  <c r="CR782"/>
  <c r="CP782"/>
  <c r="CN782"/>
  <c r="CL782"/>
  <c r="CJ782"/>
  <c r="CH782"/>
  <c r="CF782"/>
  <c r="CD782"/>
  <c r="CB782"/>
  <c r="BZ782"/>
  <c r="BX782"/>
  <c r="BV782"/>
  <c r="BT782"/>
  <c r="BR782"/>
  <c r="BP782"/>
  <c r="BN782"/>
  <c r="DL638"/>
  <c r="DJ638"/>
  <c r="DH638"/>
  <c r="DB638"/>
  <c r="CZ638"/>
  <c r="CX638"/>
  <c r="CV638"/>
  <c r="CT638"/>
  <c r="CR638"/>
  <c r="CP638"/>
  <c r="CN638"/>
  <c r="CL638"/>
  <c r="CJ638"/>
  <c r="CH638"/>
  <c r="CF638"/>
  <c r="CD638"/>
  <c r="CB638"/>
  <c r="BZ638"/>
  <c r="BX638"/>
  <c r="BV638"/>
  <c r="BT638"/>
  <c r="BR638"/>
  <c r="BP638"/>
  <c r="BN638"/>
  <c r="DM638"/>
  <c r="DK638"/>
  <c r="DI638"/>
  <c r="DC638"/>
  <c r="DA638"/>
  <c r="CY638"/>
  <c r="CW638"/>
  <c r="CU638"/>
  <c r="CS638"/>
  <c r="CQ638"/>
  <c r="CO638"/>
  <c r="CM638"/>
  <c r="CK638"/>
  <c r="CI638"/>
  <c r="CG638"/>
  <c r="CE638"/>
  <c r="CC638"/>
  <c r="CA638"/>
  <c r="BY638"/>
  <c r="BW638"/>
  <c r="BU638"/>
  <c r="BS638"/>
  <c r="BQ638"/>
  <c r="BO638"/>
  <c r="H225"/>
  <c r="DP223"/>
  <c r="DQ223" s="1"/>
  <c r="DR223" s="1"/>
  <c r="DS223" s="1"/>
  <c r="DP391"/>
  <c r="DQ391" s="1"/>
  <c r="DR391" s="1"/>
  <c r="DS391" s="1"/>
  <c r="DQ459"/>
  <c r="DR459" s="1"/>
  <c r="DS459" s="1"/>
  <c r="DP206"/>
  <c r="DQ206" s="1"/>
  <c r="DR206" s="1"/>
  <c r="DS206" s="1"/>
  <c r="DP121"/>
  <c r="DQ121" s="1"/>
  <c r="DR121" s="1"/>
  <c r="DS121" s="1"/>
  <c r="DP135"/>
  <c r="DQ135" s="1"/>
  <c r="DR135" s="1"/>
  <c r="DS135" s="1"/>
  <c r="DP224"/>
  <c r="DQ224" s="1"/>
  <c r="DR224" s="1"/>
  <c r="DS224" s="1"/>
  <c r="DP265"/>
  <c r="DQ265" s="1"/>
  <c r="DR265" s="1"/>
  <c r="DS265" s="1"/>
  <c r="DP179"/>
  <c r="DQ179" s="1"/>
  <c r="DR179" s="1"/>
  <c r="DS179" s="1"/>
  <c r="DP103"/>
  <c r="DQ103" s="1"/>
  <c r="DR103" s="1"/>
  <c r="DS103" s="1"/>
  <c r="DP637"/>
  <c r="DQ637" s="1"/>
  <c r="DR637" s="1"/>
  <c r="DS637" s="1"/>
  <c r="DQ408"/>
  <c r="DR408" s="1"/>
  <c r="DS408" s="1"/>
  <c r="DQ624"/>
  <c r="DR624" s="1"/>
  <c r="DS624" s="1"/>
  <c r="DQ424"/>
  <c r="DR424" s="1"/>
  <c r="DS424" s="1"/>
  <c r="DO266"/>
  <c r="DN123"/>
  <c r="DN136"/>
  <c r="DO136" s="1"/>
  <c r="DN392"/>
  <c r="DN270"/>
  <c r="DO270" s="1"/>
  <c r="H626"/>
  <c r="DN625"/>
  <c r="DN255"/>
  <c r="DO255" s="1"/>
  <c r="DN104"/>
  <c r="DO104" s="1"/>
  <c r="DN409"/>
  <c r="DN527"/>
  <c r="DN782"/>
  <c r="DQ782" s="1"/>
  <c r="DR782" s="1"/>
  <c r="DS782" s="1"/>
  <c r="H639"/>
  <c r="DN638"/>
  <c r="DX16"/>
  <c r="DN215"/>
  <c r="DQ215" s="1"/>
  <c r="DN171"/>
  <c r="DO171" s="1"/>
  <c r="O1466"/>
  <c r="L1466"/>
  <c r="P1466"/>
  <c r="R1466"/>
  <c r="T1466"/>
  <c r="V1466"/>
  <c r="X1466"/>
  <c r="M1466"/>
  <c r="Q1466"/>
  <c r="S1466"/>
  <c r="U1466"/>
  <c r="W1466"/>
  <c r="Y1466"/>
  <c r="N1466"/>
  <c r="K1466"/>
  <c r="DN207"/>
  <c r="DO207" s="1"/>
  <c r="K1461"/>
  <c r="P1463"/>
  <c r="Q1463"/>
  <c r="T1463"/>
  <c r="S1463"/>
  <c r="R1463"/>
  <c r="N1463"/>
  <c r="L1463"/>
  <c r="V1463"/>
  <c r="M1463"/>
  <c r="O1463"/>
  <c r="K1463"/>
  <c r="U1463"/>
  <c r="H269"/>
  <c r="DN267"/>
  <c r="H271"/>
  <c r="H410"/>
  <c r="H528"/>
  <c r="H54"/>
  <c r="H461"/>
  <c r="H172"/>
  <c r="H256"/>
  <c r="H105"/>
  <c r="H124"/>
  <c r="H426"/>
  <c r="H478"/>
  <c r="H137"/>
  <c r="H393"/>
  <c r="H182"/>
  <c r="DL393" l="1"/>
  <c r="DJ393"/>
  <c r="DH393"/>
  <c r="DB393"/>
  <c r="CZ393"/>
  <c r="CX393"/>
  <c r="CV393"/>
  <c r="CT393"/>
  <c r="CR393"/>
  <c r="CP393"/>
  <c r="CN393"/>
  <c r="CL393"/>
  <c r="CJ393"/>
  <c r="CH393"/>
  <c r="CF393"/>
  <c r="CD393"/>
  <c r="CB393"/>
  <c r="BZ393"/>
  <c r="BX393"/>
  <c r="BV393"/>
  <c r="BT393"/>
  <c r="BR393"/>
  <c r="BP393"/>
  <c r="BN393"/>
  <c r="DM393"/>
  <c r="DK393"/>
  <c r="DI393"/>
  <c r="DC393"/>
  <c r="DA393"/>
  <c r="CY393"/>
  <c r="CW393"/>
  <c r="CU393"/>
  <c r="CS393"/>
  <c r="CQ393"/>
  <c r="CO393"/>
  <c r="CM393"/>
  <c r="CK393"/>
  <c r="CI393"/>
  <c r="CG393"/>
  <c r="CE393"/>
  <c r="CC393"/>
  <c r="CA393"/>
  <c r="BY393"/>
  <c r="BW393"/>
  <c r="BU393"/>
  <c r="BS393"/>
  <c r="BQ393"/>
  <c r="BO393"/>
  <c r="DL124"/>
  <c r="DJ124"/>
  <c r="DH124"/>
  <c r="DB124"/>
  <c r="CZ124"/>
  <c r="CX124"/>
  <c r="CV124"/>
  <c r="CT124"/>
  <c r="CR124"/>
  <c r="CP124"/>
  <c r="CN124"/>
  <c r="CL124"/>
  <c r="CJ124"/>
  <c r="CH124"/>
  <c r="CF124"/>
  <c r="CD124"/>
  <c r="CB124"/>
  <c r="BZ124"/>
  <c r="BX124"/>
  <c r="BV124"/>
  <c r="BT124"/>
  <c r="BR124"/>
  <c r="BP124"/>
  <c r="BN124"/>
  <c r="DM124"/>
  <c r="DK124"/>
  <c r="DI124"/>
  <c r="DC124"/>
  <c r="DA124"/>
  <c r="CY124"/>
  <c r="CW124"/>
  <c r="CU124"/>
  <c r="CS124"/>
  <c r="CQ124"/>
  <c r="CO124"/>
  <c r="CM124"/>
  <c r="CK124"/>
  <c r="CI124"/>
  <c r="CG124"/>
  <c r="CE124"/>
  <c r="CC124"/>
  <c r="CA124"/>
  <c r="BY124"/>
  <c r="BW124"/>
  <c r="BU124"/>
  <c r="BS124"/>
  <c r="BQ124"/>
  <c r="BO124"/>
  <c r="DL461"/>
  <c r="DJ461"/>
  <c r="DH461"/>
  <c r="DB461"/>
  <c r="CZ461"/>
  <c r="CX461"/>
  <c r="CV461"/>
  <c r="CT461"/>
  <c r="CR461"/>
  <c r="CP461"/>
  <c r="CN461"/>
  <c r="CL461"/>
  <c r="CJ461"/>
  <c r="CH461"/>
  <c r="CF461"/>
  <c r="CD461"/>
  <c r="CB461"/>
  <c r="BZ461"/>
  <c r="BX461"/>
  <c r="BV461"/>
  <c r="BT461"/>
  <c r="BR461"/>
  <c r="BP461"/>
  <c r="BN461"/>
  <c r="DM461"/>
  <c r="DK461"/>
  <c r="DI461"/>
  <c r="DC461"/>
  <c r="DA461"/>
  <c r="CY461"/>
  <c r="CW461"/>
  <c r="CU461"/>
  <c r="CS461"/>
  <c r="CQ461"/>
  <c r="CO461"/>
  <c r="CM461"/>
  <c r="CK461"/>
  <c r="CI461"/>
  <c r="CG461"/>
  <c r="CE461"/>
  <c r="CC461"/>
  <c r="CA461"/>
  <c r="BY461"/>
  <c r="BW461"/>
  <c r="BU461"/>
  <c r="BS461"/>
  <c r="BQ461"/>
  <c r="BO461"/>
  <c r="DL182"/>
  <c r="DJ182"/>
  <c r="DH182"/>
  <c r="DF182"/>
  <c r="DD182"/>
  <c r="DB182"/>
  <c r="CZ182"/>
  <c r="CX182"/>
  <c r="CV182"/>
  <c r="CT182"/>
  <c r="CR182"/>
  <c r="CP182"/>
  <c r="CN182"/>
  <c r="CL182"/>
  <c r="CF182"/>
  <c r="CD182"/>
  <c r="CB182"/>
  <c r="BZ182"/>
  <c r="BX182"/>
  <c r="BV182"/>
  <c r="BT182"/>
  <c r="BR182"/>
  <c r="BP182"/>
  <c r="BN182"/>
  <c r="DM182"/>
  <c r="DK182"/>
  <c r="DI182"/>
  <c r="DG182"/>
  <c r="DE182"/>
  <c r="DC182"/>
  <c r="DA182"/>
  <c r="CY182"/>
  <c r="CW182"/>
  <c r="CU182"/>
  <c r="CQ182"/>
  <c r="CO182"/>
  <c r="CM182"/>
  <c r="CK182"/>
  <c r="CE182"/>
  <c r="CC182"/>
  <c r="CA182"/>
  <c r="BY182"/>
  <c r="BW182"/>
  <c r="BU182"/>
  <c r="BS182"/>
  <c r="BQ182"/>
  <c r="BO182"/>
  <c r="DL137"/>
  <c r="DJ137"/>
  <c r="DH137"/>
  <c r="DF137"/>
  <c r="DD137"/>
  <c r="DB137"/>
  <c r="CZ137"/>
  <c r="CX137"/>
  <c r="CV137"/>
  <c r="CT137"/>
  <c r="CR137"/>
  <c r="CP137"/>
  <c r="CL137"/>
  <c r="CJ137"/>
  <c r="CH137"/>
  <c r="CF137"/>
  <c r="CD137"/>
  <c r="CB137"/>
  <c r="BZ137"/>
  <c r="BT137"/>
  <c r="BR137"/>
  <c r="BP137"/>
  <c r="BN137"/>
  <c r="DM137"/>
  <c r="DK137"/>
  <c r="DI137"/>
  <c r="DG137"/>
  <c r="DE137"/>
  <c r="DC137"/>
  <c r="DA137"/>
  <c r="CY137"/>
  <c r="CW137"/>
  <c r="CU137"/>
  <c r="CS137"/>
  <c r="CQ137"/>
  <c r="CO137"/>
  <c r="CM137"/>
  <c r="CK137"/>
  <c r="CI137"/>
  <c r="CG137"/>
  <c r="CE137"/>
  <c r="CC137"/>
  <c r="CA137"/>
  <c r="BY137"/>
  <c r="BU137"/>
  <c r="BS137"/>
  <c r="BQ137"/>
  <c r="BO137"/>
  <c r="DL426"/>
  <c r="DJ426"/>
  <c r="DH426"/>
  <c r="DB426"/>
  <c r="CZ426"/>
  <c r="CX426"/>
  <c r="CV426"/>
  <c r="CT426"/>
  <c r="CR426"/>
  <c r="CP426"/>
  <c r="CN426"/>
  <c r="CL426"/>
  <c r="CJ426"/>
  <c r="CH426"/>
  <c r="CF426"/>
  <c r="CD426"/>
  <c r="CB426"/>
  <c r="BZ426"/>
  <c r="BX426"/>
  <c r="BV426"/>
  <c r="BT426"/>
  <c r="BR426"/>
  <c r="BP426"/>
  <c r="BN426"/>
  <c r="DM426"/>
  <c r="DK426"/>
  <c r="DI426"/>
  <c r="DC426"/>
  <c r="DA426"/>
  <c r="CY426"/>
  <c r="CW426"/>
  <c r="CU426"/>
  <c r="CS426"/>
  <c r="CQ426"/>
  <c r="CO426"/>
  <c r="CM426"/>
  <c r="CK426"/>
  <c r="CI426"/>
  <c r="CG426"/>
  <c r="CE426"/>
  <c r="CC426"/>
  <c r="CA426"/>
  <c r="BY426"/>
  <c r="BW426"/>
  <c r="BU426"/>
  <c r="BS426"/>
  <c r="BQ426"/>
  <c r="BO426"/>
  <c r="DL105"/>
  <c r="DJ105"/>
  <c r="DH105"/>
  <c r="DF105"/>
  <c r="DD105"/>
  <c r="DB105"/>
  <c r="CZ105"/>
  <c r="CX105"/>
  <c r="CV105"/>
  <c r="CT105"/>
  <c r="CR105"/>
  <c r="CP105"/>
  <c r="CL105"/>
  <c r="CF105"/>
  <c r="CD105"/>
  <c r="BX105"/>
  <c r="BV105"/>
  <c r="BT105"/>
  <c r="BR105"/>
  <c r="BP105"/>
  <c r="BN105"/>
  <c r="DM105"/>
  <c r="DK105"/>
  <c r="DI105"/>
  <c r="DG105"/>
  <c r="DE105"/>
  <c r="DC105"/>
  <c r="DA105"/>
  <c r="CY105"/>
  <c r="CW105"/>
  <c r="CU105"/>
  <c r="CS105"/>
  <c r="CQ105"/>
  <c r="CO105"/>
  <c r="CM105"/>
  <c r="CE105"/>
  <c r="BW105"/>
  <c r="BU105"/>
  <c r="BS105"/>
  <c r="BQ105"/>
  <c r="BO105"/>
  <c r="DL172"/>
  <c r="DJ172"/>
  <c r="DH172"/>
  <c r="DF172"/>
  <c r="DD172"/>
  <c r="DB172"/>
  <c r="CZ172"/>
  <c r="CX172"/>
  <c r="CV172"/>
  <c r="CT172"/>
  <c r="CN172"/>
  <c r="CL172"/>
  <c r="CJ172"/>
  <c r="CH172"/>
  <c r="CF172"/>
  <c r="CD172"/>
  <c r="CB172"/>
  <c r="BZ172"/>
  <c r="BX172"/>
  <c r="BV172"/>
  <c r="BT172"/>
  <c r="BR172"/>
  <c r="BP172"/>
  <c r="BN172"/>
  <c r="DM172"/>
  <c r="DK172"/>
  <c r="DI172"/>
  <c r="DG172"/>
  <c r="DE172"/>
  <c r="DC172"/>
  <c r="DA172"/>
  <c r="CY172"/>
  <c r="CW172"/>
  <c r="CU172"/>
  <c r="CM172"/>
  <c r="CK172"/>
  <c r="CI172"/>
  <c r="CG172"/>
  <c r="CE172"/>
  <c r="CC172"/>
  <c r="CA172"/>
  <c r="BY172"/>
  <c r="BW172"/>
  <c r="BU172"/>
  <c r="BS172"/>
  <c r="BQ172"/>
  <c r="BO172"/>
  <c r="DL54"/>
  <c r="DJ54"/>
  <c r="DH54"/>
  <c r="DF54"/>
  <c r="DD54"/>
  <c r="DB54"/>
  <c r="CZ54"/>
  <c r="CX54"/>
  <c r="CV54"/>
  <c r="CT54"/>
  <c r="CR54"/>
  <c r="CP54"/>
  <c r="CL54"/>
  <c r="CB54"/>
  <c r="BZ54"/>
  <c r="BX54"/>
  <c r="BV54"/>
  <c r="BT54"/>
  <c r="BR54"/>
  <c r="BP54"/>
  <c r="BN54"/>
  <c r="DM54"/>
  <c r="DK54"/>
  <c r="DI54"/>
  <c r="DG54"/>
  <c r="DE54"/>
  <c r="DC54"/>
  <c r="DA54"/>
  <c r="CY54"/>
  <c r="CW54"/>
  <c r="CU54"/>
  <c r="CS54"/>
  <c r="CQ54"/>
  <c r="CO54"/>
  <c r="CM54"/>
  <c r="CA54"/>
  <c r="BY54"/>
  <c r="BW54"/>
  <c r="BU54"/>
  <c r="BS54"/>
  <c r="BQ54"/>
  <c r="BO54"/>
  <c r="DL410"/>
  <c r="DJ410"/>
  <c r="DH410"/>
  <c r="DB410"/>
  <c r="CZ410"/>
  <c r="CX410"/>
  <c r="CV410"/>
  <c r="CT410"/>
  <c r="CR410"/>
  <c r="CP410"/>
  <c r="CN410"/>
  <c r="CL410"/>
  <c r="CJ410"/>
  <c r="CH410"/>
  <c r="CF410"/>
  <c r="CD410"/>
  <c r="CB410"/>
  <c r="BZ410"/>
  <c r="BX410"/>
  <c r="BV410"/>
  <c r="BT410"/>
  <c r="BR410"/>
  <c r="BP410"/>
  <c r="BN410"/>
  <c r="DM410"/>
  <c r="DK410"/>
  <c r="DI410"/>
  <c r="DC410"/>
  <c r="DA410"/>
  <c r="CY410"/>
  <c r="CW410"/>
  <c r="CU410"/>
  <c r="CS410"/>
  <c r="CQ410"/>
  <c r="CO410"/>
  <c r="CM410"/>
  <c r="CK410"/>
  <c r="CI410"/>
  <c r="CG410"/>
  <c r="CE410"/>
  <c r="CC410"/>
  <c r="CA410"/>
  <c r="BY410"/>
  <c r="BW410"/>
  <c r="BU410"/>
  <c r="BS410"/>
  <c r="BQ410"/>
  <c r="BO410"/>
  <c r="DL271"/>
  <c r="DJ271"/>
  <c r="DH271"/>
  <c r="DF271"/>
  <c r="DD271"/>
  <c r="DB271"/>
  <c r="CZ271"/>
  <c r="CX271"/>
  <c r="CV271"/>
  <c r="CT271"/>
  <c r="CR271"/>
  <c r="CP271"/>
  <c r="CN271"/>
  <c r="CL271"/>
  <c r="CJ271"/>
  <c r="CD271"/>
  <c r="CB271"/>
  <c r="BZ271"/>
  <c r="BX271"/>
  <c r="BV271"/>
  <c r="BT271"/>
  <c r="BR271"/>
  <c r="BP271"/>
  <c r="BN271"/>
  <c r="DM271"/>
  <c r="DK271"/>
  <c r="DI271"/>
  <c r="DG271"/>
  <c r="DE271"/>
  <c r="DC271"/>
  <c r="DA271"/>
  <c r="CY271"/>
  <c r="CW271"/>
  <c r="CU271"/>
  <c r="CQ271"/>
  <c r="CO271"/>
  <c r="CM271"/>
  <c r="CK271"/>
  <c r="CE271"/>
  <c r="CC271"/>
  <c r="CA271"/>
  <c r="BY271"/>
  <c r="BW271"/>
  <c r="BU271"/>
  <c r="BS271"/>
  <c r="BQ271"/>
  <c r="BO271"/>
  <c r="DL269"/>
  <c r="DJ269"/>
  <c r="DH269"/>
  <c r="DF269"/>
  <c r="DD269"/>
  <c r="DB269"/>
  <c r="CZ269"/>
  <c r="CX269"/>
  <c r="CV269"/>
  <c r="CT269"/>
  <c r="CP269"/>
  <c r="CN269"/>
  <c r="CL269"/>
  <c r="CJ269"/>
  <c r="CH269"/>
  <c r="CF269"/>
  <c r="CD269"/>
  <c r="CB269"/>
  <c r="BZ269"/>
  <c r="BX269"/>
  <c r="BV269"/>
  <c r="BT269"/>
  <c r="BR269"/>
  <c r="BP269"/>
  <c r="BN269"/>
  <c r="DM269"/>
  <c r="DK269"/>
  <c r="DI269"/>
  <c r="DG269"/>
  <c r="DE269"/>
  <c r="DC269"/>
  <c r="DA269"/>
  <c r="CY269"/>
  <c r="CW269"/>
  <c r="CU269"/>
  <c r="CS269"/>
  <c r="CQ269"/>
  <c r="CO269"/>
  <c r="CM269"/>
  <c r="CK269"/>
  <c r="CI269"/>
  <c r="CG269"/>
  <c r="CE269"/>
  <c r="CC269"/>
  <c r="CA269"/>
  <c r="BY269"/>
  <c r="BW269"/>
  <c r="BU269"/>
  <c r="BS269"/>
  <c r="BQ269"/>
  <c r="BO269"/>
  <c r="DL639"/>
  <c r="DJ639"/>
  <c r="DH639"/>
  <c r="DB639"/>
  <c r="CZ639"/>
  <c r="CX639"/>
  <c r="CV639"/>
  <c r="CT639"/>
  <c r="CR639"/>
  <c r="CP639"/>
  <c r="CN639"/>
  <c r="CL639"/>
  <c r="CJ639"/>
  <c r="CH639"/>
  <c r="CF639"/>
  <c r="CD639"/>
  <c r="CB639"/>
  <c r="BZ639"/>
  <c r="BX639"/>
  <c r="BV639"/>
  <c r="BT639"/>
  <c r="BR639"/>
  <c r="BP639"/>
  <c r="BN639"/>
  <c r="DM639"/>
  <c r="DK639"/>
  <c r="DI639"/>
  <c r="DC639"/>
  <c r="DA639"/>
  <c r="CY639"/>
  <c r="CW639"/>
  <c r="CU639"/>
  <c r="CS639"/>
  <c r="CQ639"/>
  <c r="CO639"/>
  <c r="CM639"/>
  <c r="CK639"/>
  <c r="CI639"/>
  <c r="CG639"/>
  <c r="CE639"/>
  <c r="CC639"/>
  <c r="CA639"/>
  <c r="BY639"/>
  <c r="BW639"/>
  <c r="BU639"/>
  <c r="BS639"/>
  <c r="BQ639"/>
  <c r="BO639"/>
  <c r="DL626"/>
  <c r="DJ626"/>
  <c r="DH626"/>
  <c r="DB626"/>
  <c r="CZ626"/>
  <c r="CX626"/>
  <c r="CV626"/>
  <c r="CT626"/>
  <c r="CR626"/>
  <c r="CP626"/>
  <c r="CN626"/>
  <c r="CL626"/>
  <c r="CJ626"/>
  <c r="CH626"/>
  <c r="CF626"/>
  <c r="CD626"/>
  <c r="CB626"/>
  <c r="BZ626"/>
  <c r="BX626"/>
  <c r="BV626"/>
  <c r="BT626"/>
  <c r="BR626"/>
  <c r="BP626"/>
  <c r="BN626"/>
  <c r="DM626"/>
  <c r="DK626"/>
  <c r="DI626"/>
  <c r="DC626"/>
  <c r="DA626"/>
  <c r="CY626"/>
  <c r="CW626"/>
  <c r="CU626"/>
  <c r="CS626"/>
  <c r="CQ626"/>
  <c r="CO626"/>
  <c r="CM626"/>
  <c r="CK626"/>
  <c r="CI626"/>
  <c r="CG626"/>
  <c r="CE626"/>
  <c r="CC626"/>
  <c r="CA626"/>
  <c r="BY626"/>
  <c r="BW626"/>
  <c r="BU626"/>
  <c r="BS626"/>
  <c r="BQ626"/>
  <c r="BO626"/>
  <c r="DL225"/>
  <c r="DJ225"/>
  <c r="DH225"/>
  <c r="DF225"/>
  <c r="DD225"/>
  <c r="DB225"/>
  <c r="CZ225"/>
  <c r="CX225"/>
  <c r="CV225"/>
  <c r="CT225"/>
  <c r="CR225"/>
  <c r="CP225"/>
  <c r="CL225"/>
  <c r="CB225"/>
  <c r="BZ225"/>
  <c r="BX225"/>
  <c r="BV225"/>
  <c r="BT225"/>
  <c r="BR225"/>
  <c r="BP225"/>
  <c r="BN225"/>
  <c r="DM225"/>
  <c r="DK225"/>
  <c r="DI225"/>
  <c r="DG225"/>
  <c r="DE225"/>
  <c r="DC225"/>
  <c r="DA225"/>
  <c r="CY225"/>
  <c r="CW225"/>
  <c r="CU225"/>
  <c r="CS225"/>
  <c r="CQ225"/>
  <c r="CO225"/>
  <c r="CM225"/>
  <c r="CA225"/>
  <c r="BY225"/>
  <c r="BW225"/>
  <c r="BU225"/>
  <c r="BS225"/>
  <c r="BQ225"/>
  <c r="BO225"/>
  <c r="DL478"/>
  <c r="DJ478"/>
  <c r="DH478"/>
  <c r="DB478"/>
  <c r="CZ478"/>
  <c r="CX478"/>
  <c r="CV478"/>
  <c r="CT478"/>
  <c r="CR478"/>
  <c r="CP478"/>
  <c r="CN478"/>
  <c r="CL478"/>
  <c r="CJ478"/>
  <c r="CH478"/>
  <c r="CF478"/>
  <c r="CD478"/>
  <c r="CB478"/>
  <c r="BZ478"/>
  <c r="BX478"/>
  <c r="BV478"/>
  <c r="BT478"/>
  <c r="BR478"/>
  <c r="BP478"/>
  <c r="BN478"/>
  <c r="DM478"/>
  <c r="DK478"/>
  <c r="DI478"/>
  <c r="DC478"/>
  <c r="DA478"/>
  <c r="CY478"/>
  <c r="CW478"/>
  <c r="CU478"/>
  <c r="CS478"/>
  <c r="CQ478"/>
  <c r="CO478"/>
  <c r="CM478"/>
  <c r="CK478"/>
  <c r="CI478"/>
  <c r="CG478"/>
  <c r="CE478"/>
  <c r="CC478"/>
  <c r="CA478"/>
  <c r="BY478"/>
  <c r="BW478"/>
  <c r="BU478"/>
  <c r="BS478"/>
  <c r="BQ478"/>
  <c r="BO478"/>
  <c r="DL256"/>
  <c r="DJ256"/>
  <c r="DH256"/>
  <c r="DF256"/>
  <c r="DD256"/>
  <c r="DB256"/>
  <c r="CZ256"/>
  <c r="CX256"/>
  <c r="CV256"/>
  <c r="CT256"/>
  <c r="CR256"/>
  <c r="CP256"/>
  <c r="CL256"/>
  <c r="CB256"/>
  <c r="BZ256"/>
  <c r="BX256"/>
  <c r="BV256"/>
  <c r="BT256"/>
  <c r="BR256"/>
  <c r="BP256"/>
  <c r="BN256"/>
  <c r="DM256"/>
  <c r="DK256"/>
  <c r="DI256"/>
  <c r="DG256"/>
  <c r="DE256"/>
  <c r="DC256"/>
  <c r="DA256"/>
  <c r="CY256"/>
  <c r="CW256"/>
  <c r="CU256"/>
  <c r="CS256"/>
  <c r="CQ256"/>
  <c r="CO256"/>
  <c r="CM256"/>
  <c r="CA256"/>
  <c r="BY256"/>
  <c r="BW256"/>
  <c r="BU256"/>
  <c r="BS256"/>
  <c r="BQ256"/>
  <c r="BO256"/>
  <c r="DL528"/>
  <c r="DJ528"/>
  <c r="DH528"/>
  <c r="DF528"/>
  <c r="DD528"/>
  <c r="CZ528"/>
  <c r="CX528"/>
  <c r="CV528"/>
  <c r="CT528"/>
  <c r="CR528"/>
  <c r="CP528"/>
  <c r="CN528"/>
  <c r="CL528"/>
  <c r="CJ528"/>
  <c r="CH528"/>
  <c r="CF528"/>
  <c r="CD528"/>
  <c r="CB528"/>
  <c r="BZ528"/>
  <c r="BX528"/>
  <c r="BV528"/>
  <c r="BT528"/>
  <c r="BR528"/>
  <c r="BP528"/>
  <c r="BN528"/>
  <c r="DM528"/>
  <c r="DK528"/>
  <c r="DI528"/>
  <c r="DG528"/>
  <c r="DE528"/>
  <c r="CY528"/>
  <c r="CW528"/>
  <c r="CU528"/>
  <c r="CS528"/>
  <c r="CQ528"/>
  <c r="CO528"/>
  <c r="CM528"/>
  <c r="CK528"/>
  <c r="CI528"/>
  <c r="CG528"/>
  <c r="CE528"/>
  <c r="CC528"/>
  <c r="CA528"/>
  <c r="BY528"/>
  <c r="BW528"/>
  <c r="BU528"/>
  <c r="BS528"/>
  <c r="BQ528"/>
  <c r="BO528"/>
  <c r="H272"/>
  <c r="DN225"/>
  <c r="DO225" s="1"/>
  <c r="DP225" s="1"/>
  <c r="DQ225" s="1"/>
  <c r="DR225" s="1"/>
  <c r="DS225" s="1"/>
  <c r="H226"/>
  <c r="DQ638"/>
  <c r="DR638" s="1"/>
  <c r="DS638" s="1"/>
  <c r="DQ409"/>
  <c r="DR409" s="1"/>
  <c r="DS409" s="1"/>
  <c r="DP104"/>
  <c r="DQ104" s="1"/>
  <c r="DR104" s="1"/>
  <c r="DS104" s="1"/>
  <c r="DQ625"/>
  <c r="DR625" s="1"/>
  <c r="DS625" s="1"/>
  <c r="DQ392"/>
  <c r="DR392" s="1"/>
  <c r="DS392" s="1"/>
  <c r="DP136"/>
  <c r="DQ136" s="1"/>
  <c r="DR136" s="1"/>
  <c r="DS136" s="1"/>
  <c r="DP266"/>
  <c r="DQ266" s="1"/>
  <c r="DR266" s="1"/>
  <c r="DS266" s="1"/>
  <c r="DP207"/>
  <c r="DQ207" s="1"/>
  <c r="DR207" s="1"/>
  <c r="DS207" s="1"/>
  <c r="DP171"/>
  <c r="DQ171" s="1"/>
  <c r="DR171" s="1"/>
  <c r="DS171" s="1"/>
  <c r="DQ527"/>
  <c r="DR527" s="1"/>
  <c r="DS527" s="1"/>
  <c r="DP255"/>
  <c r="DQ255" s="1"/>
  <c r="DR255" s="1"/>
  <c r="DS255" s="1"/>
  <c r="DP270"/>
  <c r="DQ270" s="1"/>
  <c r="DR270" s="1"/>
  <c r="DS270" s="1"/>
  <c r="DQ123"/>
  <c r="DR123" s="1"/>
  <c r="DS123" s="1"/>
  <c r="AL1465"/>
  <c r="AN1465"/>
  <c r="AK1465"/>
  <c r="AM1465"/>
  <c r="DO267"/>
  <c r="DN393"/>
  <c r="DN124"/>
  <c r="DN256"/>
  <c r="DO256" s="1"/>
  <c r="DN461"/>
  <c r="DN410"/>
  <c r="DN426"/>
  <c r="DN105"/>
  <c r="DO105" s="1"/>
  <c r="DN528"/>
  <c r="H627"/>
  <c r="DN626"/>
  <c r="H640"/>
  <c r="DN639"/>
  <c r="DX17"/>
  <c r="DN478"/>
  <c r="DQ478" s="1"/>
  <c r="DR215"/>
  <c r="DS215" s="1"/>
  <c r="R1460"/>
  <c r="DN54"/>
  <c r="DO54" s="1"/>
  <c r="M1461"/>
  <c r="Q1461"/>
  <c r="S1461"/>
  <c r="U1461"/>
  <c r="W1461"/>
  <c r="Y1461"/>
  <c r="N1461"/>
  <c r="O1461"/>
  <c r="L1461"/>
  <c r="P1461"/>
  <c r="R1461"/>
  <c r="T1461"/>
  <c r="V1461"/>
  <c r="X1461"/>
  <c r="DN269"/>
  <c r="AG1465"/>
  <c r="AD1465"/>
  <c r="AH1465"/>
  <c r="AC1465"/>
  <c r="AE1465"/>
  <c r="AF1465"/>
  <c r="K1460"/>
  <c r="P1460"/>
  <c r="O1460"/>
  <c r="Q1460"/>
  <c r="Y1460"/>
  <c r="S1460"/>
  <c r="W1460"/>
  <c r="DN137"/>
  <c r="DO137" s="1"/>
  <c r="K1462"/>
  <c r="Q1462"/>
  <c r="P1462"/>
  <c r="N1462"/>
  <c r="O1462"/>
  <c r="L1462"/>
  <c r="M1462"/>
  <c r="T1460"/>
  <c r="V1460"/>
  <c r="N1460"/>
  <c r="L1460"/>
  <c r="U1460"/>
  <c r="X1460"/>
  <c r="M1460"/>
  <c r="DO269"/>
  <c r="H427"/>
  <c r="H259"/>
  <c r="H462"/>
  <c r="H529"/>
  <c r="H394"/>
  <c r="H138"/>
  <c r="H139"/>
  <c r="H479"/>
  <c r="H125"/>
  <c r="H107"/>
  <c r="H173"/>
  <c r="H55"/>
  <c r="H411"/>
  <c r="H183"/>
  <c r="DL411" l="1"/>
  <c r="DJ411"/>
  <c r="DH411"/>
  <c r="DB411"/>
  <c r="CZ411"/>
  <c r="CX411"/>
  <c r="CV411"/>
  <c r="CT411"/>
  <c r="CR411"/>
  <c r="CP411"/>
  <c r="CN411"/>
  <c r="CL411"/>
  <c r="CJ411"/>
  <c r="CH411"/>
  <c r="CF411"/>
  <c r="CD411"/>
  <c r="CB411"/>
  <c r="BZ411"/>
  <c r="BX411"/>
  <c r="BV411"/>
  <c r="BT411"/>
  <c r="BR411"/>
  <c r="BP411"/>
  <c r="BN411"/>
  <c r="DM411"/>
  <c r="DK411"/>
  <c r="DI411"/>
  <c r="DC411"/>
  <c r="DA411"/>
  <c r="CY411"/>
  <c r="CW411"/>
  <c r="CU411"/>
  <c r="CS411"/>
  <c r="CQ411"/>
  <c r="CO411"/>
  <c r="CM411"/>
  <c r="CK411"/>
  <c r="CI411"/>
  <c r="CG411"/>
  <c r="CE411"/>
  <c r="CC411"/>
  <c r="CA411"/>
  <c r="BY411"/>
  <c r="BW411"/>
  <c r="BU411"/>
  <c r="BS411"/>
  <c r="BQ411"/>
  <c r="BO411"/>
  <c r="DL173"/>
  <c r="DJ173"/>
  <c r="DH173"/>
  <c r="CR173"/>
  <c r="CP173"/>
  <c r="CN173"/>
  <c r="CL173"/>
  <c r="CJ173"/>
  <c r="CH173"/>
  <c r="CF173"/>
  <c r="CD173"/>
  <c r="CB173"/>
  <c r="BZ173"/>
  <c r="BX173"/>
  <c r="BV173"/>
  <c r="BT173"/>
  <c r="BR173"/>
  <c r="BP173"/>
  <c r="BN173"/>
  <c r="DM173"/>
  <c r="DK173"/>
  <c r="DI173"/>
  <c r="CQ173"/>
  <c r="CO173"/>
  <c r="CM173"/>
  <c r="CK173"/>
  <c r="CI173"/>
  <c r="CG173"/>
  <c r="CE173"/>
  <c r="CC173"/>
  <c r="CA173"/>
  <c r="BY173"/>
  <c r="BW173"/>
  <c r="BU173"/>
  <c r="BS173"/>
  <c r="BQ173"/>
  <c r="BO173"/>
  <c r="DL125"/>
  <c r="DJ125"/>
  <c r="DH125"/>
  <c r="DB125"/>
  <c r="CZ125"/>
  <c r="CX125"/>
  <c r="CV125"/>
  <c r="CT125"/>
  <c r="CR125"/>
  <c r="CP125"/>
  <c r="CN125"/>
  <c r="CL125"/>
  <c r="CJ125"/>
  <c r="CH125"/>
  <c r="CF125"/>
  <c r="CD125"/>
  <c r="CB125"/>
  <c r="BZ125"/>
  <c r="BX125"/>
  <c r="BV125"/>
  <c r="BT125"/>
  <c r="BR125"/>
  <c r="BP125"/>
  <c r="BN125"/>
  <c r="DM125"/>
  <c r="DK125"/>
  <c r="DI125"/>
  <c r="DC125"/>
  <c r="DA125"/>
  <c r="CY125"/>
  <c r="CW125"/>
  <c r="CU125"/>
  <c r="CS125"/>
  <c r="CQ125"/>
  <c r="CO125"/>
  <c r="CM125"/>
  <c r="CK125"/>
  <c r="CI125"/>
  <c r="CG125"/>
  <c r="CE125"/>
  <c r="CC125"/>
  <c r="CA125"/>
  <c r="BY125"/>
  <c r="BW125"/>
  <c r="BU125"/>
  <c r="BS125"/>
  <c r="BQ125"/>
  <c r="BO125"/>
  <c r="DL139"/>
  <c r="DJ139"/>
  <c r="DH139"/>
  <c r="DB139"/>
  <c r="CZ139"/>
  <c r="CX139"/>
  <c r="CV139"/>
  <c r="CT139"/>
  <c r="CR139"/>
  <c r="CP139"/>
  <c r="CN139"/>
  <c r="CL139"/>
  <c r="CJ139"/>
  <c r="CH139"/>
  <c r="CF139"/>
  <c r="CD139"/>
  <c r="CB139"/>
  <c r="BZ139"/>
  <c r="BX139"/>
  <c r="BV139"/>
  <c r="BT139"/>
  <c r="BR139"/>
  <c r="BP139"/>
  <c r="BN139"/>
  <c r="DM139"/>
  <c r="DK139"/>
  <c r="DI139"/>
  <c r="DC139"/>
  <c r="DA139"/>
  <c r="CY139"/>
  <c r="CW139"/>
  <c r="CU139"/>
  <c r="CS139"/>
  <c r="CQ139"/>
  <c r="CO139"/>
  <c r="CM139"/>
  <c r="CK139"/>
  <c r="CI139"/>
  <c r="CG139"/>
  <c r="CE139"/>
  <c r="CC139"/>
  <c r="CA139"/>
  <c r="BY139"/>
  <c r="BW139"/>
  <c r="BU139"/>
  <c r="BS139"/>
  <c r="BQ139"/>
  <c r="BO139"/>
  <c r="DL394"/>
  <c r="DJ394"/>
  <c r="DH394"/>
  <c r="DB394"/>
  <c r="CZ394"/>
  <c r="CX394"/>
  <c r="CV394"/>
  <c r="CT394"/>
  <c r="CR394"/>
  <c r="CP394"/>
  <c r="CN394"/>
  <c r="CL394"/>
  <c r="CJ394"/>
  <c r="CH394"/>
  <c r="CF394"/>
  <c r="CD394"/>
  <c r="CB394"/>
  <c r="BZ394"/>
  <c r="BX394"/>
  <c r="BV394"/>
  <c r="BT394"/>
  <c r="BR394"/>
  <c r="BP394"/>
  <c r="BN394"/>
  <c r="DM394"/>
  <c r="DK394"/>
  <c r="DI394"/>
  <c r="DC394"/>
  <c r="DA394"/>
  <c r="CY394"/>
  <c r="CW394"/>
  <c r="CU394"/>
  <c r="CS394"/>
  <c r="CQ394"/>
  <c r="CO394"/>
  <c r="CM394"/>
  <c r="CK394"/>
  <c r="CI394"/>
  <c r="CG394"/>
  <c r="CE394"/>
  <c r="CC394"/>
  <c r="CA394"/>
  <c r="BY394"/>
  <c r="BW394"/>
  <c r="BU394"/>
  <c r="BS394"/>
  <c r="BQ394"/>
  <c r="BO394"/>
  <c r="DL462"/>
  <c r="DJ462"/>
  <c r="DH462"/>
  <c r="DB462"/>
  <c r="CZ462"/>
  <c r="CX462"/>
  <c r="CV462"/>
  <c r="CT462"/>
  <c r="CR462"/>
  <c r="CP462"/>
  <c r="CN462"/>
  <c r="CL462"/>
  <c r="CJ462"/>
  <c r="CH462"/>
  <c r="CF462"/>
  <c r="CD462"/>
  <c r="CB462"/>
  <c r="BZ462"/>
  <c r="BX462"/>
  <c r="BV462"/>
  <c r="BT462"/>
  <c r="BR462"/>
  <c r="BP462"/>
  <c r="BN462"/>
  <c r="DM462"/>
  <c r="DK462"/>
  <c r="DI462"/>
  <c r="DC462"/>
  <c r="DA462"/>
  <c r="CY462"/>
  <c r="CW462"/>
  <c r="CU462"/>
  <c r="CS462"/>
  <c r="CQ462"/>
  <c r="CO462"/>
  <c r="CM462"/>
  <c r="CK462"/>
  <c r="CI462"/>
  <c r="CG462"/>
  <c r="CE462"/>
  <c r="CC462"/>
  <c r="CA462"/>
  <c r="BY462"/>
  <c r="BW462"/>
  <c r="BU462"/>
  <c r="BS462"/>
  <c r="BQ462"/>
  <c r="BO462"/>
  <c r="DL427"/>
  <c r="DJ427"/>
  <c r="DH427"/>
  <c r="DB427"/>
  <c r="CZ427"/>
  <c r="CX427"/>
  <c r="CV427"/>
  <c r="CT427"/>
  <c r="CR427"/>
  <c r="CP427"/>
  <c r="CN427"/>
  <c r="CL427"/>
  <c r="CJ427"/>
  <c r="CH427"/>
  <c r="CF427"/>
  <c r="CD427"/>
  <c r="CB427"/>
  <c r="BZ427"/>
  <c r="BX427"/>
  <c r="BV427"/>
  <c r="BT427"/>
  <c r="BR427"/>
  <c r="BP427"/>
  <c r="BN427"/>
  <c r="DM427"/>
  <c r="DK427"/>
  <c r="DI427"/>
  <c r="DC427"/>
  <c r="DA427"/>
  <c r="CY427"/>
  <c r="CW427"/>
  <c r="CU427"/>
  <c r="CS427"/>
  <c r="CQ427"/>
  <c r="CO427"/>
  <c r="CM427"/>
  <c r="CK427"/>
  <c r="CI427"/>
  <c r="CG427"/>
  <c r="CE427"/>
  <c r="CC427"/>
  <c r="CA427"/>
  <c r="BY427"/>
  <c r="BW427"/>
  <c r="BU427"/>
  <c r="BS427"/>
  <c r="BQ427"/>
  <c r="BO427"/>
  <c r="DL226"/>
  <c r="DJ226"/>
  <c r="DH226"/>
  <c r="DB226"/>
  <c r="CZ226"/>
  <c r="CX226"/>
  <c r="CV226"/>
  <c r="CT226"/>
  <c r="CR226"/>
  <c r="CP226"/>
  <c r="CN226"/>
  <c r="CL226"/>
  <c r="CJ226"/>
  <c r="CH226"/>
  <c r="CF226"/>
  <c r="CD226"/>
  <c r="CB226"/>
  <c r="BZ226"/>
  <c r="BX226"/>
  <c r="BV226"/>
  <c r="BT226"/>
  <c r="BR226"/>
  <c r="BP226"/>
  <c r="BN226"/>
  <c r="DM226"/>
  <c r="DK226"/>
  <c r="DI226"/>
  <c r="DC226"/>
  <c r="DA226"/>
  <c r="CY226"/>
  <c r="CW226"/>
  <c r="CU226"/>
  <c r="CS226"/>
  <c r="CQ226"/>
  <c r="CO226"/>
  <c r="CM226"/>
  <c r="CK226"/>
  <c r="CI226"/>
  <c r="CG226"/>
  <c r="CE226"/>
  <c r="CC226"/>
  <c r="CA226"/>
  <c r="BY226"/>
  <c r="BW226"/>
  <c r="BU226"/>
  <c r="BS226"/>
  <c r="BQ226"/>
  <c r="BO226"/>
  <c r="DL272"/>
  <c r="DJ272"/>
  <c r="DH272"/>
  <c r="CR272"/>
  <c r="CP272"/>
  <c r="CN272"/>
  <c r="CL272"/>
  <c r="CJ272"/>
  <c r="CH272"/>
  <c r="CF272"/>
  <c r="CD272"/>
  <c r="CB272"/>
  <c r="BZ272"/>
  <c r="BX272"/>
  <c r="BV272"/>
  <c r="BT272"/>
  <c r="BR272"/>
  <c r="BP272"/>
  <c r="BN272"/>
  <c r="DM272"/>
  <c r="DK272"/>
  <c r="DI272"/>
  <c r="CQ272"/>
  <c r="CO272"/>
  <c r="CM272"/>
  <c r="CK272"/>
  <c r="CI272"/>
  <c r="CG272"/>
  <c r="CE272"/>
  <c r="CC272"/>
  <c r="CA272"/>
  <c r="BY272"/>
  <c r="BW272"/>
  <c r="BU272"/>
  <c r="BS272"/>
  <c r="BQ272"/>
  <c r="BO272"/>
  <c r="DL183"/>
  <c r="DJ183"/>
  <c r="DH183"/>
  <c r="CR183"/>
  <c r="CP183"/>
  <c r="CN183"/>
  <c r="CL183"/>
  <c r="CJ183"/>
  <c r="CH183"/>
  <c r="CF183"/>
  <c r="CD183"/>
  <c r="CB183"/>
  <c r="BZ183"/>
  <c r="BX183"/>
  <c r="BV183"/>
  <c r="BT183"/>
  <c r="BR183"/>
  <c r="BP183"/>
  <c r="BN183"/>
  <c r="DM183"/>
  <c r="DK183"/>
  <c r="DI183"/>
  <c r="CQ183"/>
  <c r="CO183"/>
  <c r="CM183"/>
  <c r="CK183"/>
  <c r="CI183"/>
  <c r="CG183"/>
  <c r="CE183"/>
  <c r="CC183"/>
  <c r="CA183"/>
  <c r="BY183"/>
  <c r="BW183"/>
  <c r="BU183"/>
  <c r="BS183"/>
  <c r="BQ183"/>
  <c r="BO183"/>
  <c r="DL55"/>
  <c r="DJ55"/>
  <c r="DH55"/>
  <c r="DF55"/>
  <c r="DD55"/>
  <c r="DB55"/>
  <c r="CZ55"/>
  <c r="CX55"/>
  <c r="CV55"/>
  <c r="CT55"/>
  <c r="CR55"/>
  <c r="CP55"/>
  <c r="CL55"/>
  <c r="CJ55"/>
  <c r="CH55"/>
  <c r="CF55"/>
  <c r="CD55"/>
  <c r="CB55"/>
  <c r="BZ55"/>
  <c r="BX55"/>
  <c r="BV55"/>
  <c r="BT55"/>
  <c r="BR55"/>
  <c r="BP55"/>
  <c r="BN55"/>
  <c r="DM55"/>
  <c r="DK55"/>
  <c r="DI55"/>
  <c r="DG55"/>
  <c r="DE55"/>
  <c r="DC55"/>
  <c r="DA55"/>
  <c r="CY55"/>
  <c r="CW55"/>
  <c r="CU55"/>
  <c r="CS55"/>
  <c r="CQ55"/>
  <c r="CO55"/>
  <c r="CM55"/>
  <c r="CK55"/>
  <c r="CI55"/>
  <c r="CG55"/>
  <c r="CE55"/>
  <c r="CC55"/>
  <c r="CA55"/>
  <c r="BY55"/>
  <c r="BW55"/>
  <c r="BU55"/>
  <c r="BS55"/>
  <c r="BQ55"/>
  <c r="BO55"/>
  <c r="DL107"/>
  <c r="DJ107"/>
  <c r="DH107"/>
  <c r="DB107"/>
  <c r="CZ107"/>
  <c r="CX107"/>
  <c r="CV107"/>
  <c r="CT107"/>
  <c r="CR107"/>
  <c r="CP107"/>
  <c r="CN107"/>
  <c r="CL107"/>
  <c r="CJ107"/>
  <c r="CH107"/>
  <c r="CF107"/>
  <c r="CD107"/>
  <c r="CB107"/>
  <c r="BZ107"/>
  <c r="BX107"/>
  <c r="BV107"/>
  <c r="BT107"/>
  <c r="BR107"/>
  <c r="BP107"/>
  <c r="BN107"/>
  <c r="DM107"/>
  <c r="DK107"/>
  <c r="DI107"/>
  <c r="DC107"/>
  <c r="DA107"/>
  <c r="CY107"/>
  <c r="CW107"/>
  <c r="CU107"/>
  <c r="CS107"/>
  <c r="CQ107"/>
  <c r="CO107"/>
  <c r="CM107"/>
  <c r="CK107"/>
  <c r="CI107"/>
  <c r="CG107"/>
  <c r="CE107"/>
  <c r="CC107"/>
  <c r="CA107"/>
  <c r="BY107"/>
  <c r="BW107"/>
  <c r="BU107"/>
  <c r="BS107"/>
  <c r="BQ107"/>
  <c r="BO107"/>
  <c r="DL479"/>
  <c r="DJ479"/>
  <c r="DH479"/>
  <c r="DB479"/>
  <c r="CZ479"/>
  <c r="CX479"/>
  <c r="CV479"/>
  <c r="CT479"/>
  <c r="CR479"/>
  <c r="CP479"/>
  <c r="CN479"/>
  <c r="CL479"/>
  <c r="CJ479"/>
  <c r="CH479"/>
  <c r="CF479"/>
  <c r="CD479"/>
  <c r="CB479"/>
  <c r="BZ479"/>
  <c r="BX479"/>
  <c r="BV479"/>
  <c r="BT479"/>
  <c r="BR479"/>
  <c r="BP479"/>
  <c r="BN479"/>
  <c r="DM479"/>
  <c r="DK479"/>
  <c r="DI479"/>
  <c r="DC479"/>
  <c r="DA479"/>
  <c r="CY479"/>
  <c r="CW479"/>
  <c r="CU479"/>
  <c r="CS479"/>
  <c r="CQ479"/>
  <c r="CO479"/>
  <c r="CM479"/>
  <c r="CK479"/>
  <c r="CI479"/>
  <c r="CG479"/>
  <c r="CE479"/>
  <c r="CC479"/>
  <c r="CA479"/>
  <c r="BY479"/>
  <c r="BW479"/>
  <c r="BU479"/>
  <c r="BS479"/>
  <c r="BQ479"/>
  <c r="BO479"/>
  <c r="DL138"/>
  <c r="DJ138"/>
  <c r="DH138"/>
  <c r="DF138"/>
  <c r="DD138"/>
  <c r="DB138"/>
  <c r="CZ138"/>
  <c r="CX138"/>
  <c r="CV138"/>
  <c r="CT138"/>
  <c r="CR138"/>
  <c r="CP138"/>
  <c r="CL138"/>
  <c r="CJ138"/>
  <c r="CH138"/>
  <c r="CF138"/>
  <c r="CD138"/>
  <c r="CB138"/>
  <c r="BZ138"/>
  <c r="BX138"/>
  <c r="BV138"/>
  <c r="BT138"/>
  <c r="BR138"/>
  <c r="BP138"/>
  <c r="BN138"/>
  <c r="DM138"/>
  <c r="DK138"/>
  <c r="DI138"/>
  <c r="DG138"/>
  <c r="DE138"/>
  <c r="DC138"/>
  <c r="DA138"/>
  <c r="CY138"/>
  <c r="CW138"/>
  <c r="CU138"/>
  <c r="CS138"/>
  <c r="CQ138"/>
  <c r="CO138"/>
  <c r="CM138"/>
  <c r="CK138"/>
  <c r="CI138"/>
  <c r="CG138"/>
  <c r="CE138"/>
  <c r="CC138"/>
  <c r="CA138"/>
  <c r="BY138"/>
  <c r="BW138"/>
  <c r="BU138"/>
  <c r="BS138"/>
  <c r="BQ138"/>
  <c r="BO138"/>
  <c r="DL529"/>
  <c r="DJ529"/>
  <c r="DH529"/>
  <c r="DF529"/>
  <c r="DD529"/>
  <c r="DB529"/>
  <c r="CZ529"/>
  <c r="CX529"/>
  <c r="CV529"/>
  <c r="CT529"/>
  <c r="CR529"/>
  <c r="CP529"/>
  <c r="CL529"/>
  <c r="CJ529"/>
  <c r="CH529"/>
  <c r="CF529"/>
  <c r="CD529"/>
  <c r="CB529"/>
  <c r="BZ529"/>
  <c r="BX529"/>
  <c r="BV529"/>
  <c r="BT529"/>
  <c r="BR529"/>
  <c r="BP529"/>
  <c r="BN529"/>
  <c r="DM529"/>
  <c r="DK529"/>
  <c r="DI529"/>
  <c r="DG529"/>
  <c r="DE529"/>
  <c r="DC529"/>
  <c r="DA529"/>
  <c r="CY529"/>
  <c r="CW529"/>
  <c r="CU529"/>
  <c r="CS529"/>
  <c r="CQ529"/>
  <c r="CO529"/>
  <c r="CM529"/>
  <c r="CK529"/>
  <c r="CI529"/>
  <c r="CG529"/>
  <c r="CE529"/>
  <c r="CC529"/>
  <c r="CA529"/>
  <c r="BY529"/>
  <c r="BW529"/>
  <c r="BU529"/>
  <c r="BS529"/>
  <c r="BQ529"/>
  <c r="BO529"/>
  <c r="DL259"/>
  <c r="DJ259"/>
  <c r="DH259"/>
  <c r="DF259"/>
  <c r="DD259"/>
  <c r="DB259"/>
  <c r="CZ259"/>
  <c r="CX259"/>
  <c r="CV259"/>
  <c r="CT259"/>
  <c r="CN259"/>
  <c r="CL259"/>
  <c r="CJ259"/>
  <c r="CH259"/>
  <c r="CF259"/>
  <c r="CD259"/>
  <c r="CB259"/>
  <c r="BZ259"/>
  <c r="BX259"/>
  <c r="BV259"/>
  <c r="BT259"/>
  <c r="BR259"/>
  <c r="BP259"/>
  <c r="BN259"/>
  <c r="DM259"/>
  <c r="DK259"/>
  <c r="DI259"/>
  <c r="DG259"/>
  <c r="DE259"/>
  <c r="DC259"/>
  <c r="DA259"/>
  <c r="CY259"/>
  <c r="CW259"/>
  <c r="CU259"/>
  <c r="CM259"/>
  <c r="CK259"/>
  <c r="CI259"/>
  <c r="CG259"/>
  <c r="CE259"/>
  <c r="CC259"/>
  <c r="CA259"/>
  <c r="BY259"/>
  <c r="BW259"/>
  <c r="BU259"/>
  <c r="BS259"/>
  <c r="BQ259"/>
  <c r="BO259"/>
  <c r="DL640"/>
  <c r="DJ640"/>
  <c r="DH640"/>
  <c r="DB640"/>
  <c r="CZ640"/>
  <c r="CX640"/>
  <c r="CV640"/>
  <c r="CT640"/>
  <c r="CR640"/>
  <c r="CP640"/>
  <c r="CN640"/>
  <c r="CL640"/>
  <c r="CJ640"/>
  <c r="CH640"/>
  <c r="CF640"/>
  <c r="CD640"/>
  <c r="CB640"/>
  <c r="BZ640"/>
  <c r="BX640"/>
  <c r="BV640"/>
  <c r="BT640"/>
  <c r="BR640"/>
  <c r="BP640"/>
  <c r="BN640"/>
  <c r="DM640"/>
  <c r="DK640"/>
  <c r="DI640"/>
  <c r="DC640"/>
  <c r="DA640"/>
  <c r="CY640"/>
  <c r="CW640"/>
  <c r="CU640"/>
  <c r="CS640"/>
  <c r="CQ640"/>
  <c r="CO640"/>
  <c r="CM640"/>
  <c r="CK640"/>
  <c r="CI640"/>
  <c r="CG640"/>
  <c r="CE640"/>
  <c r="CC640"/>
  <c r="CA640"/>
  <c r="BY640"/>
  <c r="BW640"/>
  <c r="BU640"/>
  <c r="BS640"/>
  <c r="BQ640"/>
  <c r="BO640"/>
  <c r="DL627"/>
  <c r="DJ627"/>
  <c r="DH627"/>
  <c r="DB627"/>
  <c r="CZ627"/>
  <c r="CX627"/>
  <c r="CV627"/>
  <c r="CT627"/>
  <c r="CR627"/>
  <c r="CP627"/>
  <c r="CN627"/>
  <c r="CL627"/>
  <c r="CJ627"/>
  <c r="CH627"/>
  <c r="CF627"/>
  <c r="CD627"/>
  <c r="CB627"/>
  <c r="BZ627"/>
  <c r="BX627"/>
  <c r="BV627"/>
  <c r="BT627"/>
  <c r="BR627"/>
  <c r="BP627"/>
  <c r="BN627"/>
  <c r="DM627"/>
  <c r="DK627"/>
  <c r="DI627"/>
  <c r="DC627"/>
  <c r="DA627"/>
  <c r="CY627"/>
  <c r="CW627"/>
  <c r="CU627"/>
  <c r="CS627"/>
  <c r="CQ627"/>
  <c r="CO627"/>
  <c r="CM627"/>
  <c r="CK627"/>
  <c r="CI627"/>
  <c r="CG627"/>
  <c r="CE627"/>
  <c r="CC627"/>
  <c r="CA627"/>
  <c r="BY627"/>
  <c r="BW627"/>
  <c r="BU627"/>
  <c r="BS627"/>
  <c r="BQ627"/>
  <c r="BO627"/>
  <c r="DN226"/>
  <c r="DQ226" s="1"/>
  <c r="DR226" s="1"/>
  <c r="DS226" s="1"/>
  <c r="H227"/>
  <c r="DQ627"/>
  <c r="DR627" s="1"/>
  <c r="DS627" s="1"/>
  <c r="DP269"/>
  <c r="DQ269" s="1"/>
  <c r="DR269" s="1"/>
  <c r="DS269" s="1"/>
  <c r="DP137"/>
  <c r="DQ137" s="1"/>
  <c r="DR137" s="1"/>
  <c r="DS137" s="1"/>
  <c r="DQ528"/>
  <c r="DR528" s="1"/>
  <c r="DS528" s="1"/>
  <c r="DP105"/>
  <c r="DQ105" s="1"/>
  <c r="DR105" s="1"/>
  <c r="DS105" s="1"/>
  <c r="DQ461"/>
  <c r="DR461" s="1"/>
  <c r="DS461" s="1"/>
  <c r="DQ124"/>
  <c r="DR124" s="1"/>
  <c r="DS124" s="1"/>
  <c r="DP54"/>
  <c r="DQ54" s="1"/>
  <c r="DR54" s="1"/>
  <c r="DS54" s="1"/>
  <c r="DQ639"/>
  <c r="DR639" s="1"/>
  <c r="DS639" s="1"/>
  <c r="DQ626"/>
  <c r="DR626" s="1"/>
  <c r="DS626" s="1"/>
  <c r="DQ426"/>
  <c r="DR426" s="1"/>
  <c r="DS426" s="1"/>
  <c r="DQ410"/>
  <c r="DR410" s="1"/>
  <c r="DS410" s="1"/>
  <c r="DP256"/>
  <c r="DQ256" s="1"/>
  <c r="DR256" s="1"/>
  <c r="DS256" s="1"/>
  <c r="DQ393"/>
  <c r="DR393" s="1"/>
  <c r="DS393" s="1"/>
  <c r="DP267"/>
  <c r="DQ267" s="1"/>
  <c r="DR267" s="1"/>
  <c r="DS267" s="1"/>
  <c r="DN411"/>
  <c r="DN139"/>
  <c r="DN394"/>
  <c r="DN529"/>
  <c r="DP529" s="1"/>
  <c r="DQ529" s="1"/>
  <c r="DR529" s="1"/>
  <c r="DS529" s="1"/>
  <c r="DN479"/>
  <c r="DN138"/>
  <c r="DP138" s="1"/>
  <c r="DQ138" s="1"/>
  <c r="DR138" s="1"/>
  <c r="DS138" s="1"/>
  <c r="DN462"/>
  <c r="DN427"/>
  <c r="H641"/>
  <c r="DN640"/>
  <c r="DX18"/>
  <c r="DR478"/>
  <c r="DS478" s="1"/>
  <c r="DN55"/>
  <c r="DP55" s="1"/>
  <c r="DQ55" s="1"/>
  <c r="DR55" s="1"/>
  <c r="DS55" s="1"/>
  <c r="DN107"/>
  <c r="H412"/>
  <c r="H126"/>
  <c r="H140"/>
  <c r="H395"/>
  <c r="H530"/>
  <c r="H463"/>
  <c r="H428"/>
  <c r="H57"/>
  <c r="H108"/>
  <c r="H480"/>
  <c r="H260"/>
  <c r="H8"/>
  <c r="DL8" l="1"/>
  <c r="DJ8"/>
  <c r="DH8"/>
  <c r="DF8"/>
  <c r="DD8"/>
  <c r="DB8"/>
  <c r="CZ8"/>
  <c r="CX8"/>
  <c r="CV8"/>
  <c r="CT8"/>
  <c r="CR8"/>
  <c r="CP8"/>
  <c r="CL8"/>
  <c r="BP8"/>
  <c r="BN8"/>
  <c r="DM8"/>
  <c r="DK8"/>
  <c r="DI8"/>
  <c r="DG8"/>
  <c r="DE8"/>
  <c r="DC8"/>
  <c r="DA8"/>
  <c r="CY8"/>
  <c r="CW8"/>
  <c r="CU8"/>
  <c r="CS8"/>
  <c r="CQ8"/>
  <c r="CO8"/>
  <c r="CM8"/>
  <c r="BQ8"/>
  <c r="BO8"/>
  <c r="DL57"/>
  <c r="DJ57"/>
  <c r="DH57"/>
  <c r="DF57"/>
  <c r="DD57"/>
  <c r="DB57"/>
  <c r="CZ57"/>
  <c r="CV57"/>
  <c r="CT57"/>
  <c r="CR57"/>
  <c r="CP57"/>
  <c r="CN57"/>
  <c r="CL57"/>
  <c r="CJ57"/>
  <c r="CH57"/>
  <c r="CF57"/>
  <c r="CD57"/>
  <c r="CB57"/>
  <c r="BZ57"/>
  <c r="BX57"/>
  <c r="BV57"/>
  <c r="BT57"/>
  <c r="BR57"/>
  <c r="BP57"/>
  <c r="BN57"/>
  <c r="DM57"/>
  <c r="DK57"/>
  <c r="DI57"/>
  <c r="DG57"/>
  <c r="DE57"/>
  <c r="DC57"/>
  <c r="DA57"/>
  <c r="CU57"/>
  <c r="CS57"/>
  <c r="CQ57"/>
  <c r="CO57"/>
  <c r="CM57"/>
  <c r="CK57"/>
  <c r="CI57"/>
  <c r="CG57"/>
  <c r="CE57"/>
  <c r="CC57"/>
  <c r="CA57"/>
  <c r="BY57"/>
  <c r="BW57"/>
  <c r="BU57"/>
  <c r="BS57"/>
  <c r="BQ57"/>
  <c r="BO57"/>
  <c r="DL395"/>
  <c r="DJ395"/>
  <c r="DH395"/>
  <c r="DB395"/>
  <c r="CZ395"/>
  <c r="CX395"/>
  <c r="CV395"/>
  <c r="CT395"/>
  <c r="CR395"/>
  <c r="CP395"/>
  <c r="CN395"/>
  <c r="CL395"/>
  <c r="CJ395"/>
  <c r="CH395"/>
  <c r="CF395"/>
  <c r="CD395"/>
  <c r="CB395"/>
  <c r="BZ395"/>
  <c r="BX395"/>
  <c r="BV395"/>
  <c r="BT395"/>
  <c r="BR395"/>
  <c r="BP395"/>
  <c r="BN395"/>
  <c r="DM395"/>
  <c r="DK395"/>
  <c r="DI395"/>
  <c r="DC395"/>
  <c r="DA395"/>
  <c r="CY395"/>
  <c r="CW395"/>
  <c r="CU395"/>
  <c r="CS395"/>
  <c r="CQ395"/>
  <c r="CO395"/>
  <c r="CM395"/>
  <c r="CK395"/>
  <c r="CI395"/>
  <c r="CG395"/>
  <c r="CE395"/>
  <c r="CC395"/>
  <c r="CA395"/>
  <c r="BY395"/>
  <c r="BW395"/>
  <c r="BU395"/>
  <c r="BS395"/>
  <c r="BQ395"/>
  <c r="BO395"/>
  <c r="DL260"/>
  <c r="DJ260"/>
  <c r="DH260"/>
  <c r="CR260"/>
  <c r="CP260"/>
  <c r="CN260"/>
  <c r="CL260"/>
  <c r="CJ260"/>
  <c r="CH260"/>
  <c r="CF260"/>
  <c r="CD260"/>
  <c r="CB260"/>
  <c r="BZ260"/>
  <c r="BX260"/>
  <c r="BV260"/>
  <c r="BT260"/>
  <c r="BR260"/>
  <c r="BP260"/>
  <c r="BN260"/>
  <c r="DM260"/>
  <c r="DK260"/>
  <c r="DI260"/>
  <c r="CQ260"/>
  <c r="CO260"/>
  <c r="CM260"/>
  <c r="CK260"/>
  <c r="CI260"/>
  <c r="CG260"/>
  <c r="CE260"/>
  <c r="CC260"/>
  <c r="CA260"/>
  <c r="BY260"/>
  <c r="BW260"/>
  <c r="BU260"/>
  <c r="BS260"/>
  <c r="BQ260"/>
  <c r="BO260"/>
  <c r="DL108"/>
  <c r="DJ108"/>
  <c r="DH108"/>
  <c r="DB108"/>
  <c r="CZ108"/>
  <c r="CX108"/>
  <c r="CV108"/>
  <c r="CT108"/>
  <c r="CR108"/>
  <c r="CP108"/>
  <c r="CN108"/>
  <c r="CL108"/>
  <c r="CJ108"/>
  <c r="CH108"/>
  <c r="CF108"/>
  <c r="CD108"/>
  <c r="CB108"/>
  <c r="BZ108"/>
  <c r="BX108"/>
  <c r="BV108"/>
  <c r="BT108"/>
  <c r="BR108"/>
  <c r="BP108"/>
  <c r="BN108"/>
  <c r="DM108"/>
  <c r="DK108"/>
  <c r="DI108"/>
  <c r="DC108"/>
  <c r="DA108"/>
  <c r="CY108"/>
  <c r="CW108"/>
  <c r="CU108"/>
  <c r="CS108"/>
  <c r="CQ108"/>
  <c r="CO108"/>
  <c r="CM108"/>
  <c r="CK108"/>
  <c r="CI108"/>
  <c r="CG108"/>
  <c r="CE108"/>
  <c r="CC108"/>
  <c r="CA108"/>
  <c r="BY108"/>
  <c r="BW108"/>
  <c r="BU108"/>
  <c r="BS108"/>
  <c r="BQ108"/>
  <c r="BO108"/>
  <c r="DL428"/>
  <c r="DJ428"/>
  <c r="DH428"/>
  <c r="DB428"/>
  <c r="CZ428"/>
  <c r="CX428"/>
  <c r="CV428"/>
  <c r="CT428"/>
  <c r="CR428"/>
  <c r="CP428"/>
  <c r="CN428"/>
  <c r="CL428"/>
  <c r="CJ428"/>
  <c r="CH428"/>
  <c r="CF428"/>
  <c r="CD428"/>
  <c r="CB428"/>
  <c r="BZ428"/>
  <c r="BX428"/>
  <c r="BV428"/>
  <c r="BT428"/>
  <c r="BR428"/>
  <c r="BP428"/>
  <c r="BN428"/>
  <c r="DM428"/>
  <c r="DK428"/>
  <c r="DI428"/>
  <c r="DC428"/>
  <c r="DA428"/>
  <c r="CY428"/>
  <c r="CW428"/>
  <c r="CU428"/>
  <c r="CS428"/>
  <c r="CQ428"/>
  <c r="CO428"/>
  <c r="CM428"/>
  <c r="CK428"/>
  <c r="CI428"/>
  <c r="CG428"/>
  <c r="CE428"/>
  <c r="CC428"/>
  <c r="CA428"/>
  <c r="BY428"/>
  <c r="BW428"/>
  <c r="BU428"/>
  <c r="BS428"/>
  <c r="BQ428"/>
  <c r="BO428"/>
  <c r="DL530"/>
  <c r="DJ530"/>
  <c r="DH530"/>
  <c r="DD530"/>
  <c r="DB530"/>
  <c r="CZ530"/>
  <c r="CX530"/>
  <c r="CV530"/>
  <c r="CT530"/>
  <c r="CR530"/>
  <c r="CP530"/>
  <c r="CN530"/>
  <c r="CL530"/>
  <c r="CJ530"/>
  <c r="CH530"/>
  <c r="CF530"/>
  <c r="CD530"/>
  <c r="CB530"/>
  <c r="BZ530"/>
  <c r="BX530"/>
  <c r="BV530"/>
  <c r="BT530"/>
  <c r="BR530"/>
  <c r="BP530"/>
  <c r="BN530"/>
  <c r="DM530"/>
  <c r="DK530"/>
  <c r="DI530"/>
  <c r="DC530"/>
  <c r="DA530"/>
  <c r="CY530"/>
  <c r="CW530"/>
  <c r="CU530"/>
  <c r="CS530"/>
  <c r="CQ530"/>
  <c r="CO530"/>
  <c r="CM530"/>
  <c r="CK530"/>
  <c r="CI530"/>
  <c r="CG530"/>
  <c r="CE530"/>
  <c r="CC530"/>
  <c r="CA530"/>
  <c r="BY530"/>
  <c r="BW530"/>
  <c r="BU530"/>
  <c r="BS530"/>
  <c r="BQ530"/>
  <c r="BO530"/>
  <c r="DL140"/>
  <c r="DJ140"/>
  <c r="DH140"/>
  <c r="DB140"/>
  <c r="CZ140"/>
  <c r="CX140"/>
  <c r="CV140"/>
  <c r="CT140"/>
  <c r="CR140"/>
  <c r="CP140"/>
  <c r="CN140"/>
  <c r="CL140"/>
  <c r="CJ140"/>
  <c r="CH140"/>
  <c r="CF140"/>
  <c r="CD140"/>
  <c r="CB140"/>
  <c r="BZ140"/>
  <c r="BX140"/>
  <c r="BV140"/>
  <c r="BT140"/>
  <c r="BR140"/>
  <c r="BP140"/>
  <c r="BN140"/>
  <c r="DM140"/>
  <c r="DK140"/>
  <c r="DI140"/>
  <c r="DC140"/>
  <c r="DA140"/>
  <c r="CY140"/>
  <c r="CW140"/>
  <c r="CU140"/>
  <c r="CS140"/>
  <c r="CQ140"/>
  <c r="CO140"/>
  <c r="CM140"/>
  <c r="CK140"/>
  <c r="CI140"/>
  <c r="CG140"/>
  <c r="CE140"/>
  <c r="CC140"/>
  <c r="CA140"/>
  <c r="BY140"/>
  <c r="BW140"/>
  <c r="BU140"/>
  <c r="BS140"/>
  <c r="BQ140"/>
  <c r="BO140"/>
  <c r="DL412"/>
  <c r="DJ412"/>
  <c r="DH412"/>
  <c r="DB412"/>
  <c r="CZ412"/>
  <c r="CX412"/>
  <c r="CV412"/>
  <c r="CT412"/>
  <c r="CR412"/>
  <c r="CP412"/>
  <c r="CN412"/>
  <c r="CL412"/>
  <c r="CJ412"/>
  <c r="CH412"/>
  <c r="CF412"/>
  <c r="CD412"/>
  <c r="CB412"/>
  <c r="BZ412"/>
  <c r="BX412"/>
  <c r="BV412"/>
  <c r="BT412"/>
  <c r="BR412"/>
  <c r="BP412"/>
  <c r="BN412"/>
  <c r="DM412"/>
  <c r="DK412"/>
  <c r="DI412"/>
  <c r="DC412"/>
  <c r="DA412"/>
  <c r="CY412"/>
  <c r="CW412"/>
  <c r="CU412"/>
  <c r="CS412"/>
  <c r="CQ412"/>
  <c r="CO412"/>
  <c r="CM412"/>
  <c r="CK412"/>
  <c r="CI412"/>
  <c r="CG412"/>
  <c r="CE412"/>
  <c r="CC412"/>
  <c r="CA412"/>
  <c r="BY412"/>
  <c r="BW412"/>
  <c r="BU412"/>
  <c r="BS412"/>
  <c r="BQ412"/>
  <c r="BO412"/>
  <c r="DL641"/>
  <c r="DJ641"/>
  <c r="DH641"/>
  <c r="DB641"/>
  <c r="CZ641"/>
  <c r="CX641"/>
  <c r="CV641"/>
  <c r="CT641"/>
  <c r="CR641"/>
  <c r="CP641"/>
  <c r="CN641"/>
  <c r="CL641"/>
  <c r="CJ641"/>
  <c r="CH641"/>
  <c r="CF641"/>
  <c r="CD641"/>
  <c r="CB641"/>
  <c r="BZ641"/>
  <c r="BX641"/>
  <c r="BV641"/>
  <c r="BT641"/>
  <c r="BR641"/>
  <c r="BP641"/>
  <c r="BN641"/>
  <c r="DM641"/>
  <c r="DK641"/>
  <c r="DI641"/>
  <c r="DC641"/>
  <c r="DA641"/>
  <c r="CY641"/>
  <c r="CW641"/>
  <c r="CU641"/>
  <c r="CS641"/>
  <c r="CQ641"/>
  <c r="CO641"/>
  <c r="CM641"/>
  <c r="CK641"/>
  <c r="CI641"/>
  <c r="CG641"/>
  <c r="CE641"/>
  <c r="CC641"/>
  <c r="CA641"/>
  <c r="BY641"/>
  <c r="BW641"/>
  <c r="BU641"/>
  <c r="BS641"/>
  <c r="BQ641"/>
  <c r="BO641"/>
  <c r="DL480"/>
  <c r="DJ480"/>
  <c r="DH480"/>
  <c r="DB480"/>
  <c r="CZ480"/>
  <c r="CX480"/>
  <c r="CV480"/>
  <c r="CT480"/>
  <c r="CR480"/>
  <c r="CP480"/>
  <c r="CN480"/>
  <c r="CL480"/>
  <c r="CJ480"/>
  <c r="CH480"/>
  <c r="CF480"/>
  <c r="CD480"/>
  <c r="CB480"/>
  <c r="BZ480"/>
  <c r="BX480"/>
  <c r="BV480"/>
  <c r="BT480"/>
  <c r="BR480"/>
  <c r="BP480"/>
  <c r="BN480"/>
  <c r="DM480"/>
  <c r="DK480"/>
  <c r="DI480"/>
  <c r="DC480"/>
  <c r="DA480"/>
  <c r="CY480"/>
  <c r="CW480"/>
  <c r="CU480"/>
  <c r="CS480"/>
  <c r="CQ480"/>
  <c r="CO480"/>
  <c r="CM480"/>
  <c r="CK480"/>
  <c r="CI480"/>
  <c r="CG480"/>
  <c r="CE480"/>
  <c r="CC480"/>
  <c r="CA480"/>
  <c r="BY480"/>
  <c r="BW480"/>
  <c r="BU480"/>
  <c r="BS480"/>
  <c r="BQ480"/>
  <c r="BO480"/>
  <c r="DL463"/>
  <c r="DJ463"/>
  <c r="DH463"/>
  <c r="DB463"/>
  <c r="CZ463"/>
  <c r="CX463"/>
  <c r="CV463"/>
  <c r="CT463"/>
  <c r="CR463"/>
  <c r="CP463"/>
  <c r="CN463"/>
  <c r="CL463"/>
  <c r="CJ463"/>
  <c r="CH463"/>
  <c r="CF463"/>
  <c r="CD463"/>
  <c r="CB463"/>
  <c r="BZ463"/>
  <c r="BX463"/>
  <c r="BV463"/>
  <c r="BT463"/>
  <c r="BR463"/>
  <c r="BP463"/>
  <c r="BN463"/>
  <c r="DM463"/>
  <c r="DK463"/>
  <c r="DI463"/>
  <c r="DC463"/>
  <c r="DA463"/>
  <c r="CY463"/>
  <c r="CW463"/>
  <c r="CU463"/>
  <c r="CS463"/>
  <c r="CQ463"/>
  <c r="CO463"/>
  <c r="CM463"/>
  <c r="CK463"/>
  <c r="CI463"/>
  <c r="CG463"/>
  <c r="CE463"/>
  <c r="CC463"/>
  <c r="CA463"/>
  <c r="BY463"/>
  <c r="BW463"/>
  <c r="BU463"/>
  <c r="BS463"/>
  <c r="BQ463"/>
  <c r="BO463"/>
  <c r="DL126"/>
  <c r="DJ126"/>
  <c r="DH126"/>
  <c r="DB126"/>
  <c r="CZ126"/>
  <c r="CX126"/>
  <c r="CV126"/>
  <c r="CT126"/>
  <c r="CR126"/>
  <c r="CP126"/>
  <c r="CN126"/>
  <c r="CL126"/>
  <c r="CJ126"/>
  <c r="CH126"/>
  <c r="CF126"/>
  <c r="CD126"/>
  <c r="CB126"/>
  <c r="BZ126"/>
  <c r="BX126"/>
  <c r="BV126"/>
  <c r="BT126"/>
  <c r="BR126"/>
  <c r="BP126"/>
  <c r="BN126"/>
  <c r="DM126"/>
  <c r="DK126"/>
  <c r="DI126"/>
  <c r="DC126"/>
  <c r="DA126"/>
  <c r="CY126"/>
  <c r="CW126"/>
  <c r="CU126"/>
  <c r="CS126"/>
  <c r="CQ126"/>
  <c r="CO126"/>
  <c r="CM126"/>
  <c r="CK126"/>
  <c r="CI126"/>
  <c r="CG126"/>
  <c r="CE126"/>
  <c r="CC126"/>
  <c r="CA126"/>
  <c r="BY126"/>
  <c r="BW126"/>
  <c r="BU126"/>
  <c r="BS126"/>
  <c r="BQ126"/>
  <c r="BO126"/>
  <c r="DL227"/>
  <c r="DJ227"/>
  <c r="DH227"/>
  <c r="DM227"/>
  <c r="DK227"/>
  <c r="DI227"/>
  <c r="DB227"/>
  <c r="CZ227"/>
  <c r="CX227"/>
  <c r="CV227"/>
  <c r="CT227"/>
  <c r="CR227"/>
  <c r="CP227"/>
  <c r="CN227"/>
  <c r="CL227"/>
  <c r="CJ227"/>
  <c r="CH227"/>
  <c r="CF227"/>
  <c r="CD227"/>
  <c r="CB227"/>
  <c r="BZ227"/>
  <c r="BX227"/>
  <c r="BV227"/>
  <c r="BT227"/>
  <c r="BR227"/>
  <c r="BP227"/>
  <c r="BN227"/>
  <c r="DC227"/>
  <c r="DA227"/>
  <c r="CY227"/>
  <c r="CW227"/>
  <c r="CU227"/>
  <c r="CS227"/>
  <c r="CQ227"/>
  <c r="CO227"/>
  <c r="CM227"/>
  <c r="CK227"/>
  <c r="CI227"/>
  <c r="CG227"/>
  <c r="CE227"/>
  <c r="CC227"/>
  <c r="CA227"/>
  <c r="BY227"/>
  <c r="BW227"/>
  <c r="BU227"/>
  <c r="BS227"/>
  <c r="BQ227"/>
  <c r="BO227"/>
  <c r="DN227"/>
  <c r="DQ227" s="1"/>
  <c r="DR227" s="1"/>
  <c r="DS227" s="1"/>
  <c r="H228"/>
  <c r="AW1459"/>
  <c r="DQ107"/>
  <c r="DR107" s="1"/>
  <c r="DS107" s="1"/>
  <c r="DQ640"/>
  <c r="DR640" s="1"/>
  <c r="DS640" s="1"/>
  <c r="DQ427"/>
  <c r="DR427" s="1"/>
  <c r="DS427" s="1"/>
  <c r="DQ479"/>
  <c r="DR479" s="1"/>
  <c r="DS479" s="1"/>
  <c r="DQ394"/>
  <c r="DR394" s="1"/>
  <c r="DS394" s="1"/>
  <c r="DQ462"/>
  <c r="DR462" s="1"/>
  <c r="DS462" s="1"/>
  <c r="DQ139"/>
  <c r="DR139" s="1"/>
  <c r="DS139" s="1"/>
  <c r="DQ411"/>
  <c r="DR411" s="1"/>
  <c r="DS411" s="1"/>
  <c r="DN480"/>
  <c r="DN126"/>
  <c r="DN428"/>
  <c r="DN530"/>
  <c r="DN140"/>
  <c r="H642"/>
  <c r="DN641"/>
  <c r="DX19"/>
  <c r="DN463"/>
  <c r="DQ463" s="1"/>
  <c r="DN57"/>
  <c r="DN412"/>
  <c r="H109"/>
  <c r="H464"/>
  <c r="H396"/>
  <c r="H141"/>
  <c r="H413"/>
  <c r="H481"/>
  <c r="H58"/>
  <c r="H429"/>
  <c r="H127"/>
  <c r="H9"/>
  <c r="DL9" l="1"/>
  <c r="DJ9"/>
  <c r="DH9"/>
  <c r="CN9"/>
  <c r="CL9"/>
  <c r="CJ9"/>
  <c r="CH9"/>
  <c r="CF9"/>
  <c r="CD9"/>
  <c r="CB9"/>
  <c r="BZ9"/>
  <c r="BX9"/>
  <c r="BV9"/>
  <c r="BT9"/>
  <c r="BR9"/>
  <c r="BP9"/>
  <c r="BN9"/>
  <c r="DM9"/>
  <c r="DK9"/>
  <c r="DI9"/>
  <c r="CM9"/>
  <c r="CK9"/>
  <c r="CI9"/>
  <c r="CG9"/>
  <c r="CE9"/>
  <c r="CC9"/>
  <c r="CA9"/>
  <c r="BY9"/>
  <c r="BW9"/>
  <c r="BU9"/>
  <c r="BS9"/>
  <c r="BQ9"/>
  <c r="BO9"/>
  <c r="DL429"/>
  <c r="DJ429"/>
  <c r="DH429"/>
  <c r="DB429"/>
  <c r="CZ429"/>
  <c r="CX429"/>
  <c r="CV429"/>
  <c r="CT429"/>
  <c r="CR429"/>
  <c r="CP429"/>
  <c r="CN429"/>
  <c r="CL429"/>
  <c r="CJ429"/>
  <c r="CH429"/>
  <c r="CF429"/>
  <c r="CD429"/>
  <c r="CB429"/>
  <c r="BZ429"/>
  <c r="BX429"/>
  <c r="BV429"/>
  <c r="BT429"/>
  <c r="BR429"/>
  <c r="BP429"/>
  <c r="BN429"/>
  <c r="DM429"/>
  <c r="DK429"/>
  <c r="DI429"/>
  <c r="DC429"/>
  <c r="DA429"/>
  <c r="CY429"/>
  <c r="CW429"/>
  <c r="CU429"/>
  <c r="CS429"/>
  <c r="CQ429"/>
  <c r="CO429"/>
  <c r="CM429"/>
  <c r="CK429"/>
  <c r="CI429"/>
  <c r="CG429"/>
  <c r="CE429"/>
  <c r="CC429"/>
  <c r="CA429"/>
  <c r="BY429"/>
  <c r="BW429"/>
  <c r="BU429"/>
  <c r="BS429"/>
  <c r="BQ429"/>
  <c r="BO429"/>
  <c r="DL481"/>
  <c r="DJ481"/>
  <c r="DH481"/>
  <c r="DB481"/>
  <c r="CZ481"/>
  <c r="CX481"/>
  <c r="CV481"/>
  <c r="CT481"/>
  <c r="CR481"/>
  <c r="CP481"/>
  <c r="CN481"/>
  <c r="CL481"/>
  <c r="CJ481"/>
  <c r="CH481"/>
  <c r="CF481"/>
  <c r="CD481"/>
  <c r="CB481"/>
  <c r="BZ481"/>
  <c r="BX481"/>
  <c r="BV481"/>
  <c r="BT481"/>
  <c r="BR481"/>
  <c r="BP481"/>
  <c r="BN481"/>
  <c r="DM481"/>
  <c r="DK481"/>
  <c r="DI481"/>
  <c r="DC481"/>
  <c r="DA481"/>
  <c r="CY481"/>
  <c r="CW481"/>
  <c r="CU481"/>
  <c r="CS481"/>
  <c r="CQ481"/>
  <c r="CO481"/>
  <c r="CM481"/>
  <c r="CK481"/>
  <c r="CI481"/>
  <c r="CG481"/>
  <c r="CE481"/>
  <c r="CC481"/>
  <c r="CA481"/>
  <c r="BY481"/>
  <c r="BW481"/>
  <c r="BU481"/>
  <c r="BS481"/>
  <c r="BQ481"/>
  <c r="BO481"/>
  <c r="DL141"/>
  <c r="DJ141"/>
  <c r="DH141"/>
  <c r="DB141"/>
  <c r="CZ141"/>
  <c r="CX141"/>
  <c r="CV141"/>
  <c r="CT141"/>
  <c r="CR141"/>
  <c r="CP141"/>
  <c r="CN141"/>
  <c r="CL141"/>
  <c r="CJ141"/>
  <c r="CH141"/>
  <c r="CF141"/>
  <c r="CD141"/>
  <c r="CB141"/>
  <c r="BZ141"/>
  <c r="BX141"/>
  <c r="BV141"/>
  <c r="BT141"/>
  <c r="BR141"/>
  <c r="BP141"/>
  <c r="BN141"/>
  <c r="DM141"/>
  <c r="DK141"/>
  <c r="DI141"/>
  <c r="DC141"/>
  <c r="DA141"/>
  <c r="CY141"/>
  <c r="CW141"/>
  <c r="CU141"/>
  <c r="CS141"/>
  <c r="CQ141"/>
  <c r="CO141"/>
  <c r="CM141"/>
  <c r="CK141"/>
  <c r="CI141"/>
  <c r="CG141"/>
  <c r="CE141"/>
  <c r="CC141"/>
  <c r="CA141"/>
  <c r="BY141"/>
  <c r="BW141"/>
  <c r="BU141"/>
  <c r="BS141"/>
  <c r="BQ141"/>
  <c r="BO141"/>
  <c r="DL464"/>
  <c r="DJ464"/>
  <c r="DH464"/>
  <c r="DB464"/>
  <c r="CZ464"/>
  <c r="CX464"/>
  <c r="CV464"/>
  <c r="CT464"/>
  <c r="CR464"/>
  <c r="CP464"/>
  <c r="CN464"/>
  <c r="CL464"/>
  <c r="CJ464"/>
  <c r="CH464"/>
  <c r="CF464"/>
  <c r="CD464"/>
  <c r="CB464"/>
  <c r="BZ464"/>
  <c r="BX464"/>
  <c r="BV464"/>
  <c r="BT464"/>
  <c r="BR464"/>
  <c r="BP464"/>
  <c r="BN464"/>
  <c r="DM464"/>
  <c r="DK464"/>
  <c r="DI464"/>
  <c r="DC464"/>
  <c r="DA464"/>
  <c r="CY464"/>
  <c r="CW464"/>
  <c r="CU464"/>
  <c r="CS464"/>
  <c r="CQ464"/>
  <c r="CO464"/>
  <c r="CM464"/>
  <c r="CK464"/>
  <c r="CI464"/>
  <c r="CG464"/>
  <c r="CE464"/>
  <c r="CC464"/>
  <c r="CA464"/>
  <c r="BY464"/>
  <c r="BW464"/>
  <c r="BU464"/>
  <c r="BS464"/>
  <c r="BQ464"/>
  <c r="BO464"/>
  <c r="DL642"/>
  <c r="DJ642"/>
  <c r="DH642"/>
  <c r="DB642"/>
  <c r="CZ642"/>
  <c r="CX642"/>
  <c r="CV642"/>
  <c r="CT642"/>
  <c r="CR642"/>
  <c r="CP642"/>
  <c r="CN642"/>
  <c r="CL642"/>
  <c r="CJ642"/>
  <c r="CH642"/>
  <c r="CF642"/>
  <c r="CD642"/>
  <c r="CB642"/>
  <c r="BZ642"/>
  <c r="BX642"/>
  <c r="BV642"/>
  <c r="BT642"/>
  <c r="BR642"/>
  <c r="BP642"/>
  <c r="BN642"/>
  <c r="DM642"/>
  <c r="DK642"/>
  <c r="DI642"/>
  <c r="DC642"/>
  <c r="DA642"/>
  <c r="CY642"/>
  <c r="CW642"/>
  <c r="CU642"/>
  <c r="CS642"/>
  <c r="CQ642"/>
  <c r="CO642"/>
  <c r="CM642"/>
  <c r="CK642"/>
  <c r="CI642"/>
  <c r="CG642"/>
  <c r="CE642"/>
  <c r="CC642"/>
  <c r="CA642"/>
  <c r="BY642"/>
  <c r="BW642"/>
  <c r="BU642"/>
  <c r="BS642"/>
  <c r="BQ642"/>
  <c r="BO642"/>
  <c r="DL228"/>
  <c r="DJ228"/>
  <c r="DH228"/>
  <c r="DB228"/>
  <c r="CZ228"/>
  <c r="CX228"/>
  <c r="CV228"/>
  <c r="CT228"/>
  <c r="CR228"/>
  <c r="CP228"/>
  <c r="CN228"/>
  <c r="CL228"/>
  <c r="CJ228"/>
  <c r="CH228"/>
  <c r="CF228"/>
  <c r="CD228"/>
  <c r="CB228"/>
  <c r="BZ228"/>
  <c r="BX228"/>
  <c r="BV228"/>
  <c r="BT228"/>
  <c r="BR228"/>
  <c r="BP228"/>
  <c r="BN228"/>
  <c r="DM228"/>
  <c r="DK228"/>
  <c r="DI228"/>
  <c r="DC228"/>
  <c r="DA228"/>
  <c r="CY228"/>
  <c r="CW228"/>
  <c r="CU228"/>
  <c r="CS228"/>
  <c r="CQ228"/>
  <c r="CO228"/>
  <c r="CM228"/>
  <c r="CK228"/>
  <c r="CI228"/>
  <c r="CG228"/>
  <c r="CE228"/>
  <c r="CC228"/>
  <c r="CA228"/>
  <c r="BY228"/>
  <c r="BW228"/>
  <c r="BU228"/>
  <c r="BS228"/>
  <c r="BQ228"/>
  <c r="BO228"/>
  <c r="DL127"/>
  <c r="DJ127"/>
  <c r="DH127"/>
  <c r="DB127"/>
  <c r="CZ127"/>
  <c r="CX127"/>
  <c r="CV127"/>
  <c r="CT127"/>
  <c r="CR127"/>
  <c r="CP127"/>
  <c r="CN127"/>
  <c r="CL127"/>
  <c r="CJ127"/>
  <c r="CH127"/>
  <c r="CF127"/>
  <c r="CD127"/>
  <c r="CB127"/>
  <c r="BZ127"/>
  <c r="BX127"/>
  <c r="BV127"/>
  <c r="BT127"/>
  <c r="BR127"/>
  <c r="BP127"/>
  <c r="BN127"/>
  <c r="DM127"/>
  <c r="DK127"/>
  <c r="DI127"/>
  <c r="DC127"/>
  <c r="DA127"/>
  <c r="CY127"/>
  <c r="CW127"/>
  <c r="CU127"/>
  <c r="CS127"/>
  <c r="CQ127"/>
  <c r="CO127"/>
  <c r="CM127"/>
  <c r="CK127"/>
  <c r="CI127"/>
  <c r="CG127"/>
  <c r="CE127"/>
  <c r="CC127"/>
  <c r="CA127"/>
  <c r="BY127"/>
  <c r="BW127"/>
  <c r="BU127"/>
  <c r="BS127"/>
  <c r="BQ127"/>
  <c r="BO127"/>
  <c r="DL58"/>
  <c r="DJ58"/>
  <c r="DH58"/>
  <c r="DF58"/>
  <c r="DD58"/>
  <c r="DB58"/>
  <c r="CZ58"/>
  <c r="CV58"/>
  <c r="CT58"/>
  <c r="CR58"/>
  <c r="CP58"/>
  <c r="CN58"/>
  <c r="CL58"/>
  <c r="CJ58"/>
  <c r="CH58"/>
  <c r="CF58"/>
  <c r="CD58"/>
  <c r="CB58"/>
  <c r="BZ58"/>
  <c r="BX58"/>
  <c r="BV58"/>
  <c r="BT58"/>
  <c r="BR58"/>
  <c r="BP58"/>
  <c r="BN58"/>
  <c r="DM58"/>
  <c r="DK58"/>
  <c r="DI58"/>
  <c r="DG58"/>
  <c r="DE58"/>
  <c r="DC58"/>
  <c r="DA58"/>
  <c r="CU58"/>
  <c r="CS58"/>
  <c r="CQ58"/>
  <c r="CO58"/>
  <c r="CM58"/>
  <c r="CK58"/>
  <c r="CI58"/>
  <c r="CG58"/>
  <c r="CE58"/>
  <c r="CC58"/>
  <c r="CA58"/>
  <c r="BY58"/>
  <c r="BW58"/>
  <c r="BU58"/>
  <c r="BS58"/>
  <c r="BQ58"/>
  <c r="BO58"/>
  <c r="DL413"/>
  <c r="DJ413"/>
  <c r="DH413"/>
  <c r="DB413"/>
  <c r="CZ413"/>
  <c r="CX413"/>
  <c r="CV413"/>
  <c r="CT413"/>
  <c r="CR413"/>
  <c r="CP413"/>
  <c r="CN413"/>
  <c r="CL413"/>
  <c r="CJ413"/>
  <c r="CH413"/>
  <c r="CF413"/>
  <c r="CD413"/>
  <c r="CB413"/>
  <c r="BZ413"/>
  <c r="BX413"/>
  <c r="BV413"/>
  <c r="BT413"/>
  <c r="BR413"/>
  <c r="BP413"/>
  <c r="BN413"/>
  <c r="DM413"/>
  <c r="DK413"/>
  <c r="DI413"/>
  <c r="DC413"/>
  <c r="DA413"/>
  <c r="CY413"/>
  <c r="CW413"/>
  <c r="CU413"/>
  <c r="CS413"/>
  <c r="CQ413"/>
  <c r="CO413"/>
  <c r="CM413"/>
  <c r="CK413"/>
  <c r="CI413"/>
  <c r="CG413"/>
  <c r="CE413"/>
  <c r="CC413"/>
  <c r="CA413"/>
  <c r="BY413"/>
  <c r="BW413"/>
  <c r="BU413"/>
  <c r="BS413"/>
  <c r="BQ413"/>
  <c r="BO413"/>
  <c r="DL396"/>
  <c r="DJ396"/>
  <c r="DH396"/>
  <c r="DB396"/>
  <c r="CZ396"/>
  <c r="CX396"/>
  <c r="CV396"/>
  <c r="CT396"/>
  <c r="CR396"/>
  <c r="CP396"/>
  <c r="CN396"/>
  <c r="CL396"/>
  <c r="CJ396"/>
  <c r="CH396"/>
  <c r="CF396"/>
  <c r="CD396"/>
  <c r="CB396"/>
  <c r="BZ396"/>
  <c r="BX396"/>
  <c r="BV396"/>
  <c r="BT396"/>
  <c r="BR396"/>
  <c r="BP396"/>
  <c r="BN396"/>
  <c r="DM396"/>
  <c r="DK396"/>
  <c r="DI396"/>
  <c r="DC396"/>
  <c r="DA396"/>
  <c r="CY396"/>
  <c r="CW396"/>
  <c r="CU396"/>
  <c r="CS396"/>
  <c r="CQ396"/>
  <c r="CO396"/>
  <c r="CM396"/>
  <c r="CK396"/>
  <c r="CI396"/>
  <c r="CG396"/>
  <c r="CE396"/>
  <c r="CC396"/>
  <c r="CA396"/>
  <c r="BY396"/>
  <c r="BW396"/>
  <c r="BU396"/>
  <c r="BS396"/>
  <c r="BQ396"/>
  <c r="BO396"/>
  <c r="DL109"/>
  <c r="DJ109"/>
  <c r="DH109"/>
  <c r="DB109"/>
  <c r="CZ109"/>
  <c r="CX109"/>
  <c r="CV109"/>
  <c r="CT109"/>
  <c r="CR109"/>
  <c r="CP109"/>
  <c r="CN109"/>
  <c r="CL109"/>
  <c r="CJ109"/>
  <c r="CH109"/>
  <c r="CF109"/>
  <c r="CD109"/>
  <c r="CB109"/>
  <c r="BZ109"/>
  <c r="BX109"/>
  <c r="BV109"/>
  <c r="BT109"/>
  <c r="BR109"/>
  <c r="BP109"/>
  <c r="BN109"/>
  <c r="DM109"/>
  <c r="DK109"/>
  <c r="DI109"/>
  <c r="DC109"/>
  <c r="DA109"/>
  <c r="CY109"/>
  <c r="CW109"/>
  <c r="CU109"/>
  <c r="CS109"/>
  <c r="CQ109"/>
  <c r="CO109"/>
  <c r="CM109"/>
  <c r="CK109"/>
  <c r="CI109"/>
  <c r="CG109"/>
  <c r="CE109"/>
  <c r="CC109"/>
  <c r="CA109"/>
  <c r="BY109"/>
  <c r="BW109"/>
  <c r="BU109"/>
  <c r="BS109"/>
  <c r="BQ109"/>
  <c r="BO109"/>
  <c r="H229"/>
  <c r="DQ412"/>
  <c r="DR412" s="1"/>
  <c r="DS412" s="1"/>
  <c r="DQ641"/>
  <c r="DR641" s="1"/>
  <c r="DS641" s="1"/>
  <c r="DQ140"/>
  <c r="DR140" s="1"/>
  <c r="DS140" s="1"/>
  <c r="DQ428"/>
  <c r="DR428" s="1"/>
  <c r="DS428" s="1"/>
  <c r="DQ57"/>
  <c r="DR57" s="1"/>
  <c r="DS57" s="1"/>
  <c r="DQ530"/>
  <c r="DR530" s="1"/>
  <c r="DS530" s="1"/>
  <c r="DQ126"/>
  <c r="DR126" s="1"/>
  <c r="DS126" s="1"/>
  <c r="DQ480"/>
  <c r="DR480" s="1"/>
  <c r="DS480" s="1"/>
  <c r="DN127"/>
  <c r="DN413"/>
  <c r="DN396"/>
  <c r="DN429"/>
  <c r="DN481"/>
  <c r="DN141"/>
  <c r="DN464"/>
  <c r="H643"/>
  <c r="DN642"/>
  <c r="DR463"/>
  <c r="DS463" s="1"/>
  <c r="AU1463"/>
  <c r="AR1463"/>
  <c r="AT1463"/>
  <c r="AY1463"/>
  <c r="DN58"/>
  <c r="DN109"/>
  <c r="AW1463"/>
  <c r="H128"/>
  <c r="H482"/>
  <c r="H414"/>
  <c r="H397"/>
  <c r="H110"/>
  <c r="H430"/>
  <c r="H59"/>
  <c r="H142"/>
  <c r="H465"/>
  <c r="DL142" l="1"/>
  <c r="DJ142"/>
  <c r="DH142"/>
  <c r="DB142"/>
  <c r="CZ142"/>
  <c r="CX142"/>
  <c r="CV142"/>
  <c r="CT142"/>
  <c r="CR142"/>
  <c r="CP142"/>
  <c r="CN142"/>
  <c r="CL142"/>
  <c r="CJ142"/>
  <c r="CH142"/>
  <c r="CF142"/>
  <c r="CD142"/>
  <c r="CB142"/>
  <c r="BZ142"/>
  <c r="BX142"/>
  <c r="BV142"/>
  <c r="BT142"/>
  <c r="BR142"/>
  <c r="BP142"/>
  <c r="BN142"/>
  <c r="DM142"/>
  <c r="DK142"/>
  <c r="DI142"/>
  <c r="DC142"/>
  <c r="DA142"/>
  <c r="CY142"/>
  <c r="CW142"/>
  <c r="CU142"/>
  <c r="CS142"/>
  <c r="CQ142"/>
  <c r="CO142"/>
  <c r="CM142"/>
  <c r="CK142"/>
  <c r="CI142"/>
  <c r="CG142"/>
  <c r="CE142"/>
  <c r="CC142"/>
  <c r="CA142"/>
  <c r="BY142"/>
  <c r="BW142"/>
  <c r="BU142"/>
  <c r="BS142"/>
  <c r="BQ142"/>
  <c r="BO142"/>
  <c r="DL430"/>
  <c r="DJ430"/>
  <c r="DH430"/>
  <c r="DB430"/>
  <c r="CZ430"/>
  <c r="CX430"/>
  <c r="CV430"/>
  <c r="CT430"/>
  <c r="CR430"/>
  <c r="CP430"/>
  <c r="CN430"/>
  <c r="CL430"/>
  <c r="CJ430"/>
  <c r="CH430"/>
  <c r="CF430"/>
  <c r="CD430"/>
  <c r="CB430"/>
  <c r="BZ430"/>
  <c r="BX430"/>
  <c r="BV430"/>
  <c r="BT430"/>
  <c r="BR430"/>
  <c r="BP430"/>
  <c r="BN430"/>
  <c r="DM430"/>
  <c r="DK430"/>
  <c r="DI430"/>
  <c r="DC430"/>
  <c r="DA430"/>
  <c r="CY430"/>
  <c r="CW430"/>
  <c r="CU430"/>
  <c r="CS430"/>
  <c r="CQ430"/>
  <c r="CO430"/>
  <c r="CM430"/>
  <c r="CK430"/>
  <c r="CI430"/>
  <c r="CG430"/>
  <c r="CE430"/>
  <c r="CC430"/>
  <c r="CA430"/>
  <c r="BY430"/>
  <c r="BW430"/>
  <c r="BU430"/>
  <c r="BS430"/>
  <c r="BQ430"/>
  <c r="BO430"/>
  <c r="DL397"/>
  <c r="DJ397"/>
  <c r="DH397"/>
  <c r="DB397"/>
  <c r="CZ397"/>
  <c r="CX397"/>
  <c r="CV397"/>
  <c r="CT397"/>
  <c r="CR397"/>
  <c r="CP397"/>
  <c r="CN397"/>
  <c r="CL397"/>
  <c r="CJ397"/>
  <c r="CH397"/>
  <c r="CF397"/>
  <c r="CD397"/>
  <c r="CB397"/>
  <c r="BZ397"/>
  <c r="BX397"/>
  <c r="BV397"/>
  <c r="BT397"/>
  <c r="BR397"/>
  <c r="BP397"/>
  <c r="BN397"/>
  <c r="DM397"/>
  <c r="DK397"/>
  <c r="DI397"/>
  <c r="DC397"/>
  <c r="DA397"/>
  <c r="CY397"/>
  <c r="CW397"/>
  <c r="CU397"/>
  <c r="CS397"/>
  <c r="CQ397"/>
  <c r="CO397"/>
  <c r="CM397"/>
  <c r="CK397"/>
  <c r="CI397"/>
  <c r="CG397"/>
  <c r="CE397"/>
  <c r="CC397"/>
  <c r="CA397"/>
  <c r="BY397"/>
  <c r="BW397"/>
  <c r="BU397"/>
  <c r="BS397"/>
  <c r="BQ397"/>
  <c r="BO397"/>
  <c r="DL482"/>
  <c r="DJ482"/>
  <c r="DH482"/>
  <c r="DB482"/>
  <c r="CZ482"/>
  <c r="CX482"/>
  <c r="CV482"/>
  <c r="CT482"/>
  <c r="CR482"/>
  <c r="CP482"/>
  <c r="CN482"/>
  <c r="CL482"/>
  <c r="CJ482"/>
  <c r="CH482"/>
  <c r="CF482"/>
  <c r="CD482"/>
  <c r="CB482"/>
  <c r="BZ482"/>
  <c r="BX482"/>
  <c r="BV482"/>
  <c r="BT482"/>
  <c r="BR482"/>
  <c r="BP482"/>
  <c r="BN482"/>
  <c r="DM482"/>
  <c r="DK482"/>
  <c r="DI482"/>
  <c r="DC482"/>
  <c r="DA482"/>
  <c r="CY482"/>
  <c r="CW482"/>
  <c r="CU482"/>
  <c r="CS482"/>
  <c r="CQ482"/>
  <c r="CO482"/>
  <c r="CM482"/>
  <c r="CK482"/>
  <c r="CI482"/>
  <c r="CG482"/>
  <c r="CE482"/>
  <c r="CC482"/>
  <c r="CA482"/>
  <c r="BY482"/>
  <c r="BW482"/>
  <c r="BU482"/>
  <c r="BS482"/>
  <c r="BQ482"/>
  <c r="BO482"/>
  <c r="DL643"/>
  <c r="DJ643"/>
  <c r="DH643"/>
  <c r="DB643"/>
  <c r="CZ643"/>
  <c r="CX643"/>
  <c r="CV643"/>
  <c r="CT643"/>
  <c r="CR643"/>
  <c r="CP643"/>
  <c r="CN643"/>
  <c r="CL643"/>
  <c r="CJ643"/>
  <c r="CH643"/>
  <c r="CF643"/>
  <c r="CD643"/>
  <c r="CB643"/>
  <c r="BZ643"/>
  <c r="BX643"/>
  <c r="BV643"/>
  <c r="BT643"/>
  <c r="BR643"/>
  <c r="BP643"/>
  <c r="BN643"/>
  <c r="DM643"/>
  <c r="DK643"/>
  <c r="DI643"/>
  <c r="DC643"/>
  <c r="DA643"/>
  <c r="CY643"/>
  <c r="CW643"/>
  <c r="CU643"/>
  <c r="CS643"/>
  <c r="CQ643"/>
  <c r="CO643"/>
  <c r="CM643"/>
  <c r="CK643"/>
  <c r="CI643"/>
  <c r="CG643"/>
  <c r="CE643"/>
  <c r="CC643"/>
  <c r="CA643"/>
  <c r="BY643"/>
  <c r="BW643"/>
  <c r="BU643"/>
  <c r="BS643"/>
  <c r="BQ643"/>
  <c r="BO643"/>
  <c r="DL465"/>
  <c r="DJ465"/>
  <c r="DH465"/>
  <c r="DB465"/>
  <c r="CZ465"/>
  <c r="CX465"/>
  <c r="CV465"/>
  <c r="CT465"/>
  <c r="CR465"/>
  <c r="CP465"/>
  <c r="CN465"/>
  <c r="CL465"/>
  <c r="CJ465"/>
  <c r="CH465"/>
  <c r="CF465"/>
  <c r="CD465"/>
  <c r="CB465"/>
  <c r="BZ465"/>
  <c r="BX465"/>
  <c r="BV465"/>
  <c r="BT465"/>
  <c r="BR465"/>
  <c r="BP465"/>
  <c r="BN465"/>
  <c r="DM465"/>
  <c r="DK465"/>
  <c r="DI465"/>
  <c r="DC465"/>
  <c r="DA465"/>
  <c r="CY465"/>
  <c r="CW465"/>
  <c r="CU465"/>
  <c r="CS465"/>
  <c r="CQ465"/>
  <c r="CO465"/>
  <c r="CM465"/>
  <c r="CK465"/>
  <c r="CI465"/>
  <c r="CG465"/>
  <c r="CE465"/>
  <c r="CC465"/>
  <c r="CA465"/>
  <c r="BY465"/>
  <c r="BW465"/>
  <c r="BU465"/>
  <c r="BS465"/>
  <c r="BQ465"/>
  <c r="BO465"/>
  <c r="DL59"/>
  <c r="DJ59"/>
  <c r="DH59"/>
  <c r="DF59"/>
  <c r="DD59"/>
  <c r="DB59"/>
  <c r="CZ59"/>
  <c r="CV59"/>
  <c r="CT59"/>
  <c r="CR59"/>
  <c r="CP59"/>
  <c r="CN59"/>
  <c r="CL59"/>
  <c r="CJ59"/>
  <c r="CH59"/>
  <c r="CF59"/>
  <c r="CD59"/>
  <c r="CB59"/>
  <c r="BZ59"/>
  <c r="BX59"/>
  <c r="BV59"/>
  <c r="BT59"/>
  <c r="BR59"/>
  <c r="BP59"/>
  <c r="BN59"/>
  <c r="DM59"/>
  <c r="DK59"/>
  <c r="DI59"/>
  <c r="DG59"/>
  <c r="DE59"/>
  <c r="DC59"/>
  <c r="DA59"/>
  <c r="CU59"/>
  <c r="CS59"/>
  <c r="CQ59"/>
  <c r="CO59"/>
  <c r="CM59"/>
  <c r="CK59"/>
  <c r="CI59"/>
  <c r="CG59"/>
  <c r="CE59"/>
  <c r="CC59"/>
  <c r="CA59"/>
  <c r="BY59"/>
  <c r="BW59"/>
  <c r="BU59"/>
  <c r="BS59"/>
  <c r="BQ59"/>
  <c r="BO59"/>
  <c r="DL110"/>
  <c r="DJ110"/>
  <c r="DH110"/>
  <c r="DB110"/>
  <c r="CZ110"/>
  <c r="CX110"/>
  <c r="CV110"/>
  <c r="CT110"/>
  <c r="CR110"/>
  <c r="CP110"/>
  <c r="CN110"/>
  <c r="CL110"/>
  <c r="CJ110"/>
  <c r="CH110"/>
  <c r="CF110"/>
  <c r="CD110"/>
  <c r="CB110"/>
  <c r="BZ110"/>
  <c r="BX110"/>
  <c r="BV110"/>
  <c r="BT110"/>
  <c r="BR110"/>
  <c r="BP110"/>
  <c r="BN110"/>
  <c r="DM110"/>
  <c r="DK110"/>
  <c r="DI110"/>
  <c r="DC110"/>
  <c r="DA110"/>
  <c r="CY110"/>
  <c r="CW110"/>
  <c r="CU110"/>
  <c r="CS110"/>
  <c r="CQ110"/>
  <c r="CO110"/>
  <c r="CM110"/>
  <c r="CK110"/>
  <c r="CI110"/>
  <c r="CG110"/>
  <c r="CE110"/>
  <c r="CC110"/>
  <c r="CA110"/>
  <c r="BY110"/>
  <c r="BW110"/>
  <c r="BU110"/>
  <c r="BS110"/>
  <c r="BQ110"/>
  <c r="BO110"/>
  <c r="DL414"/>
  <c r="DJ414"/>
  <c r="DH414"/>
  <c r="DB414"/>
  <c r="CZ414"/>
  <c r="CX414"/>
  <c r="CV414"/>
  <c r="CT414"/>
  <c r="CR414"/>
  <c r="CP414"/>
  <c r="CN414"/>
  <c r="CL414"/>
  <c r="CJ414"/>
  <c r="CH414"/>
  <c r="CF414"/>
  <c r="CD414"/>
  <c r="CB414"/>
  <c r="BZ414"/>
  <c r="BX414"/>
  <c r="BV414"/>
  <c r="BT414"/>
  <c r="BR414"/>
  <c r="BP414"/>
  <c r="BN414"/>
  <c r="DM414"/>
  <c r="DK414"/>
  <c r="DI414"/>
  <c r="DC414"/>
  <c r="DA414"/>
  <c r="CY414"/>
  <c r="CW414"/>
  <c r="CU414"/>
  <c r="CS414"/>
  <c r="CQ414"/>
  <c r="CO414"/>
  <c r="CM414"/>
  <c r="CK414"/>
  <c r="CI414"/>
  <c r="CG414"/>
  <c r="CE414"/>
  <c r="CC414"/>
  <c r="CA414"/>
  <c r="BY414"/>
  <c r="BW414"/>
  <c r="BU414"/>
  <c r="BS414"/>
  <c r="BQ414"/>
  <c r="BO414"/>
  <c r="DL128"/>
  <c r="DJ128"/>
  <c r="DH128"/>
  <c r="DB128"/>
  <c r="CZ128"/>
  <c r="CX128"/>
  <c r="CV128"/>
  <c r="CT128"/>
  <c r="CR128"/>
  <c r="CP128"/>
  <c r="CN128"/>
  <c r="CL128"/>
  <c r="CJ128"/>
  <c r="CH128"/>
  <c r="CF128"/>
  <c r="CD128"/>
  <c r="CB128"/>
  <c r="BZ128"/>
  <c r="BX128"/>
  <c r="BV128"/>
  <c r="BT128"/>
  <c r="BR128"/>
  <c r="BP128"/>
  <c r="BN128"/>
  <c r="DM128"/>
  <c r="DK128"/>
  <c r="DI128"/>
  <c r="DC128"/>
  <c r="DA128"/>
  <c r="CY128"/>
  <c r="CW128"/>
  <c r="CU128"/>
  <c r="CS128"/>
  <c r="CQ128"/>
  <c r="CO128"/>
  <c r="CM128"/>
  <c r="CK128"/>
  <c r="CI128"/>
  <c r="CG128"/>
  <c r="CE128"/>
  <c r="CC128"/>
  <c r="CA128"/>
  <c r="BY128"/>
  <c r="BW128"/>
  <c r="BU128"/>
  <c r="BS128"/>
  <c r="BQ128"/>
  <c r="BO128"/>
  <c r="DL229"/>
  <c r="DJ229"/>
  <c r="DH229"/>
  <c r="DB229"/>
  <c r="CZ229"/>
  <c r="CX229"/>
  <c r="CV229"/>
  <c r="CT229"/>
  <c r="CR229"/>
  <c r="CP229"/>
  <c r="CN229"/>
  <c r="CL229"/>
  <c r="CJ229"/>
  <c r="CH229"/>
  <c r="CF229"/>
  <c r="CD229"/>
  <c r="CB229"/>
  <c r="BZ229"/>
  <c r="BX229"/>
  <c r="BV229"/>
  <c r="BT229"/>
  <c r="BR229"/>
  <c r="BP229"/>
  <c r="BN229"/>
  <c r="DM229"/>
  <c r="DK229"/>
  <c r="DI229"/>
  <c r="DC229"/>
  <c r="DA229"/>
  <c r="CY229"/>
  <c r="CW229"/>
  <c r="CU229"/>
  <c r="CS229"/>
  <c r="CQ229"/>
  <c r="CO229"/>
  <c r="CM229"/>
  <c r="CK229"/>
  <c r="CI229"/>
  <c r="CG229"/>
  <c r="CE229"/>
  <c r="CC229"/>
  <c r="CA229"/>
  <c r="BY229"/>
  <c r="BW229"/>
  <c r="BU229"/>
  <c r="BS229"/>
  <c r="BQ229"/>
  <c r="BO229"/>
  <c r="DN229"/>
  <c r="DQ229" s="1"/>
  <c r="DR229" s="1"/>
  <c r="DS229" s="1"/>
  <c r="AV1463"/>
  <c r="AX1463"/>
  <c r="AZ1463"/>
  <c r="AS1463"/>
  <c r="AQ1463"/>
  <c r="DQ109"/>
  <c r="DR109" s="1"/>
  <c r="DS109" s="1"/>
  <c r="DQ141"/>
  <c r="DR141" s="1"/>
  <c r="DS141" s="1"/>
  <c r="DQ429"/>
  <c r="DR429" s="1"/>
  <c r="DS429" s="1"/>
  <c r="DQ413"/>
  <c r="DR413" s="1"/>
  <c r="DS413" s="1"/>
  <c r="DQ127"/>
  <c r="DR127" s="1"/>
  <c r="DS127" s="1"/>
  <c r="DQ58"/>
  <c r="DR58" s="1"/>
  <c r="DS58" s="1"/>
  <c r="DQ643"/>
  <c r="DR643" s="1"/>
  <c r="DS643" s="1"/>
  <c r="DQ642"/>
  <c r="DR642" s="1"/>
  <c r="DS642" s="1"/>
  <c r="DQ464"/>
  <c r="DR464" s="1"/>
  <c r="DS464" s="1"/>
  <c r="DQ481"/>
  <c r="DR481" s="1"/>
  <c r="DS481" s="1"/>
  <c r="DQ396"/>
  <c r="DR396" s="1"/>
  <c r="DS396" s="1"/>
  <c r="DN465"/>
  <c r="DN59"/>
  <c r="DN128"/>
  <c r="H644"/>
  <c r="DN142"/>
  <c r="DN430"/>
  <c r="DN397"/>
  <c r="DN482"/>
  <c r="DX20"/>
  <c r="DN110"/>
  <c r="DN414"/>
  <c r="AS1466"/>
  <c r="AT1466"/>
  <c r="AW1466"/>
  <c r="AV1466"/>
  <c r="AU1466"/>
  <c r="AZ1466"/>
  <c r="AY1466"/>
  <c r="AX1466"/>
  <c r="H466"/>
  <c r="H431"/>
  <c r="H111"/>
  <c r="H415"/>
  <c r="H129"/>
  <c r="H143"/>
  <c r="H60"/>
  <c r="H398"/>
  <c r="DL398" l="1"/>
  <c r="DJ398"/>
  <c r="DH398"/>
  <c r="DB398"/>
  <c r="CZ398"/>
  <c r="CX398"/>
  <c r="CV398"/>
  <c r="CT398"/>
  <c r="CR398"/>
  <c r="CP398"/>
  <c r="CN398"/>
  <c r="CL398"/>
  <c r="CJ398"/>
  <c r="CH398"/>
  <c r="CF398"/>
  <c r="CD398"/>
  <c r="CB398"/>
  <c r="BZ398"/>
  <c r="BX398"/>
  <c r="BV398"/>
  <c r="BT398"/>
  <c r="BR398"/>
  <c r="BP398"/>
  <c r="BN398"/>
  <c r="DM398"/>
  <c r="DK398"/>
  <c r="DI398"/>
  <c r="DC398"/>
  <c r="DA398"/>
  <c r="CY398"/>
  <c r="CW398"/>
  <c r="CU398"/>
  <c r="CS398"/>
  <c r="CQ398"/>
  <c r="CO398"/>
  <c r="CM398"/>
  <c r="CK398"/>
  <c r="CI398"/>
  <c r="CG398"/>
  <c r="CE398"/>
  <c r="CC398"/>
  <c r="CA398"/>
  <c r="BY398"/>
  <c r="BW398"/>
  <c r="BU398"/>
  <c r="BS398"/>
  <c r="BQ398"/>
  <c r="BO398"/>
  <c r="DL143"/>
  <c r="DJ143"/>
  <c r="DH143"/>
  <c r="DB143"/>
  <c r="CZ143"/>
  <c r="CX143"/>
  <c r="CV143"/>
  <c r="CT143"/>
  <c r="CR143"/>
  <c r="CP143"/>
  <c r="CN143"/>
  <c r="CL143"/>
  <c r="CJ143"/>
  <c r="CH143"/>
  <c r="CF143"/>
  <c r="CD143"/>
  <c r="CB143"/>
  <c r="BZ143"/>
  <c r="BX143"/>
  <c r="BV143"/>
  <c r="BT143"/>
  <c r="BR143"/>
  <c r="BP143"/>
  <c r="BN143"/>
  <c r="DM143"/>
  <c r="DK143"/>
  <c r="DI143"/>
  <c r="DC143"/>
  <c r="DA143"/>
  <c r="CY143"/>
  <c r="CW143"/>
  <c r="CU143"/>
  <c r="CS143"/>
  <c r="CQ143"/>
  <c r="CO143"/>
  <c r="CM143"/>
  <c r="CK143"/>
  <c r="CI143"/>
  <c r="CG143"/>
  <c r="CE143"/>
  <c r="CC143"/>
  <c r="CA143"/>
  <c r="BY143"/>
  <c r="BW143"/>
  <c r="BU143"/>
  <c r="BS143"/>
  <c r="BQ143"/>
  <c r="BO143"/>
  <c r="DL415"/>
  <c r="DJ415"/>
  <c r="DH415"/>
  <c r="DB415"/>
  <c r="CZ415"/>
  <c r="CX415"/>
  <c r="CV415"/>
  <c r="CT415"/>
  <c r="CR415"/>
  <c r="CP415"/>
  <c r="CN415"/>
  <c r="CL415"/>
  <c r="CJ415"/>
  <c r="CH415"/>
  <c r="CF415"/>
  <c r="CD415"/>
  <c r="CB415"/>
  <c r="BZ415"/>
  <c r="BX415"/>
  <c r="BV415"/>
  <c r="BT415"/>
  <c r="BR415"/>
  <c r="BP415"/>
  <c r="BN415"/>
  <c r="DM415"/>
  <c r="DK415"/>
  <c r="DI415"/>
  <c r="DC415"/>
  <c r="DA415"/>
  <c r="CY415"/>
  <c r="CW415"/>
  <c r="CU415"/>
  <c r="CS415"/>
  <c r="CQ415"/>
  <c r="CO415"/>
  <c r="CM415"/>
  <c r="CK415"/>
  <c r="CI415"/>
  <c r="CG415"/>
  <c r="CE415"/>
  <c r="CC415"/>
  <c r="CA415"/>
  <c r="BY415"/>
  <c r="BW415"/>
  <c r="BU415"/>
  <c r="BS415"/>
  <c r="BQ415"/>
  <c r="BO415"/>
  <c r="DL431"/>
  <c r="DJ431"/>
  <c r="DH431"/>
  <c r="DB431"/>
  <c r="CZ431"/>
  <c r="CX431"/>
  <c r="CV431"/>
  <c r="CT431"/>
  <c r="CR431"/>
  <c r="CP431"/>
  <c r="CN431"/>
  <c r="CL431"/>
  <c r="CJ431"/>
  <c r="CH431"/>
  <c r="CF431"/>
  <c r="CD431"/>
  <c r="CB431"/>
  <c r="BZ431"/>
  <c r="BX431"/>
  <c r="BV431"/>
  <c r="BT431"/>
  <c r="BR431"/>
  <c r="BP431"/>
  <c r="BN431"/>
  <c r="DM431"/>
  <c r="DK431"/>
  <c r="DI431"/>
  <c r="DC431"/>
  <c r="DA431"/>
  <c r="CY431"/>
  <c r="CW431"/>
  <c r="CU431"/>
  <c r="CS431"/>
  <c r="CQ431"/>
  <c r="CO431"/>
  <c r="CM431"/>
  <c r="CK431"/>
  <c r="CI431"/>
  <c r="CG431"/>
  <c r="CE431"/>
  <c r="CC431"/>
  <c r="CA431"/>
  <c r="BY431"/>
  <c r="BW431"/>
  <c r="BU431"/>
  <c r="BS431"/>
  <c r="BQ431"/>
  <c r="BO431"/>
  <c r="DL644"/>
  <c r="DJ644"/>
  <c r="DH644"/>
  <c r="DB644"/>
  <c r="CZ644"/>
  <c r="CX644"/>
  <c r="CV644"/>
  <c r="CT644"/>
  <c r="CR644"/>
  <c r="CP644"/>
  <c r="CN644"/>
  <c r="CL644"/>
  <c r="CJ644"/>
  <c r="CH644"/>
  <c r="CF644"/>
  <c r="CD644"/>
  <c r="CB644"/>
  <c r="BZ644"/>
  <c r="BX644"/>
  <c r="BV644"/>
  <c r="BT644"/>
  <c r="BR644"/>
  <c r="BP644"/>
  <c r="BN644"/>
  <c r="DM644"/>
  <c r="DK644"/>
  <c r="DI644"/>
  <c r="DC644"/>
  <c r="DA644"/>
  <c r="CY644"/>
  <c r="CW644"/>
  <c r="CU644"/>
  <c r="CS644"/>
  <c r="CQ644"/>
  <c r="CO644"/>
  <c r="CM644"/>
  <c r="CK644"/>
  <c r="CI644"/>
  <c r="CG644"/>
  <c r="CE644"/>
  <c r="CC644"/>
  <c r="CA644"/>
  <c r="BY644"/>
  <c r="BW644"/>
  <c r="BU644"/>
  <c r="BS644"/>
  <c r="BQ644"/>
  <c r="BO644"/>
  <c r="DL60"/>
  <c r="DJ60"/>
  <c r="DH60"/>
  <c r="DF60"/>
  <c r="DD60"/>
  <c r="DB60"/>
  <c r="CZ60"/>
  <c r="CV60"/>
  <c r="CT60"/>
  <c r="CR60"/>
  <c r="CP60"/>
  <c r="CN60"/>
  <c r="CL60"/>
  <c r="CJ60"/>
  <c r="CH60"/>
  <c r="CF60"/>
  <c r="CD60"/>
  <c r="CB60"/>
  <c r="BZ60"/>
  <c r="BX60"/>
  <c r="BV60"/>
  <c r="BT60"/>
  <c r="BR60"/>
  <c r="BP60"/>
  <c r="BN60"/>
  <c r="DM60"/>
  <c r="DK60"/>
  <c r="DI60"/>
  <c r="DG60"/>
  <c r="DE60"/>
  <c r="DC60"/>
  <c r="DA60"/>
  <c r="CU60"/>
  <c r="CS60"/>
  <c r="CQ60"/>
  <c r="CO60"/>
  <c r="CM60"/>
  <c r="CK60"/>
  <c r="CI60"/>
  <c r="CG60"/>
  <c r="CE60"/>
  <c r="CC60"/>
  <c r="CA60"/>
  <c r="BY60"/>
  <c r="BW60"/>
  <c r="BU60"/>
  <c r="BS60"/>
  <c r="BQ60"/>
  <c r="BO60"/>
  <c r="DL129"/>
  <c r="DJ129"/>
  <c r="DH129"/>
  <c r="DB129"/>
  <c r="CZ129"/>
  <c r="CX129"/>
  <c r="CV129"/>
  <c r="CT129"/>
  <c r="CR129"/>
  <c r="CP129"/>
  <c r="CN129"/>
  <c r="CL129"/>
  <c r="CJ129"/>
  <c r="CH129"/>
  <c r="CF129"/>
  <c r="CD129"/>
  <c r="CB129"/>
  <c r="BZ129"/>
  <c r="BX129"/>
  <c r="BV129"/>
  <c r="BT129"/>
  <c r="BR129"/>
  <c r="BP129"/>
  <c r="BN129"/>
  <c r="DM129"/>
  <c r="DK129"/>
  <c r="DI129"/>
  <c r="DC129"/>
  <c r="DA129"/>
  <c r="CY129"/>
  <c r="CW129"/>
  <c r="CU129"/>
  <c r="CS129"/>
  <c r="CQ129"/>
  <c r="CO129"/>
  <c r="CM129"/>
  <c r="CK129"/>
  <c r="CI129"/>
  <c r="CG129"/>
  <c r="CE129"/>
  <c r="CC129"/>
  <c r="CA129"/>
  <c r="BY129"/>
  <c r="BW129"/>
  <c r="BU129"/>
  <c r="BS129"/>
  <c r="BQ129"/>
  <c r="BO129"/>
  <c r="DL111"/>
  <c r="DJ111"/>
  <c r="DH111"/>
  <c r="DB111"/>
  <c r="CZ111"/>
  <c r="CX111"/>
  <c r="CV111"/>
  <c r="CT111"/>
  <c r="CR111"/>
  <c r="CP111"/>
  <c r="CN111"/>
  <c r="CL111"/>
  <c r="CJ111"/>
  <c r="CH111"/>
  <c r="CF111"/>
  <c r="CD111"/>
  <c r="CB111"/>
  <c r="BZ111"/>
  <c r="BX111"/>
  <c r="BV111"/>
  <c r="BT111"/>
  <c r="BR111"/>
  <c r="BP111"/>
  <c r="BN111"/>
  <c r="DM111"/>
  <c r="DK111"/>
  <c r="DI111"/>
  <c r="DC111"/>
  <c r="DA111"/>
  <c r="CY111"/>
  <c r="CW111"/>
  <c r="CU111"/>
  <c r="CS111"/>
  <c r="CQ111"/>
  <c r="CO111"/>
  <c r="CM111"/>
  <c r="CK111"/>
  <c r="CI111"/>
  <c r="CG111"/>
  <c r="CE111"/>
  <c r="CC111"/>
  <c r="CA111"/>
  <c r="BY111"/>
  <c r="BW111"/>
  <c r="BU111"/>
  <c r="BS111"/>
  <c r="BQ111"/>
  <c r="BO111"/>
  <c r="DL466"/>
  <c r="DJ466"/>
  <c r="DH466"/>
  <c r="DB466"/>
  <c r="CZ466"/>
  <c r="CX466"/>
  <c r="CV466"/>
  <c r="CT466"/>
  <c r="CR466"/>
  <c r="CP466"/>
  <c r="CN466"/>
  <c r="CL466"/>
  <c r="CJ466"/>
  <c r="CH466"/>
  <c r="CF466"/>
  <c r="CD466"/>
  <c r="CB466"/>
  <c r="BZ466"/>
  <c r="BX466"/>
  <c r="BV466"/>
  <c r="BT466"/>
  <c r="BR466"/>
  <c r="BP466"/>
  <c r="BN466"/>
  <c r="DM466"/>
  <c r="DK466"/>
  <c r="DI466"/>
  <c r="DC466"/>
  <c r="DA466"/>
  <c r="CY466"/>
  <c r="CW466"/>
  <c r="CU466"/>
  <c r="CS466"/>
  <c r="CQ466"/>
  <c r="CO466"/>
  <c r="CM466"/>
  <c r="CK466"/>
  <c r="CI466"/>
  <c r="CG466"/>
  <c r="CE466"/>
  <c r="CC466"/>
  <c r="CA466"/>
  <c r="BY466"/>
  <c r="BW466"/>
  <c r="BU466"/>
  <c r="BS466"/>
  <c r="BQ466"/>
  <c r="BO466"/>
  <c r="AX1459"/>
  <c r="DN644"/>
  <c r="DQ644" s="1"/>
  <c r="DQ110"/>
  <c r="DR110" s="1"/>
  <c r="DS110" s="1"/>
  <c r="DQ482"/>
  <c r="DR482" s="1"/>
  <c r="DS482" s="1"/>
  <c r="DQ430"/>
  <c r="DR430" s="1"/>
  <c r="DS430" s="1"/>
  <c r="DQ465"/>
  <c r="DR465" s="1"/>
  <c r="DS465" s="1"/>
  <c r="DQ414"/>
  <c r="DR414" s="1"/>
  <c r="DS414" s="1"/>
  <c r="DQ397"/>
  <c r="DR397" s="1"/>
  <c r="DS397" s="1"/>
  <c r="DQ142"/>
  <c r="DR142" s="1"/>
  <c r="DS142" s="1"/>
  <c r="DQ128"/>
  <c r="DR128" s="1"/>
  <c r="DS128" s="1"/>
  <c r="DQ59"/>
  <c r="DR59" s="1"/>
  <c r="DS59" s="1"/>
  <c r="DN129"/>
  <c r="DN466"/>
  <c r="DR644"/>
  <c r="DS644" s="1"/>
  <c r="DN431"/>
  <c r="DQ431" s="1"/>
  <c r="DN415"/>
  <c r="DQ415" s="1"/>
  <c r="AF1464"/>
  <c r="AG1464"/>
  <c r="AH1464"/>
  <c r="AE1464"/>
  <c r="AD1464"/>
  <c r="DN60"/>
  <c r="AL1466"/>
  <c r="AP1466"/>
  <c r="AO1466"/>
  <c r="AN1466"/>
  <c r="AR1466"/>
  <c r="AM1466"/>
  <c r="AQ1466"/>
  <c r="DN111"/>
  <c r="H144"/>
  <c r="H112"/>
  <c r="H399"/>
  <c r="H61"/>
  <c r="H416"/>
  <c r="DL61" l="1"/>
  <c r="DJ61"/>
  <c r="DH61"/>
  <c r="DF61"/>
  <c r="DD61"/>
  <c r="DB61"/>
  <c r="CZ61"/>
  <c r="CV61"/>
  <c r="CT61"/>
  <c r="CR61"/>
  <c r="CP61"/>
  <c r="CN61"/>
  <c r="CL61"/>
  <c r="CJ61"/>
  <c r="CH61"/>
  <c r="CF61"/>
  <c r="CD61"/>
  <c r="CB61"/>
  <c r="BZ61"/>
  <c r="BX61"/>
  <c r="BV61"/>
  <c r="BT61"/>
  <c r="BR61"/>
  <c r="BP61"/>
  <c r="BN61"/>
  <c r="DM61"/>
  <c r="DK61"/>
  <c r="DI61"/>
  <c r="DG61"/>
  <c r="DE61"/>
  <c r="DC61"/>
  <c r="DA61"/>
  <c r="CU61"/>
  <c r="CS61"/>
  <c r="CQ61"/>
  <c r="CO61"/>
  <c r="CM61"/>
  <c r="CK61"/>
  <c r="CI61"/>
  <c r="CG61"/>
  <c r="CE61"/>
  <c r="CC61"/>
  <c r="CA61"/>
  <c r="BY61"/>
  <c r="BW61"/>
  <c r="BU61"/>
  <c r="BS61"/>
  <c r="BQ61"/>
  <c r="BO61"/>
  <c r="DL112"/>
  <c r="DJ112"/>
  <c r="DH112"/>
  <c r="DB112"/>
  <c r="CZ112"/>
  <c r="CX112"/>
  <c r="CV112"/>
  <c r="CT112"/>
  <c r="CR112"/>
  <c r="CP112"/>
  <c r="CN112"/>
  <c r="CL112"/>
  <c r="CJ112"/>
  <c r="CH112"/>
  <c r="CF112"/>
  <c r="CD112"/>
  <c r="CB112"/>
  <c r="BZ112"/>
  <c r="BX112"/>
  <c r="BV112"/>
  <c r="BT112"/>
  <c r="BR112"/>
  <c r="BP112"/>
  <c r="BN112"/>
  <c r="DM112"/>
  <c r="DK112"/>
  <c r="DI112"/>
  <c r="DC112"/>
  <c r="DA112"/>
  <c r="CY112"/>
  <c r="CW112"/>
  <c r="CU112"/>
  <c r="CS112"/>
  <c r="CQ112"/>
  <c r="CO112"/>
  <c r="CM112"/>
  <c r="CK112"/>
  <c r="CI112"/>
  <c r="CG112"/>
  <c r="CE112"/>
  <c r="CC112"/>
  <c r="CA112"/>
  <c r="BY112"/>
  <c r="BW112"/>
  <c r="BU112"/>
  <c r="BS112"/>
  <c r="BQ112"/>
  <c r="BO112"/>
  <c r="DL416"/>
  <c r="DJ416"/>
  <c r="DH416"/>
  <c r="DB416"/>
  <c r="CZ416"/>
  <c r="CX416"/>
  <c r="CV416"/>
  <c r="CT416"/>
  <c r="CR416"/>
  <c r="CP416"/>
  <c r="CN416"/>
  <c r="CL416"/>
  <c r="CJ416"/>
  <c r="CH416"/>
  <c r="CF416"/>
  <c r="CD416"/>
  <c r="CB416"/>
  <c r="BZ416"/>
  <c r="BX416"/>
  <c r="BV416"/>
  <c r="BT416"/>
  <c r="BR416"/>
  <c r="BP416"/>
  <c r="BN416"/>
  <c r="DM416"/>
  <c r="DK416"/>
  <c r="DI416"/>
  <c r="DC416"/>
  <c r="DA416"/>
  <c r="CY416"/>
  <c r="CW416"/>
  <c r="CU416"/>
  <c r="CS416"/>
  <c r="CQ416"/>
  <c r="CO416"/>
  <c r="CM416"/>
  <c r="CK416"/>
  <c r="CI416"/>
  <c r="CG416"/>
  <c r="CE416"/>
  <c r="CC416"/>
  <c r="CA416"/>
  <c r="BY416"/>
  <c r="BW416"/>
  <c r="BU416"/>
  <c r="BS416"/>
  <c r="BQ416"/>
  <c r="BO416"/>
  <c r="DL399"/>
  <c r="DJ399"/>
  <c r="DH399"/>
  <c r="DB399"/>
  <c r="CZ399"/>
  <c r="CX399"/>
  <c r="CV399"/>
  <c r="CT399"/>
  <c r="CR399"/>
  <c r="CP399"/>
  <c r="CN399"/>
  <c r="CL399"/>
  <c r="CJ399"/>
  <c r="CH399"/>
  <c r="CF399"/>
  <c r="CD399"/>
  <c r="CB399"/>
  <c r="BZ399"/>
  <c r="BX399"/>
  <c r="BV399"/>
  <c r="BT399"/>
  <c r="BR399"/>
  <c r="BP399"/>
  <c r="BN399"/>
  <c r="DM399"/>
  <c r="DK399"/>
  <c r="DI399"/>
  <c r="DC399"/>
  <c r="DA399"/>
  <c r="CY399"/>
  <c r="CW399"/>
  <c r="CU399"/>
  <c r="CS399"/>
  <c r="CQ399"/>
  <c r="CO399"/>
  <c r="CM399"/>
  <c r="CK399"/>
  <c r="CI399"/>
  <c r="CG399"/>
  <c r="CE399"/>
  <c r="CC399"/>
  <c r="CA399"/>
  <c r="BY399"/>
  <c r="BW399"/>
  <c r="BU399"/>
  <c r="BS399"/>
  <c r="BQ399"/>
  <c r="BO399"/>
  <c r="DL144"/>
  <c r="DJ144"/>
  <c r="DH144"/>
  <c r="DB144"/>
  <c r="CZ144"/>
  <c r="CX144"/>
  <c r="CV144"/>
  <c r="CT144"/>
  <c r="CR144"/>
  <c r="CP144"/>
  <c r="CN144"/>
  <c r="CL144"/>
  <c r="CJ144"/>
  <c r="CH144"/>
  <c r="CF144"/>
  <c r="CD144"/>
  <c r="CB144"/>
  <c r="BZ144"/>
  <c r="BX144"/>
  <c r="BV144"/>
  <c r="BT144"/>
  <c r="BR144"/>
  <c r="BP144"/>
  <c r="BN144"/>
  <c r="DM144"/>
  <c r="DK144"/>
  <c r="DI144"/>
  <c r="DC144"/>
  <c r="DA144"/>
  <c r="CY144"/>
  <c r="CW144"/>
  <c r="CU144"/>
  <c r="CS144"/>
  <c r="CQ144"/>
  <c r="CO144"/>
  <c r="CM144"/>
  <c r="CK144"/>
  <c r="CI144"/>
  <c r="CG144"/>
  <c r="CE144"/>
  <c r="CC144"/>
  <c r="CA144"/>
  <c r="BY144"/>
  <c r="BW144"/>
  <c r="BU144"/>
  <c r="BS144"/>
  <c r="BQ144"/>
  <c r="BO144"/>
  <c r="DQ111"/>
  <c r="DR111" s="1"/>
  <c r="DS111" s="1"/>
  <c r="DQ60"/>
  <c r="DR60" s="1"/>
  <c r="DS60" s="1"/>
  <c r="DQ129"/>
  <c r="DR129" s="1"/>
  <c r="DS129" s="1"/>
  <c r="DQ466"/>
  <c r="DR466" s="1"/>
  <c r="DS466" s="1"/>
  <c r="DN416"/>
  <c r="DX21"/>
  <c r="AP1460"/>
  <c r="DR415"/>
  <c r="DS415" s="1"/>
  <c r="DR431"/>
  <c r="DS431" s="1"/>
  <c r="DN61"/>
  <c r="DN112"/>
  <c r="AS1460"/>
  <c r="AV1460"/>
  <c r="AX1460"/>
  <c r="AQ1460"/>
  <c r="AR1460"/>
  <c r="AM1460"/>
  <c r="AO1460"/>
  <c r="AL1460"/>
  <c r="DN399"/>
  <c r="AM1463"/>
  <c r="AL1463"/>
  <c r="AN1463"/>
  <c r="AP1463"/>
  <c r="AO1463"/>
  <c r="AU1460"/>
  <c r="AW1460"/>
  <c r="AY1460"/>
  <c r="AZ1460"/>
  <c r="AT1460"/>
  <c r="AN1460"/>
  <c r="H113"/>
  <c r="H62"/>
  <c r="H145"/>
  <c r="DL145" l="1"/>
  <c r="DJ145"/>
  <c r="DH145"/>
  <c r="DB145"/>
  <c r="CZ145"/>
  <c r="CX145"/>
  <c r="CV145"/>
  <c r="CT145"/>
  <c r="CR145"/>
  <c r="CP145"/>
  <c r="CN145"/>
  <c r="CL145"/>
  <c r="CJ145"/>
  <c r="CH145"/>
  <c r="CF145"/>
  <c r="CD145"/>
  <c r="CB145"/>
  <c r="BZ145"/>
  <c r="BX145"/>
  <c r="BV145"/>
  <c r="BT145"/>
  <c r="BR145"/>
  <c r="BP145"/>
  <c r="BN145"/>
  <c r="DM145"/>
  <c r="DK145"/>
  <c r="DI145"/>
  <c r="DC145"/>
  <c r="DA145"/>
  <c r="CY145"/>
  <c r="CW145"/>
  <c r="CU145"/>
  <c r="CS145"/>
  <c r="CQ145"/>
  <c r="CO145"/>
  <c r="CM145"/>
  <c r="CK145"/>
  <c r="CI145"/>
  <c r="CG145"/>
  <c r="CE145"/>
  <c r="CC145"/>
  <c r="CA145"/>
  <c r="BY145"/>
  <c r="BW145"/>
  <c r="BU145"/>
  <c r="BS145"/>
  <c r="BQ145"/>
  <c r="BO145"/>
  <c r="DL113"/>
  <c r="DJ113"/>
  <c r="DH113"/>
  <c r="DB113"/>
  <c r="CZ113"/>
  <c r="CX113"/>
  <c r="CV113"/>
  <c r="CT113"/>
  <c r="CR113"/>
  <c r="CP113"/>
  <c r="CN113"/>
  <c r="CL113"/>
  <c r="CJ113"/>
  <c r="CH113"/>
  <c r="CF113"/>
  <c r="CD113"/>
  <c r="CB113"/>
  <c r="BZ113"/>
  <c r="BX113"/>
  <c r="BV113"/>
  <c r="BT113"/>
  <c r="BR113"/>
  <c r="BP113"/>
  <c r="BN113"/>
  <c r="DM113"/>
  <c r="DK113"/>
  <c r="DI113"/>
  <c r="DC113"/>
  <c r="DA113"/>
  <c r="CY113"/>
  <c r="CW113"/>
  <c r="CU113"/>
  <c r="CS113"/>
  <c r="CQ113"/>
  <c r="CO113"/>
  <c r="CM113"/>
  <c r="CK113"/>
  <c r="CI113"/>
  <c r="CG113"/>
  <c r="CE113"/>
  <c r="CC113"/>
  <c r="CA113"/>
  <c r="BY113"/>
  <c r="BW113"/>
  <c r="BU113"/>
  <c r="BS113"/>
  <c r="BQ113"/>
  <c r="BO113"/>
  <c r="DL62"/>
  <c r="DJ62"/>
  <c r="DH62"/>
  <c r="DF62"/>
  <c r="DD62"/>
  <c r="CX62"/>
  <c r="CV62"/>
  <c r="CT62"/>
  <c r="CR62"/>
  <c r="CP62"/>
  <c r="CN62"/>
  <c r="CL62"/>
  <c r="CJ62"/>
  <c r="CH62"/>
  <c r="CF62"/>
  <c r="CD62"/>
  <c r="CB62"/>
  <c r="BZ62"/>
  <c r="BX62"/>
  <c r="BV62"/>
  <c r="BT62"/>
  <c r="BR62"/>
  <c r="BP62"/>
  <c r="BN62"/>
  <c r="DM62"/>
  <c r="DK62"/>
  <c r="DI62"/>
  <c r="DG62"/>
  <c r="DE62"/>
  <c r="DC62"/>
  <c r="CY62"/>
  <c r="CW62"/>
  <c r="CU62"/>
  <c r="CS62"/>
  <c r="CQ62"/>
  <c r="CO62"/>
  <c r="CM62"/>
  <c r="CK62"/>
  <c r="CI62"/>
  <c r="CG62"/>
  <c r="CE62"/>
  <c r="CC62"/>
  <c r="CA62"/>
  <c r="BY62"/>
  <c r="BW62"/>
  <c r="BU62"/>
  <c r="BS62"/>
  <c r="BQ62"/>
  <c r="BO62"/>
  <c r="DQ399"/>
  <c r="DR399" s="1"/>
  <c r="DS399" s="1"/>
  <c r="DQ61"/>
  <c r="DR61" s="1"/>
  <c r="DS61" s="1"/>
  <c r="DQ416"/>
  <c r="DR416" s="1"/>
  <c r="DS416" s="1"/>
  <c r="DQ112"/>
  <c r="DR112" s="1"/>
  <c r="DS112" s="1"/>
  <c r="DN62"/>
  <c r="DN113"/>
  <c r="DQ113" s="1"/>
  <c r="AX1462"/>
  <c r="AT1462"/>
  <c r="AY1462"/>
  <c r="AU1462"/>
  <c r="AZ1462"/>
  <c r="AV1462"/>
  <c r="AW1462"/>
  <c r="AQ1462"/>
  <c r="AM1462"/>
  <c r="AO1462"/>
  <c r="AR1462"/>
  <c r="AP1462"/>
  <c r="AN1462"/>
  <c r="AL1462"/>
  <c r="AS1462"/>
  <c r="DN6"/>
  <c r="H146"/>
  <c r="H63"/>
  <c r="H114"/>
  <c r="DL63" l="1"/>
  <c r="DJ63"/>
  <c r="DH63"/>
  <c r="DB63"/>
  <c r="CZ63"/>
  <c r="CX63"/>
  <c r="CV63"/>
  <c r="CT63"/>
  <c r="CR63"/>
  <c r="CP63"/>
  <c r="CN63"/>
  <c r="CL63"/>
  <c r="CJ63"/>
  <c r="CH63"/>
  <c r="CF63"/>
  <c r="CD63"/>
  <c r="CB63"/>
  <c r="BZ63"/>
  <c r="BX63"/>
  <c r="BV63"/>
  <c r="BT63"/>
  <c r="BR63"/>
  <c r="BP63"/>
  <c r="BN63"/>
  <c r="DM63"/>
  <c r="DK63"/>
  <c r="DI63"/>
  <c r="DA63"/>
  <c r="CY63"/>
  <c r="CW63"/>
  <c r="CU63"/>
  <c r="CS63"/>
  <c r="CQ63"/>
  <c r="CO63"/>
  <c r="CM63"/>
  <c r="CK63"/>
  <c r="CI63"/>
  <c r="CG63"/>
  <c r="CE63"/>
  <c r="CC63"/>
  <c r="CA63"/>
  <c r="BY63"/>
  <c r="BW63"/>
  <c r="BU63"/>
  <c r="BS63"/>
  <c r="BQ63"/>
  <c r="BO63"/>
  <c r="DL114"/>
  <c r="DJ114"/>
  <c r="DH114"/>
  <c r="DB114"/>
  <c r="CZ114"/>
  <c r="CX114"/>
  <c r="CV114"/>
  <c r="CT114"/>
  <c r="CR114"/>
  <c r="CP114"/>
  <c r="CN114"/>
  <c r="CL114"/>
  <c r="CJ114"/>
  <c r="CH114"/>
  <c r="CF114"/>
  <c r="CD114"/>
  <c r="CB114"/>
  <c r="BZ114"/>
  <c r="BX114"/>
  <c r="BV114"/>
  <c r="BT114"/>
  <c r="BR114"/>
  <c r="BP114"/>
  <c r="BN114"/>
  <c r="DM114"/>
  <c r="DK114"/>
  <c r="DI114"/>
  <c r="DC114"/>
  <c r="DA114"/>
  <c r="CY114"/>
  <c r="CW114"/>
  <c r="CU114"/>
  <c r="CS114"/>
  <c r="CQ114"/>
  <c r="CO114"/>
  <c r="CM114"/>
  <c r="CK114"/>
  <c r="CI114"/>
  <c r="CG114"/>
  <c r="CE114"/>
  <c r="CC114"/>
  <c r="CA114"/>
  <c r="BY114"/>
  <c r="BW114"/>
  <c r="BU114"/>
  <c r="BS114"/>
  <c r="BQ114"/>
  <c r="BO114"/>
  <c r="DL146"/>
  <c r="DJ146"/>
  <c r="DH146"/>
  <c r="DB146"/>
  <c r="CZ146"/>
  <c r="CX146"/>
  <c r="CV146"/>
  <c r="CT146"/>
  <c r="CR146"/>
  <c r="CP146"/>
  <c r="CN146"/>
  <c r="CL146"/>
  <c r="CJ146"/>
  <c r="CH146"/>
  <c r="CF146"/>
  <c r="CD146"/>
  <c r="CB146"/>
  <c r="BZ146"/>
  <c r="BX146"/>
  <c r="BV146"/>
  <c r="BT146"/>
  <c r="BR146"/>
  <c r="BP146"/>
  <c r="BN146"/>
  <c r="DM146"/>
  <c r="DK146"/>
  <c r="DI146"/>
  <c r="DC146"/>
  <c r="DA146"/>
  <c r="CY146"/>
  <c r="CW146"/>
  <c r="CU146"/>
  <c r="CS146"/>
  <c r="CQ146"/>
  <c r="CO146"/>
  <c r="CM146"/>
  <c r="CK146"/>
  <c r="CI146"/>
  <c r="CG146"/>
  <c r="CE146"/>
  <c r="CC146"/>
  <c r="CA146"/>
  <c r="BY146"/>
  <c r="BW146"/>
  <c r="BU146"/>
  <c r="BS146"/>
  <c r="BQ146"/>
  <c r="BO146"/>
  <c r="DQ62"/>
  <c r="DR62" s="1"/>
  <c r="DS62" s="1"/>
  <c r="DN63"/>
  <c r="DN146"/>
  <c r="DQ6"/>
  <c r="DR113"/>
  <c r="DS113" s="1"/>
  <c r="DN114"/>
  <c r="AN1461"/>
  <c r="AL1461"/>
  <c r="AO1461"/>
  <c r="AZ1461"/>
  <c r="AT1461"/>
  <c r="AS1461"/>
  <c r="AQ1461"/>
  <c r="AX1461"/>
  <c r="AM1461"/>
  <c r="AP1461"/>
  <c r="AR1461"/>
  <c r="AU1461"/>
  <c r="AW1461"/>
  <c r="AV1461"/>
  <c r="AY1461"/>
  <c r="BB6"/>
  <c r="BD6"/>
  <c r="BA6"/>
  <c r="BC6"/>
  <c r="H147"/>
  <c r="DL147" l="1"/>
  <c r="DJ147"/>
  <c r="DH147"/>
  <c r="DB147"/>
  <c r="CZ147"/>
  <c r="CX147"/>
  <c r="CV147"/>
  <c r="CT147"/>
  <c r="CR147"/>
  <c r="CP147"/>
  <c r="CN147"/>
  <c r="CL147"/>
  <c r="CJ147"/>
  <c r="CH147"/>
  <c r="CF147"/>
  <c r="CD147"/>
  <c r="CB147"/>
  <c r="BZ147"/>
  <c r="BX147"/>
  <c r="BV147"/>
  <c r="BT147"/>
  <c r="BR147"/>
  <c r="BP147"/>
  <c r="BN147"/>
  <c r="DM147"/>
  <c r="DK147"/>
  <c r="DI147"/>
  <c r="DC147"/>
  <c r="DA147"/>
  <c r="CY147"/>
  <c r="CW147"/>
  <c r="CU147"/>
  <c r="CS147"/>
  <c r="CQ147"/>
  <c r="CO147"/>
  <c r="CM147"/>
  <c r="CK147"/>
  <c r="CI147"/>
  <c r="CG147"/>
  <c r="CE147"/>
  <c r="CC147"/>
  <c r="CA147"/>
  <c r="BY147"/>
  <c r="BW147"/>
  <c r="BU147"/>
  <c r="BS147"/>
  <c r="BQ147"/>
  <c r="BO147"/>
  <c r="DQ146"/>
  <c r="DR146" s="1"/>
  <c r="DS146" s="1"/>
  <c r="DQ63"/>
  <c r="DR63" s="1"/>
  <c r="DS63" s="1"/>
  <c r="DQ114"/>
  <c r="DR114" s="1"/>
  <c r="DS114" s="1"/>
  <c r="AN6"/>
  <c r="P6"/>
  <c r="BG6"/>
  <c r="BH6"/>
  <c r="X6"/>
  <c r="AV6"/>
  <c r="O6"/>
  <c r="AM6"/>
  <c r="DN147"/>
  <c r="AS1464"/>
  <c r="AT1464"/>
  <c r="AW1464"/>
  <c r="AZ1464"/>
  <c r="AY1464"/>
  <c r="AO1464"/>
  <c r="AQ1464"/>
  <c r="AN1464"/>
  <c r="AX1464"/>
  <c r="AV1464"/>
  <c r="AU1464"/>
  <c r="AL1464"/>
  <c r="AR1464"/>
  <c r="AP1464"/>
  <c r="AM1464"/>
  <c r="L6"/>
  <c r="T6"/>
  <c r="AB6"/>
  <c r="AR6"/>
  <c r="AZ6"/>
  <c r="K6"/>
  <c r="W6"/>
  <c r="AU6"/>
  <c r="S6"/>
  <c r="AA6"/>
  <c r="AQ6"/>
  <c r="AY6"/>
  <c r="AJ6"/>
  <c r="AI6"/>
  <c r="N6"/>
  <c r="AK6"/>
  <c r="AG6"/>
  <c r="AH6"/>
  <c r="R6"/>
  <c r="V6"/>
  <c r="Z6"/>
  <c r="AD6"/>
  <c r="AF6"/>
  <c r="AL6"/>
  <c r="AP6"/>
  <c r="AT6"/>
  <c r="AX6"/>
  <c r="BF6"/>
  <c r="BJ6"/>
  <c r="M6"/>
  <c r="Q6"/>
  <c r="U6"/>
  <c r="Y6"/>
  <c r="AC6"/>
  <c r="AE6"/>
  <c r="AO6"/>
  <c r="AS6"/>
  <c r="AW6"/>
  <c r="BE6"/>
  <c r="BI6"/>
  <c r="DQ147" l="1"/>
  <c r="DR147" s="1"/>
  <c r="DS147" s="1"/>
  <c r="DY7" a="1"/>
  <c r="DY9" l="1"/>
  <c r="EA9" s="1"/>
  <c r="G8" i="15" s="1"/>
  <c r="DY17" i="1"/>
  <c r="EA17" s="1"/>
  <c r="O8" i="15" s="1"/>
  <c r="DY10" i="1"/>
  <c r="EA10" s="1"/>
  <c r="H8" i="15" s="1"/>
  <c r="DY18" i="1"/>
  <c r="EA18" s="1"/>
  <c r="P8" i="15" s="1"/>
  <c r="DY11" i="1"/>
  <c r="EA11" s="1"/>
  <c r="I8" i="15" s="1"/>
  <c r="DY19" i="1"/>
  <c r="EA19" s="1"/>
  <c r="DY12"/>
  <c r="EA12" s="1"/>
  <c r="J8" i="15" s="1"/>
  <c r="DY20" i="1"/>
  <c r="DZ20" s="1"/>
  <c r="DY13"/>
  <c r="EA13" s="1"/>
  <c r="K8" i="15" s="1"/>
  <c r="DY21" i="1"/>
  <c r="EA21" s="1"/>
  <c r="DY14"/>
  <c r="EA14" s="1"/>
  <c r="L8" i="15" s="1"/>
  <c r="DY7" i="1"/>
  <c r="EA7" s="1"/>
  <c r="E8" i="15" s="1"/>
  <c r="DY15" i="1"/>
  <c r="EA15" s="1"/>
  <c r="M8" i="15" s="1"/>
  <c r="DY8" i="1"/>
  <c r="EA8" s="1"/>
  <c r="F8" i="15" s="1"/>
  <c r="DY16" i="1"/>
  <c r="DZ16" s="1"/>
  <c r="N7" i="15" s="1"/>
  <c r="DZ8" i="1"/>
  <c r="F7" i="15" s="1"/>
  <c r="DZ17" i="1" l="1"/>
  <c r="O7" i="15" s="1"/>
  <c r="DZ19" i="1"/>
  <c r="DZ21"/>
  <c r="DZ18"/>
  <c r="P7" i="15" s="1"/>
  <c r="EA20" i="1"/>
  <c r="DZ12"/>
  <c r="J7" i="15" s="1"/>
  <c r="DZ7" i="1"/>
  <c r="E7" i="15" s="1"/>
  <c r="DZ9" i="1"/>
  <c r="G7" i="15" s="1"/>
  <c r="DZ14" i="1"/>
  <c r="L7" i="15" s="1"/>
  <c r="DZ10" i="1"/>
  <c r="H7" i="15" s="1"/>
  <c r="DZ13" i="1"/>
  <c r="K7" i="15" s="1"/>
  <c r="DZ11" i="1"/>
  <c r="I7" i="15" s="1"/>
  <c r="DZ15" i="1"/>
  <c r="M7" i="15" s="1"/>
  <c r="EA16" i="1"/>
  <c r="N8" i="15" s="1"/>
  <c r="N109"/>
  <c r="P109" l="1"/>
  <c r="O109"/>
  <c r="D9" l="1"/>
  <c r="D45"/>
  <c r="D16"/>
  <c r="D30"/>
  <c r="D73"/>
  <c r="D36"/>
  <c r="D51"/>
  <c r="D62"/>
  <c r="D71"/>
  <c r="D20"/>
  <c r="D52"/>
  <c r="D35"/>
  <c r="D66"/>
  <c r="D46"/>
  <c r="D29"/>
  <c r="D61"/>
  <c r="D28"/>
  <c r="D44"/>
  <c r="D60"/>
  <c r="D27"/>
  <c r="D43"/>
  <c r="D59"/>
  <c r="D74"/>
  <c r="D69"/>
  <c r="D22"/>
  <c r="D38"/>
  <c r="D54"/>
  <c r="D21"/>
  <c r="D37"/>
  <c r="D53"/>
  <c r="D68"/>
  <c r="D17"/>
  <c r="D23"/>
  <c r="D31"/>
  <c r="D39"/>
  <c r="D47"/>
  <c r="D55"/>
  <c r="D63"/>
  <c r="D70"/>
  <c r="D15"/>
  <c r="D26"/>
  <c r="D34"/>
  <c r="D42"/>
  <c r="D50"/>
  <c r="D58"/>
  <c r="D18"/>
  <c r="D72"/>
  <c r="D67"/>
  <c r="D10"/>
  <c r="D24"/>
  <c r="D32"/>
  <c r="D40"/>
  <c r="D48"/>
  <c r="D56"/>
  <c r="D64"/>
  <c r="D12"/>
  <c r="D25"/>
  <c r="D33"/>
  <c r="D41"/>
  <c r="D49"/>
  <c r="D57"/>
  <c r="D65"/>
  <c r="D19"/>
  <c r="D14"/>
  <c r="M109"/>
  <c r="L109"/>
  <c r="I109"/>
  <c r="K109"/>
  <c r="J109"/>
  <c r="G109"/>
  <c r="H109"/>
  <c r="F109"/>
  <c r="E109"/>
  <c r="D11" l="1"/>
  <c r="D13"/>
  <c r="EC7" i="1" a="1"/>
  <c r="EC9" l="1"/>
  <c r="EC17"/>
  <c r="EC25"/>
  <c r="EC33"/>
  <c r="EC41"/>
  <c r="EC49"/>
  <c r="EC57"/>
  <c r="EC14"/>
  <c r="EC22"/>
  <c r="EC30"/>
  <c r="EC38"/>
  <c r="EC46"/>
  <c r="EC54"/>
  <c r="EC15"/>
  <c r="EC31"/>
  <c r="EC43"/>
  <c r="EC8"/>
  <c r="EC24"/>
  <c r="EC40"/>
  <c r="EC52"/>
  <c r="EC19"/>
  <c r="EC35"/>
  <c r="EC55"/>
  <c r="EC20"/>
  <c r="EC36"/>
  <c r="EC56"/>
  <c r="EC13"/>
  <c r="EC21"/>
  <c r="EC29"/>
  <c r="EC37"/>
  <c r="EC45"/>
  <c r="EC53"/>
  <c r="EC10"/>
  <c r="EC18"/>
  <c r="EC26"/>
  <c r="EC34"/>
  <c r="EC42"/>
  <c r="EC50"/>
  <c r="EC11"/>
  <c r="EC23"/>
  <c r="EC39"/>
  <c r="EC51"/>
  <c r="EC16"/>
  <c r="EC32"/>
  <c r="EC48"/>
  <c r="EC7"/>
  <c r="EC27"/>
  <c r="EC47"/>
  <c r="EC12"/>
  <c r="EC28"/>
  <c r="EC44"/>
  <c r="ED7" a="1"/>
  <c r="ED9" l="1"/>
  <c r="DT9" s="1"/>
  <c r="ED17"/>
  <c r="DT17" s="1"/>
  <c r="ED25"/>
  <c r="DT25" s="1"/>
  <c r="DU25" s="1"/>
  <c r="ED33"/>
  <c r="DT33" s="1"/>
  <c r="DU33" s="1"/>
  <c r="ED41"/>
  <c r="DT41" s="1"/>
  <c r="DU41" s="1"/>
  <c r="ED49"/>
  <c r="DT49" s="1"/>
  <c r="DU49" s="1"/>
  <c r="ED53"/>
  <c r="DT53" s="1"/>
  <c r="DU53" s="1"/>
  <c r="ED57"/>
  <c r="DT57" s="1"/>
  <c r="DU57" s="1"/>
  <c r="ED10"/>
  <c r="DT10" s="1"/>
  <c r="ED18"/>
  <c r="DT18" s="1"/>
  <c r="ED26"/>
  <c r="DT26" s="1"/>
  <c r="DU26" s="1"/>
  <c r="ED34"/>
  <c r="DT34" s="1"/>
  <c r="DU34" s="1"/>
  <c r="ED42"/>
  <c r="DT42" s="1"/>
  <c r="DU42" s="1"/>
  <c r="ED50"/>
  <c r="DT50" s="1"/>
  <c r="DU50" s="1"/>
  <c r="ED7"/>
  <c r="DT7" s="1"/>
  <c r="DU7" s="1"/>
  <c r="ED15"/>
  <c r="DT15" s="1"/>
  <c r="ED23"/>
  <c r="DT23" s="1"/>
  <c r="ED31"/>
  <c r="DT31" s="1"/>
  <c r="DU31" s="1"/>
  <c r="ED39"/>
  <c r="DT39" s="1"/>
  <c r="DU39" s="1"/>
  <c r="ED47"/>
  <c r="DT47" s="1"/>
  <c r="DU47" s="1"/>
  <c r="ED55"/>
  <c r="DT55" s="1"/>
  <c r="DU55" s="1"/>
  <c r="ED12"/>
  <c r="DT12" s="1"/>
  <c r="ED20"/>
  <c r="DT20" s="1"/>
  <c r="ED28"/>
  <c r="DT28" s="1"/>
  <c r="DU28" s="1"/>
  <c r="ED36"/>
  <c r="DT36" s="1"/>
  <c r="DU36" s="1"/>
  <c r="ED44"/>
  <c r="DT44" s="1"/>
  <c r="DU44" s="1"/>
  <c r="ED48"/>
  <c r="DT48" s="1"/>
  <c r="DU48" s="1"/>
  <c r="ED52"/>
  <c r="DT52" s="1"/>
  <c r="DU52" s="1"/>
  <c r="ED56"/>
  <c r="DT56" s="1"/>
  <c r="DU56" s="1"/>
  <c r="ED13"/>
  <c r="DT13" s="1"/>
  <c r="ED21"/>
  <c r="DT21" s="1"/>
  <c r="ED29"/>
  <c r="DT29" s="1"/>
  <c r="DU29" s="1"/>
  <c r="ED37"/>
  <c r="DT37" s="1"/>
  <c r="DU37" s="1"/>
  <c r="ED45"/>
  <c r="DT45" s="1"/>
  <c r="DU45" s="1"/>
  <c r="ED14"/>
  <c r="DT14" s="1"/>
  <c r="ED22"/>
  <c r="DT22" s="1"/>
  <c r="ED30"/>
  <c r="DT30" s="1"/>
  <c r="DU30" s="1"/>
  <c r="ED38"/>
  <c r="DT38" s="1"/>
  <c r="DU38" s="1"/>
  <c r="ED46"/>
  <c r="DT46" s="1"/>
  <c r="DU46" s="1"/>
  <c r="ED54"/>
  <c r="DT54" s="1"/>
  <c r="DU54" s="1"/>
  <c r="ED11"/>
  <c r="DT11" s="1"/>
  <c r="ED19"/>
  <c r="DT19" s="1"/>
  <c r="ED27"/>
  <c r="DT27" s="1"/>
  <c r="DU27" s="1"/>
  <c r="ED35"/>
  <c r="DT35" s="1"/>
  <c r="DU35" s="1"/>
  <c r="ED43"/>
  <c r="DT43" s="1"/>
  <c r="DU43" s="1"/>
  <c r="ED51"/>
  <c r="DT51" s="1"/>
  <c r="DU51" s="1"/>
  <c r="ED8"/>
  <c r="DT8" s="1"/>
  <c r="DU8" s="1"/>
  <c r="ED16"/>
  <c r="DT16" s="1"/>
  <c r="ED24"/>
  <c r="DT24" s="1"/>
  <c r="ED32"/>
  <c r="DT32" s="1"/>
  <c r="DU32" s="1"/>
  <c r="ED40"/>
  <c r="DT40" s="1"/>
  <c r="DU40" s="1"/>
  <c r="DU9" l="1"/>
  <c r="DU10" l="1"/>
  <c r="DU11" l="1"/>
  <c r="DU12" l="1"/>
  <c r="DU13" s="1"/>
  <c r="DU14" l="1"/>
  <c r="DU15" l="1"/>
  <c r="DU16" l="1"/>
  <c r="DU17" l="1"/>
  <c r="DU18" l="1"/>
  <c r="DU19" l="1"/>
  <c r="DU20" l="1"/>
  <c r="DU21" l="1"/>
  <c r="DU22" s="1"/>
  <c r="DU23" l="1"/>
  <c r="DU24" s="1"/>
</calcChain>
</file>

<file path=xl/comments1.xml><?xml version="1.0" encoding="utf-8"?>
<comments xmlns="http://schemas.openxmlformats.org/spreadsheetml/2006/main">
  <authors>
    <author>MINH CHUYEN</author>
    <author>EIE</author>
  </authors>
  <commentList>
    <comment ref="A5" authorId="0">
      <text>
        <r>
          <rPr>
            <sz val="11"/>
            <color indexed="81"/>
            <rFont val="Times New Roman"/>
            <family val="1"/>
          </rPr>
          <t>Nhập vào tên lớp (</t>
        </r>
        <r>
          <rPr>
            <b/>
            <sz val="11"/>
            <color indexed="81"/>
            <rFont val="Times New Roman"/>
            <family val="1"/>
          </rPr>
          <t>viết đầy đủ</t>
        </r>
        <r>
          <rPr>
            <sz val="11"/>
            <color indexed="81"/>
            <rFont val="Times New Roman"/>
            <family val="1"/>
          </rPr>
          <t xml:space="preserve"> theo quyết định thành lập lớp), </t>
        </r>
        <r>
          <rPr>
            <b/>
            <sz val="11"/>
            <color indexed="81"/>
            <rFont val="Times New Roman"/>
            <family val="1"/>
          </rPr>
          <t>VIẾT CHỮ IN HOA</t>
        </r>
        <r>
          <rPr>
            <sz val="11"/>
            <color indexed="81"/>
            <rFont val="Times New Roman"/>
            <family val="1"/>
          </rPr>
          <t>.
VD: 65DCCDA1, 64DCCD09…
|\©/|</t>
        </r>
      </text>
    </comment>
    <comment ref="Q7" authorId="0">
      <text>
        <r>
          <rPr>
            <sz val="11"/>
            <color indexed="81"/>
            <rFont val="Times New Roman"/>
            <family val="1"/>
          </rPr>
          <t>- Các học phần SV có thể đ</t>
        </r>
        <r>
          <rPr>
            <b/>
            <sz val="11"/>
            <color indexed="81"/>
            <rFont val="Times New Roman"/>
            <family val="1"/>
          </rPr>
          <t>ăng kí thêm để học bù, học vượt</t>
        </r>
        <r>
          <rPr>
            <sz val="11"/>
            <color indexed="81"/>
            <rFont val="Times New Roman"/>
            <family val="1"/>
          </rPr>
          <t>.
- SV có thể tự chọn lớp học nhưng</t>
        </r>
        <r>
          <rPr>
            <b/>
            <sz val="11"/>
            <color indexed="81"/>
            <rFont val="Times New Roman"/>
            <family val="1"/>
          </rPr>
          <t xml:space="preserve"> không được trùng với lịch học của các học phần khác</t>
        </r>
        <r>
          <rPr>
            <sz val="11"/>
            <color indexed="81"/>
            <rFont val="Times New Roman"/>
            <family val="1"/>
          </rPr>
          <t xml:space="preserve">.
- Việc đăng ký của SV có thể bị </t>
        </r>
        <r>
          <rPr>
            <b/>
            <sz val="11"/>
            <color indexed="81"/>
            <rFont val="Times New Roman"/>
            <family val="1"/>
          </rPr>
          <t>hủy</t>
        </r>
        <r>
          <rPr>
            <sz val="11"/>
            <color indexed="81"/>
            <rFont val="Times New Roman"/>
            <family val="1"/>
          </rPr>
          <t xml:space="preserve"> nếu số lượng SV của lớp học phần </t>
        </r>
        <r>
          <rPr>
            <b/>
            <sz val="11"/>
            <color indexed="81"/>
            <rFont val="Times New Roman"/>
            <family val="1"/>
          </rPr>
          <t xml:space="preserve">quá ít </t>
        </r>
        <r>
          <rPr>
            <sz val="11"/>
            <color indexed="81"/>
            <rFont val="Times New Roman"/>
            <family val="1"/>
          </rPr>
          <t xml:space="preserve">hoặc SV bị </t>
        </r>
        <r>
          <rPr>
            <b/>
            <sz val="11"/>
            <color indexed="81"/>
            <rFont val="Times New Roman"/>
            <family val="1"/>
          </rPr>
          <t xml:space="preserve">trùng lịch học </t>
        </r>
        <r>
          <rPr>
            <sz val="11"/>
            <color indexed="81"/>
            <rFont val="Times New Roman"/>
            <family val="1"/>
          </rPr>
          <t>hoặc</t>
        </r>
        <r>
          <rPr>
            <b/>
            <sz val="11"/>
            <color indexed="81"/>
            <rFont val="Times New Roman"/>
            <family val="1"/>
          </rPr>
          <t xml:space="preserve"> không đủ điểm đăng ký </t>
        </r>
        <r>
          <rPr>
            <sz val="11"/>
            <color indexed="81"/>
            <rFont val="Times New Roman"/>
            <family val="1"/>
          </rPr>
          <t xml:space="preserve">hoặc </t>
        </r>
        <r>
          <rPr>
            <b/>
            <sz val="11"/>
            <color indexed="81"/>
            <rFont val="Times New Roman"/>
            <family val="1"/>
          </rPr>
          <t>chưa thỏa mãn điều kiện tiên quyết.</t>
        </r>
      </text>
    </comment>
    <comment ref="R7" authorId="0">
      <text>
        <r>
          <rPr>
            <sz val="11"/>
            <color indexed="81"/>
            <rFont val="Times New Roman"/>
            <family val="1"/>
          </rPr>
          <t>- Các học phần SV có thể đ</t>
        </r>
        <r>
          <rPr>
            <b/>
            <sz val="11"/>
            <color indexed="81"/>
            <rFont val="Times New Roman"/>
            <family val="1"/>
          </rPr>
          <t>ăng kí thêm để học bù, học vượt</t>
        </r>
        <r>
          <rPr>
            <sz val="11"/>
            <color indexed="81"/>
            <rFont val="Times New Roman"/>
            <family val="1"/>
          </rPr>
          <t>.
- SV có thể tự chọn lớp học nhưng</t>
        </r>
        <r>
          <rPr>
            <b/>
            <sz val="11"/>
            <color indexed="81"/>
            <rFont val="Times New Roman"/>
            <family val="1"/>
          </rPr>
          <t xml:space="preserve"> không được trùng với lịch học của các học phần khác</t>
        </r>
        <r>
          <rPr>
            <sz val="11"/>
            <color indexed="81"/>
            <rFont val="Times New Roman"/>
            <family val="1"/>
          </rPr>
          <t xml:space="preserve">.
- Việc đăng ký của SV có thể bị </t>
        </r>
        <r>
          <rPr>
            <b/>
            <sz val="11"/>
            <color indexed="81"/>
            <rFont val="Times New Roman"/>
            <family val="1"/>
          </rPr>
          <t>hủy</t>
        </r>
        <r>
          <rPr>
            <sz val="11"/>
            <color indexed="81"/>
            <rFont val="Times New Roman"/>
            <family val="1"/>
          </rPr>
          <t xml:space="preserve"> nếu số lượng SV của lớp học phần </t>
        </r>
        <r>
          <rPr>
            <b/>
            <sz val="11"/>
            <color indexed="81"/>
            <rFont val="Times New Roman"/>
            <family val="1"/>
          </rPr>
          <t xml:space="preserve">quá ít </t>
        </r>
        <r>
          <rPr>
            <sz val="11"/>
            <color indexed="81"/>
            <rFont val="Times New Roman"/>
            <family val="1"/>
          </rPr>
          <t xml:space="preserve">hoặc SV bị </t>
        </r>
        <r>
          <rPr>
            <b/>
            <sz val="11"/>
            <color indexed="81"/>
            <rFont val="Times New Roman"/>
            <family val="1"/>
          </rPr>
          <t xml:space="preserve">trùng lịch học </t>
        </r>
        <r>
          <rPr>
            <sz val="11"/>
            <color indexed="81"/>
            <rFont val="Times New Roman"/>
            <family val="1"/>
          </rPr>
          <t>hoặc</t>
        </r>
        <r>
          <rPr>
            <b/>
            <sz val="11"/>
            <color indexed="81"/>
            <rFont val="Times New Roman"/>
            <family val="1"/>
          </rPr>
          <t xml:space="preserve"> không đủ điểm đăng ký </t>
        </r>
        <r>
          <rPr>
            <sz val="11"/>
            <color indexed="81"/>
            <rFont val="Times New Roman"/>
            <family val="1"/>
          </rPr>
          <t xml:space="preserve">hoặc </t>
        </r>
        <r>
          <rPr>
            <b/>
            <sz val="11"/>
            <color indexed="81"/>
            <rFont val="Times New Roman"/>
            <family val="1"/>
          </rPr>
          <t>chưa thỏa mãn điều kiện tiên quyết.</t>
        </r>
      </text>
    </comment>
    <comment ref="S7" authorId="0">
      <text>
        <r>
          <rPr>
            <sz val="11"/>
            <color indexed="81"/>
            <rFont val="Times New Roman"/>
            <family val="1"/>
          </rPr>
          <t>- Các học phần SV có thể đ</t>
        </r>
        <r>
          <rPr>
            <b/>
            <sz val="11"/>
            <color indexed="81"/>
            <rFont val="Times New Roman"/>
            <family val="1"/>
          </rPr>
          <t>ăng kí thêm để học bù, học vượt</t>
        </r>
        <r>
          <rPr>
            <sz val="11"/>
            <color indexed="81"/>
            <rFont val="Times New Roman"/>
            <family val="1"/>
          </rPr>
          <t>.
- SV có thể tự chọn lớp học nhưng</t>
        </r>
        <r>
          <rPr>
            <b/>
            <sz val="11"/>
            <color indexed="81"/>
            <rFont val="Times New Roman"/>
            <family val="1"/>
          </rPr>
          <t xml:space="preserve"> không được trùng với lịch học của các học phần khác</t>
        </r>
        <r>
          <rPr>
            <sz val="11"/>
            <color indexed="81"/>
            <rFont val="Times New Roman"/>
            <family val="1"/>
          </rPr>
          <t xml:space="preserve">.
- Việc đăng ký của SV có thể bị </t>
        </r>
        <r>
          <rPr>
            <b/>
            <sz val="11"/>
            <color indexed="81"/>
            <rFont val="Times New Roman"/>
            <family val="1"/>
          </rPr>
          <t>hủy</t>
        </r>
        <r>
          <rPr>
            <sz val="11"/>
            <color indexed="81"/>
            <rFont val="Times New Roman"/>
            <family val="1"/>
          </rPr>
          <t xml:space="preserve"> nếu số lượng SV của lớp học phần </t>
        </r>
        <r>
          <rPr>
            <b/>
            <sz val="11"/>
            <color indexed="81"/>
            <rFont val="Times New Roman"/>
            <family val="1"/>
          </rPr>
          <t xml:space="preserve">quá ít </t>
        </r>
        <r>
          <rPr>
            <sz val="11"/>
            <color indexed="81"/>
            <rFont val="Times New Roman"/>
            <family val="1"/>
          </rPr>
          <t xml:space="preserve">hoặc SV bị </t>
        </r>
        <r>
          <rPr>
            <b/>
            <sz val="11"/>
            <color indexed="81"/>
            <rFont val="Times New Roman"/>
            <family val="1"/>
          </rPr>
          <t xml:space="preserve">trùng lịch học </t>
        </r>
        <r>
          <rPr>
            <sz val="11"/>
            <color indexed="81"/>
            <rFont val="Times New Roman"/>
            <family val="1"/>
          </rPr>
          <t>hoặc</t>
        </r>
        <r>
          <rPr>
            <b/>
            <sz val="11"/>
            <color indexed="81"/>
            <rFont val="Times New Roman"/>
            <family val="1"/>
          </rPr>
          <t xml:space="preserve"> không đủ điểm đăng ký </t>
        </r>
        <r>
          <rPr>
            <sz val="11"/>
            <color indexed="81"/>
            <rFont val="Times New Roman"/>
            <family val="1"/>
          </rPr>
          <t xml:space="preserve">hoặc </t>
        </r>
        <r>
          <rPr>
            <b/>
            <sz val="11"/>
            <color indexed="81"/>
            <rFont val="Times New Roman"/>
            <family val="1"/>
          </rPr>
          <t>chưa thỏa mãn điều kiện tiên quyết.</t>
        </r>
      </text>
    </comment>
    <comment ref="Q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R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S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T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U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V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W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X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Y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Z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A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B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C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D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E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F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G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H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I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J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K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L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M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N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<sst xmlns="http://schemas.openxmlformats.org/spreadsheetml/2006/main" count="43017" uniqueCount="11972">
  <si>
    <t>SỐ
TT</t>
  </si>
  <si>
    <t>HỌC PHẦN</t>
  </si>
  <si>
    <t>SỐ LỚP</t>
  </si>
  <si>
    <t>Tháng</t>
  </si>
  <si>
    <t>Từ ngày</t>
  </si>
  <si>
    <t>Đến ngày</t>
  </si>
  <si>
    <t>Tuần</t>
  </si>
  <si>
    <t>SỐ
TC</t>
  </si>
  <si>
    <t>TỔNG TC - TỔNG TIẾT / LỚP / TUẦN</t>
  </si>
  <si>
    <t>Nguyên lý CNML</t>
  </si>
  <si>
    <t>TÊN HỌC PHẦN</t>
  </si>
  <si>
    <t>MÃ HỌC PHẦN</t>
  </si>
  <si>
    <t>KS</t>
  </si>
  <si>
    <t>TIẾT
LT</t>
  </si>
  <si>
    <t>GIỜ
TH</t>
  </si>
  <si>
    <t>Máy xây dựng</t>
  </si>
  <si>
    <t>Tư tưởng Hồ Chí Minh</t>
  </si>
  <si>
    <t>Kinh tế xây dựng</t>
  </si>
  <si>
    <t>Lý thuyết</t>
  </si>
  <si>
    <t>Tin ứng dụng</t>
  </si>
  <si>
    <t>Tầng 4 - Thư viện</t>
  </si>
  <si>
    <t>PTN Cơ học đất</t>
  </si>
  <si>
    <t>PTN VLXD</t>
  </si>
  <si>
    <t>PTN Kiểm định</t>
  </si>
  <si>
    <t>Tin ứng dụng (KT)</t>
  </si>
  <si>
    <t>TN</t>
  </si>
  <si>
    <t>PTN Địa chất công trình</t>
  </si>
  <si>
    <t>Địa kỹ thuật</t>
  </si>
  <si>
    <t>Xưởng CT</t>
  </si>
  <si>
    <t>Toán</t>
  </si>
  <si>
    <t>Vật lý</t>
  </si>
  <si>
    <t>PHÒNG HỌC</t>
  </si>
  <si>
    <t>Tài chính - Ngân hàng</t>
  </si>
  <si>
    <t>Cầu</t>
  </si>
  <si>
    <t>Đường</t>
  </si>
  <si>
    <t>Xây dựng dân dụng và công nghiệp</t>
  </si>
  <si>
    <t>Đường sắt</t>
  </si>
  <si>
    <t>Công trình thủy</t>
  </si>
  <si>
    <t>CNKT Môi trường</t>
  </si>
  <si>
    <t>Kết cấu - Vật liệu</t>
  </si>
  <si>
    <t>Xưởng công trình</t>
  </si>
  <si>
    <t>Đo đạc - Khảo sát công trình</t>
  </si>
  <si>
    <t>Tin học công trình</t>
  </si>
  <si>
    <t>Thí nghiệm công trinh</t>
  </si>
  <si>
    <t>Ôtô</t>
  </si>
  <si>
    <t>Máy tàu thủy</t>
  </si>
  <si>
    <t>Đầu máy toa xe</t>
  </si>
  <si>
    <t>Cơ sở ngành kinh tế</t>
  </si>
  <si>
    <t>Kế toán - Kiểm toán</t>
  </si>
  <si>
    <t>Quản trị doanh nghiệp</t>
  </si>
  <si>
    <t>Vận tải sắt - bộ</t>
  </si>
  <si>
    <t>Hệ thống thông tin</t>
  </si>
  <si>
    <t>Công nghệ mạng</t>
  </si>
  <si>
    <t>Điện - Điện tử</t>
  </si>
  <si>
    <t>Ngoại ngữ</t>
  </si>
  <si>
    <t>Hóa học</t>
  </si>
  <si>
    <t>NLCN Mác - Lênin</t>
  </si>
  <si>
    <t>ĐLCM của ĐCSVN</t>
  </si>
  <si>
    <t>Giáo dục pháp luật</t>
  </si>
  <si>
    <t>Cơ lý thuyết - Sức bền vật liệu</t>
  </si>
  <si>
    <t>Hình họa - Vẽ kĩ thuật</t>
  </si>
  <si>
    <t>BỘ MÔN CHỦ QUẢN</t>
  </si>
  <si>
    <t>DC4CD80</t>
  </si>
  <si>
    <t>Đồ án tốt nghiệp</t>
  </si>
  <si>
    <t>DC4OT80</t>
  </si>
  <si>
    <t>#</t>
  </si>
  <si>
    <t>Thực tập tốt nghiệp</t>
  </si>
  <si>
    <t>ĐA</t>
  </si>
  <si>
    <t>Trung tâm công nghệ CK</t>
  </si>
  <si>
    <t>1. PHÒNG HỌC</t>
  </si>
  <si>
    <t>NHÀ</t>
  </si>
  <si>
    <t>SỐ PHÒNG</t>
  </si>
  <si>
    <t>GHI CHÚ</t>
  </si>
  <si>
    <t>A1</t>
  </si>
  <si>
    <t>A2</t>
  </si>
  <si>
    <t>A3</t>
  </si>
  <si>
    <t>401 - Phòng to, 406 + 407 - Phòng bé</t>
  </si>
  <si>
    <t>A5</t>
  </si>
  <si>
    <t>Không kể phòng 303 (65CDA) và 202 (66CDA)</t>
  </si>
  <si>
    <t>A6</t>
  </si>
  <si>
    <t>C2</t>
  </si>
  <si>
    <t>C3</t>
  </si>
  <si>
    <t>106C3</t>
  </si>
  <si>
    <t>2. SỐ TiẾT HỌC 1 BuỔI</t>
  </si>
  <si>
    <t>- Sáng: 05 tiết, từ 06h45.</t>
  </si>
  <si>
    <t>- Chiều: 05 tiết, từ 12h30.</t>
  </si>
  <si>
    <t>- Học cả ngày thứ 7 (hạn chế bố trí ngày thứ 7).</t>
  </si>
  <si>
    <t>- Chú ý: mỗi Khoa cố gắng bố trí trống 1 buổi trong tuần.</t>
  </si>
  <si>
    <t>3. CÁC CHÚ Ý KHÁC</t>
  </si>
  <si>
    <t>- Tất cả các môn của Cầu đường Anh học riêng, ko học ghép</t>
  </si>
  <si>
    <t>- Môn Mác 2 đa số học tại tầng 4 thư viện, trừ 4 lớp 66QT chia làm 2 lớp ghép, học tại phòng đôi.</t>
  </si>
  <si>
    <t>- Các môn Quốc phòng bố trí cho học vào hè, ko học vào kì chính.</t>
  </si>
  <si>
    <t>- Một số môn 66 chưa có mã, ko được kế thừa của khóa trên (do CTĐT thay đổi).</t>
  </si>
  <si>
    <t>- Các học phần thực hành thí nghiệm của khoa Công trình bố trí riêng hẳn 1 ngày hoặc 1 buổi.</t>
  </si>
  <si>
    <t>- Thông báo với các BM phụ trách các HP Thí nghiệm, Thực hành, Thực tập, Tin ứng dụng trước khi công bố TKB.</t>
  </si>
  <si>
    <t>- CÒN CHÚ Ý GÌ THÊM SẼ BÁO SAU.</t>
  </si>
  <si>
    <t>CA</t>
  </si>
  <si>
    <t>DB</t>
  </si>
  <si>
    <t>Thêm 4 phòng thứ 7 (401 - 404)</t>
  </si>
  <si>
    <t>Thêm 2 phòng thứ 7 (202 - 203)</t>
  </si>
  <si>
    <t>8/2016</t>
  </si>
  <si>
    <t>9/2016</t>
  </si>
  <si>
    <t>10/2016</t>
  </si>
  <si>
    <t>11/2016</t>
  </si>
  <si>
    <t>12/2016</t>
  </si>
  <si>
    <t>01/2017</t>
  </si>
  <si>
    <t>KHÓA / CHUYÊN
NGÀNH</t>
  </si>
  <si>
    <t>Thực tập nghề nghiệp xây dựng công trình</t>
  </si>
  <si>
    <t xml:space="preserve">KẾ HOẠCH CHI TIẾT NĂM HỌC 2016 - 2017
ĐẠI HỌC CHÍNH QUY - CƠ SỞ ĐÀO TẠO HÀ NỘI
</t>
  </si>
  <si>
    <t>02/2017</t>
  </si>
  <si>
    <t>3/2017</t>
  </si>
  <si>
    <t>4/2017</t>
  </si>
  <si>
    <t>5/2017</t>
  </si>
  <si>
    <t>6/2017</t>
  </si>
  <si>
    <t>7/2017</t>
  </si>
  <si>
    <t>NN</t>
  </si>
  <si>
    <t>DC4DD23</t>
  </si>
  <si>
    <t>DC4DD70</t>
  </si>
  <si>
    <t>DC4DD80</t>
  </si>
  <si>
    <t>=IF(D7="","",INDEX(CSDL!$H$2:$H$1501,MATCH(D7,CSDL!$B$2:$B$1501,0)))</t>
  </si>
  <si>
    <t>Thực tập nghề nghiệp xây dựng đường</t>
  </si>
  <si>
    <t>DC4DB23</t>
  </si>
  <si>
    <t>DC4DB70</t>
  </si>
  <si>
    <t>DC4DB80</t>
  </si>
  <si>
    <t>Thực tập nghề nghiệp xây dựng cầu</t>
  </si>
  <si>
    <t>Thực tập khảo sát thiết kế cầu</t>
  </si>
  <si>
    <t>Thực tập khảo sát thiết kế cầu, đường sắt</t>
  </si>
  <si>
    <t>Thực tập nghề nghiệp xây dựng đường sắt</t>
  </si>
  <si>
    <t>Thực tập khảo sát thiết kế cầu, đường</t>
  </si>
  <si>
    <t>DC4OT24</t>
  </si>
  <si>
    <t>DC4OT25</t>
  </si>
  <si>
    <t>Thực tập Bảo dưỡng kỹ thuật và SC ô tô 1</t>
  </si>
  <si>
    <t>Thực tập Bảo dưỡng kỹ thuật và SC máy XD</t>
  </si>
  <si>
    <t>DC4MX23</t>
  </si>
  <si>
    <t>DC4MX70</t>
  </si>
  <si>
    <t>DC4MX80</t>
  </si>
  <si>
    <t>DC4OT70</t>
  </si>
  <si>
    <t>DC4CA21</t>
  </si>
  <si>
    <t>DC4CA23</t>
  </si>
  <si>
    <t>DC4CA70</t>
  </si>
  <si>
    <t>DC4CA80</t>
  </si>
  <si>
    <t>DC4CS21</t>
  </si>
  <si>
    <t>DC4DS23</t>
  </si>
  <si>
    <t>DC4CS70</t>
  </si>
  <si>
    <t>DC4CS80</t>
  </si>
  <si>
    <t>DC4CD21</t>
  </si>
  <si>
    <t>DC4CD70</t>
  </si>
  <si>
    <t>SỐ SV</t>
  </si>
  <si>
    <t>Phân tích hoạt động kinh doanh</t>
  </si>
  <si>
    <t>DC3KV32</t>
  </si>
  <si>
    <t>Kiểm toán báo cáo tài chính</t>
  </si>
  <si>
    <t>DC3KV43</t>
  </si>
  <si>
    <t>Kế toán xây dựng cơ bản</t>
  </si>
  <si>
    <t>DC3KT29</t>
  </si>
  <si>
    <t>Tin học kế toán</t>
  </si>
  <si>
    <t>DC3KT60</t>
  </si>
  <si>
    <t>Đồ án Kế toán</t>
  </si>
  <si>
    <t>DC3KT25</t>
  </si>
  <si>
    <t>Thực hành nghiệp vụ kế toán 2</t>
  </si>
  <si>
    <t>DC4KT22</t>
  </si>
  <si>
    <t>DC4KT70</t>
  </si>
  <si>
    <t>Khóa luận tốt nghiệp</t>
  </si>
  <si>
    <t>DC4KT80</t>
  </si>
  <si>
    <t>Φ</t>
  </si>
  <si>
    <t>KP</t>
  </si>
  <si>
    <t>KL</t>
  </si>
  <si>
    <t>DT</t>
  </si>
  <si>
    <t>NGHỈ HÈ (KÌ PHỤ)</t>
  </si>
  <si>
    <t>Thực tập nghiệp vụ quản trị 1</t>
  </si>
  <si>
    <t>DC4QT21</t>
  </si>
  <si>
    <t>Giao tiếp và đàm phán trong kinh doanh</t>
  </si>
  <si>
    <t>DC3QT12</t>
  </si>
  <si>
    <t>Quản trị chiến lược</t>
  </si>
  <si>
    <t>DC3QT63</t>
  </si>
  <si>
    <t>Thực tập nghiệp vụ quản trị 2</t>
  </si>
  <si>
    <t>DC4QT22</t>
  </si>
  <si>
    <t>Quản trị rủi ro</t>
  </si>
  <si>
    <t>DC3QT69</t>
  </si>
  <si>
    <t>DC4QT70</t>
  </si>
  <si>
    <t>DC4QT80</t>
  </si>
  <si>
    <t>NV</t>
  </si>
  <si>
    <t>Hệ trợ giúp quyết định</t>
  </si>
  <si>
    <t>DC3HT22</t>
  </si>
  <si>
    <t>Hệ cơ sở tri thức</t>
  </si>
  <si>
    <t>DC3HT23</t>
  </si>
  <si>
    <t>Đồ án Xây dựng hệ thống thông tin</t>
  </si>
  <si>
    <t>DC3HT49</t>
  </si>
  <si>
    <t>Nhập môn Xử lý ảnh</t>
  </si>
  <si>
    <t>DC3HT16</t>
  </si>
  <si>
    <t>Thiết kế mạng máy tính</t>
  </si>
  <si>
    <t>DC3HT46</t>
  </si>
  <si>
    <t>Nhập môn tương tác người - máy</t>
  </si>
  <si>
    <t>DC3TH17</t>
  </si>
  <si>
    <t>Hệ điều hành Unix</t>
  </si>
  <si>
    <t>DC3TH63</t>
  </si>
  <si>
    <t>Tiếng Anh 3</t>
  </si>
  <si>
    <t>DC3HT33</t>
  </si>
  <si>
    <t>DC4TH70</t>
  </si>
  <si>
    <t>DC4TH80</t>
  </si>
  <si>
    <t>DC3DT33</t>
  </si>
  <si>
    <t>Mạng viễn thông</t>
  </si>
  <si>
    <t>DC3DT61</t>
  </si>
  <si>
    <t>Đồ án Mạng viễn thông</t>
  </si>
  <si>
    <t>DC3DT62</t>
  </si>
  <si>
    <t>An ninh mạng thông tin</t>
  </si>
  <si>
    <t>DC3DT64</t>
  </si>
  <si>
    <t>Thông tin quang</t>
  </si>
  <si>
    <t>DC3DT74</t>
  </si>
  <si>
    <t>Thực tập Điện tử viễn thông</t>
  </si>
  <si>
    <t>DC4DT23</t>
  </si>
  <si>
    <t>DC4DT70</t>
  </si>
  <si>
    <t>DC4DT80</t>
  </si>
  <si>
    <t>Đường lối cách mạng của ĐCSVN</t>
  </si>
  <si>
    <t>DC1LL04</t>
  </si>
  <si>
    <t>ĐV</t>
  </si>
  <si>
    <t>64OT</t>
  </si>
  <si>
    <t xml:space="preserve">Kết cấu - tính toán ô tô </t>
  </si>
  <si>
    <t>DC3OT43</t>
  </si>
  <si>
    <t xml:space="preserve">Đồ án Kết cấu - tính toán ô tô </t>
  </si>
  <si>
    <t>DC3OT44</t>
  </si>
  <si>
    <t xml:space="preserve">Đồ án Động cơ đốt trong </t>
  </si>
  <si>
    <t>DC3CK72</t>
  </si>
  <si>
    <t xml:space="preserve">Động cơ đốt trong </t>
  </si>
  <si>
    <t>DC3CK71</t>
  </si>
  <si>
    <t>Hệ thống điều hòa và thiết bị tiện nghi trên ô tô</t>
  </si>
  <si>
    <t>DC3OT36</t>
  </si>
  <si>
    <t>Nhiên liệu và vật liệu bôi trơn</t>
  </si>
  <si>
    <t>DC3CK21</t>
  </si>
  <si>
    <t>Công nghệ lắp ráp ô tô</t>
  </si>
  <si>
    <t>DC3OT53</t>
  </si>
  <si>
    <t>Công nghệ bảo dưỡng, sửa chữa ô tô</t>
  </si>
  <si>
    <t>DC3OT52</t>
  </si>
  <si>
    <t>Thí nghiệm ôtô</t>
  </si>
  <si>
    <t>DC3OT54</t>
  </si>
  <si>
    <t>Cơ sở thiết kế trên máy tính</t>
  </si>
  <si>
    <t>DC2CK59</t>
  </si>
  <si>
    <t>Công nghệ chế tạo phụ tùng ô tô</t>
  </si>
  <si>
    <t>DC3OT55</t>
  </si>
  <si>
    <t>Chẩn đoán và kiểm định kỹ thuật ô tô</t>
  </si>
  <si>
    <t>DC3OT51</t>
  </si>
  <si>
    <t>Toán 3</t>
  </si>
  <si>
    <t>DC1CB13</t>
  </si>
  <si>
    <t>DC1LL03</t>
  </si>
  <si>
    <t>DC3MX45</t>
  </si>
  <si>
    <t>Máy xây dựng chuyên dùng</t>
  </si>
  <si>
    <t>DC3MX41</t>
  </si>
  <si>
    <t>Đồ án Máy xây dựng chuyên dùng</t>
  </si>
  <si>
    <t>DC3MX42</t>
  </si>
  <si>
    <t>Tin học ứng dụng</t>
  </si>
  <si>
    <t>DC2CK60</t>
  </si>
  <si>
    <t>Sử dụng máy xây dựng</t>
  </si>
  <si>
    <t>DC3MX53</t>
  </si>
  <si>
    <t>Máy sản xuất vật liệu xây dựng</t>
  </si>
  <si>
    <t>DC3MX44</t>
  </si>
  <si>
    <t>Chẩn đoán bảo dưỡng kỹ thuật máy xây dựng</t>
  </si>
  <si>
    <t>DC3MX51</t>
  </si>
  <si>
    <t>DC3MX52</t>
  </si>
  <si>
    <t xml:space="preserve">Truyền động thủy lực và khí nén </t>
  </si>
  <si>
    <t>DC2CK58</t>
  </si>
  <si>
    <t>Đồ án Máy làm đất</t>
  </si>
  <si>
    <t xml:space="preserve">Máy làm đất </t>
  </si>
  <si>
    <t>Đồ án Công nghệ sửa chữa máy xây dựng</t>
  </si>
  <si>
    <t>Công nghệ sửa chữa máy xây dựng</t>
  </si>
  <si>
    <t>DC3MX47</t>
  </si>
  <si>
    <t>DC3MX48</t>
  </si>
  <si>
    <t>DC3MT33</t>
  </si>
  <si>
    <t>Đồ án Động cơ Diesel tàu thủy</t>
  </si>
  <si>
    <t>DC3MT42</t>
  </si>
  <si>
    <t>Động cơ Diesel tàu thủy</t>
  </si>
  <si>
    <t>DC3MT41</t>
  </si>
  <si>
    <t>Kỹ thuật nồi hơi - tua bin tàu thủy</t>
  </si>
  <si>
    <t>DC3MT32</t>
  </si>
  <si>
    <t>Thiết kế trang trí hệ thống động lực tàu thủy</t>
  </si>
  <si>
    <t>DC3MT34</t>
  </si>
  <si>
    <t>Hệ thống làm lạnh và điều hòa không khí</t>
  </si>
  <si>
    <t>DC3MT36</t>
  </si>
  <si>
    <t>Luật và công ước Quốc tế</t>
  </si>
  <si>
    <t>DC3MT92</t>
  </si>
  <si>
    <t xml:space="preserve">Máy phụ tàu thủy </t>
  </si>
  <si>
    <t>DC3MT31</t>
  </si>
  <si>
    <t>Quy trình công nghệ lắp ráp HT động lực tàu thủy</t>
  </si>
  <si>
    <t>DC3MT35</t>
  </si>
  <si>
    <t>DC3MT52</t>
  </si>
  <si>
    <t>Quy trình công nghệ sửa chữa máy tàu thủy</t>
  </si>
  <si>
    <t>DC3MT51</t>
  </si>
  <si>
    <t>Đồ án Quy trình công nghệ SC máy tàu thủy</t>
  </si>
  <si>
    <t>HỌC BÙ (GHÉP 64DCDM01)</t>
  </si>
  <si>
    <t>GHÉP 64DCDM01</t>
  </si>
  <si>
    <t>DC3DM33</t>
  </si>
  <si>
    <t>Kết cấu tính toán toa xe</t>
  </si>
  <si>
    <t>DC3DM42</t>
  </si>
  <si>
    <t>Đồ án Kết cấu tính toán đầu máy - toa xe</t>
  </si>
  <si>
    <t>DC3DM43</t>
  </si>
  <si>
    <t>Động lực học đầu máy diesel</t>
  </si>
  <si>
    <t>DC3DM63</t>
  </si>
  <si>
    <t>Truyền động đầu máy</t>
  </si>
  <si>
    <t>DC3DM64</t>
  </si>
  <si>
    <t>Hãm đoàn tàu</t>
  </si>
  <si>
    <t>DC3DM65</t>
  </si>
  <si>
    <t>Sức kéo đoàn tàu</t>
  </si>
  <si>
    <t>DC2DM56</t>
  </si>
  <si>
    <t>Công nghệ bảo dưỡng, sửa chữa đầu máy</t>
  </si>
  <si>
    <t>DC3DM51</t>
  </si>
  <si>
    <t>Công nghệ bảo dưỡng, sửa chữa toa xe</t>
  </si>
  <si>
    <t>DC3DM52</t>
  </si>
  <si>
    <t>Nghiệp vụ đầu máy toa xe</t>
  </si>
  <si>
    <t>DC3DM61</t>
  </si>
  <si>
    <t>GHÉP 64DCMT01</t>
  </si>
  <si>
    <t>HỌC BÙ (GHÉP 64DCMT01)</t>
  </si>
  <si>
    <t>HỌC BÙ (GHÉP CẢ 2 LỚP 64DCMX)</t>
  </si>
  <si>
    <t>GHÉP CẢ 2 LỚP 64DCMX</t>
  </si>
  <si>
    <t>HỌC BÙ (GHÉP CẢ 2 LỚP 64DCMX + 64DCDM)</t>
  </si>
  <si>
    <t>Pháp luật kinh tế</t>
  </si>
  <si>
    <t>DC2KV77</t>
  </si>
  <si>
    <t>HỌC BÙ (GHÉP 2 LỚP 64DCQT)</t>
  </si>
  <si>
    <t>HỌC BÙ (GHÉP 3 LỚP 64DCTH)</t>
  </si>
  <si>
    <t>HỌC BÙ (GHÉP CẢ 4 LỚP 64DCOT)</t>
  </si>
  <si>
    <t>HỌC BÙ</t>
  </si>
  <si>
    <t>Lý thuyết xác suất thống kê</t>
  </si>
  <si>
    <t>DC1CB20</t>
  </si>
  <si>
    <t>HỌC BÙ + GHÉP CẢ 3 LỚP 64DCTH</t>
  </si>
  <si>
    <t>Kỹ thuật thi công mặt đường</t>
  </si>
  <si>
    <t>DC3DB52</t>
  </si>
  <si>
    <t>Kỹ thuật thi công nền đường</t>
  </si>
  <si>
    <t>DC3DB51</t>
  </si>
  <si>
    <t>Kỹ thuật thi công cầu 2</t>
  </si>
  <si>
    <t>DC3CA52</t>
  </si>
  <si>
    <t>Kỹ thuật thi công cầu 1</t>
  </si>
  <si>
    <t>DC3CA51</t>
  </si>
  <si>
    <t>Đồ án Thiết kế cầu</t>
  </si>
  <si>
    <t>DC3CA44</t>
  </si>
  <si>
    <t>Đồ án Thiết kế đường</t>
  </si>
  <si>
    <t>DC3DB44</t>
  </si>
  <si>
    <t>DC3CD60</t>
  </si>
  <si>
    <t>Tổ chức thi công công trình xây dựng</t>
  </si>
  <si>
    <t>DC3CD53</t>
  </si>
  <si>
    <t>Quản lý khai thác và kiểm định đường</t>
  </si>
  <si>
    <t>DC3DB61</t>
  </si>
  <si>
    <t>Quản lý khai thác và kiểm định cầu</t>
  </si>
  <si>
    <t>DC3CA61</t>
  </si>
  <si>
    <t>Thực tập Kỹ thuật thi công cơ bản</t>
  </si>
  <si>
    <t>DC4CT13</t>
  </si>
  <si>
    <t xml:space="preserve">Thực tập Khảo sát thiết kế cầu, đường </t>
  </si>
  <si>
    <t>DC3CD33</t>
  </si>
  <si>
    <t>Thực tập Thí nghiệm và kiểm định cầu, đường</t>
  </si>
  <si>
    <t>DC4CD22</t>
  </si>
  <si>
    <t>X</t>
  </si>
  <si>
    <t>Đồ án Thiết kế đường sắt</t>
  </si>
  <si>
    <t>DC3DS44</t>
  </si>
  <si>
    <t>Kỹ thuật thi công nền đường sắt</t>
  </si>
  <si>
    <t>DC3DS51</t>
  </si>
  <si>
    <t>Kỹ thuật thi công KC tầng trên đường sắt</t>
  </si>
  <si>
    <t>DC3DS52</t>
  </si>
  <si>
    <t>DC3CS60</t>
  </si>
  <si>
    <t>DC3CS53</t>
  </si>
  <si>
    <t>Quản lý khai thác và kiểm định đường sắt</t>
  </si>
  <si>
    <t>DC3DS61</t>
  </si>
  <si>
    <t>DC3DS33</t>
  </si>
  <si>
    <t>Thực tập Thí nghiệm và kiểm định cầu, đường sắt</t>
  </si>
  <si>
    <t>DC4CS22</t>
  </si>
  <si>
    <t>Thực tập Khảo sát thiết kế cầu, đường sắt</t>
  </si>
  <si>
    <t>DC3CT91</t>
  </si>
  <si>
    <t>DC3DB43</t>
  </si>
  <si>
    <t>DC3DB60</t>
  </si>
  <si>
    <t>Thực tập Khảo sát thiết kế đường</t>
  </si>
  <si>
    <t>DC4DB21</t>
  </si>
  <si>
    <t>Động lực học công trình</t>
  </si>
  <si>
    <t>DC2CO28</t>
  </si>
  <si>
    <t>DC3DB53</t>
  </si>
  <si>
    <t>DC3DB62</t>
  </si>
  <si>
    <t>Quy hoạch Giao thông vận tải</t>
  </si>
  <si>
    <t>DC3DB71</t>
  </si>
  <si>
    <t>Thực tập Thí nghiệm và kiểm định đường</t>
  </si>
  <si>
    <t>DC4DB22</t>
  </si>
  <si>
    <t>Công trình cầu</t>
  </si>
  <si>
    <t>DC3CA75</t>
  </si>
  <si>
    <t>An toàn lao động</t>
  </si>
  <si>
    <t>DC2CT65</t>
  </si>
  <si>
    <t>DC1DB33</t>
  </si>
  <si>
    <t>Đồ án Tổ chức thi công và thi công CTXD</t>
  </si>
  <si>
    <t>DC3DB54</t>
  </si>
  <si>
    <t>Quản lý dự án đầu tư xây dựng công trình</t>
  </si>
  <si>
    <t>DC3CT55</t>
  </si>
  <si>
    <t>Công trình đường bộ</t>
  </si>
  <si>
    <t>DC3DB74</t>
  </si>
  <si>
    <t>Thực tập Khảo sát thiết kế cầu</t>
  </si>
  <si>
    <t>DC3CA53</t>
  </si>
  <si>
    <t>DC3CA54</t>
  </si>
  <si>
    <t>DC3CA62</t>
  </si>
  <si>
    <t>DC3CA33</t>
  </si>
  <si>
    <t>Công trình hầm</t>
  </si>
  <si>
    <t>DC3CA76</t>
  </si>
  <si>
    <t>Thực tập Thí nghiệm và kiểm định cầu</t>
  </si>
  <si>
    <t>DC4CA22</t>
  </si>
  <si>
    <t>Công trình bến cảng</t>
  </si>
  <si>
    <t>DC3CC42</t>
  </si>
  <si>
    <t xml:space="preserve">Công trình đường thủy </t>
  </si>
  <si>
    <t>DC3CC44</t>
  </si>
  <si>
    <t>DC2GT42</t>
  </si>
  <si>
    <t>Kỹ thuật thi công 2</t>
  </si>
  <si>
    <t>DC3CC52</t>
  </si>
  <si>
    <t>Thực tập Khảo sát thiết kế cảng - đường thủy</t>
  </si>
  <si>
    <t>DC4CC21</t>
  </si>
  <si>
    <t>DC3CC33</t>
  </si>
  <si>
    <t>DC3CC53</t>
  </si>
  <si>
    <t xml:space="preserve">Quản lý khai thác và kiểm định công trình </t>
  </si>
  <si>
    <t>DC3CC61</t>
  </si>
  <si>
    <t>Độ tin cậy của công trình bến cảng</t>
  </si>
  <si>
    <t>DC3CC32</t>
  </si>
  <si>
    <t>Đồ án TK Công trình bến cảng</t>
  </si>
  <si>
    <t>DC3CC43</t>
  </si>
  <si>
    <t>Đồ án TK Công trình đường thủy</t>
  </si>
  <si>
    <t>DC3CC45</t>
  </si>
  <si>
    <t>DC3CC54</t>
  </si>
  <si>
    <t>Thực tập Thí nghiệm và kiểm định CT cảng - đường thủy</t>
  </si>
  <si>
    <t>DC4CC22</t>
  </si>
  <si>
    <t>Môi trường trong xây dựng</t>
  </si>
  <si>
    <t>DC1CB92</t>
  </si>
  <si>
    <t>DC3DD33</t>
  </si>
  <si>
    <t>Lý thuyết xác suất - thống kê</t>
  </si>
  <si>
    <t>Kỹ thuật thi công 1</t>
  </si>
  <si>
    <t>DC3DD51</t>
  </si>
  <si>
    <t>Cấp thoát nước</t>
  </si>
  <si>
    <t>DC3DD46</t>
  </si>
  <si>
    <t>DC3DD52</t>
  </si>
  <si>
    <t>DC3DD60</t>
  </si>
  <si>
    <t>Đường lối cách mạng của Đảng cộng sản Việt Nam</t>
  </si>
  <si>
    <t>Thí nghiệm và kiểm định chất lượng công trình</t>
  </si>
  <si>
    <t>DC3DD61</t>
  </si>
  <si>
    <t>Thực tập Thí nghiệm và kiểm định công trình</t>
  </si>
  <si>
    <t>DC4DD22</t>
  </si>
  <si>
    <t>DC3DD54</t>
  </si>
  <si>
    <t>DC3DD53</t>
  </si>
  <si>
    <t>64CD08, 09, 10</t>
  </si>
  <si>
    <t>64CD11, 12</t>
  </si>
  <si>
    <t>S1</t>
  </si>
  <si>
    <t>S2</t>
  </si>
  <si>
    <t>HỌC BÙ + GHÉP CẢ 2 LỚP 64DCMX</t>
  </si>
  <si>
    <t>1/2 Theo ĐATN</t>
  </si>
  <si>
    <t>1/2 Khác ĐATN</t>
  </si>
  <si>
    <t>1/2 Theo ĐATN + Ghép TT NN và TN XD Cầu với 63CD07</t>
  </si>
  <si>
    <t>Những nguyên lý cơ bản của CN Mác - Lênin 2</t>
  </si>
  <si>
    <t>DC1LL02</t>
  </si>
  <si>
    <t>Thủy lực - Thủy văn công trình</t>
  </si>
  <si>
    <t>DC2GT61</t>
  </si>
  <si>
    <t>Kết cấu thép</t>
  </si>
  <si>
    <t>DC2GT51</t>
  </si>
  <si>
    <t>Đồ án Kết cấu bêtông cốt thép</t>
  </si>
  <si>
    <t>DC2GT54</t>
  </si>
  <si>
    <t>Kết cấu bêtông cốt thép</t>
  </si>
  <si>
    <t>DC2GT52</t>
  </si>
  <si>
    <t>Đồ án Nền và móng</t>
  </si>
  <si>
    <t>DC2GT34</t>
  </si>
  <si>
    <t>Nền và móng</t>
  </si>
  <si>
    <t>DC2GT33</t>
  </si>
  <si>
    <t>Tin học đại cương</t>
  </si>
  <si>
    <t>DC1TT42</t>
  </si>
  <si>
    <t>Thiết kế đường 1</t>
  </si>
  <si>
    <t>DC3DB41</t>
  </si>
  <si>
    <t>Thiết kế cầu 1</t>
  </si>
  <si>
    <t>DC3CA41</t>
  </si>
  <si>
    <t>Thiết kế đường sắt</t>
  </si>
  <si>
    <t>DC3DS41</t>
  </si>
  <si>
    <t>HỌC BÙ, GHÉP 65CD21</t>
  </si>
  <si>
    <t>Động lực học sông biển</t>
  </si>
  <si>
    <t>DC3CC31</t>
  </si>
  <si>
    <t>Công trình thuỷ lợi</t>
  </si>
  <si>
    <t>DC3CC47</t>
  </si>
  <si>
    <t>Thí nghiệm Cơ học đất</t>
  </si>
  <si>
    <t>DC4CT16</t>
  </si>
  <si>
    <t xml:space="preserve">Cơ học đất </t>
  </si>
  <si>
    <t>DC2CT32</t>
  </si>
  <si>
    <t>DC3CC51</t>
  </si>
  <si>
    <t>Đồ án Công trình thuỷ công trong nhà máy đóng tàu</t>
  </si>
  <si>
    <t>DC3CC50</t>
  </si>
  <si>
    <t>Công trình thuỷ công trong nhà máy đóng tàu</t>
  </si>
  <si>
    <t>DC3CC46</t>
  </si>
  <si>
    <t>Quy hoạch cảng</t>
  </si>
  <si>
    <t>DC3CC41</t>
  </si>
  <si>
    <t>Đồ án Quy hoạch cảng</t>
  </si>
  <si>
    <t>DC3CC49</t>
  </si>
  <si>
    <t>HỌC GHÉP 65CS21</t>
  </si>
  <si>
    <t>HỌC GHÉP 64DB03</t>
  </si>
  <si>
    <t>65CA</t>
  </si>
  <si>
    <t>65DB</t>
  </si>
  <si>
    <t>HỌC GHÉP 65CC21</t>
  </si>
  <si>
    <t>HỌC GHÉP 64DB03 + 65CC21</t>
  </si>
  <si>
    <t xml:space="preserve">Thí nghiệm Cơ học đất </t>
  </si>
  <si>
    <t>Tiếng Anh 2</t>
  </si>
  <si>
    <t>DC1CB32</t>
  </si>
  <si>
    <t>DC3CA43</t>
  </si>
  <si>
    <t>DC3CA60</t>
  </si>
  <si>
    <t>Thiết kế cầu 2</t>
  </si>
  <si>
    <t>DC3CA42</t>
  </si>
  <si>
    <t>GHÉP 65DB22 + 23</t>
  </si>
  <si>
    <t>DC2DD51</t>
  </si>
  <si>
    <t>DC2DD54</t>
  </si>
  <si>
    <t>Kết cấu BTCT</t>
  </si>
  <si>
    <t>DC2DD52</t>
  </si>
  <si>
    <t>Đồ án Kiến trúc DD và CN</t>
  </si>
  <si>
    <t>DC3DD42</t>
  </si>
  <si>
    <t>Kiến trúc dân dụng và công nghiệp</t>
  </si>
  <si>
    <t>DC3DD41</t>
  </si>
  <si>
    <t>Kết cấu gạch đá và gỗ</t>
  </si>
  <si>
    <t>DC2DD53</t>
  </si>
  <si>
    <t>Nguyên lý quy hoạch</t>
  </si>
  <si>
    <t>DC2DD94</t>
  </si>
  <si>
    <t>Kết cấu nhà thép</t>
  </si>
  <si>
    <t>DC3DD44</t>
  </si>
  <si>
    <t>Đồ án Kết cấu nhà</t>
  </si>
  <si>
    <t>DC3DD45</t>
  </si>
  <si>
    <t>Kết cấu nhà bê tông cốt thép</t>
  </si>
  <si>
    <t>DC3DD43</t>
  </si>
  <si>
    <t>DC2DD42</t>
  </si>
  <si>
    <t>DC2DD34</t>
  </si>
  <si>
    <t>DC2DD33</t>
  </si>
  <si>
    <t>Quản trị tài chính doanh nghiệp</t>
  </si>
  <si>
    <t>DC3QT64</t>
  </si>
  <si>
    <t>Thuế</t>
  </si>
  <si>
    <t>DC3KV49</t>
  </si>
  <si>
    <t>Kiểm toán căn bản</t>
  </si>
  <si>
    <t>DC2KV81</t>
  </si>
  <si>
    <t>Kế toán quản trị</t>
  </si>
  <si>
    <t>DC3KT26</t>
  </si>
  <si>
    <t>DC3KT33</t>
  </si>
  <si>
    <t>Thương mại điện tử</t>
  </si>
  <si>
    <t>DC2KV90</t>
  </si>
  <si>
    <t>Soạn thảo văn bản</t>
  </si>
  <si>
    <t>DC1CB82</t>
  </si>
  <si>
    <t>Kế toán thuế</t>
  </si>
  <si>
    <t>DC3KT27</t>
  </si>
  <si>
    <t>DC2KV65</t>
  </si>
  <si>
    <t>Quản trị doanh nghiệp</t>
  </si>
  <si>
    <t>DC3QT51</t>
  </si>
  <si>
    <t>Kế toán tổng hợp</t>
  </si>
  <si>
    <t>DC3KT24</t>
  </si>
  <si>
    <t>Thực hành nghiệp vụ kế toán 1</t>
  </si>
  <si>
    <t>DC4KT21</t>
  </si>
  <si>
    <t>Kế toán hành chính sự nghiệp</t>
  </si>
  <si>
    <t>DC3KV30</t>
  </si>
  <si>
    <t>Quản trị nhân sự</t>
  </si>
  <si>
    <t>DC3QT65</t>
  </si>
  <si>
    <t>Quản trị sản xuất 2</t>
  </si>
  <si>
    <t>DC3QT62</t>
  </si>
  <si>
    <t>Quản trị marketing</t>
  </si>
  <si>
    <t>DC3QT66</t>
  </si>
  <si>
    <t>Hệ thống thông tin quản lý</t>
  </si>
  <si>
    <t>DC3QT94</t>
  </si>
  <si>
    <t>Đồ án Quản trị doanh nghiệp</t>
  </si>
  <si>
    <t>DC3QT52</t>
  </si>
  <si>
    <t>Quản trị dự án đầu tư</t>
  </si>
  <si>
    <t>DC3QT68</t>
  </si>
  <si>
    <t>Quản trị chất lượng</t>
  </si>
  <si>
    <t>DC3QT67</t>
  </si>
  <si>
    <t>Kế toán doanh nghiệp</t>
  </si>
  <si>
    <t>DC2KV80</t>
  </si>
  <si>
    <t>DC3QT33</t>
  </si>
  <si>
    <t>Chiến lược phát triển doanh nghiệp</t>
  </si>
  <si>
    <t>DC2QT83</t>
  </si>
  <si>
    <t>DC3KX73</t>
  </si>
  <si>
    <t>Định mức kinh tế kỹ thuật xây dựng</t>
  </si>
  <si>
    <t>DC3KX75</t>
  </si>
  <si>
    <t>Đồ án Định mức kinh tế kỹ thuật xây dựng</t>
  </si>
  <si>
    <t>DC3KX70</t>
  </si>
  <si>
    <t>Kinh tế đầu tư</t>
  </si>
  <si>
    <t>DC3KX72</t>
  </si>
  <si>
    <t>Kinh tế học</t>
  </si>
  <si>
    <t>DC2KV64</t>
  </si>
  <si>
    <t>Đồ án Kế toán xây dựng cơ bản</t>
  </si>
  <si>
    <t>DC3KX39</t>
  </si>
  <si>
    <t>DC3KX38</t>
  </si>
  <si>
    <t>Quản trị kinh doanh xây dựng</t>
  </si>
  <si>
    <t>DC3KX63</t>
  </si>
  <si>
    <t>Pháp luật Việt Nam đại cương</t>
  </si>
  <si>
    <t>DC1LL05</t>
  </si>
  <si>
    <t>Phân tích hoạt động kinh tế DN XD</t>
  </si>
  <si>
    <t>DC3KX74</t>
  </si>
  <si>
    <t>Đồ án Phân tích hoạt động kinh tế DN XD</t>
  </si>
  <si>
    <t>DC3KX64</t>
  </si>
  <si>
    <t>Định giá sản phẩm xây dựng</t>
  </si>
  <si>
    <t>DC3KX76</t>
  </si>
  <si>
    <t>Đồ án Dự toán xây dựng công trình</t>
  </si>
  <si>
    <t>DC3KX77</t>
  </si>
  <si>
    <t>DC3KX33</t>
  </si>
  <si>
    <t>DC3KX93</t>
  </si>
  <si>
    <t>học bù</t>
  </si>
  <si>
    <t>DC3OT33</t>
  </si>
  <si>
    <t>Đồ án Chi tiết máy</t>
  </si>
  <si>
    <t>DC2CK52</t>
  </si>
  <si>
    <t>Chi tiết máy 2</t>
  </si>
  <si>
    <t>DC2CK57</t>
  </si>
  <si>
    <t>Nhiệt kỹ thuật</t>
  </si>
  <si>
    <t>DC2CK48</t>
  </si>
  <si>
    <t>Kỹ thuật điện - điện tử</t>
  </si>
  <si>
    <t>DC2CK41</t>
  </si>
  <si>
    <t>Vật liệu cơ khí</t>
  </si>
  <si>
    <t>DC2CK32</t>
  </si>
  <si>
    <t>Lý thuyết ô tô</t>
  </si>
  <si>
    <t>DC2OT70</t>
  </si>
  <si>
    <t>Đồ án Lý thuyết ô tô</t>
  </si>
  <si>
    <t>DC2OT71</t>
  </si>
  <si>
    <t xml:space="preserve">Trang bị điện và các thiết bị điều khiển tự động trên ô tô </t>
  </si>
  <si>
    <t>DC3OT31</t>
  </si>
  <si>
    <t>Công nghệ kim loại</t>
  </si>
  <si>
    <t>DC2CK33</t>
  </si>
  <si>
    <t>Kết cấu thép máy xây dựng</t>
  </si>
  <si>
    <t>DC3MX40</t>
  </si>
  <si>
    <t>Dung sai kỹ thuật đo</t>
  </si>
  <si>
    <t>DC2CK18</t>
  </si>
  <si>
    <t>Truyền động máy xây dựng</t>
  </si>
  <si>
    <t>DC2MX70</t>
  </si>
  <si>
    <t>Đồ án Máy nâng vận chuyển</t>
  </si>
  <si>
    <t>DC3MX46</t>
  </si>
  <si>
    <t>Máy nâng vận chuyển</t>
  </si>
  <si>
    <t>DC3MX43</t>
  </si>
  <si>
    <t>Máy làm đất</t>
  </si>
  <si>
    <t>Điện tàu thủy</t>
  </si>
  <si>
    <t>DC3MT37</t>
  </si>
  <si>
    <t>Lý thuyết và kết cấu tàu thủy</t>
  </si>
  <si>
    <t>DC3MT40</t>
  </si>
  <si>
    <t>Đồ án Kết cấu tàu thủy</t>
  </si>
  <si>
    <t>DC3MT43</t>
  </si>
  <si>
    <t>Thực tập Nhập môn cơ khí</t>
  </si>
  <si>
    <t>DC4CK11</t>
  </si>
  <si>
    <t>Thực tập Máy công cụ</t>
  </si>
  <si>
    <t>DC4CK12</t>
  </si>
  <si>
    <t>CK</t>
  </si>
  <si>
    <t>CC</t>
  </si>
  <si>
    <t>An toàn lao động và môi trường công nghiệp</t>
  </si>
  <si>
    <t>DC1CB94</t>
  </si>
  <si>
    <t>Đường sắt thường thức</t>
  </si>
  <si>
    <t>DC3DM62</t>
  </si>
  <si>
    <t xml:space="preserve">Cơ học kết cấu </t>
  </si>
  <si>
    <t>Kết cấu tính toán đầu máy</t>
  </si>
  <si>
    <t>DC3DM41</t>
  </si>
  <si>
    <t>Ghép 65MT</t>
  </si>
  <si>
    <t>GhÉp 65DM</t>
  </si>
  <si>
    <t>ghép 65DM</t>
  </si>
  <si>
    <t>GHÉP 64DM</t>
  </si>
  <si>
    <t>65DT</t>
  </si>
  <si>
    <t>Lập trình trực quan C#</t>
  </si>
  <si>
    <t>DC2HT34</t>
  </si>
  <si>
    <t>Kỹ thuật đồ họa máy tính</t>
  </si>
  <si>
    <t>DC2HT39</t>
  </si>
  <si>
    <t>Quản trị mạng</t>
  </si>
  <si>
    <t>DC3TT47</t>
  </si>
  <si>
    <t>Ngôn ngữ mô hình hóa UML</t>
  </si>
  <si>
    <t>DC3HT15</t>
  </si>
  <si>
    <t>An toàn và bảo mật hệ thống thông tin</t>
  </si>
  <si>
    <t>DC3HT51</t>
  </si>
  <si>
    <t>Trí tuệ nhân tạo</t>
  </si>
  <si>
    <t>DC3HT12</t>
  </si>
  <si>
    <t>Phân tích và thiết kế hướng đối tượng</t>
  </si>
  <si>
    <t>DC3HT40</t>
  </si>
  <si>
    <t>Lập trình trên môi trường Web</t>
  </si>
  <si>
    <t>DC2HT36</t>
  </si>
  <si>
    <t>Công nghệ phần mềm</t>
  </si>
  <si>
    <t>DC2HT38</t>
  </si>
  <si>
    <t>Automat và ngôn ngữ hình thức</t>
  </si>
  <si>
    <t>DC2TH33</t>
  </si>
  <si>
    <t>Nhập môn chương trình dịch</t>
  </si>
  <si>
    <t>DC2TH34</t>
  </si>
  <si>
    <t>HỌC BÙ, GHÉP 65HT21 + 22</t>
  </si>
  <si>
    <t>Thông tin số</t>
  </si>
  <si>
    <t>DC3DT71</t>
  </si>
  <si>
    <t>Điện tử số</t>
  </si>
  <si>
    <t>DC2DT51</t>
  </si>
  <si>
    <t>Đồ án Điện tử số</t>
  </si>
  <si>
    <t>DC2DT52</t>
  </si>
  <si>
    <t xml:space="preserve">Cơ sở truyền số liệu </t>
  </si>
  <si>
    <t>DC3DT60</t>
  </si>
  <si>
    <t>Anten và truyền sóng</t>
  </si>
  <si>
    <t>DC2DT55</t>
  </si>
  <si>
    <t>Kiến trúc máy tính</t>
  </si>
  <si>
    <t>DC2DT57</t>
  </si>
  <si>
    <t>Công nghệ vi điện tử</t>
  </si>
  <si>
    <t>DC3DT82</t>
  </si>
  <si>
    <t>Kỹ thuật vi xử lý và ứng dụng</t>
  </si>
  <si>
    <t>DC2DT62</t>
  </si>
  <si>
    <t>Xử lý tín hiệu số</t>
  </si>
  <si>
    <t>DC2DT64</t>
  </si>
  <si>
    <t>Thông tin vô tuyến</t>
  </si>
  <si>
    <t>DC3DT72</t>
  </si>
  <si>
    <t>Thông tin di động</t>
  </si>
  <si>
    <t>DC3DT73</t>
  </si>
  <si>
    <t>Hệ thống viễn thông</t>
  </si>
  <si>
    <t>DC3DT63</t>
  </si>
  <si>
    <t>Công nghệ Multimedia</t>
  </si>
  <si>
    <t>DC3DT81</t>
  </si>
  <si>
    <t>Thanh toán quốc tế</t>
  </si>
  <si>
    <t>DC3VL40</t>
  </si>
  <si>
    <t>Kinh tế quốc tế</t>
  </si>
  <si>
    <t>DC2KV82</t>
  </si>
  <si>
    <t>DC3VL33</t>
  </si>
  <si>
    <t>Pháp luật về kinh doanh Logistics và Vận tải đa phương thức</t>
  </si>
  <si>
    <t>DC3VL24</t>
  </si>
  <si>
    <t>Đồ án công nghệ vận tải</t>
  </si>
  <si>
    <t>DC3VL43</t>
  </si>
  <si>
    <t>Thương mại quốc tế</t>
  </si>
  <si>
    <t>DC3VL41</t>
  </si>
  <si>
    <t>Logistics thương mại</t>
  </si>
  <si>
    <t>DC3VL31</t>
  </si>
  <si>
    <t>Quản trị Logistics</t>
  </si>
  <si>
    <t>DC3VL28</t>
  </si>
  <si>
    <t>Thống kê kinh doanh</t>
  </si>
  <si>
    <t>DC3KV31</t>
  </si>
  <si>
    <t>Giao nhận vận tải và hải quan</t>
  </si>
  <si>
    <t>DC3VL22</t>
  </si>
  <si>
    <t>Tổ chức xếp dỡ</t>
  </si>
  <si>
    <t>DC3KV21</t>
  </si>
  <si>
    <t>Giao dịch ngoại thương</t>
  </si>
  <si>
    <t>DC3VL35</t>
  </si>
  <si>
    <t>Đồ án Quản trị Logistics</t>
  </si>
  <si>
    <t>DC3VL29</t>
  </si>
  <si>
    <t>Vận tải hàng hóa quốc tế</t>
  </si>
  <si>
    <t>DC3VL27</t>
  </si>
  <si>
    <t>Tài chính - Tiền tệ</t>
  </si>
  <si>
    <t>DC2KV67</t>
  </si>
  <si>
    <t>Quản trị kho hàng</t>
  </si>
  <si>
    <t>DC3VL32</t>
  </si>
  <si>
    <t>DC3VB67</t>
  </si>
  <si>
    <t>Đồ án Tổ chức vận tải hàng hóa</t>
  </si>
  <si>
    <t>DC3VB62</t>
  </si>
  <si>
    <t>Đồ án Tổ chức vận tải hành khách</t>
  </si>
  <si>
    <t>DC3VB64</t>
  </si>
  <si>
    <t>Khai thác kỹ thuật ô tô</t>
  </si>
  <si>
    <t>DC3VB52</t>
  </si>
  <si>
    <t>Thương vụ vận tải</t>
  </si>
  <si>
    <t>DC3VB16</t>
  </si>
  <si>
    <t>Chiến lược phát triển doanh nghiệp vận tải ĐB</t>
  </si>
  <si>
    <t>DC3VB76</t>
  </si>
  <si>
    <t>Tổ chức và quản lý doanh nghiệp vận tải ô tô</t>
  </si>
  <si>
    <t>DC3VB65</t>
  </si>
  <si>
    <t>Logistics</t>
  </si>
  <si>
    <t>DC3KV15</t>
  </si>
  <si>
    <t>DC3VB33</t>
  </si>
  <si>
    <t>Tổ chức vận tải hành khách</t>
  </si>
  <si>
    <t>DC3VB63</t>
  </si>
  <si>
    <t>Tổ chức vận tải hàng hóa</t>
  </si>
  <si>
    <t>DC3VB61</t>
  </si>
  <si>
    <t>Điều tra kinh tế kỹ thuật vận tải ô tô</t>
  </si>
  <si>
    <t>DC3VB13</t>
  </si>
  <si>
    <t>Cấu tạo ô tô</t>
  </si>
  <si>
    <t>DC3VB51</t>
  </si>
  <si>
    <t>Thống kê doanh nghiệp vận tải ô tô</t>
  </si>
  <si>
    <t>DC3VB71</t>
  </si>
  <si>
    <t>DC3VS33</t>
  </si>
  <si>
    <t>Đồ án Tổ chức chạy tàu 1</t>
  </si>
  <si>
    <t>DC3VS59</t>
  </si>
  <si>
    <t xml:space="preserve">Tổ chức chạy tàu 2 </t>
  </si>
  <si>
    <t>DC3VS62</t>
  </si>
  <si>
    <t xml:space="preserve">Tổ chức vận tải hàng hoá đường sắt </t>
  </si>
  <si>
    <t>DC3VS65</t>
  </si>
  <si>
    <t>Qui trình qui phạm đường sắt</t>
  </si>
  <si>
    <t>DC3VS11</t>
  </si>
  <si>
    <t>Thống kê doanh nghiệp vận tải đường sắt</t>
  </si>
  <si>
    <t>DC3VS77</t>
  </si>
  <si>
    <t>Đồ án Tổ chức vận tải hàng hóa vận tải đường sắt</t>
  </si>
  <si>
    <t>DC3VS66</t>
  </si>
  <si>
    <t xml:space="preserve">Tổ chức xếp dỡ </t>
  </si>
  <si>
    <t>DC3VS67</t>
  </si>
  <si>
    <t>Đồ án Tổ chức chạy tàu 2</t>
  </si>
  <si>
    <t>DC3VS60</t>
  </si>
  <si>
    <t>Tổ chức chạy tàu 3</t>
  </si>
  <si>
    <t>DC3VS63</t>
  </si>
  <si>
    <t>Tổ chức vận tải hành khách và du lịch đường sắt</t>
  </si>
  <si>
    <t>DC3VS69</t>
  </si>
  <si>
    <t>Kế hoạch &amp; hạch toán vận tải đường sắt</t>
  </si>
  <si>
    <t>DC3VS74</t>
  </si>
  <si>
    <t>Kế toán vận tải đường sắt</t>
  </si>
  <si>
    <t>DC3VS71</t>
  </si>
  <si>
    <t>Quản lý doanh nghiệp vận tải đường sắt</t>
  </si>
  <si>
    <t>DC3VS80</t>
  </si>
  <si>
    <t>Vận tải liên vận đường sắt quốc tế</t>
  </si>
  <si>
    <t>DC3VS68</t>
  </si>
  <si>
    <t>DC2KV66</t>
  </si>
  <si>
    <t>Điều tra kinh tế kỹ thuật</t>
  </si>
  <si>
    <t>DC3KV23</t>
  </si>
  <si>
    <t>Thí nghiệm VLXD 2</t>
  </si>
  <si>
    <t>DC4RB17</t>
  </si>
  <si>
    <t>Thí nghiệm Cơ học đất 2</t>
  </si>
  <si>
    <t>DC4RB16</t>
  </si>
  <si>
    <t>Tiếng Anh 3B</t>
  </si>
  <si>
    <t>DC2RB45</t>
  </si>
  <si>
    <t>Những nguyên lý cơ bản của CN ML 2</t>
  </si>
  <si>
    <t>Tiếng Anh 1</t>
  </si>
  <si>
    <t>Thủy lực cơ sở</t>
  </si>
  <si>
    <t>DC2CK61</t>
  </si>
  <si>
    <t>Vẽ kỹ thuật</t>
  </si>
  <si>
    <t>DC2CO13</t>
  </si>
  <si>
    <t>Nguyên lý máy</t>
  </si>
  <si>
    <t>DC2CK55</t>
  </si>
  <si>
    <t xml:space="preserve">Sức bền vật liệu </t>
  </si>
  <si>
    <t>DC2CO26</t>
  </si>
  <si>
    <t>Đồ án Nguyên lý máy</t>
  </si>
  <si>
    <t>DC2CK54</t>
  </si>
  <si>
    <t>Chi tiết máy 1</t>
  </si>
  <si>
    <t>DC2CK56</t>
  </si>
  <si>
    <t>Truyền động thủy lực và khí nén</t>
  </si>
  <si>
    <t>Cơ sở điều khiển tự động</t>
  </si>
  <si>
    <t>DC2DT45</t>
  </si>
  <si>
    <t>Linh kiện điện tử</t>
  </si>
  <si>
    <t>DC2ME30</t>
  </si>
  <si>
    <t>Sức bền vật liệu</t>
  </si>
  <si>
    <t>Động cơ điện</t>
  </si>
  <si>
    <t>DC2CK42</t>
  </si>
  <si>
    <t>Lý thuyết mạch</t>
  </si>
  <si>
    <t>DC2DT42</t>
  </si>
  <si>
    <t>Chi tiết máy</t>
  </si>
  <si>
    <t>DC2ME31</t>
  </si>
  <si>
    <t>DC2ME32</t>
  </si>
  <si>
    <t>Ngôn ngữ lập trình C</t>
  </si>
  <si>
    <t>DC2TT23</t>
  </si>
  <si>
    <t>GHÉP 66DM</t>
  </si>
  <si>
    <t>GHÉP 66MT</t>
  </si>
  <si>
    <t>Hóa phân tích</t>
  </si>
  <si>
    <t>DC2MO11</t>
  </si>
  <si>
    <t>DC2CO15</t>
  </si>
  <si>
    <t>Vi sinh trong kỹ thuật môi trường</t>
  </si>
  <si>
    <t>DC2MO14</t>
  </si>
  <si>
    <t>Cơ sở quá trình công nghệ môi trường 1</t>
  </si>
  <si>
    <t>DC2MO15</t>
  </si>
  <si>
    <t>Môi trường nước</t>
  </si>
  <si>
    <t>DC2MO30</t>
  </si>
  <si>
    <t>Hóa học môi trường</t>
  </si>
  <si>
    <t>DC2MO12</t>
  </si>
  <si>
    <t>Vật liệu xây dựng</t>
  </si>
  <si>
    <t>DC2MO23</t>
  </si>
  <si>
    <t>Sinh thái môi trường</t>
  </si>
  <si>
    <t>DC2MO20</t>
  </si>
  <si>
    <t>Môi trường không khí</t>
  </si>
  <si>
    <t>DC2MO21</t>
  </si>
  <si>
    <t>Cơ sở quá trình công nghệ môi trường 2</t>
  </si>
  <si>
    <t>DC2MO16</t>
  </si>
  <si>
    <t>Trắc địa môi trường</t>
  </si>
  <si>
    <t>DC2MO24</t>
  </si>
  <si>
    <t>Matlab và ứng dụng</t>
  </si>
  <si>
    <t>DC1TH48</t>
  </si>
  <si>
    <t>Điện tử tương tự</t>
  </si>
  <si>
    <t>Trường điện từ</t>
  </si>
  <si>
    <t>Đo lường điện tử</t>
  </si>
  <si>
    <t>Thực tập Lắp ráp điện tử</t>
  </si>
  <si>
    <t>DC4DT22</t>
  </si>
  <si>
    <t>Thực tập Điện tử cơ bản</t>
  </si>
  <si>
    <t>DC4DT21</t>
  </si>
  <si>
    <t>CB</t>
  </si>
  <si>
    <t>LR</t>
  </si>
  <si>
    <t>66DCDT21</t>
  </si>
  <si>
    <t>66DCDT22</t>
  </si>
  <si>
    <t>66DCDT23</t>
  </si>
  <si>
    <t>Nhập môn Cơ sở dữ liệu</t>
  </si>
  <si>
    <t>DC2TT22</t>
  </si>
  <si>
    <t>Cấu trúc dữ liệu và giải thuật</t>
  </si>
  <si>
    <t>DC2HT26</t>
  </si>
  <si>
    <t>Nhập môn mạng máy tính</t>
  </si>
  <si>
    <t>DC2HT13</t>
  </si>
  <si>
    <t>Lý thuyết đồ thị</t>
  </si>
  <si>
    <t>DC2HT25</t>
  </si>
  <si>
    <t>Hệ quản trị Cơ sở dữ liệu</t>
  </si>
  <si>
    <t>DC3HT21</t>
  </si>
  <si>
    <t>Phân tích và thiết kế hệ thống thông tin</t>
  </si>
  <si>
    <t>Lập trình hướng đối tượng C++</t>
  </si>
  <si>
    <t>DC2TT35</t>
  </si>
  <si>
    <t>Nguyên lý hệ điều hành</t>
  </si>
  <si>
    <t>DC2HT12</t>
  </si>
  <si>
    <t>DC2DT60</t>
  </si>
  <si>
    <t>Đồ án Lập trình cơ bản</t>
  </si>
  <si>
    <t>DC2TM21</t>
  </si>
  <si>
    <t>Thực tập Nhóm công nghệ thông tin</t>
  </si>
  <si>
    <t>DC4TM71</t>
  </si>
  <si>
    <t>Kỹ thuật điện</t>
  </si>
  <si>
    <t>DC1TH47</t>
  </si>
  <si>
    <t>DC2TM37</t>
  </si>
  <si>
    <t>DC2DT50</t>
  </si>
  <si>
    <t>NH</t>
  </si>
  <si>
    <t>66DCTM21</t>
  </si>
  <si>
    <t>66DCTM22</t>
  </si>
  <si>
    <t>66DCTM23</t>
  </si>
  <si>
    <t>Quản trị học</t>
  </si>
  <si>
    <t>DC2KV73</t>
  </si>
  <si>
    <t>Kinh tế lượng</t>
  </si>
  <si>
    <t>DC2KV63</t>
  </si>
  <si>
    <t>Quản trị hành chính văn phòng</t>
  </si>
  <si>
    <t>DC3QT53</t>
  </si>
  <si>
    <t>Quản trị sản xuất 1</t>
  </si>
  <si>
    <t>DC3QT61</t>
  </si>
  <si>
    <t>Nguyên lý kế toán</t>
  </si>
  <si>
    <t>DC2KV68</t>
  </si>
  <si>
    <t>66KT</t>
  </si>
  <si>
    <t>Tổ chức công tác kế toán trong doanh nghiệp</t>
  </si>
  <si>
    <t>DC3KT20</t>
  </si>
  <si>
    <t>Kế toán tài chính 2</t>
  </si>
  <si>
    <t>DC3KT22</t>
  </si>
  <si>
    <t>Kế toán tài chính 3</t>
  </si>
  <si>
    <t>DC3KT23</t>
  </si>
  <si>
    <t>Văn hóa kinh doanh</t>
  </si>
  <si>
    <t>DC2CB94</t>
  </si>
  <si>
    <t>66TN</t>
  </si>
  <si>
    <t>66KX</t>
  </si>
  <si>
    <t>DC2TN82</t>
  </si>
  <si>
    <t>Marketing căn bản</t>
  </si>
  <si>
    <t>DC2KV74</t>
  </si>
  <si>
    <t>Kinh tế vĩ mô</t>
  </si>
  <si>
    <t>DC2KV62</t>
  </si>
  <si>
    <t>DC2KV87</t>
  </si>
  <si>
    <t>Tài chính doanh nghiệp 1</t>
  </si>
  <si>
    <t>DC3TN31</t>
  </si>
  <si>
    <t>DC3TN49</t>
  </si>
  <si>
    <t>Kế toán tài chính</t>
  </si>
  <si>
    <t>DC2KV69</t>
  </si>
  <si>
    <t>Kinh tế phát triển</t>
  </si>
  <si>
    <t>DC2TN63</t>
  </si>
  <si>
    <t>Phương pháp nghiên cứu khoa học</t>
  </si>
  <si>
    <t>DC1CB99</t>
  </si>
  <si>
    <t>Thiết kế đường</t>
  </si>
  <si>
    <t>DC2KX41</t>
  </si>
  <si>
    <t>Thiết kế cầu</t>
  </si>
  <si>
    <t>DC2KX42</t>
  </si>
  <si>
    <t>DC3KX71</t>
  </si>
  <si>
    <t>Thống kê xây dựng</t>
  </si>
  <si>
    <t>DC3KX61</t>
  </si>
  <si>
    <t>Xây dựng đường</t>
  </si>
  <si>
    <t>DC2KX51</t>
  </si>
  <si>
    <t>Xây dựng cầu</t>
  </si>
  <si>
    <t>DC2KX52</t>
  </si>
  <si>
    <t>Môi trường trong giao thông vận tải</t>
  </si>
  <si>
    <t>DC1CB90</t>
  </si>
  <si>
    <t>Pháp luật trong xây dựng</t>
  </si>
  <si>
    <t>DC2KX38</t>
  </si>
  <si>
    <t>Định mức kinh tế kỹ thuật</t>
  </si>
  <si>
    <t>DC2KV22</t>
  </si>
  <si>
    <t>Công nghệ vận tải 1</t>
  </si>
  <si>
    <t>DC3VL25</t>
  </si>
  <si>
    <t>Marketing vận tải</t>
  </si>
  <si>
    <t>DC2KV23</t>
  </si>
  <si>
    <t>Công nghệ vận tải 2</t>
  </si>
  <si>
    <t>DC3VL26</t>
  </si>
  <si>
    <t xml:space="preserve">Quản trị học </t>
  </si>
  <si>
    <t>DC2KV72</t>
  </si>
  <si>
    <t>Kinh tế vận tải</t>
  </si>
  <si>
    <t>DC2KV24</t>
  </si>
  <si>
    <t>Thiết kế ga đường sắt</t>
  </si>
  <si>
    <t>DC3VS51</t>
  </si>
  <si>
    <t>Định mức kinh tế kỹ thuật vận tải đường sắt</t>
  </si>
  <si>
    <t>DC2VS67</t>
  </si>
  <si>
    <t>DC2VS56</t>
  </si>
  <si>
    <t>Pháp luật về kinh doanh vận tải đường sắt</t>
  </si>
  <si>
    <t>DC3VS14</t>
  </si>
  <si>
    <t>Kinh tế vận tải đường sắt</t>
  </si>
  <si>
    <t>DC2VS63</t>
  </si>
  <si>
    <t>DC2VS75</t>
  </si>
  <si>
    <t>Tổ chức chạy tàu 1</t>
  </si>
  <si>
    <t>DC3VS61</t>
  </si>
  <si>
    <t>DC2KV93</t>
  </si>
  <si>
    <t>Bảo hiểm trong Giao thông vận tải</t>
  </si>
  <si>
    <t>DC2CB89</t>
  </si>
  <si>
    <t>Định mức kinh tế kỹ thuật vận tải ô tô</t>
  </si>
  <si>
    <t>DC2VB67</t>
  </si>
  <si>
    <t>DC2VB75</t>
  </si>
  <si>
    <t>Pháp luật về kinh doanh vận tải ô tô</t>
  </si>
  <si>
    <t>DC3VB14</t>
  </si>
  <si>
    <t>Kinh tế vận tải ô tô</t>
  </si>
  <si>
    <t>DC2VB63</t>
  </si>
  <si>
    <t>Kế toán doanh nghiệp vận tải ô tô</t>
  </si>
  <si>
    <t>DC3VB74</t>
  </si>
  <si>
    <t>GHÉP 66VB - 401A3</t>
  </si>
  <si>
    <t>GHÉP 66VS - 401A3</t>
  </si>
  <si>
    <t>GHÉP 66VL22</t>
  </si>
  <si>
    <t>GHÉP 66VS</t>
  </si>
  <si>
    <t>CD</t>
  </si>
  <si>
    <t>CDA</t>
  </si>
  <si>
    <t>CS</t>
  </si>
  <si>
    <t>DD</t>
  </si>
  <si>
    <t>OT</t>
  </si>
  <si>
    <t>MX</t>
  </si>
  <si>
    <t>MT</t>
  </si>
  <si>
    <t>DM</t>
  </si>
  <si>
    <t>KT</t>
  </si>
  <si>
    <t>KX</t>
  </si>
  <si>
    <t>VL</t>
  </si>
  <si>
    <t>VB</t>
  </si>
  <si>
    <t>VS</t>
  </si>
  <si>
    <t>QT</t>
  </si>
  <si>
    <t>HT</t>
  </si>
  <si>
    <t>TM</t>
  </si>
  <si>
    <t>CO</t>
  </si>
  <si>
    <t>MO</t>
  </si>
  <si>
    <t>SH</t>
  </si>
  <si>
    <t>67CD</t>
  </si>
  <si>
    <t>67CDA</t>
  </si>
  <si>
    <t>67CA</t>
  </si>
  <si>
    <t>67DB</t>
  </si>
  <si>
    <t>67CS</t>
  </si>
  <si>
    <t>67CC</t>
  </si>
  <si>
    <t>67DD</t>
  </si>
  <si>
    <t>67KT</t>
  </si>
  <si>
    <t>67QT</t>
  </si>
  <si>
    <t>67MO</t>
  </si>
  <si>
    <t>67OT</t>
  </si>
  <si>
    <t>67MX</t>
  </si>
  <si>
    <t>67MT</t>
  </si>
  <si>
    <t>67DM</t>
  </si>
  <si>
    <t>67CO</t>
  </si>
  <si>
    <t>67DT</t>
  </si>
  <si>
    <t>67HT</t>
  </si>
  <si>
    <t>67TM</t>
  </si>
  <si>
    <t>67KX</t>
  </si>
  <si>
    <t>67VL</t>
  </si>
  <si>
    <t>67VB</t>
  </si>
  <si>
    <t>67VS</t>
  </si>
  <si>
    <t>67TN</t>
  </si>
  <si>
    <t>DC1LL01</t>
  </si>
  <si>
    <t xml:space="preserve">Hóa học đại cương </t>
  </si>
  <si>
    <t>DC1CB26</t>
  </si>
  <si>
    <t>Vật lý đại cương 1</t>
  </si>
  <si>
    <t>DC1CB21</t>
  </si>
  <si>
    <t>Toán 1</t>
  </si>
  <si>
    <t>DC1CB11</t>
  </si>
  <si>
    <t>DC1CB25</t>
  </si>
  <si>
    <t>Toán 2</t>
  </si>
  <si>
    <t>Thủy lực công trình</t>
  </si>
  <si>
    <t>DC2MO18</t>
  </si>
  <si>
    <t>DC1MO21</t>
  </si>
  <si>
    <t>Hóa lý</t>
  </si>
  <si>
    <t>DC1CB93</t>
  </si>
  <si>
    <t>Những nguyên lý cơ bản của CN ML 1</t>
  </si>
  <si>
    <t>ATLĐ và MT công nghiệp</t>
  </si>
  <si>
    <t xml:space="preserve">Hoá học đại cương </t>
  </si>
  <si>
    <t>Hình học họa hình</t>
  </si>
  <si>
    <t>DC2CO12</t>
  </si>
  <si>
    <t>Vật lý đại cương 2</t>
  </si>
  <si>
    <t xml:space="preserve">Cơ học cơ sở </t>
  </si>
  <si>
    <t>DC2CO21</t>
  </si>
  <si>
    <t>Những nguyên lý cơ bản của CN Mác - Lênin 1</t>
  </si>
  <si>
    <t>DC2DT41</t>
  </si>
  <si>
    <t>Lý thuyết truyền tin</t>
  </si>
  <si>
    <t>DC2DT43</t>
  </si>
  <si>
    <t>Ngôn ngữ lập trình C/C++</t>
  </si>
  <si>
    <t>DC1TT43</t>
  </si>
  <si>
    <t>Toán học rời rạc</t>
  </si>
  <si>
    <t>DC2TT21</t>
  </si>
  <si>
    <t>DC2HT11</t>
  </si>
  <si>
    <t>Làm việc nhóm và kỹ năng giao tiếp</t>
  </si>
  <si>
    <t>DC1CB98</t>
  </si>
  <si>
    <t>DC1CB17</t>
  </si>
  <si>
    <t>Kinh tế vi mô</t>
  </si>
  <si>
    <t>DC2KV61</t>
  </si>
  <si>
    <t>Nguyên lý thống kê kinh tế</t>
  </si>
  <si>
    <t>DC2KV71</t>
  </si>
  <si>
    <t>DC1CB19</t>
  </si>
  <si>
    <t>DC1CB18</t>
  </si>
  <si>
    <t>Kế toán tài chính 1</t>
  </si>
  <si>
    <t>DC3KT21</t>
  </si>
  <si>
    <t>Tâm lý học đại cương</t>
  </si>
  <si>
    <t>DC1CB85</t>
  </si>
  <si>
    <t>Cơ kỹ thuật</t>
  </si>
  <si>
    <t>DC2CO24</t>
  </si>
  <si>
    <t>DC2KX36</t>
  </si>
  <si>
    <t>DC2KX31</t>
  </si>
  <si>
    <t>DC2KX17</t>
  </si>
  <si>
    <t>Lịch sử các học thuyết kinh tế</t>
  </si>
  <si>
    <t>DC1KV51</t>
  </si>
  <si>
    <t>Phương tiện vận tải</t>
  </si>
  <si>
    <t>DC2VL21</t>
  </si>
  <si>
    <t>Địa lý vận tải</t>
  </si>
  <si>
    <t>DC2KV32</t>
  </si>
  <si>
    <t>Hàng hóa vận tải</t>
  </si>
  <si>
    <t>DC2KV31</t>
  </si>
  <si>
    <t>Nguyên lý thống kê</t>
  </si>
  <si>
    <t>DC2KV70</t>
  </si>
  <si>
    <t>DC2CO16</t>
  </si>
  <si>
    <t>Phương tiện vận tải đường sắt</t>
  </si>
  <si>
    <t>DC2VS38</t>
  </si>
  <si>
    <t>Cầu đường - Thông tin tín hiệu đường sắt</t>
  </si>
  <si>
    <t>DC2VS39</t>
  </si>
  <si>
    <t>Hạ tầng Giao thông vận tải đường bộ</t>
  </si>
  <si>
    <t>DC2VB39</t>
  </si>
  <si>
    <t>Lý thuyết (VY)</t>
  </si>
  <si>
    <t>Vật lý đại cương</t>
  </si>
  <si>
    <t xml:space="preserve">Hình họa - vẽ kỹ thuật </t>
  </si>
  <si>
    <t>DC2CO11</t>
  </si>
  <si>
    <t>66CD</t>
  </si>
  <si>
    <t>Địa chất công trình</t>
  </si>
  <si>
    <t>DC2CT31</t>
  </si>
  <si>
    <t>Trắc địa</t>
  </si>
  <si>
    <t>DC2CT16</t>
  </si>
  <si>
    <t>Thủy lực</t>
  </si>
  <si>
    <t>DC2CO25</t>
  </si>
  <si>
    <t>Đường lối cách mạng của ĐCS VN</t>
  </si>
  <si>
    <t>Thủy  văn công trình (+BTL)</t>
  </si>
  <si>
    <t>DC2CT27</t>
  </si>
  <si>
    <t>66CDA</t>
  </si>
  <si>
    <t>66CA</t>
  </si>
  <si>
    <t>66DB</t>
  </si>
  <si>
    <t>66CS</t>
  </si>
  <si>
    <t>66CC</t>
  </si>
  <si>
    <t>65CD</t>
  </si>
  <si>
    <t>Ghép 65MT+DM</t>
  </si>
  <si>
    <t>Ghép 65MT+65CC</t>
  </si>
  <si>
    <t>GhÉp 65DM+65CC</t>
  </si>
  <si>
    <t>GHÉP 65DB23</t>
  </si>
  <si>
    <t>học phòng bé</t>
  </si>
  <si>
    <t>ghép 66CC</t>
  </si>
  <si>
    <t>GHÉP 66CA</t>
  </si>
  <si>
    <t>DC2DD11</t>
  </si>
  <si>
    <t>DC1CB35</t>
  </si>
  <si>
    <t>Lý thuyết (CDA)</t>
  </si>
  <si>
    <t>phòng bé</t>
  </si>
  <si>
    <t>GHÉP 65MT</t>
  </si>
  <si>
    <t>ghép 67DM</t>
  </si>
  <si>
    <t>GHÉP 67MT</t>
  </si>
  <si>
    <t>TẦNG 5 + 6 - A5</t>
  </si>
  <si>
    <t>GHÉP CẢ 2 LỚP 64DCMX + 64DCDM</t>
  </si>
  <si>
    <t/>
  </si>
  <si>
    <t>Cầu + Đường sắt</t>
  </si>
  <si>
    <t>Cầu + Đường</t>
  </si>
  <si>
    <t>Khoa Cơ khí</t>
  </si>
  <si>
    <t>Khoa CNTT</t>
  </si>
  <si>
    <t>Động cơ đốt trong</t>
  </si>
  <si>
    <t>63DD</t>
  </si>
  <si>
    <t>63DB</t>
  </si>
  <si>
    <t>63CA</t>
  </si>
  <si>
    <t>63CS</t>
  </si>
  <si>
    <t>63OT</t>
  </si>
  <si>
    <t>63MX</t>
  </si>
  <si>
    <t>64CS</t>
  </si>
  <si>
    <t>64DB</t>
  </si>
  <si>
    <t>64CA</t>
  </si>
  <si>
    <t>64CC</t>
  </si>
  <si>
    <t>64DD</t>
  </si>
  <si>
    <t>64KT</t>
  </si>
  <si>
    <t>64QT</t>
  </si>
  <si>
    <t>64MX</t>
  </si>
  <si>
    <t>64MT</t>
  </si>
  <si>
    <t>64DM</t>
  </si>
  <si>
    <t>64TH</t>
  </si>
  <si>
    <t>64DT</t>
  </si>
  <si>
    <t>65CDA</t>
  </si>
  <si>
    <t>65CS</t>
  </si>
  <si>
    <t>65CC</t>
  </si>
  <si>
    <t>65DD</t>
  </si>
  <si>
    <t>65KT</t>
  </si>
  <si>
    <t>65QT</t>
  </si>
  <si>
    <t>65KX</t>
  </si>
  <si>
    <t>65VS</t>
  </si>
  <si>
    <t>65VB</t>
  </si>
  <si>
    <t>65VL</t>
  </si>
  <si>
    <t>65MX</t>
  </si>
  <si>
    <t>65DM</t>
  </si>
  <si>
    <t>65MT</t>
  </si>
  <si>
    <t>65HT</t>
  </si>
  <si>
    <t>66DD</t>
  </si>
  <si>
    <t>66MO</t>
  </si>
  <si>
    <t>66OT</t>
  </si>
  <si>
    <t>66MX</t>
  </si>
  <si>
    <t>66CO</t>
  </si>
  <si>
    <t>66MT</t>
  </si>
  <si>
    <t>66DM</t>
  </si>
  <si>
    <t>66HT</t>
  </si>
  <si>
    <t>66QT</t>
  </si>
  <si>
    <t>66VL</t>
  </si>
  <si>
    <t>66VS</t>
  </si>
  <si>
    <t>66VB</t>
  </si>
  <si>
    <t>TIẾT</t>
  </si>
  <si>
    <t>Tiết/tuần</t>
  </si>
  <si>
    <t>TRƯỜNG ĐẠI HỌC CÔNG NGHỆ GTVT</t>
  </si>
  <si>
    <t>CỘNG HÒA XÃ HỘI CHỦ NGHĨA VIỆT NAM</t>
  </si>
  <si>
    <t>Độc lập - Tự do - Hạnh phúc</t>
  </si>
  <si>
    <t>Số
TT</t>
  </si>
  <si>
    <t>Mã SV</t>
  </si>
  <si>
    <t>66DCCA20892</t>
  </si>
  <si>
    <t xml:space="preserve"> NGUYỄN QUỐC</t>
  </si>
  <si>
    <t>AN</t>
  </si>
  <si>
    <t>66DCCA21</t>
  </si>
  <si>
    <t>66DCCA23058</t>
  </si>
  <si>
    <t xml:space="preserve"> PHẠM NGỌC</t>
  </si>
  <si>
    <t>ANH</t>
  </si>
  <si>
    <t>66DCCA20691</t>
  </si>
  <si>
    <t xml:space="preserve"> TRẦN TUẤN</t>
  </si>
  <si>
    <t>66DCCA20077</t>
  </si>
  <si>
    <t xml:space="preserve"> BÙI THỊ NGỌC</t>
  </si>
  <si>
    <t>BÍCH</t>
  </si>
  <si>
    <t>66DCCA20439</t>
  </si>
  <si>
    <t xml:space="preserve"> NGUYỄN HỮU QUỐC</t>
  </si>
  <si>
    <t>CƯỜNG</t>
  </si>
  <si>
    <t>66DCCA21103</t>
  </si>
  <si>
    <t xml:space="preserve"> LƯU THỊ MỸ</t>
  </si>
  <si>
    <t>DUNG</t>
  </si>
  <si>
    <t>66DCCA20237</t>
  </si>
  <si>
    <t xml:space="preserve"> LÊ VĂN</t>
  </si>
  <si>
    <t>DUY</t>
  </si>
  <si>
    <t>66DCCA20485</t>
  </si>
  <si>
    <t xml:space="preserve"> LÊ VĂN HOÀNG</t>
  </si>
  <si>
    <t>DƯƠNG</t>
  </si>
  <si>
    <t>66DCCA20837</t>
  </si>
  <si>
    <t xml:space="preserve"> TRỊNH HỮU</t>
  </si>
  <si>
    <t>66DCCA20722</t>
  </si>
  <si>
    <t xml:space="preserve"> LÊ VĂN CHÍ</t>
  </si>
  <si>
    <t>ĐỨC</t>
  </si>
  <si>
    <t>66DCCA20976</t>
  </si>
  <si>
    <t xml:space="preserve"> VŨ TIẾN</t>
  </si>
  <si>
    <t>66DCCA20435</t>
  </si>
  <si>
    <t xml:space="preserve"> TRỊNH THÀNH</t>
  </si>
  <si>
    <t>ĐẠT</t>
  </si>
  <si>
    <t>HÀ</t>
  </si>
  <si>
    <t>66DCCA20412</t>
  </si>
  <si>
    <t xml:space="preserve"> TRẦN THANH</t>
  </si>
  <si>
    <t>66DCCA20165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</si>
  <si>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</si>
  <si>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</si>
  <si>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</si>
  <si>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</si>
  <si>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</si>
  <si>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</si>
  <si>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</si>
  <si>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</si>
  <si>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</si>
  <si>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</si>
  <si>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Kì</t>
  </si>
  <si>
    <t>HP (Bộ môn)</t>
  </si>
  <si>
    <t>63CD06,07</t>
  </si>
  <si>
    <t>63CD08, 09, 10</t>
  </si>
  <si>
    <t>63DCCD06</t>
  </si>
  <si>
    <t>63DCCD07</t>
  </si>
  <si>
    <t>63DCCD08</t>
  </si>
  <si>
    <t>63DCCD09</t>
  </si>
  <si>
    <t>63DCCD10</t>
  </si>
  <si>
    <t>64DCCD08</t>
  </si>
  <si>
    <t>64DCCD09</t>
  </si>
  <si>
    <t>64DCCD10</t>
  </si>
  <si>
    <t>64DCCD11</t>
  </si>
  <si>
    <t>64DCCD12</t>
  </si>
  <si>
    <t>65DCCDA1</t>
  </si>
  <si>
    <t>66DCCDA1</t>
  </si>
  <si>
    <t>67DCCDA1</t>
  </si>
  <si>
    <t>65DCDT21</t>
  </si>
  <si>
    <t>65DCDT22</t>
  </si>
  <si>
    <t>65DCDT23</t>
  </si>
  <si>
    <t>DC2CT50</t>
  </si>
  <si>
    <t>DC2CT52</t>
  </si>
  <si>
    <t>DC2CC52</t>
  </si>
  <si>
    <t>63DCCA3023</t>
  </si>
  <si>
    <t xml:space="preserve"> Cao Phan</t>
  </si>
  <si>
    <t>Anh</t>
  </si>
  <si>
    <t>63DCCA01</t>
  </si>
  <si>
    <t>63DCCA3001</t>
  </si>
  <si>
    <t xml:space="preserve"> Nguyễn Tiến</t>
  </si>
  <si>
    <t>Cường</t>
  </si>
  <si>
    <t>63DCCA3002</t>
  </si>
  <si>
    <t xml:space="preserve"> Nguyễn Thúc</t>
  </si>
  <si>
    <t>Định</t>
  </si>
  <si>
    <t>63DCCA3010</t>
  </si>
  <si>
    <t xml:space="preserve"> Phạm Đức</t>
  </si>
  <si>
    <t>Hiển</t>
  </si>
  <si>
    <t>63DCCA3016</t>
  </si>
  <si>
    <t xml:space="preserve"> Nguyễn Văn</t>
  </si>
  <si>
    <t>Hiếu</t>
  </si>
  <si>
    <t>63DCCA3007</t>
  </si>
  <si>
    <t xml:space="preserve"> Nguyễn Mạnh</t>
  </si>
  <si>
    <t>Hùng</t>
  </si>
  <si>
    <t>63DCCA3013</t>
  </si>
  <si>
    <t xml:space="preserve"> Bùi Đức</t>
  </si>
  <si>
    <t>Lâm</t>
  </si>
  <si>
    <t>63DCCA3006</t>
  </si>
  <si>
    <t xml:space="preserve"> Vũ Tùng</t>
  </si>
  <si>
    <t>63DCCA3012</t>
  </si>
  <si>
    <t xml:space="preserve"> Hà Văn</t>
  </si>
  <si>
    <t>Lượng</t>
  </si>
  <si>
    <t>63DCCA3028</t>
  </si>
  <si>
    <t xml:space="preserve"> Trần Đức</t>
  </si>
  <si>
    <t>Mạnh</t>
  </si>
  <si>
    <t>63DCCA3009</t>
  </si>
  <si>
    <t xml:space="preserve"> Đoàn Ngọc</t>
  </si>
  <si>
    <t>Minh</t>
  </si>
  <si>
    <t>63DCCA3026</t>
  </si>
  <si>
    <t xml:space="preserve"> Hồ Quang</t>
  </si>
  <si>
    <t>63DCCA3020</t>
  </si>
  <si>
    <t>Nam</t>
  </si>
  <si>
    <t>63DCCA3008</t>
  </si>
  <si>
    <t xml:space="preserve"> Lê Hồng</t>
  </si>
  <si>
    <t>Phong</t>
  </si>
  <si>
    <t>63DCCA3027</t>
  </si>
  <si>
    <t xml:space="preserve"> Nguyễn Xuân</t>
  </si>
  <si>
    <t>63DCCA3017</t>
  </si>
  <si>
    <t xml:space="preserve"> Đào Giáp</t>
  </si>
  <si>
    <t>Phố</t>
  </si>
  <si>
    <t>63DCCA3025</t>
  </si>
  <si>
    <t xml:space="preserve"> Trần Mạnh</t>
  </si>
  <si>
    <t>Quang</t>
  </si>
  <si>
    <t>63DCCA3021</t>
  </si>
  <si>
    <t xml:space="preserve"> Vũ Văn</t>
  </si>
  <si>
    <t>63DCCA3005</t>
  </si>
  <si>
    <t>Quân</t>
  </si>
  <si>
    <t>63DCCA3024</t>
  </si>
  <si>
    <t>Thỏa</t>
  </si>
  <si>
    <t>63DCCA3019</t>
  </si>
  <si>
    <t xml:space="preserve"> Nguyễn Phi</t>
  </si>
  <si>
    <t>Trình</t>
  </si>
  <si>
    <t>63DCCA3022</t>
  </si>
  <si>
    <t xml:space="preserve"> Nguyễn Đức</t>
  </si>
  <si>
    <t>Trung</t>
  </si>
  <si>
    <t>63DCCA3014</t>
  </si>
  <si>
    <t xml:space="preserve"> Đặng Trần</t>
  </si>
  <si>
    <t>Tuấn</t>
  </si>
  <si>
    <t>63DCCA3015</t>
  </si>
  <si>
    <t xml:space="preserve"> Vũ Đức</t>
  </si>
  <si>
    <t xml:space="preserve"> Lê Tuấn</t>
  </si>
  <si>
    <t xml:space="preserve"> Nguyễn Tuấn</t>
  </si>
  <si>
    <t xml:space="preserve"> Trần Tuấn</t>
  </si>
  <si>
    <t xml:space="preserve"> Nguyễn Hữu</t>
  </si>
  <si>
    <t>Bằng</t>
  </si>
  <si>
    <t xml:space="preserve"> Nguyễn Bá</t>
  </si>
  <si>
    <t>Chiến</t>
  </si>
  <si>
    <t>Công</t>
  </si>
  <si>
    <t xml:space="preserve"> Đào Minh</t>
  </si>
  <si>
    <t>Dũng</t>
  </si>
  <si>
    <t>Duy</t>
  </si>
  <si>
    <t xml:space="preserve"> Nguyễn Bình</t>
  </si>
  <si>
    <t>Dương</t>
  </si>
  <si>
    <t>Đạt</t>
  </si>
  <si>
    <t>Điệp</t>
  </si>
  <si>
    <t xml:space="preserve"> Hoàng Văn</t>
  </si>
  <si>
    <t>Đức</t>
  </si>
  <si>
    <t xml:space="preserve"> Đặng Văn</t>
  </si>
  <si>
    <t>Hà</t>
  </si>
  <si>
    <t xml:space="preserve"> Nguyễn Thanh</t>
  </si>
  <si>
    <t>Hải</t>
  </si>
  <si>
    <t xml:space="preserve"> Lê Mạnh</t>
  </si>
  <si>
    <t xml:space="preserve"> Phạm Văn</t>
  </si>
  <si>
    <t>Huyền</t>
  </si>
  <si>
    <t xml:space="preserve"> Nguyễn Quang</t>
  </si>
  <si>
    <t>Huỳnh</t>
  </si>
  <si>
    <t>Hưng</t>
  </si>
  <si>
    <t xml:space="preserve"> Phạm Ngọc</t>
  </si>
  <si>
    <t>Khánh</t>
  </si>
  <si>
    <t xml:space="preserve"> Trần Quang</t>
  </si>
  <si>
    <t>Kiên</t>
  </si>
  <si>
    <t xml:space="preserve"> Nguyễn Thành</t>
  </si>
  <si>
    <t>Long</t>
  </si>
  <si>
    <t xml:space="preserve"> Phùng Văn</t>
  </si>
  <si>
    <t xml:space="preserve"> Nguyễn Khánh</t>
  </si>
  <si>
    <t xml:space="preserve"> Trịnh Văn</t>
  </si>
  <si>
    <t xml:space="preserve"> Lê Xuân</t>
  </si>
  <si>
    <t xml:space="preserve"> Đặng Tiến</t>
  </si>
  <si>
    <t xml:space="preserve"> Đoàn Văn</t>
  </si>
  <si>
    <t>Quí</t>
  </si>
  <si>
    <t xml:space="preserve"> Vũ Xuân</t>
  </si>
  <si>
    <t>Quý</t>
  </si>
  <si>
    <t xml:space="preserve"> Trần Anh</t>
  </si>
  <si>
    <t>Quỳnh</t>
  </si>
  <si>
    <t>Sỹ</t>
  </si>
  <si>
    <t>Thành</t>
  </si>
  <si>
    <t>Thắng</t>
  </si>
  <si>
    <t xml:space="preserve"> Hoàng Đình</t>
  </si>
  <si>
    <t>Thịnh</t>
  </si>
  <si>
    <t xml:space="preserve"> Nguyễn Minh</t>
  </si>
  <si>
    <t>Thùy</t>
  </si>
  <si>
    <t>Tiến</t>
  </si>
  <si>
    <t xml:space="preserve"> Lê Công</t>
  </si>
  <si>
    <t>Toản</t>
  </si>
  <si>
    <t xml:space="preserve"> Trần Công</t>
  </si>
  <si>
    <t>Tùng</t>
  </si>
  <si>
    <t xml:space="preserve"> Tạ Quang</t>
  </si>
  <si>
    <t>Vũ</t>
  </si>
  <si>
    <t>63DCCD3011</t>
  </si>
  <si>
    <t>An</t>
  </si>
  <si>
    <t>63DCCD3010</t>
  </si>
  <si>
    <t xml:space="preserve"> Đào Xuân</t>
  </si>
  <si>
    <t>Bách</t>
  </si>
  <si>
    <t>63DCCD3019</t>
  </si>
  <si>
    <t xml:space="preserve"> Phạm Mai</t>
  </si>
  <si>
    <t>63DCCD3304</t>
  </si>
  <si>
    <t>Cầm</t>
  </si>
  <si>
    <t>63DCCD3016</t>
  </si>
  <si>
    <t>Chinh</t>
  </si>
  <si>
    <t>63DCCD3001</t>
  </si>
  <si>
    <t xml:space="preserve"> Phạm Mạnh</t>
  </si>
  <si>
    <t>63DCCD3038</t>
  </si>
  <si>
    <t>63DCCD3020</t>
  </si>
  <si>
    <t xml:space="preserve"> Đào Ngọc</t>
  </si>
  <si>
    <t>63DCCD3031</t>
  </si>
  <si>
    <t>63DCCD3075</t>
  </si>
  <si>
    <t xml:space="preserve"> Phan Văn</t>
  </si>
  <si>
    <t>63DCCD3064</t>
  </si>
  <si>
    <t xml:space="preserve"> Nguyễn Duy</t>
  </si>
  <si>
    <t>Đăng</t>
  </si>
  <si>
    <t>63DCCD3036</t>
  </si>
  <si>
    <t xml:space="preserve"> Phan Quang</t>
  </si>
  <si>
    <t>Đoàn</t>
  </si>
  <si>
    <t>63DCCD3012</t>
  </si>
  <si>
    <t xml:space="preserve"> Cao Minh</t>
  </si>
  <si>
    <t>63DCCD3025</t>
  </si>
  <si>
    <t>63DCCD3003</t>
  </si>
  <si>
    <t xml:space="preserve"> Phạm Duy</t>
  </si>
  <si>
    <t>Giáp</t>
  </si>
  <si>
    <t>63DCCD3013</t>
  </si>
  <si>
    <t xml:space="preserve"> Trần Văn</t>
  </si>
  <si>
    <t>63DCCD3058</t>
  </si>
  <si>
    <t>63DCCD3043</t>
  </si>
  <si>
    <t xml:space="preserve"> Ngô Văn</t>
  </si>
  <si>
    <t>63DCCD3051</t>
  </si>
  <si>
    <t xml:space="preserve"> Ninh Đức</t>
  </si>
  <si>
    <t>63DCCD3057</t>
  </si>
  <si>
    <t xml:space="preserve"> Nguyễn Tuyển</t>
  </si>
  <si>
    <t>Hiểu</t>
  </si>
  <si>
    <t>63DCCD3074</t>
  </si>
  <si>
    <t xml:space="preserve"> Quách Văn</t>
  </si>
  <si>
    <t>Hinh</t>
  </si>
  <si>
    <t>63DCCD3040</t>
  </si>
  <si>
    <t xml:space="preserve"> Võ Huy</t>
  </si>
  <si>
    <t>Hoàng</t>
  </si>
  <si>
    <t>63DCCD3094</t>
  </si>
  <si>
    <t xml:space="preserve"> Thân Mạnh</t>
  </si>
  <si>
    <t>63DCCD3021</t>
  </si>
  <si>
    <t xml:space="preserve"> Lê Thế</t>
  </si>
  <si>
    <t>63DCCD3350</t>
  </si>
  <si>
    <t xml:space="preserve"> Phạm Công</t>
  </si>
  <si>
    <t>63DCCD3301</t>
  </si>
  <si>
    <t xml:space="preserve"> Tạ Đức</t>
  </si>
  <si>
    <t>Lợi</t>
  </si>
  <si>
    <t>63DCCD3004</t>
  </si>
  <si>
    <t xml:space="preserve"> Đỗ Hoàng</t>
  </si>
  <si>
    <t>63DCCD3015</t>
  </si>
  <si>
    <t xml:space="preserve"> Trần Sách</t>
  </si>
  <si>
    <t>63DCCD3037</t>
  </si>
  <si>
    <t xml:space="preserve"> Đoàn Tất</t>
  </si>
  <si>
    <t>63DCCD1017</t>
  </si>
  <si>
    <t>63DCCD3054</t>
  </si>
  <si>
    <t xml:space="preserve"> Nguyễn Trọng</t>
  </si>
  <si>
    <t>Nghĩa</t>
  </si>
  <si>
    <t>63DCCD3078</t>
  </si>
  <si>
    <t xml:space="preserve"> Phan Trung</t>
  </si>
  <si>
    <t>63DCCD3023</t>
  </si>
  <si>
    <t xml:space="preserve"> Đinh Văn</t>
  </si>
  <si>
    <t>Nghiêm</t>
  </si>
  <si>
    <t>63DCCD3042</t>
  </si>
  <si>
    <t>Nhật</t>
  </si>
  <si>
    <t>63DCCD3017</t>
  </si>
  <si>
    <t>Ninh</t>
  </si>
  <si>
    <t>63DCCD3056</t>
  </si>
  <si>
    <t xml:space="preserve"> Phạm Tiến</t>
  </si>
  <si>
    <t>Phát</t>
  </si>
  <si>
    <t>63DCCD3045</t>
  </si>
  <si>
    <t xml:space="preserve"> Hoàng Gia</t>
  </si>
  <si>
    <t>Phú</t>
  </si>
  <si>
    <t>63DCCD3049</t>
  </si>
  <si>
    <t xml:space="preserve"> Phạm</t>
  </si>
  <si>
    <t>Quang Toản</t>
  </si>
  <si>
    <t>63DCCD3085</t>
  </si>
  <si>
    <t>63DCCD3008</t>
  </si>
  <si>
    <t>Sự</t>
  </si>
  <si>
    <t>63DCCD3087</t>
  </si>
  <si>
    <t>Tân</t>
  </si>
  <si>
    <t>63DCCD3009</t>
  </si>
  <si>
    <t xml:space="preserve"> Lê Văn</t>
  </si>
  <si>
    <t>Thạch</t>
  </si>
  <si>
    <t>63DCCD3088</t>
  </si>
  <si>
    <t xml:space="preserve"> Chu Bá</t>
  </si>
  <si>
    <t>63DCCD3089</t>
  </si>
  <si>
    <t xml:space="preserve"> Phạm Sỹ</t>
  </si>
  <si>
    <t>Thuận</t>
  </si>
  <si>
    <t>63DCCD3181</t>
  </si>
  <si>
    <t xml:space="preserve"> Nguyễn Trung</t>
  </si>
  <si>
    <t>Thực</t>
  </si>
  <si>
    <t>63DCCD3068</t>
  </si>
  <si>
    <t xml:space="preserve"> Dương Phúc</t>
  </si>
  <si>
    <t>Tiên</t>
  </si>
  <si>
    <t>63DCCD3022</t>
  </si>
  <si>
    <t>63DCCD3053</t>
  </si>
  <si>
    <t>Trường</t>
  </si>
  <si>
    <t>63DCCD3005</t>
  </si>
  <si>
    <t xml:space="preserve"> Bùi Xuân</t>
  </si>
  <si>
    <t>Tú</t>
  </si>
  <si>
    <t>63DCCD3071</t>
  </si>
  <si>
    <t xml:space="preserve"> Phạm Đình</t>
  </si>
  <si>
    <t>63DCCD3032</t>
  </si>
  <si>
    <t>63DCCD3066</t>
  </si>
  <si>
    <t xml:space="preserve"> Nguyễn Du</t>
  </si>
  <si>
    <t>Tuất</t>
  </si>
  <si>
    <t>63DCCD3083</t>
  </si>
  <si>
    <t xml:space="preserve"> Nguyễn Sơn</t>
  </si>
  <si>
    <t>63DCCD3309</t>
  </si>
  <si>
    <t>Vinh</t>
  </si>
  <si>
    <t>63DCCD3331</t>
  </si>
  <si>
    <t xml:space="preserve"> Dương Tuấn</t>
  </si>
  <si>
    <t>63DCCD3069</t>
  </si>
  <si>
    <t xml:space="preserve"> Mai Đức</t>
  </si>
  <si>
    <t>63DCCD3029</t>
  </si>
  <si>
    <t>63DCCD3337</t>
  </si>
  <si>
    <t>63DCCD3330</t>
  </si>
  <si>
    <t xml:space="preserve"> Nguyễn Kim</t>
  </si>
  <si>
    <t>Cương</t>
  </si>
  <si>
    <t>63DCCD3312</t>
  </si>
  <si>
    <t>63DCCD3319</t>
  </si>
  <si>
    <t>63DCCD3034</t>
  </si>
  <si>
    <t>63DCCD3315</t>
  </si>
  <si>
    <t>63DCCD3073</t>
  </si>
  <si>
    <t>63DCCD3065</t>
  </si>
  <si>
    <t>Đông</t>
  </si>
  <si>
    <t>63DCCD3086</t>
  </si>
  <si>
    <t xml:space="preserve"> Phạm Quang</t>
  </si>
  <si>
    <t>63DCCD3366</t>
  </si>
  <si>
    <t xml:space="preserve"> Phan Sỹ</t>
  </si>
  <si>
    <t>63DCCD3079</t>
  </si>
  <si>
    <t xml:space="preserve"> Bành Xuân</t>
  </si>
  <si>
    <t>63DCCD3007</t>
  </si>
  <si>
    <t xml:space="preserve"> Vũ Đăng</t>
  </si>
  <si>
    <t>63DCCD3329</t>
  </si>
  <si>
    <t>63DCCD3186</t>
  </si>
  <si>
    <t>63DCCD3048</t>
  </si>
  <si>
    <t>Huy</t>
  </si>
  <si>
    <t>63DCCD3325</t>
  </si>
  <si>
    <t xml:space="preserve"> Dương Văn</t>
  </si>
  <si>
    <t>63DCCD3024</t>
  </si>
  <si>
    <t>63DCCD3326</t>
  </si>
  <si>
    <t>Kiều</t>
  </si>
  <si>
    <t>63DCCD3093</t>
  </si>
  <si>
    <t xml:space="preserve"> Đặng Duy</t>
  </si>
  <si>
    <t>63DCCD3317</t>
  </si>
  <si>
    <t>63DCCD3334</t>
  </si>
  <si>
    <t>63DCCD3046</t>
  </si>
  <si>
    <t xml:space="preserve"> Bùi Anh</t>
  </si>
  <si>
    <t>Ngọc</t>
  </si>
  <si>
    <t>63DCCD3371</t>
  </si>
  <si>
    <t xml:space="preserve"> Trần Đình</t>
  </si>
  <si>
    <t>Nhân</t>
  </si>
  <si>
    <t>63DCCD3035</t>
  </si>
  <si>
    <t xml:space="preserve"> Nguyễn Thu</t>
  </si>
  <si>
    <t>Nhung</t>
  </si>
  <si>
    <t>63DCCD3080</t>
  </si>
  <si>
    <t>Quyết</t>
  </si>
  <si>
    <t>63DCCD3030</t>
  </si>
  <si>
    <t xml:space="preserve"> Đặng Ngọc</t>
  </si>
  <si>
    <t>Sơn</t>
  </si>
  <si>
    <t>63DCCD3314</t>
  </si>
  <si>
    <t>Tài</t>
  </si>
  <si>
    <t>63DCCD3358</t>
  </si>
  <si>
    <t xml:space="preserve"> Nguyễn Ngọc</t>
  </si>
  <si>
    <t>63DCCD3047</t>
  </si>
  <si>
    <t>Thanh</t>
  </si>
  <si>
    <t>63DCCD3340</t>
  </si>
  <si>
    <t>63DCCD3067</t>
  </si>
  <si>
    <t>63DCCD3339</t>
  </si>
  <si>
    <t>63DCCD3361</t>
  </si>
  <si>
    <t>63DCCD3055</t>
  </si>
  <si>
    <t xml:space="preserve"> Nguyễn Đắc</t>
  </si>
  <si>
    <t>63DCCD3033</t>
  </si>
  <si>
    <t xml:space="preserve"> Lê Sĩ</t>
  </si>
  <si>
    <t>Tình</t>
  </si>
  <si>
    <t>63DCCD3059</t>
  </si>
  <si>
    <t>Toan</t>
  </si>
  <si>
    <t>63DCCD3077</t>
  </si>
  <si>
    <t xml:space="preserve"> Nhữ Quốc</t>
  </si>
  <si>
    <t>63DCCD3028</t>
  </si>
  <si>
    <t>63DCCD3076</t>
  </si>
  <si>
    <t xml:space="preserve"> Cao Văn</t>
  </si>
  <si>
    <t>63DCCD3328</t>
  </si>
  <si>
    <t xml:space="preserve"> Lê Anh</t>
  </si>
  <si>
    <t>63DCCD3044</t>
  </si>
  <si>
    <t>63DCCD3336</t>
  </si>
  <si>
    <t>Tuệ</t>
  </si>
  <si>
    <t>63DCCD3316</t>
  </si>
  <si>
    <t xml:space="preserve"> Đỗ Thanh</t>
  </si>
  <si>
    <t>63DCCD3072</t>
  </si>
  <si>
    <t>Tuyền</t>
  </si>
  <si>
    <t>63DCCD1019</t>
  </si>
  <si>
    <t>Việt</t>
  </si>
  <si>
    <t>63DCCD3318</t>
  </si>
  <si>
    <t>63DCCD3360</t>
  </si>
  <si>
    <t xml:space="preserve"> Phạm Anh</t>
  </si>
  <si>
    <t>63DCCD3183</t>
  </si>
  <si>
    <t xml:space="preserve"> Đào Tuấn</t>
  </si>
  <si>
    <t>63DCCD3365</t>
  </si>
  <si>
    <t xml:space="preserve"> Đỗ Tuấn</t>
  </si>
  <si>
    <t>63DCCD3324</t>
  </si>
  <si>
    <t xml:space="preserve"> Nguyễn Quốc</t>
  </si>
  <si>
    <t>63DCCD3197</t>
  </si>
  <si>
    <t xml:space="preserve"> Phạm Cao</t>
  </si>
  <si>
    <t>Doanh</t>
  </si>
  <si>
    <t>63DCCD1054</t>
  </si>
  <si>
    <t>63DCCD3176</t>
  </si>
  <si>
    <t xml:space="preserve"> Đậu Văn</t>
  </si>
  <si>
    <t>Đàn</t>
  </si>
  <si>
    <t>63DCCD3332</t>
  </si>
  <si>
    <t xml:space="preserve"> Ngô Thọ</t>
  </si>
  <si>
    <t>63DCCD3196</t>
  </si>
  <si>
    <t>63DCCD3354</t>
  </si>
  <si>
    <t>63DCCD3338</t>
  </si>
  <si>
    <t xml:space="preserve"> Đặng Sơn</t>
  </si>
  <si>
    <t>63DCCD3154</t>
  </si>
  <si>
    <t>Hạnh</t>
  </si>
  <si>
    <t>63DCCD3179</t>
  </si>
  <si>
    <t>63DCCD3348</t>
  </si>
  <si>
    <t xml:space="preserve"> Đỗ Văn</t>
  </si>
  <si>
    <t>63DCCD3158</t>
  </si>
  <si>
    <t xml:space="preserve"> Mai Văn</t>
  </si>
  <si>
    <t>63DCCD3352</t>
  </si>
  <si>
    <t>63DCCD2021</t>
  </si>
  <si>
    <t xml:space="preserve"> Đào Hà</t>
  </si>
  <si>
    <t>Huyên</t>
  </si>
  <si>
    <t>63DCCD3180</t>
  </si>
  <si>
    <t>Khang</t>
  </si>
  <si>
    <t>63DCCD3156</t>
  </si>
  <si>
    <t xml:space="preserve"> Lê Duy</t>
  </si>
  <si>
    <t>63DCCD3333</t>
  </si>
  <si>
    <t>63DCCD3306</t>
  </si>
  <si>
    <t xml:space="preserve"> Nguyễn Năng</t>
  </si>
  <si>
    <t>Lượm</t>
  </si>
  <si>
    <t>63DCCD3359</t>
  </si>
  <si>
    <t>63DCCD3168</t>
  </si>
  <si>
    <t xml:space="preserve"> Tống Đình</t>
  </si>
  <si>
    <t>63DCCD3344</t>
  </si>
  <si>
    <t xml:space="preserve"> Bùi Nhật</t>
  </si>
  <si>
    <t>63DCCD3191</t>
  </si>
  <si>
    <t xml:space="preserve"> Lê Bích</t>
  </si>
  <si>
    <t>63DCCD3187</t>
  </si>
  <si>
    <t>Nguyên</t>
  </si>
  <si>
    <t>63DCCD3184</t>
  </si>
  <si>
    <t xml:space="preserve"> Đặng Đình</t>
  </si>
  <si>
    <t>63DCCD3229</t>
  </si>
  <si>
    <t>Phi</t>
  </si>
  <si>
    <t>63DCCD3152</t>
  </si>
  <si>
    <t xml:space="preserve"> Phạm Khắc</t>
  </si>
  <si>
    <t>63DCCD3357</t>
  </si>
  <si>
    <t>Quán</t>
  </si>
  <si>
    <t>63DCCD3313</t>
  </si>
  <si>
    <t xml:space="preserve"> Đặng Vinh</t>
  </si>
  <si>
    <t>63DCCD3169</t>
  </si>
  <si>
    <t xml:space="preserve"> Đỗ Minh</t>
  </si>
  <si>
    <t>63DCCD3310</t>
  </si>
  <si>
    <t xml:space="preserve"> Đinh Xuân</t>
  </si>
  <si>
    <t>63DCCD3190</t>
  </si>
  <si>
    <t xml:space="preserve"> Nguyễn Thị</t>
  </si>
  <si>
    <t>63DCCD3349</t>
  </si>
  <si>
    <t>Sáng</t>
  </si>
  <si>
    <t>63DCCD1091</t>
  </si>
  <si>
    <t xml:space="preserve"> nguyễn văn</t>
  </si>
  <si>
    <t>thanh</t>
  </si>
  <si>
    <t>63DCCD3175</t>
  </si>
  <si>
    <t xml:space="preserve"> Nguyễn Thiên</t>
  </si>
  <si>
    <t>63DCCD3346</t>
  </si>
  <si>
    <t>63DCCD3185</t>
  </si>
  <si>
    <t xml:space="preserve"> Nguyễn Viết</t>
  </si>
  <si>
    <t>63DCCD3153</t>
  </si>
  <si>
    <t xml:space="preserve"> Nguyễn Tòng</t>
  </si>
  <si>
    <t>63DCCD3311</t>
  </si>
  <si>
    <t xml:space="preserve"> Đặng Thành</t>
  </si>
  <si>
    <t>63DCCD3171</t>
  </si>
  <si>
    <t xml:space="preserve"> Hoàng Anh</t>
  </si>
  <si>
    <t>63DCCD3166</t>
  </si>
  <si>
    <t>Tuyển</t>
  </si>
  <si>
    <t>63DCCD3351</t>
  </si>
  <si>
    <t>63DCCD3211</t>
  </si>
  <si>
    <t xml:space="preserve"> Đặng Đức</t>
  </si>
  <si>
    <t>63DCCD3285</t>
  </si>
  <si>
    <t xml:space="preserve"> Lê Sỹ Quang</t>
  </si>
  <si>
    <t>63DCCD3275</t>
  </si>
  <si>
    <t xml:space="preserve"> Nguyễn Hùng</t>
  </si>
  <si>
    <t>63DCCD3289</t>
  </si>
  <si>
    <t xml:space="preserve"> Vũ Công Tuấn</t>
  </si>
  <si>
    <t>63DCCD3240</t>
  </si>
  <si>
    <t>63DCCD3163</t>
  </si>
  <si>
    <t xml:space="preserve"> Hoàng Ngọc</t>
  </si>
  <si>
    <t>Chung</t>
  </si>
  <si>
    <t>63DCCD3367</t>
  </si>
  <si>
    <t>63DCCD3259</t>
  </si>
  <si>
    <t xml:space="preserve"> Trương Văn</t>
  </si>
  <si>
    <t>63DCCD3303</t>
  </si>
  <si>
    <t>Đại</t>
  </si>
  <si>
    <t>63DCCD3192</t>
  </si>
  <si>
    <t xml:space="preserve"> Nguyễn Quý</t>
  </si>
  <si>
    <t>63DCCD3235</t>
  </si>
  <si>
    <t xml:space="preserve"> Bùi Văn</t>
  </si>
  <si>
    <t>63DCCD3292</t>
  </si>
  <si>
    <t xml:space="preserve"> Nguyễn Nam</t>
  </si>
  <si>
    <t>63DCCD3291</t>
  </si>
  <si>
    <t>63DCCD3263</t>
  </si>
  <si>
    <t>63DCCD3287</t>
  </si>
  <si>
    <t xml:space="preserve"> Trần Minh</t>
  </si>
  <si>
    <t>63DCCD3243</t>
  </si>
  <si>
    <t xml:space="preserve"> Trần Thế</t>
  </si>
  <si>
    <t>63DCCD3198</t>
  </si>
  <si>
    <t xml:space="preserve"> Bùi Quang</t>
  </si>
  <si>
    <t>63DCCD3290</t>
  </si>
  <si>
    <t>Hướng</t>
  </si>
  <si>
    <t>63DCCD3300</t>
  </si>
  <si>
    <t xml:space="preserve"> Doãn Quốc</t>
  </si>
  <si>
    <t>63DCCD3294</t>
  </si>
  <si>
    <t xml:space="preserve"> Đinh Quang</t>
  </si>
  <si>
    <t>63DCCD3177</t>
  </si>
  <si>
    <t>63DCCD3305</t>
  </si>
  <si>
    <t xml:space="preserve"> Nguyễn Việt</t>
  </si>
  <si>
    <t>63DCCD3322</t>
  </si>
  <si>
    <t>63DCCD3182</t>
  </si>
  <si>
    <t>Lực</t>
  </si>
  <si>
    <t>63DCCD3230</t>
  </si>
  <si>
    <t xml:space="preserve"> Đào Mạnh</t>
  </si>
  <si>
    <t>63DCCD3302</t>
  </si>
  <si>
    <t xml:space="preserve"> Nguyễn Khắc</t>
  </si>
  <si>
    <t>Ngà</t>
  </si>
  <si>
    <t>63DCCD3248</t>
  </si>
  <si>
    <t xml:space="preserve"> Chu Bảo</t>
  </si>
  <si>
    <t>63DCCD3173</t>
  </si>
  <si>
    <t>63DCCD3296</t>
  </si>
  <si>
    <t xml:space="preserve"> Nguyễn Tường</t>
  </si>
  <si>
    <t>63DCCD3188</t>
  </si>
  <si>
    <t xml:space="preserve"> Nguyễn Công</t>
  </si>
  <si>
    <t>Phúc</t>
  </si>
  <si>
    <t>63DCCD3288</t>
  </si>
  <si>
    <t>63DCCD3232</t>
  </si>
  <si>
    <t>Quốc</t>
  </si>
  <si>
    <t>63DCCD3298</t>
  </si>
  <si>
    <t xml:space="preserve"> Lã Văn</t>
  </si>
  <si>
    <t>63DCCD3162</t>
  </si>
  <si>
    <t xml:space="preserve"> Đặng Xuân</t>
  </si>
  <si>
    <t>Sang</t>
  </si>
  <si>
    <t>63DCCD3189</t>
  </si>
  <si>
    <t>Sắc</t>
  </si>
  <si>
    <t>63DCCD3155</t>
  </si>
  <si>
    <t xml:space="preserve"> Nguyễn Tự</t>
  </si>
  <si>
    <t>63DCCD3242</t>
  </si>
  <si>
    <t xml:space="preserve"> Đoàn Xa</t>
  </si>
  <si>
    <t>Thái</t>
  </si>
  <si>
    <t>63DCCD3307</t>
  </si>
  <si>
    <t>63DCCD3293</t>
  </si>
  <si>
    <t>Tiệp</t>
  </si>
  <si>
    <t>63DCCD3222</t>
  </si>
  <si>
    <t>63DCCD3253</t>
  </si>
  <si>
    <t>63DCCD3233</t>
  </si>
  <si>
    <t>63DCCD3220</t>
  </si>
  <si>
    <t xml:space="preserve"> Dương Khánh</t>
  </si>
  <si>
    <t>63DCCD3164</t>
  </si>
  <si>
    <t xml:space="preserve"> Đào Duy</t>
  </si>
  <si>
    <t>63DCCD3224</t>
  </si>
  <si>
    <t xml:space="preserve"> Phạm Thanh</t>
  </si>
  <si>
    <t>63DCCD3236</t>
  </si>
  <si>
    <t xml:space="preserve"> Trần Duy</t>
  </si>
  <si>
    <t>63DCCD3284</t>
  </si>
  <si>
    <t>Tuyên</t>
  </si>
  <si>
    <t>63DCCD3297</t>
  </si>
  <si>
    <t>63DCCD3279</t>
  </si>
  <si>
    <t xml:space="preserve"> Lê Đăng</t>
  </si>
  <si>
    <t>Tuyến</t>
  </si>
  <si>
    <t>63DCCD3195</t>
  </si>
  <si>
    <t xml:space="preserve"> Lê Phước</t>
  </si>
  <si>
    <t>Tường</t>
  </si>
  <si>
    <t>63DCCD3368</t>
  </si>
  <si>
    <t xml:space="preserve"> Lưu Hoàng</t>
  </si>
  <si>
    <t>63DCCD3216</t>
  </si>
  <si>
    <t xml:space="preserve"> Lê Ngọc</t>
  </si>
  <si>
    <t>63DCCD3205</t>
  </si>
  <si>
    <t xml:space="preserve"> Ngô Việt</t>
  </si>
  <si>
    <t>63DCCD3219</t>
  </si>
  <si>
    <t>63DCCD3268</t>
  </si>
  <si>
    <t>63DCCD3282</t>
  </si>
  <si>
    <t>Bảo</t>
  </si>
  <si>
    <t>63DCCD3262</t>
  </si>
  <si>
    <t xml:space="preserve"> Hồ Bá</t>
  </si>
  <si>
    <t>63DCCD3206</t>
  </si>
  <si>
    <t xml:space="preserve"> Phạm Xuân</t>
  </si>
  <si>
    <t>63DCCD3245</t>
  </si>
  <si>
    <t xml:space="preserve"> Nguyễn Đại</t>
  </si>
  <si>
    <t>63DCCD3249</t>
  </si>
  <si>
    <t xml:space="preserve"> Ngô Tiến</t>
  </si>
  <si>
    <t>63DCCD3215</t>
  </si>
  <si>
    <t xml:space="preserve"> Lương Minh</t>
  </si>
  <si>
    <t>63DCCD3286</t>
  </si>
  <si>
    <t xml:space="preserve"> Hoàng Bá</t>
  </si>
  <si>
    <t>63DCCD3202</t>
  </si>
  <si>
    <t>63DCCD3150</t>
  </si>
  <si>
    <t>Hằng</t>
  </si>
  <si>
    <t>63DCCD3223</t>
  </si>
  <si>
    <t xml:space="preserve"> Cao Quang</t>
  </si>
  <si>
    <t>Hiệp</t>
  </si>
  <si>
    <t>63DCCD3299</t>
  </si>
  <si>
    <t xml:space="preserve"> Nguyễn Chí</t>
  </si>
  <si>
    <t>63DCCD3207</t>
  </si>
  <si>
    <t xml:space="preserve"> Nguyễn Huy</t>
  </si>
  <si>
    <t>63DCCD3203</t>
  </si>
  <si>
    <t>63DCCD3210</t>
  </si>
  <si>
    <t xml:space="preserve"> Phan Thế</t>
  </si>
  <si>
    <t>63DCCD3252</t>
  </si>
  <si>
    <t xml:space="preserve"> Bùi Bảo</t>
  </si>
  <si>
    <t>63DCCD3250</t>
  </si>
  <si>
    <t xml:space="preserve"> Lê Thanh</t>
  </si>
  <si>
    <t>63DCCD3256</t>
  </si>
  <si>
    <t xml:space="preserve"> Trần Hữu</t>
  </si>
  <si>
    <t>63DCCD3212</t>
  </si>
  <si>
    <t xml:space="preserve"> Đinh Công</t>
  </si>
  <si>
    <t>Khương</t>
  </si>
  <si>
    <t>63DCCD3234</t>
  </si>
  <si>
    <t xml:space="preserve"> Tạ Văn</t>
  </si>
  <si>
    <t>Linh</t>
  </si>
  <si>
    <t>63DCCD3272</t>
  </si>
  <si>
    <t xml:space="preserve"> Trần Tùng</t>
  </si>
  <si>
    <t>63DCCD3277</t>
  </si>
  <si>
    <t xml:space="preserve"> Nguyễn Tư</t>
  </si>
  <si>
    <t>63DCCD3271</t>
  </si>
  <si>
    <t xml:space="preserve"> Trần Thanh</t>
  </si>
  <si>
    <t>63DCCD3257</t>
  </si>
  <si>
    <t xml:space="preserve"> Trương Thành</t>
  </si>
  <si>
    <t>Luân</t>
  </si>
  <si>
    <t>63DCCD3204</t>
  </si>
  <si>
    <t>63DCCD3193</t>
  </si>
  <si>
    <t>Mẫn</t>
  </si>
  <si>
    <t>63DCCD3149</t>
  </si>
  <si>
    <t>63DCCD3264</t>
  </si>
  <si>
    <t xml:space="preserve"> Nguyễn Nhật</t>
  </si>
  <si>
    <t>63DCCD3254</t>
  </si>
  <si>
    <t>63DCCD3273</t>
  </si>
  <si>
    <t>63DCCD3278</t>
  </si>
  <si>
    <t>Nho</t>
  </si>
  <si>
    <t>63DCCD3265</t>
  </si>
  <si>
    <t xml:space="preserve"> Đỗ Anh</t>
  </si>
  <si>
    <t>Phương</t>
  </si>
  <si>
    <t>63DCCD3276</t>
  </si>
  <si>
    <t xml:space="preserve"> Đoàn Phong</t>
  </si>
  <si>
    <t>63DCCD3266</t>
  </si>
  <si>
    <t>63DCCD3251</t>
  </si>
  <si>
    <t>63DCCD3231</t>
  </si>
  <si>
    <t xml:space="preserve"> Ngô Minh</t>
  </si>
  <si>
    <t>Tâm</t>
  </si>
  <si>
    <t>63DCCD3247</t>
  </si>
  <si>
    <t xml:space="preserve"> Hoàng Duy</t>
  </si>
  <si>
    <t>Tập</t>
  </si>
  <si>
    <t>63DCCD3227</t>
  </si>
  <si>
    <t>63DCCD3218</t>
  </si>
  <si>
    <t>Thế</t>
  </si>
  <si>
    <t>63DCCD3280</t>
  </si>
  <si>
    <t>Thiện</t>
  </si>
  <si>
    <t>63DCCD3200</t>
  </si>
  <si>
    <t xml:space="preserve"> Trương Đức Anh</t>
  </si>
  <si>
    <t>63DCCD3269</t>
  </si>
  <si>
    <t xml:space="preserve"> Đặng Vũ</t>
  </si>
  <si>
    <t>Toàn</t>
  </si>
  <si>
    <t>63DCCD3267</t>
  </si>
  <si>
    <t xml:space="preserve"> Dương Minh</t>
  </si>
  <si>
    <t>Trí</t>
  </si>
  <si>
    <t>63DCCD3270</t>
  </si>
  <si>
    <t>Trọng</t>
  </si>
  <si>
    <t>63DCCD3369</t>
  </si>
  <si>
    <t xml:space="preserve"> Lê Hoàng</t>
  </si>
  <si>
    <t>63DCCD3246</t>
  </si>
  <si>
    <t>63DCCD3148</t>
  </si>
  <si>
    <t xml:space="preserve"> Mai Anh</t>
  </si>
  <si>
    <t>63DCCD3255</t>
  </si>
  <si>
    <t xml:space="preserve"> Nguyễn Anh</t>
  </si>
  <si>
    <t>63DCCD3281</t>
  </si>
  <si>
    <t>63DCCD3244</t>
  </si>
  <si>
    <t>63DCCS3023</t>
  </si>
  <si>
    <t xml:space="preserve"> Đỗ Duy</t>
  </si>
  <si>
    <t>63DCCS01</t>
  </si>
  <si>
    <t>63DCCS3020</t>
  </si>
  <si>
    <t xml:space="preserve"> Nguyễn Thế</t>
  </si>
  <si>
    <t>63DCCS3022</t>
  </si>
  <si>
    <t>63DCCS3002</t>
  </si>
  <si>
    <t>63DCCS3004</t>
  </si>
  <si>
    <t>Được</t>
  </si>
  <si>
    <t>63DCCS3025</t>
  </si>
  <si>
    <t>Hiệu</t>
  </si>
  <si>
    <t>63DCCS3021</t>
  </si>
  <si>
    <t>63DCCS3019</t>
  </si>
  <si>
    <t xml:space="preserve"> Vương Thành</t>
  </si>
  <si>
    <t>63DCCS3010</t>
  </si>
  <si>
    <t>Khôi</t>
  </si>
  <si>
    <t>63DCCS3024</t>
  </si>
  <si>
    <t xml:space="preserve"> Nguyễn Bảo</t>
  </si>
  <si>
    <t>63DCCS3006</t>
  </si>
  <si>
    <t>63DCCS3005</t>
  </si>
  <si>
    <t>63DCCS3018</t>
  </si>
  <si>
    <t>63DCCS3008</t>
  </si>
  <si>
    <t xml:space="preserve"> Ngô Bá</t>
  </si>
  <si>
    <t>63DCCS3007</t>
  </si>
  <si>
    <t>63DCCS3001</t>
  </si>
  <si>
    <t>63DCCS3009</t>
  </si>
  <si>
    <t xml:space="preserve"> Phạm Trung</t>
  </si>
  <si>
    <t>Viện</t>
  </si>
  <si>
    <t>63DCDB3010</t>
  </si>
  <si>
    <t xml:space="preserve"> Lê Quang</t>
  </si>
  <si>
    <t>63DCDB01</t>
  </si>
  <si>
    <t>63DCDB3052</t>
  </si>
  <si>
    <t xml:space="preserve"> Mai Khả Tuấn</t>
  </si>
  <si>
    <t>63DCDB3043</t>
  </si>
  <si>
    <t>Ánh</t>
  </si>
  <si>
    <t>63DCDB3005</t>
  </si>
  <si>
    <t xml:space="preserve"> Nguyễn Tài</t>
  </si>
  <si>
    <t>63DCDB3058</t>
  </si>
  <si>
    <t>63DCDB3042</t>
  </si>
  <si>
    <t xml:space="preserve"> Vương Đắc</t>
  </si>
  <si>
    <t>Diện</t>
  </si>
  <si>
    <t>63DCDB3071</t>
  </si>
  <si>
    <t xml:space="preserve"> Bùi Mạnh</t>
  </si>
  <si>
    <t>63DCDB3009</t>
  </si>
  <si>
    <t xml:space="preserve"> Trần Ngọc</t>
  </si>
  <si>
    <t>Đô</t>
  </si>
  <si>
    <t>63DCDB3029</t>
  </si>
  <si>
    <t>63DCDB3080</t>
  </si>
  <si>
    <t>63DCDB3100</t>
  </si>
  <si>
    <t xml:space="preserve"> Võ Đình</t>
  </si>
  <si>
    <t>63DCDB3026</t>
  </si>
  <si>
    <t xml:space="preserve"> Lâm Đại</t>
  </si>
  <si>
    <t>63DCDB3002</t>
  </si>
  <si>
    <t xml:space="preserve"> Nguyễn Mỹ</t>
  </si>
  <si>
    <t>63DCDB3056</t>
  </si>
  <si>
    <t>Hảo</t>
  </si>
  <si>
    <t>63DCDB3055</t>
  </si>
  <si>
    <t>63DCDB3050</t>
  </si>
  <si>
    <t xml:space="preserve"> Trịnh Hữu</t>
  </si>
  <si>
    <t>63DCDB3032</t>
  </si>
  <si>
    <t>Hòa</t>
  </si>
  <si>
    <t>63DCDB3063</t>
  </si>
  <si>
    <t xml:space="preserve"> Bùi Sỹ</t>
  </si>
  <si>
    <t>Hóa</t>
  </si>
  <si>
    <t>63DCDB3048</t>
  </si>
  <si>
    <t xml:space="preserve"> Đoàn Thanh</t>
  </si>
  <si>
    <t>63DCDB3062</t>
  </si>
  <si>
    <t xml:space="preserve"> Tô Bình</t>
  </si>
  <si>
    <t>63DCDB3030</t>
  </si>
  <si>
    <t>63DCDB3039</t>
  </si>
  <si>
    <t xml:space="preserve"> Trần Thị</t>
  </si>
  <si>
    <t>Lan</t>
  </si>
  <si>
    <t>63DCDB3077</t>
  </si>
  <si>
    <t xml:space="preserve"> Lã Thị</t>
  </si>
  <si>
    <t>Liên</t>
  </si>
  <si>
    <t>63DCDB3070</t>
  </si>
  <si>
    <t xml:space="preserve"> Nguyễn Khắc Tùng</t>
  </si>
  <si>
    <t>63DCDB3060</t>
  </si>
  <si>
    <t>63DCDB3074</t>
  </si>
  <si>
    <t xml:space="preserve"> Lý Đình</t>
  </si>
  <si>
    <t>63DCDB3078</t>
  </si>
  <si>
    <t xml:space="preserve"> Đỗ Hữu</t>
  </si>
  <si>
    <t>63DCDB3049</t>
  </si>
  <si>
    <t xml:space="preserve"> Chu Thành</t>
  </si>
  <si>
    <t>63DCDB3065</t>
  </si>
  <si>
    <t xml:space="preserve"> Phạm Tuấn</t>
  </si>
  <si>
    <t>63DCDB3038</t>
  </si>
  <si>
    <t xml:space="preserve"> Nguyễn Thị Trang</t>
  </si>
  <si>
    <t>63DCDB3057</t>
  </si>
  <si>
    <t>63DCDB3033</t>
  </si>
  <si>
    <t>63DCDB3076</t>
  </si>
  <si>
    <t xml:space="preserve"> Hoàng Đức</t>
  </si>
  <si>
    <t>63DCDB3004</t>
  </si>
  <si>
    <t>63DCDB3035</t>
  </si>
  <si>
    <t xml:space="preserve"> Phạm Thành</t>
  </si>
  <si>
    <t>63DCDB3046</t>
  </si>
  <si>
    <t>63DCDB3001</t>
  </si>
  <si>
    <t xml:space="preserve"> Đàm Tiến</t>
  </si>
  <si>
    <t>63DCDB3037</t>
  </si>
  <si>
    <t>63DCDB3068</t>
  </si>
  <si>
    <t>Thọ</t>
  </si>
  <si>
    <t>63DCDB3045</t>
  </si>
  <si>
    <t>63DCDB3054</t>
  </si>
  <si>
    <t>63DCDB3069</t>
  </si>
  <si>
    <t>Tới</t>
  </si>
  <si>
    <t>63DCDB3040</t>
  </si>
  <si>
    <t>63DCDB3061</t>
  </si>
  <si>
    <t>63DCCS3011</t>
  </si>
  <si>
    <t xml:space="preserve"> Lê Đức</t>
  </si>
  <si>
    <t>63DCDB3064</t>
  </si>
  <si>
    <t>63DCDB3079</t>
  </si>
  <si>
    <t xml:space="preserve"> Dương Xuân</t>
  </si>
  <si>
    <t>63DCDB3006</t>
  </si>
  <si>
    <t xml:space="preserve"> Lê Bách</t>
  </si>
  <si>
    <t>63DCDB3072</t>
  </si>
  <si>
    <t>63DCDB3008</t>
  </si>
  <si>
    <t>63DCDB3067</t>
  </si>
  <si>
    <t xml:space="preserve"> Vũ Đình</t>
  </si>
  <si>
    <t>63DCDB3073</t>
  </si>
  <si>
    <t xml:space="preserve"> Bùi Thị</t>
  </si>
  <si>
    <t>Yến</t>
  </si>
  <si>
    <t>63DCDD3021</t>
  </si>
  <si>
    <t xml:space="preserve"> Nguyễn Trường</t>
  </si>
  <si>
    <t>63DCDD01</t>
  </si>
  <si>
    <t>63DCDD3011</t>
  </si>
  <si>
    <t>63DCDD3146</t>
  </si>
  <si>
    <t>63DCDD3027</t>
  </si>
  <si>
    <t xml:space="preserve"> Vũ Phan</t>
  </si>
  <si>
    <t>63DCDD3006</t>
  </si>
  <si>
    <t>Dĩnh</t>
  </si>
  <si>
    <t>63DCDD3023</t>
  </si>
  <si>
    <t>Du</t>
  </si>
  <si>
    <t>63DCDD3025</t>
  </si>
  <si>
    <t xml:space="preserve"> Lương Tiến</t>
  </si>
  <si>
    <t>63DCDD3013</t>
  </si>
  <si>
    <t>63DCDD3134</t>
  </si>
  <si>
    <t>Điển</t>
  </si>
  <si>
    <t>63DCDD3041</t>
  </si>
  <si>
    <t>63DCDD3142</t>
  </si>
  <si>
    <t xml:space="preserve"> Ninh Văn</t>
  </si>
  <si>
    <t>63DCDD3158</t>
  </si>
  <si>
    <t>63DCDD3008</t>
  </si>
  <si>
    <t>63DCDD3138</t>
  </si>
  <si>
    <t>Hoan</t>
  </si>
  <si>
    <t>63DCDD3133</t>
  </si>
  <si>
    <t xml:space="preserve"> Mai</t>
  </si>
  <si>
    <t>63DCDD3039</t>
  </si>
  <si>
    <t>Hưởng</t>
  </si>
  <si>
    <t>63DCDD3026</t>
  </si>
  <si>
    <t xml:space="preserve"> Đặng Công</t>
  </si>
  <si>
    <t>Khải</t>
  </si>
  <si>
    <t>63DCDD3137</t>
  </si>
  <si>
    <t>63DCDD3022</t>
  </si>
  <si>
    <t>63DCDD3042</t>
  </si>
  <si>
    <t>63DCDD3012</t>
  </si>
  <si>
    <t>63DCDD3030</t>
  </si>
  <si>
    <t xml:space="preserve"> Đào Phi</t>
  </si>
  <si>
    <t>63DCDD3002</t>
  </si>
  <si>
    <t>Lộc</t>
  </si>
  <si>
    <t>63DCDD3033</t>
  </si>
  <si>
    <t xml:space="preserve"> Trần Xuân</t>
  </si>
  <si>
    <t>63DCDD3149</t>
  </si>
  <si>
    <t xml:space="preserve"> Lê Nhật</t>
  </si>
  <si>
    <t>63DCDD3129</t>
  </si>
  <si>
    <t xml:space="preserve"> Vũ Tuấn</t>
  </si>
  <si>
    <t>63DCDD3147</t>
  </si>
  <si>
    <t xml:space="preserve"> Bùi Hoài</t>
  </si>
  <si>
    <t>63DCDD3031</t>
  </si>
  <si>
    <t>63DCDD3004</t>
  </si>
  <si>
    <t>63DCDD3152</t>
  </si>
  <si>
    <t>63DCDD3034</t>
  </si>
  <si>
    <t>63DCDD3014</t>
  </si>
  <si>
    <t xml:space="preserve"> Đào Đức</t>
  </si>
  <si>
    <t>Nhất</t>
  </si>
  <si>
    <t>63DCDD3136</t>
  </si>
  <si>
    <t>Nụ</t>
  </si>
  <si>
    <t>63DCDD3130</t>
  </si>
  <si>
    <t>63DCDD3143</t>
  </si>
  <si>
    <t xml:space="preserve"> Trần Đắc</t>
  </si>
  <si>
    <t>Quảng</t>
  </si>
  <si>
    <t>63DCDD3001</t>
  </si>
  <si>
    <t>63DCDD3125</t>
  </si>
  <si>
    <t xml:space="preserve"> Phạm Đồng</t>
  </si>
  <si>
    <t>63DCDD3010</t>
  </si>
  <si>
    <t xml:space="preserve"> Hà Thị Út</t>
  </si>
  <si>
    <t>Quyên</t>
  </si>
  <si>
    <t>63DCDD3028</t>
  </si>
  <si>
    <t>63DCDD3016</t>
  </si>
  <si>
    <t>63DCDD3038</t>
  </si>
  <si>
    <t xml:space="preserve"> Nguyễn Hồng</t>
  </si>
  <si>
    <t>63DCDD3144</t>
  </si>
  <si>
    <t>63DCDD3017</t>
  </si>
  <si>
    <t xml:space="preserve"> Võ Trọng</t>
  </si>
  <si>
    <t>63DCDD3032</t>
  </si>
  <si>
    <t>Thao</t>
  </si>
  <si>
    <t>63DCDD3135</t>
  </si>
  <si>
    <t>63DCDD3024</t>
  </si>
  <si>
    <t xml:space="preserve"> Hán Thu</t>
  </si>
  <si>
    <t>Thảo</t>
  </si>
  <si>
    <t>63DCDD3029</t>
  </si>
  <si>
    <t xml:space="preserve"> Vũ Ngọc</t>
  </si>
  <si>
    <t>63DCDD3015</t>
  </si>
  <si>
    <t xml:space="preserve"> Lê Huy</t>
  </si>
  <si>
    <t>Thông</t>
  </si>
  <si>
    <t>63DCDD3020</t>
  </si>
  <si>
    <t xml:space="preserve"> Đỗ Trọng</t>
  </si>
  <si>
    <t>63DCDD3035</t>
  </si>
  <si>
    <t>63DCDD3007</t>
  </si>
  <si>
    <t>63DCDD3037</t>
  </si>
  <si>
    <t xml:space="preserve"> Đinh Anh</t>
  </si>
  <si>
    <t>63DCDD3018</t>
  </si>
  <si>
    <t xml:space="preserve"> Đinh Đồng</t>
  </si>
  <si>
    <t>63DCDD3040</t>
  </si>
  <si>
    <t>63DCDD3157</t>
  </si>
  <si>
    <t>63DCDD3003</t>
  </si>
  <si>
    <t>Viên</t>
  </si>
  <si>
    <t>63DCDD3111</t>
  </si>
  <si>
    <t>Ái</t>
  </si>
  <si>
    <t>63DCDD02</t>
  </si>
  <si>
    <t>63DCDD3089</t>
  </si>
  <si>
    <t xml:space="preserve"> Đỗ Ngọc</t>
  </si>
  <si>
    <t>63DCDD3088</t>
  </si>
  <si>
    <t>63DCDD3113</t>
  </si>
  <si>
    <t xml:space="preserve"> Mai Khánh</t>
  </si>
  <si>
    <t>Cảnh</t>
  </si>
  <si>
    <t>63DCDD3140</t>
  </si>
  <si>
    <t xml:space="preserve"> Võ Quyết</t>
  </si>
  <si>
    <t>63DCDD3116</t>
  </si>
  <si>
    <t>63DCDD3114</t>
  </si>
  <si>
    <t>63DCDD3081</t>
  </si>
  <si>
    <t>63DCDD3091</t>
  </si>
  <si>
    <t xml:space="preserve"> Trương Vương</t>
  </si>
  <si>
    <t>63DCDD3127</t>
  </si>
  <si>
    <t xml:space="preserve"> Phạm Thị Thùy</t>
  </si>
  <si>
    <t>63DCDD3074</t>
  </si>
  <si>
    <t>63DCDD3097</t>
  </si>
  <si>
    <t xml:space="preserve"> Vũ Quốc</t>
  </si>
  <si>
    <t>63DCDD3160</t>
  </si>
  <si>
    <t xml:space="preserve"> Hà Hải</t>
  </si>
  <si>
    <t>63DCDD3126</t>
  </si>
  <si>
    <t>63DCDD3109</t>
  </si>
  <si>
    <t>63DCDD3106</t>
  </si>
  <si>
    <t>Hào</t>
  </si>
  <si>
    <t>63DCDD3083</t>
  </si>
  <si>
    <t>63DCDD3124</t>
  </si>
  <si>
    <t>63DCDD3098</t>
  </si>
  <si>
    <t xml:space="preserve"> Nguyễn Chấn</t>
  </si>
  <si>
    <t>63DCDD3107</t>
  </si>
  <si>
    <t>63DCDD3095</t>
  </si>
  <si>
    <t xml:space="preserve"> Trần Kim</t>
  </si>
  <si>
    <t>63DCDD3084</t>
  </si>
  <si>
    <t>63DCDD3145</t>
  </si>
  <si>
    <t xml:space="preserve"> Vũ Viết</t>
  </si>
  <si>
    <t>63DCDD3096</t>
  </si>
  <si>
    <t xml:space="preserve"> Mai Việt</t>
  </si>
  <si>
    <t>63DCDD3131</t>
  </si>
  <si>
    <t xml:space="preserve"> Nguyễn Đăng</t>
  </si>
  <si>
    <t>63DCDD3072</t>
  </si>
  <si>
    <t xml:space="preserve"> Đỗ Ích</t>
  </si>
  <si>
    <t>Lập</t>
  </si>
  <si>
    <t>63DCDD3080</t>
  </si>
  <si>
    <t xml:space="preserve"> Nguyễn</t>
  </si>
  <si>
    <t>63DCDD3103</t>
  </si>
  <si>
    <t>63DCDD3123</t>
  </si>
  <si>
    <t xml:space="preserve"> Nguyễn Hoàng</t>
  </si>
  <si>
    <t>63DCDD3092</t>
  </si>
  <si>
    <t xml:space="preserve"> Chu Văn</t>
  </si>
  <si>
    <t>63DCDD3100</t>
  </si>
  <si>
    <t>63DCDD3118</t>
  </si>
  <si>
    <t>63DCDD3102</t>
  </si>
  <si>
    <t>63DCDD3112</t>
  </si>
  <si>
    <t>63DCDD3078</t>
  </si>
  <si>
    <t xml:space="preserve"> Ngô Đăng</t>
  </si>
  <si>
    <t>63DCDD3073</t>
  </si>
  <si>
    <t>63DCDD3141</t>
  </si>
  <si>
    <t>63DCDD3117</t>
  </si>
  <si>
    <t xml:space="preserve"> Nguyễn Thái</t>
  </si>
  <si>
    <t>63DCDD3076</t>
  </si>
  <si>
    <t>63DCDD3104</t>
  </si>
  <si>
    <t xml:space="preserve"> Vũ Trung</t>
  </si>
  <si>
    <t>63DCDD3094</t>
  </si>
  <si>
    <t xml:space="preserve"> Đỗ Thế</t>
  </si>
  <si>
    <t>63DCDD3122</t>
  </si>
  <si>
    <t>63DCDD3093</t>
  </si>
  <si>
    <t xml:space="preserve"> Nguyễn Quang Anh</t>
  </si>
  <si>
    <t>63DCDD3077</t>
  </si>
  <si>
    <t xml:space="preserve"> Phạm Thị</t>
  </si>
  <si>
    <t>63DCDD3153</t>
  </si>
  <si>
    <t>63DCDD3087</t>
  </si>
  <si>
    <t xml:space="preserve"> Lương Thành</t>
  </si>
  <si>
    <t>63DCDD3105</t>
  </si>
  <si>
    <t xml:space="preserve"> Ngô Quốc</t>
  </si>
  <si>
    <t>63DCDD3156</t>
  </si>
  <si>
    <t>63DCDD3139</t>
  </si>
  <si>
    <t>63DCDD3154</t>
  </si>
  <si>
    <t xml:space="preserve"> Nguyễn Thị Vân</t>
  </si>
  <si>
    <t>Dung</t>
  </si>
  <si>
    <t xml:space="preserve"> Lê Thị</t>
  </si>
  <si>
    <t xml:space="preserve"> Phạm Thị Thu</t>
  </si>
  <si>
    <t>Hậu</t>
  </si>
  <si>
    <t xml:space="preserve"> Đỗ Thị</t>
  </si>
  <si>
    <t xml:space="preserve"> Lương Thị Thu</t>
  </si>
  <si>
    <t>Hương</t>
  </si>
  <si>
    <t xml:space="preserve"> Trịnh Thị</t>
  </si>
  <si>
    <t xml:space="preserve"> Đỗ Thị Phương</t>
  </si>
  <si>
    <t>Loan</t>
  </si>
  <si>
    <t xml:space="preserve"> Hoàng Thị</t>
  </si>
  <si>
    <t>Ly</t>
  </si>
  <si>
    <t>Mai</t>
  </si>
  <si>
    <t xml:space="preserve"> Đỗ Thị Kiều</t>
  </si>
  <si>
    <t>Nga</t>
  </si>
  <si>
    <t>Ngân</t>
  </si>
  <si>
    <t xml:space="preserve"> Đào Hồng</t>
  </si>
  <si>
    <t xml:space="preserve"> Nguyễn Như</t>
  </si>
  <si>
    <t xml:space="preserve"> Bùi Phương</t>
  </si>
  <si>
    <t>Thuý</t>
  </si>
  <si>
    <t xml:space="preserve"> Nguyễn Thị Thu</t>
  </si>
  <si>
    <t>Thủy</t>
  </si>
  <si>
    <t xml:space="preserve"> Vũ Thị</t>
  </si>
  <si>
    <t>Trang</t>
  </si>
  <si>
    <t>Trinh</t>
  </si>
  <si>
    <t>Vân</t>
  </si>
  <si>
    <t xml:space="preserve"> Nguyễn Thị Lan</t>
  </si>
  <si>
    <t xml:space="preserve"> Nguyễn Thị Ngọc</t>
  </si>
  <si>
    <t>Duyên</t>
  </si>
  <si>
    <t xml:space="preserve"> Trương Thị</t>
  </si>
  <si>
    <t>Giang</t>
  </si>
  <si>
    <t xml:space="preserve"> Bùi Thị Thu</t>
  </si>
  <si>
    <t xml:space="preserve"> Đặng Thị</t>
  </si>
  <si>
    <t xml:space="preserve"> Đào Thị</t>
  </si>
  <si>
    <t>Hiền</t>
  </si>
  <si>
    <t>Hoà</t>
  </si>
  <si>
    <t xml:space="preserve"> Lưu Thị</t>
  </si>
  <si>
    <t>Hồng</t>
  </si>
  <si>
    <t>Huế</t>
  </si>
  <si>
    <t xml:space="preserve"> Phan Thanh</t>
  </si>
  <si>
    <t xml:space="preserve"> Lê Thị Thu</t>
  </si>
  <si>
    <t>Hường</t>
  </si>
  <si>
    <t>Lệ</t>
  </si>
  <si>
    <t xml:space="preserve"> Lương Thị</t>
  </si>
  <si>
    <t xml:space="preserve"> Tô Khánh</t>
  </si>
  <si>
    <t xml:space="preserve"> Phạm Thị Ngọc</t>
  </si>
  <si>
    <t xml:space="preserve"> Tạ Thị</t>
  </si>
  <si>
    <t>Ngát</t>
  </si>
  <si>
    <t xml:space="preserve"> Trần Thị Hồng</t>
  </si>
  <si>
    <t>Nguyệt</t>
  </si>
  <si>
    <t xml:space="preserve"> Hà Thị</t>
  </si>
  <si>
    <t xml:space="preserve"> Ngô Thị</t>
  </si>
  <si>
    <t xml:space="preserve"> Đoàn Thị</t>
  </si>
  <si>
    <t>Thắm</t>
  </si>
  <si>
    <t>Thoa</t>
  </si>
  <si>
    <t>Thúy</t>
  </si>
  <si>
    <t xml:space="preserve"> Nguyễn Thị Phương</t>
  </si>
  <si>
    <t>Thương</t>
  </si>
  <si>
    <t xml:space="preserve"> Đinh Thị</t>
  </si>
  <si>
    <t xml:space="preserve"> Nguyễn Thị Hồng</t>
  </si>
  <si>
    <t>Tư</t>
  </si>
  <si>
    <t>Vui</t>
  </si>
  <si>
    <t xml:space="preserve"> Hồ Thị</t>
  </si>
  <si>
    <t xml:space="preserve"> Nguyễn Quỳnh</t>
  </si>
  <si>
    <t xml:space="preserve"> Dương Ngọc</t>
  </si>
  <si>
    <t>Cúc</t>
  </si>
  <si>
    <t xml:space="preserve"> Nguyễn Thị Thùy</t>
  </si>
  <si>
    <t xml:space="preserve"> Trần Thu</t>
  </si>
  <si>
    <t>Hoa</t>
  </si>
  <si>
    <t>Hoài</t>
  </si>
  <si>
    <t xml:space="preserve"> Nguyễn Thùy</t>
  </si>
  <si>
    <t xml:space="preserve"> Nguyễn Phương</t>
  </si>
  <si>
    <t>My</t>
  </si>
  <si>
    <t xml:space="preserve"> Phan Hồng</t>
  </si>
  <si>
    <t>Oanh</t>
  </si>
  <si>
    <t xml:space="preserve"> Mai Thị</t>
  </si>
  <si>
    <t xml:space="preserve"> Nguyễn Thị Bích</t>
  </si>
  <si>
    <t>Sao</t>
  </si>
  <si>
    <t>Thơm</t>
  </si>
  <si>
    <t>Thu</t>
  </si>
  <si>
    <t>Tuyết</t>
  </si>
  <si>
    <t xml:space="preserve"> Đỗ Thị Thanh</t>
  </si>
  <si>
    <t>Xuân</t>
  </si>
  <si>
    <t xml:space="preserve"> Ngô Thị Lan</t>
  </si>
  <si>
    <t>Chi</t>
  </si>
  <si>
    <t xml:space="preserve"> Phan Thị</t>
  </si>
  <si>
    <t xml:space="preserve"> Chu Thị</t>
  </si>
  <si>
    <t xml:space="preserve"> Vũ Thành</t>
  </si>
  <si>
    <t>Huệ</t>
  </si>
  <si>
    <t xml:space="preserve"> Đỗ Thị Thu</t>
  </si>
  <si>
    <t>Lý</t>
  </si>
  <si>
    <t xml:space="preserve"> Nguyễn Bích</t>
  </si>
  <si>
    <t xml:space="preserve"> Phạm Thị Hồng</t>
  </si>
  <si>
    <t xml:space="preserve"> Ngô Đức</t>
  </si>
  <si>
    <t xml:space="preserve"> Nguyễn Thị Hà</t>
  </si>
  <si>
    <t>Thêu</t>
  </si>
  <si>
    <t xml:space="preserve"> Nguyễn Thị Huyền</t>
  </si>
  <si>
    <t>Uyên</t>
  </si>
  <si>
    <t xml:space="preserve"> Lê Kim</t>
  </si>
  <si>
    <t>Bá</t>
  </si>
  <si>
    <t xml:space="preserve"> Nguyễn Lan</t>
  </si>
  <si>
    <t xml:space="preserve"> Nguyễn Thị Mai</t>
  </si>
  <si>
    <t>Lê</t>
  </si>
  <si>
    <t>Lụa</t>
  </si>
  <si>
    <t xml:space="preserve"> Lê Tiến</t>
  </si>
  <si>
    <t>Mi</t>
  </si>
  <si>
    <t xml:space="preserve"> Vũ Hoàng</t>
  </si>
  <si>
    <t xml:space="preserve"> Nguyễn Thị Kim</t>
  </si>
  <si>
    <t xml:space="preserve"> Bùi Hồng</t>
  </si>
  <si>
    <t xml:space="preserve"> Trần Việt</t>
  </si>
  <si>
    <t xml:space="preserve"> Trần Thị Thanh</t>
  </si>
  <si>
    <t>Thuỳ</t>
  </si>
  <si>
    <t xml:space="preserve"> Mai Thanh</t>
  </si>
  <si>
    <t>Thuỷ</t>
  </si>
  <si>
    <t>Thư</t>
  </si>
  <si>
    <t xml:space="preserve"> Đinh Khánh</t>
  </si>
  <si>
    <t xml:space="preserve"> Vũ Thị Thu</t>
  </si>
  <si>
    <t>Tươi</t>
  </si>
  <si>
    <t xml:space="preserve"> Hà Thị Hải</t>
  </si>
  <si>
    <t xml:space="preserve"> Trần Bình</t>
  </si>
  <si>
    <t xml:space="preserve"> Đoàn Thị Hồng</t>
  </si>
  <si>
    <t>Bích</t>
  </si>
  <si>
    <t xml:space="preserve"> Hoàng Việt</t>
  </si>
  <si>
    <t>Diệp</t>
  </si>
  <si>
    <t xml:space="preserve"> Bùi Công</t>
  </si>
  <si>
    <t xml:space="preserve"> Bùi Khắc</t>
  </si>
  <si>
    <t xml:space="preserve"> Trần Trung</t>
  </si>
  <si>
    <t xml:space="preserve"> Mai Ngọc</t>
  </si>
  <si>
    <t xml:space="preserve"> Trần Thị Phương</t>
  </si>
  <si>
    <t xml:space="preserve"> Phạm Hải</t>
  </si>
  <si>
    <t xml:space="preserve"> Nguyễn Thị Hương</t>
  </si>
  <si>
    <t xml:space="preserve"> Đặng Quang</t>
  </si>
  <si>
    <t xml:space="preserve"> Nguyễn Kiều</t>
  </si>
  <si>
    <t xml:space="preserve"> Giang Thị</t>
  </si>
  <si>
    <t>Phượng</t>
  </si>
  <si>
    <t xml:space="preserve"> Phạm Thị Thanh</t>
  </si>
  <si>
    <t xml:space="preserve"> Phan Thị Thanh</t>
  </si>
  <si>
    <t xml:space="preserve"> Nguyễn Thị Minh</t>
  </si>
  <si>
    <t xml:space="preserve"> Lê Minh</t>
  </si>
  <si>
    <t xml:space="preserve"> Nguyễn Thị Hải</t>
  </si>
  <si>
    <t>Chính</t>
  </si>
  <si>
    <t>Chương</t>
  </si>
  <si>
    <t xml:space="preserve"> Bùi Huy</t>
  </si>
  <si>
    <t>Tuân</t>
  </si>
  <si>
    <t>Bình</t>
  </si>
  <si>
    <t xml:space="preserve"> Hoàng Quốc</t>
  </si>
  <si>
    <t xml:space="preserve"> Bùi Minh</t>
  </si>
  <si>
    <t>Nhuận</t>
  </si>
  <si>
    <t xml:space="preserve"> Vương Đức</t>
  </si>
  <si>
    <t xml:space="preserve"> Đỗ Đức</t>
  </si>
  <si>
    <t xml:space="preserve"> Ngô Xuân</t>
  </si>
  <si>
    <t>Độ</t>
  </si>
  <si>
    <t xml:space="preserve"> Đỗ Xuân</t>
  </si>
  <si>
    <t xml:space="preserve"> Hoàng Minh</t>
  </si>
  <si>
    <t xml:space="preserve"> Trần</t>
  </si>
  <si>
    <t xml:space="preserve"> Lưu Văn</t>
  </si>
  <si>
    <t xml:space="preserve"> Mai Quang</t>
  </si>
  <si>
    <t>Thăng</t>
  </si>
  <si>
    <t xml:space="preserve"> Trần Huy</t>
  </si>
  <si>
    <t xml:space="preserve"> Trần Quốc</t>
  </si>
  <si>
    <t xml:space="preserve"> Trịnh Quang</t>
  </si>
  <si>
    <t xml:space="preserve"> Vũ Thanh</t>
  </si>
  <si>
    <t>Văn</t>
  </si>
  <si>
    <t xml:space="preserve"> Hoàng Hữu</t>
  </si>
  <si>
    <t xml:space="preserve"> Nguyễn Hoài</t>
  </si>
  <si>
    <t>Dân</t>
  </si>
  <si>
    <t xml:space="preserve"> Dương Thị Thu</t>
  </si>
  <si>
    <t xml:space="preserve"> Nguyễn Danh</t>
  </si>
  <si>
    <t xml:space="preserve"> Phạm Thị Mỹ</t>
  </si>
  <si>
    <t>Hiên</t>
  </si>
  <si>
    <t>Như</t>
  </si>
  <si>
    <t>Nhường</t>
  </si>
  <si>
    <t>Phước</t>
  </si>
  <si>
    <t xml:space="preserve"> Đỗ Tiến</t>
  </si>
  <si>
    <t xml:space="preserve"> Hà Huy</t>
  </si>
  <si>
    <t xml:space="preserve"> Vũ Trường</t>
  </si>
  <si>
    <t xml:space="preserve"> Nguyễn Hà</t>
  </si>
  <si>
    <t>Châm</t>
  </si>
  <si>
    <t xml:space="preserve"> Vương Thị</t>
  </si>
  <si>
    <t xml:space="preserve"> Nguyễn Phú</t>
  </si>
  <si>
    <t xml:space="preserve"> Cao Thị</t>
  </si>
  <si>
    <t xml:space="preserve"> Phạm Phương</t>
  </si>
  <si>
    <t xml:space="preserve"> Lê Thị Mai</t>
  </si>
  <si>
    <t xml:space="preserve"> Nguyễn Thị Thúy</t>
  </si>
  <si>
    <t>64DCCA3071</t>
  </si>
  <si>
    <t xml:space="preserve"> Lã Ngọc</t>
  </si>
  <si>
    <t>64DCCA01</t>
  </si>
  <si>
    <t>64DCCA3041</t>
  </si>
  <si>
    <t>64DCCA3007</t>
  </si>
  <si>
    <t xml:space="preserve"> Đặng Tiểu</t>
  </si>
  <si>
    <t>64DCCA3005</t>
  </si>
  <si>
    <t xml:space="preserve"> Hồ Văn</t>
  </si>
  <si>
    <t>64DCCA3043</t>
  </si>
  <si>
    <t>64DCCA3019</t>
  </si>
  <si>
    <t>64DCCA3049</t>
  </si>
  <si>
    <t>64DCCA3033</t>
  </si>
  <si>
    <t>Diên</t>
  </si>
  <si>
    <t>64DCCA3026</t>
  </si>
  <si>
    <t xml:space="preserve"> Lê Việt</t>
  </si>
  <si>
    <t>64DCCA3002</t>
  </si>
  <si>
    <t>64DCCA3030</t>
  </si>
  <si>
    <t>64DCCA3081</t>
  </si>
  <si>
    <t xml:space="preserve"> Tạ Tương</t>
  </si>
  <si>
    <t>64DCCA3036</t>
  </si>
  <si>
    <t>Đề</t>
  </si>
  <si>
    <t>64DCCA3039</t>
  </si>
  <si>
    <t>64DCCA3029</t>
  </si>
  <si>
    <t xml:space="preserve"> Phạm Minh</t>
  </si>
  <si>
    <t>64DCCA3085</t>
  </si>
  <si>
    <t>64DCCA3023</t>
  </si>
  <si>
    <t>64DCCA3021</t>
  </si>
  <si>
    <t xml:space="preserve"> Tống Văn</t>
  </si>
  <si>
    <t>64DCCA3025</t>
  </si>
  <si>
    <t>64DCCA3035</t>
  </si>
  <si>
    <t>64DCCA3032</t>
  </si>
  <si>
    <t>64DCCA3084</t>
  </si>
  <si>
    <t xml:space="preserve"> Ninh Khắc</t>
  </si>
  <si>
    <t>64DCCA3012</t>
  </si>
  <si>
    <t>64DCCA3063</t>
  </si>
  <si>
    <t xml:space="preserve"> Lưu Nhật</t>
  </si>
  <si>
    <t>64DCCA3013</t>
  </si>
  <si>
    <t>64DCCA3034</t>
  </si>
  <si>
    <t>64DCCA3047</t>
  </si>
  <si>
    <t>64DCCA3017</t>
  </si>
  <si>
    <t>64DCCA3016</t>
  </si>
  <si>
    <t>64DCCA3011</t>
  </si>
  <si>
    <t>64DCCA3053</t>
  </si>
  <si>
    <t xml:space="preserve"> Lê Nguyên</t>
  </si>
  <si>
    <t>64DCCA3008</t>
  </si>
  <si>
    <t>64DCCA3018</t>
  </si>
  <si>
    <t xml:space="preserve"> Nguyễn Cứu</t>
  </si>
  <si>
    <t>Sinh</t>
  </si>
  <si>
    <t>64DCCA3045</t>
  </si>
  <si>
    <t xml:space="preserve"> Nguyễn Đình</t>
  </si>
  <si>
    <t>64DCCA3069</t>
  </si>
  <si>
    <t xml:space="preserve"> Phạm Trường</t>
  </si>
  <si>
    <t>64DCCA3020</t>
  </si>
  <si>
    <t>64DCCA3074</t>
  </si>
  <si>
    <t xml:space="preserve"> Vũ Minh</t>
  </si>
  <si>
    <t>64DCCA3027</t>
  </si>
  <si>
    <t xml:space="preserve"> Lường Văn</t>
  </si>
  <si>
    <t>64DCCA3004</t>
  </si>
  <si>
    <t>64DCCA3044</t>
  </si>
  <si>
    <t>Thống</t>
  </si>
  <si>
    <t>64DCCA3082</t>
  </si>
  <si>
    <t>Thơ</t>
  </si>
  <si>
    <t>64DCCA3024</t>
  </si>
  <si>
    <t>64DCCA3037</t>
  </si>
  <si>
    <t>Tỉnh</t>
  </si>
  <si>
    <t>64DCCA3031</t>
  </si>
  <si>
    <t>Tô</t>
  </si>
  <si>
    <t>64DCCA3001</t>
  </si>
  <si>
    <t xml:space="preserve"> Đoàn Minh</t>
  </si>
  <si>
    <t>64DCCA3042</t>
  </si>
  <si>
    <t xml:space="preserve"> Phan Anh</t>
  </si>
  <si>
    <t>64DCCA3010</t>
  </si>
  <si>
    <t>64DCCA3006</t>
  </si>
  <si>
    <t xml:space="preserve"> Trần Tiến</t>
  </si>
  <si>
    <t>64DCCA3015</t>
  </si>
  <si>
    <t>Tụng</t>
  </si>
  <si>
    <t>64DCCA3038</t>
  </si>
  <si>
    <t>64DCCA3048</t>
  </si>
  <si>
    <t>64DCCA02</t>
  </si>
  <si>
    <t>64DCCA3054</t>
  </si>
  <si>
    <t xml:space="preserve"> Nguyễn Tú</t>
  </si>
  <si>
    <t>64DCCA3070</t>
  </si>
  <si>
    <t xml:space="preserve"> Vũ Việt</t>
  </si>
  <si>
    <t>64DCCA3093</t>
  </si>
  <si>
    <t>64DCCA3065</t>
  </si>
  <si>
    <t xml:space="preserve"> Trịnh Xuân</t>
  </si>
  <si>
    <t>64DCCA3066</t>
  </si>
  <si>
    <t>64DCCA3104</t>
  </si>
  <si>
    <t xml:space="preserve"> Dương Công</t>
  </si>
  <si>
    <t>Chức</t>
  </si>
  <si>
    <t>64DCCA3052</t>
  </si>
  <si>
    <t xml:space="preserve"> Hoàng Thành</t>
  </si>
  <si>
    <t>64DCCA3099</t>
  </si>
  <si>
    <t>64DCCA3100</t>
  </si>
  <si>
    <t>64DCCA3103</t>
  </si>
  <si>
    <t>64DCCA3061</t>
  </si>
  <si>
    <t>64DCCA3078</t>
  </si>
  <si>
    <t>64DCCA3098</t>
  </si>
  <si>
    <t>64DCCA3088</t>
  </si>
  <si>
    <t>64DCCA3060</t>
  </si>
  <si>
    <t>64DCCA3108</t>
  </si>
  <si>
    <t xml:space="preserve"> Nguyễn Trần</t>
  </si>
  <si>
    <t>64DCCA3056</t>
  </si>
  <si>
    <t>64DCCA3079</t>
  </si>
  <si>
    <t xml:space="preserve"> Bùi Hữu</t>
  </si>
  <si>
    <t>64DCCA3102</t>
  </si>
  <si>
    <t xml:space="preserve"> Lê</t>
  </si>
  <si>
    <t>64DCCA3092</t>
  </si>
  <si>
    <t>64DCCA3064</t>
  </si>
  <si>
    <t>64DCCA3051</t>
  </si>
  <si>
    <t>64DCCA3062</t>
  </si>
  <si>
    <t>64DCCA3067</t>
  </si>
  <si>
    <t xml:space="preserve"> Trần Tất</t>
  </si>
  <si>
    <t>Kỳ</t>
  </si>
  <si>
    <t>64DCCA3087</t>
  </si>
  <si>
    <t xml:space="preserve"> Bùi Hoàng</t>
  </si>
  <si>
    <t>64DCCA3090</t>
  </si>
  <si>
    <t>64DCCA3089</t>
  </si>
  <si>
    <t>64DCCA3072</t>
  </si>
  <si>
    <t>Oai</t>
  </si>
  <si>
    <t>64DCCA3076</t>
  </si>
  <si>
    <t xml:space="preserve"> Lại Xuân</t>
  </si>
  <si>
    <t>64DCCA3057</t>
  </si>
  <si>
    <t>64DCCA3075</t>
  </si>
  <si>
    <t xml:space="preserve"> Đinh Trọng</t>
  </si>
  <si>
    <t>64DCCA3055</t>
  </si>
  <si>
    <t>64DCCA3096</t>
  </si>
  <si>
    <t>64DCCA3091</t>
  </si>
  <si>
    <t>Thức</t>
  </si>
  <si>
    <t>64DCCA3107</t>
  </si>
  <si>
    <t>64DCCA3077</t>
  </si>
  <si>
    <t xml:space="preserve"> Trịnh Đình</t>
  </si>
  <si>
    <t>64DCCA3080</t>
  </si>
  <si>
    <t>64DCCA3059</t>
  </si>
  <si>
    <t xml:space="preserve"> Lại Văn</t>
  </si>
  <si>
    <t>64DCCA3094</t>
  </si>
  <si>
    <t>64DCCA3073</t>
  </si>
  <si>
    <t>64DCCC3047</t>
  </si>
  <si>
    <t>64DCCC01</t>
  </si>
  <si>
    <t>64DCCC3038</t>
  </si>
  <si>
    <t xml:space="preserve"> Trần Bá</t>
  </si>
  <si>
    <t>64DCCC3003</t>
  </si>
  <si>
    <t>64DCCC3012</t>
  </si>
  <si>
    <t>64DCCC3032</t>
  </si>
  <si>
    <t>64DCCC3041</t>
  </si>
  <si>
    <t>64DCCC3044</t>
  </si>
  <si>
    <t xml:space="preserve"> Từ Tuấn</t>
  </si>
  <si>
    <t>64DCCC3015</t>
  </si>
  <si>
    <t xml:space="preserve"> Mai Chí</t>
  </si>
  <si>
    <t>64DCCC3033</t>
  </si>
  <si>
    <t>64DCCC3043</t>
  </si>
  <si>
    <t>64DCCC3045</t>
  </si>
  <si>
    <t xml:space="preserve"> Phan Huy</t>
  </si>
  <si>
    <t>64DCCC3023</t>
  </si>
  <si>
    <t>64DCCC3028</t>
  </si>
  <si>
    <t>Huynh</t>
  </si>
  <si>
    <t>64DCCC3046</t>
  </si>
  <si>
    <t>Khanh</t>
  </si>
  <si>
    <t>64DCCC3005</t>
  </si>
  <si>
    <t>64DCCC3029</t>
  </si>
  <si>
    <t>64DCCC3036</t>
  </si>
  <si>
    <t xml:space="preserve"> Mai Xuân</t>
  </si>
  <si>
    <t>64DCCC3021</t>
  </si>
  <si>
    <t>Kim</t>
  </si>
  <si>
    <t>64DCCC3022</t>
  </si>
  <si>
    <t>64DCCC3017</t>
  </si>
  <si>
    <t xml:space="preserve"> Nguyễn Thắng</t>
  </si>
  <si>
    <t>64DCCC3002</t>
  </si>
  <si>
    <t>64DCCC3004</t>
  </si>
  <si>
    <t>64DCCC3037</t>
  </si>
  <si>
    <t xml:space="preserve"> Hoàng Hải</t>
  </si>
  <si>
    <t>64DCCC3020</t>
  </si>
  <si>
    <t>64DCCC3035</t>
  </si>
  <si>
    <t>64DCCC3030</t>
  </si>
  <si>
    <t>Quyền</t>
  </si>
  <si>
    <t>64DCCC3048</t>
  </si>
  <si>
    <t>64DCCC3034</t>
  </si>
  <si>
    <t xml:space="preserve"> Nguyễn Tùng</t>
  </si>
  <si>
    <t>64DCCC3010</t>
  </si>
  <si>
    <t xml:space="preserve"> Phạm Thế</t>
  </si>
  <si>
    <t>64DCCC3027</t>
  </si>
  <si>
    <t>64DCCC3026</t>
  </si>
  <si>
    <t xml:space="preserve"> Lại Đức</t>
  </si>
  <si>
    <t>64DCCC3018</t>
  </si>
  <si>
    <t>64DCCC3024</t>
  </si>
  <si>
    <t>64DCCC3014</t>
  </si>
  <si>
    <t>64DCCD3090</t>
  </si>
  <si>
    <t xml:space="preserve"> Lê Công Tuấn</t>
  </si>
  <si>
    <t>64DCCD3127</t>
  </si>
  <si>
    <t xml:space="preserve"> Lê Trọng</t>
  </si>
  <si>
    <t>64DCCD3083</t>
  </si>
  <si>
    <t xml:space="preserve"> Nghiêm Xuân</t>
  </si>
  <si>
    <t>64DCCD3076</t>
  </si>
  <si>
    <t xml:space="preserve"> Tống Xuân</t>
  </si>
  <si>
    <t>64DCCD3138</t>
  </si>
  <si>
    <t>64DCCD3050</t>
  </si>
  <si>
    <t>64DCCD3039</t>
  </si>
  <si>
    <t>64DCCD3143</t>
  </si>
  <si>
    <t>64DCCD3101</t>
  </si>
  <si>
    <t>63DCCD3199</t>
  </si>
  <si>
    <t xml:space="preserve"> Chu Khánh</t>
  </si>
  <si>
    <t>64DCCD3035</t>
  </si>
  <si>
    <t>64DCCD3140</t>
  </si>
  <si>
    <t xml:space="preserve"> Ngô Quang</t>
  </si>
  <si>
    <t>64DCCD3079</t>
  </si>
  <si>
    <t>64DCCD3102</t>
  </si>
  <si>
    <t xml:space="preserve"> Tạ Tiến</t>
  </si>
  <si>
    <t>64DCCD3136</t>
  </si>
  <si>
    <t>Hanh</t>
  </si>
  <si>
    <t>64DCCD3006</t>
  </si>
  <si>
    <t>64DCCD3148</t>
  </si>
  <si>
    <t>64DCCD3029</t>
  </si>
  <si>
    <t xml:space="preserve"> Vũ Duy</t>
  </si>
  <si>
    <t>64DCCD3131</t>
  </si>
  <si>
    <t>64DCCD3067</t>
  </si>
  <si>
    <t>64DCCD3037</t>
  </si>
  <si>
    <t xml:space="preserve"> Đào Anh</t>
  </si>
  <si>
    <t>63DCCD3081</t>
  </si>
  <si>
    <t>63DCCD3226</t>
  </si>
  <si>
    <t>64DCCD3120</t>
  </si>
  <si>
    <t>64DCCD3053</t>
  </si>
  <si>
    <t>64DCCD3129</t>
  </si>
  <si>
    <t>64DCCD3011</t>
  </si>
  <si>
    <t>Khuê</t>
  </si>
  <si>
    <t>64DCCD3308</t>
  </si>
  <si>
    <t>64DCCD3078</t>
  </si>
  <si>
    <t xml:space="preserve"> Lê Thị út</t>
  </si>
  <si>
    <t>64DCCD3013</t>
  </si>
  <si>
    <t>64DCCD3069</t>
  </si>
  <si>
    <t>Lương</t>
  </si>
  <si>
    <t>64DCCD3130</t>
  </si>
  <si>
    <t xml:space="preserve"> Trần Hiếu</t>
  </si>
  <si>
    <t>64DCCD3023</t>
  </si>
  <si>
    <t>64DCCD3065</t>
  </si>
  <si>
    <t>64DCCD3062</t>
  </si>
  <si>
    <t xml:space="preserve"> Hồ Xuân</t>
  </si>
  <si>
    <t>64DCCD3100</t>
  </si>
  <si>
    <t>64DCCD3084</t>
  </si>
  <si>
    <t xml:space="preserve"> Nguyễn Phúc</t>
  </si>
  <si>
    <t>64DCCD1206</t>
  </si>
  <si>
    <t xml:space="preserve"> Đào Danh</t>
  </si>
  <si>
    <t>64DCCD3017</t>
  </si>
  <si>
    <t xml:space="preserve"> Đinh Hải</t>
  </si>
  <si>
    <t>64DCCD3098</t>
  </si>
  <si>
    <t>64DCCD3030</t>
  </si>
  <si>
    <t xml:space="preserve"> Vũ Hà</t>
  </si>
  <si>
    <t>Phan</t>
  </si>
  <si>
    <t>64DCCD3063</t>
  </si>
  <si>
    <t>64DCCD3117</t>
  </si>
  <si>
    <t>64DCCD3018</t>
  </si>
  <si>
    <t>64DCCD3028</t>
  </si>
  <si>
    <t>64DCCD3003</t>
  </si>
  <si>
    <t>64DCCD3004</t>
  </si>
  <si>
    <t xml:space="preserve"> Nguyễn Thiện</t>
  </si>
  <si>
    <t>64DCCD3040</t>
  </si>
  <si>
    <t xml:space="preserve"> Lương Văn</t>
  </si>
  <si>
    <t>64DCCD3118</t>
  </si>
  <si>
    <t>64DCCD3123</t>
  </si>
  <si>
    <t xml:space="preserve"> Bùi Duy</t>
  </si>
  <si>
    <t>64DCCD3116</t>
  </si>
  <si>
    <t>64DCCD3066</t>
  </si>
  <si>
    <t xml:space="preserve"> Lê Trung</t>
  </si>
  <si>
    <t>64DCCD3042</t>
  </si>
  <si>
    <t>64DCCD1004</t>
  </si>
  <si>
    <t xml:space="preserve"> Đinh Đức</t>
  </si>
  <si>
    <t>64DCCD3077</t>
  </si>
  <si>
    <t xml:space="preserve"> Lê Song</t>
  </si>
  <si>
    <t>64DCCD3061</t>
  </si>
  <si>
    <t>64DCCD3055</t>
  </si>
  <si>
    <t>64DCCD3026</t>
  </si>
  <si>
    <t>Trưởng</t>
  </si>
  <si>
    <t>64DCCD3008</t>
  </si>
  <si>
    <t>64DCCD3038</t>
  </si>
  <si>
    <t xml:space="preserve"> Đào Văn</t>
  </si>
  <si>
    <t>Vang</t>
  </si>
  <si>
    <t>64DCCD3015</t>
  </si>
  <si>
    <t>64DCCD3154</t>
  </si>
  <si>
    <t>64DCCD3060</t>
  </si>
  <si>
    <t xml:space="preserve"> Mai Xuân Tuấn</t>
  </si>
  <si>
    <t>64DCCD3009</t>
  </si>
  <si>
    <t>64DCCD3075</t>
  </si>
  <si>
    <t>64DCCD3057</t>
  </si>
  <si>
    <t>Cao</t>
  </si>
  <si>
    <t>64DCCD3052</t>
  </si>
  <si>
    <t>64DCCD3109</t>
  </si>
  <si>
    <t>64DCCD3126</t>
  </si>
  <si>
    <t xml:space="preserve"> Trương Tuấn</t>
  </si>
  <si>
    <t>64DCCD3108</t>
  </si>
  <si>
    <t>64DCCD3091</t>
  </si>
  <si>
    <t xml:space="preserve"> Bùi Đình</t>
  </si>
  <si>
    <t>64DCCD3146</t>
  </si>
  <si>
    <t>64DCCD3021</t>
  </si>
  <si>
    <t xml:space="preserve"> Trần Đại</t>
  </si>
  <si>
    <t>64DCCD3059</t>
  </si>
  <si>
    <t xml:space="preserve"> Bùi Trọng</t>
  </si>
  <si>
    <t>64DCCD3014</t>
  </si>
  <si>
    <t xml:space="preserve"> Đặng Tất</t>
  </si>
  <si>
    <t>64DCCD3033</t>
  </si>
  <si>
    <t xml:space="preserve"> Trịnh Ngọc</t>
  </si>
  <si>
    <t>64DCCD3073</t>
  </si>
  <si>
    <t>64DCCD3095</t>
  </si>
  <si>
    <t>64DCCD3111</t>
  </si>
  <si>
    <t>64DCCD3122</t>
  </si>
  <si>
    <t>64DCCD3025</t>
  </si>
  <si>
    <t>64DCCD3106</t>
  </si>
  <si>
    <t>64DCCD3010</t>
  </si>
  <si>
    <t xml:space="preserve"> Đỗ Như</t>
  </si>
  <si>
    <t>Huấn</t>
  </si>
  <si>
    <t>64DCCD3121</t>
  </si>
  <si>
    <t>64DCCD3092</t>
  </si>
  <si>
    <t>64DCCD3036</t>
  </si>
  <si>
    <t>64DCCD3147</t>
  </si>
  <si>
    <t>64DCCD3096</t>
  </si>
  <si>
    <t>64DCCD3043</t>
  </si>
  <si>
    <t>64DCCD3034</t>
  </si>
  <si>
    <t>Lịch</t>
  </si>
  <si>
    <t>64DCCD3041</t>
  </si>
  <si>
    <t>64DCCD3024</t>
  </si>
  <si>
    <t>64DCCD3125</t>
  </si>
  <si>
    <t>64DCCD3049</t>
  </si>
  <si>
    <t>64DCCD3142</t>
  </si>
  <si>
    <t xml:space="preserve"> Kiều Văn</t>
  </si>
  <si>
    <t>64DCCD3141</t>
  </si>
  <si>
    <t>64DCCD3072</t>
  </si>
  <si>
    <t xml:space="preserve"> Nguyễn Trịnh Tấn</t>
  </si>
  <si>
    <t>64DCCD3068</t>
  </si>
  <si>
    <t>64DCCD3070</t>
  </si>
  <si>
    <t>64DCCD3097</t>
  </si>
  <si>
    <t>64DCCD1313</t>
  </si>
  <si>
    <t>64DCCD3002</t>
  </si>
  <si>
    <t xml:space="preserve"> Đặng Anh</t>
  </si>
  <si>
    <t>64DCCD3071</t>
  </si>
  <si>
    <t>64DCCD3099</t>
  </si>
  <si>
    <t>64DCCD3064</t>
  </si>
  <si>
    <t xml:space="preserve"> Ngô Đình</t>
  </si>
  <si>
    <t>64DCCD3007</t>
  </si>
  <si>
    <t>64DCCD3020</t>
  </si>
  <si>
    <t>64DCCD3032</t>
  </si>
  <si>
    <t>64DCCD3001</t>
  </si>
  <si>
    <t xml:space="preserve"> Đỗ Trung</t>
  </si>
  <si>
    <t>64DCCD3058</t>
  </si>
  <si>
    <t>64DCCD3134</t>
  </si>
  <si>
    <t>64DCCD3094</t>
  </si>
  <si>
    <t>64DCCD3115</t>
  </si>
  <si>
    <t>64DCCD3044</t>
  </si>
  <si>
    <t xml:space="preserve"> Giàng Anh</t>
  </si>
  <si>
    <t>64DCCD3085</t>
  </si>
  <si>
    <t>64DCCD3135</t>
  </si>
  <si>
    <t>64DCCD3022</t>
  </si>
  <si>
    <t>64DCCD3027</t>
  </si>
  <si>
    <t xml:space="preserve"> Đỗ Thành</t>
  </si>
  <si>
    <t>64DCCD3087</t>
  </si>
  <si>
    <t>64DCCD3047</t>
  </si>
  <si>
    <t>64DCCD3160</t>
  </si>
  <si>
    <t>Cẩn</t>
  </si>
  <si>
    <t>64DCCD3167</t>
  </si>
  <si>
    <t>64DCCD3137</t>
  </si>
  <si>
    <t xml:space="preserve"> Phùng Quang</t>
  </si>
  <si>
    <t>64DCCD3161</t>
  </si>
  <si>
    <t xml:space="preserve"> La Anh</t>
  </si>
  <si>
    <t>64DCCD3144</t>
  </si>
  <si>
    <t xml:space="preserve"> Lương Hoàng</t>
  </si>
  <si>
    <t>64DCCD3005</t>
  </si>
  <si>
    <t xml:space="preserve"> Nguyễn Long</t>
  </si>
  <si>
    <t>64DCCD3176</t>
  </si>
  <si>
    <t xml:space="preserve"> Đỗ Sơn</t>
  </si>
  <si>
    <t>64DCCD3031</t>
  </si>
  <si>
    <t>Đồng</t>
  </si>
  <si>
    <t>64DCCD3012</t>
  </si>
  <si>
    <t>64DCCD3104</t>
  </si>
  <si>
    <t>64DCCD3113</t>
  </si>
  <si>
    <t>64DCCD3051</t>
  </si>
  <si>
    <t xml:space="preserve"> Đỗ Quý</t>
  </si>
  <si>
    <t>64DCCD3156</t>
  </si>
  <si>
    <t>Huân</t>
  </si>
  <si>
    <t>64DCCD3139</t>
  </si>
  <si>
    <t>64DCCD3303</t>
  </si>
  <si>
    <t>64DCCD3112</t>
  </si>
  <si>
    <t>Hỷ</t>
  </si>
  <si>
    <t>64DCCD3119</t>
  </si>
  <si>
    <t>64DCCD3103</t>
  </si>
  <si>
    <t xml:space="preserve"> Khổng Trung</t>
  </si>
  <si>
    <t>64DCCD3153</t>
  </si>
  <si>
    <t xml:space="preserve"> Phạm Bá</t>
  </si>
  <si>
    <t>64DCCD3159</t>
  </si>
  <si>
    <t>64DCTH3155</t>
  </si>
  <si>
    <t xml:space="preserve"> Đoàn Hải</t>
  </si>
  <si>
    <t>64DCCD3163</t>
  </si>
  <si>
    <t>64DCCD1255</t>
  </si>
  <si>
    <t xml:space="preserve"> Lý Hoài</t>
  </si>
  <si>
    <t>64DCCD3169</t>
  </si>
  <si>
    <t>64DCCD3128</t>
  </si>
  <si>
    <t>63DCCD3214</t>
  </si>
  <si>
    <t>64DCCD3149</t>
  </si>
  <si>
    <t xml:space="preserve"> Đinh Hồng</t>
  </si>
  <si>
    <t>64DCCD3082</t>
  </si>
  <si>
    <t>64DCCD3048</t>
  </si>
  <si>
    <t>64DCCD3105</t>
  </si>
  <si>
    <t xml:space="preserve"> Bế Ngọc</t>
  </si>
  <si>
    <t>64DCCD3074</t>
  </si>
  <si>
    <t>64DCCD3086</t>
  </si>
  <si>
    <t>64DCCD3306</t>
  </si>
  <si>
    <t xml:space="preserve"> Lâm Đình</t>
  </si>
  <si>
    <t>Tá</t>
  </si>
  <si>
    <t>64DCCD3133</t>
  </si>
  <si>
    <t>64DCDB3060</t>
  </si>
  <si>
    <t>64DCCD3110</t>
  </si>
  <si>
    <t>64DCCD3165</t>
  </si>
  <si>
    <t>64DCCD3182</t>
  </si>
  <si>
    <t>64DCCD3155</t>
  </si>
  <si>
    <t xml:space="preserve"> Lê Quyết</t>
  </si>
  <si>
    <t>64DCCD3045</t>
  </si>
  <si>
    <t>64DCCD3054</t>
  </si>
  <si>
    <t xml:space="preserve"> Tống Ngọc</t>
  </si>
  <si>
    <t>64DCCD3168</t>
  </si>
  <si>
    <t>64DCCD3164</t>
  </si>
  <si>
    <t xml:space="preserve"> Vũ Quang</t>
  </si>
  <si>
    <t>64DCCD3132</t>
  </si>
  <si>
    <t>64DCCD3016</t>
  </si>
  <si>
    <t>64DCCD3158</t>
  </si>
  <si>
    <t>64DCCD3208</t>
  </si>
  <si>
    <t>64DCCD3205</t>
  </si>
  <si>
    <t>64DCCD3181</t>
  </si>
  <si>
    <t>64DCCD3238</t>
  </si>
  <si>
    <t xml:space="preserve"> Nguyễn Duy Bắc</t>
  </si>
  <si>
    <t>64DCCD3192</t>
  </si>
  <si>
    <t xml:space="preserve"> Vũ Tiến</t>
  </si>
  <si>
    <t>64DCCD3207</t>
  </si>
  <si>
    <t>64DCCD3173</t>
  </si>
  <si>
    <t>64DCCD3217</t>
  </si>
  <si>
    <t xml:space="preserve"> Triệu Đình</t>
  </si>
  <si>
    <t>64DCCD3255</t>
  </si>
  <si>
    <t>64DCCD3221</t>
  </si>
  <si>
    <t>64DCCD3240</t>
  </si>
  <si>
    <t>64DCCD3194</t>
  </si>
  <si>
    <t>64DCCD3187</t>
  </si>
  <si>
    <t>64DCCD3266</t>
  </si>
  <si>
    <t>64DCCD3254</t>
  </si>
  <si>
    <t xml:space="preserve"> Phan Xuân</t>
  </si>
  <si>
    <t>64DCCD2073</t>
  </si>
  <si>
    <t>64DCCD3198</t>
  </si>
  <si>
    <t>64DCCD3206</t>
  </si>
  <si>
    <t>64DCCD3276</t>
  </si>
  <si>
    <t xml:space="preserve"> Vũ Huy</t>
  </si>
  <si>
    <t>64DCCD3272</t>
  </si>
  <si>
    <t>64DCCD3188</t>
  </si>
  <si>
    <t>64DCCD3312</t>
  </si>
  <si>
    <t>64DCCD3212</t>
  </si>
  <si>
    <t>64DCCD3195</t>
  </si>
  <si>
    <t>64DCCD3289</t>
  </si>
  <si>
    <t xml:space="preserve"> Lại Thế</t>
  </si>
  <si>
    <t>64DCCD3214</t>
  </si>
  <si>
    <t>64DCDB3165</t>
  </si>
  <si>
    <t>64DCCD3199</t>
  </si>
  <si>
    <t>Mạo</t>
  </si>
  <si>
    <t>64DCCD3249</t>
  </si>
  <si>
    <t>64DCCD3218</t>
  </si>
  <si>
    <t xml:space="preserve"> Bàn Văn</t>
  </si>
  <si>
    <t>64DCCD3216</t>
  </si>
  <si>
    <t xml:space="preserve"> Hoàng Mạnh</t>
  </si>
  <si>
    <t>64DCCD3267</t>
  </si>
  <si>
    <t>64DCCD3197</t>
  </si>
  <si>
    <t xml:space="preserve"> Dương Đức</t>
  </si>
  <si>
    <t>64DCCD3196</t>
  </si>
  <si>
    <t xml:space="preserve"> Hoàng</t>
  </si>
  <si>
    <t>64DCCD3252</t>
  </si>
  <si>
    <t>64DCCD3281</t>
  </si>
  <si>
    <t xml:space="preserve"> Vũ Công</t>
  </si>
  <si>
    <t>64DCCD3211</t>
  </si>
  <si>
    <t xml:space="preserve"> Đỗ Viết</t>
  </si>
  <si>
    <t>64DCCD3204</t>
  </si>
  <si>
    <t>64DCCD3215</t>
  </si>
  <si>
    <t xml:space="preserve"> Lê Vũ</t>
  </si>
  <si>
    <t>64DCCD3219</t>
  </si>
  <si>
    <t>64DCCD3287</t>
  </si>
  <si>
    <t>64DCCD3172</t>
  </si>
  <si>
    <t>64DCCD3203</t>
  </si>
  <si>
    <t>64DCCD3262</t>
  </si>
  <si>
    <t xml:space="preserve"> Hà Thanh</t>
  </si>
  <si>
    <t>64DCCD3184</t>
  </si>
  <si>
    <t xml:space="preserve"> Lê Đình</t>
  </si>
  <si>
    <t>64DCCD3284</t>
  </si>
  <si>
    <t xml:space="preserve"> Điện Hoàng</t>
  </si>
  <si>
    <t>64DCCD3309</t>
  </si>
  <si>
    <t xml:space="preserve"> Quách Ngọc</t>
  </si>
  <si>
    <t>64DCCD3310</t>
  </si>
  <si>
    <t>64DCCD3220</t>
  </si>
  <si>
    <t xml:space="preserve"> Thế Hoài</t>
  </si>
  <si>
    <t>Bắc</t>
  </si>
  <si>
    <t>64DCCD3264</t>
  </si>
  <si>
    <t xml:space="preserve"> Đào Viết</t>
  </si>
  <si>
    <t>64DCCD3278</t>
  </si>
  <si>
    <t>64DCCD3224</t>
  </si>
  <si>
    <t>64DCCD3247</t>
  </si>
  <si>
    <t>64DCCD3269</t>
  </si>
  <si>
    <t xml:space="preserve"> Lê Thành</t>
  </si>
  <si>
    <t>64DCCD3236</t>
  </si>
  <si>
    <t>64DCCD3223</t>
  </si>
  <si>
    <t>64DCCD3234</t>
  </si>
  <si>
    <t>64DCCD3290</t>
  </si>
  <si>
    <t>64DCCD3259</t>
  </si>
  <si>
    <t xml:space="preserve"> Nguyễn Khoa</t>
  </si>
  <si>
    <t>64DCCD3222</t>
  </si>
  <si>
    <t xml:space="preserve"> Nguyễn Vũ</t>
  </si>
  <si>
    <t>64DCCD3246</t>
  </si>
  <si>
    <t>Đương</t>
  </si>
  <si>
    <t>64DCCD3270</t>
  </si>
  <si>
    <t>64DCCD3263</t>
  </si>
  <si>
    <t>64DCCD3226</t>
  </si>
  <si>
    <t>64DCCD3311</t>
  </si>
  <si>
    <t xml:space="preserve"> Hoàng Trần</t>
  </si>
  <si>
    <t>64DCCD3292</t>
  </si>
  <si>
    <t xml:space="preserve"> Đặng Trung</t>
  </si>
  <si>
    <t>64DCCD3243</t>
  </si>
  <si>
    <t>64DCCD3230</t>
  </si>
  <si>
    <t>64DCCD3296</t>
  </si>
  <si>
    <t>64DCCD3271</t>
  </si>
  <si>
    <t>64DCCD3248</t>
  </si>
  <si>
    <t xml:space="preserve"> Lê Phú</t>
  </si>
  <si>
    <t>64DCCD3233</t>
  </si>
  <si>
    <t>64DCCD3305</t>
  </si>
  <si>
    <t>64DCCD3261</t>
  </si>
  <si>
    <t xml:space="preserve"> Lường Tuấn</t>
  </si>
  <si>
    <t>64DCCD3239</t>
  </si>
  <si>
    <t xml:space="preserve"> Đinh Gia</t>
  </si>
  <si>
    <t>64DCCD3291</t>
  </si>
  <si>
    <t>64DCCD3256</t>
  </si>
  <si>
    <t xml:space="preserve"> Cao Hải</t>
  </si>
  <si>
    <t>64DCCD3273</t>
  </si>
  <si>
    <t xml:space="preserve"> Cao Xuân</t>
  </si>
  <si>
    <t>64DCCD3277</t>
  </si>
  <si>
    <t>64DCCD3258</t>
  </si>
  <si>
    <t>64DCCD3275</t>
  </si>
  <si>
    <t>64DCCD3304</t>
  </si>
  <si>
    <t>64DCCD3250</t>
  </si>
  <si>
    <t xml:space="preserve"> Phạm Viết</t>
  </si>
  <si>
    <t>64DCCD3299</t>
  </si>
  <si>
    <t xml:space="preserve"> Nguyễn Sư</t>
  </si>
  <si>
    <t>64DCCD3260</t>
  </si>
  <si>
    <t>64DCCD3298</t>
  </si>
  <si>
    <t xml:space="preserve"> Hoàng Nghĩa</t>
  </si>
  <si>
    <t>Tăng</t>
  </si>
  <si>
    <t>64DCCD3265</t>
  </si>
  <si>
    <t xml:space="preserve"> Trần Nhật</t>
  </si>
  <si>
    <t>64DCCD3280</t>
  </si>
  <si>
    <t>64DCCD3253</t>
  </si>
  <si>
    <t>Thân</t>
  </si>
  <si>
    <t>64DCCD3294</t>
  </si>
  <si>
    <t>64DCCD3293</t>
  </si>
  <si>
    <t>64DCCD3244</t>
  </si>
  <si>
    <t>64DCCD3251</t>
  </si>
  <si>
    <t>64DCCD3235</t>
  </si>
  <si>
    <t>64DCCD3285</t>
  </si>
  <si>
    <t>64DCCD3279</t>
  </si>
  <si>
    <t>64DCCD3227</t>
  </si>
  <si>
    <t>64DCCD3286</t>
  </si>
  <si>
    <t xml:space="preserve"> nguyễn anh</t>
  </si>
  <si>
    <t>tuấn</t>
  </si>
  <si>
    <t>64DCCD3245</t>
  </si>
  <si>
    <t xml:space="preserve"> Đỗ Khoa</t>
  </si>
  <si>
    <t>64DCCD3225</t>
  </si>
  <si>
    <t>64DCCD3242</t>
  </si>
  <si>
    <t>Vương</t>
  </si>
  <si>
    <t>64DCCS3014</t>
  </si>
  <si>
    <t>64DCCS01</t>
  </si>
  <si>
    <t>64DCCS3013</t>
  </si>
  <si>
    <t xml:space="preserve"> Kiều Hoàng</t>
  </si>
  <si>
    <t>64DCCS3056</t>
  </si>
  <si>
    <t>64DCCD2059</t>
  </si>
  <si>
    <t xml:space="preserve"> Phạm Hoàng</t>
  </si>
  <si>
    <t>64DCCS3035</t>
  </si>
  <si>
    <t xml:space="preserve"> Phan Ngọc</t>
  </si>
  <si>
    <t>64DCCS3015</t>
  </si>
  <si>
    <t>Biên</t>
  </si>
  <si>
    <t>64DCCS3019</t>
  </si>
  <si>
    <t xml:space="preserve"> Lê Viết</t>
  </si>
  <si>
    <t>64DCCS3070</t>
  </si>
  <si>
    <t>64DCCS3069</t>
  </si>
  <si>
    <t>64DCCS3005</t>
  </si>
  <si>
    <t>Doát</t>
  </si>
  <si>
    <t>64DCCS3051</t>
  </si>
  <si>
    <t xml:space="preserve"> Lê Quý</t>
  </si>
  <si>
    <t>64DCCS3007</t>
  </si>
  <si>
    <t xml:space="preserve"> Bế Đức</t>
  </si>
  <si>
    <t>64DCCS3001</t>
  </si>
  <si>
    <t>64DCCS3071</t>
  </si>
  <si>
    <t xml:space="preserve"> Vũ Hồng</t>
  </si>
  <si>
    <t>64DCCS3067</t>
  </si>
  <si>
    <t>64DCCS3050</t>
  </si>
  <si>
    <t>64DCCS3064</t>
  </si>
  <si>
    <t>64DCCS3043</t>
  </si>
  <si>
    <t>64DCCS3017</t>
  </si>
  <si>
    <t>Hạ</t>
  </si>
  <si>
    <t>64DCCS3008</t>
  </si>
  <si>
    <t>64DCCS3058</t>
  </si>
  <si>
    <t>64DCCS3062</t>
  </si>
  <si>
    <t xml:space="preserve"> Trần Lê Thanh</t>
  </si>
  <si>
    <t>64DCCS3049</t>
  </si>
  <si>
    <t>64DCCS3060</t>
  </si>
  <si>
    <t>64DCCS3002</t>
  </si>
  <si>
    <t>64DCCS3046</t>
  </si>
  <si>
    <t xml:space="preserve"> Võ Tá</t>
  </si>
  <si>
    <t>64DCCS3044</t>
  </si>
  <si>
    <t>64DCCS3022</t>
  </si>
  <si>
    <t>64DCCS3053</t>
  </si>
  <si>
    <t>64DCCS3028</t>
  </si>
  <si>
    <t>64DCCS3003</t>
  </si>
  <si>
    <t>64DCCS3026</t>
  </si>
  <si>
    <t>64DCCS3048</t>
  </si>
  <si>
    <t xml:space="preserve"> Bùi Hữu Hoàng</t>
  </si>
  <si>
    <t>64DCCS3047</t>
  </si>
  <si>
    <t xml:space="preserve"> Đặng Hữu</t>
  </si>
  <si>
    <t>64DCCS3009</t>
  </si>
  <si>
    <t xml:space="preserve"> An Văn</t>
  </si>
  <si>
    <t>64DCCS3037</t>
  </si>
  <si>
    <t xml:space="preserve"> Tống Công</t>
  </si>
  <si>
    <t>64DCCS3012</t>
  </si>
  <si>
    <t>64DCCS3030</t>
  </si>
  <si>
    <t>64DCCS3066</t>
  </si>
  <si>
    <t xml:space="preserve"> Đồng Văn</t>
  </si>
  <si>
    <t>Nghị</t>
  </si>
  <si>
    <t>64DCCS3059</t>
  </si>
  <si>
    <t xml:space="preserve"> Văn Minh</t>
  </si>
  <si>
    <t>64DCCS3027</t>
  </si>
  <si>
    <t>64DCCS3011</t>
  </si>
  <si>
    <t xml:space="preserve"> Nguyễn Thị Lâm</t>
  </si>
  <si>
    <t>64DCCS3034</t>
  </si>
  <si>
    <t>64DCCS3021</t>
  </si>
  <si>
    <t xml:space="preserve"> Ngô Mạnh</t>
  </si>
  <si>
    <t>64DCCS3004</t>
  </si>
  <si>
    <t>64DCCS3036</t>
  </si>
  <si>
    <t>64DCCS3029</t>
  </si>
  <si>
    <t>64DCCS3068</t>
  </si>
  <si>
    <t>64DCCS3010</t>
  </si>
  <si>
    <t>64DCCS3020</t>
  </si>
  <si>
    <t>64DCCS3025</t>
  </si>
  <si>
    <t xml:space="preserve"> Vương Đình</t>
  </si>
  <si>
    <t>64DCCS3023</t>
  </si>
  <si>
    <t xml:space="preserve"> Trịnh Minh</t>
  </si>
  <si>
    <t>64DCCS3065</t>
  </si>
  <si>
    <t>Trừu</t>
  </si>
  <si>
    <t>64DCCS3063</t>
  </si>
  <si>
    <t xml:space="preserve"> Đỗ Mạnh</t>
  </si>
  <si>
    <t>64DCCS3041</t>
  </si>
  <si>
    <t>64DCCS3039</t>
  </si>
  <si>
    <t xml:space="preserve"> Nguyễn Viết Hoàng</t>
  </si>
  <si>
    <t>64DCDM3021</t>
  </si>
  <si>
    <t>64DCCS3016</t>
  </si>
  <si>
    <t>64DCCS3032</t>
  </si>
  <si>
    <t>64DCCS3006</t>
  </si>
  <si>
    <t xml:space="preserve"> Cao Anh</t>
  </si>
  <si>
    <t>64DCCS3045</t>
  </si>
  <si>
    <t>64DCCS3055</t>
  </si>
  <si>
    <t>64DCDB3017</t>
  </si>
  <si>
    <t xml:space="preserve"> Chu Việt</t>
  </si>
  <si>
    <t>64DCDB01</t>
  </si>
  <si>
    <t>64DCDB3061</t>
  </si>
  <si>
    <t xml:space="preserve"> Trịnh Tuấn</t>
  </si>
  <si>
    <t>64DCDB3020</t>
  </si>
  <si>
    <t>64DCDB3003</t>
  </si>
  <si>
    <t xml:space="preserve"> Nguyễn Quyết</t>
  </si>
  <si>
    <t>64DCDB3009</t>
  </si>
  <si>
    <t xml:space="preserve"> Đoàn Trung</t>
  </si>
  <si>
    <t>64DCDB3062</t>
  </si>
  <si>
    <t>Duyệt</t>
  </si>
  <si>
    <t>64DCDB3071</t>
  </si>
  <si>
    <t xml:space="preserve"> Đoàn Đức</t>
  </si>
  <si>
    <t>Đạo</t>
  </si>
  <si>
    <t>64DCDB3058</t>
  </si>
  <si>
    <t>64DCDB3011</t>
  </si>
  <si>
    <t>64DCDB3021</t>
  </si>
  <si>
    <t>64DCDB3045</t>
  </si>
  <si>
    <t>64DCDB3028</t>
  </si>
  <si>
    <t>64DCDB3002</t>
  </si>
  <si>
    <t>64DCDB3036</t>
  </si>
  <si>
    <t>64DCDB3025</t>
  </si>
  <si>
    <t>64DCDB3018</t>
  </si>
  <si>
    <t>64DCDB3068</t>
  </si>
  <si>
    <t>64DCDB3077</t>
  </si>
  <si>
    <t>64DCDB3046</t>
  </si>
  <si>
    <t>Kha</t>
  </si>
  <si>
    <t>64DCDB3043</t>
  </si>
  <si>
    <t xml:space="preserve"> Văn Trọng</t>
  </si>
  <si>
    <t>64DCDB3005</t>
  </si>
  <si>
    <t>64DCDB3041</t>
  </si>
  <si>
    <t xml:space="preserve"> Lê Sỹ</t>
  </si>
  <si>
    <t>Lam</t>
  </si>
  <si>
    <t>64DCDB3056</t>
  </si>
  <si>
    <t>64DCDB3032</t>
  </si>
  <si>
    <t>64DCDB3035</t>
  </si>
  <si>
    <t xml:space="preserve"> Ngô Thị Khải</t>
  </si>
  <si>
    <t>64DCDB3074</t>
  </si>
  <si>
    <t>64DCDB3067</t>
  </si>
  <si>
    <t xml:space="preserve"> Phạm Mỹ</t>
  </si>
  <si>
    <t>64DCDB3008</t>
  </si>
  <si>
    <t>64DCDB3016</t>
  </si>
  <si>
    <t>64DCDB3030</t>
  </si>
  <si>
    <t>64DCDB3040</t>
  </si>
  <si>
    <t xml:space="preserve"> Lưu Hạnh</t>
  </si>
  <si>
    <t>64DCDB3019</t>
  </si>
  <si>
    <t>64DCDT3001</t>
  </si>
  <si>
    <t>64DCDB3047</t>
  </si>
  <si>
    <t xml:space="preserve"> Đào Lê Thảo</t>
  </si>
  <si>
    <t>64DCDB3014</t>
  </si>
  <si>
    <t>Ngữ</t>
  </si>
  <si>
    <t>64DCDB3070</t>
  </si>
  <si>
    <t xml:space="preserve"> Đào Hứa</t>
  </si>
  <si>
    <t>64DCDB3076</t>
  </si>
  <si>
    <t xml:space="preserve"> Khuất Duy</t>
  </si>
  <si>
    <t>64DCDB3044</t>
  </si>
  <si>
    <t>64DCDB3010</t>
  </si>
  <si>
    <t>64DCDB3026</t>
  </si>
  <si>
    <t>64DCDB3027</t>
  </si>
  <si>
    <t xml:space="preserve"> Hà Ngọc</t>
  </si>
  <si>
    <t>64DCDB3034</t>
  </si>
  <si>
    <t>64DCDB3029</t>
  </si>
  <si>
    <t xml:space="preserve"> Vi Văn</t>
  </si>
  <si>
    <t>64DCDB3023</t>
  </si>
  <si>
    <t>Tam</t>
  </si>
  <si>
    <t>64DCDB3007</t>
  </si>
  <si>
    <t>64DCDB3031</t>
  </si>
  <si>
    <t>64DCDB3006</t>
  </si>
  <si>
    <t>64DCDB3022</t>
  </si>
  <si>
    <t>64DCDB3037</t>
  </si>
  <si>
    <t>64DCDB3049</t>
  </si>
  <si>
    <t xml:space="preserve"> Vũ Khánh</t>
  </si>
  <si>
    <t>64DCDB3051</t>
  </si>
  <si>
    <t xml:space="preserve"> NguyễnThị</t>
  </si>
  <si>
    <t>64DCDB3004</t>
  </si>
  <si>
    <t>64DCDB3012</t>
  </si>
  <si>
    <t>64DCDB3053</t>
  </si>
  <si>
    <t xml:space="preserve"> Nguyễn Hải</t>
  </si>
  <si>
    <t>64DCDB3038</t>
  </si>
  <si>
    <t>64DCDB02</t>
  </si>
  <si>
    <t>64DCDB3080</t>
  </si>
  <si>
    <t>64DCDB3084</t>
  </si>
  <si>
    <t>64DCDB3103</t>
  </si>
  <si>
    <t>64DCDB3075</t>
  </si>
  <si>
    <t>64DCDB3107</t>
  </si>
  <si>
    <t xml:space="preserve"> Trịnh Quốc</t>
  </si>
  <si>
    <t>64DCDB3092</t>
  </si>
  <si>
    <t>64DCDB3052</t>
  </si>
  <si>
    <t>64DCDB3072</t>
  </si>
  <si>
    <t xml:space="preserve"> Lê Nhân</t>
  </si>
  <si>
    <t>64DCDB3082</t>
  </si>
  <si>
    <t xml:space="preserve"> Dương Hữu</t>
  </si>
  <si>
    <t>64DCDB3138</t>
  </si>
  <si>
    <t>Đoan</t>
  </si>
  <si>
    <t>64DCDB3142</t>
  </si>
  <si>
    <t>64DCDB3079</t>
  </si>
  <si>
    <t>64DCDB3091</t>
  </si>
  <si>
    <t>64DCDB3171</t>
  </si>
  <si>
    <t>64DCDB3120</t>
  </si>
  <si>
    <t>64DCDB3081</t>
  </si>
  <si>
    <t>64DCDB3112</t>
  </si>
  <si>
    <t>64DCDB3087</t>
  </si>
  <si>
    <t>64DCDB3090</t>
  </si>
  <si>
    <t>64DCDB3096</t>
  </si>
  <si>
    <t>64DCDB3109</t>
  </si>
  <si>
    <t>64DCDB3085</t>
  </si>
  <si>
    <t>Hợi</t>
  </si>
  <si>
    <t>64DCDB3094</t>
  </si>
  <si>
    <t>64DCDB3125</t>
  </si>
  <si>
    <t>64DCDB3086</t>
  </si>
  <si>
    <t>64DCDB3054</t>
  </si>
  <si>
    <t xml:space="preserve"> Hà Quốc</t>
  </si>
  <si>
    <t>64DCDB3119</t>
  </si>
  <si>
    <t>Lãm</t>
  </si>
  <si>
    <t>64DCDB3039</t>
  </si>
  <si>
    <t>64DCDB3110</t>
  </si>
  <si>
    <t>64DCDB3106</t>
  </si>
  <si>
    <t>64DCDB3033</t>
  </si>
  <si>
    <t>64DCDB3088</t>
  </si>
  <si>
    <t>64DCDB3134</t>
  </si>
  <si>
    <t xml:space="preserve"> Đặng Sỹ</t>
  </si>
  <si>
    <t>Lưu</t>
  </si>
  <si>
    <t>64DCDB3063</t>
  </si>
  <si>
    <t>64DCDB3024</t>
  </si>
  <si>
    <t xml:space="preserve"> Mẫn Văn</t>
  </si>
  <si>
    <t>64DCDB3064</t>
  </si>
  <si>
    <t>64DCDB3108</t>
  </si>
  <si>
    <t xml:space="preserve"> Trương Hoàng</t>
  </si>
  <si>
    <t>64DCDB3057</t>
  </si>
  <si>
    <t xml:space="preserve"> Vũ Như</t>
  </si>
  <si>
    <t>64DCDB3065</t>
  </si>
  <si>
    <t>64DCDB3111</t>
  </si>
  <si>
    <t xml:space="preserve"> Triệu Quang</t>
  </si>
  <si>
    <t>64DCDB3095</t>
  </si>
  <si>
    <t>64DCDB3102</t>
  </si>
  <si>
    <t>64DCDB3132</t>
  </si>
  <si>
    <t xml:space="preserve"> Vũ Mạnh</t>
  </si>
  <si>
    <t>64DCDB3099</t>
  </si>
  <si>
    <t>64DCDB3083</t>
  </si>
  <si>
    <t>64DCDB3104</t>
  </si>
  <si>
    <t xml:space="preserve"> Đinh Minh</t>
  </si>
  <si>
    <t>64DCDB3098</t>
  </si>
  <si>
    <t xml:space="preserve"> Lý Hoàng</t>
  </si>
  <si>
    <t>64DCDB3089</t>
  </si>
  <si>
    <t>Thóa</t>
  </si>
  <si>
    <t>64DCDB3105</t>
  </si>
  <si>
    <t>64DCDB3162</t>
  </si>
  <si>
    <t>64DCDB03</t>
  </si>
  <si>
    <t>64DCDB3167</t>
  </si>
  <si>
    <t>64DCDB3115</t>
  </si>
  <si>
    <t xml:space="preserve"> Thân Văn</t>
  </si>
  <si>
    <t>64DCDB3161</t>
  </si>
  <si>
    <t>64DCDB3163</t>
  </si>
  <si>
    <t>64DCDB3157</t>
  </si>
  <si>
    <t>64DCDB3143</t>
  </si>
  <si>
    <t>64DCDB3124</t>
  </si>
  <si>
    <t>64DCDB3170</t>
  </si>
  <si>
    <t xml:space="preserve"> Phạm Bình</t>
  </si>
  <si>
    <t>64DCDB3145</t>
  </si>
  <si>
    <t>Đôi</t>
  </si>
  <si>
    <t>64DCCA3097</t>
  </si>
  <si>
    <t xml:space="preserve"> Đặng Minh</t>
  </si>
  <si>
    <t>64DCDB3150</t>
  </si>
  <si>
    <t>64DCDB3126</t>
  </si>
  <si>
    <t xml:space="preserve"> Lê Tràng</t>
  </si>
  <si>
    <t>64DCDB3140</t>
  </si>
  <si>
    <t>64DCDB3153</t>
  </si>
  <si>
    <t>64DCDB3155</t>
  </si>
  <si>
    <t xml:space="preserve"> Ngô Huy</t>
  </si>
  <si>
    <t>64DCDB3152</t>
  </si>
  <si>
    <t>64DCDB3118</t>
  </si>
  <si>
    <t xml:space="preserve"> Phùng Trọng</t>
  </si>
  <si>
    <t>64DCDB3166</t>
  </si>
  <si>
    <t>64DCDB3147</t>
  </si>
  <si>
    <t>64DCDB3116</t>
  </si>
  <si>
    <t>63DCDB3003</t>
  </si>
  <si>
    <t>64DCDB3169</t>
  </si>
  <si>
    <t>64DCDB3158</t>
  </si>
  <si>
    <t xml:space="preserve"> Trương Bảo</t>
  </si>
  <si>
    <t>64DCDB3149</t>
  </si>
  <si>
    <t>64DCDB3146</t>
  </si>
  <si>
    <t>64DCDB3122</t>
  </si>
  <si>
    <t>64DCDB3128</t>
  </si>
  <si>
    <t>64DCDB3130</t>
  </si>
  <si>
    <t xml:space="preserve"> Cao Ngọc</t>
  </si>
  <si>
    <t>64DCDB3168</t>
  </si>
  <si>
    <t xml:space="preserve"> Đỗ Trần</t>
  </si>
  <si>
    <t>64DCDB3114</t>
  </si>
  <si>
    <t>64DCDB3137</t>
  </si>
  <si>
    <t>64DCDB3141</t>
  </si>
  <si>
    <t>64DCDB3131</t>
  </si>
  <si>
    <t>64DCDB3136</t>
  </si>
  <si>
    <t>64DCDB3133</t>
  </si>
  <si>
    <t>64DCDB3129</t>
  </si>
  <si>
    <t>64DCDB3159</t>
  </si>
  <si>
    <t xml:space="preserve"> Hà Tuấn</t>
  </si>
  <si>
    <t>64DCDB3156</t>
  </si>
  <si>
    <t>64DCDB3164</t>
  </si>
  <si>
    <t xml:space="preserve"> Hứa Văn</t>
  </si>
  <si>
    <t>64DCDB3160</t>
  </si>
  <si>
    <t xml:space="preserve"> Phạm Đăng</t>
  </si>
  <si>
    <t>64DCDB3121</t>
  </si>
  <si>
    <t>64DCDB3144</t>
  </si>
  <si>
    <t>64DCCD3297</t>
  </si>
  <si>
    <t>64DCDB3117</t>
  </si>
  <si>
    <t>64DCDB3127</t>
  </si>
  <si>
    <t xml:space="preserve"> Hà Quang</t>
  </si>
  <si>
    <t>Vĩnh</t>
  </si>
  <si>
    <t>64DCDD3041</t>
  </si>
  <si>
    <t>64DCDD02</t>
  </si>
  <si>
    <t>64DCDD3054</t>
  </si>
  <si>
    <t>64DCDD3045</t>
  </si>
  <si>
    <t>64DCDD3026</t>
  </si>
  <si>
    <t>64DCDD3014</t>
  </si>
  <si>
    <t>64DCDD3035</t>
  </si>
  <si>
    <t xml:space="preserve"> Tống Thanh</t>
  </si>
  <si>
    <t>64DCDD3013</t>
  </si>
  <si>
    <t>Chứ</t>
  </si>
  <si>
    <t>64DCDD3043</t>
  </si>
  <si>
    <t xml:space="preserve"> Trang Công</t>
  </si>
  <si>
    <t>64DCDD3029</t>
  </si>
  <si>
    <t>64DCDD3012</t>
  </si>
  <si>
    <t>64DCDD3009</t>
  </si>
  <si>
    <t>64DCDD3042</t>
  </si>
  <si>
    <t xml:space="preserve"> Phùng Tiến</t>
  </si>
  <si>
    <t>64DCDD3167</t>
  </si>
  <si>
    <t>64DCDD3020</t>
  </si>
  <si>
    <t>64DCDD3021</t>
  </si>
  <si>
    <t xml:space="preserve"> Hoàng Phúc</t>
  </si>
  <si>
    <t>64DCDD3003</t>
  </si>
  <si>
    <t xml:space="preserve"> Nguyễn Trần Đức</t>
  </si>
  <si>
    <t>64DCDD3019</t>
  </si>
  <si>
    <t>64DCDD3007</t>
  </si>
  <si>
    <t>64DCDD3002</t>
  </si>
  <si>
    <t>64DCDD3039</t>
  </si>
  <si>
    <t>64DCDD3008</t>
  </si>
  <si>
    <t>64DCDD3016</t>
  </si>
  <si>
    <t>64DCDD3034</t>
  </si>
  <si>
    <t>64DCDD3022</t>
  </si>
  <si>
    <t>64DCDD3024</t>
  </si>
  <si>
    <t>64DCDD3032</t>
  </si>
  <si>
    <t xml:space="preserve"> Đinh Việt</t>
  </si>
  <si>
    <t>64DCDD3037</t>
  </si>
  <si>
    <t xml:space="preserve"> Trương Trọng</t>
  </si>
  <si>
    <t>64DCDD3011</t>
  </si>
  <si>
    <t>64DCDD3063</t>
  </si>
  <si>
    <t>64DCDD3036</t>
  </si>
  <si>
    <t>64DCDD3048</t>
  </si>
  <si>
    <t>64DCDD3062</t>
  </si>
  <si>
    <t xml:space="preserve"> Phạm Thị Thúy</t>
  </si>
  <si>
    <t>64DCDD3065</t>
  </si>
  <si>
    <t>64DCDD3186</t>
  </si>
  <si>
    <t>64DCDD3006</t>
  </si>
  <si>
    <t>64DCDD3031</t>
  </si>
  <si>
    <t xml:space="preserve"> Hoàng Quang</t>
  </si>
  <si>
    <t>64DCDD3010</t>
  </si>
  <si>
    <t>64DCDD3018</t>
  </si>
  <si>
    <t>64DCDD3038</t>
  </si>
  <si>
    <t>64DCDD3194</t>
  </si>
  <si>
    <t>64DCDD3028</t>
  </si>
  <si>
    <t xml:space="preserve"> Hoàng Hồng</t>
  </si>
  <si>
    <t>64DCDD3172</t>
  </si>
  <si>
    <t>Thêm</t>
  </si>
  <si>
    <t>64DCDD3053</t>
  </si>
  <si>
    <t>64DCDD3061</t>
  </si>
  <si>
    <t>64DCDD3017</t>
  </si>
  <si>
    <t>64DCDD3044</t>
  </si>
  <si>
    <t>64DCDD3015</t>
  </si>
  <si>
    <t>64DCDD3030</t>
  </si>
  <si>
    <t>64DCDD3046</t>
  </si>
  <si>
    <t>64DCDD3050</t>
  </si>
  <si>
    <t>64DCDD3170</t>
  </si>
  <si>
    <t>64DCDD3059</t>
  </si>
  <si>
    <t xml:space="preserve"> Trịnh Duy</t>
  </si>
  <si>
    <t>64DCDD3058</t>
  </si>
  <si>
    <t>64DCDD3060</t>
  </si>
  <si>
    <t xml:space="preserve"> Tạ Kim</t>
  </si>
  <si>
    <t>64DCDD3092</t>
  </si>
  <si>
    <t>64DCDD03</t>
  </si>
  <si>
    <t>64DCDD3095</t>
  </si>
  <si>
    <t>64DCDD3068</t>
  </si>
  <si>
    <t xml:space="preserve"> Tống Đức</t>
  </si>
  <si>
    <t>64DCDD3192</t>
  </si>
  <si>
    <t>64DCDD3077</t>
  </si>
  <si>
    <t>64DCDD3072</t>
  </si>
  <si>
    <t>64DCDD3189</t>
  </si>
  <si>
    <t xml:space="preserve"> Phùng Mạnh</t>
  </si>
  <si>
    <t>64DCDD3196</t>
  </si>
  <si>
    <t xml:space="preserve"> Thiều Trung</t>
  </si>
  <si>
    <t>64DCDD3033</t>
  </si>
  <si>
    <t>64DCDD3097</t>
  </si>
  <si>
    <t xml:space="preserve"> Đoàn Đình</t>
  </si>
  <si>
    <t>64DCDD3101</t>
  </si>
  <si>
    <t>64DCDD3147</t>
  </si>
  <si>
    <t>64DCDD3087</t>
  </si>
  <si>
    <t>64DCDD3098</t>
  </si>
  <si>
    <t xml:space="preserve"> Lưu Minh</t>
  </si>
  <si>
    <t>64DCDD3130</t>
  </si>
  <si>
    <t>64DCDD3129</t>
  </si>
  <si>
    <t xml:space="preserve"> Giáp Thanh</t>
  </si>
  <si>
    <t>64DCDD3159</t>
  </si>
  <si>
    <t>64DCDD3100</t>
  </si>
  <si>
    <t xml:space="preserve"> Dương Trọng</t>
  </si>
  <si>
    <t>64DCDD3084</t>
  </si>
  <si>
    <t>64DCDD3155</t>
  </si>
  <si>
    <t>64DCDD3070</t>
  </si>
  <si>
    <t>64DCDD3200</t>
  </si>
  <si>
    <t>64DCDD3193</t>
  </si>
  <si>
    <t>64DCDD3120</t>
  </si>
  <si>
    <t>64DCDD3113</t>
  </si>
  <si>
    <t>64DCDD3141</t>
  </si>
  <si>
    <t>Khiển</t>
  </si>
  <si>
    <t>64DCDD3076</t>
  </si>
  <si>
    <t>Khởi</t>
  </si>
  <si>
    <t>64DCDD3085</t>
  </si>
  <si>
    <t>64DCDD3049</t>
  </si>
  <si>
    <t>64DCDD3150</t>
  </si>
  <si>
    <t xml:space="preserve"> Đoàn Hữu</t>
  </si>
  <si>
    <t>64DCDD3079</t>
  </si>
  <si>
    <t>64DCDD3161</t>
  </si>
  <si>
    <t>64DCDD3175</t>
  </si>
  <si>
    <t xml:space="preserve"> Cồ Triệu</t>
  </si>
  <si>
    <t>64DCCA3040</t>
  </si>
  <si>
    <t xml:space="preserve"> Đoàn Tiên</t>
  </si>
  <si>
    <t>64DCDD3088</t>
  </si>
  <si>
    <t>64DCDD3064</t>
  </si>
  <si>
    <t>64DCDD3166</t>
  </si>
  <si>
    <t>64DCDD3001</t>
  </si>
  <si>
    <t>64DCDD3205</t>
  </si>
  <si>
    <t xml:space="preserve"> Nguyễn Xuân Nam</t>
  </si>
  <si>
    <t>64DCDD3080</t>
  </si>
  <si>
    <t>64DCDD3105</t>
  </si>
  <si>
    <t>64DCDD3204</t>
  </si>
  <si>
    <t>64DCDD3153</t>
  </si>
  <si>
    <t xml:space="preserve"> Triệu Quốc</t>
  </si>
  <si>
    <t>64DCDD3004</t>
  </si>
  <si>
    <t>64DCDD3040</t>
  </si>
  <si>
    <t xml:space="preserve"> Trần Thị Quỳnh</t>
  </si>
  <si>
    <t>64DCDD3096</t>
  </si>
  <si>
    <t>64DCDD3073</t>
  </si>
  <si>
    <t>64DCDD3180</t>
  </si>
  <si>
    <t xml:space="preserve"> Đỗ Công</t>
  </si>
  <si>
    <t>64DCDD3094</t>
  </si>
  <si>
    <t xml:space="preserve"> Hà Khắc</t>
  </si>
  <si>
    <t>64DCDD3185</t>
  </si>
  <si>
    <t>64DCDD3198</t>
  </si>
  <si>
    <t>64DCDD3078</t>
  </si>
  <si>
    <t xml:space="preserve"> Đinh duy</t>
  </si>
  <si>
    <t>vinh</t>
  </si>
  <si>
    <t>64DCDD3089</t>
  </si>
  <si>
    <t>64DCDD3091</t>
  </si>
  <si>
    <t>Xuyên</t>
  </si>
  <si>
    <t>64DCDD3181</t>
  </si>
  <si>
    <t>64DCDD04</t>
  </si>
  <si>
    <t>64DCDD3107</t>
  </si>
  <si>
    <t>64DCDD3137</t>
  </si>
  <si>
    <t>64DCDD3195</t>
  </si>
  <si>
    <t xml:space="preserve"> Ngô Trí</t>
  </si>
  <si>
    <t>64DCDD3134</t>
  </si>
  <si>
    <t>64DCDD3197</t>
  </si>
  <si>
    <t>64DCDD3156</t>
  </si>
  <si>
    <t>64DCDD3132</t>
  </si>
  <si>
    <t>64DCDD3123</t>
  </si>
  <si>
    <t>64DCDD3119</t>
  </si>
  <si>
    <t>64DCDD3117</t>
  </si>
  <si>
    <t xml:space="preserve"> Lại Công</t>
  </si>
  <si>
    <t>64DCDD3183</t>
  </si>
  <si>
    <t>64DCDD3174</t>
  </si>
  <si>
    <t>64DCDD3144</t>
  </si>
  <si>
    <t>64DCDD3202</t>
  </si>
  <si>
    <t>64DCDD3160</t>
  </si>
  <si>
    <t>Hiến</t>
  </si>
  <si>
    <t>64DCDD3171</t>
  </si>
  <si>
    <t>64DCDD3112</t>
  </si>
  <si>
    <t>Hoàn</t>
  </si>
  <si>
    <t>64DCDD3184</t>
  </si>
  <si>
    <t>64DCDD3168</t>
  </si>
  <si>
    <t xml:space="preserve"> Đinh Duy</t>
  </si>
  <si>
    <t>64DCDD3108</t>
  </si>
  <si>
    <t>64DCDD3128</t>
  </si>
  <si>
    <t>64DCDD3110</t>
  </si>
  <si>
    <t>64DCDD3178</t>
  </si>
  <si>
    <t>64DCDD3182</t>
  </si>
  <si>
    <t xml:space="preserve"> Vũ Kim</t>
  </si>
  <si>
    <t>64DCDD3103</t>
  </si>
  <si>
    <t>64DCDD3157</t>
  </si>
  <si>
    <t>64DCDD3163</t>
  </si>
  <si>
    <t>64DCDD3188</t>
  </si>
  <si>
    <t xml:space="preserve"> Đỗ Phú</t>
  </si>
  <si>
    <t>64DCDD3116</t>
  </si>
  <si>
    <t>64DCDD3149</t>
  </si>
  <si>
    <t>64DCDD3118</t>
  </si>
  <si>
    <t>64DCDD3179</t>
  </si>
  <si>
    <t>64DCDD3135</t>
  </si>
  <si>
    <t>64DCDD3145</t>
  </si>
  <si>
    <t>64DCDD3169</t>
  </si>
  <si>
    <t>Năm</t>
  </si>
  <si>
    <t>64DCDD3203</t>
  </si>
  <si>
    <t xml:space="preserve"> Liêu Văn</t>
  </si>
  <si>
    <t>64DCDD3138</t>
  </si>
  <si>
    <t>64DCDD3125</t>
  </si>
  <si>
    <t>64DCDD3133</t>
  </si>
  <si>
    <t xml:space="preserve"> Sái Văn</t>
  </si>
  <si>
    <t>64DCDD3165</t>
  </si>
  <si>
    <t>64DCDD3102</t>
  </si>
  <si>
    <t>64DCDD3151</t>
  </si>
  <si>
    <t xml:space="preserve"> Dương Tất</t>
  </si>
  <si>
    <t>64DCDD3114</t>
  </si>
  <si>
    <t xml:space="preserve"> Phạm Trọng</t>
  </si>
  <si>
    <t>64DCDD3109</t>
  </si>
  <si>
    <t>64DCDD3127</t>
  </si>
  <si>
    <t>Thiệu</t>
  </si>
  <si>
    <t>64DCDD3104</t>
  </si>
  <si>
    <t>64DCDD3139</t>
  </si>
  <si>
    <t>64DCDD3164</t>
  </si>
  <si>
    <t>64DCDD3121</t>
  </si>
  <si>
    <t xml:space="preserve"> Dương Quang</t>
  </si>
  <si>
    <t>Tịnh</t>
  </si>
  <si>
    <t>64DCDD3140</t>
  </si>
  <si>
    <t>64DCDD3106</t>
  </si>
  <si>
    <t xml:space="preserve"> Trương Anh</t>
  </si>
  <si>
    <t>64DCDD3176</t>
  </si>
  <si>
    <t>64DCDD3115</t>
  </si>
  <si>
    <t>64DCDD3206</t>
  </si>
  <si>
    <t>64DCDD3177</t>
  </si>
  <si>
    <t xml:space="preserve"> Đỗ Quang</t>
  </si>
  <si>
    <t>Vọng</t>
  </si>
  <si>
    <t>64DCDD3148</t>
  </si>
  <si>
    <t>64DCDD3122</t>
  </si>
  <si>
    <t>Ý</t>
  </si>
  <si>
    <t>64DCDM3017</t>
  </si>
  <si>
    <t>64DCDM01</t>
  </si>
  <si>
    <t>64DCDM3016</t>
  </si>
  <si>
    <t>64DCDM3004</t>
  </si>
  <si>
    <t>64DCDM3001</t>
  </si>
  <si>
    <t>64DCDM3015</t>
  </si>
  <si>
    <t>64DCDM3008</t>
  </si>
  <si>
    <t xml:space="preserve"> Lê Hữu</t>
  </si>
  <si>
    <t>64DCDM3010</t>
  </si>
  <si>
    <t>64DCDM3024</t>
  </si>
  <si>
    <t>64DCDM3027</t>
  </si>
  <si>
    <t>64DCDM3009</t>
  </si>
  <si>
    <t>64DCDM3006</t>
  </si>
  <si>
    <t>64DCDM3025</t>
  </si>
  <si>
    <t>64DCDM3005</t>
  </si>
  <si>
    <t>Liêm</t>
  </si>
  <si>
    <t>64DCDM3003</t>
  </si>
  <si>
    <t xml:space="preserve"> Bùi Ngọc</t>
  </si>
  <si>
    <t>64DCDM3018</t>
  </si>
  <si>
    <t>64DCDM3012</t>
  </si>
  <si>
    <t xml:space="preserve"> Hồ Đăng</t>
  </si>
  <si>
    <t>64DCOT2072</t>
  </si>
  <si>
    <t>64DCDM3023</t>
  </si>
  <si>
    <t xml:space="preserve"> Trần Ánh</t>
  </si>
  <si>
    <t>64DCDM3026</t>
  </si>
  <si>
    <t>64DCDM3022</t>
  </si>
  <si>
    <t>64DCDM3011</t>
  </si>
  <si>
    <t>64DCDM3020</t>
  </si>
  <si>
    <t>64DCDM3019</t>
  </si>
  <si>
    <t>64DCDT3034</t>
  </si>
  <si>
    <t>Bạo</t>
  </si>
  <si>
    <t>64DCDT01</t>
  </si>
  <si>
    <t>64DCDT3192</t>
  </si>
  <si>
    <t xml:space="preserve"> Vũ Quỳnh</t>
  </si>
  <si>
    <t>Châu</t>
  </si>
  <si>
    <t>64DCDT3060</t>
  </si>
  <si>
    <t>64DCDT3031</t>
  </si>
  <si>
    <t xml:space="preserve"> Tô Văn</t>
  </si>
  <si>
    <t>64DCDT3040</t>
  </si>
  <si>
    <t>64DCDT3020</t>
  </si>
  <si>
    <t>64DCDT3032</t>
  </si>
  <si>
    <t>64DCDT3198</t>
  </si>
  <si>
    <t xml:space="preserve"> Lã Tiến</t>
  </si>
  <si>
    <t>64DCDT3042</t>
  </si>
  <si>
    <t xml:space="preserve"> Lê Như</t>
  </si>
  <si>
    <t>64DCDT3186</t>
  </si>
  <si>
    <t xml:space="preserve"> Lương Trọng</t>
  </si>
  <si>
    <t>64DCDT3038</t>
  </si>
  <si>
    <t xml:space="preserve"> Phạm Danh</t>
  </si>
  <si>
    <t>64DCDT3004</t>
  </si>
  <si>
    <t>64DCDT3014</t>
  </si>
  <si>
    <t xml:space="preserve"> Kiều Thị</t>
  </si>
  <si>
    <t>64DCDT3057</t>
  </si>
  <si>
    <t>64DCDT3023</t>
  </si>
  <si>
    <t>64DCDT3025</t>
  </si>
  <si>
    <t>64DCDT3204</t>
  </si>
  <si>
    <t>64DCDT3194</t>
  </si>
  <si>
    <t>64DCDT3022</t>
  </si>
  <si>
    <t xml:space="preserve"> Lý Ngọc</t>
  </si>
  <si>
    <t>64DCDT3028</t>
  </si>
  <si>
    <t>64DCDT3058</t>
  </si>
  <si>
    <t xml:space="preserve"> Nguyễn Thị Thanh</t>
  </si>
  <si>
    <t>64DCDT3182</t>
  </si>
  <si>
    <t>64DCDT3061</t>
  </si>
  <si>
    <t>64DCDT3010</t>
  </si>
  <si>
    <t>64DCDT3036</t>
  </si>
  <si>
    <t>64DCDT3003</t>
  </si>
  <si>
    <t>64DCDT3026</t>
  </si>
  <si>
    <t>64DCDT3049</t>
  </si>
  <si>
    <t xml:space="preserve"> Vũ Chí</t>
  </si>
  <si>
    <t>64DCDT3030</t>
  </si>
  <si>
    <t xml:space="preserve"> Vũ Thị Thùy</t>
  </si>
  <si>
    <t>64DCDT3053</t>
  </si>
  <si>
    <t>64DCDT3005</t>
  </si>
  <si>
    <t>64DCDT3047</t>
  </si>
  <si>
    <t>64DCDT3027</t>
  </si>
  <si>
    <t xml:space="preserve"> Lộ Thị</t>
  </si>
  <si>
    <t>64DCDT3021</t>
  </si>
  <si>
    <t xml:space="preserve"> Nguyễn Công Tuấn</t>
  </si>
  <si>
    <t>64DCDT3017</t>
  </si>
  <si>
    <t>64DCDT3062</t>
  </si>
  <si>
    <t>64DCDT3007</t>
  </si>
  <si>
    <t>64DCDT3064</t>
  </si>
  <si>
    <t xml:space="preserve"> Tạ Bùi Hoàng</t>
  </si>
  <si>
    <t>64DCDT3185</t>
  </si>
  <si>
    <t xml:space="preserve"> Lại Thanh</t>
  </si>
  <si>
    <t>64DCDT3006</t>
  </si>
  <si>
    <t xml:space="preserve"> Tô Minh</t>
  </si>
  <si>
    <t>64DCDT3197</t>
  </si>
  <si>
    <t>64DCDT3189</t>
  </si>
  <si>
    <t>64DCDT3201</t>
  </si>
  <si>
    <t>64DCDT3043</t>
  </si>
  <si>
    <t xml:space="preserve"> Ứng Hồng</t>
  </si>
  <si>
    <t>64DCDT3033</t>
  </si>
  <si>
    <t xml:space="preserve"> Nguyễn Cao</t>
  </si>
  <si>
    <t>64DCDT3035</t>
  </si>
  <si>
    <t>64DCDT3018</t>
  </si>
  <si>
    <t>64DCDT3063</t>
  </si>
  <si>
    <t>64DCDT3019</t>
  </si>
  <si>
    <t>64DCDT3055</t>
  </si>
  <si>
    <t xml:space="preserve"> Trịnh Đức</t>
  </si>
  <si>
    <t>Tín</t>
  </si>
  <si>
    <t>64DCDT3041</t>
  </si>
  <si>
    <t xml:space="preserve"> Phùng Đức</t>
  </si>
  <si>
    <t>64DCDT3039</t>
  </si>
  <si>
    <t>64DCDT3054</t>
  </si>
  <si>
    <t>64DCDT3013</t>
  </si>
  <si>
    <t>64DCDT3009</t>
  </si>
  <si>
    <t>64DCDT3075</t>
  </si>
  <si>
    <t xml:space="preserve"> Hồ Hữu Trung</t>
  </si>
  <si>
    <t>64DCDT02</t>
  </si>
  <si>
    <t>64DCDT3077</t>
  </si>
  <si>
    <t>64DCDT3136</t>
  </si>
  <si>
    <t>64DCDT3066</t>
  </si>
  <si>
    <t xml:space="preserve"> Doãn Tiến</t>
  </si>
  <si>
    <t>64DCDT3157</t>
  </si>
  <si>
    <t>64DCDT3093</t>
  </si>
  <si>
    <t xml:space="preserve"> Đặng Thị Thùy</t>
  </si>
  <si>
    <t>64DCDT3090</t>
  </si>
  <si>
    <t>64DCDT3193</t>
  </si>
  <si>
    <t>64DCDT3080</t>
  </si>
  <si>
    <t>64DCDT3125</t>
  </si>
  <si>
    <t>64DCDT3126</t>
  </si>
  <si>
    <t xml:space="preserve"> Chu Đình</t>
  </si>
  <si>
    <t>64DCDT3102</t>
  </si>
  <si>
    <t>64DCDT3172</t>
  </si>
  <si>
    <t>64DCDT3088</t>
  </si>
  <si>
    <t>64DCDT3048</t>
  </si>
  <si>
    <t xml:space="preserve"> Đào Công</t>
  </si>
  <si>
    <t>64DCDT3056</t>
  </si>
  <si>
    <t>64DCDT3087</t>
  </si>
  <si>
    <t>64DCDT3159</t>
  </si>
  <si>
    <t>64DCDT3135</t>
  </si>
  <si>
    <t>64DCDT3074</t>
  </si>
  <si>
    <t>64DCDT3160</t>
  </si>
  <si>
    <t>64DCDT3078</t>
  </si>
  <si>
    <t>64DCDT3100</t>
  </si>
  <si>
    <t xml:space="preserve"> Đặng Thị Khánh</t>
  </si>
  <si>
    <t>64DCDT3096</t>
  </si>
  <si>
    <t>64DCDT3205</t>
  </si>
  <si>
    <t>64DCDT3069</t>
  </si>
  <si>
    <t xml:space="preserve"> Trần Thùy</t>
  </si>
  <si>
    <t>64DCDT3079</t>
  </si>
  <si>
    <t>Lưỡng</t>
  </si>
  <si>
    <t>64DCDT3083</t>
  </si>
  <si>
    <t>64DCDT3207</t>
  </si>
  <si>
    <t>64DCDT3117</t>
  </si>
  <si>
    <t>64DCDT3085</t>
  </si>
  <si>
    <t>64DCDT3164</t>
  </si>
  <si>
    <t>Na</t>
  </si>
  <si>
    <t>64DCDT3153</t>
  </si>
  <si>
    <t>64DCDT3089</t>
  </si>
  <si>
    <t>64DCDT3086</t>
  </si>
  <si>
    <t>Phòng</t>
  </si>
  <si>
    <t>64DCDT3099</t>
  </si>
  <si>
    <t>64DCDT3076</t>
  </si>
  <si>
    <t xml:space="preserve"> Lê Bảo</t>
  </si>
  <si>
    <t>64DCDT3084</t>
  </si>
  <si>
    <t>64DCDT3065</t>
  </si>
  <si>
    <t xml:space="preserve"> Hoàng Trí</t>
  </si>
  <si>
    <t>64DCDT3151</t>
  </si>
  <si>
    <t>64DCDT3098</t>
  </si>
  <si>
    <t>64DCDT3139</t>
  </si>
  <si>
    <t>64DCDT3067</t>
  </si>
  <si>
    <t>Tiền</t>
  </si>
  <si>
    <t>64DCDT3134</t>
  </si>
  <si>
    <t>64DCDT3073</t>
  </si>
  <si>
    <t>Tính</t>
  </si>
  <si>
    <t>64DCDT3191</t>
  </si>
  <si>
    <t xml:space="preserve"> Nguyễn Trí</t>
  </si>
  <si>
    <t>64DCDT3146</t>
  </si>
  <si>
    <t>64DCDT3070</t>
  </si>
  <si>
    <t xml:space="preserve"> Nguyễn Doanh</t>
  </si>
  <si>
    <t>64DCDT3082</t>
  </si>
  <si>
    <t>64DCDT3187</t>
  </si>
  <si>
    <t xml:space="preserve"> Quách Công</t>
  </si>
  <si>
    <t>64DCDT3196</t>
  </si>
  <si>
    <t>64DCDT03</t>
  </si>
  <si>
    <t>64DCDT3103</t>
  </si>
  <si>
    <t xml:space="preserve"> Trần Nam</t>
  </si>
  <si>
    <t>64DCDT3143</t>
  </si>
  <si>
    <t>64DCDT3131</t>
  </si>
  <si>
    <t>Cần</t>
  </si>
  <si>
    <t>64DCDT3108</t>
  </si>
  <si>
    <t>64DCDT3168</t>
  </si>
  <si>
    <t>Chuyền</t>
  </si>
  <si>
    <t>64DCDT3163</t>
  </si>
  <si>
    <t>64DCDT3181</t>
  </si>
  <si>
    <t>64DCDT3195</t>
  </si>
  <si>
    <t>Cơ</t>
  </si>
  <si>
    <t>64DCDT3167</t>
  </si>
  <si>
    <t>64DCDT3162</t>
  </si>
  <si>
    <t>64DCDT3132</t>
  </si>
  <si>
    <t>64DCDT3121</t>
  </si>
  <si>
    <t>64DCDT3165</t>
  </si>
  <si>
    <t>64DCDT3154</t>
  </si>
  <si>
    <t xml:space="preserve"> Tống Tuấn</t>
  </si>
  <si>
    <t>64DCDT3116</t>
  </si>
  <si>
    <t>64DCDT3173</t>
  </si>
  <si>
    <t>64DCDT3176</t>
  </si>
  <si>
    <t>64DCDT3147</t>
  </si>
  <si>
    <t xml:space="preserve"> Lục Tiến</t>
  </si>
  <si>
    <t>64DCDT3174</t>
  </si>
  <si>
    <t>64DCDT3170</t>
  </si>
  <si>
    <t xml:space="preserve"> Phí Anh</t>
  </si>
  <si>
    <t>64DCDT3127</t>
  </si>
  <si>
    <t>64DCDT3105</t>
  </si>
  <si>
    <t>64DCDT3122</t>
  </si>
  <si>
    <t>64DCDT3190</t>
  </si>
  <si>
    <t>64DCDT3179</t>
  </si>
  <si>
    <t>64DCDT3109</t>
  </si>
  <si>
    <t>64DCDT3124</t>
  </si>
  <si>
    <t xml:space="preserve"> Mạc Văn</t>
  </si>
  <si>
    <t>64DCDT3107</t>
  </si>
  <si>
    <t xml:space="preserve"> Mai Thế</t>
  </si>
  <si>
    <t>64DCDT3110</t>
  </si>
  <si>
    <t xml:space="preserve"> Hồ Đức</t>
  </si>
  <si>
    <t>64DCDT3111</t>
  </si>
  <si>
    <t>64DCDT3202</t>
  </si>
  <si>
    <t xml:space="preserve"> Đoàn Duy</t>
  </si>
  <si>
    <t>64DCDT3129</t>
  </si>
  <si>
    <t xml:space="preserve"> Hoàng Tuấn</t>
  </si>
  <si>
    <t>64DCDT3171</t>
  </si>
  <si>
    <t xml:space="preserve"> Phan Bảo</t>
  </si>
  <si>
    <t>64DCDT3138</t>
  </si>
  <si>
    <t>64DCDT3155</t>
  </si>
  <si>
    <t>64DCDT3142</t>
  </si>
  <si>
    <t xml:space="preserve"> Nguyễn Thị Hoàng</t>
  </si>
  <si>
    <t>64DCDT3101</t>
  </si>
  <si>
    <t>Ngọ</t>
  </si>
  <si>
    <t>64DCDT3152</t>
  </si>
  <si>
    <t>Nhã</t>
  </si>
  <si>
    <t>64DCDT3180</t>
  </si>
  <si>
    <t>64DCDT3158</t>
  </si>
  <si>
    <t>64DCDT3114</t>
  </si>
  <si>
    <t>64DCDT3199</t>
  </si>
  <si>
    <t>64DCDT3113</t>
  </si>
  <si>
    <t xml:space="preserve"> Chu Thanh</t>
  </si>
  <si>
    <t>64DCDT3184</t>
  </si>
  <si>
    <t>64DCDT3137</t>
  </si>
  <si>
    <t xml:space="preserve"> Lương Mạnh</t>
  </si>
  <si>
    <t>64DCDT3161</t>
  </si>
  <si>
    <t xml:space="preserve"> Phạm Hữu</t>
  </si>
  <si>
    <t>Tấn</t>
  </si>
  <si>
    <t>64DCDT3177</t>
  </si>
  <si>
    <t>64DCDT3144</t>
  </si>
  <si>
    <t>64DCDT3130</t>
  </si>
  <si>
    <t>64DCDT3175</t>
  </si>
  <si>
    <t>64DCDT3115</t>
  </si>
  <si>
    <t>64DCDT3106</t>
  </si>
  <si>
    <t>64DCDT3128</t>
  </si>
  <si>
    <t xml:space="preserve"> Trương Quỳnh</t>
  </si>
  <si>
    <t>64DCDT3148</t>
  </si>
  <si>
    <t>Trắc</t>
  </si>
  <si>
    <t>64DCDT3120</t>
  </si>
  <si>
    <t>64DCDT3208</t>
  </si>
  <si>
    <t xml:space="preserve"> Ngô Thành</t>
  </si>
  <si>
    <t>64DCDT3104</t>
  </si>
  <si>
    <t>64DCDT3149</t>
  </si>
  <si>
    <t xml:space="preserve"> Đặng Cao</t>
  </si>
  <si>
    <t>64DCKT3044</t>
  </si>
  <si>
    <t xml:space="preserve"> Đặng Thị Quỳnh</t>
  </si>
  <si>
    <t>64DCKT04</t>
  </si>
  <si>
    <t>64DCKT2053</t>
  </si>
  <si>
    <t>64DCKT3028</t>
  </si>
  <si>
    <t xml:space="preserve"> Vũ Thị Việt</t>
  </si>
  <si>
    <t>64DCKT3068</t>
  </si>
  <si>
    <t>Dịu</t>
  </si>
  <si>
    <t>64DCKT3030</t>
  </si>
  <si>
    <t xml:space="preserve"> Đào Thị Thuỳ</t>
  </si>
  <si>
    <t>64DCKT1031</t>
  </si>
  <si>
    <t>64DCKT3019</t>
  </si>
  <si>
    <t>Gấm</t>
  </si>
  <si>
    <t>64DCKT3053</t>
  </si>
  <si>
    <t xml:space="preserve"> Dương Thị</t>
  </si>
  <si>
    <t>64DCKT3021</t>
  </si>
  <si>
    <t>64DCKT3029</t>
  </si>
  <si>
    <t>64DCKT3066</t>
  </si>
  <si>
    <t>64DCKT3051</t>
  </si>
  <si>
    <t>64DCKT3011</t>
  </si>
  <si>
    <t>64DCKT3040</t>
  </si>
  <si>
    <t>64DCKT3046</t>
  </si>
  <si>
    <t>64DCKT3079</t>
  </si>
  <si>
    <t>64DCKT3027</t>
  </si>
  <si>
    <t xml:space="preserve"> Mai Thị Như</t>
  </si>
  <si>
    <t>64DCKT3048</t>
  </si>
  <si>
    <t>64DCKT3014</t>
  </si>
  <si>
    <t xml:space="preserve"> Lê Khánh</t>
  </si>
  <si>
    <t>64DCKT3017</t>
  </si>
  <si>
    <t xml:space="preserve"> Doãn Thị Thu</t>
  </si>
  <si>
    <t>64DCKT3069</t>
  </si>
  <si>
    <t>64DCKT2110</t>
  </si>
  <si>
    <t xml:space="preserve"> Đỗ Khánh</t>
  </si>
  <si>
    <t>64DCKT3026</t>
  </si>
  <si>
    <t>64DCKT3047</t>
  </si>
  <si>
    <t xml:space="preserve"> Nguyễn Thị Quỳnh</t>
  </si>
  <si>
    <t>64DCKT3034</t>
  </si>
  <si>
    <t>64DCKT3015</t>
  </si>
  <si>
    <t xml:space="preserve"> Cao Phương</t>
  </si>
  <si>
    <t>64DCKT3010</t>
  </si>
  <si>
    <t>64DCKT3013</t>
  </si>
  <si>
    <t>Lét</t>
  </si>
  <si>
    <t>64DCKT3064</t>
  </si>
  <si>
    <t xml:space="preserve"> Lê Thị Nhật</t>
  </si>
  <si>
    <t>64DCKT3054</t>
  </si>
  <si>
    <t>64DCKT3036</t>
  </si>
  <si>
    <t>64DCKT3055</t>
  </si>
  <si>
    <t xml:space="preserve"> Hoàng Thị Mỹ</t>
  </si>
  <si>
    <t>64DCKT3025</t>
  </si>
  <si>
    <t>64DCKT3003</t>
  </si>
  <si>
    <t xml:space="preserve"> Kim Hương</t>
  </si>
  <si>
    <t>64DCKT3078</t>
  </si>
  <si>
    <t>64DCKT3008</t>
  </si>
  <si>
    <t>Mơ</t>
  </si>
  <si>
    <t>64DCKT3022</t>
  </si>
  <si>
    <t>64DCKT3006</t>
  </si>
  <si>
    <t xml:space="preserve"> Tạ Thùy</t>
  </si>
  <si>
    <t>64DCKT2077</t>
  </si>
  <si>
    <t>64DCKT3002</t>
  </si>
  <si>
    <t>64DCKT3049</t>
  </si>
  <si>
    <t xml:space="preserve"> Bùi Thị Minh</t>
  </si>
  <si>
    <t>64DCKT2078</t>
  </si>
  <si>
    <t>Nhài</t>
  </si>
  <si>
    <t>64DCKT3031</t>
  </si>
  <si>
    <t>64DCKT3018</t>
  </si>
  <si>
    <t>64DCKT2125</t>
  </si>
  <si>
    <t>64DCKT3035</t>
  </si>
  <si>
    <t>64DCKT3061</t>
  </si>
  <si>
    <t xml:space="preserve"> Phạm Thúy</t>
  </si>
  <si>
    <t>64DCKT3052</t>
  </si>
  <si>
    <t xml:space="preserve"> Lê Linh</t>
  </si>
  <si>
    <t>64DCKT3004</t>
  </si>
  <si>
    <t>64DCKT3062</t>
  </si>
  <si>
    <t xml:space="preserve"> Vũ Thị Phương</t>
  </si>
  <si>
    <t>64DCKT3024</t>
  </si>
  <si>
    <t>64DCKT3020</t>
  </si>
  <si>
    <t>64DCKT3056</t>
  </si>
  <si>
    <t>64DCKT2039</t>
  </si>
  <si>
    <t>64DCKT3077</t>
  </si>
  <si>
    <t>64DCKT3083</t>
  </si>
  <si>
    <t>64DCKT3041</t>
  </si>
  <si>
    <t xml:space="preserve"> Phạm Thị Quỳnh</t>
  </si>
  <si>
    <t>64DCKT3058</t>
  </si>
  <si>
    <t xml:space="preserve"> Trịnh Hoài</t>
  </si>
  <si>
    <t>64DCKT3005</t>
  </si>
  <si>
    <t xml:space="preserve"> Đỗ Cẩm</t>
  </si>
  <si>
    <t>64DCKT3009</t>
  </si>
  <si>
    <t>64DCKT3038</t>
  </si>
  <si>
    <t>64DCKT3050</t>
  </si>
  <si>
    <t>64DCKT3032</t>
  </si>
  <si>
    <t>Vi</t>
  </si>
  <si>
    <t>64DCKT3039</t>
  </si>
  <si>
    <t>64DCKT3063</t>
  </si>
  <si>
    <t xml:space="preserve"> Trần Thị Hải</t>
  </si>
  <si>
    <t>64DCKT3094</t>
  </si>
  <si>
    <t xml:space="preserve"> Vương Thị Ngọc</t>
  </si>
  <si>
    <t>64DCKT05</t>
  </si>
  <si>
    <t>64DCKT3060</t>
  </si>
  <si>
    <t>64DCKT3116</t>
  </si>
  <si>
    <t>64DCKT3108</t>
  </si>
  <si>
    <t>64DCKT3087</t>
  </si>
  <si>
    <t>64DCKT3092</t>
  </si>
  <si>
    <t>64DCKT3114</t>
  </si>
  <si>
    <t>64DCKT3042</t>
  </si>
  <si>
    <t>64DCKT3043</t>
  </si>
  <si>
    <t xml:space="preserve"> Lại Thị Thuý</t>
  </si>
  <si>
    <t>64DCKT3085</t>
  </si>
  <si>
    <t xml:space="preserve"> Đào Trọng</t>
  </si>
  <si>
    <t>64DCKT3045</t>
  </si>
  <si>
    <t xml:space="preserve"> Trần Thị Diệu</t>
  </si>
  <si>
    <t>64DCKT3110</t>
  </si>
  <si>
    <t>64DCKT3123</t>
  </si>
  <si>
    <t>64DCKT3071</t>
  </si>
  <si>
    <t>64DCKT3075</t>
  </si>
  <si>
    <t xml:space="preserve"> Phạm Sỹ Tuấn</t>
  </si>
  <si>
    <t>64DCKT3296</t>
  </si>
  <si>
    <t>Hợp</t>
  </si>
  <si>
    <t>64DCKT3086</t>
  </si>
  <si>
    <t>64DCKT3070</t>
  </si>
  <si>
    <t>64DCKT3090</t>
  </si>
  <si>
    <t xml:space="preserve"> Dương Thanh</t>
  </si>
  <si>
    <t>64DCKT3033</t>
  </si>
  <si>
    <t xml:space="preserve"> Đinh Thu</t>
  </si>
  <si>
    <t>64DCKT3037</t>
  </si>
  <si>
    <t>64DCKT3074</t>
  </si>
  <si>
    <t>64DCKT3081</t>
  </si>
  <si>
    <t>64DCKT3103</t>
  </si>
  <si>
    <t xml:space="preserve"> Tạ Thị Lan</t>
  </si>
  <si>
    <t>64DCKT3102</t>
  </si>
  <si>
    <t>64DCKT3115</t>
  </si>
  <si>
    <t>64DCKT3089</t>
  </si>
  <si>
    <t>64DCKT3120</t>
  </si>
  <si>
    <t xml:space="preserve"> Bùi Thùy</t>
  </si>
  <si>
    <t>64DCKT3124</t>
  </si>
  <si>
    <t>64DCKT3111</t>
  </si>
  <si>
    <t xml:space="preserve"> Trần Thị Mỹ</t>
  </si>
  <si>
    <t>64DCKT3106</t>
  </si>
  <si>
    <t>64DCKT3059</t>
  </si>
  <si>
    <t>64DCKT3084</t>
  </si>
  <si>
    <t xml:space="preserve"> Lê Hồng Bảo</t>
  </si>
  <si>
    <t>64DCKT3117</t>
  </si>
  <si>
    <t>64DCKT3099</t>
  </si>
  <si>
    <t>Nhàn</t>
  </si>
  <si>
    <t>64DCKT3112</t>
  </si>
  <si>
    <t>64DCKT3122</t>
  </si>
  <si>
    <t xml:space="preserve"> Lại Thị Tuyết</t>
  </si>
  <si>
    <t>64DCKT3088</t>
  </si>
  <si>
    <t xml:space="preserve"> Dương Thị Kiều</t>
  </si>
  <si>
    <t>64DCKT3073</t>
  </si>
  <si>
    <t>64DCKT3012</t>
  </si>
  <si>
    <t>64DCKT3105</t>
  </si>
  <si>
    <t>64DCKT3067</t>
  </si>
  <si>
    <t>64DCKT3076</t>
  </si>
  <si>
    <t>64DCKT3104</t>
  </si>
  <si>
    <t>64DCKT3107</t>
  </si>
  <si>
    <t>Sen</t>
  </si>
  <si>
    <t>64DCKT3016</t>
  </si>
  <si>
    <t>64DCKT3057</t>
  </si>
  <si>
    <t>64DCKT3101</t>
  </si>
  <si>
    <t xml:space="preserve"> Đỗ Thị Đài</t>
  </si>
  <si>
    <t>64DCKT3113</t>
  </si>
  <si>
    <t>64DCKT3109</t>
  </si>
  <si>
    <t>64DCKT3299</t>
  </si>
  <si>
    <t>64DCKT3095</t>
  </si>
  <si>
    <t>64DCKT3097</t>
  </si>
  <si>
    <t>64DCKT3125</t>
  </si>
  <si>
    <t xml:space="preserve"> Hoàng Thị Quỳnh</t>
  </si>
  <si>
    <t>64DCKT06</t>
  </si>
  <si>
    <t>64DCKT3229</t>
  </si>
  <si>
    <t xml:space="preserve"> Ngô Thị Phương</t>
  </si>
  <si>
    <t>64DCKT3251</t>
  </si>
  <si>
    <t>64DCKT3137</t>
  </si>
  <si>
    <t>64DCKT3204</t>
  </si>
  <si>
    <t>64DCKT3194</t>
  </si>
  <si>
    <t xml:space="preserve"> Ngô Thị Ngọc</t>
  </si>
  <si>
    <t>64DCKT3177</t>
  </si>
  <si>
    <t>64DCKT3230</t>
  </si>
  <si>
    <t>64DCKT3266</t>
  </si>
  <si>
    <t xml:space="preserve"> Lại Minh</t>
  </si>
  <si>
    <t>64DCKT3170</t>
  </si>
  <si>
    <t xml:space="preserve"> Đào Thị Thanh</t>
  </si>
  <si>
    <t>64DCKT3147</t>
  </si>
  <si>
    <t>64DCKT3241</t>
  </si>
  <si>
    <t xml:space="preserve"> Vương Trọng</t>
  </si>
  <si>
    <t>64DCKT3185</t>
  </si>
  <si>
    <t>64DCKT3138</t>
  </si>
  <si>
    <t>64DCKT3265</t>
  </si>
  <si>
    <t>64DCKT3211</t>
  </si>
  <si>
    <t xml:space="preserve"> Phạm Thu</t>
  </si>
  <si>
    <t>64DCKT3134</t>
  </si>
  <si>
    <t>64DCKT3245</t>
  </si>
  <si>
    <t>64DCKT3223</t>
  </si>
  <si>
    <t xml:space="preserve"> Lê Thị Ngọc</t>
  </si>
  <si>
    <t>64DCKT3118</t>
  </si>
  <si>
    <t>64DCKT3130</t>
  </si>
  <si>
    <t xml:space="preserve"> Cao Thị Thảo</t>
  </si>
  <si>
    <t>64DCKT3206</t>
  </si>
  <si>
    <t xml:space="preserve"> Nguyễn Thị Hoài</t>
  </si>
  <si>
    <t>64DCKT3238</t>
  </si>
  <si>
    <t xml:space="preserve"> Nguyễn Thị Mỹ</t>
  </si>
  <si>
    <t>64DCKT3267</t>
  </si>
  <si>
    <t xml:space="preserve"> NguyễnThị Khánh</t>
  </si>
  <si>
    <t>64DCKT3135</t>
  </si>
  <si>
    <t xml:space="preserve"> Nguyễn Thị Ly</t>
  </si>
  <si>
    <t>64DCKT3155</t>
  </si>
  <si>
    <t xml:space="preserve"> Đới Thanh</t>
  </si>
  <si>
    <t>64DCKT3126</t>
  </si>
  <si>
    <t>64DCKT3261</t>
  </si>
  <si>
    <t>64DCKT3205</t>
  </si>
  <si>
    <t xml:space="preserve"> Tống Thị</t>
  </si>
  <si>
    <t>64DCKT3200</t>
  </si>
  <si>
    <t>64DCKT3132</t>
  </si>
  <si>
    <t>64DCKT3163</t>
  </si>
  <si>
    <t>Nhuần</t>
  </si>
  <si>
    <t>64DCKT3158</t>
  </si>
  <si>
    <t xml:space="preserve"> Nguyễn Thị Tuyết</t>
  </si>
  <si>
    <t>64DCKT3154</t>
  </si>
  <si>
    <t>64DCKT3140</t>
  </si>
  <si>
    <t xml:space="preserve"> Đào Thị Ngọc</t>
  </si>
  <si>
    <t>64DCKT3198</t>
  </si>
  <si>
    <t xml:space="preserve"> Khuất Thị</t>
  </si>
  <si>
    <t>64DCKT3219</t>
  </si>
  <si>
    <t>64DCKT3235</t>
  </si>
  <si>
    <t>Phóng</t>
  </si>
  <si>
    <t>64DCKT3304</t>
  </si>
  <si>
    <t>64DCKT3190</t>
  </si>
  <si>
    <t>64DCKT3119</t>
  </si>
  <si>
    <t>Son</t>
  </si>
  <si>
    <t>64DCKT3165</t>
  </si>
  <si>
    <t>64DCKT3127</t>
  </si>
  <si>
    <t xml:space="preserve"> Lê Thị Phương</t>
  </si>
  <si>
    <t>64DCKT3121</t>
  </si>
  <si>
    <t xml:space="preserve"> Mai Thị Phương</t>
  </si>
  <si>
    <t>64DCKT3164</t>
  </si>
  <si>
    <t>64DCKT3179</t>
  </si>
  <si>
    <t xml:space="preserve"> Nghiêm Thị</t>
  </si>
  <si>
    <t>64DCKT3129</t>
  </si>
  <si>
    <t>64DCKT3136</t>
  </si>
  <si>
    <t>64DCKT3131</t>
  </si>
  <si>
    <t xml:space="preserve"> Cao Vũ</t>
  </si>
  <si>
    <t>64DCKT3145</t>
  </si>
  <si>
    <t>64DCKT3157</t>
  </si>
  <si>
    <t>64DCKT3228</t>
  </si>
  <si>
    <t>64DCKT3171</t>
  </si>
  <si>
    <t>64DCKT3221</t>
  </si>
  <si>
    <t xml:space="preserve"> Đinh Thị Lan</t>
  </si>
  <si>
    <t>64DCKT07</t>
  </si>
  <si>
    <t>64DCKT3178</t>
  </si>
  <si>
    <t xml:space="preserve"> Phạm Thị Vân</t>
  </si>
  <si>
    <t>64DCKT3168</t>
  </si>
  <si>
    <t>64DCKT3208</t>
  </si>
  <si>
    <t xml:space="preserve"> Lê Thị Thùy</t>
  </si>
  <si>
    <t>64DCKT3250</t>
  </si>
  <si>
    <t>64DCKT3269</t>
  </si>
  <si>
    <t>64DCKT3174</t>
  </si>
  <si>
    <t>64DCKT3259</t>
  </si>
  <si>
    <t xml:space="preserve"> Lê Thu</t>
  </si>
  <si>
    <t>64DCKT3193</t>
  </si>
  <si>
    <t>64DCKT3161</t>
  </si>
  <si>
    <t>64DCKT3209</t>
  </si>
  <si>
    <t xml:space="preserve"> Hoàng Mỹ</t>
  </si>
  <si>
    <t>64DCKT3263</t>
  </si>
  <si>
    <t>64DCKT3253</t>
  </si>
  <si>
    <t>64DCKT3306</t>
  </si>
  <si>
    <t xml:space="preserve"> Nguyễn Đinh</t>
  </si>
  <si>
    <t>64DCKT3139</t>
  </si>
  <si>
    <t>64DCKT3255</t>
  </si>
  <si>
    <t>64DCKT3195</t>
  </si>
  <si>
    <t>64DCKT3152</t>
  </si>
  <si>
    <t xml:space="preserve"> Trần Thảo</t>
  </si>
  <si>
    <t>64DCKT3217</t>
  </si>
  <si>
    <t>64DCKT3143</t>
  </si>
  <si>
    <t>Lành</t>
  </si>
  <si>
    <t>64DCKT3199</t>
  </si>
  <si>
    <t xml:space="preserve"> Bùi Bích</t>
  </si>
  <si>
    <t>64DCKT3146</t>
  </si>
  <si>
    <t xml:space="preserve"> Đỗ Thùy</t>
  </si>
  <si>
    <t>64DCKT3196</t>
  </si>
  <si>
    <t>64DCKT3220</t>
  </si>
  <si>
    <t>64DCKT3300</t>
  </si>
  <si>
    <t>64DCKT3232</t>
  </si>
  <si>
    <t>64DCKT3227</t>
  </si>
  <si>
    <t>64DCKT3257</t>
  </si>
  <si>
    <t>64DCKT3189</t>
  </si>
  <si>
    <t>Ngoan</t>
  </si>
  <si>
    <t>64DCKT3225</t>
  </si>
  <si>
    <t>64DCKT3298</t>
  </si>
  <si>
    <t>64DCKT3197</t>
  </si>
  <si>
    <t xml:space="preserve"> Bùi Kim</t>
  </si>
  <si>
    <t>Phụng</t>
  </si>
  <si>
    <t>64DCKT3268</t>
  </si>
  <si>
    <t xml:space="preserve"> hoàng thu</t>
  </si>
  <si>
    <t>phương</t>
  </si>
  <si>
    <t>64DCKT3186</t>
  </si>
  <si>
    <t xml:space="preserve"> Lý Thị</t>
  </si>
  <si>
    <t>64DCKT3176</t>
  </si>
  <si>
    <t>64DCKT3169</t>
  </si>
  <si>
    <t xml:space="preserve"> Đào Quang</t>
  </si>
  <si>
    <t>64DCKT3187</t>
  </si>
  <si>
    <t xml:space="preserve"> Vũ Thị Hồng</t>
  </si>
  <si>
    <t>64DCKT3141</t>
  </si>
  <si>
    <t>64DCKT3149</t>
  </si>
  <si>
    <t xml:space="preserve"> Trần Hoài</t>
  </si>
  <si>
    <t>64DCKT3262</t>
  </si>
  <si>
    <t>64DCKT3202</t>
  </si>
  <si>
    <t>64DCKT3175</t>
  </si>
  <si>
    <t>64DCKT3305</t>
  </si>
  <si>
    <t>64DCKT3144</t>
  </si>
  <si>
    <t xml:space="preserve"> Lê Thị Huyền</t>
  </si>
  <si>
    <t>64DCKT3188</t>
  </si>
  <si>
    <t>64DCKT3167</t>
  </si>
  <si>
    <t>64DCKT3166</t>
  </si>
  <si>
    <t>64DCKT3226</t>
  </si>
  <si>
    <t xml:space="preserve"> Phạm Thị Huyền</t>
  </si>
  <si>
    <t>64DCKT3247</t>
  </si>
  <si>
    <t xml:space="preserve"> phan thị huyền</t>
  </si>
  <si>
    <t>trang</t>
  </si>
  <si>
    <t>64DCKT3182</t>
  </si>
  <si>
    <t>64DCKT3254</t>
  </si>
  <si>
    <t>64DCKT3142</t>
  </si>
  <si>
    <t xml:space="preserve"> Mạc Quốc</t>
  </si>
  <si>
    <t>64DCKT3156</t>
  </si>
  <si>
    <t>64DCKT3180</t>
  </si>
  <si>
    <t>64DCKT3249</t>
  </si>
  <si>
    <t>64DCKT3264</t>
  </si>
  <si>
    <t xml:space="preserve"> Hoàng Phương</t>
  </si>
  <si>
    <t>64DCKT08</t>
  </si>
  <si>
    <t>64DCKT3281</t>
  </si>
  <si>
    <t>64DCKT3181</t>
  </si>
  <si>
    <t xml:space="preserve"> Nguyễn Mai</t>
  </si>
  <si>
    <t>64DCKT3273</t>
  </si>
  <si>
    <t>64DCKT3203</t>
  </si>
  <si>
    <t xml:space="preserve"> Phan Thị Khánh</t>
  </si>
  <si>
    <t>64DCKT3244</t>
  </si>
  <si>
    <t>64DCKT3297</t>
  </si>
  <si>
    <t xml:space="preserve"> Lại Thị Thùy</t>
  </si>
  <si>
    <t>64DCKT3293</t>
  </si>
  <si>
    <t xml:space="preserve"> Đặng Hương</t>
  </si>
  <si>
    <t>64DCKT3292</t>
  </si>
  <si>
    <t>Hai</t>
  </si>
  <si>
    <t>64DCKT3302</t>
  </si>
  <si>
    <t>64DCKT3191</t>
  </si>
  <si>
    <t>64DCKT3256</t>
  </si>
  <si>
    <t>64DCKT3148</t>
  </si>
  <si>
    <t xml:space="preserve"> Nguyễn Ngô Minh</t>
  </si>
  <si>
    <t>64DCKT3284</t>
  </si>
  <si>
    <t xml:space="preserve"> Nguyễn Thị Xuân</t>
  </si>
  <si>
    <t>64DCKT3183</t>
  </si>
  <si>
    <t>64DCKT3210</t>
  </si>
  <si>
    <t>64DCKT3272</t>
  </si>
  <si>
    <t>64DCKT3289</t>
  </si>
  <si>
    <t xml:space="preserve"> trương huy</t>
  </si>
  <si>
    <t>khánh</t>
  </si>
  <si>
    <t>64DCKT3270</t>
  </si>
  <si>
    <t>Kiểm</t>
  </si>
  <si>
    <t>64DCKT3243</t>
  </si>
  <si>
    <t>64DCKT3280</t>
  </si>
  <si>
    <t xml:space="preserve"> Cao Thị Quỳnh</t>
  </si>
  <si>
    <t>64DCKT3288</t>
  </si>
  <si>
    <t xml:space="preserve"> Đinh Phương</t>
  </si>
  <si>
    <t>64DCKT3274</t>
  </si>
  <si>
    <t>64DCKT3282</t>
  </si>
  <si>
    <t>64DCKT3184</t>
  </si>
  <si>
    <t>64DCKT1047</t>
  </si>
  <si>
    <t xml:space="preserve"> Trần Thị Kim</t>
  </si>
  <si>
    <t>64DCKT3278</t>
  </si>
  <si>
    <t>64DCKT3237</t>
  </si>
  <si>
    <t>64DCKT3240</t>
  </si>
  <si>
    <t>Nương</t>
  </si>
  <si>
    <t>64DCKT3212</t>
  </si>
  <si>
    <t xml:space="preserve"> Đặng Thị Thu</t>
  </si>
  <si>
    <t>64DCKT3151</t>
  </si>
  <si>
    <t>64DCKT3276</t>
  </si>
  <si>
    <t>64DCKT3290</t>
  </si>
  <si>
    <t>64DCKT3242</t>
  </si>
  <si>
    <t xml:space="preserve"> Võ Minh</t>
  </si>
  <si>
    <t>64DCKT3173</t>
  </si>
  <si>
    <t>64DCKT3224</t>
  </si>
  <si>
    <t xml:space="preserve"> Phạm Hồng</t>
  </si>
  <si>
    <t>64DCKT3283</t>
  </si>
  <si>
    <t>64DCKT3207</t>
  </si>
  <si>
    <t>64DCKT3275</t>
  </si>
  <si>
    <t>64DCKT3291</t>
  </si>
  <si>
    <t>64DCKT3285</t>
  </si>
  <si>
    <t>64DCKT3246</t>
  </si>
  <si>
    <t>64DCKT3160</t>
  </si>
  <si>
    <t xml:space="preserve"> Nguyễn Thị Thương</t>
  </si>
  <si>
    <t>64DCKT3201</t>
  </si>
  <si>
    <t>64DCKT3153</t>
  </si>
  <si>
    <t>64DCKT3150</t>
  </si>
  <si>
    <t xml:space="preserve"> Đỗ Thị Quỳnh</t>
  </si>
  <si>
    <t>64DCKT3233</t>
  </si>
  <si>
    <t xml:space="preserve"> Ngô Thị Kiều</t>
  </si>
  <si>
    <t>64DCKT3172</t>
  </si>
  <si>
    <t>64DCKT1046</t>
  </si>
  <si>
    <t xml:space="preserve"> Hứa Duy</t>
  </si>
  <si>
    <t>64DCKT3239</t>
  </si>
  <si>
    <t>64DCKT3279</t>
  </si>
  <si>
    <t>64DCKT3159</t>
  </si>
  <si>
    <t xml:space="preserve"> Ninh Thị Hải</t>
  </si>
  <si>
    <t>64DCMT3024</t>
  </si>
  <si>
    <t>64DCMT01</t>
  </si>
  <si>
    <t>64DCMT3031</t>
  </si>
  <si>
    <t xml:space="preserve"> Nguyễn Xuân Đức</t>
  </si>
  <si>
    <t>64DCMT3035</t>
  </si>
  <si>
    <t>Bộ</t>
  </si>
  <si>
    <t>64DCMT3019</t>
  </si>
  <si>
    <t>64DCMT3029</t>
  </si>
  <si>
    <t xml:space="preserve"> Đỗ Việt</t>
  </si>
  <si>
    <t>64DCMT3020</t>
  </si>
  <si>
    <t>64DCMT3008</t>
  </si>
  <si>
    <t xml:space="preserve"> Đoàn Đăng</t>
  </si>
  <si>
    <t>64DCMT3037</t>
  </si>
  <si>
    <t>64DCMT3028</t>
  </si>
  <si>
    <t>64DCMT3023</t>
  </si>
  <si>
    <t xml:space="preserve"> Cao Thái</t>
  </si>
  <si>
    <t>64DCMT3018</t>
  </si>
  <si>
    <t xml:space="preserve"> Võ Quang Nhật</t>
  </si>
  <si>
    <t>64DCMT3003</t>
  </si>
  <si>
    <t>64DCMT3005</t>
  </si>
  <si>
    <t>64DCMT3030</t>
  </si>
  <si>
    <t>64DCTH3145</t>
  </si>
  <si>
    <t xml:space="preserve"> Lương Đức</t>
  </si>
  <si>
    <t>64DCMT3022</t>
  </si>
  <si>
    <t>64DCMT3026</t>
  </si>
  <si>
    <t>Quá</t>
  </si>
  <si>
    <t>64DCMT3034</t>
  </si>
  <si>
    <t>Quản</t>
  </si>
  <si>
    <t>64DCMT3021</t>
  </si>
  <si>
    <t>64DCMT3014</t>
  </si>
  <si>
    <t>64DCMT3011</t>
  </si>
  <si>
    <t>64DCMT3036</t>
  </si>
  <si>
    <t>64DCMT3033</t>
  </si>
  <si>
    <t xml:space="preserve"> Bùi Thành</t>
  </si>
  <si>
    <t>64DCMT3015</t>
  </si>
  <si>
    <t>64DCMT3012</t>
  </si>
  <si>
    <t>64DCMT3004</t>
  </si>
  <si>
    <t>64DCMT3038</t>
  </si>
  <si>
    <t>64DCMX2001</t>
  </si>
  <si>
    <t xml:space="preserve"> Trần Khánh</t>
  </si>
  <si>
    <t>64DCMX02</t>
  </si>
  <si>
    <t>64DCMX3004</t>
  </si>
  <si>
    <t xml:space="preserve"> Phạm Sĩ</t>
  </si>
  <si>
    <t>64DCMX3005</t>
  </si>
  <si>
    <t>Ba</t>
  </si>
  <si>
    <t>64DCMX2002</t>
  </si>
  <si>
    <t xml:space="preserve"> Nguyễn Thọ</t>
  </si>
  <si>
    <t>64DCMX3020</t>
  </si>
  <si>
    <t>Chín</t>
  </si>
  <si>
    <t>64DCMX2003</t>
  </si>
  <si>
    <t>64DCMX3016</t>
  </si>
  <si>
    <t>64DCMX2004</t>
  </si>
  <si>
    <t>64DCMX3069</t>
  </si>
  <si>
    <t>64DCMX3012</t>
  </si>
  <si>
    <t>64DCMX3040</t>
  </si>
  <si>
    <t>64DCMX3028</t>
  </si>
  <si>
    <t>64DCMX3036</t>
  </si>
  <si>
    <t>Đài</t>
  </si>
  <si>
    <t>64DCMX3029</t>
  </si>
  <si>
    <t>64DCMX3024</t>
  </si>
  <si>
    <t xml:space="preserve"> Phạm Việt</t>
  </si>
  <si>
    <t>64DCMX3009</t>
  </si>
  <si>
    <t>64DCMX2005</t>
  </si>
  <si>
    <t>64DCMX2006</t>
  </si>
  <si>
    <t>64DCMX3025</t>
  </si>
  <si>
    <t>64DCMX3003</t>
  </si>
  <si>
    <t>64DCMX3007</t>
  </si>
  <si>
    <t>64DCMX2007</t>
  </si>
  <si>
    <t>64DCMX3031</t>
  </si>
  <si>
    <t>64DCMX3001</t>
  </si>
  <si>
    <t>64DCMX3002</t>
  </si>
  <si>
    <t>64DCMX3021</t>
  </si>
  <si>
    <t>64DCMX3027</t>
  </si>
  <si>
    <t>64DCMX3044</t>
  </si>
  <si>
    <t>64DCMX3006</t>
  </si>
  <si>
    <t>64DCMX3023</t>
  </si>
  <si>
    <t xml:space="preserve"> Hoàng Công</t>
  </si>
  <si>
    <t>64DCMX3038</t>
  </si>
  <si>
    <t>64DCMX3015</t>
  </si>
  <si>
    <t>Thiết</t>
  </si>
  <si>
    <t>64DCMX3037</t>
  </si>
  <si>
    <t>Thời</t>
  </si>
  <si>
    <t>64DCMX3042</t>
  </si>
  <si>
    <t xml:space="preserve"> Trần Nho</t>
  </si>
  <si>
    <t>64DCMX3026</t>
  </si>
  <si>
    <t>64DCMX3039</t>
  </si>
  <si>
    <t>64DCMX3032</t>
  </si>
  <si>
    <t>64DCMX3014</t>
  </si>
  <si>
    <t>64DCMX3018</t>
  </si>
  <si>
    <t>64DCMX3034</t>
  </si>
  <si>
    <t>64DCMX3033</t>
  </si>
  <si>
    <t xml:space="preserve"> Nguyễn Gia</t>
  </si>
  <si>
    <t>64DCMX3013</t>
  </si>
  <si>
    <t>64DCMX3035</t>
  </si>
  <si>
    <t>64DCMX3011</t>
  </si>
  <si>
    <t>64DCMX3072</t>
  </si>
  <si>
    <t>64DCMX03</t>
  </si>
  <si>
    <t>64DCMX3077</t>
  </si>
  <si>
    <t>Chí</t>
  </si>
  <si>
    <t>64DCMX3046</t>
  </si>
  <si>
    <t>64DCMX3066</t>
  </si>
  <si>
    <t>64DCMX3052</t>
  </si>
  <si>
    <t>Chuyên</t>
  </si>
  <si>
    <t>64DCMX3063</t>
  </si>
  <si>
    <t>64DCMX3041</t>
  </si>
  <si>
    <t>64DCMX3071</t>
  </si>
  <si>
    <t xml:space="preserve"> Hoàng Đại</t>
  </si>
  <si>
    <t>64DCMX3078</t>
  </si>
  <si>
    <t xml:space="preserve"> Trần Sơn</t>
  </si>
  <si>
    <t>64DCMX3074</t>
  </si>
  <si>
    <t xml:space="preserve"> Hoàng Khắc</t>
  </si>
  <si>
    <t>64DCMX3075</t>
  </si>
  <si>
    <t>64DCMX3048</t>
  </si>
  <si>
    <t>64DCMX3070</t>
  </si>
  <si>
    <t>64DCMX3062</t>
  </si>
  <si>
    <t>64DCMX3073</t>
  </si>
  <si>
    <t>64DCMX3065</t>
  </si>
  <si>
    <t>Hữu</t>
  </si>
  <si>
    <t>64DCMX3059</t>
  </si>
  <si>
    <t xml:space="preserve"> Dương Bảo</t>
  </si>
  <si>
    <t>64DCMX3058</t>
  </si>
  <si>
    <t>64DCMX3080</t>
  </si>
  <si>
    <t xml:space="preserve"> Chu Thế Nhật</t>
  </si>
  <si>
    <t>64DCMX2008</t>
  </si>
  <si>
    <t>64DCMX3061</t>
  </si>
  <si>
    <t xml:space="preserve"> Trương Hoài</t>
  </si>
  <si>
    <t>64DCMX3057</t>
  </si>
  <si>
    <t xml:space="preserve"> Bùi Tuyên</t>
  </si>
  <si>
    <t>64DCMX2010</t>
  </si>
  <si>
    <t xml:space="preserve"> Vũ Trọng</t>
  </si>
  <si>
    <t>64DCMX3055</t>
  </si>
  <si>
    <t>64DCMX3053</t>
  </si>
  <si>
    <t>64DCMX3045</t>
  </si>
  <si>
    <t>64DCMX2011</t>
  </si>
  <si>
    <t>64DCMX3051</t>
  </si>
  <si>
    <t>64DCMX2012</t>
  </si>
  <si>
    <t>64DCMX3076</t>
  </si>
  <si>
    <t>64DCMX3067</t>
  </si>
  <si>
    <t>Thi</t>
  </si>
  <si>
    <t>64DCMX2013</t>
  </si>
  <si>
    <t>64DCMX3043</t>
  </si>
  <si>
    <t xml:space="preserve"> Lê Tự</t>
  </si>
  <si>
    <t>64DCMX2015</t>
  </si>
  <si>
    <t xml:space="preserve"> Phí Công</t>
  </si>
  <si>
    <t>64DCMX2014</t>
  </si>
  <si>
    <t>64DCMX3049</t>
  </si>
  <si>
    <t>64DCMX3054</t>
  </si>
  <si>
    <t>Toại</t>
  </si>
  <si>
    <t>64DCMX3082</t>
  </si>
  <si>
    <t>64DCMX3083</t>
  </si>
  <si>
    <t>64DCMX3047</t>
  </si>
  <si>
    <t>64DCMX3060</t>
  </si>
  <si>
    <t xml:space="preserve"> Cao Thế</t>
  </si>
  <si>
    <t>64DCMX3050</t>
  </si>
  <si>
    <t>64DCMX2016</t>
  </si>
  <si>
    <t>64DCMX2017</t>
  </si>
  <si>
    <t>64DCOT3031</t>
  </si>
  <si>
    <t xml:space="preserve"> Đặng Tuấn</t>
  </si>
  <si>
    <t>64DCOT02</t>
  </si>
  <si>
    <t>64DCOT3053</t>
  </si>
  <si>
    <t>64DCOT3054</t>
  </si>
  <si>
    <t xml:space="preserve"> Lưu Tuấn</t>
  </si>
  <si>
    <t>64DCDD3023</t>
  </si>
  <si>
    <t>64DCOT3033</t>
  </si>
  <si>
    <t>64DCOT3030</t>
  </si>
  <si>
    <t xml:space="preserve"> Triệu Văn</t>
  </si>
  <si>
    <t>Chuyến</t>
  </si>
  <si>
    <t>64DCOT3001</t>
  </si>
  <si>
    <t>64DCOT3056</t>
  </si>
  <si>
    <t>64DCOT3023</t>
  </si>
  <si>
    <t>64DCOT3011</t>
  </si>
  <si>
    <t>64DCOT3034</t>
  </si>
  <si>
    <t xml:space="preserve"> Nguyễn Tử</t>
  </si>
  <si>
    <t>64DCOT3026</t>
  </si>
  <si>
    <t xml:space="preserve"> Trần Đăng</t>
  </si>
  <si>
    <t>64DCOT3010</t>
  </si>
  <si>
    <t xml:space="preserve"> Doãn Ngọc</t>
  </si>
  <si>
    <t>Đán</t>
  </si>
  <si>
    <t>64DCOT3038</t>
  </si>
  <si>
    <t>64DCOT3037</t>
  </si>
  <si>
    <t>64DCOT3015</t>
  </si>
  <si>
    <t xml:space="preserve"> Doãn Minh</t>
  </si>
  <si>
    <t>64DCOT3017</t>
  </si>
  <si>
    <t>64DCOT3045</t>
  </si>
  <si>
    <t>64DCOT3043</t>
  </si>
  <si>
    <t>64DCOT3028</t>
  </si>
  <si>
    <t>64DCOT3008</t>
  </si>
  <si>
    <t xml:space="preserve"> Đặng Phi</t>
  </si>
  <si>
    <t>64DCOT3032</t>
  </si>
  <si>
    <t>64DCOT3055</t>
  </si>
  <si>
    <t>64DCOT3062</t>
  </si>
  <si>
    <t>64DCOT3005</t>
  </si>
  <si>
    <t>64DCOT3027</t>
  </si>
  <si>
    <t xml:space="preserve"> Vũ</t>
  </si>
  <si>
    <t>64DCOT3063</t>
  </si>
  <si>
    <t>64DCOT3046</t>
  </si>
  <si>
    <t>64DCOT3041</t>
  </si>
  <si>
    <t>64DCOT3012</t>
  </si>
  <si>
    <t>64DCOT3016</t>
  </si>
  <si>
    <t xml:space="preserve"> Lương Bảo</t>
  </si>
  <si>
    <t>64DCOT3013</t>
  </si>
  <si>
    <t>64DCOT3014</t>
  </si>
  <si>
    <t>64DCOT3018</t>
  </si>
  <si>
    <t>64DCOT3066</t>
  </si>
  <si>
    <t>64DCOT3047</t>
  </si>
  <si>
    <t>64DCOT3035</t>
  </si>
  <si>
    <t xml:space="preserve"> Hoàng Hùng</t>
  </si>
  <si>
    <t>64DCOT3007</t>
  </si>
  <si>
    <t xml:space="preserve"> Kim Văn</t>
  </si>
  <si>
    <t>64DCOT3003</t>
  </si>
  <si>
    <t>64DCOT3022</t>
  </si>
  <si>
    <t>64DCOT3067</t>
  </si>
  <si>
    <t>64DCOT3057</t>
  </si>
  <si>
    <t>64DCOT3079</t>
  </si>
  <si>
    <t>64DCOT3002</t>
  </si>
  <si>
    <t>64DCOT3080</t>
  </si>
  <si>
    <t>64DCOT3044</t>
  </si>
  <si>
    <t xml:space="preserve"> Hoàng Thanh</t>
  </si>
  <si>
    <t>64DCOT3074</t>
  </si>
  <si>
    <t>64DCOT3024</t>
  </si>
  <si>
    <t>64DCOT3070</t>
  </si>
  <si>
    <t>64DCOT3059</t>
  </si>
  <si>
    <t>64DCOT3052</t>
  </si>
  <si>
    <t>64DCOT3021</t>
  </si>
  <si>
    <t>64DCOT3050</t>
  </si>
  <si>
    <t>64DCOT3051</t>
  </si>
  <si>
    <t>64DCOT3009</t>
  </si>
  <si>
    <t>64DCOT3036</t>
  </si>
  <si>
    <t>64DCOT3020</t>
  </si>
  <si>
    <t>64DCOT03</t>
  </si>
  <si>
    <t>64DCOT3040</t>
  </si>
  <si>
    <t>64DCOT3058</t>
  </si>
  <si>
    <t>64DCOT3115</t>
  </si>
  <si>
    <t xml:space="preserve"> Đàm Quang</t>
  </si>
  <si>
    <t>64DCOT3085</t>
  </si>
  <si>
    <t>64DCOT3112</t>
  </si>
  <si>
    <t xml:space="preserve"> Nguyễn Đức Thái</t>
  </si>
  <si>
    <t>64DCOT3121</t>
  </si>
  <si>
    <t>64DCOT3064</t>
  </si>
  <si>
    <t>64DCOT3077</t>
  </si>
  <si>
    <t>64DCOT3089</t>
  </si>
  <si>
    <t>64DCOT3103</t>
  </si>
  <si>
    <t xml:space="preserve"> Ngô Trung</t>
  </si>
  <si>
    <t>64DCOT3118</t>
  </si>
  <si>
    <t>64DCOT3039</t>
  </si>
  <si>
    <t xml:space="preserve"> Trương Công</t>
  </si>
  <si>
    <t>64DCOT3110</t>
  </si>
  <si>
    <t>64DCOT3078</t>
  </si>
  <si>
    <t>64DCOT3090</t>
  </si>
  <si>
    <t>Hội</t>
  </si>
  <si>
    <t>64DCOT3075</t>
  </si>
  <si>
    <t xml:space="preserve"> Đặng Quốc</t>
  </si>
  <si>
    <t>64DCOT3081</t>
  </si>
  <si>
    <t>64DCOT3105</t>
  </si>
  <si>
    <t>64DCOT3096</t>
  </si>
  <si>
    <t>64DCOT3083</t>
  </si>
  <si>
    <t>Hứa</t>
  </si>
  <si>
    <t>64DCOT3061</t>
  </si>
  <si>
    <t>64DCOT3084</t>
  </si>
  <si>
    <t>64DCOT3111</t>
  </si>
  <si>
    <t>64DCOT3029</t>
  </si>
  <si>
    <t xml:space="preserve"> Tạ Minh</t>
  </si>
  <si>
    <t>Khỏe</t>
  </si>
  <si>
    <t>64DCOT3082</t>
  </si>
  <si>
    <t xml:space="preserve"> Trần Danh</t>
  </si>
  <si>
    <t>64DCOT3065</t>
  </si>
  <si>
    <t xml:space="preserve"> Nguyễn Cảnh</t>
  </si>
  <si>
    <t>Lịnh</t>
  </si>
  <si>
    <t>64DCOT3104</t>
  </si>
  <si>
    <t xml:space="preserve"> Ngô Hoàng</t>
  </si>
  <si>
    <t>64DCOT3093</t>
  </si>
  <si>
    <t>64DCOT3087</t>
  </si>
  <si>
    <t>64DCOT3097</t>
  </si>
  <si>
    <t>64DCOT3119</t>
  </si>
  <si>
    <t>64DCOT3006</t>
  </si>
  <si>
    <t>64DCOT3042</t>
  </si>
  <si>
    <t xml:space="preserve"> Phan Đình</t>
  </si>
  <si>
    <t>64DCOT3098</t>
  </si>
  <si>
    <t>64DCOT3068</t>
  </si>
  <si>
    <t>64DCOT3019</t>
  </si>
  <si>
    <t>64DCOT3109</t>
  </si>
  <si>
    <t>64DCOT3088</t>
  </si>
  <si>
    <t>64DCOT3117</t>
  </si>
  <si>
    <t>64DCOT3100</t>
  </si>
  <si>
    <t>64DCOT3095</t>
  </si>
  <si>
    <t xml:space="preserve"> Lê Cảnh</t>
  </si>
  <si>
    <t>64DCOT3072</t>
  </si>
  <si>
    <t>64DCOT3073</t>
  </si>
  <si>
    <t xml:space="preserve"> Đàm Văn</t>
  </si>
  <si>
    <t>64DCOT3106</t>
  </si>
  <si>
    <t>Trứ</t>
  </si>
  <si>
    <t>64DCOT3004</t>
  </si>
  <si>
    <t>64DCOT3099</t>
  </si>
  <si>
    <t>64DCOT3107</t>
  </si>
  <si>
    <t>64DCOT3092</t>
  </si>
  <si>
    <t xml:space="preserve"> Phạm Như</t>
  </si>
  <si>
    <t>64DCOT3102</t>
  </si>
  <si>
    <t>64DCOT3094</t>
  </si>
  <si>
    <t>64DCOT3180</t>
  </si>
  <si>
    <t>64DCOT04</t>
  </si>
  <si>
    <t>64DCOT3168</t>
  </si>
  <si>
    <t>64DCOT3138</t>
  </si>
  <si>
    <t>64DCOT3122</t>
  </si>
  <si>
    <t>64DCOT3174</t>
  </si>
  <si>
    <t>64DCOT3144</t>
  </si>
  <si>
    <t>64DCOT3116</t>
  </si>
  <si>
    <t>64DCOT3176</t>
  </si>
  <si>
    <t>64DCOT3123</t>
  </si>
  <si>
    <t xml:space="preserve"> Tống Bá</t>
  </si>
  <si>
    <t>64DCOT3183</t>
  </si>
  <si>
    <t>64DCOT3152</t>
  </si>
  <si>
    <t>64DCOT3189</t>
  </si>
  <si>
    <t>64DCOT3131</t>
  </si>
  <si>
    <t>64DCOT3159</t>
  </si>
  <si>
    <t>64DCOT3195</t>
  </si>
  <si>
    <t>64DCOT3171</t>
  </si>
  <si>
    <t>64DCOT3140</t>
  </si>
  <si>
    <t xml:space="preserve"> Lưu Bá</t>
  </si>
  <si>
    <t>64DCOT3153</t>
  </si>
  <si>
    <t>64DCOT3132</t>
  </si>
  <si>
    <t>64DCOT3179</t>
  </si>
  <si>
    <t>64DCOT3178</t>
  </si>
  <si>
    <t>64DCOT3133</t>
  </si>
  <si>
    <t>64DCOT3155</t>
  </si>
  <si>
    <t>64DCOT3157</t>
  </si>
  <si>
    <t>64DCOT3170</t>
  </si>
  <si>
    <t>64DCOT3196</t>
  </si>
  <si>
    <t>64DCOT3163</t>
  </si>
  <si>
    <t xml:space="preserve"> Đỗ An</t>
  </si>
  <si>
    <t>64DCOT3129</t>
  </si>
  <si>
    <t>64DCOT3141</t>
  </si>
  <si>
    <t>64DCOT3126</t>
  </si>
  <si>
    <t>64DCOT3165</t>
  </si>
  <si>
    <t xml:space="preserve"> Nguyễn Cương</t>
  </si>
  <si>
    <t>64DCMX3017</t>
  </si>
  <si>
    <t>64DCOT3154</t>
  </si>
  <si>
    <t>64DCOT3198</t>
  </si>
  <si>
    <t>64DCOT3136</t>
  </si>
  <si>
    <t xml:space="preserve"> Chu Thiện</t>
  </si>
  <si>
    <t>Tạo</t>
  </si>
  <si>
    <t>64DCOT3134</t>
  </si>
  <si>
    <t>64DCOT3127</t>
  </si>
  <si>
    <t>64DCOT3191</t>
  </si>
  <si>
    <t xml:space="preserve"> Nguyễn Tấn</t>
  </si>
  <si>
    <t>64DCOT3156</t>
  </si>
  <si>
    <t>64DCOT3145</t>
  </si>
  <si>
    <t>64DCOT3181</t>
  </si>
  <si>
    <t>64DCOT3173</t>
  </si>
  <si>
    <t>64DCOT3135</t>
  </si>
  <si>
    <t>Trúc</t>
  </si>
  <si>
    <t>64DCOT3175</t>
  </si>
  <si>
    <t xml:space="preserve"> Trần Kiên</t>
  </si>
  <si>
    <t>64DCOT3194</t>
  </si>
  <si>
    <t xml:space="preserve"> Hồ Đình</t>
  </si>
  <si>
    <t>64DCOT3137</t>
  </si>
  <si>
    <t>64DCOT3128</t>
  </si>
  <si>
    <t xml:space="preserve"> Đinh Thanh</t>
  </si>
  <si>
    <t>64DCOT3120</t>
  </si>
  <si>
    <t xml:space="preserve"> Hồ Sỹ</t>
  </si>
  <si>
    <t>64DCOT3125</t>
  </si>
  <si>
    <t>64DCOT3199</t>
  </si>
  <si>
    <t xml:space="preserve"> Đỗ Hồng</t>
  </si>
  <si>
    <t>64DCOT05</t>
  </si>
  <si>
    <t>64DCOT3211</t>
  </si>
  <si>
    <t>Biển</t>
  </si>
  <si>
    <t>64DCOT3164</t>
  </si>
  <si>
    <t xml:space="preserve"> Vũ Phong</t>
  </si>
  <si>
    <t>64DCOT3169</t>
  </si>
  <si>
    <t>64DCOT3158</t>
  </si>
  <si>
    <t>64DCOT3190</t>
  </si>
  <si>
    <t>64DCOT3223</t>
  </si>
  <si>
    <t>64DCOT3221</t>
  </si>
  <si>
    <t>64DCOT3222</t>
  </si>
  <si>
    <t>64DCOT3184</t>
  </si>
  <si>
    <t>64DCOT3208</t>
  </si>
  <si>
    <t>62DCCD2025</t>
  </si>
  <si>
    <t>64DCOT3209</t>
  </si>
  <si>
    <t>64DCOT3160</t>
  </si>
  <si>
    <t>64DCOT3218</t>
  </si>
  <si>
    <t>64DCOT3161</t>
  </si>
  <si>
    <t>64DCOT3207</t>
  </si>
  <si>
    <t xml:space="preserve"> Mai Trọng</t>
  </si>
  <si>
    <t>64DCOT3224</t>
  </si>
  <si>
    <t xml:space="preserve"> Phạm An</t>
  </si>
  <si>
    <t>64DCOT3139</t>
  </si>
  <si>
    <t>64DCOT3214</t>
  </si>
  <si>
    <t>64DCOT3210</t>
  </si>
  <si>
    <t>64DCOT3204</t>
  </si>
  <si>
    <t xml:space="preserve"> Đinh Huy</t>
  </si>
  <si>
    <t>64DCOT3205</t>
  </si>
  <si>
    <t>64DCOT3212</t>
  </si>
  <si>
    <t>64DCOT3216</t>
  </si>
  <si>
    <t>64DCOT3147</t>
  </si>
  <si>
    <t>64DCOT3151</t>
  </si>
  <si>
    <t>64DCOT3215</t>
  </si>
  <si>
    <t>64DCOT3177</t>
  </si>
  <si>
    <t>Khá</t>
  </si>
  <si>
    <t>64DCOT3185</t>
  </si>
  <si>
    <t>Khoa</t>
  </si>
  <si>
    <t>64DCOT3201</t>
  </si>
  <si>
    <t>64DCOT3217</t>
  </si>
  <si>
    <t xml:space="preserve"> Trần Vạn</t>
  </si>
  <si>
    <t>64DCOT3143</t>
  </si>
  <si>
    <t>64DCOT3220</t>
  </si>
  <si>
    <t>64DCOT3186</t>
  </si>
  <si>
    <t>64DCOT3203</t>
  </si>
  <si>
    <t xml:space="preserve"> Trương Hữu</t>
  </si>
  <si>
    <t>64DCOT3182</t>
  </si>
  <si>
    <t>64DCOT3219</t>
  </si>
  <si>
    <t>64DCOT3148</t>
  </si>
  <si>
    <t>64DCOT3225</t>
  </si>
  <si>
    <t>64DCOT3166</t>
  </si>
  <si>
    <t>64DCOT3149</t>
  </si>
  <si>
    <t>64DCOT3162</t>
  </si>
  <si>
    <t>64DCOT3188</t>
  </si>
  <si>
    <t>64DCOT3150</t>
  </si>
  <si>
    <t>64DCOT3200</t>
  </si>
  <si>
    <t>64DCOT3142</t>
  </si>
  <si>
    <t>64DCOT3197</t>
  </si>
  <si>
    <t>64DCQT3006</t>
  </si>
  <si>
    <t xml:space="preserve"> Nguyễn Thảo</t>
  </si>
  <si>
    <t>64DCQT01</t>
  </si>
  <si>
    <t>64DCQT3038</t>
  </si>
  <si>
    <t xml:space="preserve"> Phùng Ngọc</t>
  </si>
  <si>
    <t>64DCQT3061</t>
  </si>
  <si>
    <t xml:space="preserve"> Nguyễn Vân</t>
  </si>
  <si>
    <t>64DCQT3040</t>
  </si>
  <si>
    <t>64DCQT3087</t>
  </si>
  <si>
    <t>64DCQT3003</t>
  </si>
  <si>
    <t>64DCQT3102</t>
  </si>
  <si>
    <t xml:space="preserve"> Vũ Anh</t>
  </si>
  <si>
    <t>64DCQT3039</t>
  </si>
  <si>
    <t>64DCQT3132</t>
  </si>
  <si>
    <t>64DCQT3021</t>
  </si>
  <si>
    <t>64DCQT3032</t>
  </si>
  <si>
    <t>64DCQT3019</t>
  </si>
  <si>
    <t xml:space="preserve"> Trần Thị Minh</t>
  </si>
  <si>
    <t>64DCQT3125</t>
  </si>
  <si>
    <t>64DCQT3025</t>
  </si>
  <si>
    <t>64DCQT3002</t>
  </si>
  <si>
    <t>64DCQT3007</t>
  </si>
  <si>
    <t>64DCQT3042</t>
  </si>
  <si>
    <t>64DCQT3011</t>
  </si>
  <si>
    <t>64DCQT3008</t>
  </si>
  <si>
    <t>64DCQT3120</t>
  </si>
  <si>
    <t xml:space="preserve"> Hoàng Diệu</t>
  </si>
  <si>
    <t>64DCQT3037</t>
  </si>
  <si>
    <t>64DCQT3036</t>
  </si>
  <si>
    <t xml:space="preserve"> Phạm Thùy</t>
  </si>
  <si>
    <t>64DCQT3001</t>
  </si>
  <si>
    <t xml:space="preserve"> Đinh Viết</t>
  </si>
  <si>
    <t>64DCQT3046</t>
  </si>
  <si>
    <t xml:space="preserve"> Vũ Ngọc Lưu</t>
  </si>
  <si>
    <t>64DCQT3035</t>
  </si>
  <si>
    <t>64DCQT3122</t>
  </si>
  <si>
    <t>64DCQT3017</t>
  </si>
  <si>
    <t xml:space="preserve"> Nguyễn Đan</t>
  </si>
  <si>
    <t>64DCQT3127</t>
  </si>
  <si>
    <t>64DCQT3014</t>
  </si>
  <si>
    <t>64DCQT3022</t>
  </si>
  <si>
    <t xml:space="preserve"> Nguyễn Thị Trà</t>
  </si>
  <si>
    <t>64DCQT3005</t>
  </si>
  <si>
    <t xml:space="preserve"> Nguyễn Trà</t>
  </si>
  <si>
    <t>64DCQT3051</t>
  </si>
  <si>
    <t>64DCQT3054</t>
  </si>
  <si>
    <t>64DCQT3049</t>
  </si>
  <si>
    <t>64DCQT3024</t>
  </si>
  <si>
    <t>64DCQT3129</t>
  </si>
  <si>
    <t>64DCQT3028</t>
  </si>
  <si>
    <t>64DCQT3004</t>
  </si>
  <si>
    <t>64DCQT3044</t>
  </si>
  <si>
    <t>64DCQT3031</t>
  </si>
  <si>
    <t>64DCQT3016</t>
  </si>
  <si>
    <t>64DCQT3100</t>
  </si>
  <si>
    <t>64DCQT3034</t>
  </si>
  <si>
    <t>64DCQT3009</t>
  </si>
  <si>
    <t>64DCQT3041</t>
  </si>
  <si>
    <t xml:space="preserve"> Hoa Thanh</t>
  </si>
  <si>
    <t>64DCQT3045</t>
  </si>
  <si>
    <t>Thà</t>
  </si>
  <si>
    <t>64DCQT3013</t>
  </si>
  <si>
    <t>64DCQT3018</t>
  </si>
  <si>
    <t>64DCQT3030</t>
  </si>
  <si>
    <t>64DCQT3106</t>
  </si>
  <si>
    <t xml:space="preserve"> Vũ Thị Minh</t>
  </si>
  <si>
    <t>64DCQT3015</t>
  </si>
  <si>
    <t>64DCQT3012</t>
  </si>
  <si>
    <t xml:space="preserve"> Đặng Thị Huyền</t>
  </si>
  <si>
    <t>64DCQT3026</t>
  </si>
  <si>
    <t>64DCQT3027</t>
  </si>
  <si>
    <t>64DCQT3029</t>
  </si>
  <si>
    <t>64DCQT3020</t>
  </si>
  <si>
    <t>64DCQT3047</t>
  </si>
  <si>
    <t>64DCQT3023</t>
  </si>
  <si>
    <t xml:space="preserve"> Trần Thị ánh</t>
  </si>
  <si>
    <t>64DCQT3043</t>
  </si>
  <si>
    <t>64DCQT3010</t>
  </si>
  <si>
    <t xml:space="preserve"> Ninh Thị</t>
  </si>
  <si>
    <t>64DCQT3107</t>
  </si>
  <si>
    <t xml:space="preserve"> Đỗ Tùng</t>
  </si>
  <si>
    <t>64DCQT02</t>
  </si>
  <si>
    <t>64DCQT3105</t>
  </si>
  <si>
    <t xml:space="preserve"> Lê Vân</t>
  </si>
  <si>
    <t>64DCQT3097</t>
  </si>
  <si>
    <t>64DCQT3133</t>
  </si>
  <si>
    <t>64DCQT3108</t>
  </si>
  <si>
    <t>63DCQT3044</t>
  </si>
  <si>
    <t>64DCQT3111</t>
  </si>
  <si>
    <t>64DCQT3113</t>
  </si>
  <si>
    <t xml:space="preserve"> Đặng Việt</t>
  </si>
  <si>
    <t>64DCQT3109</t>
  </si>
  <si>
    <t xml:space="preserve"> Tạ Mạnh</t>
  </si>
  <si>
    <t>64DCQT3103</t>
  </si>
  <si>
    <t>64DCQT3131</t>
  </si>
  <si>
    <t>64DCQT3064</t>
  </si>
  <si>
    <t>64DCQT3067</t>
  </si>
  <si>
    <t>64DCQT3068</t>
  </si>
  <si>
    <t xml:space="preserve"> Võ Thị Hương</t>
  </si>
  <si>
    <t>64DCQT3096</t>
  </si>
  <si>
    <t>64DCQT3078</t>
  </si>
  <si>
    <t>64DCQT3098</t>
  </si>
  <si>
    <t>64DCQT3085</t>
  </si>
  <si>
    <t>64DCQT3119</t>
  </si>
  <si>
    <t>64DCQT3077</t>
  </si>
  <si>
    <t>64DCQT3101</t>
  </si>
  <si>
    <t>64DCQT3083</t>
  </si>
  <si>
    <t>64DCQT3056</t>
  </si>
  <si>
    <t>64DCQT3075</t>
  </si>
  <si>
    <t>64DCQT3114</t>
  </si>
  <si>
    <t xml:space="preserve"> Bùi Thúc</t>
  </si>
  <si>
    <t>64DCQT3117</t>
  </si>
  <si>
    <t>64DCQT3095</t>
  </si>
  <si>
    <t>64DCQT3089</t>
  </si>
  <si>
    <t>64DCQT3116</t>
  </si>
  <si>
    <t>64DCQT3080</t>
  </si>
  <si>
    <t>64DCQT3112</t>
  </si>
  <si>
    <t>64DCQT3060</t>
  </si>
  <si>
    <t>64DCQT3124</t>
  </si>
  <si>
    <t xml:space="preserve"> Đặng Thị Hồng</t>
  </si>
  <si>
    <t>64DCQT3062</t>
  </si>
  <si>
    <t>64DCQT3069</t>
  </si>
  <si>
    <t>64DCQT3088</t>
  </si>
  <si>
    <t>64DCQT3130</t>
  </si>
  <si>
    <t xml:space="preserve"> Quách Bùi</t>
  </si>
  <si>
    <t>64DCQT3079</t>
  </si>
  <si>
    <t>64DCQT3058</t>
  </si>
  <si>
    <t xml:space="preserve"> Trần Thị Như</t>
  </si>
  <si>
    <t>64DCQT3128</t>
  </si>
  <si>
    <t>64DCQT3081</t>
  </si>
  <si>
    <t xml:space="preserve"> Ngô Doãn</t>
  </si>
  <si>
    <t>64DCQT3092</t>
  </si>
  <si>
    <t>64DCQT3076</t>
  </si>
  <si>
    <t>64DCQT3090</t>
  </si>
  <si>
    <t>64DCQT3073</t>
  </si>
  <si>
    <t>64DCQT3121</t>
  </si>
  <si>
    <t xml:space="preserve"> Séo Thị Hoài</t>
  </si>
  <si>
    <t>64DCQT3099</t>
  </si>
  <si>
    <t>64DCQT3094</t>
  </si>
  <si>
    <t>64DCQT3074</t>
  </si>
  <si>
    <t>64DCQT3071</t>
  </si>
  <si>
    <t>64DCQT3084</t>
  </si>
  <si>
    <t>64DCQT3070</t>
  </si>
  <si>
    <t>64DCQT3055</t>
  </si>
  <si>
    <t>64DCQT3082</t>
  </si>
  <si>
    <t>64DCQT3115</t>
  </si>
  <si>
    <t>64DCQT3126</t>
  </si>
  <si>
    <t>64DCQT3091</t>
  </si>
  <si>
    <t>64DCQT3059</t>
  </si>
  <si>
    <t>64DCQT3086</t>
  </si>
  <si>
    <t>64DCQT3057</t>
  </si>
  <si>
    <t>64DCTH3027</t>
  </si>
  <si>
    <t xml:space="preserve"> Đặng Quỳnh</t>
  </si>
  <si>
    <t>64DCTH01</t>
  </si>
  <si>
    <t>64DCTH3038</t>
  </si>
  <si>
    <t xml:space="preserve"> Nguyễn Đức Ngọc</t>
  </si>
  <si>
    <t>64DCTH3055</t>
  </si>
  <si>
    <t>64DCTH3049</t>
  </si>
  <si>
    <t>64DCTH3053</t>
  </si>
  <si>
    <t>Ân</t>
  </si>
  <si>
    <t>64DCTH3042</t>
  </si>
  <si>
    <t>64DCTH3003</t>
  </si>
  <si>
    <t>64DCTH3009</t>
  </si>
  <si>
    <t>64DCTH3015</t>
  </si>
  <si>
    <t>64DCTH3197</t>
  </si>
  <si>
    <t>64DCTH3016</t>
  </si>
  <si>
    <t>64DCTH3012</t>
  </si>
  <si>
    <t xml:space="preserve"> Phạm Huy</t>
  </si>
  <si>
    <t>64DCTH3007</t>
  </si>
  <si>
    <t>64DCTH3021</t>
  </si>
  <si>
    <t>64DCTH3043</t>
  </si>
  <si>
    <t>64DCTH3188</t>
  </si>
  <si>
    <t xml:space="preserve"> Dương Trường</t>
  </si>
  <si>
    <t>64DCTH3059</t>
  </si>
  <si>
    <t>64DCTH3029</t>
  </si>
  <si>
    <t>64DCTH3035</t>
  </si>
  <si>
    <t>64DCTH3010</t>
  </si>
  <si>
    <t>64DCTH3040</t>
  </si>
  <si>
    <t xml:space="preserve"> Âu Xuân</t>
  </si>
  <si>
    <t>64DCTH3051</t>
  </si>
  <si>
    <t>64DCTH3017</t>
  </si>
  <si>
    <t>64DCTH3052</t>
  </si>
  <si>
    <t>64DCTH3061</t>
  </si>
  <si>
    <t>64DCTH3201</t>
  </si>
  <si>
    <t>64DCTH3054</t>
  </si>
  <si>
    <t xml:space="preserve"> Tạ Duy</t>
  </si>
  <si>
    <t>64DCTH3020</t>
  </si>
  <si>
    <t>64DCTH3048</t>
  </si>
  <si>
    <t>64DCTH3192</t>
  </si>
  <si>
    <t>64DCTH3057</t>
  </si>
  <si>
    <t xml:space="preserve"> Bùi Quế</t>
  </si>
  <si>
    <t>64DCTH3050</t>
  </si>
  <si>
    <t>64DCTH3044</t>
  </si>
  <si>
    <t xml:space="preserve"> Lương Thị Hồng</t>
  </si>
  <si>
    <t>64DCTH3047</t>
  </si>
  <si>
    <t xml:space="preserve"> Đinh Tuấn</t>
  </si>
  <si>
    <t>64DCTH3028</t>
  </si>
  <si>
    <t>64DCTH3004</t>
  </si>
  <si>
    <t>64DCTH3011</t>
  </si>
  <si>
    <t>64DCTH3033</t>
  </si>
  <si>
    <t>64DCTH3013</t>
  </si>
  <si>
    <t xml:space="preserve"> Hoàng Khánh</t>
  </si>
  <si>
    <t>64DCTH3025</t>
  </si>
  <si>
    <t>64DCTH3041</t>
  </si>
  <si>
    <t>Nhâm</t>
  </si>
  <si>
    <t>64DCTH3189</t>
  </si>
  <si>
    <t>64DCTH3002</t>
  </si>
  <si>
    <t>64DCTH3056</t>
  </si>
  <si>
    <t>64DCTH3001</t>
  </si>
  <si>
    <t xml:space="preserve"> Nguyễn Lê</t>
  </si>
  <si>
    <t>64DCTH3019</t>
  </si>
  <si>
    <t>64DCTH3026</t>
  </si>
  <si>
    <t>64DCTH3058</t>
  </si>
  <si>
    <t>64DCTH3037</t>
  </si>
  <si>
    <t>64DCTH3198</t>
  </si>
  <si>
    <t>64DCTH3008</t>
  </si>
  <si>
    <t>64DCTH3005</t>
  </si>
  <si>
    <t>64DCTH3034</t>
  </si>
  <si>
    <t xml:space="preserve"> Lê Thị Minh</t>
  </si>
  <si>
    <t>64DCTH3024</t>
  </si>
  <si>
    <t>64DCTH3032</t>
  </si>
  <si>
    <t>64DCTH3039</t>
  </si>
  <si>
    <t>Trâm</t>
  </si>
  <si>
    <t>64DCTH3014</t>
  </si>
  <si>
    <t>64DCTH3018</t>
  </si>
  <si>
    <t xml:space="preserve"> Đậu Minh</t>
  </si>
  <si>
    <t>64DCTH3060</t>
  </si>
  <si>
    <t>64DCTH3036</t>
  </si>
  <si>
    <t>64DCTH3031</t>
  </si>
  <si>
    <t>64DCTH3006</t>
  </si>
  <si>
    <t>64DCTH3023</t>
  </si>
  <si>
    <t>64DCTH3185</t>
  </si>
  <si>
    <t>64DCTH02</t>
  </si>
  <si>
    <t>64DCTH3156</t>
  </si>
  <si>
    <t xml:space="preserve"> Mai Diệu</t>
  </si>
  <si>
    <t>64DCTH3131</t>
  </si>
  <si>
    <t>64DCTH3164</t>
  </si>
  <si>
    <t>64DCTH3136</t>
  </si>
  <si>
    <t>64DCTH3138</t>
  </si>
  <si>
    <t>64DCTH3065</t>
  </si>
  <si>
    <t xml:space="preserve"> Đào Thành</t>
  </si>
  <si>
    <t>64DCTH3105</t>
  </si>
  <si>
    <t>64DCTH3078</t>
  </si>
  <si>
    <t xml:space="preserve"> Lê Thị Mỹ</t>
  </si>
  <si>
    <t>64DCTH3095</t>
  </si>
  <si>
    <t>64DCTH3114</t>
  </si>
  <si>
    <t xml:space="preserve"> Ninh Việt</t>
  </si>
  <si>
    <t>64DCTH3113</t>
  </si>
  <si>
    <t>64DCTH3108</t>
  </si>
  <si>
    <t xml:space="preserve"> Phan Việt</t>
  </si>
  <si>
    <t>64DCTH3150</t>
  </si>
  <si>
    <t>64DCTH3124</t>
  </si>
  <si>
    <t xml:space="preserve"> Đoàn Thị Thu</t>
  </si>
  <si>
    <t>64DCTH3158</t>
  </si>
  <si>
    <t>64DCTH3181</t>
  </si>
  <si>
    <t>64DCTH3076</t>
  </si>
  <si>
    <t xml:space="preserve"> Hoàng Trọng</t>
  </si>
  <si>
    <t>64DCTH3068</t>
  </si>
  <si>
    <t>64DCTH3186</t>
  </si>
  <si>
    <t>64DCTH3153</t>
  </si>
  <si>
    <t>64DCTH3099</t>
  </si>
  <si>
    <t xml:space="preserve"> Vương</t>
  </si>
  <si>
    <t>64DCTH3074</t>
  </si>
  <si>
    <t>64DCTH3111</t>
  </si>
  <si>
    <t>64DCTH3148</t>
  </si>
  <si>
    <t xml:space="preserve"> Nguyễn Khả</t>
  </si>
  <si>
    <t>64DCTH3130</t>
  </si>
  <si>
    <t>64DCTH3112</t>
  </si>
  <si>
    <t>64DCTH3141</t>
  </si>
  <si>
    <t>Luyến</t>
  </si>
  <si>
    <t>64DCTH3084</t>
  </si>
  <si>
    <t>64DCTH3096</t>
  </si>
  <si>
    <t xml:space="preserve"> Ngô Văn Phạm</t>
  </si>
  <si>
    <t>64DCTH3129</t>
  </si>
  <si>
    <t>64DCTH3191</t>
  </si>
  <si>
    <t>64DCTH3104</t>
  </si>
  <si>
    <t>64DCTH3149</t>
  </si>
  <si>
    <t>64DCTH3140</t>
  </si>
  <si>
    <t>64DCTH3147</t>
  </si>
  <si>
    <t>64DCTH3196</t>
  </si>
  <si>
    <t>64DCTH3102</t>
  </si>
  <si>
    <t>64DCTH3152</t>
  </si>
  <si>
    <t>64DCTH3083</t>
  </si>
  <si>
    <t>64DCTH3069</t>
  </si>
  <si>
    <t>64DCTH3134</t>
  </si>
  <si>
    <t>64DCTH3087</t>
  </si>
  <si>
    <t>64DCTH3151</t>
  </si>
  <si>
    <t>64DCTH3159</t>
  </si>
  <si>
    <t>64DCTH3086</t>
  </si>
  <si>
    <t>64DCTH3182</t>
  </si>
  <si>
    <t>64DCTH3137</t>
  </si>
  <si>
    <t>64DCTH3154</t>
  </si>
  <si>
    <t>64DCTH3157</t>
  </si>
  <si>
    <t>64DCTH3106</t>
  </si>
  <si>
    <t>64DCTH3088</t>
  </si>
  <si>
    <t>64DCTH3070</t>
  </si>
  <si>
    <t>64DCTH3144</t>
  </si>
  <si>
    <t xml:space="preserve"> Đỗ Thị Hải</t>
  </si>
  <si>
    <t>64DCTH3184</t>
  </si>
  <si>
    <t>64DCTH03</t>
  </si>
  <si>
    <t>64DCTH3177</t>
  </si>
  <si>
    <t>64DCTH3179</t>
  </si>
  <si>
    <t>64DCTH3093</t>
  </si>
  <si>
    <t>64DCTH3080</t>
  </si>
  <si>
    <t>64DCTH3132</t>
  </si>
  <si>
    <t xml:space="preserve"> Tạ Thị Minh</t>
  </si>
  <si>
    <t>64DCTH3199</t>
  </si>
  <si>
    <t>64DCTH3071</t>
  </si>
  <si>
    <t>64DCTH3190</t>
  </si>
  <si>
    <t>64DCTH3168</t>
  </si>
  <si>
    <t xml:space="preserve"> Bùi Như</t>
  </si>
  <si>
    <t>Đặng</t>
  </si>
  <si>
    <t>64DCTH3109</t>
  </si>
  <si>
    <t>64DCTH3183</t>
  </si>
  <si>
    <t>64DCTH3139</t>
  </si>
  <si>
    <t xml:space="preserve"> Bùi Thanh</t>
  </si>
  <si>
    <t>64DCTH3162</t>
  </si>
  <si>
    <t>64DCTH3174</t>
  </si>
  <si>
    <t>64DCTH3067</t>
  </si>
  <si>
    <t xml:space="preserve"> Vũ Thị Mỹ</t>
  </si>
  <si>
    <t>64DCTH3073</t>
  </si>
  <si>
    <t>64DCTH3193</t>
  </si>
  <si>
    <t>64DCTH3166</t>
  </si>
  <si>
    <t>64DCTH3146</t>
  </si>
  <si>
    <t>64DCTH3118</t>
  </si>
  <si>
    <t>64DCTH3097</t>
  </si>
  <si>
    <t xml:space="preserve"> Nguyễn Thị Ngân</t>
  </si>
  <si>
    <t>64DCTH3119</t>
  </si>
  <si>
    <t>64DCTH3117</t>
  </si>
  <si>
    <t>64DCTH3178</t>
  </si>
  <si>
    <t>64DCTH3170</t>
  </si>
  <si>
    <t xml:space="preserve"> Dương Phi</t>
  </si>
  <si>
    <t>64DCTH3064</t>
  </si>
  <si>
    <t>64DCTH3122</t>
  </si>
  <si>
    <t>64DCTH3110</t>
  </si>
  <si>
    <t>64DCTH3195</t>
  </si>
  <si>
    <t xml:space="preserve"> Đồng Trọng</t>
  </si>
  <si>
    <t>64DCTH3077</t>
  </si>
  <si>
    <t>64DCTH3160</t>
  </si>
  <si>
    <t xml:space="preserve"> trần thị</t>
  </si>
  <si>
    <t>lan</t>
  </si>
  <si>
    <t>64DCTH3085</t>
  </si>
  <si>
    <t>64DCTH3066</t>
  </si>
  <si>
    <t>64DCTH3135</t>
  </si>
  <si>
    <t>64DCTH3126</t>
  </si>
  <si>
    <t>64DCTH3165</t>
  </si>
  <si>
    <t>64DCTH3123</t>
  </si>
  <si>
    <t xml:space="preserve"> Đinh Phạm Ngọc</t>
  </si>
  <si>
    <t>64DCTH3180</t>
  </si>
  <si>
    <t>64DCTH3090</t>
  </si>
  <si>
    <t>64DCTH3173</t>
  </si>
  <si>
    <t>64DCTH3072</t>
  </si>
  <si>
    <t xml:space="preserve"> Nguyễn Vũ Hồng</t>
  </si>
  <si>
    <t>64DCTH3169</t>
  </si>
  <si>
    <t>Nhiên</t>
  </si>
  <si>
    <t>64DCTH3167</t>
  </si>
  <si>
    <t>64DCTH3128</t>
  </si>
  <si>
    <t>64DCTH3107</t>
  </si>
  <si>
    <t>64DCTH3143</t>
  </si>
  <si>
    <t>64DCTH3089</t>
  </si>
  <si>
    <t xml:space="preserve"> Đinh Hoàng</t>
  </si>
  <si>
    <t>64DCTH3094</t>
  </si>
  <si>
    <t>64DCTH3163</t>
  </si>
  <si>
    <t>64DCTH3079</t>
  </si>
  <si>
    <t>64DCTH3103</t>
  </si>
  <si>
    <t>64DCTH3075</t>
  </si>
  <si>
    <t>64DCTH3120</t>
  </si>
  <si>
    <t>Thụy</t>
  </si>
  <si>
    <t>64DCTH3161</t>
  </si>
  <si>
    <t xml:space="preserve"> Thái Thị Thùy</t>
  </si>
  <si>
    <t>64DCTH3176</t>
  </si>
  <si>
    <t>64DCTH3171</t>
  </si>
  <si>
    <t>64DCTH3133</t>
  </si>
  <si>
    <t xml:space="preserve"> Vũ Khắc</t>
  </si>
  <si>
    <t>65DCCA22452</t>
  </si>
  <si>
    <t>65DCCA21</t>
  </si>
  <si>
    <t>65DCCA20513</t>
  </si>
  <si>
    <t>65DCCA23350</t>
  </si>
  <si>
    <t>65DCCA22703</t>
  </si>
  <si>
    <t>64DCCA3028</t>
  </si>
  <si>
    <t>65DCCA22450</t>
  </si>
  <si>
    <t>65DCCA22049</t>
  </si>
  <si>
    <t>65DCCA23845</t>
  </si>
  <si>
    <t>65DCCA22451</t>
  </si>
  <si>
    <t>65DCCA20511</t>
  </si>
  <si>
    <t>65DCCA22813</t>
  </si>
  <si>
    <t>65DCCA23518</t>
  </si>
  <si>
    <t>65DCCA21715</t>
  </si>
  <si>
    <t xml:space="preserve"> Doãn Văn</t>
  </si>
  <si>
    <t>65DCCA22047</t>
  </si>
  <si>
    <t>Đảng</t>
  </si>
  <si>
    <t>65DCCA23344</t>
  </si>
  <si>
    <t xml:space="preserve"> Bùi Đắc</t>
  </si>
  <si>
    <t>65DCCA20508</t>
  </si>
  <si>
    <t>65DCCA23519</t>
  </si>
  <si>
    <t>65DCCA20509</t>
  </si>
  <si>
    <t>65DCCA20534</t>
  </si>
  <si>
    <t>65DCCA23074</t>
  </si>
  <si>
    <t>65DCCA22706</t>
  </si>
  <si>
    <t>65DCCA20535</t>
  </si>
  <si>
    <t xml:space="preserve"> Đặng Trần Minh</t>
  </si>
  <si>
    <t>65DCCA20510</t>
  </si>
  <si>
    <t>65DCCA21716</t>
  </si>
  <si>
    <t>65DCCA20530</t>
  </si>
  <si>
    <t xml:space="preserve"> Lưu</t>
  </si>
  <si>
    <t>65DCCA20522</t>
  </si>
  <si>
    <t xml:space="preserve"> Mai Đại</t>
  </si>
  <si>
    <t>65DCCA20520</t>
  </si>
  <si>
    <t>64DCCA3022</t>
  </si>
  <si>
    <t>65DCCA20503</t>
  </si>
  <si>
    <t>65DCCA22455</t>
  </si>
  <si>
    <t>65DCCA20504</t>
  </si>
  <si>
    <t>65DCCA21710</t>
  </si>
  <si>
    <t>65DCCA23846</t>
  </si>
  <si>
    <t>65DCCA21711</t>
  </si>
  <si>
    <t>65DCCA20514</t>
  </si>
  <si>
    <t>65DCCA23848</t>
  </si>
  <si>
    <t>65DCCA23946</t>
  </si>
  <si>
    <t>65DCCA22048</t>
  </si>
  <si>
    <t xml:space="preserve"> Mai Thái</t>
  </si>
  <si>
    <t>65DCCA22812</t>
  </si>
  <si>
    <t>65DCCA23520</t>
  </si>
  <si>
    <t>65DCCA20524</t>
  </si>
  <si>
    <t>65DCCA21714</t>
  </si>
  <si>
    <t>65DCCA23849</t>
  </si>
  <si>
    <t xml:space="preserve"> Trịnh Khắc</t>
  </si>
  <si>
    <t>65DCCA23343</t>
  </si>
  <si>
    <t>65DCCA20536</t>
  </si>
  <si>
    <t>65DCCA24440</t>
  </si>
  <si>
    <t>65DCCA20531</t>
  </si>
  <si>
    <t>65DCCA21179</t>
  </si>
  <si>
    <t xml:space="preserve"> Phùng Thanh</t>
  </si>
  <si>
    <t>65DCCA22702</t>
  </si>
  <si>
    <t xml:space="preserve"> Mai Linh</t>
  </si>
  <si>
    <t>65DCCA20518</t>
  </si>
  <si>
    <t>65DCCA22700</t>
  </si>
  <si>
    <t xml:space="preserve"> Mai Đăng</t>
  </si>
  <si>
    <t>65DCCA22448</t>
  </si>
  <si>
    <t>65DCCA20521</t>
  </si>
  <si>
    <t>65DCCA23292</t>
  </si>
  <si>
    <t>65DCCA22472</t>
  </si>
  <si>
    <t>65DCCA23347</t>
  </si>
  <si>
    <t>65DCCA22704</t>
  </si>
  <si>
    <t>65DCCA23346</t>
  </si>
  <si>
    <t>Trân</t>
  </si>
  <si>
    <t>65DCCA20537</t>
  </si>
  <si>
    <t>65DCCA20507</t>
  </si>
  <si>
    <t>65DCCA22786</t>
  </si>
  <si>
    <t>65DCCA20529</t>
  </si>
  <si>
    <t xml:space="preserve"> Đậu Anh</t>
  </si>
  <si>
    <t>65DCCA22705</t>
  </si>
  <si>
    <t>65DCCA20533</t>
  </si>
  <si>
    <t xml:space="preserve"> Phan Minh</t>
  </si>
  <si>
    <t>65DCCA22044</t>
  </si>
  <si>
    <t>65DCCA23077</t>
  </si>
  <si>
    <t>65DCCA20506</t>
  </si>
  <si>
    <t>65DCCA23345</t>
  </si>
  <si>
    <t>65DCCA23862</t>
  </si>
  <si>
    <t>65DCCA21712</t>
  </si>
  <si>
    <t>65DCCC23366</t>
  </si>
  <si>
    <t xml:space="preserve"> Đỗ Nam</t>
  </si>
  <si>
    <t>65DCCC21</t>
  </si>
  <si>
    <t>65DCCC23367</t>
  </si>
  <si>
    <t>65DCCC24437</t>
  </si>
  <si>
    <t>65DCCC23442</t>
  </si>
  <si>
    <t>65DCCC23535</t>
  </si>
  <si>
    <t>65DCCC24071</t>
  </si>
  <si>
    <t>65DCCC23086</t>
  </si>
  <si>
    <t xml:space="preserve"> Trừ Minh</t>
  </si>
  <si>
    <t>65DCCC23534</t>
  </si>
  <si>
    <t>65DCCC20684</t>
  </si>
  <si>
    <t xml:space="preserve"> Lại Hoàng</t>
  </si>
  <si>
    <t>65DCCC23858</t>
  </si>
  <si>
    <t xml:space="preserve"> Trương Đình</t>
  </si>
  <si>
    <t>65DCCC20365</t>
  </si>
  <si>
    <t xml:space="preserve"> Tưởng Duy</t>
  </si>
  <si>
    <t>65DCCC22720</t>
  </si>
  <si>
    <t>65DCCC23949</t>
  </si>
  <si>
    <t xml:space="preserve"> Trần Đặng Duy</t>
  </si>
  <si>
    <t>65DCCC23950</t>
  </si>
  <si>
    <t>65DCCC21732</t>
  </si>
  <si>
    <t>65DCCC21350</t>
  </si>
  <si>
    <t>65DCCC20688</t>
  </si>
  <si>
    <t>65DCCC24442</t>
  </si>
  <si>
    <t>65DCCA22046</t>
  </si>
  <si>
    <t>65DCCD22438</t>
  </si>
  <si>
    <t>65DCDB20540</t>
  </si>
  <si>
    <t xml:space="preserve"> Trần Trọng</t>
  </si>
  <si>
    <t>65DCCA24410</t>
  </si>
  <si>
    <t>65DCCD20495</t>
  </si>
  <si>
    <t>65DCCD22424</t>
  </si>
  <si>
    <t>65DCCD20462</t>
  </si>
  <si>
    <t xml:space="preserve"> Trương Tiến</t>
  </si>
  <si>
    <t>65DCCD22407</t>
  </si>
  <si>
    <t>65DCCA22699</t>
  </si>
  <si>
    <t>65DCCD20491</t>
  </si>
  <si>
    <t>65DCCD20467</t>
  </si>
  <si>
    <t xml:space="preserve"> Đinh Ngọc</t>
  </si>
  <si>
    <t>Hân</t>
  </si>
  <si>
    <t>65DCCA20526</t>
  </si>
  <si>
    <t>65DCDD21993</t>
  </si>
  <si>
    <t>65DCDB23527</t>
  </si>
  <si>
    <t>65DCCS20637</t>
  </si>
  <si>
    <t>65DCCD22018</t>
  </si>
  <si>
    <t>65DCCA22454</t>
  </si>
  <si>
    <t>65DCCA22815</t>
  </si>
  <si>
    <t>65DCDB22457</t>
  </si>
  <si>
    <t xml:space="preserve"> Phạm Thị Thuỳ</t>
  </si>
  <si>
    <t>65DCDB22819</t>
  </si>
  <si>
    <t>65DCDD24007</t>
  </si>
  <si>
    <t>65DCCA22814</t>
  </si>
  <si>
    <t>65DCCD22038</t>
  </si>
  <si>
    <t xml:space="preserve"> Thái Văn</t>
  </si>
  <si>
    <t>Pháp</t>
  </si>
  <si>
    <t>65DCCS22717</t>
  </si>
  <si>
    <t>65DCCD22696</t>
  </si>
  <si>
    <t xml:space="preserve"> Phan Bá</t>
  </si>
  <si>
    <t>65DCCS21489</t>
  </si>
  <si>
    <t>65DCCA24431</t>
  </si>
  <si>
    <t xml:space="preserve"> Trần Hồng</t>
  </si>
  <si>
    <t>65DCCD20440</t>
  </si>
  <si>
    <t>65DCCD23041</t>
  </si>
  <si>
    <t xml:space="preserve"> Đặng Huy</t>
  </si>
  <si>
    <t>65DCCA24122</t>
  </si>
  <si>
    <t xml:space="preserve"> Bùi Thiện</t>
  </si>
  <si>
    <t>65DCCD22444</t>
  </si>
  <si>
    <t>65DCDB23078</t>
  </si>
  <si>
    <t>64DCDD3025</t>
  </si>
  <si>
    <t>65DCCD22420</t>
  </si>
  <si>
    <t>65DCCD20447</t>
  </si>
  <si>
    <t>65DCCD20501</t>
  </si>
  <si>
    <t xml:space="preserve"> Trương Thanh</t>
  </si>
  <si>
    <t>65DCCA20532</t>
  </si>
  <si>
    <t xml:space="preserve"> Đỗ Khắc</t>
  </si>
  <si>
    <t>65DCCA23352</t>
  </si>
  <si>
    <t>65DCCD20477</t>
  </si>
  <si>
    <t>65DCCD20458</t>
  </si>
  <si>
    <t>65DCDB21722</t>
  </si>
  <si>
    <t>65DCCD22440</t>
  </si>
  <si>
    <t>65DCCD21</t>
  </si>
  <si>
    <t>65DCCD22695</t>
  </si>
  <si>
    <t>65DCCD20432</t>
  </si>
  <si>
    <t xml:space="preserve"> Vũ Nam</t>
  </si>
  <si>
    <t>65DCCD20459</t>
  </si>
  <si>
    <t>65DCCD20469</t>
  </si>
  <si>
    <t>Bền</t>
  </si>
  <si>
    <t>65DCCD20453</t>
  </si>
  <si>
    <t>Ca</t>
  </si>
  <si>
    <t>65DCCD22041</t>
  </si>
  <si>
    <t>65DCCD22412</t>
  </si>
  <si>
    <t>65DCCD22026</t>
  </si>
  <si>
    <t>Diễn</t>
  </si>
  <si>
    <t>65DCCD22012</t>
  </si>
  <si>
    <t xml:space="preserve"> Hoàng Trung</t>
  </si>
  <si>
    <t>65DCCD22409</t>
  </si>
  <si>
    <t>65DCCD20479</t>
  </si>
  <si>
    <t>65DCCD20252</t>
  </si>
  <si>
    <t xml:space="preserve"> Dương Tiến</t>
  </si>
  <si>
    <t>65DCCD20320</t>
  </si>
  <si>
    <t>65DCCD20466</t>
  </si>
  <si>
    <t xml:space="preserve"> Mai Hải</t>
  </si>
  <si>
    <t>65DCCD20461</t>
  </si>
  <si>
    <t xml:space="preserve"> Bùi Quý</t>
  </si>
  <si>
    <t>65DCCD20490</t>
  </si>
  <si>
    <t>65DCCD20452</t>
  </si>
  <si>
    <t>65DCCD20439</t>
  </si>
  <si>
    <t xml:space="preserve"> Đinh Đông</t>
  </si>
  <si>
    <t>65DCCD21676</t>
  </si>
  <si>
    <t>65DCCD20483</t>
  </si>
  <si>
    <t>65DCCD20481</t>
  </si>
  <si>
    <t>65DCCD20493</t>
  </si>
  <si>
    <t>65DCCD20471</t>
  </si>
  <si>
    <t>65DCCD21706</t>
  </si>
  <si>
    <t>65DCCD20463</t>
  </si>
  <si>
    <t>65DCCD30921</t>
  </si>
  <si>
    <t>65DCCD20502</t>
  </si>
  <si>
    <t>65DCCD22810</t>
  </si>
  <si>
    <t>65DCCD22043</t>
  </si>
  <si>
    <t>65DCCD20430</t>
  </si>
  <si>
    <t xml:space="preserve"> Trương Quý</t>
  </si>
  <si>
    <t>65DCCD21677</t>
  </si>
  <si>
    <t>65DCCD20445</t>
  </si>
  <si>
    <t>65DCCD20470</t>
  </si>
  <si>
    <t>Lăng</t>
  </si>
  <si>
    <t>65DCCD20692</t>
  </si>
  <si>
    <t>65DCCD20438</t>
  </si>
  <si>
    <t>65DCCD40000</t>
  </si>
  <si>
    <t>65DCCD21692</t>
  </si>
  <si>
    <t>65DCCD20381</t>
  </si>
  <si>
    <t>65DCCD20484</t>
  </si>
  <si>
    <t>65DCCD22039</t>
  </si>
  <si>
    <t>65DCCD22033</t>
  </si>
  <si>
    <t>65DCCD20454</t>
  </si>
  <si>
    <t>65DCCD20460</t>
  </si>
  <si>
    <t>65DCCD20451</t>
  </si>
  <si>
    <t xml:space="preserve"> Nguyễn Doãn</t>
  </si>
  <si>
    <t>64DCCD3180</t>
  </si>
  <si>
    <t xml:space="preserve"> Dư Hồng</t>
  </si>
  <si>
    <t>65DCCD20489</t>
  </si>
  <si>
    <t>65DCCD22446</t>
  </si>
  <si>
    <t>65DCCD22791</t>
  </si>
  <si>
    <t>65DCCD20437</t>
  </si>
  <si>
    <t>65DCCD22698</t>
  </si>
  <si>
    <t xml:space="preserve"> Lưu Xuân</t>
  </si>
  <si>
    <t>65DCCD22036</t>
  </si>
  <si>
    <t xml:space="preserve"> Hà Kim</t>
  </si>
  <si>
    <t>65DCCD22411</t>
  </si>
  <si>
    <t>65DCCD21697</t>
  </si>
  <si>
    <t>65DCCD20448</t>
  </si>
  <si>
    <t>65DCCD21703</t>
  </si>
  <si>
    <t>65DCCD20472</t>
  </si>
  <si>
    <t>64DCCD1253</t>
  </si>
  <si>
    <t>65DCCD20498</t>
  </si>
  <si>
    <t>65DCCD20497</t>
  </si>
  <si>
    <t>65DCCD20500</t>
  </si>
  <si>
    <t>65DCCD22027</t>
  </si>
  <si>
    <t xml:space="preserve"> Khuất Văn</t>
  </si>
  <si>
    <t>65DCCD22025</t>
  </si>
  <si>
    <t>65DCCD21699</t>
  </si>
  <si>
    <t>65DCCD20435</t>
  </si>
  <si>
    <t>65DCCD22</t>
  </si>
  <si>
    <t>65DCCD20494</t>
  </si>
  <si>
    <t>65DCCD22015</t>
  </si>
  <si>
    <t>65DCCD20478</t>
  </si>
  <si>
    <t>65DCCD23052</t>
  </si>
  <si>
    <t xml:space="preserve"> Đặng Thế</t>
  </si>
  <si>
    <t>65DCCD20492</t>
  </si>
  <si>
    <t>65DCCD24013</t>
  </si>
  <si>
    <t>65DCCD23051</t>
  </si>
  <si>
    <t>65DCCD20464</t>
  </si>
  <si>
    <t>65DCCD21058</t>
  </si>
  <si>
    <t>65DCCD20431</t>
  </si>
  <si>
    <t xml:space="preserve"> Chu Hùng</t>
  </si>
  <si>
    <t>65DCCD23502</t>
  </si>
  <si>
    <t>65DCCD22690</t>
  </si>
  <si>
    <t>65DCCD20487</t>
  </si>
  <si>
    <t>65DCCD22009</t>
  </si>
  <si>
    <t>Đàm</t>
  </si>
  <si>
    <t>65DCCD22017</t>
  </si>
  <si>
    <t>65DCCD20475</t>
  </si>
  <si>
    <t xml:space="preserve"> Lưu Trường</t>
  </si>
  <si>
    <t>65DCCD20482</t>
  </si>
  <si>
    <t>65DCCD22029</t>
  </si>
  <si>
    <t xml:space="preserve"> Nguyễn Lâm</t>
  </si>
  <si>
    <t>65DCCD20689</t>
  </si>
  <si>
    <t>65DCCD23059</t>
  </si>
  <si>
    <t>65DCCD20433</t>
  </si>
  <si>
    <t>65DCCD23937</t>
  </si>
  <si>
    <t>65DCCD22809</t>
  </si>
  <si>
    <t xml:space="preserve"> Tạ Đình</t>
  </si>
  <si>
    <t>65DCCD22691</t>
  </si>
  <si>
    <t>65DCCD20468</t>
  </si>
  <si>
    <t>65DCCD23069</t>
  </si>
  <si>
    <t>65DCCD21702</t>
  </si>
  <si>
    <t>Khiêm</t>
  </si>
  <si>
    <t>65DCCD21700</t>
  </si>
  <si>
    <t>65DCCD20434</t>
  </si>
  <si>
    <t>65DCCD20485</t>
  </si>
  <si>
    <t>65DCCD22022</t>
  </si>
  <si>
    <t xml:space="preserve"> Đoàn Anh</t>
  </si>
  <si>
    <t>65DCCD20446</t>
  </si>
  <si>
    <t>65DCCD21674</t>
  </si>
  <si>
    <t>65DCCD22799</t>
  </si>
  <si>
    <t>65DCCD23837</t>
  </si>
  <si>
    <t>65DCCD22035</t>
  </si>
  <si>
    <t>65DCCD20351</t>
  </si>
  <si>
    <t>65DCCD22431</t>
  </si>
  <si>
    <t>65DCCD20474</t>
  </si>
  <si>
    <t>65DCCD22418</t>
  </si>
  <si>
    <t>65DCCD23506</t>
  </si>
  <si>
    <t>65DCCD21678</t>
  </si>
  <si>
    <t xml:space="preserve"> Doãn Hồng</t>
  </si>
  <si>
    <t>65DCCD23501</t>
  </si>
  <si>
    <t>65DCCD20550</t>
  </si>
  <si>
    <t>65DCCD20480</t>
  </si>
  <si>
    <t>65DCCD20441</t>
  </si>
  <si>
    <t>Triệu</t>
  </si>
  <si>
    <t>65DCCD21688</t>
  </si>
  <si>
    <t>65DCCD20473</t>
  </si>
  <si>
    <t>65DCCD22023</t>
  </si>
  <si>
    <t>65DCCD20442</t>
  </si>
  <si>
    <t>65DCCD20499</t>
  </si>
  <si>
    <t>65DCCD20486</t>
  </si>
  <si>
    <t>65DCCD20436</t>
  </si>
  <si>
    <t>65DCCD23942</t>
  </si>
  <si>
    <t>65DCCD22019</t>
  </si>
  <si>
    <t>65DCCD22796</t>
  </si>
  <si>
    <t>65DCCD23</t>
  </si>
  <si>
    <t>65DCCD22800</t>
  </si>
  <si>
    <t>65DCCD21709</t>
  </si>
  <si>
    <t>65DCCD22433</t>
  </si>
  <si>
    <t>65DCCD24119</t>
  </si>
  <si>
    <t>65DCCD24068</t>
  </si>
  <si>
    <t>Chỉnh</t>
  </si>
  <si>
    <t>65DCCD22423</t>
  </si>
  <si>
    <t>65DCCD23500</t>
  </si>
  <si>
    <t>65DCCD23834</t>
  </si>
  <si>
    <t xml:space="preserve"> Mai Duy</t>
  </si>
  <si>
    <t>65DCCD22008</t>
  </si>
  <si>
    <t>65DCCD22794</t>
  </si>
  <si>
    <t>65DCCD21689</t>
  </si>
  <si>
    <t>65DCCD23053</t>
  </si>
  <si>
    <t xml:space="preserve"> Đào Trường</t>
  </si>
  <si>
    <t>65DCCD24067</t>
  </si>
  <si>
    <t xml:space="preserve"> Vương Trí</t>
  </si>
  <si>
    <t>65DCCD22808</t>
  </si>
  <si>
    <t>65DCCD22801</t>
  </si>
  <si>
    <t xml:space="preserve"> Đỗ Đình</t>
  </si>
  <si>
    <t>65DCCD20937</t>
  </si>
  <si>
    <t xml:space="preserve"> Lê Bật</t>
  </si>
  <si>
    <t>65DCCD23040</t>
  </si>
  <si>
    <t>65DCCD23064</t>
  </si>
  <si>
    <t>65DCCD23515</t>
  </si>
  <si>
    <t>65DCCD23065</t>
  </si>
  <si>
    <t>65DCCD23511</t>
  </si>
  <si>
    <t>65DCCD23066</t>
  </si>
  <si>
    <t>65DCCD21679</t>
  </si>
  <si>
    <t>65DCCD24015</t>
  </si>
  <si>
    <t>65DCCD23039</t>
  </si>
  <si>
    <t>Lĩnh</t>
  </si>
  <si>
    <t>65DCCD23063</t>
  </si>
  <si>
    <t>Luận</t>
  </si>
  <si>
    <t>65DCCD22005</t>
  </si>
  <si>
    <t>65DCCD22797</t>
  </si>
  <si>
    <t>65DCCD23516</t>
  </si>
  <si>
    <t>65DCCD22016</t>
  </si>
  <si>
    <t>65DCCD23056</t>
  </si>
  <si>
    <t xml:space="preserve"> Võ Hồng</t>
  </si>
  <si>
    <t>65DCCD22024</t>
  </si>
  <si>
    <t>65DCCD22416</t>
  </si>
  <si>
    <t>65DCCD22697</t>
  </si>
  <si>
    <t>65DCCD23060</t>
  </si>
  <si>
    <t>65DCCD21695</t>
  </si>
  <si>
    <t>65DCCD21685</t>
  </si>
  <si>
    <t>65DCCD23070</t>
  </si>
  <si>
    <t xml:space="preserve"> Tô Huy Tuấn</t>
  </si>
  <si>
    <t>65DCCD24014</t>
  </si>
  <si>
    <t xml:space="preserve"> Tô Tiến</t>
  </si>
  <si>
    <t>65DCCD21707</t>
  </si>
  <si>
    <t>65DCCD22435</t>
  </si>
  <si>
    <t xml:space="preserve"> Đậu Ngọc</t>
  </si>
  <si>
    <t>65DCCD23054</t>
  </si>
  <si>
    <t>65DCCD23038</t>
  </si>
  <si>
    <t xml:space="preserve"> Hoàng Sỹ</t>
  </si>
  <si>
    <t>65DCCD22421</t>
  </si>
  <si>
    <t>65DCCD24453</t>
  </si>
  <si>
    <t>65DCCD22432</t>
  </si>
  <si>
    <t>65DCCD22793</t>
  </si>
  <si>
    <t>65DCCD22692</t>
  </si>
  <si>
    <t>65DCCD21682</t>
  </si>
  <si>
    <t xml:space="preserve"> Lâm Anh</t>
  </si>
  <si>
    <t>65DCCD22426</t>
  </si>
  <si>
    <t>65DCCD23835</t>
  </si>
  <si>
    <t>65DCCD22406</t>
  </si>
  <si>
    <t>65DCCD22427</t>
  </si>
  <si>
    <t xml:space="preserve"> Nguyễn Kiến</t>
  </si>
  <si>
    <t>65DCCD22803</t>
  </si>
  <si>
    <t xml:space="preserve"> Phạm Quốc</t>
  </si>
  <si>
    <t>65DCCD23844</t>
  </si>
  <si>
    <t>65DCCS20667</t>
  </si>
  <si>
    <t>65DCCS21</t>
  </si>
  <si>
    <t>65DCCS20662</t>
  </si>
  <si>
    <t xml:space="preserve"> Đinh Sơn</t>
  </si>
  <si>
    <t>65DCCS20668</t>
  </si>
  <si>
    <t>65DCCS20658</t>
  </si>
  <si>
    <t>65DCCS23856</t>
  </si>
  <si>
    <t xml:space="preserve"> Vương Hồng</t>
  </si>
  <si>
    <t>65DCCS20640</t>
  </si>
  <si>
    <t>Duẩn</t>
  </si>
  <si>
    <t>65DCCS22470</t>
  </si>
  <si>
    <t>65DCCS22719</t>
  </si>
  <si>
    <t>65DCCS20649</t>
  </si>
  <si>
    <t>65DCCS20683</t>
  </si>
  <si>
    <t>65DCCS20672</t>
  </si>
  <si>
    <t>65DCCS20639</t>
  </si>
  <si>
    <t>65DCCS20645</t>
  </si>
  <si>
    <t>65DCCS20636</t>
  </si>
  <si>
    <t>65DCCS23357</t>
  </si>
  <si>
    <t>65DCCS22718</t>
  </si>
  <si>
    <t>65DCCS20664</t>
  </si>
  <si>
    <t>65DCCS20638</t>
  </si>
  <si>
    <t xml:space="preserve"> Trịnh Trung</t>
  </si>
  <si>
    <t>65DCCS22825</t>
  </si>
  <si>
    <t>65DCCS20647</t>
  </si>
  <si>
    <t xml:space="preserve"> Trương Đức</t>
  </si>
  <si>
    <t>65DCCS20652</t>
  </si>
  <si>
    <t>65DCCS20661</t>
  </si>
  <si>
    <t>65DCCS23359</t>
  </si>
  <si>
    <t>65DCCS22823</t>
  </si>
  <si>
    <t>65DCCS20379</t>
  </si>
  <si>
    <t>65DCCS20642</t>
  </si>
  <si>
    <t>65DCCS24403</t>
  </si>
  <si>
    <t>65DCCS23082</t>
  </si>
  <si>
    <t>65DCCS20656</t>
  </si>
  <si>
    <t>65DCCS23360</t>
  </si>
  <si>
    <t>65DCCS20648</t>
  </si>
  <si>
    <t>65DCCS20655</t>
  </si>
  <si>
    <t xml:space="preserve"> Toàn Mạnh</t>
  </si>
  <si>
    <t>65DCCS22060</t>
  </si>
  <si>
    <t>65DCCS23855</t>
  </si>
  <si>
    <t>65DCCS23361</t>
  </si>
  <si>
    <t>65DCCS20641</t>
  </si>
  <si>
    <t>65DCCS22716</t>
  </si>
  <si>
    <t>65DCCS20457</t>
  </si>
  <si>
    <t>65DCCS20663</t>
  </si>
  <si>
    <t>65DCCS20670</t>
  </si>
  <si>
    <t>65DCCS20671</t>
  </si>
  <si>
    <t xml:space="preserve"> Vũ Bá</t>
  </si>
  <si>
    <t>65DCCS20644</t>
  </si>
  <si>
    <t xml:space="preserve"> Hoàng Nhật</t>
  </si>
  <si>
    <t>65DCCS23362</t>
  </si>
  <si>
    <t>65DCCS20643</t>
  </si>
  <si>
    <t>65DCCS22715</t>
  </si>
  <si>
    <t>65DCCS22471</t>
  </si>
  <si>
    <t>65DCCS22714</t>
  </si>
  <si>
    <t>64DCDB3001</t>
  </si>
  <si>
    <t xml:space="preserve"> Âu Quang</t>
  </si>
  <si>
    <t>65DCDB21</t>
  </si>
  <si>
    <t>65DCDB22707</t>
  </si>
  <si>
    <t xml:space="preserve"> Đỗ Mai Thế</t>
  </si>
  <si>
    <t>65DCDB20576</t>
  </si>
  <si>
    <t>65DCDB20601</t>
  </si>
  <si>
    <t>65DCDB21727</t>
  </si>
  <si>
    <t xml:space="preserve"> Lương Công</t>
  </si>
  <si>
    <t>65DCDB20620</t>
  </si>
  <si>
    <t>65DCDB20571</t>
  </si>
  <si>
    <t>65DCDB20630</t>
  </si>
  <si>
    <t>65DCDB20585</t>
  </si>
  <si>
    <t>65DCDB20615</t>
  </si>
  <si>
    <t>65DCDB20605</t>
  </si>
  <si>
    <t>65DCDB20597</t>
  </si>
  <si>
    <t>65DCDB20598</t>
  </si>
  <si>
    <t>65DCDB20584</t>
  </si>
  <si>
    <t xml:space="preserve"> Nguyễn Phạm</t>
  </si>
  <si>
    <t>65DCDB20602</t>
  </si>
  <si>
    <t>65DCDB23079</t>
  </si>
  <si>
    <t>65DCDB20562</t>
  </si>
  <si>
    <t>65DCDB20631</t>
  </si>
  <si>
    <t>65DCDB20558</t>
  </si>
  <si>
    <t>65DCDB20606</t>
  </si>
  <si>
    <t>65DCDB20560</t>
  </si>
  <si>
    <t>65DCDB20594</t>
  </si>
  <si>
    <t>65DCDB20578</t>
  </si>
  <si>
    <t>65DCDB20589</t>
  </si>
  <si>
    <t>65DCDB20607</t>
  </si>
  <si>
    <t>65DCDB22050</t>
  </si>
  <si>
    <t>65DCDB20619</t>
  </si>
  <si>
    <t>65DCDB20634</t>
  </si>
  <si>
    <t>Kế</t>
  </si>
  <si>
    <t>65DCDB20588</t>
  </si>
  <si>
    <t>65DCDB20596</t>
  </si>
  <si>
    <t>65DCDB20579</t>
  </si>
  <si>
    <t>65DCDB20629</t>
  </si>
  <si>
    <t xml:space="preserve"> Lê Thị Khánh</t>
  </si>
  <si>
    <t>65DCDB20539</t>
  </si>
  <si>
    <t>65DCDB20564</t>
  </si>
  <si>
    <t>Lừng</t>
  </si>
  <si>
    <t>65DCDB20624</t>
  </si>
  <si>
    <t>65DCDB21725</t>
  </si>
  <si>
    <t>65DCDB23293</t>
  </si>
  <si>
    <t>65DCDB20573</t>
  </si>
  <si>
    <t>65DCDB20628</t>
  </si>
  <si>
    <t>65DCDB20561</t>
  </si>
  <si>
    <t>65DCDB21718</t>
  </si>
  <si>
    <t>65DCDB20548</t>
  </si>
  <si>
    <t>65DCDB20611</t>
  </si>
  <si>
    <t>65DCDB20610</t>
  </si>
  <si>
    <t>65DCDB20574</t>
  </si>
  <si>
    <t>65DCDB20583</t>
  </si>
  <si>
    <t>65DCDB20559</t>
  </si>
  <si>
    <t>65DCDB20577</t>
  </si>
  <si>
    <t>65DCDB20599</t>
  </si>
  <si>
    <t>65DCDB22</t>
  </si>
  <si>
    <t>65DCDB22620</t>
  </si>
  <si>
    <t>65DCDB20609</t>
  </si>
  <si>
    <t>65DCDB22710</t>
  </si>
  <si>
    <t xml:space="preserve"> Dương Bá</t>
  </si>
  <si>
    <t>65DCDB23989</t>
  </si>
  <si>
    <t>65DCDB20618</t>
  </si>
  <si>
    <t>65DCDB21728</t>
  </si>
  <si>
    <t>65DCDB20581</t>
  </si>
  <si>
    <t>65DCDB20621</t>
  </si>
  <si>
    <t>65DCDB20603</t>
  </si>
  <si>
    <t>65DCDB20582</t>
  </si>
  <si>
    <t>65DCDB20613</t>
  </si>
  <si>
    <t>65DCDB21684</t>
  </si>
  <si>
    <t>65DCDB20626</t>
  </si>
  <si>
    <t>65DCDB20590</t>
  </si>
  <si>
    <t>65DCDB23289</t>
  </si>
  <si>
    <t>65DCDB22466</t>
  </si>
  <si>
    <t>65DCDB23351</t>
  </si>
  <si>
    <t>65DCDB21721</t>
  </si>
  <si>
    <t>65DCDB22820</t>
  </si>
  <si>
    <t>65DCDB23363</t>
  </si>
  <si>
    <t>65DCDB20623</t>
  </si>
  <si>
    <t xml:space="preserve"> Hoàng Huy</t>
  </si>
  <si>
    <t>65DCDB20587</t>
  </si>
  <si>
    <t>65DCDB20625</t>
  </si>
  <si>
    <t>65DCDB23353</t>
  </si>
  <si>
    <t>65DCDB23358</t>
  </si>
  <si>
    <t>65DCDB22818</t>
  </si>
  <si>
    <t>65DCDB22458</t>
  </si>
  <si>
    <t>65DCDB20616</t>
  </si>
  <si>
    <t>65DCDB20730</t>
  </si>
  <si>
    <t>65DCDB20592</t>
  </si>
  <si>
    <t>65DCDB20593</t>
  </si>
  <si>
    <t xml:space="preserve"> Đặng Vân</t>
  </si>
  <si>
    <t>65DCDB21724</t>
  </si>
  <si>
    <t xml:space="preserve"> Nguyễn Bá Trọng</t>
  </si>
  <si>
    <t>65DCDB20614</t>
  </si>
  <si>
    <t xml:space="preserve"> Đoàn Đắc</t>
  </si>
  <si>
    <t>65DCDB22816</t>
  </si>
  <si>
    <t xml:space="preserve"> Phương</t>
  </si>
  <si>
    <t>65DCDB22055</t>
  </si>
  <si>
    <t>65DCDB23854</t>
  </si>
  <si>
    <t>65DCDB20570</t>
  </si>
  <si>
    <t>65DCDB22711</t>
  </si>
  <si>
    <t xml:space="preserve"> Đậu Đức</t>
  </si>
  <si>
    <t>65DCDB20604</t>
  </si>
  <si>
    <t>65DCDB23355</t>
  </si>
  <si>
    <t>65DCDB23700</t>
  </si>
  <si>
    <t>65DCDB22708</t>
  </si>
  <si>
    <t>65DCDB20633</t>
  </si>
  <si>
    <t>65DCDB20553</t>
  </si>
  <si>
    <t>65DCDB23</t>
  </si>
  <si>
    <t>65DCDB22821</t>
  </si>
  <si>
    <t>65DCDB20542</t>
  </si>
  <si>
    <t>65DCDB20556</t>
  </si>
  <si>
    <t>65DCDB20566</t>
  </si>
  <si>
    <t>Có</t>
  </si>
  <si>
    <t>65DCDB23529</t>
  </si>
  <si>
    <t>Danh</t>
  </si>
  <si>
    <t>65DCDB23081</t>
  </si>
  <si>
    <t>65DCDB23073</t>
  </si>
  <si>
    <t>65DCDB23947</t>
  </si>
  <si>
    <t>65DCDB23525</t>
  </si>
  <si>
    <t>65DCDB22059</t>
  </si>
  <si>
    <t>65DCDB20554</t>
  </si>
  <si>
    <t>65DCDB23407</t>
  </si>
  <si>
    <t>65DCDB22051</t>
  </si>
  <si>
    <t>65DCDB23851</t>
  </si>
  <si>
    <t>65DCDB23781</t>
  </si>
  <si>
    <t>65DCDB22712</t>
  </si>
  <si>
    <t>65DCDB20569</t>
  </si>
  <si>
    <t>65DCDB20568</t>
  </si>
  <si>
    <t>65DCDB22465</t>
  </si>
  <si>
    <t>65DCDB22709</t>
  </si>
  <si>
    <t>Kiệm</t>
  </si>
  <si>
    <t>65DCDB24070</t>
  </si>
  <si>
    <t>65DCDB20544</t>
  </si>
  <si>
    <t xml:space="preserve"> Kiều Tuấn</t>
  </si>
  <si>
    <t>65DCDB24162</t>
  </si>
  <si>
    <t xml:space="preserve"> Mai Thành</t>
  </si>
  <si>
    <t>65DCDB20543</t>
  </si>
  <si>
    <t>65DCDB22817</t>
  </si>
  <si>
    <t>65DCDB20551</t>
  </si>
  <si>
    <t xml:space="preserve"> Trịnh Phương</t>
  </si>
  <si>
    <t>65DCDB24096</t>
  </si>
  <si>
    <t>65DCDB24124</t>
  </si>
  <si>
    <t>65DCDB20580</t>
  </si>
  <si>
    <t xml:space="preserve"> Bùi Đăng</t>
  </si>
  <si>
    <t>65DCDB20567</t>
  </si>
  <si>
    <t>65DCDB20545</t>
  </si>
  <si>
    <t>65DCDB23528</t>
  </si>
  <si>
    <t>65DCDB20552</t>
  </si>
  <si>
    <t>65DCDB20565</t>
  </si>
  <si>
    <t xml:space="preserve"> Bạch Xuân</t>
  </si>
  <si>
    <t>65DCDB21717</t>
  </si>
  <si>
    <t>65DCDB20557</t>
  </si>
  <si>
    <t>65DCDB20541</t>
  </si>
  <si>
    <t>65DCDB23852</t>
  </si>
  <si>
    <t>65DCDB22462</t>
  </si>
  <si>
    <t>65DCDB23354</t>
  </si>
  <si>
    <t xml:space="preserve"> Mai Hiển</t>
  </si>
  <si>
    <t>65DCDB23356</t>
  </si>
  <si>
    <t>65DCDB20563</t>
  </si>
  <si>
    <t xml:space="preserve"> An Trung</t>
  </si>
  <si>
    <t>65DCDD20312</t>
  </si>
  <si>
    <t>65DCDD21</t>
  </si>
  <si>
    <t>65DCDD22683</t>
  </si>
  <si>
    <t xml:space="preserve"> Thái Hoàng</t>
  </si>
  <si>
    <t>65DCDD20339</t>
  </si>
  <si>
    <t>65DCDD21662</t>
  </si>
  <si>
    <t>65DCDD20310</t>
  </si>
  <si>
    <t>65DCDD20318</t>
  </si>
  <si>
    <t>65DCDD21673</t>
  </si>
  <si>
    <t xml:space="preserve"> Tạ Chí</t>
  </si>
  <si>
    <t>65DCDD20341</t>
  </si>
  <si>
    <t>65DCDD20314</t>
  </si>
  <si>
    <t>65DCDD22828</t>
  </si>
  <si>
    <t xml:space="preserve"> Phùng Xuân</t>
  </si>
  <si>
    <t>65DCDD20315</t>
  </si>
  <si>
    <t>65DCDD23103</t>
  </si>
  <si>
    <t>65DCDD22681</t>
  </si>
  <si>
    <t>65DCDD20350</t>
  </si>
  <si>
    <t>65DCDD20336</t>
  </si>
  <si>
    <t>65DCDD23089</t>
  </si>
  <si>
    <t>65DCDD20349</t>
  </si>
  <si>
    <t>65DCDD22834</t>
  </si>
  <si>
    <t>65DCDD20333</t>
  </si>
  <si>
    <t>65DCDD20329</t>
  </si>
  <si>
    <t>65DCDD21992</t>
  </si>
  <si>
    <t>65DCDD20344</t>
  </si>
  <si>
    <t>65DCDD20330</t>
  </si>
  <si>
    <t>65DCDD21657</t>
  </si>
  <si>
    <t>65DCDD20617</t>
  </si>
  <si>
    <t>65DCDD20316</t>
  </si>
  <si>
    <t>65DCDD20323</t>
  </si>
  <si>
    <t>65DCDD20342</t>
  </si>
  <si>
    <t>65DCDD21659</t>
  </si>
  <si>
    <t xml:space="preserve"> Phan Trọng</t>
  </si>
  <si>
    <t>65DCDD21671</t>
  </si>
  <si>
    <t xml:space="preserve"> Hồ Diên</t>
  </si>
  <si>
    <t>65DCDD20348</t>
  </si>
  <si>
    <t>65DCDD20324</t>
  </si>
  <si>
    <t>65DCDD22680</t>
  </si>
  <si>
    <t>65DCDD20337</t>
  </si>
  <si>
    <t>65DCDD20346</t>
  </si>
  <si>
    <t>65DCDD20345</t>
  </si>
  <si>
    <t>65DCDD20335</t>
  </si>
  <si>
    <t>65DCDD20325</t>
  </si>
  <si>
    <t>65DCDD20326</t>
  </si>
  <si>
    <t>65DCDD20317</t>
  </si>
  <si>
    <t>65DCDD20332</t>
  </si>
  <si>
    <t>Phán</t>
  </si>
  <si>
    <t>65DCDD20328</t>
  </si>
  <si>
    <t>65DCDD20322</t>
  </si>
  <si>
    <t xml:space="preserve"> Nguyễn Đặng Ngọc</t>
  </si>
  <si>
    <t>65DCDD20340</t>
  </si>
  <si>
    <t>65DCDD20352</t>
  </si>
  <si>
    <t>65DCDD20311</t>
  </si>
  <si>
    <t>Thán</t>
  </si>
  <si>
    <t>65DCDD20319</t>
  </si>
  <si>
    <t>65DCDD22402</t>
  </si>
  <si>
    <t xml:space="preserve"> Phan Nhân</t>
  </si>
  <si>
    <t>65DCDD20338</t>
  </si>
  <si>
    <t>65DCDD20313</t>
  </si>
  <si>
    <t>65DCDD21658</t>
  </si>
  <si>
    <t>65DCDD20353</t>
  </si>
  <si>
    <t>65DCDD22389</t>
  </si>
  <si>
    <t>65DCDD20347</t>
  </si>
  <si>
    <t>65DCDD22401</t>
  </si>
  <si>
    <t>65DCDD20354</t>
  </si>
  <si>
    <t>65DCDD22</t>
  </si>
  <si>
    <t>65DCDD23827</t>
  </si>
  <si>
    <t>65DCDD22832</t>
  </si>
  <si>
    <t>65DCDD23091</t>
  </si>
  <si>
    <t xml:space="preserve"> Phan Hoàng</t>
  </si>
  <si>
    <t>65DCDD23090</t>
  </si>
  <si>
    <t>65DCDD22684</t>
  </si>
  <si>
    <t xml:space="preserve"> Vũ Văn Sáu</t>
  </si>
  <si>
    <t>65DCDD23488</t>
  </si>
  <si>
    <t>65DCDD23097</t>
  </si>
  <si>
    <t>65DCDD23098</t>
  </si>
  <si>
    <t>65DCDD22393</t>
  </si>
  <si>
    <t>65DCDD22687</t>
  </si>
  <si>
    <t>65DCDD21672</t>
  </si>
  <si>
    <t>65DCDD21082</t>
  </si>
  <si>
    <t>65DCDD23491</t>
  </si>
  <si>
    <t>65DCDD20331</t>
  </si>
  <si>
    <t xml:space="preserve"> Đào Đắc</t>
  </si>
  <si>
    <t>65DCDD22386</t>
  </si>
  <si>
    <t>65DCDD23093</t>
  </si>
  <si>
    <t>65DCDD24451</t>
  </si>
  <si>
    <t xml:space="preserve"> Công Doãn</t>
  </si>
  <si>
    <t>65DCDD24449</t>
  </si>
  <si>
    <t>65DCDD22688</t>
  </si>
  <si>
    <t>65DCDD22387</t>
  </si>
  <si>
    <t xml:space="preserve"> Khổng Vũ</t>
  </si>
  <si>
    <t>65DCDD22003</t>
  </si>
  <si>
    <t>65DCDD21998</t>
  </si>
  <si>
    <t>65DCDD23106</t>
  </si>
  <si>
    <t>65DCDD21996</t>
  </si>
  <si>
    <t>65DCDD23828</t>
  </si>
  <si>
    <t>65DCDD23092</t>
  </si>
  <si>
    <t xml:space="preserve"> Thái Hữu</t>
  </si>
  <si>
    <t>65DCDD20308</t>
  </si>
  <si>
    <t>65DCDD23341</t>
  </si>
  <si>
    <t>65DCDD23492</t>
  </si>
  <si>
    <t>65DCDD22392</t>
  </si>
  <si>
    <t>65DCDD23931</t>
  </si>
  <si>
    <t>65DCDD24063</t>
  </si>
  <si>
    <t>65DCDD23105</t>
  </si>
  <si>
    <t>65DCDD23102</t>
  </si>
  <si>
    <t>65DCDD22388</t>
  </si>
  <si>
    <t>65DCDD21665</t>
  </si>
  <si>
    <t>65DCDD22837</t>
  </si>
  <si>
    <t>65DCDD22396</t>
  </si>
  <si>
    <t>65DCDD21994</t>
  </si>
  <si>
    <t>65DCDM2445</t>
  </si>
  <si>
    <t>65DCDM21</t>
  </si>
  <si>
    <t>65DCDM22866</t>
  </si>
  <si>
    <t>65DCDM22868</t>
  </si>
  <si>
    <t>65DCDM22867</t>
  </si>
  <si>
    <t xml:space="preserve"> Tạ Việt</t>
  </si>
  <si>
    <t>65DCDM23868</t>
  </si>
  <si>
    <t>65DCDM23385</t>
  </si>
  <si>
    <t>65DCDM22176</t>
  </si>
  <si>
    <t>65DCDM24172</t>
  </si>
  <si>
    <t>65DCDM23564</t>
  </si>
  <si>
    <t>65DCDM24257</t>
  </si>
  <si>
    <t>65DCDM22078</t>
  </si>
  <si>
    <t>65DCDM23390</t>
  </si>
  <si>
    <t>65DCDM21757</t>
  </si>
  <si>
    <t>65DCDM22177</t>
  </si>
  <si>
    <t>65DCDM23386</t>
  </si>
  <si>
    <t xml:space="preserve"> Phan Duy</t>
  </si>
  <si>
    <t>65DCDM21756</t>
  </si>
  <si>
    <t>65DCDM22521</t>
  </si>
  <si>
    <t>65DCDM23389</t>
  </si>
  <si>
    <t>65DCDM23387</t>
  </si>
  <si>
    <t>65DCDM23565</t>
  </si>
  <si>
    <t>65DCDM24283</t>
  </si>
  <si>
    <t>65DCDM21758</t>
  </si>
  <si>
    <t>Tung</t>
  </si>
  <si>
    <t>65DCDM23566</t>
  </si>
  <si>
    <t>65DCDM24377</t>
  </si>
  <si>
    <t>65DCDT21174</t>
  </si>
  <si>
    <t>65DCDT21399</t>
  </si>
  <si>
    <t xml:space="preserve"> Vương Quốc</t>
  </si>
  <si>
    <t>65DCDT21394</t>
  </si>
  <si>
    <t>65DCDT21388</t>
  </si>
  <si>
    <t xml:space="preserve"> Đàm Thanh</t>
  </si>
  <si>
    <t>65DCDT21392</t>
  </si>
  <si>
    <t>65DCDT21406</t>
  </si>
  <si>
    <t>65DCDT21393</t>
  </si>
  <si>
    <t>65DCDT22130</t>
  </si>
  <si>
    <t>65DCDT21361</t>
  </si>
  <si>
    <t>65DCDT24436</t>
  </si>
  <si>
    <t xml:space="preserve"> Đặng Hoàng</t>
  </si>
  <si>
    <t>65DCDT21815</t>
  </si>
  <si>
    <t xml:space="preserve"> Lê Trương</t>
  </si>
  <si>
    <t>65DCDT21398</t>
  </si>
  <si>
    <t>65DCDT21364</t>
  </si>
  <si>
    <t>65DCDT22120</t>
  </si>
  <si>
    <t>65DCDT21407</t>
  </si>
  <si>
    <t>65DCDT21352</t>
  </si>
  <si>
    <t>65DCDT21409</t>
  </si>
  <si>
    <t>65DCDT22117</t>
  </si>
  <si>
    <t xml:space="preserve"> Trần Đinh</t>
  </si>
  <si>
    <t>65DCDT21355</t>
  </si>
  <si>
    <t>65DCDT21803</t>
  </si>
  <si>
    <t>65DCDT21381</t>
  </si>
  <si>
    <t>65DCDT21375</t>
  </si>
  <si>
    <t>65DCDT21360</t>
  </si>
  <si>
    <t>65DCDT21357</t>
  </si>
  <si>
    <t>Liễu</t>
  </si>
  <si>
    <t>65DCDT21362</t>
  </si>
  <si>
    <t xml:space="preserve"> Thân Trí Mạnh</t>
  </si>
  <si>
    <t>65DCDT22571</t>
  </si>
  <si>
    <t>65DCDT22768</t>
  </si>
  <si>
    <t>65DCDT21365</t>
  </si>
  <si>
    <t>65DCDT21793</t>
  </si>
  <si>
    <t xml:space="preserve"> Hà Nguyễn Phương</t>
  </si>
  <si>
    <t>65DCDT22778</t>
  </si>
  <si>
    <t>65DCDT21405</t>
  </si>
  <si>
    <t>65DCDT21368</t>
  </si>
  <si>
    <t xml:space="preserve"> Đàm Thị</t>
  </si>
  <si>
    <t>65DCDT21817</t>
  </si>
  <si>
    <t>65DCDT21822</t>
  </si>
  <si>
    <t>65DCDT22118</t>
  </si>
  <si>
    <t>65DCDT21380</t>
  </si>
  <si>
    <t xml:space="preserve"> Trịnh Anh</t>
  </si>
  <si>
    <t>65DCDT21344</t>
  </si>
  <si>
    <t>65DCDT21792</t>
  </si>
  <si>
    <t>65DCDT21379</t>
  </si>
  <si>
    <t>65DCDT21805</t>
  </si>
  <si>
    <t xml:space="preserve"> Hà Đức</t>
  </si>
  <si>
    <t>65DCDT21821</t>
  </si>
  <si>
    <t>65DCDT21353</t>
  </si>
  <si>
    <t>65DCDT21385</t>
  </si>
  <si>
    <t>65DCDT21370</t>
  </si>
  <si>
    <t>65DCDT21374</t>
  </si>
  <si>
    <t>65DCDT21806</t>
  </si>
  <si>
    <t>65DCDT21413</t>
  </si>
  <si>
    <t>65DCDT21378</t>
  </si>
  <si>
    <t>65DCDT21372</t>
  </si>
  <si>
    <t>65DCDT22765</t>
  </si>
  <si>
    <t>65DCDT22766</t>
  </si>
  <si>
    <t>65DCDT21797</t>
  </si>
  <si>
    <t>65DCDT21367</t>
  </si>
  <si>
    <t>65DCDT21401</t>
  </si>
  <si>
    <t xml:space="preserve"> Trần Đạt</t>
  </si>
  <si>
    <t>65DCDT21354</t>
  </si>
  <si>
    <t xml:space="preserve"> Đỗ Đắc</t>
  </si>
  <si>
    <t>65DCDT21347</t>
  </si>
  <si>
    <t>65DCDT23592</t>
  </si>
  <si>
    <t xml:space="preserve"> Khuất Kiều</t>
  </si>
  <si>
    <t>65DCDT21831</t>
  </si>
  <si>
    <t>65DCDT22981</t>
  </si>
  <si>
    <t>65DCDT21384</t>
  </si>
  <si>
    <t>65DCDT22773</t>
  </si>
  <si>
    <t>65DCDT22777</t>
  </si>
  <si>
    <t>65DCDT21402</t>
  </si>
  <si>
    <t xml:space="preserve"> Hoàng Thị Hồng</t>
  </si>
  <si>
    <t>65DCDT21468</t>
  </si>
  <si>
    <t>65DCDT21162</t>
  </si>
  <si>
    <t>65DCDT21369</t>
  </si>
  <si>
    <t>65DCDT22132</t>
  </si>
  <si>
    <t>65DCDT21799</t>
  </si>
  <si>
    <t>65DCDT21349</t>
  </si>
  <si>
    <t>65DCDT21819</t>
  </si>
  <si>
    <t>65DCDT22774</t>
  </si>
  <si>
    <t>65DCDT22770</t>
  </si>
  <si>
    <t>65DCDT21351</t>
  </si>
  <si>
    <t>65DCDT21812</t>
  </si>
  <si>
    <t>65DCDT22772</t>
  </si>
  <si>
    <t>65DCDT21373</t>
  </si>
  <si>
    <t>65DCDT21346</t>
  </si>
  <si>
    <t>65DCDT21802</t>
  </si>
  <si>
    <t>65DCDT22782</t>
  </si>
  <si>
    <t>65DCDT22137</t>
  </si>
  <si>
    <t>65DCDT23266</t>
  </si>
  <si>
    <t>65DCDT22585</t>
  </si>
  <si>
    <t xml:space="preserve"> Mai Tùng</t>
  </si>
  <si>
    <t>65DCDT21377</t>
  </si>
  <si>
    <t>65DCDT23262</t>
  </si>
  <si>
    <t>65DCDT22570</t>
  </si>
  <si>
    <t>65DCDT23265</t>
  </si>
  <si>
    <t>65DCDT21807</t>
  </si>
  <si>
    <t>Mỹ</t>
  </si>
  <si>
    <t>65DCDT23261</t>
  </si>
  <si>
    <t xml:space="preserve"> Lê Văn Duy</t>
  </si>
  <si>
    <t>65DCDT22589</t>
  </si>
  <si>
    <t>65DCDT21814</t>
  </si>
  <si>
    <t>65DCDT21818</t>
  </si>
  <si>
    <t>65DCDT21389</t>
  </si>
  <si>
    <t xml:space="preserve"> Khuất Hoàng</t>
  </si>
  <si>
    <t>65DCDT21371</t>
  </si>
  <si>
    <t>65DCDT22578</t>
  </si>
  <si>
    <t>65DCDT22121</t>
  </si>
  <si>
    <t>65DCDT22769</t>
  </si>
  <si>
    <t>65DCDT21810</t>
  </si>
  <si>
    <t>65DCDT22595</t>
  </si>
  <si>
    <t>Thiên</t>
  </si>
  <si>
    <t>65DCDT21412</t>
  </si>
  <si>
    <t>65DCDT21348</t>
  </si>
  <si>
    <t>65DCDT21403</t>
  </si>
  <si>
    <t>65DCDT21411</t>
  </si>
  <si>
    <t>65DCDT22569</t>
  </si>
  <si>
    <t>65DCDT21366</t>
  </si>
  <si>
    <t>65DCDT21798</t>
  </si>
  <si>
    <t xml:space="preserve"> Đoàn Quốc</t>
  </si>
  <si>
    <t>65DCDT22113</t>
  </si>
  <si>
    <t>65DCDT24438</t>
  </si>
  <si>
    <t>65DCDT24088</t>
  </si>
  <si>
    <t xml:space="preserve"> Trịnh Huy</t>
  </si>
  <si>
    <t>65DCDT21791</t>
  </si>
  <si>
    <t>65DCDT22993</t>
  </si>
  <si>
    <t>65DCDT22954</t>
  </si>
  <si>
    <t>65DCDT22586</t>
  </si>
  <si>
    <t>65DCDT24450</t>
  </si>
  <si>
    <t>65DCDT23595</t>
  </si>
  <si>
    <t xml:space="preserve"> Ngô Nam</t>
  </si>
  <si>
    <t>65DCDT23968</t>
  </si>
  <si>
    <t>65DCDT24158</t>
  </si>
  <si>
    <t>65DCDT24033</t>
  </si>
  <si>
    <t>65DCDT23257</t>
  </si>
  <si>
    <t xml:space="preserve"> Phạm Huỳnh</t>
  </si>
  <si>
    <t>65DCDT23597</t>
  </si>
  <si>
    <t xml:space="preserve"> Trương Minh</t>
  </si>
  <si>
    <t>65DCDT22999</t>
  </si>
  <si>
    <t>65DCDT22134</t>
  </si>
  <si>
    <t>65DCDT22590</t>
  </si>
  <si>
    <t>65DCDT22762</t>
  </si>
  <si>
    <t>65DCDT24558</t>
  </si>
  <si>
    <t>65DCDT23254</t>
  </si>
  <si>
    <t>65DCDT22588</t>
  </si>
  <si>
    <t>65DCDT22983</t>
  </si>
  <si>
    <t>65DCDT22780</t>
  </si>
  <si>
    <t>65DCDT22581</t>
  </si>
  <si>
    <t>65DCDT22998</t>
  </si>
  <si>
    <t>65DCDT24246</t>
  </si>
  <si>
    <t>65DCDT23970</t>
  </si>
  <si>
    <t>65DCDT22992</t>
  </si>
  <si>
    <t xml:space="preserve"> Trương Vũ Nhật</t>
  </si>
  <si>
    <t>65DCDT23971</t>
  </si>
  <si>
    <t>Luyện</t>
  </si>
  <si>
    <t>65DCDT22990</t>
  </si>
  <si>
    <t xml:space="preserve"> Đinh Thị Kim</t>
  </si>
  <si>
    <t>65DCDT24034</t>
  </si>
  <si>
    <t xml:space="preserve"> Chu Anh</t>
  </si>
  <si>
    <t>65DCDT22574</t>
  </si>
  <si>
    <t>65DCDT22135</t>
  </si>
  <si>
    <t>65DCDT21816</t>
  </si>
  <si>
    <t>65DCDT24147</t>
  </si>
  <si>
    <t>65DCDT23878</t>
  </si>
  <si>
    <t>Tấm</t>
  </si>
  <si>
    <t>65DCDT22580</t>
  </si>
  <si>
    <t>65DCDT23589</t>
  </si>
  <si>
    <t>65DCDT22114</t>
  </si>
  <si>
    <t>65DCDT22776</t>
  </si>
  <si>
    <t xml:space="preserve"> Nguyễn Cơ</t>
  </si>
  <si>
    <t>65DCDT22775</t>
  </si>
  <si>
    <t xml:space="preserve"> Phương Văn</t>
  </si>
  <si>
    <t>65DCDT22573</t>
  </si>
  <si>
    <t>Trà</t>
  </si>
  <si>
    <t>65DCDT24035</t>
  </si>
  <si>
    <t>65DCDT22763</t>
  </si>
  <si>
    <t>65DCDT21790</t>
  </si>
  <si>
    <t xml:space="preserve"> Tăng Văn</t>
  </si>
  <si>
    <t>65DCDT22594</t>
  </si>
  <si>
    <t>65DCDT22576</t>
  </si>
  <si>
    <t>65DCHT20243</t>
  </si>
  <si>
    <t xml:space="preserve"> Bùi Tuấn</t>
  </si>
  <si>
    <t>65DCHT21</t>
  </si>
  <si>
    <t>65DCHT22219</t>
  </si>
  <si>
    <t>65DCHT21654</t>
  </si>
  <si>
    <t>65DCHT21642</t>
  </si>
  <si>
    <t xml:space="preserve"> Vũ Thị Vân</t>
  </si>
  <si>
    <t>65DCHT21989</t>
  </si>
  <si>
    <t xml:space="preserve"> Khuất Thị Ngọc</t>
  </si>
  <si>
    <t>65DCHT20261</t>
  </si>
  <si>
    <t>65DCHT22961</t>
  </si>
  <si>
    <t xml:space="preserve"> Chu Mạnh</t>
  </si>
  <si>
    <t>65DCHT21968</t>
  </si>
  <si>
    <t xml:space="preserve"> Dương Mạnh</t>
  </si>
  <si>
    <t>65DCHT20253</t>
  </si>
  <si>
    <t>65DCHT20242</t>
  </si>
  <si>
    <t>65DCHT24557</t>
  </si>
  <si>
    <t>Đa</t>
  </si>
  <si>
    <t>65DCHT20245</t>
  </si>
  <si>
    <t>65DCHT20232</t>
  </si>
  <si>
    <t>65DCHT20248</t>
  </si>
  <si>
    <t xml:space="preserve"> Hoàng Tiến</t>
  </si>
  <si>
    <t>65DCHT23239</t>
  </si>
  <si>
    <t>65DCHT20249</t>
  </si>
  <si>
    <t>65DCHT20236</t>
  </si>
  <si>
    <t>65DCHT20240</t>
  </si>
  <si>
    <t>65DCHT20275</t>
  </si>
  <si>
    <t xml:space="preserve"> Đào Hương</t>
  </si>
  <si>
    <t>65DCHT20237</t>
  </si>
  <si>
    <t>65DCHT21629</t>
  </si>
  <si>
    <t>65DCHT20250</t>
  </si>
  <si>
    <t>65DCHT22362</t>
  </si>
  <si>
    <t>65DCHT20246</t>
  </si>
  <si>
    <t>65DCHT22204</t>
  </si>
  <si>
    <t>65DCHT24375</t>
  </si>
  <si>
    <t>65DCMX22212</t>
  </si>
  <si>
    <t xml:space="preserve"> Đào Nguyên</t>
  </si>
  <si>
    <t>65DCHT21635</t>
  </si>
  <si>
    <t>65DCHT22206</t>
  </si>
  <si>
    <t xml:space="preserve"> Trương Huy</t>
  </si>
  <si>
    <t>65DCHT21630</t>
  </si>
  <si>
    <t xml:space="preserve"> Phan Phi</t>
  </si>
  <si>
    <t>65DCHT20269</t>
  </si>
  <si>
    <t>65DCHT21641</t>
  </si>
  <si>
    <t>65DCHT20247</t>
  </si>
  <si>
    <t>65DCHT20266</t>
  </si>
  <si>
    <t>65DCHT20258</t>
  </si>
  <si>
    <t>65DCHT21655</t>
  </si>
  <si>
    <t>65DCHT20235</t>
  </si>
  <si>
    <t>65DCHT22214</t>
  </si>
  <si>
    <t>65DCHT22209</t>
  </si>
  <si>
    <t>65DCHT21970</t>
  </si>
  <si>
    <t>65DCHT21651</t>
  </si>
  <si>
    <t>65DCHT21959</t>
  </si>
  <si>
    <t>65DCHT22375</t>
  </si>
  <si>
    <t>65DCHT20256</t>
  </si>
  <si>
    <t xml:space="preserve"> Phạm Thị Thuý</t>
  </si>
  <si>
    <t>65DCHT22374</t>
  </si>
  <si>
    <t xml:space="preserve"> Trần Như</t>
  </si>
  <si>
    <t>65DCHT20241</t>
  </si>
  <si>
    <t>65DCHT21621</t>
  </si>
  <si>
    <t>65DCHT20239</t>
  </si>
  <si>
    <t>65DCHT20268</t>
  </si>
  <si>
    <t xml:space="preserve"> Vũ Thị Kim</t>
  </si>
  <si>
    <t>65DCHT20244</t>
  </si>
  <si>
    <t>65DCHT23246</t>
  </si>
  <si>
    <t>65DCHT20231</t>
  </si>
  <si>
    <t>65DCHT20277</t>
  </si>
  <si>
    <t>65DCHT22226</t>
  </si>
  <si>
    <t>64DCTH3175</t>
  </si>
  <si>
    <t>65DCHT21981</t>
  </si>
  <si>
    <t>65DCHT21626</t>
  </si>
  <si>
    <t>65DCHT20154</t>
  </si>
  <si>
    <t>65DCHT14006</t>
  </si>
  <si>
    <t>65DCHT24385</t>
  </si>
  <si>
    <t>65DCDD24406</t>
  </si>
  <si>
    <t>65DCHT20251</t>
  </si>
  <si>
    <t>65DCHT21649</t>
  </si>
  <si>
    <t>65DCHT21558</t>
  </si>
  <si>
    <t>65DCHT20262</t>
  </si>
  <si>
    <t>65DCHT24059</t>
  </si>
  <si>
    <t>65DCHT24435</t>
  </si>
  <si>
    <t xml:space="preserve"> Bùi Việt</t>
  </si>
  <si>
    <t>65DCHT22</t>
  </si>
  <si>
    <t>65DCHT22975</t>
  </si>
  <si>
    <t xml:space="preserve"> Đinh Tố</t>
  </si>
  <si>
    <t>65DCHT24428</t>
  </si>
  <si>
    <t>65DCHT23228</t>
  </si>
  <si>
    <t>65DCHT22965</t>
  </si>
  <si>
    <t>65DCHT22351</t>
  </si>
  <si>
    <t>65DCHT21983</t>
  </si>
  <si>
    <t>65DCHT21656</t>
  </si>
  <si>
    <t xml:space="preserve"> Mạc Tiến</t>
  </si>
  <si>
    <t>65DCHT21632</t>
  </si>
  <si>
    <t>65DCHT20273</t>
  </si>
  <si>
    <t>65DCHT22979</t>
  </si>
  <si>
    <t xml:space="preserve"> Phan Hữu</t>
  </si>
  <si>
    <t>Đinh</t>
  </si>
  <si>
    <t>65DCHT22966</t>
  </si>
  <si>
    <t>65DCHT21984</t>
  </si>
  <si>
    <t>65DCHT21647</t>
  </si>
  <si>
    <t>65DCHT23327</t>
  </si>
  <si>
    <t>65DCHT22354</t>
  </si>
  <si>
    <t>65DCQT21638</t>
  </si>
  <si>
    <t>65DCHT23822</t>
  </si>
  <si>
    <t>65DCHT20233</t>
  </si>
  <si>
    <t>65DCHT20234</t>
  </si>
  <si>
    <t>65DCHT23481</t>
  </si>
  <si>
    <t>65DCHT22368</t>
  </si>
  <si>
    <t xml:space="preserve"> Tạ Lê</t>
  </si>
  <si>
    <t>65DCHT23474</t>
  </si>
  <si>
    <t xml:space="preserve"> Hứa Ngọc</t>
  </si>
  <si>
    <t>65DCHT23321</t>
  </si>
  <si>
    <t xml:space="preserve"> Trần Hải</t>
  </si>
  <si>
    <t>65DCHT23232</t>
  </si>
  <si>
    <t>65DCHT22376</t>
  </si>
  <si>
    <t>65DCHT22357</t>
  </si>
  <si>
    <t>65DCHT22977</t>
  </si>
  <si>
    <t>65DCHT23255</t>
  </si>
  <si>
    <t>65DCHT20265</t>
  </si>
  <si>
    <t xml:space="preserve"> Phan Khánh</t>
  </si>
  <si>
    <t>65DCHT21650</t>
  </si>
  <si>
    <t xml:space="preserve"> Phí Hồng</t>
  </si>
  <si>
    <t>65DCHT21966</t>
  </si>
  <si>
    <t>65DCHT23325</t>
  </si>
  <si>
    <t>65DCHT20260</t>
  </si>
  <si>
    <t>65DCHT21971</t>
  </si>
  <si>
    <t>65DCHT22372</t>
  </si>
  <si>
    <t>65DCHT21643</t>
  </si>
  <si>
    <t xml:space="preserve"> Võ Xuân</t>
  </si>
  <si>
    <t>65DCHT21645</t>
  </si>
  <si>
    <t>65DCHT20263</t>
  </si>
  <si>
    <t xml:space="preserve"> Đinh Thị Hồng</t>
  </si>
  <si>
    <t>65DCHT22970</t>
  </si>
  <si>
    <t xml:space="preserve"> Chử Văn</t>
  </si>
  <si>
    <t>65DCHT22378</t>
  </si>
  <si>
    <t>65DCHT23247</t>
  </si>
  <si>
    <t>65DCHT23243</t>
  </si>
  <si>
    <t>Quy</t>
  </si>
  <si>
    <t>65DCHT23234</t>
  </si>
  <si>
    <t xml:space="preserve"> Phạm Thị Hương</t>
  </si>
  <si>
    <t>65DCHT22377</t>
  </si>
  <si>
    <t>65DCHT21617</t>
  </si>
  <si>
    <t>65DCHT22969</t>
  </si>
  <si>
    <t>65DCHT21986</t>
  </si>
  <si>
    <t>65DCHT20146</t>
  </si>
  <si>
    <t xml:space="preserve"> Bùi Thị Hồng</t>
  </si>
  <si>
    <t>65DCHT22223</t>
  </si>
  <si>
    <t>65DCHT23233</t>
  </si>
  <si>
    <t xml:space="preserve"> Chu Minh</t>
  </si>
  <si>
    <t>65DCHT23921</t>
  </si>
  <si>
    <t>65DCHT22959</t>
  </si>
  <si>
    <t>65DCHT21430</t>
  </si>
  <si>
    <t xml:space="preserve"> Đinh Sỹ</t>
  </si>
  <si>
    <t>65DCHT22207</t>
  </si>
  <si>
    <t>65DCHT23643</t>
  </si>
  <si>
    <t xml:space="preserve"> Trịnh Hoàng</t>
  </si>
  <si>
    <t>65DCHT21631</t>
  </si>
  <si>
    <t>65DCHT22974</t>
  </si>
  <si>
    <t>65DCHT22225</t>
  </si>
  <si>
    <t>65DCHT22968</t>
  </si>
  <si>
    <t>65DCHT22369</t>
  </si>
  <si>
    <t>65DCHT23320</t>
  </si>
  <si>
    <t>65DCHT23895</t>
  </si>
  <si>
    <t>65DCHT21161</t>
  </si>
  <si>
    <t>65DCHT22384</t>
  </si>
  <si>
    <t>65DCHT22964</t>
  </si>
  <si>
    <t>65DCHT23</t>
  </si>
  <si>
    <t>65DCHT23329</t>
  </si>
  <si>
    <t>65DCHT23987</t>
  </si>
  <si>
    <t>65DCHT23229</t>
  </si>
  <si>
    <t>Diệu</t>
  </si>
  <si>
    <t>65DCHT21963</t>
  </si>
  <si>
    <t>65DCHT21653</t>
  </si>
  <si>
    <t xml:space="preserve"> Trần Trí</t>
  </si>
  <si>
    <t>65DCHT22363</t>
  </si>
  <si>
    <t xml:space="preserve"> Nguyễn Đoàn Thị Minh</t>
  </si>
  <si>
    <t>Đan</t>
  </si>
  <si>
    <t>65DCHT24110</t>
  </si>
  <si>
    <t>65DCHT21957</t>
  </si>
  <si>
    <t xml:space="preserve"> Phạm Tất</t>
  </si>
  <si>
    <t>65DCHT21813</t>
  </si>
  <si>
    <t>65DCHT21976</t>
  </si>
  <si>
    <t>65DCHT23231</t>
  </si>
  <si>
    <t>65DCHT21977</t>
  </si>
  <si>
    <t>65DCHT21967</t>
  </si>
  <si>
    <t>65DCHT24001</t>
  </si>
  <si>
    <t>65DCHT22367</t>
  </si>
  <si>
    <t>65DCHT23997</t>
  </si>
  <si>
    <t>65DCHT22353</t>
  </si>
  <si>
    <t>65DCHT21960</t>
  </si>
  <si>
    <t>65DCHT23236</t>
  </si>
  <si>
    <t>65DCHT21980</t>
  </si>
  <si>
    <t>65DCHT23923</t>
  </si>
  <si>
    <t>65DCHT23480</t>
  </si>
  <si>
    <t>65DCHT23925</t>
  </si>
  <si>
    <t xml:space="preserve"> Lưu Đức</t>
  </si>
  <si>
    <t>65DCHT22366</t>
  </si>
  <si>
    <t>65DCHT21975</t>
  </si>
  <si>
    <t xml:space="preserve"> Mai Quốc</t>
  </si>
  <si>
    <t>65DCHT22360</t>
  </si>
  <si>
    <t>65DCHT21652</t>
  </si>
  <si>
    <t>65DCHT23237</t>
  </si>
  <si>
    <t>65DCHT22350</t>
  </si>
  <si>
    <t>65DCHT22205</t>
  </si>
  <si>
    <t>65DCHT21978</t>
  </si>
  <si>
    <t>65DCHT23821</t>
  </si>
  <si>
    <t>65DCHT23988</t>
  </si>
  <si>
    <t xml:space="preserve"> Nguyễn Ngọc Tuấn</t>
  </si>
  <si>
    <t>65DCHT22129</t>
  </si>
  <si>
    <t>65DCHT23238</t>
  </si>
  <si>
    <t>65DCHT21988</t>
  </si>
  <si>
    <t>65DCHT23235</t>
  </si>
  <si>
    <t>65DCHT24154</t>
  </si>
  <si>
    <t xml:space="preserve"> Hoàng Sĩ</t>
  </si>
  <si>
    <t>65DCHT22359</t>
  </si>
  <si>
    <t>65DCHT24186</t>
  </si>
  <si>
    <t>65DCHT22215</t>
  </si>
  <si>
    <t>65DCHT23331</t>
  </si>
  <si>
    <t xml:space="preserve"> Hoàng Vũ</t>
  </si>
  <si>
    <t>65DCHT23475</t>
  </si>
  <si>
    <t xml:space="preserve"> Kiều Tiến</t>
  </si>
  <si>
    <t>65DCHT23476</t>
  </si>
  <si>
    <t xml:space="preserve"> Phan Thế Anh</t>
  </si>
  <si>
    <t>65DCHT23926</t>
  </si>
  <si>
    <t>65DCHT22971</t>
  </si>
  <si>
    <t>65DCHT22356</t>
  </si>
  <si>
    <t>65DCHT22370</t>
  </si>
  <si>
    <t>65DCHT23322</t>
  </si>
  <si>
    <t>65DCHT21619</t>
  </si>
  <si>
    <t>65DCHT21618</t>
  </si>
  <si>
    <t>65DCHT22221</t>
  </si>
  <si>
    <t>65DCHT24105</t>
  </si>
  <si>
    <t>65DCHT24003</t>
  </si>
  <si>
    <t xml:space="preserve"> Trần Đức Việt</t>
  </si>
  <si>
    <t>65DCHT21624</t>
  </si>
  <si>
    <t xml:space="preserve"> Đỗ Năng</t>
  </si>
  <si>
    <t>65DCHT23927</t>
  </si>
  <si>
    <t>65DCHT21958</t>
  </si>
  <si>
    <t>Vượng</t>
  </si>
  <si>
    <t>65DCHT23922</t>
  </si>
  <si>
    <t xml:space="preserve"> Phùng Thị</t>
  </si>
  <si>
    <t>65DCHT23473</t>
  </si>
  <si>
    <t>65DCKT22287</t>
  </si>
  <si>
    <t>65DCKT21</t>
  </si>
  <si>
    <t>65DCKT22188</t>
  </si>
  <si>
    <t xml:space="preserve"> Trần Thị Lan</t>
  </si>
  <si>
    <t>65DCKT20039</t>
  </si>
  <si>
    <t xml:space="preserve"> Vũ Thị Mai</t>
  </si>
  <si>
    <t>65DCKT21596</t>
  </si>
  <si>
    <t>65DCKT21954</t>
  </si>
  <si>
    <t>Chiêm</t>
  </si>
  <si>
    <t>65DCKT22319</t>
  </si>
  <si>
    <t xml:space="preserve"> Đặng Thị Thuỳ</t>
  </si>
  <si>
    <t>65DCKT22678</t>
  </si>
  <si>
    <t xml:space="preserve"> Nguyễn Thuỳ</t>
  </si>
  <si>
    <t>65DCKT22183</t>
  </si>
  <si>
    <t>65DCKT21914</t>
  </si>
  <si>
    <t>65DCKT21909</t>
  </si>
  <si>
    <t xml:space="preserve"> Thái Thị</t>
  </si>
  <si>
    <t>65DCKT20043</t>
  </si>
  <si>
    <t xml:space="preserve"> Quyền Hải</t>
  </si>
  <si>
    <t>65DCKT22180</t>
  </si>
  <si>
    <t xml:space="preserve"> Bùi Thị Bích</t>
  </si>
  <si>
    <t>65DCKT20071</t>
  </si>
  <si>
    <t>65DCKT23186</t>
  </si>
  <si>
    <t>65DCKT21554</t>
  </si>
  <si>
    <t>65DCKT20036</t>
  </si>
  <si>
    <t xml:space="preserve"> Tạ Thị Thúy</t>
  </si>
  <si>
    <t>65DCKT20075</t>
  </si>
  <si>
    <t xml:space="preserve"> Trần Thị Ngọc</t>
  </si>
  <si>
    <t>65DCKT22303</t>
  </si>
  <si>
    <t>Hiện</t>
  </si>
  <si>
    <t>65DCKT20053</t>
  </si>
  <si>
    <t>65DCKT20037</t>
  </si>
  <si>
    <t>65DCKT21552</t>
  </si>
  <si>
    <t>65DCKT23158</t>
  </si>
  <si>
    <t>65DCKT20064</t>
  </si>
  <si>
    <t>65DCKT20042</t>
  </si>
  <si>
    <t xml:space="preserve"> Mã Thị</t>
  </si>
  <si>
    <t>65DCKT22315</t>
  </si>
  <si>
    <t>65DCKT20054</t>
  </si>
  <si>
    <t>65DCKT21948</t>
  </si>
  <si>
    <t>65DCKT20080</t>
  </si>
  <si>
    <t>65DCKT20041</t>
  </si>
  <si>
    <t>65DCKT21939</t>
  </si>
  <si>
    <t>65DCKT22295</t>
  </si>
  <si>
    <t xml:space="preserve"> Phan Thị Tuyết</t>
  </si>
  <si>
    <t>65DCKT21614</t>
  </si>
  <si>
    <t xml:space="preserve"> Trần Thị Thuỳ</t>
  </si>
  <si>
    <t>65DCKT21599</t>
  </si>
  <si>
    <t xml:space="preserve"> Đào Hải</t>
  </si>
  <si>
    <t>65DCKT21921</t>
  </si>
  <si>
    <t>65DCKT20059</t>
  </si>
  <si>
    <t>65DCKT21575</t>
  </si>
  <si>
    <t>65DCKT21935</t>
  </si>
  <si>
    <t>65DCKT21587</t>
  </si>
  <si>
    <t>65DCKT20051</t>
  </si>
  <si>
    <t>65DCKT20040</t>
  </si>
  <si>
    <t>65DCKT22880</t>
  </si>
  <si>
    <t>65DCKT20065</t>
  </si>
  <si>
    <t>65DCKT24561</t>
  </si>
  <si>
    <t>65DCKT23521</t>
  </si>
  <si>
    <t>65DCKT20046</t>
  </si>
  <si>
    <t xml:space="preserve"> Lưu Thuỳ</t>
  </si>
  <si>
    <t>65DCKT20061</t>
  </si>
  <si>
    <t>65DCKT22320</t>
  </si>
  <si>
    <t>65DCKT21918</t>
  </si>
  <si>
    <t>65DCKT22330</t>
  </si>
  <si>
    <t>65DCKT21923</t>
  </si>
  <si>
    <t>65DCKT20068</t>
  </si>
  <si>
    <t>65DCKT20050</t>
  </si>
  <si>
    <t>65DCKT22309</t>
  </si>
  <si>
    <t xml:space="preserve"> Vũ Thế</t>
  </si>
  <si>
    <t>65DCKT22313</t>
  </si>
  <si>
    <t>65DCKT22293</t>
  </si>
  <si>
    <t>65DCKT21913</t>
  </si>
  <si>
    <t>65DCKT22670</t>
  </si>
  <si>
    <t>65DCKT20078</t>
  </si>
  <si>
    <t>65DCKT21562</t>
  </si>
  <si>
    <t>65DCKT22</t>
  </si>
  <si>
    <t>65DCKT21572</t>
  </si>
  <si>
    <t>65DCKT20047</t>
  </si>
  <si>
    <t>65DCKT23181</t>
  </si>
  <si>
    <t>65DCKT21937</t>
  </si>
  <si>
    <t xml:space="preserve"> Vũ Mai</t>
  </si>
  <si>
    <t>65DCKT22178</t>
  </si>
  <si>
    <t xml:space="preserve"> Ngô Thị Kim</t>
  </si>
  <si>
    <t>65DCKT20052</t>
  </si>
  <si>
    <t>65DCKT21924</t>
  </si>
  <si>
    <t>65DCKT21566</t>
  </si>
  <si>
    <t>65DCKT22785</t>
  </si>
  <si>
    <t>65DCKT23189</t>
  </si>
  <si>
    <t>65DCKT22895</t>
  </si>
  <si>
    <t>65DCKT22182</t>
  </si>
  <si>
    <t xml:space="preserve"> Lã Thị Thu</t>
  </si>
  <si>
    <t>65DCKT21563</t>
  </si>
  <si>
    <t>65DCKT23184</t>
  </si>
  <si>
    <t>65DCKT20049</t>
  </si>
  <si>
    <t>65DCKT20038</t>
  </si>
  <si>
    <t>65DCKT22334</t>
  </si>
  <si>
    <t>65DCKT20072</t>
  </si>
  <si>
    <t>65DCKT21544</t>
  </si>
  <si>
    <t>65DCKT20062</t>
  </si>
  <si>
    <t>65DCKT20018</t>
  </si>
  <si>
    <t>65DCKT21938</t>
  </si>
  <si>
    <t xml:space="preserve"> Đỗ Thị Ngọc</t>
  </si>
  <si>
    <t>65DCKT21943</t>
  </si>
  <si>
    <t>65DCKT21613</t>
  </si>
  <si>
    <t>65DCKT21951</t>
  </si>
  <si>
    <t>65DCKT22784</t>
  </si>
  <si>
    <t xml:space="preserve"> Nguyễn Thị Khánh</t>
  </si>
  <si>
    <t>65DCKT21597</t>
  </si>
  <si>
    <t>65DCKT22888</t>
  </si>
  <si>
    <t xml:space="preserve"> Doãn Thuý</t>
  </si>
  <si>
    <t>65DCKT23288</t>
  </si>
  <si>
    <t>65DCKT23452</t>
  </si>
  <si>
    <t xml:space="preserve"> Hoàng Huệ</t>
  </si>
  <si>
    <t>65DCKT22676</t>
  </si>
  <si>
    <t xml:space="preserve"> Mã Văn</t>
  </si>
  <si>
    <t>65DCKT20056</t>
  </si>
  <si>
    <t>65DCKT22875</t>
  </si>
  <si>
    <t>65DCKT23455</t>
  </si>
  <si>
    <t xml:space="preserve"> Cao Trung</t>
  </si>
  <si>
    <t>65DCKT24560</t>
  </si>
  <si>
    <t>65DCKT22872</t>
  </si>
  <si>
    <t>65DCKT22192</t>
  </si>
  <si>
    <t>65DCKT20058</t>
  </si>
  <si>
    <t>65DCKT21608</t>
  </si>
  <si>
    <t>65DCKT23031</t>
  </si>
  <si>
    <t xml:space="preserve"> Vũ Thảo</t>
  </si>
  <si>
    <t>65DCKT22675</t>
  </si>
  <si>
    <t xml:space="preserve"> Trần Thị Bích</t>
  </si>
  <si>
    <t>65DCKT21561</t>
  </si>
  <si>
    <t xml:space="preserve"> Nguyễn Thị Diệu</t>
  </si>
  <si>
    <t>65DCKT22289</t>
  </si>
  <si>
    <t>65DCKT22298</t>
  </si>
  <si>
    <t xml:space="preserve"> Phí Thanh</t>
  </si>
  <si>
    <t>65DCKT20055</t>
  </si>
  <si>
    <t>65DCKT22193</t>
  </si>
  <si>
    <t>65DCKT21602</t>
  </si>
  <si>
    <t>65DCKT22186</t>
  </si>
  <si>
    <t>65DCKT22184</t>
  </si>
  <si>
    <t xml:space="preserve"> Kiều Thu</t>
  </si>
  <si>
    <t>65DCKT22892</t>
  </si>
  <si>
    <t xml:space="preserve"> Đặng Phan Cẩm</t>
  </si>
  <si>
    <t>65DCKT21928</t>
  </si>
  <si>
    <t>65DCKT22314</t>
  </si>
  <si>
    <t xml:space="preserve"> Nguyễn Thị Tố</t>
  </si>
  <si>
    <t>65DCKT21581</t>
  </si>
  <si>
    <t>65DCKT20145</t>
  </si>
  <si>
    <t>65DCKT23159</t>
  </si>
  <si>
    <t xml:space="preserve"> Hà Kiều</t>
  </si>
  <si>
    <t>65DCKT23</t>
  </si>
  <si>
    <t>65DCKT22878</t>
  </si>
  <si>
    <t xml:space="preserve"> Kiều Hồng</t>
  </si>
  <si>
    <t>65DCKT21941</t>
  </si>
  <si>
    <t xml:space="preserve"> Lê Ngọc Phương</t>
  </si>
  <si>
    <t>65DCKT23913</t>
  </si>
  <si>
    <t xml:space="preserve"> Lê Quỳnh</t>
  </si>
  <si>
    <t>65DCKT21551</t>
  </si>
  <si>
    <t>65DCKT22883</t>
  </si>
  <si>
    <t xml:space="preserve"> Nguyễn Thị Tú</t>
  </si>
  <si>
    <t>65DCKT23172</t>
  </si>
  <si>
    <t>65DCKT21947</t>
  </si>
  <si>
    <t>65DCKT21556</t>
  </si>
  <si>
    <t>65DCKT22318</t>
  </si>
  <si>
    <t>65DCKT22677</t>
  </si>
  <si>
    <t>65DCKT23161</t>
  </si>
  <si>
    <t>65DCKT23993</t>
  </si>
  <si>
    <t>65DCKT21945</t>
  </si>
  <si>
    <t xml:space="preserve"> Phan Thị Thu</t>
  </si>
  <si>
    <t>65DCKT21940</t>
  </si>
  <si>
    <t>65DCKT23153</t>
  </si>
  <si>
    <t>65DCKT22190</t>
  </si>
  <si>
    <t>65DCKT21577</t>
  </si>
  <si>
    <t xml:space="preserve"> Hứa Thị Quỳnh</t>
  </si>
  <si>
    <t>65DCKT21559</t>
  </si>
  <si>
    <t>65DCKT21912</t>
  </si>
  <si>
    <t>65DCKT23915</t>
  </si>
  <si>
    <t>65DCKT21949</t>
  </si>
  <si>
    <t xml:space="preserve"> Vũ Thị Thanh</t>
  </si>
  <si>
    <t>65DCKT22321</t>
  </si>
  <si>
    <t xml:space="preserve"> Dương Thị Tuyết</t>
  </si>
  <si>
    <t>65DCKT24254</t>
  </si>
  <si>
    <t>65DCKT22323</t>
  </si>
  <si>
    <t>65DCKT21593</t>
  </si>
  <si>
    <t>65DCKT22300</t>
  </si>
  <si>
    <t xml:space="preserve"> Đinh Thị Ngọc</t>
  </si>
  <si>
    <t>65DCKT23178</t>
  </si>
  <si>
    <t>65DCKT22311</t>
  </si>
  <si>
    <t xml:space="preserve"> Lê Gia</t>
  </si>
  <si>
    <t>65DCKT23171</t>
  </si>
  <si>
    <t>65DCKT21570</t>
  </si>
  <si>
    <t>65DCKT21933</t>
  </si>
  <si>
    <t>65DCKT21934</t>
  </si>
  <si>
    <t>65DCKT21564</t>
  </si>
  <si>
    <t>65DCKT23808</t>
  </si>
  <si>
    <t>65DCKT21925</t>
  </si>
  <si>
    <t>65DCKT23286</t>
  </si>
  <si>
    <t>65DCKT21944</t>
  </si>
  <si>
    <t>65DCKT20063</t>
  </si>
  <si>
    <t>65DCKT22885</t>
  </si>
  <si>
    <t xml:space="preserve"> Mai Như</t>
  </si>
  <si>
    <t>65DCKT22882</t>
  </si>
  <si>
    <t>65DCKT21610</t>
  </si>
  <si>
    <t>65DCKT21905</t>
  </si>
  <si>
    <t xml:space="preserve"> Đoàn Thu</t>
  </si>
  <si>
    <t>65DCKT23914</t>
  </si>
  <si>
    <t xml:space="preserve"> Trần Hương</t>
  </si>
  <si>
    <t>65DCKT23183</t>
  </si>
  <si>
    <t>65DCKT21911</t>
  </si>
  <si>
    <t>65DCKT23463</t>
  </si>
  <si>
    <t>65DCKT22181</t>
  </si>
  <si>
    <t xml:space="preserve"> Hoàng Kim Minh</t>
  </si>
  <si>
    <t>65DCKT22884</t>
  </si>
  <si>
    <t>65DCKT23815</t>
  </si>
  <si>
    <t>65DCKT23166</t>
  </si>
  <si>
    <t>65DCKT23816</t>
  </si>
  <si>
    <t>65DCKT24058</t>
  </si>
  <si>
    <t>65DCKT20020</t>
  </si>
  <si>
    <t>65DCKT24392</t>
  </si>
  <si>
    <t>65DCKT22191</t>
  </si>
  <si>
    <t>65DCKT24</t>
  </si>
  <si>
    <t>65DCKT21557</t>
  </si>
  <si>
    <t>65DCKT22288</t>
  </si>
  <si>
    <t xml:space="preserve"> Phí Thị Ngọc</t>
  </si>
  <si>
    <t>65DCKT23817</t>
  </si>
  <si>
    <t>Bé</t>
  </si>
  <si>
    <t>65DCKT23457</t>
  </si>
  <si>
    <t xml:space="preserve"> Trần Linh</t>
  </si>
  <si>
    <t>65DCKT23454</t>
  </si>
  <si>
    <t xml:space="preserve"> Nguyễn Thị Thuý</t>
  </si>
  <si>
    <t>65DCKT21586</t>
  </si>
  <si>
    <t>65DCKT22332</t>
  </si>
  <si>
    <t>Dự</t>
  </si>
  <si>
    <t>65DCKT24146</t>
  </si>
  <si>
    <t>65DCKT22299</t>
  </si>
  <si>
    <t xml:space="preserve"> Phạm Thuý</t>
  </si>
  <si>
    <t>65DCKT23809</t>
  </si>
  <si>
    <t xml:space="preserve"> Võ Thị</t>
  </si>
  <si>
    <t>65DCKT20104</t>
  </si>
  <si>
    <t xml:space="preserve"> Lưu Thuý</t>
  </si>
  <si>
    <t>65DCKT21567</t>
  </si>
  <si>
    <t>65DCKT23906</t>
  </si>
  <si>
    <t>65DCKT23996</t>
  </si>
  <si>
    <t xml:space="preserve"> Trịnh Thị Minh</t>
  </si>
  <si>
    <t>65DCKT21555</t>
  </si>
  <si>
    <t>65DCKT21952</t>
  </si>
  <si>
    <t>65DCKT23176</t>
  </si>
  <si>
    <t>65DCKT23602</t>
  </si>
  <si>
    <t>65DCKT23152</t>
  </si>
  <si>
    <t>65DCKT22671</t>
  </si>
  <si>
    <t>65DCKT21931</t>
  </si>
  <si>
    <t>65DCKT22331</t>
  </si>
  <si>
    <t>65DCKT21919</t>
  </si>
  <si>
    <t>65DCKT24163</t>
  </si>
  <si>
    <t>65DCKT22333</t>
  </si>
  <si>
    <t>65DCKT23909</t>
  </si>
  <si>
    <t>65DCKT21589</t>
  </si>
  <si>
    <t xml:space="preserve"> Hoàng Thuỳ</t>
  </si>
  <si>
    <t>65DCKT23164</t>
  </si>
  <si>
    <t xml:space="preserve"> Nguyễn Thị Lưu</t>
  </si>
  <si>
    <t>65DCKT23461</t>
  </si>
  <si>
    <t>65DCKT21615</t>
  </si>
  <si>
    <t>65DCKT23174</t>
  </si>
  <si>
    <t>65DCKT22904</t>
  </si>
  <si>
    <t>65DCKT22306</t>
  </si>
  <si>
    <t xml:space="preserve"> Đỗ Thị Thuý</t>
  </si>
  <si>
    <t>65DCKT23818</t>
  </si>
  <si>
    <t>65DCKT21565</t>
  </si>
  <si>
    <t>65DCKT22669</t>
  </si>
  <si>
    <t xml:space="preserve"> Đào Thị Minh</t>
  </si>
  <si>
    <t>65DCKT24103</t>
  </si>
  <si>
    <t>65DCKT22891</t>
  </si>
  <si>
    <t>65DCKT21598</t>
  </si>
  <si>
    <t>65DCKT22196</t>
  </si>
  <si>
    <t>65DCKT23175</t>
  </si>
  <si>
    <t xml:space="preserve"> Hoàng Hà</t>
  </si>
  <si>
    <t>65DCKT21927</t>
  </si>
  <si>
    <t>65DCKT23465</t>
  </si>
  <si>
    <t xml:space="preserve"> Ngô Diễm</t>
  </si>
  <si>
    <t>65DCKT22189</t>
  </si>
  <si>
    <t>65DCKT21578</t>
  </si>
  <si>
    <t>65DCKT22324</t>
  </si>
  <si>
    <t>65DCKT21600</t>
  </si>
  <si>
    <t>65DCKT22896</t>
  </si>
  <si>
    <t xml:space="preserve"> Trần Thị Hoài</t>
  </si>
  <si>
    <t>65DCKT21591</t>
  </si>
  <si>
    <t xml:space="preserve"> Bùi Thu</t>
  </si>
  <si>
    <t>65DCKT22873</t>
  </si>
  <si>
    <t xml:space="preserve"> Đinh Thị Huyền</t>
  </si>
  <si>
    <t>65DCKT23458</t>
  </si>
  <si>
    <t xml:space="preserve"> Đinh Thị Thu</t>
  </si>
  <si>
    <t>65DCKT23810</t>
  </si>
  <si>
    <t>65DCKT24055</t>
  </si>
  <si>
    <t xml:space="preserve"> Trần Huyền</t>
  </si>
  <si>
    <t>65DCKT24100</t>
  </si>
  <si>
    <t>65DCKT21612</t>
  </si>
  <si>
    <t>65DCKX21843</t>
  </si>
  <si>
    <t xml:space="preserve"> Đặng Đình Tuấn</t>
  </si>
  <si>
    <t>65DCKX21</t>
  </si>
  <si>
    <t>65DCKX21477</t>
  </si>
  <si>
    <t>65DCKX22164</t>
  </si>
  <si>
    <t>65DCKX21482</t>
  </si>
  <si>
    <t>65DCKX21465</t>
  </si>
  <si>
    <t xml:space="preserve"> Nông Quốc</t>
  </si>
  <si>
    <t>65DCKX21868</t>
  </si>
  <si>
    <t xml:space="preserve"> Cao Thuỳ</t>
  </si>
  <si>
    <t>65DCKX21483</t>
  </si>
  <si>
    <t>65DCKX22361</t>
  </si>
  <si>
    <t>65DCKX22952</t>
  </si>
  <si>
    <t>65DCKX31508</t>
  </si>
  <si>
    <t>65DCKX21387</t>
  </si>
  <si>
    <t>65DCKX21474</t>
  </si>
  <si>
    <t>65DCKX21855</t>
  </si>
  <si>
    <t xml:space="preserve"> Phạm Thị Hà</t>
  </si>
  <si>
    <t>65DCKX22165</t>
  </si>
  <si>
    <t xml:space="preserve"> Vũ Thị Ngọc</t>
  </si>
  <si>
    <t>65DCKX21457</t>
  </si>
  <si>
    <t xml:space="preserve"> Bùi Thị Thanh</t>
  </si>
  <si>
    <t>65DCKX21451</t>
  </si>
  <si>
    <t xml:space="preserve"> Lại Hữu</t>
  </si>
  <si>
    <t>65DCKX22147</t>
  </si>
  <si>
    <t>65DCKX22953</t>
  </si>
  <si>
    <t>65DCKX21452</t>
  </si>
  <si>
    <t>65DCKX23880</t>
  </si>
  <si>
    <t xml:space="preserve"> Võ Đỗ Trọng</t>
  </si>
  <si>
    <t>65DCKX21456</t>
  </si>
  <si>
    <t>65DCKX21839</t>
  </si>
  <si>
    <t xml:space="preserve"> Đoàn Quang</t>
  </si>
  <si>
    <t>65DCKX21400</t>
  </si>
  <si>
    <t>65DCKX22609</t>
  </si>
  <si>
    <t xml:space="preserve"> Trần Lê</t>
  </si>
  <si>
    <t>65DCKT22940</t>
  </si>
  <si>
    <t xml:space="preserve"> Phạm Bảo</t>
  </si>
  <si>
    <t>65DCKX21857</t>
  </si>
  <si>
    <t>65DCKX12627</t>
  </si>
  <si>
    <t>65DCKX21866</t>
  </si>
  <si>
    <t>65DCKX21455</t>
  </si>
  <si>
    <t>65DCKX20572</t>
  </si>
  <si>
    <t>65DCKX21458</t>
  </si>
  <si>
    <t xml:space="preserve"> Bùi Thị Hà</t>
  </si>
  <si>
    <t>65DCKX21484</t>
  </si>
  <si>
    <t xml:space="preserve"> Nguyễn Lê Phương</t>
  </si>
  <si>
    <t>65DCKX23225</t>
  </si>
  <si>
    <t xml:space="preserve"> Nguyễn Thị Thuỳ</t>
  </si>
  <si>
    <t>65DCKX21480</t>
  </si>
  <si>
    <t>65DCKX21481</t>
  </si>
  <si>
    <t xml:space="preserve"> Võ Mạnh</t>
  </si>
  <si>
    <t>65DCKX21837</t>
  </si>
  <si>
    <t>65DCKX22624</t>
  </si>
  <si>
    <t xml:space="preserve"> Chu Thị Lê</t>
  </si>
  <si>
    <t>65DCKX21445</t>
  </si>
  <si>
    <t>65DCKX21850</t>
  </si>
  <si>
    <t>65DCKX21865</t>
  </si>
  <si>
    <t>65DCKX21849</t>
  </si>
  <si>
    <t>65DCKX21453</t>
  </si>
  <si>
    <t>65DCKX21449</t>
  </si>
  <si>
    <t>65DCKX21848</t>
  </si>
  <si>
    <t>65DCKX22139</t>
  </si>
  <si>
    <t>65DCKX21447</t>
  </si>
  <si>
    <t xml:space="preserve"> Bùi Tiến</t>
  </si>
  <si>
    <t>65DCKX22157</t>
  </si>
  <si>
    <t>65DCKX22141</t>
  </si>
  <si>
    <t xml:space="preserve"> Phạm Thị Phương</t>
  </si>
  <si>
    <t>65DCKX21844</t>
  </si>
  <si>
    <t>65DCKX22607</t>
  </si>
  <si>
    <t>65DCKX21871</t>
  </si>
  <si>
    <t>65DCKX21454</t>
  </si>
  <si>
    <t>65DCKX21974</t>
  </si>
  <si>
    <t xml:space="preserve"> Phương Thanh</t>
  </si>
  <si>
    <t>65DCKX20375</t>
  </si>
  <si>
    <t>65DCKX21475</t>
  </si>
  <si>
    <t>65DCKX21479</t>
  </si>
  <si>
    <t>Út</t>
  </si>
  <si>
    <t>65DCKX21466</t>
  </si>
  <si>
    <t xml:space="preserve"> Ngô Thị Thu</t>
  </si>
  <si>
    <t>65DCKX21478</t>
  </si>
  <si>
    <t xml:space="preserve"> Đàm Thị Khánh</t>
  </si>
  <si>
    <t>65DCKX21470</t>
  </si>
  <si>
    <t xml:space="preserve"> Văn Thị Thanh</t>
  </si>
  <si>
    <t>65DCKX21841</t>
  </si>
  <si>
    <t>65DCKX22</t>
  </si>
  <si>
    <t>65DCKX21448</t>
  </si>
  <si>
    <t xml:space="preserve"> Nghiêm Thị Lan</t>
  </si>
  <si>
    <t>65DCKX23294</t>
  </si>
  <si>
    <t xml:space="preserve"> Dương Thị Ngọc</t>
  </si>
  <si>
    <t>65DCKX23416</t>
  </si>
  <si>
    <t>65DCKX21835</t>
  </si>
  <si>
    <t>65DCKX22619</t>
  </si>
  <si>
    <t>65DCKX23221</t>
  </si>
  <si>
    <t xml:space="preserve"> Bùi Thế</t>
  </si>
  <si>
    <t>65DCKX23402</t>
  </si>
  <si>
    <t>65DCKX22617</t>
  </si>
  <si>
    <t xml:space="preserve"> Đặng Khánh</t>
  </si>
  <si>
    <t>65DCKX21867</t>
  </si>
  <si>
    <t xml:space="preserve"> Đỗ Ánh</t>
  </si>
  <si>
    <t>65DCKX22622</t>
  </si>
  <si>
    <t>65DCKX21460</t>
  </si>
  <si>
    <t xml:space="preserve"> Nghiêm Tiến</t>
  </si>
  <si>
    <t>65DCKX22938</t>
  </si>
  <si>
    <t>65DCKX21856</t>
  </si>
  <si>
    <t xml:space="preserve"> Nguyễn Thị Mĩ</t>
  </si>
  <si>
    <t>65DCKX21861</t>
  </si>
  <si>
    <t xml:space="preserve"> Tạ Thị Hồng</t>
  </si>
  <si>
    <t>65DCKX23414</t>
  </si>
  <si>
    <t>65DCKX22600</t>
  </si>
  <si>
    <t>65DCKX21847</t>
  </si>
  <si>
    <t xml:space="preserve"> Hà Thu</t>
  </si>
  <si>
    <t>65DCKX10909</t>
  </si>
  <si>
    <t>65DCKX22156</t>
  </si>
  <si>
    <t>65DCKX22674</t>
  </si>
  <si>
    <t>65DCKX21858</t>
  </si>
  <si>
    <t xml:space="preserve"> Hà Minh</t>
  </si>
  <si>
    <t>65DCKX22941</t>
  </si>
  <si>
    <t>65DCKX22945</t>
  </si>
  <si>
    <t>65DCKX21859</t>
  </si>
  <si>
    <t xml:space="preserve"> Lã Hoàng</t>
  </si>
  <si>
    <t>65DCKX21473</t>
  </si>
  <si>
    <t>65DCKX23227</t>
  </si>
  <si>
    <t>65DCKX22949</t>
  </si>
  <si>
    <t>65DCKX23896</t>
  </si>
  <si>
    <t xml:space="preserve"> Tăng Thị Ngọc</t>
  </si>
  <si>
    <t>65DCKX23986</t>
  </si>
  <si>
    <t>65DCKX21869</t>
  </si>
  <si>
    <t xml:space="preserve"> Lý Mai</t>
  </si>
  <si>
    <t>65DCKX22614</t>
  </si>
  <si>
    <t>65DCKX23219</t>
  </si>
  <si>
    <t>65DCKX23213</t>
  </si>
  <si>
    <t>65DCKX21471</t>
  </si>
  <si>
    <t>65DCKX21845</t>
  </si>
  <si>
    <t>65DCKX21590</t>
  </si>
  <si>
    <t>65DCKX22958</t>
  </si>
  <si>
    <t>65DCKX21463</t>
  </si>
  <si>
    <t>65DCKX21840</t>
  </si>
  <si>
    <t>65DCKX23291</t>
  </si>
  <si>
    <t>65DCKX23889</t>
  </si>
  <si>
    <t>65DCKX23214</t>
  </si>
  <si>
    <t>65DCKX21467</t>
  </si>
  <si>
    <t xml:space="preserve"> Hoàng Vĩnh</t>
  </si>
  <si>
    <t>65DCKX23990</t>
  </si>
  <si>
    <t xml:space="preserve"> Trần Nguyễn</t>
  </si>
  <si>
    <t>65DCKX22599</t>
  </si>
  <si>
    <t>65DCKX21446</t>
  </si>
  <si>
    <t>65DCKX21450</t>
  </si>
  <si>
    <t xml:space="preserve"> Ma Thế</t>
  </si>
  <si>
    <t>65DCKX21462</t>
  </si>
  <si>
    <t>65DCKX21842</t>
  </si>
  <si>
    <t>65DCKX21851</t>
  </si>
  <si>
    <t>65DCKX21870</t>
  </si>
  <si>
    <t>65DCKX21864</t>
  </si>
  <si>
    <t>65DCKX21854</t>
  </si>
  <si>
    <t>65DCKX21862</t>
  </si>
  <si>
    <t>65DCKX22944</t>
  </si>
  <si>
    <t>65DCKX23</t>
  </si>
  <si>
    <t>65DCKX22937</t>
  </si>
  <si>
    <t xml:space="preserve"> Đỗ Tú</t>
  </si>
  <si>
    <t>65DCKX22647</t>
  </si>
  <si>
    <t xml:space="preserve"> Đồng Diệp</t>
  </si>
  <si>
    <t>65DCKX23406</t>
  </si>
  <si>
    <t>65DCKX22150</t>
  </si>
  <si>
    <t xml:space="preserve"> Trịnh Thị Vân</t>
  </si>
  <si>
    <t>65DCKX23981</t>
  </si>
  <si>
    <t>65DCKX21852</t>
  </si>
  <si>
    <t>65DCKX22256</t>
  </si>
  <si>
    <t>65DCKX23299</t>
  </si>
  <si>
    <t>65DCKX20148</t>
  </si>
  <si>
    <t>65DCKX20142</t>
  </si>
  <si>
    <t>65DCKX22612</t>
  </si>
  <si>
    <t>65DCKX22159</t>
  </si>
  <si>
    <t xml:space="preserve"> Trần Phương</t>
  </si>
  <si>
    <t>65DCKX22153</t>
  </si>
  <si>
    <t xml:space="preserve"> Đỗ Thu</t>
  </si>
  <si>
    <t>65DCKX24043</t>
  </si>
  <si>
    <t>65DCKX22936</t>
  </si>
  <si>
    <t>65DCKX23218</t>
  </si>
  <si>
    <t>65DCKX20118</t>
  </si>
  <si>
    <t>65DCKX21860</t>
  </si>
  <si>
    <t>65DCKX20035</t>
  </si>
  <si>
    <t>65DCKX23220</t>
  </si>
  <si>
    <t>65DCKX22144</t>
  </si>
  <si>
    <t xml:space="preserve"> Đỗ Kim</t>
  </si>
  <si>
    <t>65DCKX22163</t>
  </si>
  <si>
    <t xml:space="preserve"> Nguyễn Thúy</t>
  </si>
  <si>
    <t>65DCKX23976</t>
  </si>
  <si>
    <t>65DCKX20060</t>
  </si>
  <si>
    <t>65DCKX22956</t>
  </si>
  <si>
    <t>65DCKX21461</t>
  </si>
  <si>
    <t>65DCKX23409</t>
  </si>
  <si>
    <t>65DCKX24044</t>
  </si>
  <si>
    <t>65DCKX22151</t>
  </si>
  <si>
    <t>65DCKX23885</t>
  </si>
  <si>
    <t xml:space="preserve"> Đoàn Thị Kim</t>
  </si>
  <si>
    <t>65DCKX23224</t>
  </si>
  <si>
    <t xml:space="preserve"> Khuất Nhật</t>
  </si>
  <si>
    <t>65DCKX22145</t>
  </si>
  <si>
    <t>65DCKX23886</t>
  </si>
  <si>
    <t xml:space="preserve"> Vũ Ly</t>
  </si>
  <si>
    <t>65DCKX24091</t>
  </si>
  <si>
    <t>65DCKX20120</t>
  </si>
  <si>
    <t>65DCKX20057</t>
  </si>
  <si>
    <t xml:space="preserve"> Đào Thị Hồng</t>
  </si>
  <si>
    <t>65DCKX23887</t>
  </si>
  <si>
    <t xml:space="preserve"> Phạm Thị Bích</t>
  </si>
  <si>
    <t>65DCKX20327</t>
  </si>
  <si>
    <t>65DCKX24261</t>
  </si>
  <si>
    <t>65DCKX22942</t>
  </si>
  <si>
    <t>65DCKX21444</t>
  </si>
  <si>
    <t xml:space="preserve"> Trương Thị Như</t>
  </si>
  <si>
    <t>65DCKX22951</t>
  </si>
  <si>
    <t>65DCKX20152</t>
  </si>
  <si>
    <t>65DCKX24249</t>
  </si>
  <si>
    <t>65DCKX24244</t>
  </si>
  <si>
    <t>65DCKX23884</t>
  </si>
  <si>
    <t xml:space="preserve"> Lê Thị Hồng</t>
  </si>
  <si>
    <t>65DCKX20271</t>
  </si>
  <si>
    <t>65DCKX22167</t>
  </si>
  <si>
    <t xml:space="preserve"> Nguyễn Nữ Hoài</t>
  </si>
  <si>
    <t>65DCKX24446</t>
  </si>
  <si>
    <t>65DCKX23287</t>
  </si>
  <si>
    <t>65DCKX22602</t>
  </si>
  <si>
    <t>65DCKX20081</t>
  </si>
  <si>
    <t>65DCKX23217</t>
  </si>
  <si>
    <t>65DCMT22520</t>
  </si>
  <si>
    <t>65DCMT21</t>
  </si>
  <si>
    <t>65DCMT24384</t>
  </si>
  <si>
    <t>65DCMT23001</t>
  </si>
  <si>
    <t>65DCMT23562</t>
  </si>
  <si>
    <t>65DCMT23866</t>
  </si>
  <si>
    <t>65DCMT23147</t>
  </si>
  <si>
    <t>65DCMT24452</t>
  </si>
  <si>
    <t>65DCMT23379</t>
  </si>
  <si>
    <t>65DCMT20991</t>
  </si>
  <si>
    <t>65DCMT24023</t>
  </si>
  <si>
    <t>65DCMT24399</t>
  </si>
  <si>
    <t>65DCMT23146</t>
  </si>
  <si>
    <t>65DCMT20971</t>
  </si>
  <si>
    <t>65DCMT22074</t>
  </si>
  <si>
    <t>65DCMT22075</t>
  </si>
  <si>
    <t>65DCMT21752</t>
  </si>
  <si>
    <t>65DCMT21754</t>
  </si>
  <si>
    <t>65DCMX22072</t>
  </si>
  <si>
    <t xml:space="preserve"> Dương Thế</t>
  </si>
  <si>
    <t>65DCMX21</t>
  </si>
  <si>
    <t>65DCMX21737</t>
  </si>
  <si>
    <t>65DCMX22069</t>
  </si>
  <si>
    <t xml:space="preserve"> Trương Hải</t>
  </si>
  <si>
    <t>65DCMX23141</t>
  </si>
  <si>
    <t>65DCMX21747</t>
  </si>
  <si>
    <t>64DCMX3008</t>
  </si>
  <si>
    <t>65DCMX22861</t>
  </si>
  <si>
    <t>65DCMX20977</t>
  </si>
  <si>
    <t>65DCMX21729</t>
  </si>
  <si>
    <t>65DCMX22073</t>
  </si>
  <si>
    <t xml:space="preserve"> Lã Đức</t>
  </si>
  <si>
    <t>65DCMX21187</t>
  </si>
  <si>
    <t>65DCMX23865</t>
  </si>
  <si>
    <t>65DCMX20969</t>
  </si>
  <si>
    <t xml:space="preserve"> Triệu Lý Trường</t>
  </si>
  <si>
    <t>65DCMX20987</t>
  </si>
  <si>
    <t>65DCMX21204</t>
  </si>
  <si>
    <t>65DCMX21748</t>
  </si>
  <si>
    <t>65DCMX22513</t>
  </si>
  <si>
    <t>65DCMX23724</t>
  </si>
  <si>
    <t>65DCMX23558</t>
  </si>
  <si>
    <t>Khuyến</t>
  </si>
  <si>
    <t>65DCMX22864</t>
  </si>
  <si>
    <t>65DCMX22515</t>
  </si>
  <si>
    <t>65DCMX24022</t>
  </si>
  <si>
    <t>65DCMX24077</t>
  </si>
  <si>
    <t>65DCMX21749</t>
  </si>
  <si>
    <t>65DCMX20989</t>
  </si>
  <si>
    <t xml:space="preserve"> Võ Duy</t>
  </si>
  <si>
    <t>65DCMX20988</t>
  </si>
  <si>
    <t>65DCMX22517</t>
  </si>
  <si>
    <t>65DCMX22065</t>
  </si>
  <si>
    <t xml:space="preserve"> Cấn Văn</t>
  </si>
  <si>
    <t>65DCMX22066</t>
  </si>
  <si>
    <t>65DCMX22512</t>
  </si>
  <si>
    <t>65DCMX20970</t>
  </si>
  <si>
    <t>65DCMX21742</t>
  </si>
  <si>
    <t>Thường</t>
  </si>
  <si>
    <t>65DCMX22070</t>
  </si>
  <si>
    <t>65DCMX22516</t>
  </si>
  <si>
    <t>65DCMX20990</t>
  </si>
  <si>
    <t>65DCMX23371</t>
  </si>
  <si>
    <t>65DCMX21738</t>
  </si>
  <si>
    <t>65DCMX22514</t>
  </si>
  <si>
    <t>65DCMX22865</t>
  </si>
  <si>
    <t xml:space="preserve"> Đoàn Lê</t>
  </si>
  <si>
    <t>65DCMX21192</t>
  </si>
  <si>
    <t>65DCMX20968</t>
  </si>
  <si>
    <t xml:space="preserve"> Nguyễn Trần Giác</t>
  </si>
  <si>
    <t>Viễn</t>
  </si>
  <si>
    <t>65DCMX21740</t>
  </si>
  <si>
    <t>65DCMX20380</t>
  </si>
  <si>
    <t>Ben</t>
  </si>
  <si>
    <t>65DCMX22</t>
  </si>
  <si>
    <t>65DCMX24411</t>
  </si>
  <si>
    <t>65DCMX20974</t>
  </si>
  <si>
    <t>65DCMX20978</t>
  </si>
  <si>
    <t>65DCMX20363</t>
  </si>
  <si>
    <t xml:space="preserve"> Khương Mạnh</t>
  </si>
  <si>
    <t>65DCMX21743</t>
  </si>
  <si>
    <t>65DCMX21739</t>
  </si>
  <si>
    <t>65DCMX20964</t>
  </si>
  <si>
    <t xml:space="preserve"> Nguyễn Văn Bắc</t>
  </si>
  <si>
    <t>65DCMX24242</t>
  </si>
  <si>
    <t xml:space="preserve"> Trần Thuận</t>
  </si>
  <si>
    <t>65DCMX20983</t>
  </si>
  <si>
    <t>65DCMX24080</t>
  </si>
  <si>
    <t>65DCMX22510</t>
  </si>
  <si>
    <t>65DCMX21744</t>
  </si>
  <si>
    <t>65DCMX20984</t>
  </si>
  <si>
    <t>65DCMX20965</t>
  </si>
  <si>
    <t>65DCMX22863</t>
  </si>
  <si>
    <t>65DCMX20982</t>
  </si>
  <si>
    <t>65DCMX23372</t>
  </si>
  <si>
    <t>65DCMX24417</t>
  </si>
  <si>
    <t xml:space="preserve"> Trương Ngọc</t>
  </si>
  <si>
    <t>65DCMX20966</t>
  </si>
  <si>
    <t>65DCMX24243</t>
  </si>
  <si>
    <t xml:space="preserve"> Nguyễn Nhã</t>
  </si>
  <si>
    <t>65DCMX22511</t>
  </si>
  <si>
    <t xml:space="preserve"> Nghiêm Phú</t>
  </si>
  <si>
    <t>65DCMX24400</t>
  </si>
  <si>
    <t>65DCMX23138</t>
  </si>
  <si>
    <t>65DCMX24090</t>
  </si>
  <si>
    <t xml:space="preserve"> Hoàng Thế</t>
  </si>
  <si>
    <t>65DCMX24416</t>
  </si>
  <si>
    <t>65DCMX23375</t>
  </si>
  <si>
    <t>65DCMX22068</t>
  </si>
  <si>
    <t>Thạo</t>
  </si>
  <si>
    <t>65DCMX23392</t>
  </si>
  <si>
    <t>65DCMX22071</t>
  </si>
  <si>
    <t>65DCMX20972</t>
  </si>
  <si>
    <t>65DCMX24402</t>
  </si>
  <si>
    <t>Tráng</t>
  </si>
  <si>
    <t>65DCMX20979</t>
  </si>
  <si>
    <t>65DCMX20975</t>
  </si>
  <si>
    <t>65DCMX20985</t>
  </si>
  <si>
    <t>65DCMX24445</t>
  </si>
  <si>
    <t>65DCMX22859</t>
  </si>
  <si>
    <t>65DCMX20967</t>
  </si>
  <si>
    <t>65DCMX24134</t>
  </si>
  <si>
    <t xml:space="preserve"> Lê Sơn</t>
  </si>
  <si>
    <t>65DCMX20973</t>
  </si>
  <si>
    <t>65DCMX20976</t>
  </si>
  <si>
    <t>65DCMX20986</t>
  </si>
  <si>
    <t>Võ</t>
  </si>
  <si>
    <t>65DCMX24081</t>
  </si>
  <si>
    <t>65DCOT22082</t>
  </si>
  <si>
    <t>65DCOT21</t>
  </si>
  <si>
    <t>65DCQT21898</t>
  </si>
  <si>
    <t>65DCOT21005</t>
  </si>
  <si>
    <t>65DCOT21127</t>
  </si>
  <si>
    <t>65DCOT21020</t>
  </si>
  <si>
    <t>65DCOT21028</t>
  </si>
  <si>
    <t>65DCOT21060</t>
  </si>
  <si>
    <t>65DCOT21116</t>
  </si>
  <si>
    <t>65DCOT21109</t>
  </si>
  <si>
    <t>65DCOT40000</t>
  </si>
  <si>
    <t>65DCOT21029</t>
  </si>
  <si>
    <t>65DCOT21094</t>
  </si>
  <si>
    <t>65DCOT21074</t>
  </si>
  <si>
    <t>65DCOT21047</t>
  </si>
  <si>
    <t>65DCOT21089</t>
  </si>
  <si>
    <t>65DCOT21104</t>
  </si>
  <si>
    <t>65DCOT21073</t>
  </si>
  <si>
    <t xml:space="preserve"> Mai Công</t>
  </si>
  <si>
    <t>65DCOT21770</t>
  </si>
  <si>
    <t>65DCOT21075</t>
  </si>
  <si>
    <t>65DCOT21038</t>
  </si>
  <si>
    <t>65DCOT21093</t>
  </si>
  <si>
    <t>65DCOT21056</t>
  </si>
  <si>
    <t xml:space="preserve"> Nguyễn Sỹ</t>
  </si>
  <si>
    <t>65DCOT21661</t>
  </si>
  <si>
    <t>65DCOT21130</t>
  </si>
  <si>
    <t>65DCOT21071</t>
  </si>
  <si>
    <t>65DCOT21086</t>
  </si>
  <si>
    <t>65DCOT21118</t>
  </si>
  <si>
    <t xml:space="preserve"> Viên Đình</t>
  </si>
  <si>
    <t>65DCOT21079</t>
  </si>
  <si>
    <t>65DCOT22536</t>
  </si>
  <si>
    <t xml:space="preserve"> Lại Thành</t>
  </si>
  <si>
    <t>65DCOT21030</t>
  </si>
  <si>
    <t xml:space="preserve"> Nguyễn An</t>
  </si>
  <si>
    <t>65DCMX23374</t>
  </si>
  <si>
    <t>65DCOT21065</t>
  </si>
  <si>
    <t>65DCOT22096</t>
  </si>
  <si>
    <t>65DCOT21023</t>
  </si>
  <si>
    <t>65DCOT21106</t>
  </si>
  <si>
    <t>65DCOT22081</t>
  </si>
  <si>
    <t>65DCOT21117</t>
  </si>
  <si>
    <t>65DCOT23133</t>
  </si>
  <si>
    <t>65DCOT21122</t>
  </si>
  <si>
    <t>65DCOT21024</t>
  </si>
  <si>
    <t xml:space="preserve"> Chu Huy</t>
  </si>
  <si>
    <t>65DCOT21076</t>
  </si>
  <si>
    <t>65DCOT21775</t>
  </si>
  <si>
    <t xml:space="preserve"> Tạ Hồng</t>
  </si>
  <si>
    <t>65DCOT21018</t>
  </si>
  <si>
    <t>65DCOT21111</t>
  </si>
  <si>
    <t xml:space="preserve"> Đặng Thanh</t>
  </si>
  <si>
    <t>65DCOT21102</t>
  </si>
  <si>
    <t xml:space="preserve"> Tăng Minh</t>
  </si>
  <si>
    <t>65DCOT21112</t>
  </si>
  <si>
    <t>65DCOT21119</t>
  </si>
  <si>
    <t>65DCOT21083</t>
  </si>
  <si>
    <t>65DCOT21101</t>
  </si>
  <si>
    <t xml:space="preserve"> Phạm Hùng</t>
  </si>
  <si>
    <t>65DCOT34168</t>
  </si>
  <si>
    <t>65DCOT21048</t>
  </si>
  <si>
    <t>65DCOT21787</t>
  </si>
  <si>
    <t>65DCOT21776</t>
  </si>
  <si>
    <t>65DCOT21099</t>
  </si>
  <si>
    <t>65DCOT21062</t>
  </si>
  <si>
    <t>65DCOT21774</t>
  </si>
  <si>
    <t>65DCOT21113</t>
  </si>
  <si>
    <t>65DCOT21131</t>
  </si>
  <si>
    <t>65DCOT21002</t>
  </si>
  <si>
    <t>65DCOT21129</t>
  </si>
  <si>
    <t>65DCOT21781</t>
  </si>
  <si>
    <t>65DCOT21008</t>
  </si>
  <si>
    <t xml:space="preserve"> Hà Vũ</t>
  </si>
  <si>
    <t>65DCOT21066</t>
  </si>
  <si>
    <t xml:space="preserve"> Dương Anh Pháp</t>
  </si>
  <si>
    <t>65DCOT21032</t>
  </si>
  <si>
    <t>65DCOT22535</t>
  </si>
  <si>
    <t>65DCOT22751</t>
  </si>
  <si>
    <t>65DCOT22086</t>
  </si>
  <si>
    <t>65DCOT22</t>
  </si>
  <si>
    <t>65DCOT21085</t>
  </si>
  <si>
    <t>65DCOT21026</t>
  </si>
  <si>
    <t>65DCOT21039</t>
  </si>
  <si>
    <t>65DCOT21123</t>
  </si>
  <si>
    <t>65DCOT21046</t>
  </si>
  <si>
    <t xml:space="preserve"> Đào Sỹ</t>
  </si>
  <si>
    <t>65DCOT23875</t>
  </si>
  <si>
    <t xml:space="preserve"> Nguyễn Đoàn Thái</t>
  </si>
  <si>
    <t>65DCOT21043</t>
  </si>
  <si>
    <t xml:space="preserve"> Nguyễn Khương</t>
  </si>
  <si>
    <t>65DCOT22835</t>
  </si>
  <si>
    <t>65DCOT21095</t>
  </si>
  <si>
    <t>65DCOT21055</t>
  </si>
  <si>
    <t xml:space="preserve"> Phan Khắc</t>
  </si>
  <si>
    <t>65DCOT21019</t>
  </si>
  <si>
    <t>65DCOT21080</t>
  </si>
  <si>
    <t>65DCOT21084</t>
  </si>
  <si>
    <t>65DCOT22105</t>
  </si>
  <si>
    <t>65DCOT21096</t>
  </si>
  <si>
    <t>65DCOT21115</t>
  </si>
  <si>
    <t>65DCOT21049</t>
  </si>
  <si>
    <t>65DCOT21769</t>
  </si>
  <si>
    <t>65DCOT21015</t>
  </si>
  <si>
    <t xml:space="preserve"> Dương Trung</t>
  </si>
  <si>
    <t>65DCOT21081</t>
  </si>
  <si>
    <t>65DCOT21067</t>
  </si>
  <si>
    <t>65DCOT21041</t>
  </si>
  <si>
    <t>65DCOT21785</t>
  </si>
  <si>
    <t>65DCOT21069</t>
  </si>
  <si>
    <t>65DCOT21037</t>
  </si>
  <si>
    <t>65DCOT21040</t>
  </si>
  <si>
    <t>65DCOT21021</t>
  </si>
  <si>
    <t>65DCOT21097</t>
  </si>
  <si>
    <t>65DCOT21100</t>
  </si>
  <si>
    <t>65DCOT21091</t>
  </si>
  <si>
    <t>65DCOT21088</t>
  </si>
  <si>
    <t>65DCOT21087</t>
  </si>
  <si>
    <t>65DCOT21031</t>
  </si>
  <si>
    <t>65DCOT21782</t>
  </si>
  <si>
    <t>65DCOT20600</t>
  </si>
  <si>
    <t>65DCOT21010</t>
  </si>
  <si>
    <t>65DCOT21057</t>
  </si>
  <si>
    <t>65DCOT22111</t>
  </si>
  <si>
    <t>65DCOT21034</t>
  </si>
  <si>
    <t>65DCOT22738</t>
  </si>
  <si>
    <t>65DCOT21090</t>
  </si>
  <si>
    <t>65DCOT22740</t>
  </si>
  <si>
    <t>65DCOT21050</t>
  </si>
  <si>
    <t>65DCOT21013</t>
  </si>
  <si>
    <t>65DCOT21114</t>
  </si>
  <si>
    <t>65DCOT21103</t>
  </si>
  <si>
    <t xml:space="preserve"> Đặng Hồng</t>
  </si>
  <si>
    <t>65DCOT21022</t>
  </si>
  <si>
    <t xml:space="preserve"> Đặng Mạnh</t>
  </si>
  <si>
    <t>65DCOT21016</t>
  </si>
  <si>
    <t>65DCOT21063</t>
  </si>
  <si>
    <t>Song</t>
  </si>
  <si>
    <t>65DCOT21033</t>
  </si>
  <si>
    <t>65DCOT21128</t>
  </si>
  <si>
    <t>65DCOT21061</t>
  </si>
  <si>
    <t>65DCOT21052</t>
  </si>
  <si>
    <t>65DCOT21746</t>
  </si>
  <si>
    <t>65DCOT21126</t>
  </si>
  <si>
    <t>65DCOT21760</t>
  </si>
  <si>
    <t>65DCOT21110</t>
  </si>
  <si>
    <t>65DCOT21765</t>
  </si>
  <si>
    <t>Ước</t>
  </si>
  <si>
    <t>65DCOT21098</t>
  </si>
  <si>
    <t>65DCOT21108</t>
  </si>
  <si>
    <t>65DCOT21011</t>
  </si>
  <si>
    <t>65DCOT21070</t>
  </si>
  <si>
    <t>65DCOT22110</t>
  </si>
  <si>
    <t>65DCOT24373</t>
  </si>
  <si>
    <t>65DCOT23</t>
  </si>
  <si>
    <t>65DCOT21773</t>
  </si>
  <si>
    <t>65DCOT22106</t>
  </si>
  <si>
    <t>65DCOT21761</t>
  </si>
  <si>
    <t xml:space="preserve"> Cao Tiến</t>
  </si>
  <si>
    <t>65DCOT23122</t>
  </si>
  <si>
    <t>65DCOT21012</t>
  </si>
  <si>
    <t>65DCOT22753</t>
  </si>
  <si>
    <t>65DCOT22542</t>
  </si>
  <si>
    <t xml:space="preserve"> Nguyễn Hưng</t>
  </si>
  <si>
    <t>65DCOT21768</t>
  </si>
  <si>
    <t xml:space="preserve"> Lưu Quang</t>
  </si>
  <si>
    <t>65DCOT22754</t>
  </si>
  <si>
    <t>65DCOT21025</t>
  </si>
  <si>
    <t>65DCOT22788</t>
  </si>
  <si>
    <t xml:space="preserve"> Lâm Minh</t>
  </si>
  <si>
    <t>65DCOT22755</t>
  </si>
  <si>
    <t>65DCOT22021</t>
  </si>
  <si>
    <t>65DCOT21059</t>
  </si>
  <si>
    <t>65DCOT22083</t>
  </si>
  <si>
    <t>65DCOT21124</t>
  </si>
  <si>
    <t>65DCOT22534</t>
  </si>
  <si>
    <t xml:space="preserve"> Hồ Minh</t>
  </si>
  <si>
    <t>65DCOT21027</t>
  </si>
  <si>
    <t>65DCOT22564</t>
  </si>
  <si>
    <t>65DCOT21358</t>
  </si>
  <si>
    <t>65DCOT21092</t>
  </si>
  <si>
    <t>65DCOT22094</t>
  </si>
  <si>
    <t xml:space="preserve"> Tạ Quốc</t>
  </si>
  <si>
    <t>65DCOT22737</t>
  </si>
  <si>
    <t>65DCOT22850</t>
  </si>
  <si>
    <t xml:space="preserve"> Lê Lương</t>
  </si>
  <si>
    <t>65DCOT23116</t>
  </si>
  <si>
    <t xml:space="preserve"> Đinh Trung</t>
  </si>
  <si>
    <t>65DCOT21044</t>
  </si>
  <si>
    <t xml:space="preserve"> Trương Mạnh</t>
  </si>
  <si>
    <t>65DCOT21767</t>
  </si>
  <si>
    <t>65DCOT21120</t>
  </si>
  <si>
    <t>65DCOT21155</t>
  </si>
  <si>
    <t>65DCOT22750</t>
  </si>
  <si>
    <t xml:space="preserve"> Lê Lệnh</t>
  </si>
  <si>
    <t>65DCOT21009</t>
  </si>
  <si>
    <t>65DCOT21007</t>
  </si>
  <si>
    <t>65DCOT22541</t>
  </si>
  <si>
    <t>65DCOT21078</t>
  </si>
  <si>
    <t xml:space="preserve"> Lâm Cao</t>
  </si>
  <si>
    <t>65DCOT21045</t>
  </si>
  <si>
    <t>65DCOT22255</t>
  </si>
  <si>
    <t xml:space="preserve"> Cao Đức</t>
  </si>
  <si>
    <t>65DCOT23130</t>
  </si>
  <si>
    <t>65DCOT23109</t>
  </si>
  <si>
    <t>65DCOT21788</t>
  </si>
  <si>
    <t>65DCOT21014</t>
  </si>
  <si>
    <t xml:space="preserve"> Đỗ Trường</t>
  </si>
  <si>
    <t>65DCOT22538</t>
  </si>
  <si>
    <t>65DCOT22742</t>
  </si>
  <si>
    <t>65DCOT23569</t>
  </si>
  <si>
    <t xml:space="preserve"> Đỗ Quốc</t>
  </si>
  <si>
    <t>65DCOT21064</t>
  </si>
  <si>
    <t>65DCOT22735</t>
  </si>
  <si>
    <t>65DCOT23577</t>
  </si>
  <si>
    <t>65DCOT21105</t>
  </si>
  <si>
    <t>65DCOT23134</t>
  </si>
  <si>
    <t>Tuy</t>
  </si>
  <si>
    <t>65DCOT24027</t>
  </si>
  <si>
    <t>65DCOT21003</t>
  </si>
  <si>
    <t>65DCOT22529</t>
  </si>
  <si>
    <t>65DCOT22744</t>
  </si>
  <si>
    <t>65DCOT24</t>
  </si>
  <si>
    <t>65DCOT22084</t>
  </si>
  <si>
    <t>65DCOT21766</t>
  </si>
  <si>
    <t>65DCOT22843</t>
  </si>
  <si>
    <t>65DCOT23126</t>
  </si>
  <si>
    <t>65DCOT23124</t>
  </si>
  <si>
    <t>65DCOT23573</t>
  </si>
  <si>
    <t>65DCOT22844</t>
  </si>
  <si>
    <t>65DCOT22104</t>
  </si>
  <si>
    <t>65DCOT23120</t>
  </si>
  <si>
    <t>65DCOT24028</t>
  </si>
  <si>
    <t xml:space="preserve"> Hoả Văn</t>
  </si>
  <si>
    <t>65DCOT23576</t>
  </si>
  <si>
    <t>65DCOT22749</t>
  </si>
  <si>
    <t>65DCOT22095</t>
  </si>
  <si>
    <t>65DCOT23575</t>
  </si>
  <si>
    <t>65DCOT23125</t>
  </si>
  <si>
    <t>65DCOT24029</t>
  </si>
  <si>
    <t>65DCOT23568</t>
  </si>
  <si>
    <t>65DCOT22085</t>
  </si>
  <si>
    <t>65DCOT23112</t>
  </si>
  <si>
    <t>65DCOT22107</t>
  </si>
  <si>
    <t>Mạch</t>
  </si>
  <si>
    <t>65DCOT22846</t>
  </si>
  <si>
    <t xml:space="preserve"> Thái Bá</t>
  </si>
  <si>
    <t>65DCOT22789</t>
  </si>
  <si>
    <t>65DCOT23578</t>
  </si>
  <si>
    <t>65DCOT22745</t>
  </si>
  <si>
    <t xml:space="preserve"> Bùi Hải</t>
  </si>
  <si>
    <t>65DCOT22112</t>
  </si>
  <si>
    <t>65DCOT23874</t>
  </si>
  <si>
    <t xml:space="preserve"> Dương Anh</t>
  </si>
  <si>
    <t>65DCOT23572</t>
  </si>
  <si>
    <t xml:space="preserve"> Cao Bảo</t>
  </si>
  <si>
    <t>65DCOT22852</t>
  </si>
  <si>
    <t>Phôn</t>
  </si>
  <si>
    <t>65DCOT23132</t>
  </si>
  <si>
    <t xml:space="preserve"> Vũ Tiểu</t>
  </si>
  <si>
    <t>65DCOT22548</t>
  </si>
  <si>
    <t>65DCOT22752</t>
  </si>
  <si>
    <t>65DCOT23570</t>
  </si>
  <si>
    <t>65DCOT23574</t>
  </si>
  <si>
    <t>65DCOT23110</t>
  </si>
  <si>
    <t>65DCOT22089</t>
  </si>
  <si>
    <t>65DCOT21779</t>
  </si>
  <si>
    <t>65DCOT22761</t>
  </si>
  <si>
    <t>65DCOT21789</t>
  </si>
  <si>
    <t>65DCOT23872</t>
  </si>
  <si>
    <t xml:space="preserve"> Ngô Anh</t>
  </si>
  <si>
    <t>65DCOT24026</t>
  </si>
  <si>
    <t>65DCOT31246</t>
  </si>
  <si>
    <t xml:space="preserve"> Bạch Quang</t>
  </si>
  <si>
    <t>65DCOT21004</t>
  </si>
  <si>
    <t xml:space="preserve"> La Thanh</t>
  </si>
  <si>
    <t>65DCOT23117</t>
  </si>
  <si>
    <t>65DCOT23113</t>
  </si>
  <si>
    <t>65DCOT22849</t>
  </si>
  <si>
    <t>65DCOT22741</t>
  </si>
  <si>
    <t>65DCQT20010</t>
  </si>
  <si>
    <t>65DCQT21</t>
  </si>
  <si>
    <t>65DCQT21527</t>
  </si>
  <si>
    <t>65DCQT22278</t>
  </si>
  <si>
    <t>65DCQT22657</t>
  </si>
  <si>
    <t>65DCQT21542</t>
  </si>
  <si>
    <t>65DCQT20014</t>
  </si>
  <si>
    <t xml:space="preserve"> Thiều Văn</t>
  </si>
  <si>
    <t>65DCQT20113</t>
  </si>
  <si>
    <t>Bông</t>
  </si>
  <si>
    <t>65DCQT23313</t>
  </si>
  <si>
    <t>65DCQT21528</t>
  </si>
  <si>
    <t xml:space="preserve"> Ngô Thị Thuỳ</t>
  </si>
  <si>
    <t>65DCQT22265</t>
  </si>
  <si>
    <t>65DCQT21892</t>
  </si>
  <si>
    <t>Đệ</t>
  </si>
  <si>
    <t>65DCQT20116</t>
  </si>
  <si>
    <t xml:space="preserve"> Đỗ Hải</t>
  </si>
  <si>
    <t>65DCQT20015</t>
  </si>
  <si>
    <t>65DCQT23207</t>
  </si>
  <si>
    <t>65DCQT21525</t>
  </si>
  <si>
    <t>65DCQT20023</t>
  </si>
  <si>
    <t>65DCQT20004</t>
  </si>
  <si>
    <t>65DCQT23192</t>
  </si>
  <si>
    <t xml:space="preserve"> Hoàng Thị Bích</t>
  </si>
  <si>
    <t>65DCQT20001</t>
  </si>
  <si>
    <t>65DCQT20126</t>
  </si>
  <si>
    <t>65DCQT20007</t>
  </si>
  <si>
    <t>65DCQT22658</t>
  </si>
  <si>
    <t xml:space="preserve"> Nguyễn Thị Vương</t>
  </si>
  <si>
    <t>65DCQT20029</t>
  </si>
  <si>
    <t>65DCQT20024</t>
  </si>
  <si>
    <t>65DCQT21890</t>
  </si>
  <si>
    <t>65DCQT21538</t>
  </si>
  <si>
    <t xml:space="preserve"> Phạm Thị Bảo</t>
  </si>
  <si>
    <t>65DCQT20006</t>
  </si>
  <si>
    <t>Nhinh</t>
  </si>
  <si>
    <t>65DCQT20002</t>
  </si>
  <si>
    <t>65DCQT20012</t>
  </si>
  <si>
    <t xml:space="preserve"> Bùi Thị Kim</t>
  </si>
  <si>
    <t>65DCQT22272</t>
  </si>
  <si>
    <t>65DCQT23312</t>
  </si>
  <si>
    <t>65DCQT20011</t>
  </si>
  <si>
    <t>65DCQT20021</t>
  </si>
  <si>
    <t>64DCDB3066</t>
  </si>
  <si>
    <t>65DCQT21521</t>
  </si>
  <si>
    <t>65DCQT20111</t>
  </si>
  <si>
    <t>65DCQT20107</t>
  </si>
  <si>
    <t xml:space="preserve"> Hoàng Thị Hải</t>
  </si>
  <si>
    <t>65DCQT22280</t>
  </si>
  <si>
    <t>65DCQT22916</t>
  </si>
  <si>
    <t>65DCQT20030</t>
  </si>
  <si>
    <t>65DCQT22783</t>
  </si>
  <si>
    <t>65DCQT22286</t>
  </si>
  <si>
    <t>65DCQT23190</t>
  </si>
  <si>
    <t>65DCQT20137</t>
  </si>
  <si>
    <t>65DCQT21903</t>
  </si>
  <si>
    <t xml:space="preserve"> Vũ Thị Giang</t>
  </si>
  <si>
    <t>65DCQT21891</t>
  </si>
  <si>
    <t>65DCQT20009</t>
  </si>
  <si>
    <t>65DCQT21532</t>
  </si>
  <si>
    <t>64DCQT3118</t>
  </si>
  <si>
    <t>65DCQT20016</t>
  </si>
  <si>
    <t>65DCQT22646</t>
  </si>
  <si>
    <t>65DCQT23201</t>
  </si>
  <si>
    <t xml:space="preserve"> Nguyễn Thị Ánh</t>
  </si>
  <si>
    <t>65DCQT20019</t>
  </si>
  <si>
    <t>Uy</t>
  </si>
  <si>
    <t>65DCQT22914</t>
  </si>
  <si>
    <t>65DCQT22274</t>
  </si>
  <si>
    <t>65DCQT22</t>
  </si>
  <si>
    <t>65DCQT22912</t>
  </si>
  <si>
    <t xml:space="preserve"> Bùi Thị Tú</t>
  </si>
  <si>
    <t>65DCQT21535</t>
  </si>
  <si>
    <t>65DCQT22277</t>
  </si>
  <si>
    <t>65DCQT22652</t>
  </si>
  <si>
    <t xml:space="preserve"> Trần Thị Lâm</t>
  </si>
  <si>
    <t>65DCQT22268</t>
  </si>
  <si>
    <t>65DCQT23191</t>
  </si>
  <si>
    <t>65DCQT23445</t>
  </si>
  <si>
    <t>65DCQT23200</t>
  </si>
  <si>
    <t>65DCQT23305</t>
  </si>
  <si>
    <t>65DCQT22276</t>
  </si>
  <si>
    <t>65DCQT23199</t>
  </si>
  <si>
    <t>65DCQT21550</t>
  </si>
  <si>
    <t>65DCQT22906</t>
  </si>
  <si>
    <t>65DCQT21523</t>
  </si>
  <si>
    <t>65DCQT22913</t>
  </si>
  <si>
    <t>65DCQT23205</t>
  </si>
  <si>
    <t>65DCQT21889</t>
  </si>
  <si>
    <t>65DCQT23903</t>
  </si>
  <si>
    <t xml:space="preserve"> Phạm Thị Thương</t>
  </si>
  <si>
    <t>65DCQT21541</t>
  </si>
  <si>
    <t xml:space="preserve"> Đào Tú</t>
  </si>
  <si>
    <t>65DCQT22907</t>
  </si>
  <si>
    <t xml:space="preserve"> Phạm Thị Khánh</t>
  </si>
  <si>
    <t>65DCQT24262</t>
  </si>
  <si>
    <t xml:space="preserve"> Trần Diệu</t>
  </si>
  <si>
    <t>65DCQT22660</t>
  </si>
  <si>
    <t xml:space="preserve"> Hoa Văn</t>
  </si>
  <si>
    <t>65DCQT23198</t>
  </si>
  <si>
    <t>65DCQT22266</t>
  </si>
  <si>
    <t xml:space="preserve"> Lâm Đức</t>
  </si>
  <si>
    <t>65DCQT23308</t>
  </si>
  <si>
    <t>65DCQT21900</t>
  </si>
  <si>
    <t xml:space="preserve"> Nguyễn Thuý</t>
  </si>
  <si>
    <t>65DCQT22653</t>
  </si>
  <si>
    <t>65DCQT22920</t>
  </si>
  <si>
    <t xml:space="preserve"> Đặng Thị Thuý</t>
  </si>
  <si>
    <t>65DCQT21520</t>
  </si>
  <si>
    <t xml:space="preserve"> Trần Bích</t>
  </si>
  <si>
    <t>65DCQT21526</t>
  </si>
  <si>
    <t xml:space="preserve"> Nguyễn Hương</t>
  </si>
  <si>
    <t>65DCQT22909</t>
  </si>
  <si>
    <t xml:space="preserve"> Đức Thị</t>
  </si>
  <si>
    <t>65DCQT21901</t>
  </si>
  <si>
    <t>65DCQT23193</t>
  </si>
  <si>
    <t>65DCQT22917</t>
  </si>
  <si>
    <t>65DCQT21547</t>
  </si>
  <si>
    <t>65DCQT20013</t>
  </si>
  <si>
    <t>65DCQT21576</t>
  </si>
  <si>
    <t>65DCQT23204</t>
  </si>
  <si>
    <t xml:space="preserve"> Liễu Văn</t>
  </si>
  <si>
    <t>65DCQT22908</t>
  </si>
  <si>
    <t>65DCQT23197</t>
  </si>
  <si>
    <t>65DCQT23991</t>
  </si>
  <si>
    <t>65DCQT23451</t>
  </si>
  <si>
    <t>65DCQT24098</t>
  </si>
  <si>
    <t xml:space="preserve"> Cù Quỳnh</t>
  </si>
  <si>
    <t>65DCQT23900</t>
  </si>
  <si>
    <t>65DCQT21530</t>
  </si>
  <si>
    <t xml:space="preserve"> Triệu Thị</t>
  </si>
  <si>
    <t>65DCQT21946</t>
  </si>
  <si>
    <t>65DCQT22661</t>
  </si>
  <si>
    <t>65DCVB22203</t>
  </si>
  <si>
    <t>65DCVB21</t>
  </si>
  <si>
    <t>64DCCS3052</t>
  </si>
  <si>
    <t>65DCVB22632</t>
  </si>
  <si>
    <t>65DCVB20366</t>
  </si>
  <si>
    <t>65DCVB24178</t>
  </si>
  <si>
    <t>65DCVB21882</t>
  </si>
  <si>
    <t>65DCVB22636</t>
  </si>
  <si>
    <t>65DCVB22201</t>
  </si>
  <si>
    <t xml:space="preserve"> Dương Huy</t>
  </si>
  <si>
    <t>65DCVB24238</t>
  </si>
  <si>
    <t>65DCVB24444</t>
  </si>
  <si>
    <t>65DCVB24092</t>
  </si>
  <si>
    <t>65DCVB23646</t>
  </si>
  <si>
    <t>65DCVB22635</t>
  </si>
  <si>
    <t xml:space="preserve"> An Hoàng</t>
  </si>
  <si>
    <t>65DCVB24559</t>
  </si>
  <si>
    <t>65DCVB24404</t>
  </si>
  <si>
    <t>65DCVB21494</t>
  </si>
  <si>
    <t>65DCVB22171</t>
  </si>
  <si>
    <t>65DCVB21880</t>
  </si>
  <si>
    <t>65DCVB24093</t>
  </si>
  <si>
    <t>65DCVB22199</t>
  </si>
  <si>
    <t xml:space="preserve"> Trương Dương Mạnh</t>
  </si>
  <si>
    <t>65DCVB24441</t>
  </si>
  <si>
    <t>65DCVB21873</t>
  </si>
  <si>
    <t>65DCVB24372</t>
  </si>
  <si>
    <t>65DCVB22631</t>
  </si>
  <si>
    <t>65DCVB23617</t>
  </si>
  <si>
    <t>65DCVB24046</t>
  </si>
  <si>
    <t xml:space="preserve"> Nguyễn Cường</t>
  </si>
  <si>
    <t>65DCVB21881</t>
  </si>
  <si>
    <t>65DCVB23985</t>
  </si>
  <si>
    <t>65DCVB22197</t>
  </si>
  <si>
    <t>65DCVB22634</t>
  </si>
  <si>
    <t>65DCVB23893</t>
  </si>
  <si>
    <t>65DCVB24562</t>
  </si>
  <si>
    <t>65DCVB22170</t>
  </si>
  <si>
    <t>65DCVB24094</t>
  </si>
  <si>
    <t>65DCVB24052</t>
  </si>
  <si>
    <t xml:space="preserve"> Dương Quốc</t>
  </si>
  <si>
    <t>65DCVB23209</t>
  </si>
  <si>
    <t>65DCVL24456</t>
  </si>
  <si>
    <t>65DCVL21</t>
  </si>
  <si>
    <t>65DCVL22933</t>
  </si>
  <si>
    <t xml:space="preserve"> Hoàng Vân</t>
  </si>
  <si>
    <t>65DCVL24051</t>
  </si>
  <si>
    <t>65DCVL21753</t>
  </si>
  <si>
    <t>65DCVL22643</t>
  </si>
  <si>
    <t xml:space="preserve"> Lê Thị Thuỳ</t>
  </si>
  <si>
    <t>65DCVL23029</t>
  </si>
  <si>
    <t xml:space="preserve"> Bùi Trung</t>
  </si>
  <si>
    <t>65DCVL24018</t>
  </si>
  <si>
    <t>65DCVL20125</t>
  </si>
  <si>
    <t>65DCVL24053</t>
  </si>
  <si>
    <t>65DCVL23894</t>
  </si>
  <si>
    <t>65DCVL23799</t>
  </si>
  <si>
    <t>65DCVL21883</t>
  </si>
  <si>
    <t>65DCVL22174</t>
  </si>
  <si>
    <t>65DCVL20665</t>
  </si>
  <si>
    <t>65DCVL22173</t>
  </si>
  <si>
    <t xml:space="preserve"> Lưu Tùng</t>
  </si>
  <si>
    <t>65DCVL22175</t>
  </si>
  <si>
    <t>65DCVL24153</t>
  </si>
  <si>
    <t xml:space="preserve"> Phạm Hữu Tùng</t>
  </si>
  <si>
    <t>65DCVL20150</t>
  </si>
  <si>
    <t xml:space="preserve"> Phạm Hà Trà</t>
  </si>
  <si>
    <t>65DCVL23297</t>
  </si>
  <si>
    <t xml:space="preserve"> Nghiêm Văn</t>
  </si>
  <si>
    <t>65DCVL24407</t>
  </si>
  <si>
    <t>65DCVL22640</t>
  </si>
  <si>
    <t xml:space="preserve"> Đào Tuyết</t>
  </si>
  <si>
    <t>65DCVL23777</t>
  </si>
  <si>
    <t>65DCVL21736</t>
  </si>
  <si>
    <t>65DCVL22172</t>
  </si>
  <si>
    <t>65DCVL22644</t>
  </si>
  <si>
    <t>65DCVL21884</t>
  </si>
  <si>
    <t>65DCVL22641</t>
  </si>
  <si>
    <t>65DCVL22168</t>
  </si>
  <si>
    <t xml:space="preserve"> Ngô Thị Lệ</t>
  </si>
  <si>
    <t>65DCVL23619</t>
  </si>
  <si>
    <t>65DCVL22932</t>
  </si>
  <si>
    <t>65DCVL22935</t>
  </si>
  <si>
    <t>65DCVL22790</t>
  </si>
  <si>
    <t>65DCVL24145</t>
  </si>
  <si>
    <t>65DCVL23212</t>
  </si>
  <si>
    <t>65DCVS21515</t>
  </si>
  <si>
    <t>65DCVS21</t>
  </si>
  <si>
    <t>65DCVS21513</t>
  </si>
  <si>
    <t>65DCVS23430</t>
  </si>
  <si>
    <t>65DCVS21511</t>
  </si>
  <si>
    <t>65DCVS23769</t>
  </si>
  <si>
    <t xml:space="preserve"> Doãn Trọng</t>
  </si>
  <si>
    <t>65DCVS21875</t>
  </si>
  <si>
    <t>65DCVS21876</t>
  </si>
  <si>
    <t>65DCVS21512</t>
  </si>
  <si>
    <t>65DCVS24045</t>
  </si>
  <si>
    <t xml:space="preserve"> Phan Đăng</t>
  </si>
  <si>
    <t>65DCVS21510</t>
  </si>
  <si>
    <t>65DCVS23612</t>
  </si>
  <si>
    <t xml:space="preserve"> Mai Thị Lâm</t>
  </si>
  <si>
    <t>65DCVS21514</t>
  </si>
  <si>
    <t>65DCVS24095</t>
  </si>
  <si>
    <t>65DCVS21874</t>
  </si>
  <si>
    <t>65DCVS22633</t>
  </si>
  <si>
    <t>66DCCA20059</t>
  </si>
  <si>
    <t xml:space="preserve"> NGUYỄN VĂN</t>
  </si>
  <si>
    <t>HẢI</t>
  </si>
  <si>
    <t>66DCCA20694</t>
  </si>
  <si>
    <t xml:space="preserve"> NGUYỄN HOÀNG</t>
  </si>
  <si>
    <t>HIỆP</t>
  </si>
  <si>
    <t>66DCCA20071</t>
  </si>
  <si>
    <t xml:space="preserve"> LÊ NGỌC</t>
  </si>
  <si>
    <t>HOÀN</t>
  </si>
  <si>
    <t>66DCCA20897</t>
  </si>
  <si>
    <t xml:space="preserve"> NGUYỄN VIẾT</t>
  </si>
  <si>
    <t>HOÀNG</t>
  </si>
  <si>
    <t>66DCCA20374</t>
  </si>
  <si>
    <t xml:space="preserve"> HỒ SỸ</t>
  </si>
  <si>
    <t>HÙNG</t>
  </si>
  <si>
    <t>66DCCA21075</t>
  </si>
  <si>
    <t xml:space="preserve"> PHẠM GIA</t>
  </si>
  <si>
    <t>HUY</t>
  </si>
  <si>
    <t>66DCCA20232</t>
  </si>
  <si>
    <t xml:space="preserve"> NGUYỄN DƯƠNG</t>
  </si>
  <si>
    <t>HƯNG</t>
  </si>
  <si>
    <t>66DCCA20699</t>
  </si>
  <si>
    <t xml:space="preserve"> PHẠM TUẤN</t>
  </si>
  <si>
    <t>66DCCA21073</t>
  </si>
  <si>
    <t xml:space="preserve"> LÊ MINH</t>
  </si>
  <si>
    <t>KHANG</t>
  </si>
  <si>
    <t>66DCCA20974</t>
  </si>
  <si>
    <t xml:space="preserve"> ĐỖ NGỌC</t>
  </si>
  <si>
    <t>KHÁNH</t>
  </si>
  <si>
    <t>66DCCA21008</t>
  </si>
  <si>
    <t>66DCCA20934</t>
  </si>
  <si>
    <t>KIÊN</t>
  </si>
  <si>
    <t>66DCCA20450</t>
  </si>
  <si>
    <t xml:space="preserve"> TRẦN THỊ</t>
  </si>
  <si>
    <t>LANH</t>
  </si>
  <si>
    <t>66DCCA20432</t>
  </si>
  <si>
    <t>LỰC</t>
  </si>
  <si>
    <t>66DCCA20744</t>
  </si>
  <si>
    <t xml:space="preserve"> TRẦN ĐÌNH</t>
  </si>
  <si>
    <t>LINH</t>
  </si>
  <si>
    <t>66DCCA21316</t>
  </si>
  <si>
    <t xml:space="preserve"> NGUYỄN BÁ THÀNH</t>
  </si>
  <si>
    <t>LONG</t>
  </si>
  <si>
    <t>66DCCA20314</t>
  </si>
  <si>
    <t xml:space="preserve"> NGUYỄN ĐỨC</t>
  </si>
  <si>
    <t>MẠNH</t>
  </si>
  <si>
    <t>66DCCA20852</t>
  </si>
  <si>
    <t xml:space="preserve"> PHẠM THÀNH</t>
  </si>
  <si>
    <t>NAM</t>
  </si>
  <si>
    <t>66DCCA20896</t>
  </si>
  <si>
    <t xml:space="preserve"> TRƯƠNG HOÀNG</t>
  </si>
  <si>
    <t>NHÂN</t>
  </si>
  <si>
    <t>66DCCA20617</t>
  </si>
  <si>
    <t xml:space="preserve"> PHẠM HUY</t>
  </si>
  <si>
    <t>PHÁT</t>
  </si>
  <si>
    <t>66DCCA21093</t>
  </si>
  <si>
    <t>QUANG</t>
  </si>
  <si>
    <t>66DCCA20742</t>
  </si>
  <si>
    <t xml:space="preserve"> TRẦN VĂN</t>
  </si>
  <si>
    <t>QUÂN</t>
  </si>
  <si>
    <t>66DCCA20383</t>
  </si>
  <si>
    <t xml:space="preserve"> PHẠM THỊ</t>
  </si>
  <si>
    <t>QUỲNH</t>
  </si>
  <si>
    <t>66DCCA20455</t>
  </si>
  <si>
    <t xml:space="preserve"> ĐỨC ANH</t>
  </si>
  <si>
    <t>SỸ</t>
  </si>
  <si>
    <t>66DCCA20044</t>
  </si>
  <si>
    <t xml:space="preserve"> NGUYỄN HỒNG</t>
  </si>
  <si>
    <t>SƠN</t>
  </si>
  <si>
    <t>66DCCA21178</t>
  </si>
  <si>
    <t xml:space="preserve"> NGUYỄN QUANG</t>
  </si>
  <si>
    <t>66DCCA20191</t>
  </si>
  <si>
    <t>THÀNH</t>
  </si>
  <si>
    <t>66DCCA23238</t>
  </si>
  <si>
    <t xml:space="preserve"> NGUYỄN TRỌNG</t>
  </si>
  <si>
    <t>THĂNG</t>
  </si>
  <si>
    <t>66DCCA21035</t>
  </si>
  <si>
    <t xml:space="preserve"> ĐOÀN GIA</t>
  </si>
  <si>
    <t>THIỀU</t>
  </si>
  <si>
    <t>66DCCA20021</t>
  </si>
  <si>
    <t xml:space="preserve"> NGÔ QUANG</t>
  </si>
  <si>
    <t>66DCCA20148</t>
  </si>
  <si>
    <t>THẮNG</t>
  </si>
  <si>
    <t>66DCCA21366</t>
  </si>
  <si>
    <t xml:space="preserve"> PHẠM QUYẾT</t>
  </si>
  <si>
    <t>66DCCA20586</t>
  </si>
  <si>
    <t xml:space="preserve"> LƯU VĂN</t>
  </si>
  <si>
    <t>THÔNG</t>
  </si>
  <si>
    <t>66DCCA20304</t>
  </si>
  <si>
    <t>TIẾN</t>
  </si>
  <si>
    <t>66DCCA20133</t>
  </si>
  <si>
    <t xml:space="preserve"> NGUYỄN ĐỨC MINH</t>
  </si>
  <si>
    <t>TRÍ</t>
  </si>
  <si>
    <t>66DCCA20980</t>
  </si>
  <si>
    <t xml:space="preserve"> MAI ĐỨC</t>
  </si>
  <si>
    <t>TRIỆU</t>
  </si>
  <si>
    <t>66DCCA20352</t>
  </si>
  <si>
    <t>TRUNG</t>
  </si>
  <si>
    <t>66DCCA20100</t>
  </si>
  <si>
    <t xml:space="preserve"> VŨ VĂN</t>
  </si>
  <si>
    <t>66DCCA20696</t>
  </si>
  <si>
    <t xml:space="preserve"> NGUYỄN XUÂN</t>
  </si>
  <si>
    <t>TÙNG</t>
  </si>
  <si>
    <t>66DCCA20069</t>
  </si>
  <si>
    <t xml:space="preserve"> ĐINH VĂN</t>
  </si>
  <si>
    <t>TƯỞNG</t>
  </si>
  <si>
    <t>66DCCA22126</t>
  </si>
  <si>
    <t xml:space="preserve"> LẠI TUẤN</t>
  </si>
  <si>
    <t>66DCCA22</t>
  </si>
  <si>
    <t>66DCCA22615</t>
  </si>
  <si>
    <t xml:space="preserve"> TRỊNH HOÀNG</t>
  </si>
  <si>
    <t>66DCCA21763</t>
  </si>
  <si>
    <t xml:space="preserve"> VƯƠNG GIA</t>
  </si>
  <si>
    <t>BẢO</t>
  </si>
  <si>
    <t>66DCCA22777</t>
  </si>
  <si>
    <t xml:space="preserve"> NGUYỄN CÔNG</t>
  </si>
  <si>
    <t>CHUẨN</t>
  </si>
  <si>
    <t>66DCCA21608</t>
  </si>
  <si>
    <t xml:space="preserve"> DƯƠNG ĐÌNH</t>
  </si>
  <si>
    <t>CHUNG</t>
  </si>
  <si>
    <t>66DCCA22228</t>
  </si>
  <si>
    <t xml:space="preserve"> VŨ ĐỨC</t>
  </si>
  <si>
    <t>CẢNH</t>
  </si>
  <si>
    <t>66DCCA23235</t>
  </si>
  <si>
    <t xml:space="preserve"> HOÀNG VĂN</t>
  </si>
  <si>
    <t>CÔNG</t>
  </si>
  <si>
    <t>66DCCA21948</t>
  </si>
  <si>
    <t>66DCCA21794</t>
  </si>
  <si>
    <t xml:space="preserve"> DƯƠNG CHÍ</t>
  </si>
  <si>
    <t>DŨNG</t>
  </si>
  <si>
    <t>66DCCA23077</t>
  </si>
  <si>
    <t xml:space="preserve"> HỒ TIẾN</t>
  </si>
  <si>
    <t>66DCCA21957</t>
  </si>
  <si>
    <t xml:space="preserve"> HÀ VĂN TRUNG</t>
  </si>
  <si>
    <t>66DCCA21588</t>
  </si>
  <si>
    <t xml:space="preserve"> NGUYỄN VŨ</t>
  </si>
  <si>
    <t>ĐÌNH</t>
  </si>
  <si>
    <t>66DCCA22760</t>
  </si>
  <si>
    <t xml:space="preserve"> ĐẶNG ĐÌNH</t>
  </si>
  <si>
    <t>ĐẠO</t>
  </si>
  <si>
    <t>66DCCA21586</t>
  </si>
  <si>
    <t xml:space="preserve"> PHẠM TIẾN</t>
  </si>
  <si>
    <t>66DCCA21757</t>
  </si>
  <si>
    <t xml:space="preserve"> NGUYỄN NGỌC</t>
  </si>
  <si>
    <t>66DCCA21978</t>
  </si>
  <si>
    <t>66DCCA21500</t>
  </si>
  <si>
    <t xml:space="preserve"> HOÀNG THẾ</t>
  </si>
  <si>
    <t>HIỂN</t>
  </si>
  <si>
    <t>66DCCA22464</t>
  </si>
  <si>
    <t>HIẾU</t>
  </si>
  <si>
    <t>66DCCA22062</t>
  </si>
  <si>
    <t>66DCCA22086</t>
  </si>
  <si>
    <t xml:space="preserve"> ĐÀO XUÂN</t>
  </si>
  <si>
    <t>HẠNH</t>
  </si>
  <si>
    <t>66DCCA22374</t>
  </si>
  <si>
    <t>HÒA</t>
  </si>
  <si>
    <t>66DCCA22481</t>
  </si>
  <si>
    <t>HOÀI</t>
  </si>
  <si>
    <t>66DCCA22949</t>
  </si>
  <si>
    <t xml:space="preserve"> ĐÀO MINH</t>
  </si>
  <si>
    <t>66DCCA22403</t>
  </si>
  <si>
    <t xml:space="preserve"> NGUYỄN HUY</t>
  </si>
  <si>
    <t>66DCCA21672</t>
  </si>
  <si>
    <t xml:space="preserve"> HOÀNG QUANG</t>
  </si>
  <si>
    <t>66DCCA22719</t>
  </si>
  <si>
    <t xml:space="preserve"> TRIỆU GIANG</t>
  </si>
  <si>
    <t>LÂM</t>
  </si>
  <si>
    <t>66DCCA21905</t>
  </si>
  <si>
    <t xml:space="preserve"> NGUYỄN MẠNH</t>
  </si>
  <si>
    <t>LUÂN</t>
  </si>
  <si>
    <t>66DCCA21612</t>
  </si>
  <si>
    <t xml:space="preserve"> NGUYỄN ĐĂNG</t>
  </si>
  <si>
    <t>LƯU</t>
  </si>
  <si>
    <t>66DCCA22499</t>
  </si>
  <si>
    <t xml:space="preserve"> NGUYỄN HỮU</t>
  </si>
  <si>
    <t>MINH</t>
  </si>
  <si>
    <t>66DCCA21414</t>
  </si>
  <si>
    <t>MẾN</t>
  </si>
  <si>
    <t>66DCCA22761</t>
  </si>
  <si>
    <t xml:space="preserve"> BÙI THANH</t>
  </si>
  <si>
    <t>66DCCA22452</t>
  </si>
  <si>
    <t xml:space="preserve"> HÀ VĂN</t>
  </si>
  <si>
    <t>NGUYÊN</t>
  </si>
  <si>
    <t>66DCCA22263</t>
  </si>
  <si>
    <t xml:space="preserve"> VÕ ĐỨC</t>
  </si>
  <si>
    <t>PHÚ</t>
  </si>
  <si>
    <t>66DCCA22488</t>
  </si>
  <si>
    <t>66DCCA22108</t>
  </si>
  <si>
    <t>66DCCA22361</t>
  </si>
  <si>
    <t xml:space="preserve"> LỘC XUÂN</t>
  </si>
  <si>
    <t>66DCCA21607</t>
  </si>
  <si>
    <t>66DCCA21851</t>
  </si>
  <si>
    <t>TÀI</t>
  </si>
  <si>
    <t>66DCCA23177</t>
  </si>
  <si>
    <t xml:space="preserve"> ĐẶNG VĂN</t>
  </si>
  <si>
    <t>66DCCA22985</t>
  </si>
  <si>
    <t>66DCCA22942</t>
  </si>
  <si>
    <t>66DCCA21540</t>
  </si>
  <si>
    <t>66DCCA21462</t>
  </si>
  <si>
    <t xml:space="preserve"> TƯỞNG QUANG</t>
  </si>
  <si>
    <t>66DCCA21538</t>
  </si>
  <si>
    <t>THỐNG</t>
  </si>
  <si>
    <t>66DCCA22312</t>
  </si>
  <si>
    <t>THUẬN</t>
  </si>
  <si>
    <t>66DCCA22047</t>
  </si>
  <si>
    <t xml:space="preserve"> PHẠM KIM</t>
  </si>
  <si>
    <t>TRỌNG</t>
  </si>
  <si>
    <t>66DCCA22795</t>
  </si>
  <si>
    <t xml:space="preserve"> NGUYỄN THÀNH</t>
  </si>
  <si>
    <t>66DCCA22389</t>
  </si>
  <si>
    <t xml:space="preserve"> PHAN ANH</t>
  </si>
  <si>
    <t>TÚ</t>
  </si>
  <si>
    <t>66DCCA21728</t>
  </si>
  <si>
    <t xml:space="preserve"> NGUYỄN HOÀNG</t>
  </si>
  <si>
    <t>TUẤN</t>
  </si>
  <si>
    <t>66DCCA21587</t>
  </si>
  <si>
    <t xml:space="preserve"> ĐỖ THÀNH</t>
  </si>
  <si>
    <t>TUẤN</t>
  </si>
  <si>
    <t>66DCCA23103</t>
  </si>
  <si>
    <t xml:space="preserve"> PHẠM THANH</t>
  </si>
  <si>
    <t>66DCCA21716</t>
  </si>
  <si>
    <t xml:space="preserve"> BÙI VĂN</t>
  </si>
  <si>
    <t>VINH</t>
  </si>
  <si>
    <t>66DCCA22821</t>
  </si>
  <si>
    <t xml:space="preserve"> NGÔ NGỌC</t>
  </si>
  <si>
    <t>VĨNH</t>
  </si>
  <si>
    <t>66DCCC21678</t>
  </si>
  <si>
    <t xml:space="preserve"> ĐỖ THẾ</t>
  </si>
  <si>
    <t>66DCCC21</t>
  </si>
  <si>
    <t>66DCCC20956</t>
  </si>
  <si>
    <t xml:space="preserve"> NGUYỄN HỮU VIỆT</t>
  </si>
  <si>
    <t>66DCCC20524</t>
  </si>
  <si>
    <t>66DCCC21807</t>
  </si>
  <si>
    <t xml:space="preserve"> NGUYỄN TUẤN</t>
  </si>
  <si>
    <t>66DCCC22891</t>
  </si>
  <si>
    <t>66DCCC23289</t>
  </si>
  <si>
    <t xml:space="preserve"> TRẦN LÊ</t>
  </si>
  <si>
    <t>66DCCC22345</t>
  </si>
  <si>
    <t>CƯƠNG</t>
  </si>
  <si>
    <t>66DCCC22801</t>
  </si>
  <si>
    <t>66DCCC22150</t>
  </si>
  <si>
    <t xml:space="preserve"> ĐỖ HẢI</t>
  </si>
  <si>
    <t>ĐĂNG</t>
  </si>
  <si>
    <t>66DCCC22200</t>
  </si>
  <si>
    <t xml:space="preserve"> PHẠM TRỌNG</t>
  </si>
  <si>
    <t>66DCCC23293</t>
  </si>
  <si>
    <t xml:space="preserve"> NGUYỄN ĐỖ </t>
  </si>
  <si>
    <t>66DCCC20709</t>
  </si>
  <si>
    <t>66DCCC20451</t>
  </si>
  <si>
    <t>66DCCC22932</t>
  </si>
  <si>
    <t xml:space="preserve"> ĐỖ VĂN</t>
  </si>
  <si>
    <t>66DCCC22780</t>
  </si>
  <si>
    <t>66DCCC22132</t>
  </si>
  <si>
    <t xml:space="preserve"> PHAN HẢI</t>
  </si>
  <si>
    <t>66DCCC22778</t>
  </si>
  <si>
    <t xml:space="preserve"> BÙI DUY</t>
  </si>
  <si>
    <t>66DCCC22280</t>
  </si>
  <si>
    <t xml:space="preserve"> BÙI BÍCH</t>
  </si>
  <si>
    <t>PHƯƠNG</t>
  </si>
  <si>
    <t>66DCCC22461</t>
  </si>
  <si>
    <t>QUÝ</t>
  </si>
  <si>
    <t>66DCCC22997</t>
  </si>
  <si>
    <t>66DCCC22818</t>
  </si>
  <si>
    <t xml:space="preserve"> LÊ HỒNG</t>
  </si>
  <si>
    <t>TÂN</t>
  </si>
  <si>
    <t>66DCCC22751</t>
  </si>
  <si>
    <t>66DCCC20703</t>
  </si>
  <si>
    <t>TRƯỜNG</t>
  </si>
  <si>
    <t>66DCCC22819</t>
  </si>
  <si>
    <t xml:space="preserve"> PHÙNG MẠNH</t>
  </si>
  <si>
    <t>66DCCC22441</t>
  </si>
  <si>
    <t xml:space="preserve"> LÊ QUANG</t>
  </si>
  <si>
    <t>VŨ</t>
  </si>
  <si>
    <t>66DCCD21510</t>
  </si>
  <si>
    <t xml:space="preserve"> HOÀNG VIỆT</t>
  </si>
  <si>
    <t>66DCCD20153</t>
  </si>
  <si>
    <t>66DCCA21325</t>
  </si>
  <si>
    <t xml:space="preserve"> NGUYỄN THỊ PHƯƠNG</t>
  </si>
  <si>
    <t>66DCCA21766</t>
  </si>
  <si>
    <t xml:space="preserve"> VÕ LÂM TUẤN</t>
  </si>
  <si>
    <t>66DCCD20686</t>
  </si>
  <si>
    <t xml:space="preserve"> LÊ TRUNG</t>
  </si>
  <si>
    <t>CHẤT</t>
  </si>
  <si>
    <t>66DCCD21877</t>
  </si>
  <si>
    <t>66DCCD22380</t>
  </si>
  <si>
    <t>66DCDS21486</t>
  </si>
  <si>
    <t>66DCCD20506</t>
  </si>
  <si>
    <t xml:space="preserve"> KHUẤT MẠNH</t>
  </si>
  <si>
    <t>66DCDS20557</t>
  </si>
  <si>
    <t>66DCCA20372</t>
  </si>
  <si>
    <t xml:space="preserve"> CHU ĐẠI</t>
  </si>
  <si>
    <t>66DCCA22661</t>
  </si>
  <si>
    <t xml:space="preserve"> MAI ĐÌNH</t>
  </si>
  <si>
    <t>66DCDB20380</t>
  </si>
  <si>
    <t xml:space="preserve"> LƯU HUYỀN</t>
  </si>
  <si>
    <t>66DCDD22405</t>
  </si>
  <si>
    <t xml:space="preserve"> PHẠM QUỐC</t>
  </si>
  <si>
    <t>66DCCA21862</t>
  </si>
  <si>
    <t xml:space="preserve"> QUẢN ĐÌNH</t>
  </si>
  <si>
    <t>66DCCA22963</t>
  </si>
  <si>
    <t xml:space="preserve"> VŨ CAO</t>
  </si>
  <si>
    <t>66DCDS23108</t>
  </si>
  <si>
    <t xml:space="preserve"> ĐẶNG SONG</t>
  </si>
  <si>
    <t>HÀO</t>
  </si>
  <si>
    <t>66DCDS21646</t>
  </si>
  <si>
    <t xml:space="preserve"> VŨ TUẤN</t>
  </si>
  <si>
    <t>66DCCD20488</t>
  </si>
  <si>
    <t xml:space="preserve"> TRỊNH THỊ</t>
  </si>
  <si>
    <t>HIÊN</t>
  </si>
  <si>
    <t>66DCCD20337</t>
  </si>
  <si>
    <t xml:space="preserve"> HOÀNG TRUNG</t>
  </si>
  <si>
    <t>66DCCC23258</t>
  </si>
  <si>
    <t xml:space="preserve"> BÙI GIA</t>
  </si>
  <si>
    <t>66DCCC22603</t>
  </si>
  <si>
    <t xml:space="preserve"> ĐÀO QUỐC</t>
  </si>
  <si>
    <t>66DCDB20139</t>
  </si>
  <si>
    <t xml:space="preserve"> PHẠM MINH</t>
  </si>
  <si>
    <t>KHUÊ</t>
  </si>
  <si>
    <t>66DCCA21280</t>
  </si>
  <si>
    <t>66DCCD20403</t>
  </si>
  <si>
    <t>66DCCD20672</t>
  </si>
  <si>
    <t xml:space="preserve"> DƯƠNG TẤT</t>
  </si>
  <si>
    <t>66DCCA21762</t>
  </si>
  <si>
    <t xml:space="preserve"> ĐOÀN ANH</t>
  </si>
  <si>
    <t>66DCCD20693</t>
  </si>
  <si>
    <t>66DCCD20770</t>
  </si>
  <si>
    <t xml:space="preserve"> ĐỖ PHƯƠNG</t>
  </si>
  <si>
    <t>66DCDS21062</t>
  </si>
  <si>
    <t xml:space="preserve"> LÊ ĐĂNG</t>
  </si>
  <si>
    <t>66DCMX23297</t>
  </si>
  <si>
    <t xml:space="preserve"> PHÙNG TIẾN</t>
  </si>
  <si>
    <t>66DCDS20888</t>
  </si>
  <si>
    <t>66DCCA20342</t>
  </si>
  <si>
    <t xml:space="preserve"> NGUYỄN MINH</t>
  </si>
  <si>
    <t>66DCVL22913</t>
  </si>
  <si>
    <t xml:space="preserve"> TRẦN TRỌNG</t>
  </si>
  <si>
    <t>66DCDS22779</t>
  </si>
  <si>
    <t>QUYỀN</t>
  </si>
  <si>
    <t>66DCCD20798</t>
  </si>
  <si>
    <t xml:space="preserve"> TẠ QUANG</t>
  </si>
  <si>
    <t>66DCCD20642</t>
  </si>
  <si>
    <t xml:space="preserve"> BÙI QUANG</t>
  </si>
  <si>
    <t>66DCDS22448</t>
  </si>
  <si>
    <t xml:space="preserve"> LÊ HOÀNG MINH</t>
  </si>
  <si>
    <t>66DCDB20971</t>
  </si>
  <si>
    <t xml:space="preserve"> NGUYỄN TRƯỜNG</t>
  </si>
  <si>
    <t>THỊNH</t>
  </si>
  <si>
    <t>66DCCD20547</t>
  </si>
  <si>
    <t>66DCDB22084</t>
  </si>
  <si>
    <t xml:space="preserve"> NGUYỄN ANH</t>
  </si>
  <si>
    <t>66DCCD21563</t>
  </si>
  <si>
    <t>TẦN</t>
  </si>
  <si>
    <t>66DCCDA21244</t>
  </si>
  <si>
    <t xml:space="preserve"> NGUYỄN THỊ HUYỀN</t>
  </si>
  <si>
    <t>TRANG</t>
  </si>
  <si>
    <t>66DCCA20162</t>
  </si>
  <si>
    <t>TRỊNH</t>
  </si>
  <si>
    <t>66DCDS22756</t>
  </si>
  <si>
    <t xml:space="preserve"> LÊ ĐÌNH</t>
  </si>
  <si>
    <t>66DCCC22254</t>
  </si>
  <si>
    <t xml:space="preserve"> ĐẶNG MINH</t>
  </si>
  <si>
    <t>66DCCD22865</t>
  </si>
  <si>
    <t>66DCCD21759</t>
  </si>
  <si>
    <t>66DCCD20521</t>
  </si>
  <si>
    <t xml:space="preserve"> LƯU QUANG</t>
  </si>
  <si>
    <t>66DCCD20358</t>
  </si>
  <si>
    <t>BÁCH</t>
  </si>
  <si>
    <t>66DCCD21</t>
  </si>
  <si>
    <t>66DCCD20349</t>
  </si>
  <si>
    <t xml:space="preserve"> THÁI THANH</t>
  </si>
  <si>
    <t>BÌNH</t>
  </si>
  <si>
    <t>66DCCD20345</t>
  </si>
  <si>
    <t>CHƯƠNG</t>
  </si>
  <si>
    <t>66DCCD20092</t>
  </si>
  <si>
    <t xml:space="preserve"> NGUYỄN BẢO</t>
  </si>
  <si>
    <t>66DCCD20343</t>
  </si>
  <si>
    <t>66DCCD20258</t>
  </si>
  <si>
    <t>66DCCD20011</t>
  </si>
  <si>
    <t>66DCCD20462</t>
  </si>
  <si>
    <t xml:space="preserve"> LÊ PHÚ</t>
  </si>
  <si>
    <t>66DCCD20086</t>
  </si>
  <si>
    <t>66DCCD20425</t>
  </si>
  <si>
    <t xml:space="preserve"> NGUYỄN VIỆT</t>
  </si>
  <si>
    <t>66DCCD20242</t>
  </si>
  <si>
    <t xml:space="preserve"> ĐOÀN TRIỆU</t>
  </si>
  <si>
    <t>66DCCD20054</t>
  </si>
  <si>
    <t>64DCCD3282</t>
  </si>
  <si>
    <t xml:space="preserve"> Giang Sơn</t>
  </si>
  <si>
    <t>66DCCD20187</t>
  </si>
  <si>
    <t>66DCCD20065</t>
  </si>
  <si>
    <t xml:space="preserve"> NGUYỄN TRUNG</t>
  </si>
  <si>
    <t>66DCCD20277</t>
  </si>
  <si>
    <t>66DCCD20111</t>
  </si>
  <si>
    <t xml:space="preserve"> ĐỖ DUY</t>
  </si>
  <si>
    <t>66DCCD20042</t>
  </si>
  <si>
    <t xml:space="preserve"> ĐINH THẾ</t>
  </si>
  <si>
    <t>66DCCD20395</t>
  </si>
  <si>
    <t>66DCCD20128</t>
  </si>
  <si>
    <t xml:space="preserve"> LÊ TUẤN</t>
  </si>
  <si>
    <t>KHANH</t>
  </si>
  <si>
    <t>66DCCD20171</t>
  </si>
  <si>
    <t>66DCCD20459</t>
  </si>
  <si>
    <t>KÍNH</t>
  </si>
  <si>
    <t>66DCCD20200</t>
  </si>
  <si>
    <t xml:space="preserve"> AN THANH</t>
  </si>
  <si>
    <t>66DCCD20096</t>
  </si>
  <si>
    <t>66DCCD20038</t>
  </si>
  <si>
    <t>66DCCD20004</t>
  </si>
  <si>
    <t>LƯ</t>
  </si>
  <si>
    <t>66DCCD20170</t>
  </si>
  <si>
    <t xml:space="preserve"> TRIỆU VĂN</t>
  </si>
  <si>
    <t>66DCCD20453</t>
  </si>
  <si>
    <t>PHONG</t>
  </si>
  <si>
    <t>66DCCD20198</t>
  </si>
  <si>
    <t xml:space="preserve"> PHẠM CƯƠNG</t>
  </si>
  <si>
    <t>QUYẾT</t>
  </si>
  <si>
    <t>66DCCD20057</t>
  </si>
  <si>
    <t>66DCCD20030</t>
  </si>
  <si>
    <t xml:space="preserve"> BÙI HỮU</t>
  </si>
  <si>
    <t>66DCCD20256</t>
  </si>
  <si>
    <t xml:space="preserve"> KHƯƠNG DUY</t>
  </si>
  <si>
    <t>66DCCD20409</t>
  </si>
  <si>
    <t xml:space="preserve"> LẠI BẢO</t>
  </si>
  <si>
    <t>66DCCD20430</t>
  </si>
  <si>
    <t>THẾ</t>
  </si>
  <si>
    <t>66DCCD20007</t>
  </si>
  <si>
    <t>THỌ</t>
  </si>
  <si>
    <t>66DCCD20326</t>
  </si>
  <si>
    <t>66DCCD20135</t>
  </si>
  <si>
    <t>66DCCD20009</t>
  </si>
  <si>
    <t xml:space="preserve"> LƯU QUYẾT</t>
  </si>
  <si>
    <t>66DCCD20210</t>
  </si>
  <si>
    <t xml:space="preserve"> HUỲNH THỊ TUYẾT</t>
  </si>
  <si>
    <t>TRINH</t>
  </si>
  <si>
    <t>66DCCD20118</t>
  </si>
  <si>
    <t>66DCCD20355</t>
  </si>
  <si>
    <t xml:space="preserve"> TRỊNH VĂN</t>
  </si>
  <si>
    <t>66DCCD20017</t>
  </si>
  <si>
    <t>66DCCD20398</t>
  </si>
  <si>
    <t>66DCCD20026</t>
  </si>
  <si>
    <t xml:space="preserve"> LÊ ANH</t>
  </si>
  <si>
    <t>66DCCD20215</t>
  </si>
  <si>
    <t xml:space="preserve"> LÊ HUY</t>
  </si>
  <si>
    <t>66DCCD20048</t>
  </si>
  <si>
    <t xml:space="preserve"> HOÀNG NGỌC</t>
  </si>
  <si>
    <t>TUÂN</t>
  </si>
  <si>
    <t>66DCCD20095</t>
  </si>
  <si>
    <t>66DCCD20101</t>
  </si>
  <si>
    <t>66DCCD20197</t>
  </si>
  <si>
    <t xml:space="preserve"> LÊ ĐỨC</t>
  </si>
  <si>
    <t>66DCCD20255</t>
  </si>
  <si>
    <t>66DCCD20185</t>
  </si>
  <si>
    <t>66DCCD20151</t>
  </si>
  <si>
    <t xml:space="preserve"> TRẦN XUÂN</t>
  </si>
  <si>
    <t>66DCCD20027</t>
  </si>
  <si>
    <t xml:space="preserve"> NGUYỄN VŨ MẠNH</t>
  </si>
  <si>
    <t>TƯỜNG</t>
  </si>
  <si>
    <t>66DCCD20315</t>
  </si>
  <si>
    <t>VIỆT</t>
  </si>
  <si>
    <t>66DCCD20400</t>
  </si>
  <si>
    <t>XƯỚNG</t>
  </si>
  <si>
    <t>66DCCD20838</t>
  </si>
  <si>
    <t xml:space="preserve"> NGUYỄN THANH</t>
  </si>
  <si>
    <t>66DCCD22</t>
  </si>
  <si>
    <t>66DCCD20651</t>
  </si>
  <si>
    <t>CHÍNH</t>
  </si>
  <si>
    <t>66DCCD20582</t>
  </si>
  <si>
    <t>66DCCD20787</t>
  </si>
  <si>
    <t xml:space="preserve"> HOÀNG MẠNH</t>
  </si>
  <si>
    <t>66DCCD20500</t>
  </si>
  <si>
    <t>66DCCD20840</t>
  </si>
  <si>
    <t>66DCCD20751</t>
  </si>
  <si>
    <t xml:space="preserve"> ĐÀM TRỌNG</t>
  </si>
  <si>
    <t>66DCCD20647</t>
  </si>
  <si>
    <t>66DCCD20714</t>
  </si>
  <si>
    <t xml:space="preserve"> NGUYỄN ĐỖ</t>
  </si>
  <si>
    <t>66DCCD20790</t>
  </si>
  <si>
    <t xml:space="preserve"> ĐẶNG ĐẮC</t>
  </si>
  <si>
    <t>66DCCD20580</t>
  </si>
  <si>
    <t>66DCCD20765</t>
  </si>
  <si>
    <t>66DCCD20809</t>
  </si>
  <si>
    <t xml:space="preserve"> NGÔ VĂN</t>
  </si>
  <si>
    <t>GIANG</t>
  </si>
  <si>
    <t>66DCCD20839</t>
  </si>
  <si>
    <t xml:space="preserve"> NGUYỄN PHÚC HOÀNG</t>
  </si>
  <si>
    <t>66DCCD20920</t>
  </si>
  <si>
    <t>66DCCD20842</t>
  </si>
  <si>
    <t xml:space="preserve"> PHAN MINH</t>
  </si>
  <si>
    <t>66DCCD20495</t>
  </si>
  <si>
    <t>66DCCD20571</t>
  </si>
  <si>
    <t>HẬU</t>
  </si>
  <si>
    <t>66DCCD20761</t>
  </si>
  <si>
    <t xml:space="preserve"> BÙI VIỆT</t>
  </si>
  <si>
    <t>66DCCD20526</t>
  </si>
  <si>
    <t xml:space="preserve"> ĐỖ VŨ</t>
  </si>
  <si>
    <t>66DCCD20548</t>
  </si>
  <si>
    <t xml:space="preserve"> HÀ DUY</t>
  </si>
  <si>
    <t>66DCCD20876</t>
  </si>
  <si>
    <t xml:space="preserve"> LÊ THANH</t>
  </si>
  <si>
    <t>66DCCD20523</t>
  </si>
  <si>
    <t>66DCCD20567</t>
  </si>
  <si>
    <t xml:space="preserve"> HÙ VĂN</t>
  </si>
  <si>
    <t>KHOA</t>
  </si>
  <si>
    <t>66DCCD20563</t>
  </si>
  <si>
    <t xml:space="preserve"> NGUYỄN THANH HOÀNG</t>
  </si>
  <si>
    <t>66DCCD20534</t>
  </si>
  <si>
    <t xml:space="preserve"> NÔNG VĂN</t>
  </si>
  <si>
    <t>66DCCD20682</t>
  </si>
  <si>
    <t>66DCCD20626</t>
  </si>
  <si>
    <t xml:space="preserve"> TRẦN MINH</t>
  </si>
  <si>
    <t>66DCCD20464</t>
  </si>
  <si>
    <t xml:space="preserve"> DƯƠNG VĂN</t>
  </si>
  <si>
    <t>66DCCD20538</t>
  </si>
  <si>
    <t>66DCCD20562</t>
  </si>
  <si>
    <t xml:space="preserve"> NGUYỄN NHẬT</t>
  </si>
  <si>
    <t>66DCCD20596</t>
  </si>
  <si>
    <t>66DCCD20480</t>
  </si>
  <si>
    <t xml:space="preserve"> VŨ TRỌNG</t>
  </si>
  <si>
    <t>66DCCD20497</t>
  </si>
  <si>
    <t>66DCCD24000</t>
  </si>
  <si>
    <t xml:space="preserve"> NGUYỄN NHẬT </t>
  </si>
  <si>
    <t>66DCCD20846</t>
  </si>
  <si>
    <t xml:space="preserve"> PHAN NGỌC</t>
  </si>
  <si>
    <t>66DCCD20768</t>
  </si>
  <si>
    <t xml:space="preserve"> TRƯƠNG XUÂN</t>
  </si>
  <si>
    <t>66DCCD20723</t>
  </si>
  <si>
    <t xml:space="preserve"> NGUYỄN PHÚC</t>
  </si>
  <si>
    <t>THIỆN</t>
  </si>
  <si>
    <t>66DCCD20613</t>
  </si>
  <si>
    <t>66DCCD20478</t>
  </si>
  <si>
    <t xml:space="preserve"> THÁI BÁ</t>
  </si>
  <si>
    <t>66DCCD20652</t>
  </si>
  <si>
    <t xml:space="preserve"> ĐỖ QUANG</t>
  </si>
  <si>
    <t>TRÀ</t>
  </si>
  <si>
    <t>66DCCD20795</t>
  </si>
  <si>
    <t>66DCCD20886</t>
  </si>
  <si>
    <t>66DCCD20614</t>
  </si>
  <si>
    <t>66DCCD20543</t>
  </si>
  <si>
    <t>66DCCD20620</t>
  </si>
  <si>
    <t>66DCCD20518</t>
  </si>
  <si>
    <t xml:space="preserve"> ĐỖ SƠN</t>
  </si>
  <si>
    <t>66DCCD21076</t>
  </si>
  <si>
    <t>66DCCD23</t>
  </si>
  <si>
    <t>66DCCD21138</t>
  </si>
  <si>
    <t>66DCCD21311</t>
  </si>
  <si>
    <t xml:space="preserve"> NGUYỄN TRÍ</t>
  </si>
  <si>
    <t>66DCCD21208</t>
  </si>
  <si>
    <t>66DCCD20996</t>
  </si>
  <si>
    <t xml:space="preserve"> ĐỖ ĐÌNH</t>
  </si>
  <si>
    <t>66DCCD20952</t>
  </si>
  <si>
    <t>66DCCD21215</t>
  </si>
  <si>
    <t xml:space="preserve"> ĐOÀN TẤN</t>
  </si>
  <si>
    <t>66DCCD21434</t>
  </si>
  <si>
    <t xml:space="preserve"> NGUYỄN TIẾN</t>
  </si>
  <si>
    <t>66DCCD21247</t>
  </si>
  <si>
    <t xml:space="preserve"> HUỲNH QUANG</t>
  </si>
  <si>
    <t>66DCCD21507</t>
  </si>
  <si>
    <t>66DCCD21108</t>
  </si>
  <si>
    <t xml:space="preserve"> PHẠM THÁI</t>
  </si>
  <si>
    <t>66DCCD21016</t>
  </si>
  <si>
    <t>66DCCD20972</t>
  </si>
  <si>
    <t xml:space="preserve"> TRƯƠNG HUỲNH</t>
  </si>
  <si>
    <t>66DCCD21015</t>
  </si>
  <si>
    <t>ĐIỆP</t>
  </si>
  <si>
    <t>66DCCD21516</t>
  </si>
  <si>
    <t>66DCCD21291</t>
  </si>
  <si>
    <t>66DCCD20951</t>
  </si>
  <si>
    <t xml:space="preserve"> PHẠM TRƯỜNG</t>
  </si>
  <si>
    <t>66DCCD20928</t>
  </si>
  <si>
    <t>66DCCD21249</t>
  </si>
  <si>
    <t xml:space="preserve"> TRỊNH XUÂN</t>
  </si>
  <si>
    <t>66DCCD21225</t>
  </si>
  <si>
    <t>66DCCD21309</t>
  </si>
  <si>
    <t>66DCCD21054</t>
  </si>
  <si>
    <t xml:space="preserve"> NGUYỄN CAO</t>
  </si>
  <si>
    <t>66DCCD21065</t>
  </si>
  <si>
    <t xml:space="preserve"> PHẠM VIỆT</t>
  </si>
  <si>
    <t>66DCCD20935</t>
  </si>
  <si>
    <t xml:space="preserve"> NGUYỄN THỊ</t>
  </si>
  <si>
    <t>HUẾ</t>
  </si>
  <si>
    <t>66DCCD21388</t>
  </si>
  <si>
    <t>66DCCD21122</t>
  </si>
  <si>
    <t>66DCCD21346</t>
  </si>
  <si>
    <t>66DCCD20991</t>
  </si>
  <si>
    <t>66DCCD21399</t>
  </si>
  <si>
    <t xml:space="preserve"> TRẦN DUY</t>
  </si>
  <si>
    <t>66DCCD20970</t>
  </si>
  <si>
    <t xml:space="preserve"> ĐẶNG THANH</t>
  </si>
  <si>
    <t>66DCCD21267</t>
  </si>
  <si>
    <t>66DCCD21227</t>
  </si>
  <si>
    <t xml:space="preserve"> NGUYỄN PHI</t>
  </si>
  <si>
    <t>66DCCD20993</t>
  </si>
  <si>
    <t>66DCCD21313</t>
  </si>
  <si>
    <t xml:space="preserve"> PHẠM CÔNG</t>
  </si>
  <si>
    <t>66DCCD21184</t>
  </si>
  <si>
    <t>66DCCD21371</t>
  </si>
  <si>
    <t>NGHĨA</t>
  </si>
  <si>
    <t>66DCCD21039</t>
  </si>
  <si>
    <t>66DCCD21240</t>
  </si>
  <si>
    <t xml:space="preserve"> TRẦN TIẾN</t>
  </si>
  <si>
    <t>66DCCD20945</t>
  </si>
  <si>
    <t xml:space="preserve"> VÕ TUẤN</t>
  </si>
  <si>
    <t>66DCCD21287</t>
  </si>
  <si>
    <t>THẨM</t>
  </si>
  <si>
    <t>66DCCD20986</t>
  </si>
  <si>
    <t>66DCCD21459</t>
  </si>
  <si>
    <t xml:space="preserve"> VŨ MINH</t>
  </si>
  <si>
    <t>66DCCD21467</t>
  </si>
  <si>
    <t>66DCCD21461</t>
  </si>
  <si>
    <t>THƠM</t>
  </si>
  <si>
    <t>66DCCD21317</t>
  </si>
  <si>
    <t xml:space="preserve"> NGUYỄN CHUNG</t>
  </si>
  <si>
    <t>THỦY</t>
  </si>
  <si>
    <t>66DCCD21400</t>
  </si>
  <si>
    <t xml:space="preserve"> HOÀNG THỌ</t>
  </si>
  <si>
    <t>66DCCD21340</t>
  </si>
  <si>
    <t xml:space="preserve"> VŨ NGỌC</t>
  </si>
  <si>
    <t>TIẾU</t>
  </si>
  <si>
    <t>66DCCD21066</t>
  </si>
  <si>
    <t>66DCCD20936</t>
  </si>
  <si>
    <t xml:space="preserve"> HỒ ĐỨC</t>
  </si>
  <si>
    <t>66DCCD21402</t>
  </si>
  <si>
    <t>66DCCD21469</t>
  </si>
  <si>
    <t xml:space="preserve"> TRẦN ANH</t>
  </si>
  <si>
    <t>66DCCD21117</t>
  </si>
  <si>
    <t>66DCCD21335</t>
  </si>
  <si>
    <t>66DCCD21044</t>
  </si>
  <si>
    <t>66DCCD22016</t>
  </si>
  <si>
    <t xml:space="preserve"> HOÀNG ĐỨC</t>
  </si>
  <si>
    <t>66DCCD24</t>
  </si>
  <si>
    <t>66DCCD21682</t>
  </si>
  <si>
    <t xml:space="preserve"> TRẦN THẾ</t>
  </si>
  <si>
    <t>66DCCD22166</t>
  </si>
  <si>
    <t>ÂU</t>
  </si>
  <si>
    <t>66DCCD21615</t>
  </si>
  <si>
    <t xml:space="preserve"> PHÙNG VĂN</t>
  </si>
  <si>
    <t>BẰNG</t>
  </si>
  <si>
    <t>66DCCD22288</t>
  </si>
  <si>
    <t xml:space="preserve"> ĐINH QUỐC</t>
  </si>
  <si>
    <t>66DCCD22289</t>
  </si>
  <si>
    <t>66DCCD21776</t>
  </si>
  <si>
    <t>66DCCD22384</t>
  </si>
  <si>
    <t>66DCCD21684</t>
  </si>
  <si>
    <t>66DCCD21740</t>
  </si>
  <si>
    <t>66DCCD22264</t>
  </si>
  <si>
    <t>ĐỘ</t>
  </si>
  <si>
    <t>66DCCD21610</t>
  </si>
  <si>
    <t>66DCCD21583</t>
  </si>
  <si>
    <t xml:space="preserve"> NGUYỄN HẢI</t>
  </si>
  <si>
    <t>66DCCD21999</t>
  </si>
  <si>
    <t xml:space="preserve"> VŨ ANH</t>
  </si>
  <si>
    <t>66DCCD21937</t>
  </si>
  <si>
    <t xml:space="preserve"> VƯƠNG KHẢ</t>
  </si>
  <si>
    <t>66DCCD21700</t>
  </si>
  <si>
    <t>66DCCD22229</t>
  </si>
  <si>
    <t xml:space="preserve"> ĐỖ ĐỨC</t>
  </si>
  <si>
    <t>66DCCD21517</t>
  </si>
  <si>
    <t>66DCCD21749</t>
  </si>
  <si>
    <t>66DCCD21661</t>
  </si>
  <si>
    <t xml:space="preserve"> ĐINH HUY</t>
  </si>
  <si>
    <t>66DCCD21551</t>
  </si>
  <si>
    <t>HOẠCH</t>
  </si>
  <si>
    <t>66DCCD21713</t>
  </si>
  <si>
    <t xml:space="preserve"> ĐÀO VIỆT</t>
  </si>
  <si>
    <t>66DCCD22178</t>
  </si>
  <si>
    <t>66DCCD21910</t>
  </si>
  <si>
    <t>LỢI</t>
  </si>
  <si>
    <t>66DCCD21834</t>
  </si>
  <si>
    <t xml:space="preserve"> PHẠM XUÂN</t>
  </si>
  <si>
    <t>66DCCD21715</t>
  </si>
  <si>
    <t xml:space="preserve"> PHẠM BÌNH</t>
  </si>
  <si>
    <t>66DCCD22411</t>
  </si>
  <si>
    <t>66DCCD21743</t>
  </si>
  <si>
    <t>66DCCD21673</t>
  </si>
  <si>
    <t xml:space="preserve"> NGUYỄN ĐÌNH</t>
  </si>
  <si>
    <t>THI</t>
  </si>
  <si>
    <t>66DCCD21870</t>
  </si>
  <si>
    <t>66DCCD22120</t>
  </si>
  <si>
    <t xml:space="preserve"> NGUYỄN HỮU HOÀNG</t>
  </si>
  <si>
    <t>66DCCD21599</t>
  </si>
  <si>
    <t>THÙY</t>
  </si>
  <si>
    <t>66DCCD21793</t>
  </si>
  <si>
    <t>66DCCD21518</t>
  </si>
  <si>
    <t>TOÀN</t>
  </si>
  <si>
    <t>66DCCD21893</t>
  </si>
  <si>
    <t xml:space="preserve"> TRƯƠNG ĐỨC</t>
  </si>
  <si>
    <t>66DCCD22417</t>
  </si>
  <si>
    <t xml:space="preserve"> CHỬ ĐỨC</t>
  </si>
  <si>
    <t>66DCCD21786</t>
  </si>
  <si>
    <t xml:space="preserve"> PHAN THANH</t>
  </si>
  <si>
    <t>66DCCD21633</t>
  </si>
  <si>
    <t>66DCCD21979</t>
  </si>
  <si>
    <t>66DCCD21798</t>
  </si>
  <si>
    <t>66DCCD22040</t>
  </si>
  <si>
    <t>66DCCD21882</t>
  </si>
  <si>
    <t xml:space="preserve"> NGUYỄN ĐẮC</t>
  </si>
  <si>
    <t>VĨ</t>
  </si>
  <si>
    <t>66DCCD22956</t>
  </si>
  <si>
    <t>66DCCD25</t>
  </si>
  <si>
    <t>66DCCD22503</t>
  </si>
  <si>
    <t>ĐỈNH</t>
  </si>
  <si>
    <t>66DCCD22489</t>
  </si>
  <si>
    <t xml:space="preserve"> LƯU HOÀNG</t>
  </si>
  <si>
    <t>66DCCD22964</t>
  </si>
  <si>
    <t>66DCCD22563</t>
  </si>
  <si>
    <t xml:space="preserve"> TRẦN DŨNG</t>
  </si>
  <si>
    <t>66DCCD23187</t>
  </si>
  <si>
    <t xml:space="preserve"> ĐÀO NGỌC</t>
  </si>
  <si>
    <t>66DCCD23227</t>
  </si>
  <si>
    <t xml:space="preserve"> LÊ DUY</t>
  </si>
  <si>
    <t>66DCCD22791</t>
  </si>
  <si>
    <t xml:space="preserve"> PHẠM KHẮC</t>
  </si>
  <si>
    <t>66DCCD22823</t>
  </si>
  <si>
    <t>NHẬT</t>
  </si>
  <si>
    <t>66DCCD22890</t>
  </si>
  <si>
    <t>PHÁP</t>
  </si>
  <si>
    <t>66DCCD22860</t>
  </si>
  <si>
    <t>66DCCD22745</t>
  </si>
  <si>
    <t xml:space="preserve"> ĐIỀN VĂN</t>
  </si>
  <si>
    <t>66DCCD22816</t>
  </si>
  <si>
    <t>66DCCD23228</t>
  </si>
  <si>
    <t xml:space="preserve"> TRẦN HỮU</t>
  </si>
  <si>
    <t>66DCDD22975</t>
  </si>
  <si>
    <t>66DCCD22726</t>
  </si>
  <si>
    <t xml:space="preserve"> PHẠM BẢO</t>
  </si>
  <si>
    <t>66DCCD22810</t>
  </si>
  <si>
    <t xml:space="preserve"> NGUYỄN VẠN</t>
  </si>
  <si>
    <t>TUẾ</t>
  </si>
  <si>
    <t>66DCCD22643</t>
  </si>
  <si>
    <t>66DCCO20570</t>
  </si>
  <si>
    <t xml:space="preserve"> NGUYỄN THẾ</t>
  </si>
  <si>
    <t>66DCCO21</t>
  </si>
  <si>
    <t>66DCCO20267</t>
  </si>
  <si>
    <t>CHÂU</t>
  </si>
  <si>
    <t>66DCCO20247</t>
  </si>
  <si>
    <t xml:space="preserve"> TÔ TIẾN</t>
  </si>
  <si>
    <t>CHIÊU</t>
  </si>
  <si>
    <t>66DCCO20942</t>
  </si>
  <si>
    <t>66DCCO20898</t>
  </si>
  <si>
    <t>66DCCO20271</t>
  </si>
  <si>
    <t xml:space="preserve"> VŨ DUY</t>
  </si>
  <si>
    <t>66DCCO20180</t>
  </si>
  <si>
    <t>66DCCO21042</t>
  </si>
  <si>
    <t xml:space="preserve"> ĐỖ KHÁNH</t>
  </si>
  <si>
    <t>66DCCO20689</t>
  </si>
  <si>
    <t>ĐANG</t>
  </si>
  <si>
    <t>66DCCO20422</t>
  </si>
  <si>
    <t>ĐOÀN</t>
  </si>
  <si>
    <t>66DCCO20569</t>
  </si>
  <si>
    <t>66DCCO20748</t>
  </si>
  <si>
    <t>66DCCO20272</t>
  </si>
  <si>
    <t>66DCCO21091</t>
  </si>
  <si>
    <t>66DCCO20129</t>
  </si>
  <si>
    <t>66DCCO21158</t>
  </si>
  <si>
    <t xml:space="preserve"> TRẦN TRUNG</t>
  </si>
  <si>
    <t>66DCCO20164</t>
  </si>
  <si>
    <t xml:space="preserve"> ĐINH TRỌNG</t>
  </si>
  <si>
    <t>HỢP</t>
  </si>
  <si>
    <t>66DCCO20537</t>
  </si>
  <si>
    <t xml:space="preserve"> TRỊNH TRỌNG</t>
  </si>
  <si>
    <t>66DCCO21010</t>
  </si>
  <si>
    <t>66DCCO20759</t>
  </si>
  <si>
    <t>66DCCO20531</t>
  </si>
  <si>
    <t>HƯỚNG</t>
  </si>
  <si>
    <t>66DCCO20443</t>
  </si>
  <si>
    <t>66DCCO20894</t>
  </si>
  <si>
    <t>66DCCO20859</t>
  </si>
  <si>
    <t xml:space="preserve"> NGUYỄN THIÊN</t>
  </si>
  <si>
    <t>66DCCO20873</t>
  </si>
  <si>
    <t>66DCCO20914</t>
  </si>
  <si>
    <t>66DCCO20278</t>
  </si>
  <si>
    <t xml:space="preserve"> TRẦN</t>
  </si>
  <si>
    <t>NGHỊ</t>
  </si>
  <si>
    <t>66DCCO20320</t>
  </si>
  <si>
    <t>66DCCO20615</t>
  </si>
  <si>
    <t xml:space="preserve"> MAI VĂN</t>
  </si>
  <si>
    <t>66DCCO20074</t>
  </si>
  <si>
    <t>PHI</t>
  </si>
  <si>
    <t>66DCCO20290</t>
  </si>
  <si>
    <t xml:space="preserve"> NGUYỄN NHƯ</t>
  </si>
  <si>
    <t>66DCCO23047</t>
  </si>
  <si>
    <t>66DCCO20644</t>
  </si>
  <si>
    <t xml:space="preserve"> LÊ VIẾT</t>
  </si>
  <si>
    <t>66DCCO20001</t>
  </si>
  <si>
    <t>66DCCO20959</t>
  </si>
  <si>
    <t xml:space="preserve"> NGUYỄN HÀ</t>
  </si>
  <si>
    <t>TÂM</t>
  </si>
  <si>
    <t>66DCCO20313</t>
  </si>
  <si>
    <t xml:space="preserve"> TRẦN QUANG</t>
  </si>
  <si>
    <t>66DCCO20757</t>
  </si>
  <si>
    <t xml:space="preserve"> NGÔ TIẾN</t>
  </si>
  <si>
    <t>THANH</t>
  </si>
  <si>
    <t>66DCCO20505</t>
  </si>
  <si>
    <t>66DCCO20225</t>
  </si>
  <si>
    <t>66DCCO21097</t>
  </si>
  <si>
    <t>66DCCO20034</t>
  </si>
  <si>
    <t xml:space="preserve"> ĐOÀN TRUNG</t>
  </si>
  <si>
    <t>66DCCO20399</t>
  </si>
  <si>
    <t xml:space="preserve"> DƯƠNG ĐỨC</t>
  </si>
  <si>
    <t>TÌNH</t>
  </si>
  <si>
    <t>66DCCO21145</t>
  </si>
  <si>
    <t xml:space="preserve"> ĐỖ HỮU</t>
  </si>
  <si>
    <t>TĨNH</t>
  </si>
  <si>
    <t>66DCCO20821</t>
  </si>
  <si>
    <t xml:space="preserve"> HÒA MINH</t>
  </si>
  <si>
    <t>TÍNH</t>
  </si>
  <si>
    <t>66DCCO20530</t>
  </si>
  <si>
    <t xml:space="preserve"> NGÔ PHÚ</t>
  </si>
  <si>
    <t>TOÁN</t>
  </si>
  <si>
    <t>66DCCO20280</t>
  </si>
  <si>
    <t>66DCCO21037</t>
  </si>
  <si>
    <t xml:space="preserve"> TRƯƠNG VĂN</t>
  </si>
  <si>
    <t>66DCCO20862</t>
  </si>
  <si>
    <t>66DCCO21123</t>
  </si>
  <si>
    <t>66DCCO20469</t>
  </si>
  <si>
    <t xml:space="preserve"> LÊ ĐẮC</t>
  </si>
  <si>
    <t>66DCCO20063</t>
  </si>
  <si>
    <t>66DCCO20750</t>
  </si>
  <si>
    <t>VẤN</t>
  </si>
  <si>
    <t>66DCCO20294</t>
  </si>
  <si>
    <t xml:space="preserve"> HOÀNG TUẤN</t>
  </si>
  <si>
    <t>66DCCO21959</t>
  </si>
  <si>
    <t>66DCCO22</t>
  </si>
  <si>
    <t>66DCCO22239</t>
  </si>
  <si>
    <t>BẮC</t>
  </si>
  <si>
    <t>66DCCO22532</t>
  </si>
  <si>
    <t xml:space="preserve"> NGUYỄN THỊ NGỌC</t>
  </si>
  <si>
    <t>66DCCO22466</t>
  </si>
  <si>
    <t xml:space="preserve"> ĐÀO ĐĂNG</t>
  </si>
  <si>
    <t>CHỦ</t>
  </si>
  <si>
    <t>66DCCO21514</t>
  </si>
  <si>
    <t>CHIẾN</t>
  </si>
  <si>
    <t>66DCCO21952</t>
  </si>
  <si>
    <t xml:space="preserve"> ĐÀO MẠNH</t>
  </si>
  <si>
    <t>66DCCO22082</t>
  </si>
  <si>
    <t xml:space="preserve"> ĐỖ GIA</t>
  </si>
  <si>
    <t>66DCCO21265</t>
  </si>
  <si>
    <t>66DCCO21843</t>
  </si>
  <si>
    <t>66DCCO22155</t>
  </si>
  <si>
    <t>66DCCO21264</t>
  </si>
  <si>
    <t xml:space="preserve"> PHAN ĐỨC</t>
  </si>
  <si>
    <t>66DCCO21589</t>
  </si>
  <si>
    <t>66DCCO22206</t>
  </si>
  <si>
    <t>66DCCO21554</t>
  </si>
  <si>
    <t>66DCCO22134</t>
  </si>
  <si>
    <t>HOÀ</t>
  </si>
  <si>
    <t>66DCCO21590</t>
  </si>
  <si>
    <t>66DCCO21424</t>
  </si>
  <si>
    <t xml:space="preserve"> PHẠM QUANG</t>
  </si>
  <si>
    <t>KHẢI</t>
  </si>
  <si>
    <t>66DCCO21492</t>
  </si>
  <si>
    <t xml:space="preserve"> ĐOÀN CÔNG</t>
  </si>
  <si>
    <t>66DCCO21579</t>
  </si>
  <si>
    <t>66DCCO21519</t>
  </si>
  <si>
    <t xml:space="preserve"> ĐÀO SỸ</t>
  </si>
  <si>
    <t>66DCCO22081</t>
  </si>
  <si>
    <t xml:space="preserve"> VŨ BẢO</t>
  </si>
  <si>
    <t>NGỌC</t>
  </si>
  <si>
    <t>66DCCO21523</t>
  </si>
  <si>
    <t xml:space="preserve"> NGUYỄN DUY</t>
  </si>
  <si>
    <t>66DCCO22147</t>
  </si>
  <si>
    <t>66DCCO21697</t>
  </si>
  <si>
    <t>66DCCO21580</t>
  </si>
  <si>
    <t>TAM</t>
  </si>
  <si>
    <t>66DCCO22249</t>
  </si>
  <si>
    <t>66DCCO21764</t>
  </si>
  <si>
    <t xml:space="preserve"> DƯƠNG TIẾN</t>
  </si>
  <si>
    <t>66DCCO21638</t>
  </si>
  <si>
    <t>66DCCO21235</t>
  </si>
  <si>
    <t>THIÊN</t>
  </si>
  <si>
    <t>66DCCO22368</t>
  </si>
  <si>
    <t xml:space="preserve"> DƯƠNG MINH</t>
  </si>
  <si>
    <t>THIỂM</t>
  </si>
  <si>
    <t>66DCCO22092</t>
  </si>
  <si>
    <t xml:space="preserve"> ĐỖ NGUYỄN</t>
  </si>
  <si>
    <t>66DCCO21998</t>
  </si>
  <si>
    <t>66DCCO22071</t>
  </si>
  <si>
    <t xml:space="preserve"> PHAN DUY</t>
  </si>
  <si>
    <t>THƯƠNG</t>
  </si>
  <si>
    <t>66DCCO21746</t>
  </si>
  <si>
    <t xml:space="preserve"> MAI XUÂN</t>
  </si>
  <si>
    <t>TỈNH</t>
  </si>
  <si>
    <t>66DCCO21428</t>
  </si>
  <si>
    <t>66DCCO21642</t>
  </si>
  <si>
    <t>TRIỂN</t>
  </si>
  <si>
    <t>66DCCO21224</t>
  </si>
  <si>
    <t>66DCCO22583</t>
  </si>
  <si>
    <t>66DCCO22214</t>
  </si>
  <si>
    <t>66DCCO21605</t>
  </si>
  <si>
    <t>66DCCO21378</t>
  </si>
  <si>
    <t xml:space="preserve"> DƯƠNG NGÔ</t>
  </si>
  <si>
    <t>66DCCO22127</t>
  </si>
  <si>
    <t xml:space="preserve"> HÀ ANH</t>
  </si>
  <si>
    <t>66DCCO22635</t>
  </si>
  <si>
    <t>66DCCO21731</t>
  </si>
  <si>
    <t xml:space="preserve"> NGÔ MINH</t>
  </si>
  <si>
    <t>66DCCO22299</t>
  </si>
  <si>
    <t xml:space="preserve"> NHỮ VĂN</t>
  </si>
  <si>
    <t>66DCCO21901</t>
  </si>
  <si>
    <t xml:space="preserve"> GIANG THANH</t>
  </si>
  <si>
    <t>66DCCO21970</t>
  </si>
  <si>
    <t xml:space="preserve"> NGUYỄN KIM</t>
  </si>
  <si>
    <t>TUYẾN</t>
  </si>
  <si>
    <t>66DCCO22611</t>
  </si>
  <si>
    <t xml:space="preserve"> LƯƠNG CÔNG</t>
  </si>
  <si>
    <t>66DCCO22259</t>
  </si>
  <si>
    <t xml:space="preserve"> TRẦN QUỐC</t>
  </si>
  <si>
    <t>66DCCO22212</t>
  </si>
  <si>
    <t>66DCCO21787</t>
  </si>
  <si>
    <t>VƯỢNG</t>
  </si>
  <si>
    <t>66DCCO21498</t>
  </si>
  <si>
    <t>66DCCO22275</t>
  </si>
  <si>
    <t>XUÂN</t>
  </si>
  <si>
    <t>66DCCO20527</t>
  </si>
  <si>
    <t xml:space="preserve"> CAO HOÀNG</t>
  </si>
  <si>
    <t>66DCCO23</t>
  </si>
  <si>
    <t>66DCCO22895</t>
  </si>
  <si>
    <t>66DCCO22478</t>
  </si>
  <si>
    <t xml:space="preserve"> NGUYỄN VĂN TUẤN</t>
  </si>
  <si>
    <t>66DCCO23008</t>
  </si>
  <si>
    <t xml:space="preserve"> PHẠM XUÂN TÚ</t>
  </si>
  <si>
    <t>66DCCO22697</t>
  </si>
  <si>
    <t xml:space="preserve"> TRẦN THÁI</t>
  </si>
  <si>
    <t>66DCCO22370</t>
  </si>
  <si>
    <t xml:space="preserve"> HOÀNG THÁI</t>
  </si>
  <si>
    <t>66DCCO22775</t>
  </si>
  <si>
    <t>66DCCO22996</t>
  </si>
  <si>
    <t xml:space="preserve"> ĐỒNG VĂN</t>
  </si>
  <si>
    <t>DOANH</t>
  </si>
  <si>
    <t>66DCCO21084</t>
  </si>
  <si>
    <t xml:space="preserve"> NGUYỄN KHÁNH</t>
  </si>
  <si>
    <t>DU</t>
  </si>
  <si>
    <t>66DCCO22651</t>
  </si>
  <si>
    <t>66DCCO23061</t>
  </si>
  <si>
    <t>66DCCO22537</t>
  </si>
  <si>
    <t>66DCCO22681</t>
  </si>
  <si>
    <t>66DCCO22057</t>
  </si>
  <si>
    <t xml:space="preserve"> ĐOÀN VĂN</t>
  </si>
  <si>
    <t>66DCCO23013</t>
  </si>
  <si>
    <t>66DCCO20773</t>
  </si>
  <si>
    <t>ĐƯỢNG</t>
  </si>
  <si>
    <t>66DCCO23050</t>
  </si>
  <si>
    <t>66DCCO22716</t>
  </si>
  <si>
    <t xml:space="preserve"> ĐỖ TRUNG</t>
  </si>
  <si>
    <t>66DCOT23045</t>
  </si>
  <si>
    <t xml:space="preserve"> TRỊNH TRUNG</t>
  </si>
  <si>
    <t>66DCCO23098</t>
  </si>
  <si>
    <t>66DCCO23095</t>
  </si>
  <si>
    <t>66DCCO22781</t>
  </si>
  <si>
    <t>66DCCO22808</t>
  </si>
  <si>
    <t>HUYNH</t>
  </si>
  <si>
    <t>66DCCO22083</t>
  </si>
  <si>
    <t>66DCCO22914</t>
  </si>
  <si>
    <t>66DCCO22737</t>
  </si>
  <si>
    <t>66DCCO20471</t>
  </si>
  <si>
    <t>66DCCO20087</t>
  </si>
  <si>
    <t>66DCCO23242</t>
  </si>
  <si>
    <t>66DCCO23263</t>
  </si>
  <si>
    <t>SANG</t>
  </si>
  <si>
    <t>66DCCO23276</t>
  </si>
  <si>
    <t xml:space="preserve"> LÊ VŨ</t>
  </si>
  <si>
    <t>THẮNG</t>
  </si>
  <si>
    <t>66DCCO23205</t>
  </si>
  <si>
    <t>66DCCO22981</t>
  </si>
  <si>
    <t xml:space="preserve"> BÙI CHIẾN</t>
  </si>
  <si>
    <t>66DCCO22953</t>
  </si>
  <si>
    <t xml:space="preserve"> NGUYỄN KHẮC</t>
  </si>
  <si>
    <t>66DCCO22879</t>
  </si>
  <si>
    <t>66DCCO23207</t>
  </si>
  <si>
    <t>TRÌNH</t>
  </si>
  <si>
    <t>66DCCO22774</t>
  </si>
  <si>
    <t xml:space="preserve"> NGÔ THẾ</t>
  </si>
  <si>
    <t>66DCCO22844</t>
  </si>
  <si>
    <t xml:space="preserve"> ĐÀO VĂN</t>
  </si>
  <si>
    <t>66DCCO23271</t>
  </si>
  <si>
    <t>66DCCO22863</t>
  </si>
  <si>
    <t xml:space="preserve"> TẠ QUỐC</t>
  </si>
  <si>
    <t>66DCCO22649</t>
  </si>
  <si>
    <t xml:space="preserve"> ĐỨC MINH</t>
  </si>
  <si>
    <t>66DCCO22849</t>
  </si>
  <si>
    <t xml:space="preserve"> HOÀNG THANH</t>
  </si>
  <si>
    <t>66DCCO23180</t>
  </si>
  <si>
    <t>66DCCO22919</t>
  </si>
  <si>
    <t xml:space="preserve"> DƯƠNG CÔNG</t>
  </si>
  <si>
    <t>66DCCO22111</t>
  </si>
  <si>
    <t>VUI</t>
  </si>
  <si>
    <t>66DCCO23226</t>
  </si>
  <si>
    <t>VƯƠNG</t>
  </si>
  <si>
    <t>66DCDS21132</t>
  </si>
  <si>
    <t>66DCCS21</t>
  </si>
  <si>
    <t>66DCDS22576</t>
  </si>
  <si>
    <t>66DCDS20829</t>
  </si>
  <si>
    <t>66DCDS20022</t>
  </si>
  <si>
    <t xml:space="preserve"> NGÔ ĐĂNG</t>
  </si>
  <si>
    <t>66DCDS23250</t>
  </si>
  <si>
    <t>66DCDS21778</t>
  </si>
  <si>
    <t>66DCDS21323</t>
  </si>
  <si>
    <t>66DCDS21074</t>
  </si>
  <si>
    <t>66DCDS20279</t>
  </si>
  <si>
    <t xml:space="preserve"> ĐÀO BẢO</t>
  </si>
  <si>
    <t>DUYÊN</t>
  </si>
  <si>
    <t>66DCDS20882</t>
  </si>
  <si>
    <t>66DCDS21063</t>
  </si>
  <si>
    <t>66DCDS22223</t>
  </si>
  <si>
    <t xml:space="preserve"> NGUYỄN HUỲNH</t>
  </si>
  <si>
    <t>66DCDS23184</t>
  </si>
  <si>
    <t>66DCDS20265</t>
  </si>
  <si>
    <t xml:space="preserve"> ĐỖ TUẤN</t>
  </si>
  <si>
    <t>66DCDS22425</t>
  </si>
  <si>
    <t xml:space="preserve"> NGUYỄN CHÍNH</t>
  </si>
  <si>
    <t>HỘI</t>
  </si>
  <si>
    <t>66DCDS22300</t>
  </si>
  <si>
    <t>66DCDS22222</t>
  </si>
  <si>
    <t xml:space="preserve"> PHẠM HOÀNG</t>
  </si>
  <si>
    <t>66DCDS22811</t>
  </si>
  <si>
    <t xml:space="preserve"> PHẠM THẾ</t>
  </si>
  <si>
    <t>HẢO</t>
  </si>
  <si>
    <t>66DCDS21722</t>
  </si>
  <si>
    <t xml:space="preserve"> NGUYỄN</t>
  </si>
  <si>
    <t>66DCDS22161</t>
  </si>
  <si>
    <t>66DCDS21484</t>
  </si>
  <si>
    <t>66DCDS21618</t>
  </si>
  <si>
    <t>66DCDS21017</t>
  </si>
  <si>
    <t xml:space="preserve"> TRẦN ĐẠI</t>
  </si>
  <si>
    <t>66DCDS21620</t>
  </si>
  <si>
    <t>66DCDS21903</t>
  </si>
  <si>
    <t>66DCDS21242</t>
  </si>
  <si>
    <t xml:space="preserve"> LÊ TẤT</t>
  </si>
  <si>
    <t>66DCDS21397</t>
  </si>
  <si>
    <t>LÂN</t>
  </si>
  <si>
    <t>66DCDS20649</t>
  </si>
  <si>
    <t>66DCDS22609</t>
  </si>
  <si>
    <t>66DCDS22379</t>
  </si>
  <si>
    <t xml:space="preserve"> DƯƠNG THÀNH</t>
  </si>
  <si>
    <t>66DCDS20487</t>
  </si>
  <si>
    <t xml:space="preserve"> TRẦN SƠN</t>
  </si>
  <si>
    <t>66DCDS20449</t>
  </si>
  <si>
    <t>66DCDS20634</t>
  </si>
  <si>
    <t xml:space="preserve"> TRẦN VĂN MINH</t>
  </si>
  <si>
    <t>66DCDS21529</t>
  </si>
  <si>
    <t>66DCDS23079</t>
  </si>
  <si>
    <t xml:space="preserve"> KHÚC MẠNH </t>
  </si>
  <si>
    <t>66DCDS22698</t>
  </si>
  <si>
    <t>66DCDS20370</t>
  </si>
  <si>
    <t xml:space="preserve"> LÃ VĂN</t>
  </si>
  <si>
    <t>66DCDS21478</t>
  </si>
  <si>
    <t>66DCDS21141</t>
  </si>
  <si>
    <t>66DCDS23264</t>
  </si>
  <si>
    <t>66DCDS20677</t>
  </si>
  <si>
    <t>THAO</t>
  </si>
  <si>
    <t>66DCDS22685</t>
  </si>
  <si>
    <t>66DCDS23080</t>
  </si>
  <si>
    <t>66DCDS23120</t>
  </si>
  <si>
    <t>66DCDS22352</t>
  </si>
  <si>
    <t xml:space="preserve"> PHẠM ĐÌNH</t>
  </si>
  <si>
    <t>66DCDS22714</t>
  </si>
  <si>
    <t xml:space="preserve"> ĐỖ LÂM</t>
  </si>
  <si>
    <t>66DCDS21278</t>
  </si>
  <si>
    <t>66DCDS21602</t>
  </si>
  <si>
    <t xml:space="preserve"> ĐOÀN MẠNH</t>
  </si>
  <si>
    <t>66DCDS20587</t>
  </si>
  <si>
    <t xml:space="preserve"> DƯƠNG LÊ</t>
  </si>
  <si>
    <t>66DCDS21699</t>
  </si>
  <si>
    <t>66DCDS23212</t>
  </si>
  <si>
    <t xml:space="preserve"> NGÔ THỊ KIM</t>
  </si>
  <si>
    <t>YẾN</t>
  </si>
  <si>
    <t>66DCDB22701</t>
  </si>
  <si>
    <t>66DCDB21</t>
  </si>
  <si>
    <t>66DCDB20858</t>
  </si>
  <si>
    <t xml:space="preserve"> NGÔ NHƯ TUẤN</t>
  </si>
  <si>
    <t>66DCDB20211</t>
  </si>
  <si>
    <t>66DCDB20016</t>
  </si>
  <si>
    <t xml:space="preserve"> PHẠM TÚ</t>
  </si>
  <si>
    <t>66DCDB20816</t>
  </si>
  <si>
    <t>66DCDB20599</t>
  </si>
  <si>
    <t xml:space="preserve"> NGUYỄN BẮC</t>
  </si>
  <si>
    <t>66DCDB20907</t>
  </si>
  <si>
    <t>66DCDB22638</t>
  </si>
  <si>
    <t>66DCDB20245</t>
  </si>
  <si>
    <t xml:space="preserve"> TRỊNH QUỐC</t>
  </si>
  <si>
    <t>CHỈNH</t>
  </si>
  <si>
    <t>66DCDB20683</t>
  </si>
  <si>
    <t>66DCDB21115</t>
  </si>
  <si>
    <t>66DCDB20131</t>
  </si>
  <si>
    <t>66DCDB20646</t>
  </si>
  <si>
    <t xml:space="preserve"> PHAN HUY</t>
  </si>
  <si>
    <t>66DCDB20554</t>
  </si>
  <si>
    <t>66DCDB20891</t>
  </si>
  <si>
    <t>66DCDB20179</t>
  </si>
  <si>
    <t xml:space="preserve"> LÊ THẾ</t>
  </si>
  <si>
    <t>DUYỆT</t>
  </si>
  <si>
    <t>66DCDB20075</t>
  </si>
  <si>
    <t>66DCDB20085</t>
  </si>
  <si>
    <t>66DCDB20124</t>
  </si>
  <si>
    <t xml:space="preserve"> ĐỖ XUÂN</t>
  </si>
  <si>
    <t>66DCDB23199</t>
  </si>
  <si>
    <t xml:space="preserve"> LƯU THẾ</t>
  </si>
  <si>
    <t>66DCDB21971</t>
  </si>
  <si>
    <t>66DCDB22934</t>
  </si>
  <si>
    <t>66DCDB20060</t>
  </si>
  <si>
    <t xml:space="preserve"> THÁI KHẮC</t>
  </si>
  <si>
    <t>66DCDB20146</t>
  </si>
  <si>
    <t>66DCDB21023</t>
  </si>
  <si>
    <t xml:space="preserve"> NGUYỄN THỌ</t>
  </si>
  <si>
    <t>66DCDB20263</t>
  </si>
  <si>
    <t xml:space="preserve"> VŨ HỒNG</t>
  </si>
  <si>
    <t>66DCDB22050</t>
  </si>
  <si>
    <t xml:space="preserve"> BÙI HUY</t>
  </si>
  <si>
    <t>66DCDB22989</t>
  </si>
  <si>
    <t>66DCDB20640</t>
  </si>
  <si>
    <t>66DCDB20960</t>
  </si>
  <si>
    <t xml:space="preserve"> ĐẶNG NGỌC</t>
  </si>
  <si>
    <t>HIỆU</t>
  </si>
  <si>
    <t>66DCDB20194</t>
  </si>
  <si>
    <t>66DCDB21166</t>
  </si>
  <si>
    <t xml:space="preserve"> ĐỖ VIỆT</t>
  </si>
  <si>
    <t>66DCDB20965</t>
  </si>
  <si>
    <t>66DCDB22820</t>
  </si>
  <si>
    <t xml:space="preserve"> VŨ PHI</t>
  </si>
  <si>
    <t>66DCDB20276</t>
  </si>
  <si>
    <t>66DCDB20938</t>
  </si>
  <si>
    <t>66DCDB23004</t>
  </si>
  <si>
    <t xml:space="preserve"> QUÀNG VĂN</t>
  </si>
  <si>
    <t>66DCDB20489</t>
  </si>
  <si>
    <t>66DCDB20189</t>
  </si>
  <si>
    <t xml:space="preserve"> LÝ TUẤN</t>
  </si>
  <si>
    <t>KIỆT</t>
  </si>
  <si>
    <t>66DCDB20149</t>
  </si>
  <si>
    <t>66DCDB20350</t>
  </si>
  <si>
    <t>66DCDB20832</t>
  </si>
  <si>
    <t>66DCDB20371</t>
  </si>
  <si>
    <t>NINH</t>
  </si>
  <si>
    <t>66DCDB21156</t>
  </si>
  <si>
    <t>66DCDB20667</t>
  </si>
  <si>
    <t>PHÚC</t>
  </si>
  <si>
    <t>66DCDB20546</t>
  </si>
  <si>
    <t xml:space="preserve"> VŨ HUY</t>
  </si>
  <si>
    <t>66DCDB20598</t>
  </si>
  <si>
    <t>66DCDB20394</t>
  </si>
  <si>
    <t xml:space="preserve"> ĐẶNG TRƯỜNG</t>
  </si>
  <si>
    <t>66DCDB20357</t>
  </si>
  <si>
    <t xml:space="preserve"> ĐOÀN VĂN CÔNG</t>
  </si>
  <si>
    <t>66DCDB20670</t>
  </si>
  <si>
    <t>66DCDB20486</t>
  </si>
  <si>
    <t xml:space="preserve"> PHAN TRÍ</t>
  </si>
  <si>
    <t>66DCDB20739</t>
  </si>
  <si>
    <t xml:space="preserve"> LÊ ĐẠI</t>
  </si>
  <si>
    <t>66DCDB20401</t>
  </si>
  <si>
    <t xml:space="preserve"> TRẦN TRIỆU</t>
  </si>
  <si>
    <t>66DCDB20367</t>
  </si>
  <si>
    <t>66DCDB20025</t>
  </si>
  <si>
    <t xml:space="preserve"> LẠI HUY</t>
  </si>
  <si>
    <t>66DCDB20643</t>
  </si>
  <si>
    <t>66DCDB20954</t>
  </si>
  <si>
    <t xml:space="preserve"> PHAN VĂN</t>
  </si>
  <si>
    <t>66DCDB20630</t>
  </si>
  <si>
    <t>66DCDB20456</t>
  </si>
  <si>
    <t>66DCDB23262</t>
  </si>
  <si>
    <t>66DCDB21011</t>
  </si>
  <si>
    <t xml:space="preserve"> ĐỖ NHƯ</t>
  </si>
  <si>
    <t>66DCDB20953</t>
  </si>
  <si>
    <t>66DCDB20503</t>
  </si>
  <si>
    <t>66DCDB20177</t>
  </si>
  <si>
    <t>TUYỀN</t>
  </si>
  <si>
    <t>66DCDB21114</t>
  </si>
  <si>
    <t>66DCDB20442</t>
  </si>
  <si>
    <t>66DCDB20097</t>
  </si>
  <si>
    <t>66DCDB20036</t>
  </si>
  <si>
    <t>66DCDB21433</t>
  </si>
  <si>
    <t>66DCDB22</t>
  </si>
  <si>
    <t>66DCDB21946</t>
  </si>
  <si>
    <t>66DCDB21257</t>
  </si>
  <si>
    <t xml:space="preserve"> NGUYỄN NGỌC TUẤN</t>
  </si>
  <si>
    <t>66DCDB22203</t>
  </si>
  <si>
    <t>66DCDB21531</t>
  </si>
  <si>
    <t xml:space="preserve"> BÀNH QUANG</t>
  </si>
  <si>
    <t>66DCDB21662</t>
  </si>
  <si>
    <t xml:space="preserve"> ĐINH NGỌC</t>
  </si>
  <si>
    <t>66DCDB21444</t>
  </si>
  <si>
    <t>66DCDB22292</t>
  </si>
  <si>
    <t>CUNG</t>
  </si>
  <si>
    <t>66DCDB21222</t>
  </si>
  <si>
    <t xml:space="preserve"> TRẦN DANH</t>
  </si>
  <si>
    <t>66DCDB23158</t>
  </si>
  <si>
    <t>66DCDB21213</t>
  </si>
  <si>
    <t xml:space="preserve"> ĐỖ TRỌNG</t>
  </si>
  <si>
    <t>66DCDB21241</t>
  </si>
  <si>
    <t>66DCDB22037</t>
  </si>
  <si>
    <t>ĐÔNG</t>
  </si>
  <si>
    <t>66DCDB21628</t>
  </si>
  <si>
    <t>66DCDB21556</t>
  </si>
  <si>
    <t xml:space="preserve"> KHUẤT HUY</t>
  </si>
  <si>
    <t>66DCDB21405</t>
  </si>
  <si>
    <t>66DCDB21420</t>
  </si>
  <si>
    <t>66DCDB22492</t>
  </si>
  <si>
    <t>66DCDB23116</t>
  </si>
  <si>
    <t xml:space="preserve"> THÁI HUY</t>
  </si>
  <si>
    <t>66DCDB22036</t>
  </si>
  <si>
    <t>66DCDB21725</t>
  </si>
  <si>
    <t>66DCDB22119</t>
  </si>
  <si>
    <t>66DCDB21972</t>
  </si>
  <si>
    <t>66DCDB22306</t>
  </si>
  <si>
    <t xml:space="preserve"> HOÀNG TIẾN</t>
  </si>
  <si>
    <t>66DCDB22241</t>
  </si>
  <si>
    <t>66DCDB21174</t>
  </si>
  <si>
    <t>66DCDB21562</t>
  </si>
  <si>
    <t>66DCDB22632</t>
  </si>
  <si>
    <t>LAI</t>
  </si>
  <si>
    <t>66DCDB22494</t>
  </si>
  <si>
    <t xml:space="preserve"> LƯU PHƯỚC</t>
  </si>
  <si>
    <t>LỘC</t>
  </si>
  <si>
    <t>66DCDB21671</t>
  </si>
  <si>
    <t>66DCDB21772</t>
  </si>
  <si>
    <t>66DCDB21292</t>
  </si>
  <si>
    <t>LUẬN</t>
  </si>
  <si>
    <t>66DCDB23240</t>
  </si>
  <si>
    <t>LUẬT</t>
  </si>
  <si>
    <t>66DCDB21591</t>
  </si>
  <si>
    <t xml:space="preserve"> KIỀU ANH</t>
  </si>
  <si>
    <t>66DCDB22836</t>
  </si>
  <si>
    <t>66DCDB21826</t>
  </si>
  <si>
    <t>66DCDB22089</t>
  </si>
  <si>
    <t xml:space="preserve"> CAO PHƯƠNG</t>
  </si>
  <si>
    <t>66DCDB21369</t>
  </si>
  <si>
    <t>66DCDB22413</t>
  </si>
  <si>
    <t xml:space="preserve"> ĐẶNG ĐỨC</t>
  </si>
  <si>
    <t>66DCDB21508</t>
  </si>
  <si>
    <t>66DCDB22690</t>
  </si>
  <si>
    <t>66DCDB22177</t>
  </si>
  <si>
    <t xml:space="preserve"> NGŨ TRỌNG</t>
  </si>
  <si>
    <t>66DCDB21515</t>
  </si>
  <si>
    <t>66DCDB22747</t>
  </si>
  <si>
    <t>66DCDB22536</t>
  </si>
  <si>
    <t xml:space="preserve"> MAI THẾ</t>
  </si>
  <si>
    <t>THỰC</t>
  </si>
  <si>
    <t>66DCDB20811</t>
  </si>
  <si>
    <t xml:space="preserve"> HOÀNG MINH</t>
  </si>
  <si>
    <t>66DCDB22029</t>
  </si>
  <si>
    <t>THUỲ</t>
  </si>
  <si>
    <t>66DCDB21306</t>
  </si>
  <si>
    <t xml:space="preserve"> LÊ HỮU</t>
  </si>
  <si>
    <t>THUẤN</t>
  </si>
  <si>
    <t>66DCDB21738</t>
  </si>
  <si>
    <t>66DCDB21770</t>
  </si>
  <si>
    <t xml:space="preserve"> PHẠM ĐỨC</t>
  </si>
  <si>
    <t>66DCDB22924</t>
  </si>
  <si>
    <t>TOẢN</t>
  </si>
  <si>
    <t>66DCDB22639</t>
  </si>
  <si>
    <t xml:space="preserve"> TRẦN KHẮC</t>
  </si>
  <si>
    <t>66DCDB21406</t>
  </si>
  <si>
    <t>66DCDB21756</t>
  </si>
  <si>
    <t>66DCDB21367</t>
  </si>
  <si>
    <t>66DCDB21694</t>
  </si>
  <si>
    <t>66DCDB22427</t>
  </si>
  <si>
    <t>66DCDB22339</t>
  </si>
  <si>
    <t>66DCDB21744</t>
  </si>
  <si>
    <t>66DCDB21319</t>
  </si>
  <si>
    <t>VÂN</t>
  </si>
  <si>
    <t>66DCDB22526</t>
  </si>
  <si>
    <t xml:space="preserve"> TRƯƠNG QUỐC</t>
  </si>
  <si>
    <t>66DCDD20066</t>
  </si>
  <si>
    <t>66DCDD21</t>
  </si>
  <si>
    <t>66DCDD20552</t>
  </si>
  <si>
    <t xml:space="preserve"> HOÀNG HOÀNG</t>
  </si>
  <si>
    <t>66DCDD20555</t>
  </si>
  <si>
    <t xml:space="preserve"> NGÔ KHẮC TUẤN</t>
  </si>
  <si>
    <t>66DCDD23026</t>
  </si>
  <si>
    <t>66DCDD20089</t>
  </si>
  <si>
    <t>CHANH</t>
  </si>
  <si>
    <t>66DCDD20502</t>
  </si>
  <si>
    <t>66DCDD20665</t>
  </si>
  <si>
    <t>66DCDD20055</t>
  </si>
  <si>
    <t xml:space="preserve"> LÊ TIẾN</t>
  </si>
  <si>
    <t>66DCDD20591</t>
  </si>
  <si>
    <t>66DCDD20627</t>
  </si>
  <si>
    <t>66DCDD20041</t>
  </si>
  <si>
    <t>66DCDD20188</t>
  </si>
  <si>
    <t xml:space="preserve"> DƯƠNG ANH</t>
  </si>
  <si>
    <t>66DCDD20117</t>
  </si>
  <si>
    <t>66DCDD20360</t>
  </si>
  <si>
    <t>66DCDD20779</t>
  </si>
  <si>
    <t>66DCDD20560</t>
  </si>
  <si>
    <t>HÀI</t>
  </si>
  <si>
    <t>66DCDD20157</t>
  </si>
  <si>
    <t xml:space="preserve"> DOÃN VĂN</t>
  </si>
  <si>
    <t>66DCDD23036</t>
  </si>
  <si>
    <t>66DCDD20067</t>
  </si>
  <si>
    <t xml:space="preserve"> TRỊNH KIM</t>
  </si>
  <si>
    <t>66DCDD20142</t>
  </si>
  <si>
    <t xml:space="preserve"> VŨ XUÂN</t>
  </si>
  <si>
    <t>66DCDD20825</t>
  </si>
  <si>
    <t>66DCDD20937</t>
  </si>
  <si>
    <t>66DCDD20732</t>
  </si>
  <si>
    <t xml:space="preserve"> ĐÀO HUY</t>
  </si>
  <si>
    <t>66DCDD20415</t>
  </si>
  <si>
    <t>66DCDD20671</t>
  </si>
  <si>
    <t>66DCDD20391</t>
  </si>
  <si>
    <t>66DCDD20122</t>
  </si>
  <si>
    <t>66DCDD20098</t>
  </si>
  <si>
    <t xml:space="preserve"> PHẠM ĐĂNG</t>
  </si>
  <si>
    <t>66DCDD20639</t>
  </si>
  <si>
    <t xml:space="preserve"> TRẦN ĐỨC</t>
  </si>
  <si>
    <t>66DCDD20516</t>
  </si>
  <si>
    <t xml:space="preserve"> TRẦN NGỌC</t>
  </si>
  <si>
    <t>66DCDD20193</t>
  </si>
  <si>
    <t>66DCDD20250</t>
  </si>
  <si>
    <t>66DCDD20184</t>
  </si>
  <si>
    <t>66DCDD20147</t>
  </si>
  <si>
    <t>LY</t>
  </si>
  <si>
    <t>66DCDD23035</t>
  </si>
  <si>
    <t>66DCDD20706</t>
  </si>
  <si>
    <t xml:space="preserve"> TRẦN CÔNG</t>
  </si>
  <si>
    <t>66DCDD20325</t>
  </si>
  <si>
    <t>66DCDD20536</t>
  </si>
  <si>
    <t>66DCDD20481</t>
  </si>
  <si>
    <t>66DCDD20076</t>
  </si>
  <si>
    <t xml:space="preserve"> VŨ ĐÌNH</t>
  </si>
  <si>
    <t>66DCDD20058</t>
  </si>
  <si>
    <t>66DCDD20103</t>
  </si>
  <si>
    <t xml:space="preserve"> PHÙNG THẾ</t>
  </si>
  <si>
    <t>66DCDD20600</t>
  </si>
  <si>
    <t>66DCDD20120</t>
  </si>
  <si>
    <t>66DCDD20217</t>
  </si>
  <si>
    <t>THÁI</t>
  </si>
  <si>
    <t>66DCDD20377</t>
  </si>
  <si>
    <t>66DCDD20137</t>
  </si>
  <si>
    <t>66DCDD20321</t>
  </si>
  <si>
    <t xml:space="preserve"> PHAN HỮU</t>
  </si>
  <si>
    <t>66DCDD20593</t>
  </si>
  <si>
    <t xml:space="preserve"> PHẠM HỮU</t>
  </si>
  <si>
    <t>66DCDD20680</t>
  </si>
  <si>
    <t>66DCDD20688</t>
  </si>
  <si>
    <t>66DCDD20603</t>
  </si>
  <si>
    <t xml:space="preserve"> TRẦN GIA</t>
  </si>
  <si>
    <t>66DCDD20205</t>
  </si>
  <si>
    <t>66DCDD20359</t>
  </si>
  <si>
    <t xml:space="preserve"> HOÀNG DƯƠNG</t>
  </si>
  <si>
    <t>66DCDD20830</t>
  </si>
  <si>
    <t>66DCDD21000</t>
  </si>
  <si>
    <t xml:space="preserve"> ĐÀO DUY</t>
  </si>
  <si>
    <t>66DCDD22</t>
  </si>
  <si>
    <t>66DCDD21116</t>
  </si>
  <si>
    <t>66DCDD21477</t>
  </si>
  <si>
    <t>66DCDD21355</t>
  </si>
  <si>
    <t xml:space="preserve"> PHẠM HỒNG</t>
  </si>
  <si>
    <t>66DCDD22007</t>
  </si>
  <si>
    <t xml:space="preserve"> LƯƠNG VĂN</t>
  </si>
  <si>
    <t>66DCDD21179</t>
  </si>
  <si>
    <t>66DCDD21686</t>
  </si>
  <si>
    <t>66DCDD21487</t>
  </si>
  <si>
    <t>66DCDD21767</t>
  </si>
  <si>
    <t>66DCDD20968</t>
  </si>
  <si>
    <t>66DCDD21425</t>
  </si>
  <si>
    <t>66DCDD22216</t>
  </si>
  <si>
    <t>66DCDD22031</t>
  </si>
  <si>
    <t>HỢI</t>
  </si>
  <si>
    <t>66DCDD21385</t>
  </si>
  <si>
    <t>66DCDD21708</t>
  </si>
  <si>
    <t>66DCDD21190</t>
  </si>
  <si>
    <t xml:space="preserve"> HOÀNG PHƯƠNG</t>
  </si>
  <si>
    <t>66DCDD21482</t>
  </si>
  <si>
    <t>66DCDD21474</t>
  </si>
  <si>
    <t>66DCDD22052</t>
  </si>
  <si>
    <t>66DCDD22128</t>
  </si>
  <si>
    <t>66DCDD21196</t>
  </si>
  <si>
    <t xml:space="preserve"> NGUYỄN DUY QUANG</t>
  </si>
  <si>
    <t>66DCDD21652</t>
  </si>
  <si>
    <t>66DCDD21664</t>
  </si>
  <si>
    <t>66DCDD21345</t>
  </si>
  <si>
    <t xml:space="preserve"> THIỀU VĂN</t>
  </si>
  <si>
    <t>66DCDD21854</t>
  </si>
  <si>
    <t>KHÔI</t>
  </si>
  <si>
    <t>66DCDD21217</t>
  </si>
  <si>
    <t>66DCDD21259</t>
  </si>
  <si>
    <t xml:space="preserve"> KHUẤT DUY</t>
  </si>
  <si>
    <t>66DCDD21991</t>
  </si>
  <si>
    <t xml:space="preserve"> NGUYỄN VĂN</t>
  </si>
  <si>
    <t>66DCDD22205</t>
  </si>
  <si>
    <t xml:space="preserve"> NGUYỄN BÁ</t>
  </si>
  <si>
    <t>66DCDD21262</t>
  </si>
  <si>
    <t>MƯỜI</t>
  </si>
  <si>
    <t>66DCDD21581</t>
  </si>
  <si>
    <t xml:space="preserve"> HỒ CHÍ</t>
  </si>
  <si>
    <t>66DCDD21940</t>
  </si>
  <si>
    <t xml:space="preserve"> KIỀU VĂN</t>
  </si>
  <si>
    <t>NHO</t>
  </si>
  <si>
    <t>66DCDD22100</t>
  </si>
  <si>
    <t>66DCDD21152</t>
  </si>
  <si>
    <t xml:space="preserve"> VÕ TRƯỜNG</t>
  </si>
  <si>
    <t>66DCDD21396</t>
  </si>
  <si>
    <t xml:space="preserve"> DƯƠNG HÙNG</t>
  </si>
  <si>
    <t>PHƯỚC</t>
  </si>
  <si>
    <t>66DCDD21013</t>
  </si>
  <si>
    <t xml:space="preserve"> LÊ HUỲNH</t>
  </si>
  <si>
    <t>66DCDD21109</t>
  </si>
  <si>
    <t>66DCDD21038</t>
  </si>
  <si>
    <t>66DCDD23043</t>
  </si>
  <si>
    <t>SAO</t>
  </si>
  <si>
    <t>66DCDD21883</t>
  </si>
  <si>
    <t>66DCDD21294</t>
  </si>
  <si>
    <t>66DCDD22139</t>
  </si>
  <si>
    <t>THÊM</t>
  </si>
  <si>
    <t>66DCDD21457</t>
  </si>
  <si>
    <t>66DCDD23217</t>
  </si>
  <si>
    <t>66DCDD21024</t>
  </si>
  <si>
    <t>66DCDD21582</t>
  </si>
  <si>
    <t xml:space="preserve"> LÊ THÀNH</t>
  </si>
  <si>
    <t>66DCDD21153</t>
  </si>
  <si>
    <t>66DCDD21352</t>
  </si>
  <si>
    <t xml:space="preserve"> VÕ THẾ</t>
  </si>
  <si>
    <t>66DCDD21535</t>
  </si>
  <si>
    <t xml:space="preserve"> LƯU DANH</t>
  </si>
  <si>
    <t>66DCDD22106</t>
  </si>
  <si>
    <t xml:space="preserve"> TRẦN NHƯ</t>
  </si>
  <si>
    <t>66DCDD21333</t>
  </si>
  <si>
    <t>66DCDD20979</t>
  </si>
  <si>
    <t>66DCDD22173</t>
  </si>
  <si>
    <t>TUYÊN</t>
  </si>
  <si>
    <t>66DCDD21272</t>
  </si>
  <si>
    <t xml:space="preserve"> BÙI ANH</t>
  </si>
  <si>
    <t>66DCDD21130</t>
  </si>
  <si>
    <t xml:space="preserve"> BÙI QUỐC</t>
  </si>
  <si>
    <t>66DCDD22023</t>
  </si>
  <si>
    <t>66DCDD22122</t>
  </si>
  <si>
    <t>66DCDD23</t>
  </si>
  <si>
    <t>66DCDD22415</t>
  </si>
  <si>
    <t>66DCDD22937</t>
  </si>
  <si>
    <t>66DCDD22325</t>
  </si>
  <si>
    <t xml:space="preserve"> TRỊNH ĐÌNH</t>
  </si>
  <si>
    <t>66DCDD22675</t>
  </si>
  <si>
    <t xml:space="preserve"> NGUYỄN VÕ VIỆT</t>
  </si>
  <si>
    <t>DIỆU</t>
  </si>
  <si>
    <t>66DCDD23109</t>
  </si>
  <si>
    <t xml:space="preserve"> ĐÀO TRUNG</t>
  </si>
  <si>
    <t>66DCDD20713</t>
  </si>
  <si>
    <t xml:space="preserve"> ĐOÀN MINH</t>
  </si>
  <si>
    <t>66DCDD23294</t>
  </si>
  <si>
    <t>66DCDD23143</t>
  </si>
  <si>
    <t>ĐẠI</t>
  </si>
  <si>
    <t>66DCDD23174</t>
  </si>
  <si>
    <t>66DCDD22355</t>
  </si>
  <si>
    <t xml:space="preserve"> LÝ KHẮC</t>
  </si>
  <si>
    <t>ĐỒNG</t>
  </si>
  <si>
    <t>66DCDD23104</t>
  </si>
  <si>
    <t>66DCDD22837</t>
  </si>
  <si>
    <t>66DCDD22470</t>
  </si>
  <si>
    <t xml:space="preserve"> ĐỖ TRƯỜNG</t>
  </si>
  <si>
    <t>66DCDD22894</t>
  </si>
  <si>
    <t>66DCDD22720</t>
  </si>
  <si>
    <t>66DCDD22923</t>
  </si>
  <si>
    <t>66DCDD23088</t>
  </si>
  <si>
    <t>66DCDD22656</t>
  </si>
  <si>
    <t xml:space="preserve"> BÙI ĐĂNG</t>
  </si>
  <si>
    <t>66DCDD22598</t>
  </si>
  <si>
    <t>KHƯƠNG</t>
  </si>
  <si>
    <t>66DCDD21627</t>
  </si>
  <si>
    <t>66DCDD22788</t>
  </si>
  <si>
    <t>66DCDD22578</t>
  </si>
  <si>
    <t>66DCDD22848</t>
  </si>
  <si>
    <t xml:space="preserve"> VŨ QUỐC</t>
  </si>
  <si>
    <t>LẬP</t>
  </si>
  <si>
    <t>66DCDD23154</t>
  </si>
  <si>
    <t xml:space="preserve"> TRỊNH ĐỨC</t>
  </si>
  <si>
    <t>66DCDD22347</t>
  </si>
  <si>
    <t>66DCDD23000</t>
  </si>
  <si>
    <t>66DCDD22404</t>
  </si>
  <si>
    <t>66DCDD22279</t>
  </si>
  <si>
    <t>66DCDD22336</t>
  </si>
  <si>
    <t>SÂM</t>
  </si>
  <si>
    <t>66DCDD22669</t>
  </si>
  <si>
    <t>66DCDD22580</t>
  </si>
  <si>
    <t>66DCDD22538</t>
  </si>
  <si>
    <t xml:space="preserve"> NGÔ VĂN CHUNG</t>
  </si>
  <si>
    <t>66DCDD22943</t>
  </si>
  <si>
    <t xml:space="preserve"> TÒNG VĂN</t>
  </si>
  <si>
    <t>66DCDD22531</t>
  </si>
  <si>
    <t xml:space="preserve"> LƯƠNG ANH</t>
  </si>
  <si>
    <t>66DCDD22881</t>
  </si>
  <si>
    <t>66DCDM22743</t>
  </si>
  <si>
    <t xml:space="preserve"> KIỀU QUỐC</t>
  </si>
  <si>
    <t>66DCDM21</t>
  </si>
  <si>
    <t>66DCDM21527</t>
  </si>
  <si>
    <t>66DCDM23178</t>
  </si>
  <si>
    <t>66DCDM22936</t>
  </si>
  <si>
    <t>66DCDM22910</t>
  </si>
  <si>
    <t>66DCDM23195</t>
  </si>
  <si>
    <t>66DCDM20653</t>
  </si>
  <si>
    <t>66DCDM20114</t>
  </si>
  <si>
    <t xml:space="preserve"> HOÀNG XUÂN</t>
  </si>
  <si>
    <t>HIẾN</t>
  </si>
  <si>
    <t>66DCDM23257</t>
  </si>
  <si>
    <t>HIỀN</t>
  </si>
  <si>
    <t>66DCDM21629</t>
  </si>
  <si>
    <t>66DCDM21857</t>
  </si>
  <si>
    <t xml:space="preserve"> NGUYỄN SINH</t>
  </si>
  <si>
    <t>66DCDM21830</t>
  </si>
  <si>
    <t>66DCDM21650</t>
  </si>
  <si>
    <t>66DCDM20985</t>
  </si>
  <si>
    <t>66DCDM20275</t>
  </si>
  <si>
    <t>66DCDM23272</t>
  </si>
  <si>
    <t xml:space="preserve"> NGUYỄN VĂN </t>
  </si>
  <si>
    <t>66DCDM20031</t>
  </si>
  <si>
    <t xml:space="preserve"> ĐÀO TIẾN</t>
  </si>
  <si>
    <t>66DCDM23114</t>
  </si>
  <si>
    <t>66DCDM20513</t>
  </si>
  <si>
    <t>NHÂM</t>
  </si>
  <si>
    <t>66DCDM23212</t>
  </si>
  <si>
    <t xml:space="preserve"> ĐỖ DANH</t>
  </si>
  <si>
    <t>66DCDM20166</t>
  </si>
  <si>
    <t xml:space="preserve"> NGUYỄN HÙNG</t>
  </si>
  <si>
    <t>66DCDM21060</t>
  </si>
  <si>
    <t xml:space="preserve"> HÀ TRUNG</t>
  </si>
  <si>
    <t>66DCDM23275</t>
  </si>
  <si>
    <t xml:space="preserve"> PHÙNG MINH </t>
  </si>
  <si>
    <t>66DCDM20040</t>
  </si>
  <si>
    <t xml:space="preserve"> NGUYỄN CHÍ</t>
  </si>
  <si>
    <t>66DCDM20420</t>
  </si>
  <si>
    <t>66DCDM23018</t>
  </si>
  <si>
    <t>66DCDM21729</t>
  </si>
  <si>
    <t xml:space="preserve"> DƯ XUÂN</t>
  </si>
  <si>
    <t>66DCDM23282</t>
  </si>
  <si>
    <t xml:space="preserve"> PHẠM XUÂN </t>
  </si>
  <si>
    <t>66DCDM20104</t>
  </si>
  <si>
    <t xml:space="preserve"> NHÂM VĂN</t>
  </si>
  <si>
    <t>66DCDM21687</t>
  </si>
  <si>
    <t>66DCDM20820</t>
  </si>
  <si>
    <t>66DCDM21226</t>
  </si>
  <si>
    <t xml:space="preserve"> PHAN QUANG</t>
  </si>
  <si>
    <t>66DCDT20631</t>
  </si>
  <si>
    <t>66DCDT20501</t>
  </si>
  <si>
    <t xml:space="preserve"> ĐỖ HOÀNG</t>
  </si>
  <si>
    <t>66DCDT20982</t>
  </si>
  <si>
    <t xml:space="preserve"> KHUẤT NGỌC</t>
  </si>
  <si>
    <t>66DCDT20658</t>
  </si>
  <si>
    <t>66DCDT20540</t>
  </si>
  <si>
    <t>66DCDT20623</t>
  </si>
  <si>
    <t>66DCDT20572</t>
  </si>
  <si>
    <t xml:space="preserve"> BÙI XUÂN</t>
  </si>
  <si>
    <t>66DCDT20298</t>
  </si>
  <si>
    <t xml:space="preserve"> PHAN THỊ</t>
  </si>
  <si>
    <t>66DCDT20786</t>
  </si>
  <si>
    <t>CHƯỜNG</t>
  </si>
  <si>
    <t>66DCDT23096</t>
  </si>
  <si>
    <t>66DCDT20079</t>
  </si>
  <si>
    <t>DIỆN</t>
  </si>
  <si>
    <t>66DCDT21050</t>
  </si>
  <si>
    <t>66DCDT20564</t>
  </si>
  <si>
    <t xml:space="preserve"> TRƯƠNG HỒNG</t>
  </si>
  <si>
    <t>66DCDT20389</t>
  </si>
  <si>
    <t>66DCDT20446</t>
  </si>
  <si>
    <t>66DCDT20957</t>
  </si>
  <si>
    <t>66DCDT20402</t>
  </si>
  <si>
    <t>66DCDT23133</t>
  </si>
  <si>
    <t xml:space="preserve"> ĐỖ VIẾT</t>
  </si>
  <si>
    <t>66DCDT20749</t>
  </si>
  <si>
    <t>ĐÔ</t>
  </si>
  <si>
    <t>66DCDT20328</t>
  </si>
  <si>
    <t>66DCDT20576</t>
  </si>
  <si>
    <t>66DCDT20660</t>
  </si>
  <si>
    <t xml:space="preserve"> ĐỖ THỊ THUÝ</t>
  </si>
  <si>
    <t>66DCDT20212</t>
  </si>
  <si>
    <t xml:space="preserve"> KIỀU THỊ</t>
  </si>
  <si>
    <t>66DCDT20607</t>
  </si>
  <si>
    <t>66DCDT21034</t>
  </si>
  <si>
    <t xml:space="preserve"> TÔ VĂN</t>
  </si>
  <si>
    <t>66DCDT20950</t>
  </si>
  <si>
    <t xml:space="preserve"> ĐỖ HOÀNH</t>
  </si>
  <si>
    <t>HUỲNH</t>
  </si>
  <si>
    <t>66DCDT20668</t>
  </si>
  <si>
    <t>66DCDT20675</t>
  </si>
  <si>
    <t>66DCDT20847</t>
  </si>
  <si>
    <t>66DCDT20662</t>
  </si>
  <si>
    <t>66DCDT20081</t>
  </si>
  <si>
    <t xml:space="preserve"> LÊ HOÀNG</t>
  </si>
  <si>
    <t>66DCDT23170</t>
  </si>
  <si>
    <t>66DCDT20384</t>
  </si>
  <si>
    <t>66DCDT21022</t>
  </si>
  <si>
    <t>66DCDT20654</t>
  </si>
  <si>
    <t xml:space="preserve"> BÙI ĐÔNG</t>
  </si>
  <si>
    <t>LỘ</t>
  </si>
  <si>
    <t>66DCDT20093</t>
  </si>
  <si>
    <t>66DCDT23131</t>
  </si>
  <si>
    <t>LƯƠNG</t>
  </si>
  <si>
    <t>66DCDT20475</t>
  </si>
  <si>
    <t>66DCDT20819</t>
  </si>
  <si>
    <t xml:space="preserve"> ĐÀO QUANG</t>
  </si>
  <si>
    <t>66DCDT20433</t>
  </si>
  <si>
    <t>66DCDT23270</t>
  </si>
  <si>
    <t>66DCDT20948</t>
  </si>
  <si>
    <t xml:space="preserve"> LƯƠNG THỊ</t>
  </si>
  <si>
    <t>NGÂN</t>
  </si>
  <si>
    <t>66DCDT21032</t>
  </si>
  <si>
    <t>66DCDT20584</t>
  </si>
  <si>
    <t xml:space="preserve"> DƯƠNG ĐẠI</t>
  </si>
  <si>
    <t>66DCDT20550</t>
  </si>
  <si>
    <t>66DCDT23006</t>
  </si>
  <si>
    <t>66DCDT20498</t>
  </si>
  <si>
    <t xml:space="preserve"> TRƯƠNG CÔNG</t>
  </si>
  <si>
    <t>66DCDT20107</t>
  </si>
  <si>
    <t>66DCDT20491</t>
  </si>
  <si>
    <t>66DCDT21048</t>
  </si>
  <si>
    <t>66DCDT20532</t>
  </si>
  <si>
    <t>66DCDT20566</t>
  </si>
  <si>
    <t>66DCDT20794</t>
  </si>
  <si>
    <t>66DCDT20482</t>
  </si>
  <si>
    <t>66DCDT20351</t>
  </si>
  <si>
    <t xml:space="preserve"> BÙI MINH</t>
  </si>
  <si>
    <t>66DCDT20865</t>
  </si>
  <si>
    <t>66DCDT20470</t>
  </si>
  <si>
    <t xml:space="preserve"> BÙI ĐỨC</t>
  </si>
  <si>
    <t>66DCDT21043</t>
  </si>
  <si>
    <t xml:space="preserve"> PHẠM BÁ</t>
  </si>
  <si>
    <t>66DCDT20246</t>
  </si>
  <si>
    <t xml:space="preserve"> DƯƠNG THỊ HƯƠNG</t>
  </si>
  <si>
    <t>66DCDT20199</t>
  </si>
  <si>
    <t xml:space="preserve"> NGÔ ĐỨC</t>
  </si>
  <si>
    <t>66DCDT20043</t>
  </si>
  <si>
    <t>66DCDT21020</t>
  </si>
  <si>
    <t>66DCDT20008</t>
  </si>
  <si>
    <t xml:space="preserve"> NGUYỄN PHÚ</t>
  </si>
  <si>
    <t>66DCDT20595</t>
  </si>
  <si>
    <t>66DCDT21565</t>
  </si>
  <si>
    <t>66DCDT21783</t>
  </si>
  <si>
    <t xml:space="preserve"> ĐÀO HOÀNG</t>
  </si>
  <si>
    <t>66DCDT21458</t>
  </si>
  <si>
    <t>66DCDT21674</t>
  </si>
  <si>
    <t>66DCDT21058</t>
  </si>
  <si>
    <t>66DCDT21218</t>
  </si>
  <si>
    <t xml:space="preserve"> LÊ MẠNH</t>
  </si>
  <si>
    <t>66DCDT21195</t>
  </si>
  <si>
    <t xml:space="preserve"> TRẦN THỊ PHƯƠNG</t>
  </si>
  <si>
    <t>66DCDT21695</t>
  </si>
  <si>
    <t>66DCDT21395</t>
  </si>
  <si>
    <t>66DCDT21332</t>
  </si>
  <si>
    <t xml:space="preserve"> LƯU TRẦN</t>
  </si>
  <si>
    <t>66DCDT21442</t>
  </si>
  <si>
    <t>66DCDT21528</t>
  </si>
  <si>
    <t>66DCDT21135</t>
  </si>
  <si>
    <t xml:space="preserve"> BÙI TRỌNG</t>
  </si>
  <si>
    <t>66DCDT21532</t>
  </si>
  <si>
    <t>66DCDT21805</t>
  </si>
  <si>
    <t>66DCDT21623</t>
  </si>
  <si>
    <t>66DCDT21052</t>
  </si>
  <si>
    <t>HỒNG</t>
  </si>
  <si>
    <t>66DCDT21791</t>
  </si>
  <si>
    <t>66DCDT21358</t>
  </si>
  <si>
    <t>65DCDT24432</t>
  </si>
  <si>
    <t>66DCDT21645</t>
  </si>
  <si>
    <t xml:space="preserve"> ỨNG THỊ LAN</t>
  </si>
  <si>
    <t>HƯƠNG</t>
  </si>
  <si>
    <t>66DCDT21619</t>
  </si>
  <si>
    <t>66DCDT21558</t>
  </si>
  <si>
    <t>KHIÊM</t>
  </si>
  <si>
    <t>66DCDT21611</t>
  </si>
  <si>
    <t>66DCDT21804</t>
  </si>
  <si>
    <t>LĨNH</t>
  </si>
  <si>
    <t>66DCDT21094</t>
  </si>
  <si>
    <t xml:space="preserve"> ĐÀO THÀNH</t>
  </si>
  <si>
    <t>66DCDT21847</t>
  </si>
  <si>
    <t xml:space="preserve"> LÊ CAO HOÀNG</t>
  </si>
  <si>
    <t>66DCDT21183</t>
  </si>
  <si>
    <t xml:space="preserve"> BÙI THỊ</t>
  </si>
  <si>
    <t>66DCDT21168</t>
  </si>
  <si>
    <t>66DCDT21281</t>
  </si>
  <si>
    <t xml:space="preserve"> CAO ĐĂNG</t>
  </si>
  <si>
    <t>66DCDT21386</t>
  </si>
  <si>
    <t xml:space="preserve"> ĐINH BẢO</t>
  </si>
  <si>
    <t>66DCDT21809</t>
  </si>
  <si>
    <t xml:space="preserve"> LÊ PHƯỚC MINH</t>
  </si>
  <si>
    <t>66DCDT21096</t>
  </si>
  <si>
    <t>66DCDT21258</t>
  </si>
  <si>
    <t>66DCDT21111</t>
  </si>
  <si>
    <t xml:space="preserve"> HỒ THANH</t>
  </si>
  <si>
    <t>66DCDT21479</t>
  </si>
  <si>
    <t>66DCDT23186</t>
  </si>
  <si>
    <t>66DCDT23241</t>
  </si>
  <si>
    <t>66DCDT21833</t>
  </si>
  <si>
    <t>QUẢNG</t>
  </si>
  <si>
    <t>66DCDT21101</t>
  </si>
  <si>
    <t xml:space="preserve"> ĐÀO HỒNG</t>
  </si>
  <si>
    <t>66DCDT21733</t>
  </si>
  <si>
    <t>66DCDT21451</t>
  </si>
  <si>
    <t>66DCDT21571</t>
  </si>
  <si>
    <t>66DCDT21144</t>
  </si>
  <si>
    <t xml:space="preserve"> ĐINH DƯƠNG</t>
  </si>
  <si>
    <t>66DCDT21689</t>
  </si>
  <si>
    <t xml:space="preserve"> HUỲNH VIỆT</t>
  </si>
  <si>
    <t>66DCDT21550</t>
  </si>
  <si>
    <t>66DCDT21666</t>
  </si>
  <si>
    <t>66DCDT21177</t>
  </si>
  <si>
    <t>66DCDT21106</t>
  </si>
  <si>
    <t>TẦM</t>
  </si>
  <si>
    <t>66DCDT21665</t>
  </si>
  <si>
    <t>66DCDT21350</t>
  </si>
  <si>
    <t>65DCDT24032</t>
  </si>
  <si>
    <t>Truân</t>
  </si>
  <si>
    <t>66DCDT21092</t>
  </si>
  <si>
    <t>66DCDT21300</t>
  </si>
  <si>
    <t>66DCDT21360</t>
  </si>
  <si>
    <t>66DCDT21624</t>
  </si>
  <si>
    <t>66DCDT21496</t>
  </si>
  <si>
    <t xml:space="preserve"> ĐẶNG QUANG</t>
  </si>
  <si>
    <t>66DCDT21570</t>
  </si>
  <si>
    <t>VIẾT</t>
  </si>
  <si>
    <t>66DCDT21252</t>
  </si>
  <si>
    <t>66DCDT21363</t>
  </si>
  <si>
    <t>66DCDT21938</t>
  </si>
  <si>
    <t>66DCDT22303</t>
  </si>
  <si>
    <t>66DCDT22366</t>
  </si>
  <si>
    <t>66DCDT22861</t>
  </si>
  <si>
    <t>DÂN</t>
  </si>
  <si>
    <t>66DCDT21989</t>
  </si>
  <si>
    <t>66DCDT21928</t>
  </si>
  <si>
    <t>66DCDT21953</t>
  </si>
  <si>
    <t>66DCDT22227</t>
  </si>
  <si>
    <t xml:space="preserve"> TRỊNH HÙNG</t>
  </si>
  <si>
    <t>66DCDT21914</t>
  </si>
  <si>
    <t xml:space="preserve"> LÊ TRỌNG</t>
  </si>
  <si>
    <t>66DCDT22469</t>
  </si>
  <si>
    <t xml:space="preserve"> TRẦN VŨ TÙNG</t>
  </si>
  <si>
    <t>66DCDT22666</t>
  </si>
  <si>
    <t xml:space="preserve"> NGÔ CÔNG</t>
  </si>
  <si>
    <t>ĐÀ</t>
  </si>
  <si>
    <t>66DCDT22207</t>
  </si>
  <si>
    <t xml:space="preserve"> DƯƠNG HỒNG</t>
  </si>
  <si>
    <t>66DCDT21856</t>
  </si>
  <si>
    <t>66DCDT22064</t>
  </si>
  <si>
    <t>66DCDT22066</t>
  </si>
  <si>
    <t>66DCDT22337</t>
  </si>
  <si>
    <t xml:space="preserve"> NGUYỄN VĂN HOÀN</t>
  </si>
  <si>
    <t>66DCDT23252</t>
  </si>
  <si>
    <t>66DCDT23156</t>
  </si>
  <si>
    <t>66DCDT22710</t>
  </si>
  <si>
    <t xml:space="preserve"> ĐINH NGUYỄN TRÍ</t>
  </si>
  <si>
    <t>66DCDT22548</t>
  </si>
  <si>
    <t>66DCDT22637</t>
  </si>
  <si>
    <t xml:space="preserve"> ĐINH THỊ</t>
  </si>
  <si>
    <t>HẰNG</t>
  </si>
  <si>
    <t>66DCDT22473</t>
  </si>
  <si>
    <t>HUỆ</t>
  </si>
  <si>
    <t>66DCDT23136</t>
  </si>
  <si>
    <t>HUẤN</t>
  </si>
  <si>
    <t>66DCDT21899</t>
  </si>
  <si>
    <t>66DCDT22414</t>
  </si>
  <si>
    <t>66DCDT22076</t>
  </si>
  <si>
    <t xml:space="preserve"> NGUYỄN THỊ THANH</t>
  </si>
  <si>
    <t>HUYỀN</t>
  </si>
  <si>
    <t>66DCDT22399</t>
  </si>
  <si>
    <t xml:space="preserve"> QUẢN NHẬT</t>
  </si>
  <si>
    <t>LỆ</t>
  </si>
  <si>
    <t>66DCDT23034</t>
  </si>
  <si>
    <t>66DCDT22629</t>
  </si>
  <si>
    <t xml:space="preserve"> AN HOÀNG</t>
  </si>
  <si>
    <t>66DCDT22565</t>
  </si>
  <si>
    <t xml:space="preserve"> TRỊNH HOÀI</t>
  </si>
  <si>
    <t>66DCDT22660</t>
  </si>
  <si>
    <t>LOAN</t>
  </si>
  <si>
    <t>66DCDT21997</t>
  </si>
  <si>
    <t>66DCDT22335</t>
  </si>
  <si>
    <t xml:space="preserve"> VŨ KHÁNH</t>
  </si>
  <si>
    <t>66DCDT21216</t>
  </si>
  <si>
    <t xml:space="preserve"> LÊ CÔNG</t>
  </si>
  <si>
    <t>66DCDT21884</t>
  </si>
  <si>
    <t>66DCDT22338</t>
  </si>
  <si>
    <t>66DCDT22479</t>
  </si>
  <si>
    <t>66DCDT22059</t>
  </si>
  <si>
    <t>66DCDT22074</t>
  </si>
  <si>
    <t xml:space="preserve"> HOÀNG NHƯ</t>
  </si>
  <si>
    <t>66DCDT22944</t>
  </si>
  <si>
    <t xml:space="preserve"> ĐOÀN NGỌC</t>
  </si>
  <si>
    <t>66DCDT22140</t>
  </si>
  <si>
    <t xml:space="preserve"> THẨM ĐỨC</t>
  </si>
  <si>
    <t>66DCDT23288</t>
  </si>
  <si>
    <t>66DCDT22828</t>
  </si>
  <si>
    <t>66DCDT21855</t>
  </si>
  <si>
    <t xml:space="preserve"> PHÙNG VIỆT</t>
  </si>
  <si>
    <t>66DCDT22301</t>
  </si>
  <si>
    <t>66DCDT22209</t>
  </si>
  <si>
    <t xml:space="preserve"> NGUYỄN HUYỀN</t>
  </si>
  <si>
    <t>66DCDT22846</t>
  </si>
  <si>
    <t xml:space="preserve"> NHÂM SỸ ĐỨC</t>
  </si>
  <si>
    <t>66DCDT22165</t>
  </si>
  <si>
    <t xml:space="preserve"> CUNG ĐỨC ANH</t>
  </si>
  <si>
    <t>66DCDT22293</t>
  </si>
  <si>
    <t>66DCDT21850</t>
  </si>
  <si>
    <t xml:space="preserve"> VÕ VĂN</t>
  </si>
  <si>
    <t>66DCDT22032</t>
  </si>
  <si>
    <t>66DCDT21995</t>
  </si>
  <si>
    <t>66DCDT23025</t>
  </si>
  <si>
    <t>66DCDT22315</t>
  </si>
  <si>
    <t>66DCDT22250</t>
  </si>
  <si>
    <t>66DCHT20967</t>
  </si>
  <si>
    <t xml:space="preserve"> BÙI THỌ</t>
  </si>
  <si>
    <t>66DCHT21</t>
  </si>
  <si>
    <t>66DCHT20657</t>
  </si>
  <si>
    <t xml:space="preserve"> ĐỖ THỊ LAN</t>
  </si>
  <si>
    <t>66DCHT21095</t>
  </si>
  <si>
    <t xml:space="preserve"> ĐẶNG TUẤN</t>
  </si>
  <si>
    <t>66DCHT21041</t>
  </si>
  <si>
    <t xml:space="preserve"> PHẠM NHẬT</t>
  </si>
  <si>
    <t>66DCHT20331</t>
  </si>
  <si>
    <t>66DCHT21276</t>
  </si>
  <si>
    <t xml:space="preserve"> KHUẤT VĂN</t>
  </si>
  <si>
    <t>66DCHT20797</t>
  </si>
  <si>
    <t xml:space="preserve"> ĐỖ TỰ</t>
  </si>
  <si>
    <t>66DCHT21163</t>
  </si>
  <si>
    <t>66DCHT20753</t>
  </si>
  <si>
    <t>66DCHT20465</t>
  </si>
  <si>
    <t>66DCHT20167</t>
  </si>
  <si>
    <t>66DCHT20468</t>
  </si>
  <si>
    <t>66DCHT21330</t>
  </si>
  <si>
    <t xml:space="preserve"> BÙI TUẤN</t>
  </si>
  <si>
    <t>66DCHT20782</t>
  </si>
  <si>
    <t>66DCHT21029</t>
  </si>
  <si>
    <t>64DCMT3001</t>
  </si>
  <si>
    <t>66DCHT20222</t>
  </si>
  <si>
    <t xml:space="preserve"> NGÔ THỊ TRÀ</t>
  </si>
  <si>
    <t>66DCHT21104</t>
  </si>
  <si>
    <t>66DCHT20766</t>
  </si>
  <si>
    <t xml:space="preserve"> ĐỖ THỊ</t>
  </si>
  <si>
    <t>HOA</t>
  </si>
  <si>
    <t>66DCHT20266</t>
  </si>
  <si>
    <t>66DCHT20906</t>
  </si>
  <si>
    <t xml:space="preserve"> BÙI CÔNG</t>
  </si>
  <si>
    <t>66DCHT20052</t>
  </si>
  <si>
    <t>66DCHT23016</t>
  </si>
  <si>
    <t>66DCHT20777</t>
  </si>
  <si>
    <t>KHIẾT</t>
  </si>
  <si>
    <t>66DCHT20778</t>
  </si>
  <si>
    <t xml:space="preserve"> NGUYỄN DANH</t>
  </si>
  <si>
    <t>66DCHT20175</t>
  </si>
  <si>
    <t xml:space="preserve"> NGUYỄN CAO SƠN</t>
  </si>
  <si>
    <t>66DCHT20134</t>
  </si>
  <si>
    <t>66DCHT21304</t>
  </si>
  <si>
    <t xml:space="preserve"> ĐOÀN TRẦN</t>
  </si>
  <si>
    <t>66DCHT21312</t>
  </si>
  <si>
    <t>66DCHT21201</t>
  </si>
  <si>
    <t xml:space="preserve"> TRẦN PHƯƠNG</t>
  </si>
  <si>
    <t>66DCHT20684</t>
  </si>
  <si>
    <t>66DCHT20553</t>
  </si>
  <si>
    <t>66DCHT21206</t>
  </si>
  <si>
    <t>PHƯỢNG</t>
  </si>
  <si>
    <t>66DCHT20227</t>
  </si>
  <si>
    <t xml:space="preserve"> MAI HỒNG</t>
  </si>
  <si>
    <t>66DCHT20674</t>
  </si>
  <si>
    <t xml:space="preserve"> LÊ HƯƠNG</t>
  </si>
  <si>
    <t>66DCHT20190</t>
  </si>
  <si>
    <t>66DCHT21162</t>
  </si>
  <si>
    <t>66DCHT20818</t>
  </si>
  <si>
    <t>TÁM</t>
  </si>
  <si>
    <t>66DCHT20220</t>
  </si>
  <si>
    <t>66DCHT20452</t>
  </si>
  <si>
    <t>66DCHT20102</t>
  </si>
  <si>
    <t xml:space="preserve"> MAI TIẾN</t>
  </si>
  <si>
    <t>66DCHT20585</t>
  </si>
  <si>
    <t>THẢO</t>
  </si>
  <si>
    <t>66DCHT20721</t>
  </si>
  <si>
    <t>66DCHT21110</t>
  </si>
  <si>
    <t>THƯỞNG</t>
  </si>
  <si>
    <t>66DCHT20525</t>
  </si>
  <si>
    <t>66DCHT20483</t>
  </si>
  <si>
    <t xml:space="preserve"> TẠ MẠNH</t>
  </si>
  <si>
    <t>TIỀN</t>
  </si>
  <si>
    <t>66DCHT20396</t>
  </si>
  <si>
    <t>TIỆP</t>
  </si>
  <si>
    <t>66DCHT20947</t>
  </si>
  <si>
    <t xml:space="preserve"> LÊ THỊ THU</t>
  </si>
  <si>
    <t>66DCHT21329</t>
  </si>
  <si>
    <t xml:space="preserve"> BÙI THÙY</t>
  </si>
  <si>
    <t>66DCHT20174</t>
  </si>
  <si>
    <t xml:space="preserve"> TRƯƠNG THỊ HÀ</t>
  </si>
  <si>
    <t>66DCHT21324</t>
  </si>
  <si>
    <t xml:space="preserve"> TRẦN LƯƠNG NGỌC</t>
  </si>
  <si>
    <t>TRÂM</t>
  </si>
  <si>
    <t>66DCHT21223</t>
  </si>
  <si>
    <t>66DCHT20310</t>
  </si>
  <si>
    <t>66DCHT20756</t>
  </si>
  <si>
    <t xml:space="preserve"> NGUYỄN HOÀNG ĐĂNG</t>
  </si>
  <si>
    <t>66DCHT20911</t>
  </si>
  <si>
    <t>66DCHT20999</t>
  </si>
  <si>
    <t>66DCHT21233</t>
  </si>
  <si>
    <t xml:space="preserve"> LÊ VIỆT</t>
  </si>
  <si>
    <t>66DCHT20975</t>
  </si>
  <si>
    <t>66DCHT20431</t>
  </si>
  <si>
    <t>66DCHT20878</t>
  </si>
  <si>
    <t>66DCHT21331</t>
  </si>
  <si>
    <t xml:space="preserve"> CAO NGỌC TUẤN</t>
  </si>
  <si>
    <t>66DCHT22</t>
  </si>
  <si>
    <t>66DCHT21885</t>
  </si>
  <si>
    <t>66DCHT21704</t>
  </si>
  <si>
    <t>66DCHT21723</t>
  </si>
  <si>
    <t xml:space="preserve"> PHAN TUẤN</t>
  </si>
  <si>
    <t>66DCHT21988</t>
  </si>
  <si>
    <t>66DCHT21506</t>
  </si>
  <si>
    <t xml:space="preserve"> VŨ THỊ ĐÔNG</t>
  </si>
  <si>
    <t>66DCHT21336</t>
  </si>
  <si>
    <t>66DCHT21790</t>
  </si>
  <si>
    <t>66DCHT21816</t>
  </si>
  <si>
    <t>66DCHT21753</t>
  </si>
  <si>
    <t>66DCHT21426</t>
  </si>
  <si>
    <t>66DCHT21455</t>
  </si>
  <si>
    <t>66DCHT21752</t>
  </si>
  <si>
    <t xml:space="preserve"> NGUYỄN CHẤN</t>
  </si>
  <si>
    <t>66DCHT21698</t>
  </si>
  <si>
    <t>66DCHT21372</t>
  </si>
  <si>
    <t>66DCHT21690</t>
  </si>
  <si>
    <t>66DCHT21419</t>
  </si>
  <si>
    <t xml:space="preserve"> TRẦN VIỆT</t>
  </si>
  <si>
    <t>66DCHT22131</t>
  </si>
  <si>
    <t>66DCHT21338</t>
  </si>
  <si>
    <t>66DCHT21524</t>
  </si>
  <si>
    <t xml:space="preserve"> PHAN QUỐC</t>
  </si>
  <si>
    <t>66DCHT21601</t>
  </si>
  <si>
    <t xml:space="preserve"> DOÃN THẾ</t>
  </si>
  <si>
    <t>66DCHT21407</t>
  </si>
  <si>
    <t>66DCHT21754</t>
  </si>
  <si>
    <t xml:space="preserve"> LÊ THỊ</t>
  </si>
  <si>
    <t>LEN</t>
  </si>
  <si>
    <t>66DCHT22149</t>
  </si>
  <si>
    <t xml:space="preserve"> ĐẶNG THỊ THUỲ</t>
  </si>
  <si>
    <t>66DCHT21965</t>
  </si>
  <si>
    <t xml:space="preserve"> TRẦN MỸ</t>
  </si>
  <si>
    <t>66DCHT22026</t>
  </si>
  <si>
    <t xml:space="preserve"> TRẦN HOÀNG</t>
  </si>
  <si>
    <t>66DCHT21541</t>
  </si>
  <si>
    <t xml:space="preserve"> NGÔ THỊ</t>
  </si>
  <si>
    <t>LUYẾN</t>
  </si>
  <si>
    <t>66DCHT21490</t>
  </si>
  <si>
    <t>MAI</t>
  </si>
  <si>
    <t>66DCHT21747</t>
  </si>
  <si>
    <t xml:space="preserve"> DƯƠNG THỊ</t>
  </si>
  <si>
    <t>66DCHT21931</t>
  </si>
  <si>
    <t>66DCHT21595</t>
  </si>
  <si>
    <t>66DCHT21453</t>
  </si>
  <si>
    <t xml:space="preserve"> VŨ THỊ THU</t>
  </si>
  <si>
    <t>66DCHT21818</t>
  </si>
  <si>
    <t xml:space="preserve"> TRẦN HỮU BẢO</t>
  </si>
  <si>
    <t>66DCHT22097</t>
  </si>
  <si>
    <t>NHẠN</t>
  </si>
  <si>
    <t>66DCHT21966</t>
  </si>
  <si>
    <t xml:space="preserve"> PHẠM DUY</t>
  </si>
  <si>
    <t>66DCHT21955</t>
  </si>
  <si>
    <t>66DCHT22030</t>
  </si>
  <si>
    <t xml:space="preserve"> NGUYỄN THỊ NHƯ</t>
  </si>
  <si>
    <t>66DCHT21432</t>
  </si>
  <si>
    <t>66DCHT21947</t>
  </si>
  <si>
    <t xml:space="preserve"> TRIỆU QUANG</t>
  </si>
  <si>
    <t>66DCHT21489</t>
  </si>
  <si>
    <t>66DCHT21668</t>
  </si>
  <si>
    <t xml:space="preserve"> PHAN TRỊNH NHẬT</t>
  </si>
  <si>
    <t>66DCHT21864</t>
  </si>
  <si>
    <t xml:space="preserve"> LƯU ĐỨC</t>
  </si>
  <si>
    <t>66DCHT21447</t>
  </si>
  <si>
    <t>66DCHT21881</t>
  </si>
  <si>
    <t xml:space="preserve"> PHẠM TẤT</t>
  </si>
  <si>
    <t>66DCHT22129</t>
  </si>
  <si>
    <t>THÚY</t>
  </si>
  <si>
    <t>66DCHT22357</t>
  </si>
  <si>
    <t xml:space="preserve"> TRIỆU THỊ</t>
  </si>
  <si>
    <t>66DCHT21483</t>
  </si>
  <si>
    <t>66DCHT22152</t>
  </si>
  <si>
    <t xml:space="preserve"> TIỀN THIÊN</t>
  </si>
  <si>
    <t>66DCHT21384</t>
  </si>
  <si>
    <t xml:space="preserve"> LÊ THỊ NGỌC</t>
  </si>
  <si>
    <t>66DCHT22014</t>
  </si>
  <si>
    <t>66DCHT22170</t>
  </si>
  <si>
    <t>66DCHT21409</t>
  </si>
  <si>
    <t>66DCHT21915</t>
  </si>
  <si>
    <t>66DCHT22237</t>
  </si>
  <si>
    <t>66DCHT21963</t>
  </si>
  <si>
    <t xml:space="preserve"> PHÙNG GIA</t>
  </si>
  <si>
    <t>66DCHT21630</t>
  </si>
  <si>
    <t>66DCHT23206</t>
  </si>
  <si>
    <t xml:space="preserve"> NGÔ QUỐC</t>
  </si>
  <si>
    <t>66DCHT23</t>
  </si>
  <si>
    <t>66DCHT22628</t>
  </si>
  <si>
    <t>66DCHT23172</t>
  </si>
  <si>
    <t>BA</t>
  </si>
  <si>
    <t>66DCHT22707</t>
  </si>
  <si>
    <t xml:space="preserve"> DƯƠNG THẾ</t>
  </si>
  <si>
    <t>66DCHT22799</t>
  </si>
  <si>
    <t>66DCHT22582</t>
  </si>
  <si>
    <t>CHÚC</t>
  </si>
  <si>
    <t>66DCHT22447</t>
  </si>
  <si>
    <t>66DCHT20544</t>
  </si>
  <si>
    <t xml:space="preserve"> VŨ THỊ KIM</t>
  </si>
  <si>
    <t>66DCHT22418</t>
  </si>
  <si>
    <t>66DCHT22767</t>
  </si>
  <si>
    <t>66DCHT23255</t>
  </si>
  <si>
    <t>66DCHT22476</t>
  </si>
  <si>
    <t xml:space="preserve"> NGUYỄN THỊ THÚY</t>
  </si>
  <si>
    <t>66DCHT22762</t>
  </si>
  <si>
    <t xml:space="preserve"> PHÙNG THỊ</t>
  </si>
  <si>
    <t>66DCHT22824</t>
  </si>
  <si>
    <t>66DCHT23231</t>
  </si>
  <si>
    <t>66DCKT22045</t>
  </si>
  <si>
    <t xml:space="preserve"> NGUYỄN THU</t>
  </si>
  <si>
    <t>66DCHT22080</t>
  </si>
  <si>
    <t>66DCHT22401</t>
  </si>
  <si>
    <t>66DCHT22768</t>
  </si>
  <si>
    <t>HUÊ</t>
  </si>
  <si>
    <t>66DCHT22873</t>
  </si>
  <si>
    <t xml:space="preserve"> ĐỖ MẠNH</t>
  </si>
  <si>
    <t>66DCHT22556</t>
  </si>
  <si>
    <t xml:space="preserve"> TRƯƠNG ĐÌNH</t>
  </si>
  <si>
    <t>66DCHT22539</t>
  </si>
  <si>
    <t>66DCHT23053</t>
  </si>
  <si>
    <t xml:space="preserve"> CAO THỊ THANH</t>
  </si>
  <si>
    <t>66DCHT22784</t>
  </si>
  <si>
    <t>66DCHT23279</t>
  </si>
  <si>
    <t>66DCHT23138</t>
  </si>
  <si>
    <t xml:space="preserve"> CHU MINH</t>
  </si>
  <si>
    <t>66DCHT23092</t>
  </si>
  <si>
    <t xml:space="preserve"> LƯU TRUNG</t>
  </si>
  <si>
    <t>66DCHT22557</t>
  </si>
  <si>
    <t xml:space="preserve"> PHẠM THỊ THÚY</t>
  </si>
  <si>
    <t>KIỀU</t>
  </si>
  <si>
    <t>66DCHT22764</t>
  </si>
  <si>
    <t xml:space="preserve"> NGUYỄN THỊ MAI</t>
  </si>
  <si>
    <t>LAN</t>
  </si>
  <si>
    <t>66DCHT22375</t>
  </si>
  <si>
    <t xml:space="preserve"> NGUYỄN THỊ THÙY</t>
  </si>
  <si>
    <t>66DCHT22945</t>
  </si>
  <si>
    <t>66DCHT22383</t>
  </si>
  <si>
    <t xml:space="preserve"> LƯƠNG ĐỨC</t>
  </si>
  <si>
    <t>66DCHT23175</t>
  </si>
  <si>
    <t>66DCHT23157</t>
  </si>
  <si>
    <t>66DCHT22898</t>
  </si>
  <si>
    <t>66DCDT21198</t>
  </si>
  <si>
    <t xml:space="preserve"> TRẦN VINH</t>
  </si>
  <si>
    <t>66DCHT23063</t>
  </si>
  <si>
    <t>66DCHT22510</t>
  </si>
  <si>
    <t>66DCHT23028</t>
  </si>
  <si>
    <t>66DCHT23171</t>
  </si>
  <si>
    <t>THIẾT</t>
  </si>
  <si>
    <t>66DCHT22717</t>
  </si>
  <si>
    <t>66DCHT22624</t>
  </si>
  <si>
    <t>TUYẾT</t>
  </si>
  <si>
    <t>66DCHT22547</t>
  </si>
  <si>
    <t>66DCKT20024</t>
  </si>
  <si>
    <t xml:space="preserve"> ĐỖ THỊ VÂN</t>
  </si>
  <si>
    <t>66DCKT21</t>
  </si>
  <si>
    <t>66DCKT20285</t>
  </si>
  <si>
    <t xml:space="preserve"> ĐỖ THỊ NGỌC</t>
  </si>
  <si>
    <t>66DCKT20015</t>
  </si>
  <si>
    <t xml:space="preserve"> HỒ THỊ</t>
  </si>
  <si>
    <t>66DCKT20479</t>
  </si>
  <si>
    <t xml:space="preserve"> LÊ THỊ LAN</t>
  </si>
  <si>
    <t>66DCKT20088</t>
  </si>
  <si>
    <t xml:space="preserve"> NGUYỄN THỊ GIANG</t>
  </si>
  <si>
    <t>66DCKT23296</t>
  </si>
  <si>
    <t xml:space="preserve"> PHẠM PHƯƠNG</t>
  </si>
  <si>
    <t>66DCKT20346</t>
  </si>
  <si>
    <t xml:space="preserve"> VŨ THỊ NGỌC</t>
  </si>
  <si>
    <t>66DCKT20311</t>
  </si>
  <si>
    <t xml:space="preserve"> PHẠM THỊ HỒNG</t>
  </si>
  <si>
    <t>ÁNH</t>
  </si>
  <si>
    <t>66DCKT20020</t>
  </si>
  <si>
    <t xml:space="preserve"> ĐÀO THỊ KIM</t>
  </si>
  <si>
    <t>CHI</t>
  </si>
  <si>
    <t>66DCKT20028</t>
  </si>
  <si>
    <t xml:space="preserve"> CAO MINH</t>
  </si>
  <si>
    <t>66DCKT20437</t>
  </si>
  <si>
    <t xml:space="preserve"> CAO THỊ THÙY</t>
  </si>
  <si>
    <t>66DCKT20161</t>
  </si>
  <si>
    <t xml:space="preserve"> NGUYỄN THỊ TRÀ</t>
  </si>
  <si>
    <t>66DCKT20159</t>
  </si>
  <si>
    <t xml:space="preserve"> NGHIÊM XUÂN</t>
  </si>
  <si>
    <t>66DCKT20307</t>
  </si>
  <si>
    <t xml:space="preserve"> NGUYỄN THỊ THU</t>
  </si>
  <si>
    <t>66DCKT20244</t>
  </si>
  <si>
    <t>66DCKT20612</t>
  </si>
  <si>
    <t xml:space="preserve"> TRỊNH THỊ THU</t>
  </si>
  <si>
    <t>66DCKT20033</t>
  </si>
  <si>
    <t>66DCKT20604</t>
  </si>
  <si>
    <t>66DCKT20490</t>
  </si>
  <si>
    <t>66DCKT20264</t>
  </si>
  <si>
    <t>66DCKT20514</t>
  </si>
  <si>
    <t>66DCKT20141</t>
  </si>
  <si>
    <t>66DCKT20610</t>
  </si>
  <si>
    <t>66DCKT20240</t>
  </si>
  <si>
    <t>66DCKT20457</t>
  </si>
  <si>
    <t xml:space="preserve"> ĐẶNG THỊ THÙY</t>
  </si>
  <si>
    <t>66DCKT20406</t>
  </si>
  <si>
    <t>66DCKT20319</t>
  </si>
  <si>
    <t>MỸ</t>
  </si>
  <si>
    <t>66DCKT20405</t>
  </si>
  <si>
    <t>66DCKT20252</t>
  </si>
  <si>
    <t xml:space="preserve"> ĐẶNG THỊ</t>
  </si>
  <si>
    <t>NỤ</t>
  </si>
  <si>
    <t>66DCKT20511</t>
  </si>
  <si>
    <t xml:space="preserve"> HOÀNG KIỀU</t>
  </si>
  <si>
    <t>NGA</t>
  </si>
  <si>
    <t>66DCKT20182</t>
  </si>
  <si>
    <t>66DCKT20568</t>
  </si>
  <si>
    <t>NHUNG</t>
  </si>
  <si>
    <t>66DCKT20273</t>
  </si>
  <si>
    <t>NHƯ</t>
  </si>
  <si>
    <t>66DCKT20202</t>
  </si>
  <si>
    <t xml:space="preserve"> KIM THỊ</t>
  </si>
  <si>
    <t>OANH</t>
  </si>
  <si>
    <t>66DCKT20006</t>
  </si>
  <si>
    <t xml:space="preserve"> NGUYỄN THỊ KIM</t>
  </si>
  <si>
    <t>66DCKT20392</t>
  </si>
  <si>
    <t xml:space="preserve"> TRẦN YẾN</t>
  </si>
  <si>
    <t>66DCKT20176</t>
  </si>
  <si>
    <t xml:space="preserve"> VÕ THỊ LAN</t>
  </si>
  <si>
    <t>66DCKT20382</t>
  </si>
  <si>
    <t>66DCKT20390</t>
  </si>
  <si>
    <t xml:space="preserve"> VŨ THỊ</t>
  </si>
  <si>
    <t>66DCKT20601</t>
  </si>
  <si>
    <t xml:space="preserve"> NGUYỄN HƯƠNG</t>
  </si>
  <si>
    <t>66DCKT20549</t>
  </si>
  <si>
    <t>66DCKT20561</t>
  </si>
  <si>
    <t xml:space="preserve"> TRẦN THÚY</t>
  </si>
  <si>
    <t>66DCKT20336</t>
  </si>
  <si>
    <t>QUY</t>
  </si>
  <si>
    <t>66DCKT20228</t>
  </si>
  <si>
    <t>66DCKT20608</t>
  </si>
  <si>
    <t>SIM</t>
  </si>
  <si>
    <t>66DCKT20448</t>
  </si>
  <si>
    <t>66DCKT20094</t>
  </si>
  <si>
    <t xml:space="preserve"> ĐÀO THỊ</t>
  </si>
  <si>
    <t>THÊU</t>
  </si>
  <si>
    <t>66DCKT20413</t>
  </si>
  <si>
    <t>THẮM</t>
  </si>
  <si>
    <t>66DCKT20056</t>
  </si>
  <si>
    <t>66DCKT20575</t>
  </si>
  <si>
    <t>66DCKT20330</t>
  </si>
  <si>
    <t>THU</t>
  </si>
  <si>
    <t>66DCKT20204</t>
  </si>
  <si>
    <t xml:space="preserve"> NGUYỄN THỊ HOÀI</t>
  </si>
  <si>
    <t>66DCKT20419</t>
  </si>
  <si>
    <t xml:space="preserve"> ĐỖ ANH</t>
  </si>
  <si>
    <t>THƯ</t>
  </si>
  <si>
    <t>66DCKT20046</t>
  </si>
  <si>
    <t xml:space="preserve"> ĐINH THANH</t>
  </si>
  <si>
    <t>66DCKT20037</t>
  </si>
  <si>
    <t>66DCKT20520</t>
  </si>
  <si>
    <t>TƯƠI</t>
  </si>
  <si>
    <t>66DCKT20344</t>
  </si>
  <si>
    <t>66DCKT20711</t>
  </si>
  <si>
    <t xml:space="preserve"> PHAN THỊ THÙY</t>
  </si>
  <si>
    <t>66DCKT22</t>
  </si>
  <si>
    <t>66DCKT20843</t>
  </si>
  <si>
    <t>66DCKT20901</t>
  </si>
  <si>
    <t xml:space="preserve"> NGUYỄN THỊ VÂN</t>
  </si>
  <si>
    <t>66DCKT20633</t>
  </si>
  <si>
    <t xml:space="preserve"> TRẦN THỊ LAN</t>
  </si>
  <si>
    <t>66DCKT20772</t>
  </si>
  <si>
    <t>66DCKT20679</t>
  </si>
  <si>
    <t>CHÂM</t>
  </si>
  <si>
    <t>66DCKT21228</t>
  </si>
  <si>
    <t xml:space="preserve"> PHẠM LINH</t>
  </si>
  <si>
    <t>66DCKT21009</t>
  </si>
  <si>
    <t xml:space="preserve"> HOÀNG THỊ</t>
  </si>
  <si>
    <t>66DCKT21143</t>
  </si>
  <si>
    <t xml:space="preserve"> ĐOÀN THỊ</t>
  </si>
  <si>
    <t>DIÊN</t>
  </si>
  <si>
    <t>66DCKT21211</t>
  </si>
  <si>
    <t xml:space="preserve"> NGUYỄN THÙY</t>
  </si>
  <si>
    <t>66DCKT20949</t>
  </si>
  <si>
    <t xml:space="preserve"> NGUYỄN THỊ HỒNG</t>
  </si>
  <si>
    <t>66DCKT21180</t>
  </si>
  <si>
    <t xml:space="preserve"> THÁI THỊ THÙY</t>
  </si>
  <si>
    <t>66DCKT20762</t>
  </si>
  <si>
    <t>66DCKT21212</t>
  </si>
  <si>
    <t>66DCKT21209</t>
  </si>
  <si>
    <t xml:space="preserve"> BÙI THỊ CẨM</t>
  </si>
  <si>
    <t>66DCKT20710</t>
  </si>
  <si>
    <t>66DCKT20822</t>
  </si>
  <si>
    <t xml:space="preserve"> NGUYỄN THỊ MINH</t>
  </si>
  <si>
    <t>66DCKT23064</t>
  </si>
  <si>
    <t>66DCKT20812</t>
  </si>
  <si>
    <t>66DCKT20792</t>
  </si>
  <si>
    <t xml:space="preserve"> TRẦN THỊ MINH</t>
  </si>
  <si>
    <t>66DCKT20940</t>
  </si>
  <si>
    <t>66DCKT20990</t>
  </si>
  <si>
    <t>66DCKT21128</t>
  </si>
  <si>
    <t xml:space="preserve"> PHẠM THỊ THUÝ</t>
  </si>
  <si>
    <t>66DCKT20861</t>
  </si>
  <si>
    <t xml:space="preserve"> LÝ ĐỨC</t>
  </si>
  <si>
    <t>66DCKT20863</t>
  </si>
  <si>
    <t>66DCKT20648</t>
  </si>
  <si>
    <t>66DCKT20724</t>
  </si>
  <si>
    <t>66DCKT21207</t>
  </si>
  <si>
    <t xml:space="preserve"> VŨ THỊ PHƯƠNG</t>
  </si>
  <si>
    <t>66DCKT20727</t>
  </si>
  <si>
    <t>66DCKT20747</t>
  </si>
  <si>
    <t xml:space="preserve"> PHÙNG MINH</t>
  </si>
  <si>
    <t>66DCKT20921</t>
  </si>
  <si>
    <t>66DCKT21051</t>
  </si>
  <si>
    <t>66DCKT20851</t>
  </si>
  <si>
    <t>66DCKT23017</t>
  </si>
  <si>
    <t>66DCKT20867</t>
  </si>
  <si>
    <t>66DCKT21199</t>
  </si>
  <si>
    <t>66DCKT21069</t>
  </si>
  <si>
    <t>66DCKT20981</t>
  </si>
  <si>
    <t xml:space="preserve"> PHAN HỒNG</t>
  </si>
  <si>
    <t>66DCKT20860</t>
  </si>
  <si>
    <t>PHIN</t>
  </si>
  <si>
    <t>66DCKT20961</t>
  </si>
  <si>
    <t>66DCKT20833</t>
  </si>
  <si>
    <t xml:space="preserve"> HOÀNG HÀ</t>
  </si>
  <si>
    <t>66DCKT20645</t>
  </si>
  <si>
    <t>66DCKT21105</t>
  </si>
  <si>
    <t xml:space="preserve"> TRẦN THỊ NHƯ</t>
  </si>
  <si>
    <t>66DCKT21064</t>
  </si>
  <si>
    <t>66DCKT21173</t>
  </si>
  <si>
    <t>66DCKT20705</t>
  </si>
  <si>
    <t>66DCKT21186</t>
  </si>
  <si>
    <t>66DCKT20712</t>
  </si>
  <si>
    <t>66DCKT21202</t>
  </si>
  <si>
    <t xml:space="preserve"> VŨ THU</t>
  </si>
  <si>
    <t>66DCKT21150</t>
  </si>
  <si>
    <t>66DCKT21825</t>
  </si>
  <si>
    <t xml:space="preserve"> MAI HUYỀN</t>
  </si>
  <si>
    <t>66DCKT20932</t>
  </si>
  <si>
    <t xml:space="preserve"> NGÔ THỊ THUỲ</t>
  </si>
  <si>
    <t>66DCKT20823</t>
  </si>
  <si>
    <t xml:space="preserve"> NGUYỄN QUỲNH</t>
  </si>
  <si>
    <t>66DCKT20728</t>
  </si>
  <si>
    <t>66DCKT20853</t>
  </si>
  <si>
    <t>66DCKT20738</t>
  </si>
  <si>
    <t>66DCKT20814</t>
  </si>
  <si>
    <t>66DCKT21189</t>
  </si>
  <si>
    <t>66DCKT21142</t>
  </si>
  <si>
    <t>YÊN</t>
  </si>
  <si>
    <t>66DCKT21293</t>
  </si>
  <si>
    <t>66DCKT23</t>
  </si>
  <si>
    <t>66DCKT21286</t>
  </si>
  <si>
    <t>66DCKT21606</t>
  </si>
  <si>
    <t xml:space="preserve"> KIỀU ĐỨC</t>
  </si>
  <si>
    <t>66DCKT21578</t>
  </si>
  <si>
    <t xml:space="preserve"> NGUYỄN THỊ LỆ</t>
  </si>
  <si>
    <t>66DCKT21339</t>
  </si>
  <si>
    <t>66DCKT21274</t>
  </si>
  <si>
    <t>66DCKT21393</t>
  </si>
  <si>
    <t>DIỆP</t>
  </si>
  <si>
    <t>66DCKT21315</t>
  </si>
  <si>
    <t>66DCKT21349</t>
  </si>
  <si>
    <t>66DCKT21239</t>
  </si>
  <si>
    <t>66DCKT21255</t>
  </si>
  <si>
    <t>66DCKT21603</t>
  </si>
  <si>
    <t xml:space="preserve"> VŨ THUỲ</t>
  </si>
  <si>
    <t>66DCKT21343</t>
  </si>
  <si>
    <t>66DCKT21268</t>
  </si>
  <si>
    <t xml:space="preserve"> NGUYỄN THỊ HÀ</t>
  </si>
  <si>
    <t>66DCKT21359</t>
  </si>
  <si>
    <t xml:space="preserve"> PHẠM THÙY</t>
  </si>
  <si>
    <t>66DCKT21387</t>
  </si>
  <si>
    <t>66DCKT21502</t>
  </si>
  <si>
    <t>66DCKT21376</t>
  </si>
  <si>
    <t xml:space="preserve"> TRƯƠNG MINH</t>
  </si>
  <si>
    <t>66DCKT21404</t>
  </si>
  <si>
    <t>66DCKT21283</t>
  </si>
  <si>
    <t>66DCKT21290</t>
  </si>
  <si>
    <t xml:space="preserve"> BÙI MỸ</t>
  </si>
  <si>
    <t>66DCKT21568</t>
  </si>
  <si>
    <t>66DCKT21318</t>
  </si>
  <si>
    <t xml:space="preserve"> TRIỆU THU</t>
  </si>
  <si>
    <t>66DCKT21574</t>
  </si>
  <si>
    <t>66DCKT21549</t>
  </si>
  <si>
    <t xml:space="preserve"> MAI PHƯƠNG</t>
  </si>
  <si>
    <t>66DCKT21564</t>
  </si>
  <si>
    <t>66DCKT21499</t>
  </si>
  <si>
    <t xml:space="preserve"> BÙI THỊ THU</t>
  </si>
  <si>
    <t>66DCKT21270</t>
  </si>
  <si>
    <t>65DCKT22877</t>
  </si>
  <si>
    <t>66DCKT21248</t>
  </si>
  <si>
    <t>66DCKT21681</t>
  </si>
  <si>
    <t>66DCKT21275</t>
  </si>
  <si>
    <t xml:space="preserve"> PHẠM THỊ MAI</t>
  </si>
  <si>
    <t>66DCKT21246</t>
  </si>
  <si>
    <t>66DCKT21614</t>
  </si>
  <si>
    <t xml:space="preserve"> HÀ THỊ HỒNG</t>
  </si>
  <si>
    <t>66DCKT21303</t>
  </si>
  <si>
    <t>LÝ</t>
  </si>
  <si>
    <t>66DCKT21594</t>
  </si>
  <si>
    <t>66DCKT21636</t>
  </si>
  <si>
    <t>66DCKT21412</t>
  </si>
  <si>
    <t>MƠ</t>
  </si>
  <si>
    <t>66DCKT21449</t>
  </si>
  <si>
    <t xml:space="preserve"> NGUYỄN LÊ HÀ</t>
  </si>
  <si>
    <t>MY</t>
  </si>
  <si>
    <t>66DCKT21411</t>
  </si>
  <si>
    <t>66DCKT21277</t>
  </si>
  <si>
    <t xml:space="preserve"> VŨ HẠNH</t>
  </si>
  <si>
    <t>66DCKT21308</t>
  </si>
  <si>
    <t>66DCKT21279</t>
  </si>
  <si>
    <t xml:space="preserve"> BÙI THỊ MAI</t>
  </si>
  <si>
    <t>66DCKT21408</t>
  </si>
  <si>
    <t>NGUYỆT</t>
  </si>
  <si>
    <t>66DCKT21392</t>
  </si>
  <si>
    <t xml:space="preserve"> LÊ THỊ HỒNG</t>
  </si>
  <si>
    <t>66DCKT21236</t>
  </si>
  <si>
    <t>66DCKT21592</t>
  </si>
  <si>
    <t xml:space="preserve"> HOÀNG THỊ MINH</t>
  </si>
  <si>
    <t>SINH</t>
  </si>
  <si>
    <t>66DCKT21320</t>
  </si>
  <si>
    <t>66DCKT21474</t>
  </si>
  <si>
    <t>66DCKT21401</t>
  </si>
  <si>
    <t>66DCKT21557</t>
  </si>
  <si>
    <t xml:space="preserve"> TRẦN THỊ THU</t>
  </si>
  <si>
    <t>66DCKT21365</t>
  </si>
  <si>
    <t>66DCKT21625</t>
  </si>
  <si>
    <t>66DCKT21468</t>
  </si>
  <si>
    <t>66DCKT21576</t>
  </si>
  <si>
    <t xml:space="preserve"> TRẦN THU</t>
  </si>
  <si>
    <t>66DCKT21326</t>
  </si>
  <si>
    <t xml:space="preserve"> NGÔ HÀ THỦY</t>
  </si>
  <si>
    <t>TIÊN</t>
  </si>
  <si>
    <t>66DCKT21364</t>
  </si>
  <si>
    <t xml:space="preserve"> ĐOÀN THỊ HUYỀN</t>
  </si>
  <si>
    <t>66DCKT21536</t>
  </si>
  <si>
    <t xml:space="preserve"> PHẠM THỊ TÚ</t>
  </si>
  <si>
    <t>UYÊN</t>
  </si>
  <si>
    <t>66DCKT21635</t>
  </si>
  <si>
    <t xml:space="preserve"> NGUYỄN THỊ THẢO</t>
  </si>
  <si>
    <t>66DCKT21585</t>
  </si>
  <si>
    <t xml:space="preserve"> LÊ HẢI</t>
  </si>
  <si>
    <t>66DCKT21734</t>
  </si>
  <si>
    <t xml:space="preserve"> ĐẶNG THỊ NGỌC</t>
  </si>
  <si>
    <t>66DCKT24</t>
  </si>
  <si>
    <t>66DCKT21643</t>
  </si>
  <si>
    <t xml:space="preserve"> NGUYỄN PHƯƠNG</t>
  </si>
  <si>
    <t>66DCKT21888</t>
  </si>
  <si>
    <t>66DCKT21874</t>
  </si>
  <si>
    <t>66DCKT21750</t>
  </si>
  <si>
    <t xml:space="preserve"> TẠ HƯNG</t>
  </si>
  <si>
    <t>66DCKT21657</t>
  </si>
  <si>
    <t xml:space="preserve"> VŨ THỊ VÂN</t>
  </si>
  <si>
    <t>66DCKT21907</t>
  </si>
  <si>
    <t>66DCKT21846</t>
  </si>
  <si>
    <t>66DCKT21649</t>
  </si>
  <si>
    <t>DIỄM</t>
  </si>
  <si>
    <t>66DCKT21936</t>
  </si>
  <si>
    <t>66DCKT22003</t>
  </si>
  <si>
    <t>66DCKT21838</t>
  </si>
  <si>
    <t>GẤM</t>
  </si>
  <si>
    <t>66DCKT22090</t>
  </si>
  <si>
    <t xml:space="preserve"> LƯƠNG THANH</t>
  </si>
  <si>
    <t>66DCKT22068</t>
  </si>
  <si>
    <t>66DCKT21908</t>
  </si>
  <si>
    <t>66DCKT22038</t>
  </si>
  <si>
    <t>66DCKT21867</t>
  </si>
  <si>
    <t>66DCKT21904</t>
  </si>
  <si>
    <t>66DCKT22012</t>
  </si>
  <si>
    <t>66DCKT21692</t>
  </si>
  <si>
    <t>66DCKT22041</t>
  </si>
  <si>
    <t>66DCKT22105</t>
  </si>
  <si>
    <t>66DCKT22070</t>
  </si>
  <si>
    <t>HƯỜNG</t>
  </si>
  <si>
    <t>66DCKT23110</t>
  </si>
  <si>
    <t>66DCKT22055</t>
  </si>
  <si>
    <t xml:space="preserve"> DƯƠNG THỊ THU</t>
  </si>
  <si>
    <t>LIÊN</t>
  </si>
  <si>
    <t>66DCKT21969</t>
  </si>
  <si>
    <t xml:space="preserve"> VŨ THỊ KHÁNH</t>
  </si>
  <si>
    <t>66DCKT21986</t>
  </si>
  <si>
    <t xml:space="preserve"> NGUYỄN THỊ XUÂN</t>
  </si>
  <si>
    <t>66DCKT21701</t>
  </si>
  <si>
    <t>66DCKT22039</t>
  </si>
  <si>
    <t>66DCKT21941</t>
  </si>
  <si>
    <t xml:space="preserve"> NGUYỄN THỊ ÁNH</t>
  </si>
  <si>
    <t>66DCKT21755</t>
  </si>
  <si>
    <t>66DCKT22033</t>
  </si>
  <si>
    <t>66DCKT23073</t>
  </si>
  <si>
    <t>66DCKT21814</t>
  </si>
  <si>
    <t>66DCKT21648</t>
  </si>
  <si>
    <t>66DCKT21918</t>
  </si>
  <si>
    <t>66DCKT21839</t>
  </si>
  <si>
    <t>66DCKT21711</t>
  </si>
  <si>
    <t>66DCKT22049</t>
  </si>
  <si>
    <t xml:space="preserve"> NGUYỄN THỊ TÚ</t>
  </si>
  <si>
    <t>66DCKT21832</t>
  </si>
  <si>
    <t xml:space="preserve"> NGUYỄN VÂN</t>
  </si>
  <si>
    <t>66DCKT21924</t>
  </si>
  <si>
    <t>66DCKT21977</t>
  </si>
  <si>
    <t xml:space="preserve"> LÊ THỊ PHƯƠNG</t>
  </si>
  <si>
    <t>66DCKT22048</t>
  </si>
  <si>
    <t>66DCKT22113</t>
  </si>
  <si>
    <t xml:space="preserve"> LƯƠNG THẠCH</t>
  </si>
  <si>
    <t>66DCKT21659</t>
  </si>
  <si>
    <t>66DCKT21984</t>
  </si>
  <si>
    <t>66DCKT22015</t>
  </si>
  <si>
    <t xml:space="preserve"> VŨ THỊ THANH</t>
  </si>
  <si>
    <t>THUỶ</t>
  </si>
  <si>
    <t>66DCKT22035</t>
  </si>
  <si>
    <t>66DCKT21835</t>
  </si>
  <si>
    <t>66DCKT22001</t>
  </si>
  <si>
    <t xml:space="preserve"> PHẠM CHIỀU</t>
  </si>
  <si>
    <t>66DCKT22000</t>
  </si>
  <si>
    <t xml:space="preserve"> CAO THỊ NGỌC</t>
  </si>
  <si>
    <t>66DCKT21768</t>
  </si>
  <si>
    <t xml:space="preserve"> DƯƠNG THỊ HÀ</t>
  </si>
  <si>
    <t>66DCKT21647</t>
  </si>
  <si>
    <t>66DCKT22210</t>
  </si>
  <si>
    <t xml:space="preserve"> ĐINH THỊ PHƯƠNG</t>
  </si>
  <si>
    <t>66DCKT25</t>
  </si>
  <si>
    <t>66DCKT22340</t>
  </si>
  <si>
    <t>66DCKT22133</t>
  </si>
  <si>
    <t>66DCKT22421</t>
  </si>
  <si>
    <t>66DCKT22377</t>
  </si>
  <si>
    <t xml:space="preserve"> CHU THỊ HỒNG</t>
  </si>
  <si>
    <t>66DCKT22240</t>
  </si>
  <si>
    <t xml:space="preserve"> PHẠM THỊ PHƯƠNG</t>
  </si>
  <si>
    <t>66DCKT22356</t>
  </si>
  <si>
    <t xml:space="preserve"> VŨ THỊ HỒNG</t>
  </si>
  <si>
    <t>CÚC</t>
  </si>
  <si>
    <t>66DCKT23022</t>
  </si>
  <si>
    <t>66DCKT22359</t>
  </si>
  <si>
    <t xml:space="preserve"> NÔNG BẰNG</t>
  </si>
  <si>
    <t>66DCKT22324</t>
  </si>
  <si>
    <t>66DCKT22322</t>
  </si>
  <si>
    <t xml:space="preserve"> ĐỖ THỊ THÚY</t>
  </si>
  <si>
    <t>66DCKT22365</t>
  </si>
  <si>
    <t>66DCKT22125</t>
  </si>
  <si>
    <t>66DCKT22191</t>
  </si>
  <si>
    <t xml:space="preserve"> LÊ THU</t>
  </si>
  <si>
    <t>66DCKT22180</t>
  </si>
  <si>
    <t>66DCKT22278</t>
  </si>
  <si>
    <t>66DCKT22431</t>
  </si>
  <si>
    <t xml:space="preserve"> BÙI THỊ HỒNG</t>
  </si>
  <si>
    <t>66DCKT22251</t>
  </si>
  <si>
    <t>66DCKT22182</t>
  </si>
  <si>
    <t>66DCKT22326</t>
  </si>
  <si>
    <t>66DCKT22261</t>
  </si>
  <si>
    <t>66DCKT22184</t>
  </si>
  <si>
    <t xml:space="preserve"> LƯƠNG THÚY</t>
  </si>
  <si>
    <t>66DCKT22394</t>
  </si>
  <si>
    <t xml:space="preserve"> BÙI THỊ LAN</t>
  </si>
  <si>
    <t>66DCKT22230</t>
  </si>
  <si>
    <t>66DCKT22233</t>
  </si>
  <si>
    <t xml:space="preserve"> ĐINH MINH</t>
  </si>
  <si>
    <t>66DCKT22168</t>
  </si>
  <si>
    <t>LỤA</t>
  </si>
  <si>
    <t>66DCKT22246</t>
  </si>
  <si>
    <t xml:space="preserve"> HÀ THỊ</t>
  </si>
  <si>
    <t>66DCKT22245</t>
  </si>
  <si>
    <t>66DCKT22363</t>
  </si>
  <si>
    <t xml:space="preserve"> TRƯƠNG THỊ MỸ</t>
  </si>
  <si>
    <t>66DCKT22424</t>
  </si>
  <si>
    <t>66DCKT22348</t>
  </si>
  <si>
    <t>66DCKT22163</t>
  </si>
  <si>
    <t>66DCKT22375</t>
  </si>
  <si>
    <t>66DCKT22388</t>
  </si>
  <si>
    <t xml:space="preserve"> PHẠM THỊ MINH</t>
  </si>
  <si>
    <t>66DCKT22285</t>
  </si>
  <si>
    <t>66DCKT22307</t>
  </si>
  <si>
    <t>NHÀN</t>
  </si>
  <si>
    <t>66DCKT22342</t>
  </si>
  <si>
    <t>66DCKT22143</t>
  </si>
  <si>
    <t>66DCKT22179</t>
  </si>
  <si>
    <t xml:space="preserve"> LÊ THỊ TUYẾT</t>
  </si>
  <si>
    <t>66DCKT23075</t>
  </si>
  <si>
    <t>66DCKT22181</t>
  </si>
  <si>
    <t xml:space="preserve"> VŨ THỊ NHƯ</t>
  </si>
  <si>
    <t>66DCKT22175</t>
  </si>
  <si>
    <t>66DCKT22153</t>
  </si>
  <si>
    <t>THOA</t>
  </si>
  <si>
    <t>66DCKT22328</t>
  </si>
  <si>
    <t>66DCKT22167</t>
  </si>
  <si>
    <t xml:space="preserve"> NGUYỄN BÍCH</t>
  </si>
  <si>
    <t>66DCKT22248</t>
  </si>
  <si>
    <t>66DCKT22317</t>
  </si>
  <si>
    <t>66DCKT22358</t>
  </si>
  <si>
    <t>66DCKT22351</t>
  </si>
  <si>
    <t>66DCKT22156</t>
  </si>
  <si>
    <t>66DCKT22422</t>
  </si>
  <si>
    <t>66DCKT22190</t>
  </si>
  <si>
    <t xml:space="preserve"> NGÔ THỊ THỦY</t>
  </si>
  <si>
    <t>66DCKT22371</t>
  </si>
  <si>
    <t>66DCKT22332</t>
  </si>
  <si>
    <t>66DCKT22354</t>
  </si>
  <si>
    <t>66DCKT22311</t>
  </si>
  <si>
    <t>66DCKT22158</t>
  </si>
  <si>
    <t xml:space="preserve"> LÊ THỊ ANH</t>
  </si>
  <si>
    <t>66DCKT22272</t>
  </si>
  <si>
    <t>66DCKT22738</t>
  </si>
  <si>
    <t xml:space="preserve"> HOÀNG THỊ NHƯ</t>
  </si>
  <si>
    <t>66DCKT26</t>
  </si>
  <si>
    <t>66DCKT22841</t>
  </si>
  <si>
    <t>66DCKT22459</t>
  </si>
  <si>
    <t xml:space="preserve"> LÊ VÂN</t>
  </si>
  <si>
    <t>66DCKT22803</t>
  </si>
  <si>
    <t>66DCKT22790</t>
  </si>
  <si>
    <t xml:space="preserve"> PHẠM VÂN</t>
  </si>
  <si>
    <t>66DCKT22704</t>
  </si>
  <si>
    <t xml:space="preserve"> TRẦN THỊ NGỌC</t>
  </si>
  <si>
    <t>66DCKT22607</t>
  </si>
  <si>
    <t xml:space="preserve"> PHẠM THỊ LỆ</t>
  </si>
  <si>
    <t>66DCKT22595</t>
  </si>
  <si>
    <t>DỊU</t>
  </si>
  <si>
    <t>66DCKT22614</t>
  </si>
  <si>
    <t>66DCKT22542</t>
  </si>
  <si>
    <t>66DCKT22484</t>
  </si>
  <si>
    <t xml:space="preserve"> BÙI THỊ CHÀ</t>
  </si>
  <si>
    <t>66DCKT22606</t>
  </si>
  <si>
    <t xml:space="preserve"> NGÔ THỊ THU</t>
  </si>
  <si>
    <t>66DCKT22802</t>
  </si>
  <si>
    <t xml:space="preserve"> ĐẶNG THU</t>
  </si>
  <si>
    <t>66DCKT22616</t>
  </si>
  <si>
    <t>66DCKT22622</t>
  </si>
  <si>
    <t xml:space="preserve"> PHÙNG THỊ THU</t>
  </si>
  <si>
    <t>66DCKT22856</t>
  </si>
  <si>
    <t xml:space="preserve"> DƯƠNG THỊ QUỲNH</t>
  </si>
  <si>
    <t>66DCKT22520</t>
  </si>
  <si>
    <t xml:space="preserve"> DƯƠNG THỊ THANH</t>
  </si>
  <si>
    <t>66DCKT22644</t>
  </si>
  <si>
    <t>66DCKT22735</t>
  </si>
  <si>
    <t>66DCKT22500</t>
  </si>
  <si>
    <t xml:space="preserve"> ĐOÀN THỊ THÚY</t>
  </si>
  <si>
    <t>66DCKT22552</t>
  </si>
  <si>
    <t>66DCKT22708</t>
  </si>
  <si>
    <t xml:space="preserve"> NGUYỄN THỊ NHẬT</t>
  </si>
  <si>
    <t>66DCKT22599</t>
  </si>
  <si>
    <t>66DCKT22605</t>
  </si>
  <si>
    <t>66DCKT22475</t>
  </si>
  <si>
    <t xml:space="preserve"> BÙI GIAO</t>
  </si>
  <si>
    <t>66DCKT22709</t>
  </si>
  <si>
    <t>66DCKT22483</t>
  </si>
  <si>
    <t xml:space="preserve"> PHẠM THỊ KHÁNH</t>
  </si>
  <si>
    <t>66DCKT22749</t>
  </si>
  <si>
    <t>66DCKT22741</t>
  </si>
  <si>
    <t>66DCKT22621</t>
  </si>
  <si>
    <t xml:space="preserve"> TẠ THỊ THANH</t>
  </si>
  <si>
    <t>66DCKT22517</t>
  </si>
  <si>
    <t xml:space="preserve"> LẠI THỊ HUYỀN</t>
  </si>
  <si>
    <t>66DCKT22667</t>
  </si>
  <si>
    <t xml:space="preserve"> PHẠM TRÀ</t>
  </si>
  <si>
    <t>66DCKT22567</t>
  </si>
  <si>
    <t xml:space="preserve"> HOÀNG THỊ QUỲNH</t>
  </si>
  <si>
    <t>66DCKT22794</t>
  </si>
  <si>
    <t>66DCKT22550</t>
  </si>
  <si>
    <t xml:space="preserve"> NGUYỄN THỊ HẰNG</t>
  </si>
  <si>
    <t>66DCKT22619</t>
  </si>
  <si>
    <t xml:space="preserve"> NGUYỄN THỊ QUỲNH</t>
  </si>
  <si>
    <t>66DCKT22827</t>
  </si>
  <si>
    <t>66DCKT22460</t>
  </si>
  <si>
    <t>66DCKT22721</t>
  </si>
  <si>
    <t>66DCKT22491</t>
  </si>
  <si>
    <t>QUYÊN</t>
  </si>
  <si>
    <t>66DCKT22676</t>
  </si>
  <si>
    <t>66DCKT22868</t>
  </si>
  <si>
    <t>66DCKT22586</t>
  </si>
  <si>
    <t xml:space="preserve"> TRẦN THỊ HOÀI</t>
  </si>
  <si>
    <t>66DCKT23280</t>
  </si>
  <si>
    <t>66DCKT22463</t>
  </si>
  <si>
    <t>66DCKT22842</t>
  </si>
  <si>
    <t>66DCKT22587</t>
  </si>
  <si>
    <t xml:space="preserve"> VƯƠNG THỊ THU</t>
  </si>
  <si>
    <t>66DCKT22757</t>
  </si>
  <si>
    <t xml:space="preserve"> CAO THỊ</t>
  </si>
  <si>
    <t>66DCKT22672</t>
  </si>
  <si>
    <t xml:space="preserve"> NGUYỄN NGUYÊN</t>
  </si>
  <si>
    <t>66DCKT22505</t>
  </si>
  <si>
    <t xml:space="preserve"> TRẦN THỊ HUYỀN</t>
  </si>
  <si>
    <t>66DCKT22618</t>
  </si>
  <si>
    <t>66DCKT22730</t>
  </si>
  <si>
    <t>66DCKT22733</t>
  </si>
  <si>
    <t xml:space="preserve"> NGHIÊM THỊ</t>
  </si>
  <si>
    <t>66DCKT22834</t>
  </si>
  <si>
    <t>66DCKT22444</t>
  </si>
  <si>
    <t xml:space="preserve"> NGÔ THỊ CẨM</t>
  </si>
  <si>
    <t>66DCKT22446</t>
  </si>
  <si>
    <t xml:space="preserve"> NGUYỄN THỊ HOÀNG</t>
  </si>
  <si>
    <t>66DCKT22908</t>
  </si>
  <si>
    <t xml:space="preserve"> BÙI NGỌC</t>
  </si>
  <si>
    <t>66DCKT27</t>
  </si>
  <si>
    <t>66DCKT22986</t>
  </si>
  <si>
    <t>66DCKT23269</t>
  </si>
  <si>
    <t xml:space="preserve"> NGUYỄN THỊ NGỌC </t>
  </si>
  <si>
    <t>66DCKT23203</t>
  </si>
  <si>
    <t>66DCKT22907</t>
  </si>
  <si>
    <t xml:space="preserve"> TẠ NGỌC</t>
  </si>
  <si>
    <t>66DCKT22940</t>
  </si>
  <si>
    <t xml:space="preserve"> VŨ LAN</t>
  </si>
  <si>
    <t>66DCKT23115</t>
  </si>
  <si>
    <t xml:space="preserve"> PHẠM THỊ NGỌC</t>
  </si>
  <si>
    <t>66DCKT23149</t>
  </si>
  <si>
    <t>66DCKT23192</t>
  </si>
  <si>
    <t>66DCKT22282</t>
  </si>
  <si>
    <t>66DCKT23283</t>
  </si>
  <si>
    <t xml:space="preserve"> MAI THỊ</t>
  </si>
  <si>
    <t>66DCKT22954</t>
  </si>
  <si>
    <t xml:space="preserve"> BÙI HẢI</t>
  </si>
  <si>
    <t>66DCKT23021</t>
  </si>
  <si>
    <t xml:space="preserve"> LÊ THỊ TRÀ</t>
  </si>
  <si>
    <t>66DCKT22967</t>
  </si>
  <si>
    <t>66DCKT22987</t>
  </si>
  <si>
    <t xml:space="preserve"> LÊ THỊ MINH</t>
  </si>
  <si>
    <t>66DCKT23090</t>
  </si>
  <si>
    <t xml:space="preserve"> TRẦN THỊ THÚY</t>
  </si>
  <si>
    <t>66DCKT23019</t>
  </si>
  <si>
    <t>66DCKT23215</t>
  </si>
  <si>
    <t>66DCKT23211</t>
  </si>
  <si>
    <t>66DCKT22876</t>
  </si>
  <si>
    <t xml:space="preserve"> PHẠM THỊ NHẬT</t>
  </si>
  <si>
    <t>66DCKT23243</t>
  </si>
  <si>
    <t>LAM</t>
  </si>
  <si>
    <t>66DCKT23224</t>
  </si>
  <si>
    <t>66DCKT23202</t>
  </si>
  <si>
    <t>LÀNH</t>
  </si>
  <si>
    <t>66DCKT23101</t>
  </si>
  <si>
    <t>66DCKT22935</t>
  </si>
  <si>
    <t>66DCKT23094</t>
  </si>
  <si>
    <t>66DCKT22933</t>
  </si>
  <si>
    <t>66DCKT22991</t>
  </si>
  <si>
    <t>66DCKT23130</t>
  </si>
  <si>
    <t xml:space="preserve"> NGUYỄN THỊ TUYẾT</t>
  </si>
  <si>
    <t>66DCKT22970</t>
  </si>
  <si>
    <t>66DCKT22960</t>
  </si>
  <si>
    <t xml:space="preserve"> ĐẶNG GIA</t>
  </si>
  <si>
    <t>66DCKT23015</t>
  </si>
  <si>
    <t xml:space="preserve"> ĐINH THỊ HỒNG</t>
  </si>
  <si>
    <t>66DCKT23268</t>
  </si>
  <si>
    <t>66DCKT22883</t>
  </si>
  <si>
    <t>66DCKT22974</t>
  </si>
  <si>
    <t>66DCKT23281</t>
  </si>
  <si>
    <t>66DCKT22950</t>
  </si>
  <si>
    <t>66DCKT23198</t>
  </si>
  <si>
    <t>THÍNH</t>
  </si>
  <si>
    <t>66DCKT22999</t>
  </si>
  <si>
    <t xml:space="preserve"> BÙI THỊ PHƯƠNG</t>
  </si>
  <si>
    <t>66DCKT22524</t>
  </si>
  <si>
    <t>THƯỢNG</t>
  </si>
  <si>
    <t>66DCKT22939</t>
  </si>
  <si>
    <t xml:space="preserve"> QUÁCH THỊ</t>
  </si>
  <si>
    <t>66DCKT22912</t>
  </si>
  <si>
    <t>66DCKT22979</t>
  </si>
  <si>
    <t>66DCKT22973</t>
  </si>
  <si>
    <t>66DCKT21994</t>
  </si>
  <si>
    <t>66DCKT23126</t>
  </si>
  <si>
    <t xml:space="preserve"> TRẦN HẢI</t>
  </si>
  <si>
    <t>66DCKX20348</t>
  </si>
  <si>
    <t>ÁI</t>
  </si>
  <si>
    <t>66DCKX21</t>
  </si>
  <si>
    <t>66DCKX20438</t>
  </si>
  <si>
    <t xml:space="preserve"> BÙI DIỆP</t>
  </si>
  <si>
    <t>66DCKX20460</t>
  </si>
  <si>
    <t>66DCKX20209</t>
  </si>
  <si>
    <t>66DCKX20323</t>
  </si>
  <si>
    <t>66DCKX20441</t>
  </si>
  <si>
    <t>66DCKX20156</t>
  </si>
  <si>
    <t>BAN</t>
  </si>
  <si>
    <t>66DCKX20558</t>
  </si>
  <si>
    <t>66DCKX20105</t>
  </si>
  <si>
    <t xml:space="preserve"> TRỊNH</t>
  </si>
  <si>
    <t>66DCKX20417</t>
  </si>
  <si>
    <t>66DCKX20223</t>
  </si>
  <si>
    <t>66DCKX23256</t>
  </si>
  <si>
    <t>66DCKX20317</t>
  </si>
  <si>
    <t>66DCKX20181</t>
  </si>
  <si>
    <t xml:space="preserve"> HUỲNH MINH</t>
  </si>
  <si>
    <t>66DCKX20274</t>
  </si>
  <si>
    <t>66DCKX20249</t>
  </si>
  <si>
    <t>66DCKX20257</t>
  </si>
  <si>
    <t xml:space="preserve"> NGUYỄN THỊ HƯƠNG</t>
  </si>
  <si>
    <t>66DCKX20655</t>
  </si>
  <si>
    <t>66DCKX20636</t>
  </si>
  <si>
    <t>66DCKX20003</t>
  </si>
  <si>
    <t>66DCKX20071</t>
  </si>
  <si>
    <t xml:space="preserve"> ĐẶNG PHƯƠNG</t>
  </si>
  <si>
    <t>66DCKX20692</t>
  </si>
  <si>
    <t xml:space="preserve"> VI BÁ</t>
  </si>
  <si>
    <t>66DCKX20078</t>
  </si>
  <si>
    <t>66DCKX20454</t>
  </si>
  <si>
    <t>66DCKX20126</t>
  </si>
  <si>
    <t xml:space="preserve"> PHẠM THỊ THU</t>
  </si>
  <si>
    <t>66DCKX20386</t>
  </si>
  <si>
    <t>66DCKX20160</t>
  </si>
  <si>
    <t xml:space="preserve"> ĐẶNG NHẬT</t>
  </si>
  <si>
    <t>66DCKX20127</t>
  </si>
  <si>
    <t xml:space="preserve"> VÕ THỊ DIỆU</t>
  </si>
  <si>
    <t>66DCKX20519</t>
  </si>
  <si>
    <t>66DCKX20404</t>
  </si>
  <si>
    <t xml:space="preserve"> LÊ BÌNH</t>
  </si>
  <si>
    <t>66DCKX20029</t>
  </si>
  <si>
    <t>MỪNG</t>
  </si>
  <si>
    <t>66DCKX20373</t>
  </si>
  <si>
    <t>66DCKX20082</t>
  </si>
  <si>
    <t>66DCKX20594</t>
  </si>
  <si>
    <t>66DCKX23229</t>
  </si>
  <si>
    <t xml:space="preserve"> NGUYỄN LAN</t>
  </si>
  <si>
    <t>66DCKX20045</t>
  </si>
  <si>
    <t>66DCKX20597</t>
  </si>
  <si>
    <t xml:space="preserve"> PHẠM THỊ BÍCH</t>
  </si>
  <si>
    <t>66DCKX20083</t>
  </si>
  <si>
    <t xml:space="preserve"> PHẠM THỊ NHƯ</t>
  </si>
  <si>
    <t>66DCKX20542</t>
  </si>
  <si>
    <t>66DCKX20474</t>
  </si>
  <si>
    <t>66DCTN23151</t>
  </si>
  <si>
    <t>66DCKX20463</t>
  </si>
  <si>
    <t xml:space="preserve"> NGUYỄN THỊ KIỀU</t>
  </si>
  <si>
    <t>66DCKX20366</t>
  </si>
  <si>
    <t xml:space="preserve"> ĐẶNG HỒNG</t>
  </si>
  <si>
    <t>66DCKX20725</t>
  </si>
  <si>
    <t>66DCKX20621</t>
  </si>
  <si>
    <t>66DCKX20583</t>
  </si>
  <si>
    <t>66DCKX20226</t>
  </si>
  <si>
    <t xml:space="preserve"> BÙI THỊ MỸ</t>
  </si>
  <si>
    <t>66DCKX20512</t>
  </si>
  <si>
    <t xml:space="preserve"> KHUẤT THỊ MINH</t>
  </si>
  <si>
    <t>66DCKX20625</t>
  </si>
  <si>
    <t>66DCKX20533</t>
  </si>
  <si>
    <t>66DCKX20702</t>
  </si>
  <si>
    <t>SEN</t>
  </si>
  <si>
    <t>66DCKX20650</t>
  </si>
  <si>
    <t>66DCKX20061</t>
  </si>
  <si>
    <t xml:space="preserve"> LÊ SỸ</t>
  </si>
  <si>
    <t>66DCKX20704</t>
  </si>
  <si>
    <t>66DCKX23290</t>
  </si>
  <si>
    <t xml:space="preserve"> ĐÀO THỊ PHƯƠNG </t>
  </si>
  <si>
    <t>66DCKX20332</t>
  </si>
  <si>
    <t>66DCKX20515</t>
  </si>
  <si>
    <t xml:space="preserve"> VŨ PHƯƠNG</t>
  </si>
  <si>
    <t>66DCKX20293</t>
  </si>
  <si>
    <t>66DCKX20238</t>
  </si>
  <si>
    <t>66DCKX20150</t>
  </si>
  <si>
    <t>66DCKX20565</t>
  </si>
  <si>
    <t>66DCKX20687</t>
  </si>
  <si>
    <t>66DCKX20609</t>
  </si>
  <si>
    <t xml:space="preserve"> NGUYỄN THỊ HẢI</t>
  </si>
  <si>
    <t>66DCKX20661</t>
  </si>
  <si>
    <t xml:space="preserve"> NGUYỄN NGHĨA</t>
  </si>
  <si>
    <t>66DCKX21030</t>
  </si>
  <si>
    <t>66DCKX22</t>
  </si>
  <si>
    <t>66DCKX21172</t>
  </si>
  <si>
    <t>66DCKX21503</t>
  </si>
  <si>
    <t>66DCKX20929</t>
  </si>
  <si>
    <t xml:space="preserve"> CAO THỊ HẢI</t>
  </si>
  <si>
    <t>66DCKX21494</t>
  </si>
  <si>
    <t>66DCKX20955</t>
  </si>
  <si>
    <t>CHINH</t>
  </si>
  <si>
    <t>66DCKX20912</t>
  </si>
  <si>
    <t>66DCKX20884</t>
  </si>
  <si>
    <t>66DCKX21170</t>
  </si>
  <si>
    <t>66DCKX21080</t>
  </si>
  <si>
    <t xml:space="preserve"> ĐINH DUY</t>
  </si>
  <si>
    <t>66DCKX23118</t>
  </si>
  <si>
    <t xml:space="preserve"> ĐẬU VĂN</t>
  </si>
  <si>
    <t>66DCKX20767</t>
  </si>
  <si>
    <t>66DCKX20925</t>
  </si>
  <si>
    <t>66DCKX21375</t>
  </si>
  <si>
    <t>66DCKX23249</t>
  </si>
  <si>
    <t>66DCKX23254</t>
  </si>
  <si>
    <t xml:space="preserve"> HOÀNG QUỐC</t>
  </si>
  <si>
    <t>66DCKX21526</t>
  </si>
  <si>
    <t>66DCKX21077</t>
  </si>
  <si>
    <t>66DCKX21382</t>
  </si>
  <si>
    <t>66DCKX21161</t>
  </si>
  <si>
    <t>66DCKX21136</t>
  </si>
  <si>
    <t>66DCKX20854</t>
  </si>
  <si>
    <t>66DCKX21191</t>
  </si>
  <si>
    <t xml:space="preserve"> BÙI ĐÌNH</t>
  </si>
  <si>
    <t>66DCKX21321</t>
  </si>
  <si>
    <t xml:space="preserve"> NGUYỄN BẢO NGỌC</t>
  </si>
  <si>
    <t>66DCKX22236</t>
  </si>
  <si>
    <t>66DCKX20850</t>
  </si>
  <si>
    <t>66DCKX20904</t>
  </si>
  <si>
    <t>66DCKX21422</t>
  </si>
  <si>
    <t xml:space="preserve"> LƯU THỊ HỒNG</t>
  </si>
  <si>
    <t>66DCKX21159</t>
  </si>
  <si>
    <t xml:space="preserve"> PHẠM TRUNG</t>
  </si>
  <si>
    <t>66DCKX20923</t>
  </si>
  <si>
    <t>66DCKX21229</t>
  </si>
  <si>
    <t>66DCKX21164</t>
  </si>
  <si>
    <t xml:space="preserve"> ĐỖ THỊ BẢO</t>
  </si>
  <si>
    <t>66DCKX20845</t>
  </si>
  <si>
    <t>66DCKX20815</t>
  </si>
  <si>
    <t>66DCKX21342</t>
  </si>
  <si>
    <t>66DCKX20741</t>
  </si>
  <si>
    <t>66DCKX20763</t>
  </si>
  <si>
    <t>66DCKX21088</t>
  </si>
  <si>
    <t>NGÁT</t>
  </si>
  <si>
    <t>66DCKX21511</t>
  </si>
  <si>
    <t>66DCKX21219</t>
  </si>
  <si>
    <t xml:space="preserve"> LÊ TÙNG</t>
  </si>
  <si>
    <t>66DCKX21470</t>
  </si>
  <si>
    <t xml:space="preserve"> HOÀNG THỊ CẨM</t>
  </si>
  <si>
    <t>66DCKX21250</t>
  </si>
  <si>
    <t>66DCKX21435</t>
  </si>
  <si>
    <t>66DCKX21421</t>
  </si>
  <si>
    <t>66DCKX20918</t>
  </si>
  <si>
    <t xml:space="preserve"> TRẦN HỒNG</t>
  </si>
  <si>
    <t>66DCKX20808</t>
  </si>
  <si>
    <t>66DCKX20944</t>
  </si>
  <si>
    <t>66DCKX21112</t>
  </si>
  <si>
    <t xml:space="preserve"> TRẦN THỊ THANH</t>
  </si>
  <si>
    <t>66DCKX21282</t>
  </si>
  <si>
    <t>66DCKX20963</t>
  </si>
  <si>
    <t>66DCKX21497</t>
  </si>
  <si>
    <t>66DCKX21057</t>
  </si>
  <si>
    <t xml:space="preserve"> KHUẤT THỊ</t>
  </si>
  <si>
    <t>66DCKX21082</t>
  </si>
  <si>
    <t>66DCKX21430</t>
  </si>
  <si>
    <t xml:space="preserve"> BÙI THU</t>
  </si>
  <si>
    <t>66DCKX21261</t>
  </si>
  <si>
    <t>66DCKX21007</t>
  </si>
  <si>
    <t>TÍN</t>
  </si>
  <si>
    <t>66DCKX21452</t>
  </si>
  <si>
    <t>66DCKX21049</t>
  </si>
  <si>
    <t xml:space="preserve"> KIỀU HÀ</t>
  </si>
  <si>
    <t>66DCKX21322</t>
  </si>
  <si>
    <t xml:space="preserve"> LƯƠNG QUỲNH</t>
  </si>
  <si>
    <t>66DCKX20789</t>
  </si>
  <si>
    <t>66DCKX21068</t>
  </si>
  <si>
    <t xml:space="preserve"> PHAN KHÁNH</t>
  </si>
  <si>
    <t>66DCKX21001</t>
  </si>
  <si>
    <t xml:space="preserve"> ĐỖ THANH</t>
  </si>
  <si>
    <t>66DCKX21464</t>
  </si>
  <si>
    <t xml:space="preserve"> LÊ NHẬT</t>
  </si>
  <si>
    <t>66DCKX21683</t>
  </si>
  <si>
    <t xml:space="preserve"> NGUYỄN BÁ NAM</t>
  </si>
  <si>
    <t>66DCKX23</t>
  </si>
  <si>
    <t>66DCKX21653</t>
  </si>
  <si>
    <t>66DCKX21760</t>
  </si>
  <si>
    <t xml:space="preserve"> NGUYỄN THỊ LAN</t>
  </si>
  <si>
    <t>66DCKX21543</t>
  </si>
  <si>
    <t>66DCKX21751</t>
  </si>
  <si>
    <t xml:space="preserve"> TRẦN THỊ MAI</t>
  </si>
  <si>
    <t>66DCKX22114</t>
  </si>
  <si>
    <t xml:space="preserve"> ĐÀO THỊ KIỀU</t>
  </si>
  <si>
    <t>66DCKX23011</t>
  </si>
  <si>
    <t>66DCKX21806</t>
  </si>
  <si>
    <t xml:space="preserve"> NGUYỄN NHƯ TÙNG</t>
  </si>
  <si>
    <t>66DCKX21702</t>
  </si>
  <si>
    <t>66DCKX22320</t>
  </si>
  <si>
    <t>66DCKX21822</t>
  </si>
  <si>
    <t>ĐƯỢM</t>
  </si>
  <si>
    <t>66DCKX21811</t>
  </si>
  <si>
    <t>66DCKX22283</t>
  </si>
  <si>
    <t>66DCKX22044</t>
  </si>
  <si>
    <t>66DCKX21573</t>
  </si>
  <si>
    <t>66DCKX22331</t>
  </si>
  <si>
    <t xml:space="preserve"> VŨ THỊ MỸ</t>
  </si>
  <si>
    <t>66DCKX21769</t>
  </si>
  <si>
    <t>66DCKX22202</t>
  </si>
  <si>
    <t>HOẰNG</t>
  </si>
  <si>
    <t>66DCKX21925</t>
  </si>
  <si>
    <t>66DCKX23147</t>
  </si>
  <si>
    <t>66DCKX21876</t>
  </si>
  <si>
    <t>66DCKX21748</t>
  </si>
  <si>
    <t>66DCKX22390</t>
  </si>
  <si>
    <t>66DCKX22172</t>
  </si>
  <si>
    <t>66DCKX21644</t>
  </si>
  <si>
    <t xml:space="preserve"> TRIỆU NGỌC</t>
  </si>
  <si>
    <t>66DCKX21861</t>
  </si>
  <si>
    <t xml:space="preserve"> ĐỖ VŨ HOÀNG</t>
  </si>
  <si>
    <t>66DCKX22164</t>
  </si>
  <si>
    <t xml:space="preserve"> NGUYỄN THỊ VI</t>
  </si>
  <si>
    <t>NA</t>
  </si>
  <si>
    <t>66DCKX22060</t>
  </si>
  <si>
    <t xml:space="preserve"> ĐINH THỊ GIANG</t>
  </si>
  <si>
    <t>66DCKX21887</t>
  </si>
  <si>
    <t>66DCKX22204</t>
  </si>
  <si>
    <t>66DCKX21849</t>
  </si>
  <si>
    <t xml:space="preserve"> VŨ MẠNH</t>
  </si>
  <si>
    <t>66DCKX22364</t>
  </si>
  <si>
    <t xml:space="preserve"> ĐỖ NHẬT</t>
  </si>
  <si>
    <t>66DCKX23246</t>
  </si>
  <si>
    <t>66DCKX22174</t>
  </si>
  <si>
    <t>66DCKX21789</t>
  </si>
  <si>
    <t xml:space="preserve"> NGUYỄN ĐÔ</t>
  </si>
  <si>
    <t>66DCKX21724</t>
  </si>
  <si>
    <t>66DCKX22019</t>
  </si>
  <si>
    <t xml:space="preserve"> ĐOÀN QUỐC</t>
  </si>
  <si>
    <t>66DCKX21547</t>
  </si>
  <si>
    <t>66DCKX21958</t>
  </si>
  <si>
    <t xml:space="preserve"> BÙI PHƯƠNG</t>
  </si>
  <si>
    <t>66DCKX22265</t>
  </si>
  <si>
    <t>66DCKX22051</t>
  </si>
  <si>
    <t xml:space="preserve"> NGUYỄN DIỆU</t>
  </si>
  <si>
    <t>66DCKX21987</t>
  </si>
  <si>
    <t>66DCKX22201</t>
  </si>
  <si>
    <t>66DCKX21949</t>
  </si>
  <si>
    <t>66DCKX22318</t>
  </si>
  <si>
    <t>66DCKX21544</t>
  </si>
  <si>
    <t>66DCKX21785</t>
  </si>
  <si>
    <t>66DCKX21651</t>
  </si>
  <si>
    <t>66DCKX21736</t>
  </si>
  <si>
    <t xml:space="preserve"> VŨ THANH</t>
  </si>
  <si>
    <t>66DCKX21622</t>
  </si>
  <si>
    <t>66DCKX21880</t>
  </si>
  <si>
    <t>TƯ</t>
  </si>
  <si>
    <t>66DCKX22193</t>
  </si>
  <si>
    <t>66DCKX22555</t>
  </si>
  <si>
    <t>66DCKX24</t>
  </si>
  <si>
    <t>66DCKX22958</t>
  </si>
  <si>
    <t>66DCKX22832</t>
  </si>
  <si>
    <t xml:space="preserve"> QUÁN THỊ NGỌC</t>
  </si>
  <si>
    <t>66DCKX22645</t>
  </si>
  <si>
    <t xml:space="preserve"> TRẦN TÚ</t>
  </si>
  <si>
    <t>66DCKX22627</t>
  </si>
  <si>
    <t>66DCKX22436</t>
  </si>
  <si>
    <t>ÂN</t>
  </si>
  <si>
    <t>66DCKX22487</t>
  </si>
  <si>
    <t xml:space="preserve"> LẠI VĂN</t>
  </si>
  <si>
    <t>66DCKX22613</t>
  </si>
  <si>
    <t xml:space="preserve"> TỐNG THỊ</t>
  </si>
  <si>
    <t>66DCKX22683</t>
  </si>
  <si>
    <t>DỰ</t>
  </si>
  <si>
    <t>66DCKX22909</t>
  </si>
  <si>
    <t>66DCKX22395</t>
  </si>
  <si>
    <t xml:space="preserve"> TIÊU HOÀNG</t>
  </si>
  <si>
    <t>66DCKX22877</t>
  </si>
  <si>
    <t xml:space="preserve"> TRƯƠNG THỊ</t>
  </si>
  <si>
    <t>66DCKX22957</t>
  </si>
  <si>
    <t>66DCKX22118</t>
  </si>
  <si>
    <t xml:space="preserve"> TRẦN THỊ THÙY</t>
  </si>
  <si>
    <t>66DCKX22831</t>
  </si>
  <si>
    <t>ĐÀO</t>
  </si>
  <si>
    <t>66DCKX22504</t>
  </si>
  <si>
    <t>66DCKX22402</t>
  </si>
  <si>
    <t>66DCKX22560</t>
  </si>
  <si>
    <t>66DCKX22729</t>
  </si>
  <si>
    <t>66DCKX22839</t>
  </si>
  <si>
    <t xml:space="preserve"> ĐINH SƠN</t>
  </si>
  <si>
    <t>66DCKX22396</t>
  </si>
  <si>
    <t xml:space="preserve"> AN THỊ</t>
  </si>
  <si>
    <t>66DCKX22593</t>
  </si>
  <si>
    <t xml:space="preserve"> TẠ ĐỨC</t>
  </si>
  <si>
    <t>66DCKX22925</t>
  </si>
  <si>
    <t>66DCKX22870</t>
  </si>
  <si>
    <t>66DCKX22929</t>
  </si>
  <si>
    <t>66DCKX22829</t>
  </si>
  <si>
    <t>66DCKX22568</t>
  </si>
  <si>
    <t xml:space="preserve"> ĐINH ĐẠO</t>
  </si>
  <si>
    <t>HOAN</t>
  </si>
  <si>
    <t>66DCKX22959</t>
  </si>
  <si>
    <t>66DCKX22948</t>
  </si>
  <si>
    <t xml:space="preserve"> PHAN VIẾT</t>
  </si>
  <si>
    <t>66DCKX22636</t>
  </si>
  <si>
    <t xml:space="preserve"> ĐINH QUANG</t>
  </si>
  <si>
    <t>66DCKX20341</t>
  </si>
  <si>
    <t>66DCKX22739</t>
  </si>
  <si>
    <t>66DCKX22858</t>
  </si>
  <si>
    <t>66DCKX22406</t>
  </si>
  <si>
    <t xml:space="preserve"> LÊ THỊ DIỄM</t>
  </si>
  <si>
    <t>66DCKX20716</t>
  </si>
  <si>
    <t>66DCKX22885</t>
  </si>
  <si>
    <t xml:space="preserve"> NGUYỄN THỊ MỸ</t>
  </si>
  <si>
    <t>66DCKX22575</t>
  </si>
  <si>
    <t xml:space="preserve"> NGUYỄN THỦY</t>
  </si>
  <si>
    <t>66DCKX22759</t>
  </si>
  <si>
    <t>66DCKX23159</t>
  </si>
  <si>
    <t xml:space="preserve"> TRƯƠNG TUẤN</t>
  </si>
  <si>
    <t>66DCKX21812</t>
  </si>
  <si>
    <t>MẬN</t>
  </si>
  <si>
    <t>66DCKX23221</t>
  </si>
  <si>
    <t>66DCKX23093</t>
  </si>
  <si>
    <t>66DCKX22854</t>
  </si>
  <si>
    <t>66DCKX22982</t>
  </si>
  <si>
    <t xml:space="preserve"> NGÔ THẢO</t>
  </si>
  <si>
    <t>66DCKX22727</t>
  </si>
  <si>
    <t>66DCKX22825</t>
  </si>
  <si>
    <t>66DCKX22712</t>
  </si>
  <si>
    <t>66DCKX23056</t>
  </si>
  <si>
    <t>66DCKX22521</t>
  </si>
  <si>
    <t>66DCKX22546</t>
  </si>
  <si>
    <t>66DCKX22433</t>
  </si>
  <si>
    <t>66DCKX22687</t>
  </si>
  <si>
    <t xml:space="preserve"> ĐẶNG THỊ THÚY</t>
  </si>
  <si>
    <t>66DCKX22569</t>
  </si>
  <si>
    <t>66DCKX23181</t>
  </si>
  <si>
    <t>66DCKX22442</t>
  </si>
  <si>
    <t xml:space="preserve"> NGUYỄN KIÊN</t>
  </si>
  <si>
    <t>66DCKX22874</t>
  </si>
  <si>
    <t>66DCKX22527</t>
  </si>
  <si>
    <t>66DCKX22554</t>
  </si>
  <si>
    <t>66DCKX22541</t>
  </si>
  <si>
    <t>66DCKX20804</t>
  </si>
  <si>
    <t>66DCMO20695</t>
  </si>
  <si>
    <t>66DCMO21</t>
  </si>
  <si>
    <t>66DCMO21530</t>
  </si>
  <si>
    <t>66DCMO23117</t>
  </si>
  <si>
    <t xml:space="preserve"> PHAN VIỆT</t>
  </si>
  <si>
    <t>66DCMO22485</t>
  </si>
  <si>
    <t>66DCMO22558</t>
  </si>
  <si>
    <t>66DCMO20327</t>
  </si>
  <si>
    <t>66DCMO23266</t>
  </si>
  <si>
    <t>66DCMO22782</t>
  </si>
  <si>
    <t xml:space="preserve"> NGÔ CHÍ</t>
  </si>
  <si>
    <t>66DCMO22972</t>
  </si>
  <si>
    <t>66DCMO22255</t>
  </si>
  <si>
    <t>66DCMO23066</t>
  </si>
  <si>
    <t xml:space="preserve"> NGUYỄN ĐÌNH HUY</t>
  </si>
  <si>
    <t>66DCMO22349</t>
  </si>
  <si>
    <t>66DCMO22387</t>
  </si>
  <si>
    <t xml:space="preserve"> PHẠM THỊ THANH</t>
  </si>
  <si>
    <t>66DCMO23076</t>
  </si>
  <si>
    <t>66DCMO22551</t>
  </si>
  <si>
    <t xml:space="preserve"> HỒ XUÂN</t>
  </si>
  <si>
    <t>66DCMO20622</t>
  </si>
  <si>
    <t>KHỞI</t>
  </si>
  <si>
    <t>66DCMO22451</t>
  </si>
  <si>
    <t>66DCMO23191</t>
  </si>
  <si>
    <t xml:space="preserve"> ĐOÀN HỮU</t>
  </si>
  <si>
    <t>66DCMO20308</t>
  </si>
  <si>
    <t xml:space="preserve"> ĐỖ MỸ</t>
  </si>
  <si>
    <t>66DCMO22397</t>
  </si>
  <si>
    <t xml:space="preserve"> ĐINH THỊ THUỲ</t>
  </si>
  <si>
    <t>66DCMO22904</t>
  </si>
  <si>
    <t>66DCMO22344</t>
  </si>
  <si>
    <t>66DCMO20363</t>
  </si>
  <si>
    <t>66DCMO20743</t>
  </si>
  <si>
    <t>66DCMO22514</t>
  </si>
  <si>
    <t>66DCMO21410</t>
  </si>
  <si>
    <t>66DCMO23022</t>
  </si>
  <si>
    <t>66DCMO21566</t>
  </si>
  <si>
    <t>66DCMO22144</t>
  </si>
  <si>
    <t xml:space="preserve"> NGUYỄN TÀI</t>
  </si>
  <si>
    <t>66DCMO20941</t>
  </si>
  <si>
    <t>66DCMO21845</t>
  </si>
  <si>
    <t>66DCMO20545</t>
  </si>
  <si>
    <t>66DCMO21040</t>
  </si>
  <si>
    <t>66DCMO22430</t>
  </si>
  <si>
    <t>66DCMO23087</t>
  </si>
  <si>
    <t>66DCMO20152</t>
  </si>
  <si>
    <t xml:space="preserve"> ĐẶNG THỊ KIM</t>
  </si>
  <si>
    <t>66DCMO22869</t>
  </si>
  <si>
    <t>66DCMO22755</t>
  </si>
  <si>
    <t>66DCMO23260</t>
  </si>
  <si>
    <t xml:space="preserve"> LÊ TRÍ</t>
  </si>
  <si>
    <t>66DCMO22515</t>
  </si>
  <si>
    <t xml:space="preserve"> ĐẶNG THỊ PHƯƠNG</t>
  </si>
  <si>
    <t>66DCMO22988</t>
  </si>
  <si>
    <t xml:space="preserve"> ĐINH HUYỀN</t>
  </si>
  <si>
    <t>66DCMO21863</t>
  </si>
  <si>
    <t>66DCMO22657</t>
  </si>
  <si>
    <t>66DCMO21693</t>
  </si>
  <si>
    <t xml:space="preserve"> NGẠC ĐÌNH</t>
  </si>
  <si>
    <t>66DCMO21028</t>
  </si>
  <si>
    <t xml:space="preserve"> ĐỖ THỊ HỒNG</t>
  </si>
  <si>
    <t>66DCMT21927</t>
  </si>
  <si>
    <t>66DCMT21</t>
  </si>
  <si>
    <t>66DCMT20203</t>
  </si>
  <si>
    <t>66DCMT21542</t>
  </si>
  <si>
    <t>66DCMT21341</t>
  </si>
  <si>
    <t>66DCMT23123</t>
  </si>
  <si>
    <t>66DCMT20755</t>
  </si>
  <si>
    <t xml:space="preserve"> CHÂU TIẾN</t>
  </si>
  <si>
    <t>66DCMT20121</t>
  </si>
  <si>
    <t>66DCMT22247</t>
  </si>
  <si>
    <t>66DCMT20913</t>
  </si>
  <si>
    <t>66DCMT21127</t>
  </si>
  <si>
    <t>HỮU</t>
  </si>
  <si>
    <t>66DCMT23278</t>
  </si>
  <si>
    <t xml:space="preserve"> VÕ VĂN </t>
  </si>
  <si>
    <t>HUÂN</t>
  </si>
  <si>
    <t>66DCMT21460</t>
  </si>
  <si>
    <t xml:space="preserve"> ĐINH TUẤN</t>
  </si>
  <si>
    <t>66DCMT20717</t>
  </si>
  <si>
    <t>66DCMT23284</t>
  </si>
  <si>
    <t xml:space="preserve"> NGUYỄN KHÁNH </t>
  </si>
  <si>
    <t>66DCMT22006</t>
  </si>
  <si>
    <t>HƯỞNG</t>
  </si>
  <si>
    <t>66DCMT22091</t>
  </si>
  <si>
    <t>66DCMT22845</t>
  </si>
  <si>
    <t>66DCMT20418</t>
  </si>
  <si>
    <t xml:space="preserve"> QUAN VĂN</t>
  </si>
  <si>
    <t>66DCMT20116</t>
  </si>
  <si>
    <t>66DCMT22889</t>
  </si>
  <si>
    <t xml:space="preserve"> HỒ BÁ</t>
  </si>
  <si>
    <t>NGUYỄN</t>
  </si>
  <si>
    <t>66DCMT23286</t>
  </si>
  <si>
    <t xml:space="preserve"> TRẦN ĐÌNH </t>
  </si>
  <si>
    <t>66DCMT22189</t>
  </si>
  <si>
    <t xml:space="preserve"> LÂM THANH</t>
  </si>
  <si>
    <t>66DCMT22695</t>
  </si>
  <si>
    <t>66DCMT20039</t>
  </si>
  <si>
    <t>66DCMT22271</t>
  </si>
  <si>
    <t>66DCMT21429</t>
  </si>
  <si>
    <t>66DCMT22480</t>
  </si>
  <si>
    <t xml:space="preserve"> HOÀNG ANH</t>
  </si>
  <si>
    <t>66DCMX20196</t>
  </si>
  <si>
    <t>66DCMX21</t>
  </si>
  <si>
    <t>66DCMX20877</t>
  </si>
  <si>
    <t>66DCMX20715</t>
  </si>
  <si>
    <t>66DCMX20817</t>
  </si>
  <si>
    <t>66DCMX20281</t>
  </si>
  <si>
    <t>CHỨC</t>
  </si>
  <si>
    <t>66DCMX23261</t>
  </si>
  <si>
    <t>66DCMX22976</t>
  </si>
  <si>
    <t>CHUYÊN</t>
  </si>
  <si>
    <t>66DCMX20828</t>
  </si>
  <si>
    <t>66DCMX20813</t>
  </si>
  <si>
    <t>66DCMX20461</t>
  </si>
  <si>
    <t xml:space="preserve"> ĐINH SỸ</t>
  </si>
  <si>
    <t>66DCMX23014</t>
  </si>
  <si>
    <t>66DCMX20379</t>
  </si>
  <si>
    <t>DUẨN</t>
  </si>
  <si>
    <t>66DCMX20173</t>
  </si>
  <si>
    <t>66DCMX20803</t>
  </si>
  <si>
    <t>66DCMX20329</t>
  </si>
  <si>
    <t xml:space="preserve"> ĐỖ LÊ</t>
  </si>
  <si>
    <t>66DCMX20764</t>
  </si>
  <si>
    <t>66DCMX20353</t>
  </si>
  <si>
    <t xml:space="preserve"> PHƯƠNG ĐÌNH</t>
  </si>
  <si>
    <t>66DCMX20214</t>
  </si>
  <si>
    <t>66DCMX20123</t>
  </si>
  <si>
    <t>ĐIỆN</t>
  </si>
  <si>
    <t>66DCMX20995</t>
  </si>
  <si>
    <t xml:space="preserve"> TRẦN BÁ</t>
  </si>
  <si>
    <t>66DCMX20499</t>
  </si>
  <si>
    <t xml:space="preserve"> TRẦN PHÚ</t>
  </si>
  <si>
    <t>66DCMX23277</t>
  </si>
  <si>
    <t>66DCMX21018</t>
  </si>
  <si>
    <t>66DCMX23010</t>
  </si>
  <si>
    <t xml:space="preserve"> TRỊNH VIẾT</t>
  </si>
  <si>
    <t>66DCMX20113</t>
  </si>
  <si>
    <t>66DCMX20239</t>
  </si>
  <si>
    <t>66DCMX23003</t>
  </si>
  <si>
    <t xml:space="preserve"> ĐINH XUÂN</t>
  </si>
  <si>
    <t>HOẠT</t>
  </si>
  <si>
    <t>66DCMX20062</t>
  </si>
  <si>
    <t>66DCMX20144</t>
  </si>
  <si>
    <t xml:space="preserve"> LÃ NGỌC</t>
  </si>
  <si>
    <t>66DCMX20966</t>
  </si>
  <si>
    <t>66DCMX20158</t>
  </si>
  <si>
    <t>66DCMX20618</t>
  </si>
  <si>
    <t>66DCMX20834</t>
  </si>
  <si>
    <t>66DCMX20013</t>
  </si>
  <si>
    <t>66DCMX23248</t>
  </si>
  <si>
    <t>66DCMX20163</t>
  </si>
  <si>
    <t>66DCMX23001</t>
  </si>
  <si>
    <t>66DCMX20388</t>
  </si>
  <si>
    <t>66DCMX20984</t>
  </si>
  <si>
    <t>66DCMX20115</t>
  </si>
  <si>
    <t xml:space="preserve"> ĐẶNG THÁI</t>
  </si>
  <si>
    <t>66DCMX20529</t>
  </si>
  <si>
    <t xml:space="preserve"> TRỊNH NGỌC</t>
  </si>
  <si>
    <t>66DCMX23040</t>
  </si>
  <si>
    <t>66DCMX20110</t>
  </si>
  <si>
    <t>66DCMX20051</t>
  </si>
  <si>
    <t>66DCMX20796</t>
  </si>
  <si>
    <t>66DCMX20018</t>
  </si>
  <si>
    <t>66DCMX20656</t>
  </si>
  <si>
    <t>66DCMX20902</t>
  </si>
  <si>
    <t>66DCMX20788</t>
  </si>
  <si>
    <t xml:space="preserve"> TRẦN PHÚC</t>
  </si>
  <si>
    <t>66DCMX22085</t>
  </si>
  <si>
    <t>66DCMX20708</t>
  </si>
  <si>
    <t>66DCMX20784</t>
  </si>
  <si>
    <t>66DCMX20312</t>
  </si>
  <si>
    <t xml:space="preserve"> TRIỆU ĐÌNH</t>
  </si>
  <si>
    <t>66DCMX20678</t>
  </si>
  <si>
    <t xml:space="preserve"> TRẦN LẬP</t>
  </si>
  <si>
    <t>66DCMX20510</t>
  </si>
  <si>
    <t>66DCMX20230</t>
  </si>
  <si>
    <t>66DCMX20339</t>
  </si>
  <si>
    <t>66DCMX20989</t>
  </si>
  <si>
    <t>66DCMX20068</t>
  </si>
  <si>
    <t xml:space="preserve"> LỀU HỮU</t>
  </si>
  <si>
    <t>66DCMX20436</t>
  </si>
  <si>
    <t>66DCMX21014</t>
  </si>
  <si>
    <t>66DCMX20539</t>
  </si>
  <si>
    <t>66DCMX20754</t>
  </si>
  <si>
    <t xml:space="preserve"> TRỊNH QUANG</t>
  </si>
  <si>
    <t>66DCMX20047</t>
  </si>
  <si>
    <t>66DCMX20992</t>
  </si>
  <si>
    <t>66DCMX21513</t>
  </si>
  <si>
    <t xml:space="preserve"> BÙI VƯƠNG</t>
  </si>
  <si>
    <t>66DCMX22</t>
  </si>
  <si>
    <t>66DCMX21027</t>
  </si>
  <si>
    <t>66DCMX21975</t>
  </si>
  <si>
    <t>66DCMX23041</t>
  </si>
  <si>
    <t>66DCMX21491</t>
  </si>
  <si>
    <t xml:space="preserve"> TRẦN ĐÌNH XUÂN</t>
  </si>
  <si>
    <t>66DCMX21099</t>
  </si>
  <si>
    <t xml:space="preserve"> TẠ ĐĂNG</t>
  </si>
  <si>
    <t>66DCMX21271</t>
  </si>
  <si>
    <t>66DCMX22088</t>
  </si>
  <si>
    <t>66DCMX21600</t>
  </si>
  <si>
    <t>65DCMX23377</t>
  </si>
  <si>
    <t>66DCMX21577</t>
  </si>
  <si>
    <t>66DCMX23051</t>
  </si>
  <si>
    <t>66DCMX21067</t>
  </si>
  <si>
    <t>66DCMX22053</t>
  </si>
  <si>
    <t>66DCMX21942</t>
  </si>
  <si>
    <t>66DCMX22043</t>
  </si>
  <si>
    <t xml:space="preserve"> LÊ PHƯƠNG</t>
  </si>
  <si>
    <t>66DCMX21289</t>
  </si>
  <si>
    <t xml:space="preserve"> DƯƠNG QUỐC</t>
  </si>
  <si>
    <t>66DCMX23074</t>
  </si>
  <si>
    <t>66DCMX21709</t>
  </si>
  <si>
    <t>66DCMX21823</t>
  </si>
  <si>
    <t xml:space="preserve"> NGUYỄN TẤT</t>
  </si>
  <si>
    <t>66DCMX21761</t>
  </si>
  <si>
    <t>HINH</t>
  </si>
  <si>
    <t>66DCMX23062</t>
  </si>
  <si>
    <t>66DCMX23086</t>
  </si>
  <si>
    <t>66DCMX22002</t>
  </si>
  <si>
    <t>66DCMX21102</t>
  </si>
  <si>
    <t>66DCMX21831</t>
  </si>
  <si>
    <t>66DCMX21078</t>
  </si>
  <si>
    <t>66DCMX21858</t>
  </si>
  <si>
    <t>66DCMX21801</t>
  </si>
  <si>
    <t>66DCMX21171</t>
  </si>
  <si>
    <t>66DCMX23214</t>
  </si>
  <si>
    <t>LÃM</t>
  </si>
  <si>
    <t>66DCMX21176</t>
  </si>
  <si>
    <t xml:space="preserve"> DƯƠNG NGỌC</t>
  </si>
  <si>
    <t>66DCMX21260</t>
  </si>
  <si>
    <t>66DCMX21193</t>
  </si>
  <si>
    <t xml:space="preserve"> VŨ THÀNH</t>
  </si>
  <si>
    <t>66DCMX23165</t>
  </si>
  <si>
    <t>LƯỢNG</t>
  </si>
  <si>
    <t>66DCMX22010</t>
  </si>
  <si>
    <t xml:space="preserve"> PHAN THẾ</t>
  </si>
  <si>
    <t>66DCMX21841</t>
  </si>
  <si>
    <t>MẪN</t>
  </si>
  <si>
    <t>66DCMX21480</t>
  </si>
  <si>
    <t>66DCMX22042</t>
  </si>
  <si>
    <t>66DCMX21859</t>
  </si>
  <si>
    <t xml:space="preserve"> MÔNG TRỌNG</t>
  </si>
  <si>
    <t>66DCMX21273</t>
  </si>
  <si>
    <t>66DCMX21879</t>
  </si>
  <si>
    <t>66DCMX21598</t>
  </si>
  <si>
    <t xml:space="preserve"> BÙI PHÚ GIA</t>
  </si>
  <si>
    <t>66DCMX21985</t>
  </si>
  <si>
    <t>66DCMX21181</t>
  </si>
  <si>
    <t>66DCMX21155</t>
  </si>
  <si>
    <t>66DCMX21119</t>
  </si>
  <si>
    <t>66DCMX21357</t>
  </si>
  <si>
    <t>66DCMX21118</t>
  </si>
  <si>
    <t>TRÁNG</t>
  </si>
  <si>
    <t>66DCMX21617</t>
  </si>
  <si>
    <t xml:space="preserve"> LƯƠNG XUÂN</t>
  </si>
  <si>
    <t>TRIỀU</t>
  </si>
  <si>
    <t>66DCMX23127</t>
  </si>
  <si>
    <t>66DCMX21314</t>
  </si>
  <si>
    <t>66DCMX21254</t>
  </si>
  <si>
    <t>66DCMX21182</t>
  </si>
  <si>
    <t>66DCMX21501</t>
  </si>
  <si>
    <t>66DCMX21230</t>
  </si>
  <si>
    <t>UẨN</t>
  </si>
  <si>
    <t>66DCMX23121</t>
  </si>
  <si>
    <t>66DCMX21575</t>
  </si>
  <si>
    <t>66DCMX23067</t>
  </si>
  <si>
    <t>66DCMX23</t>
  </si>
  <si>
    <t>66DCMX22297</t>
  </si>
  <si>
    <t>66DCMX22274</t>
  </si>
  <si>
    <t>66DCMX22713</t>
  </si>
  <si>
    <t>CẨM</t>
  </si>
  <si>
    <t>66DCMX22572</t>
  </si>
  <si>
    <t>66DCMX22833</t>
  </si>
  <si>
    <t>66DCMX23209</t>
  </si>
  <si>
    <t xml:space="preserve"> PHAN TẤT</t>
  </si>
  <si>
    <t>66DCMX22796</t>
  </si>
  <si>
    <t>ĐAM</t>
  </si>
  <si>
    <t>66DCMX22798</t>
  </si>
  <si>
    <t>66DCMX22408</t>
  </si>
  <si>
    <t>66DCMX22930</t>
  </si>
  <si>
    <t>66DCMX22540</t>
  </si>
  <si>
    <t xml:space="preserve"> ĐỖ NGỌC THÀNH</t>
  </si>
  <si>
    <t>66DCMX22875</t>
  </si>
  <si>
    <t>66DCMX23179</t>
  </si>
  <si>
    <t>66DCMX22471</t>
  </si>
  <si>
    <t xml:space="preserve"> PHÙNG TRỌNG</t>
  </si>
  <si>
    <t>66DCMX22564</t>
  </si>
  <si>
    <t xml:space="preserve"> TRIỆU QUỐC</t>
  </si>
  <si>
    <t>66DCMX22882</t>
  </si>
  <si>
    <t>66DCMX22783</t>
  </si>
  <si>
    <t xml:space="preserve"> VŨ TRƯỜNG</t>
  </si>
  <si>
    <t>66DCMX22277</t>
  </si>
  <si>
    <t xml:space="preserve"> NINH QUANG</t>
  </si>
  <si>
    <t>66DCMX23140</t>
  </si>
  <si>
    <t xml:space="preserve"> TĂNG ĐỨC</t>
  </si>
  <si>
    <t>66DCMX22917</t>
  </si>
  <si>
    <t>66DCMX22776</t>
  </si>
  <si>
    <t>66DCMX22562</t>
  </si>
  <si>
    <t>66DCMX22409</t>
  </si>
  <si>
    <t>66DCMX22530</t>
  </si>
  <si>
    <t>66DCMX22268</t>
  </si>
  <si>
    <t xml:space="preserve"> LƯU MẠNH</t>
  </si>
  <si>
    <t>66DCMX22386</t>
  </si>
  <si>
    <t>66DCMX22506</t>
  </si>
  <si>
    <t>66DCMX22601</t>
  </si>
  <si>
    <t>66DCMX22490</t>
  </si>
  <si>
    <t xml:space="preserve"> NGÔ TRUNG</t>
  </si>
  <si>
    <t>66DCMX22273</t>
  </si>
  <si>
    <t xml:space="preserve"> BÙI VĂN CHÂU</t>
  </si>
  <si>
    <t>66DCMX22412</t>
  </si>
  <si>
    <t>66DCMX22290</t>
  </si>
  <si>
    <t xml:space="preserve"> PHẠM HÙNG</t>
  </si>
  <si>
    <t>66DCMX22458</t>
  </si>
  <si>
    <t>66DCMX22684</t>
  </si>
  <si>
    <t>66DCMX22941</t>
  </si>
  <si>
    <t>NGỌ</t>
  </si>
  <si>
    <t>66DCMX23107</t>
  </si>
  <si>
    <t>66DCMX22256</t>
  </si>
  <si>
    <t>NGHIÊM</t>
  </si>
  <si>
    <t>66DCMX23168</t>
  </si>
  <si>
    <t>66DCMX22309</t>
  </si>
  <si>
    <t xml:space="preserve"> NGÔ HỮU</t>
  </si>
  <si>
    <t>66DCMX22850</t>
  </si>
  <si>
    <t>66DCMX22590</t>
  </si>
  <si>
    <t>66DCMX22921</t>
  </si>
  <si>
    <t>66DCMX22343</t>
  </si>
  <si>
    <t xml:space="preserve"> ĐINH ĐỨC</t>
  </si>
  <si>
    <t>66DCMX23253</t>
  </si>
  <si>
    <t>66DCMX22797</t>
  </si>
  <si>
    <t>66DCMX22391</t>
  </si>
  <si>
    <t>66DCMX22906</t>
  </si>
  <si>
    <t>66DCMX22477</t>
  </si>
  <si>
    <t>66DCMX23216</t>
  </si>
  <si>
    <t xml:space="preserve"> PHÙNG QUANG</t>
  </si>
  <si>
    <t>66DCMX22866</t>
  </si>
  <si>
    <t xml:space="preserve"> HOÀNG HỮU</t>
  </si>
  <si>
    <t>66DCMX22543</t>
  </si>
  <si>
    <t>66DCMX22269</t>
  </si>
  <si>
    <t>66DCMX22381</t>
  </si>
  <si>
    <t>66DCMX22316</t>
  </si>
  <si>
    <t xml:space="preserve"> VŨ QUANG</t>
  </si>
  <si>
    <t>66DCMX22284</t>
  </si>
  <si>
    <t>66DCMX22931</t>
  </si>
  <si>
    <t>66DCMX22652</t>
  </si>
  <si>
    <t xml:space="preserve"> DƯƠNG QUANG</t>
  </si>
  <si>
    <t>66DCMX22511</t>
  </si>
  <si>
    <t>66DCMX22654</t>
  </si>
  <si>
    <t>66DCMX23163</t>
  </si>
  <si>
    <t>66DCMX23068</t>
  </si>
  <si>
    <t>66DCMX22330</t>
  </si>
  <si>
    <t>66DCMX22260</t>
  </si>
  <si>
    <t>66DCMX22525</t>
  </si>
  <si>
    <t>66DCOT20140</t>
  </si>
  <si>
    <t xml:space="preserve"> PHẠM ĐẮC</t>
  </si>
  <si>
    <t>66DCOT21</t>
  </si>
  <si>
    <t>66DCOT20322</t>
  </si>
  <si>
    <t xml:space="preserve"> NGUYỄN DUY ĐỨC</t>
  </si>
  <si>
    <t>66DCOT20288</t>
  </si>
  <si>
    <t>66DCOT20138</t>
  </si>
  <si>
    <t>66DCOT20130</t>
  </si>
  <si>
    <t>66DCOT20112</t>
  </si>
  <si>
    <t>66DCOT22705</t>
  </si>
  <si>
    <t xml:space="preserve"> LÃ MẠNH</t>
  </si>
  <si>
    <t>66DCOT20169</t>
  </si>
  <si>
    <t>66DCOT20421</t>
  </si>
  <si>
    <t>66DCOT20397</t>
  </si>
  <si>
    <t xml:space="preserve"> HÀ QUANG</t>
  </si>
  <si>
    <t>66DCOT20236</t>
  </si>
  <si>
    <t>66DCOT20283</t>
  </si>
  <si>
    <t>66DCOT20206</t>
  </si>
  <si>
    <t>66DCOT22688</t>
  </si>
  <si>
    <t>66DCOT23284</t>
  </si>
  <si>
    <t xml:space="preserve"> CHỬ TRUNG</t>
  </si>
  <si>
    <t>66DCOT23009</t>
  </si>
  <si>
    <t>66DCOT20284</t>
  </si>
  <si>
    <t>66DCOT20012</t>
  </si>
  <si>
    <t>66DCOT20235</t>
  </si>
  <si>
    <t>66DCOT20270</t>
  </si>
  <si>
    <t>66DCOT20049</t>
  </si>
  <si>
    <t xml:space="preserve"> HỒ VĂN</t>
  </si>
  <si>
    <t>66DCOT20316</t>
  </si>
  <si>
    <t>66DCOT20253</t>
  </si>
  <si>
    <t xml:space="preserve"> BÙI MẠNH</t>
  </si>
  <si>
    <t>66DCOT20354</t>
  </si>
  <si>
    <t>66DCOT20292</t>
  </si>
  <si>
    <t>66DCOT20333</t>
  </si>
  <si>
    <t>66DCOT20254</t>
  </si>
  <si>
    <t xml:space="preserve"> NGUYỄN LÝ</t>
  </si>
  <si>
    <t>66DCOT20428</t>
  </si>
  <si>
    <t>66DCOT20268</t>
  </si>
  <si>
    <t xml:space="preserve"> KIỀU THẾ</t>
  </si>
  <si>
    <t>66DCOT20023</t>
  </si>
  <si>
    <t xml:space="preserve"> NGUYỄN SỸ</t>
  </si>
  <si>
    <t>KHOÁT</t>
  </si>
  <si>
    <t>66DCOT22648</t>
  </si>
  <si>
    <t xml:space="preserve"> ĐỖ KIM</t>
  </si>
  <si>
    <t>66DCOT20416</t>
  </si>
  <si>
    <t>LUYỆN</t>
  </si>
  <si>
    <t>66DCOT20375</t>
  </si>
  <si>
    <t xml:space="preserve"> NGUYỄN THANH</t>
  </si>
  <si>
    <t>66DCOT20410</t>
  </si>
  <si>
    <t>66DCOT20466</t>
  </si>
  <si>
    <t>66DCOT20207</t>
  </si>
  <si>
    <t xml:space="preserve"> MẠC VĂN</t>
  </si>
  <si>
    <t>66DCOT20084</t>
  </si>
  <si>
    <t>66DCOT20099</t>
  </si>
  <si>
    <t>66DCOT20361</t>
  </si>
  <si>
    <t>66DCOT20424</t>
  </si>
  <si>
    <t>66DCOT20221</t>
  </si>
  <si>
    <t>66DCOT20080</t>
  </si>
  <si>
    <t>66DCOT20335</t>
  </si>
  <si>
    <t>66DCOT20356</t>
  </si>
  <si>
    <t>66DCOT20340</t>
  </si>
  <si>
    <t>66DCOT20073</t>
  </si>
  <si>
    <t xml:space="preserve"> NGÔ TRÍ</t>
  </si>
  <si>
    <t>66DCOT20407</t>
  </si>
  <si>
    <t xml:space="preserve"> VŨ LÊ</t>
  </si>
  <si>
    <t>66DCOT20365</t>
  </si>
  <si>
    <t>66DCOT20035</t>
  </si>
  <si>
    <t xml:space="preserve"> ĐỖ CÔNG</t>
  </si>
  <si>
    <t>66DCOT20002</t>
  </si>
  <si>
    <t>66DCOT20296</t>
  </si>
  <si>
    <t>TRÚC</t>
  </si>
  <si>
    <t>66DCOT20195</t>
  </si>
  <si>
    <t>66DCOT20445</t>
  </si>
  <si>
    <t>66DCOT20231</t>
  </si>
  <si>
    <t>66DCOT20154</t>
  </si>
  <si>
    <t xml:space="preserve"> ROÃN ANH</t>
  </si>
  <si>
    <t>66DCOT20444</t>
  </si>
  <si>
    <t>66DCOT20338</t>
  </si>
  <si>
    <t>66DCOT20243</t>
  </si>
  <si>
    <t>66DCOT20233</t>
  </si>
  <si>
    <t>66DCOT20208</t>
  </si>
  <si>
    <t>66DCOT20119</t>
  </si>
  <si>
    <t>66DCOT20248</t>
  </si>
  <si>
    <t>VẠN</t>
  </si>
  <si>
    <t>66DCOT20219</t>
  </si>
  <si>
    <t>66DCOT20303</t>
  </si>
  <si>
    <t>66DCOT20881</t>
  </si>
  <si>
    <t>66DCOT22</t>
  </si>
  <si>
    <t>66DCOT20930</t>
  </si>
  <si>
    <t>66DCOT20872</t>
  </si>
  <si>
    <t xml:space="preserve"> PHẠM NAM</t>
  </si>
  <si>
    <t>66DCOT20868</t>
  </si>
  <si>
    <t xml:space="preserve"> ĐẶNG HỮU</t>
  </si>
  <si>
    <t>66DCOT20887</t>
  </si>
  <si>
    <t xml:space="preserve"> VŨ KIM</t>
  </si>
  <si>
    <t>66DCOT20857</t>
  </si>
  <si>
    <t xml:space="preserve"> CAO VĂN</t>
  </si>
  <si>
    <t>66DCOT20836</t>
  </si>
  <si>
    <t>66DCOT20973</t>
  </si>
  <si>
    <t>66DCOT20735</t>
  </si>
  <si>
    <t>66DCOT20592</t>
  </si>
  <si>
    <t>66DCOT20685</t>
  </si>
  <si>
    <t>66DCOT20890</t>
  </si>
  <si>
    <t>66DCOT20606</t>
  </si>
  <si>
    <t>66DCOT20909</t>
  </si>
  <si>
    <t>66DCOT20824</t>
  </si>
  <si>
    <t>66DCOT20494</t>
  </si>
  <si>
    <t>66DCOT20473</t>
  </si>
  <si>
    <t>66DCOT20577</t>
  </si>
  <si>
    <t>66DCOT20903</t>
  </si>
  <si>
    <t xml:space="preserve"> ĐỖ TRẦN</t>
  </si>
  <si>
    <t>66DCOT20664</t>
  </si>
  <si>
    <t>66DCOT20889</t>
  </si>
  <si>
    <t>66DCOT20733</t>
  </si>
  <si>
    <t>66DCOT20632</t>
  </si>
  <si>
    <t xml:space="preserve"> NGUYỄN DOÃN</t>
  </si>
  <si>
    <t>66DCOT20758</t>
  </si>
  <si>
    <t>66DCOT20663</t>
  </si>
  <si>
    <t>66DCOT20509</t>
  </si>
  <si>
    <t>66DCOT20879</t>
  </si>
  <si>
    <t>66DCOT20637</t>
  </si>
  <si>
    <t xml:space="preserve"> NGUYỄN BẬT</t>
  </si>
  <si>
    <t>66DCOT20628</t>
  </si>
  <si>
    <t>66DCOT20781</t>
  </si>
  <si>
    <t>66DCOT20849</t>
  </si>
  <si>
    <t>66DCOT20869</t>
  </si>
  <si>
    <t xml:space="preserve"> KIỀU CHÍ</t>
  </si>
  <si>
    <t>66DCOT20559</t>
  </si>
  <si>
    <t>66DCOT22922</t>
  </si>
  <si>
    <t>66DCOT20926</t>
  </si>
  <si>
    <t>66DCOT20522</t>
  </si>
  <si>
    <t>66DCOT20933</t>
  </si>
  <si>
    <t xml:space="preserve"> TẠ ĐÌNH</t>
  </si>
  <si>
    <t>66DCOT20905</t>
  </si>
  <si>
    <t>66DCOT20605</t>
  </si>
  <si>
    <t xml:space="preserve"> LIÊU VĂN</t>
  </si>
  <si>
    <t>66DCOT20700</t>
  </si>
  <si>
    <t>66DCOT20962</t>
  </si>
  <si>
    <t>66DCOT22998</t>
  </si>
  <si>
    <t xml:space="preserve"> THIỀU THANH</t>
  </si>
  <si>
    <t>66DCOT22680</t>
  </si>
  <si>
    <t xml:space="preserve"> TRẦN KIM</t>
  </si>
  <si>
    <t>NỘI</t>
  </si>
  <si>
    <t>66DCOT20701</t>
  </si>
  <si>
    <t xml:space="preserve"> LÊ NAM</t>
  </si>
  <si>
    <t>66DCOT22665</t>
  </si>
  <si>
    <t>66DCOT20556</t>
  </si>
  <si>
    <t>66DCOT22646</t>
  </si>
  <si>
    <t xml:space="preserve"> BÙI KHẮC</t>
  </si>
  <si>
    <t>QUYẾN</t>
  </si>
  <si>
    <t>66DCOT20718</t>
  </si>
  <si>
    <t>66DCOT20806</t>
  </si>
  <si>
    <t>66DCOT20870</t>
  </si>
  <si>
    <t>66DCOT20874</t>
  </si>
  <si>
    <t xml:space="preserve"> CHU BÁ</t>
  </si>
  <si>
    <t>66DCOT20939</t>
  </si>
  <si>
    <t>THỨC</t>
  </si>
  <si>
    <t>66DCOT20745</t>
  </si>
  <si>
    <t>66DCOT20969</t>
  </si>
  <si>
    <t>66DCOT23134</t>
  </si>
  <si>
    <t xml:space="preserve"> NGÔ VIẾT ANH</t>
  </si>
  <si>
    <t>66DCOT20504</t>
  </si>
  <si>
    <t>66DCOT20517</t>
  </si>
  <si>
    <t>66DCOT20495</t>
  </si>
  <si>
    <t>66DCOT20900</t>
  </si>
  <si>
    <t>TUYỂN</t>
  </si>
  <si>
    <t>66DCOT20535</t>
  </si>
  <si>
    <t>66DCOT20734</t>
  </si>
  <si>
    <t>66DCOT20736</t>
  </si>
  <si>
    <t xml:space="preserve"> TIẾN THÀNH</t>
  </si>
  <si>
    <t>66DCOT20697</t>
  </si>
  <si>
    <t>66DCOT20864</t>
  </si>
  <si>
    <t>66DCOT20659</t>
  </si>
  <si>
    <t>66DCOT21559</t>
  </si>
  <si>
    <t>66DCOT23</t>
  </si>
  <si>
    <t>66DCOT21056</t>
  </si>
  <si>
    <t>66DCOT21553</t>
  </si>
  <si>
    <t>BẢN</t>
  </si>
  <si>
    <t>66DCOT21129</t>
  </si>
  <si>
    <t>66DCOT21456</t>
  </si>
  <si>
    <t xml:space="preserve"> PHẠM ANH</t>
  </si>
  <si>
    <t>66DCOT21485</t>
  </si>
  <si>
    <t>66DCOT21472</t>
  </si>
  <si>
    <t>66DCOT21059</t>
  </si>
  <si>
    <t>66DCOT21488</t>
  </si>
  <si>
    <t>66DCOT21288</t>
  </si>
  <si>
    <t>66DCOT21569</t>
  </si>
  <si>
    <t xml:space="preserve"> VŨ HẢI</t>
  </si>
  <si>
    <t>66DCOT21327</t>
  </si>
  <si>
    <t>66DCOT21368</t>
  </si>
  <si>
    <t>66DCOT21377</t>
  </si>
  <si>
    <t>66DCOT23081</t>
  </si>
  <si>
    <t>66DCOT21238</t>
  </si>
  <si>
    <t>66DCOT21337</t>
  </si>
  <si>
    <t>66DCOT23162</t>
  </si>
  <si>
    <t xml:space="preserve"> HÀ TRỌNG</t>
  </si>
  <si>
    <t>66DCOT21505</t>
  </si>
  <si>
    <t>66DCOT21100</t>
  </si>
  <si>
    <t>66DCOT21593</t>
  </si>
  <si>
    <t>66DCOT21047</t>
  </si>
  <si>
    <t>66DCOT21351</t>
  </si>
  <si>
    <t xml:space="preserve"> CHU TRẦN</t>
  </si>
  <si>
    <t>66DCOT21446</t>
  </si>
  <si>
    <t>66DCOT21454</t>
  </si>
  <si>
    <t>66DCOT21298</t>
  </si>
  <si>
    <t>66DCOT21012</t>
  </si>
  <si>
    <t>66DCOT21053</t>
  </si>
  <si>
    <t xml:space="preserve"> LẠI HỢP</t>
  </si>
  <si>
    <t>66DCOT21521</t>
  </si>
  <si>
    <t>66DCOT21537</t>
  </si>
  <si>
    <t>66DCOT21165</t>
  </si>
  <si>
    <t>66DCOT21296</t>
  </si>
  <si>
    <t>66DCOT21200</t>
  </si>
  <si>
    <t>66DCOT21390</t>
  </si>
  <si>
    <t xml:space="preserve"> NGUYỄN MẬU</t>
  </si>
  <si>
    <t>66DCOT21021</t>
  </si>
  <si>
    <t>66DCOT21438</t>
  </si>
  <si>
    <t>66DCOT21124</t>
  </si>
  <si>
    <t>66DCOT21473</t>
  </si>
  <si>
    <t xml:space="preserve"> TRẦN GIANG</t>
  </si>
  <si>
    <t>66DCOT21237</t>
  </si>
  <si>
    <t>66DCOT21418</t>
  </si>
  <si>
    <t xml:space="preserve"> ĐỖ MINH</t>
  </si>
  <si>
    <t>66DCOT21081</t>
  </si>
  <si>
    <t xml:space="preserve"> TẠ VĂN</t>
  </si>
  <si>
    <t>66DCOT21381</t>
  </si>
  <si>
    <t>PHỤNG</t>
  </si>
  <si>
    <t>66DCOT21083</t>
  </si>
  <si>
    <t>66DCOT23060</t>
  </si>
  <si>
    <t xml:space="preserve"> CHU VĂN</t>
  </si>
  <si>
    <t>66DCOT23152</t>
  </si>
  <si>
    <t>66DCOT21302</t>
  </si>
  <si>
    <t xml:space="preserve"> ĐINH TRƯỜNG</t>
  </si>
  <si>
    <t>66DCOT21545</t>
  </si>
  <si>
    <t>66DCOT20994</t>
  </si>
  <si>
    <t>66DCOT21362</t>
  </si>
  <si>
    <t>66DCOT21197</t>
  </si>
  <si>
    <t>66DCOT21443</t>
  </si>
  <si>
    <t>66DCOT21185</t>
  </si>
  <si>
    <t>66DCOT21413</t>
  </si>
  <si>
    <t>66DCOT21089</t>
  </si>
  <si>
    <t>66DCOT21552</t>
  </si>
  <si>
    <t>66DCOT21256</t>
  </si>
  <si>
    <t>66DCOT21471</t>
  </si>
  <si>
    <t>66DCOT21149</t>
  </si>
  <si>
    <t>66DCOT21140</t>
  </si>
  <si>
    <t xml:space="preserve"> ĐÀO TUẤN</t>
  </si>
  <si>
    <t>66DCOT21194</t>
  </si>
  <si>
    <t>66DCOT21539</t>
  </si>
  <si>
    <t xml:space="preserve"> TRƯƠNG SỸ</t>
  </si>
  <si>
    <t>66DCOT21436</t>
  </si>
  <si>
    <t>66DCOT22859</t>
  </si>
  <si>
    <t>66DCOT21909</t>
  </si>
  <si>
    <t>66DCOT24</t>
  </si>
  <si>
    <t>66DCOT21660</t>
  </si>
  <si>
    <t>66DCOT22235</t>
  </si>
  <si>
    <t>BIỂN</t>
  </si>
  <si>
    <t>66DCOT21878</t>
  </si>
  <si>
    <t>66DCOT22087</t>
  </si>
  <si>
    <t>66DCOT21670</t>
  </si>
  <si>
    <t>66DCOT21616</t>
  </si>
  <si>
    <t xml:space="preserve"> HOÀNG HỒNG</t>
  </si>
  <si>
    <t>66DCOT21639</t>
  </si>
  <si>
    <t xml:space="preserve"> TRỊNH BÙI</t>
  </si>
  <si>
    <t>66DCOT21913</t>
  </si>
  <si>
    <t xml:space="preserve"> ĐỖ KHẮC</t>
  </si>
  <si>
    <t>66DCOT21993</t>
  </si>
  <si>
    <t xml:space="preserve"> MAI QUÝ</t>
  </si>
  <si>
    <t>66DCOT21799</t>
  </si>
  <si>
    <t>66DCOT22574</t>
  </si>
  <si>
    <t>66DCOT22360</t>
  </si>
  <si>
    <t>66DCOT23089</t>
  </si>
  <si>
    <t>66DCOT21655</t>
  </si>
  <si>
    <t>66DCOT21707</t>
  </si>
  <si>
    <t>ĐIỀM</t>
  </si>
  <si>
    <t>66DCOT22011</t>
  </si>
  <si>
    <t>66DCOT21765</t>
  </si>
  <si>
    <t>66DCOT21803</t>
  </si>
  <si>
    <t>66DCOT22148</t>
  </si>
  <si>
    <t>66DCOT21860</t>
  </si>
  <si>
    <t xml:space="preserve"> THÁI MINH</t>
  </si>
  <si>
    <t>66DCOT22410</t>
  </si>
  <si>
    <t xml:space="preserve"> TRỊNH BÁ</t>
  </si>
  <si>
    <t>66DCOT22187</t>
  </si>
  <si>
    <t>66DCOT22429</t>
  </si>
  <si>
    <t xml:space="preserve"> LÊ QUÝ</t>
  </si>
  <si>
    <t>66DCOT22319</t>
  </si>
  <si>
    <t>66DCOT21774</t>
  </si>
  <si>
    <t>66DCOT21781</t>
  </si>
  <si>
    <t>KỲ</t>
  </si>
  <si>
    <t>66DCOT22455</t>
  </si>
  <si>
    <t>66DCOT21597</t>
  </si>
  <si>
    <t>66DCOT21919</t>
  </si>
  <si>
    <t>66DCOT21912</t>
  </si>
  <si>
    <t>66DCOT22056</t>
  </si>
  <si>
    <t>66DCOT22486</t>
  </si>
  <si>
    <t>66DCOT22234</t>
  </si>
  <si>
    <t>66DCOT21621</t>
  </si>
  <si>
    <t xml:space="preserve"> TRẦN BÁ TUẤN</t>
  </si>
  <si>
    <t>66DCOT22017</t>
  </si>
  <si>
    <t>66DCOT22559</t>
  </si>
  <si>
    <t>66DCOT22103</t>
  </si>
  <si>
    <t xml:space="preserve"> ĐẶNG XUÂN</t>
  </si>
  <si>
    <t>66DCOT22502</t>
  </si>
  <si>
    <t>66DCOT21967</t>
  </si>
  <si>
    <t>66DCOT22099</t>
  </si>
  <si>
    <t>66DCOT22138</t>
  </si>
  <si>
    <t>66DCOT21735</t>
  </si>
  <si>
    <t>THÂU</t>
  </si>
  <si>
    <t>66DCOT22176</t>
  </si>
  <si>
    <t>66DCOT21792</t>
  </si>
  <si>
    <t>66DCOT21917</t>
  </si>
  <si>
    <t>66DCOT22267</t>
  </si>
  <si>
    <t>66DCOT21873</t>
  </si>
  <si>
    <t>66DCOT23046</t>
  </si>
  <si>
    <t>66DCOT21892</t>
  </si>
  <si>
    <t>66DCOT21916</t>
  </si>
  <si>
    <t>66DCOT22095</t>
  </si>
  <si>
    <t xml:space="preserve"> TRƯƠNG QUANG</t>
  </si>
  <si>
    <t>66DCOT22570</t>
  </si>
  <si>
    <t>66DCOT21703</t>
  </si>
  <si>
    <t xml:space="preserve"> KIM VĂN</t>
  </si>
  <si>
    <t>66DCQT20492</t>
  </si>
  <si>
    <t>66DCQT21</t>
  </si>
  <si>
    <t>66DCQT21148</t>
  </si>
  <si>
    <t>66DCQT20726</t>
  </si>
  <si>
    <t>66DCQT21251</t>
  </si>
  <si>
    <t>66DCQT20287</t>
  </si>
  <si>
    <t>CHÍ</t>
  </si>
  <si>
    <t>66DCQT20927</t>
  </si>
  <si>
    <t>66DCQT20241</t>
  </si>
  <si>
    <t xml:space="preserve"> TRẦN HỢP</t>
  </si>
  <si>
    <t>66DCQT21295</t>
  </si>
  <si>
    <t>66DCQT20295</t>
  </si>
  <si>
    <t>66DCQT20681</t>
  </si>
  <si>
    <t>66DCQT20619</t>
  </si>
  <si>
    <t>66DCQT20168</t>
  </si>
  <si>
    <t>66DCQT20493</t>
  </si>
  <si>
    <t xml:space="preserve"> TRẦN NHẬT</t>
  </si>
  <si>
    <t>66DCQT21004</t>
  </si>
  <si>
    <t>66DCQT20988</t>
  </si>
  <si>
    <t>66DCQT20729</t>
  </si>
  <si>
    <t>66DCQT20192</t>
  </si>
  <si>
    <t xml:space="preserve"> LỀU THỊ</t>
  </si>
  <si>
    <t>66DCQT21231</t>
  </si>
  <si>
    <t xml:space="preserve"> CẤN MINH</t>
  </si>
  <si>
    <t>66DCQT21187</t>
  </si>
  <si>
    <t>66DCQT20132</t>
  </si>
  <si>
    <t xml:space="preserve"> PHÙNG THỊ BÁCH</t>
  </si>
  <si>
    <t>66DCQT20286</t>
  </si>
  <si>
    <t xml:space="preserve"> NGUYỄN THỊ KHÁNH</t>
  </si>
  <si>
    <t>66DCQT20720</t>
  </si>
  <si>
    <t xml:space="preserve"> TRẦN THIÊN</t>
  </si>
  <si>
    <t>66DCQT20300</t>
  </si>
  <si>
    <t>66DCQT20629</t>
  </si>
  <si>
    <t>66DCQT20299</t>
  </si>
  <si>
    <t>66DCQT20186</t>
  </si>
  <si>
    <t>66DCQT21234</t>
  </si>
  <si>
    <t>66DCQT20387</t>
  </si>
  <si>
    <t>66DCQT23026</t>
  </si>
  <si>
    <t xml:space="preserve"> PHẠM KHÁNH</t>
  </si>
  <si>
    <t>66DCQT20484</t>
  </si>
  <si>
    <t>66DCQT20143</t>
  </si>
  <si>
    <t>66DCQT20393</t>
  </si>
  <si>
    <t>66DCQT20251</t>
  </si>
  <si>
    <t>66DCQT21221</t>
  </si>
  <si>
    <t>66DCQT20856</t>
  </si>
  <si>
    <t>66DCQT20958</t>
  </si>
  <si>
    <t>66DCQT20434</t>
  </si>
  <si>
    <t>66DCQT20306</t>
  </si>
  <si>
    <t xml:space="preserve"> VŨ THỊ LAN</t>
  </si>
  <si>
    <t>66DCQT21133</t>
  </si>
  <si>
    <t>66DCQT21003</t>
  </si>
  <si>
    <t>66DCQT20224</t>
  </si>
  <si>
    <t xml:space="preserve"> TÀO NGỌC</t>
  </si>
  <si>
    <t>66DCQT23025</t>
  </si>
  <si>
    <t xml:space="preserve"> TRỊNH TRƯỜNG</t>
  </si>
  <si>
    <t>66DCQT21205</t>
  </si>
  <si>
    <t>THỎA</t>
  </si>
  <si>
    <t>66DCQT20666</t>
  </si>
  <si>
    <t xml:space="preserve"> TRIỆU NHƯ</t>
  </si>
  <si>
    <t>66DCQT20673</t>
  </si>
  <si>
    <t>66DCQT20866</t>
  </si>
  <si>
    <t>66DCQT20573</t>
  </si>
  <si>
    <t>THOI</t>
  </si>
  <si>
    <t>66DCQT20624</t>
  </si>
  <si>
    <t>66DCQT21284</t>
  </si>
  <si>
    <t>66DCQT21085</t>
  </si>
  <si>
    <t>66DCQT20269</t>
  </si>
  <si>
    <t>66DCQT23018</t>
  </si>
  <si>
    <t>66DCQT20291</t>
  </si>
  <si>
    <t xml:space="preserve"> BÙI THỊ ÁNH</t>
  </si>
  <si>
    <t>66DCQT20234</t>
  </si>
  <si>
    <t xml:space="preserve"> ĐỖ THỊ TÚ</t>
  </si>
  <si>
    <t>66DCQT21203</t>
  </si>
  <si>
    <t xml:space="preserve"> PHẠM THỊ HẢI</t>
  </si>
  <si>
    <t>66DCQT21175</t>
  </si>
  <si>
    <t xml:space="preserve"> VŨ HOÀNG THU</t>
  </si>
  <si>
    <t>66DCQT21307</t>
  </si>
  <si>
    <t xml:space="preserve"> LẠI THỊ THANH</t>
  </si>
  <si>
    <t>66DCQT20218</t>
  </si>
  <si>
    <t xml:space="preserve"> NGUYỄN THỊ BẢO</t>
  </si>
  <si>
    <t>VI</t>
  </si>
  <si>
    <t>66DCQT20362</t>
  </si>
  <si>
    <t>VIÊNG</t>
  </si>
  <si>
    <t>66DCQT20411</t>
  </si>
  <si>
    <t>66DCQT21983</t>
  </si>
  <si>
    <t xml:space="preserve"> HOÀNG</t>
  </si>
  <si>
    <t>66DCQT22</t>
  </si>
  <si>
    <t>66DCQT21944</t>
  </si>
  <si>
    <t>66DCQT21906</t>
  </si>
  <si>
    <t>66DCQT22073</t>
  </si>
  <si>
    <t xml:space="preserve"> NGUYỄN TRƯƠNG NGỌC</t>
  </si>
  <si>
    <t>66DCQT22067</t>
  </si>
  <si>
    <t>66DCQT21310</t>
  </si>
  <si>
    <t>66DCQT21795</t>
  </si>
  <si>
    <t xml:space="preserve"> MAI THÙY</t>
  </si>
  <si>
    <t>66DCQT21656</t>
  </si>
  <si>
    <t xml:space="preserve"> MẠC HẢI</t>
  </si>
  <si>
    <t>66DCQT21696</t>
  </si>
  <si>
    <t xml:space="preserve"> PHÙNG THỊ THÙY</t>
  </si>
  <si>
    <t>66DCQT21933</t>
  </si>
  <si>
    <t>66DCQT21982</t>
  </si>
  <si>
    <t>66DCQT21875</t>
  </si>
  <si>
    <t xml:space="preserve"> TẠ HOÀNG</t>
  </si>
  <si>
    <t>66DCQT22098</t>
  </si>
  <si>
    <t>66DCQT23027</t>
  </si>
  <si>
    <t>66DCQT23037</t>
  </si>
  <si>
    <t>66DCQT21417</t>
  </si>
  <si>
    <t>66DCQT21865</t>
  </si>
  <si>
    <t>66DCQT22005</t>
  </si>
  <si>
    <t xml:space="preserve"> LẠI HỒNG</t>
  </si>
  <si>
    <t>66DCQT21465</t>
  </si>
  <si>
    <t xml:space="preserve"> LÊ THỊ CẨM</t>
  </si>
  <si>
    <t>66DCQT21945</t>
  </si>
  <si>
    <t>66DCQT21667</t>
  </si>
  <si>
    <t>66DCQT21555</t>
  </si>
  <si>
    <t>66DCQT21929</t>
  </si>
  <si>
    <t>66DCQT21403</t>
  </si>
  <si>
    <t>66DCQT21415</t>
  </si>
  <si>
    <t xml:space="preserve"> TRỊNH THỊ KHANH</t>
  </si>
  <si>
    <t>66DCQT21935</t>
  </si>
  <si>
    <t>66DCQT21641</t>
  </si>
  <si>
    <t>KÝ</t>
  </si>
  <si>
    <t>66DCQT21902</t>
  </si>
  <si>
    <t>66DCQT21685</t>
  </si>
  <si>
    <t>66DCQT21572</t>
  </si>
  <si>
    <t xml:space="preserve"> LÊ THỊ THÙY</t>
  </si>
  <si>
    <t>66DCQT21773</t>
  </si>
  <si>
    <t xml:space="preserve"> NGUYỄN THỊ THUỲ</t>
  </si>
  <si>
    <t>66DCQT21727</t>
  </si>
  <si>
    <t>66DCQT21726</t>
  </si>
  <si>
    <t>66DCQT22109</t>
  </si>
  <si>
    <t xml:space="preserve"> NGUYỄN THÚY</t>
  </si>
  <si>
    <t>66DCQT21383</t>
  </si>
  <si>
    <t xml:space="preserve"> LÝ HỒNG</t>
  </si>
  <si>
    <t>66DCQT21370</t>
  </si>
  <si>
    <t>66DCQT21872</t>
  </si>
  <si>
    <t xml:space="preserve"> PHAN THỊ MINH</t>
  </si>
  <si>
    <t>66DCQT21416</t>
  </si>
  <si>
    <t>66DCQT23002</t>
  </si>
  <si>
    <t xml:space="preserve"> VIÊN THỊ</t>
  </si>
  <si>
    <t>66DCQT21476</t>
  </si>
  <si>
    <t>66DCQT21609</t>
  </si>
  <si>
    <t>66DCQT21631</t>
  </si>
  <si>
    <t>66DCQT21844</t>
  </si>
  <si>
    <t xml:space="preserve"> LÊ TÀI</t>
  </si>
  <si>
    <t>66DCQT21842</t>
  </si>
  <si>
    <t>66DCQT21348</t>
  </si>
  <si>
    <t>66DCQT21840</t>
  </si>
  <si>
    <t xml:space="preserve"> VŨ CÔNG</t>
  </si>
  <si>
    <t>66DCQT21829</t>
  </si>
  <si>
    <t>66DCQT21871</t>
  </si>
  <si>
    <t>66DCQT21824</t>
  </si>
  <si>
    <t>66DCQT21509</t>
  </si>
  <si>
    <t>66DCQT21717</t>
  </si>
  <si>
    <t xml:space="preserve"> LÊ THỊ BÍCH</t>
  </si>
  <si>
    <t>66DCQT21848</t>
  </si>
  <si>
    <t>66DCQT21821</t>
  </si>
  <si>
    <t xml:space="preserve"> HOÀNG THỊ THÙY</t>
  </si>
  <si>
    <t>66DCQT21868</t>
  </si>
  <si>
    <t xml:space="preserve"> NGUYỄN ĐĂNG ANH</t>
  </si>
  <si>
    <t>66DCQT22004</t>
  </si>
  <si>
    <t>66DCQT21441</t>
  </si>
  <si>
    <t>66DCQT22063</t>
  </si>
  <si>
    <t>66DCQT21813</t>
  </si>
  <si>
    <t>66DCQT22123</t>
  </si>
  <si>
    <t>66DCQT23</t>
  </si>
  <si>
    <t>66DCQT22670</t>
  </si>
  <si>
    <t>66DCQT22270</t>
  </si>
  <si>
    <t>66DCQT22211</t>
  </si>
  <si>
    <t>66DCQT22679</t>
  </si>
  <si>
    <t xml:space="preserve"> TÔ VIỆT</t>
  </si>
  <si>
    <t>66DCQT22171</t>
  </si>
  <si>
    <t>66DCQT22224</t>
  </si>
  <si>
    <t>66DCQT22658</t>
  </si>
  <si>
    <t>66DCQT22523</t>
  </si>
  <si>
    <t xml:space="preserve"> VŨ THẾ</t>
  </si>
  <si>
    <t>66DCQT22522</t>
  </si>
  <si>
    <t xml:space="preserve"> VŨ HOÀNG</t>
  </si>
  <si>
    <t>66DCQT22142</t>
  </si>
  <si>
    <t>66DCQT22253</t>
  </si>
  <si>
    <t>66DCQT22561</t>
  </si>
  <si>
    <t xml:space="preserve"> NGÔ THỊ NGÂN</t>
  </si>
  <si>
    <t>66DCQT22718</t>
  </si>
  <si>
    <t>66DCQT22508</t>
  </si>
  <si>
    <t>66DCQT22664</t>
  </si>
  <si>
    <t>66DCQT22298</t>
  </si>
  <si>
    <t>66DCQT22314</t>
  </si>
  <si>
    <t>66DCQT22592</t>
  </si>
  <si>
    <t>66DCQT22588</t>
  </si>
  <si>
    <t>66DCQT22699</t>
  </si>
  <si>
    <t>66DCQT22327</t>
  </si>
  <si>
    <t>66DCQT22617</t>
  </si>
  <si>
    <t>66DCQT22633</t>
  </si>
  <si>
    <t>66DCQT22519</t>
  </si>
  <si>
    <t>66DCQT22232</t>
  </si>
  <si>
    <t>66DCQT22513</t>
  </si>
  <si>
    <t>66DCQT22308</t>
  </si>
  <si>
    <t xml:space="preserve"> NGUYỄN THỊ DIỆU</t>
  </si>
  <si>
    <t>66DCQT22630</t>
  </si>
  <si>
    <t xml:space="preserve"> VŨ THÙY</t>
  </si>
  <si>
    <t>66DCQT22686</t>
  </si>
  <si>
    <t>66DCQT22294</t>
  </si>
  <si>
    <t>66DCQT22220</t>
  </si>
  <si>
    <t>66DCQT22655</t>
  </si>
  <si>
    <t>66DCQT22169</t>
  </si>
  <si>
    <t>66DCQT22498</t>
  </si>
  <si>
    <t>66DCQT22640</t>
  </si>
  <si>
    <t>66DCQT22449</t>
  </si>
  <si>
    <t>66DCQT22566</t>
  </si>
  <si>
    <t xml:space="preserve"> MẠC THỊ</t>
  </si>
  <si>
    <t>66DCQT22549</t>
  </si>
  <si>
    <t>66DCQT22305</t>
  </si>
  <si>
    <t xml:space="preserve"> NGUYỄN DIỄM</t>
  </si>
  <si>
    <t>66DCQT22287</t>
  </si>
  <si>
    <t>66DCQT22626</t>
  </si>
  <si>
    <t>66DCQT22192</t>
  </si>
  <si>
    <t xml:space="preserve"> HOÀNG ĐÌNH</t>
  </si>
  <si>
    <t>66DCQT22594</t>
  </si>
  <si>
    <t>66DCQT22696</t>
  </si>
  <si>
    <t>THUÝ</t>
  </si>
  <si>
    <t>66DCQT22398</t>
  </si>
  <si>
    <t>66DCQT22419</t>
  </si>
  <si>
    <t>66DCQT22650</t>
  </si>
  <si>
    <t xml:space="preserve"> ĐẶNG TRẦN</t>
  </si>
  <si>
    <t>66DCQT22244</t>
  </si>
  <si>
    <t xml:space="preserve"> TƯỞNG THỊ</t>
  </si>
  <si>
    <t>66DCQT22731</t>
  </si>
  <si>
    <t>66DCQT22620</t>
  </si>
  <si>
    <t>66DCQT22213</t>
  </si>
  <si>
    <t xml:space="preserve"> PHAN THỊ CẨM</t>
  </si>
  <si>
    <t>66DCQT22604</t>
  </si>
  <si>
    <t>66DCQT22276</t>
  </si>
  <si>
    <t>66DCQT22208</t>
  </si>
  <si>
    <t xml:space="preserve"> NGÔ THỊ HẢI</t>
  </si>
  <si>
    <t>66DCQT22432</t>
  </si>
  <si>
    <t>66DCQT22772</t>
  </si>
  <si>
    <t xml:space="preserve"> LÊ THANH TRÚC</t>
  </si>
  <si>
    <t>66DCQT24</t>
  </si>
  <si>
    <t>66DCQT22843</t>
  </si>
  <si>
    <t>66DCQT23039</t>
  </si>
  <si>
    <t xml:space="preserve"> NGUYỄN TIẾN ĐỨC</t>
  </si>
  <si>
    <t>66DCQT22096</t>
  </si>
  <si>
    <t>64DCCD3107</t>
  </si>
  <si>
    <t>66DCQT22770</t>
  </si>
  <si>
    <t xml:space="preserve"> CAO THỊ HỒNG</t>
  </si>
  <si>
    <t>66DCQT23150</t>
  </si>
  <si>
    <t xml:space="preserve"> BÙI THỊ KIM</t>
  </si>
  <si>
    <t>66DCQT22835</t>
  </si>
  <si>
    <t>66DCQT22495</t>
  </si>
  <si>
    <t>66DCQT23091</t>
  </si>
  <si>
    <t>66DCQT23129</t>
  </si>
  <si>
    <t xml:space="preserve"> LƯU XUÂN</t>
  </si>
  <si>
    <t>66DCQT22965</t>
  </si>
  <si>
    <t>66DCQT23078</t>
  </si>
  <si>
    <t>66DCQT23176</t>
  </si>
  <si>
    <t>66DCQT23128</t>
  </si>
  <si>
    <t xml:space="preserve"> PHẠM THỊ MỸ</t>
  </si>
  <si>
    <t>66DCQT23097</t>
  </si>
  <si>
    <t xml:space="preserve"> NGHIÊM THỊ ÁNH</t>
  </si>
  <si>
    <t>66DCQT21440</t>
  </si>
  <si>
    <t>66DCQT22990</t>
  </si>
  <si>
    <t>66DCQT22750</t>
  </si>
  <si>
    <t>66DCQT23106</t>
  </si>
  <si>
    <t>66DCQT23185</t>
  </si>
  <si>
    <t xml:space="preserve"> MAI MỸ</t>
  </si>
  <si>
    <t>66DCQT22807</t>
  </si>
  <si>
    <t>66DCQT23054</t>
  </si>
  <si>
    <t>65DCCD23938</t>
  </si>
  <si>
    <t>66DCQT22878</t>
  </si>
  <si>
    <t>66DCQT22992</t>
  </si>
  <si>
    <t>66DCQT22822</t>
  </si>
  <si>
    <t xml:space="preserve"> PHẠM HƯƠNG</t>
  </si>
  <si>
    <t>66DCQT22867</t>
  </si>
  <si>
    <t>66DCQT22852</t>
  </si>
  <si>
    <t>66DCQT22887</t>
  </si>
  <si>
    <t xml:space="preserve"> TẠ THỊ DIỆU</t>
  </si>
  <si>
    <t>66DCQT23072</t>
  </si>
  <si>
    <t>66DCQT22740</t>
  </si>
  <si>
    <t>66DCQT23057</t>
  </si>
  <si>
    <t>66DCQT22899</t>
  </si>
  <si>
    <t xml:space="preserve"> NGUYỄN TOÀN</t>
  </si>
  <si>
    <t>66DCQT23082</t>
  </si>
  <si>
    <t xml:space="preserve"> TRẦN THỊ KIỀU</t>
  </si>
  <si>
    <t>66DCQT23232</t>
  </si>
  <si>
    <t xml:space="preserve"> NGUYỄN HUỲNH ĐĂNG </t>
  </si>
  <si>
    <t>66DCQT22977</t>
  </si>
  <si>
    <t>66DCQT22806</t>
  </si>
  <si>
    <t xml:space="preserve"> CẤN HỒNG</t>
  </si>
  <si>
    <t>66DCQT22809</t>
  </si>
  <si>
    <t>66DCQT23100</t>
  </si>
  <si>
    <t>66DCQT23005</t>
  </si>
  <si>
    <t>66DCQT23265</t>
  </si>
  <si>
    <t xml:space="preserve"> MAI AN</t>
  </si>
  <si>
    <t>THUYÊN</t>
  </si>
  <si>
    <t>66DCQT23259</t>
  </si>
  <si>
    <t xml:space="preserve"> CHU THỊ</t>
  </si>
  <si>
    <t>66DCQT22955</t>
  </si>
  <si>
    <t xml:space="preserve"> TRẦN MẠNH</t>
  </si>
  <si>
    <t>65DCDB20547</t>
  </si>
  <si>
    <t>66DCQT23222</t>
  </si>
  <si>
    <t>66DCQT22773</t>
  </si>
  <si>
    <t>66DCQT22980</t>
  </si>
  <si>
    <t xml:space="preserve"> PHẠM THU</t>
  </si>
  <si>
    <t>66DCQT23132</t>
  </si>
  <si>
    <t>66DCQT22880</t>
  </si>
  <si>
    <t>XUYẾN</t>
  </si>
  <si>
    <t>66DCTM20440</t>
  </si>
  <si>
    <t xml:space="preserve"> BÙI HỒNG</t>
  </si>
  <si>
    <t>66DCTM20669</t>
  </si>
  <si>
    <t xml:space="preserve"> BÙI HOÀNG</t>
  </si>
  <si>
    <t>66DCTM20262</t>
  </si>
  <si>
    <t xml:space="preserve"> LÊ THỊ HẢI</t>
  </si>
  <si>
    <t>66DCTM20318</t>
  </si>
  <si>
    <t>66DCTM20997</t>
  </si>
  <si>
    <t>66DCTM20508</t>
  </si>
  <si>
    <t>66DCTM21137</t>
  </si>
  <si>
    <t>DÙNG</t>
  </si>
  <si>
    <t>66DCTM20917</t>
  </si>
  <si>
    <t>66DCTM20611</t>
  </si>
  <si>
    <t>66DCTM21005</t>
  </si>
  <si>
    <t>66DCTM23297</t>
  </si>
  <si>
    <t xml:space="preserve"> ĐỖ TRUNG </t>
  </si>
  <si>
    <t>66DCTM20014</t>
  </si>
  <si>
    <t>66DCTM21245</t>
  </si>
  <si>
    <t>66DCTM21151</t>
  </si>
  <si>
    <t>66DCTM20172</t>
  </si>
  <si>
    <t>66DCKT22079</t>
  </si>
  <si>
    <t xml:space="preserve"> ĐẬU TIẾN</t>
  </si>
  <si>
    <t>66DCTM20590</t>
  </si>
  <si>
    <t xml:space="preserve"> BÙI THẾ</t>
  </si>
  <si>
    <t>66DCTM20731</t>
  </si>
  <si>
    <t>66DCTM20447</t>
  </si>
  <si>
    <t>66DCTM20827</t>
  </si>
  <si>
    <t xml:space="preserve"> NGHIÊM SƠN</t>
  </si>
  <si>
    <t>66DCTM20799</t>
  </si>
  <si>
    <t>66DCTM20924</t>
  </si>
  <si>
    <t xml:space="preserve"> PHẠM THIÊN</t>
  </si>
  <si>
    <t>66DCTM20676</t>
  </si>
  <si>
    <t>66DCTM20831</t>
  </si>
  <si>
    <t>66DCTM20541</t>
  </si>
  <si>
    <t xml:space="preserve"> KIM BÙI</t>
  </si>
  <si>
    <t>66DCTM20638</t>
  </si>
  <si>
    <t>66DCTM21243</t>
  </si>
  <si>
    <t>66DCTM21266</t>
  </si>
  <si>
    <t>66DCTM20581</t>
  </si>
  <si>
    <t>SỬ</t>
  </si>
  <si>
    <t>66DCTM20602</t>
  </si>
  <si>
    <t>66DCTM20381</t>
  </si>
  <si>
    <t>66DCTM20875</t>
  </si>
  <si>
    <t>66DCTM20707</t>
  </si>
  <si>
    <t>66DCTM20793</t>
  </si>
  <si>
    <t>66DCTM20810</t>
  </si>
  <si>
    <t>66DCTM20588</t>
  </si>
  <si>
    <t>66DCTM20998</t>
  </si>
  <si>
    <t xml:space="preserve"> TẠ VIẾT</t>
  </si>
  <si>
    <t>66DCTM20931</t>
  </si>
  <si>
    <t xml:space="preserve"> NGÔ ĐÌNH</t>
  </si>
  <si>
    <t>66DCTM21033</t>
  </si>
  <si>
    <t>66DCTM21167</t>
  </si>
  <si>
    <t>66DCTM20775</t>
  </si>
  <si>
    <t>66DCTM20309</t>
  </si>
  <si>
    <t>66DCTM20769</t>
  </si>
  <si>
    <t>66DCTM20155</t>
  </si>
  <si>
    <t>66DCTM20783</t>
  </si>
  <si>
    <t>66DCTM20364</t>
  </si>
  <si>
    <t>66DCTM20589</t>
  </si>
  <si>
    <t>66DCTM20719</t>
  </si>
  <si>
    <t>66DCTM20946</t>
  </si>
  <si>
    <t xml:space="preserve"> ĐOÀN THANH</t>
  </si>
  <si>
    <t>66DCTM21721</t>
  </si>
  <si>
    <t xml:space="preserve"> BÙI LÊ TUẤN</t>
  </si>
  <si>
    <t>66DCTM21520</t>
  </si>
  <si>
    <t xml:space="preserve"> NGHIÊM TUẤN</t>
  </si>
  <si>
    <t>66DCTM23032</t>
  </si>
  <si>
    <t xml:space="preserve"> NGUYỄN NAM</t>
  </si>
  <si>
    <t>66DCTM22221</t>
  </si>
  <si>
    <t>66DCTM21714</t>
  </si>
  <si>
    <t xml:space="preserve"> TĂNG XUÂN</t>
  </si>
  <si>
    <t>66DCTM22437</t>
  </si>
  <si>
    <t>66DCTM21640</t>
  </si>
  <si>
    <t>66DCTM21973</t>
  </si>
  <si>
    <t>66DCTM22121</t>
  </si>
  <si>
    <t>66DCTM22157</t>
  </si>
  <si>
    <t>66DCTM21344</t>
  </si>
  <si>
    <t>66DCTM21992</t>
  </si>
  <si>
    <t>66DCTM21896</t>
  </si>
  <si>
    <t>66DCTM22323</t>
  </si>
  <si>
    <t xml:space="preserve"> TRẦN KHÁNH</t>
  </si>
  <si>
    <t>66DCTM22065</t>
  </si>
  <si>
    <t xml:space="preserve"> ĐÀM TRUNG</t>
  </si>
  <si>
    <t>66DCTM21374</t>
  </si>
  <si>
    <t xml:space="preserve"> HOÀNG TRỌNG</t>
  </si>
  <si>
    <t>66DCTM22392</t>
  </si>
  <si>
    <t>66DCTM21771</t>
  </si>
  <si>
    <t>66DCTM22321</t>
  </si>
  <si>
    <t xml:space="preserve"> TÔ THANH</t>
  </si>
  <si>
    <t>66DCTM21613</t>
  </si>
  <si>
    <t xml:space="preserve"> TRẦN ĐĂNG</t>
  </si>
  <si>
    <t>66DCTM22021</t>
  </si>
  <si>
    <t>66DCTM21512</t>
  </si>
  <si>
    <t>66DCTM21891</t>
  </si>
  <si>
    <t>66DCTM22310</t>
  </si>
  <si>
    <t xml:space="preserve"> QUẢN ANH</t>
  </si>
  <si>
    <t>66DCTM21741</t>
  </si>
  <si>
    <t>66DCTM22482</t>
  </si>
  <si>
    <t>66DCTM21632</t>
  </si>
  <si>
    <t>66DCTM21334</t>
  </si>
  <si>
    <t>66DCTM21939</t>
  </si>
  <si>
    <t xml:space="preserve"> LẠI XUÂN</t>
  </si>
  <si>
    <t>66DCTM22195</t>
  </si>
  <si>
    <t>66DCTM21788</t>
  </si>
  <si>
    <t>66DCTM21897</t>
  </si>
  <si>
    <t>66DCTM21710</t>
  </si>
  <si>
    <t>66DCTM22353</t>
  </si>
  <si>
    <t xml:space="preserve"> HOÀNG THỊ THANH</t>
  </si>
  <si>
    <t>66DCTM22438</t>
  </si>
  <si>
    <t>66DCTM21423</t>
  </si>
  <si>
    <t>66DCTM21976</t>
  </si>
  <si>
    <t>66DCTM21706</t>
  </si>
  <si>
    <t>66DCTM22258</t>
  </si>
  <si>
    <t>66DCTM22443</t>
  </si>
  <si>
    <t>66DCTM21380</t>
  </si>
  <si>
    <t>66DCTM21534</t>
  </si>
  <si>
    <t>66DCTM21923</t>
  </si>
  <si>
    <t>66DCTM22341</t>
  </si>
  <si>
    <t xml:space="preserve"> THÂN THỊ THANH</t>
  </si>
  <si>
    <t>66DCTM21852</t>
  </si>
  <si>
    <t xml:space="preserve"> CỒ MẠNH</t>
  </si>
  <si>
    <t>66DCTM21561</t>
  </si>
  <si>
    <t>66DCTM21398</t>
  </si>
  <si>
    <t>66DCTM22018</t>
  </si>
  <si>
    <t>66DCTM22534</t>
  </si>
  <si>
    <t>66DCTM22013</t>
  </si>
  <si>
    <t>66DCTM22472</t>
  </si>
  <si>
    <t>66DCTM21679</t>
  </si>
  <si>
    <t>66DCTM23245</t>
  </si>
  <si>
    <t>66DCTM20895</t>
  </si>
  <si>
    <t xml:space="preserve"> KHƯƠNG XUÂN</t>
  </si>
  <si>
    <t>66DCTM22671</t>
  </si>
  <si>
    <t xml:space="preserve"> DƯƠNG VIẾT</t>
  </si>
  <si>
    <t>BIÊN</t>
  </si>
  <si>
    <t>66DCTM23038</t>
  </si>
  <si>
    <t xml:space="preserve"> NGUYỄN LƯƠNG</t>
  </si>
  <si>
    <t>66DCTM22771</t>
  </si>
  <si>
    <t xml:space="preserve"> NGUYỄN QUÝ</t>
  </si>
  <si>
    <t>66DCTM20476</t>
  </si>
  <si>
    <t>66DCTM20801</t>
  </si>
  <si>
    <t>66DCTM22722</t>
  </si>
  <si>
    <t>66DCTM22584</t>
  </si>
  <si>
    <t xml:space="preserve"> NGUYỄN DỤNG</t>
  </si>
  <si>
    <t>66DCTM23189</t>
  </si>
  <si>
    <t>66DCTM22623</t>
  </si>
  <si>
    <t>66DCTM23153</t>
  </si>
  <si>
    <t>HÂN</t>
  </si>
  <si>
    <t>66DCTM20844</t>
  </si>
  <si>
    <t>66DCTM22952</t>
  </si>
  <si>
    <t>66DCTM23111</t>
  </si>
  <si>
    <t>66DCTM21139</t>
  </si>
  <si>
    <t xml:space="preserve"> NGUYỄN THÁI</t>
  </si>
  <si>
    <t>66DCTM22758</t>
  </si>
  <si>
    <t>66DCTM21061</t>
  </si>
  <si>
    <t>66DCTM22857</t>
  </si>
  <si>
    <t>66DCTM22742</t>
  </si>
  <si>
    <t xml:space="preserve"> NGUYỄN SĨ</t>
  </si>
  <si>
    <t>66DCTM22581</t>
  </si>
  <si>
    <t>66DCTM23042</t>
  </si>
  <si>
    <t xml:space="preserve"> LÂM THỊ </t>
  </si>
  <si>
    <t>66DCTM23218</t>
  </si>
  <si>
    <t>66DCTM20774</t>
  </si>
  <si>
    <t>66DCTM20771</t>
  </si>
  <si>
    <t>66DCTM22851</t>
  </si>
  <si>
    <t>66DCTM23194</t>
  </si>
  <si>
    <t>66DCTM23122</t>
  </si>
  <si>
    <t>66DCTM20737</t>
  </si>
  <si>
    <t xml:space="preserve"> NGÔ HẢI</t>
  </si>
  <si>
    <t>66DCTM23223</t>
  </si>
  <si>
    <t>66DCTM22902</t>
  </si>
  <si>
    <t>66DCTM22692</t>
  </si>
  <si>
    <t>66DCTM22786</t>
  </si>
  <si>
    <t xml:space="preserve"> NGÔ HÀ</t>
  </si>
  <si>
    <t>66DCTM23055</t>
  </si>
  <si>
    <t xml:space="preserve"> CAO THỊ THÚY</t>
  </si>
  <si>
    <t>66DCTM23190</t>
  </si>
  <si>
    <t xml:space="preserve"> HÀ NAM</t>
  </si>
  <si>
    <t>66DCTM23137</t>
  </si>
  <si>
    <t xml:space="preserve"> TRẦN THỌ</t>
  </si>
  <si>
    <t>66DCTM22703</t>
  </si>
  <si>
    <t>66DCTM23182</t>
  </si>
  <si>
    <t>66DCTM22585</t>
  </si>
  <si>
    <t>66DCTM22840</t>
  </si>
  <si>
    <t>66DCTM22662</t>
  </si>
  <si>
    <t>66DCTM23119</t>
  </si>
  <si>
    <t>66DCTM23050</t>
  </si>
  <si>
    <t>66DCTM22769</t>
  </si>
  <si>
    <t xml:space="preserve"> PHẠM</t>
  </si>
  <si>
    <t>66DCTM23135</t>
  </si>
  <si>
    <t>VỊNH</t>
  </si>
  <si>
    <t>66DCTM21676</t>
  </si>
  <si>
    <t xml:space="preserve"> ĐINH KHANG</t>
  </si>
  <si>
    <t>66DCTM22573</t>
  </si>
  <si>
    <t>66DCTN21820</t>
  </si>
  <si>
    <t xml:space="preserve"> TRƯƠNG THỊ THÚY</t>
  </si>
  <si>
    <t>66DCTN21</t>
  </si>
  <si>
    <t>66DCTN22218</t>
  </si>
  <si>
    <t>66DCTN21232</t>
  </si>
  <si>
    <t xml:space="preserve"> DƯƠNG THỊ LAN</t>
  </si>
  <si>
    <t>66DCTN21328</t>
  </si>
  <si>
    <t>66DCKX23145</t>
  </si>
  <si>
    <t xml:space="preserve"> LÊ THỊ TÚ</t>
  </si>
  <si>
    <t>66DCTN21688</t>
  </si>
  <si>
    <t>66DCTN21921</t>
  </si>
  <si>
    <t>66DCTN20032</t>
  </si>
  <si>
    <t xml:space="preserve"> HOÀNG LIÊN</t>
  </si>
  <si>
    <t>66DCTN21560</t>
  </si>
  <si>
    <t xml:space="preserve"> DOÃN VIỆT</t>
  </si>
  <si>
    <t>66DCTN23267</t>
  </si>
  <si>
    <t>66DCTN22075</t>
  </si>
  <si>
    <t>66DCTN23031</t>
  </si>
  <si>
    <t>ĐỐC</t>
  </si>
  <si>
    <t>66DCTN21090</t>
  </si>
  <si>
    <t xml:space="preserve"> DƯƠNG THANH</t>
  </si>
  <si>
    <t>66DCTN21463</t>
  </si>
  <si>
    <t>66DCTN22225</t>
  </si>
  <si>
    <t>66DCTN22238</t>
  </si>
  <si>
    <t>66DCTN22115</t>
  </si>
  <si>
    <t xml:space="preserve"> ĐÀO THẾ</t>
  </si>
  <si>
    <t>66DCTN22135</t>
  </si>
  <si>
    <t>66DCTN21134</t>
  </si>
  <si>
    <t>66DCTN21890</t>
  </si>
  <si>
    <t>66DCTN22009</t>
  </si>
  <si>
    <t>66DCTN22102</t>
  </si>
  <si>
    <t>66DCTN22185</t>
  </si>
  <si>
    <t>66DCTN20848</t>
  </si>
  <si>
    <t>66DCTN21718</t>
  </si>
  <si>
    <t xml:space="preserve"> ĐỖ HỒNG</t>
  </si>
  <si>
    <t>66DCTN21719</t>
  </si>
  <si>
    <t xml:space="preserve"> ĐỖ THÙY</t>
  </si>
  <si>
    <t>66DCTN21210</t>
  </si>
  <si>
    <t xml:space="preserve"> VŨ HÀ</t>
  </si>
  <si>
    <t>66DCTN22242</t>
  </si>
  <si>
    <t xml:space="preserve"> LƯU THỊ</t>
  </si>
  <si>
    <t>66DCTN21758</t>
  </si>
  <si>
    <t>66DCTN23164</t>
  </si>
  <si>
    <t xml:space="preserve"> DƯƠNG TUẤN</t>
  </si>
  <si>
    <t>66DCTN20578</t>
  </si>
  <si>
    <t>66DCTN22093</t>
  </si>
  <si>
    <t>66DCTN21147</t>
  </si>
  <si>
    <t xml:space="preserve"> NGUYỄN ÁNH</t>
  </si>
  <si>
    <t>66DCTN22162</t>
  </si>
  <si>
    <t>66DCTN21800</t>
  </si>
  <si>
    <t>66DCTN21951</t>
  </si>
  <si>
    <t>66DCTN21445</t>
  </si>
  <si>
    <t>66DCTN22069</t>
  </si>
  <si>
    <t>66DCTN20408</t>
  </si>
  <si>
    <t xml:space="preserve"> NGUYỄN THỊ BÍCH</t>
  </si>
  <si>
    <t>66DCTN22046</t>
  </si>
  <si>
    <t xml:space="preserve"> LÊ VŨ</t>
  </si>
  <si>
    <t>66DCTN23030</t>
  </si>
  <si>
    <t xml:space="preserve"> NGUYỄN DIỄM THANH</t>
  </si>
  <si>
    <t>66DCTN21146</t>
  </si>
  <si>
    <t xml:space="preserve"> ĐẶNG THỊ MINH</t>
  </si>
  <si>
    <t>66DCTN23239</t>
  </si>
  <si>
    <t>66DCTN21796</t>
  </si>
  <si>
    <t>66DCTN22130</t>
  </si>
  <si>
    <t>66DCTN20805</t>
  </si>
  <si>
    <t>66DCTN22117</t>
  </si>
  <si>
    <t>66DCTN21026</t>
  </si>
  <si>
    <t>66DCTN22072</t>
  </si>
  <si>
    <t>66DCTN20297</t>
  </si>
  <si>
    <t>66DCTN22243</t>
  </si>
  <si>
    <t xml:space="preserve"> HOÀNG THỊ HUYỀN</t>
  </si>
  <si>
    <t>66DCTN22145</t>
  </si>
  <si>
    <t>66DCTN21720</t>
  </si>
  <si>
    <t>66DCTN22024</t>
  </si>
  <si>
    <t>66DCTN22186</t>
  </si>
  <si>
    <t>66DCTN21285</t>
  </si>
  <si>
    <t>66DCTN21894</t>
  </si>
  <si>
    <t>66DCTN21730</t>
  </si>
  <si>
    <t>66DCTN23071</t>
  </si>
  <si>
    <t>66DCTN22034</t>
  </si>
  <si>
    <t>66DCTN22078</t>
  </si>
  <si>
    <t xml:space="preserve"> ĐỖ THỊ KIM</t>
  </si>
  <si>
    <t>66DCTN22061</t>
  </si>
  <si>
    <t xml:space="preserve"> DƯƠNG HOÀNG</t>
  </si>
  <si>
    <t>66DCTN20551</t>
  </si>
  <si>
    <t>66DCTN22674</t>
  </si>
  <si>
    <t xml:space="preserve"> DƯƠNG THỊ VÂN</t>
  </si>
  <si>
    <t>66DCTN22</t>
  </si>
  <si>
    <t>66DCTN22653</t>
  </si>
  <si>
    <t>66DCTN22724</t>
  </si>
  <si>
    <t xml:space="preserve"> HỒ MINH</t>
  </si>
  <si>
    <t>66DCTN22435</t>
  </si>
  <si>
    <t>66DCTN22993</t>
  </si>
  <si>
    <t>66DCTN22462</t>
  </si>
  <si>
    <t>66DCTN22295</t>
  </si>
  <si>
    <t>66DCTN23244</t>
  </si>
  <si>
    <t>66DCTN22668</t>
  </si>
  <si>
    <t>66DCTN22428</t>
  </si>
  <si>
    <t>66DCTN22855</t>
  </si>
  <si>
    <t>66DCTN22313</t>
  </si>
  <si>
    <t xml:space="preserve"> NGÔ THỊ PHƯƠNG</t>
  </si>
  <si>
    <t>66DCTN23160</t>
  </si>
  <si>
    <t>66DCTN22920</t>
  </si>
  <si>
    <t>66DCTN22903</t>
  </si>
  <si>
    <t>66DCTN22915</t>
  </si>
  <si>
    <t>66DCTN22962</t>
  </si>
  <si>
    <t>66DCTN22553</t>
  </si>
  <si>
    <t>66DCTN22927</t>
  </si>
  <si>
    <t>66DCTN22296</t>
  </si>
  <si>
    <t xml:space="preserve"> TRỊNH MINH</t>
  </si>
  <si>
    <t>66DCTN22634</t>
  </si>
  <si>
    <t xml:space="preserve"> CAO MỸ</t>
  </si>
  <si>
    <t>66DCTN22631</t>
  </si>
  <si>
    <t>66DCTN22545</t>
  </si>
  <si>
    <t>66DCTN22725</t>
  </si>
  <si>
    <t>66DCTN22961</t>
  </si>
  <si>
    <t>66DCTN23142</t>
  </si>
  <si>
    <t>66DCTN22754</t>
  </si>
  <si>
    <t xml:space="preserve"> NGUYỄN THỊ THÀNH</t>
  </si>
  <si>
    <t>66DCTN23161</t>
  </si>
  <si>
    <t>LĂNG</t>
  </si>
  <si>
    <t>66DCTN22800</t>
  </si>
  <si>
    <t xml:space="preserve"> VŨ TÙNG</t>
  </si>
  <si>
    <t>66DCTN22785</t>
  </si>
  <si>
    <t>66DCTN22465</t>
  </si>
  <si>
    <t>66DCTN22918</t>
  </si>
  <si>
    <t xml:space="preserve"> PHẠM ĐỖ BẢO</t>
  </si>
  <si>
    <t>66DCTN22911</t>
  </si>
  <si>
    <t xml:space="preserve"> ĐOÀN THỊ HƯƠNG</t>
  </si>
  <si>
    <t>66DCTN22928</t>
  </si>
  <si>
    <t>66DCTN21669</t>
  </si>
  <si>
    <t xml:space="preserve"> NGUYỄN GIANG</t>
  </si>
  <si>
    <t>66DCTN23112</t>
  </si>
  <si>
    <t>66DCTN22732</t>
  </si>
  <si>
    <t>66DCTN22763</t>
  </si>
  <si>
    <t>66DCTN22529</t>
  </si>
  <si>
    <t xml:space="preserve"> BÙI LAN</t>
  </si>
  <si>
    <t>66DCTN22496</t>
  </si>
  <si>
    <t>66DCTN22893</t>
  </si>
  <si>
    <t xml:space="preserve"> VƯƠNG HÙNG</t>
  </si>
  <si>
    <t>66DCTN22385</t>
  </si>
  <si>
    <t>66DCTN22748</t>
  </si>
  <si>
    <t xml:space="preserve"> HOÀNG THỊ PHƯƠNG</t>
  </si>
  <si>
    <t>66DCTN23210</t>
  </si>
  <si>
    <t xml:space="preserve"> TẠ THỊ</t>
  </si>
  <si>
    <t>SÁU</t>
  </si>
  <si>
    <t>66DCTN22728</t>
  </si>
  <si>
    <t>66DCTN22787</t>
  </si>
  <si>
    <t>66DCTN22507</t>
  </si>
  <si>
    <t>66DCTN22847</t>
  </si>
  <si>
    <t xml:space="preserve"> HOÀNG THỊ THU</t>
  </si>
  <si>
    <t>66DCTN22350</t>
  </si>
  <si>
    <t xml:space="preserve"> LÊ THỊ THANH</t>
  </si>
  <si>
    <t>66DCTN22884</t>
  </si>
  <si>
    <t>66DCTN22400</t>
  </si>
  <si>
    <t>66DCTN23029</t>
  </si>
  <si>
    <t xml:space="preserve"> TRẦN QUÝ</t>
  </si>
  <si>
    <t>66DCTN22445</t>
  </si>
  <si>
    <t>66DCTN22812</t>
  </si>
  <si>
    <t>66DCTN21098</t>
  </si>
  <si>
    <t>66DCTN22474</t>
  </si>
  <si>
    <t xml:space="preserve"> ĐỖ HÀ</t>
  </si>
  <si>
    <t>66DCTN23022</t>
  </si>
  <si>
    <t xml:space="preserve"> HOÀNG THU</t>
  </si>
  <si>
    <t>66DCTN22439</t>
  </si>
  <si>
    <t>66DCTN22407</t>
  </si>
  <si>
    <t>66DCTN22793</t>
  </si>
  <si>
    <t>66DCTN22871</t>
  </si>
  <si>
    <t>66DCTN23020</t>
  </si>
  <si>
    <t xml:space="preserve"> ĐẬU THỊ</t>
  </si>
  <si>
    <t>66DCTN22753</t>
  </si>
  <si>
    <t>66DCVB21493</t>
  </si>
  <si>
    <t xml:space="preserve"> LƯƠNG ĐÔNG</t>
  </si>
  <si>
    <t>Á</t>
  </si>
  <si>
    <t>66DCVB21</t>
  </si>
  <si>
    <t>66DCVB22864</t>
  </si>
  <si>
    <t>66DCVB21439</t>
  </si>
  <si>
    <t>66DCVB23044</t>
  </si>
  <si>
    <t xml:space="preserve"> LÊ THỊ VÂN</t>
  </si>
  <si>
    <t>66DCVB20916</t>
  </si>
  <si>
    <t xml:space="preserve"> NGUYỄN DUY TUẤN</t>
  </si>
  <si>
    <t>66DCVB22373</t>
  </si>
  <si>
    <t>66DCVB21192</t>
  </si>
  <si>
    <t>66DCVB23247</t>
  </si>
  <si>
    <t>66DCVB22154</t>
  </si>
  <si>
    <t>66DCVB21297</t>
  </si>
  <si>
    <t xml:space="preserve"> PHẠM THỤC</t>
  </si>
  <si>
    <t>66DCVB22571</t>
  </si>
  <si>
    <t>66DCVB20835</t>
  </si>
  <si>
    <t>DUÂN</t>
  </si>
  <si>
    <t>66DCVB20229</t>
  </si>
  <si>
    <t xml:space="preserve"> ĐÀM HỮU</t>
  </si>
  <si>
    <t>66DCVB21448</t>
  </si>
  <si>
    <t>66DCVB22896</t>
  </si>
  <si>
    <t>ĐỊNH</t>
  </si>
  <si>
    <t>66DCVB22231</t>
  </si>
  <si>
    <t>66DCVB23167</t>
  </si>
  <si>
    <t>ĐOAN</t>
  </si>
  <si>
    <t>66DCVB21584</t>
  </si>
  <si>
    <t>66DCVB21214</t>
  </si>
  <si>
    <t xml:space="preserve"> CAO TRỊNH TUẤN</t>
  </si>
  <si>
    <t>66DCVB21810</t>
  </si>
  <si>
    <t>66DCVB22897</t>
  </si>
  <si>
    <t>66DCVB20690</t>
  </si>
  <si>
    <t>HAI</t>
  </si>
  <si>
    <t>66DCVB22815</t>
  </si>
  <si>
    <t>66DCVB20301</t>
  </si>
  <si>
    <t xml:space="preserve"> ĐỖ LÊ HOÀNG</t>
  </si>
  <si>
    <t>66DCVB20378</t>
  </si>
  <si>
    <t>66DCVB20053</t>
  </si>
  <si>
    <t>66DCVB20919</t>
  </si>
  <si>
    <t>66DCVB22333</t>
  </si>
  <si>
    <t>66DCVB21006</t>
  </si>
  <si>
    <t>66DCVB20730</t>
  </si>
  <si>
    <t>66DCVB20880</t>
  </si>
  <si>
    <t>66DCVB23023</t>
  </si>
  <si>
    <t>66DCVB22329</t>
  </si>
  <si>
    <t xml:space="preserve"> CHU ĐỨC</t>
  </si>
  <si>
    <t>66DCVB21712</t>
  </si>
  <si>
    <t xml:space="preserve"> VƯƠNG MINH</t>
  </si>
  <si>
    <t>66DCVB21911</t>
  </si>
  <si>
    <t>66DCVB21779</t>
  </si>
  <si>
    <t>66DCVB20183</t>
  </si>
  <si>
    <t xml:space="preserve"> LÊ DUY PHÚ</t>
  </si>
  <si>
    <t>66DCVB22579</t>
  </si>
  <si>
    <t>66DCVB21853</t>
  </si>
  <si>
    <t>66DCVB20109</t>
  </si>
  <si>
    <t xml:space="preserve"> TỐNG NGUYÊN</t>
  </si>
  <si>
    <t>66DCVB21031</t>
  </si>
  <si>
    <t>66DCVB21604</t>
  </si>
  <si>
    <t xml:space="preserve"> PHAN THỊ HÀ</t>
  </si>
  <si>
    <t>66DCVB21253</t>
  </si>
  <si>
    <t>66DCVB22677</t>
  </si>
  <si>
    <t>66DCVB21204</t>
  </si>
  <si>
    <t>66DCVB22027</t>
  </si>
  <si>
    <t>66DCVB23183</t>
  </si>
  <si>
    <t>66DCVB22682</t>
  </si>
  <si>
    <t xml:space="preserve"> ĐINH BÁ</t>
  </si>
  <si>
    <t>66DCVB21943</t>
  </si>
  <si>
    <t>66DCVB22058</t>
  </si>
  <si>
    <t>66DCVB22706</t>
  </si>
  <si>
    <t>66DCVB21956</t>
  </si>
  <si>
    <t>66DCVB22420</t>
  </si>
  <si>
    <t>66DCVB21828</t>
  </si>
  <si>
    <t>66DCVB23124</t>
  </si>
  <si>
    <t>66DCVB22183</t>
  </si>
  <si>
    <t>66DCVB21745</t>
  </si>
  <si>
    <t>66DCVB20943</t>
  </si>
  <si>
    <t>66DCVB22900</t>
  </si>
  <si>
    <t xml:space="preserve"> TẠ MINH</t>
  </si>
  <si>
    <t>66DCVB20780</t>
  </si>
  <si>
    <t>66DCVB22826</t>
  </si>
  <si>
    <t>66DCVB22814</t>
  </si>
  <si>
    <t>66DCVB20574</t>
  </si>
  <si>
    <t>66DCVB20136</t>
  </si>
  <si>
    <t>66DCVB20855</t>
  </si>
  <si>
    <t>66DCVB21596</t>
  </si>
  <si>
    <t>66DCVB21481</t>
  </si>
  <si>
    <t>66DCVB22765</t>
  </si>
  <si>
    <t>66DCVB22995</t>
  </si>
  <si>
    <t>66DCVB20800</t>
  </si>
  <si>
    <t>66DCVB20785</t>
  </si>
  <si>
    <t>66DCVL21658</t>
  </si>
  <si>
    <t xml:space="preserve"> BÙI THỊ VÂN</t>
  </si>
  <si>
    <t>66DCVL21</t>
  </si>
  <si>
    <t>66DCVL21827</t>
  </si>
  <si>
    <t>66DCVL21815</t>
  </si>
  <si>
    <t>66DCVL21533</t>
  </si>
  <si>
    <t xml:space="preserve"> VŨ THỊ VI</t>
  </si>
  <si>
    <t>66DCVL21379</t>
  </si>
  <si>
    <t>66DCVL20908</t>
  </si>
  <si>
    <t>66DCVL20369</t>
  </si>
  <si>
    <t xml:space="preserve"> PHẠM THỊ THÙY</t>
  </si>
  <si>
    <t>66DCVL21546</t>
  </si>
  <si>
    <t>66DCVL20641</t>
  </si>
  <si>
    <t xml:space="preserve"> TỐNG NGỌC</t>
  </si>
  <si>
    <t>66DCVL21837</t>
  </si>
  <si>
    <t>66DCVL20414</t>
  </si>
  <si>
    <t>66DCVL20385</t>
  </si>
  <si>
    <t>66DCVL21802</t>
  </si>
  <si>
    <t xml:space="preserve"> BÙI TRUNG</t>
  </si>
  <si>
    <t>66DCVL21169</t>
  </si>
  <si>
    <t>66DCVL21373</t>
  </si>
  <si>
    <t xml:space="preserve"> MAI TRUNG</t>
  </si>
  <si>
    <t>66DCVL21070</t>
  </si>
  <si>
    <t>66DCVL20070</t>
  </si>
  <si>
    <t>66DCVL20064</t>
  </si>
  <si>
    <t>66DCVL20213</t>
  </si>
  <si>
    <t xml:space="preserve"> NGUYỄN KHẢI</t>
  </si>
  <si>
    <t>66DCVL21160</t>
  </si>
  <si>
    <t>66DCVL20467</t>
  </si>
  <si>
    <t xml:space="preserve"> BÙI THỊ THANH</t>
  </si>
  <si>
    <t>66DCVL21356</t>
  </si>
  <si>
    <t>66DCVL21808</t>
  </si>
  <si>
    <t>66DCVL20752</t>
  </si>
  <si>
    <t xml:space="preserve"> CHU VIỆT</t>
  </si>
  <si>
    <t>66DCVL20368</t>
  </si>
  <si>
    <t>66DCVL21361</t>
  </si>
  <si>
    <t>66DCVL20302</t>
  </si>
  <si>
    <t>66DCVL21634</t>
  </si>
  <si>
    <t xml:space="preserve"> PHÙNG NHẬT</t>
  </si>
  <si>
    <t>66DCVL21299</t>
  </si>
  <si>
    <t xml:space="preserve"> NGUYỄN TÙNG</t>
  </si>
  <si>
    <t>66DCVL21548</t>
  </si>
  <si>
    <t xml:space="preserve"> LÊ HOÀI</t>
  </si>
  <si>
    <t>66DCVL20746</t>
  </si>
  <si>
    <t xml:space="preserve"> ĐOÀN ĐỨC</t>
  </si>
  <si>
    <t>66DCVL20261</t>
  </si>
  <si>
    <t xml:space="preserve"> LÊ THỊ THẢO</t>
  </si>
  <si>
    <t>66DCVL21263</t>
  </si>
  <si>
    <t>66DCVL21663</t>
  </si>
  <si>
    <t>66DCVL21737</t>
  </si>
  <si>
    <t>66DCVL20289</t>
  </si>
  <si>
    <t xml:space="preserve"> NINH NHẬT</t>
  </si>
  <si>
    <t>66DCVL21353</t>
  </si>
  <si>
    <t xml:space="preserve"> NINH ĐỨC</t>
  </si>
  <si>
    <t>66DCVL21157</t>
  </si>
  <si>
    <t>66DCVL20423</t>
  </si>
  <si>
    <t>66DCVL21045</t>
  </si>
  <si>
    <t xml:space="preserve"> ĐOÀN HOÀI</t>
  </si>
  <si>
    <t>66DCVL20376</t>
  </si>
  <si>
    <t>66DCVL20776</t>
  </si>
  <si>
    <t xml:space="preserve"> LƯƠNG THẾ</t>
  </si>
  <si>
    <t>NGUYỆN</t>
  </si>
  <si>
    <t>66DCVL21739</t>
  </si>
  <si>
    <t>66DCVL21188</t>
  </si>
  <si>
    <t>66DCVL20802</t>
  </si>
  <si>
    <t>66DCVL21705</t>
  </si>
  <si>
    <t>66DCVL21072</t>
  </si>
  <si>
    <t xml:space="preserve"> NGUYỄN ĐẠO</t>
  </si>
  <si>
    <t>66DCVL21742</t>
  </si>
  <si>
    <t>66DCVL21775</t>
  </si>
  <si>
    <t>66DCVL20108</t>
  </si>
  <si>
    <t xml:space="preserve"> HÀ THU</t>
  </si>
  <si>
    <t>66DCVL20826</t>
  </si>
  <si>
    <t xml:space="preserve"> LÊ THỊ QUỲNH</t>
  </si>
  <si>
    <t>66DCVL20697</t>
  </si>
  <si>
    <t>66DCVL21087</t>
  </si>
  <si>
    <t>66DCVL20740</t>
  </si>
  <si>
    <t>66DCVL21107</t>
  </si>
  <si>
    <t>66DCVL20899</t>
  </si>
  <si>
    <t>66DCVL21886</t>
  </si>
  <si>
    <t>66DCVL22</t>
  </si>
  <si>
    <t>66DCVL22112</t>
  </si>
  <si>
    <t xml:space="preserve"> DƯƠNG THỊ NGỌC</t>
  </si>
  <si>
    <t>66DCVL22528</t>
  </si>
  <si>
    <t>66DCVL22612</t>
  </si>
  <si>
    <t xml:space="preserve"> VÕ THỊ</t>
  </si>
  <si>
    <t>66DCVL22853</t>
  </si>
  <si>
    <t xml:space="preserve"> NGUYỄN THỊ QUÝ</t>
  </si>
  <si>
    <t>66DCVL22862</t>
  </si>
  <si>
    <t>66DCVL22518</t>
  </si>
  <si>
    <t xml:space="preserve"> MẪN MẠNH</t>
  </si>
  <si>
    <t>66DCVL21889</t>
  </si>
  <si>
    <t>66DCVL22457</t>
  </si>
  <si>
    <t>66DCVL20807</t>
  </si>
  <si>
    <t xml:space="preserve"> PHÙNG NGỌC</t>
  </si>
  <si>
    <t>66DCVL22752</t>
  </si>
  <si>
    <t>66DCVL22199</t>
  </si>
  <si>
    <t>66DCVL22938</t>
  </si>
  <si>
    <t>66DCVL23059</t>
  </si>
  <si>
    <t>66DCVL22817</t>
  </si>
  <si>
    <t>66DCVL22678</t>
  </si>
  <si>
    <t>66DCVL21079</t>
  </si>
  <si>
    <t>66DCVL23201</t>
  </si>
  <si>
    <t xml:space="preserve"> ĐỖ THỊ THÙY</t>
  </si>
  <si>
    <t>66DCVL22426</t>
  </si>
  <si>
    <t xml:space="preserve"> PHAN HOÀNG</t>
  </si>
  <si>
    <t>66DCVL22094</t>
  </si>
  <si>
    <t>66DCVL21996</t>
  </si>
  <si>
    <t xml:space="preserve"> VŨ NGỌC THÙY</t>
  </si>
  <si>
    <t>66DCVL22544</t>
  </si>
  <si>
    <t>66DCVL22734</t>
  </si>
  <si>
    <t xml:space="preserve"> NGUYỄN THỊ HỌA</t>
  </si>
  <si>
    <t>MI</t>
  </si>
  <si>
    <t>66DCVL22805</t>
  </si>
  <si>
    <t>PHAN</t>
  </si>
  <si>
    <t>66DCVL22744</t>
  </si>
  <si>
    <t>66DCVL22804</t>
  </si>
  <si>
    <t>66DCVL22946</t>
  </si>
  <si>
    <t>66DCVL21131</t>
  </si>
  <si>
    <t xml:space="preserve"> BÙI NHƯ</t>
  </si>
  <si>
    <t>QUỐC</t>
  </si>
  <si>
    <t>66DCVL22916</t>
  </si>
  <si>
    <t>66DCVL22141</t>
  </si>
  <si>
    <t>66DCVL21932</t>
  </si>
  <si>
    <t xml:space="preserve"> HOÀNG THỊ KIM</t>
  </si>
  <si>
    <t>66DCVL22926</t>
  </si>
  <si>
    <t>66DCVL23048</t>
  </si>
  <si>
    <t>66DCVL22416</t>
  </si>
  <si>
    <t>66DCVL22197</t>
  </si>
  <si>
    <t>66DCVL23007</t>
  </si>
  <si>
    <t xml:space="preserve"> BÙI THỊ HƯƠNG KIM</t>
  </si>
  <si>
    <t>66DCVL22468</t>
  </si>
  <si>
    <t>66DCVL22257</t>
  </si>
  <si>
    <t>66DCVL23230</t>
  </si>
  <si>
    <t>66DCVL22450</t>
  </si>
  <si>
    <t>66DCVL21961</t>
  </si>
  <si>
    <t xml:space="preserve"> NGUYỄN DIÊN</t>
  </si>
  <si>
    <t>66DCVL22813</t>
  </si>
  <si>
    <t>66DCVL22673</t>
  </si>
  <si>
    <t>66DCVL23102</t>
  </si>
  <si>
    <t>66DCVL20871</t>
  </si>
  <si>
    <t>66DCVL22467</t>
  </si>
  <si>
    <t>66DCVL22983</t>
  </si>
  <si>
    <t xml:space="preserve"> PHAN THỊ HẢI</t>
  </si>
  <si>
    <t>66DCVS23084</t>
  </si>
  <si>
    <t>66DCVS21</t>
  </si>
  <si>
    <t>66DCVS21777</t>
  </si>
  <si>
    <t xml:space="preserve"> TRẦN CHÍ</t>
  </si>
  <si>
    <t>66DCVS20019</t>
  </si>
  <si>
    <t>66DCVS21086</t>
  </si>
  <si>
    <t>66DCVS20635</t>
  </si>
  <si>
    <t xml:space="preserve"> TẠ CHÂU</t>
  </si>
  <si>
    <t>66DCVS21680</t>
  </si>
  <si>
    <t>66DCVS21926</t>
  </si>
  <si>
    <t xml:space="preserve"> ĐẶNG SƠN</t>
  </si>
  <si>
    <t>66DCVS21427</t>
  </si>
  <si>
    <t xml:space="preserve"> NGUYỄN HÒA</t>
  </si>
  <si>
    <t>66DCVS20050</t>
  </si>
  <si>
    <t xml:space="preserve"> LÊ THỊ KIM</t>
  </si>
  <si>
    <t>66DCVS21732</t>
  </si>
  <si>
    <t xml:space="preserve"> PHẠM MẠNH</t>
  </si>
  <si>
    <t>66DCVS21071</t>
  </si>
  <si>
    <t>66DCVS20178</t>
  </si>
  <si>
    <t>BỘ GIAO THÔNG VẬN TẢI</t>
  </si>
  <si>
    <t>Đã bỏ học</t>
  </si>
  <si>
    <t>Đã thôi học</t>
  </si>
  <si>
    <t>Tạm nghỉ học</t>
  </si>
  <si>
    <t>Không đăng kí học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</si>
  <si>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indexed="8"/>
        <rFont val="Times New Roman"/>
        <family val="1"/>
      </rPr>
      <t>104H2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</si>
  <si>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>Luật và chính sách môi trường</t>
  </si>
  <si>
    <t>Ghép 66VB</t>
  </si>
  <si>
    <t>Ghép 66VS</t>
  </si>
  <si>
    <t>Thực tập Bảo dưỡng kỹ thuật và SC ô tô 2</t>
  </si>
  <si>
    <t>GHÉP CẢ 4 LỚP 64DCOT</t>
  </si>
  <si>
    <t>Ghép 65VS+65VB</t>
  </si>
  <si>
    <t>GHÉP 65DB23 + CC21</t>
  </si>
  <si>
    <t>GHÉP 3 LỚP CD + 65OT21</t>
  </si>
  <si>
    <t>DC2DT27</t>
  </si>
  <si>
    <t>DC2DT26</t>
  </si>
  <si>
    <t>DC2DT28</t>
  </si>
  <si>
    <t>DC3DT34</t>
  </si>
  <si>
    <t>GHÉP 65CS+CA+DM+MT</t>
  </si>
  <si>
    <t>học bù, ghép 65MX+OT22, 23, 24</t>
  </si>
  <si>
    <t>học bù, GHÉP 65OT22+23+24 + MX; 65OT21 GHÉP VỚI 65CD</t>
  </si>
  <si>
    <t>DC1CB57</t>
  </si>
  <si>
    <t>Thực tập Thí nghiệm địa chất</t>
  </si>
  <si>
    <t>Thực tập Thí nghiệm cơ học đất</t>
  </si>
  <si>
    <t>GHÉP 66CC</t>
  </si>
  <si>
    <t>DC4CT17</t>
  </si>
  <si>
    <t>Kỹ thuật xây dựng và trình bày báo cáo</t>
  </si>
  <si>
    <t>DC1TT31</t>
  </si>
  <si>
    <t>NC</t>
  </si>
  <si>
    <t>Nguyên lý Hệ điều hành</t>
  </si>
  <si>
    <t>DC3HT60</t>
  </si>
  <si>
    <t>Lập trình Java</t>
  </si>
  <si>
    <t>DC2HT33</t>
  </si>
  <si>
    <t>DC1TT21</t>
  </si>
  <si>
    <t>DC2HT42</t>
  </si>
  <si>
    <t>DC2DT23</t>
  </si>
  <si>
    <t>Xưởng Cơ khí</t>
  </si>
  <si>
    <t>65OT21, 24</t>
  </si>
  <si>
    <t>65OT22, 23</t>
  </si>
  <si>
    <t>Định mức kinh tế kĩ thuật xây dựng</t>
  </si>
  <si>
    <t>GHÉP 64MX02</t>
  </si>
  <si>
    <t>63DCMX01</t>
  </si>
  <si>
    <t>63DCOT01</t>
  </si>
  <si>
    <t>63DCMX3015</t>
  </si>
  <si>
    <t xml:space="preserve"> Phạm Quyết</t>
  </si>
  <si>
    <t>63DCMX3002</t>
  </si>
  <si>
    <t>63DCMX3022</t>
  </si>
  <si>
    <t>63DCMX3023</t>
  </si>
  <si>
    <t xml:space="preserve"> Nông Khánh</t>
  </si>
  <si>
    <t>63DCMX3014</t>
  </si>
  <si>
    <t>Đỉnh</t>
  </si>
  <si>
    <t>63DCMX3020</t>
  </si>
  <si>
    <t>63DCMX3018</t>
  </si>
  <si>
    <t>63DCMX3012</t>
  </si>
  <si>
    <t xml:space="preserve"> Đặng Hải</t>
  </si>
  <si>
    <t>63DCMX3011</t>
  </si>
  <si>
    <t xml:space="preserve"> Nguyễn Chiến</t>
  </si>
  <si>
    <t>63DCMX3019</t>
  </si>
  <si>
    <t>63DCMX3024</t>
  </si>
  <si>
    <t>63DCMX3013</t>
  </si>
  <si>
    <t>63DCMX3017</t>
  </si>
  <si>
    <t>63DCMX3001</t>
  </si>
  <si>
    <t>63DCMX3021</t>
  </si>
  <si>
    <t xml:space="preserve"> Triệu Minh</t>
  </si>
  <si>
    <t>63DCOT2002</t>
  </si>
  <si>
    <t xml:space="preserve"> Bùi Lê Việt</t>
  </si>
  <si>
    <t>63DCOT2003</t>
  </si>
  <si>
    <t>63DCOT2004</t>
  </si>
  <si>
    <t xml:space="preserve"> Ma Văn</t>
  </si>
  <si>
    <t>63DCOT2005</t>
  </si>
  <si>
    <t>63DCOT2006</t>
  </si>
  <si>
    <t>63DCOT2007</t>
  </si>
  <si>
    <t>63DCOT2008</t>
  </si>
  <si>
    <t>63DCOT2021</t>
  </si>
  <si>
    <t>63DCOT2009</t>
  </si>
  <si>
    <t xml:space="preserve"> Dương Kim</t>
  </si>
  <si>
    <t>63DCOT2010</t>
  </si>
  <si>
    <t>63DCOT2011</t>
  </si>
  <si>
    <t>63DCOT2013</t>
  </si>
  <si>
    <t>63DCOT2014</t>
  </si>
  <si>
    <t>63DCOT2015</t>
  </si>
  <si>
    <t>63DCOT2016</t>
  </si>
  <si>
    <t>63DCOT2017</t>
  </si>
  <si>
    <t xml:space="preserve"> Phùng Minh</t>
  </si>
  <si>
    <t>63DCOT2018</t>
  </si>
  <si>
    <t xml:space="preserve"> Duơng Văn</t>
  </si>
  <si>
    <t>63DCOT2019</t>
  </si>
  <si>
    <t>63DCOT2020</t>
  </si>
  <si>
    <t>63DCOT3058</t>
  </si>
  <si>
    <t xml:space="preserve"> Cao Tuấn</t>
  </si>
  <si>
    <t>63DCOT02</t>
  </si>
  <si>
    <t>63DCOT3009</t>
  </si>
  <si>
    <t>63DCOT3072</t>
  </si>
  <si>
    <t>63DCOT3016</t>
  </si>
  <si>
    <t xml:space="preserve"> Trần Hoàng</t>
  </si>
  <si>
    <t>63DCOT3051</t>
  </si>
  <si>
    <t xml:space="preserve"> Lê Nguyễn Thanh</t>
  </si>
  <si>
    <t>63DCOT3076</t>
  </si>
  <si>
    <t>63DCOT3003</t>
  </si>
  <si>
    <t>63DCOT3052</t>
  </si>
  <si>
    <t>63DCOT3077</t>
  </si>
  <si>
    <t>Diễm</t>
  </si>
  <si>
    <t>63DCOT3005</t>
  </si>
  <si>
    <t>63DCOT3041</t>
  </si>
  <si>
    <t>63DCOT3056</t>
  </si>
  <si>
    <t>63DCOT3071</t>
  </si>
  <si>
    <t>63DCOT3061</t>
  </si>
  <si>
    <t>63DCOT3046</t>
  </si>
  <si>
    <t>63DCOT3035</t>
  </si>
  <si>
    <t>63DCOT3059</t>
  </si>
  <si>
    <t>63DCOT3057</t>
  </si>
  <si>
    <t>63DCOT3012</t>
  </si>
  <si>
    <t>Hách</t>
  </si>
  <si>
    <t>63DCOT3063</t>
  </si>
  <si>
    <t>63DCOT3045</t>
  </si>
  <si>
    <t>63DCOT3069</t>
  </si>
  <si>
    <t>63DCOT3062</t>
  </si>
  <si>
    <t>62DCOT3020</t>
  </si>
  <si>
    <t>63DCOT3060</t>
  </si>
  <si>
    <t>63DCOT3055</t>
  </si>
  <si>
    <t>63DCOT3073</t>
  </si>
  <si>
    <t xml:space="preserve"> Nông Đức</t>
  </si>
  <si>
    <t>63DCOT3007</t>
  </si>
  <si>
    <t>63DCOT3037</t>
  </si>
  <si>
    <t>63DCOT3053</t>
  </si>
  <si>
    <t>Luật</t>
  </si>
  <si>
    <t>63DCOT3002</t>
  </si>
  <si>
    <t>63DCOT3013</t>
  </si>
  <si>
    <t>63DCOT3006</t>
  </si>
  <si>
    <t xml:space="preserve"> Ngô Toàn</t>
  </si>
  <si>
    <t>Năng</t>
  </si>
  <si>
    <t>63DCOT3043</t>
  </si>
  <si>
    <t>63DCOT3010</t>
  </si>
  <si>
    <t>63DCOT3075</t>
  </si>
  <si>
    <t>63DCOT3068</t>
  </si>
  <si>
    <t>63DCOT3054</t>
  </si>
  <si>
    <t>63DCOT3042</t>
  </si>
  <si>
    <t>63DCOT3066</t>
  </si>
  <si>
    <t>63DCOT3040</t>
  </si>
  <si>
    <t xml:space="preserve"> Nguyễn Kông</t>
  </si>
  <si>
    <t>63DCOT3065</t>
  </si>
  <si>
    <t>63DCOT3078</t>
  </si>
  <si>
    <t>63DCOT3070</t>
  </si>
  <si>
    <t>63DCOT3067</t>
  </si>
  <si>
    <t>63DCOT3047</t>
  </si>
  <si>
    <t>63DCOT3050</t>
  </si>
  <si>
    <t>63DCOT3004</t>
  </si>
  <si>
    <t>63DCOT3048</t>
  </si>
  <si>
    <t xml:space="preserve"> Trần Hán</t>
  </si>
  <si>
    <t>63DCOT3015</t>
  </si>
  <si>
    <t>63DCOT3014</t>
  </si>
  <si>
    <t>63DCOT3039</t>
  </si>
  <si>
    <t>63DCOT3074</t>
  </si>
  <si>
    <t>63DCOT3038</t>
  </si>
  <si>
    <t>63DCOT3044</t>
  </si>
  <si>
    <t>63DCOT3008</t>
  </si>
  <si>
    <t>63DCOT3001</t>
  </si>
  <si>
    <t>63DCOT3011</t>
  </si>
  <si>
    <t xml:space="preserve"> Hoàng Hạ</t>
  </si>
  <si>
    <t>63DCOT3064</t>
  </si>
  <si>
    <t>DC4MX13</t>
  </si>
  <si>
    <t>TK</t>
  </si>
  <si>
    <t>Thực hành thí nghiệm thủy - khí</t>
  </si>
  <si>
    <t>BM</t>
  </si>
  <si>
    <t>DC2CK21</t>
  </si>
  <si>
    <t>DC1CK21</t>
  </si>
  <si>
    <t>DC1CK22</t>
  </si>
  <si>
    <t>DC1DT21</t>
  </si>
  <si>
    <t>DC1DT22</t>
  </si>
  <si>
    <t>Hạ tầng Giao thông vận tải</t>
  </si>
  <si>
    <t>DC2KV25</t>
  </si>
  <si>
    <t>TẦNG 5 + 6 - A4</t>
  </si>
  <si>
    <t>Ghép 67CC21</t>
  </si>
  <si>
    <t>Ghép 67CS21</t>
  </si>
  <si>
    <t>Ghép 67VS</t>
  </si>
  <si>
    <t>Ghép 67VB</t>
  </si>
  <si>
    <t>GDQP 1: Đường lối quân sự của Đảng</t>
  </si>
  <si>
    <t>GDQP 2: Công tác Quốc phòng - An ninh</t>
  </si>
  <si>
    <t>DC1QP01</t>
  </si>
  <si>
    <t>DC1QP02</t>
  </si>
  <si>
    <t>DC1QP03</t>
  </si>
  <si>
    <t>GDQP 3: QS chung và chiến thuật, KT bắn súng TL AK (CKC)</t>
  </si>
  <si>
    <t>DC1TD21</t>
  </si>
  <si>
    <t>GDTC (Tự chọn)</t>
  </si>
  <si>
    <t>GDTC: Điền kinh</t>
  </si>
  <si>
    <t>DC1TDTC</t>
  </si>
  <si>
    <t>Môi trường đất</t>
  </si>
  <si>
    <t>DC2MO19</t>
  </si>
  <si>
    <t>DC1CB41</t>
  </si>
  <si>
    <t>DC2DT68</t>
  </si>
  <si>
    <t>DC2GT35</t>
  </si>
  <si>
    <t>DC2DD35</t>
  </si>
</sst>
</file>

<file path=xl/styles.xml><?xml version="1.0" encoding="utf-8"?>
<styleSheet xmlns="http://schemas.openxmlformats.org/spreadsheetml/2006/main">
  <numFmts count="30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#&quot; tiết / HP&quot;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 &quot;\&quot;* #,##0_ ;_ &quot;\&quot;* \-#,##0_ ;_ &quot;\&quot;* &quot;-&quot;_ ;_ @_ "/>
    <numFmt numFmtId="169" formatCode="_ &quot;\&quot;* #,##0.00_ ;_ &quot;\&quot;* \-#,##0.00_ ;_ &quot;\&quot;* &quot;-&quot;??_ ;_ @_ "/>
    <numFmt numFmtId="170" formatCode="_ * #,##0_ ;_ * \-#,##0_ ;_ * &quot;-&quot;_ ;_ @_ "/>
    <numFmt numFmtId="171" formatCode="_ * #,##0.00_ ;_ * \-#,##0.00_ ;_ * &quot;-&quot;??_ ;_ @_ "/>
    <numFmt numFmtId="172" formatCode="_ * #,##0.00_)&quot;$&quot;_ ;_ * \(#,##0.00\)&quot;$&quot;_ ;_ * &quot;-&quot;??_)&quot;$&quot;_ ;_ @_ "/>
    <numFmt numFmtId="173" formatCode="\$#,##0\ ;\(\$#,##0\)"/>
    <numFmt numFmtId="174" formatCode="#,###"/>
    <numFmt numFmtId="175" formatCode="_-* #,##0.00&quot;£&quot;_-;\-* #,##0.00&quot;£&quot;_-;_-* &quot;-&quot;??&quot;£&quot;_-;_-@_-"/>
    <numFmt numFmtId="176" formatCode="#,##0.00\ &quot;F&quot;;[Red]\-#,##0.00\ &quot;F&quot;"/>
    <numFmt numFmtId="177" formatCode="_-* #,##0\ &quot;F&quot;_-;\-* #,##0\ &quot;F&quot;_-;_-* &quot;-&quot;\ &quot;F&quot;_-;_-@_-"/>
    <numFmt numFmtId="178" formatCode="#,##0\ &quot;F&quot;;[Red]\-#,##0\ &quot;F&quot;"/>
    <numFmt numFmtId="179" formatCode="#,##0.00\ &quot;F&quot;;\-#,##0.00\ &quot;F&quot;"/>
    <numFmt numFmtId="180" formatCode="#,##0\ &quot;DM&quot;;\-#,##0\ &quot;DM&quot;"/>
    <numFmt numFmtId="181" formatCode="0.000%"/>
    <numFmt numFmtId="182" formatCode="&quot;￥&quot;#,##0;&quot;￥&quot;\-#,##0"/>
    <numFmt numFmtId="183" formatCode="00.000"/>
    <numFmt numFmtId="184" formatCode="#,##0.00\ &quot;®&quot;;\-#,##0.00\ &quot;®&quot;"/>
    <numFmt numFmtId="185" formatCode="000\ 000"/>
    <numFmt numFmtId="186" formatCode="#,##0.000"/>
    <numFmt numFmtId="187" formatCode="#,##0.0"/>
    <numFmt numFmtId="188" formatCode="&quot;DANH SÁCH ĐĂNG KÍ HỌC KÌ CHÍNH - HỌC KÌ &quot;#"/>
    <numFmt numFmtId="189" formatCode="&quot;LỚP &quot;@"/>
    <numFmt numFmtId="190" formatCode="&quot;Họ và tên người ký&quot;#"/>
  </numFmts>
  <fonts count="87">
    <font>
      <sz val="11"/>
      <color theme="1"/>
      <name val="Times New Roman"/>
      <family val="2"/>
    </font>
    <font>
      <b/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8"/>
      <color theme="1"/>
      <name val="Times New Roman"/>
      <family val="1"/>
    </font>
    <font>
      <i/>
      <sz val="6"/>
      <color theme="1"/>
      <name val="Times New Roman"/>
      <family val="1"/>
    </font>
    <font>
      <sz val="8"/>
      <color theme="0"/>
      <name val="Times New Roman"/>
      <family val="1"/>
    </font>
    <font>
      <b/>
      <sz val="6"/>
      <color rgb="FFFF0000"/>
      <name val="Times New Roman"/>
      <family val="1"/>
    </font>
    <font>
      <b/>
      <sz val="5"/>
      <color theme="1"/>
      <name val="Times New Roman"/>
      <family val="1"/>
    </font>
    <font>
      <sz val="5"/>
      <color theme="1"/>
      <name val="Times New Roman"/>
      <family val="1"/>
    </font>
    <font>
      <b/>
      <sz val="5"/>
      <color rgb="FF3333FF"/>
      <name val="Times New Roman"/>
      <family val="1"/>
    </font>
    <font>
      <b/>
      <sz val="5"/>
      <color rgb="FFFF0000"/>
      <name val="Times New Roman"/>
      <family val="1"/>
    </font>
    <font>
      <b/>
      <sz val="5"/>
      <color rgb="FF3333CC"/>
      <name val="Times New Roman"/>
      <family val="1"/>
    </font>
    <font>
      <b/>
      <sz val="12"/>
      <color rgb="FFFF0000"/>
      <name val="Times New Roman"/>
      <family val="1"/>
    </font>
    <font>
      <b/>
      <u/>
      <sz val="11"/>
      <color theme="1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b/>
      <sz val="8"/>
      <color rgb="FFFF0000"/>
      <name val="Times New Roman"/>
      <family val="1"/>
    </font>
    <font>
      <sz val="5"/>
      <color rgb="FF3333FF"/>
      <name val="Times New Roman"/>
      <family val="1"/>
    </font>
    <font>
      <sz val="5"/>
      <color rgb="FFFF0000"/>
      <name val="Times New Roman"/>
      <family val="1"/>
    </font>
    <font>
      <sz val="5"/>
      <color rgb="FF3333CC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b/>
      <sz val="15"/>
      <color rgb="FF0000FF"/>
      <name val="Times New Roman"/>
      <family val="1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5"/>
      <color rgb="FF0000FF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</borders>
  <cellStyleXfs count="85">
    <xf numFmtId="0" fontId="0" fillId="0" borderId="0"/>
    <xf numFmtId="166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41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6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1" fillId="3" borderId="0"/>
    <xf numFmtId="0" fontId="12" fillId="3" borderId="0"/>
    <xf numFmtId="0" fontId="13" fillId="3" borderId="0"/>
    <xf numFmtId="0" fontId="14" fillId="0" borderId="0">
      <alignment wrapText="1"/>
    </xf>
    <xf numFmtId="0" fontId="15" fillId="0" borderId="0"/>
    <xf numFmtId="0" fontId="15" fillId="0" borderId="0"/>
    <xf numFmtId="16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1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/>
    <xf numFmtId="172" fontId="19" fillId="0" borderId="0" applyFill="0" applyBorder="0" applyAlignment="0"/>
    <xf numFmtId="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0" fontId="20" fillId="0" borderId="0" applyNumberFormat="0" applyFont="0" applyBorder="0" applyAlignment="0">
      <alignment horizontal="left" vertical="center"/>
    </xf>
    <xf numFmtId="0" fontId="21" fillId="0" borderId="38" applyNumberFormat="0" applyAlignment="0" applyProtection="0">
      <alignment horizontal="left" vertical="center"/>
    </xf>
    <xf numFmtId="0" fontId="21" fillId="0" borderId="7">
      <alignment horizontal="left" vertical="center"/>
    </xf>
    <xf numFmtId="0" fontId="22" fillId="0" borderId="39">
      <alignment horizontal="centerContinuous"/>
    </xf>
    <xf numFmtId="174" fontId="23" fillId="0" borderId="40"/>
    <xf numFmtId="0" fontId="24" fillId="0" borderId="0" applyNumberFormat="0" applyFont="0" applyFill="0" applyAlignment="0"/>
    <xf numFmtId="0" fontId="25" fillId="0" borderId="3"/>
    <xf numFmtId="175" fontId="19" fillId="0" borderId="0"/>
    <xf numFmtId="175" fontId="19" fillId="0" borderId="0"/>
    <xf numFmtId="0" fontId="5" fillId="0" borderId="0"/>
    <xf numFmtId="0" fontId="19" fillId="0" borderId="0"/>
    <xf numFmtId="0" fontId="19" fillId="0" borderId="0"/>
    <xf numFmtId="0" fontId="25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6" fontId="25" fillId="0" borderId="4">
      <alignment horizontal="right" vertical="center"/>
    </xf>
    <xf numFmtId="176" fontId="25" fillId="0" borderId="4">
      <alignment horizontal="right" vertical="center"/>
    </xf>
    <xf numFmtId="177" fontId="25" fillId="0" borderId="4">
      <alignment horizontal="center"/>
    </xf>
    <xf numFmtId="177" fontId="25" fillId="0" borderId="4">
      <alignment horizontal="center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8" fontId="25" fillId="0" borderId="0"/>
    <xf numFmtId="178" fontId="25" fillId="0" borderId="0"/>
    <xf numFmtId="179" fontId="25" fillId="0" borderId="3"/>
    <xf numFmtId="179" fontId="25" fillId="0" borderId="3"/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8" fillId="0" borderId="0"/>
    <xf numFmtId="0" fontId="24" fillId="0" borderId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31" fillId="0" borderId="0"/>
    <xf numFmtId="184" fontId="19" fillId="0" borderId="0" applyFont="0" applyFill="0" applyBorder="0" applyAlignment="0" applyProtection="0"/>
    <xf numFmtId="185" fontId="5" fillId="0" borderId="0" applyFont="0" applyFill="0" applyBorder="0" applyAlignment="0" applyProtection="0"/>
    <xf numFmtId="186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>
      <alignment vertical="center"/>
    </xf>
    <xf numFmtId="0" fontId="35" fillId="0" borderId="0"/>
    <xf numFmtId="0" fontId="61" fillId="0" borderId="0"/>
    <xf numFmtId="0" fontId="80" fillId="0" borderId="0"/>
    <xf numFmtId="0" fontId="59" fillId="0" borderId="0"/>
    <xf numFmtId="0" fontId="81" fillId="0" borderId="0"/>
    <xf numFmtId="0" fontId="59" fillId="0" borderId="0"/>
  </cellStyleXfs>
  <cellXfs count="366">
    <xf numFmtId="0" fontId="0" fillId="0" borderId="0" xfId="0"/>
    <xf numFmtId="0" fontId="4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164" fontId="2" fillId="0" borderId="13" xfId="0" applyNumberFormat="1" applyFont="1" applyBorder="1" applyAlignment="1" applyProtection="1">
      <alignment horizontal="center" vertical="center"/>
      <protection hidden="1"/>
    </xf>
    <xf numFmtId="164" fontId="2" fillId="0" borderId="14" xfId="0" applyNumberFormat="1" applyFont="1" applyBorder="1" applyAlignment="1" applyProtection="1">
      <alignment horizontal="center" vertical="center"/>
      <protection hidden="1"/>
    </xf>
    <xf numFmtId="164" fontId="2" fillId="0" borderId="15" xfId="0" applyNumberFormat="1" applyFont="1" applyBorder="1" applyAlignment="1" applyProtection="1">
      <alignment horizontal="center" vertical="center"/>
      <protection hidden="1"/>
    </xf>
    <xf numFmtId="0" fontId="38" fillId="0" borderId="16" xfId="0" applyFont="1" applyBorder="1" applyAlignment="1" applyProtection="1">
      <alignment horizontal="center" vertical="center"/>
      <protection hidden="1"/>
    </xf>
    <xf numFmtId="0" fontId="38" fillId="0" borderId="17" xfId="0" applyFont="1" applyBorder="1" applyAlignment="1" applyProtection="1">
      <alignment horizontal="center" vertical="center"/>
      <protection hidden="1"/>
    </xf>
    <xf numFmtId="0" fontId="38" fillId="0" borderId="18" xfId="0" applyFont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7" fillId="0" borderId="0" xfId="0" applyFont="1"/>
    <xf numFmtId="0" fontId="0" fillId="0" borderId="3" xfId="0" applyBorder="1"/>
    <xf numFmtId="0" fontId="0" fillId="0" borderId="0" xfId="0" quotePrefix="1"/>
    <xf numFmtId="0" fontId="36" fillId="0" borderId="0" xfId="0" quotePrefix="1" applyFont="1"/>
    <xf numFmtId="164" fontId="2" fillId="0" borderId="14" xfId="0" applyNumberFormat="1" applyFont="1" applyFill="1" applyBorder="1" applyAlignment="1" applyProtection="1">
      <alignment horizontal="center" vertical="center"/>
      <protection hidden="1"/>
    </xf>
    <xf numFmtId="0" fontId="38" fillId="0" borderId="17" xfId="0" applyFont="1" applyFill="1" applyBorder="1" applyAlignment="1" applyProtection="1">
      <alignment horizontal="center" vertical="center"/>
      <protection hidden="1"/>
    </xf>
    <xf numFmtId="164" fontId="3" fillId="0" borderId="13" xfId="0" applyNumberFormat="1" applyFont="1" applyBorder="1" applyAlignment="1" applyProtection="1">
      <alignment horizontal="center" vertical="center"/>
      <protection hidden="1"/>
    </xf>
    <xf numFmtId="164" fontId="3" fillId="0" borderId="14" xfId="0" applyNumberFormat="1" applyFont="1" applyBorder="1" applyAlignment="1" applyProtection="1">
      <alignment horizontal="center" vertical="center"/>
      <protection hidden="1"/>
    </xf>
    <xf numFmtId="164" fontId="3" fillId="0" borderId="14" xfId="0" applyNumberFormat="1" applyFont="1" applyFill="1" applyBorder="1" applyAlignment="1" applyProtection="1">
      <alignment horizontal="center" vertical="center"/>
      <protection hidden="1"/>
    </xf>
    <xf numFmtId="164" fontId="3" fillId="0" borderId="15" xfId="0" applyNumberFormat="1" applyFont="1" applyBorder="1" applyAlignment="1" applyProtection="1">
      <alignment horizontal="center" vertical="center"/>
      <protection hidden="1"/>
    </xf>
    <xf numFmtId="0" fontId="1" fillId="2" borderId="4" xfId="0" applyFont="1" applyFill="1" applyBorder="1" applyAlignment="1" applyProtection="1">
      <alignment vertical="center"/>
      <protection hidden="1"/>
    </xf>
    <xf numFmtId="0" fontId="52" fillId="0" borderId="11" xfId="0" applyFont="1" applyFill="1" applyBorder="1" applyAlignment="1" applyProtection="1">
      <alignment horizontal="center" vertical="center" shrinkToFit="1"/>
      <protection hidden="1"/>
    </xf>
    <xf numFmtId="0" fontId="53" fillId="0" borderId="15" xfId="0" applyFont="1" applyFill="1" applyBorder="1" applyAlignment="1" applyProtection="1">
      <alignment horizontal="center" vertical="center" shrinkToFit="1"/>
      <protection hidden="1"/>
    </xf>
    <xf numFmtId="0" fontId="42" fillId="0" borderId="18" xfId="0" applyFont="1" applyFill="1" applyBorder="1" applyAlignment="1" applyProtection="1">
      <alignment horizontal="center" vertical="center" shrinkToFit="1"/>
      <protection hidden="1"/>
    </xf>
    <xf numFmtId="0" fontId="52" fillId="0" borderId="15" xfId="0" applyFont="1" applyFill="1" applyBorder="1" applyAlignment="1" applyProtection="1">
      <alignment horizontal="center" vertical="center" shrinkToFit="1"/>
      <protection hidden="1"/>
    </xf>
    <xf numFmtId="0" fontId="52" fillId="0" borderId="58" xfId="0" applyFont="1" applyFill="1" applyBorder="1" applyAlignment="1" applyProtection="1">
      <alignment horizontal="center" vertical="center" shrinkToFit="1"/>
      <protection hidden="1"/>
    </xf>
    <xf numFmtId="0" fontId="52" fillId="0" borderId="24" xfId="0" applyFont="1" applyFill="1" applyBorder="1" applyAlignment="1" applyProtection="1">
      <alignment horizontal="center" vertical="center" shrinkToFit="1"/>
      <protection hidden="1"/>
    </xf>
    <xf numFmtId="0" fontId="52" fillId="0" borderId="18" xfId="0" applyFont="1" applyFill="1" applyBorder="1" applyAlignment="1" applyProtection="1">
      <alignment horizontal="center" vertical="center" shrinkToFit="1"/>
      <protection hidden="1"/>
    </xf>
    <xf numFmtId="0" fontId="3" fillId="2" borderId="16" xfId="0" applyFont="1" applyFill="1" applyBorder="1" applyAlignment="1" applyProtection="1">
      <alignment horizontal="center" vertical="center" wrapText="1" shrinkToFit="1"/>
      <protection hidden="1"/>
    </xf>
    <xf numFmtId="0" fontId="3" fillId="2" borderId="17" xfId="0" applyFont="1" applyFill="1" applyBorder="1" applyAlignment="1" applyProtection="1">
      <alignment horizontal="center" vertical="center" wrapText="1" shrinkToFit="1"/>
      <protection hidden="1"/>
    </xf>
    <xf numFmtId="0" fontId="3" fillId="2" borderId="18" xfId="0" applyFont="1" applyFill="1" applyBorder="1" applyAlignment="1" applyProtection="1">
      <alignment horizontal="center" vertical="center" wrapText="1" shrinkToFit="1"/>
      <protection hidden="1"/>
    </xf>
    <xf numFmtId="0" fontId="3" fillId="2" borderId="16" xfId="0" applyFont="1" applyFill="1" applyBorder="1" applyAlignment="1" applyProtection="1">
      <alignment horizontal="center" vertical="top" wrapText="1" shrinkToFit="1"/>
      <protection hidden="1"/>
    </xf>
    <xf numFmtId="0" fontId="3" fillId="2" borderId="17" xfId="0" applyFont="1" applyFill="1" applyBorder="1" applyAlignment="1" applyProtection="1">
      <alignment horizontal="center" vertical="top" wrapText="1" shrinkToFit="1"/>
      <protection hidden="1"/>
    </xf>
    <xf numFmtId="0" fontId="3" fillId="2" borderId="18" xfId="0" applyFont="1" applyFill="1" applyBorder="1" applyAlignment="1" applyProtection="1">
      <alignment horizontal="center" vertical="top" wrapText="1" shrinkToFit="1"/>
      <protection hidden="1"/>
    </xf>
    <xf numFmtId="187" fontId="3" fillId="2" borderId="16" xfId="0" applyNumberFormat="1" applyFont="1" applyFill="1" applyBorder="1" applyAlignment="1" applyProtection="1">
      <alignment horizontal="center" vertical="top" wrapText="1" shrinkToFit="1"/>
      <protection hidden="1"/>
    </xf>
    <xf numFmtId="187" fontId="3" fillId="2" borderId="17" xfId="0" applyNumberFormat="1" applyFont="1" applyFill="1" applyBorder="1" applyAlignment="1" applyProtection="1">
      <alignment horizontal="center" vertical="top" wrapText="1" shrinkToFit="1"/>
      <protection hidden="1"/>
    </xf>
    <xf numFmtId="187" fontId="3" fillId="2" borderId="18" xfId="0" applyNumberFormat="1" applyFont="1" applyFill="1" applyBorder="1" applyAlignment="1" applyProtection="1">
      <alignment horizontal="center" vertical="top" wrapText="1" shrinkToFit="1"/>
      <protection hidden="1"/>
    </xf>
    <xf numFmtId="0" fontId="22" fillId="0" borderId="0" xfId="0" applyFont="1" applyFill="1" applyAlignment="1" applyProtection="1">
      <alignment horizontal="left" vertical="center"/>
      <protection hidden="1"/>
    </xf>
    <xf numFmtId="0" fontId="22" fillId="0" borderId="0" xfId="0" applyFont="1" applyFill="1" applyAlignment="1" applyProtection="1">
      <alignment horizontal="center" vertical="center"/>
      <protection hidden="1"/>
    </xf>
    <xf numFmtId="0" fontId="4" fillId="0" borderId="0" xfId="0" quotePrefix="1" applyFont="1" applyAlignment="1" applyProtection="1">
      <alignment horizontal="center" vertical="center"/>
      <protection hidden="1"/>
    </xf>
    <xf numFmtId="0" fontId="1" fillId="0" borderId="30" xfId="0" applyFont="1" applyBorder="1" applyAlignment="1" applyProtection="1">
      <alignment horizontal="center" vertical="center"/>
      <protection hidden="1"/>
    </xf>
    <xf numFmtId="0" fontId="1" fillId="0" borderId="61" xfId="0" applyFont="1" applyBorder="1" applyAlignment="1" applyProtection="1">
      <alignment horizontal="center" vertical="center"/>
      <protection hidden="1"/>
    </xf>
    <xf numFmtId="0" fontId="48" fillId="0" borderId="8" xfId="0" applyFont="1" applyFill="1" applyBorder="1" applyAlignment="1" applyProtection="1">
      <alignment horizontal="center" vertical="center"/>
      <protection hidden="1"/>
    </xf>
    <xf numFmtId="0" fontId="48" fillId="0" borderId="12" xfId="0" applyFont="1" applyFill="1" applyBorder="1" applyAlignment="1" applyProtection="1">
      <alignment horizontal="center" vertical="center"/>
      <protection hidden="1"/>
    </xf>
    <xf numFmtId="0" fontId="50" fillId="0" borderId="28" xfId="0" applyFont="1" applyFill="1" applyBorder="1" applyAlignment="1" applyProtection="1">
      <alignment horizontal="center" vertical="center"/>
      <protection hidden="1"/>
    </xf>
    <xf numFmtId="0" fontId="48" fillId="0" borderId="42" xfId="0" applyFont="1" applyFill="1" applyBorder="1" applyAlignment="1" applyProtection="1">
      <alignment horizontal="center" vertical="center"/>
      <protection hidden="1"/>
    </xf>
    <xf numFmtId="0" fontId="48" fillId="0" borderId="41" xfId="0" applyFont="1" applyFill="1" applyBorder="1" applyAlignment="1" applyProtection="1">
      <alignment horizontal="center" vertical="center"/>
      <protection hidden="1"/>
    </xf>
    <xf numFmtId="0" fontId="48" fillId="0" borderId="10" xfId="0" applyFont="1" applyFill="1" applyBorder="1" applyAlignment="1" applyProtection="1">
      <alignment horizontal="center" vertical="center"/>
      <protection hidden="1"/>
    </xf>
    <xf numFmtId="0" fontId="48" fillId="0" borderId="11" xfId="0" applyFont="1" applyFill="1" applyBorder="1" applyAlignment="1" applyProtection="1">
      <alignment horizontal="center" vertical="center"/>
      <protection hidden="1"/>
    </xf>
    <xf numFmtId="0" fontId="48" fillId="0" borderId="14" xfId="0" applyFont="1" applyFill="1" applyBorder="1" applyAlignment="1" applyProtection="1">
      <alignment horizontal="center" vertical="center"/>
      <protection hidden="1"/>
    </xf>
    <xf numFmtId="0" fontId="48" fillId="0" borderId="15" xfId="0" applyFont="1" applyFill="1" applyBorder="1" applyAlignment="1" applyProtection="1">
      <alignment horizontal="center" vertical="center"/>
      <protection hidden="1"/>
    </xf>
    <xf numFmtId="0" fontId="50" fillId="0" borderId="16" xfId="0" applyFont="1" applyFill="1" applyBorder="1" applyAlignment="1" applyProtection="1">
      <alignment horizontal="center" vertical="center"/>
      <protection hidden="1"/>
    </xf>
    <xf numFmtId="0" fontId="50" fillId="0" borderId="17" xfId="0" applyFont="1" applyFill="1" applyBorder="1" applyAlignment="1" applyProtection="1">
      <alignment horizontal="center" vertical="center"/>
      <protection hidden="1"/>
    </xf>
    <xf numFmtId="0" fontId="50" fillId="0" borderId="18" xfId="0" applyFont="1" applyFill="1" applyBorder="1" applyAlignment="1" applyProtection="1">
      <alignment horizontal="center" vertical="center"/>
      <protection hidden="1"/>
    </xf>
    <xf numFmtId="0" fontId="48" fillId="0" borderId="56" xfId="0" applyFont="1" applyFill="1" applyBorder="1" applyAlignment="1" applyProtection="1">
      <alignment horizontal="center" vertical="center"/>
      <protection hidden="1"/>
    </xf>
    <xf numFmtId="0" fontId="48" fillId="0" borderId="58" xfId="0" applyFont="1" applyFill="1" applyBorder="1" applyAlignment="1" applyProtection="1">
      <alignment horizontal="center" vertical="center"/>
      <protection hidden="1"/>
    </xf>
    <xf numFmtId="0" fontId="48" fillId="0" borderId="23" xfId="0" applyFont="1" applyFill="1" applyBorder="1" applyAlignment="1" applyProtection="1">
      <alignment horizontal="center" vertical="center"/>
      <protection hidden="1"/>
    </xf>
    <xf numFmtId="0" fontId="48" fillId="0" borderId="24" xfId="0" applyFont="1" applyFill="1" applyBorder="1" applyAlignment="1" applyProtection="1">
      <alignment horizontal="center" vertical="center"/>
      <protection hidden="1"/>
    </xf>
    <xf numFmtId="0" fontId="48" fillId="0" borderId="17" xfId="0" applyFont="1" applyFill="1" applyBorder="1" applyAlignment="1" applyProtection="1">
      <alignment horizontal="center" vertical="center"/>
      <protection hidden="1"/>
    </xf>
    <xf numFmtId="0" fontId="48" fillId="0" borderId="18" xfId="0" applyFont="1" applyFill="1" applyBorder="1" applyAlignment="1" applyProtection="1">
      <alignment horizontal="center" vertical="center"/>
      <protection hidden="1"/>
    </xf>
    <xf numFmtId="0" fontId="50" fillId="0" borderId="9" xfId="0" applyFont="1" applyFill="1" applyBorder="1" applyAlignment="1" applyProtection="1">
      <alignment horizontal="center" vertical="center"/>
      <protection hidden="1"/>
    </xf>
    <xf numFmtId="0" fontId="50" fillId="0" borderId="13" xfId="0" applyFont="1" applyFill="1" applyBorder="1" applyAlignment="1" applyProtection="1">
      <alignment horizontal="center" vertical="center"/>
      <protection hidden="1"/>
    </xf>
    <xf numFmtId="0" fontId="50" fillId="0" borderId="54" xfId="0" applyFont="1" applyFill="1" applyBorder="1" applyAlignment="1" applyProtection="1">
      <alignment horizontal="center" vertical="center"/>
      <protection hidden="1"/>
    </xf>
    <xf numFmtId="0" fontId="50" fillId="0" borderId="22" xfId="0" applyFont="1" applyFill="1" applyBorder="1" applyAlignment="1" applyProtection="1">
      <alignment horizontal="center" vertical="center"/>
      <protection hidden="1"/>
    </xf>
    <xf numFmtId="0" fontId="48" fillId="0" borderId="9" xfId="0" applyFont="1" applyFill="1" applyBorder="1" applyAlignment="1" applyProtection="1">
      <alignment horizontal="left" vertical="center" shrinkToFit="1"/>
      <protection hidden="1"/>
    </xf>
    <xf numFmtId="0" fontId="48" fillId="0" borderId="25" xfId="0" applyFont="1" applyFill="1" applyBorder="1" applyAlignment="1" applyProtection="1">
      <alignment horizontal="center" vertical="center" shrinkToFit="1"/>
      <protection hidden="1"/>
    </xf>
    <xf numFmtId="0" fontId="48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43" fillId="0" borderId="9" xfId="0" applyFont="1" applyFill="1" applyBorder="1" applyAlignment="1" applyProtection="1">
      <alignment horizontal="center" vertical="center" shrinkToFit="1"/>
      <protection hidden="1"/>
    </xf>
    <xf numFmtId="0" fontId="43" fillId="0" borderId="10" xfId="0" applyFont="1" applyFill="1" applyBorder="1" applyAlignment="1" applyProtection="1">
      <alignment horizontal="center" vertical="center" shrinkToFit="1"/>
      <protection hidden="1"/>
    </xf>
    <xf numFmtId="0" fontId="42" fillId="0" borderId="9" xfId="0" applyFont="1" applyFill="1" applyBorder="1" applyAlignment="1" applyProtection="1">
      <alignment horizontal="center" vertical="center" shrinkToFit="1"/>
      <protection hidden="1"/>
    </xf>
    <xf numFmtId="0" fontId="42" fillId="0" borderId="10" xfId="0" applyFont="1" applyFill="1" applyBorder="1" applyAlignment="1" applyProtection="1">
      <alignment horizontal="center" vertical="center" shrinkToFit="1"/>
      <protection hidden="1"/>
    </xf>
    <xf numFmtId="0" fontId="42" fillId="0" borderId="11" xfId="0" applyFont="1" applyFill="1" applyBorder="1" applyAlignment="1" applyProtection="1">
      <alignment horizontal="center" vertical="center" shrinkToFit="1"/>
      <protection hidden="1"/>
    </xf>
    <xf numFmtId="0" fontId="42" fillId="0" borderId="25" xfId="0" applyFont="1" applyFill="1" applyBorder="1" applyAlignment="1" applyProtection="1">
      <alignment horizontal="center" vertical="center" shrinkToFit="1"/>
      <protection hidden="1"/>
    </xf>
    <xf numFmtId="0" fontId="42" fillId="0" borderId="19" xfId="0" applyFont="1" applyFill="1" applyBorder="1" applyAlignment="1" applyProtection="1">
      <alignment horizontal="center" vertical="center" shrinkToFit="1"/>
      <protection hidden="1"/>
    </xf>
    <xf numFmtId="0" fontId="48" fillId="0" borderId="13" xfId="0" applyFont="1" applyFill="1" applyBorder="1" applyAlignment="1" applyProtection="1">
      <alignment horizontal="left" vertical="center" shrinkToFit="1"/>
      <protection hidden="1"/>
    </xf>
    <xf numFmtId="0" fontId="48" fillId="0" borderId="26" xfId="0" applyFont="1" applyFill="1" applyBorder="1" applyAlignment="1" applyProtection="1">
      <alignment horizontal="center" vertical="center" shrinkToFit="1"/>
      <protection hidden="1"/>
    </xf>
    <xf numFmtId="0" fontId="48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15" xfId="0" applyNumberFormat="1" applyFont="1" applyFill="1" applyBorder="1" applyAlignment="1" applyProtection="1">
      <alignment horizontal="center" vertical="center" shrinkToFit="1"/>
      <protection hidden="1"/>
    </xf>
    <xf numFmtId="0" fontId="44" fillId="0" borderId="13" xfId="0" applyFont="1" applyFill="1" applyBorder="1" applyAlignment="1" applyProtection="1">
      <alignment horizontal="center" vertical="center" shrinkToFit="1"/>
      <protection hidden="1"/>
    </xf>
    <xf numFmtId="0" fontId="44" fillId="0" borderId="14" xfId="0" applyFont="1" applyFill="1" applyBorder="1" applyAlignment="1" applyProtection="1">
      <alignment horizontal="center" vertical="center" shrinkToFit="1"/>
      <protection hidden="1"/>
    </xf>
    <xf numFmtId="0" fontId="42" fillId="0" borderId="13" xfId="0" applyFont="1" applyFill="1" applyBorder="1" applyAlignment="1" applyProtection="1">
      <alignment horizontal="center" vertical="center" shrinkToFit="1"/>
      <protection hidden="1"/>
    </xf>
    <xf numFmtId="0" fontId="42" fillId="0" borderId="14" xfId="0" applyFont="1" applyFill="1" applyBorder="1" applyAlignment="1" applyProtection="1">
      <alignment horizontal="center" vertical="center" shrinkToFit="1"/>
      <protection hidden="1"/>
    </xf>
    <xf numFmtId="0" fontId="42" fillId="0" borderId="15" xfId="0" applyFont="1" applyFill="1" applyBorder="1" applyAlignment="1" applyProtection="1">
      <alignment horizontal="center" vertical="center" shrinkToFit="1"/>
      <protection hidden="1"/>
    </xf>
    <xf numFmtId="0" fontId="42" fillId="0" borderId="26" xfId="0" applyFont="1" applyFill="1" applyBorder="1" applyAlignment="1" applyProtection="1">
      <alignment horizontal="center" vertical="center" shrinkToFit="1"/>
      <protection hidden="1"/>
    </xf>
    <xf numFmtId="0" fontId="42" fillId="0" borderId="20" xfId="0" applyFont="1" applyFill="1" applyBorder="1" applyAlignment="1" applyProtection="1">
      <alignment horizontal="center" vertical="center" shrinkToFit="1"/>
      <protection hidden="1"/>
    </xf>
    <xf numFmtId="0" fontId="50" fillId="0" borderId="16" xfId="0" applyFont="1" applyFill="1" applyBorder="1" applyAlignment="1" applyProtection="1">
      <alignment horizontal="left" vertical="center" shrinkToFit="1"/>
      <protection hidden="1"/>
    </xf>
    <xf numFmtId="0" fontId="50" fillId="0" borderId="27" xfId="0" applyFont="1" applyFill="1" applyBorder="1" applyAlignment="1" applyProtection="1">
      <alignment horizontal="center" vertical="center" shrinkToFit="1"/>
      <protection hidden="1"/>
    </xf>
    <xf numFmtId="0" fontId="50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50" fillId="0" borderId="21" xfId="0" applyNumberFormat="1" applyFont="1" applyFill="1" applyBorder="1" applyAlignment="1" applyProtection="1">
      <alignment horizontal="center" vertical="center" shrinkToFit="1"/>
      <protection hidden="1"/>
    </xf>
    <xf numFmtId="0" fontId="50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6" xfId="0" applyFont="1" applyFill="1" applyBorder="1" applyAlignment="1" applyProtection="1">
      <alignment horizontal="center" vertical="center" shrinkToFit="1"/>
      <protection hidden="1"/>
    </xf>
    <xf numFmtId="0" fontId="41" fillId="0" borderId="17" xfId="0" applyFont="1" applyFill="1" applyBorder="1" applyAlignment="1" applyProtection="1">
      <alignment horizontal="center" vertical="center" shrinkToFit="1"/>
      <protection hidden="1"/>
    </xf>
    <xf numFmtId="0" fontId="41" fillId="0" borderId="18" xfId="0" applyFont="1" applyFill="1" applyBorder="1" applyAlignment="1" applyProtection="1">
      <alignment horizontal="center" vertical="center" shrinkToFit="1"/>
      <protection hidden="1"/>
    </xf>
    <xf numFmtId="0" fontId="41" fillId="0" borderId="27" xfId="0" applyFont="1" applyFill="1" applyBorder="1" applyAlignment="1" applyProtection="1">
      <alignment horizontal="center" vertical="center" shrinkToFit="1"/>
      <protection hidden="1"/>
    </xf>
    <xf numFmtId="0" fontId="41" fillId="0" borderId="21" xfId="0" applyFont="1" applyFill="1" applyBorder="1" applyAlignment="1" applyProtection="1">
      <alignment horizontal="center" vertical="center" shrinkToFit="1"/>
      <protection hidden="1"/>
    </xf>
    <xf numFmtId="0" fontId="48" fillId="0" borderId="54" xfId="0" applyFont="1" applyFill="1" applyBorder="1" applyAlignment="1" applyProtection="1">
      <alignment horizontal="left" vertical="center" shrinkToFit="1"/>
      <protection hidden="1"/>
    </xf>
    <xf numFmtId="0" fontId="48" fillId="0" borderId="55" xfId="0" applyFont="1" applyFill="1" applyBorder="1" applyAlignment="1" applyProtection="1">
      <alignment horizontal="center" vertical="center" shrinkToFit="1"/>
      <protection hidden="1"/>
    </xf>
    <xf numFmtId="0" fontId="48" fillId="0" borderId="56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57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58" xfId="0" applyNumberFormat="1" applyFont="1" applyFill="1" applyBorder="1" applyAlignment="1" applyProtection="1">
      <alignment horizontal="center" vertical="center" shrinkToFit="1"/>
      <protection hidden="1"/>
    </xf>
    <xf numFmtId="0" fontId="44" fillId="0" borderId="54" xfId="0" applyFont="1" applyFill="1" applyBorder="1" applyAlignment="1" applyProtection="1">
      <alignment horizontal="center" vertical="center" shrinkToFit="1"/>
      <protection hidden="1"/>
    </xf>
    <xf numFmtId="0" fontId="44" fillId="0" borderId="56" xfId="0" applyFont="1" applyFill="1" applyBorder="1" applyAlignment="1" applyProtection="1">
      <alignment horizontal="center" vertical="center" shrinkToFit="1"/>
      <protection hidden="1"/>
    </xf>
    <xf numFmtId="0" fontId="42" fillId="0" borderId="54" xfId="0" applyFont="1" applyFill="1" applyBorder="1" applyAlignment="1" applyProtection="1">
      <alignment horizontal="center" vertical="center" shrinkToFit="1"/>
      <protection hidden="1"/>
    </xf>
    <xf numFmtId="0" fontId="42" fillId="0" borderId="56" xfId="0" applyFont="1" applyFill="1" applyBorder="1" applyAlignment="1" applyProtection="1">
      <alignment horizontal="center" vertical="center" shrinkToFit="1"/>
      <protection hidden="1"/>
    </xf>
    <xf numFmtId="0" fontId="42" fillId="0" borderId="58" xfId="0" applyFont="1" applyFill="1" applyBorder="1" applyAlignment="1" applyProtection="1">
      <alignment horizontal="center" vertical="center" shrinkToFit="1"/>
      <protection hidden="1"/>
    </xf>
    <xf numFmtId="0" fontId="42" fillId="0" borderId="55" xfId="0" applyFont="1" applyFill="1" applyBorder="1" applyAlignment="1" applyProtection="1">
      <alignment horizontal="center" vertical="center" shrinkToFit="1"/>
      <protection hidden="1"/>
    </xf>
    <xf numFmtId="0" fontId="42" fillId="0" borderId="57" xfId="0" applyFont="1" applyFill="1" applyBorder="1" applyAlignment="1" applyProtection="1">
      <alignment horizontal="center" vertical="center" shrinkToFit="1"/>
      <protection hidden="1"/>
    </xf>
    <xf numFmtId="165" fontId="42" fillId="0" borderId="11" xfId="0" applyNumberFormat="1" applyFont="1" applyFill="1" applyBorder="1" applyAlignment="1" applyProtection="1">
      <alignment horizontal="center" vertical="center" shrinkToFit="1"/>
      <protection hidden="1"/>
    </xf>
    <xf numFmtId="165" fontId="42" fillId="0" borderId="15" xfId="0" applyNumberFormat="1" applyFont="1" applyFill="1" applyBorder="1" applyAlignment="1" applyProtection="1">
      <alignment horizontal="center" vertical="center" shrinkToFit="1"/>
      <protection hidden="1"/>
    </xf>
    <xf numFmtId="0" fontId="45" fillId="0" borderId="13" xfId="0" applyFont="1" applyFill="1" applyBorder="1" applyAlignment="1" applyProtection="1">
      <alignment horizontal="center" vertical="center" shrinkToFit="1"/>
      <protection hidden="1"/>
    </xf>
    <xf numFmtId="0" fontId="45" fillId="0" borderId="14" xfId="0" applyFont="1" applyFill="1" applyBorder="1" applyAlignment="1" applyProtection="1">
      <alignment horizontal="center" vertical="center" shrinkToFit="1"/>
      <protection hidden="1"/>
    </xf>
    <xf numFmtId="0" fontId="45" fillId="0" borderId="54" xfId="0" applyFont="1" applyFill="1" applyBorder="1" applyAlignment="1" applyProtection="1">
      <alignment horizontal="center" vertical="center" shrinkToFit="1"/>
      <protection hidden="1"/>
    </xf>
    <xf numFmtId="0" fontId="48" fillId="0" borderId="52" xfId="0" applyFont="1" applyFill="1" applyBorder="1" applyAlignment="1" applyProtection="1">
      <alignment horizontal="center" vertical="center" shrinkToFit="1"/>
      <protection hidden="1"/>
    </xf>
    <xf numFmtId="0" fontId="48" fillId="0" borderId="23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53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24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22" xfId="0" applyFont="1" applyFill="1" applyBorder="1" applyAlignment="1" applyProtection="1">
      <alignment horizontal="center" vertical="center" shrinkToFit="1"/>
      <protection hidden="1"/>
    </xf>
    <xf numFmtId="0" fontId="42" fillId="0" borderId="23" xfId="0" applyFont="1" applyFill="1" applyBorder="1" applyAlignment="1" applyProtection="1">
      <alignment horizontal="center" vertical="center" shrinkToFit="1"/>
      <protection hidden="1"/>
    </xf>
    <xf numFmtId="0" fontId="42" fillId="0" borderId="24" xfId="0" applyFont="1" applyFill="1" applyBorder="1" applyAlignment="1" applyProtection="1">
      <alignment horizontal="center" vertical="center" shrinkToFit="1"/>
      <protection hidden="1"/>
    </xf>
    <xf numFmtId="0" fontId="42" fillId="0" borderId="52" xfId="0" applyFont="1" applyFill="1" applyBorder="1" applyAlignment="1" applyProtection="1">
      <alignment horizontal="center" vertical="center" shrinkToFit="1"/>
      <protection hidden="1"/>
    </xf>
    <xf numFmtId="0" fontId="42" fillId="0" borderId="53" xfId="0" applyFont="1" applyFill="1" applyBorder="1" applyAlignment="1" applyProtection="1">
      <alignment horizontal="center" vertical="center" shrinkToFit="1"/>
      <protection hidden="1"/>
    </xf>
    <xf numFmtId="0" fontId="48" fillId="0" borderId="22" xfId="0" applyFont="1" applyFill="1" applyBorder="1" applyAlignment="1" applyProtection="1">
      <alignment horizontal="left" vertical="center" shrinkToFit="1"/>
      <protection hidden="1"/>
    </xf>
    <xf numFmtId="0" fontId="45" fillId="0" borderId="56" xfId="0" applyFont="1" applyFill="1" applyBorder="1" applyAlignment="1" applyProtection="1">
      <alignment horizontal="center" vertical="center" shrinkToFit="1"/>
      <protection hidden="1"/>
    </xf>
    <xf numFmtId="0" fontId="45" fillId="0" borderId="9" xfId="0" applyFont="1" applyFill="1" applyBorder="1" applyAlignment="1" applyProtection="1">
      <alignment horizontal="center" vertical="center" shrinkToFit="1"/>
      <protection hidden="1"/>
    </xf>
    <xf numFmtId="0" fontId="45" fillId="0" borderId="10" xfId="0" applyFont="1" applyFill="1" applyBorder="1" applyAlignment="1" applyProtection="1">
      <alignment horizontal="center" vertical="center" shrinkToFit="1"/>
      <protection hidden="1"/>
    </xf>
    <xf numFmtId="0" fontId="48" fillId="0" borderId="21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4" fillId="0" borderId="16" xfId="0" applyFont="1" applyFill="1" applyBorder="1" applyAlignment="1" applyProtection="1">
      <alignment horizontal="center" vertical="center" shrinkToFit="1"/>
      <protection hidden="1"/>
    </xf>
    <xf numFmtId="0" fontId="44" fillId="0" borderId="17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27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21" xfId="0" applyNumberFormat="1" applyFont="1" applyFill="1" applyBorder="1" applyAlignment="1" applyProtection="1">
      <alignment horizontal="center" vertical="center" shrinkToFit="1"/>
      <protection hidden="1"/>
    </xf>
    <xf numFmtId="0" fontId="42" fillId="4" borderId="3" xfId="0" applyFont="1" applyFill="1" applyBorder="1" applyAlignment="1" applyProtection="1">
      <alignment horizontal="center" vertical="center"/>
      <protection hidden="1"/>
    </xf>
    <xf numFmtId="0" fontId="37" fillId="0" borderId="65" xfId="0" applyFont="1" applyBorder="1" applyAlignment="1" applyProtection="1">
      <alignment horizontal="center" vertical="center"/>
      <protection hidden="1"/>
    </xf>
    <xf numFmtId="0" fontId="38" fillId="0" borderId="22" xfId="0" applyFont="1" applyBorder="1" applyAlignment="1" applyProtection="1">
      <alignment horizontal="center" vertical="center"/>
      <protection hidden="1"/>
    </xf>
    <xf numFmtId="0" fontId="38" fillId="0" borderId="23" xfId="0" applyFont="1" applyBorder="1" applyAlignment="1" applyProtection="1">
      <alignment horizontal="center" vertical="center"/>
      <protection hidden="1"/>
    </xf>
    <xf numFmtId="0" fontId="38" fillId="0" borderId="23" xfId="0" applyFont="1" applyFill="1" applyBorder="1" applyAlignment="1" applyProtection="1">
      <alignment horizontal="center" vertical="center"/>
      <protection hidden="1"/>
    </xf>
    <xf numFmtId="0" fontId="38" fillId="0" borderId="24" xfId="0" applyFont="1" applyBorder="1" applyAlignment="1" applyProtection="1">
      <alignment horizontal="center" vertical="center"/>
      <protection hidden="1"/>
    </xf>
    <xf numFmtId="0" fontId="39" fillId="0" borderId="6" xfId="0" applyFont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0" fontId="50" fillId="4" borderId="66" xfId="0" applyFont="1" applyFill="1" applyBorder="1" applyAlignment="1" applyProtection="1">
      <alignment horizontal="center" vertical="center"/>
      <protection hidden="1"/>
    </xf>
    <xf numFmtId="0" fontId="48" fillId="4" borderId="67" xfId="0" applyFont="1" applyFill="1" applyBorder="1" applyAlignment="1" applyProtection="1">
      <alignment horizontal="center" vertical="center"/>
      <protection hidden="1"/>
    </xf>
    <xf numFmtId="0" fontId="48" fillId="4" borderId="62" xfId="0" applyFont="1" applyFill="1" applyBorder="1" applyAlignment="1" applyProtection="1">
      <alignment horizontal="center" vertical="center"/>
      <protection hidden="1"/>
    </xf>
    <xf numFmtId="0" fontId="42" fillId="0" borderId="16" xfId="0" applyFont="1" applyFill="1" applyBorder="1" applyAlignment="1" applyProtection="1">
      <alignment horizontal="center" vertical="center" shrinkToFit="1"/>
      <protection hidden="1"/>
    </xf>
    <xf numFmtId="0" fontId="42" fillId="0" borderId="17" xfId="0" applyFont="1" applyFill="1" applyBorder="1" applyAlignment="1" applyProtection="1">
      <alignment horizontal="center" vertical="center" shrinkToFit="1"/>
      <protection hidden="1"/>
    </xf>
    <xf numFmtId="0" fontId="42" fillId="0" borderId="37" xfId="0" applyFont="1" applyFill="1" applyBorder="1" applyAlignment="1" applyProtection="1">
      <alignment horizontal="center" vertical="center" shrinkToFit="1"/>
      <protection hidden="1"/>
    </xf>
    <xf numFmtId="0" fontId="42" fillId="0" borderId="34" xfId="0" applyFont="1" applyFill="1" applyBorder="1" applyAlignment="1" applyProtection="1">
      <alignment horizontal="center" vertical="center" shrinkToFit="1"/>
      <protection hidden="1"/>
    </xf>
    <xf numFmtId="0" fontId="42" fillId="0" borderId="35" xfId="0" applyFont="1" applyFill="1" applyBorder="1" applyAlignment="1" applyProtection="1">
      <alignment horizontal="center" vertical="center" shrinkToFit="1"/>
      <protection hidden="1"/>
    </xf>
    <xf numFmtId="0" fontId="42" fillId="0" borderId="69" xfId="0" applyFont="1" applyFill="1" applyBorder="1" applyAlignment="1" applyProtection="1">
      <alignment horizontal="center" vertical="center" shrinkToFit="1"/>
      <protection hidden="1"/>
    </xf>
    <xf numFmtId="0" fontId="42" fillId="0" borderId="63" xfId="0" applyFont="1" applyFill="1" applyBorder="1" applyAlignment="1" applyProtection="1">
      <alignment horizontal="center" vertical="center" shrinkToFit="1"/>
      <protection hidden="1"/>
    </xf>
    <xf numFmtId="0" fontId="42" fillId="0" borderId="34" xfId="0" applyFont="1" applyFill="1" applyBorder="1" applyAlignment="1" applyProtection="1">
      <alignment horizontal="center" vertical="center" wrapText="1" shrinkToFit="1"/>
      <protection hidden="1"/>
    </xf>
    <xf numFmtId="0" fontId="42" fillId="0" borderId="35" xfId="0" applyFont="1" applyFill="1" applyBorder="1" applyAlignment="1" applyProtection="1">
      <alignment horizontal="center" vertical="center" wrapText="1" shrinkToFit="1"/>
      <protection hidden="1"/>
    </xf>
    <xf numFmtId="0" fontId="42" fillId="0" borderId="37" xfId="0" applyFont="1" applyFill="1" applyBorder="1" applyAlignment="1" applyProtection="1">
      <alignment horizontal="center" vertical="center" wrapText="1" shrinkToFit="1"/>
      <protection hidden="1"/>
    </xf>
    <xf numFmtId="0" fontId="42" fillId="0" borderId="69" xfId="0" applyFont="1" applyFill="1" applyBorder="1" applyAlignment="1" applyProtection="1">
      <alignment horizontal="center" vertical="center" wrapText="1" shrinkToFit="1"/>
      <protection hidden="1"/>
    </xf>
    <xf numFmtId="0" fontId="42" fillId="0" borderId="63" xfId="0" applyFont="1" applyFill="1" applyBorder="1" applyAlignment="1" applyProtection="1">
      <alignment horizontal="center" vertical="center" wrapText="1" shrinkToFit="1"/>
      <protection hidden="1"/>
    </xf>
    <xf numFmtId="0" fontId="42" fillId="0" borderId="34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35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37" xfId="0" applyNumberFormat="1" applyFont="1" applyFill="1" applyBorder="1" applyAlignment="1" applyProtection="1">
      <alignment horizontal="center" vertical="center" shrinkToFit="1"/>
      <protection hidden="1"/>
    </xf>
    <xf numFmtId="0" fontId="3" fillId="2" borderId="16" xfId="0" applyNumberFormat="1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62" fillId="0" borderId="0" xfId="80" applyFont="1" applyAlignment="1" applyProtection="1">
      <protection hidden="1"/>
    </xf>
    <xf numFmtId="0" fontId="62" fillId="0" borderId="0" xfId="80" applyFont="1" applyAlignment="1" applyProtection="1">
      <alignment horizontal="center"/>
      <protection hidden="1"/>
    </xf>
    <xf numFmtId="0" fontId="63" fillId="0" borderId="0" xfId="80" applyFont="1" applyAlignment="1" applyProtection="1">
      <alignment horizontal="center" vertical="center"/>
      <protection hidden="1"/>
    </xf>
    <xf numFmtId="0" fontId="64" fillId="0" borderId="0" xfId="80" applyFont="1" applyAlignment="1" applyProtection="1">
      <protection hidden="1"/>
    </xf>
    <xf numFmtId="0" fontId="62" fillId="0" borderId="0" xfId="80" applyFont="1" applyAlignment="1" applyProtection="1">
      <alignment horizontal="center" vertical="center"/>
      <protection hidden="1"/>
    </xf>
    <xf numFmtId="0" fontId="60" fillId="0" borderId="0" xfId="80" applyFont="1" applyAlignment="1" applyProtection="1">
      <alignment horizontal="center" vertical="center"/>
      <protection hidden="1"/>
    </xf>
    <xf numFmtId="0" fontId="62" fillId="0" borderId="0" xfId="80" applyFont="1" applyBorder="1" applyAlignment="1" applyProtection="1">
      <alignment horizontal="center" vertical="center"/>
      <protection hidden="1"/>
    </xf>
    <xf numFmtId="0" fontId="64" fillId="0" borderId="0" xfId="80" applyFont="1" applyAlignment="1" applyProtection="1">
      <alignment vertical="top"/>
      <protection hidden="1"/>
    </xf>
    <xf numFmtId="0" fontId="62" fillId="0" borderId="0" xfId="80" applyFont="1" applyAlignment="1" applyProtection="1">
      <alignment horizontal="center" vertical="top"/>
      <protection hidden="1"/>
    </xf>
    <xf numFmtId="0" fontId="65" fillId="0" borderId="0" xfId="80" applyFont="1" applyAlignment="1" applyProtection="1">
      <alignment vertical="top"/>
      <protection hidden="1"/>
    </xf>
    <xf numFmtId="0" fontId="60" fillId="0" borderId="0" xfId="80" applyFont="1" applyAlignment="1" applyProtection="1">
      <alignment horizontal="center"/>
      <protection hidden="1"/>
    </xf>
    <xf numFmtId="0" fontId="63" fillId="0" borderId="0" xfId="80" applyFont="1" applyAlignment="1" applyProtection="1">
      <alignment horizontal="center"/>
      <protection hidden="1"/>
    </xf>
    <xf numFmtId="0" fontId="67" fillId="0" borderId="73" xfId="80" applyFont="1" applyFill="1" applyBorder="1" applyAlignment="1" applyProtection="1">
      <alignment horizontal="center" textRotation="90" shrinkToFit="1"/>
      <protection hidden="1"/>
    </xf>
    <xf numFmtId="0" fontId="67" fillId="0" borderId="74" xfId="80" applyFont="1" applyFill="1" applyBorder="1" applyAlignment="1" applyProtection="1">
      <alignment horizontal="center" textRotation="90" shrinkToFit="1"/>
      <protection hidden="1"/>
    </xf>
    <xf numFmtId="0" fontId="67" fillId="0" borderId="75" xfId="80" applyFont="1" applyFill="1" applyBorder="1" applyAlignment="1" applyProtection="1">
      <alignment horizontal="center" textRotation="90" shrinkToFit="1"/>
      <protection hidden="1"/>
    </xf>
    <xf numFmtId="0" fontId="68" fillId="0" borderId="76" xfId="80" applyFont="1" applyFill="1" applyBorder="1" applyAlignment="1" applyProtection="1">
      <alignment horizontal="center" textRotation="90" shrinkToFit="1"/>
      <protection locked="0"/>
    </xf>
    <xf numFmtId="0" fontId="68" fillId="0" borderId="74" xfId="80" applyFont="1" applyFill="1" applyBorder="1" applyAlignment="1" applyProtection="1">
      <alignment horizontal="center" textRotation="90" shrinkToFit="1"/>
      <protection locked="0"/>
    </xf>
    <xf numFmtId="0" fontId="68" fillId="0" borderId="75" xfId="80" applyFont="1" applyFill="1" applyBorder="1" applyAlignment="1" applyProtection="1">
      <alignment horizontal="center" textRotation="90" shrinkToFit="1"/>
      <protection locked="0"/>
    </xf>
    <xf numFmtId="0" fontId="64" fillId="0" borderId="77" xfId="80" applyFont="1" applyFill="1" applyBorder="1" applyAlignment="1" applyProtection="1">
      <alignment horizontal="center" vertical="center"/>
      <protection hidden="1"/>
    </xf>
    <xf numFmtId="0" fontId="64" fillId="0" borderId="78" xfId="80" applyFont="1" applyFill="1" applyBorder="1" applyAlignment="1" applyProtection="1">
      <alignment horizontal="center" vertical="center"/>
      <protection hidden="1"/>
    </xf>
    <xf numFmtId="0" fontId="64" fillId="0" borderId="79" xfId="80" applyFont="1" applyFill="1" applyBorder="1" applyAlignment="1" applyProtection="1">
      <alignment horizontal="center" vertical="center"/>
      <protection hidden="1"/>
    </xf>
    <xf numFmtId="0" fontId="64" fillId="0" borderId="80" xfId="80" applyFont="1" applyFill="1" applyBorder="1" applyAlignment="1" applyProtection="1">
      <alignment horizontal="center" vertical="center"/>
      <protection hidden="1"/>
    </xf>
    <xf numFmtId="0" fontId="62" fillId="0" borderId="3" xfId="80" applyFont="1" applyBorder="1" applyAlignment="1" applyProtection="1">
      <alignment horizontal="center" vertical="center"/>
      <protection hidden="1"/>
    </xf>
    <xf numFmtId="0" fontId="62" fillId="0" borderId="3" xfId="80" applyFont="1" applyBorder="1" applyAlignment="1" applyProtection="1">
      <alignment horizontal="left" vertical="center" shrinkToFit="1"/>
      <protection hidden="1"/>
    </xf>
    <xf numFmtId="0" fontId="62" fillId="0" borderId="3" xfId="80" applyFont="1" applyBorder="1" applyAlignment="1" applyProtection="1">
      <alignment horizontal="center" vertical="center" shrinkToFit="1"/>
      <protection hidden="1"/>
    </xf>
    <xf numFmtId="0" fontId="64" fillId="0" borderId="3" xfId="80" applyFont="1" applyBorder="1" applyAlignment="1" applyProtection="1">
      <alignment horizontal="center" vertical="center"/>
      <protection hidden="1"/>
    </xf>
    <xf numFmtId="0" fontId="70" fillId="0" borderId="70" xfId="80" applyFont="1" applyFill="1" applyBorder="1" applyAlignment="1" applyProtection="1">
      <alignment horizontal="center" vertical="center" shrinkToFit="1"/>
      <protection locked="0" hidden="1"/>
    </xf>
    <xf numFmtId="0" fontId="70" fillId="0" borderId="71" xfId="80" applyFont="1" applyFill="1" applyBorder="1" applyAlignment="1" applyProtection="1">
      <alignment horizontal="center" vertical="center" shrinkToFit="1"/>
      <protection locked="0" hidden="1"/>
    </xf>
    <xf numFmtId="0" fontId="70" fillId="0" borderId="72" xfId="80" applyFont="1" applyFill="1" applyBorder="1" applyAlignment="1" applyProtection="1">
      <alignment horizontal="center" vertical="center" shrinkToFit="1"/>
      <protection locked="0" hidden="1"/>
    </xf>
    <xf numFmtId="0" fontId="70" fillId="0" borderId="81" xfId="80" applyFont="1" applyFill="1" applyBorder="1" applyAlignment="1" applyProtection="1">
      <alignment horizontal="center" vertical="center" shrinkToFit="1"/>
      <protection locked="0"/>
    </xf>
    <xf numFmtId="0" fontId="70" fillId="0" borderId="71" xfId="80" applyFont="1" applyFill="1" applyBorder="1" applyAlignment="1" applyProtection="1">
      <alignment horizontal="center" vertical="center" shrinkToFit="1"/>
      <protection locked="0"/>
    </xf>
    <xf numFmtId="0" fontId="70" fillId="0" borderId="72" xfId="80" applyFont="1" applyFill="1" applyBorder="1" applyAlignment="1" applyProtection="1">
      <alignment horizontal="center" vertical="center" shrinkToFit="1"/>
      <protection locked="0"/>
    </xf>
    <xf numFmtId="0" fontId="71" fillId="0" borderId="3" xfId="80" applyFont="1" applyBorder="1" applyAlignment="1" applyProtection="1">
      <alignment horizontal="left" vertical="center" shrinkToFit="1"/>
      <protection locked="0"/>
    </xf>
    <xf numFmtId="0" fontId="62" fillId="0" borderId="3" xfId="80" applyFont="1" applyBorder="1" applyAlignment="1" applyProtection="1">
      <alignment horizontal="left" vertical="center"/>
      <protection hidden="1"/>
    </xf>
    <xf numFmtId="0" fontId="62" fillId="0" borderId="0" xfId="80" applyFont="1" applyAlignment="1" applyProtection="1">
      <alignment horizontal="left" vertical="center"/>
      <protection hidden="1"/>
    </xf>
    <xf numFmtId="0" fontId="64" fillId="0" borderId="70" xfId="80" applyFont="1" applyFill="1" applyBorder="1" applyAlignment="1" applyProtection="1">
      <alignment horizontal="center" vertical="center" shrinkToFit="1"/>
      <protection hidden="1"/>
    </xf>
    <xf numFmtId="0" fontId="64" fillId="0" borderId="71" xfId="80" applyFont="1" applyFill="1" applyBorder="1" applyAlignment="1" applyProtection="1">
      <alignment horizontal="center" vertical="center" shrinkToFit="1"/>
      <protection hidden="1"/>
    </xf>
    <xf numFmtId="0" fontId="64" fillId="0" borderId="72" xfId="80" applyFont="1" applyFill="1" applyBorder="1" applyAlignment="1" applyProtection="1">
      <alignment horizontal="center" vertical="center" shrinkToFit="1"/>
      <protection hidden="1"/>
    </xf>
    <xf numFmtId="0" fontId="64" fillId="0" borderId="81" xfId="80" applyFont="1" applyFill="1" applyBorder="1" applyAlignment="1" applyProtection="1">
      <alignment horizontal="center" vertical="center" shrinkToFit="1"/>
      <protection hidden="1"/>
    </xf>
    <xf numFmtId="0" fontId="65" fillId="0" borderId="0" xfId="80" applyFont="1" applyAlignment="1" applyProtection="1">
      <alignment horizontal="center" vertical="center"/>
      <protection hidden="1"/>
    </xf>
    <xf numFmtId="22" fontId="62" fillId="0" borderId="0" xfId="80" applyNumberFormat="1" applyFont="1" applyAlignment="1" applyProtection="1">
      <alignment horizontal="center" vertical="center"/>
      <protection hidden="1"/>
    </xf>
    <xf numFmtId="0" fontId="71" fillId="0" borderId="0" xfId="80" applyFont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8" fillId="0" borderId="3" xfId="0" applyFont="1" applyBorder="1" applyAlignment="1" applyProtection="1">
      <alignment horizontal="center" vertical="center"/>
      <protection hidden="1"/>
    </xf>
    <xf numFmtId="0" fontId="56" fillId="0" borderId="0" xfId="80" applyFont="1" applyAlignment="1" applyProtection="1">
      <alignment horizontal="center" vertical="center"/>
      <protection hidden="1"/>
    </xf>
    <xf numFmtId="0" fontId="57" fillId="0" borderId="3" xfId="80" applyFont="1" applyBorder="1" applyAlignment="1" applyProtection="1">
      <alignment horizontal="center" vertical="center"/>
      <protection hidden="1"/>
    </xf>
    <xf numFmtId="0" fontId="83" fillId="0" borderId="3" xfId="0" applyFont="1" applyBorder="1" applyAlignment="1" applyProtection="1">
      <alignment horizontal="center" vertical="center"/>
      <protection hidden="1"/>
    </xf>
    <xf numFmtId="0" fontId="84" fillId="0" borderId="3" xfId="80" applyFont="1" applyBorder="1" applyAlignment="1" applyProtection="1">
      <alignment horizontal="center" vertical="center"/>
      <protection hidden="1"/>
    </xf>
    <xf numFmtId="0" fontId="84" fillId="0" borderId="3" xfId="80" applyFont="1" applyBorder="1" applyAlignment="1" applyProtection="1">
      <alignment horizontal="center"/>
      <protection hidden="1"/>
    </xf>
    <xf numFmtId="0" fontId="56" fillId="0" borderId="3" xfId="8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61" fillId="0" borderId="83" xfId="0" applyNumberFormat="1" applyFont="1" applyFill="1" applyBorder="1" applyAlignment="1" applyProtection="1">
      <alignment horizontal="left" shrinkToFit="1"/>
    </xf>
    <xf numFmtId="0" fontId="61" fillId="0" borderId="84" xfId="0" applyNumberFormat="1" applyFont="1" applyFill="1" applyBorder="1" applyAlignment="1" applyProtection="1">
      <alignment horizontal="left" shrinkToFit="1"/>
    </xf>
    <xf numFmtId="0" fontId="61" fillId="0" borderId="0" xfId="0" applyNumberFormat="1" applyFont="1" applyFill="1" applyBorder="1" applyAlignment="1" applyProtection="1"/>
    <xf numFmtId="0" fontId="61" fillId="0" borderId="82" xfId="0" applyNumberFormat="1" applyFont="1" applyFill="1" applyBorder="1" applyAlignment="1" applyProtection="1">
      <alignment shrinkToFit="1"/>
    </xf>
    <xf numFmtId="0" fontId="61" fillId="0" borderId="86" xfId="0" applyNumberFormat="1" applyFont="1" applyFill="1" applyBorder="1" applyAlignment="1" applyProtection="1"/>
    <xf numFmtId="0" fontId="61" fillId="0" borderId="85" xfId="0" applyNumberFormat="1" applyFont="1" applyFill="1" applyBorder="1" applyAlignment="1" applyProtection="1">
      <alignment shrinkToFit="1"/>
    </xf>
    <xf numFmtId="0" fontId="85" fillId="0" borderId="3" xfId="0" applyFont="1" applyFill="1" applyBorder="1" applyProtection="1">
      <protection hidden="1"/>
    </xf>
    <xf numFmtId="0" fontId="1" fillId="0" borderId="7" xfId="0" applyFont="1" applyFill="1" applyBorder="1" applyAlignment="1" applyProtection="1">
      <alignment vertical="center"/>
      <protection hidden="1"/>
    </xf>
    <xf numFmtId="0" fontId="86" fillId="0" borderId="13" xfId="0" applyFont="1" applyFill="1" applyBorder="1" applyAlignment="1" applyProtection="1">
      <alignment horizontal="center" vertical="center" shrinkToFit="1"/>
      <protection hidden="1"/>
    </xf>
    <xf numFmtId="0" fontId="86" fillId="0" borderId="54" xfId="0" applyFont="1" applyFill="1" applyBorder="1" applyAlignment="1" applyProtection="1">
      <alignment horizontal="center" vertical="center" shrinkToFit="1"/>
      <protection hidden="1"/>
    </xf>
    <xf numFmtId="0" fontId="2" fillId="2" borderId="2" xfId="0" applyFont="1" applyFill="1" applyBorder="1" applyAlignment="1" applyProtection="1">
      <alignment vertical="center" wrapText="1"/>
      <protection hidden="1"/>
    </xf>
    <xf numFmtId="0" fontId="2" fillId="2" borderId="5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4" fillId="0" borderId="0" xfId="0" applyFont="1" applyAlignment="1" applyProtection="1">
      <alignment horizontal="center" vertical="center" shrinkToFit="1"/>
      <protection hidden="1"/>
    </xf>
    <xf numFmtId="0" fontId="1" fillId="0" borderId="43" xfId="0" applyFont="1" applyFill="1" applyBorder="1" applyAlignment="1" applyProtection="1">
      <alignment vertical="center"/>
      <protection hidden="1"/>
    </xf>
    <xf numFmtId="0" fontId="54" fillId="0" borderId="15" xfId="0" applyFont="1" applyFill="1" applyBorder="1" applyAlignment="1" applyProtection="1">
      <alignment horizontal="center" vertical="center" shrinkToFit="1"/>
      <protection hidden="1"/>
    </xf>
    <xf numFmtId="0" fontId="54" fillId="0" borderId="58" xfId="0" applyFont="1" applyFill="1" applyBorder="1" applyAlignment="1" applyProtection="1">
      <alignment horizontal="center" vertical="center" shrinkToFit="1"/>
      <protection hidden="1"/>
    </xf>
    <xf numFmtId="0" fontId="45" fillId="0" borderId="22" xfId="0" applyFont="1" applyFill="1" applyBorder="1" applyAlignment="1" applyProtection="1">
      <alignment horizontal="center" vertical="center" shrinkToFit="1"/>
      <protection hidden="1"/>
    </xf>
    <xf numFmtId="0" fontId="45" fillId="0" borderId="23" xfId="0" applyFont="1" applyFill="1" applyBorder="1" applyAlignment="1" applyProtection="1">
      <alignment horizontal="center" vertical="center" shrinkToFit="1"/>
      <protection hidden="1"/>
    </xf>
    <xf numFmtId="0" fontId="52" fillId="0" borderId="33" xfId="0" applyFont="1" applyFill="1" applyBorder="1" applyAlignment="1" applyProtection="1">
      <alignment horizontal="center" vertical="center" shrinkToFit="1"/>
      <protection hidden="1"/>
    </xf>
    <xf numFmtId="0" fontId="51" fillId="0" borderId="0" xfId="0" applyFont="1" applyFill="1" applyAlignment="1" applyProtection="1">
      <alignment horizontal="center" vertical="center"/>
      <protection hidden="1"/>
    </xf>
    <xf numFmtId="0" fontId="55" fillId="0" borderId="68" xfId="0" applyFont="1" applyFill="1" applyBorder="1" applyAlignment="1" applyProtection="1">
      <alignment horizontal="center" vertical="center"/>
      <protection hidden="1"/>
    </xf>
    <xf numFmtId="0" fontId="55" fillId="0" borderId="59" xfId="0" applyFont="1" applyFill="1" applyBorder="1" applyAlignment="1" applyProtection="1">
      <alignment horizontal="center" vertical="center"/>
      <protection hidden="1"/>
    </xf>
    <xf numFmtId="0" fontId="55" fillId="0" borderId="60" xfId="0" applyFont="1" applyFill="1" applyBorder="1" applyAlignment="1" applyProtection="1">
      <alignment horizontal="center" vertical="center"/>
      <protection hidden="1"/>
    </xf>
    <xf numFmtId="0" fontId="51" fillId="0" borderId="60" xfId="0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 shrinkToFit="1"/>
      <protection hidden="1"/>
    </xf>
    <xf numFmtId="0" fontId="55" fillId="0" borderId="0" xfId="0" applyFont="1" applyFill="1" applyAlignment="1" applyProtection="1">
      <alignment horizontal="center" vertical="center"/>
      <protection hidden="1"/>
    </xf>
    <xf numFmtId="0" fontId="51" fillId="0" borderId="8" xfId="0" applyFont="1" applyFill="1" applyBorder="1" applyAlignment="1" applyProtection="1">
      <alignment horizontal="center" vertical="center"/>
      <protection hidden="1"/>
    </xf>
    <xf numFmtId="0" fontId="51" fillId="0" borderId="12" xfId="0" applyFont="1" applyFill="1" applyBorder="1" applyAlignment="1" applyProtection="1">
      <alignment horizontal="center" vertical="center"/>
      <protection hidden="1"/>
    </xf>
    <xf numFmtId="0" fontId="51" fillId="0" borderId="28" xfId="0" applyFont="1" applyFill="1" applyBorder="1" applyAlignment="1" applyProtection="1">
      <alignment horizontal="center" vertical="center"/>
      <protection hidden="1"/>
    </xf>
    <xf numFmtId="0" fontId="48" fillId="2" borderId="13" xfId="0" applyFont="1" applyFill="1" applyBorder="1" applyAlignment="1" applyProtection="1">
      <alignment horizontal="left" vertical="center" shrinkToFit="1"/>
      <protection hidden="1"/>
    </xf>
    <xf numFmtId="0" fontId="43" fillId="0" borderId="54" xfId="0" applyFont="1" applyFill="1" applyBorder="1" applyAlignment="1" applyProtection="1">
      <alignment horizontal="center" vertical="center" shrinkToFit="1"/>
      <protection hidden="1"/>
    </xf>
    <xf numFmtId="0" fontId="86" fillId="0" borderId="10" xfId="0" applyFont="1" applyFill="1" applyBorder="1" applyAlignment="1" applyProtection="1">
      <alignment horizontal="center" vertical="center" shrinkToFit="1"/>
      <protection hidden="1"/>
    </xf>
    <xf numFmtId="0" fontId="48" fillId="4" borderId="54" xfId="0" applyFont="1" applyFill="1" applyBorder="1" applyAlignment="1" applyProtection="1">
      <alignment horizontal="left" vertical="center" shrinkToFit="1"/>
      <protection hidden="1"/>
    </xf>
    <xf numFmtId="0" fontId="48" fillId="4" borderId="9" xfId="0" applyFont="1" applyFill="1" applyBorder="1" applyAlignment="1" applyProtection="1">
      <alignment horizontal="left" vertical="center" shrinkToFit="1"/>
      <protection hidden="1"/>
    </xf>
    <xf numFmtId="0" fontId="48" fillId="4" borderId="13" xfId="0" applyFont="1" applyFill="1" applyBorder="1" applyAlignment="1" applyProtection="1">
      <alignment horizontal="left" vertical="center" shrinkToFit="1"/>
      <protection hidden="1"/>
    </xf>
    <xf numFmtId="0" fontId="48" fillId="7" borderId="54" xfId="0" applyFont="1" applyFill="1" applyBorder="1" applyAlignment="1" applyProtection="1">
      <alignment horizontal="left" vertical="center" shrinkToFit="1"/>
      <protection hidden="1"/>
    </xf>
    <xf numFmtId="0" fontId="48" fillId="7" borderId="55" xfId="0" applyFont="1" applyFill="1" applyBorder="1" applyAlignment="1" applyProtection="1">
      <alignment horizontal="center" vertical="center" shrinkToFit="1"/>
      <protection hidden="1"/>
    </xf>
    <xf numFmtId="0" fontId="48" fillId="7" borderId="56" xfId="0" applyNumberFormat="1" applyFont="1" applyFill="1" applyBorder="1" applyAlignment="1" applyProtection="1">
      <alignment horizontal="center" vertical="center" shrinkToFit="1"/>
      <protection hidden="1"/>
    </xf>
    <xf numFmtId="0" fontId="48" fillId="7" borderId="57" xfId="0" applyNumberFormat="1" applyFont="1" applyFill="1" applyBorder="1" applyAlignment="1" applyProtection="1">
      <alignment horizontal="center" vertical="center" shrinkToFit="1"/>
      <protection hidden="1"/>
    </xf>
    <xf numFmtId="0" fontId="48" fillId="7" borderId="58" xfId="0" applyNumberFormat="1" applyFont="1" applyFill="1" applyBorder="1" applyAlignment="1" applyProtection="1">
      <alignment horizontal="center" vertical="center" shrinkToFit="1"/>
      <protection hidden="1"/>
    </xf>
    <xf numFmtId="0" fontId="44" fillId="7" borderId="54" xfId="0" applyFont="1" applyFill="1" applyBorder="1" applyAlignment="1" applyProtection="1">
      <alignment horizontal="center" vertical="center" shrinkToFit="1"/>
      <protection hidden="1"/>
    </xf>
    <xf numFmtId="0" fontId="44" fillId="7" borderId="56" xfId="0" applyFont="1" applyFill="1" applyBorder="1" applyAlignment="1" applyProtection="1">
      <alignment horizontal="center" vertical="center" shrinkToFit="1"/>
      <protection hidden="1"/>
    </xf>
    <xf numFmtId="189" fontId="66" fillId="0" borderId="0" xfId="80" applyNumberFormat="1" applyFont="1" applyAlignment="1" applyProtection="1">
      <alignment horizontal="center" vertical="top"/>
      <protection locked="0"/>
    </xf>
    <xf numFmtId="0" fontId="62" fillId="0" borderId="0" xfId="80" applyFont="1" applyAlignment="1" applyProtection="1">
      <alignment horizontal="center"/>
      <protection hidden="1"/>
    </xf>
    <xf numFmtId="0" fontId="64" fillId="0" borderId="0" xfId="80" applyFont="1" applyAlignment="1" applyProtection="1">
      <alignment horizontal="center"/>
      <protection hidden="1"/>
    </xf>
    <xf numFmtId="0" fontId="64" fillId="0" borderId="0" xfId="80" applyFont="1" applyAlignment="1" applyProtection="1">
      <alignment horizontal="center" vertical="top"/>
      <protection hidden="1"/>
    </xf>
    <xf numFmtId="0" fontId="65" fillId="0" borderId="0" xfId="80" applyFont="1" applyAlignment="1" applyProtection="1">
      <alignment horizontal="center" vertical="top"/>
      <protection hidden="1"/>
    </xf>
    <xf numFmtId="188" fontId="82" fillId="0" borderId="0" xfId="80" applyNumberFormat="1" applyFont="1" applyAlignment="1" applyProtection="1">
      <alignment horizontal="center"/>
      <protection locked="0" hidden="1"/>
    </xf>
    <xf numFmtId="190" fontId="69" fillId="0" borderId="0" xfId="80" applyNumberFormat="1" applyFont="1" applyAlignment="1" applyProtection="1">
      <alignment horizontal="center" vertical="center"/>
      <protection locked="0"/>
    </xf>
    <xf numFmtId="0" fontId="69" fillId="0" borderId="0" xfId="80" applyFont="1" applyAlignment="1" applyProtection="1">
      <alignment horizontal="center" vertical="center"/>
      <protection locked="0"/>
    </xf>
    <xf numFmtId="0" fontId="65" fillId="0" borderId="2" xfId="80" applyFont="1" applyBorder="1" applyAlignment="1" applyProtection="1">
      <alignment horizontal="center" vertical="center" wrapText="1"/>
      <protection hidden="1"/>
    </xf>
    <xf numFmtId="0" fontId="65" fillId="0" borderId="6" xfId="80" applyFont="1" applyBorder="1" applyAlignment="1" applyProtection="1">
      <alignment horizontal="center" vertical="center" wrapText="1"/>
      <protection hidden="1"/>
    </xf>
    <xf numFmtId="0" fontId="65" fillId="0" borderId="2" xfId="80" applyFont="1" applyBorder="1" applyAlignment="1" applyProtection="1">
      <alignment horizontal="center" vertical="center"/>
      <protection hidden="1"/>
    </xf>
    <xf numFmtId="0" fontId="65" fillId="0" borderId="6" xfId="80" applyFont="1" applyBorder="1" applyAlignment="1" applyProtection="1">
      <alignment horizontal="center" vertical="center"/>
      <protection hidden="1"/>
    </xf>
    <xf numFmtId="0" fontId="69" fillId="0" borderId="2" xfId="80" applyFont="1" applyBorder="1" applyAlignment="1" applyProtection="1">
      <alignment horizontal="center" vertical="center" wrapText="1"/>
      <protection hidden="1"/>
    </xf>
    <xf numFmtId="0" fontId="69" fillId="0" borderId="6" xfId="80" applyFont="1" applyBorder="1" applyAlignment="1" applyProtection="1">
      <alignment horizontal="center" vertical="center" wrapText="1"/>
      <protection hidden="1"/>
    </xf>
    <xf numFmtId="0" fontId="46" fillId="0" borderId="3" xfId="80" applyFont="1" applyBorder="1" applyAlignment="1" applyProtection="1">
      <alignment horizontal="center" vertical="center"/>
      <protection hidden="1"/>
    </xf>
    <xf numFmtId="0" fontId="72" fillId="0" borderId="0" xfId="80" applyFont="1" applyAlignment="1" applyProtection="1">
      <alignment horizontal="justify" vertical="center" wrapText="1"/>
      <protection hidden="1"/>
    </xf>
    <xf numFmtId="0" fontId="76" fillId="0" borderId="0" xfId="80" applyFont="1" applyAlignment="1" applyProtection="1">
      <alignment horizontal="right" vertical="center"/>
      <protection locked="0" hidden="1"/>
    </xf>
    <xf numFmtId="0" fontId="65" fillId="0" borderId="0" xfId="80" applyFont="1" applyAlignment="1" applyProtection="1">
      <alignment horizontal="center" vertical="center" wrapText="1"/>
      <protection hidden="1"/>
    </xf>
    <xf numFmtId="0" fontId="65" fillId="0" borderId="0" xfId="80" applyFont="1" applyAlignment="1" applyProtection="1">
      <alignment horizontal="center" vertical="center"/>
      <protection hidden="1"/>
    </xf>
    <xf numFmtId="0" fontId="61" fillId="0" borderId="0" xfId="80"/>
    <xf numFmtId="0" fontId="4" fillId="5" borderId="68" xfId="0" applyFont="1" applyFill="1" applyBorder="1" applyAlignment="1" applyProtection="1">
      <alignment horizontal="center" vertical="center" shrinkToFit="1"/>
      <protection hidden="1"/>
    </xf>
    <xf numFmtId="0" fontId="4" fillId="5" borderId="50" xfId="0" applyFont="1" applyFill="1" applyBorder="1" applyAlignment="1" applyProtection="1">
      <alignment horizontal="center" vertical="center" shrinkToFit="1"/>
      <protection hidden="1"/>
    </xf>
    <xf numFmtId="0" fontId="4" fillId="5" borderId="59" xfId="0" applyFont="1" applyFill="1" applyBorder="1" applyAlignment="1" applyProtection="1">
      <alignment horizontal="center" vertical="center" shrinkToFit="1"/>
      <protection hidden="1"/>
    </xf>
    <xf numFmtId="0" fontId="4" fillId="5" borderId="51" xfId="0" applyFont="1" applyFill="1" applyBorder="1" applyAlignment="1" applyProtection="1">
      <alignment horizontal="center" vertical="center" shrinkToFit="1"/>
      <protection hidden="1"/>
    </xf>
    <xf numFmtId="0" fontId="4" fillId="5" borderId="60" xfId="0" applyFont="1" applyFill="1" applyBorder="1" applyAlignment="1" applyProtection="1">
      <alignment horizontal="center" vertical="center" shrinkToFit="1"/>
      <protection hidden="1"/>
    </xf>
    <xf numFmtId="0" fontId="4" fillId="5" borderId="64" xfId="0" applyFont="1" applyFill="1" applyBorder="1" applyAlignment="1" applyProtection="1">
      <alignment horizontal="center" vertical="center" shrinkToFit="1"/>
      <protection hidden="1"/>
    </xf>
    <xf numFmtId="0" fontId="4" fillId="6" borderId="68" xfId="0" applyFont="1" applyFill="1" applyBorder="1" applyAlignment="1" applyProtection="1">
      <alignment horizontal="center" vertical="center" shrinkToFit="1"/>
      <protection hidden="1"/>
    </xf>
    <xf numFmtId="0" fontId="4" fillId="6" borderId="49" xfId="0" applyFont="1" applyFill="1" applyBorder="1" applyAlignment="1" applyProtection="1">
      <alignment horizontal="center" vertical="center" shrinkToFit="1"/>
      <protection hidden="1"/>
    </xf>
    <xf numFmtId="0" fontId="4" fillId="6" borderId="50" xfId="0" applyFont="1" applyFill="1" applyBorder="1" applyAlignment="1" applyProtection="1">
      <alignment horizontal="center" vertical="center" shrinkToFit="1"/>
      <protection hidden="1"/>
    </xf>
    <xf numFmtId="0" fontId="4" fillId="6" borderId="59" xfId="0" applyFont="1" applyFill="1" applyBorder="1" applyAlignment="1" applyProtection="1">
      <alignment horizontal="center" vertical="center" shrinkToFit="1"/>
      <protection hidden="1"/>
    </xf>
    <xf numFmtId="0" fontId="4" fillId="6" borderId="0" xfId="0" applyFont="1" applyFill="1" applyBorder="1" applyAlignment="1" applyProtection="1">
      <alignment horizontal="center" vertical="center" shrinkToFit="1"/>
      <protection hidden="1"/>
    </xf>
    <xf numFmtId="0" fontId="4" fillId="6" borderId="51" xfId="0" applyFont="1" applyFill="1" applyBorder="1" applyAlignment="1" applyProtection="1">
      <alignment horizontal="center" vertical="center" shrinkToFit="1"/>
      <protection hidden="1"/>
    </xf>
    <xf numFmtId="0" fontId="4" fillId="6" borderId="60" xfId="0" applyFont="1" applyFill="1" applyBorder="1" applyAlignment="1" applyProtection="1">
      <alignment horizontal="center" vertical="center" shrinkToFit="1"/>
      <protection hidden="1"/>
    </xf>
    <xf numFmtId="0" fontId="4" fillId="6" borderId="1" xfId="0" applyFont="1" applyFill="1" applyBorder="1" applyAlignment="1" applyProtection="1">
      <alignment horizontal="center" vertical="center" shrinkToFit="1"/>
      <protection hidden="1"/>
    </xf>
    <xf numFmtId="0" fontId="4" fillId="6" borderId="64" xfId="0" applyFont="1" applyFill="1" applyBorder="1" applyAlignment="1" applyProtection="1">
      <alignment horizontal="center" vertical="center" shrinkToFit="1"/>
      <protection hidden="1"/>
    </xf>
    <xf numFmtId="0" fontId="4" fillId="5" borderId="49" xfId="0" applyFont="1" applyFill="1" applyBorder="1" applyAlignment="1" applyProtection="1">
      <alignment horizontal="center" vertical="center"/>
      <protection hidden="1"/>
    </xf>
    <xf numFmtId="0" fontId="4" fillId="5" borderId="0" xfId="0" applyFont="1" applyFill="1" applyBorder="1" applyAlignment="1" applyProtection="1">
      <alignment horizontal="center" vertical="center"/>
      <protection hidden="1"/>
    </xf>
    <xf numFmtId="0" fontId="4" fillId="6" borderId="48" xfId="0" applyFont="1" applyFill="1" applyBorder="1" applyAlignment="1" applyProtection="1">
      <alignment horizontal="center" vertical="center"/>
      <protection hidden="1"/>
    </xf>
    <xf numFmtId="0" fontId="4" fillId="6" borderId="49" xfId="0" applyFont="1" applyFill="1" applyBorder="1" applyAlignment="1" applyProtection="1">
      <alignment horizontal="center" vertical="center"/>
      <protection hidden="1"/>
    </xf>
    <xf numFmtId="0" fontId="4" fillId="6" borderId="44" xfId="0" applyFont="1" applyFill="1" applyBorder="1" applyAlignment="1" applyProtection="1">
      <alignment horizontal="center" vertical="center"/>
      <protection hidden="1"/>
    </xf>
    <xf numFmtId="0" fontId="4" fillId="6" borderId="0" xfId="0" applyFont="1" applyFill="1" applyBorder="1" applyAlignment="1" applyProtection="1">
      <alignment horizontal="center" vertical="center"/>
      <protection hidden="1"/>
    </xf>
    <xf numFmtId="0" fontId="2" fillId="0" borderId="9" xfId="0" quotePrefix="1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0" fontId="41" fillId="0" borderId="8" xfId="0" applyFont="1" applyBorder="1" applyAlignment="1" applyProtection="1">
      <alignment horizontal="center" vertical="center" wrapText="1"/>
      <protection hidden="1"/>
    </xf>
    <xf numFmtId="0" fontId="41" fillId="0" borderId="42" xfId="0" applyFont="1" applyBorder="1" applyAlignment="1" applyProtection="1">
      <alignment horizontal="center" vertical="center" wrapText="1"/>
      <protection hidden="1"/>
    </xf>
    <xf numFmtId="0" fontId="41" fillId="0" borderId="28" xfId="0" applyFont="1" applyBorder="1" applyAlignment="1" applyProtection="1">
      <alignment horizontal="center" vertical="center" wrapText="1"/>
      <protection hidden="1"/>
    </xf>
    <xf numFmtId="0" fontId="41" fillId="0" borderId="8" xfId="0" applyFont="1" applyFill="1" applyBorder="1" applyAlignment="1" applyProtection="1">
      <alignment horizontal="center" vertical="center" wrapText="1"/>
      <protection hidden="1"/>
    </xf>
    <xf numFmtId="0" fontId="41" fillId="0" borderId="42" xfId="0" applyFont="1" applyFill="1" applyBorder="1" applyAlignment="1" applyProtection="1">
      <alignment horizontal="center" vertical="center" wrapText="1"/>
      <protection hidden="1"/>
    </xf>
    <xf numFmtId="0" fontId="41" fillId="0" borderId="28" xfId="0" applyFont="1" applyFill="1" applyBorder="1" applyAlignment="1" applyProtection="1">
      <alignment horizontal="center" vertical="center" wrapText="1"/>
      <protection hidden="1"/>
    </xf>
    <xf numFmtId="0" fontId="41" fillId="0" borderId="12" xfId="0" applyFont="1" applyBorder="1" applyAlignment="1" applyProtection="1">
      <alignment horizontal="center" vertical="center" wrapText="1"/>
      <protection hidden="1"/>
    </xf>
    <xf numFmtId="0" fontId="41" fillId="0" borderId="12" xfId="0" applyFont="1" applyFill="1" applyBorder="1" applyAlignment="1" applyProtection="1">
      <alignment horizontal="center" vertical="center" wrapText="1"/>
      <protection hidden="1"/>
    </xf>
    <xf numFmtId="0" fontId="2" fillId="0" borderId="10" xfId="0" quotePrefix="1" applyFont="1" applyBorder="1" applyAlignment="1" applyProtection="1">
      <alignment horizontal="center" vertical="center"/>
      <protection hidden="1"/>
    </xf>
    <xf numFmtId="0" fontId="2" fillId="0" borderId="11" xfId="0" quotePrefix="1" applyFont="1" applyBorder="1" applyAlignment="1" applyProtection="1">
      <alignment horizontal="center" vertical="center"/>
      <protection hidden="1"/>
    </xf>
    <xf numFmtId="0" fontId="41" fillId="6" borderId="48" xfId="0" applyFont="1" applyFill="1" applyBorder="1" applyAlignment="1" applyProtection="1">
      <alignment horizontal="center" vertical="center" shrinkToFit="1"/>
      <protection hidden="1"/>
    </xf>
    <xf numFmtId="0" fontId="41" fillId="6" borderId="49" xfId="0" applyFont="1" applyFill="1" applyBorder="1" applyAlignment="1" applyProtection="1">
      <alignment horizontal="center" vertical="center" shrinkToFit="1"/>
      <protection hidden="1"/>
    </xf>
    <xf numFmtId="0" fontId="41" fillId="6" borderId="50" xfId="0" applyFont="1" applyFill="1" applyBorder="1" applyAlignment="1" applyProtection="1">
      <alignment horizontal="center" vertical="center" shrinkToFit="1"/>
      <protection hidden="1"/>
    </xf>
    <xf numFmtId="0" fontId="41" fillId="6" borderId="44" xfId="0" applyFont="1" applyFill="1" applyBorder="1" applyAlignment="1" applyProtection="1">
      <alignment horizontal="center" vertical="center" shrinkToFit="1"/>
      <protection hidden="1"/>
    </xf>
    <xf numFmtId="0" fontId="41" fillId="6" borderId="0" xfId="0" applyFont="1" applyFill="1" applyBorder="1" applyAlignment="1" applyProtection="1">
      <alignment horizontal="center" vertical="center" shrinkToFit="1"/>
      <protection hidden="1"/>
    </xf>
    <xf numFmtId="0" fontId="41" fillId="6" borderId="51" xfId="0" applyFont="1" applyFill="1" applyBorder="1" applyAlignment="1" applyProtection="1">
      <alignment horizontal="center" vertical="center" shrinkToFit="1"/>
      <protection hidden="1"/>
    </xf>
    <xf numFmtId="0" fontId="41" fillId="6" borderId="63" xfId="0" applyFont="1" applyFill="1" applyBorder="1" applyAlignment="1" applyProtection="1">
      <alignment horizontal="center" vertical="center" shrinkToFit="1"/>
      <protection hidden="1"/>
    </xf>
    <xf numFmtId="0" fontId="41" fillId="6" borderId="1" xfId="0" applyFont="1" applyFill="1" applyBorder="1" applyAlignment="1" applyProtection="1">
      <alignment horizontal="center" vertical="center" shrinkToFit="1"/>
      <protection hidden="1"/>
    </xf>
    <xf numFmtId="0" fontId="41" fillId="6" borderId="64" xfId="0" applyFont="1" applyFill="1" applyBorder="1" applyAlignment="1" applyProtection="1">
      <alignment horizontal="center" vertical="center" shrinkToFi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49" fillId="0" borderId="23" xfId="0" applyFont="1" applyFill="1" applyBorder="1" applyAlignment="1" applyProtection="1">
      <alignment horizontal="center" vertical="center" wrapText="1"/>
      <protection hidden="1"/>
    </xf>
    <xf numFmtId="0" fontId="49" fillId="0" borderId="32" xfId="0" applyFont="1" applyFill="1" applyBorder="1" applyAlignment="1" applyProtection="1">
      <alignment horizontal="center" vertical="center" wrapText="1"/>
      <protection hidden="1"/>
    </xf>
    <xf numFmtId="0" fontId="49" fillId="0" borderId="34" xfId="0" applyFont="1" applyFill="1" applyBorder="1" applyAlignment="1" applyProtection="1">
      <alignment horizontal="center" vertical="center" wrapText="1"/>
      <protection hidden="1"/>
    </xf>
    <xf numFmtId="0" fontId="49" fillId="0" borderId="24" xfId="0" applyFont="1" applyFill="1" applyBorder="1" applyAlignment="1" applyProtection="1">
      <alignment horizontal="center" vertical="center" wrapText="1"/>
      <protection hidden="1"/>
    </xf>
    <xf numFmtId="0" fontId="49" fillId="0" borderId="33" xfId="0" applyFont="1" applyFill="1" applyBorder="1" applyAlignment="1" applyProtection="1">
      <alignment horizontal="center" vertical="center" wrapText="1"/>
      <protection hidden="1"/>
    </xf>
    <xf numFmtId="0" fontId="49" fillId="0" borderId="35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Fill="1" applyBorder="1" applyAlignment="1" applyProtection="1">
      <alignment horizontal="center" vertical="center" wrapText="1"/>
      <protection hidden="1"/>
    </xf>
    <xf numFmtId="0" fontId="2" fillId="0" borderId="6" xfId="0" applyFont="1" applyFill="1" applyBorder="1" applyAlignment="1" applyProtection="1">
      <alignment horizontal="center" vertical="center" wrapText="1"/>
      <protection hidden="1"/>
    </xf>
    <xf numFmtId="0" fontId="49" fillId="0" borderId="29" xfId="0" applyFont="1" applyFill="1" applyBorder="1" applyAlignment="1" applyProtection="1">
      <alignment horizontal="center" vertical="center"/>
      <protection hidden="1"/>
    </xf>
    <xf numFmtId="0" fontId="49" fillId="0" borderId="31" xfId="0" applyFont="1" applyFill="1" applyBorder="1" applyAlignment="1" applyProtection="1">
      <alignment horizontal="center" vertical="center"/>
      <protection hidden="1"/>
    </xf>
    <xf numFmtId="0" fontId="49" fillId="0" borderId="30" xfId="0" applyFont="1" applyFill="1" applyBorder="1" applyAlignment="1" applyProtection="1">
      <alignment horizontal="center" vertical="center"/>
      <protection hidden="1"/>
    </xf>
    <xf numFmtId="0" fontId="49" fillId="0" borderId="22" xfId="0" applyFont="1" applyFill="1" applyBorder="1" applyAlignment="1" applyProtection="1">
      <alignment horizontal="center" vertical="center" wrapText="1"/>
      <protection hidden="1"/>
    </xf>
    <xf numFmtId="0" fontId="49" fillId="0" borderId="36" xfId="0" applyFont="1" applyFill="1" applyBorder="1" applyAlignment="1" applyProtection="1">
      <alignment horizontal="center" vertical="center" wrapText="1"/>
      <protection hidden="1"/>
    </xf>
    <xf numFmtId="0" fontId="49" fillId="0" borderId="37" xfId="0" applyFont="1" applyFill="1" applyBorder="1" applyAlignment="1" applyProtection="1">
      <alignment horizontal="center" vertical="center" wrapText="1"/>
      <protection hidden="1"/>
    </xf>
    <xf numFmtId="0" fontId="40" fillId="0" borderId="47" xfId="0" applyFont="1" applyFill="1" applyBorder="1" applyAlignment="1" applyProtection="1">
      <alignment horizontal="center" vertical="center" wrapText="1"/>
      <protection hidden="1"/>
    </xf>
    <xf numFmtId="0" fontId="40" fillId="0" borderId="36" xfId="0" applyFont="1" applyFill="1" applyBorder="1" applyAlignment="1" applyProtection="1">
      <alignment horizontal="center" vertical="center" wrapText="1"/>
      <protection hidden="1"/>
    </xf>
    <xf numFmtId="0" fontId="40" fillId="0" borderId="37" xfId="0" applyFont="1" applyFill="1" applyBorder="1" applyAlignment="1" applyProtection="1">
      <alignment horizontal="center" vertical="center" wrapText="1"/>
      <protection hidden="1"/>
    </xf>
    <xf numFmtId="0" fontId="40" fillId="0" borderId="45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34" xfId="0" applyFont="1" applyFill="1" applyBorder="1" applyAlignment="1" applyProtection="1">
      <alignment horizontal="center" vertical="center" wrapText="1"/>
      <protection hidden="1"/>
    </xf>
    <xf numFmtId="0" fontId="40" fillId="0" borderId="46" xfId="0" applyFont="1" applyFill="1" applyBorder="1" applyAlignment="1" applyProtection="1">
      <alignment horizontal="center" vertical="center" wrapText="1"/>
      <protection hidden="1"/>
    </xf>
    <xf numFmtId="0" fontId="40" fillId="0" borderId="33" xfId="0" applyFont="1" applyFill="1" applyBorder="1" applyAlignment="1" applyProtection="1">
      <alignment horizontal="center" vertical="center" wrapText="1"/>
      <protection hidden="1"/>
    </xf>
    <xf numFmtId="0" fontId="40" fillId="0" borderId="35" xfId="0" applyFont="1" applyFill="1" applyBorder="1" applyAlignment="1" applyProtection="1">
      <alignment horizontal="center" vertical="center" wrapText="1"/>
      <protection hidden="1"/>
    </xf>
    <xf numFmtId="0" fontId="36" fillId="0" borderId="1" xfId="0" applyFont="1" applyBorder="1" applyAlignment="1" applyProtection="1">
      <alignment horizontal="center" vertical="center" wrapText="1"/>
      <protection hidden="1"/>
    </xf>
    <xf numFmtId="0" fontId="41" fillId="0" borderId="41" xfId="0" applyFont="1" applyFill="1" applyBorder="1" applyAlignment="1" applyProtection="1">
      <alignment horizontal="center" vertical="center" wrapText="1"/>
      <protection hidden="1"/>
    </xf>
    <xf numFmtId="0" fontId="41" fillId="0" borderId="41" xfId="0" applyFont="1" applyBorder="1" applyAlignment="1" applyProtection="1">
      <alignment horizontal="center" vertical="center" wrapText="1"/>
      <protection hidden="1"/>
    </xf>
    <xf numFmtId="0" fontId="2" fillId="5" borderId="48" xfId="0" applyFont="1" applyFill="1" applyBorder="1" applyAlignment="1" applyProtection="1">
      <alignment horizontal="center" vertical="center" shrinkToFit="1"/>
      <protection hidden="1"/>
    </xf>
    <xf numFmtId="0" fontId="2" fillId="5" borderId="50" xfId="0" applyFont="1" applyFill="1" applyBorder="1" applyAlignment="1" applyProtection="1">
      <alignment horizontal="center" vertical="center" shrinkToFit="1"/>
      <protection hidden="1"/>
    </xf>
    <xf numFmtId="0" fontId="2" fillId="5" borderId="44" xfId="0" applyFont="1" applyFill="1" applyBorder="1" applyAlignment="1" applyProtection="1">
      <alignment horizontal="center" vertical="center" shrinkToFit="1"/>
      <protection hidden="1"/>
    </xf>
    <xf numFmtId="0" fontId="2" fillId="5" borderId="51" xfId="0" applyFont="1" applyFill="1" applyBorder="1" applyAlignment="1" applyProtection="1">
      <alignment horizontal="center" vertical="center" shrinkToFit="1"/>
      <protection hidden="1"/>
    </xf>
    <xf numFmtId="0" fontId="2" fillId="5" borderId="63" xfId="0" applyFont="1" applyFill="1" applyBorder="1" applyAlignment="1" applyProtection="1">
      <alignment horizontal="center" vertical="center" shrinkToFit="1"/>
      <protection hidden="1"/>
    </xf>
    <xf numFmtId="0" fontId="2" fillId="5" borderId="64" xfId="0" applyFont="1" applyFill="1" applyBorder="1" applyAlignment="1" applyProtection="1">
      <alignment horizontal="center" vertical="center" shrinkToFit="1"/>
      <protection hidden="1"/>
    </xf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1" xfId="42"/>
    <cellStyle name="Normal1 2" xfId="43"/>
    <cellStyle name="oft Excel]_x000d_&#10;Comment=The open=/f lines load custom functions into the Paste Function list._x000d_&#10;Maximized=2_x000d_&#10;Basics=1_x000d_&#10;A" xfId="44"/>
    <cellStyle name="oft Excel]_x000d_&#10;Comment=The open=/f lines load custom functions into the Paste Function list._x000d_&#10;Maximized=3_x000d_&#10;Basics=1_x000d_&#10;A" xfId="45"/>
    <cellStyle name="oft Excel]_x000d_&#10;Comment=The open=/f lines load custom functions into the Paste Function list._x000d_&#10;Maximized=3_x000d_&#10;Basics=1_x000d_&#10;A 2" xfId="46"/>
    <cellStyle name="s]_x000d_&#10;spooler=yes_x000d_&#10;load=_x000d_&#10;Beep=yes_x000d_&#10;NullPort=None_x000d_&#10;BorderWidth=3_x000d_&#10;CursorBlinkRate=1200_x000d_&#10;DoubleClickSpeed=452_x000d_&#10;Programs=co" xfId="47"/>
    <cellStyle name="s]_x000d_&#10;spooler=yes_x000d_&#10;load=_x000d_&#10;Beep=yes_x000d_&#10;NullPort=None_x000d_&#10;BorderWidth=3_x000d_&#10;CursorBlinkRate=1200_x000d_&#10;DoubleClickSpeed=452_x000d_&#10;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一般_00Q3902REV.1" xfId="65"/>
    <cellStyle name="千分位[0]_00Q3902REV.1" xfId="66"/>
    <cellStyle name="千分位_00Q3902REV.1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貨幣 [0]_00Q3902REV.1" xfId="73"/>
    <cellStyle name="貨幣[0]_BRE" xfId="74"/>
    <cellStyle name="貨幣_00Q3902REV.1" xfId="75"/>
    <cellStyle name=" [0.00]_ Att. 1- Cover" xfId="76"/>
    <cellStyle name="_ Att. 1- Cover" xfId="77"/>
    <cellStyle name="?_ Att. 1- Cover" xfId="78"/>
  </cellStyles>
  <dxfs count="226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strike/>
      </font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0000FF"/>
      <color rgb="FF00FF00"/>
      <color rgb="FFFF00FF"/>
      <color rgb="FF00FF99"/>
      <color rgb="FF33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</xdr:row>
      <xdr:rowOff>191558</xdr:rowOff>
    </xdr:from>
    <xdr:to>
      <xdr:col>2</xdr:col>
      <xdr:colOff>114300</xdr:colOff>
      <xdr:row>1</xdr:row>
      <xdr:rowOff>193146</xdr:rowOff>
    </xdr:to>
    <xdr:cxnSp macro="">
      <xdr:nvCxnSpPr>
        <xdr:cNvPr id="2" name="Straight Connector 1"/>
        <xdr:cNvCxnSpPr/>
      </xdr:nvCxnSpPr>
      <xdr:spPr>
        <a:xfrm>
          <a:off x="685800" y="35348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47625</xdr:colOff>
      <xdr:row>1</xdr:row>
      <xdr:rowOff>190500</xdr:rowOff>
    </xdr:from>
    <xdr:to>
      <xdr:col>39</xdr:col>
      <xdr:colOff>237825</xdr:colOff>
      <xdr:row>1</xdr:row>
      <xdr:rowOff>192088</xdr:rowOff>
    </xdr:to>
    <xdr:cxnSp macro="">
      <xdr:nvCxnSpPr>
        <xdr:cNvPr id="3" name="Straight Connector 2"/>
        <xdr:cNvCxnSpPr/>
      </xdr:nvCxnSpPr>
      <xdr:spPr>
        <a:xfrm>
          <a:off x="7572375" y="35242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209548</xdr:colOff>
      <xdr:row>6</xdr:row>
      <xdr:rowOff>76200</xdr:rowOff>
    </xdr:from>
    <xdr:to>
      <xdr:col>2</xdr:col>
      <xdr:colOff>28575</xdr:colOff>
      <xdr:row>6</xdr:row>
      <xdr:rowOff>1038225</xdr:rowOff>
    </xdr:to>
    <xdr:sp macro="" textlink="">
      <xdr:nvSpPr>
        <xdr:cNvPr id="4" name="Rounded Rectangular Callout 3"/>
        <xdr:cNvSpPr/>
      </xdr:nvSpPr>
      <xdr:spPr>
        <a:xfrm>
          <a:off x="209548" y="1438275"/>
          <a:ext cx="1485902" cy="962025"/>
        </a:xfrm>
        <a:prstGeom prst="wedgeRoundRectCallout">
          <a:avLst>
            <a:gd name="adj1" fmla="val 36461"/>
            <a:gd name="adj2" fmla="val -70328"/>
            <a:gd name="adj3" fmla="val 16667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000" b="1">
              <a:solidFill>
                <a:srgbClr val="3333FF"/>
              </a:solidFill>
              <a:latin typeface="+mj-lt"/>
            </a:rPr>
            <a:t>Trước khi in</a:t>
          </a:r>
          <a:r>
            <a:rPr lang="vi-VN" sz="1000">
              <a:solidFill>
                <a:srgbClr val="3333FF"/>
              </a:solidFill>
              <a:latin typeface="+mj-lt"/>
            </a:rPr>
            <a:t>, người dùng click chuột vào </a:t>
          </a:r>
          <a:r>
            <a:rPr lang="vi-VN" sz="1000" b="1">
              <a:solidFill>
                <a:srgbClr val="3333FF"/>
              </a:solidFill>
              <a:latin typeface="+mj-lt"/>
            </a:rPr>
            <a:t>nút này </a:t>
          </a:r>
          <a:r>
            <a:rPr lang="vi-VN" sz="1000">
              <a:solidFill>
                <a:srgbClr val="3333FF"/>
              </a:solidFill>
              <a:latin typeface="+mj-lt"/>
            </a:rPr>
            <a:t>→ </a:t>
          </a:r>
          <a:r>
            <a:rPr lang="vi-VN" sz="1000" b="1">
              <a:solidFill>
                <a:srgbClr val="3333FF"/>
              </a:solidFill>
              <a:latin typeface="+mj-lt"/>
            </a:rPr>
            <a:t>bỏ chọn </a:t>
          </a:r>
          <a:r>
            <a:rPr lang="vi-VN" sz="1000">
              <a:solidFill>
                <a:srgbClr val="3333FF"/>
              </a:solidFill>
              <a:latin typeface="+mj-lt"/>
            </a:rPr>
            <a:t>dấu tích trước chữ "</a:t>
          </a:r>
          <a:r>
            <a:rPr lang="vi-VN" sz="1200" b="1">
              <a:solidFill>
                <a:srgbClr val="3333FF"/>
              </a:solidFill>
              <a:latin typeface="+mj-lt"/>
            </a:rPr>
            <a:t>!</a:t>
          </a:r>
          <a:r>
            <a:rPr lang="vi-VN" sz="1000">
              <a:solidFill>
                <a:srgbClr val="3333FF"/>
              </a:solidFill>
              <a:latin typeface="+mj-lt"/>
            </a:rPr>
            <a:t>" → </a:t>
          </a:r>
          <a:r>
            <a:rPr lang="en-US" sz="1000">
              <a:solidFill>
                <a:srgbClr val="3333FF"/>
              </a:solidFill>
              <a:latin typeface="+mj-lt"/>
            </a:rPr>
            <a:t>click nút </a:t>
          </a:r>
          <a:r>
            <a:rPr lang="vi-VN" sz="1000" b="1">
              <a:solidFill>
                <a:srgbClr val="3333FF"/>
              </a:solidFill>
              <a:latin typeface="+mj-lt"/>
            </a:rPr>
            <a:t>OK</a:t>
          </a:r>
          <a:r>
            <a:rPr lang="vi-VN" sz="1000">
              <a:solidFill>
                <a:srgbClr val="3333FF"/>
              </a:solidFill>
              <a:latin typeface="+mj-lt"/>
            </a:rPr>
            <a:t>.</a:t>
          </a:r>
          <a:endParaRPr lang="en-US" sz="1000">
            <a:solidFill>
              <a:srgbClr val="3333FF"/>
            </a:solidFill>
            <a:latin typeface="+mj-lt"/>
          </a:endParaRPr>
        </a:p>
      </xdr:txBody>
    </xdr:sp>
    <xdr:clientData fPrintsWithSheet="0"/>
  </xdr:twoCellAnchor>
  <xdr:twoCellAnchor>
    <xdr:from>
      <xdr:col>39</xdr:col>
      <xdr:colOff>19050</xdr:colOff>
      <xdr:row>6</xdr:row>
      <xdr:rowOff>8470</xdr:rowOff>
    </xdr:from>
    <xdr:to>
      <xdr:col>39</xdr:col>
      <xdr:colOff>809625</xdr:colOff>
      <xdr:row>6</xdr:row>
      <xdr:rowOff>1005420</xdr:rowOff>
    </xdr:to>
    <xdr:sp macro="" textlink="">
      <xdr:nvSpPr>
        <xdr:cNvPr id="5" name="Rounded Rectangle 4"/>
        <xdr:cNvSpPr/>
      </xdr:nvSpPr>
      <xdr:spPr>
        <a:xfrm>
          <a:off x="8991600" y="1370545"/>
          <a:ext cx="790575" cy="996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vi-VN" sz="12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2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 </a:t>
          </a:r>
          <a:r>
            <a:rPr lang="vi-VN" sz="1000" b="0">
              <a:solidFill>
                <a:srgbClr val="7030A0"/>
              </a:solidFill>
              <a:latin typeface="+mj-lt"/>
              <a:ea typeface="+mn-ea"/>
              <a:cs typeface="+mn-cs"/>
            </a:rPr>
            <a:t>Đọc hướng dẫn tại ô này </a:t>
          </a:r>
          <a:r>
            <a:rPr lang="en-US" sz="10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</a:p>
      </xdr:txBody>
    </xdr:sp>
    <xdr:clientData fPrintsWithSheet="0"/>
  </xdr:twoCellAnchor>
  <xdr:twoCellAnchor>
    <xdr:from>
      <xdr:col>40</xdr:col>
      <xdr:colOff>66675</xdr:colOff>
      <xdr:row>0</xdr:row>
      <xdr:rowOff>9525</xdr:rowOff>
    </xdr:from>
    <xdr:to>
      <xdr:col>41</xdr:col>
      <xdr:colOff>1437075</xdr:colOff>
      <xdr:row>4</xdr:row>
      <xdr:rowOff>114750</xdr:rowOff>
    </xdr:to>
    <xdr:sp macro="" textlink="">
      <xdr:nvSpPr>
        <xdr:cNvPr id="6" name="Rounded Rectangular Callout 5"/>
        <xdr:cNvSpPr/>
      </xdr:nvSpPr>
      <xdr:spPr>
        <a:xfrm>
          <a:off x="9848850" y="9525"/>
          <a:ext cx="1980000" cy="972000"/>
        </a:xfrm>
        <a:prstGeom prst="wedgeRoundRectCallout">
          <a:avLst>
            <a:gd name="adj1" fmla="val -88247"/>
            <a:gd name="adj2" fmla="val 49839"/>
            <a:gd name="adj3" fmla="val 16667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2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200" b="1" u="sng">
              <a:solidFill>
                <a:srgbClr val="7030A0"/>
              </a:solidFill>
              <a:latin typeface="+mj-lt"/>
            </a:rPr>
            <a:t>2.</a:t>
          </a:r>
          <a:r>
            <a:rPr lang="en-US" sz="1000" b="0">
              <a:solidFill>
                <a:srgbClr val="7030A0"/>
              </a:solidFill>
              <a:latin typeface="+mj-lt"/>
            </a:rPr>
            <a:t> </a:t>
          </a:r>
          <a:r>
            <a:rPr lang="vi-VN" sz="10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0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000" b="0">
              <a:solidFill>
                <a:srgbClr val="7030A0"/>
              </a:solidFill>
              <a:latin typeface="+mj-lt"/>
            </a:rPr>
            <a:t>.</a:t>
          </a:r>
        </a:p>
        <a:p>
          <a:pPr algn="ctr"/>
          <a:r>
            <a:rPr lang="vi-VN" sz="1000" b="0">
              <a:solidFill>
                <a:srgbClr val="7030A0"/>
              </a:solidFill>
              <a:latin typeface="+mj-lt"/>
            </a:rPr>
            <a:t>VD: 65DCCDA1, 64DCCD09…</a:t>
          </a:r>
          <a:endParaRPr lang="en-US" sz="10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104775</xdr:colOff>
      <xdr:row>6</xdr:row>
      <xdr:rowOff>1209674</xdr:rowOff>
    </xdr:from>
    <xdr:to>
      <xdr:col>41</xdr:col>
      <xdr:colOff>1475175</xdr:colOff>
      <xdr:row>6</xdr:row>
      <xdr:rowOff>1929674</xdr:rowOff>
    </xdr:to>
    <xdr:sp macro="" textlink="">
      <xdr:nvSpPr>
        <xdr:cNvPr id="7" name="Rounded Rectangular Callout 6"/>
        <xdr:cNvSpPr/>
      </xdr:nvSpPr>
      <xdr:spPr>
        <a:xfrm>
          <a:off x="9886950" y="2571749"/>
          <a:ext cx="1980000" cy="720000"/>
        </a:xfrm>
        <a:prstGeom prst="wedgeRoundRectCallout">
          <a:avLst>
            <a:gd name="adj1" fmla="val -179343"/>
            <a:gd name="adj2" fmla="val 192861"/>
            <a:gd name="adj3" fmla="val 16667"/>
          </a:avLst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2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200" b="1" u="sng">
              <a:solidFill>
                <a:srgbClr val="7030A0"/>
              </a:solidFill>
              <a:latin typeface="+mj-lt"/>
            </a:rPr>
            <a:t>4.</a:t>
          </a:r>
          <a:r>
            <a:rPr lang="en-US" sz="1000" b="0">
              <a:solidFill>
                <a:srgbClr val="7030A0"/>
              </a:solidFill>
              <a:latin typeface="+mj-lt"/>
            </a:rPr>
            <a:t> </a:t>
          </a:r>
          <a:r>
            <a:rPr lang="vi-VN" sz="1000" b="0">
              <a:solidFill>
                <a:srgbClr val="7030A0"/>
              </a:solidFill>
              <a:latin typeface="+mj-lt"/>
            </a:rPr>
            <a:t>Bắt đầu đăng ký học, nhập chữ "</a:t>
          </a:r>
          <a:r>
            <a:rPr lang="vi-VN" sz="1000" b="1">
              <a:solidFill>
                <a:srgbClr val="7030A0"/>
              </a:solidFill>
              <a:latin typeface="+mj-lt"/>
            </a:rPr>
            <a:t>x</a:t>
          </a:r>
          <a:r>
            <a:rPr lang="vi-VN" sz="1000" b="0">
              <a:solidFill>
                <a:srgbClr val="7030A0"/>
              </a:solidFill>
              <a:latin typeface="+mj-lt"/>
            </a:rPr>
            <a:t>" để đăng ký</a:t>
          </a:r>
          <a:r>
            <a:rPr lang="en-US" sz="1000" b="0">
              <a:solidFill>
                <a:srgbClr val="7030A0"/>
              </a:solidFill>
              <a:latin typeface="+mj-lt"/>
            </a:rPr>
            <a:t>.</a:t>
          </a:r>
          <a:r>
            <a:rPr lang="en-US" sz="1000" b="0" baseline="0">
              <a:solidFill>
                <a:srgbClr val="7030A0"/>
              </a:solidFill>
              <a:latin typeface="+mj-lt"/>
            </a:rPr>
            <a:t>  </a:t>
          </a:r>
          <a:endParaRPr lang="en-US" sz="10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3</xdr:col>
      <xdr:colOff>123826</xdr:colOff>
      <xdr:row>0</xdr:row>
      <xdr:rowOff>47625</xdr:rowOff>
    </xdr:from>
    <xdr:to>
      <xdr:col>27</xdr:col>
      <xdr:colOff>9526</xdr:colOff>
      <xdr:row>2</xdr:row>
      <xdr:rowOff>133350</xdr:rowOff>
    </xdr:to>
    <xdr:sp macro="" textlink="">
      <xdr:nvSpPr>
        <xdr:cNvPr id="9" name="Rounded Rectangular Callout 8"/>
        <xdr:cNvSpPr/>
      </xdr:nvSpPr>
      <xdr:spPr>
        <a:xfrm>
          <a:off x="2524126" y="47625"/>
          <a:ext cx="4286250" cy="476250"/>
        </a:xfrm>
        <a:prstGeom prst="wedgeRoundRectCallout">
          <a:avLst>
            <a:gd name="adj1" fmla="val 53727"/>
            <a:gd name="adj2" fmla="val 82674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2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200" b="1" u="sng">
              <a:solidFill>
                <a:srgbClr val="7030A0"/>
              </a:solidFill>
              <a:latin typeface="+mj-lt"/>
            </a:rPr>
            <a:t>1.</a:t>
          </a:r>
          <a:r>
            <a:rPr lang="en-US" sz="1000" b="0">
              <a:solidFill>
                <a:srgbClr val="7030A0"/>
              </a:solidFill>
              <a:latin typeface="+mj-lt"/>
            </a:rPr>
            <a:t> </a:t>
          </a:r>
          <a:r>
            <a:rPr lang="vi-VN" sz="1000" b="0">
              <a:solidFill>
                <a:srgbClr val="7030A0"/>
              </a:solidFill>
              <a:latin typeface="+mj-lt"/>
            </a:rPr>
            <a:t>Nhập vào </a:t>
          </a:r>
          <a:r>
            <a:rPr lang="vi-VN" sz="1000" b="1">
              <a:solidFill>
                <a:srgbClr val="7030A0"/>
              </a:solidFill>
              <a:latin typeface="+mj-lt"/>
            </a:rPr>
            <a:t>HỌC KÌ (tính theo TOÀN KHÓA)</a:t>
          </a:r>
          <a:r>
            <a:rPr lang="en-US" sz="1000" b="0">
              <a:solidFill>
                <a:srgbClr val="7030A0"/>
              </a:solidFill>
              <a:latin typeface="+mj-lt"/>
            </a:rPr>
            <a:t>. VD: Học</a:t>
          </a:r>
          <a:r>
            <a:rPr lang="en-US" sz="1000" b="0" baseline="0">
              <a:solidFill>
                <a:srgbClr val="7030A0"/>
              </a:solidFill>
              <a:latin typeface="+mj-lt"/>
            </a:rPr>
            <a:t> kì 1 năm học 2016 - 2017 của khóa 65 tương ứng với HỌC KÌ 5 của TOÀN KHÓA học.</a:t>
          </a:r>
          <a:endParaRPr lang="en-US" sz="10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3:I26"/>
  <sheetViews>
    <sheetView workbookViewId="0">
      <selection activeCell="B5" sqref="B5:B11"/>
    </sheetView>
  </sheetViews>
  <sheetFormatPr defaultRowHeight="15"/>
  <cols>
    <col min="2" max="2" width="11.7109375" bestFit="1" customWidth="1"/>
    <col min="3" max="3" width="42.7109375" bestFit="1" customWidth="1"/>
  </cols>
  <sheetData>
    <row r="3" spans="1:9">
      <c r="A3" s="13" t="s">
        <v>69</v>
      </c>
    </row>
    <row r="4" spans="1:9">
      <c r="A4" s="14" t="s">
        <v>70</v>
      </c>
      <c r="B4" s="14" t="s">
        <v>71</v>
      </c>
      <c r="C4" s="14" t="s">
        <v>72</v>
      </c>
    </row>
    <row r="5" spans="1:9">
      <c r="A5" s="14" t="s">
        <v>73</v>
      </c>
      <c r="B5" s="14">
        <v>20</v>
      </c>
      <c r="C5" s="14" t="s">
        <v>98</v>
      </c>
      <c r="E5">
        <f>B5*50</f>
        <v>1000</v>
      </c>
      <c r="G5">
        <f>4*10</f>
        <v>40</v>
      </c>
      <c r="I5">
        <f>2642/2910</f>
        <v>0.90790378006872852</v>
      </c>
    </row>
    <row r="6" spans="1:9">
      <c r="A6" s="14" t="s">
        <v>74</v>
      </c>
      <c r="B6" s="14">
        <v>20</v>
      </c>
      <c r="C6" s="14" t="s">
        <v>99</v>
      </c>
      <c r="E6">
        <f t="shared" ref="E6:E11" si="0">B6*50</f>
        <v>1000</v>
      </c>
      <c r="G6">
        <f>2*10</f>
        <v>20</v>
      </c>
    </row>
    <row r="7" spans="1:9">
      <c r="A7" s="14" t="s">
        <v>75</v>
      </c>
      <c r="B7" s="14">
        <v>7</v>
      </c>
      <c r="C7" s="14" t="s">
        <v>76</v>
      </c>
      <c r="E7">
        <f t="shared" si="0"/>
        <v>350</v>
      </c>
    </row>
    <row r="8" spans="1:9">
      <c r="A8" s="14" t="s">
        <v>77</v>
      </c>
      <c r="B8" s="14">
        <v>2</v>
      </c>
      <c r="C8" s="14" t="s">
        <v>78</v>
      </c>
      <c r="E8">
        <f t="shared" si="0"/>
        <v>100</v>
      </c>
    </row>
    <row r="9" spans="1:9">
      <c r="A9" s="14" t="s">
        <v>79</v>
      </c>
      <c r="B9" s="14">
        <v>1</v>
      </c>
      <c r="C9" s="14"/>
      <c r="E9">
        <f t="shared" si="0"/>
        <v>50</v>
      </c>
    </row>
    <row r="10" spans="1:9">
      <c r="A10" s="14" t="s">
        <v>80</v>
      </c>
      <c r="B10" s="14">
        <v>6</v>
      </c>
      <c r="C10" s="14"/>
      <c r="E10">
        <f t="shared" si="0"/>
        <v>300</v>
      </c>
    </row>
    <row r="11" spans="1:9">
      <c r="A11" s="14" t="s">
        <v>81</v>
      </c>
      <c r="B11" s="14">
        <v>1</v>
      </c>
      <c r="C11" s="14" t="s">
        <v>82</v>
      </c>
      <c r="E11">
        <f t="shared" si="0"/>
        <v>50</v>
      </c>
    </row>
    <row r="13" spans="1:9">
      <c r="A13" s="13" t="s">
        <v>83</v>
      </c>
    </row>
    <row r="14" spans="1:9">
      <c r="A14" s="15" t="s">
        <v>84</v>
      </c>
    </row>
    <row r="15" spans="1:9">
      <c r="A15" s="15" t="s">
        <v>85</v>
      </c>
    </row>
    <row r="16" spans="1:9">
      <c r="A16" s="16" t="s">
        <v>86</v>
      </c>
    </row>
    <row r="17" spans="1:1">
      <c r="A17" s="16" t="s">
        <v>87</v>
      </c>
    </row>
    <row r="19" spans="1:1">
      <c r="A19" s="13" t="s">
        <v>88</v>
      </c>
    </row>
    <row r="20" spans="1:1">
      <c r="A20" s="15" t="s">
        <v>89</v>
      </c>
    </row>
    <row r="21" spans="1:1">
      <c r="A21" s="15" t="s">
        <v>90</v>
      </c>
    </row>
    <row r="22" spans="1:1">
      <c r="A22" s="15" t="s">
        <v>91</v>
      </c>
    </row>
    <row r="23" spans="1:1">
      <c r="A23" s="15" t="s">
        <v>92</v>
      </c>
    </row>
    <row r="24" spans="1:1">
      <c r="A24" s="15" t="s">
        <v>93</v>
      </c>
    </row>
    <row r="25" spans="1:1">
      <c r="A25" s="15" t="s">
        <v>94</v>
      </c>
    </row>
    <row r="26" spans="1:1">
      <c r="A26" s="15" t="s">
        <v>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CJ292"/>
  <sheetViews>
    <sheetView tabSelected="1" workbookViewId="0">
      <selection activeCell="J12" sqref="J12"/>
    </sheetView>
  </sheetViews>
  <sheetFormatPr defaultRowHeight="12.75"/>
  <cols>
    <col min="1" max="1" width="3.5703125" style="172" customWidth="1"/>
    <col min="2" max="2" width="21.42578125" style="172" customWidth="1"/>
    <col min="3" max="3" width="11" style="172" bestFit="1" customWidth="1"/>
    <col min="4" max="4" width="3.5703125" style="172" customWidth="1"/>
    <col min="5" max="39" width="2.7109375" style="172" customWidth="1"/>
    <col min="40" max="40" width="12.140625" style="172" customWidth="1"/>
    <col min="41" max="41" width="9.140625" style="172"/>
    <col min="42" max="42" width="47.28515625" style="172" customWidth="1"/>
    <col min="43" max="51" width="9.140625" style="172" hidden="1" customWidth="1"/>
    <col min="52" max="53" width="9.140625" style="175" hidden="1" customWidth="1"/>
    <col min="54" max="54" width="4.42578125" style="175" hidden="1" customWidth="1"/>
    <col min="55" max="55" width="14.28515625" style="175" hidden="1" customWidth="1"/>
    <col min="56" max="56" width="13.42578125" style="175" hidden="1" customWidth="1"/>
    <col min="57" max="57" width="14" style="175" hidden="1" customWidth="1"/>
    <col min="58" max="58" width="14.28515625" style="175" hidden="1" customWidth="1"/>
    <col min="59" max="59" width="5.140625" style="175" hidden="1" customWidth="1"/>
    <col min="60" max="60" width="4.42578125" style="175" hidden="1" customWidth="1"/>
    <col min="61" max="61" width="5.28515625" style="175" hidden="1" customWidth="1"/>
    <col min="62" max="62" width="27.140625" style="175" hidden="1" customWidth="1"/>
    <col min="63" max="63" width="12" style="175" hidden="1" customWidth="1"/>
    <col min="64" max="64" width="12.5703125" style="175" hidden="1" customWidth="1"/>
    <col min="65" max="65" width="5.28515625" style="175" hidden="1" customWidth="1"/>
    <col min="66" max="78" width="9.140625" style="175" hidden="1" customWidth="1"/>
    <col min="79" max="88" width="9.140625" style="175" customWidth="1"/>
    <col min="89" max="16384" width="9.140625" style="172"/>
  </cols>
  <sheetData>
    <row r="1" spans="1:88" ht="14.25">
      <c r="A1" s="265" t="s">
        <v>11780</v>
      </c>
      <c r="B1" s="265"/>
      <c r="C1" s="265"/>
      <c r="D1" s="170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U1" s="173"/>
      <c r="V1" s="173"/>
      <c r="W1" s="173"/>
      <c r="AC1" s="266" t="s">
        <v>1166</v>
      </c>
      <c r="AD1" s="266"/>
      <c r="AE1" s="266"/>
      <c r="AF1" s="266"/>
      <c r="AG1" s="266"/>
      <c r="AH1" s="266"/>
      <c r="AI1" s="266"/>
      <c r="AJ1" s="266"/>
      <c r="AK1" s="266"/>
      <c r="AL1" s="266"/>
      <c r="AM1" s="266"/>
      <c r="AN1" s="266"/>
      <c r="AO1" s="174"/>
      <c r="AP1" s="174" t="s">
        <v>1210</v>
      </c>
      <c r="AQ1" s="174">
        <f>MATCH(A5,SV!D:D,0)</f>
        <v>2494</v>
      </c>
      <c r="AR1" s="174">
        <f>COUNTIF(SV!D:D,A5)</f>
        <v>56</v>
      </c>
      <c r="AS1" s="174"/>
      <c r="AT1" s="174" t="str">
        <f>IF(ISERROR(MID(A5,7,1)-0)=FALSE,MID(A5,3,4),MID(A5,3,5))</f>
        <v>DCCD</v>
      </c>
      <c r="AU1" s="174" t="str">
        <f>LEFT(A5,4)</f>
        <v>65DC</v>
      </c>
      <c r="AV1" s="174" t="s">
        <v>1211</v>
      </c>
      <c r="AW1" s="174"/>
      <c r="AX1" s="212"/>
      <c r="AY1" s="213">
        <v>10</v>
      </c>
      <c r="AZ1" s="213">
        <v>9</v>
      </c>
      <c r="BA1" s="215">
        <v>8</v>
      </c>
      <c r="BB1" s="215">
        <v>7</v>
      </c>
      <c r="BC1" s="215">
        <v>6</v>
      </c>
      <c r="BD1" s="215">
        <v>5</v>
      </c>
      <c r="BE1" s="215">
        <v>4</v>
      </c>
      <c r="BF1" s="215">
        <v>3</v>
      </c>
      <c r="BG1" s="215">
        <v>2</v>
      </c>
      <c r="BH1" s="215">
        <v>1</v>
      </c>
      <c r="BJ1" s="176"/>
      <c r="BK1" s="174"/>
      <c r="BL1" s="174"/>
      <c r="BM1" s="174"/>
      <c r="BN1" s="174"/>
      <c r="BO1" s="174"/>
      <c r="BP1" s="174"/>
      <c r="BQ1" s="174"/>
      <c r="BR1" s="174"/>
      <c r="BS1" s="174"/>
      <c r="BT1" s="174"/>
      <c r="BU1" s="174"/>
      <c r="BV1" s="174"/>
      <c r="BW1" s="174"/>
      <c r="BX1" s="174"/>
      <c r="BY1" s="174"/>
      <c r="BZ1" s="174"/>
      <c r="CA1" s="174"/>
      <c r="CB1" s="174"/>
      <c r="CC1" s="174"/>
      <c r="CD1" s="174"/>
      <c r="CE1" s="174"/>
      <c r="CF1" s="174"/>
      <c r="CG1" s="174"/>
      <c r="CH1" s="174"/>
      <c r="CI1" s="174"/>
    </row>
    <row r="2" spans="1:88" ht="16.5" customHeight="1">
      <c r="A2" s="267" t="s">
        <v>1165</v>
      </c>
      <c r="B2" s="267"/>
      <c r="C2" s="267"/>
      <c r="D2" s="177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U2" s="179"/>
      <c r="V2" s="179"/>
      <c r="W2" s="179"/>
      <c r="AC2" s="268" t="s">
        <v>1167</v>
      </c>
      <c r="AD2" s="268"/>
      <c r="AE2" s="268"/>
      <c r="AF2" s="268"/>
      <c r="AG2" s="268"/>
      <c r="AH2" s="268"/>
      <c r="AI2" s="268"/>
      <c r="AJ2" s="268"/>
      <c r="AK2" s="268"/>
      <c r="AL2" s="268"/>
      <c r="AM2" s="268"/>
      <c r="AN2" s="268"/>
      <c r="AO2" s="174"/>
      <c r="AP2" s="174"/>
      <c r="AQ2" s="174"/>
      <c r="AR2" s="174"/>
      <c r="AS2" s="174"/>
      <c r="AT2" s="174"/>
      <c r="AU2" s="174"/>
      <c r="AV2" s="174"/>
      <c r="AW2" s="174"/>
      <c r="AX2" s="212">
        <v>63</v>
      </c>
      <c r="AY2" s="216">
        <v>2</v>
      </c>
      <c r="AZ2" s="216">
        <v>1</v>
      </c>
      <c r="BA2" s="217"/>
      <c r="BB2" s="217"/>
      <c r="BC2" s="217"/>
      <c r="BD2" s="217"/>
      <c r="BE2" s="217"/>
      <c r="BF2" s="217"/>
      <c r="BG2" s="217"/>
      <c r="BH2" s="217"/>
      <c r="BI2" s="174"/>
      <c r="BM2" s="214"/>
      <c r="BN2" s="214"/>
      <c r="BO2" s="214"/>
      <c r="BP2" s="214"/>
      <c r="BQ2" s="214"/>
      <c r="BR2" s="174"/>
      <c r="BS2" s="174"/>
      <c r="BT2" s="174"/>
      <c r="BU2" s="174"/>
      <c r="BV2" s="174"/>
      <c r="BW2" s="174"/>
      <c r="BX2" s="174"/>
      <c r="BY2" s="174"/>
      <c r="BZ2" s="174"/>
      <c r="CA2" s="174"/>
      <c r="CB2" s="174"/>
      <c r="CC2" s="174"/>
      <c r="CD2" s="174"/>
      <c r="CE2" s="174"/>
      <c r="CF2" s="174"/>
      <c r="CG2" s="174"/>
      <c r="CH2" s="174"/>
      <c r="CI2" s="174"/>
    </row>
    <row r="3" spans="1:88" ht="15">
      <c r="AO3" s="174"/>
      <c r="AP3" s="174"/>
      <c r="AQ3" s="174"/>
      <c r="AR3" s="174"/>
      <c r="AS3" s="174"/>
      <c r="AT3" s="174"/>
      <c r="AU3" s="174"/>
      <c r="AV3" s="174"/>
      <c r="AW3" s="174"/>
      <c r="AX3" s="212">
        <v>64</v>
      </c>
      <c r="AY3" s="216"/>
      <c r="AZ3" s="216"/>
      <c r="BA3" s="217">
        <v>2</v>
      </c>
      <c r="BB3" s="217">
        <v>1</v>
      </c>
      <c r="BC3" s="217"/>
      <c r="BD3" s="217"/>
      <c r="BE3" s="217"/>
      <c r="BF3" s="217"/>
      <c r="BG3" s="217"/>
      <c r="BH3" s="217"/>
      <c r="BI3" s="174"/>
      <c r="BL3" s="174"/>
      <c r="BM3"/>
      <c r="BN3"/>
      <c r="BO3"/>
      <c r="BP3"/>
      <c r="BQ3"/>
      <c r="BR3"/>
      <c r="BS3"/>
      <c r="BT3"/>
      <c r="BU3"/>
      <c r="BV3"/>
      <c r="BW3" s="174"/>
      <c r="BX3" s="174"/>
      <c r="BY3" s="174"/>
      <c r="BZ3" s="174"/>
      <c r="CA3" s="174"/>
      <c r="CB3" s="174"/>
      <c r="CC3" s="174"/>
      <c r="CD3" s="174"/>
      <c r="CE3" s="174"/>
      <c r="CF3" s="174"/>
      <c r="CG3" s="174"/>
      <c r="CH3" s="174"/>
      <c r="CI3" s="174"/>
    </row>
    <row r="4" spans="1:88" s="181" customFormat="1" ht="26.25" customHeight="1">
      <c r="A4" s="269">
        <v>6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69"/>
      <c r="AH4" s="269"/>
      <c r="AI4" s="269"/>
      <c r="AJ4" s="269"/>
      <c r="AK4" s="269"/>
      <c r="AL4" s="269"/>
      <c r="AM4" s="269"/>
      <c r="AN4" s="269"/>
      <c r="AO4" s="171"/>
      <c r="AP4" s="180"/>
      <c r="AQ4" s="171"/>
      <c r="AR4" s="171"/>
      <c r="AS4" s="171"/>
      <c r="AT4" s="171"/>
      <c r="AU4" s="171"/>
      <c r="AV4" s="171"/>
      <c r="AW4" s="171"/>
      <c r="AX4" s="212">
        <v>65</v>
      </c>
      <c r="AY4" s="216"/>
      <c r="AZ4" s="216"/>
      <c r="BA4" s="218"/>
      <c r="BB4" s="218"/>
      <c r="BC4" s="218">
        <v>2</v>
      </c>
      <c r="BD4" s="218">
        <v>1</v>
      </c>
      <c r="BE4" s="218"/>
      <c r="BF4" s="218"/>
      <c r="BG4" s="218"/>
      <c r="BH4" s="218"/>
      <c r="BI4" s="171"/>
      <c r="BL4" s="171"/>
      <c r="BM4" s="171"/>
      <c r="BN4" s="171"/>
      <c r="BO4" s="171"/>
      <c r="BP4" s="171"/>
      <c r="BQ4" s="171"/>
      <c r="BR4" s="171"/>
      <c r="BS4" s="171"/>
      <c r="BT4" s="171"/>
      <c r="BU4" s="171"/>
      <c r="BV4" s="171"/>
      <c r="BW4" s="171"/>
      <c r="BX4" s="171"/>
      <c r="BY4" s="171"/>
      <c r="BZ4" s="171"/>
      <c r="CA4" s="171"/>
      <c r="CB4" s="171"/>
      <c r="CC4" s="171"/>
      <c r="CD4" s="171"/>
      <c r="CE4" s="171"/>
      <c r="CF4" s="171"/>
      <c r="CG4" s="171"/>
      <c r="CH4" s="171"/>
      <c r="CI4" s="171"/>
      <c r="CJ4" s="180"/>
    </row>
    <row r="5" spans="1:88" ht="26.25" customHeight="1">
      <c r="A5" s="264" t="s">
        <v>5112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  <c r="AK5" s="264"/>
      <c r="AL5" s="264"/>
      <c r="AM5" s="264"/>
      <c r="AN5" s="264"/>
      <c r="AO5" s="174"/>
      <c r="AP5" s="175"/>
      <c r="AQ5" s="174"/>
      <c r="AR5" s="174"/>
      <c r="AS5" s="174"/>
      <c r="AT5" s="174"/>
      <c r="AU5" s="174"/>
      <c r="AV5" s="174"/>
      <c r="AW5" s="174"/>
      <c r="AX5" s="212">
        <v>66</v>
      </c>
      <c r="AY5" s="216"/>
      <c r="AZ5" s="216"/>
      <c r="BA5" s="217"/>
      <c r="BB5" s="217"/>
      <c r="BC5" s="217"/>
      <c r="BD5" s="217"/>
      <c r="BE5" s="217">
        <v>2</v>
      </c>
      <c r="BF5" s="217">
        <v>1</v>
      </c>
      <c r="BG5" s="217"/>
      <c r="BH5" s="217"/>
      <c r="BI5" s="174"/>
      <c r="BL5" s="174"/>
      <c r="BM5" s="174"/>
      <c r="BN5" s="174"/>
      <c r="BO5" s="174"/>
      <c r="BP5" s="174"/>
      <c r="BQ5" s="174"/>
      <c r="BR5" s="174"/>
      <c r="BS5" s="174"/>
      <c r="BT5" s="174"/>
      <c r="BU5" s="174"/>
      <c r="BV5" s="174"/>
      <c r="BW5" s="174"/>
      <c r="BX5" s="174"/>
      <c r="BY5" s="174"/>
      <c r="BZ5" s="174"/>
      <c r="CA5" s="174"/>
      <c r="CB5" s="174"/>
      <c r="CC5" s="174"/>
      <c r="CD5" s="174"/>
      <c r="CE5" s="174"/>
      <c r="CF5" s="174"/>
      <c r="CG5" s="174"/>
      <c r="CH5" s="174"/>
      <c r="CI5" s="174"/>
    </row>
    <row r="6" spans="1:88" ht="15">
      <c r="A6" s="175"/>
      <c r="B6" s="175"/>
      <c r="C6" s="175"/>
      <c r="D6" s="175"/>
      <c r="E6" s="175">
        <v>1</v>
      </c>
      <c r="F6" s="175">
        <v>2</v>
      </c>
      <c r="G6" s="175">
        <v>3</v>
      </c>
      <c r="H6" s="175">
        <v>4</v>
      </c>
      <c r="I6" s="175">
        <v>5</v>
      </c>
      <c r="J6" s="175">
        <v>6</v>
      </c>
      <c r="K6" s="175">
        <v>7</v>
      </c>
      <c r="L6" s="175">
        <v>8</v>
      </c>
      <c r="M6" s="175">
        <v>9</v>
      </c>
      <c r="N6" s="175">
        <v>10</v>
      </c>
      <c r="O6" s="175">
        <v>11</v>
      </c>
      <c r="P6" s="175">
        <v>12</v>
      </c>
      <c r="Q6" s="175" t="str">
        <f t="shared" ref="Q6:U6" si="0">IF(Q7="","",VLOOKUP(Q7,$AP$9:$AR$108,3,0))</f>
        <v/>
      </c>
      <c r="R6" s="175" t="str">
        <f t="shared" si="0"/>
        <v/>
      </c>
      <c r="S6" s="175" t="str">
        <f t="shared" si="0"/>
        <v/>
      </c>
      <c r="T6" s="175" t="str">
        <f t="shared" si="0"/>
        <v/>
      </c>
      <c r="U6" s="175" t="str">
        <f t="shared" si="0"/>
        <v/>
      </c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 t="str">
        <f t="shared" ref="AF6:AM6" si="1">IF(AF7="","",VLOOKUP(AF7,$AP$9:$AR$108,3,0))</f>
        <v/>
      </c>
      <c r="AG6" s="175" t="str">
        <f t="shared" si="1"/>
        <v/>
      </c>
      <c r="AH6" s="175" t="str">
        <f t="shared" si="1"/>
        <v/>
      </c>
      <c r="AI6" s="175" t="str">
        <f t="shared" si="1"/>
        <v/>
      </c>
      <c r="AJ6" s="175" t="str">
        <f t="shared" si="1"/>
        <v/>
      </c>
      <c r="AK6" s="175" t="str">
        <f t="shared" si="1"/>
        <v/>
      </c>
      <c r="AL6" s="175" t="str">
        <f t="shared" si="1"/>
        <v/>
      </c>
      <c r="AM6" s="175" t="str">
        <f t="shared" si="1"/>
        <v/>
      </c>
      <c r="AN6" s="175"/>
      <c r="AO6" s="174"/>
      <c r="AP6" s="174"/>
      <c r="AQ6" s="174"/>
      <c r="AR6" s="174"/>
      <c r="AS6" s="174"/>
      <c r="AT6" s="174"/>
      <c r="AU6" s="174"/>
      <c r="AV6" s="174"/>
      <c r="AW6" s="174"/>
      <c r="AX6" s="212">
        <v>67</v>
      </c>
      <c r="AY6" s="216"/>
      <c r="AZ6" s="216"/>
      <c r="BA6" s="217"/>
      <c r="BB6" s="217"/>
      <c r="BC6" s="217"/>
      <c r="BD6" s="217"/>
      <c r="BE6" s="217"/>
      <c r="BF6" s="217"/>
      <c r="BG6" s="217">
        <v>2</v>
      </c>
      <c r="BH6" s="217">
        <v>1</v>
      </c>
      <c r="BI6" s="174"/>
      <c r="BJ6" s="176"/>
      <c r="BK6" s="174"/>
      <c r="BL6" s="174"/>
      <c r="BM6" s="174"/>
      <c r="BN6" s="174"/>
      <c r="BO6" s="174"/>
      <c r="BP6" s="174"/>
      <c r="BQ6" s="174"/>
      <c r="BR6" s="174"/>
      <c r="BS6" s="174"/>
      <c r="BT6" s="174"/>
      <c r="BU6" s="174"/>
      <c r="BV6" s="174"/>
      <c r="BW6" s="174"/>
      <c r="BX6" s="174"/>
      <c r="BY6" s="174"/>
      <c r="BZ6" s="174"/>
      <c r="CA6" s="174"/>
      <c r="CB6" s="174"/>
      <c r="CC6" s="174"/>
      <c r="CD6" s="174"/>
      <c r="CE6" s="174"/>
      <c r="CF6" s="174"/>
      <c r="CG6" s="174"/>
      <c r="CH6" s="174"/>
      <c r="CI6" s="174"/>
    </row>
    <row r="7" spans="1:88" ht="172.5" customHeight="1">
      <c r="A7" s="272" t="s">
        <v>1168</v>
      </c>
      <c r="B7" s="272" t="str">
        <f>"Họ và tên SV
(Lớp "&amp;A5&amp;")"</f>
        <v>Họ và tên SV
(Lớp 65DCCD22)</v>
      </c>
      <c r="C7" s="274" t="s">
        <v>1169</v>
      </c>
      <c r="D7" s="272" t="s">
        <v>1212</v>
      </c>
      <c r="E7" s="182" t="str">
        <f ca="1">INDEX('Tiến độ'!$DZ$7:$DZ$21,E6)</f>
        <v>An toàn lao động (DC2CT65)</v>
      </c>
      <c r="F7" s="183" t="str">
        <f ca="1">INDEX('Tiến độ'!$DZ$7:$DZ$21,F6)</f>
        <v>Thiết kế đường 1 (DC3DB41)</v>
      </c>
      <c r="G7" s="183" t="str">
        <f ca="1">INDEX('Tiến độ'!$DZ$7:$DZ$21,G6)</f>
        <v>Đồ án Thiết kế đường (DC3DB44)</v>
      </c>
      <c r="H7" s="183" t="str">
        <f ca="1">INDEX('Tiến độ'!$DZ$7:$DZ$21,H6)</f>
        <v>Thiết kế cầu 1 (DC3CA41)</v>
      </c>
      <c r="I7" s="183" t="str">
        <f ca="1">INDEX('Tiến độ'!$DZ$7:$DZ$21,I6)</f>
        <v>Đồ án Thiết kế cầu (DC3CA44)</v>
      </c>
      <c r="J7" s="183" t="str">
        <f ca="1">INDEX('Tiến độ'!$DZ$7:$DZ$21,J6)</f>
        <v>Máy xây dựng (DC2GT42)</v>
      </c>
      <c r="K7" s="183" t="str">
        <f ca="1">INDEX('Tiến độ'!$DZ$7:$DZ$21,K6)</f>
        <v>Môi trường trong xây dựng (DC1CB92)</v>
      </c>
      <c r="L7" s="183" t="str">
        <f ca="1">INDEX('Tiến độ'!$DZ$7:$DZ$21,L6)</f>
        <v>Tin học ứng dụng (DC3CD60)</v>
      </c>
      <c r="M7" s="183" t="str">
        <f ca="1">INDEX('Tiến độ'!$DZ$7:$DZ$21,M6)</f>
        <v>Đường lối cách mạng của Đảng cộng sản Việt Nam (DC1LL04)</v>
      </c>
      <c r="N7" s="183" t="str">
        <f ca="1">INDEX('Tiến độ'!$DZ$7:$DZ$21,N6)</f>
        <v/>
      </c>
      <c r="O7" s="183" t="str">
        <f ca="1">INDEX('Tiến độ'!$DZ$7:$DZ$21,O6)</f>
        <v/>
      </c>
      <c r="P7" s="184" t="str">
        <f ca="1">INDEX('Tiến độ'!$DZ$7:$DZ$21,P6)</f>
        <v/>
      </c>
      <c r="Q7" s="185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7"/>
      <c r="AN7" s="276" t="s">
        <v>1213</v>
      </c>
      <c r="AO7" s="174"/>
      <c r="AP7" s="174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174"/>
      <c r="BD7" s="174"/>
      <c r="BE7" s="174"/>
      <c r="BF7" s="174"/>
      <c r="BG7" s="174"/>
      <c r="BH7" s="174"/>
      <c r="BI7" s="174"/>
      <c r="BJ7" s="174"/>
      <c r="BK7" s="174"/>
      <c r="BL7" s="174"/>
      <c r="BM7" s="174"/>
      <c r="BN7" s="174"/>
      <c r="BO7" s="174"/>
      <c r="BP7" s="174"/>
      <c r="BQ7" s="174"/>
      <c r="BR7" s="174"/>
      <c r="BS7" s="174"/>
      <c r="BT7" s="174"/>
      <c r="BU7" s="174"/>
      <c r="BV7" s="174"/>
      <c r="BW7" s="174"/>
      <c r="BX7" s="174"/>
      <c r="BY7" s="174"/>
      <c r="BZ7" s="174"/>
      <c r="CA7" s="174"/>
      <c r="CB7" s="174"/>
      <c r="CC7" s="174"/>
      <c r="CD7" s="174"/>
      <c r="CE7" s="174"/>
      <c r="CF7" s="174"/>
      <c r="CG7" s="174"/>
      <c r="CH7" s="174"/>
      <c r="CI7" s="174"/>
    </row>
    <row r="8" spans="1:88" ht="18.75" customHeight="1">
      <c r="A8" s="273"/>
      <c r="B8" s="273"/>
      <c r="C8" s="275"/>
      <c r="D8" s="273"/>
      <c r="E8" s="188">
        <f ca="1">INDEX('Tiến độ'!$EA$7:$EA$21,E6)</f>
        <v>2</v>
      </c>
      <c r="F8" s="189">
        <f ca="1">INDEX('Tiến độ'!$EA$7:$EA$21,F6)</f>
        <v>4</v>
      </c>
      <c r="G8" s="189">
        <f ca="1">INDEX('Tiến độ'!$EA$7:$EA$21,G6)</f>
        <v>2</v>
      </c>
      <c r="H8" s="189">
        <f ca="1">INDEX('Tiến độ'!$EA$7:$EA$21,H6)</f>
        <v>4</v>
      </c>
      <c r="I8" s="189">
        <f ca="1">INDEX('Tiến độ'!$EA$7:$EA$21,I6)</f>
        <v>2</v>
      </c>
      <c r="J8" s="189">
        <f ca="1">INDEX('Tiến độ'!$EA$7:$EA$21,J6)</f>
        <v>2</v>
      </c>
      <c r="K8" s="189">
        <f ca="1">INDEX('Tiến độ'!$EA$7:$EA$21,K6)</f>
        <v>2</v>
      </c>
      <c r="L8" s="189">
        <f ca="1">INDEX('Tiến độ'!$EA$7:$EA$21,L6)</f>
        <v>2</v>
      </c>
      <c r="M8" s="189">
        <f ca="1">INDEX('Tiến độ'!$EA$7:$EA$21,M6)</f>
        <v>3</v>
      </c>
      <c r="N8" s="189" t="str">
        <f ca="1">INDEX('Tiến độ'!$EA$7:$EA$21,N6)</f>
        <v/>
      </c>
      <c r="O8" s="189" t="str">
        <f ca="1">INDEX('Tiến độ'!$EA$7:$EA$21,O6)</f>
        <v/>
      </c>
      <c r="P8" s="190" t="str">
        <f ca="1">INDEX('Tiến độ'!$EA$7:$EA$21,P6)</f>
        <v/>
      </c>
      <c r="Q8" s="191" t="str">
        <f t="shared" ref="Q8:X8" si="2">IF(Q7="","",VLOOKUP(Q7,$AP$9:$AR$108,2,0))</f>
        <v/>
      </c>
      <c r="R8" s="189" t="str">
        <f t="shared" si="2"/>
        <v/>
      </c>
      <c r="S8" s="189" t="str">
        <f t="shared" si="2"/>
        <v/>
      </c>
      <c r="T8" s="189" t="str">
        <f t="shared" si="2"/>
        <v/>
      </c>
      <c r="U8" s="189" t="str">
        <f t="shared" si="2"/>
        <v/>
      </c>
      <c r="V8" s="189" t="str">
        <f t="shared" si="2"/>
        <v/>
      </c>
      <c r="W8" s="189" t="str">
        <f t="shared" si="2"/>
        <v/>
      </c>
      <c r="X8" s="189" t="str">
        <f t="shared" si="2"/>
        <v/>
      </c>
      <c r="Y8" s="189"/>
      <c r="Z8" s="189"/>
      <c r="AA8" s="189"/>
      <c r="AB8" s="189" t="str">
        <f t="shared" ref="AB8:AM8" si="3">IF(AB7="","",VLOOKUP(AB7,$AP$9:$AR$108,2,0))</f>
        <v/>
      </c>
      <c r="AC8" s="189" t="str">
        <f t="shared" si="3"/>
        <v/>
      </c>
      <c r="AD8" s="189" t="str">
        <f t="shared" si="3"/>
        <v/>
      </c>
      <c r="AE8" s="189" t="str">
        <f t="shared" si="3"/>
        <v/>
      </c>
      <c r="AF8" s="189" t="str">
        <f t="shared" si="3"/>
        <v/>
      </c>
      <c r="AG8" s="189" t="str">
        <f t="shared" si="3"/>
        <v/>
      </c>
      <c r="AH8" s="189" t="str">
        <f t="shared" si="3"/>
        <v/>
      </c>
      <c r="AI8" s="189" t="str">
        <f t="shared" si="3"/>
        <v/>
      </c>
      <c r="AJ8" s="189" t="str">
        <f t="shared" si="3"/>
        <v/>
      </c>
      <c r="AK8" s="189" t="str">
        <f t="shared" si="3"/>
        <v/>
      </c>
      <c r="AL8" s="189" t="str">
        <f t="shared" si="3"/>
        <v/>
      </c>
      <c r="AM8" s="190" t="str">
        <f t="shared" si="3"/>
        <v/>
      </c>
      <c r="AN8" s="277"/>
      <c r="AO8" s="174"/>
      <c r="AP8" s="174"/>
      <c r="AQ8" s="174"/>
      <c r="AR8" s="174"/>
      <c r="AS8" s="174"/>
      <c r="AT8" s="174"/>
      <c r="AU8" s="174"/>
      <c r="AV8" s="174"/>
      <c r="AW8" s="174"/>
      <c r="AX8" s="174"/>
      <c r="AY8" s="174"/>
      <c r="AZ8" s="174"/>
      <c r="BA8" s="174"/>
      <c r="BB8" s="174"/>
      <c r="BC8" s="174"/>
      <c r="BD8" s="174"/>
      <c r="BE8" s="174"/>
      <c r="BF8" s="174"/>
      <c r="BG8" s="174"/>
      <c r="BH8" s="174"/>
      <c r="BI8" s="174"/>
      <c r="BJ8" s="174"/>
      <c r="BK8" s="174"/>
      <c r="BL8" s="174"/>
      <c r="BM8" s="174"/>
      <c r="BN8" s="174"/>
      <c r="BO8" s="174"/>
      <c r="BP8" s="174"/>
      <c r="BQ8" s="174"/>
      <c r="BR8" s="174"/>
      <c r="BS8" s="174"/>
      <c r="BT8" s="174"/>
      <c r="BU8" s="174"/>
      <c r="BV8" s="174"/>
      <c r="BW8" s="174"/>
      <c r="BX8" s="174"/>
      <c r="BY8" s="174"/>
      <c r="BZ8" s="174"/>
      <c r="CA8" s="174"/>
      <c r="CB8" s="174"/>
      <c r="CC8" s="174"/>
      <c r="CD8" s="174"/>
      <c r="CE8" s="174"/>
      <c r="CF8" s="174"/>
      <c r="CG8" s="174"/>
      <c r="CH8" s="174"/>
      <c r="CI8" s="174"/>
    </row>
    <row r="9" spans="1:88" ht="17.25" customHeight="1">
      <c r="A9" s="192">
        <f>IF(B9=$AP$1,"",1)</f>
        <v>1</v>
      </c>
      <c r="B9" s="193" t="str">
        <f>TRIM(IF(AT9&lt;&gt;"",INDEX(SV!B:B,AT9,1)&amp;" "&amp;INDEX(SV!C:C,AT9,1),$AP$1))</f>
        <v>Hoàng Ngọc Anh</v>
      </c>
      <c r="C9" s="194" t="str">
        <f>IF(AT9&lt;&gt;"",INDEX(SV!A:A,AT9,1),"")</f>
        <v>65DCCD20435</v>
      </c>
      <c r="D9" s="195">
        <f>IF(OR(B9=$AP$1,ISERROR(VLOOKUP($AN9,$AZ$9:$AZ$19,1,0))=FALSE),"",SUMIF(E9:AM9,$AV$1,$E$8:$AM$8))</f>
        <v>0</v>
      </c>
      <c r="E9" s="196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8"/>
      <c r="Q9" s="199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1"/>
      <c r="AN9" s="202"/>
      <c r="AO9" s="174"/>
      <c r="AP9" s="193"/>
      <c r="AQ9" s="192"/>
      <c r="AR9" s="192"/>
      <c r="AS9" s="192"/>
      <c r="AT9" s="192">
        <f t="shared" ref="AT9:AT72" si="4">IF($AR$1&gt;=AU9,$AQ$1-1+AU9,"")</f>
        <v>2494</v>
      </c>
      <c r="AU9" s="192">
        <v>1</v>
      </c>
      <c r="AV9" s="192"/>
      <c r="AW9" s="192" t="str">
        <f t="array" aca="1" ref="AW9:AW18" ca="1">IFERROR(INDEX($AP$9:$AP$108,SMALL(IF($AV$9:$AV$108=1,IF($AS$9:$AS$108=$A$4,ROW(INDIRECT("1:"&amp;ROWS($AS$9:$AS$108))))),ROW(INDIRECT("1:"&amp;ROWS($AS$9:$AS$108))))),"")</f>
        <v/>
      </c>
      <c r="AX9" s="203" t="str">
        <f t="array" aca="1" ref="AX9:AX13" ca="1">IFERROR(INDEX($AP$9:$AP$108,SMALL(IF($AV$9:$AV$108=2,IF($AS$9:$AS$108=$A$4,ROW(INDIRECT("1:"&amp;ROWS($AS$9:$AS$108))))),ROW(INDIRECT("1:"&amp;ROWS($AS$9:$AS$108))))),"")</f>
        <v/>
      </c>
      <c r="AY9" s="174"/>
      <c r="AZ9" s="227"/>
      <c r="BA9" s="174"/>
      <c r="BJ9" s="219" t="s">
        <v>1222</v>
      </c>
      <c r="BK9" s="219" t="s">
        <v>1220</v>
      </c>
      <c r="BL9" s="174"/>
      <c r="BM9" s="176"/>
      <c r="BO9" s="174"/>
      <c r="BP9" s="204"/>
      <c r="BQ9" s="174"/>
      <c r="BR9" s="174"/>
      <c r="BS9" s="174"/>
      <c r="BT9" s="174"/>
      <c r="BU9" s="174"/>
      <c r="BV9" s="174"/>
      <c r="BW9" s="174"/>
      <c r="BX9" s="174"/>
      <c r="BY9" s="174"/>
      <c r="BZ9" s="174"/>
      <c r="CA9" s="174"/>
      <c r="CB9" s="174"/>
      <c r="CC9" s="174"/>
      <c r="CD9" s="174"/>
      <c r="CE9" s="174"/>
      <c r="CF9" s="174"/>
      <c r="CG9" s="174"/>
      <c r="CH9" s="174"/>
      <c r="CI9" s="174"/>
    </row>
    <row r="10" spans="1:88" ht="17.25" customHeight="1">
      <c r="A10" s="192">
        <f>IF(B10=$AP$1,"",MAX($A$9:A9)+1)</f>
        <v>2</v>
      </c>
      <c r="B10" s="193" t="str">
        <f>TRIM(IF(AT10&lt;&gt;"",INDEX(SV!B:B,AT10,1)&amp;" "&amp;INDEX(SV!C:C,AT10,1),$AP$1))</f>
        <v>Nguyễn Quang Anh</v>
      </c>
      <c r="C10" s="194" t="str">
        <f>IF(AT10&lt;&gt;"",INDEX(SV!A:A,AT10,1),"")</f>
        <v>65DCCD20494</v>
      </c>
      <c r="D10" s="195">
        <f t="shared" ref="D10:D73" si="5">IF(OR(B10=$AP$1,ISERROR(VLOOKUP($AN10,$AZ$9:$AZ$19,1,0))=FALSE),"",SUMIF(E10:AM10,$AV$1,$E$8:$AM$8))</f>
        <v>0</v>
      </c>
      <c r="E10" s="196"/>
      <c r="F10" s="197"/>
      <c r="G10" s="197"/>
      <c r="H10" s="197"/>
      <c r="I10" s="197"/>
      <c r="J10" s="197"/>
      <c r="K10" s="197"/>
      <c r="L10" s="197"/>
      <c r="M10" s="197"/>
      <c r="N10" s="197"/>
      <c r="O10" s="197"/>
      <c r="P10" s="198"/>
      <c r="Q10" s="199"/>
      <c r="R10" s="200"/>
      <c r="S10" s="200"/>
      <c r="T10" s="200"/>
      <c r="U10" s="200"/>
      <c r="V10" s="200"/>
      <c r="W10" s="200"/>
      <c r="X10" s="200"/>
      <c r="Y10" s="200"/>
      <c r="Z10" s="200"/>
      <c r="AA10" s="200"/>
      <c r="AB10" s="200"/>
      <c r="AC10" s="200"/>
      <c r="AD10" s="200"/>
      <c r="AE10" s="200"/>
      <c r="AF10" s="200"/>
      <c r="AG10" s="200"/>
      <c r="AH10" s="200"/>
      <c r="AI10" s="200"/>
      <c r="AJ10" s="200"/>
      <c r="AK10" s="200"/>
      <c r="AL10" s="200"/>
      <c r="AM10" s="201"/>
      <c r="AN10" s="202"/>
      <c r="AO10" s="174"/>
      <c r="AP10" s="193"/>
      <c r="AQ10" s="192"/>
      <c r="AR10" s="192"/>
      <c r="AS10" s="192"/>
      <c r="AT10" s="192">
        <f t="shared" si="4"/>
        <v>2495</v>
      </c>
      <c r="AU10" s="192">
        <v>2</v>
      </c>
      <c r="AV10" s="192"/>
      <c r="AW10" s="192" t="str">
        <f ca="1"/>
        <v/>
      </c>
      <c r="AX10" s="203" t="str">
        <f ca="1"/>
        <v/>
      </c>
      <c r="AY10" s="174"/>
      <c r="AZ10" s="227" t="s">
        <v>11781</v>
      </c>
      <c r="BA10" s="174"/>
      <c r="BJ10" s="219" t="s">
        <v>1223</v>
      </c>
      <c r="BK10" s="219" t="s">
        <v>1220</v>
      </c>
      <c r="BL10" s="174"/>
      <c r="BM10" s="176"/>
      <c r="BO10" s="174"/>
      <c r="BP10" s="204"/>
      <c r="BQ10" s="174"/>
      <c r="BR10" s="174"/>
      <c r="BS10" s="174"/>
      <c r="BT10" s="174"/>
      <c r="BU10" s="174"/>
      <c r="BV10" s="174"/>
      <c r="BW10" s="174"/>
      <c r="BX10" s="174"/>
      <c r="BY10" s="174"/>
      <c r="BZ10" s="174"/>
      <c r="CA10" s="174"/>
      <c r="CB10" s="174"/>
      <c r="CC10" s="174"/>
      <c r="CD10" s="174"/>
      <c r="CE10" s="174"/>
      <c r="CF10" s="174"/>
      <c r="CG10" s="174"/>
      <c r="CH10" s="174"/>
      <c r="CI10" s="174"/>
    </row>
    <row r="11" spans="1:88" ht="17.25" customHeight="1">
      <c r="A11" s="192">
        <f>IF(B11=$AP$1,"",MAX($A$9:A10)+1)</f>
        <v>3</v>
      </c>
      <c r="B11" s="193" t="str">
        <f>TRIM(IF(AT11&lt;&gt;"",INDEX(SV!B:B,AT11,1)&amp;" "&amp;INDEX(SV!C:C,AT11,1),$AP$1))</f>
        <v>Phạm Ngọc Anh</v>
      </c>
      <c r="C11" s="194" t="str">
        <f>IF(AT11&lt;&gt;"",INDEX(SV!A:A,AT11,1),"")</f>
        <v>65DCCD22015</v>
      </c>
      <c r="D11" s="195">
        <f t="shared" si="5"/>
        <v>0</v>
      </c>
      <c r="E11" s="196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8"/>
      <c r="Q11" s="199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  <c r="AK11" s="200"/>
      <c r="AL11" s="200"/>
      <c r="AM11" s="201"/>
      <c r="AN11" s="202"/>
      <c r="AO11" s="174"/>
      <c r="AP11" s="193"/>
      <c r="AQ11" s="192"/>
      <c r="AR11" s="192"/>
      <c r="AS11" s="192"/>
      <c r="AT11" s="192">
        <f t="shared" si="4"/>
        <v>2496</v>
      </c>
      <c r="AU11" s="192">
        <v>3</v>
      </c>
      <c r="AV11" s="192"/>
      <c r="AW11" s="192" t="str">
        <f ca="1"/>
        <v/>
      </c>
      <c r="AX11" s="203" t="str">
        <f ca="1"/>
        <v/>
      </c>
      <c r="AY11" s="174"/>
      <c r="AZ11" s="227" t="s">
        <v>11782</v>
      </c>
      <c r="BA11" s="174"/>
      <c r="BJ11" s="219" t="s">
        <v>1224</v>
      </c>
      <c r="BK11" s="219" t="s">
        <v>1221</v>
      </c>
      <c r="BL11" s="174"/>
      <c r="BM11" s="176"/>
      <c r="BO11" s="174"/>
      <c r="BP11" s="204"/>
      <c r="BQ11" s="174"/>
      <c r="BR11" s="174"/>
      <c r="BS11" s="174"/>
      <c r="BT11" s="174"/>
      <c r="BU11" s="174"/>
      <c r="BV11" s="174"/>
      <c r="BW11" s="174"/>
      <c r="BX11" s="174"/>
      <c r="BY11" s="174"/>
      <c r="BZ11" s="174"/>
      <c r="CA11" s="174"/>
      <c r="CB11" s="174"/>
      <c r="CC11" s="174"/>
      <c r="CD11" s="174"/>
      <c r="CE11" s="174"/>
      <c r="CF11" s="174"/>
      <c r="CG11" s="174"/>
      <c r="CH11" s="174"/>
      <c r="CI11" s="174"/>
    </row>
    <row r="12" spans="1:88" ht="17.25" customHeight="1">
      <c r="A12" s="192">
        <f>IF(B12=$AP$1,"",MAX($A$9:A11)+1)</f>
        <v>4</v>
      </c>
      <c r="B12" s="193" t="str">
        <f>TRIM(IF(AT12&lt;&gt;"",INDEX(SV!B:B,AT12,1)&amp;" "&amp;INDEX(SV!C:C,AT12,1),$AP$1))</f>
        <v>Bùi Đức Ba</v>
      </c>
      <c r="C12" s="194" t="str">
        <f>IF(AT12&lt;&gt;"",INDEX(SV!A:A,AT12,1),"")</f>
        <v>65DCCD20478</v>
      </c>
      <c r="D12" s="195">
        <f t="shared" si="5"/>
        <v>0</v>
      </c>
      <c r="E12" s="196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8"/>
      <c r="Q12" s="199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0"/>
      <c r="AE12" s="200"/>
      <c r="AF12" s="200"/>
      <c r="AG12" s="200"/>
      <c r="AH12" s="200"/>
      <c r="AI12" s="200"/>
      <c r="AJ12" s="200"/>
      <c r="AK12" s="200"/>
      <c r="AL12" s="200"/>
      <c r="AM12" s="201"/>
      <c r="AN12" s="202"/>
      <c r="AO12" s="174"/>
      <c r="AP12" s="193"/>
      <c r="AQ12" s="192"/>
      <c r="AR12" s="192"/>
      <c r="AS12" s="192"/>
      <c r="AT12" s="192">
        <f t="shared" si="4"/>
        <v>2497</v>
      </c>
      <c r="AU12" s="192">
        <v>4</v>
      </c>
      <c r="AV12" s="192"/>
      <c r="AW12" s="192" t="str">
        <f ca="1"/>
        <v/>
      </c>
      <c r="AX12" s="203" t="str">
        <f ca="1"/>
        <v/>
      </c>
      <c r="AY12" s="174"/>
      <c r="AZ12" s="227" t="s">
        <v>11783</v>
      </c>
      <c r="BA12" s="174"/>
      <c r="BJ12" s="219" t="s">
        <v>1225</v>
      </c>
      <c r="BK12" s="219" t="s">
        <v>1221</v>
      </c>
      <c r="BL12" s="174"/>
      <c r="BM12" s="176"/>
      <c r="BO12" s="174"/>
      <c r="BP12" s="174"/>
      <c r="BQ12" s="174"/>
      <c r="BR12" s="174"/>
      <c r="BS12" s="174"/>
      <c r="BT12" s="174"/>
      <c r="BU12" s="174"/>
      <c r="BV12" s="174"/>
      <c r="BW12" s="174"/>
      <c r="BX12" s="174"/>
      <c r="BY12" s="174"/>
      <c r="BZ12" s="174"/>
      <c r="CA12" s="174"/>
      <c r="CB12" s="174"/>
      <c r="CC12" s="174"/>
      <c r="CD12" s="174"/>
      <c r="CE12" s="174"/>
      <c r="CF12" s="174"/>
      <c r="CG12" s="174"/>
      <c r="CH12" s="174"/>
      <c r="CI12" s="174"/>
    </row>
    <row r="13" spans="1:88" ht="17.25" customHeight="1">
      <c r="A13" s="192">
        <f>IF(B13=$AP$1,"",MAX($A$9:A12)+1)</f>
        <v>5</v>
      </c>
      <c r="B13" s="193" t="str">
        <f>TRIM(IF(AT13&lt;&gt;"",INDEX(SV!B:B,AT13,1)&amp;" "&amp;INDEX(SV!C:C,AT13,1),$AP$1))</f>
        <v>Đặng Thế Bảo</v>
      </c>
      <c r="C13" s="194" t="str">
        <f>IF(AT13&lt;&gt;"",INDEX(SV!A:A,AT13,1),"")</f>
        <v>65DCCD23052</v>
      </c>
      <c r="D13" s="195">
        <f t="shared" si="5"/>
        <v>0</v>
      </c>
      <c r="E13" s="196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8"/>
      <c r="Q13" s="199"/>
      <c r="R13" s="200"/>
      <c r="S13" s="200"/>
      <c r="T13" s="200"/>
      <c r="U13" s="200"/>
      <c r="V13" s="200"/>
      <c r="W13" s="200"/>
      <c r="X13" s="200"/>
      <c r="Y13" s="200"/>
      <c r="Z13" s="200"/>
      <c r="AA13" s="200"/>
      <c r="AB13" s="200"/>
      <c r="AC13" s="200"/>
      <c r="AD13" s="200"/>
      <c r="AE13" s="200"/>
      <c r="AF13" s="200"/>
      <c r="AG13" s="200"/>
      <c r="AH13" s="200"/>
      <c r="AI13" s="200"/>
      <c r="AJ13" s="200"/>
      <c r="AK13" s="200"/>
      <c r="AL13" s="200"/>
      <c r="AM13" s="201"/>
      <c r="AN13" s="202"/>
      <c r="AO13" s="174"/>
      <c r="AP13" s="193"/>
      <c r="AQ13" s="192"/>
      <c r="AR13" s="192"/>
      <c r="AS13" s="192"/>
      <c r="AT13" s="192">
        <f t="shared" si="4"/>
        <v>2498</v>
      </c>
      <c r="AU13" s="192">
        <v>5</v>
      </c>
      <c r="AV13" s="192"/>
      <c r="AW13" s="192" t="str">
        <f ca="1"/>
        <v/>
      </c>
      <c r="AX13" s="203" t="str">
        <f ca="1"/>
        <v/>
      </c>
      <c r="AY13" s="174"/>
      <c r="AZ13" s="227" t="s">
        <v>11784</v>
      </c>
      <c r="BA13" s="174"/>
      <c r="BJ13" s="219" t="s">
        <v>1226</v>
      </c>
      <c r="BK13" s="219" t="s">
        <v>1221</v>
      </c>
      <c r="BL13" s="174"/>
      <c r="BM13" s="176"/>
      <c r="BO13" s="174"/>
      <c r="BP13" s="174"/>
      <c r="BQ13" s="174"/>
      <c r="BR13" s="174"/>
      <c r="BS13" s="174"/>
      <c r="BT13" s="174"/>
      <c r="BU13" s="174"/>
      <c r="BV13" s="174"/>
      <c r="BW13" s="174"/>
      <c r="BX13" s="174"/>
      <c r="BY13" s="174"/>
      <c r="BZ13" s="174"/>
      <c r="CA13" s="174"/>
      <c r="CB13" s="174"/>
      <c r="CC13" s="174"/>
      <c r="CD13" s="174"/>
      <c r="CE13" s="174"/>
      <c r="CF13" s="174"/>
      <c r="CG13" s="174"/>
      <c r="CH13" s="174"/>
      <c r="CI13" s="174"/>
    </row>
    <row r="14" spans="1:88" ht="17.25" customHeight="1">
      <c r="A14" s="192">
        <f>IF(B14=$AP$1,"",MAX($A$9:A13)+1)</f>
        <v>6</v>
      </c>
      <c r="B14" s="193" t="str">
        <f>TRIM(IF(AT14&lt;&gt;"",INDEX(SV!B:B,AT14,1)&amp;" "&amp;INDEX(SV!C:C,AT14,1),$AP$1))</f>
        <v>Mai Đức Bình</v>
      </c>
      <c r="C14" s="194" t="str">
        <f>IF(AT14&lt;&gt;"",INDEX(SV!A:A,AT14,1),"")</f>
        <v>65DCCD20492</v>
      </c>
      <c r="D14" s="195">
        <f t="shared" si="5"/>
        <v>0</v>
      </c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8"/>
      <c r="Q14" s="199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0"/>
      <c r="AG14" s="200"/>
      <c r="AH14" s="200"/>
      <c r="AI14" s="200"/>
      <c r="AJ14" s="200"/>
      <c r="AK14" s="200"/>
      <c r="AL14" s="200"/>
      <c r="AM14" s="201"/>
      <c r="AN14" s="202"/>
      <c r="AO14" s="174"/>
      <c r="AP14" s="193"/>
      <c r="AQ14" s="192"/>
      <c r="AR14" s="192"/>
      <c r="AS14" s="192"/>
      <c r="AT14" s="192">
        <f t="shared" si="4"/>
        <v>2499</v>
      </c>
      <c r="AU14" s="192">
        <v>6</v>
      </c>
      <c r="AV14" s="192"/>
      <c r="AW14" s="192" t="str">
        <f ca="1"/>
        <v/>
      </c>
      <c r="AX14" s="174"/>
      <c r="AY14" s="174"/>
      <c r="AZ14" s="227"/>
      <c r="BA14" s="174"/>
      <c r="BJ14" s="219" t="s">
        <v>1227</v>
      </c>
      <c r="BK14" s="219" t="s">
        <v>433</v>
      </c>
      <c r="BL14" s="174"/>
      <c r="BM14" s="176"/>
      <c r="BN14" s="174"/>
      <c r="BO14" s="174"/>
      <c r="BP14" s="174"/>
      <c r="BQ14" s="174"/>
      <c r="BR14" s="174"/>
      <c r="BS14" s="174"/>
      <c r="BT14" s="174"/>
      <c r="BU14" s="174"/>
      <c r="BV14" s="174"/>
      <c r="BW14" s="174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</row>
    <row r="15" spans="1:88" ht="17.25" customHeight="1">
      <c r="A15" s="192">
        <f>IF(B15=$AP$1,"",MAX($A$9:A14)+1)</f>
        <v>7</v>
      </c>
      <c r="B15" s="193" t="str">
        <f>TRIM(IF(AT15&lt;&gt;"",INDEX(SV!B:B,AT15,1)&amp;" "&amp;INDEX(SV!C:C,AT15,1),$AP$1))</f>
        <v>Nguyễn Chí Chiến</v>
      </c>
      <c r="C15" s="194" t="str">
        <f>IF(AT15&lt;&gt;"",INDEX(SV!A:A,AT15,1),"")</f>
        <v>65DCCD24013</v>
      </c>
      <c r="D15" s="195">
        <f t="shared" si="5"/>
        <v>0</v>
      </c>
      <c r="E15" s="196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8"/>
      <c r="Q15" s="199"/>
      <c r="R15" s="200"/>
      <c r="S15" s="200"/>
      <c r="T15" s="200"/>
      <c r="U15" s="200"/>
      <c r="V15" s="200"/>
      <c r="W15" s="200"/>
      <c r="X15" s="200"/>
      <c r="Y15" s="200"/>
      <c r="Z15" s="200"/>
      <c r="AA15" s="200"/>
      <c r="AB15" s="200"/>
      <c r="AC15" s="200"/>
      <c r="AD15" s="200"/>
      <c r="AE15" s="200"/>
      <c r="AF15" s="200"/>
      <c r="AG15" s="200"/>
      <c r="AH15" s="200"/>
      <c r="AI15" s="200"/>
      <c r="AJ15" s="200"/>
      <c r="AK15" s="200"/>
      <c r="AL15" s="200"/>
      <c r="AM15" s="201"/>
      <c r="AN15" s="202"/>
      <c r="AO15" s="174"/>
      <c r="AP15" s="193"/>
      <c r="AQ15" s="192"/>
      <c r="AR15" s="192"/>
      <c r="AS15" s="192"/>
      <c r="AT15" s="192">
        <f t="shared" si="4"/>
        <v>2500</v>
      </c>
      <c r="AU15" s="192">
        <v>7</v>
      </c>
      <c r="AV15" s="192"/>
      <c r="AW15" s="192" t="str">
        <f ca="1"/>
        <v/>
      </c>
      <c r="AX15" s="174"/>
      <c r="AY15" s="174"/>
      <c r="AZ15" s="227"/>
      <c r="BA15" s="174"/>
      <c r="BJ15" s="219" t="s">
        <v>1228</v>
      </c>
      <c r="BK15" s="219" t="s">
        <v>433</v>
      </c>
      <c r="BL15" s="174"/>
      <c r="BM15" s="176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4"/>
      <c r="CB15" s="174"/>
      <c r="CC15" s="174"/>
      <c r="CD15" s="174"/>
      <c r="CE15" s="174"/>
      <c r="CF15" s="174"/>
      <c r="CG15" s="174"/>
      <c r="CH15" s="174"/>
      <c r="CI15" s="174"/>
    </row>
    <row r="16" spans="1:88" ht="17.25" customHeight="1">
      <c r="A16" s="192">
        <f>IF(B16=$AP$1,"",MAX($A$9:A15)+1)</f>
        <v>8</v>
      </c>
      <c r="B16" s="193" t="str">
        <f>TRIM(IF(AT16&lt;&gt;"",INDEX(SV!B:B,AT16,1)&amp;" "&amp;INDEX(SV!C:C,AT16,1),$AP$1))</f>
        <v>Trần Quốc Chung</v>
      </c>
      <c r="C16" s="194" t="str">
        <f>IF(AT16&lt;&gt;"",INDEX(SV!A:A,AT16,1),"")</f>
        <v>65DCCD23051</v>
      </c>
      <c r="D16" s="195">
        <f t="shared" si="5"/>
        <v>0</v>
      </c>
      <c r="E16" s="196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8"/>
      <c r="Q16" s="199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1"/>
      <c r="AN16" s="202"/>
      <c r="AO16" s="174"/>
      <c r="AP16" s="193"/>
      <c r="AQ16" s="192"/>
      <c r="AR16" s="192"/>
      <c r="AS16" s="192"/>
      <c r="AT16" s="192">
        <f t="shared" si="4"/>
        <v>2501</v>
      </c>
      <c r="AU16" s="192">
        <v>8</v>
      </c>
      <c r="AV16" s="192"/>
      <c r="AW16" s="192" t="str">
        <f ca="1"/>
        <v/>
      </c>
      <c r="AX16" s="174"/>
      <c r="AY16" s="174"/>
      <c r="AZ16" s="227"/>
      <c r="BA16" s="174"/>
      <c r="BJ16" s="219" t="s">
        <v>1229</v>
      </c>
      <c r="BK16" s="219" t="s">
        <v>433</v>
      </c>
      <c r="BL16" s="174"/>
      <c r="BM16" s="176"/>
      <c r="BN16" s="174"/>
      <c r="BO16" s="174"/>
      <c r="BP16" s="174"/>
      <c r="BQ16" s="174"/>
      <c r="BR16" s="174"/>
      <c r="BS16" s="174"/>
      <c r="BT16" s="174"/>
      <c r="BU16" s="174"/>
      <c r="BV16" s="174"/>
      <c r="BW16" s="174"/>
      <c r="BX16" s="174"/>
      <c r="BY16" s="174"/>
      <c r="BZ16" s="174"/>
      <c r="CA16" s="174"/>
      <c r="CB16" s="174"/>
      <c r="CC16" s="174"/>
      <c r="CD16" s="174"/>
      <c r="CE16" s="174"/>
      <c r="CF16" s="174"/>
      <c r="CG16" s="174"/>
      <c r="CH16" s="174"/>
      <c r="CI16" s="174"/>
    </row>
    <row r="17" spans="1:87" ht="17.25" customHeight="1">
      <c r="A17" s="192">
        <f>IF(B17=$AP$1,"",MAX($A$9:A16)+1)</f>
        <v>9</v>
      </c>
      <c r="B17" s="193" t="str">
        <f>TRIM(IF(AT17&lt;&gt;"",INDEX(SV!B:B,AT17,1)&amp;" "&amp;INDEX(SV!C:C,AT17,1),$AP$1))</f>
        <v>Lê Quang Cương</v>
      </c>
      <c r="C17" s="194" t="str">
        <f>IF(AT17&lt;&gt;"",INDEX(SV!A:A,AT17,1),"")</f>
        <v>65DCCD20464</v>
      </c>
      <c r="D17" s="195">
        <f t="shared" si="5"/>
        <v>0</v>
      </c>
      <c r="E17" s="196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8"/>
      <c r="Q17" s="199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0"/>
      <c r="AG17" s="200"/>
      <c r="AH17" s="200"/>
      <c r="AI17" s="200"/>
      <c r="AJ17" s="200"/>
      <c r="AK17" s="200"/>
      <c r="AL17" s="200"/>
      <c r="AM17" s="201"/>
      <c r="AN17" s="202"/>
      <c r="AO17" s="174"/>
      <c r="AP17" s="193"/>
      <c r="AQ17" s="192"/>
      <c r="AR17" s="192"/>
      <c r="AS17" s="192"/>
      <c r="AT17" s="192">
        <f t="shared" si="4"/>
        <v>2502</v>
      </c>
      <c r="AU17" s="192">
        <v>9</v>
      </c>
      <c r="AV17" s="192"/>
      <c r="AW17" s="192" t="str">
        <f ca="1"/>
        <v/>
      </c>
      <c r="AX17" s="174"/>
      <c r="AY17" s="174"/>
      <c r="AZ17" s="227"/>
      <c r="BA17" s="174"/>
      <c r="BJ17" s="219" t="s">
        <v>1230</v>
      </c>
      <c r="BK17" s="219" t="s">
        <v>434</v>
      </c>
      <c r="BL17" s="174"/>
      <c r="BM17" s="176"/>
      <c r="BN17" s="174"/>
      <c r="BO17" s="174"/>
      <c r="BP17" s="174"/>
      <c r="BQ17" s="174"/>
      <c r="BR17" s="174"/>
      <c r="BS17" s="174"/>
      <c r="BT17" s="174"/>
      <c r="BU17" s="174"/>
      <c r="BV17" s="174"/>
      <c r="BW17" s="174"/>
      <c r="BX17" s="174"/>
      <c r="BY17" s="174"/>
      <c r="BZ17" s="174"/>
      <c r="CA17" s="174"/>
      <c r="CB17" s="174"/>
      <c r="CC17" s="174"/>
      <c r="CD17" s="174"/>
      <c r="CE17" s="174"/>
      <c r="CF17" s="174"/>
      <c r="CG17" s="174"/>
      <c r="CH17" s="174"/>
      <c r="CI17" s="174"/>
    </row>
    <row r="18" spans="1:87" ht="17.25" customHeight="1">
      <c r="A18" s="192">
        <f>IF(B18=$AP$1,"",MAX($A$9:A17)+1)</f>
        <v>10</v>
      </c>
      <c r="B18" s="193" t="str">
        <f>TRIM(IF(AT18&lt;&gt;"",INDEX(SV!B:B,AT18,1)&amp;" "&amp;INDEX(SV!C:C,AT18,1),$AP$1))</f>
        <v>Nguyễn Đức Cường</v>
      </c>
      <c r="C18" s="194" t="str">
        <f>IF(AT18&lt;&gt;"",INDEX(SV!A:A,AT18,1),"")</f>
        <v>65DCCD21058</v>
      </c>
      <c r="D18" s="195">
        <f t="shared" si="5"/>
        <v>0</v>
      </c>
      <c r="E18" s="196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8"/>
      <c r="Q18" s="199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0"/>
      <c r="AC18" s="200"/>
      <c r="AD18" s="200"/>
      <c r="AE18" s="200"/>
      <c r="AF18" s="200"/>
      <c r="AG18" s="200"/>
      <c r="AH18" s="200"/>
      <c r="AI18" s="200"/>
      <c r="AJ18" s="200"/>
      <c r="AK18" s="200"/>
      <c r="AL18" s="200"/>
      <c r="AM18" s="201"/>
      <c r="AN18" s="202"/>
      <c r="AO18" s="174"/>
      <c r="AP18" s="193"/>
      <c r="AQ18" s="192"/>
      <c r="AR18" s="192"/>
      <c r="AS18" s="192"/>
      <c r="AT18" s="192">
        <f t="shared" si="4"/>
        <v>2503</v>
      </c>
      <c r="AU18" s="192">
        <v>10</v>
      </c>
      <c r="AV18" s="192"/>
      <c r="AW18" s="192" t="str">
        <f ca="1"/>
        <v/>
      </c>
      <c r="AX18" s="174"/>
      <c r="AY18" s="174"/>
      <c r="AZ18" s="227"/>
      <c r="BA18" s="174"/>
      <c r="BJ18" s="219" t="s">
        <v>1231</v>
      </c>
      <c r="BK18" s="219" t="s">
        <v>434</v>
      </c>
      <c r="BL18" s="174"/>
      <c r="BM18" s="176"/>
      <c r="BN18" s="174"/>
      <c r="BO18" s="174"/>
      <c r="BP18" s="174"/>
      <c r="BQ18" s="174"/>
      <c r="BR18" s="174"/>
      <c r="BS18" s="174"/>
      <c r="BT18" s="174"/>
      <c r="BU18" s="174"/>
      <c r="BV18" s="174"/>
      <c r="BW18" s="174"/>
      <c r="BX18" s="174"/>
      <c r="BY18" s="174"/>
      <c r="BZ18" s="174"/>
      <c r="CA18" s="174"/>
      <c r="CB18" s="174"/>
      <c r="CC18" s="174"/>
      <c r="CD18" s="174"/>
      <c r="CE18" s="174"/>
      <c r="CF18" s="174"/>
      <c r="CG18" s="174"/>
      <c r="CH18" s="174"/>
      <c r="CI18" s="174"/>
    </row>
    <row r="19" spans="1:87" ht="17.25" customHeight="1">
      <c r="A19" s="192">
        <f>IF(B19=$AP$1,"",MAX($A$9:A18)+1)</f>
        <v>11</v>
      </c>
      <c r="B19" s="193" t="str">
        <f>TRIM(IF(AT19&lt;&gt;"",INDEX(SV!B:B,AT19,1)&amp;" "&amp;INDEX(SV!C:C,AT19,1),$AP$1))</f>
        <v>Chu Hùng Dũng</v>
      </c>
      <c r="C19" s="194" t="str">
        <f>IF(AT19&lt;&gt;"",INDEX(SV!A:A,AT19,1),"")</f>
        <v>65DCCD20431</v>
      </c>
      <c r="D19" s="195">
        <f t="shared" si="5"/>
        <v>0</v>
      </c>
      <c r="E19" s="196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8"/>
      <c r="Q19" s="199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  <c r="AM19" s="201"/>
      <c r="AN19" s="202"/>
      <c r="AO19" s="174"/>
      <c r="AP19" s="193"/>
      <c r="AQ19" s="192"/>
      <c r="AR19" s="192"/>
      <c r="AS19" s="192"/>
      <c r="AT19" s="192">
        <f t="shared" si="4"/>
        <v>2504</v>
      </c>
      <c r="AU19" s="192">
        <v>11</v>
      </c>
      <c r="AV19" s="192"/>
      <c r="AW19" s="176"/>
      <c r="AX19" s="174"/>
      <c r="AY19" s="174"/>
      <c r="AZ19" s="227"/>
      <c r="BA19" s="174"/>
      <c r="BJ19" s="219" t="s">
        <v>1232</v>
      </c>
      <c r="BK19" s="219" t="s">
        <v>1137</v>
      </c>
      <c r="BL19" s="174"/>
      <c r="BM19" s="176"/>
      <c r="BN19" s="174"/>
      <c r="BO19" s="174"/>
      <c r="BP19" s="174"/>
      <c r="BQ19" s="174"/>
      <c r="BR19" s="174"/>
      <c r="BS19" s="174"/>
      <c r="BT19" s="174"/>
      <c r="BU19" s="174"/>
      <c r="BV19" s="174"/>
      <c r="BW19" s="174"/>
      <c r="BX19" s="174"/>
      <c r="BY19" s="174"/>
      <c r="BZ19" s="174"/>
      <c r="CA19" s="174"/>
      <c r="CB19" s="174"/>
      <c r="CC19" s="174"/>
      <c r="CD19" s="174"/>
      <c r="CE19" s="174"/>
      <c r="CF19" s="174"/>
      <c r="CG19" s="174"/>
      <c r="CH19" s="174"/>
      <c r="CI19" s="174"/>
    </row>
    <row r="20" spans="1:87" ht="17.25" customHeight="1">
      <c r="A20" s="192">
        <f>IF(B20=$AP$1,"",MAX($A$9:A19)+1)</f>
        <v>12</v>
      </c>
      <c r="B20" s="193" t="str">
        <f>TRIM(IF(AT20&lt;&gt;"",INDEX(SV!B:B,AT20,1)&amp;" "&amp;INDEX(SV!C:C,AT20,1),$AP$1))</f>
        <v>Nguyễn Văn Dũng</v>
      </c>
      <c r="C20" s="194" t="str">
        <f>IF(AT20&lt;&gt;"",INDEX(SV!A:A,AT20,1),"")</f>
        <v>65DCCD23502</v>
      </c>
      <c r="D20" s="195">
        <f t="shared" si="5"/>
        <v>0</v>
      </c>
      <c r="E20" s="196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8"/>
      <c r="Q20" s="199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0"/>
      <c r="AC20" s="200"/>
      <c r="AD20" s="200"/>
      <c r="AE20" s="200"/>
      <c r="AF20" s="200"/>
      <c r="AG20" s="200"/>
      <c r="AH20" s="200"/>
      <c r="AI20" s="200"/>
      <c r="AJ20" s="200"/>
      <c r="AK20" s="200"/>
      <c r="AL20" s="200"/>
      <c r="AM20" s="201"/>
      <c r="AN20" s="202"/>
      <c r="AO20" s="174"/>
      <c r="AP20" s="193"/>
      <c r="AQ20" s="192"/>
      <c r="AR20" s="192"/>
      <c r="AS20" s="192"/>
      <c r="AT20" s="192">
        <f t="shared" si="4"/>
        <v>2505</v>
      </c>
      <c r="AU20" s="192">
        <v>12</v>
      </c>
      <c r="AV20" s="192"/>
      <c r="AW20" s="176"/>
      <c r="AX20" s="174"/>
      <c r="AY20" s="174"/>
      <c r="AZ20" s="174"/>
      <c r="BA20" s="174"/>
      <c r="BJ20" s="219" t="s">
        <v>1233</v>
      </c>
      <c r="BK20" s="219" t="s">
        <v>1091</v>
      </c>
      <c r="BL20" s="174"/>
      <c r="BM20" s="176"/>
      <c r="BN20" s="174"/>
      <c r="BO20" s="174"/>
      <c r="BP20" s="174"/>
      <c r="BQ20" s="174"/>
      <c r="BR20" s="174"/>
      <c r="BS20" s="174"/>
      <c r="BT20" s="174"/>
      <c r="BU20" s="174"/>
      <c r="BV20" s="174"/>
      <c r="BW20" s="174"/>
      <c r="BX20" s="174"/>
      <c r="BY20" s="174"/>
      <c r="BZ20" s="174"/>
      <c r="CA20" s="174"/>
      <c r="CB20" s="174"/>
      <c r="CC20" s="174"/>
      <c r="CD20" s="174"/>
      <c r="CE20" s="174"/>
      <c r="CF20" s="174"/>
      <c r="CG20" s="174"/>
      <c r="CH20" s="174"/>
      <c r="CI20" s="174"/>
    </row>
    <row r="21" spans="1:87" ht="17.25" customHeight="1">
      <c r="A21" s="192">
        <f>IF(B21=$AP$1,"",MAX($A$9:A20)+1)</f>
        <v>13</v>
      </c>
      <c r="B21" s="193" t="str">
        <f>TRIM(IF(AT21&lt;&gt;"",INDEX(SV!B:B,AT21,1)&amp;" "&amp;INDEX(SV!C:C,AT21,1),$AP$1))</f>
        <v>Phạm Ngọc Dũng</v>
      </c>
      <c r="C21" s="194" t="str">
        <f>IF(AT21&lt;&gt;"",INDEX(SV!A:A,AT21,1),"")</f>
        <v>65DCCD22690</v>
      </c>
      <c r="D21" s="195">
        <f t="shared" si="5"/>
        <v>0</v>
      </c>
      <c r="E21" s="196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8"/>
      <c r="Q21" s="199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1"/>
      <c r="AN21" s="202"/>
      <c r="AO21" s="174"/>
      <c r="AP21" s="193"/>
      <c r="AQ21" s="192"/>
      <c r="AR21" s="192"/>
      <c r="AS21" s="192"/>
      <c r="AT21" s="192">
        <f t="shared" si="4"/>
        <v>2506</v>
      </c>
      <c r="AU21" s="192">
        <v>13</v>
      </c>
      <c r="AV21" s="192"/>
      <c r="AW21" s="176"/>
      <c r="AX21" s="174"/>
      <c r="AY21" s="174"/>
      <c r="AZ21" s="174"/>
      <c r="BA21" s="174"/>
      <c r="BJ21" s="219" t="s">
        <v>1234</v>
      </c>
      <c r="BK21" s="219" t="s">
        <v>989</v>
      </c>
      <c r="BL21" s="174"/>
      <c r="BM21" s="176"/>
      <c r="BN21" s="174"/>
      <c r="BO21" s="174"/>
      <c r="BP21" s="174"/>
      <c r="BQ21" s="174"/>
      <c r="BR21" s="174"/>
      <c r="BS21" s="174"/>
      <c r="BT21" s="174"/>
      <c r="BU21" s="174"/>
      <c r="BV21" s="174"/>
      <c r="BW21" s="174"/>
      <c r="BX21" s="174"/>
      <c r="BY21" s="174"/>
      <c r="BZ21" s="174"/>
      <c r="CA21" s="174"/>
      <c r="CB21" s="174"/>
      <c r="CC21" s="174"/>
      <c r="CD21" s="174"/>
      <c r="CE21" s="174"/>
      <c r="CF21" s="174"/>
      <c r="CG21" s="174"/>
      <c r="CH21" s="174"/>
      <c r="CI21" s="174"/>
    </row>
    <row r="22" spans="1:87" ht="17.25" customHeight="1">
      <c r="A22" s="192">
        <f>IF(B22=$AP$1,"",MAX($A$9:A21)+1)</f>
        <v>14</v>
      </c>
      <c r="B22" s="193" t="str">
        <f>TRIM(IF(AT22&lt;&gt;"",INDEX(SV!B:B,AT22,1)&amp;" "&amp;INDEX(SV!C:C,AT22,1),$AP$1))</f>
        <v>Vũ Tùng Dương</v>
      </c>
      <c r="C22" s="194" t="str">
        <f>IF(AT22&lt;&gt;"",INDEX(SV!A:A,AT22,1),"")</f>
        <v>65DCCD20487</v>
      </c>
      <c r="D22" s="195">
        <f t="shared" si="5"/>
        <v>0</v>
      </c>
      <c r="E22" s="196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8"/>
      <c r="Q22" s="199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0"/>
      <c r="AC22" s="200"/>
      <c r="AD22" s="200"/>
      <c r="AE22" s="200"/>
      <c r="AF22" s="200"/>
      <c r="AG22" s="200"/>
      <c r="AH22" s="200"/>
      <c r="AI22" s="200"/>
      <c r="AJ22" s="200"/>
      <c r="AK22" s="200"/>
      <c r="AL22" s="200"/>
      <c r="AM22" s="201"/>
      <c r="AN22" s="202"/>
      <c r="AO22" s="174"/>
      <c r="AP22" s="193"/>
      <c r="AQ22" s="192"/>
      <c r="AR22" s="192"/>
      <c r="AS22" s="192"/>
      <c r="AT22" s="192">
        <f t="shared" si="4"/>
        <v>2507</v>
      </c>
      <c r="AU22" s="192">
        <v>14</v>
      </c>
      <c r="AV22" s="192"/>
      <c r="AW22" s="176"/>
      <c r="AX22" s="174"/>
      <c r="AY22" s="174"/>
      <c r="AZ22" s="174"/>
      <c r="BA22" s="174"/>
      <c r="BJ22" s="219" t="s">
        <v>875</v>
      </c>
      <c r="BK22" s="219" t="s">
        <v>875</v>
      </c>
      <c r="BL22" s="174"/>
      <c r="BM22" s="176"/>
      <c r="BN22" s="174"/>
      <c r="BO22" s="174"/>
      <c r="BP22" s="174"/>
      <c r="BQ22" s="174"/>
      <c r="BR22" s="174"/>
      <c r="BS22" s="174"/>
      <c r="BT22" s="174"/>
      <c r="BU22" s="174"/>
      <c r="BV22" s="174"/>
      <c r="BW22" s="174"/>
      <c r="BX22" s="174"/>
      <c r="BY22" s="174"/>
      <c r="BZ22" s="174"/>
      <c r="CA22" s="174"/>
      <c r="CB22" s="174"/>
      <c r="CC22" s="174"/>
      <c r="CD22" s="174"/>
      <c r="CE22" s="174"/>
      <c r="CF22" s="174"/>
      <c r="CG22" s="174"/>
      <c r="CH22" s="174"/>
      <c r="CI22" s="174"/>
    </row>
    <row r="23" spans="1:87" ht="17.25" customHeight="1">
      <c r="A23" s="192">
        <f>IF(B23=$AP$1,"",MAX($A$9:A22)+1)</f>
        <v>15</v>
      </c>
      <c r="B23" s="193" t="str">
        <f>TRIM(IF(AT23&lt;&gt;"",INDEX(SV!B:B,AT23,1)&amp;" "&amp;INDEX(SV!C:C,AT23,1),$AP$1))</f>
        <v>Nguyễn Tiến Đàm</v>
      </c>
      <c r="C23" s="194" t="str">
        <f>IF(AT23&lt;&gt;"",INDEX(SV!A:A,AT23,1),"")</f>
        <v>65DCCD22009</v>
      </c>
      <c r="D23" s="195">
        <f t="shared" si="5"/>
        <v>0</v>
      </c>
      <c r="E23" s="196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8"/>
      <c r="Q23" s="199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1"/>
      <c r="AN23" s="202"/>
      <c r="AO23" s="174"/>
      <c r="AP23" s="193"/>
      <c r="AQ23" s="192"/>
      <c r="AR23" s="192"/>
      <c r="AS23" s="192"/>
      <c r="AT23" s="192">
        <f t="shared" si="4"/>
        <v>2508</v>
      </c>
      <c r="AU23" s="192">
        <v>15</v>
      </c>
      <c r="AV23" s="192"/>
      <c r="AW23" s="176"/>
      <c r="AX23" s="174"/>
      <c r="AY23" s="174"/>
      <c r="AZ23" s="174"/>
      <c r="BA23" s="174"/>
      <c r="BJ23" s="219" t="s">
        <v>876</v>
      </c>
      <c r="BK23" s="219" t="s">
        <v>876</v>
      </c>
      <c r="BL23" s="174"/>
      <c r="BM23" s="176"/>
      <c r="BN23" s="174"/>
      <c r="BO23" s="174"/>
      <c r="BP23" s="174"/>
      <c r="BQ23" s="174"/>
      <c r="BR23" s="174"/>
      <c r="BS23" s="174"/>
      <c r="BT23" s="174"/>
      <c r="BU23" s="174"/>
      <c r="BV23" s="174"/>
      <c r="BW23" s="174"/>
      <c r="BX23" s="174"/>
      <c r="BY23" s="174"/>
      <c r="BZ23" s="174"/>
      <c r="CA23" s="174"/>
      <c r="CB23" s="174"/>
      <c r="CC23" s="174"/>
      <c r="CD23" s="174"/>
      <c r="CE23" s="174"/>
      <c r="CF23" s="174"/>
      <c r="CG23" s="174"/>
      <c r="CH23" s="174"/>
      <c r="CI23" s="174"/>
    </row>
    <row r="24" spans="1:87" ht="17.25" customHeight="1">
      <c r="A24" s="192">
        <f>IF(B24=$AP$1,"",MAX($A$9:A23)+1)</f>
        <v>16</v>
      </c>
      <c r="B24" s="193" t="str">
        <f>TRIM(IF(AT24&lt;&gt;"",INDEX(SV!B:B,AT24,1)&amp;" "&amp;INDEX(SV!C:C,AT24,1),$AP$1))</f>
        <v>Nguyễn Hải Điệp</v>
      </c>
      <c r="C24" s="194" t="str">
        <f>IF(AT24&lt;&gt;"",INDEX(SV!A:A,AT24,1),"")</f>
        <v>65DCCD22017</v>
      </c>
      <c r="D24" s="195">
        <f t="shared" si="5"/>
        <v>0</v>
      </c>
      <c r="E24" s="196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8"/>
      <c r="Q24" s="199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1"/>
      <c r="AN24" s="202"/>
      <c r="AO24" s="174"/>
      <c r="AP24" s="193"/>
      <c r="AQ24" s="192"/>
      <c r="AR24" s="192"/>
      <c r="AS24" s="192"/>
      <c r="AT24" s="192">
        <f t="shared" si="4"/>
        <v>2509</v>
      </c>
      <c r="AU24" s="192">
        <v>16</v>
      </c>
      <c r="AV24" s="192"/>
      <c r="AW24" s="176"/>
      <c r="AX24" s="174"/>
      <c r="AY24" s="174"/>
      <c r="AZ24" s="174"/>
      <c r="BA24" s="174"/>
      <c r="BJ24" s="219" t="s">
        <v>877</v>
      </c>
      <c r="BK24" s="219" t="s">
        <v>877</v>
      </c>
      <c r="BL24" s="174"/>
      <c r="BM24" s="176"/>
      <c r="BN24" s="174"/>
      <c r="BO24" s="174"/>
      <c r="BP24" s="174"/>
      <c r="BQ24" s="174"/>
      <c r="BR24" s="174"/>
      <c r="BS24" s="174"/>
      <c r="BT24" s="174"/>
      <c r="BU24" s="174"/>
      <c r="BV24" s="174"/>
      <c r="BW24" s="174"/>
      <c r="BX24" s="174"/>
      <c r="BY24" s="174"/>
      <c r="BZ24" s="174"/>
      <c r="CA24" s="174"/>
      <c r="CB24" s="174"/>
      <c r="CC24" s="174"/>
      <c r="CD24" s="174"/>
      <c r="CE24" s="174"/>
      <c r="CF24" s="174"/>
      <c r="CG24" s="174"/>
      <c r="CH24" s="174"/>
      <c r="CI24" s="174"/>
    </row>
    <row r="25" spans="1:87" ht="17.25" customHeight="1">
      <c r="A25" s="192">
        <f>IF(B25=$AP$1,"",MAX($A$9:A24)+1)</f>
        <v>17</v>
      </c>
      <c r="B25" s="193" t="str">
        <f>TRIM(IF(AT25&lt;&gt;"",INDEX(SV!B:B,AT25,1)&amp;" "&amp;INDEX(SV!C:C,AT25,1),$AP$1))</f>
        <v>Lưu Trường Giang</v>
      </c>
      <c r="C25" s="194" t="str">
        <f>IF(AT25&lt;&gt;"",INDEX(SV!A:A,AT25,1),"")</f>
        <v>65DCCD20475</v>
      </c>
      <c r="D25" s="195">
        <f t="shared" si="5"/>
        <v>0</v>
      </c>
      <c r="E25" s="196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8"/>
      <c r="Q25" s="199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  <c r="AM25" s="201"/>
      <c r="AN25" s="202"/>
      <c r="AO25" s="174"/>
      <c r="AP25" s="193"/>
      <c r="AQ25" s="192"/>
      <c r="AR25" s="192"/>
      <c r="AS25" s="192"/>
      <c r="AT25" s="192">
        <f t="shared" si="4"/>
        <v>2510</v>
      </c>
      <c r="AU25" s="192">
        <v>17</v>
      </c>
      <c r="AV25" s="192"/>
      <c r="AW25" s="176"/>
      <c r="AX25" s="174"/>
      <c r="AY25" s="174"/>
      <c r="AZ25" s="174"/>
      <c r="BA25" s="174"/>
      <c r="BJ25" s="219" t="s">
        <v>847</v>
      </c>
      <c r="BK25" s="219" t="s">
        <v>847</v>
      </c>
      <c r="BL25" s="174"/>
      <c r="BM25" s="176"/>
      <c r="BN25" s="174"/>
      <c r="BO25" s="174"/>
      <c r="BP25" s="174"/>
      <c r="BQ25" s="174"/>
      <c r="BR25" s="174"/>
      <c r="BS25" s="174"/>
      <c r="BT25" s="174"/>
      <c r="BU25" s="174"/>
      <c r="BV25" s="174"/>
      <c r="BW25" s="174"/>
      <c r="BX25" s="174"/>
      <c r="BY25" s="174"/>
      <c r="BZ25" s="174"/>
      <c r="CA25" s="174"/>
      <c r="CB25" s="174"/>
      <c r="CC25" s="174"/>
      <c r="CD25" s="174"/>
      <c r="CE25" s="174"/>
      <c r="CF25" s="174"/>
      <c r="CG25" s="174"/>
      <c r="CH25" s="174"/>
      <c r="CI25" s="174"/>
    </row>
    <row r="26" spans="1:87" ht="17.25" customHeight="1">
      <c r="A26" s="192">
        <f>IF(B26=$AP$1,"",MAX($A$9:A25)+1)</f>
        <v>18</v>
      </c>
      <c r="B26" s="193" t="str">
        <f>TRIM(IF(AT26&lt;&gt;"",INDEX(SV!B:B,AT26,1)&amp;" "&amp;INDEX(SV!C:C,AT26,1),$AP$1))</f>
        <v>Trần Thanh Hải</v>
      </c>
      <c r="C26" s="194" t="str">
        <f>IF(AT26&lt;&gt;"",INDEX(SV!A:A,AT26,1),"")</f>
        <v>65DCCD20482</v>
      </c>
      <c r="D26" s="195">
        <f t="shared" si="5"/>
        <v>0</v>
      </c>
      <c r="E26" s="196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8"/>
      <c r="Q26" s="199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0"/>
      <c r="AC26" s="200"/>
      <c r="AD26" s="200"/>
      <c r="AE26" s="200"/>
      <c r="AF26" s="200"/>
      <c r="AG26" s="200"/>
      <c r="AH26" s="200"/>
      <c r="AI26" s="200"/>
      <c r="AJ26" s="200"/>
      <c r="AK26" s="200"/>
      <c r="AL26" s="200"/>
      <c r="AM26" s="201"/>
      <c r="AN26" s="202"/>
      <c r="AO26" s="174"/>
      <c r="AP26" s="193"/>
      <c r="AQ26" s="192"/>
      <c r="AR26" s="192"/>
      <c r="AS26" s="192"/>
      <c r="AT26" s="192">
        <f t="shared" si="4"/>
        <v>2511</v>
      </c>
      <c r="AU26" s="192">
        <v>18</v>
      </c>
      <c r="AV26" s="192"/>
      <c r="AW26" s="176"/>
      <c r="AX26" s="174"/>
      <c r="AY26" s="174"/>
      <c r="AZ26" s="174"/>
      <c r="BA26" s="174"/>
      <c r="BJ26" s="219" t="s">
        <v>848</v>
      </c>
      <c r="BK26" s="219" t="s">
        <v>848</v>
      </c>
      <c r="BL26" s="174"/>
      <c r="BM26" s="176"/>
      <c r="BN26" s="174"/>
      <c r="BO26" s="174"/>
      <c r="BP26" s="174"/>
      <c r="BQ26" s="174"/>
      <c r="BR26" s="174"/>
      <c r="BS26" s="174"/>
      <c r="BT26" s="174"/>
      <c r="BU26" s="174"/>
      <c r="BV26" s="174"/>
      <c r="BW26" s="174"/>
      <c r="BX26" s="174"/>
      <c r="BY26" s="174"/>
      <c r="BZ26" s="174"/>
      <c r="CA26" s="174"/>
      <c r="CB26" s="174"/>
      <c r="CC26" s="174"/>
      <c r="CD26" s="174"/>
      <c r="CE26" s="174"/>
      <c r="CF26" s="174"/>
      <c r="CG26" s="174"/>
      <c r="CH26" s="174"/>
      <c r="CI26" s="174"/>
    </row>
    <row r="27" spans="1:87" ht="17.25" customHeight="1">
      <c r="A27" s="192">
        <f>IF(B27=$AP$1,"",MAX($A$9:A26)+1)</f>
        <v>19</v>
      </c>
      <c r="B27" s="193" t="str">
        <f>TRIM(IF(AT27&lt;&gt;"",INDEX(SV!B:B,AT27,1)&amp;" "&amp;INDEX(SV!C:C,AT27,1),$AP$1))</f>
        <v>Nguyễn Lâm Hiển</v>
      </c>
      <c r="C27" s="194" t="str">
        <f>IF(AT27&lt;&gt;"",INDEX(SV!A:A,AT27,1),"")</f>
        <v>65DCCD22029</v>
      </c>
      <c r="D27" s="195">
        <f t="shared" si="5"/>
        <v>0</v>
      </c>
      <c r="E27" s="196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8"/>
      <c r="Q27" s="199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0"/>
      <c r="AM27" s="201"/>
      <c r="AN27" s="202"/>
      <c r="AO27" s="174"/>
      <c r="AP27" s="193"/>
      <c r="AQ27" s="192"/>
      <c r="AR27" s="192"/>
      <c r="AS27" s="192"/>
      <c r="AT27" s="192">
        <f t="shared" si="4"/>
        <v>2512</v>
      </c>
      <c r="AU27" s="192">
        <v>19</v>
      </c>
      <c r="AV27" s="192"/>
      <c r="AW27" s="176"/>
      <c r="AX27" s="174"/>
      <c r="AY27" s="174"/>
      <c r="AZ27" s="174"/>
      <c r="BA27" s="174"/>
      <c r="BJ27" s="219" t="s">
        <v>849</v>
      </c>
      <c r="BK27" s="219" t="s">
        <v>849</v>
      </c>
      <c r="BL27" s="174"/>
      <c r="BM27" s="176"/>
      <c r="BN27" s="174"/>
      <c r="BO27" s="174"/>
      <c r="BP27" s="174"/>
      <c r="BQ27" s="174"/>
      <c r="BR27" s="174"/>
      <c r="BS27" s="174"/>
      <c r="BT27" s="174"/>
      <c r="BU27" s="174"/>
      <c r="BV27" s="174"/>
      <c r="BW27" s="174"/>
      <c r="BX27" s="174"/>
      <c r="BY27" s="174"/>
      <c r="BZ27" s="174"/>
      <c r="CA27" s="174"/>
      <c r="CB27" s="174"/>
      <c r="CC27" s="174"/>
      <c r="CD27" s="174"/>
      <c r="CE27" s="174"/>
      <c r="CF27" s="174"/>
      <c r="CG27" s="174"/>
      <c r="CH27" s="174"/>
      <c r="CI27" s="174"/>
    </row>
    <row r="28" spans="1:87" ht="17.25" customHeight="1">
      <c r="A28" s="192">
        <f>IF(B28=$AP$1,"",MAX($A$9:A27)+1)</f>
        <v>20</v>
      </c>
      <c r="B28" s="193" t="str">
        <f>TRIM(IF(AT28&lt;&gt;"",INDEX(SV!B:B,AT28,1)&amp;" "&amp;INDEX(SV!C:C,AT28,1),$AP$1))</f>
        <v>Nguyễn Quốc Hiệp</v>
      </c>
      <c r="C28" s="194" t="str">
        <f>IF(AT28&lt;&gt;"",INDEX(SV!A:A,AT28,1),"")</f>
        <v>65DCCD20689</v>
      </c>
      <c r="D28" s="195">
        <f t="shared" si="5"/>
        <v>0</v>
      </c>
      <c r="E28" s="196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8"/>
      <c r="Q28" s="199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  <c r="AE28" s="200"/>
      <c r="AF28" s="200"/>
      <c r="AG28" s="200"/>
      <c r="AH28" s="200"/>
      <c r="AI28" s="200"/>
      <c r="AJ28" s="200"/>
      <c r="AK28" s="200"/>
      <c r="AL28" s="200"/>
      <c r="AM28" s="201"/>
      <c r="AN28" s="202"/>
      <c r="AO28" s="174"/>
      <c r="AP28" s="193"/>
      <c r="AQ28" s="192"/>
      <c r="AR28" s="192"/>
      <c r="AS28" s="192"/>
      <c r="AT28" s="192">
        <f t="shared" si="4"/>
        <v>2513</v>
      </c>
      <c r="AU28" s="192">
        <v>20</v>
      </c>
      <c r="AV28" s="192"/>
      <c r="AW28" s="176"/>
      <c r="AX28" s="174"/>
      <c r="AY28" s="174"/>
      <c r="AZ28" s="174"/>
      <c r="BA28" s="174"/>
      <c r="BJ28" s="219" t="s">
        <v>6688</v>
      </c>
      <c r="BK28" s="219" t="s">
        <v>11817</v>
      </c>
      <c r="BL28" s="174"/>
      <c r="BM28" s="176"/>
      <c r="BN28" s="174"/>
      <c r="BO28" s="174"/>
      <c r="BP28" s="174"/>
      <c r="BQ28" s="174"/>
      <c r="BR28" s="174"/>
      <c r="BS28" s="174"/>
      <c r="BT28" s="174"/>
      <c r="BU28" s="174"/>
      <c r="BV28" s="174"/>
      <c r="BW28" s="174"/>
      <c r="BX28" s="174"/>
      <c r="BY28" s="174"/>
      <c r="BZ28" s="174"/>
      <c r="CA28" s="174"/>
      <c r="CB28" s="174"/>
      <c r="CC28" s="174"/>
      <c r="CD28" s="174"/>
      <c r="CE28" s="174"/>
      <c r="CF28" s="174"/>
      <c r="CG28" s="174"/>
      <c r="CH28" s="174"/>
      <c r="CI28" s="174"/>
    </row>
    <row r="29" spans="1:87" ht="17.25" customHeight="1">
      <c r="A29" s="192">
        <f>IF(B29=$AP$1,"",MAX($A$9:A28)+1)</f>
        <v>21</v>
      </c>
      <c r="B29" s="193" t="str">
        <f>TRIM(IF(AT29&lt;&gt;"",INDEX(SV!B:B,AT29,1)&amp;" "&amp;INDEX(SV!C:C,AT29,1),$AP$1))</f>
        <v>Trần Văn Hoan</v>
      </c>
      <c r="C29" s="194" t="str">
        <f>IF(AT29&lt;&gt;"",INDEX(SV!A:A,AT29,1),"")</f>
        <v>65DCCD23059</v>
      </c>
      <c r="D29" s="195">
        <f t="shared" si="5"/>
        <v>0</v>
      </c>
      <c r="E29" s="196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8"/>
      <c r="Q29" s="199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  <c r="AM29" s="201"/>
      <c r="AN29" s="202"/>
      <c r="AO29" s="174"/>
      <c r="AP29" s="193"/>
      <c r="AQ29" s="192"/>
      <c r="AR29" s="192"/>
      <c r="AS29" s="192"/>
      <c r="AT29" s="192">
        <f t="shared" si="4"/>
        <v>2514</v>
      </c>
      <c r="AU29" s="192">
        <v>21</v>
      </c>
      <c r="AV29" s="192"/>
      <c r="AW29" s="174"/>
      <c r="AX29" s="174"/>
      <c r="AY29" s="174"/>
      <c r="AZ29" s="174"/>
      <c r="BA29" s="174"/>
      <c r="BJ29" s="219" t="s">
        <v>6767</v>
      </c>
      <c r="BK29" s="219" t="s">
        <v>11818</v>
      </c>
      <c r="BL29" s="174"/>
      <c r="BM29" s="176"/>
      <c r="BN29" s="174"/>
      <c r="BO29" s="174"/>
      <c r="BP29" s="174"/>
      <c r="BQ29" s="174"/>
      <c r="BR29" s="174"/>
      <c r="BS29" s="174"/>
      <c r="BT29" s="174"/>
      <c r="BU29" s="174"/>
      <c r="BV29" s="174"/>
      <c r="BW29" s="174"/>
      <c r="BX29" s="174"/>
      <c r="BY29" s="174"/>
      <c r="BZ29" s="174"/>
      <c r="CA29" s="174"/>
      <c r="CB29" s="174"/>
      <c r="CC29" s="174"/>
      <c r="CD29" s="174"/>
      <c r="CE29" s="174"/>
      <c r="CF29" s="174"/>
      <c r="CG29" s="174"/>
      <c r="CH29" s="174"/>
      <c r="CI29" s="174"/>
    </row>
    <row r="30" spans="1:87" ht="17.25" customHeight="1">
      <c r="A30" s="192">
        <f>IF(B30=$AP$1,"",MAX($A$9:A29)+1)</f>
        <v>22</v>
      </c>
      <c r="B30" s="193" t="str">
        <f>TRIM(IF(AT30&lt;&gt;"",INDEX(SV!B:B,AT30,1)&amp;" "&amp;INDEX(SV!C:C,AT30,1),$AP$1))</f>
        <v>Nguyễn Văn Hoàng</v>
      </c>
      <c r="C30" s="194" t="str">
        <f>IF(AT30&lt;&gt;"",INDEX(SV!A:A,AT30,1),"")</f>
        <v>65DCCD20433</v>
      </c>
      <c r="D30" s="195">
        <f t="shared" si="5"/>
        <v>0</v>
      </c>
      <c r="E30" s="196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8"/>
      <c r="Q30" s="199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200"/>
      <c r="AJ30" s="200"/>
      <c r="AK30" s="200"/>
      <c r="AL30" s="200"/>
      <c r="AM30" s="201"/>
      <c r="AN30" s="202"/>
      <c r="AO30" s="174"/>
      <c r="AP30" s="193"/>
      <c r="AQ30" s="192"/>
      <c r="AR30" s="192"/>
      <c r="AS30" s="192"/>
      <c r="AT30" s="192">
        <f t="shared" si="4"/>
        <v>2515</v>
      </c>
      <c r="AU30" s="192">
        <v>22</v>
      </c>
      <c r="AV30" s="192"/>
      <c r="AW30" s="174"/>
      <c r="AX30" s="174"/>
      <c r="AY30" s="174"/>
      <c r="AZ30" s="174"/>
      <c r="BA30" s="174"/>
      <c r="BJ30" s="219" t="s">
        <v>6841</v>
      </c>
      <c r="BK30" s="219" t="s">
        <v>11818</v>
      </c>
      <c r="BL30" s="174"/>
      <c r="BM30" s="176"/>
      <c r="BN30" s="174"/>
      <c r="BO30" s="174"/>
      <c r="BP30" s="174"/>
      <c r="BQ30" s="174"/>
      <c r="BR30" s="174"/>
      <c r="BS30" s="174"/>
      <c r="BT30" s="174"/>
      <c r="BU30" s="174"/>
      <c r="BV30" s="174"/>
      <c r="BW30" s="174"/>
      <c r="BX30" s="174"/>
      <c r="BY30" s="174"/>
      <c r="BZ30" s="174"/>
      <c r="CA30" s="174"/>
      <c r="CB30" s="174"/>
      <c r="CC30" s="174"/>
      <c r="CD30" s="174"/>
      <c r="CE30" s="174"/>
      <c r="CF30" s="174"/>
      <c r="CG30" s="174"/>
      <c r="CH30" s="174"/>
      <c r="CI30" s="174"/>
    </row>
    <row r="31" spans="1:87" ht="17.25" customHeight="1">
      <c r="A31" s="192">
        <f>IF(B31=$AP$1,"",MAX($A$9:A30)+1)</f>
        <v>23</v>
      </c>
      <c r="B31" s="193" t="str">
        <f>TRIM(IF(AT31&lt;&gt;"",INDEX(SV!B:B,AT31,1)&amp;" "&amp;INDEX(SV!C:C,AT31,1),$AP$1))</f>
        <v>Nguyễn Văn Hùng</v>
      </c>
      <c r="C31" s="194" t="str">
        <f>IF(AT31&lt;&gt;"",INDEX(SV!A:A,AT31,1),"")</f>
        <v>65DCCD23937</v>
      </c>
      <c r="D31" s="195">
        <f t="shared" si="5"/>
        <v>0</v>
      </c>
      <c r="E31" s="196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8"/>
      <c r="Q31" s="199"/>
      <c r="R31" s="200"/>
      <c r="S31" s="200"/>
      <c r="T31" s="200"/>
      <c r="U31" s="200"/>
      <c r="V31" s="200"/>
      <c r="W31" s="200"/>
      <c r="X31" s="200"/>
      <c r="Y31" s="200"/>
      <c r="Z31" s="200"/>
      <c r="AA31" s="200"/>
      <c r="AB31" s="200"/>
      <c r="AC31" s="200"/>
      <c r="AD31" s="200"/>
      <c r="AE31" s="200"/>
      <c r="AF31" s="200"/>
      <c r="AG31" s="200"/>
      <c r="AH31" s="200"/>
      <c r="AI31" s="200"/>
      <c r="AJ31" s="200"/>
      <c r="AK31" s="200"/>
      <c r="AL31" s="200"/>
      <c r="AM31" s="201"/>
      <c r="AN31" s="202"/>
      <c r="AO31" s="174"/>
      <c r="AP31" s="193"/>
      <c r="AQ31" s="192"/>
      <c r="AR31" s="192"/>
      <c r="AS31" s="192"/>
      <c r="AT31" s="192">
        <f t="shared" si="4"/>
        <v>2516</v>
      </c>
      <c r="AU31" s="192">
        <v>23</v>
      </c>
      <c r="AV31" s="192"/>
      <c r="AW31" s="174"/>
      <c r="AX31" s="174"/>
      <c r="AY31" s="174"/>
      <c r="AZ31" s="174"/>
      <c r="BA31" s="174"/>
      <c r="BJ31" s="219" t="s">
        <v>6909</v>
      </c>
      <c r="BK31" s="219" t="s">
        <v>11817</v>
      </c>
      <c r="BL31" s="174"/>
      <c r="BM31" s="176"/>
      <c r="BN31" s="174"/>
      <c r="BO31" s="174"/>
      <c r="BP31" s="174"/>
      <c r="BQ31" s="174"/>
      <c r="BR31" s="174"/>
      <c r="BS31" s="174"/>
      <c r="BT31" s="174"/>
      <c r="BU31" s="174"/>
      <c r="BV31" s="174"/>
      <c r="BW31" s="174"/>
      <c r="BX31" s="174"/>
      <c r="BY31" s="174"/>
      <c r="BZ31" s="174"/>
      <c r="CA31" s="174"/>
      <c r="CB31" s="174"/>
      <c r="CC31" s="174"/>
      <c r="CD31" s="174"/>
      <c r="CE31" s="174"/>
      <c r="CF31" s="174"/>
      <c r="CG31" s="174"/>
      <c r="CH31" s="174"/>
      <c r="CI31" s="174"/>
    </row>
    <row r="32" spans="1:87" ht="17.25" customHeight="1">
      <c r="A32" s="192">
        <f>IF(B32=$AP$1,"",MAX($A$9:A31)+1)</f>
        <v>24</v>
      </c>
      <c r="B32" s="193" t="str">
        <f>TRIM(IF(AT32&lt;&gt;"",INDEX(SV!B:B,AT32,1)&amp;" "&amp;INDEX(SV!C:C,AT32,1),$AP$1))</f>
        <v>Tạ Đình Hùng</v>
      </c>
      <c r="C32" s="194" t="str">
        <f>IF(AT32&lt;&gt;"",INDEX(SV!A:A,AT32,1),"")</f>
        <v>65DCCD22809</v>
      </c>
      <c r="D32" s="195">
        <f t="shared" si="5"/>
        <v>0</v>
      </c>
      <c r="E32" s="196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8"/>
      <c r="Q32" s="199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0"/>
      <c r="AE32" s="200"/>
      <c r="AF32" s="200"/>
      <c r="AG32" s="200"/>
      <c r="AH32" s="200"/>
      <c r="AI32" s="200"/>
      <c r="AJ32" s="200"/>
      <c r="AK32" s="200"/>
      <c r="AL32" s="200"/>
      <c r="AM32" s="201"/>
      <c r="AN32" s="202"/>
      <c r="AO32" s="174"/>
      <c r="AP32" s="193"/>
      <c r="AQ32" s="192"/>
      <c r="AR32" s="192"/>
      <c r="AS32" s="192"/>
      <c r="AT32" s="192">
        <f t="shared" si="4"/>
        <v>2517</v>
      </c>
      <c r="AU32" s="192">
        <v>24</v>
      </c>
      <c r="AV32" s="192"/>
      <c r="AW32" s="174"/>
      <c r="AX32" s="174"/>
      <c r="AY32" s="174"/>
      <c r="AZ32" s="174"/>
      <c r="BA32" s="174"/>
      <c r="BJ32" s="219"/>
      <c r="BK32" s="219"/>
      <c r="BL32" s="174"/>
      <c r="BM32" s="176"/>
      <c r="BN32" s="174"/>
      <c r="BO32" s="174"/>
      <c r="BP32" s="174"/>
      <c r="BQ32" s="174"/>
      <c r="BR32" s="174"/>
      <c r="BS32" s="174"/>
      <c r="BT32" s="174"/>
      <c r="BU32" s="174"/>
      <c r="BV32" s="174"/>
      <c r="BW32" s="174"/>
      <c r="BX32" s="174"/>
      <c r="BY32" s="174"/>
      <c r="BZ32" s="174"/>
      <c r="CA32" s="174"/>
      <c r="CB32" s="174"/>
      <c r="CC32" s="174"/>
      <c r="CD32" s="174"/>
      <c r="CE32" s="174"/>
      <c r="CF32" s="174"/>
      <c r="CG32" s="174"/>
      <c r="CH32" s="174"/>
      <c r="CI32" s="174"/>
    </row>
    <row r="33" spans="1:87" ht="17.25" customHeight="1">
      <c r="A33" s="192">
        <f>IF(B33=$AP$1,"",MAX($A$9:A32)+1)</f>
        <v>25</v>
      </c>
      <c r="B33" s="193" t="str">
        <f>TRIM(IF(AT33&lt;&gt;"",INDEX(SV!B:B,AT33,1)&amp;" "&amp;INDEX(SV!C:C,AT33,1),$AP$1))</f>
        <v>Trần Mạnh Hùng</v>
      </c>
      <c r="C33" s="194" t="str">
        <f>IF(AT33&lt;&gt;"",INDEX(SV!A:A,AT33,1),"")</f>
        <v>65DCCD22691</v>
      </c>
      <c r="D33" s="195">
        <f t="shared" si="5"/>
        <v>0</v>
      </c>
      <c r="E33" s="196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8"/>
      <c r="Q33" s="199"/>
      <c r="R33" s="200"/>
      <c r="S33" s="200"/>
      <c r="T33" s="200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0"/>
      <c r="AL33" s="200"/>
      <c r="AM33" s="201"/>
      <c r="AN33" s="202"/>
      <c r="AO33" s="174"/>
      <c r="AP33" s="193"/>
      <c r="AQ33" s="192"/>
      <c r="AR33" s="192"/>
      <c r="AS33" s="192"/>
      <c r="AT33" s="192">
        <f t="shared" si="4"/>
        <v>2518</v>
      </c>
      <c r="AU33" s="192">
        <v>25</v>
      </c>
      <c r="AV33" s="192"/>
      <c r="AW33" s="174"/>
      <c r="AX33" s="174"/>
      <c r="AY33" s="174"/>
      <c r="AZ33" s="174"/>
      <c r="BA33" s="174"/>
      <c r="BJ33" s="219"/>
      <c r="BK33" s="219"/>
      <c r="BL33" s="174"/>
      <c r="BM33" s="176"/>
      <c r="BN33" s="174"/>
      <c r="BO33" s="174"/>
      <c r="BP33" s="174"/>
      <c r="BQ33" s="174"/>
      <c r="BR33" s="174"/>
      <c r="BS33" s="174"/>
      <c r="BT33" s="174"/>
      <c r="BU33" s="174"/>
      <c r="BV33" s="174"/>
      <c r="BW33" s="174"/>
      <c r="BX33" s="174"/>
      <c r="BY33" s="174"/>
      <c r="BZ33" s="174"/>
      <c r="CA33" s="174"/>
      <c r="CB33" s="174"/>
      <c r="CC33" s="174"/>
      <c r="CD33" s="174"/>
      <c r="CE33" s="174"/>
      <c r="CF33" s="174"/>
      <c r="CG33" s="174"/>
      <c r="CH33" s="174"/>
      <c r="CI33" s="174"/>
    </row>
    <row r="34" spans="1:87" ht="17.25" customHeight="1">
      <c r="A34" s="192">
        <f>IF(B34=$AP$1,"",MAX($A$9:A33)+1)</f>
        <v>26</v>
      </c>
      <c r="B34" s="193" t="str">
        <f>TRIM(IF(AT34&lt;&gt;"",INDEX(SV!B:B,AT34,1)&amp;" "&amp;INDEX(SV!C:C,AT34,1),$AP$1))</f>
        <v>Vũ Huy Hùng</v>
      </c>
      <c r="C34" s="194" t="str">
        <f>IF(AT34&lt;&gt;"",INDEX(SV!A:A,AT34,1),"")</f>
        <v>65DCCD20468</v>
      </c>
      <c r="D34" s="195">
        <f t="shared" si="5"/>
        <v>0</v>
      </c>
      <c r="E34" s="196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8"/>
      <c r="Q34" s="199"/>
      <c r="R34" s="200"/>
      <c r="S34" s="200"/>
      <c r="T34" s="200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0"/>
      <c r="AL34" s="200"/>
      <c r="AM34" s="201"/>
      <c r="AN34" s="202"/>
      <c r="AO34" s="174"/>
      <c r="AP34" s="193"/>
      <c r="AQ34" s="192"/>
      <c r="AR34" s="192"/>
      <c r="AS34" s="192"/>
      <c r="AT34" s="192">
        <f t="shared" si="4"/>
        <v>2519</v>
      </c>
      <c r="AU34" s="192">
        <v>26</v>
      </c>
      <c r="AV34" s="192"/>
      <c r="AW34" s="174"/>
      <c r="AX34" s="174"/>
      <c r="AY34" s="174"/>
      <c r="AZ34" s="174"/>
      <c r="BA34" s="174"/>
      <c r="BJ34" s="219"/>
      <c r="BK34" s="219"/>
      <c r="BL34" s="174"/>
      <c r="BM34" s="176"/>
      <c r="BN34" s="174"/>
      <c r="BO34" s="174"/>
      <c r="BP34" s="174"/>
      <c r="BQ34" s="174"/>
      <c r="BR34" s="174"/>
      <c r="BS34" s="174"/>
      <c r="BT34" s="174"/>
      <c r="BU34" s="174"/>
      <c r="BV34" s="174"/>
      <c r="BW34" s="174"/>
      <c r="BX34" s="174"/>
      <c r="BY34" s="174"/>
      <c r="BZ34" s="174"/>
      <c r="CA34" s="174"/>
      <c r="CB34" s="174"/>
      <c r="CC34" s="174"/>
      <c r="CD34" s="174"/>
      <c r="CE34" s="174"/>
      <c r="CF34" s="174"/>
      <c r="CG34" s="174"/>
      <c r="CH34" s="174"/>
      <c r="CI34" s="174"/>
    </row>
    <row r="35" spans="1:87" ht="17.25" customHeight="1">
      <c r="A35" s="192">
        <f>IF(B35=$AP$1,"",MAX($A$9:A34)+1)</f>
        <v>27</v>
      </c>
      <c r="B35" s="193" t="str">
        <f>TRIM(IF(AT35&lt;&gt;"",INDEX(SV!B:B,AT35,1)&amp;" "&amp;INDEX(SV!C:C,AT35,1),$AP$1))</f>
        <v>Lê Trọng Khánh</v>
      </c>
      <c r="C35" s="194" t="str">
        <f>IF(AT35&lt;&gt;"",INDEX(SV!A:A,AT35,1),"")</f>
        <v>65DCCD23069</v>
      </c>
      <c r="D35" s="195">
        <f t="shared" si="5"/>
        <v>0</v>
      </c>
      <c r="E35" s="196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8"/>
      <c r="Q35" s="199"/>
      <c r="R35" s="200"/>
      <c r="S35" s="200"/>
      <c r="T35" s="200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0"/>
      <c r="AL35" s="200"/>
      <c r="AM35" s="201"/>
      <c r="AN35" s="202"/>
      <c r="AO35" s="174"/>
      <c r="AP35" s="193"/>
      <c r="AQ35" s="192"/>
      <c r="AR35" s="192"/>
      <c r="AS35" s="192"/>
      <c r="AT35" s="192">
        <f t="shared" si="4"/>
        <v>2520</v>
      </c>
      <c r="AU35" s="192">
        <v>27</v>
      </c>
      <c r="AV35" s="192"/>
      <c r="AW35" s="174"/>
      <c r="AX35" s="174"/>
      <c r="AY35" s="174"/>
      <c r="AZ35" s="174"/>
      <c r="BA35" s="174"/>
      <c r="BJ35" s="219"/>
      <c r="BK35" s="219"/>
      <c r="BL35" s="174"/>
      <c r="BM35" s="176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  <c r="CG35" s="174"/>
      <c r="CH35" s="174"/>
      <c r="CI35" s="174"/>
    </row>
    <row r="36" spans="1:87" ht="17.25" customHeight="1">
      <c r="A36" s="192">
        <f>IF(B36=$AP$1,"",MAX($A$9:A35)+1)</f>
        <v>28</v>
      </c>
      <c r="B36" s="193" t="str">
        <f>TRIM(IF(AT36&lt;&gt;"",INDEX(SV!B:B,AT36,1)&amp;" "&amp;INDEX(SV!C:C,AT36,1),$AP$1))</f>
        <v>Bùi Văn Khiêm</v>
      </c>
      <c r="C36" s="194" t="str">
        <f>IF(AT36&lt;&gt;"",INDEX(SV!A:A,AT36,1),"")</f>
        <v>65DCCD21702</v>
      </c>
      <c r="D36" s="195">
        <f t="shared" si="5"/>
        <v>0</v>
      </c>
      <c r="E36" s="196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8"/>
      <c r="Q36" s="199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0"/>
      <c r="AL36" s="200"/>
      <c r="AM36" s="201"/>
      <c r="AN36" s="202"/>
      <c r="AO36" s="174"/>
      <c r="AP36" s="193"/>
      <c r="AQ36" s="192"/>
      <c r="AR36" s="192"/>
      <c r="AS36" s="192"/>
      <c r="AT36" s="192">
        <f t="shared" si="4"/>
        <v>2521</v>
      </c>
      <c r="AU36" s="192">
        <v>28</v>
      </c>
      <c r="AV36" s="192"/>
      <c r="AW36" s="174"/>
      <c r="AX36" s="174"/>
      <c r="AY36" s="174"/>
      <c r="AZ36" s="174"/>
      <c r="BA36" s="174"/>
      <c r="BJ36" s="219"/>
      <c r="BK36" s="219"/>
      <c r="BL36" s="174"/>
      <c r="BM36" s="176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  <c r="CG36" s="174"/>
      <c r="CH36" s="174"/>
      <c r="CI36" s="174"/>
    </row>
    <row r="37" spans="1:87" ht="17.25" customHeight="1">
      <c r="A37" s="192">
        <f>IF(B37=$AP$1,"",MAX($A$9:A36)+1)</f>
        <v>29</v>
      </c>
      <c r="B37" s="193" t="str">
        <f>TRIM(IF(AT37&lt;&gt;"",INDEX(SV!B:B,AT37,1)&amp;" "&amp;INDEX(SV!C:C,AT37,1),$AP$1))</f>
        <v>Dương Văn Long</v>
      </c>
      <c r="C37" s="194" t="str">
        <f>IF(AT37&lt;&gt;"",INDEX(SV!A:A,AT37,1),"")</f>
        <v>65DCCD21700</v>
      </c>
      <c r="D37" s="195">
        <f t="shared" si="5"/>
        <v>0</v>
      </c>
      <c r="E37" s="196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8"/>
      <c r="Q37" s="199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0"/>
      <c r="AL37" s="200"/>
      <c r="AM37" s="201"/>
      <c r="AN37" s="202"/>
      <c r="AO37" s="174"/>
      <c r="AP37" s="193"/>
      <c r="AQ37" s="192"/>
      <c r="AR37" s="192"/>
      <c r="AS37" s="192"/>
      <c r="AT37" s="192">
        <f t="shared" si="4"/>
        <v>2522</v>
      </c>
      <c r="AU37" s="192">
        <v>29</v>
      </c>
      <c r="AV37" s="192"/>
      <c r="AW37" s="174"/>
      <c r="AX37" s="174"/>
      <c r="AY37" s="174"/>
      <c r="AZ37" s="174"/>
      <c r="BA37" s="174"/>
      <c r="BJ37" s="219"/>
      <c r="BK37" s="219"/>
      <c r="BL37" s="174"/>
      <c r="BM37" s="176"/>
      <c r="BN37" s="174"/>
      <c r="BO37" s="174"/>
      <c r="BP37" s="174"/>
      <c r="BQ37" s="174"/>
      <c r="BR37" s="174"/>
      <c r="BS37" s="174"/>
      <c r="BT37" s="174"/>
      <c r="BU37" s="174"/>
      <c r="BV37" s="174"/>
      <c r="BW37" s="174"/>
      <c r="BX37" s="174"/>
      <c r="BY37" s="174"/>
      <c r="BZ37" s="174"/>
      <c r="CA37" s="174"/>
      <c r="CB37" s="174"/>
      <c r="CC37" s="174"/>
      <c r="CD37" s="174"/>
      <c r="CE37" s="174"/>
      <c r="CF37" s="174"/>
      <c r="CG37" s="174"/>
      <c r="CH37" s="174"/>
      <c r="CI37" s="174"/>
    </row>
    <row r="38" spans="1:87" ht="17.25" customHeight="1">
      <c r="A38" s="192">
        <f>IF(B38=$AP$1,"",MAX($A$9:A37)+1)</f>
        <v>30</v>
      </c>
      <c r="B38" s="193" t="str">
        <f>TRIM(IF(AT38&lt;&gt;"",INDEX(SV!B:B,AT38,1)&amp;" "&amp;INDEX(SV!C:C,AT38,1),$AP$1))</f>
        <v>Mai Văn Lực</v>
      </c>
      <c r="C38" s="194" t="str">
        <f>IF(AT38&lt;&gt;"",INDEX(SV!A:A,AT38,1),"")</f>
        <v>65DCCD20434</v>
      </c>
      <c r="D38" s="195">
        <f t="shared" si="5"/>
        <v>0</v>
      </c>
      <c r="E38" s="196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8"/>
      <c r="Q38" s="199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0"/>
      <c r="AE38" s="200"/>
      <c r="AF38" s="200"/>
      <c r="AG38" s="200"/>
      <c r="AH38" s="200"/>
      <c r="AI38" s="200"/>
      <c r="AJ38" s="200"/>
      <c r="AK38" s="200"/>
      <c r="AL38" s="200"/>
      <c r="AM38" s="201"/>
      <c r="AN38" s="202"/>
      <c r="AO38" s="174"/>
      <c r="AP38" s="193"/>
      <c r="AQ38" s="192"/>
      <c r="AR38" s="192"/>
      <c r="AS38" s="192"/>
      <c r="AT38" s="192">
        <f t="shared" si="4"/>
        <v>2523</v>
      </c>
      <c r="AU38" s="192">
        <v>30</v>
      </c>
      <c r="AV38" s="192"/>
      <c r="AW38" s="174"/>
      <c r="AX38" s="174"/>
      <c r="AY38" s="174"/>
      <c r="AZ38" s="174"/>
      <c r="BA38" s="174"/>
      <c r="BJ38" s="219"/>
      <c r="BK38" s="219"/>
      <c r="BL38" s="174"/>
      <c r="BM38" s="176"/>
      <c r="BN38" s="174"/>
      <c r="BO38" s="174"/>
      <c r="BP38" s="174"/>
      <c r="BQ38" s="174"/>
      <c r="BR38" s="174"/>
      <c r="BS38" s="174"/>
      <c r="BT38" s="174"/>
      <c r="BU38" s="174"/>
      <c r="BV38" s="174"/>
      <c r="BW38" s="174"/>
      <c r="BX38" s="174"/>
      <c r="BY38" s="174"/>
      <c r="BZ38" s="174"/>
      <c r="CA38" s="174"/>
      <c r="CB38" s="174"/>
      <c r="CC38" s="174"/>
      <c r="CD38" s="174"/>
      <c r="CE38" s="174"/>
      <c r="CF38" s="174"/>
      <c r="CG38" s="174"/>
      <c r="CH38" s="174"/>
      <c r="CI38" s="174"/>
    </row>
    <row r="39" spans="1:87" ht="17.25" customHeight="1">
      <c r="A39" s="192">
        <f>IF(B39=$AP$1,"",MAX($A$9:A38)+1)</f>
        <v>31</v>
      </c>
      <c r="B39" s="193" t="str">
        <f>TRIM(IF(AT39&lt;&gt;"",INDEX(SV!B:B,AT39,1)&amp;" "&amp;INDEX(SV!C:C,AT39,1),$AP$1))</f>
        <v>Phạm Văn Mạnh</v>
      </c>
      <c r="C39" s="194" t="str">
        <f>IF(AT39&lt;&gt;"",INDEX(SV!A:A,AT39,1),"")</f>
        <v>65DCCD20485</v>
      </c>
      <c r="D39" s="195">
        <f t="shared" si="5"/>
        <v>0</v>
      </c>
      <c r="E39" s="196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8"/>
      <c r="Q39" s="199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  <c r="AL39" s="200"/>
      <c r="AM39" s="201"/>
      <c r="AN39" s="202"/>
      <c r="AO39" s="174"/>
      <c r="AP39" s="193"/>
      <c r="AQ39" s="192"/>
      <c r="AR39" s="192"/>
      <c r="AS39" s="192"/>
      <c r="AT39" s="192">
        <f t="shared" si="4"/>
        <v>2524</v>
      </c>
      <c r="AU39" s="192">
        <v>31</v>
      </c>
      <c r="AV39" s="192"/>
      <c r="AW39" s="174"/>
      <c r="AX39" s="174"/>
      <c r="AY39" s="174"/>
      <c r="AZ39" s="174"/>
      <c r="BA39" s="174"/>
      <c r="BJ39" s="219"/>
      <c r="BK39" s="219"/>
      <c r="BL39" s="174"/>
      <c r="BM39" s="176"/>
      <c r="BN39" s="174"/>
      <c r="BO39" s="174"/>
      <c r="BP39" s="174"/>
      <c r="BQ39" s="174"/>
      <c r="BR39" s="174"/>
      <c r="BS39" s="174"/>
      <c r="BT39" s="174"/>
      <c r="BU39" s="174"/>
      <c r="BV39" s="174"/>
      <c r="BW39" s="174"/>
      <c r="BX39" s="174"/>
      <c r="BY39" s="174"/>
      <c r="BZ39" s="174"/>
      <c r="CA39" s="174"/>
      <c r="CB39" s="174"/>
      <c r="CC39" s="174"/>
      <c r="CD39" s="174"/>
      <c r="CE39" s="174"/>
      <c r="CF39" s="174"/>
      <c r="CG39" s="174"/>
      <c r="CH39" s="174"/>
      <c r="CI39" s="174"/>
    </row>
    <row r="40" spans="1:87" ht="17.25" customHeight="1">
      <c r="A40" s="192">
        <f>IF(B40=$AP$1,"",MAX($A$9:A39)+1)</f>
        <v>32</v>
      </c>
      <c r="B40" s="193" t="str">
        <f>TRIM(IF(AT40&lt;&gt;"",INDEX(SV!B:B,AT40,1)&amp;" "&amp;INDEX(SV!C:C,AT40,1),$AP$1))</f>
        <v>Đoàn Anh Minh</v>
      </c>
      <c r="C40" s="194" t="str">
        <f>IF(AT40&lt;&gt;"",INDEX(SV!A:A,AT40,1),"")</f>
        <v>65DCCD22022</v>
      </c>
      <c r="D40" s="195">
        <f t="shared" si="5"/>
        <v>0</v>
      </c>
      <c r="E40" s="196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8"/>
      <c r="Q40" s="199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  <c r="AG40" s="200"/>
      <c r="AH40" s="200"/>
      <c r="AI40" s="200"/>
      <c r="AJ40" s="200"/>
      <c r="AK40" s="200"/>
      <c r="AL40" s="200"/>
      <c r="AM40" s="201"/>
      <c r="AN40" s="202"/>
      <c r="AO40" s="174"/>
      <c r="AP40" s="193"/>
      <c r="AQ40" s="192"/>
      <c r="AR40" s="192"/>
      <c r="AS40" s="192"/>
      <c r="AT40" s="192">
        <f t="shared" si="4"/>
        <v>2525</v>
      </c>
      <c r="AU40" s="192">
        <v>32</v>
      </c>
      <c r="AV40" s="192"/>
      <c r="AW40" s="174"/>
      <c r="AX40" s="174"/>
      <c r="AY40" s="174"/>
      <c r="AZ40" s="174"/>
      <c r="BA40" s="174"/>
      <c r="BJ40" s="219"/>
      <c r="BK40" s="219"/>
      <c r="BL40" s="174"/>
      <c r="BM40" s="176"/>
      <c r="BN40" s="174"/>
      <c r="BO40" s="174"/>
      <c r="BP40" s="174"/>
      <c r="BQ40" s="174"/>
      <c r="BR40" s="174"/>
      <c r="BS40" s="174"/>
      <c r="BT40" s="174"/>
      <c r="BU40" s="174"/>
      <c r="BV40" s="174"/>
      <c r="BW40" s="174"/>
      <c r="BX40" s="174"/>
      <c r="BY40" s="174"/>
      <c r="BZ40" s="174"/>
      <c r="CA40" s="174"/>
      <c r="CB40" s="174"/>
      <c r="CC40" s="174"/>
      <c r="CD40" s="174"/>
      <c r="CE40" s="174"/>
      <c r="CF40" s="174"/>
      <c r="CG40" s="174"/>
      <c r="CH40" s="174"/>
      <c r="CI40" s="174"/>
    </row>
    <row r="41" spans="1:87" ht="17.25" customHeight="1">
      <c r="A41" s="192">
        <f>IF(B41=$AP$1,"",MAX($A$9:A40)+1)</f>
        <v>33</v>
      </c>
      <c r="B41" s="193" t="str">
        <f>TRIM(IF(AT41&lt;&gt;"",INDEX(SV!B:B,AT41,1)&amp;" "&amp;INDEX(SV!C:C,AT41,1),$AP$1))</f>
        <v>Lê Đức Minh</v>
      </c>
      <c r="C41" s="194" t="str">
        <f>IF(AT41&lt;&gt;"",INDEX(SV!A:A,AT41,1),"")</f>
        <v>65DCCD20446</v>
      </c>
      <c r="D41" s="195">
        <f t="shared" si="5"/>
        <v>0</v>
      </c>
      <c r="E41" s="196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8"/>
      <c r="Q41" s="199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0"/>
      <c r="AE41" s="200"/>
      <c r="AF41" s="200"/>
      <c r="AG41" s="200"/>
      <c r="AH41" s="200"/>
      <c r="AI41" s="200"/>
      <c r="AJ41" s="200"/>
      <c r="AK41" s="200"/>
      <c r="AL41" s="200"/>
      <c r="AM41" s="201"/>
      <c r="AN41" s="202"/>
      <c r="AO41" s="174"/>
      <c r="AP41" s="193"/>
      <c r="AQ41" s="192"/>
      <c r="AR41" s="192"/>
      <c r="AS41" s="192"/>
      <c r="AT41" s="192">
        <f t="shared" si="4"/>
        <v>2526</v>
      </c>
      <c r="AU41" s="192">
        <v>33</v>
      </c>
      <c r="AV41" s="192"/>
      <c r="AW41" s="174"/>
      <c r="AX41" s="174"/>
      <c r="AY41" s="174"/>
      <c r="AZ41" s="174"/>
      <c r="BA41" s="174"/>
      <c r="BJ41" s="219"/>
      <c r="BK41" s="219"/>
      <c r="BL41" s="174"/>
      <c r="BM41" s="176"/>
      <c r="BN41" s="174"/>
      <c r="BO41" s="174"/>
      <c r="BP41" s="174"/>
      <c r="BQ41" s="174"/>
      <c r="BR41" s="174"/>
      <c r="BS41" s="174"/>
      <c r="BT41" s="174"/>
      <c r="BU41" s="174"/>
      <c r="BV41" s="174"/>
      <c r="BW41" s="174"/>
      <c r="BX41" s="174"/>
      <c r="BY41" s="174"/>
      <c r="BZ41" s="174"/>
      <c r="CA41" s="174"/>
      <c r="CB41" s="174"/>
      <c r="CC41" s="174"/>
      <c r="CD41" s="174"/>
      <c r="CE41" s="174"/>
      <c r="CF41" s="174"/>
      <c r="CG41" s="174"/>
      <c r="CH41" s="174"/>
      <c r="CI41" s="174"/>
    </row>
    <row r="42" spans="1:87" ht="17.25" customHeight="1">
      <c r="A42" s="192">
        <f>IF(B42=$AP$1,"",MAX($A$9:A41)+1)</f>
        <v>34</v>
      </c>
      <c r="B42" s="193" t="str">
        <f>TRIM(IF(AT42&lt;&gt;"",INDEX(SV!B:B,AT42,1)&amp;" "&amp;INDEX(SV!C:C,AT42,1),$AP$1))</f>
        <v>Nguyễn Tuấn Minh</v>
      </c>
      <c r="C42" s="194" t="str">
        <f>IF(AT42&lt;&gt;"",INDEX(SV!A:A,AT42,1),"")</f>
        <v>65DCCD21674</v>
      </c>
      <c r="D42" s="195">
        <f t="shared" si="5"/>
        <v>0</v>
      </c>
      <c r="E42" s="196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8"/>
      <c r="Q42" s="199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0"/>
      <c r="AE42" s="200"/>
      <c r="AF42" s="200"/>
      <c r="AG42" s="200"/>
      <c r="AH42" s="200"/>
      <c r="AI42" s="200"/>
      <c r="AJ42" s="200"/>
      <c r="AK42" s="200"/>
      <c r="AL42" s="200"/>
      <c r="AM42" s="201"/>
      <c r="AN42" s="202"/>
      <c r="AO42" s="174"/>
      <c r="AP42" s="193"/>
      <c r="AQ42" s="192"/>
      <c r="AR42" s="192"/>
      <c r="AS42" s="192"/>
      <c r="AT42" s="192">
        <f t="shared" si="4"/>
        <v>2527</v>
      </c>
      <c r="AU42" s="192">
        <v>34</v>
      </c>
      <c r="AV42" s="192"/>
      <c r="AW42" s="174"/>
      <c r="AX42" s="174"/>
      <c r="AY42" s="174"/>
      <c r="AZ42" s="174"/>
      <c r="BA42" s="174"/>
      <c r="BJ42" s="219"/>
      <c r="BK42" s="219"/>
      <c r="BL42" s="174"/>
      <c r="BM42" s="176"/>
      <c r="BN42" s="174"/>
      <c r="BO42" s="174"/>
      <c r="BP42" s="174"/>
      <c r="BQ42" s="174"/>
      <c r="BR42" s="174"/>
      <c r="BS42" s="174"/>
      <c r="BT42" s="174"/>
      <c r="BU42" s="174"/>
      <c r="BV42" s="174"/>
      <c r="BW42" s="174"/>
      <c r="BX42" s="174"/>
      <c r="BY42" s="174"/>
      <c r="BZ42" s="174"/>
      <c r="CA42" s="174"/>
      <c r="CB42" s="174"/>
      <c r="CC42" s="174"/>
      <c r="CD42" s="174"/>
      <c r="CE42" s="174"/>
      <c r="CF42" s="174"/>
      <c r="CG42" s="174"/>
      <c r="CH42" s="174"/>
      <c r="CI42" s="174"/>
    </row>
    <row r="43" spans="1:87" ht="17.25" customHeight="1">
      <c r="A43" s="192">
        <f>IF(B43=$AP$1,"",MAX($A$9:A42)+1)</f>
        <v>35</v>
      </c>
      <c r="B43" s="193" t="str">
        <f>TRIM(IF(AT43&lt;&gt;"",INDEX(SV!B:B,AT43,1)&amp;" "&amp;INDEX(SV!C:C,AT43,1),$AP$1))</f>
        <v>Phạm Thanh Minh</v>
      </c>
      <c r="C43" s="194" t="str">
        <f>IF(AT43&lt;&gt;"",INDEX(SV!A:A,AT43,1),"")</f>
        <v>65DCCD22799</v>
      </c>
      <c r="D43" s="195">
        <f t="shared" si="5"/>
        <v>0</v>
      </c>
      <c r="E43" s="196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8"/>
      <c r="Q43" s="199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0"/>
      <c r="AE43" s="200"/>
      <c r="AF43" s="200"/>
      <c r="AG43" s="200"/>
      <c r="AH43" s="200"/>
      <c r="AI43" s="200"/>
      <c r="AJ43" s="200"/>
      <c r="AK43" s="200"/>
      <c r="AL43" s="200"/>
      <c r="AM43" s="201"/>
      <c r="AN43" s="202"/>
      <c r="AO43" s="174"/>
      <c r="AP43" s="193"/>
      <c r="AQ43" s="192"/>
      <c r="AR43" s="192"/>
      <c r="AS43" s="192"/>
      <c r="AT43" s="192">
        <f t="shared" si="4"/>
        <v>2528</v>
      </c>
      <c r="AU43" s="192">
        <v>35</v>
      </c>
      <c r="AV43" s="192"/>
      <c r="AW43" s="174"/>
      <c r="AX43" s="174"/>
      <c r="AY43" s="174"/>
      <c r="AZ43" s="174"/>
      <c r="BA43" s="174"/>
      <c r="BJ43" s="219"/>
      <c r="BK43" s="219"/>
      <c r="BL43" s="174"/>
      <c r="BM43" s="176"/>
      <c r="BN43" s="174"/>
      <c r="BO43" s="174"/>
      <c r="BP43" s="174"/>
      <c r="BQ43" s="174"/>
      <c r="BR43" s="174"/>
      <c r="BS43" s="174"/>
      <c r="BT43" s="174"/>
      <c r="BU43" s="174"/>
      <c r="BV43" s="174"/>
      <c r="BW43" s="174"/>
      <c r="BX43" s="174"/>
      <c r="BY43" s="174"/>
      <c r="BZ43" s="174"/>
      <c r="CA43" s="174"/>
      <c r="CB43" s="174"/>
      <c r="CC43" s="174"/>
      <c r="CD43" s="174"/>
      <c r="CE43" s="174"/>
      <c r="CF43" s="174"/>
      <c r="CG43" s="174"/>
      <c r="CH43" s="174"/>
      <c r="CI43" s="174"/>
    </row>
    <row r="44" spans="1:87" ht="17.25" customHeight="1">
      <c r="A44" s="192">
        <f>IF(B44=$AP$1,"",MAX($A$9:A43)+1)</f>
        <v>36</v>
      </c>
      <c r="B44" s="193" t="str">
        <f>TRIM(IF(AT44&lt;&gt;"",INDEX(SV!B:B,AT44,1)&amp;" "&amp;INDEX(SV!C:C,AT44,1),$AP$1))</f>
        <v>Nguyễn Đức Nhân</v>
      </c>
      <c r="C44" s="194" t="str">
        <f>IF(AT44&lt;&gt;"",INDEX(SV!A:A,AT44,1),"")</f>
        <v>65DCCD23837</v>
      </c>
      <c r="D44" s="195">
        <f t="shared" si="5"/>
        <v>0</v>
      </c>
      <c r="E44" s="196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8"/>
      <c r="Q44" s="199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0"/>
      <c r="AE44" s="200"/>
      <c r="AF44" s="200"/>
      <c r="AG44" s="200"/>
      <c r="AH44" s="200"/>
      <c r="AI44" s="200"/>
      <c r="AJ44" s="200"/>
      <c r="AK44" s="200"/>
      <c r="AL44" s="200"/>
      <c r="AM44" s="201"/>
      <c r="AN44" s="202"/>
      <c r="AO44" s="174"/>
      <c r="AP44" s="193"/>
      <c r="AQ44" s="192"/>
      <c r="AR44" s="192"/>
      <c r="AS44" s="192"/>
      <c r="AT44" s="192">
        <f t="shared" si="4"/>
        <v>2529</v>
      </c>
      <c r="AU44" s="192">
        <v>36</v>
      </c>
      <c r="AV44" s="192"/>
      <c r="AW44" s="174"/>
      <c r="AX44" s="174"/>
      <c r="AY44" s="174"/>
      <c r="AZ44" s="174"/>
      <c r="BA44" s="174"/>
      <c r="BJ44" s="219"/>
      <c r="BK44" s="219"/>
      <c r="BL44" s="174"/>
      <c r="BM44" s="176"/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</row>
    <row r="45" spans="1:87" ht="17.25" customHeight="1">
      <c r="A45" s="192">
        <f>IF(B45=$AP$1,"",MAX($A$9:A44)+1)</f>
        <v>37</v>
      </c>
      <c r="B45" s="193" t="str">
        <f>TRIM(IF(AT45&lt;&gt;"",INDEX(SV!B:B,AT45,1)&amp;" "&amp;INDEX(SV!C:C,AT45,1),$AP$1))</f>
        <v>Nguyễn Quang Ninh</v>
      </c>
      <c r="C45" s="194" t="str">
        <f>IF(AT45&lt;&gt;"",INDEX(SV!A:A,AT45,1),"")</f>
        <v>65DCCD22035</v>
      </c>
      <c r="D45" s="195">
        <f t="shared" si="5"/>
        <v>0</v>
      </c>
      <c r="E45" s="196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8"/>
      <c r="Q45" s="199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0"/>
      <c r="AE45" s="200"/>
      <c r="AF45" s="200"/>
      <c r="AG45" s="200"/>
      <c r="AH45" s="200"/>
      <c r="AI45" s="200"/>
      <c r="AJ45" s="200"/>
      <c r="AK45" s="200"/>
      <c r="AL45" s="200"/>
      <c r="AM45" s="201"/>
      <c r="AN45" s="202"/>
      <c r="AO45" s="174"/>
      <c r="AP45" s="193"/>
      <c r="AQ45" s="192"/>
      <c r="AR45" s="192"/>
      <c r="AS45" s="192"/>
      <c r="AT45" s="192">
        <f t="shared" si="4"/>
        <v>2530</v>
      </c>
      <c r="AU45" s="192">
        <v>37</v>
      </c>
      <c r="AV45" s="192"/>
      <c r="AW45" s="174"/>
      <c r="AX45" s="174"/>
      <c r="AY45" s="174"/>
      <c r="AZ45" s="174"/>
      <c r="BA45" s="174"/>
      <c r="BJ45" s="219"/>
      <c r="BK45" s="219"/>
      <c r="BL45" s="174"/>
      <c r="BM45" s="176"/>
      <c r="BN45" s="174"/>
      <c r="BO45" s="174"/>
      <c r="BP45" s="174"/>
      <c r="BQ45" s="174"/>
      <c r="BR45" s="174"/>
      <c r="BS45" s="174"/>
      <c r="BT45" s="174"/>
      <c r="BU45" s="174"/>
      <c r="BV45" s="174"/>
      <c r="BW45" s="174"/>
      <c r="BX45" s="174"/>
      <c r="BY45" s="174"/>
      <c r="BZ45" s="174"/>
      <c r="CA45" s="174"/>
      <c r="CB45" s="174"/>
      <c r="CC45" s="174"/>
      <c r="CD45" s="174"/>
      <c r="CE45" s="174"/>
      <c r="CF45" s="174"/>
      <c r="CG45" s="174"/>
      <c r="CH45" s="174"/>
      <c r="CI45" s="174"/>
    </row>
    <row r="46" spans="1:87" ht="17.25" customHeight="1">
      <c r="A46" s="192">
        <f>IF(B46=$AP$1,"",MAX($A$9:A45)+1)</f>
        <v>38</v>
      </c>
      <c r="B46" s="193" t="str">
        <f>TRIM(IF(AT46&lt;&gt;"",INDEX(SV!B:B,AT46,1)&amp;" "&amp;INDEX(SV!C:C,AT46,1),$AP$1))</f>
        <v>Nguyễn Đức Quân</v>
      </c>
      <c r="C46" s="194" t="str">
        <f>IF(AT46&lt;&gt;"",INDEX(SV!A:A,AT46,1),"")</f>
        <v>65DCCD20351</v>
      </c>
      <c r="D46" s="195">
        <f t="shared" si="5"/>
        <v>0</v>
      </c>
      <c r="E46" s="196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8"/>
      <c r="Q46" s="199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0"/>
      <c r="AE46" s="200"/>
      <c r="AF46" s="200"/>
      <c r="AG46" s="200"/>
      <c r="AH46" s="200"/>
      <c r="AI46" s="200"/>
      <c r="AJ46" s="200"/>
      <c r="AK46" s="200"/>
      <c r="AL46" s="200"/>
      <c r="AM46" s="201"/>
      <c r="AN46" s="202"/>
      <c r="AO46" s="174"/>
      <c r="AP46" s="193"/>
      <c r="AQ46" s="192"/>
      <c r="AR46" s="192"/>
      <c r="AS46" s="192"/>
      <c r="AT46" s="192">
        <f t="shared" si="4"/>
        <v>2531</v>
      </c>
      <c r="AU46" s="192">
        <v>38</v>
      </c>
      <c r="AV46" s="192"/>
      <c r="AW46" s="174"/>
      <c r="AX46" s="174"/>
      <c r="AY46" s="174"/>
      <c r="AZ46" s="174"/>
      <c r="BA46" s="174"/>
      <c r="BJ46" s="219"/>
      <c r="BK46" s="219"/>
      <c r="BL46" s="174"/>
      <c r="BM46" s="176"/>
      <c r="BN46" s="174"/>
      <c r="BO46" s="174"/>
      <c r="BP46" s="174"/>
      <c r="BQ46" s="174"/>
      <c r="BR46" s="174"/>
      <c r="BS46" s="174"/>
      <c r="BT46" s="174"/>
      <c r="BU46" s="174"/>
      <c r="BV46" s="174"/>
      <c r="BW46" s="174"/>
      <c r="BX46" s="174"/>
      <c r="BY46" s="174"/>
      <c r="BZ46" s="174"/>
      <c r="CA46" s="174"/>
      <c r="CB46" s="174"/>
      <c r="CC46" s="174"/>
      <c r="CD46" s="174"/>
      <c r="CE46" s="174"/>
      <c r="CF46" s="174"/>
      <c r="CG46" s="174"/>
      <c r="CH46" s="174"/>
      <c r="CI46" s="174"/>
    </row>
    <row r="47" spans="1:87" ht="17.25" customHeight="1">
      <c r="A47" s="192">
        <f>IF(B47=$AP$1,"",MAX($A$9:A46)+1)</f>
        <v>39</v>
      </c>
      <c r="B47" s="193" t="str">
        <f>TRIM(IF(AT47&lt;&gt;"",INDEX(SV!B:B,AT47,1)&amp;" "&amp;INDEX(SV!C:C,AT47,1),$AP$1))</f>
        <v>Phạm Đình Quí</v>
      </c>
      <c r="C47" s="194" t="str">
        <f>IF(AT47&lt;&gt;"",INDEX(SV!A:A,AT47,1),"")</f>
        <v>65DCCD22431</v>
      </c>
      <c r="D47" s="195">
        <f t="shared" si="5"/>
        <v>0</v>
      </c>
      <c r="E47" s="196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8"/>
      <c r="Q47" s="199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0"/>
      <c r="AE47" s="200"/>
      <c r="AF47" s="200"/>
      <c r="AG47" s="200"/>
      <c r="AH47" s="200"/>
      <c r="AI47" s="200"/>
      <c r="AJ47" s="200"/>
      <c r="AK47" s="200"/>
      <c r="AL47" s="200"/>
      <c r="AM47" s="201"/>
      <c r="AN47" s="202"/>
      <c r="AO47" s="174"/>
      <c r="AP47" s="193"/>
      <c r="AQ47" s="192"/>
      <c r="AR47" s="192"/>
      <c r="AS47" s="192"/>
      <c r="AT47" s="192">
        <f t="shared" si="4"/>
        <v>2532</v>
      </c>
      <c r="AU47" s="192">
        <v>39</v>
      </c>
      <c r="AV47" s="192"/>
      <c r="AW47" s="174"/>
      <c r="AX47" s="174"/>
      <c r="AY47" s="174"/>
      <c r="AZ47" s="174"/>
      <c r="BA47" s="174"/>
      <c r="BJ47" s="219"/>
      <c r="BK47" s="219"/>
      <c r="BL47" s="174"/>
      <c r="BM47" s="176"/>
      <c r="BN47" s="174"/>
      <c r="BO47" s="174"/>
      <c r="BP47" s="174"/>
      <c r="BQ47" s="174"/>
      <c r="BR47" s="174"/>
      <c r="BS47" s="174"/>
      <c r="BT47" s="174"/>
      <c r="BU47" s="174"/>
      <c r="BV47" s="174"/>
      <c r="BW47" s="174"/>
      <c r="BX47" s="174"/>
      <c r="BY47" s="174"/>
      <c r="BZ47" s="174"/>
      <c r="CA47" s="174"/>
      <c r="CB47" s="174"/>
      <c r="CC47" s="174"/>
      <c r="CD47" s="174"/>
      <c r="CE47" s="174"/>
      <c r="CF47" s="174"/>
      <c r="CG47" s="174"/>
      <c r="CH47" s="174"/>
      <c r="CI47" s="174"/>
    </row>
    <row r="48" spans="1:87" ht="17.25" customHeight="1">
      <c r="A48" s="192">
        <f>IF(B48=$AP$1,"",MAX($A$9:A47)+1)</f>
        <v>40</v>
      </c>
      <c r="B48" s="193" t="str">
        <f>TRIM(IF(AT48&lt;&gt;"",INDEX(SV!B:B,AT48,1)&amp;" "&amp;INDEX(SV!C:C,AT48,1),$AP$1))</f>
        <v>Vũ Đình Quyết</v>
      </c>
      <c r="C48" s="194" t="str">
        <f>IF(AT48&lt;&gt;"",INDEX(SV!A:A,AT48,1),"")</f>
        <v>65DCCD20474</v>
      </c>
      <c r="D48" s="195">
        <f t="shared" si="5"/>
        <v>0</v>
      </c>
      <c r="E48" s="196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8"/>
      <c r="Q48" s="199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0"/>
      <c r="AE48" s="200"/>
      <c r="AF48" s="200"/>
      <c r="AG48" s="200"/>
      <c r="AH48" s="200"/>
      <c r="AI48" s="200"/>
      <c r="AJ48" s="200"/>
      <c r="AK48" s="200"/>
      <c r="AL48" s="200"/>
      <c r="AM48" s="201"/>
      <c r="AN48" s="202"/>
      <c r="AO48" s="174"/>
      <c r="AP48" s="193"/>
      <c r="AQ48" s="192"/>
      <c r="AR48" s="192"/>
      <c r="AS48" s="192"/>
      <c r="AT48" s="192">
        <f t="shared" si="4"/>
        <v>2533</v>
      </c>
      <c r="AU48" s="192">
        <v>40</v>
      </c>
      <c r="AV48" s="192"/>
      <c r="AW48" s="174"/>
      <c r="AX48" s="174"/>
      <c r="AY48" s="174"/>
      <c r="AZ48" s="174"/>
      <c r="BA48" s="174"/>
      <c r="BJ48" s="219"/>
      <c r="BK48" s="219"/>
      <c r="BL48" s="174"/>
      <c r="BM48" s="176"/>
      <c r="BN48" s="174"/>
      <c r="BO48" s="174"/>
      <c r="BP48" s="174"/>
      <c r="BQ48" s="174"/>
      <c r="BR48" s="174"/>
      <c r="BS48" s="174"/>
      <c r="BT48" s="174"/>
      <c r="BU48" s="174"/>
      <c r="BV48" s="174"/>
      <c r="BW48" s="174"/>
      <c r="BX48" s="174"/>
      <c r="BY48" s="174"/>
      <c r="BZ48" s="174"/>
      <c r="CA48" s="174"/>
      <c r="CB48" s="174"/>
      <c r="CC48" s="174"/>
      <c r="CD48" s="174"/>
      <c r="CE48" s="174"/>
      <c r="CF48" s="174"/>
      <c r="CG48" s="174"/>
      <c r="CH48" s="174"/>
      <c r="CI48" s="174"/>
    </row>
    <row r="49" spans="1:87" ht="17.25" customHeight="1">
      <c r="A49" s="192">
        <f>IF(B49=$AP$1,"",MAX($A$9:A48)+1)</f>
        <v>41</v>
      </c>
      <c r="B49" s="193" t="str">
        <f>TRIM(IF(AT49&lt;&gt;"",INDEX(SV!B:B,AT49,1)&amp;" "&amp;INDEX(SV!C:C,AT49,1),$AP$1))</f>
        <v>Bùi Văn Sao</v>
      </c>
      <c r="C49" s="194" t="str">
        <f>IF(AT49&lt;&gt;"",INDEX(SV!A:A,AT49,1),"")</f>
        <v>65DCCD22418</v>
      </c>
      <c r="D49" s="195">
        <f t="shared" si="5"/>
        <v>0</v>
      </c>
      <c r="E49" s="196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8"/>
      <c r="Q49" s="199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0"/>
      <c r="AE49" s="200"/>
      <c r="AF49" s="200"/>
      <c r="AG49" s="200"/>
      <c r="AH49" s="200"/>
      <c r="AI49" s="200"/>
      <c r="AJ49" s="200"/>
      <c r="AK49" s="200"/>
      <c r="AL49" s="200"/>
      <c r="AM49" s="201"/>
      <c r="AN49" s="202"/>
      <c r="AO49" s="174"/>
      <c r="AP49" s="193"/>
      <c r="AQ49" s="192"/>
      <c r="AR49" s="192"/>
      <c r="AS49" s="192"/>
      <c r="AT49" s="192">
        <f t="shared" si="4"/>
        <v>2534</v>
      </c>
      <c r="AU49" s="192">
        <v>41</v>
      </c>
      <c r="AV49" s="192"/>
      <c r="AW49" s="174"/>
      <c r="AX49" s="174"/>
      <c r="AY49" s="174"/>
      <c r="AZ49" s="174"/>
      <c r="BA49" s="174"/>
      <c r="BJ49" s="219"/>
      <c r="BK49" s="219"/>
      <c r="BL49" s="174"/>
      <c r="BM49" s="176"/>
      <c r="BN49" s="174"/>
      <c r="BO49" s="174"/>
      <c r="BP49" s="174"/>
      <c r="BQ49" s="174"/>
      <c r="BR49" s="174"/>
      <c r="BS49" s="174"/>
      <c r="BT49" s="174"/>
      <c r="BU49" s="174"/>
      <c r="BV49" s="174"/>
      <c r="BW49" s="174"/>
      <c r="BX49" s="174"/>
      <c r="BY49" s="174"/>
      <c r="BZ49" s="174"/>
      <c r="CA49" s="174"/>
      <c r="CB49" s="174"/>
      <c r="CC49" s="174"/>
      <c r="CD49" s="174"/>
      <c r="CE49" s="174"/>
      <c r="CF49" s="174"/>
      <c r="CG49" s="174"/>
      <c r="CH49" s="174"/>
      <c r="CI49" s="174"/>
    </row>
    <row r="50" spans="1:87" ht="17.25" customHeight="1">
      <c r="A50" s="192">
        <f>IF(B50=$AP$1,"",MAX($A$9:A49)+1)</f>
        <v>42</v>
      </c>
      <c r="B50" s="193" t="str">
        <f>TRIM(IF(AT50&lt;&gt;"",INDEX(SV!B:B,AT50,1)&amp;" "&amp;INDEX(SV!C:C,AT50,1),$AP$1))</f>
        <v>Nguyễn Văn Sinh</v>
      </c>
      <c r="C50" s="194" t="str">
        <f>IF(AT50&lt;&gt;"",INDEX(SV!A:A,AT50,1),"")</f>
        <v>65DCCD23506</v>
      </c>
      <c r="D50" s="195">
        <f t="shared" si="5"/>
        <v>0</v>
      </c>
      <c r="E50" s="196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8"/>
      <c r="Q50" s="199"/>
      <c r="R50" s="200"/>
      <c r="S50" s="200"/>
      <c r="T50" s="200"/>
      <c r="U50" s="200"/>
      <c r="V50" s="200"/>
      <c r="W50" s="200"/>
      <c r="X50" s="200"/>
      <c r="Y50" s="200"/>
      <c r="Z50" s="200"/>
      <c r="AA50" s="200"/>
      <c r="AB50" s="200"/>
      <c r="AC50" s="200"/>
      <c r="AD50" s="200"/>
      <c r="AE50" s="200"/>
      <c r="AF50" s="200"/>
      <c r="AG50" s="200"/>
      <c r="AH50" s="200"/>
      <c r="AI50" s="200"/>
      <c r="AJ50" s="200"/>
      <c r="AK50" s="200"/>
      <c r="AL50" s="200"/>
      <c r="AM50" s="201"/>
      <c r="AN50" s="202"/>
      <c r="AO50" s="174"/>
      <c r="AP50" s="193"/>
      <c r="AQ50" s="192"/>
      <c r="AR50" s="192"/>
      <c r="AS50" s="192"/>
      <c r="AT50" s="192">
        <f t="shared" si="4"/>
        <v>2535</v>
      </c>
      <c r="AU50" s="192">
        <v>42</v>
      </c>
      <c r="AV50" s="192"/>
      <c r="AW50" s="174"/>
      <c r="AX50" s="174"/>
      <c r="AY50" s="174"/>
      <c r="AZ50" s="174"/>
      <c r="BA50" s="174"/>
      <c r="BJ50" s="219"/>
      <c r="BK50" s="219"/>
      <c r="BL50" s="174"/>
      <c r="BM50" s="176"/>
      <c r="BN50" s="174"/>
      <c r="BO50" s="174"/>
      <c r="BP50" s="174"/>
      <c r="BQ50" s="174"/>
      <c r="BR50" s="174"/>
      <c r="BS50" s="174"/>
      <c r="BT50" s="174"/>
      <c r="BU50" s="174"/>
      <c r="BV50" s="174"/>
      <c r="BW50" s="174"/>
      <c r="BX50" s="174"/>
      <c r="BY50" s="174"/>
      <c r="BZ50" s="174"/>
      <c r="CA50" s="174"/>
      <c r="CB50" s="174"/>
      <c r="CC50" s="174"/>
      <c r="CD50" s="174"/>
      <c r="CE50" s="174"/>
      <c r="CF50" s="174"/>
      <c r="CG50" s="174"/>
      <c r="CH50" s="174"/>
      <c r="CI50" s="174"/>
    </row>
    <row r="51" spans="1:87" ht="17.25" customHeight="1">
      <c r="A51" s="192">
        <f>IF(B51=$AP$1,"",MAX($A$9:A50)+1)</f>
        <v>43</v>
      </c>
      <c r="B51" s="193" t="str">
        <f>TRIM(IF(AT51&lt;&gt;"",INDEX(SV!B:B,AT51,1)&amp;" "&amp;INDEX(SV!C:C,AT51,1),$AP$1))</f>
        <v>Doãn Hồng Thắng</v>
      </c>
      <c r="C51" s="194" t="str">
        <f>IF(AT51&lt;&gt;"",INDEX(SV!A:A,AT51,1),"")</f>
        <v>65DCCD21678</v>
      </c>
      <c r="D51" s="195">
        <f t="shared" si="5"/>
        <v>0</v>
      </c>
      <c r="E51" s="196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8"/>
      <c r="Q51" s="199"/>
      <c r="R51" s="200"/>
      <c r="S51" s="200"/>
      <c r="T51" s="200"/>
      <c r="U51" s="200"/>
      <c r="V51" s="200"/>
      <c r="W51" s="200"/>
      <c r="X51" s="200"/>
      <c r="Y51" s="200"/>
      <c r="Z51" s="200"/>
      <c r="AA51" s="200"/>
      <c r="AB51" s="200"/>
      <c r="AC51" s="200"/>
      <c r="AD51" s="200"/>
      <c r="AE51" s="200"/>
      <c r="AF51" s="200"/>
      <c r="AG51" s="200"/>
      <c r="AH51" s="200"/>
      <c r="AI51" s="200"/>
      <c r="AJ51" s="200"/>
      <c r="AK51" s="200"/>
      <c r="AL51" s="200"/>
      <c r="AM51" s="201"/>
      <c r="AN51" s="202"/>
      <c r="AO51" s="174"/>
      <c r="AP51" s="193"/>
      <c r="AQ51" s="192"/>
      <c r="AR51" s="192"/>
      <c r="AS51" s="192"/>
      <c r="AT51" s="192">
        <f t="shared" si="4"/>
        <v>2536</v>
      </c>
      <c r="AU51" s="192">
        <v>43</v>
      </c>
      <c r="AV51" s="192"/>
      <c r="AW51" s="174"/>
      <c r="AX51" s="174"/>
      <c r="AY51" s="174"/>
      <c r="AZ51" s="174"/>
      <c r="BA51" s="174"/>
      <c r="BJ51" s="219"/>
      <c r="BK51" s="219"/>
      <c r="BL51" s="174"/>
      <c r="BM51" s="176"/>
      <c r="BN51" s="174"/>
      <c r="BO51" s="174"/>
      <c r="BP51" s="174"/>
      <c r="BQ51" s="174"/>
      <c r="BR51" s="174"/>
      <c r="BS51" s="174"/>
      <c r="BT51" s="174"/>
      <c r="BU51" s="174"/>
      <c r="BV51" s="174"/>
      <c r="BW51" s="174"/>
      <c r="BX51" s="174"/>
      <c r="BY51" s="174"/>
      <c r="BZ51" s="174"/>
      <c r="CA51" s="174"/>
      <c r="CB51" s="174"/>
      <c r="CC51" s="174"/>
      <c r="CD51" s="174"/>
      <c r="CE51" s="174"/>
      <c r="CF51" s="174"/>
      <c r="CG51" s="174"/>
      <c r="CH51" s="174"/>
      <c r="CI51" s="174"/>
    </row>
    <row r="52" spans="1:87" ht="17.25" customHeight="1">
      <c r="A52" s="192">
        <f>IF(B52=$AP$1,"",MAX($A$9:A51)+1)</f>
        <v>44</v>
      </c>
      <c r="B52" s="193" t="str">
        <f>TRIM(IF(AT52&lt;&gt;"",INDEX(SV!B:B,AT52,1)&amp;" "&amp;INDEX(SV!C:C,AT52,1),$AP$1))</f>
        <v>Trần Văn Thắng</v>
      </c>
      <c r="C52" s="194" t="str">
        <f>IF(AT52&lt;&gt;"",INDEX(SV!A:A,AT52,1),"")</f>
        <v>65DCCD23501</v>
      </c>
      <c r="D52" s="195">
        <f t="shared" si="5"/>
        <v>0</v>
      </c>
      <c r="E52" s="196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8"/>
      <c r="Q52" s="199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200"/>
      <c r="AJ52" s="200"/>
      <c r="AK52" s="200"/>
      <c r="AL52" s="200"/>
      <c r="AM52" s="201"/>
      <c r="AN52" s="202"/>
      <c r="AO52" s="174"/>
      <c r="AP52" s="193"/>
      <c r="AQ52" s="192"/>
      <c r="AR52" s="192"/>
      <c r="AS52" s="192"/>
      <c r="AT52" s="192">
        <f t="shared" si="4"/>
        <v>2537</v>
      </c>
      <c r="AU52" s="192">
        <v>44</v>
      </c>
      <c r="AV52" s="192"/>
      <c r="AW52" s="174"/>
      <c r="AX52" s="174"/>
      <c r="AY52" s="174"/>
      <c r="AZ52" s="174"/>
      <c r="BA52" s="174"/>
      <c r="BJ52" s="219"/>
      <c r="BK52" s="219"/>
      <c r="BL52" s="174"/>
      <c r="BM52" s="176"/>
      <c r="BN52" s="174"/>
      <c r="BO52" s="174"/>
      <c r="BP52" s="174"/>
      <c r="BQ52" s="174"/>
      <c r="BR52" s="174"/>
      <c r="BS52" s="174"/>
      <c r="BT52" s="174"/>
      <c r="BU52" s="174"/>
      <c r="BV52" s="174"/>
      <c r="BW52" s="174"/>
      <c r="BX52" s="174"/>
      <c r="BY52" s="174"/>
      <c r="BZ52" s="174"/>
      <c r="CA52" s="174"/>
      <c r="CB52" s="174"/>
      <c r="CC52" s="174"/>
      <c r="CD52" s="174"/>
      <c r="CE52" s="174"/>
      <c r="CF52" s="174"/>
      <c r="CG52" s="174"/>
      <c r="CH52" s="174"/>
      <c r="CI52" s="174"/>
    </row>
    <row r="53" spans="1:87" ht="17.25" customHeight="1">
      <c r="A53" s="192">
        <f>IF(B53=$AP$1,"",MAX($A$9:A52)+1)</f>
        <v>45</v>
      </c>
      <c r="B53" s="193" t="str">
        <f>TRIM(IF(AT53&lt;&gt;"",INDEX(SV!B:B,AT53,1)&amp;" "&amp;INDEX(SV!C:C,AT53,1),$AP$1))</f>
        <v>Đoàn Văn Thủy</v>
      </c>
      <c r="C53" s="194" t="str">
        <f>IF(AT53&lt;&gt;"",INDEX(SV!A:A,AT53,1),"")</f>
        <v>65DCCD20550</v>
      </c>
      <c r="D53" s="195">
        <f t="shared" si="5"/>
        <v>0</v>
      </c>
      <c r="E53" s="196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8"/>
      <c r="Q53" s="199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0"/>
      <c r="AF53" s="200"/>
      <c r="AG53" s="200"/>
      <c r="AH53" s="200"/>
      <c r="AI53" s="200"/>
      <c r="AJ53" s="200"/>
      <c r="AK53" s="200"/>
      <c r="AL53" s="200"/>
      <c r="AM53" s="201"/>
      <c r="AN53" s="202"/>
      <c r="AO53" s="174"/>
      <c r="AP53" s="193"/>
      <c r="AQ53" s="192"/>
      <c r="AR53" s="192"/>
      <c r="AS53" s="192"/>
      <c r="AT53" s="192">
        <f t="shared" si="4"/>
        <v>2538</v>
      </c>
      <c r="AU53" s="192">
        <v>45</v>
      </c>
      <c r="AV53" s="192"/>
      <c r="AW53" s="174"/>
      <c r="AX53" s="174"/>
      <c r="AY53" s="174"/>
      <c r="AZ53" s="174"/>
      <c r="BA53" s="174"/>
      <c r="BJ53" s="219"/>
      <c r="BK53" s="219"/>
      <c r="BL53" s="174"/>
      <c r="BM53" s="176"/>
      <c r="BN53" s="174"/>
      <c r="BO53" s="174"/>
      <c r="BP53" s="174"/>
      <c r="BQ53" s="174"/>
      <c r="BR53" s="174"/>
      <c r="BS53" s="174"/>
      <c r="BT53" s="174"/>
      <c r="BU53" s="174"/>
      <c r="BV53" s="174"/>
      <c r="BW53" s="174"/>
      <c r="BX53" s="174"/>
      <c r="BY53" s="174"/>
      <c r="BZ53" s="174"/>
      <c r="CA53" s="174"/>
      <c r="CB53" s="174"/>
      <c r="CC53" s="174"/>
      <c r="CD53" s="174"/>
      <c r="CE53" s="174"/>
      <c r="CF53" s="174"/>
      <c r="CG53" s="174"/>
      <c r="CH53" s="174"/>
      <c r="CI53" s="174"/>
    </row>
    <row r="54" spans="1:87" ht="17.25" customHeight="1">
      <c r="A54" s="192">
        <f>IF(B54=$AP$1,"",MAX($A$9:A53)+1)</f>
        <v>46</v>
      </c>
      <c r="B54" s="193" t="str">
        <f>TRIM(IF(AT54&lt;&gt;"",INDEX(SV!B:B,AT54,1)&amp;" "&amp;INDEX(SV!C:C,AT54,1),$AP$1))</f>
        <v>Trần Xuân Tiệp</v>
      </c>
      <c r="C54" s="194" t="str">
        <f>IF(AT54&lt;&gt;"",INDEX(SV!A:A,AT54,1),"")</f>
        <v>65DCCD20480</v>
      </c>
      <c r="D54" s="195">
        <f t="shared" si="5"/>
        <v>0</v>
      </c>
      <c r="E54" s="196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8"/>
      <c r="Q54" s="199"/>
      <c r="R54" s="200"/>
      <c r="S54" s="200"/>
      <c r="T54" s="200"/>
      <c r="U54" s="200"/>
      <c r="V54" s="200"/>
      <c r="W54" s="200"/>
      <c r="X54" s="200"/>
      <c r="Y54" s="200"/>
      <c r="Z54" s="200"/>
      <c r="AA54" s="200"/>
      <c r="AB54" s="200"/>
      <c r="AC54" s="200"/>
      <c r="AD54" s="200"/>
      <c r="AE54" s="200"/>
      <c r="AF54" s="200"/>
      <c r="AG54" s="200"/>
      <c r="AH54" s="200"/>
      <c r="AI54" s="200"/>
      <c r="AJ54" s="200"/>
      <c r="AK54" s="200"/>
      <c r="AL54" s="200"/>
      <c r="AM54" s="201"/>
      <c r="AN54" s="202"/>
      <c r="AO54" s="174"/>
      <c r="AP54" s="193"/>
      <c r="AQ54" s="192"/>
      <c r="AR54" s="192"/>
      <c r="AS54" s="192"/>
      <c r="AT54" s="192">
        <f t="shared" si="4"/>
        <v>2539</v>
      </c>
      <c r="AU54" s="192">
        <v>46</v>
      </c>
      <c r="AV54" s="192"/>
      <c r="AW54" s="174"/>
      <c r="AX54" s="174"/>
      <c r="AY54" s="174"/>
      <c r="AZ54" s="174"/>
      <c r="BA54" s="174"/>
      <c r="BJ54" s="219"/>
      <c r="BK54" s="219"/>
      <c r="BL54" s="174"/>
      <c r="BM54" s="176"/>
      <c r="BN54" s="174"/>
      <c r="BO54" s="174"/>
      <c r="BP54" s="174"/>
      <c r="BQ54" s="174"/>
      <c r="BR54" s="174"/>
      <c r="BS54" s="174"/>
      <c r="BT54" s="174"/>
      <c r="BU54" s="174"/>
      <c r="BV54" s="174"/>
      <c r="BW54" s="174"/>
      <c r="BX54" s="174"/>
      <c r="BY54" s="174"/>
      <c r="BZ54" s="174"/>
      <c r="CA54" s="174"/>
      <c r="CB54" s="174"/>
      <c r="CC54" s="174"/>
      <c r="CD54" s="174"/>
      <c r="CE54" s="174"/>
      <c r="CF54" s="174"/>
      <c r="CG54" s="174"/>
      <c r="CH54" s="174"/>
      <c r="CI54" s="174"/>
    </row>
    <row r="55" spans="1:87" ht="17.25" customHeight="1">
      <c r="A55" s="192">
        <f>IF(B55=$AP$1,"",MAX($A$9:A54)+1)</f>
        <v>47</v>
      </c>
      <c r="B55" s="193" t="str">
        <f>TRIM(IF(AT55&lt;&gt;"",INDEX(SV!B:B,AT55,1)&amp;" "&amp;INDEX(SV!C:C,AT55,1),$AP$1))</f>
        <v>Lê Văn Triệu</v>
      </c>
      <c r="C55" s="194" t="str">
        <f>IF(AT55&lt;&gt;"",INDEX(SV!A:A,AT55,1),"")</f>
        <v>65DCCD20441</v>
      </c>
      <c r="D55" s="195">
        <f t="shared" si="5"/>
        <v>0</v>
      </c>
      <c r="E55" s="196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8"/>
      <c r="Q55" s="199"/>
      <c r="R55" s="200"/>
      <c r="S55" s="200"/>
      <c r="T55" s="200"/>
      <c r="U55" s="200"/>
      <c r="V55" s="200"/>
      <c r="W55" s="200"/>
      <c r="X55" s="200"/>
      <c r="Y55" s="200"/>
      <c r="Z55" s="200"/>
      <c r="AA55" s="200"/>
      <c r="AB55" s="200"/>
      <c r="AC55" s="200"/>
      <c r="AD55" s="200"/>
      <c r="AE55" s="200"/>
      <c r="AF55" s="200"/>
      <c r="AG55" s="200"/>
      <c r="AH55" s="200"/>
      <c r="AI55" s="200"/>
      <c r="AJ55" s="200"/>
      <c r="AK55" s="200"/>
      <c r="AL55" s="200"/>
      <c r="AM55" s="201"/>
      <c r="AN55" s="202"/>
      <c r="AO55" s="174"/>
      <c r="AP55" s="193"/>
      <c r="AQ55" s="192"/>
      <c r="AR55" s="192"/>
      <c r="AS55" s="192"/>
      <c r="AT55" s="192">
        <f t="shared" si="4"/>
        <v>2540</v>
      </c>
      <c r="AU55" s="192">
        <v>47</v>
      </c>
      <c r="AV55" s="192"/>
      <c r="AW55" s="174"/>
      <c r="AX55" s="174"/>
      <c r="AY55" s="174"/>
      <c r="AZ55" s="174"/>
      <c r="BA55" s="174"/>
      <c r="BJ55" s="219"/>
      <c r="BK55" s="219"/>
      <c r="BL55" s="174"/>
      <c r="BM55" s="176"/>
      <c r="BN55" s="174"/>
      <c r="BO55" s="174"/>
      <c r="BP55" s="174"/>
      <c r="BQ55" s="174"/>
      <c r="BR55" s="174"/>
      <c r="BS55" s="174"/>
      <c r="BT55" s="174"/>
      <c r="BU55" s="174"/>
      <c r="BV55" s="174"/>
      <c r="BW55" s="174"/>
      <c r="BX55" s="174"/>
      <c r="BY55" s="174"/>
      <c r="BZ55" s="174"/>
      <c r="CA55" s="174"/>
      <c r="CB55" s="174"/>
      <c r="CC55" s="174"/>
      <c r="CD55" s="174"/>
      <c r="CE55" s="174"/>
      <c r="CF55" s="174"/>
      <c r="CG55" s="174"/>
      <c r="CH55" s="174"/>
      <c r="CI55" s="174"/>
    </row>
    <row r="56" spans="1:87" ht="17.25" customHeight="1">
      <c r="A56" s="192">
        <f>IF(B56=$AP$1,"",MAX($A$9:A55)+1)</f>
        <v>48</v>
      </c>
      <c r="B56" s="193" t="str">
        <f>TRIM(IF(AT56&lt;&gt;"",INDEX(SV!B:B,AT56,1)&amp;" "&amp;INDEX(SV!C:C,AT56,1),$AP$1))</f>
        <v>Vũ Mạnh Trọng</v>
      </c>
      <c r="C56" s="194" t="str">
        <f>IF(AT56&lt;&gt;"",INDEX(SV!A:A,AT56,1),"")</f>
        <v>65DCCD21688</v>
      </c>
      <c r="D56" s="195">
        <f t="shared" si="5"/>
        <v>0</v>
      </c>
      <c r="E56" s="196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8"/>
      <c r="Q56" s="199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0"/>
      <c r="AE56" s="200"/>
      <c r="AF56" s="200"/>
      <c r="AG56" s="200"/>
      <c r="AH56" s="200"/>
      <c r="AI56" s="200"/>
      <c r="AJ56" s="200"/>
      <c r="AK56" s="200"/>
      <c r="AL56" s="200"/>
      <c r="AM56" s="201"/>
      <c r="AN56" s="202"/>
      <c r="AO56" s="174"/>
      <c r="AP56" s="193"/>
      <c r="AQ56" s="192"/>
      <c r="AR56" s="192"/>
      <c r="AS56" s="192"/>
      <c r="AT56" s="192">
        <f t="shared" si="4"/>
        <v>2541</v>
      </c>
      <c r="AU56" s="192">
        <v>48</v>
      </c>
      <c r="AV56" s="192"/>
      <c r="AW56" s="174"/>
      <c r="AX56" s="174"/>
      <c r="AY56" s="174"/>
      <c r="AZ56" s="174"/>
      <c r="BA56" s="174"/>
      <c r="BJ56" s="219"/>
      <c r="BK56" s="219"/>
      <c r="BL56" s="174"/>
      <c r="BM56" s="176"/>
      <c r="BN56" s="174"/>
      <c r="BO56" s="174"/>
      <c r="BP56" s="174"/>
      <c r="BQ56" s="174"/>
      <c r="BR56" s="174"/>
      <c r="BS56" s="174"/>
      <c r="BT56" s="174"/>
      <c r="BU56" s="174"/>
      <c r="BV56" s="174"/>
      <c r="BW56" s="174"/>
      <c r="BX56" s="174"/>
      <c r="BY56" s="174"/>
      <c r="BZ56" s="174"/>
      <c r="CA56" s="174"/>
      <c r="CB56" s="174"/>
      <c r="CC56" s="174"/>
      <c r="CD56" s="174"/>
      <c r="CE56" s="174"/>
      <c r="CF56" s="174"/>
      <c r="CG56" s="174"/>
      <c r="CH56" s="174"/>
      <c r="CI56" s="174"/>
    </row>
    <row r="57" spans="1:87" ht="17.25" customHeight="1">
      <c r="A57" s="192">
        <f>IF(B57=$AP$1,"",MAX($A$9:A56)+1)</f>
        <v>49</v>
      </c>
      <c r="B57" s="193" t="str">
        <f>TRIM(IF(AT57&lt;&gt;"",INDEX(SV!B:B,AT57,1)&amp;" "&amp;INDEX(SV!C:C,AT57,1),$AP$1))</f>
        <v>Nguyễn Quang Trung</v>
      </c>
      <c r="C57" s="194" t="str">
        <f>IF(AT57&lt;&gt;"",INDEX(SV!A:A,AT57,1),"")</f>
        <v>65DCCD20473</v>
      </c>
      <c r="D57" s="195">
        <f t="shared" si="5"/>
        <v>0</v>
      </c>
      <c r="E57" s="196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8"/>
      <c r="Q57" s="199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0"/>
      <c r="AE57" s="200"/>
      <c r="AF57" s="200"/>
      <c r="AG57" s="200"/>
      <c r="AH57" s="200"/>
      <c r="AI57" s="200"/>
      <c r="AJ57" s="200"/>
      <c r="AK57" s="200"/>
      <c r="AL57" s="200"/>
      <c r="AM57" s="201"/>
      <c r="AN57" s="202"/>
      <c r="AO57" s="174"/>
      <c r="AP57" s="193"/>
      <c r="AQ57" s="192"/>
      <c r="AR57" s="192"/>
      <c r="AS57" s="192"/>
      <c r="AT57" s="192">
        <f t="shared" si="4"/>
        <v>2542</v>
      </c>
      <c r="AU57" s="192">
        <v>49</v>
      </c>
      <c r="AV57" s="192"/>
      <c r="AW57" s="174"/>
      <c r="AX57" s="174"/>
      <c r="AY57" s="174"/>
      <c r="AZ57" s="174"/>
      <c r="BA57" s="174"/>
      <c r="BJ57" s="219"/>
      <c r="BK57" s="219"/>
      <c r="BL57" s="174"/>
      <c r="BM57" s="176"/>
      <c r="BN57" s="174"/>
      <c r="BO57" s="174"/>
      <c r="BP57" s="174"/>
      <c r="BQ57" s="174"/>
      <c r="BR57" s="174"/>
      <c r="BS57" s="174"/>
      <c r="BT57" s="174"/>
      <c r="BU57" s="174"/>
      <c r="BV57" s="174"/>
      <c r="BW57" s="174"/>
      <c r="BX57" s="174"/>
      <c r="BY57" s="174"/>
      <c r="BZ57" s="174"/>
      <c r="CA57" s="174"/>
      <c r="CB57" s="174"/>
      <c r="CC57" s="174"/>
      <c r="CD57" s="174"/>
      <c r="CE57" s="174"/>
      <c r="CF57" s="174"/>
      <c r="CG57" s="174"/>
      <c r="CH57" s="174"/>
      <c r="CI57" s="174"/>
    </row>
    <row r="58" spans="1:87" ht="17.25" customHeight="1">
      <c r="A58" s="192">
        <f>IF(B58=$AP$1,"",MAX($A$9:A57)+1)</f>
        <v>50</v>
      </c>
      <c r="B58" s="193" t="str">
        <f>TRIM(IF(AT58&lt;&gt;"",INDEX(SV!B:B,AT58,1)&amp;" "&amp;INDEX(SV!C:C,AT58,1),$AP$1))</f>
        <v>Dương Minh Tuấn</v>
      </c>
      <c r="C58" s="194" t="str">
        <f>IF(AT58&lt;&gt;"",INDEX(SV!A:A,AT58,1),"")</f>
        <v>65DCCD22023</v>
      </c>
      <c r="D58" s="195">
        <f t="shared" si="5"/>
        <v>0</v>
      </c>
      <c r="E58" s="196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8"/>
      <c r="Q58" s="199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0"/>
      <c r="AE58" s="200"/>
      <c r="AF58" s="200"/>
      <c r="AG58" s="200"/>
      <c r="AH58" s="200"/>
      <c r="AI58" s="200"/>
      <c r="AJ58" s="200"/>
      <c r="AK58" s="200"/>
      <c r="AL58" s="200"/>
      <c r="AM58" s="201"/>
      <c r="AN58" s="202"/>
      <c r="AO58" s="174"/>
      <c r="AP58" s="193"/>
      <c r="AQ58" s="192"/>
      <c r="AR58" s="192"/>
      <c r="AS58" s="192"/>
      <c r="AT58" s="192">
        <f t="shared" si="4"/>
        <v>2543</v>
      </c>
      <c r="AU58" s="192">
        <v>50</v>
      </c>
      <c r="AV58" s="192"/>
      <c r="AW58" s="174"/>
      <c r="AX58" s="174"/>
      <c r="AY58" s="174"/>
      <c r="AZ58" s="174"/>
      <c r="BA58" s="174"/>
      <c r="BJ58" s="219"/>
      <c r="BK58" s="219"/>
      <c r="BL58" s="174"/>
      <c r="BM58" s="176"/>
      <c r="BN58" s="174"/>
      <c r="BO58" s="174"/>
      <c r="BP58" s="174"/>
      <c r="BQ58" s="174"/>
      <c r="BR58" s="174"/>
      <c r="BS58" s="174"/>
      <c r="BT58" s="174"/>
      <c r="BU58" s="174"/>
      <c r="BV58" s="174"/>
      <c r="BW58" s="174"/>
      <c r="BX58" s="174"/>
      <c r="BY58" s="174"/>
      <c r="BZ58" s="174"/>
      <c r="CA58" s="174"/>
      <c r="CB58" s="174"/>
      <c r="CC58" s="174"/>
      <c r="CD58" s="174"/>
      <c r="CE58" s="174"/>
      <c r="CF58" s="174"/>
      <c r="CG58" s="174"/>
      <c r="CH58" s="174"/>
      <c r="CI58" s="174"/>
    </row>
    <row r="59" spans="1:87" ht="17.25" customHeight="1">
      <c r="A59" s="192">
        <f>IF(B59=$AP$1,"",MAX($A$9:A58)+1)</f>
        <v>51</v>
      </c>
      <c r="B59" s="193" t="str">
        <f>TRIM(IF(AT59&lt;&gt;"",INDEX(SV!B:B,AT59,1)&amp;" "&amp;INDEX(SV!C:C,AT59,1),$AP$1))</f>
        <v>Lê Anh Tuấn</v>
      </c>
      <c r="C59" s="194" t="str">
        <f>IF(AT59&lt;&gt;"",INDEX(SV!A:A,AT59,1),"")</f>
        <v>65DCCD20442</v>
      </c>
      <c r="D59" s="195">
        <f t="shared" si="5"/>
        <v>0</v>
      </c>
      <c r="E59" s="196"/>
      <c r="F59" s="197"/>
      <c r="G59" s="197"/>
      <c r="H59" s="197"/>
      <c r="I59" s="197"/>
      <c r="J59" s="197"/>
      <c r="K59" s="197"/>
      <c r="L59" s="197"/>
      <c r="M59" s="197"/>
      <c r="N59" s="197"/>
      <c r="O59" s="197"/>
      <c r="P59" s="198"/>
      <c r="Q59" s="199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0"/>
      <c r="AE59" s="200"/>
      <c r="AF59" s="200"/>
      <c r="AG59" s="200"/>
      <c r="AH59" s="200"/>
      <c r="AI59" s="200"/>
      <c r="AJ59" s="200"/>
      <c r="AK59" s="200"/>
      <c r="AL59" s="200"/>
      <c r="AM59" s="201"/>
      <c r="AN59" s="202"/>
      <c r="AO59" s="174"/>
      <c r="AP59" s="193"/>
      <c r="AQ59" s="192"/>
      <c r="AR59" s="192"/>
      <c r="AS59" s="192"/>
      <c r="AT59" s="192">
        <f t="shared" si="4"/>
        <v>2544</v>
      </c>
      <c r="AU59" s="192">
        <v>51</v>
      </c>
      <c r="AV59" s="192"/>
      <c r="AW59" s="174"/>
      <c r="AX59" s="174"/>
      <c r="AY59" s="174"/>
      <c r="AZ59" s="174"/>
      <c r="BA59" s="174"/>
      <c r="BK59" s="174"/>
      <c r="BL59" s="174"/>
      <c r="BM59" s="176"/>
      <c r="BN59" s="174"/>
      <c r="BO59" s="174"/>
      <c r="BP59" s="174"/>
      <c r="BQ59" s="174"/>
      <c r="BR59" s="174"/>
      <c r="BS59" s="174"/>
      <c r="BT59" s="174"/>
      <c r="BU59" s="174"/>
      <c r="BV59" s="174"/>
      <c r="BW59" s="174"/>
      <c r="BX59" s="174"/>
      <c r="BY59" s="174"/>
      <c r="BZ59" s="174"/>
      <c r="CA59" s="174"/>
      <c r="CB59" s="174"/>
      <c r="CC59" s="174"/>
      <c r="CD59" s="174"/>
      <c r="CE59" s="174"/>
      <c r="CF59" s="174"/>
      <c r="CG59" s="174"/>
      <c r="CH59" s="174"/>
      <c r="CI59" s="174"/>
    </row>
    <row r="60" spans="1:87" ht="17.25" customHeight="1">
      <c r="A60" s="192">
        <f>IF(B60=$AP$1,"",MAX($A$9:A59)+1)</f>
        <v>52</v>
      </c>
      <c r="B60" s="193" t="str">
        <f>TRIM(IF(AT60&lt;&gt;"",INDEX(SV!B:B,AT60,1)&amp;" "&amp;INDEX(SV!C:C,AT60,1),$AP$1))</f>
        <v>Hoàng Văn Tùng</v>
      </c>
      <c r="C60" s="194" t="str">
        <f>IF(AT60&lt;&gt;"",INDEX(SV!A:A,AT60,1),"")</f>
        <v>65DCCD20499</v>
      </c>
      <c r="D60" s="195">
        <f t="shared" si="5"/>
        <v>0</v>
      </c>
      <c r="E60" s="196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199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0"/>
      <c r="AE60" s="200"/>
      <c r="AF60" s="200"/>
      <c r="AG60" s="200"/>
      <c r="AH60" s="200"/>
      <c r="AI60" s="200"/>
      <c r="AJ60" s="200"/>
      <c r="AK60" s="200"/>
      <c r="AL60" s="200"/>
      <c r="AM60" s="201"/>
      <c r="AN60" s="202"/>
      <c r="AO60" s="174"/>
      <c r="AP60" s="193"/>
      <c r="AQ60" s="192"/>
      <c r="AR60" s="192"/>
      <c r="AS60" s="192"/>
      <c r="AT60" s="192">
        <f t="shared" si="4"/>
        <v>2545</v>
      </c>
      <c r="AU60" s="192">
        <v>52</v>
      </c>
      <c r="AV60" s="192"/>
      <c r="AW60" s="174"/>
      <c r="AX60" s="174"/>
      <c r="AY60" s="174"/>
      <c r="AZ60" s="174"/>
      <c r="BA60" s="174"/>
      <c r="BK60" s="174"/>
      <c r="BL60" s="174"/>
      <c r="BM60" s="176"/>
      <c r="BN60" s="174"/>
      <c r="BO60" s="174"/>
      <c r="BP60" s="174"/>
      <c r="BQ60" s="174"/>
      <c r="BR60" s="174"/>
      <c r="BS60" s="174"/>
      <c r="BT60" s="174"/>
      <c r="BU60" s="174"/>
      <c r="BV60" s="174"/>
      <c r="BW60" s="174"/>
      <c r="BX60" s="174"/>
      <c r="BY60" s="174"/>
      <c r="BZ60" s="174"/>
      <c r="CA60" s="174"/>
      <c r="CB60" s="174"/>
      <c r="CC60" s="174"/>
      <c r="CD60" s="174"/>
      <c r="CE60" s="174"/>
      <c r="CF60" s="174"/>
      <c r="CG60" s="174"/>
      <c r="CH60" s="174"/>
      <c r="CI60" s="174"/>
    </row>
    <row r="61" spans="1:87" ht="17.25" customHeight="1">
      <c r="A61" s="192">
        <f>IF(B61=$AP$1,"",MAX($A$9:A60)+1)</f>
        <v>53</v>
      </c>
      <c r="B61" s="193" t="str">
        <f>TRIM(IF(AT61&lt;&gt;"",INDEX(SV!B:B,AT61,1)&amp;" "&amp;INDEX(SV!C:C,AT61,1),$AP$1))</f>
        <v>Nguyễn Thanh Tùng</v>
      </c>
      <c r="C61" s="194" t="str">
        <f>IF(AT61&lt;&gt;"",INDEX(SV!A:A,AT61,1),"")</f>
        <v>65DCCD20486</v>
      </c>
      <c r="D61" s="195">
        <f t="shared" si="5"/>
        <v>0</v>
      </c>
      <c r="E61" s="196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8"/>
      <c r="Q61" s="199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0"/>
      <c r="AE61" s="200"/>
      <c r="AF61" s="200"/>
      <c r="AG61" s="200"/>
      <c r="AH61" s="200"/>
      <c r="AI61" s="200"/>
      <c r="AJ61" s="200"/>
      <c r="AK61" s="200"/>
      <c r="AL61" s="200"/>
      <c r="AM61" s="201"/>
      <c r="AN61" s="202"/>
      <c r="AO61" s="174"/>
      <c r="AP61" s="193"/>
      <c r="AQ61" s="192"/>
      <c r="AR61" s="192"/>
      <c r="AS61" s="192"/>
      <c r="AT61" s="192">
        <f t="shared" si="4"/>
        <v>2546</v>
      </c>
      <c r="AU61" s="192">
        <v>53</v>
      </c>
      <c r="AV61" s="192"/>
      <c r="AW61" s="174"/>
      <c r="AX61" s="174"/>
      <c r="AY61" s="174"/>
      <c r="AZ61" s="174"/>
      <c r="BA61" s="174"/>
      <c r="BK61" s="174"/>
      <c r="BL61" s="174"/>
      <c r="BM61" s="176"/>
      <c r="BN61" s="174"/>
      <c r="BO61" s="174"/>
      <c r="BP61" s="174"/>
      <c r="BQ61" s="174"/>
      <c r="BR61" s="174"/>
      <c r="BS61" s="174"/>
      <c r="BT61" s="174"/>
      <c r="BU61" s="174"/>
      <c r="BV61" s="174"/>
      <c r="BW61" s="174"/>
      <c r="BX61" s="174"/>
      <c r="BY61" s="174"/>
      <c r="BZ61" s="174"/>
      <c r="CA61" s="174"/>
      <c r="CB61" s="174"/>
      <c r="CC61" s="174"/>
      <c r="CD61" s="174"/>
      <c r="CE61" s="174"/>
      <c r="CF61" s="174"/>
      <c r="CG61" s="174"/>
      <c r="CH61" s="174"/>
      <c r="CI61" s="174"/>
    </row>
    <row r="62" spans="1:87" ht="17.25" customHeight="1">
      <c r="A62" s="192">
        <f>IF(B62=$AP$1,"",MAX($A$9:A61)+1)</f>
        <v>54</v>
      </c>
      <c r="B62" s="193" t="str">
        <f>TRIM(IF(AT62&lt;&gt;"",INDEX(SV!B:B,AT62,1)&amp;" "&amp;INDEX(SV!C:C,AT62,1),$AP$1))</f>
        <v>Trần Văn Tuyển</v>
      </c>
      <c r="C62" s="194" t="str">
        <f>IF(AT62&lt;&gt;"",INDEX(SV!A:A,AT62,1),"")</f>
        <v>65DCCD20436</v>
      </c>
      <c r="D62" s="195">
        <f t="shared" si="5"/>
        <v>0</v>
      </c>
      <c r="E62" s="196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8"/>
      <c r="Q62" s="199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0"/>
      <c r="AE62" s="200"/>
      <c r="AF62" s="200"/>
      <c r="AG62" s="200"/>
      <c r="AH62" s="200"/>
      <c r="AI62" s="200"/>
      <c r="AJ62" s="200"/>
      <c r="AK62" s="200"/>
      <c r="AL62" s="200"/>
      <c r="AM62" s="201"/>
      <c r="AN62" s="202"/>
      <c r="AO62" s="174"/>
      <c r="AP62" s="193"/>
      <c r="AQ62" s="192"/>
      <c r="AR62" s="192"/>
      <c r="AS62" s="192"/>
      <c r="AT62" s="192">
        <f t="shared" si="4"/>
        <v>2547</v>
      </c>
      <c r="AU62" s="192">
        <v>54</v>
      </c>
      <c r="AV62" s="192"/>
      <c r="AW62" s="174"/>
      <c r="AX62" s="174"/>
      <c r="AY62" s="174"/>
      <c r="AZ62" s="174"/>
      <c r="BA62" s="174"/>
      <c r="BK62" s="174"/>
      <c r="BL62" s="174"/>
      <c r="BM62" s="176"/>
      <c r="BN62" s="174"/>
      <c r="BO62" s="174"/>
      <c r="BP62" s="174"/>
      <c r="BQ62" s="174"/>
      <c r="BR62" s="174"/>
      <c r="BS62" s="174"/>
      <c r="BT62" s="174"/>
      <c r="BU62" s="174"/>
      <c r="BV62" s="174"/>
      <c r="BW62" s="174"/>
      <c r="BX62" s="174"/>
      <c r="BY62" s="174"/>
      <c r="BZ62" s="174"/>
      <c r="CA62" s="174"/>
      <c r="CB62" s="174"/>
      <c r="CC62" s="174"/>
      <c r="CD62" s="174"/>
      <c r="CE62" s="174"/>
      <c r="CF62" s="174"/>
      <c r="CG62" s="174"/>
      <c r="CH62" s="174"/>
      <c r="CI62" s="174"/>
    </row>
    <row r="63" spans="1:87" ht="17.25" customHeight="1">
      <c r="A63" s="192">
        <f>IF(B63=$AP$1,"",MAX($A$9:A62)+1)</f>
        <v>55</v>
      </c>
      <c r="B63" s="193" t="str">
        <f>TRIM(IF(AT63&lt;&gt;"",INDEX(SV!B:B,AT63,1)&amp;" "&amp;INDEX(SV!C:C,AT63,1),$AP$1))</f>
        <v>Nguyễn Hoàng Tư</v>
      </c>
      <c r="C63" s="194" t="str">
        <f>IF(AT63&lt;&gt;"",INDEX(SV!A:A,AT63,1),"")</f>
        <v>65DCCD23942</v>
      </c>
      <c r="D63" s="195">
        <f t="shared" si="5"/>
        <v>0</v>
      </c>
      <c r="E63" s="196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8"/>
      <c r="Q63" s="199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0"/>
      <c r="AE63" s="200"/>
      <c r="AF63" s="200"/>
      <c r="AG63" s="200"/>
      <c r="AH63" s="200"/>
      <c r="AI63" s="200"/>
      <c r="AJ63" s="200"/>
      <c r="AK63" s="200"/>
      <c r="AL63" s="200"/>
      <c r="AM63" s="201"/>
      <c r="AN63" s="202"/>
      <c r="AO63" s="174"/>
      <c r="AP63" s="193"/>
      <c r="AQ63" s="192"/>
      <c r="AR63" s="192"/>
      <c r="AS63" s="192"/>
      <c r="AT63" s="192">
        <f t="shared" si="4"/>
        <v>2548</v>
      </c>
      <c r="AU63" s="192">
        <v>55</v>
      </c>
      <c r="AV63" s="192"/>
      <c r="AW63" s="174"/>
      <c r="AX63" s="174"/>
      <c r="AY63" s="174"/>
      <c r="AZ63" s="174"/>
      <c r="BA63" s="174"/>
      <c r="BK63" s="174"/>
      <c r="BL63" s="174"/>
      <c r="BM63" s="176"/>
      <c r="BN63" s="174"/>
      <c r="BO63" s="174"/>
      <c r="BP63" s="174"/>
      <c r="BQ63" s="174"/>
      <c r="BR63" s="174"/>
      <c r="BS63" s="174"/>
      <c r="BT63" s="174"/>
      <c r="BU63" s="174"/>
      <c r="BV63" s="174"/>
      <c r="BW63" s="174"/>
      <c r="BX63" s="174"/>
      <c r="BY63" s="174"/>
      <c r="BZ63" s="174"/>
      <c r="CA63" s="174"/>
      <c r="CB63" s="174"/>
      <c r="CC63" s="174"/>
      <c r="CD63" s="174"/>
      <c r="CE63" s="174"/>
      <c r="CF63" s="174"/>
      <c r="CG63" s="174"/>
      <c r="CH63" s="174"/>
      <c r="CI63" s="174"/>
    </row>
    <row r="64" spans="1:87" ht="17.25" customHeight="1">
      <c r="A64" s="192">
        <f>IF(B64=$AP$1,"",MAX($A$9:A63)+1)</f>
        <v>56</v>
      </c>
      <c r="B64" s="193" t="str">
        <f>TRIM(IF(AT64&lt;&gt;"",INDEX(SV!B:B,AT64,1)&amp;" "&amp;INDEX(SV!C:C,AT64,1),$AP$1))</f>
        <v>Mai Văn Vương</v>
      </c>
      <c r="C64" s="194" t="str">
        <f>IF(AT64&lt;&gt;"",INDEX(SV!A:A,AT64,1),"")</f>
        <v>65DCCD22019</v>
      </c>
      <c r="D64" s="195">
        <f t="shared" si="5"/>
        <v>0</v>
      </c>
      <c r="E64" s="196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8"/>
      <c r="Q64" s="199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0"/>
      <c r="AE64" s="200"/>
      <c r="AF64" s="200"/>
      <c r="AG64" s="200"/>
      <c r="AH64" s="200"/>
      <c r="AI64" s="200"/>
      <c r="AJ64" s="200"/>
      <c r="AK64" s="200"/>
      <c r="AL64" s="200"/>
      <c r="AM64" s="201"/>
      <c r="AN64" s="202"/>
      <c r="AO64" s="174"/>
      <c r="AP64" s="193"/>
      <c r="AQ64" s="192"/>
      <c r="AR64" s="192"/>
      <c r="AS64" s="192"/>
      <c r="AT64" s="192">
        <f t="shared" si="4"/>
        <v>2549</v>
      </c>
      <c r="AU64" s="192">
        <v>56</v>
      </c>
      <c r="AV64" s="192"/>
      <c r="AW64" s="174"/>
      <c r="AX64" s="174"/>
      <c r="AY64" s="174"/>
      <c r="AZ64" s="174"/>
      <c r="BA64" s="174"/>
      <c r="BK64" s="174"/>
      <c r="BL64" s="174"/>
      <c r="BM64" s="176"/>
      <c r="BN64" s="174"/>
      <c r="BO64" s="174"/>
      <c r="BP64" s="174"/>
      <c r="BQ64" s="174"/>
      <c r="BR64" s="174"/>
      <c r="BS64" s="174"/>
      <c r="BT64" s="174"/>
      <c r="BU64" s="174"/>
      <c r="BV64" s="174"/>
      <c r="BW64" s="174"/>
      <c r="BX64" s="174"/>
      <c r="BY64" s="174"/>
      <c r="BZ64" s="174"/>
      <c r="CA64" s="174"/>
      <c r="CB64" s="174"/>
      <c r="CC64" s="174"/>
      <c r="CD64" s="174"/>
      <c r="CE64" s="174"/>
      <c r="CF64" s="174"/>
      <c r="CG64" s="174"/>
      <c r="CH64" s="174"/>
      <c r="CI64" s="174"/>
    </row>
    <row r="65" spans="1:87" ht="17.25" customHeight="1">
      <c r="A65" s="192" t="str">
        <f>IF(B65=$AP$1,"",MAX($A$9:A64)+1)</f>
        <v/>
      </c>
      <c r="B65" s="193" t="str">
        <f>TRIM(IF(AT65&lt;&gt;"",INDEX(SV!B:B,AT65,1)&amp;" "&amp;INDEX(SV!C:C,AT65,1),$AP$1))</f>
        <v>!</v>
      </c>
      <c r="C65" s="194" t="str">
        <f>IF(AT65&lt;&gt;"",INDEX(SV!A:A,AT65,1),"")</f>
        <v/>
      </c>
      <c r="D65" s="195" t="str">
        <f t="shared" si="5"/>
        <v/>
      </c>
      <c r="E65" s="196"/>
      <c r="F65" s="197"/>
      <c r="G65" s="197"/>
      <c r="H65" s="197"/>
      <c r="I65" s="197"/>
      <c r="J65" s="197"/>
      <c r="K65" s="197"/>
      <c r="L65" s="197"/>
      <c r="M65" s="197"/>
      <c r="N65" s="197"/>
      <c r="O65" s="197"/>
      <c r="P65" s="198"/>
      <c r="Q65" s="199"/>
      <c r="R65" s="200"/>
      <c r="S65" s="200"/>
      <c r="T65" s="200"/>
      <c r="U65" s="200"/>
      <c r="V65" s="200"/>
      <c r="W65" s="200"/>
      <c r="X65" s="200"/>
      <c r="Y65" s="200"/>
      <c r="Z65" s="200"/>
      <c r="AA65" s="200"/>
      <c r="AB65" s="200"/>
      <c r="AC65" s="200"/>
      <c r="AD65" s="200"/>
      <c r="AE65" s="200"/>
      <c r="AF65" s="200"/>
      <c r="AG65" s="200"/>
      <c r="AH65" s="200"/>
      <c r="AI65" s="200"/>
      <c r="AJ65" s="200"/>
      <c r="AK65" s="200"/>
      <c r="AL65" s="200"/>
      <c r="AM65" s="201"/>
      <c r="AN65" s="202"/>
      <c r="AO65" s="174"/>
      <c r="AP65" s="193"/>
      <c r="AQ65" s="192"/>
      <c r="AR65" s="192"/>
      <c r="AS65" s="192"/>
      <c r="AT65" s="192" t="str">
        <f t="shared" si="4"/>
        <v/>
      </c>
      <c r="AU65" s="192">
        <v>57</v>
      </c>
      <c r="AV65" s="192"/>
      <c r="AW65" s="174"/>
      <c r="AX65" s="174"/>
      <c r="AY65" s="174"/>
      <c r="AZ65" s="174"/>
      <c r="BA65" s="174"/>
      <c r="BK65" s="174"/>
      <c r="BL65" s="174"/>
      <c r="BM65" s="176"/>
      <c r="BN65" s="174"/>
      <c r="BO65" s="174"/>
      <c r="BP65" s="174"/>
      <c r="BQ65" s="174"/>
      <c r="BR65" s="174"/>
      <c r="BS65" s="174"/>
      <c r="BT65" s="174"/>
      <c r="BU65" s="174"/>
      <c r="BV65" s="174"/>
      <c r="BW65" s="174"/>
      <c r="BX65" s="174"/>
      <c r="BY65" s="174"/>
      <c r="BZ65" s="174"/>
      <c r="CA65" s="174"/>
      <c r="CB65" s="174"/>
      <c r="CC65" s="174"/>
      <c r="CD65" s="174"/>
      <c r="CE65" s="174"/>
      <c r="CF65" s="174"/>
      <c r="CG65" s="174"/>
      <c r="CH65" s="174"/>
      <c r="CI65" s="174"/>
    </row>
    <row r="66" spans="1:87" ht="17.25" customHeight="1">
      <c r="A66" s="192" t="str">
        <f>IF(B66=$AP$1,"",MAX($A$9:A65)+1)</f>
        <v/>
      </c>
      <c r="B66" s="193" t="str">
        <f>TRIM(IF(AT66&lt;&gt;"",INDEX(SV!B:B,AT66,1)&amp;" "&amp;INDEX(SV!C:C,AT66,1),$AP$1))</f>
        <v>!</v>
      </c>
      <c r="C66" s="194" t="str">
        <f>IF(AT66&lt;&gt;"",INDEX(SV!A:A,AT66,1),"")</f>
        <v/>
      </c>
      <c r="D66" s="195" t="str">
        <f t="shared" si="5"/>
        <v/>
      </c>
      <c r="E66" s="196"/>
      <c r="F66" s="197"/>
      <c r="G66" s="197"/>
      <c r="H66" s="197"/>
      <c r="I66" s="197"/>
      <c r="J66" s="197"/>
      <c r="K66" s="197"/>
      <c r="L66" s="197"/>
      <c r="M66" s="197"/>
      <c r="N66" s="197"/>
      <c r="O66" s="197"/>
      <c r="P66" s="198"/>
      <c r="Q66" s="199"/>
      <c r="R66" s="200"/>
      <c r="S66" s="200"/>
      <c r="T66" s="200"/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200"/>
      <c r="AJ66" s="200"/>
      <c r="AK66" s="200"/>
      <c r="AL66" s="200"/>
      <c r="AM66" s="201"/>
      <c r="AN66" s="202"/>
      <c r="AO66" s="174"/>
      <c r="AP66" s="193"/>
      <c r="AQ66" s="192"/>
      <c r="AR66" s="192"/>
      <c r="AS66" s="192"/>
      <c r="AT66" s="192" t="str">
        <f t="shared" si="4"/>
        <v/>
      </c>
      <c r="AU66" s="192">
        <v>58</v>
      </c>
      <c r="AV66" s="192"/>
      <c r="AW66" s="174"/>
      <c r="AX66" s="174"/>
      <c r="AY66" s="174"/>
      <c r="AZ66" s="174"/>
      <c r="BA66" s="174"/>
      <c r="BK66" s="174"/>
      <c r="BL66" s="174"/>
      <c r="BM66" s="176"/>
      <c r="BN66" s="174"/>
      <c r="BO66" s="174"/>
      <c r="BP66" s="174"/>
      <c r="BQ66" s="174"/>
      <c r="BR66" s="174"/>
      <c r="BS66" s="174"/>
      <c r="BT66" s="174"/>
      <c r="BU66" s="174"/>
      <c r="BV66" s="174"/>
      <c r="BW66" s="174"/>
      <c r="BX66" s="174"/>
      <c r="BY66" s="174"/>
      <c r="BZ66" s="174"/>
      <c r="CA66" s="174"/>
      <c r="CB66" s="174"/>
      <c r="CC66" s="174"/>
      <c r="CD66" s="174"/>
      <c r="CE66" s="174"/>
      <c r="CF66" s="174"/>
      <c r="CG66" s="174"/>
      <c r="CH66" s="174"/>
      <c r="CI66" s="174"/>
    </row>
    <row r="67" spans="1:87" ht="17.25" customHeight="1">
      <c r="A67" s="192" t="str">
        <f>IF(B67=$AP$1,"",MAX($A$9:A66)+1)</f>
        <v/>
      </c>
      <c r="B67" s="193" t="str">
        <f>TRIM(IF(AT67&lt;&gt;"",INDEX(SV!B:B,AT67,1)&amp;" "&amp;INDEX(SV!C:C,AT67,1),$AP$1))</f>
        <v>!</v>
      </c>
      <c r="C67" s="194" t="str">
        <f>IF(AT67&lt;&gt;"",INDEX(SV!A:A,AT67,1),"")</f>
        <v/>
      </c>
      <c r="D67" s="195" t="str">
        <f t="shared" si="5"/>
        <v/>
      </c>
      <c r="E67" s="196"/>
      <c r="F67" s="197"/>
      <c r="G67" s="197"/>
      <c r="H67" s="197"/>
      <c r="I67" s="197"/>
      <c r="J67" s="197"/>
      <c r="K67" s="197"/>
      <c r="L67" s="197"/>
      <c r="M67" s="197"/>
      <c r="N67" s="197"/>
      <c r="O67" s="197"/>
      <c r="P67" s="198"/>
      <c r="Q67" s="199"/>
      <c r="R67" s="200"/>
      <c r="S67" s="200"/>
      <c r="T67" s="200"/>
      <c r="U67" s="200"/>
      <c r="V67" s="200"/>
      <c r="W67" s="200"/>
      <c r="X67" s="200"/>
      <c r="Y67" s="200"/>
      <c r="Z67" s="200"/>
      <c r="AA67" s="200"/>
      <c r="AB67" s="200"/>
      <c r="AC67" s="200"/>
      <c r="AD67" s="200"/>
      <c r="AE67" s="200"/>
      <c r="AF67" s="200"/>
      <c r="AG67" s="200"/>
      <c r="AH67" s="200"/>
      <c r="AI67" s="200"/>
      <c r="AJ67" s="200"/>
      <c r="AK67" s="200"/>
      <c r="AL67" s="200"/>
      <c r="AM67" s="201"/>
      <c r="AN67" s="202"/>
      <c r="AO67" s="174"/>
      <c r="AP67" s="193"/>
      <c r="AQ67" s="192"/>
      <c r="AR67" s="192"/>
      <c r="AS67" s="192"/>
      <c r="AT67" s="192" t="str">
        <f t="shared" si="4"/>
        <v/>
      </c>
      <c r="AU67" s="192">
        <v>59</v>
      </c>
      <c r="AV67" s="192"/>
      <c r="AW67" s="174"/>
      <c r="AX67" s="174"/>
      <c r="AY67" s="174"/>
      <c r="AZ67" s="174"/>
      <c r="BA67" s="174"/>
      <c r="BK67" s="174"/>
      <c r="BL67" s="174"/>
      <c r="BM67" s="176"/>
      <c r="BN67" s="174"/>
      <c r="BO67" s="174"/>
      <c r="BP67" s="174"/>
      <c r="BQ67" s="174"/>
      <c r="BR67" s="174"/>
      <c r="BS67" s="174"/>
      <c r="BT67" s="174"/>
      <c r="BU67" s="174"/>
      <c r="BV67" s="174"/>
      <c r="BW67" s="174"/>
      <c r="BX67" s="174"/>
      <c r="BY67" s="174"/>
      <c r="BZ67" s="174"/>
      <c r="CA67" s="174"/>
      <c r="CB67" s="174"/>
      <c r="CC67" s="174"/>
      <c r="CD67" s="174"/>
      <c r="CE67" s="174"/>
      <c r="CF67" s="174"/>
      <c r="CG67" s="174"/>
      <c r="CH67" s="174"/>
      <c r="CI67" s="174"/>
    </row>
    <row r="68" spans="1:87" ht="17.25" customHeight="1">
      <c r="A68" s="192" t="str">
        <f>IF(B68=$AP$1,"",MAX($A$9:A67)+1)</f>
        <v/>
      </c>
      <c r="B68" s="193" t="str">
        <f>TRIM(IF(AT68&lt;&gt;"",INDEX(SV!B:B,AT68,1)&amp;" "&amp;INDEX(SV!C:C,AT68,1),$AP$1))</f>
        <v>!</v>
      </c>
      <c r="C68" s="194" t="str">
        <f>IF(AT68&lt;&gt;"",INDEX(SV!A:A,AT68,1),"")</f>
        <v/>
      </c>
      <c r="D68" s="195" t="str">
        <f t="shared" si="5"/>
        <v/>
      </c>
      <c r="E68" s="196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8"/>
      <c r="Q68" s="199"/>
      <c r="R68" s="200"/>
      <c r="S68" s="200"/>
      <c r="T68" s="200"/>
      <c r="U68" s="200"/>
      <c r="V68" s="200"/>
      <c r="W68" s="200"/>
      <c r="X68" s="200"/>
      <c r="Y68" s="200"/>
      <c r="Z68" s="200"/>
      <c r="AA68" s="200"/>
      <c r="AB68" s="200"/>
      <c r="AC68" s="200"/>
      <c r="AD68" s="200"/>
      <c r="AE68" s="200"/>
      <c r="AF68" s="200"/>
      <c r="AG68" s="200"/>
      <c r="AH68" s="200"/>
      <c r="AI68" s="200"/>
      <c r="AJ68" s="200"/>
      <c r="AK68" s="200"/>
      <c r="AL68" s="200"/>
      <c r="AM68" s="201"/>
      <c r="AN68" s="202"/>
      <c r="AO68" s="174"/>
      <c r="AP68" s="193"/>
      <c r="AQ68" s="192"/>
      <c r="AR68" s="192"/>
      <c r="AS68" s="192"/>
      <c r="AT68" s="192" t="str">
        <f t="shared" si="4"/>
        <v/>
      </c>
      <c r="AU68" s="192">
        <v>60</v>
      </c>
      <c r="AV68" s="192"/>
      <c r="AW68" s="174"/>
      <c r="AX68" s="174"/>
      <c r="AY68" s="174"/>
      <c r="AZ68" s="174"/>
      <c r="BA68" s="174"/>
      <c r="BK68" s="174"/>
      <c r="BL68" s="174"/>
      <c r="BM68" s="176"/>
      <c r="BN68" s="174"/>
      <c r="BO68" s="174"/>
      <c r="BP68" s="174"/>
      <c r="BQ68" s="174"/>
      <c r="BR68" s="174"/>
      <c r="BS68" s="174"/>
      <c r="BT68" s="174"/>
      <c r="BU68" s="174"/>
      <c r="BV68" s="174"/>
      <c r="BW68" s="174"/>
      <c r="BX68" s="174"/>
      <c r="BY68" s="174"/>
      <c r="BZ68" s="174"/>
      <c r="CA68" s="174"/>
      <c r="CB68" s="174"/>
      <c r="CC68" s="174"/>
      <c r="CD68" s="174"/>
      <c r="CE68" s="174"/>
      <c r="CF68" s="174"/>
      <c r="CG68" s="174"/>
      <c r="CH68" s="174"/>
      <c r="CI68" s="174"/>
    </row>
    <row r="69" spans="1:87" ht="17.25" customHeight="1">
      <c r="A69" s="192" t="str">
        <f>IF(B69=$AP$1,"",MAX($A$9:A68)+1)</f>
        <v/>
      </c>
      <c r="B69" s="193" t="str">
        <f>TRIM(IF(AT69&lt;&gt;"",INDEX(SV!B:B,AT69,1)&amp;" "&amp;INDEX(SV!C:C,AT69,1),$AP$1))</f>
        <v>!</v>
      </c>
      <c r="C69" s="194" t="str">
        <f>IF(AT69&lt;&gt;"",INDEX(SV!A:A,AT69,1),"")</f>
        <v/>
      </c>
      <c r="D69" s="195" t="str">
        <f t="shared" si="5"/>
        <v/>
      </c>
      <c r="E69" s="196"/>
      <c r="F69" s="197"/>
      <c r="G69" s="197"/>
      <c r="H69" s="197"/>
      <c r="I69" s="197"/>
      <c r="J69" s="197"/>
      <c r="K69" s="197"/>
      <c r="L69" s="197"/>
      <c r="M69" s="197"/>
      <c r="N69" s="197"/>
      <c r="O69" s="197"/>
      <c r="P69" s="198"/>
      <c r="Q69" s="199"/>
      <c r="R69" s="200"/>
      <c r="S69" s="200"/>
      <c r="T69" s="200"/>
      <c r="U69" s="200"/>
      <c r="V69" s="200"/>
      <c r="W69" s="200"/>
      <c r="X69" s="200"/>
      <c r="Y69" s="200"/>
      <c r="Z69" s="200"/>
      <c r="AA69" s="200"/>
      <c r="AB69" s="200"/>
      <c r="AC69" s="200"/>
      <c r="AD69" s="200"/>
      <c r="AE69" s="200"/>
      <c r="AF69" s="200"/>
      <c r="AG69" s="200"/>
      <c r="AH69" s="200"/>
      <c r="AI69" s="200"/>
      <c r="AJ69" s="200"/>
      <c r="AK69" s="200"/>
      <c r="AL69" s="200"/>
      <c r="AM69" s="201"/>
      <c r="AN69" s="202"/>
      <c r="AO69" s="174"/>
      <c r="AP69" s="193"/>
      <c r="AQ69" s="192"/>
      <c r="AR69" s="192"/>
      <c r="AS69" s="192"/>
      <c r="AT69" s="192" t="str">
        <f t="shared" si="4"/>
        <v/>
      </c>
      <c r="AU69" s="192">
        <v>61</v>
      </c>
      <c r="AV69" s="192"/>
      <c r="AW69" s="174"/>
      <c r="AX69" s="174"/>
      <c r="AY69" s="174"/>
      <c r="AZ69" s="174"/>
      <c r="BA69" s="174"/>
      <c r="BK69" s="174"/>
      <c r="BL69" s="174"/>
      <c r="BM69" s="176"/>
      <c r="BN69" s="174"/>
      <c r="BO69" s="174"/>
      <c r="BP69" s="174"/>
      <c r="BQ69" s="174"/>
      <c r="BR69" s="174"/>
      <c r="BS69" s="174"/>
      <c r="BT69" s="174"/>
      <c r="BU69" s="174"/>
      <c r="BV69" s="174"/>
      <c r="BW69" s="174"/>
      <c r="BX69" s="174"/>
      <c r="BY69" s="174"/>
      <c r="BZ69" s="174"/>
      <c r="CA69" s="174"/>
      <c r="CB69" s="174"/>
      <c r="CC69" s="174"/>
      <c r="CD69" s="174"/>
      <c r="CE69" s="174"/>
      <c r="CF69" s="174"/>
      <c r="CG69" s="174"/>
      <c r="CH69" s="174"/>
      <c r="CI69" s="174"/>
    </row>
    <row r="70" spans="1:87" ht="17.25" customHeight="1">
      <c r="A70" s="192" t="str">
        <f>IF(B70=$AP$1,"",MAX($A$9:A69)+1)</f>
        <v/>
      </c>
      <c r="B70" s="193" t="str">
        <f>TRIM(IF(AT70&lt;&gt;"",INDEX(SV!B:B,AT70,1)&amp;" "&amp;INDEX(SV!C:C,AT70,1),$AP$1))</f>
        <v>!</v>
      </c>
      <c r="C70" s="194" t="str">
        <f>IF(AT70&lt;&gt;"",INDEX(SV!A:A,AT70,1),"")</f>
        <v/>
      </c>
      <c r="D70" s="195" t="str">
        <f t="shared" si="5"/>
        <v/>
      </c>
      <c r="E70" s="196"/>
      <c r="F70" s="197"/>
      <c r="G70" s="197"/>
      <c r="H70" s="197"/>
      <c r="I70" s="197"/>
      <c r="J70" s="197"/>
      <c r="K70" s="197"/>
      <c r="L70" s="197"/>
      <c r="M70" s="197"/>
      <c r="N70" s="197"/>
      <c r="O70" s="197"/>
      <c r="P70" s="198"/>
      <c r="Q70" s="199"/>
      <c r="R70" s="200"/>
      <c r="S70" s="200"/>
      <c r="T70" s="200"/>
      <c r="U70" s="200"/>
      <c r="V70" s="200"/>
      <c r="W70" s="200"/>
      <c r="X70" s="200"/>
      <c r="Y70" s="200"/>
      <c r="Z70" s="200"/>
      <c r="AA70" s="200"/>
      <c r="AB70" s="200"/>
      <c r="AC70" s="200"/>
      <c r="AD70" s="200"/>
      <c r="AE70" s="200"/>
      <c r="AF70" s="200"/>
      <c r="AG70" s="200"/>
      <c r="AH70" s="200"/>
      <c r="AI70" s="200"/>
      <c r="AJ70" s="200"/>
      <c r="AK70" s="200"/>
      <c r="AL70" s="200"/>
      <c r="AM70" s="201"/>
      <c r="AN70" s="202"/>
      <c r="AO70" s="174"/>
      <c r="AP70" s="193"/>
      <c r="AQ70" s="192"/>
      <c r="AR70" s="192"/>
      <c r="AS70" s="192"/>
      <c r="AT70" s="192" t="str">
        <f t="shared" si="4"/>
        <v/>
      </c>
      <c r="AU70" s="192">
        <v>62</v>
      </c>
      <c r="AV70" s="192"/>
      <c r="AW70" s="174"/>
      <c r="AX70" s="174"/>
      <c r="AY70" s="174"/>
      <c r="AZ70" s="174"/>
      <c r="BA70" s="174"/>
      <c r="BK70" s="174"/>
      <c r="BL70" s="174"/>
      <c r="BM70" s="176"/>
      <c r="BN70" s="174"/>
      <c r="BO70" s="174"/>
      <c r="BP70" s="174"/>
      <c r="BQ70" s="174"/>
      <c r="BR70" s="174"/>
      <c r="BS70" s="174"/>
      <c r="BT70" s="174"/>
      <c r="BU70" s="174"/>
      <c r="BV70" s="174"/>
      <c r="BW70" s="174"/>
      <c r="BX70" s="174"/>
      <c r="BY70" s="174"/>
      <c r="BZ70" s="174"/>
      <c r="CA70" s="174"/>
      <c r="CB70" s="174"/>
      <c r="CC70" s="174"/>
      <c r="CD70" s="174"/>
      <c r="CE70" s="174"/>
      <c r="CF70" s="174"/>
      <c r="CG70" s="174"/>
      <c r="CH70" s="174"/>
      <c r="CI70" s="174"/>
    </row>
    <row r="71" spans="1:87" ht="17.25" customHeight="1">
      <c r="A71" s="192" t="str">
        <f>IF(B71=$AP$1,"",MAX($A$9:A70)+1)</f>
        <v/>
      </c>
      <c r="B71" s="193" t="str">
        <f>TRIM(IF(AT71&lt;&gt;"",INDEX(SV!B:B,AT71,1)&amp;" "&amp;INDEX(SV!C:C,AT71,1),$AP$1))</f>
        <v>!</v>
      </c>
      <c r="C71" s="194" t="str">
        <f>IF(AT71&lt;&gt;"",INDEX(SV!A:A,AT71,1),"")</f>
        <v/>
      </c>
      <c r="D71" s="195" t="str">
        <f t="shared" si="5"/>
        <v/>
      </c>
      <c r="E71" s="196"/>
      <c r="F71" s="197"/>
      <c r="G71" s="197"/>
      <c r="H71" s="197"/>
      <c r="I71" s="197"/>
      <c r="J71" s="197"/>
      <c r="K71" s="197"/>
      <c r="L71" s="197"/>
      <c r="M71" s="197"/>
      <c r="N71" s="197"/>
      <c r="O71" s="197"/>
      <c r="P71" s="198"/>
      <c r="Q71" s="199"/>
      <c r="R71" s="200"/>
      <c r="S71" s="200"/>
      <c r="T71" s="200"/>
      <c r="U71" s="200"/>
      <c r="V71" s="200"/>
      <c r="W71" s="200"/>
      <c r="X71" s="200"/>
      <c r="Y71" s="200"/>
      <c r="Z71" s="200"/>
      <c r="AA71" s="200"/>
      <c r="AB71" s="200"/>
      <c r="AC71" s="200"/>
      <c r="AD71" s="200"/>
      <c r="AE71" s="200"/>
      <c r="AF71" s="200"/>
      <c r="AG71" s="200"/>
      <c r="AH71" s="200"/>
      <c r="AI71" s="200"/>
      <c r="AJ71" s="200"/>
      <c r="AK71" s="200"/>
      <c r="AL71" s="200"/>
      <c r="AM71" s="201"/>
      <c r="AN71" s="202"/>
      <c r="AO71" s="174"/>
      <c r="AP71" s="193"/>
      <c r="AQ71" s="192"/>
      <c r="AR71" s="192"/>
      <c r="AS71" s="192"/>
      <c r="AT71" s="192" t="str">
        <f t="shared" si="4"/>
        <v/>
      </c>
      <c r="AU71" s="192">
        <v>63</v>
      </c>
      <c r="AV71" s="192"/>
      <c r="AW71" s="174"/>
      <c r="AX71" s="174"/>
      <c r="AY71" s="174"/>
      <c r="AZ71" s="174"/>
      <c r="BA71" s="174"/>
      <c r="BK71" s="174"/>
      <c r="BL71" s="174"/>
      <c r="BM71" s="176"/>
      <c r="BN71" s="174"/>
      <c r="BO71" s="174"/>
      <c r="BP71" s="174"/>
      <c r="BQ71" s="174"/>
      <c r="BR71" s="174"/>
      <c r="BS71" s="174"/>
      <c r="BT71" s="174"/>
      <c r="BU71" s="174"/>
      <c r="BV71" s="174"/>
      <c r="BW71" s="174"/>
      <c r="BX71" s="174"/>
      <c r="BY71" s="174"/>
      <c r="BZ71" s="174"/>
      <c r="CA71" s="174"/>
      <c r="CB71" s="174"/>
      <c r="CC71" s="174"/>
      <c r="CD71" s="174"/>
      <c r="CE71" s="174"/>
      <c r="CF71" s="174"/>
      <c r="CG71" s="174"/>
      <c r="CH71" s="174"/>
      <c r="CI71" s="174"/>
    </row>
    <row r="72" spans="1:87" ht="17.25" customHeight="1">
      <c r="A72" s="192" t="str">
        <f>IF(B72=$AP$1,"",MAX($A$9:A71)+1)</f>
        <v/>
      </c>
      <c r="B72" s="193" t="str">
        <f>TRIM(IF(AT72&lt;&gt;"",INDEX(SV!B:B,AT72,1)&amp;" "&amp;INDEX(SV!C:C,AT72,1),$AP$1))</f>
        <v>!</v>
      </c>
      <c r="C72" s="194" t="str">
        <f>IF(AT72&lt;&gt;"",INDEX(SV!A:A,AT72,1),"")</f>
        <v/>
      </c>
      <c r="D72" s="195" t="str">
        <f t="shared" si="5"/>
        <v/>
      </c>
      <c r="E72" s="196"/>
      <c r="F72" s="197"/>
      <c r="G72" s="197"/>
      <c r="H72" s="197"/>
      <c r="I72" s="197"/>
      <c r="J72" s="197"/>
      <c r="K72" s="197"/>
      <c r="L72" s="197"/>
      <c r="M72" s="197"/>
      <c r="N72" s="197"/>
      <c r="O72" s="197"/>
      <c r="P72" s="198"/>
      <c r="Q72" s="199"/>
      <c r="R72" s="200"/>
      <c r="S72" s="200"/>
      <c r="T72" s="200"/>
      <c r="U72" s="200"/>
      <c r="V72" s="200"/>
      <c r="W72" s="200"/>
      <c r="X72" s="200"/>
      <c r="Y72" s="200"/>
      <c r="Z72" s="200"/>
      <c r="AA72" s="200"/>
      <c r="AB72" s="200"/>
      <c r="AC72" s="200"/>
      <c r="AD72" s="200"/>
      <c r="AE72" s="200"/>
      <c r="AF72" s="200"/>
      <c r="AG72" s="200"/>
      <c r="AH72" s="200"/>
      <c r="AI72" s="200"/>
      <c r="AJ72" s="200"/>
      <c r="AK72" s="200"/>
      <c r="AL72" s="200"/>
      <c r="AM72" s="201"/>
      <c r="AN72" s="202"/>
      <c r="AO72" s="174"/>
      <c r="AP72" s="193"/>
      <c r="AQ72" s="192"/>
      <c r="AR72" s="192"/>
      <c r="AS72" s="192"/>
      <c r="AT72" s="192" t="str">
        <f t="shared" si="4"/>
        <v/>
      </c>
      <c r="AU72" s="192">
        <v>64</v>
      </c>
      <c r="AV72" s="192"/>
      <c r="AW72" s="174"/>
      <c r="AX72" s="174"/>
      <c r="AY72" s="174"/>
      <c r="AZ72" s="174"/>
      <c r="BA72" s="174"/>
      <c r="BK72" s="174"/>
      <c r="BL72" s="174"/>
      <c r="BM72" s="176"/>
      <c r="BN72" s="174"/>
      <c r="BO72" s="174"/>
      <c r="BP72" s="174"/>
      <c r="BQ72" s="174"/>
      <c r="BR72" s="174"/>
      <c r="BS72" s="174"/>
      <c r="BT72" s="174"/>
      <c r="BU72" s="174"/>
      <c r="BV72" s="174"/>
      <c r="BW72" s="174"/>
      <c r="BX72" s="174"/>
      <c r="BY72" s="174"/>
      <c r="BZ72" s="174"/>
      <c r="CA72" s="174"/>
      <c r="CB72" s="174"/>
      <c r="CC72" s="174"/>
      <c r="CD72" s="174"/>
      <c r="CE72" s="174"/>
      <c r="CF72" s="174"/>
      <c r="CG72" s="174"/>
      <c r="CH72" s="174"/>
      <c r="CI72" s="174"/>
    </row>
    <row r="73" spans="1:87" ht="17.25" customHeight="1">
      <c r="A73" s="192" t="str">
        <f>IF(B73=$AP$1,"",MAX($A$9:A72)+1)</f>
        <v/>
      </c>
      <c r="B73" s="193" t="str">
        <f>TRIM(IF(AT73&lt;&gt;"",INDEX(SV!B:B,AT73,1)&amp;" "&amp;INDEX(SV!C:C,AT73,1),$AP$1))</f>
        <v>!</v>
      </c>
      <c r="C73" s="194" t="str">
        <f>IF(AT73&lt;&gt;"",INDEX(SV!A:A,AT73,1),"")</f>
        <v/>
      </c>
      <c r="D73" s="195" t="str">
        <f t="shared" si="5"/>
        <v/>
      </c>
      <c r="E73" s="196"/>
      <c r="F73" s="197"/>
      <c r="G73" s="197"/>
      <c r="H73" s="197"/>
      <c r="I73" s="197"/>
      <c r="J73" s="197"/>
      <c r="K73" s="197"/>
      <c r="L73" s="197"/>
      <c r="M73" s="197"/>
      <c r="N73" s="197"/>
      <c r="O73" s="197"/>
      <c r="P73" s="198"/>
      <c r="Q73" s="199"/>
      <c r="R73" s="200"/>
      <c r="S73" s="200"/>
      <c r="T73" s="200"/>
      <c r="U73" s="200"/>
      <c r="V73" s="200"/>
      <c r="W73" s="200"/>
      <c r="X73" s="200"/>
      <c r="Y73" s="200"/>
      <c r="Z73" s="200"/>
      <c r="AA73" s="200"/>
      <c r="AB73" s="200"/>
      <c r="AC73" s="200"/>
      <c r="AD73" s="200"/>
      <c r="AE73" s="200"/>
      <c r="AF73" s="200"/>
      <c r="AG73" s="200"/>
      <c r="AH73" s="200"/>
      <c r="AI73" s="200"/>
      <c r="AJ73" s="200"/>
      <c r="AK73" s="200"/>
      <c r="AL73" s="200"/>
      <c r="AM73" s="201"/>
      <c r="AN73" s="202"/>
      <c r="AO73" s="174"/>
      <c r="AP73" s="193"/>
      <c r="AQ73" s="192"/>
      <c r="AR73" s="192"/>
      <c r="AS73" s="192"/>
      <c r="AT73" s="192" t="str">
        <f t="shared" ref="AT73:AT108" si="6">IF($AR$1&gt;=AU73,$AQ$1-1+AU73,"")</f>
        <v/>
      </c>
      <c r="AU73" s="192">
        <v>65</v>
      </c>
      <c r="AV73" s="192"/>
      <c r="AW73" s="174"/>
      <c r="AX73" s="174"/>
      <c r="AY73" s="174"/>
      <c r="AZ73" s="174"/>
      <c r="BA73" s="174"/>
      <c r="BK73" s="174"/>
      <c r="BL73" s="174"/>
      <c r="BM73" s="176"/>
      <c r="BN73" s="174"/>
      <c r="BO73" s="174"/>
      <c r="BP73" s="174"/>
      <c r="BQ73" s="174"/>
      <c r="BR73" s="174"/>
      <c r="BS73" s="174"/>
      <c r="BT73" s="174"/>
      <c r="BU73" s="174"/>
      <c r="BV73" s="174"/>
      <c r="BW73" s="174"/>
      <c r="BX73" s="174"/>
      <c r="BY73" s="174"/>
      <c r="BZ73" s="174"/>
      <c r="CA73" s="174"/>
      <c r="CB73" s="174"/>
      <c r="CC73" s="174"/>
      <c r="CD73" s="174"/>
      <c r="CE73" s="174"/>
      <c r="CF73" s="174"/>
      <c r="CG73" s="174"/>
      <c r="CH73" s="174"/>
      <c r="CI73" s="174"/>
    </row>
    <row r="74" spans="1:87" ht="17.25" customHeight="1">
      <c r="A74" s="192" t="str">
        <f>IF(B74=$AP$1,"",MAX($A$9:A73)+1)</f>
        <v/>
      </c>
      <c r="B74" s="193" t="str">
        <f>TRIM(IF(AT74&lt;&gt;"",INDEX(SV!B:B,AT74,1)&amp;" "&amp;INDEX(SV!C:C,AT74,1),$AP$1))</f>
        <v>!</v>
      </c>
      <c r="C74" s="194" t="str">
        <f>IF(AT74&lt;&gt;"",INDEX(SV!A:A,AT74,1),"")</f>
        <v/>
      </c>
      <c r="D74" s="195" t="str">
        <f t="shared" ref="D74:D108" si="7">IF(OR(B74=$AP$1,ISERROR(VLOOKUP($AN74,$AZ$9:$AZ$19,1,0))=FALSE),"",SUMIF(E74:AM74,$AV$1,$E$8:$AM$8))</f>
        <v/>
      </c>
      <c r="E74" s="196"/>
      <c r="F74" s="197"/>
      <c r="G74" s="197"/>
      <c r="H74" s="197"/>
      <c r="I74" s="197"/>
      <c r="J74" s="197"/>
      <c r="K74" s="197"/>
      <c r="L74" s="197"/>
      <c r="M74" s="197"/>
      <c r="N74" s="197"/>
      <c r="O74" s="197"/>
      <c r="P74" s="198"/>
      <c r="Q74" s="199"/>
      <c r="R74" s="200"/>
      <c r="S74" s="200"/>
      <c r="T74" s="200"/>
      <c r="U74" s="200"/>
      <c r="V74" s="200"/>
      <c r="W74" s="200"/>
      <c r="X74" s="200"/>
      <c r="Y74" s="200"/>
      <c r="Z74" s="200"/>
      <c r="AA74" s="200"/>
      <c r="AB74" s="200"/>
      <c r="AC74" s="200"/>
      <c r="AD74" s="200"/>
      <c r="AE74" s="200"/>
      <c r="AF74" s="200"/>
      <c r="AG74" s="200"/>
      <c r="AH74" s="200"/>
      <c r="AI74" s="200"/>
      <c r="AJ74" s="200"/>
      <c r="AK74" s="200"/>
      <c r="AL74" s="200"/>
      <c r="AM74" s="201"/>
      <c r="AN74" s="202"/>
      <c r="AO74" s="174"/>
      <c r="AP74" s="193"/>
      <c r="AQ74" s="192"/>
      <c r="AR74" s="192"/>
      <c r="AS74" s="192"/>
      <c r="AT74" s="192" t="str">
        <f t="shared" si="6"/>
        <v/>
      </c>
      <c r="AU74" s="192">
        <v>66</v>
      </c>
      <c r="AV74" s="192"/>
      <c r="AW74" s="174"/>
      <c r="AX74" s="174"/>
      <c r="AY74" s="174"/>
      <c r="AZ74" s="174"/>
      <c r="BA74" s="174"/>
      <c r="BK74" s="174"/>
      <c r="BL74" s="174"/>
      <c r="BM74" s="176"/>
      <c r="BN74" s="174"/>
      <c r="BO74" s="174"/>
      <c r="BP74" s="174"/>
      <c r="BQ74" s="174"/>
      <c r="BR74" s="174"/>
      <c r="BS74" s="174"/>
      <c r="BT74" s="174"/>
      <c r="BU74" s="174"/>
      <c r="BV74" s="174"/>
      <c r="BW74" s="174"/>
      <c r="BX74" s="174"/>
      <c r="BY74" s="174"/>
      <c r="BZ74" s="174"/>
      <c r="CA74" s="174"/>
      <c r="CB74" s="174"/>
      <c r="CC74" s="174"/>
      <c r="CD74" s="174"/>
      <c r="CE74" s="174"/>
      <c r="CF74" s="174"/>
      <c r="CG74" s="174"/>
      <c r="CH74" s="174"/>
      <c r="CI74" s="174"/>
    </row>
    <row r="75" spans="1:87" ht="17.25" customHeight="1">
      <c r="A75" s="192" t="str">
        <f>IF(B75=$AP$1,"",MAX($A$9:A74)+1)</f>
        <v/>
      </c>
      <c r="B75" s="193" t="str">
        <f>TRIM(IF(AT75&lt;&gt;"",INDEX(SV!B:B,AT75,1)&amp;" "&amp;INDEX(SV!C:C,AT75,1),$AP$1))</f>
        <v>!</v>
      </c>
      <c r="C75" s="194" t="str">
        <f>IF(AT75&lt;&gt;"",INDEX(SV!A:A,AT75,1),"")</f>
        <v/>
      </c>
      <c r="D75" s="195" t="str">
        <f t="shared" si="7"/>
        <v/>
      </c>
      <c r="E75" s="196"/>
      <c r="F75" s="197"/>
      <c r="G75" s="197"/>
      <c r="H75" s="197"/>
      <c r="I75" s="197"/>
      <c r="J75" s="197"/>
      <c r="K75" s="197"/>
      <c r="L75" s="197"/>
      <c r="M75" s="197"/>
      <c r="N75" s="197"/>
      <c r="O75" s="197"/>
      <c r="P75" s="198"/>
      <c r="Q75" s="199"/>
      <c r="R75" s="200"/>
      <c r="S75" s="200"/>
      <c r="T75" s="200"/>
      <c r="U75" s="200"/>
      <c r="V75" s="200"/>
      <c r="W75" s="200"/>
      <c r="X75" s="200"/>
      <c r="Y75" s="200"/>
      <c r="Z75" s="200"/>
      <c r="AA75" s="200"/>
      <c r="AB75" s="200"/>
      <c r="AC75" s="200"/>
      <c r="AD75" s="200"/>
      <c r="AE75" s="200"/>
      <c r="AF75" s="200"/>
      <c r="AG75" s="200"/>
      <c r="AH75" s="200"/>
      <c r="AI75" s="200"/>
      <c r="AJ75" s="200"/>
      <c r="AK75" s="200"/>
      <c r="AL75" s="200"/>
      <c r="AM75" s="201"/>
      <c r="AN75" s="202"/>
      <c r="AO75" s="174"/>
      <c r="AP75" s="193"/>
      <c r="AQ75" s="192"/>
      <c r="AR75" s="192"/>
      <c r="AS75" s="192"/>
      <c r="AT75" s="192" t="str">
        <f t="shared" si="6"/>
        <v/>
      </c>
      <c r="AU75" s="192">
        <v>67</v>
      </c>
      <c r="AV75" s="192"/>
      <c r="AW75" s="174"/>
      <c r="AX75" s="174"/>
      <c r="AY75" s="174"/>
      <c r="AZ75" s="174"/>
      <c r="BA75" s="174"/>
      <c r="BK75" s="174"/>
      <c r="BL75" s="174"/>
      <c r="BM75" s="176"/>
      <c r="BN75" s="174"/>
      <c r="BO75" s="174"/>
      <c r="BP75" s="174"/>
      <c r="BQ75" s="174"/>
      <c r="BR75" s="174"/>
      <c r="BS75" s="174"/>
      <c r="BT75" s="174"/>
      <c r="BU75" s="174"/>
      <c r="BV75" s="174"/>
      <c r="BW75" s="174"/>
      <c r="BX75" s="174"/>
      <c r="BY75" s="174"/>
      <c r="BZ75" s="174"/>
      <c r="CA75" s="174"/>
      <c r="CB75" s="174"/>
      <c r="CC75" s="174"/>
      <c r="CD75" s="174"/>
      <c r="CE75" s="174"/>
      <c r="CF75" s="174"/>
      <c r="CG75" s="174"/>
      <c r="CH75" s="174"/>
      <c r="CI75" s="174"/>
    </row>
    <row r="76" spans="1:87" ht="17.25" customHeight="1">
      <c r="A76" s="192" t="str">
        <f>IF(B76=$AP$1,"",MAX($A$9:A75)+1)</f>
        <v/>
      </c>
      <c r="B76" s="193" t="str">
        <f>TRIM(IF(AT76&lt;&gt;"",INDEX(SV!B:B,AT76,1)&amp;" "&amp;INDEX(SV!C:C,AT76,1),$AP$1))</f>
        <v>!</v>
      </c>
      <c r="C76" s="194" t="str">
        <f>IF(AT76&lt;&gt;"",INDEX(SV!A:A,AT76,1),"")</f>
        <v/>
      </c>
      <c r="D76" s="195" t="str">
        <f t="shared" si="7"/>
        <v/>
      </c>
      <c r="E76" s="196"/>
      <c r="F76" s="197"/>
      <c r="G76" s="197"/>
      <c r="H76" s="197"/>
      <c r="I76" s="197"/>
      <c r="J76" s="197"/>
      <c r="K76" s="197"/>
      <c r="L76" s="197"/>
      <c r="M76" s="197"/>
      <c r="N76" s="197"/>
      <c r="O76" s="197"/>
      <c r="P76" s="198"/>
      <c r="Q76" s="199"/>
      <c r="R76" s="200"/>
      <c r="S76" s="200"/>
      <c r="T76" s="200"/>
      <c r="U76" s="200"/>
      <c r="V76" s="200"/>
      <c r="W76" s="200"/>
      <c r="X76" s="200"/>
      <c r="Y76" s="200"/>
      <c r="Z76" s="200"/>
      <c r="AA76" s="200"/>
      <c r="AB76" s="200"/>
      <c r="AC76" s="200"/>
      <c r="AD76" s="200"/>
      <c r="AE76" s="200"/>
      <c r="AF76" s="200"/>
      <c r="AG76" s="200"/>
      <c r="AH76" s="200"/>
      <c r="AI76" s="200"/>
      <c r="AJ76" s="200"/>
      <c r="AK76" s="200"/>
      <c r="AL76" s="200"/>
      <c r="AM76" s="201"/>
      <c r="AN76" s="202"/>
      <c r="AO76" s="174"/>
      <c r="AP76" s="193"/>
      <c r="AQ76" s="192"/>
      <c r="AR76" s="192"/>
      <c r="AS76" s="192"/>
      <c r="AT76" s="192" t="str">
        <f t="shared" si="6"/>
        <v/>
      </c>
      <c r="AU76" s="192">
        <v>68</v>
      </c>
      <c r="AV76" s="192"/>
      <c r="AW76" s="174"/>
      <c r="AX76" s="174"/>
      <c r="AY76" s="174"/>
      <c r="AZ76" s="174"/>
      <c r="BA76" s="174"/>
      <c r="BK76" s="174"/>
      <c r="BL76" s="174"/>
      <c r="BM76" s="176"/>
      <c r="BN76" s="174"/>
      <c r="BO76" s="174"/>
      <c r="BP76" s="174"/>
      <c r="BQ76" s="174"/>
      <c r="BR76" s="174"/>
      <c r="BS76" s="174"/>
      <c r="BT76" s="174"/>
      <c r="BU76" s="174"/>
      <c r="BV76" s="174"/>
      <c r="BW76" s="174"/>
      <c r="BX76" s="174"/>
      <c r="BY76" s="174"/>
      <c r="BZ76" s="174"/>
      <c r="CA76" s="174"/>
      <c r="CB76" s="174"/>
      <c r="CC76" s="174"/>
      <c r="CD76" s="174"/>
      <c r="CE76" s="174"/>
      <c r="CF76" s="174"/>
      <c r="CG76" s="174"/>
      <c r="CH76" s="174"/>
      <c r="CI76" s="174"/>
    </row>
    <row r="77" spans="1:87" ht="17.25" customHeight="1">
      <c r="A77" s="192" t="str">
        <f>IF(B77=$AP$1,"",MAX($A$9:A76)+1)</f>
        <v/>
      </c>
      <c r="B77" s="193" t="str">
        <f>TRIM(IF(AT77&lt;&gt;"",INDEX(SV!B:B,AT77,1)&amp;" "&amp;INDEX(SV!C:C,AT77,1),$AP$1))</f>
        <v>!</v>
      </c>
      <c r="C77" s="194" t="str">
        <f>IF(AT77&lt;&gt;"",INDEX(SV!A:A,AT77,1),"")</f>
        <v/>
      </c>
      <c r="D77" s="195" t="str">
        <f t="shared" si="7"/>
        <v/>
      </c>
      <c r="E77" s="196"/>
      <c r="F77" s="197"/>
      <c r="G77" s="197"/>
      <c r="H77" s="197"/>
      <c r="I77" s="197"/>
      <c r="J77" s="197"/>
      <c r="K77" s="197"/>
      <c r="L77" s="197"/>
      <c r="M77" s="197"/>
      <c r="N77" s="197"/>
      <c r="O77" s="197"/>
      <c r="P77" s="198"/>
      <c r="Q77" s="199"/>
      <c r="R77" s="200"/>
      <c r="S77" s="200"/>
      <c r="T77" s="200"/>
      <c r="U77" s="200"/>
      <c r="V77" s="200"/>
      <c r="W77" s="200"/>
      <c r="X77" s="200"/>
      <c r="Y77" s="200"/>
      <c r="Z77" s="200"/>
      <c r="AA77" s="200"/>
      <c r="AB77" s="200"/>
      <c r="AC77" s="200"/>
      <c r="AD77" s="200"/>
      <c r="AE77" s="200"/>
      <c r="AF77" s="200"/>
      <c r="AG77" s="200"/>
      <c r="AH77" s="200"/>
      <c r="AI77" s="200"/>
      <c r="AJ77" s="200"/>
      <c r="AK77" s="200"/>
      <c r="AL77" s="200"/>
      <c r="AM77" s="201"/>
      <c r="AN77" s="202"/>
      <c r="AO77" s="174"/>
      <c r="AP77" s="193"/>
      <c r="AQ77" s="192"/>
      <c r="AR77" s="192"/>
      <c r="AS77" s="192"/>
      <c r="AT77" s="192" t="str">
        <f t="shared" si="6"/>
        <v/>
      </c>
      <c r="AU77" s="192">
        <v>69</v>
      </c>
      <c r="AV77" s="192"/>
      <c r="AW77" s="174"/>
      <c r="AX77" s="174"/>
      <c r="AY77" s="174"/>
      <c r="AZ77" s="174"/>
      <c r="BA77" s="174"/>
      <c r="BK77" s="174"/>
      <c r="BL77" s="174"/>
      <c r="BM77" s="176"/>
      <c r="BN77" s="174"/>
      <c r="BO77" s="174"/>
      <c r="BP77" s="174"/>
      <c r="BQ77" s="174"/>
      <c r="BR77" s="174"/>
      <c r="BS77" s="174"/>
      <c r="BT77" s="174"/>
      <c r="BU77" s="174"/>
      <c r="BV77" s="174"/>
      <c r="BW77" s="174"/>
      <c r="BX77" s="174"/>
      <c r="BY77" s="174"/>
      <c r="BZ77" s="174"/>
      <c r="CA77" s="174"/>
      <c r="CB77" s="174"/>
      <c r="CC77" s="174"/>
      <c r="CD77" s="174"/>
      <c r="CE77" s="174"/>
      <c r="CF77" s="174"/>
      <c r="CG77" s="174"/>
      <c r="CH77" s="174"/>
      <c r="CI77" s="174"/>
    </row>
    <row r="78" spans="1:87" ht="17.25" customHeight="1">
      <c r="A78" s="192" t="str">
        <f>IF(B78=$AP$1,"",MAX($A$9:A77)+1)</f>
        <v/>
      </c>
      <c r="B78" s="193" t="str">
        <f>TRIM(IF(AT78&lt;&gt;"",INDEX(SV!B:B,AT78,1)&amp;" "&amp;INDEX(SV!C:C,AT78,1),$AP$1))</f>
        <v>!</v>
      </c>
      <c r="C78" s="194" t="str">
        <f>IF(AT78&lt;&gt;"",INDEX(SV!A:A,AT78,1),"")</f>
        <v/>
      </c>
      <c r="D78" s="195" t="str">
        <f t="shared" si="7"/>
        <v/>
      </c>
      <c r="E78" s="196"/>
      <c r="F78" s="197"/>
      <c r="G78" s="197"/>
      <c r="H78" s="197"/>
      <c r="I78" s="197"/>
      <c r="J78" s="197"/>
      <c r="K78" s="197"/>
      <c r="L78" s="197"/>
      <c r="M78" s="197"/>
      <c r="N78" s="197"/>
      <c r="O78" s="197"/>
      <c r="P78" s="198"/>
      <c r="Q78" s="199"/>
      <c r="R78" s="200"/>
      <c r="S78" s="200"/>
      <c r="T78" s="200"/>
      <c r="U78" s="200"/>
      <c r="V78" s="200"/>
      <c r="W78" s="200"/>
      <c r="X78" s="200"/>
      <c r="Y78" s="200"/>
      <c r="Z78" s="200"/>
      <c r="AA78" s="200"/>
      <c r="AB78" s="200"/>
      <c r="AC78" s="200"/>
      <c r="AD78" s="200"/>
      <c r="AE78" s="200"/>
      <c r="AF78" s="200"/>
      <c r="AG78" s="200"/>
      <c r="AH78" s="200"/>
      <c r="AI78" s="200"/>
      <c r="AJ78" s="200"/>
      <c r="AK78" s="200"/>
      <c r="AL78" s="200"/>
      <c r="AM78" s="201"/>
      <c r="AN78" s="202"/>
      <c r="AO78" s="174"/>
      <c r="AP78" s="193"/>
      <c r="AQ78" s="192"/>
      <c r="AR78" s="192"/>
      <c r="AS78" s="192"/>
      <c r="AT78" s="192" t="str">
        <f t="shared" si="6"/>
        <v/>
      </c>
      <c r="AU78" s="192">
        <v>70</v>
      </c>
      <c r="AV78" s="192"/>
      <c r="AW78" s="174"/>
      <c r="AX78" s="174"/>
      <c r="AY78" s="174"/>
      <c r="AZ78" s="174"/>
      <c r="BA78" s="174"/>
      <c r="BK78" s="174"/>
      <c r="BL78" s="174"/>
      <c r="BM78" s="176"/>
      <c r="BN78" s="174"/>
      <c r="BO78" s="174"/>
      <c r="BP78" s="174"/>
      <c r="BQ78" s="174"/>
      <c r="BR78" s="174"/>
      <c r="BS78" s="174"/>
      <c r="BT78" s="174"/>
      <c r="BU78" s="174"/>
      <c r="BV78" s="174"/>
      <c r="BW78" s="174"/>
      <c r="BX78" s="174"/>
      <c r="BY78" s="174"/>
      <c r="BZ78" s="174"/>
      <c r="CA78" s="174"/>
      <c r="CB78" s="174"/>
      <c r="CC78" s="174"/>
      <c r="CD78" s="174"/>
      <c r="CE78" s="174"/>
      <c r="CF78" s="174"/>
      <c r="CG78" s="174"/>
      <c r="CH78" s="174"/>
      <c r="CI78" s="174"/>
    </row>
    <row r="79" spans="1:87" ht="17.25" customHeight="1">
      <c r="A79" s="192" t="str">
        <f>IF(B79=$AP$1,"",MAX($A$9:A78)+1)</f>
        <v/>
      </c>
      <c r="B79" s="193" t="str">
        <f>TRIM(IF(AT79&lt;&gt;"",INDEX(SV!B:B,AT79,1)&amp;" "&amp;INDEX(SV!C:C,AT79,1),$AP$1))</f>
        <v>!</v>
      </c>
      <c r="C79" s="194" t="str">
        <f>IF(AT79&lt;&gt;"",INDEX(SV!A:A,AT79,1),"")</f>
        <v/>
      </c>
      <c r="D79" s="195" t="str">
        <f t="shared" si="7"/>
        <v/>
      </c>
      <c r="E79" s="196"/>
      <c r="F79" s="197"/>
      <c r="G79" s="197"/>
      <c r="H79" s="197"/>
      <c r="I79" s="197"/>
      <c r="J79" s="197"/>
      <c r="K79" s="197"/>
      <c r="L79" s="197"/>
      <c r="M79" s="197"/>
      <c r="N79" s="197"/>
      <c r="O79" s="197"/>
      <c r="P79" s="198"/>
      <c r="Q79" s="199"/>
      <c r="R79" s="200"/>
      <c r="S79" s="200"/>
      <c r="T79" s="200"/>
      <c r="U79" s="200"/>
      <c r="V79" s="200"/>
      <c r="W79" s="200"/>
      <c r="X79" s="200"/>
      <c r="Y79" s="200"/>
      <c r="Z79" s="200"/>
      <c r="AA79" s="200"/>
      <c r="AB79" s="200"/>
      <c r="AC79" s="200"/>
      <c r="AD79" s="200"/>
      <c r="AE79" s="200"/>
      <c r="AF79" s="200"/>
      <c r="AG79" s="200"/>
      <c r="AH79" s="200"/>
      <c r="AI79" s="200"/>
      <c r="AJ79" s="200"/>
      <c r="AK79" s="200"/>
      <c r="AL79" s="200"/>
      <c r="AM79" s="201"/>
      <c r="AN79" s="202"/>
      <c r="AO79" s="174"/>
      <c r="AP79" s="193"/>
      <c r="AQ79" s="192"/>
      <c r="AR79" s="192"/>
      <c r="AS79" s="192"/>
      <c r="AT79" s="192" t="str">
        <f t="shared" si="6"/>
        <v/>
      </c>
      <c r="AU79" s="192">
        <v>71</v>
      </c>
      <c r="AV79" s="192"/>
      <c r="AW79" s="174"/>
      <c r="AX79" s="174"/>
      <c r="AY79" s="174"/>
      <c r="AZ79" s="174"/>
      <c r="BA79" s="174"/>
      <c r="BK79" s="174"/>
      <c r="BL79" s="174"/>
      <c r="BM79" s="176"/>
      <c r="BN79" s="174"/>
      <c r="BO79" s="174"/>
      <c r="BP79" s="174"/>
      <c r="BQ79" s="174"/>
      <c r="BR79" s="174"/>
      <c r="BS79" s="174"/>
      <c r="BT79" s="174"/>
      <c r="BU79" s="174"/>
      <c r="BV79" s="174"/>
      <c r="BW79" s="174"/>
      <c r="BX79" s="174"/>
      <c r="BY79" s="174"/>
      <c r="BZ79" s="174"/>
      <c r="CA79" s="174"/>
      <c r="CB79" s="174"/>
      <c r="CC79" s="174"/>
      <c r="CD79" s="174"/>
      <c r="CE79" s="174"/>
      <c r="CF79" s="174"/>
      <c r="CG79" s="174"/>
      <c r="CH79" s="174"/>
      <c r="CI79" s="174"/>
    </row>
    <row r="80" spans="1:87" ht="17.25" customHeight="1">
      <c r="A80" s="192" t="str">
        <f>IF(B80=$AP$1,"",MAX($A$9:A79)+1)</f>
        <v/>
      </c>
      <c r="B80" s="193" t="str">
        <f>TRIM(IF(AT80&lt;&gt;"",INDEX(SV!B:B,AT80,1)&amp;" "&amp;INDEX(SV!C:C,AT80,1),$AP$1))</f>
        <v>!</v>
      </c>
      <c r="C80" s="194" t="str">
        <f>IF(AT80&lt;&gt;"",INDEX(SV!A:A,AT80,1),"")</f>
        <v/>
      </c>
      <c r="D80" s="195" t="str">
        <f t="shared" si="7"/>
        <v/>
      </c>
      <c r="E80" s="196"/>
      <c r="F80" s="197"/>
      <c r="G80" s="197"/>
      <c r="H80" s="197"/>
      <c r="I80" s="197"/>
      <c r="J80" s="197"/>
      <c r="K80" s="197"/>
      <c r="L80" s="197"/>
      <c r="M80" s="197"/>
      <c r="N80" s="197"/>
      <c r="O80" s="197"/>
      <c r="P80" s="198"/>
      <c r="Q80" s="199"/>
      <c r="R80" s="200"/>
      <c r="S80" s="200"/>
      <c r="T80" s="200"/>
      <c r="U80" s="200"/>
      <c r="V80" s="200"/>
      <c r="W80" s="200"/>
      <c r="X80" s="200"/>
      <c r="Y80" s="200"/>
      <c r="Z80" s="200"/>
      <c r="AA80" s="200"/>
      <c r="AB80" s="200"/>
      <c r="AC80" s="200"/>
      <c r="AD80" s="200"/>
      <c r="AE80" s="200"/>
      <c r="AF80" s="200"/>
      <c r="AG80" s="200"/>
      <c r="AH80" s="200"/>
      <c r="AI80" s="200"/>
      <c r="AJ80" s="200"/>
      <c r="AK80" s="200"/>
      <c r="AL80" s="200"/>
      <c r="AM80" s="201"/>
      <c r="AN80" s="202"/>
      <c r="AO80" s="174"/>
      <c r="AP80" s="193"/>
      <c r="AQ80" s="192"/>
      <c r="AR80" s="192"/>
      <c r="AS80" s="192"/>
      <c r="AT80" s="192" t="str">
        <f t="shared" si="6"/>
        <v/>
      </c>
      <c r="AU80" s="192">
        <v>72</v>
      </c>
      <c r="AV80" s="192"/>
      <c r="AW80" s="174"/>
      <c r="AX80" s="174"/>
      <c r="AY80" s="174"/>
      <c r="AZ80" s="174"/>
      <c r="BA80" s="174"/>
      <c r="BK80" s="174"/>
      <c r="BL80" s="174"/>
      <c r="BM80" s="176"/>
      <c r="BN80" s="174"/>
      <c r="BO80" s="174"/>
      <c r="BP80" s="174"/>
      <c r="BQ80" s="174"/>
      <c r="BR80" s="174"/>
      <c r="BS80" s="174"/>
      <c r="BT80" s="174"/>
      <c r="BU80" s="174"/>
      <c r="BV80" s="174"/>
      <c r="BW80" s="174"/>
      <c r="BX80" s="174"/>
      <c r="BY80" s="174"/>
      <c r="BZ80" s="174"/>
      <c r="CA80" s="174"/>
      <c r="CB80" s="174"/>
      <c r="CC80" s="174"/>
      <c r="CD80" s="174"/>
      <c r="CE80" s="174"/>
      <c r="CF80" s="174"/>
      <c r="CG80" s="174"/>
      <c r="CH80" s="174"/>
      <c r="CI80" s="174"/>
    </row>
    <row r="81" spans="1:87" ht="17.25" customHeight="1">
      <c r="A81" s="192" t="str">
        <f>IF(B81=$AP$1,"",MAX($A$9:A80)+1)</f>
        <v/>
      </c>
      <c r="B81" s="193" t="str">
        <f>TRIM(IF(AT81&lt;&gt;"",INDEX(SV!B:B,AT81,1)&amp;" "&amp;INDEX(SV!C:C,AT81,1),$AP$1))</f>
        <v>!</v>
      </c>
      <c r="C81" s="194" t="str">
        <f>IF(AT81&lt;&gt;"",INDEX(SV!A:A,AT81,1),"")</f>
        <v/>
      </c>
      <c r="D81" s="195" t="str">
        <f t="shared" si="7"/>
        <v/>
      </c>
      <c r="E81" s="196"/>
      <c r="F81" s="197"/>
      <c r="G81" s="197"/>
      <c r="H81" s="197"/>
      <c r="I81" s="197"/>
      <c r="J81" s="197"/>
      <c r="K81" s="197"/>
      <c r="L81" s="197"/>
      <c r="M81" s="197"/>
      <c r="N81" s="197"/>
      <c r="O81" s="197"/>
      <c r="P81" s="198"/>
      <c r="Q81" s="199"/>
      <c r="R81" s="200"/>
      <c r="S81" s="200"/>
      <c r="T81" s="200"/>
      <c r="U81" s="200"/>
      <c r="V81" s="200"/>
      <c r="W81" s="200"/>
      <c r="X81" s="200"/>
      <c r="Y81" s="200"/>
      <c r="Z81" s="200"/>
      <c r="AA81" s="200"/>
      <c r="AB81" s="200"/>
      <c r="AC81" s="200"/>
      <c r="AD81" s="200"/>
      <c r="AE81" s="200"/>
      <c r="AF81" s="200"/>
      <c r="AG81" s="200"/>
      <c r="AH81" s="200"/>
      <c r="AI81" s="200"/>
      <c r="AJ81" s="200"/>
      <c r="AK81" s="200"/>
      <c r="AL81" s="200"/>
      <c r="AM81" s="201"/>
      <c r="AN81" s="202"/>
      <c r="AO81" s="174"/>
      <c r="AP81" s="193"/>
      <c r="AQ81" s="192"/>
      <c r="AR81" s="192"/>
      <c r="AS81" s="192"/>
      <c r="AT81" s="192" t="str">
        <f t="shared" si="6"/>
        <v/>
      </c>
      <c r="AU81" s="192">
        <v>73</v>
      </c>
      <c r="AV81" s="192"/>
      <c r="AW81" s="174"/>
      <c r="AX81" s="174"/>
      <c r="AY81" s="174"/>
      <c r="AZ81" s="174"/>
      <c r="BA81" s="174"/>
      <c r="BK81" s="174"/>
      <c r="BL81" s="174"/>
      <c r="BM81" s="176"/>
      <c r="BN81" s="174"/>
      <c r="BO81" s="174"/>
      <c r="BP81" s="174"/>
      <c r="BQ81" s="174"/>
      <c r="BR81" s="174"/>
      <c r="BS81" s="174"/>
      <c r="BT81" s="174"/>
      <c r="BU81" s="174"/>
      <c r="BV81" s="174"/>
      <c r="BW81" s="174"/>
      <c r="BX81" s="174"/>
      <c r="BY81" s="174"/>
      <c r="BZ81" s="174"/>
      <c r="CA81" s="174"/>
      <c r="CB81" s="174"/>
      <c r="CC81" s="174"/>
      <c r="CD81" s="174"/>
      <c r="CE81" s="174"/>
      <c r="CF81" s="174"/>
      <c r="CG81" s="174"/>
      <c r="CH81" s="174"/>
      <c r="CI81" s="174"/>
    </row>
    <row r="82" spans="1:87" ht="17.25" customHeight="1">
      <c r="A82" s="192" t="str">
        <f>IF(B82=$AP$1,"",MAX($A$9:A81)+1)</f>
        <v/>
      </c>
      <c r="B82" s="193" t="str">
        <f>TRIM(IF(AT82&lt;&gt;"",INDEX(SV!B:B,AT82,1)&amp;" "&amp;INDEX(SV!C:C,AT82,1),$AP$1))</f>
        <v>!</v>
      </c>
      <c r="C82" s="194" t="str">
        <f>IF(AT82&lt;&gt;"",INDEX(SV!A:A,AT82,1),"")</f>
        <v/>
      </c>
      <c r="D82" s="195" t="str">
        <f t="shared" si="7"/>
        <v/>
      </c>
      <c r="E82" s="196"/>
      <c r="F82" s="197"/>
      <c r="G82" s="197"/>
      <c r="H82" s="197"/>
      <c r="I82" s="197"/>
      <c r="J82" s="197"/>
      <c r="K82" s="197"/>
      <c r="L82" s="197"/>
      <c r="M82" s="197"/>
      <c r="N82" s="197"/>
      <c r="O82" s="197"/>
      <c r="P82" s="198"/>
      <c r="Q82" s="199"/>
      <c r="R82" s="200"/>
      <c r="S82" s="200"/>
      <c r="T82" s="200"/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1"/>
      <c r="AN82" s="202"/>
      <c r="AO82" s="174"/>
      <c r="AP82" s="193"/>
      <c r="AQ82" s="192"/>
      <c r="AR82" s="192"/>
      <c r="AS82" s="192"/>
      <c r="AT82" s="192" t="str">
        <f t="shared" si="6"/>
        <v/>
      </c>
      <c r="AU82" s="192">
        <v>74</v>
      </c>
      <c r="AV82" s="192"/>
      <c r="AW82" s="174"/>
      <c r="AX82" s="174"/>
      <c r="AY82" s="174"/>
      <c r="AZ82" s="174"/>
      <c r="BA82" s="174"/>
      <c r="BK82" s="174"/>
      <c r="BL82" s="174"/>
      <c r="BM82" s="176"/>
      <c r="BN82" s="174"/>
      <c r="BO82" s="174"/>
      <c r="BP82" s="174"/>
      <c r="BQ82" s="174"/>
      <c r="BR82" s="174"/>
      <c r="BS82" s="174"/>
      <c r="BT82" s="174"/>
      <c r="BU82" s="174"/>
      <c r="BV82" s="174"/>
      <c r="BW82" s="174"/>
      <c r="BX82" s="174"/>
      <c r="BY82" s="174"/>
      <c r="BZ82" s="174"/>
      <c r="CA82" s="174"/>
      <c r="CB82" s="174"/>
      <c r="CC82" s="174"/>
      <c r="CD82" s="174"/>
      <c r="CE82" s="174"/>
      <c r="CF82" s="174"/>
      <c r="CG82" s="174"/>
      <c r="CH82" s="174"/>
      <c r="CI82" s="174"/>
    </row>
    <row r="83" spans="1:87" ht="17.25" customHeight="1">
      <c r="A83" s="192" t="str">
        <f>IF(B83=$AP$1,"",MAX($A$9:A82)+1)</f>
        <v/>
      </c>
      <c r="B83" s="193" t="str">
        <f>TRIM(IF(AT83&lt;&gt;"",INDEX(SV!B:B,AT83,1)&amp;" "&amp;INDEX(SV!C:C,AT83,1),$AP$1))</f>
        <v>!</v>
      </c>
      <c r="C83" s="194" t="str">
        <f>IF(AT83&lt;&gt;"",INDEX(SV!A:A,AT83,1),"")</f>
        <v/>
      </c>
      <c r="D83" s="195" t="str">
        <f t="shared" si="7"/>
        <v/>
      </c>
      <c r="E83" s="196"/>
      <c r="F83" s="197"/>
      <c r="G83" s="197"/>
      <c r="H83" s="197"/>
      <c r="I83" s="197"/>
      <c r="J83" s="197"/>
      <c r="K83" s="197"/>
      <c r="L83" s="197"/>
      <c r="M83" s="197"/>
      <c r="N83" s="197"/>
      <c r="O83" s="197"/>
      <c r="P83" s="198"/>
      <c r="Q83" s="199"/>
      <c r="R83" s="200"/>
      <c r="S83" s="200"/>
      <c r="T83" s="200"/>
      <c r="U83" s="200"/>
      <c r="V83" s="200"/>
      <c r="W83" s="200"/>
      <c r="X83" s="200"/>
      <c r="Y83" s="200"/>
      <c r="Z83" s="200"/>
      <c r="AA83" s="200"/>
      <c r="AB83" s="200"/>
      <c r="AC83" s="200"/>
      <c r="AD83" s="200"/>
      <c r="AE83" s="200"/>
      <c r="AF83" s="200"/>
      <c r="AG83" s="200"/>
      <c r="AH83" s="200"/>
      <c r="AI83" s="200"/>
      <c r="AJ83" s="200"/>
      <c r="AK83" s="200"/>
      <c r="AL83" s="200"/>
      <c r="AM83" s="201"/>
      <c r="AN83" s="202"/>
      <c r="AO83" s="174"/>
      <c r="AP83" s="193"/>
      <c r="AQ83" s="192"/>
      <c r="AR83" s="192"/>
      <c r="AS83" s="192"/>
      <c r="AT83" s="192" t="str">
        <f t="shared" si="6"/>
        <v/>
      </c>
      <c r="AU83" s="192">
        <v>75</v>
      </c>
      <c r="AV83" s="192"/>
      <c r="AW83" s="174"/>
      <c r="AX83" s="174"/>
      <c r="AY83" s="174"/>
      <c r="AZ83" s="174"/>
      <c r="BA83" s="174"/>
      <c r="BK83" s="174"/>
      <c r="BL83" s="174"/>
      <c r="BM83" s="176"/>
      <c r="BN83" s="174"/>
      <c r="BO83" s="174"/>
      <c r="BP83" s="174"/>
      <c r="BQ83" s="174"/>
      <c r="BR83" s="174"/>
      <c r="BS83" s="174"/>
      <c r="BT83" s="174"/>
      <c r="BU83" s="174"/>
      <c r="BV83" s="174"/>
      <c r="BW83" s="174"/>
      <c r="BX83" s="174"/>
      <c r="BY83" s="174"/>
      <c r="BZ83" s="174"/>
      <c r="CA83" s="174"/>
      <c r="CB83" s="174"/>
      <c r="CC83" s="174"/>
      <c r="CD83" s="174"/>
      <c r="CE83" s="174"/>
      <c r="CF83" s="174"/>
      <c r="CG83" s="174"/>
      <c r="CH83" s="174"/>
      <c r="CI83" s="174"/>
    </row>
    <row r="84" spans="1:87" ht="17.25" customHeight="1">
      <c r="A84" s="192" t="str">
        <f>IF(B84=$AP$1,"",MAX($A$9:A83)+1)</f>
        <v/>
      </c>
      <c r="B84" s="193" t="str">
        <f>TRIM(IF(AT84&lt;&gt;"",INDEX(SV!B:B,AT84,1)&amp;" "&amp;INDEX(SV!C:C,AT84,1),$AP$1))</f>
        <v>!</v>
      </c>
      <c r="C84" s="194" t="str">
        <f>IF(AT84&lt;&gt;"",INDEX(SV!A:A,AT84,1),"")</f>
        <v/>
      </c>
      <c r="D84" s="195" t="str">
        <f t="shared" si="7"/>
        <v/>
      </c>
      <c r="E84" s="196"/>
      <c r="F84" s="197"/>
      <c r="G84" s="197"/>
      <c r="H84" s="197"/>
      <c r="I84" s="197"/>
      <c r="J84" s="197"/>
      <c r="K84" s="197"/>
      <c r="L84" s="197"/>
      <c r="M84" s="197"/>
      <c r="N84" s="197"/>
      <c r="O84" s="197"/>
      <c r="P84" s="198"/>
      <c r="Q84" s="199"/>
      <c r="R84" s="200"/>
      <c r="S84" s="200"/>
      <c r="T84" s="200"/>
      <c r="U84" s="200"/>
      <c r="V84" s="200"/>
      <c r="W84" s="200"/>
      <c r="X84" s="200"/>
      <c r="Y84" s="200"/>
      <c r="Z84" s="200"/>
      <c r="AA84" s="200"/>
      <c r="AB84" s="200"/>
      <c r="AC84" s="200"/>
      <c r="AD84" s="200"/>
      <c r="AE84" s="200"/>
      <c r="AF84" s="200"/>
      <c r="AG84" s="200"/>
      <c r="AH84" s="200"/>
      <c r="AI84" s="200"/>
      <c r="AJ84" s="200"/>
      <c r="AK84" s="200"/>
      <c r="AL84" s="200"/>
      <c r="AM84" s="201"/>
      <c r="AN84" s="202"/>
      <c r="AO84" s="174"/>
      <c r="AP84" s="193"/>
      <c r="AQ84" s="192"/>
      <c r="AR84" s="192"/>
      <c r="AS84" s="192"/>
      <c r="AT84" s="192" t="str">
        <f t="shared" si="6"/>
        <v/>
      </c>
      <c r="AU84" s="192">
        <v>76</v>
      </c>
      <c r="AV84" s="192"/>
      <c r="AW84" s="174"/>
      <c r="AX84" s="174"/>
      <c r="AY84" s="174"/>
      <c r="AZ84" s="174"/>
      <c r="BA84" s="174"/>
      <c r="BK84" s="174"/>
      <c r="BL84" s="174"/>
      <c r="BM84" s="176"/>
      <c r="BN84" s="174"/>
      <c r="BO84" s="174"/>
      <c r="BP84" s="174"/>
      <c r="BQ84" s="174"/>
      <c r="BR84" s="174"/>
      <c r="BS84" s="174"/>
      <c r="BT84" s="174"/>
      <c r="BU84" s="174"/>
      <c r="BV84" s="174"/>
      <c r="BW84" s="174"/>
      <c r="BX84" s="174"/>
      <c r="BY84" s="174"/>
      <c r="BZ84" s="174"/>
      <c r="CA84" s="174"/>
      <c r="CB84" s="174"/>
      <c r="CC84" s="174"/>
      <c r="CD84" s="174"/>
      <c r="CE84" s="174"/>
      <c r="CF84" s="174"/>
      <c r="CG84" s="174"/>
      <c r="CH84" s="174"/>
      <c r="CI84" s="174"/>
    </row>
    <row r="85" spans="1:87" ht="17.25" customHeight="1">
      <c r="A85" s="192" t="str">
        <f>IF(B85=$AP$1,"",MAX($A$9:A84)+1)</f>
        <v/>
      </c>
      <c r="B85" s="193" t="str">
        <f>TRIM(IF(AT85&lt;&gt;"",INDEX(SV!B:B,AT85,1)&amp;" "&amp;INDEX(SV!C:C,AT85,1),$AP$1))</f>
        <v>!</v>
      </c>
      <c r="C85" s="194" t="str">
        <f>IF(AT85&lt;&gt;"",INDEX(SV!A:A,AT85,1),"")</f>
        <v/>
      </c>
      <c r="D85" s="195" t="str">
        <f t="shared" si="7"/>
        <v/>
      </c>
      <c r="E85" s="196"/>
      <c r="F85" s="197"/>
      <c r="G85" s="197"/>
      <c r="H85" s="197"/>
      <c r="I85" s="197"/>
      <c r="J85" s="197"/>
      <c r="K85" s="197"/>
      <c r="L85" s="197"/>
      <c r="M85" s="197"/>
      <c r="N85" s="197"/>
      <c r="O85" s="197"/>
      <c r="P85" s="198"/>
      <c r="Q85" s="199"/>
      <c r="R85" s="200"/>
      <c r="S85" s="200"/>
      <c r="T85" s="200"/>
      <c r="U85" s="200"/>
      <c r="V85" s="200"/>
      <c r="W85" s="200"/>
      <c r="X85" s="200"/>
      <c r="Y85" s="200"/>
      <c r="Z85" s="200"/>
      <c r="AA85" s="200"/>
      <c r="AB85" s="200"/>
      <c r="AC85" s="200"/>
      <c r="AD85" s="200"/>
      <c r="AE85" s="200"/>
      <c r="AF85" s="200"/>
      <c r="AG85" s="200"/>
      <c r="AH85" s="200"/>
      <c r="AI85" s="200"/>
      <c r="AJ85" s="200"/>
      <c r="AK85" s="200"/>
      <c r="AL85" s="200"/>
      <c r="AM85" s="201"/>
      <c r="AN85" s="202"/>
      <c r="AO85" s="174"/>
      <c r="AP85" s="193"/>
      <c r="AQ85" s="192"/>
      <c r="AR85" s="192"/>
      <c r="AS85" s="192"/>
      <c r="AT85" s="192" t="str">
        <f t="shared" si="6"/>
        <v/>
      </c>
      <c r="AU85" s="192">
        <v>77</v>
      </c>
      <c r="AV85" s="192"/>
      <c r="AW85" s="174"/>
      <c r="AX85" s="174"/>
      <c r="AY85" s="174"/>
      <c r="AZ85" s="174"/>
      <c r="BA85" s="174"/>
      <c r="BK85" s="174"/>
      <c r="BL85" s="174"/>
      <c r="BM85" s="176"/>
      <c r="BN85" s="174"/>
      <c r="BO85" s="174"/>
      <c r="BP85" s="174"/>
      <c r="BQ85" s="174"/>
      <c r="BR85" s="174"/>
      <c r="BS85" s="174"/>
      <c r="BT85" s="174"/>
      <c r="BU85" s="174"/>
      <c r="BV85" s="174"/>
      <c r="BW85" s="174"/>
      <c r="BX85" s="174"/>
      <c r="BY85" s="174"/>
      <c r="BZ85" s="174"/>
      <c r="CA85" s="174"/>
      <c r="CB85" s="174"/>
      <c r="CC85" s="174"/>
      <c r="CD85" s="174"/>
      <c r="CE85" s="174"/>
      <c r="CF85" s="174"/>
      <c r="CG85" s="174"/>
      <c r="CH85" s="174"/>
      <c r="CI85" s="174"/>
    </row>
    <row r="86" spans="1:87" ht="17.25" customHeight="1">
      <c r="A86" s="192" t="str">
        <f>IF(B86=$AP$1,"",MAX($A$9:A85)+1)</f>
        <v/>
      </c>
      <c r="B86" s="193" t="str">
        <f>TRIM(IF(AT86&lt;&gt;"",INDEX(SV!B:B,AT86,1)&amp;" "&amp;INDEX(SV!C:C,AT86,1),$AP$1))</f>
        <v>!</v>
      </c>
      <c r="C86" s="194" t="str">
        <f>IF(AT86&lt;&gt;"",INDEX(SV!A:A,AT86,1),"")</f>
        <v/>
      </c>
      <c r="D86" s="195" t="str">
        <f t="shared" si="7"/>
        <v/>
      </c>
      <c r="E86" s="196"/>
      <c r="F86" s="197"/>
      <c r="G86" s="197"/>
      <c r="H86" s="197"/>
      <c r="I86" s="197"/>
      <c r="J86" s="197"/>
      <c r="K86" s="197"/>
      <c r="L86" s="197"/>
      <c r="M86" s="197"/>
      <c r="N86" s="197"/>
      <c r="O86" s="197"/>
      <c r="P86" s="198"/>
      <c r="Q86" s="199"/>
      <c r="R86" s="200"/>
      <c r="S86" s="200"/>
      <c r="T86" s="200"/>
      <c r="U86" s="200"/>
      <c r="V86" s="200"/>
      <c r="W86" s="200"/>
      <c r="X86" s="200"/>
      <c r="Y86" s="200"/>
      <c r="Z86" s="200"/>
      <c r="AA86" s="200"/>
      <c r="AB86" s="200"/>
      <c r="AC86" s="200"/>
      <c r="AD86" s="200"/>
      <c r="AE86" s="200"/>
      <c r="AF86" s="200"/>
      <c r="AG86" s="200"/>
      <c r="AH86" s="200"/>
      <c r="AI86" s="200"/>
      <c r="AJ86" s="200"/>
      <c r="AK86" s="200"/>
      <c r="AL86" s="200"/>
      <c r="AM86" s="201"/>
      <c r="AN86" s="202"/>
      <c r="AO86" s="174"/>
      <c r="AP86" s="193"/>
      <c r="AQ86" s="192"/>
      <c r="AR86" s="192"/>
      <c r="AS86" s="192"/>
      <c r="AT86" s="192" t="str">
        <f t="shared" si="6"/>
        <v/>
      </c>
      <c r="AU86" s="192">
        <v>78</v>
      </c>
      <c r="AV86" s="192"/>
      <c r="AW86" s="174"/>
      <c r="AX86" s="174"/>
      <c r="AY86" s="174"/>
      <c r="AZ86" s="174"/>
      <c r="BA86" s="174"/>
      <c r="BK86" s="174"/>
      <c r="BL86" s="174"/>
      <c r="BM86" s="176"/>
      <c r="BN86" s="174"/>
      <c r="BO86" s="174"/>
      <c r="BP86" s="174"/>
      <c r="BQ86" s="174"/>
      <c r="BR86" s="174"/>
      <c r="BS86" s="174"/>
      <c r="BT86" s="174"/>
      <c r="BU86" s="174"/>
      <c r="BV86" s="174"/>
      <c r="BW86" s="174"/>
      <c r="BX86" s="174"/>
      <c r="BY86" s="174"/>
      <c r="BZ86" s="174"/>
      <c r="CA86" s="174"/>
      <c r="CB86" s="174"/>
      <c r="CC86" s="174"/>
      <c r="CD86" s="174"/>
      <c r="CE86" s="174"/>
      <c r="CF86" s="174"/>
      <c r="CG86" s="174"/>
      <c r="CH86" s="174"/>
      <c r="CI86" s="174"/>
    </row>
    <row r="87" spans="1:87" ht="17.25" customHeight="1">
      <c r="A87" s="192" t="str">
        <f>IF(B87=$AP$1,"",MAX($A$9:A86)+1)</f>
        <v/>
      </c>
      <c r="B87" s="193" t="str">
        <f>TRIM(IF(AT87&lt;&gt;"",INDEX(SV!B:B,AT87,1)&amp;" "&amp;INDEX(SV!C:C,AT87,1),$AP$1))</f>
        <v>!</v>
      </c>
      <c r="C87" s="194" t="str">
        <f>IF(AT87&lt;&gt;"",INDEX(SV!A:A,AT87,1),"")</f>
        <v/>
      </c>
      <c r="D87" s="195" t="str">
        <f t="shared" si="7"/>
        <v/>
      </c>
      <c r="E87" s="196"/>
      <c r="F87" s="197"/>
      <c r="G87" s="197"/>
      <c r="H87" s="197"/>
      <c r="I87" s="197"/>
      <c r="J87" s="197"/>
      <c r="K87" s="197"/>
      <c r="L87" s="197"/>
      <c r="M87" s="197"/>
      <c r="N87" s="197"/>
      <c r="O87" s="197"/>
      <c r="P87" s="198"/>
      <c r="Q87" s="199"/>
      <c r="R87" s="200"/>
      <c r="S87" s="200"/>
      <c r="T87" s="200"/>
      <c r="U87" s="200"/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  <c r="AF87" s="200"/>
      <c r="AG87" s="200"/>
      <c r="AH87" s="200"/>
      <c r="AI87" s="200"/>
      <c r="AJ87" s="200"/>
      <c r="AK87" s="200"/>
      <c r="AL87" s="200"/>
      <c r="AM87" s="201"/>
      <c r="AN87" s="202"/>
      <c r="AO87" s="174"/>
      <c r="AP87" s="193"/>
      <c r="AQ87" s="192"/>
      <c r="AR87" s="192"/>
      <c r="AS87" s="192"/>
      <c r="AT87" s="192" t="str">
        <f t="shared" si="6"/>
        <v/>
      </c>
      <c r="AU87" s="192">
        <v>79</v>
      </c>
      <c r="AV87" s="192"/>
      <c r="AW87" s="174"/>
      <c r="AX87" s="174"/>
      <c r="AY87" s="174"/>
      <c r="AZ87" s="174"/>
      <c r="BA87" s="174"/>
      <c r="BK87" s="174"/>
      <c r="BL87" s="174"/>
      <c r="BM87" s="176"/>
      <c r="BN87" s="174"/>
      <c r="BO87" s="174"/>
      <c r="BP87" s="174"/>
      <c r="BQ87" s="174"/>
      <c r="BR87" s="174"/>
      <c r="BS87" s="174"/>
      <c r="BT87" s="174"/>
      <c r="BU87" s="174"/>
      <c r="BV87" s="174"/>
      <c r="BW87" s="174"/>
      <c r="BX87" s="174"/>
      <c r="BY87" s="174"/>
      <c r="BZ87" s="174"/>
      <c r="CA87" s="174"/>
      <c r="CB87" s="174"/>
      <c r="CC87" s="174"/>
      <c r="CD87" s="174"/>
      <c r="CE87" s="174"/>
      <c r="CF87" s="174"/>
      <c r="CG87" s="174"/>
      <c r="CH87" s="174"/>
      <c r="CI87" s="174"/>
    </row>
    <row r="88" spans="1:87" ht="17.25" customHeight="1">
      <c r="A88" s="192" t="str">
        <f>IF(B88=$AP$1,"",MAX($A$9:A87)+1)</f>
        <v/>
      </c>
      <c r="B88" s="193" t="str">
        <f>TRIM(IF(AT88&lt;&gt;"",INDEX(SV!B:B,AT88,1)&amp;" "&amp;INDEX(SV!C:C,AT88,1),$AP$1))</f>
        <v>!</v>
      </c>
      <c r="C88" s="194" t="str">
        <f>IF(AT88&lt;&gt;"",INDEX(SV!A:A,AT88,1),"")</f>
        <v/>
      </c>
      <c r="D88" s="195" t="str">
        <f t="shared" si="7"/>
        <v/>
      </c>
      <c r="E88" s="196"/>
      <c r="F88" s="197"/>
      <c r="G88" s="197"/>
      <c r="H88" s="197"/>
      <c r="I88" s="197"/>
      <c r="J88" s="197"/>
      <c r="K88" s="197"/>
      <c r="L88" s="197"/>
      <c r="M88" s="197"/>
      <c r="N88" s="197"/>
      <c r="O88" s="197"/>
      <c r="P88" s="198"/>
      <c r="Q88" s="199"/>
      <c r="R88" s="200"/>
      <c r="S88" s="200"/>
      <c r="T88" s="200"/>
      <c r="U88" s="200"/>
      <c r="V88" s="200"/>
      <c r="W88" s="200"/>
      <c r="X88" s="200"/>
      <c r="Y88" s="200"/>
      <c r="Z88" s="200"/>
      <c r="AA88" s="200"/>
      <c r="AB88" s="200"/>
      <c r="AC88" s="200"/>
      <c r="AD88" s="200"/>
      <c r="AE88" s="200"/>
      <c r="AF88" s="200"/>
      <c r="AG88" s="200"/>
      <c r="AH88" s="200"/>
      <c r="AI88" s="200"/>
      <c r="AJ88" s="200"/>
      <c r="AK88" s="200"/>
      <c r="AL88" s="200"/>
      <c r="AM88" s="201"/>
      <c r="AN88" s="202"/>
      <c r="AO88" s="174"/>
      <c r="AP88" s="193"/>
      <c r="AQ88" s="192"/>
      <c r="AR88" s="192"/>
      <c r="AS88" s="192"/>
      <c r="AT88" s="192" t="str">
        <f t="shared" si="6"/>
        <v/>
      </c>
      <c r="AU88" s="192">
        <v>80</v>
      </c>
      <c r="AV88" s="192"/>
      <c r="AW88" s="174"/>
      <c r="AX88" s="174"/>
      <c r="AY88" s="174"/>
      <c r="AZ88" s="174"/>
      <c r="BA88" s="174"/>
      <c r="BK88" s="174"/>
      <c r="BL88" s="174"/>
      <c r="BM88" s="176"/>
      <c r="BN88" s="174"/>
      <c r="BO88" s="174"/>
      <c r="BP88" s="174"/>
      <c r="BQ88" s="174"/>
      <c r="BR88" s="174"/>
      <c r="BS88" s="174"/>
      <c r="BT88" s="174"/>
      <c r="BU88" s="174"/>
      <c r="BV88" s="174"/>
      <c r="BW88" s="174"/>
      <c r="BX88" s="174"/>
      <c r="BY88" s="174"/>
      <c r="BZ88" s="174"/>
      <c r="CA88" s="174"/>
      <c r="CB88" s="174"/>
      <c r="CC88" s="174"/>
      <c r="CD88" s="174"/>
      <c r="CE88" s="174"/>
      <c r="CF88" s="174"/>
      <c r="CG88" s="174"/>
      <c r="CH88" s="174"/>
      <c r="CI88" s="174"/>
    </row>
    <row r="89" spans="1:87" ht="17.25" customHeight="1">
      <c r="A89" s="192" t="str">
        <f>IF(B89=$AP$1,"",MAX($A$9:A88)+1)</f>
        <v/>
      </c>
      <c r="B89" s="193" t="str">
        <f>TRIM(IF(AT89&lt;&gt;"",INDEX(SV!B:B,AT89,1)&amp;" "&amp;INDEX(SV!C:C,AT89,1),$AP$1))</f>
        <v>!</v>
      </c>
      <c r="C89" s="194" t="str">
        <f>IF(AT89&lt;&gt;"",INDEX(SV!A:A,AT89,1),"")</f>
        <v/>
      </c>
      <c r="D89" s="195" t="str">
        <f t="shared" si="7"/>
        <v/>
      </c>
      <c r="E89" s="196"/>
      <c r="F89" s="197"/>
      <c r="G89" s="197"/>
      <c r="H89" s="197"/>
      <c r="I89" s="197"/>
      <c r="J89" s="197"/>
      <c r="K89" s="197"/>
      <c r="L89" s="197"/>
      <c r="M89" s="197"/>
      <c r="N89" s="197"/>
      <c r="O89" s="197"/>
      <c r="P89" s="198"/>
      <c r="Q89" s="199"/>
      <c r="R89" s="200"/>
      <c r="S89" s="200"/>
      <c r="T89" s="200"/>
      <c r="U89" s="200"/>
      <c r="V89" s="200"/>
      <c r="W89" s="200"/>
      <c r="X89" s="200"/>
      <c r="Y89" s="200"/>
      <c r="Z89" s="200"/>
      <c r="AA89" s="200"/>
      <c r="AB89" s="200"/>
      <c r="AC89" s="200"/>
      <c r="AD89" s="200"/>
      <c r="AE89" s="200"/>
      <c r="AF89" s="200"/>
      <c r="AG89" s="200"/>
      <c r="AH89" s="200"/>
      <c r="AI89" s="200"/>
      <c r="AJ89" s="200"/>
      <c r="AK89" s="200"/>
      <c r="AL89" s="200"/>
      <c r="AM89" s="201"/>
      <c r="AN89" s="202"/>
      <c r="AO89" s="174"/>
      <c r="AP89" s="193"/>
      <c r="AQ89" s="192"/>
      <c r="AR89" s="192"/>
      <c r="AS89" s="192"/>
      <c r="AT89" s="192" t="str">
        <f t="shared" si="6"/>
        <v/>
      </c>
      <c r="AU89" s="192">
        <v>81</v>
      </c>
      <c r="AV89" s="192"/>
      <c r="AW89" s="174"/>
      <c r="AX89" s="174"/>
      <c r="AY89" s="174"/>
      <c r="AZ89" s="174"/>
      <c r="BA89" s="174"/>
      <c r="BK89" s="174"/>
      <c r="BL89" s="174"/>
      <c r="BM89" s="176"/>
      <c r="BN89" s="174"/>
      <c r="BO89" s="174"/>
      <c r="BP89" s="174"/>
      <c r="BQ89" s="174"/>
      <c r="BR89" s="174"/>
      <c r="BS89" s="174"/>
      <c r="BT89" s="174"/>
      <c r="BU89" s="174"/>
      <c r="BV89" s="174"/>
      <c r="BW89" s="174"/>
      <c r="BX89" s="174"/>
      <c r="BY89" s="174"/>
      <c r="BZ89" s="174"/>
      <c r="CA89" s="174"/>
      <c r="CB89" s="174"/>
      <c r="CC89" s="174"/>
      <c r="CD89" s="174"/>
      <c r="CE89" s="174"/>
      <c r="CF89" s="174"/>
      <c r="CG89" s="174"/>
      <c r="CH89" s="174"/>
      <c r="CI89" s="174"/>
    </row>
    <row r="90" spans="1:87" ht="17.25" customHeight="1">
      <c r="A90" s="192" t="str">
        <f>IF(B90=$AP$1,"",MAX($A$9:A89)+1)</f>
        <v/>
      </c>
      <c r="B90" s="193" t="str">
        <f>TRIM(IF(AT90&lt;&gt;"",INDEX(SV!B:B,AT90,1)&amp;" "&amp;INDEX(SV!C:C,AT90,1),$AP$1))</f>
        <v>!</v>
      </c>
      <c r="C90" s="194" t="str">
        <f>IF(AT90&lt;&gt;"",INDEX(SV!A:A,AT90,1),"")</f>
        <v/>
      </c>
      <c r="D90" s="195" t="str">
        <f t="shared" si="7"/>
        <v/>
      </c>
      <c r="E90" s="196"/>
      <c r="F90" s="197"/>
      <c r="G90" s="197"/>
      <c r="H90" s="197"/>
      <c r="I90" s="197"/>
      <c r="J90" s="197"/>
      <c r="K90" s="197"/>
      <c r="L90" s="197"/>
      <c r="M90" s="197"/>
      <c r="N90" s="197"/>
      <c r="O90" s="197"/>
      <c r="P90" s="198"/>
      <c r="Q90" s="199"/>
      <c r="R90" s="200"/>
      <c r="S90" s="200"/>
      <c r="T90" s="200"/>
      <c r="U90" s="200"/>
      <c r="V90" s="200"/>
      <c r="W90" s="200"/>
      <c r="X90" s="200"/>
      <c r="Y90" s="200"/>
      <c r="Z90" s="200"/>
      <c r="AA90" s="200"/>
      <c r="AB90" s="200"/>
      <c r="AC90" s="200"/>
      <c r="AD90" s="200"/>
      <c r="AE90" s="200"/>
      <c r="AF90" s="200"/>
      <c r="AG90" s="200"/>
      <c r="AH90" s="200"/>
      <c r="AI90" s="200"/>
      <c r="AJ90" s="200"/>
      <c r="AK90" s="200"/>
      <c r="AL90" s="200"/>
      <c r="AM90" s="201"/>
      <c r="AN90" s="202"/>
      <c r="AO90" s="174"/>
      <c r="AP90" s="193"/>
      <c r="AQ90" s="192"/>
      <c r="AR90" s="192"/>
      <c r="AS90" s="192"/>
      <c r="AT90" s="192" t="str">
        <f t="shared" si="6"/>
        <v/>
      </c>
      <c r="AU90" s="192">
        <v>82</v>
      </c>
      <c r="AV90" s="192"/>
      <c r="AW90" s="174"/>
      <c r="AX90" s="174"/>
      <c r="AY90" s="174"/>
      <c r="AZ90" s="174"/>
      <c r="BA90" s="174"/>
      <c r="BK90" s="174"/>
      <c r="BL90" s="174"/>
      <c r="BM90" s="176"/>
      <c r="BN90" s="174"/>
      <c r="BO90" s="174"/>
      <c r="BP90" s="174"/>
      <c r="BQ90" s="174"/>
      <c r="BR90" s="174"/>
      <c r="BS90" s="174"/>
      <c r="BT90" s="174"/>
      <c r="BU90" s="174"/>
      <c r="BV90" s="174"/>
      <c r="BW90" s="174"/>
      <c r="BX90" s="174"/>
      <c r="BY90" s="174"/>
      <c r="BZ90" s="174"/>
      <c r="CA90" s="174"/>
      <c r="CB90" s="174"/>
      <c r="CC90" s="174"/>
      <c r="CD90" s="174"/>
      <c r="CE90" s="174"/>
      <c r="CF90" s="174"/>
      <c r="CG90" s="174"/>
      <c r="CH90" s="174"/>
      <c r="CI90" s="174"/>
    </row>
    <row r="91" spans="1:87" ht="17.25" customHeight="1">
      <c r="A91" s="192" t="str">
        <f>IF(B91=$AP$1,"",MAX($A$9:A90)+1)</f>
        <v/>
      </c>
      <c r="B91" s="193" t="str">
        <f>TRIM(IF(AT91&lt;&gt;"",INDEX(SV!B:B,AT91,1)&amp;" "&amp;INDEX(SV!C:C,AT91,1),$AP$1))</f>
        <v>!</v>
      </c>
      <c r="C91" s="194" t="str">
        <f>IF(AT91&lt;&gt;"",INDEX(SV!A:A,AT91,1),"")</f>
        <v/>
      </c>
      <c r="D91" s="195" t="str">
        <f t="shared" si="7"/>
        <v/>
      </c>
      <c r="E91" s="196"/>
      <c r="F91" s="197"/>
      <c r="G91" s="197"/>
      <c r="H91" s="197"/>
      <c r="I91" s="197"/>
      <c r="J91" s="197"/>
      <c r="K91" s="197"/>
      <c r="L91" s="197"/>
      <c r="M91" s="197"/>
      <c r="N91" s="197"/>
      <c r="O91" s="197"/>
      <c r="P91" s="198"/>
      <c r="Q91" s="199"/>
      <c r="R91" s="200"/>
      <c r="S91" s="200"/>
      <c r="T91" s="200"/>
      <c r="U91" s="200"/>
      <c r="V91" s="200"/>
      <c r="W91" s="200"/>
      <c r="X91" s="200"/>
      <c r="Y91" s="200"/>
      <c r="Z91" s="200"/>
      <c r="AA91" s="200"/>
      <c r="AB91" s="200"/>
      <c r="AC91" s="200"/>
      <c r="AD91" s="200"/>
      <c r="AE91" s="200"/>
      <c r="AF91" s="200"/>
      <c r="AG91" s="200"/>
      <c r="AH91" s="200"/>
      <c r="AI91" s="200"/>
      <c r="AJ91" s="200"/>
      <c r="AK91" s="200"/>
      <c r="AL91" s="200"/>
      <c r="AM91" s="201"/>
      <c r="AN91" s="202"/>
      <c r="AO91" s="174"/>
      <c r="AP91" s="193"/>
      <c r="AQ91" s="192"/>
      <c r="AR91" s="192"/>
      <c r="AS91" s="192"/>
      <c r="AT91" s="192" t="str">
        <f t="shared" si="6"/>
        <v/>
      </c>
      <c r="AU91" s="192">
        <v>83</v>
      </c>
      <c r="AV91" s="192"/>
      <c r="AW91" s="174"/>
      <c r="AX91" s="174"/>
      <c r="AY91" s="174"/>
      <c r="AZ91" s="174"/>
      <c r="BA91" s="174"/>
      <c r="BK91" s="174"/>
      <c r="BL91" s="174"/>
      <c r="BM91" s="176"/>
      <c r="BN91" s="174"/>
      <c r="BO91" s="174"/>
      <c r="BP91" s="174"/>
      <c r="BQ91" s="174"/>
      <c r="BR91" s="174"/>
      <c r="BS91" s="174"/>
      <c r="BT91" s="174"/>
      <c r="BU91" s="174"/>
      <c r="BV91" s="174"/>
      <c r="BW91" s="174"/>
      <c r="BX91" s="174"/>
      <c r="BY91" s="174"/>
      <c r="BZ91" s="174"/>
      <c r="CA91" s="174"/>
      <c r="CB91" s="174"/>
      <c r="CC91" s="174"/>
      <c r="CD91" s="174"/>
      <c r="CE91" s="174"/>
      <c r="CF91" s="174"/>
      <c r="CG91" s="174"/>
      <c r="CH91" s="174"/>
      <c r="CI91" s="174"/>
    </row>
    <row r="92" spans="1:87" ht="17.25" customHeight="1">
      <c r="A92" s="192" t="str">
        <f>IF(B92=$AP$1,"",MAX($A$9:A91)+1)</f>
        <v/>
      </c>
      <c r="B92" s="193" t="str">
        <f>TRIM(IF(AT92&lt;&gt;"",INDEX(SV!B:B,AT92,1)&amp;" "&amp;INDEX(SV!C:C,AT92,1),$AP$1))</f>
        <v>!</v>
      </c>
      <c r="C92" s="194" t="str">
        <f>IF(AT92&lt;&gt;"",INDEX(SV!A:A,AT92,1),"")</f>
        <v/>
      </c>
      <c r="D92" s="195" t="str">
        <f t="shared" si="7"/>
        <v/>
      </c>
      <c r="E92" s="196"/>
      <c r="F92" s="197"/>
      <c r="G92" s="197"/>
      <c r="H92" s="197"/>
      <c r="I92" s="197"/>
      <c r="J92" s="197"/>
      <c r="K92" s="197"/>
      <c r="L92" s="197"/>
      <c r="M92" s="197"/>
      <c r="N92" s="197"/>
      <c r="O92" s="197"/>
      <c r="P92" s="198"/>
      <c r="Q92" s="199"/>
      <c r="R92" s="200"/>
      <c r="S92" s="200"/>
      <c r="T92" s="200"/>
      <c r="U92" s="200"/>
      <c r="V92" s="200"/>
      <c r="W92" s="200"/>
      <c r="X92" s="200"/>
      <c r="Y92" s="200"/>
      <c r="Z92" s="200"/>
      <c r="AA92" s="200"/>
      <c r="AB92" s="200"/>
      <c r="AC92" s="200"/>
      <c r="AD92" s="200"/>
      <c r="AE92" s="200"/>
      <c r="AF92" s="200"/>
      <c r="AG92" s="200"/>
      <c r="AH92" s="200"/>
      <c r="AI92" s="200"/>
      <c r="AJ92" s="200"/>
      <c r="AK92" s="200"/>
      <c r="AL92" s="200"/>
      <c r="AM92" s="201"/>
      <c r="AN92" s="202"/>
      <c r="AO92" s="174"/>
      <c r="AP92" s="193"/>
      <c r="AQ92" s="192"/>
      <c r="AR92" s="192"/>
      <c r="AS92" s="192"/>
      <c r="AT92" s="192" t="str">
        <f t="shared" si="6"/>
        <v/>
      </c>
      <c r="AU92" s="192">
        <v>84</v>
      </c>
      <c r="AV92" s="192"/>
      <c r="AW92" s="174"/>
      <c r="AX92" s="174"/>
      <c r="AY92" s="174"/>
      <c r="AZ92" s="174"/>
      <c r="BA92" s="174"/>
      <c r="BK92" s="174"/>
      <c r="BL92" s="174"/>
      <c r="BM92" s="176"/>
      <c r="BN92" s="174"/>
      <c r="BO92" s="174"/>
      <c r="BP92" s="174"/>
      <c r="BQ92" s="174"/>
      <c r="BR92" s="174"/>
      <c r="BS92" s="174"/>
      <c r="BT92" s="174"/>
      <c r="BU92" s="174"/>
      <c r="BV92" s="174"/>
      <c r="BW92" s="174"/>
      <c r="BX92" s="174"/>
      <c r="BY92" s="174"/>
      <c r="BZ92" s="174"/>
      <c r="CA92" s="174"/>
      <c r="CB92" s="174"/>
      <c r="CC92" s="174"/>
      <c r="CD92" s="174"/>
      <c r="CE92" s="174"/>
      <c r="CF92" s="174"/>
      <c r="CG92" s="174"/>
      <c r="CH92" s="174"/>
      <c r="CI92" s="174"/>
    </row>
    <row r="93" spans="1:87" ht="17.25" customHeight="1">
      <c r="A93" s="192" t="str">
        <f>IF(B93=$AP$1,"",MAX($A$9:A92)+1)</f>
        <v/>
      </c>
      <c r="B93" s="193" t="str">
        <f>TRIM(IF(AT93&lt;&gt;"",INDEX(SV!B:B,AT93,1)&amp;" "&amp;INDEX(SV!C:C,AT93,1),$AP$1))</f>
        <v>!</v>
      </c>
      <c r="C93" s="194" t="str">
        <f>IF(AT93&lt;&gt;"",INDEX(SV!A:A,AT93,1),"")</f>
        <v/>
      </c>
      <c r="D93" s="195" t="str">
        <f t="shared" si="7"/>
        <v/>
      </c>
      <c r="E93" s="196"/>
      <c r="F93" s="197"/>
      <c r="G93" s="197"/>
      <c r="H93" s="197"/>
      <c r="I93" s="197"/>
      <c r="J93" s="197"/>
      <c r="K93" s="197"/>
      <c r="L93" s="197"/>
      <c r="M93" s="197"/>
      <c r="N93" s="197"/>
      <c r="O93" s="197"/>
      <c r="P93" s="198"/>
      <c r="Q93" s="199"/>
      <c r="R93" s="200"/>
      <c r="S93" s="200"/>
      <c r="T93" s="200"/>
      <c r="U93" s="200"/>
      <c r="V93" s="200"/>
      <c r="W93" s="200"/>
      <c r="X93" s="200"/>
      <c r="Y93" s="200"/>
      <c r="Z93" s="200"/>
      <c r="AA93" s="200"/>
      <c r="AB93" s="200"/>
      <c r="AC93" s="200"/>
      <c r="AD93" s="200"/>
      <c r="AE93" s="200"/>
      <c r="AF93" s="200"/>
      <c r="AG93" s="200"/>
      <c r="AH93" s="200"/>
      <c r="AI93" s="200"/>
      <c r="AJ93" s="200"/>
      <c r="AK93" s="200"/>
      <c r="AL93" s="200"/>
      <c r="AM93" s="201"/>
      <c r="AN93" s="202"/>
      <c r="AO93" s="174"/>
      <c r="AP93" s="193"/>
      <c r="AQ93" s="192"/>
      <c r="AR93" s="192"/>
      <c r="AS93" s="192"/>
      <c r="AT93" s="192" t="str">
        <f t="shared" si="6"/>
        <v/>
      </c>
      <c r="AU93" s="192">
        <v>85</v>
      </c>
      <c r="AV93" s="192"/>
      <c r="AW93" s="174"/>
      <c r="AX93" s="174"/>
      <c r="AY93" s="174"/>
      <c r="AZ93" s="174"/>
      <c r="BA93" s="174"/>
      <c r="BK93" s="174"/>
      <c r="BL93" s="174"/>
      <c r="BM93" s="176"/>
      <c r="BN93" s="174"/>
      <c r="BO93" s="174"/>
      <c r="BP93" s="174"/>
      <c r="BQ93" s="174"/>
      <c r="BR93" s="174"/>
      <c r="BS93" s="174"/>
      <c r="BT93" s="174"/>
      <c r="BU93" s="174"/>
      <c r="BV93" s="174"/>
      <c r="BW93" s="174"/>
      <c r="BX93" s="174"/>
      <c r="BY93" s="174"/>
      <c r="BZ93" s="174"/>
      <c r="CA93" s="174"/>
      <c r="CB93" s="174"/>
      <c r="CC93" s="174"/>
      <c r="CD93" s="174"/>
      <c r="CE93" s="174"/>
      <c r="CF93" s="174"/>
      <c r="CG93" s="174"/>
      <c r="CH93" s="174"/>
      <c r="CI93" s="174"/>
    </row>
    <row r="94" spans="1:87" ht="17.25" customHeight="1">
      <c r="A94" s="192" t="str">
        <f>IF(B94=$AP$1,"",MAX($A$9:A93)+1)</f>
        <v/>
      </c>
      <c r="B94" s="193" t="str">
        <f>TRIM(IF(AT94&lt;&gt;"",INDEX(SV!B:B,AT94,1)&amp;" "&amp;INDEX(SV!C:C,AT94,1),$AP$1))</f>
        <v>!</v>
      </c>
      <c r="C94" s="194" t="str">
        <f>IF(AT94&lt;&gt;"",INDEX(SV!A:A,AT94,1),"")</f>
        <v/>
      </c>
      <c r="D94" s="195" t="str">
        <f t="shared" si="7"/>
        <v/>
      </c>
      <c r="E94" s="196"/>
      <c r="F94" s="197"/>
      <c r="G94" s="197"/>
      <c r="H94" s="197"/>
      <c r="I94" s="197"/>
      <c r="J94" s="197"/>
      <c r="K94" s="197"/>
      <c r="L94" s="197"/>
      <c r="M94" s="197"/>
      <c r="N94" s="197"/>
      <c r="O94" s="197"/>
      <c r="P94" s="198"/>
      <c r="Q94" s="199"/>
      <c r="R94" s="200"/>
      <c r="S94" s="200"/>
      <c r="T94" s="200"/>
      <c r="U94" s="200"/>
      <c r="V94" s="200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0"/>
      <c r="AK94" s="200"/>
      <c r="AL94" s="200"/>
      <c r="AM94" s="201"/>
      <c r="AN94" s="202"/>
      <c r="AO94" s="174"/>
      <c r="AP94" s="193"/>
      <c r="AQ94" s="192"/>
      <c r="AR94" s="192"/>
      <c r="AS94" s="192"/>
      <c r="AT94" s="192" t="str">
        <f t="shared" si="6"/>
        <v/>
      </c>
      <c r="AU94" s="192">
        <v>86</v>
      </c>
      <c r="AV94" s="192"/>
      <c r="AW94" s="174"/>
      <c r="AX94" s="174"/>
      <c r="AY94" s="174"/>
      <c r="AZ94" s="174"/>
      <c r="BA94" s="174"/>
      <c r="BK94" s="174"/>
      <c r="BL94" s="174"/>
      <c r="BM94" s="176"/>
      <c r="BN94" s="174"/>
      <c r="BO94" s="174"/>
      <c r="BP94" s="174"/>
      <c r="BQ94" s="174"/>
      <c r="BR94" s="174"/>
      <c r="BS94" s="174"/>
      <c r="BT94" s="174"/>
      <c r="BU94" s="174"/>
      <c r="BV94" s="174"/>
      <c r="BW94" s="174"/>
      <c r="BX94" s="174"/>
      <c r="BY94" s="174"/>
      <c r="BZ94" s="174"/>
      <c r="CA94" s="174"/>
      <c r="CB94" s="174"/>
      <c r="CC94" s="174"/>
      <c r="CD94" s="174"/>
      <c r="CE94" s="174"/>
      <c r="CF94" s="174"/>
      <c r="CG94" s="174"/>
      <c r="CH94" s="174"/>
      <c r="CI94" s="174"/>
    </row>
    <row r="95" spans="1:87" ht="17.25" customHeight="1">
      <c r="A95" s="192" t="str">
        <f>IF(B95=$AP$1,"",MAX($A$9:A94)+1)</f>
        <v/>
      </c>
      <c r="B95" s="193" t="str">
        <f>TRIM(IF(AT95&lt;&gt;"",INDEX(SV!B:B,AT95,1)&amp;" "&amp;INDEX(SV!C:C,AT95,1),$AP$1))</f>
        <v>!</v>
      </c>
      <c r="C95" s="194" t="str">
        <f>IF(AT95&lt;&gt;"",INDEX(SV!A:A,AT95,1),"")</f>
        <v/>
      </c>
      <c r="D95" s="195" t="str">
        <f t="shared" si="7"/>
        <v/>
      </c>
      <c r="E95" s="196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8"/>
      <c r="Q95" s="199"/>
      <c r="R95" s="200"/>
      <c r="S95" s="200"/>
      <c r="T95" s="200"/>
      <c r="U95" s="200"/>
      <c r="V95" s="200"/>
      <c r="W95" s="200"/>
      <c r="X95" s="200"/>
      <c r="Y95" s="200"/>
      <c r="Z95" s="200"/>
      <c r="AA95" s="200"/>
      <c r="AB95" s="200"/>
      <c r="AC95" s="200"/>
      <c r="AD95" s="200"/>
      <c r="AE95" s="200"/>
      <c r="AF95" s="200"/>
      <c r="AG95" s="200"/>
      <c r="AH95" s="200"/>
      <c r="AI95" s="200"/>
      <c r="AJ95" s="200"/>
      <c r="AK95" s="200"/>
      <c r="AL95" s="200"/>
      <c r="AM95" s="201"/>
      <c r="AN95" s="202"/>
      <c r="AO95" s="174"/>
      <c r="AP95" s="193"/>
      <c r="AQ95" s="192"/>
      <c r="AR95" s="192"/>
      <c r="AS95" s="192"/>
      <c r="AT95" s="192" t="str">
        <f t="shared" si="6"/>
        <v/>
      </c>
      <c r="AU95" s="192">
        <v>87</v>
      </c>
      <c r="AV95" s="192"/>
      <c r="AW95" s="174"/>
      <c r="AX95" s="174"/>
      <c r="AY95" s="174"/>
      <c r="AZ95" s="174"/>
      <c r="BA95" s="174"/>
      <c r="BK95" s="174"/>
      <c r="BL95" s="174"/>
      <c r="BM95" s="176"/>
      <c r="BN95" s="174"/>
      <c r="BO95" s="174"/>
      <c r="BP95" s="174"/>
      <c r="BQ95" s="174"/>
      <c r="BR95" s="174"/>
      <c r="BS95" s="174"/>
      <c r="BT95" s="174"/>
      <c r="BU95" s="174"/>
      <c r="BV95" s="174"/>
      <c r="BW95" s="174"/>
      <c r="BX95" s="174"/>
      <c r="BY95" s="174"/>
      <c r="BZ95" s="174"/>
      <c r="CA95" s="174"/>
      <c r="CB95" s="174"/>
      <c r="CC95" s="174"/>
      <c r="CD95" s="174"/>
      <c r="CE95" s="174"/>
      <c r="CF95" s="174"/>
      <c r="CG95" s="174"/>
      <c r="CH95" s="174"/>
      <c r="CI95" s="174"/>
    </row>
    <row r="96" spans="1:87" ht="17.25" customHeight="1">
      <c r="A96" s="192" t="str">
        <f>IF(B96=$AP$1,"",MAX($A$9:A95)+1)</f>
        <v/>
      </c>
      <c r="B96" s="193" t="str">
        <f>TRIM(IF(AT96&lt;&gt;"",INDEX(SV!B:B,AT96,1)&amp;" "&amp;INDEX(SV!C:C,AT96,1),$AP$1))</f>
        <v>!</v>
      </c>
      <c r="C96" s="194" t="str">
        <f>IF(AT96&lt;&gt;"",INDEX(SV!A:A,AT96,1),"")</f>
        <v/>
      </c>
      <c r="D96" s="195" t="str">
        <f t="shared" si="7"/>
        <v/>
      </c>
      <c r="E96" s="196"/>
      <c r="F96" s="197"/>
      <c r="G96" s="197"/>
      <c r="H96" s="197"/>
      <c r="I96" s="197"/>
      <c r="J96" s="197"/>
      <c r="K96" s="197"/>
      <c r="L96" s="197"/>
      <c r="M96" s="197"/>
      <c r="N96" s="197"/>
      <c r="O96" s="197"/>
      <c r="P96" s="198"/>
      <c r="Q96" s="199"/>
      <c r="R96" s="200"/>
      <c r="S96" s="200"/>
      <c r="T96" s="200"/>
      <c r="U96" s="200"/>
      <c r="V96" s="200"/>
      <c r="W96" s="200"/>
      <c r="X96" s="200"/>
      <c r="Y96" s="200"/>
      <c r="Z96" s="200"/>
      <c r="AA96" s="200"/>
      <c r="AB96" s="200"/>
      <c r="AC96" s="200"/>
      <c r="AD96" s="200"/>
      <c r="AE96" s="200"/>
      <c r="AF96" s="200"/>
      <c r="AG96" s="200"/>
      <c r="AH96" s="200"/>
      <c r="AI96" s="200"/>
      <c r="AJ96" s="200"/>
      <c r="AK96" s="200"/>
      <c r="AL96" s="200"/>
      <c r="AM96" s="201"/>
      <c r="AN96" s="202"/>
      <c r="AO96" s="174"/>
      <c r="AP96" s="193"/>
      <c r="AQ96" s="192"/>
      <c r="AR96" s="192"/>
      <c r="AS96" s="192"/>
      <c r="AT96" s="192" t="str">
        <f t="shared" si="6"/>
        <v/>
      </c>
      <c r="AU96" s="192">
        <v>88</v>
      </c>
      <c r="AV96" s="192"/>
      <c r="AW96" s="174"/>
      <c r="AX96" s="174"/>
      <c r="AY96" s="174"/>
      <c r="AZ96" s="174"/>
      <c r="BA96" s="174"/>
      <c r="BK96" s="174"/>
      <c r="BL96" s="174"/>
      <c r="BM96" s="176"/>
      <c r="BN96" s="174"/>
      <c r="BO96" s="174"/>
      <c r="BP96" s="174"/>
      <c r="BQ96" s="174"/>
      <c r="BR96" s="174"/>
      <c r="BS96" s="174"/>
      <c r="BT96" s="174"/>
      <c r="BU96" s="174"/>
      <c r="BV96" s="174"/>
      <c r="BW96" s="174"/>
      <c r="BX96" s="174"/>
      <c r="BY96" s="174"/>
      <c r="BZ96" s="174"/>
      <c r="CA96" s="174"/>
      <c r="CB96" s="174"/>
      <c r="CC96" s="174"/>
      <c r="CD96" s="174"/>
      <c r="CE96" s="174"/>
      <c r="CF96" s="174"/>
      <c r="CG96" s="174"/>
      <c r="CH96" s="174"/>
      <c r="CI96" s="174"/>
    </row>
    <row r="97" spans="1:87" ht="17.25" customHeight="1">
      <c r="A97" s="192" t="str">
        <f>IF(B97=$AP$1,"",MAX($A$9:A96)+1)</f>
        <v/>
      </c>
      <c r="B97" s="193" t="str">
        <f>TRIM(IF(AT97&lt;&gt;"",INDEX(SV!B:B,AT97,1)&amp;" "&amp;INDEX(SV!C:C,AT97,1),$AP$1))</f>
        <v>!</v>
      </c>
      <c r="C97" s="194" t="str">
        <f>IF(AT97&lt;&gt;"",INDEX(SV!A:A,AT97,1),"")</f>
        <v/>
      </c>
      <c r="D97" s="195" t="str">
        <f t="shared" si="7"/>
        <v/>
      </c>
      <c r="E97" s="196"/>
      <c r="F97" s="197"/>
      <c r="G97" s="197"/>
      <c r="H97" s="197"/>
      <c r="I97" s="197"/>
      <c r="J97" s="197"/>
      <c r="K97" s="197"/>
      <c r="L97" s="197"/>
      <c r="M97" s="197"/>
      <c r="N97" s="197"/>
      <c r="O97" s="197"/>
      <c r="P97" s="198"/>
      <c r="Q97" s="199"/>
      <c r="R97" s="200"/>
      <c r="S97" s="200"/>
      <c r="T97" s="200"/>
      <c r="U97" s="200"/>
      <c r="V97" s="200"/>
      <c r="W97" s="200"/>
      <c r="X97" s="200"/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1"/>
      <c r="AN97" s="202"/>
      <c r="AO97" s="174"/>
      <c r="AP97" s="193"/>
      <c r="AQ97" s="192"/>
      <c r="AR97" s="192"/>
      <c r="AS97" s="192"/>
      <c r="AT97" s="192" t="str">
        <f t="shared" si="6"/>
        <v/>
      </c>
      <c r="AU97" s="192">
        <v>89</v>
      </c>
      <c r="AV97" s="192"/>
      <c r="AW97" s="174"/>
      <c r="AX97" s="174"/>
      <c r="AY97" s="174"/>
      <c r="AZ97" s="174"/>
      <c r="BA97" s="174"/>
      <c r="BK97" s="174"/>
      <c r="BL97" s="174"/>
      <c r="BM97" s="176"/>
      <c r="BN97" s="174"/>
      <c r="BO97" s="174"/>
      <c r="BP97" s="174"/>
      <c r="BQ97" s="174"/>
      <c r="BR97" s="174"/>
      <c r="BS97" s="174"/>
      <c r="BT97" s="174"/>
      <c r="BU97" s="174"/>
      <c r="BV97" s="174"/>
      <c r="BW97" s="174"/>
      <c r="BX97" s="174"/>
      <c r="BY97" s="174"/>
      <c r="BZ97" s="174"/>
      <c r="CA97" s="174"/>
      <c r="CB97" s="174"/>
      <c r="CC97" s="174"/>
      <c r="CD97" s="174"/>
      <c r="CE97" s="174"/>
      <c r="CF97" s="174"/>
      <c r="CG97" s="174"/>
      <c r="CH97" s="174"/>
      <c r="CI97" s="174"/>
    </row>
    <row r="98" spans="1:87" ht="17.25" customHeight="1">
      <c r="A98" s="192" t="str">
        <f>IF(B98=$AP$1,"",MAX($A$9:A97)+1)</f>
        <v/>
      </c>
      <c r="B98" s="193" t="str">
        <f>TRIM(IF(AT98&lt;&gt;"",INDEX(SV!B:B,AT98,1)&amp;" "&amp;INDEX(SV!C:C,AT98,1),$AP$1))</f>
        <v>!</v>
      </c>
      <c r="C98" s="194" t="str">
        <f>IF(AT98&lt;&gt;"",INDEX(SV!A:A,AT98,1),"")</f>
        <v/>
      </c>
      <c r="D98" s="195" t="str">
        <f t="shared" si="7"/>
        <v/>
      </c>
      <c r="E98" s="196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8"/>
      <c r="Q98" s="199"/>
      <c r="R98" s="200"/>
      <c r="S98" s="200"/>
      <c r="T98" s="200"/>
      <c r="U98" s="200"/>
      <c r="V98" s="200"/>
      <c r="W98" s="200"/>
      <c r="X98" s="200"/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1"/>
      <c r="AN98" s="202"/>
      <c r="AO98" s="174"/>
      <c r="AP98" s="193"/>
      <c r="AQ98" s="192"/>
      <c r="AR98" s="192"/>
      <c r="AS98" s="192"/>
      <c r="AT98" s="192" t="str">
        <f t="shared" si="6"/>
        <v/>
      </c>
      <c r="AU98" s="192">
        <v>90</v>
      </c>
      <c r="AV98" s="192"/>
      <c r="AW98" s="174"/>
      <c r="AX98" s="174"/>
      <c r="AY98" s="174"/>
      <c r="AZ98" s="174"/>
      <c r="BA98" s="174"/>
      <c r="BK98" s="174"/>
      <c r="BL98" s="174"/>
      <c r="BM98" s="176"/>
      <c r="BN98" s="174"/>
      <c r="BO98" s="174"/>
      <c r="BP98" s="174"/>
      <c r="BQ98" s="174"/>
      <c r="BR98" s="174"/>
      <c r="BS98" s="174"/>
      <c r="BT98" s="174"/>
      <c r="BU98" s="174"/>
      <c r="BV98" s="174"/>
      <c r="BW98" s="174"/>
      <c r="BX98" s="174"/>
      <c r="BY98" s="174"/>
      <c r="BZ98" s="174"/>
      <c r="CA98" s="174"/>
      <c r="CB98" s="174"/>
      <c r="CC98" s="174"/>
      <c r="CD98" s="174"/>
      <c r="CE98" s="174"/>
      <c r="CF98" s="174"/>
      <c r="CG98" s="174"/>
      <c r="CH98" s="174"/>
      <c r="CI98" s="174"/>
    </row>
    <row r="99" spans="1:87" ht="17.25" customHeight="1">
      <c r="A99" s="192" t="str">
        <f>IF(B99=$AP$1,"",MAX($A$9:A98)+1)</f>
        <v/>
      </c>
      <c r="B99" s="193" t="str">
        <f>TRIM(IF(AT99&lt;&gt;"",INDEX(SV!B:B,AT99,1)&amp;" "&amp;INDEX(SV!C:C,AT99,1),$AP$1))</f>
        <v>!</v>
      </c>
      <c r="C99" s="194" t="str">
        <f>IF(AT99&lt;&gt;"",INDEX(SV!A:A,AT99,1),"")</f>
        <v/>
      </c>
      <c r="D99" s="195" t="str">
        <f t="shared" si="7"/>
        <v/>
      </c>
      <c r="E99" s="196"/>
      <c r="F99" s="197"/>
      <c r="G99" s="197"/>
      <c r="H99" s="197"/>
      <c r="I99" s="197"/>
      <c r="J99" s="197"/>
      <c r="K99" s="197"/>
      <c r="L99" s="197"/>
      <c r="M99" s="197"/>
      <c r="N99" s="197"/>
      <c r="O99" s="197"/>
      <c r="P99" s="198"/>
      <c r="Q99" s="199"/>
      <c r="R99" s="200"/>
      <c r="S99" s="200"/>
      <c r="T99" s="200"/>
      <c r="U99" s="200"/>
      <c r="V99" s="200"/>
      <c r="W99" s="200"/>
      <c r="X99" s="200"/>
      <c r="Y99" s="200"/>
      <c r="Z99" s="200"/>
      <c r="AA99" s="200"/>
      <c r="AB99" s="200"/>
      <c r="AC99" s="200"/>
      <c r="AD99" s="200"/>
      <c r="AE99" s="200"/>
      <c r="AF99" s="200"/>
      <c r="AG99" s="200"/>
      <c r="AH99" s="200"/>
      <c r="AI99" s="200"/>
      <c r="AJ99" s="200"/>
      <c r="AK99" s="200"/>
      <c r="AL99" s="200"/>
      <c r="AM99" s="201"/>
      <c r="AN99" s="202"/>
      <c r="AO99" s="174"/>
      <c r="AP99" s="193"/>
      <c r="AQ99" s="192"/>
      <c r="AR99" s="192"/>
      <c r="AS99" s="192"/>
      <c r="AT99" s="192" t="str">
        <f t="shared" si="6"/>
        <v/>
      </c>
      <c r="AU99" s="192">
        <v>91</v>
      </c>
      <c r="AV99" s="192"/>
      <c r="AW99" s="174"/>
      <c r="AX99" s="174"/>
      <c r="AY99" s="174"/>
      <c r="AZ99" s="174"/>
      <c r="BA99" s="174"/>
      <c r="BK99" s="174"/>
      <c r="BL99" s="174"/>
      <c r="BM99" s="176"/>
      <c r="BN99" s="174"/>
      <c r="BO99" s="174"/>
      <c r="BP99" s="174"/>
      <c r="BQ99" s="174"/>
      <c r="BR99" s="174"/>
      <c r="BS99" s="174"/>
      <c r="BT99" s="174"/>
      <c r="BU99" s="174"/>
      <c r="BV99" s="174"/>
      <c r="BW99" s="174"/>
      <c r="BX99" s="174"/>
      <c r="BY99" s="174"/>
      <c r="BZ99" s="174"/>
      <c r="CA99" s="174"/>
      <c r="CB99" s="174"/>
      <c r="CC99" s="174"/>
      <c r="CD99" s="174"/>
      <c r="CE99" s="174"/>
      <c r="CF99" s="174"/>
      <c r="CG99" s="174"/>
      <c r="CH99" s="174"/>
      <c r="CI99" s="174"/>
    </row>
    <row r="100" spans="1:87" ht="17.25" customHeight="1">
      <c r="A100" s="192" t="str">
        <f>IF(B100=$AP$1,"",MAX($A$9:A99)+1)</f>
        <v/>
      </c>
      <c r="B100" s="193" t="str">
        <f>TRIM(IF(AT100&lt;&gt;"",INDEX(SV!B:B,AT100,1)&amp;" "&amp;INDEX(SV!C:C,AT100,1),$AP$1))</f>
        <v>!</v>
      </c>
      <c r="C100" s="194" t="str">
        <f>IF(AT100&lt;&gt;"",INDEX(SV!A:A,AT100,1),"")</f>
        <v/>
      </c>
      <c r="D100" s="195" t="str">
        <f t="shared" si="7"/>
        <v/>
      </c>
      <c r="E100" s="196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8"/>
      <c r="Q100" s="199"/>
      <c r="R100" s="200"/>
      <c r="S100" s="200"/>
      <c r="T100" s="200"/>
      <c r="U100" s="200"/>
      <c r="V100" s="200"/>
      <c r="W100" s="200"/>
      <c r="X100" s="200"/>
      <c r="Y100" s="200"/>
      <c r="Z100" s="200"/>
      <c r="AA100" s="200"/>
      <c r="AB100" s="200"/>
      <c r="AC100" s="200"/>
      <c r="AD100" s="200"/>
      <c r="AE100" s="200"/>
      <c r="AF100" s="200"/>
      <c r="AG100" s="200"/>
      <c r="AH100" s="200"/>
      <c r="AI100" s="200"/>
      <c r="AJ100" s="200"/>
      <c r="AK100" s="200"/>
      <c r="AL100" s="200"/>
      <c r="AM100" s="201"/>
      <c r="AN100" s="202"/>
      <c r="AO100" s="174"/>
      <c r="AP100" s="193"/>
      <c r="AQ100" s="192"/>
      <c r="AR100" s="192"/>
      <c r="AS100" s="192"/>
      <c r="AT100" s="192" t="str">
        <f t="shared" si="6"/>
        <v/>
      </c>
      <c r="AU100" s="192">
        <v>92</v>
      </c>
      <c r="AV100" s="192"/>
      <c r="AW100" s="174"/>
      <c r="AX100" s="174"/>
      <c r="AY100" s="174"/>
      <c r="AZ100" s="174"/>
      <c r="BA100" s="174"/>
      <c r="BK100" s="174"/>
      <c r="BL100" s="174"/>
      <c r="BM100" s="176"/>
      <c r="BN100" s="174"/>
      <c r="BO100" s="174"/>
      <c r="BP100" s="174"/>
      <c r="BQ100" s="174"/>
      <c r="BR100" s="174"/>
      <c r="BS100" s="174"/>
      <c r="BT100" s="174"/>
      <c r="BU100" s="174"/>
      <c r="BV100" s="174"/>
      <c r="BW100" s="174"/>
      <c r="BX100" s="174"/>
      <c r="BY100" s="174"/>
      <c r="BZ100" s="174"/>
      <c r="CA100" s="174"/>
      <c r="CB100" s="174"/>
      <c r="CC100" s="174"/>
      <c r="CD100" s="174"/>
      <c r="CE100" s="174"/>
      <c r="CF100" s="174"/>
      <c r="CG100" s="174"/>
      <c r="CH100" s="174"/>
      <c r="CI100" s="174"/>
    </row>
    <row r="101" spans="1:87" ht="17.25" customHeight="1">
      <c r="A101" s="192" t="str">
        <f>IF(B101=$AP$1,"",MAX($A$9:A100)+1)</f>
        <v/>
      </c>
      <c r="B101" s="193" t="str">
        <f>TRIM(IF(AT101&lt;&gt;"",INDEX(SV!B:B,AT101,1)&amp;" "&amp;INDEX(SV!C:C,AT101,1),$AP$1))</f>
        <v>!</v>
      </c>
      <c r="C101" s="194" t="str">
        <f>IF(AT101&lt;&gt;"",INDEX(SV!A:A,AT101,1),"")</f>
        <v/>
      </c>
      <c r="D101" s="195" t="str">
        <f t="shared" si="7"/>
        <v/>
      </c>
      <c r="E101" s="196"/>
      <c r="F101" s="197"/>
      <c r="G101" s="197"/>
      <c r="H101" s="197"/>
      <c r="I101" s="197"/>
      <c r="J101" s="197"/>
      <c r="K101" s="197"/>
      <c r="L101" s="197"/>
      <c r="M101" s="197"/>
      <c r="N101" s="197"/>
      <c r="O101" s="197"/>
      <c r="P101" s="198"/>
      <c r="Q101" s="199"/>
      <c r="R101" s="200"/>
      <c r="S101" s="200"/>
      <c r="T101" s="200"/>
      <c r="U101" s="200"/>
      <c r="V101" s="200"/>
      <c r="W101" s="200"/>
      <c r="X101" s="200"/>
      <c r="Y101" s="200"/>
      <c r="Z101" s="200"/>
      <c r="AA101" s="200"/>
      <c r="AB101" s="200"/>
      <c r="AC101" s="200"/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201"/>
      <c r="AN101" s="202"/>
      <c r="AO101" s="174"/>
      <c r="AP101" s="193"/>
      <c r="AQ101" s="192"/>
      <c r="AR101" s="192"/>
      <c r="AS101" s="192"/>
      <c r="AT101" s="192" t="str">
        <f t="shared" si="6"/>
        <v/>
      </c>
      <c r="AU101" s="192">
        <v>93</v>
      </c>
      <c r="AV101" s="192"/>
      <c r="AW101" s="174"/>
      <c r="AX101" s="174"/>
      <c r="AY101" s="174"/>
      <c r="AZ101" s="174"/>
      <c r="BA101" s="174"/>
      <c r="BK101" s="174"/>
      <c r="BL101" s="174"/>
      <c r="BM101" s="176"/>
      <c r="BN101" s="174"/>
      <c r="BO101" s="174"/>
      <c r="BP101" s="174"/>
      <c r="BQ101" s="174"/>
      <c r="BR101" s="174"/>
      <c r="BS101" s="174"/>
      <c r="BT101" s="174"/>
      <c r="BU101" s="174"/>
      <c r="BV101" s="174"/>
      <c r="BW101" s="174"/>
      <c r="BX101" s="174"/>
      <c r="BY101" s="174"/>
      <c r="BZ101" s="174"/>
      <c r="CA101" s="174"/>
      <c r="CB101" s="174"/>
      <c r="CC101" s="174"/>
      <c r="CD101" s="174"/>
      <c r="CE101" s="174"/>
      <c r="CF101" s="174"/>
      <c r="CG101" s="174"/>
      <c r="CH101" s="174"/>
      <c r="CI101" s="174"/>
    </row>
    <row r="102" spans="1:87" ht="17.25" customHeight="1">
      <c r="A102" s="192" t="str">
        <f>IF(B102=$AP$1,"",MAX($A$9:A101)+1)</f>
        <v/>
      </c>
      <c r="B102" s="193" t="str">
        <f>TRIM(IF(AT102&lt;&gt;"",INDEX(SV!B:B,AT102,1)&amp;" "&amp;INDEX(SV!C:C,AT102,1),$AP$1))</f>
        <v>!</v>
      </c>
      <c r="C102" s="194" t="str">
        <f>IF(AT102&lt;&gt;"",INDEX(SV!A:A,AT102,1),"")</f>
        <v/>
      </c>
      <c r="D102" s="195" t="str">
        <f t="shared" si="7"/>
        <v/>
      </c>
      <c r="E102" s="196"/>
      <c r="F102" s="197"/>
      <c r="G102" s="197"/>
      <c r="H102" s="197"/>
      <c r="I102" s="197"/>
      <c r="J102" s="197"/>
      <c r="K102" s="197"/>
      <c r="L102" s="197"/>
      <c r="M102" s="197"/>
      <c r="N102" s="197"/>
      <c r="O102" s="197"/>
      <c r="P102" s="198"/>
      <c r="Q102" s="199"/>
      <c r="R102" s="200"/>
      <c r="S102" s="200"/>
      <c r="T102" s="200"/>
      <c r="U102" s="200"/>
      <c r="V102" s="200"/>
      <c r="W102" s="200"/>
      <c r="X102" s="200"/>
      <c r="Y102" s="200"/>
      <c r="Z102" s="200"/>
      <c r="AA102" s="200"/>
      <c r="AB102" s="200"/>
      <c r="AC102" s="200"/>
      <c r="AD102" s="200"/>
      <c r="AE102" s="200"/>
      <c r="AF102" s="200"/>
      <c r="AG102" s="200"/>
      <c r="AH102" s="200"/>
      <c r="AI102" s="200"/>
      <c r="AJ102" s="200"/>
      <c r="AK102" s="200"/>
      <c r="AL102" s="200"/>
      <c r="AM102" s="201"/>
      <c r="AN102" s="202"/>
      <c r="AO102" s="174"/>
      <c r="AP102" s="193"/>
      <c r="AQ102" s="192"/>
      <c r="AR102" s="192"/>
      <c r="AS102" s="192"/>
      <c r="AT102" s="192" t="str">
        <f t="shared" si="6"/>
        <v/>
      </c>
      <c r="AU102" s="192">
        <v>94</v>
      </c>
      <c r="AV102" s="192"/>
      <c r="AW102" s="174"/>
      <c r="AX102" s="174"/>
      <c r="AY102" s="174"/>
      <c r="AZ102" s="174"/>
      <c r="BA102" s="174"/>
      <c r="BK102" s="174"/>
      <c r="BL102" s="174"/>
      <c r="BM102" s="176"/>
      <c r="BN102" s="174"/>
      <c r="BO102" s="174"/>
      <c r="BP102" s="174"/>
      <c r="BQ102" s="174"/>
      <c r="BR102" s="174"/>
      <c r="BS102" s="174"/>
      <c r="BT102" s="174"/>
      <c r="BU102" s="174"/>
      <c r="BV102" s="174"/>
      <c r="BW102" s="174"/>
      <c r="BX102" s="174"/>
      <c r="BY102" s="174"/>
      <c r="BZ102" s="174"/>
      <c r="CA102" s="174"/>
      <c r="CB102" s="174"/>
      <c r="CC102" s="174"/>
      <c r="CD102" s="174"/>
      <c r="CE102" s="174"/>
      <c r="CF102" s="174"/>
      <c r="CG102" s="174"/>
      <c r="CH102" s="174"/>
      <c r="CI102" s="174"/>
    </row>
    <row r="103" spans="1:87" ht="17.25" customHeight="1">
      <c r="A103" s="192" t="str">
        <f>IF(B103=$AP$1,"",MAX($A$9:A102)+1)</f>
        <v/>
      </c>
      <c r="B103" s="193" t="str">
        <f>TRIM(IF(AT103&lt;&gt;"",INDEX(SV!B:B,AT103,1)&amp;" "&amp;INDEX(SV!C:C,AT103,1),$AP$1))</f>
        <v>!</v>
      </c>
      <c r="C103" s="194" t="str">
        <f>IF(AT103&lt;&gt;"",INDEX(SV!A:A,AT103,1),"")</f>
        <v/>
      </c>
      <c r="D103" s="195" t="str">
        <f t="shared" si="7"/>
        <v/>
      </c>
      <c r="E103" s="196"/>
      <c r="F103" s="197"/>
      <c r="G103" s="197"/>
      <c r="H103" s="197"/>
      <c r="I103" s="197"/>
      <c r="J103" s="197"/>
      <c r="K103" s="197"/>
      <c r="L103" s="197"/>
      <c r="M103" s="197"/>
      <c r="N103" s="197"/>
      <c r="O103" s="197"/>
      <c r="P103" s="198"/>
      <c r="Q103" s="199"/>
      <c r="R103" s="200"/>
      <c r="S103" s="200"/>
      <c r="T103" s="200"/>
      <c r="U103" s="200"/>
      <c r="V103" s="200"/>
      <c r="W103" s="200"/>
      <c r="X103" s="200"/>
      <c r="Y103" s="200"/>
      <c r="Z103" s="200"/>
      <c r="AA103" s="200"/>
      <c r="AB103" s="200"/>
      <c r="AC103" s="200"/>
      <c r="AD103" s="200"/>
      <c r="AE103" s="200"/>
      <c r="AF103" s="200"/>
      <c r="AG103" s="200"/>
      <c r="AH103" s="200"/>
      <c r="AI103" s="200"/>
      <c r="AJ103" s="200"/>
      <c r="AK103" s="200"/>
      <c r="AL103" s="200"/>
      <c r="AM103" s="201"/>
      <c r="AN103" s="202"/>
      <c r="AO103" s="174"/>
      <c r="AP103" s="193"/>
      <c r="AQ103" s="192"/>
      <c r="AR103" s="192"/>
      <c r="AS103" s="192"/>
      <c r="AT103" s="192" t="str">
        <f t="shared" si="6"/>
        <v/>
      </c>
      <c r="AU103" s="192">
        <v>95</v>
      </c>
      <c r="AV103" s="192"/>
      <c r="AW103" s="174"/>
      <c r="AX103" s="174"/>
      <c r="AY103" s="174"/>
      <c r="AZ103" s="174"/>
      <c r="BA103" s="174"/>
      <c r="BK103" s="174"/>
      <c r="BL103" s="174"/>
      <c r="BM103" s="176"/>
      <c r="BN103" s="174"/>
      <c r="BO103" s="174"/>
      <c r="BP103" s="174"/>
      <c r="BQ103" s="174"/>
      <c r="BR103" s="174"/>
      <c r="BS103" s="174"/>
      <c r="BT103" s="174"/>
      <c r="BU103" s="174"/>
      <c r="BV103" s="174"/>
      <c r="BW103" s="174"/>
      <c r="BX103" s="174"/>
      <c r="BY103" s="174"/>
      <c r="BZ103" s="174"/>
      <c r="CA103" s="174"/>
      <c r="CB103" s="174"/>
      <c r="CC103" s="174"/>
      <c r="CD103" s="174"/>
      <c r="CE103" s="174"/>
      <c r="CF103" s="174"/>
      <c r="CG103" s="174"/>
      <c r="CH103" s="174"/>
      <c r="CI103" s="174"/>
    </row>
    <row r="104" spans="1:87" ht="17.25" customHeight="1">
      <c r="A104" s="192" t="str">
        <f>IF(B104=$AP$1,"",MAX($A$9:A103)+1)</f>
        <v/>
      </c>
      <c r="B104" s="193" t="str">
        <f>TRIM(IF(AT104&lt;&gt;"",INDEX(SV!B:B,AT104,1)&amp;" "&amp;INDEX(SV!C:C,AT104,1),$AP$1))</f>
        <v>!</v>
      </c>
      <c r="C104" s="194" t="str">
        <f>IF(AT104&lt;&gt;"",INDEX(SV!A:A,AT104,1),"")</f>
        <v/>
      </c>
      <c r="D104" s="195" t="str">
        <f t="shared" si="7"/>
        <v/>
      </c>
      <c r="E104" s="196"/>
      <c r="F104" s="197"/>
      <c r="G104" s="197"/>
      <c r="H104" s="197"/>
      <c r="I104" s="197"/>
      <c r="J104" s="197"/>
      <c r="K104" s="197"/>
      <c r="L104" s="197"/>
      <c r="M104" s="197"/>
      <c r="N104" s="197"/>
      <c r="O104" s="197"/>
      <c r="P104" s="198"/>
      <c r="Q104" s="199"/>
      <c r="R104" s="200"/>
      <c r="S104" s="200"/>
      <c r="T104" s="200"/>
      <c r="U104" s="200"/>
      <c r="V104" s="200"/>
      <c r="W104" s="200"/>
      <c r="X104" s="200"/>
      <c r="Y104" s="200"/>
      <c r="Z104" s="200"/>
      <c r="AA104" s="200"/>
      <c r="AB104" s="200"/>
      <c r="AC104" s="200"/>
      <c r="AD104" s="200"/>
      <c r="AE104" s="200"/>
      <c r="AF104" s="200"/>
      <c r="AG104" s="200"/>
      <c r="AH104" s="200"/>
      <c r="AI104" s="200"/>
      <c r="AJ104" s="200"/>
      <c r="AK104" s="200"/>
      <c r="AL104" s="200"/>
      <c r="AM104" s="201"/>
      <c r="AN104" s="202"/>
      <c r="AO104" s="174"/>
      <c r="AP104" s="193"/>
      <c r="AQ104" s="192"/>
      <c r="AR104" s="192"/>
      <c r="AS104" s="192"/>
      <c r="AT104" s="192" t="str">
        <f t="shared" si="6"/>
        <v/>
      </c>
      <c r="AU104" s="192">
        <v>96</v>
      </c>
      <c r="AV104" s="192"/>
      <c r="AW104" s="174"/>
      <c r="AX104" s="174"/>
      <c r="AY104" s="174"/>
      <c r="AZ104" s="174"/>
      <c r="BA104" s="174"/>
      <c r="BK104" s="174"/>
      <c r="BL104" s="174"/>
      <c r="BM104" s="176"/>
      <c r="BN104" s="174"/>
      <c r="BO104" s="174"/>
      <c r="BP104" s="174"/>
      <c r="BQ104" s="174"/>
      <c r="BR104" s="174"/>
      <c r="BS104" s="174"/>
      <c r="BT104" s="174"/>
      <c r="BU104" s="174"/>
      <c r="BV104" s="174"/>
      <c r="BW104" s="174"/>
      <c r="BX104" s="174"/>
      <c r="BY104" s="174"/>
      <c r="BZ104" s="174"/>
      <c r="CA104" s="174"/>
      <c r="CB104" s="174"/>
      <c r="CC104" s="174"/>
      <c r="CD104" s="174"/>
      <c r="CE104" s="174"/>
      <c r="CF104" s="174"/>
      <c r="CG104" s="174"/>
      <c r="CH104" s="174"/>
      <c r="CI104" s="174"/>
    </row>
    <row r="105" spans="1:87" ht="17.25" customHeight="1">
      <c r="A105" s="192" t="str">
        <f>IF(B105=$AP$1,"",MAX($A$9:A104)+1)</f>
        <v/>
      </c>
      <c r="B105" s="193" t="str">
        <f>TRIM(IF(AT105&lt;&gt;"",INDEX(SV!B:B,AT105,1)&amp;" "&amp;INDEX(SV!C:C,AT105,1),$AP$1))</f>
        <v>!</v>
      </c>
      <c r="C105" s="194" t="str">
        <f>IF(AT105&lt;&gt;"",INDEX(SV!A:A,AT105,1),"")</f>
        <v/>
      </c>
      <c r="D105" s="195" t="str">
        <f t="shared" si="7"/>
        <v/>
      </c>
      <c r="E105" s="196"/>
      <c r="F105" s="197"/>
      <c r="G105" s="197"/>
      <c r="H105" s="197"/>
      <c r="I105" s="197"/>
      <c r="J105" s="197"/>
      <c r="K105" s="197"/>
      <c r="L105" s="197"/>
      <c r="M105" s="197"/>
      <c r="N105" s="197"/>
      <c r="O105" s="197"/>
      <c r="P105" s="198"/>
      <c r="Q105" s="199"/>
      <c r="R105" s="200"/>
      <c r="S105" s="200"/>
      <c r="T105" s="200"/>
      <c r="U105" s="200"/>
      <c r="V105" s="200"/>
      <c r="W105" s="200"/>
      <c r="X105" s="200"/>
      <c r="Y105" s="200"/>
      <c r="Z105" s="200"/>
      <c r="AA105" s="200"/>
      <c r="AB105" s="200"/>
      <c r="AC105" s="200"/>
      <c r="AD105" s="200"/>
      <c r="AE105" s="200"/>
      <c r="AF105" s="200"/>
      <c r="AG105" s="200"/>
      <c r="AH105" s="200"/>
      <c r="AI105" s="200"/>
      <c r="AJ105" s="200"/>
      <c r="AK105" s="200"/>
      <c r="AL105" s="200"/>
      <c r="AM105" s="201"/>
      <c r="AN105" s="202"/>
      <c r="AO105" s="174"/>
      <c r="AP105" s="193"/>
      <c r="AQ105" s="192"/>
      <c r="AR105" s="192"/>
      <c r="AS105" s="192"/>
      <c r="AT105" s="192" t="str">
        <f t="shared" si="6"/>
        <v/>
      </c>
      <c r="AU105" s="192">
        <v>97</v>
      </c>
      <c r="AV105" s="192"/>
      <c r="AW105" s="174"/>
      <c r="AX105" s="174"/>
      <c r="AY105" s="174"/>
      <c r="AZ105" s="174"/>
      <c r="BA105" s="174"/>
      <c r="BK105" s="174"/>
      <c r="BL105" s="174"/>
      <c r="BM105" s="176"/>
      <c r="BN105" s="174"/>
      <c r="BO105" s="174"/>
      <c r="BP105" s="174"/>
      <c r="BQ105" s="174"/>
      <c r="BR105" s="174"/>
      <c r="BS105" s="174"/>
      <c r="BT105" s="174"/>
      <c r="BU105" s="174"/>
      <c r="BV105" s="174"/>
      <c r="BW105" s="174"/>
      <c r="BX105" s="174"/>
      <c r="BY105" s="174"/>
      <c r="BZ105" s="174"/>
      <c r="CA105" s="174"/>
      <c r="CB105" s="174"/>
      <c r="CC105" s="174"/>
      <c r="CD105" s="174"/>
      <c r="CE105" s="174"/>
      <c r="CF105" s="174"/>
      <c r="CG105" s="174"/>
      <c r="CH105" s="174"/>
      <c r="CI105" s="174"/>
    </row>
    <row r="106" spans="1:87" ht="17.25" customHeight="1">
      <c r="A106" s="192" t="str">
        <f>IF(B106=$AP$1,"",MAX($A$9:A105)+1)</f>
        <v/>
      </c>
      <c r="B106" s="193" t="str">
        <f>TRIM(IF(AT106&lt;&gt;"",INDEX(SV!B:B,AT106,1)&amp;" "&amp;INDEX(SV!C:C,AT106,1),$AP$1))</f>
        <v>!</v>
      </c>
      <c r="C106" s="194" t="str">
        <f>IF(AT106&lt;&gt;"",INDEX(SV!A:A,AT106,1),"")</f>
        <v/>
      </c>
      <c r="D106" s="195" t="str">
        <f t="shared" si="7"/>
        <v/>
      </c>
      <c r="E106" s="196"/>
      <c r="F106" s="197"/>
      <c r="G106" s="197"/>
      <c r="H106" s="197"/>
      <c r="I106" s="197"/>
      <c r="J106" s="197"/>
      <c r="K106" s="197"/>
      <c r="L106" s="197"/>
      <c r="M106" s="197"/>
      <c r="N106" s="197"/>
      <c r="O106" s="197"/>
      <c r="P106" s="198"/>
      <c r="Q106" s="199"/>
      <c r="R106" s="200"/>
      <c r="S106" s="200"/>
      <c r="T106" s="200"/>
      <c r="U106" s="200"/>
      <c r="V106" s="200"/>
      <c r="W106" s="200"/>
      <c r="X106" s="200"/>
      <c r="Y106" s="200"/>
      <c r="Z106" s="200"/>
      <c r="AA106" s="200"/>
      <c r="AB106" s="200"/>
      <c r="AC106" s="200"/>
      <c r="AD106" s="200"/>
      <c r="AE106" s="200"/>
      <c r="AF106" s="200"/>
      <c r="AG106" s="200"/>
      <c r="AH106" s="200"/>
      <c r="AI106" s="200"/>
      <c r="AJ106" s="200"/>
      <c r="AK106" s="200"/>
      <c r="AL106" s="200"/>
      <c r="AM106" s="201"/>
      <c r="AN106" s="202"/>
      <c r="AO106" s="174"/>
      <c r="AP106" s="193"/>
      <c r="AQ106" s="192"/>
      <c r="AR106" s="192"/>
      <c r="AS106" s="192"/>
      <c r="AT106" s="192" t="str">
        <f t="shared" si="6"/>
        <v/>
      </c>
      <c r="AU106" s="192">
        <v>98</v>
      </c>
      <c r="AV106" s="192"/>
      <c r="AW106" s="174"/>
      <c r="AX106" s="174"/>
      <c r="AY106" s="174"/>
      <c r="AZ106" s="174"/>
      <c r="BA106" s="174"/>
      <c r="BK106" s="174"/>
      <c r="BL106" s="174"/>
      <c r="BM106" s="176"/>
      <c r="BN106" s="174"/>
      <c r="BO106" s="174"/>
      <c r="BP106" s="174"/>
      <c r="BQ106" s="174"/>
      <c r="BR106" s="174"/>
      <c r="BS106" s="174"/>
      <c r="BT106" s="174"/>
      <c r="BU106" s="174"/>
      <c r="BV106" s="174"/>
      <c r="BW106" s="174"/>
      <c r="BX106" s="174"/>
      <c r="BY106" s="174"/>
      <c r="BZ106" s="174"/>
      <c r="CA106" s="174"/>
      <c r="CB106" s="174"/>
      <c r="CC106" s="174"/>
      <c r="CD106" s="174"/>
      <c r="CE106" s="174"/>
      <c r="CF106" s="174"/>
      <c r="CG106" s="174"/>
      <c r="CH106" s="174"/>
      <c r="CI106" s="174"/>
    </row>
    <row r="107" spans="1:87" ht="17.25" customHeight="1">
      <c r="A107" s="192" t="str">
        <f>IF(B107=$AP$1,"",MAX($A$9:A106)+1)</f>
        <v/>
      </c>
      <c r="B107" s="193" t="str">
        <f>TRIM(IF(AT107&lt;&gt;"",INDEX(SV!B:B,AT107,1)&amp;" "&amp;INDEX(SV!C:C,AT107,1),$AP$1))</f>
        <v>!</v>
      </c>
      <c r="C107" s="194" t="str">
        <f>IF(AT107&lt;&gt;"",INDEX(SV!A:A,AT107,1),"")</f>
        <v/>
      </c>
      <c r="D107" s="195" t="str">
        <f t="shared" si="7"/>
        <v/>
      </c>
      <c r="E107" s="196"/>
      <c r="F107" s="197"/>
      <c r="G107" s="197"/>
      <c r="H107" s="197"/>
      <c r="I107" s="197"/>
      <c r="J107" s="197"/>
      <c r="K107" s="197"/>
      <c r="L107" s="197"/>
      <c r="M107" s="197"/>
      <c r="N107" s="197"/>
      <c r="O107" s="197"/>
      <c r="P107" s="198"/>
      <c r="Q107" s="199"/>
      <c r="R107" s="200"/>
      <c r="S107" s="200"/>
      <c r="T107" s="200"/>
      <c r="U107" s="200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0"/>
      <c r="AJ107" s="200"/>
      <c r="AK107" s="200"/>
      <c r="AL107" s="200"/>
      <c r="AM107" s="201"/>
      <c r="AN107" s="202"/>
      <c r="AO107" s="174"/>
      <c r="AP107" s="193"/>
      <c r="AQ107" s="192"/>
      <c r="AR107" s="192"/>
      <c r="AS107" s="192"/>
      <c r="AT107" s="192" t="str">
        <f t="shared" si="6"/>
        <v/>
      </c>
      <c r="AU107" s="192">
        <v>99</v>
      </c>
      <c r="AV107" s="192"/>
      <c r="AW107" s="174"/>
      <c r="AX107" s="174"/>
      <c r="AY107" s="174"/>
      <c r="AZ107" s="174"/>
      <c r="BA107" s="174"/>
      <c r="BK107" s="174"/>
      <c r="BL107" s="174"/>
      <c r="BM107" s="176"/>
      <c r="BN107" s="174"/>
      <c r="BO107" s="174"/>
      <c r="BP107" s="174"/>
      <c r="BQ107" s="174"/>
      <c r="BR107" s="174"/>
      <c r="BS107" s="174"/>
      <c r="BT107" s="174"/>
      <c r="BU107" s="174"/>
      <c r="BV107" s="174"/>
      <c r="BW107" s="174"/>
      <c r="BX107" s="174"/>
      <c r="BY107" s="174"/>
      <c r="BZ107" s="174"/>
      <c r="CA107" s="174"/>
      <c r="CB107" s="174"/>
      <c r="CC107" s="174"/>
      <c r="CD107" s="174"/>
      <c r="CE107" s="174"/>
      <c r="CF107" s="174"/>
      <c r="CG107" s="174"/>
      <c r="CH107" s="174"/>
      <c r="CI107" s="174"/>
    </row>
    <row r="108" spans="1:87" ht="17.25" customHeight="1">
      <c r="A108" s="192" t="str">
        <f>IF(B108=$AP$1,"",MAX($A$9:A107)+1)</f>
        <v/>
      </c>
      <c r="B108" s="193" t="str">
        <f>TRIM(IF(AT108&lt;&gt;"",INDEX(SV!B:B,AT108,1)&amp;" "&amp;INDEX(SV!C:C,AT108,1),$AP$1))</f>
        <v>!</v>
      </c>
      <c r="C108" s="194" t="str">
        <f>IF(AT108&lt;&gt;"",INDEX(SV!A:A,AT108,1),"")</f>
        <v/>
      </c>
      <c r="D108" s="195" t="str">
        <f t="shared" si="7"/>
        <v/>
      </c>
      <c r="E108" s="196"/>
      <c r="F108" s="197"/>
      <c r="G108" s="197"/>
      <c r="H108" s="197"/>
      <c r="I108" s="197"/>
      <c r="J108" s="197"/>
      <c r="K108" s="197"/>
      <c r="L108" s="197"/>
      <c r="M108" s="197"/>
      <c r="N108" s="197"/>
      <c r="O108" s="197"/>
      <c r="P108" s="198"/>
      <c r="Q108" s="199"/>
      <c r="R108" s="200"/>
      <c r="S108" s="200"/>
      <c r="T108" s="200"/>
      <c r="U108" s="200"/>
      <c r="V108" s="200"/>
      <c r="W108" s="200"/>
      <c r="X108" s="200"/>
      <c r="Y108" s="200"/>
      <c r="Z108" s="200"/>
      <c r="AA108" s="200"/>
      <c r="AB108" s="200"/>
      <c r="AC108" s="200"/>
      <c r="AD108" s="200"/>
      <c r="AE108" s="200"/>
      <c r="AF108" s="200"/>
      <c r="AG108" s="200"/>
      <c r="AH108" s="200"/>
      <c r="AI108" s="200"/>
      <c r="AJ108" s="200"/>
      <c r="AK108" s="200"/>
      <c r="AL108" s="200"/>
      <c r="AM108" s="201"/>
      <c r="AN108" s="202"/>
      <c r="AO108" s="174"/>
      <c r="AP108" s="193"/>
      <c r="AQ108" s="192"/>
      <c r="AR108" s="192"/>
      <c r="AS108" s="192"/>
      <c r="AT108" s="192" t="str">
        <f t="shared" si="6"/>
        <v/>
      </c>
      <c r="AU108" s="192">
        <v>100</v>
      </c>
      <c r="AV108" s="192"/>
      <c r="AW108" s="174"/>
      <c r="AX108" s="174"/>
      <c r="AY108" s="174"/>
      <c r="AZ108" s="174"/>
      <c r="BA108" s="174"/>
      <c r="BK108" s="174"/>
      <c r="BL108" s="174"/>
      <c r="BM108" s="176"/>
      <c r="BN108" s="174"/>
      <c r="BO108" s="174"/>
      <c r="BP108" s="174"/>
      <c r="BQ108" s="174"/>
      <c r="BR108" s="174"/>
      <c r="BS108" s="174"/>
      <c r="BT108" s="174"/>
      <c r="BU108" s="174"/>
      <c r="BV108" s="174"/>
      <c r="BW108" s="174"/>
      <c r="BX108" s="174"/>
      <c r="BY108" s="174"/>
      <c r="BZ108" s="174"/>
      <c r="CA108" s="174"/>
      <c r="CB108" s="174"/>
      <c r="CC108" s="174"/>
      <c r="CD108" s="174"/>
      <c r="CE108" s="174"/>
      <c r="CF108" s="174"/>
      <c r="CG108" s="174"/>
      <c r="CH108" s="174"/>
      <c r="CI108" s="174"/>
    </row>
    <row r="109" spans="1:87" ht="18.75" customHeight="1">
      <c r="A109" s="278" t="s">
        <v>1214</v>
      </c>
      <c r="B109" s="278"/>
      <c r="C109" s="278"/>
      <c r="D109" s="278"/>
      <c r="E109" s="205">
        <f t="shared" ref="E109:P109" ca="1" si="8">IF(E7="","",COUNTIF(E9:E108,$AV$1)-COUNTA($AN$9:$AN$108))</f>
        <v>0</v>
      </c>
      <c r="F109" s="206">
        <f t="shared" ca="1" si="8"/>
        <v>0</v>
      </c>
      <c r="G109" s="206">
        <f t="shared" ca="1" si="8"/>
        <v>0</v>
      </c>
      <c r="H109" s="206">
        <f t="shared" ca="1" si="8"/>
        <v>0</v>
      </c>
      <c r="I109" s="206">
        <f t="shared" ca="1" si="8"/>
        <v>0</v>
      </c>
      <c r="J109" s="206">
        <f t="shared" ca="1" si="8"/>
        <v>0</v>
      </c>
      <c r="K109" s="206">
        <f t="shared" ca="1" si="8"/>
        <v>0</v>
      </c>
      <c r="L109" s="206">
        <f t="shared" ca="1" si="8"/>
        <v>0</v>
      </c>
      <c r="M109" s="206">
        <f t="shared" ca="1" si="8"/>
        <v>0</v>
      </c>
      <c r="N109" s="206" t="str">
        <f t="shared" ca="1" si="8"/>
        <v/>
      </c>
      <c r="O109" s="206" t="str">
        <f t="shared" ca="1" si="8"/>
        <v/>
      </c>
      <c r="P109" s="207" t="str">
        <f t="shared" ca="1" si="8"/>
        <v/>
      </c>
      <c r="Q109" s="208" t="str">
        <f t="shared" ref="Q109:X109" si="9">IF(Q7="","",COUNTIF(Q9:Q108,$AV$1))</f>
        <v/>
      </c>
      <c r="R109" s="206" t="str">
        <f t="shared" si="9"/>
        <v/>
      </c>
      <c r="S109" s="206" t="str">
        <f t="shared" si="9"/>
        <v/>
      </c>
      <c r="T109" s="206" t="str">
        <f t="shared" si="9"/>
        <v/>
      </c>
      <c r="U109" s="206" t="str">
        <f t="shared" si="9"/>
        <v/>
      </c>
      <c r="V109" s="206" t="str">
        <f t="shared" si="9"/>
        <v/>
      </c>
      <c r="W109" s="206" t="str">
        <f t="shared" si="9"/>
        <v/>
      </c>
      <c r="X109" s="206" t="str">
        <f t="shared" si="9"/>
        <v/>
      </c>
      <c r="Y109" s="206"/>
      <c r="Z109" s="206"/>
      <c r="AA109" s="206"/>
      <c r="AB109" s="206" t="str">
        <f t="shared" ref="AB109:AM109" si="10">IF(AB7="","",COUNTIF(AB9:AB108,$AV$1))</f>
        <v/>
      </c>
      <c r="AC109" s="206" t="str">
        <f t="shared" si="10"/>
        <v/>
      </c>
      <c r="AD109" s="206" t="str">
        <f t="shared" si="10"/>
        <v/>
      </c>
      <c r="AE109" s="206" t="str">
        <f t="shared" si="10"/>
        <v/>
      </c>
      <c r="AF109" s="206" t="str">
        <f t="shared" si="10"/>
        <v/>
      </c>
      <c r="AG109" s="206" t="str">
        <f t="shared" si="10"/>
        <v/>
      </c>
      <c r="AH109" s="206" t="str">
        <f t="shared" si="10"/>
        <v/>
      </c>
      <c r="AI109" s="206" t="str">
        <f t="shared" si="10"/>
        <v/>
      </c>
      <c r="AJ109" s="206" t="str">
        <f t="shared" si="10"/>
        <v/>
      </c>
      <c r="AK109" s="206" t="str">
        <f t="shared" si="10"/>
        <v/>
      </c>
      <c r="AL109" s="206" t="str">
        <f t="shared" si="10"/>
        <v/>
      </c>
      <c r="AM109" s="207" t="str">
        <f t="shared" si="10"/>
        <v/>
      </c>
      <c r="AN109" s="195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4"/>
      <c r="AZ109" s="174"/>
      <c r="BA109" s="174"/>
      <c r="BB109" s="174"/>
      <c r="BC109" s="174"/>
      <c r="BD109" s="174"/>
      <c r="BE109" s="174"/>
      <c r="BF109" s="174"/>
      <c r="BG109" s="174"/>
      <c r="BH109" s="174"/>
      <c r="BI109" s="174"/>
      <c r="BJ109" s="174"/>
      <c r="BK109" s="174"/>
      <c r="BL109" s="174"/>
      <c r="BM109" s="174"/>
      <c r="BN109" s="174"/>
      <c r="BO109" s="174"/>
      <c r="BP109" s="174"/>
      <c r="BQ109" s="174"/>
      <c r="BR109" s="174"/>
      <c r="BS109" s="174"/>
      <c r="BT109" s="174"/>
      <c r="BU109" s="174"/>
      <c r="BV109" s="174"/>
      <c r="BW109" s="174"/>
      <c r="BX109" s="174"/>
      <c r="BY109" s="174"/>
      <c r="BZ109" s="174"/>
      <c r="CA109" s="174"/>
      <c r="CB109" s="174"/>
      <c r="CC109" s="174"/>
      <c r="CD109" s="174"/>
      <c r="CE109" s="174"/>
      <c r="CF109" s="174"/>
      <c r="CG109" s="174"/>
      <c r="CH109" s="174"/>
      <c r="CI109" s="174"/>
    </row>
    <row r="110" spans="1:87" ht="9" customHeight="1"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4"/>
      <c r="AZ110" s="174"/>
      <c r="BA110" s="174"/>
      <c r="BB110" s="174"/>
      <c r="BC110" s="174"/>
      <c r="BD110" s="174"/>
      <c r="BE110" s="174"/>
      <c r="BF110" s="174"/>
      <c r="BG110" s="174"/>
      <c r="BH110" s="174"/>
      <c r="BI110" s="174"/>
      <c r="BJ110" s="174"/>
      <c r="BK110" s="174"/>
      <c r="BL110" s="174"/>
      <c r="BM110" s="174"/>
      <c r="BN110" s="174"/>
      <c r="BO110" s="174"/>
      <c r="BP110" s="174"/>
      <c r="BQ110" s="174"/>
      <c r="BR110" s="174"/>
      <c r="BS110" s="174"/>
      <c r="BT110" s="174"/>
      <c r="BU110" s="174"/>
      <c r="BV110" s="174"/>
      <c r="BW110" s="174"/>
      <c r="BX110" s="174"/>
      <c r="BY110" s="174"/>
      <c r="BZ110" s="174"/>
      <c r="CA110" s="174"/>
      <c r="CB110" s="174"/>
      <c r="CC110" s="174"/>
      <c r="CD110" s="174"/>
      <c r="CE110" s="174"/>
      <c r="CF110" s="174"/>
      <c r="CG110" s="174"/>
      <c r="CH110" s="174"/>
      <c r="CI110" s="174"/>
    </row>
    <row r="111" spans="1:87" ht="41.25" customHeight="1">
      <c r="B111" s="279" t="s">
        <v>11785</v>
      </c>
      <c r="C111" s="279"/>
      <c r="D111" s="279"/>
      <c r="E111" s="279"/>
      <c r="F111" s="279"/>
      <c r="G111" s="279"/>
      <c r="H111" s="279"/>
      <c r="I111" s="279"/>
      <c r="J111" s="279"/>
      <c r="K111" s="279"/>
      <c r="L111" s="279"/>
      <c r="M111" s="279"/>
      <c r="N111" s="279"/>
      <c r="O111" s="279"/>
      <c r="P111" s="279"/>
      <c r="Q111" s="279"/>
      <c r="R111" s="279"/>
      <c r="S111" s="279"/>
      <c r="T111" s="279"/>
      <c r="U111" s="279"/>
      <c r="V111" s="279"/>
      <c r="W111" s="279"/>
      <c r="X111" s="279"/>
      <c r="Y111" s="279"/>
      <c r="Z111" s="279"/>
      <c r="AA111" s="279"/>
      <c r="AB111" s="279"/>
      <c r="AC111" s="279"/>
      <c r="AD111" s="279"/>
      <c r="AE111" s="279"/>
      <c r="AF111" s="279"/>
      <c r="AG111" s="279"/>
      <c r="AH111" s="279"/>
      <c r="AI111" s="279"/>
      <c r="AJ111" s="279"/>
      <c r="AK111" s="279"/>
      <c r="AL111" s="279"/>
      <c r="AM111" s="279"/>
      <c r="AN111" s="279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4"/>
      <c r="AZ111" s="174"/>
      <c r="BA111" s="174"/>
      <c r="BB111" s="174"/>
      <c r="BC111" s="174"/>
      <c r="BD111" s="174"/>
      <c r="BE111" s="174"/>
      <c r="BF111" s="174"/>
      <c r="BG111" s="174"/>
      <c r="BH111" s="174"/>
      <c r="BI111" s="174"/>
      <c r="BJ111" s="174"/>
      <c r="BK111" s="174"/>
      <c r="BL111" s="174"/>
      <c r="BM111" s="174"/>
      <c r="BN111" s="174"/>
      <c r="BO111" s="174"/>
      <c r="BP111" s="174"/>
      <c r="BQ111" s="174"/>
      <c r="BR111" s="174"/>
      <c r="BS111" s="174"/>
      <c r="BT111" s="174"/>
      <c r="BU111" s="174"/>
      <c r="BV111" s="174"/>
      <c r="BW111" s="174"/>
      <c r="BX111" s="174"/>
      <c r="BY111" s="174"/>
      <c r="BZ111" s="174"/>
      <c r="CA111" s="174"/>
      <c r="CB111" s="174"/>
      <c r="CC111" s="174"/>
      <c r="CD111" s="174"/>
      <c r="CE111" s="174"/>
      <c r="CF111" s="174"/>
      <c r="CG111" s="174"/>
      <c r="CH111" s="174"/>
      <c r="CI111" s="174"/>
    </row>
    <row r="112" spans="1:87" ht="22.5" customHeight="1">
      <c r="A112" s="280" t="str">
        <f ca="1">"Hà Nội, ngày "&amp;TEXT(DAY(NOW()),"dd")&amp;" tháng "&amp;MONTH(NOW())&amp;" năm "&amp;YEAR(NOW())</f>
        <v>Hà Nội, ngày 19 tháng 12 năm 2016</v>
      </c>
      <c r="B112" s="280"/>
      <c r="C112" s="280"/>
      <c r="D112" s="280"/>
      <c r="E112" s="280"/>
      <c r="F112" s="280"/>
      <c r="G112" s="280"/>
      <c r="H112" s="280"/>
      <c r="I112" s="280"/>
      <c r="J112" s="280"/>
      <c r="K112" s="280"/>
      <c r="L112" s="280"/>
      <c r="M112" s="280"/>
      <c r="N112" s="280"/>
      <c r="O112" s="280"/>
      <c r="P112" s="280"/>
      <c r="Q112" s="280"/>
      <c r="R112" s="280"/>
      <c r="S112" s="280"/>
      <c r="T112" s="280"/>
      <c r="U112" s="280"/>
      <c r="V112" s="280"/>
      <c r="W112" s="280"/>
      <c r="X112" s="280"/>
      <c r="Y112" s="280"/>
      <c r="Z112" s="280"/>
      <c r="AA112" s="280"/>
      <c r="AB112" s="280"/>
      <c r="AC112" s="280"/>
      <c r="AD112" s="280"/>
      <c r="AE112" s="280"/>
      <c r="AF112" s="280"/>
      <c r="AG112" s="280"/>
      <c r="AH112" s="280"/>
      <c r="AI112" s="280"/>
      <c r="AJ112" s="280"/>
      <c r="AK112" s="280"/>
      <c r="AL112" s="280"/>
      <c r="AM112" s="280"/>
      <c r="AN112" s="280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4"/>
      <c r="AZ112" s="174"/>
      <c r="BA112" s="174"/>
      <c r="BB112" s="174"/>
      <c r="BC112" s="174"/>
      <c r="BD112" s="174"/>
      <c r="BE112" s="174"/>
      <c r="BF112" s="174"/>
      <c r="BG112" s="174"/>
      <c r="BH112" s="174"/>
      <c r="BI112" s="174"/>
      <c r="BJ112" s="174"/>
      <c r="BK112" s="174"/>
      <c r="BL112" s="174"/>
      <c r="BM112" s="174"/>
      <c r="BN112" s="174"/>
      <c r="BO112" s="174"/>
      <c r="BP112" s="174"/>
      <c r="BQ112" s="174"/>
      <c r="BR112" s="174"/>
      <c r="BS112" s="174"/>
      <c r="BT112" s="174"/>
      <c r="BU112" s="174"/>
      <c r="BV112" s="174"/>
      <c r="BW112" s="174"/>
      <c r="BX112" s="174"/>
      <c r="BY112" s="174"/>
      <c r="BZ112" s="174"/>
      <c r="CA112" s="174"/>
      <c r="CB112" s="174"/>
      <c r="CC112" s="174"/>
      <c r="CD112" s="174"/>
      <c r="CE112" s="174"/>
      <c r="CF112" s="174"/>
      <c r="CG112" s="174"/>
      <c r="CH112" s="174"/>
      <c r="CI112" s="174"/>
    </row>
    <row r="113" spans="1:87" ht="33.75" customHeight="1">
      <c r="A113" s="209"/>
      <c r="B113" s="281" t="s">
        <v>1215</v>
      </c>
      <c r="C113" s="282"/>
      <c r="D113" s="282"/>
      <c r="E113" s="174"/>
      <c r="F113" s="209"/>
      <c r="G113" s="209"/>
      <c r="H113" s="209"/>
      <c r="M113" s="281" t="s">
        <v>1216</v>
      </c>
      <c r="N113" s="283"/>
      <c r="O113" s="283"/>
      <c r="P113" s="283"/>
      <c r="Q113" s="283"/>
      <c r="R113" s="283"/>
      <c r="S113" s="283"/>
      <c r="T113" s="283"/>
      <c r="U113" s="283"/>
      <c r="V113" s="283"/>
      <c r="W113" s="209"/>
      <c r="X113" s="209"/>
      <c r="Y113" s="209"/>
      <c r="Z113" s="209"/>
      <c r="AA113" s="209"/>
      <c r="AB113" s="209"/>
      <c r="AC113" s="209"/>
      <c r="AD113" s="209"/>
      <c r="AE113" s="209"/>
      <c r="AF113" s="209"/>
      <c r="AG113" s="281" t="s">
        <v>1217</v>
      </c>
      <c r="AH113" s="282"/>
      <c r="AI113" s="282"/>
      <c r="AJ113" s="282"/>
      <c r="AK113" s="282"/>
      <c r="AL113" s="282"/>
      <c r="AM113" s="282"/>
      <c r="AN113" s="282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4"/>
      <c r="AZ113" s="174"/>
      <c r="BA113" s="174"/>
      <c r="BB113" s="174"/>
      <c r="BC113" s="174"/>
      <c r="BD113" s="174"/>
      <c r="BE113" s="174"/>
      <c r="BF113" s="174"/>
      <c r="BG113" s="174"/>
      <c r="BH113" s="174"/>
      <c r="BI113" s="174"/>
      <c r="BJ113" s="174"/>
      <c r="BK113" s="174"/>
      <c r="BL113" s="174"/>
      <c r="BM113" s="174"/>
      <c r="BN113" s="174"/>
      <c r="BO113" s="174"/>
      <c r="BP113" s="174"/>
      <c r="BQ113" s="174"/>
      <c r="BR113" s="174"/>
      <c r="BS113" s="174"/>
      <c r="BT113" s="174"/>
      <c r="BU113" s="174"/>
      <c r="BV113" s="174"/>
      <c r="BW113" s="174"/>
      <c r="BX113" s="174"/>
      <c r="BY113" s="174"/>
      <c r="BZ113" s="174"/>
      <c r="CA113" s="174"/>
      <c r="CB113" s="174"/>
      <c r="CC113" s="174"/>
      <c r="CD113" s="174"/>
      <c r="CE113" s="174"/>
      <c r="CF113" s="174"/>
      <c r="CG113" s="174"/>
      <c r="CH113" s="174"/>
      <c r="CI113" s="174"/>
    </row>
    <row r="114" spans="1:87" ht="53.25" customHeight="1">
      <c r="A114" s="174"/>
      <c r="B114" s="174"/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4"/>
      <c r="AG114" s="174"/>
      <c r="AH114" s="174"/>
      <c r="AI114" s="174"/>
      <c r="AJ114" s="210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4"/>
      <c r="AZ114" s="174"/>
      <c r="BA114" s="174"/>
      <c r="BB114" s="174"/>
      <c r="BC114" s="174"/>
      <c r="BD114" s="174"/>
      <c r="BE114" s="174"/>
      <c r="BF114" s="174"/>
      <c r="BG114" s="174"/>
      <c r="BH114" s="174"/>
      <c r="BI114" s="174"/>
      <c r="BJ114" s="174"/>
      <c r="BK114" s="174"/>
      <c r="BL114" s="174"/>
      <c r="BM114" s="174"/>
      <c r="BN114" s="174"/>
      <c r="BO114" s="174"/>
      <c r="BP114" s="174"/>
      <c r="BQ114" s="174"/>
      <c r="BR114" s="174"/>
      <c r="BS114" s="174"/>
      <c r="BT114" s="174"/>
      <c r="BU114" s="174"/>
      <c r="BV114" s="174"/>
      <c r="BW114" s="174"/>
      <c r="BX114" s="174"/>
      <c r="BY114" s="174"/>
      <c r="BZ114" s="174"/>
      <c r="CA114" s="174"/>
      <c r="CB114" s="174"/>
      <c r="CC114" s="174"/>
      <c r="CD114" s="174"/>
      <c r="CE114" s="174"/>
      <c r="CF114" s="174"/>
      <c r="CG114" s="174"/>
      <c r="CH114" s="174"/>
      <c r="CI114" s="174"/>
    </row>
    <row r="115" spans="1:87" ht="14.25">
      <c r="A115" s="174"/>
      <c r="B115" s="270"/>
      <c r="C115" s="270"/>
      <c r="D115" s="270"/>
      <c r="E115" s="211"/>
      <c r="F115" s="211"/>
      <c r="G115" s="211"/>
      <c r="H115" s="211"/>
      <c r="M115" s="270"/>
      <c r="N115" s="270"/>
      <c r="O115" s="270"/>
      <c r="P115" s="270"/>
      <c r="Q115" s="270"/>
      <c r="R115" s="270"/>
      <c r="S115" s="270"/>
      <c r="T115" s="270"/>
      <c r="U115" s="270"/>
      <c r="V115" s="270"/>
      <c r="W115" s="211"/>
      <c r="X115" s="211"/>
      <c r="Y115" s="211"/>
      <c r="Z115" s="211"/>
      <c r="AA115" s="211"/>
      <c r="AB115" s="211"/>
      <c r="AC115" s="211"/>
      <c r="AD115" s="211"/>
      <c r="AE115" s="211"/>
      <c r="AF115" s="211"/>
      <c r="AG115" s="271"/>
      <c r="AH115" s="271"/>
      <c r="AI115" s="271"/>
      <c r="AJ115" s="271"/>
      <c r="AK115" s="271"/>
      <c r="AL115" s="271"/>
      <c r="AM115" s="271"/>
      <c r="AN115" s="271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4"/>
      <c r="AZ115" s="174"/>
      <c r="BA115" s="174"/>
      <c r="BB115" s="174"/>
      <c r="BC115" s="174"/>
      <c r="BD115" s="174"/>
      <c r="BE115" s="174"/>
      <c r="BF115" s="174"/>
      <c r="BG115" s="174"/>
      <c r="BH115" s="174"/>
      <c r="BI115" s="174"/>
      <c r="BJ115" s="174"/>
      <c r="BK115" s="174"/>
      <c r="BL115" s="174"/>
      <c r="BM115" s="174"/>
      <c r="BN115" s="174"/>
      <c r="BO115" s="174"/>
      <c r="BP115" s="174"/>
      <c r="BQ115" s="174"/>
      <c r="BR115" s="174"/>
      <c r="BS115" s="174"/>
      <c r="BT115" s="174"/>
      <c r="BU115" s="174"/>
      <c r="BV115" s="174"/>
      <c r="BW115" s="174"/>
      <c r="BX115" s="174"/>
      <c r="BY115" s="174"/>
      <c r="BZ115" s="174"/>
      <c r="CA115" s="174"/>
      <c r="CB115" s="174"/>
      <c r="CC115" s="174"/>
      <c r="CD115" s="174"/>
      <c r="CE115" s="174"/>
      <c r="CF115" s="174"/>
      <c r="CG115" s="174"/>
      <c r="CH115" s="174"/>
      <c r="CI115" s="174"/>
    </row>
    <row r="116" spans="1:87"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4"/>
      <c r="AZ116" s="174"/>
      <c r="BA116" s="174"/>
      <c r="BB116" s="174"/>
      <c r="BC116" s="174"/>
      <c r="BD116" s="174"/>
      <c r="BE116" s="174"/>
      <c r="BF116" s="174"/>
      <c r="BG116" s="174"/>
      <c r="BH116" s="174"/>
      <c r="BI116" s="174"/>
      <c r="BJ116" s="174"/>
      <c r="BK116" s="174"/>
      <c r="BL116" s="174"/>
      <c r="BM116" s="174"/>
      <c r="BN116" s="174"/>
      <c r="BO116" s="174"/>
      <c r="BP116" s="174"/>
      <c r="BQ116" s="174"/>
      <c r="BR116" s="174"/>
      <c r="BS116" s="174"/>
      <c r="BT116" s="174"/>
      <c r="BU116" s="174"/>
      <c r="BV116" s="174"/>
      <c r="BW116" s="174"/>
      <c r="BX116" s="174"/>
      <c r="BY116" s="174"/>
      <c r="BZ116" s="174"/>
      <c r="CA116" s="174"/>
      <c r="CB116" s="174"/>
      <c r="CC116" s="174"/>
      <c r="CD116" s="174"/>
      <c r="CE116" s="174"/>
      <c r="CF116" s="174"/>
      <c r="CG116" s="174"/>
      <c r="CH116" s="174"/>
      <c r="CI116" s="174"/>
    </row>
    <row r="117" spans="1:87"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4"/>
      <c r="AZ117" s="174"/>
      <c r="BA117" s="174"/>
      <c r="BB117" s="174"/>
      <c r="BC117" s="174"/>
      <c r="BD117" s="174"/>
      <c r="BE117" s="174"/>
      <c r="BF117" s="174"/>
      <c r="BG117" s="174"/>
      <c r="BH117" s="174"/>
      <c r="BI117" s="174"/>
      <c r="BJ117" s="174"/>
      <c r="BK117" s="174"/>
      <c r="BL117" s="174"/>
      <c r="BM117" s="174"/>
      <c r="BN117" s="174"/>
      <c r="BO117" s="174"/>
      <c r="BP117" s="174"/>
      <c r="BQ117" s="174"/>
      <c r="BR117" s="174"/>
      <c r="BS117" s="174"/>
      <c r="BT117" s="174"/>
      <c r="BU117" s="174"/>
      <c r="BV117" s="174"/>
      <c r="BW117" s="174"/>
      <c r="BX117" s="174"/>
      <c r="BY117" s="174"/>
      <c r="BZ117" s="174"/>
      <c r="CA117" s="174"/>
      <c r="CB117" s="174"/>
      <c r="CC117" s="174"/>
      <c r="CD117" s="174"/>
      <c r="CE117" s="174"/>
      <c r="CF117" s="174"/>
      <c r="CG117" s="174"/>
      <c r="CH117" s="174"/>
      <c r="CI117" s="174"/>
    </row>
    <row r="118" spans="1:87"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4"/>
      <c r="AZ118" s="174"/>
      <c r="BA118" s="174"/>
      <c r="BB118" s="174"/>
      <c r="BC118" s="174"/>
      <c r="BD118" s="174"/>
      <c r="BE118" s="174"/>
      <c r="BF118" s="174"/>
      <c r="BG118" s="174"/>
      <c r="BH118" s="174"/>
      <c r="BI118" s="174"/>
      <c r="BJ118" s="174"/>
      <c r="BK118" s="174"/>
      <c r="BL118" s="174"/>
      <c r="BM118" s="174"/>
      <c r="BN118" s="174"/>
      <c r="BO118" s="174"/>
      <c r="BP118" s="174"/>
      <c r="BQ118" s="174"/>
      <c r="BR118" s="174"/>
      <c r="BS118" s="174"/>
      <c r="BT118" s="174"/>
      <c r="BU118" s="174"/>
      <c r="BV118" s="174"/>
      <c r="BW118" s="174"/>
      <c r="BX118" s="174"/>
      <c r="BY118" s="174"/>
      <c r="BZ118" s="174"/>
      <c r="CA118" s="174"/>
      <c r="CB118" s="174"/>
      <c r="CC118" s="174"/>
      <c r="CD118" s="174"/>
      <c r="CE118" s="174"/>
      <c r="CF118" s="174"/>
      <c r="CG118" s="174"/>
      <c r="CH118" s="174"/>
      <c r="CI118" s="174"/>
    </row>
    <row r="119" spans="1:87"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4"/>
      <c r="AZ119" s="174"/>
      <c r="BA119" s="174"/>
      <c r="BB119" s="174"/>
      <c r="BC119" s="174"/>
      <c r="BD119" s="174"/>
      <c r="BE119" s="174"/>
      <c r="BF119" s="174"/>
      <c r="BG119" s="174"/>
      <c r="BH119" s="174"/>
      <c r="BI119" s="174"/>
      <c r="BJ119" s="174"/>
      <c r="BK119" s="174"/>
      <c r="BL119" s="174"/>
      <c r="BM119" s="174"/>
      <c r="BN119" s="174"/>
      <c r="BO119" s="174"/>
      <c r="BP119" s="174"/>
      <c r="BQ119" s="174"/>
      <c r="BR119" s="174"/>
      <c r="BS119" s="174"/>
      <c r="BT119" s="174"/>
      <c r="BU119" s="174"/>
      <c r="BV119" s="174"/>
      <c r="BW119" s="174"/>
      <c r="BX119" s="174"/>
      <c r="BY119" s="174"/>
      <c r="BZ119" s="174"/>
      <c r="CA119" s="174"/>
      <c r="CB119" s="174"/>
      <c r="CC119" s="174"/>
      <c r="CD119" s="174"/>
      <c r="CE119" s="174"/>
      <c r="CF119" s="174"/>
      <c r="CG119" s="174"/>
      <c r="CH119" s="174"/>
      <c r="CI119" s="174"/>
    </row>
    <row r="120" spans="1:87"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4"/>
      <c r="AZ120" s="174"/>
      <c r="BA120" s="174"/>
      <c r="BB120" s="174"/>
      <c r="BC120" s="174"/>
      <c r="BD120" s="174"/>
      <c r="BE120" s="174"/>
      <c r="BF120" s="174"/>
      <c r="BG120" s="174"/>
      <c r="BH120" s="174"/>
      <c r="BI120" s="174"/>
      <c r="BJ120" s="174"/>
      <c r="BK120" s="174"/>
      <c r="BL120" s="174"/>
      <c r="BM120" s="174"/>
      <c r="BN120" s="174"/>
      <c r="BO120" s="174"/>
      <c r="BP120" s="174"/>
      <c r="BQ120" s="174"/>
      <c r="BR120" s="174"/>
      <c r="BS120" s="174"/>
      <c r="BT120" s="174"/>
      <c r="BU120" s="174"/>
      <c r="BV120" s="174"/>
      <c r="BW120" s="174"/>
      <c r="BX120" s="174"/>
      <c r="BY120" s="174"/>
      <c r="BZ120" s="174"/>
      <c r="CA120" s="174"/>
      <c r="CB120" s="174"/>
      <c r="CC120" s="174"/>
      <c r="CD120" s="174"/>
      <c r="CE120" s="174"/>
      <c r="CF120" s="174"/>
      <c r="CG120" s="174"/>
      <c r="CH120" s="174"/>
      <c r="CI120" s="174"/>
    </row>
    <row r="121" spans="1:87"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4"/>
      <c r="AZ121" s="174"/>
      <c r="BA121" s="174"/>
      <c r="BB121" s="174"/>
      <c r="BC121" s="174"/>
      <c r="BD121" s="174"/>
      <c r="BE121" s="174"/>
      <c r="BF121" s="174"/>
      <c r="BG121" s="174"/>
      <c r="BH121" s="174"/>
      <c r="BI121" s="174"/>
      <c r="BJ121" s="174"/>
      <c r="BK121" s="174"/>
      <c r="BL121" s="174"/>
      <c r="BM121" s="174"/>
      <c r="BN121" s="174"/>
      <c r="BO121" s="174"/>
      <c r="BP121" s="174"/>
      <c r="BQ121" s="174"/>
      <c r="BR121" s="174"/>
      <c r="BS121" s="174"/>
      <c r="BT121" s="174"/>
      <c r="BU121" s="174"/>
      <c r="BV121" s="174"/>
      <c r="BW121" s="174"/>
      <c r="BX121" s="174"/>
      <c r="BY121" s="174"/>
      <c r="BZ121" s="174"/>
      <c r="CA121" s="174"/>
      <c r="CB121" s="174"/>
      <c r="CC121" s="174"/>
      <c r="CD121" s="174"/>
      <c r="CE121" s="174"/>
      <c r="CF121" s="174"/>
      <c r="CG121" s="174"/>
      <c r="CH121" s="174"/>
      <c r="CI121" s="174"/>
    </row>
    <row r="122" spans="1:87">
      <c r="AO122" s="174"/>
      <c r="AP122" s="174"/>
      <c r="AQ122" s="174"/>
      <c r="AR122" s="174"/>
      <c r="AS122" s="174"/>
      <c r="AT122" s="174"/>
      <c r="AU122" s="174"/>
      <c r="AV122" s="174"/>
      <c r="AW122" s="174"/>
      <c r="AX122" s="174"/>
      <c r="AY122" s="174"/>
      <c r="AZ122" s="174"/>
      <c r="BA122" s="174"/>
      <c r="BB122" s="174"/>
      <c r="BC122" s="174"/>
      <c r="BD122" s="174"/>
      <c r="BE122" s="174"/>
      <c r="BF122" s="174"/>
      <c r="BG122" s="174"/>
      <c r="BH122" s="174"/>
      <c r="BI122" s="174"/>
      <c r="BJ122" s="174"/>
      <c r="BK122" s="174"/>
      <c r="BL122" s="174"/>
      <c r="BM122" s="174"/>
      <c r="BN122" s="174"/>
      <c r="BO122" s="174"/>
      <c r="BP122" s="174"/>
      <c r="BQ122" s="174"/>
      <c r="BR122" s="174"/>
      <c r="BS122" s="174"/>
      <c r="BT122" s="174"/>
      <c r="BU122" s="174"/>
      <c r="BV122" s="174"/>
      <c r="BW122" s="174"/>
      <c r="BX122" s="174"/>
      <c r="BY122" s="174"/>
      <c r="BZ122" s="174"/>
      <c r="CA122" s="174"/>
      <c r="CB122" s="174"/>
      <c r="CC122" s="174"/>
      <c r="CD122" s="174"/>
      <c r="CE122" s="174"/>
      <c r="CF122" s="174"/>
      <c r="CG122" s="174"/>
      <c r="CH122" s="174"/>
      <c r="CI122" s="174"/>
    </row>
    <row r="123" spans="1:87">
      <c r="AO123" s="174"/>
      <c r="AP123" s="174"/>
      <c r="AQ123" s="174"/>
      <c r="AR123" s="174"/>
      <c r="AS123" s="174"/>
      <c r="AT123" s="174"/>
      <c r="AU123" s="174"/>
      <c r="AV123" s="174"/>
      <c r="AW123" s="174"/>
      <c r="AX123" s="174"/>
      <c r="AY123" s="174"/>
      <c r="AZ123" s="174"/>
      <c r="BA123" s="174"/>
      <c r="BB123" s="174"/>
      <c r="BC123" s="174"/>
      <c r="BD123" s="174"/>
      <c r="BE123" s="174"/>
      <c r="BF123" s="174"/>
      <c r="BG123" s="174"/>
      <c r="BH123" s="174"/>
      <c r="BI123" s="174"/>
      <c r="BJ123" s="174"/>
      <c r="BK123" s="174"/>
      <c r="BL123" s="174"/>
      <c r="BM123" s="174"/>
      <c r="BN123" s="174"/>
      <c r="BO123" s="174"/>
      <c r="BP123" s="174"/>
      <c r="BQ123" s="174"/>
      <c r="BR123" s="174"/>
      <c r="BS123" s="174"/>
      <c r="BT123" s="174"/>
      <c r="BU123" s="174"/>
      <c r="BV123" s="174"/>
      <c r="BW123" s="174"/>
      <c r="BX123" s="174"/>
      <c r="BY123" s="174"/>
      <c r="BZ123" s="174"/>
      <c r="CA123" s="174"/>
      <c r="CB123" s="174"/>
      <c r="CC123" s="174"/>
      <c r="CD123" s="174"/>
      <c r="CE123" s="174"/>
      <c r="CF123" s="174"/>
      <c r="CG123" s="174"/>
      <c r="CH123" s="174"/>
      <c r="CI123" s="174"/>
    </row>
    <row r="124" spans="1:87">
      <c r="AO124" s="174"/>
      <c r="AP124" s="174"/>
      <c r="AQ124" s="174"/>
      <c r="AR124" s="174"/>
      <c r="AS124" s="174"/>
      <c r="AT124" s="174"/>
      <c r="AU124" s="174"/>
      <c r="AV124" s="174"/>
      <c r="AW124" s="174"/>
      <c r="AX124" s="174"/>
      <c r="AY124" s="174"/>
      <c r="AZ124" s="174"/>
      <c r="BA124" s="174"/>
      <c r="BB124" s="174"/>
      <c r="BC124" s="174"/>
      <c r="BD124" s="174"/>
      <c r="BE124" s="174"/>
      <c r="BF124" s="174"/>
      <c r="BG124" s="174"/>
      <c r="BH124" s="174"/>
      <c r="BI124" s="174"/>
      <c r="BJ124" s="174"/>
      <c r="BK124" s="174"/>
      <c r="BL124" s="174"/>
      <c r="BM124" s="174"/>
      <c r="BN124" s="174"/>
      <c r="BO124" s="174"/>
      <c r="BP124" s="174"/>
      <c r="BQ124" s="174"/>
      <c r="BR124" s="174"/>
      <c r="BS124" s="174"/>
      <c r="BT124" s="174"/>
      <c r="BU124" s="174"/>
      <c r="BV124" s="174"/>
      <c r="BW124" s="174"/>
      <c r="BX124" s="174"/>
      <c r="BY124" s="174"/>
      <c r="BZ124" s="174"/>
      <c r="CA124" s="174"/>
      <c r="CB124" s="174"/>
      <c r="CC124" s="174"/>
      <c r="CD124" s="174"/>
      <c r="CE124" s="174"/>
      <c r="CF124" s="174"/>
      <c r="CG124" s="174"/>
      <c r="CH124" s="174"/>
      <c r="CI124" s="174"/>
    </row>
    <row r="125" spans="1:87">
      <c r="AO125" s="174"/>
      <c r="AP125" s="174"/>
      <c r="AQ125" s="174"/>
      <c r="AR125" s="174"/>
      <c r="AS125" s="174"/>
      <c r="AT125" s="174"/>
      <c r="AU125" s="174"/>
      <c r="AV125" s="174"/>
      <c r="AW125" s="174"/>
      <c r="AX125" s="174"/>
      <c r="AY125" s="174"/>
      <c r="AZ125" s="174"/>
      <c r="BA125" s="174"/>
      <c r="BB125" s="174"/>
      <c r="BC125" s="174"/>
      <c r="BD125" s="174"/>
      <c r="BE125" s="174"/>
      <c r="BF125" s="174"/>
      <c r="BG125" s="174"/>
      <c r="BH125" s="174"/>
      <c r="BI125" s="174"/>
      <c r="BJ125" s="174"/>
      <c r="BK125" s="174"/>
      <c r="BL125" s="174"/>
      <c r="BM125" s="174"/>
      <c r="BN125" s="174"/>
      <c r="BO125" s="174"/>
      <c r="BP125" s="174"/>
      <c r="BQ125" s="174"/>
      <c r="BR125" s="174"/>
      <c r="BS125" s="174"/>
      <c r="BT125" s="174"/>
      <c r="BU125" s="174"/>
      <c r="BV125" s="174"/>
      <c r="BW125" s="174"/>
      <c r="BX125" s="174"/>
      <c r="BY125" s="174"/>
      <c r="BZ125" s="174"/>
      <c r="CA125" s="174"/>
      <c r="CB125" s="174"/>
      <c r="CC125" s="174"/>
      <c r="CD125" s="174"/>
      <c r="CE125" s="174"/>
      <c r="CF125" s="174"/>
      <c r="CG125" s="174"/>
      <c r="CH125" s="174"/>
      <c r="CI125" s="174"/>
    </row>
    <row r="126" spans="1:87">
      <c r="AO126" s="174"/>
      <c r="AP126" s="174"/>
      <c r="AQ126" s="174"/>
      <c r="AR126" s="174"/>
      <c r="AS126" s="174"/>
      <c r="AT126" s="174"/>
      <c r="AU126" s="174"/>
      <c r="AV126" s="174"/>
      <c r="AW126" s="174"/>
      <c r="AX126" s="174"/>
      <c r="AY126" s="174"/>
      <c r="AZ126" s="174"/>
      <c r="BA126" s="174"/>
      <c r="BB126" s="174"/>
      <c r="BC126" s="174"/>
      <c r="BD126" s="174"/>
      <c r="BE126" s="174"/>
      <c r="BF126" s="174"/>
      <c r="BG126" s="174"/>
      <c r="BH126" s="174"/>
      <c r="BI126" s="174"/>
      <c r="BJ126" s="174"/>
      <c r="BK126" s="174"/>
      <c r="BL126" s="174"/>
      <c r="BM126" s="174"/>
      <c r="BN126" s="174"/>
      <c r="BO126" s="174"/>
      <c r="BP126" s="174"/>
      <c r="BQ126" s="174"/>
      <c r="BR126" s="174"/>
      <c r="BS126" s="174"/>
      <c r="BT126" s="174"/>
      <c r="BU126" s="174"/>
      <c r="BV126" s="174"/>
      <c r="BW126" s="174"/>
      <c r="BX126" s="174"/>
      <c r="BY126" s="174"/>
      <c r="BZ126" s="174"/>
      <c r="CA126" s="174"/>
      <c r="CB126" s="174"/>
      <c r="CC126" s="174"/>
      <c r="CD126" s="174"/>
      <c r="CE126" s="174"/>
      <c r="CF126" s="174"/>
      <c r="CG126" s="174"/>
      <c r="CH126" s="174"/>
      <c r="CI126" s="174"/>
    </row>
    <row r="127" spans="1:87">
      <c r="AO127" s="174"/>
      <c r="AP127" s="174"/>
      <c r="AQ127" s="174"/>
      <c r="AR127" s="174"/>
      <c r="AS127" s="174"/>
      <c r="AT127" s="174"/>
      <c r="AU127" s="174"/>
      <c r="AV127" s="174"/>
      <c r="AW127" s="174"/>
      <c r="AX127" s="174"/>
      <c r="AY127" s="174"/>
      <c r="AZ127" s="174"/>
      <c r="BA127" s="174"/>
      <c r="BB127" s="174"/>
      <c r="BC127" s="174"/>
      <c r="BD127" s="174"/>
      <c r="BE127" s="174"/>
      <c r="BF127" s="174"/>
      <c r="BG127" s="174"/>
      <c r="BH127" s="174"/>
      <c r="BI127" s="174"/>
      <c r="BJ127" s="174"/>
      <c r="BK127" s="174"/>
      <c r="BL127" s="174"/>
      <c r="BM127" s="174"/>
      <c r="BN127" s="174"/>
      <c r="BO127" s="174"/>
      <c r="BP127" s="174"/>
      <c r="BQ127" s="174"/>
      <c r="BR127" s="174"/>
      <c r="BS127" s="174"/>
      <c r="BT127" s="174"/>
      <c r="BU127" s="174"/>
      <c r="BV127" s="174"/>
      <c r="BW127" s="174"/>
      <c r="BX127" s="174"/>
      <c r="BY127" s="174"/>
      <c r="BZ127" s="174"/>
      <c r="CA127" s="174"/>
      <c r="CB127" s="174"/>
      <c r="CC127" s="174"/>
      <c r="CD127" s="174"/>
      <c r="CE127" s="174"/>
      <c r="CF127" s="174"/>
      <c r="CG127" s="174"/>
      <c r="CH127" s="174"/>
      <c r="CI127" s="174"/>
    </row>
    <row r="128" spans="1:87">
      <c r="AO128" s="174"/>
      <c r="AP128" s="174"/>
      <c r="AQ128" s="174"/>
      <c r="AR128" s="174"/>
      <c r="AS128" s="174"/>
      <c r="AT128" s="174"/>
      <c r="AU128" s="174"/>
      <c r="AV128" s="174"/>
      <c r="AW128" s="174"/>
      <c r="AX128" s="174"/>
      <c r="AY128" s="174"/>
      <c r="AZ128" s="174"/>
      <c r="BA128" s="174"/>
      <c r="BB128" s="174"/>
      <c r="BC128" s="174"/>
      <c r="BD128" s="174"/>
      <c r="BE128" s="174"/>
      <c r="BF128" s="174"/>
      <c r="BG128" s="174"/>
      <c r="BH128" s="174"/>
      <c r="BI128" s="174"/>
      <c r="BJ128" s="174"/>
      <c r="BK128" s="174"/>
      <c r="BL128" s="174"/>
      <c r="BM128" s="174"/>
      <c r="BN128" s="174"/>
      <c r="BO128" s="174"/>
      <c r="BP128" s="174"/>
      <c r="BQ128" s="174"/>
      <c r="BR128" s="174"/>
      <c r="BS128" s="174"/>
      <c r="BT128" s="174"/>
      <c r="BU128" s="174"/>
      <c r="BV128" s="174"/>
      <c r="BW128" s="174"/>
      <c r="BX128" s="174"/>
      <c r="BY128" s="174"/>
      <c r="BZ128" s="174"/>
      <c r="CA128" s="174"/>
      <c r="CB128" s="174"/>
      <c r="CC128" s="174"/>
      <c r="CD128" s="174"/>
      <c r="CE128" s="174"/>
      <c r="CF128" s="174"/>
      <c r="CG128" s="174"/>
      <c r="CH128" s="174"/>
      <c r="CI128" s="174"/>
    </row>
    <row r="129" spans="41:87">
      <c r="AO129" s="174"/>
      <c r="AP129" s="174"/>
      <c r="AQ129" s="174"/>
      <c r="AR129" s="174"/>
      <c r="AS129" s="174"/>
      <c r="AT129" s="174"/>
      <c r="AU129" s="174"/>
      <c r="AV129" s="174"/>
      <c r="AW129" s="174"/>
      <c r="AX129" s="174"/>
      <c r="AY129" s="174"/>
      <c r="AZ129" s="174"/>
      <c r="BA129" s="174"/>
      <c r="BB129" s="174"/>
      <c r="BC129" s="174"/>
      <c r="BD129" s="174"/>
      <c r="BE129" s="174"/>
      <c r="BF129" s="174"/>
      <c r="BG129" s="174"/>
      <c r="BH129" s="174"/>
      <c r="BI129" s="174"/>
      <c r="BJ129" s="174"/>
      <c r="BK129" s="174"/>
      <c r="BL129" s="174"/>
      <c r="BM129" s="174"/>
      <c r="BN129" s="174"/>
      <c r="BO129" s="174"/>
      <c r="BP129" s="174"/>
      <c r="BQ129" s="174"/>
      <c r="BR129" s="174"/>
      <c r="BS129" s="174"/>
      <c r="BT129" s="174"/>
      <c r="BU129" s="174"/>
      <c r="BV129" s="174"/>
      <c r="BW129" s="174"/>
      <c r="BX129" s="174"/>
      <c r="BY129" s="174"/>
      <c r="BZ129" s="174"/>
      <c r="CA129" s="174"/>
      <c r="CB129" s="174"/>
      <c r="CC129" s="174"/>
      <c r="CD129" s="174"/>
      <c r="CE129" s="174"/>
      <c r="CF129" s="174"/>
      <c r="CG129" s="174"/>
      <c r="CH129" s="174"/>
      <c r="CI129" s="174"/>
    </row>
    <row r="130" spans="41:87">
      <c r="AO130" s="174"/>
      <c r="AP130" s="174"/>
      <c r="AQ130" s="174"/>
      <c r="AR130" s="174"/>
      <c r="AS130" s="174"/>
      <c r="AT130" s="174"/>
      <c r="AU130" s="174"/>
      <c r="AV130" s="174"/>
      <c r="AW130" s="174"/>
      <c r="AX130" s="174"/>
      <c r="AY130" s="174"/>
      <c r="AZ130" s="174"/>
      <c r="BA130" s="174"/>
      <c r="BB130" s="174"/>
      <c r="BC130" s="174"/>
      <c r="BD130" s="174"/>
      <c r="BE130" s="174"/>
      <c r="BF130" s="174"/>
      <c r="BG130" s="174"/>
      <c r="BH130" s="174"/>
      <c r="BI130" s="174"/>
      <c r="BJ130" s="174"/>
      <c r="BK130" s="174"/>
      <c r="BL130" s="174"/>
      <c r="BM130" s="174"/>
      <c r="BN130" s="174"/>
      <c r="BO130" s="174"/>
      <c r="BP130" s="174"/>
      <c r="BQ130" s="174"/>
      <c r="BR130" s="174"/>
      <c r="BS130" s="174"/>
      <c r="BT130" s="174"/>
      <c r="BU130" s="174"/>
      <c r="BV130" s="174"/>
      <c r="BW130" s="174"/>
      <c r="BX130" s="174"/>
      <c r="BY130" s="174"/>
      <c r="BZ130" s="174"/>
      <c r="CA130" s="174"/>
      <c r="CB130" s="174"/>
      <c r="CC130" s="174"/>
      <c r="CD130" s="174"/>
      <c r="CE130" s="174"/>
      <c r="CF130" s="174"/>
      <c r="CG130" s="174"/>
      <c r="CH130" s="174"/>
      <c r="CI130" s="174"/>
    </row>
    <row r="131" spans="41:87">
      <c r="AO131" s="174"/>
      <c r="AP131" s="174"/>
      <c r="AQ131" s="174"/>
      <c r="AR131" s="174"/>
      <c r="AS131" s="174"/>
      <c r="AT131" s="174"/>
      <c r="AU131" s="174"/>
      <c r="AV131" s="174"/>
      <c r="AW131" s="174"/>
      <c r="AX131" s="174"/>
      <c r="AY131" s="174"/>
      <c r="AZ131" s="174"/>
      <c r="BA131" s="174"/>
      <c r="BB131" s="174"/>
      <c r="BC131" s="174"/>
      <c r="BD131" s="174"/>
      <c r="BE131" s="174"/>
      <c r="BF131" s="174"/>
      <c r="BG131" s="174"/>
      <c r="BH131" s="174"/>
      <c r="BI131" s="174"/>
      <c r="BJ131" s="174"/>
      <c r="BK131" s="174"/>
      <c r="BL131" s="174"/>
      <c r="BM131" s="174"/>
      <c r="BN131" s="174"/>
      <c r="BO131" s="174"/>
      <c r="BP131" s="174"/>
      <c r="BQ131" s="174"/>
      <c r="BR131" s="174"/>
      <c r="BS131" s="174"/>
      <c r="BT131" s="174"/>
      <c r="BU131" s="174"/>
      <c r="BV131" s="174"/>
      <c r="BW131" s="174"/>
      <c r="BX131" s="174"/>
      <c r="BY131" s="174"/>
      <c r="BZ131" s="174"/>
      <c r="CA131" s="174"/>
      <c r="CB131" s="174"/>
      <c r="CC131" s="174"/>
      <c r="CD131" s="174"/>
      <c r="CE131" s="174"/>
      <c r="CF131" s="174"/>
      <c r="CG131" s="174"/>
      <c r="CH131" s="174"/>
      <c r="CI131" s="174"/>
    </row>
    <row r="132" spans="41:87">
      <c r="AO132" s="174"/>
      <c r="AP132" s="174"/>
      <c r="AQ132" s="174"/>
      <c r="AR132" s="174"/>
      <c r="AS132" s="174"/>
      <c r="AT132" s="174"/>
      <c r="AU132" s="174"/>
      <c r="AV132" s="174"/>
      <c r="AW132" s="174"/>
      <c r="AX132" s="174"/>
      <c r="AY132" s="174"/>
      <c r="AZ132" s="174"/>
      <c r="BA132" s="174"/>
      <c r="BB132" s="174"/>
      <c r="BC132" s="174"/>
      <c r="BD132" s="174"/>
      <c r="BE132" s="174"/>
      <c r="BF132" s="174"/>
      <c r="BG132" s="174"/>
      <c r="BH132" s="174"/>
      <c r="BI132" s="174"/>
      <c r="BJ132" s="174"/>
      <c r="BK132" s="174"/>
      <c r="BL132" s="174"/>
      <c r="BM132" s="174"/>
      <c r="BN132" s="174"/>
      <c r="BO132" s="174"/>
      <c r="BP132" s="174"/>
      <c r="BQ132" s="174"/>
      <c r="BR132" s="174"/>
      <c r="BS132" s="174"/>
      <c r="BT132" s="174"/>
      <c r="BU132" s="174"/>
      <c r="BV132" s="174"/>
      <c r="BW132" s="174"/>
      <c r="BX132" s="174"/>
      <c r="BY132" s="174"/>
      <c r="BZ132" s="174"/>
      <c r="CA132" s="174"/>
      <c r="CB132" s="174"/>
      <c r="CC132" s="174"/>
      <c r="CD132" s="174"/>
      <c r="CE132" s="174"/>
      <c r="CF132" s="174"/>
      <c r="CG132" s="174"/>
      <c r="CH132" s="174"/>
      <c r="CI132" s="174"/>
    </row>
    <row r="133" spans="41:87">
      <c r="AO133" s="174"/>
      <c r="AP133" s="174"/>
      <c r="AQ133" s="174"/>
      <c r="AR133" s="174"/>
      <c r="AS133" s="174"/>
      <c r="AT133" s="174"/>
      <c r="AU133" s="174"/>
      <c r="AV133" s="174"/>
      <c r="AW133" s="174"/>
      <c r="AX133" s="174"/>
      <c r="AY133" s="174"/>
      <c r="AZ133" s="174"/>
      <c r="BA133" s="174"/>
      <c r="BB133" s="174"/>
      <c r="BC133" s="174"/>
      <c r="BD133" s="174"/>
      <c r="BE133" s="174"/>
      <c r="BF133" s="174"/>
      <c r="BG133" s="174"/>
      <c r="BH133" s="174"/>
      <c r="BI133" s="174"/>
      <c r="BJ133" s="174"/>
      <c r="BK133" s="174"/>
      <c r="BL133" s="174"/>
      <c r="BM133" s="174"/>
      <c r="BN133" s="174"/>
      <c r="BO133" s="174"/>
      <c r="BP133" s="174"/>
      <c r="BQ133" s="174"/>
      <c r="BR133" s="174"/>
      <c r="BS133" s="174"/>
      <c r="BT133" s="174"/>
      <c r="BU133" s="174"/>
      <c r="BV133" s="174"/>
      <c r="BW133" s="174"/>
      <c r="BX133" s="174"/>
      <c r="BY133" s="174"/>
      <c r="BZ133" s="174"/>
      <c r="CA133" s="174"/>
      <c r="CB133" s="174"/>
      <c r="CC133" s="174"/>
      <c r="CD133" s="174"/>
      <c r="CE133" s="174"/>
      <c r="CF133" s="174"/>
      <c r="CG133" s="174"/>
      <c r="CH133" s="174"/>
      <c r="CI133" s="174"/>
    </row>
    <row r="134" spans="41:87">
      <c r="AO134" s="174"/>
      <c r="AP134" s="174"/>
      <c r="AQ134" s="174"/>
      <c r="AR134" s="174"/>
      <c r="AS134" s="174"/>
      <c r="AT134" s="174"/>
      <c r="AU134" s="174"/>
      <c r="AV134" s="174"/>
      <c r="AW134" s="174"/>
      <c r="AX134" s="174"/>
      <c r="AY134" s="174"/>
      <c r="AZ134" s="174"/>
      <c r="BA134" s="174"/>
      <c r="BB134" s="174"/>
      <c r="BC134" s="174"/>
      <c r="BD134" s="174"/>
      <c r="BE134" s="174"/>
      <c r="BF134" s="174"/>
      <c r="BG134" s="174"/>
      <c r="BH134" s="174"/>
      <c r="BI134" s="174"/>
      <c r="BJ134" s="174"/>
      <c r="BK134" s="174"/>
      <c r="BL134" s="174"/>
      <c r="BM134" s="174"/>
      <c r="BN134" s="174"/>
      <c r="BO134" s="174"/>
      <c r="BP134" s="174"/>
      <c r="BQ134" s="174"/>
      <c r="BR134" s="174"/>
      <c r="BS134" s="174"/>
      <c r="BT134" s="174"/>
      <c r="BU134" s="174"/>
      <c r="BV134" s="174"/>
      <c r="BW134" s="174"/>
      <c r="BX134" s="174"/>
      <c r="BY134" s="174"/>
      <c r="BZ134" s="174"/>
      <c r="CA134" s="174"/>
      <c r="CB134" s="174"/>
      <c r="CC134" s="174"/>
      <c r="CD134" s="174"/>
      <c r="CE134" s="174"/>
      <c r="CF134" s="174"/>
      <c r="CG134" s="174"/>
      <c r="CH134" s="174"/>
      <c r="CI134" s="174"/>
    </row>
    <row r="135" spans="41:87">
      <c r="AO135" s="174"/>
      <c r="AP135" s="174"/>
      <c r="AQ135" s="174"/>
      <c r="AR135" s="174"/>
      <c r="AS135" s="174"/>
      <c r="AT135" s="174"/>
      <c r="AU135" s="174"/>
      <c r="AV135" s="174"/>
      <c r="AW135" s="174"/>
      <c r="AX135" s="174"/>
      <c r="AY135" s="174"/>
      <c r="AZ135" s="174"/>
      <c r="BA135" s="174"/>
      <c r="BB135" s="174"/>
      <c r="BC135" s="174"/>
      <c r="BD135" s="174"/>
      <c r="BE135" s="174"/>
      <c r="BF135" s="174"/>
      <c r="BG135" s="174"/>
      <c r="BH135" s="174"/>
      <c r="BI135" s="174"/>
      <c r="BJ135" s="174"/>
      <c r="BK135" s="174"/>
      <c r="BL135" s="174"/>
      <c r="BM135" s="174"/>
      <c r="BN135" s="174"/>
      <c r="BO135" s="174"/>
      <c r="BP135" s="174"/>
      <c r="BQ135" s="174"/>
      <c r="BR135" s="174"/>
      <c r="BS135" s="174"/>
      <c r="BT135" s="174"/>
      <c r="BU135" s="174"/>
      <c r="BV135" s="174"/>
      <c r="BW135" s="174"/>
      <c r="BX135" s="174"/>
      <c r="BY135" s="174"/>
      <c r="BZ135" s="174"/>
      <c r="CA135" s="174"/>
      <c r="CB135" s="174"/>
      <c r="CC135" s="174"/>
      <c r="CD135" s="174"/>
      <c r="CE135" s="174"/>
      <c r="CF135" s="174"/>
      <c r="CG135" s="174"/>
      <c r="CH135" s="174"/>
      <c r="CI135" s="174"/>
    </row>
    <row r="136" spans="41:87">
      <c r="AO136" s="174"/>
      <c r="AP136" s="174"/>
      <c r="AQ136" s="174"/>
      <c r="AR136" s="174"/>
      <c r="AS136" s="174"/>
      <c r="AT136" s="174"/>
      <c r="AU136" s="174"/>
      <c r="AV136" s="174"/>
      <c r="AW136" s="174"/>
      <c r="AX136" s="174"/>
      <c r="AY136" s="174"/>
      <c r="AZ136" s="174"/>
      <c r="BA136" s="174"/>
      <c r="BB136" s="174"/>
      <c r="BC136" s="174"/>
      <c r="BD136" s="174"/>
      <c r="BE136" s="174"/>
      <c r="BF136" s="174"/>
      <c r="BG136" s="174"/>
      <c r="BH136" s="174"/>
      <c r="BI136" s="174"/>
      <c r="BJ136" s="174"/>
      <c r="BK136" s="174"/>
      <c r="BL136" s="174"/>
      <c r="BM136" s="174"/>
      <c r="BN136" s="174"/>
      <c r="BO136" s="174"/>
      <c r="BP136" s="174"/>
      <c r="BQ136" s="174"/>
      <c r="BR136" s="174"/>
      <c r="BS136" s="174"/>
      <c r="BT136" s="174"/>
      <c r="BU136" s="174"/>
      <c r="BV136" s="174"/>
      <c r="BW136" s="174"/>
      <c r="BX136" s="174"/>
      <c r="BY136" s="174"/>
      <c r="BZ136" s="174"/>
      <c r="CA136" s="174"/>
      <c r="CB136" s="174"/>
      <c r="CC136" s="174"/>
      <c r="CD136" s="174"/>
      <c r="CE136" s="174"/>
      <c r="CF136" s="174"/>
      <c r="CG136" s="174"/>
      <c r="CH136" s="174"/>
      <c r="CI136" s="174"/>
    </row>
    <row r="137" spans="41:87">
      <c r="AO137" s="174"/>
      <c r="AP137" s="174"/>
      <c r="AQ137" s="174"/>
      <c r="AR137" s="174"/>
      <c r="AS137" s="174"/>
      <c r="AT137" s="174"/>
      <c r="AU137" s="174"/>
      <c r="AV137" s="174"/>
      <c r="AW137" s="174"/>
      <c r="AX137" s="174"/>
      <c r="AY137" s="174"/>
      <c r="AZ137" s="174"/>
      <c r="BA137" s="174"/>
      <c r="BB137" s="174"/>
      <c r="BC137" s="174"/>
      <c r="BD137" s="174"/>
      <c r="BE137" s="174"/>
      <c r="BF137" s="174"/>
      <c r="BG137" s="174"/>
      <c r="BH137" s="174"/>
      <c r="BI137" s="174"/>
      <c r="BJ137" s="174"/>
      <c r="BK137" s="174"/>
      <c r="BL137" s="174"/>
      <c r="BM137" s="174"/>
      <c r="BN137" s="174"/>
      <c r="BO137" s="174"/>
      <c r="BP137" s="174"/>
      <c r="BQ137" s="174"/>
      <c r="BR137" s="174"/>
      <c r="BS137" s="174"/>
      <c r="BT137" s="174"/>
      <c r="BU137" s="174"/>
      <c r="BV137" s="174"/>
      <c r="BW137" s="174"/>
      <c r="BX137" s="174"/>
      <c r="BY137" s="174"/>
      <c r="BZ137" s="174"/>
      <c r="CA137" s="174"/>
      <c r="CB137" s="174"/>
      <c r="CC137" s="174"/>
      <c r="CD137" s="174"/>
      <c r="CE137" s="174"/>
      <c r="CF137" s="174"/>
      <c r="CG137" s="174"/>
      <c r="CH137" s="174"/>
      <c r="CI137" s="174"/>
    </row>
    <row r="138" spans="41:87">
      <c r="AO138" s="174"/>
      <c r="AP138" s="174"/>
      <c r="AQ138" s="174"/>
      <c r="AR138" s="174"/>
      <c r="AS138" s="174"/>
      <c r="AT138" s="174"/>
      <c r="AU138" s="174"/>
      <c r="AV138" s="174"/>
      <c r="AW138" s="174"/>
      <c r="AX138" s="174"/>
      <c r="AY138" s="174"/>
      <c r="AZ138" s="174"/>
      <c r="BA138" s="174"/>
      <c r="BB138" s="174"/>
      <c r="BC138" s="174"/>
      <c r="BD138" s="174"/>
      <c r="BE138" s="174"/>
      <c r="BF138" s="174"/>
      <c r="BG138" s="174"/>
      <c r="BH138" s="174"/>
      <c r="BI138" s="174"/>
      <c r="BJ138" s="174"/>
      <c r="BK138" s="174"/>
      <c r="BL138" s="174"/>
      <c r="BM138" s="174"/>
      <c r="BN138" s="174"/>
      <c r="BO138" s="174"/>
      <c r="BP138" s="174"/>
      <c r="BQ138" s="174"/>
      <c r="BR138" s="174"/>
      <c r="BS138" s="174"/>
      <c r="BT138" s="174"/>
      <c r="BU138" s="174"/>
      <c r="BV138" s="174"/>
      <c r="BW138" s="174"/>
      <c r="BX138" s="174"/>
      <c r="BY138" s="174"/>
      <c r="BZ138" s="174"/>
      <c r="CA138" s="174"/>
      <c r="CB138" s="174"/>
      <c r="CC138" s="174"/>
      <c r="CD138" s="174"/>
      <c r="CE138" s="174"/>
      <c r="CF138" s="174"/>
      <c r="CG138" s="174"/>
      <c r="CH138" s="174"/>
      <c r="CI138" s="174"/>
    </row>
    <row r="139" spans="41:87">
      <c r="AO139" s="174"/>
      <c r="AP139" s="174"/>
      <c r="AQ139" s="174"/>
      <c r="AR139" s="174"/>
      <c r="AS139" s="174"/>
      <c r="AT139" s="174"/>
      <c r="AU139" s="174"/>
      <c r="AV139" s="174"/>
      <c r="AW139" s="174"/>
      <c r="AX139" s="174"/>
      <c r="AY139" s="174"/>
      <c r="AZ139" s="174"/>
      <c r="BA139" s="174"/>
      <c r="BB139" s="174"/>
      <c r="BC139" s="174"/>
      <c r="BD139" s="174"/>
      <c r="BE139" s="174"/>
      <c r="BF139" s="174"/>
      <c r="BG139" s="174"/>
      <c r="BH139" s="174"/>
      <c r="BI139" s="174"/>
      <c r="BJ139" s="174"/>
      <c r="BK139" s="174"/>
      <c r="BL139" s="174"/>
      <c r="BM139" s="174"/>
      <c r="BN139" s="174"/>
      <c r="BO139" s="174"/>
      <c r="BP139" s="174"/>
      <c r="BQ139" s="174"/>
      <c r="BR139" s="174"/>
      <c r="BS139" s="174"/>
      <c r="BT139" s="174"/>
      <c r="BU139" s="174"/>
      <c r="BV139" s="174"/>
      <c r="BW139" s="174"/>
      <c r="BX139" s="174"/>
      <c r="BY139" s="174"/>
      <c r="BZ139" s="174"/>
      <c r="CA139" s="174"/>
      <c r="CB139" s="174"/>
      <c r="CC139" s="174"/>
      <c r="CD139" s="174"/>
      <c r="CE139" s="174"/>
      <c r="CF139" s="174"/>
      <c r="CG139" s="174"/>
      <c r="CH139" s="174"/>
      <c r="CI139" s="174"/>
    </row>
    <row r="140" spans="41:87">
      <c r="AO140" s="174"/>
      <c r="AP140" s="174"/>
      <c r="AQ140" s="174"/>
      <c r="AR140" s="174"/>
      <c r="AS140" s="174"/>
      <c r="AT140" s="174"/>
      <c r="AU140" s="174"/>
      <c r="AV140" s="174"/>
      <c r="AW140" s="174"/>
      <c r="AX140" s="174"/>
      <c r="AY140" s="174"/>
      <c r="AZ140" s="174"/>
      <c r="BA140" s="174"/>
      <c r="BB140" s="174"/>
      <c r="BC140" s="174"/>
      <c r="BD140" s="174"/>
      <c r="BE140" s="174"/>
      <c r="BF140" s="174"/>
      <c r="BG140" s="174"/>
      <c r="BH140" s="174"/>
      <c r="BI140" s="174"/>
      <c r="BJ140" s="174"/>
      <c r="BK140" s="174"/>
      <c r="BL140" s="174"/>
      <c r="BM140" s="174"/>
      <c r="BN140" s="174"/>
      <c r="BO140" s="174"/>
      <c r="BP140" s="174"/>
      <c r="BQ140" s="174"/>
      <c r="BR140" s="174"/>
      <c r="BS140" s="174"/>
      <c r="BT140" s="174"/>
      <c r="BU140" s="174"/>
      <c r="BV140" s="174"/>
      <c r="BW140" s="174"/>
      <c r="BX140" s="174"/>
      <c r="BY140" s="174"/>
      <c r="BZ140" s="174"/>
      <c r="CA140" s="174"/>
      <c r="CB140" s="174"/>
      <c r="CC140" s="174"/>
      <c r="CD140" s="174"/>
      <c r="CE140" s="174"/>
      <c r="CF140" s="174"/>
      <c r="CG140" s="174"/>
      <c r="CH140" s="174"/>
      <c r="CI140" s="174"/>
    </row>
    <row r="141" spans="41:87">
      <c r="AO141" s="174"/>
      <c r="AP141" s="174"/>
      <c r="AQ141" s="174"/>
      <c r="AR141" s="174"/>
      <c r="AS141" s="174"/>
      <c r="AT141" s="174"/>
      <c r="AU141" s="174"/>
      <c r="AV141" s="174"/>
      <c r="AW141" s="174"/>
      <c r="AX141" s="174"/>
      <c r="AY141" s="174"/>
      <c r="AZ141" s="174"/>
      <c r="BA141" s="174"/>
      <c r="BB141" s="174"/>
      <c r="BC141" s="174"/>
      <c r="BD141" s="174"/>
      <c r="BE141" s="174"/>
      <c r="BF141" s="174"/>
      <c r="BG141" s="174"/>
      <c r="BH141" s="174"/>
      <c r="BI141" s="174"/>
      <c r="BJ141" s="174"/>
      <c r="BK141" s="174"/>
      <c r="BL141" s="174"/>
      <c r="BM141" s="174"/>
      <c r="BN141" s="174"/>
      <c r="BO141" s="174"/>
      <c r="BP141" s="174"/>
      <c r="BQ141" s="174"/>
      <c r="BR141" s="174"/>
      <c r="BS141" s="174"/>
      <c r="BT141" s="174"/>
      <c r="BU141" s="174"/>
      <c r="BV141" s="174"/>
      <c r="BW141" s="174"/>
      <c r="BX141" s="174"/>
      <c r="BY141" s="174"/>
      <c r="BZ141" s="174"/>
      <c r="CA141" s="174"/>
      <c r="CB141" s="174"/>
      <c r="CC141" s="174"/>
      <c r="CD141" s="174"/>
      <c r="CE141" s="174"/>
      <c r="CF141" s="174"/>
      <c r="CG141" s="174"/>
      <c r="CH141" s="174"/>
      <c r="CI141" s="174"/>
    </row>
    <row r="142" spans="41:87">
      <c r="AO142" s="174"/>
      <c r="AP142" s="174"/>
      <c r="AQ142" s="174"/>
      <c r="AR142" s="174"/>
      <c r="AS142" s="174"/>
      <c r="AT142" s="174"/>
      <c r="AU142" s="174"/>
      <c r="AV142" s="174"/>
      <c r="AW142" s="174"/>
      <c r="AX142" s="174"/>
      <c r="AY142" s="174"/>
      <c r="AZ142" s="174"/>
      <c r="BA142" s="174"/>
      <c r="BB142" s="174"/>
      <c r="BC142" s="174"/>
      <c r="BD142" s="174"/>
      <c r="BE142" s="174"/>
      <c r="BF142" s="174"/>
      <c r="BG142" s="174"/>
      <c r="BH142" s="174"/>
      <c r="BI142" s="174"/>
      <c r="BJ142" s="174"/>
      <c r="BK142" s="174"/>
      <c r="BL142" s="174"/>
      <c r="BM142" s="174"/>
      <c r="BN142" s="174"/>
      <c r="BO142" s="174"/>
      <c r="BP142" s="174"/>
      <c r="BQ142" s="174"/>
      <c r="BR142" s="174"/>
      <c r="BS142" s="174"/>
      <c r="BT142" s="174"/>
      <c r="BU142" s="174"/>
      <c r="BV142" s="174"/>
      <c r="BW142" s="174"/>
      <c r="BX142" s="174"/>
      <c r="BY142" s="174"/>
      <c r="BZ142" s="174"/>
      <c r="CA142" s="174"/>
      <c r="CB142" s="174"/>
      <c r="CC142" s="174"/>
      <c r="CD142" s="174"/>
      <c r="CE142" s="174"/>
      <c r="CF142" s="174"/>
      <c r="CG142" s="174"/>
      <c r="CH142" s="174"/>
      <c r="CI142" s="174"/>
    </row>
    <row r="143" spans="41:87">
      <c r="AO143" s="174"/>
      <c r="AP143" s="174"/>
      <c r="AQ143" s="174"/>
      <c r="AR143" s="174"/>
      <c r="AS143" s="174"/>
      <c r="AT143" s="174"/>
      <c r="AU143" s="174"/>
      <c r="AV143" s="174"/>
      <c r="AW143" s="174"/>
      <c r="AX143" s="174"/>
      <c r="AY143" s="174"/>
      <c r="AZ143" s="174"/>
      <c r="BA143" s="174"/>
      <c r="BB143" s="174"/>
      <c r="BC143" s="174"/>
      <c r="BD143" s="174"/>
      <c r="BE143" s="174"/>
      <c r="BF143" s="174"/>
      <c r="BG143" s="174"/>
      <c r="BH143" s="174"/>
      <c r="BI143" s="174"/>
      <c r="BJ143" s="174"/>
      <c r="BK143" s="174"/>
      <c r="BL143" s="174"/>
      <c r="BM143" s="174"/>
      <c r="BN143" s="174"/>
      <c r="BO143" s="174"/>
      <c r="BP143" s="174"/>
      <c r="BQ143" s="174"/>
      <c r="BR143" s="174"/>
      <c r="BS143" s="174"/>
      <c r="BT143" s="174"/>
      <c r="BU143" s="174"/>
      <c r="BV143" s="174"/>
      <c r="BW143" s="174"/>
      <c r="BX143" s="174"/>
      <c r="BY143" s="174"/>
      <c r="BZ143" s="174"/>
      <c r="CA143" s="174"/>
      <c r="CB143" s="174"/>
      <c r="CC143" s="174"/>
      <c r="CD143" s="174"/>
      <c r="CE143" s="174"/>
      <c r="CF143" s="174"/>
      <c r="CG143" s="174"/>
      <c r="CH143" s="174"/>
      <c r="CI143" s="174"/>
    </row>
    <row r="144" spans="41:87">
      <c r="AO144" s="174"/>
      <c r="AP144" s="174"/>
      <c r="AQ144" s="174"/>
      <c r="AR144" s="174"/>
      <c r="AS144" s="174"/>
      <c r="AT144" s="174"/>
      <c r="AU144" s="174"/>
      <c r="AV144" s="174"/>
      <c r="AW144" s="174"/>
      <c r="AX144" s="174"/>
      <c r="AY144" s="174"/>
      <c r="AZ144" s="174"/>
      <c r="BA144" s="174"/>
      <c r="BB144" s="174"/>
      <c r="BC144" s="174"/>
      <c r="BD144" s="174"/>
      <c r="BE144" s="174"/>
      <c r="BF144" s="174"/>
      <c r="BG144" s="174"/>
      <c r="BH144" s="174"/>
      <c r="BI144" s="174"/>
      <c r="BJ144" s="174"/>
      <c r="BK144" s="174"/>
      <c r="BL144" s="174"/>
      <c r="BM144" s="174"/>
      <c r="BN144" s="174"/>
      <c r="BO144" s="174"/>
      <c r="BP144" s="174"/>
      <c r="BQ144" s="174"/>
      <c r="BR144" s="174"/>
      <c r="BS144" s="174"/>
      <c r="BT144" s="174"/>
      <c r="BU144" s="174"/>
      <c r="BV144" s="174"/>
      <c r="BW144" s="174"/>
      <c r="BX144" s="174"/>
      <c r="BY144" s="174"/>
      <c r="BZ144" s="174"/>
      <c r="CA144" s="174"/>
      <c r="CB144" s="174"/>
      <c r="CC144" s="174"/>
      <c r="CD144" s="174"/>
      <c r="CE144" s="174"/>
      <c r="CF144" s="174"/>
      <c r="CG144" s="174"/>
      <c r="CH144" s="174"/>
      <c r="CI144" s="174"/>
    </row>
    <row r="145" spans="41:87">
      <c r="AO145" s="174"/>
      <c r="AP145" s="174"/>
      <c r="AQ145" s="174"/>
      <c r="AR145" s="174"/>
      <c r="AS145" s="174"/>
      <c r="AT145" s="174"/>
      <c r="AU145" s="174"/>
      <c r="AV145" s="174"/>
      <c r="AW145" s="174"/>
      <c r="AX145" s="174"/>
      <c r="AY145" s="174"/>
      <c r="AZ145" s="174"/>
      <c r="BA145" s="174"/>
      <c r="BB145" s="174"/>
      <c r="BC145" s="174"/>
      <c r="BD145" s="174"/>
      <c r="BE145" s="174"/>
      <c r="BF145" s="174"/>
      <c r="BG145" s="174"/>
      <c r="BH145" s="174"/>
      <c r="BI145" s="174"/>
      <c r="BJ145" s="174"/>
      <c r="BK145" s="174"/>
      <c r="BL145" s="174"/>
      <c r="BM145" s="174"/>
      <c r="BN145" s="174"/>
      <c r="BO145" s="174"/>
      <c r="BP145" s="174"/>
      <c r="BQ145" s="174"/>
      <c r="BR145" s="174"/>
      <c r="BS145" s="174"/>
      <c r="BT145" s="174"/>
      <c r="BU145" s="174"/>
      <c r="BV145" s="174"/>
      <c r="BW145" s="174"/>
      <c r="BX145" s="174"/>
      <c r="BY145" s="174"/>
      <c r="BZ145" s="174"/>
      <c r="CA145" s="174"/>
      <c r="CB145" s="174"/>
      <c r="CC145" s="174"/>
      <c r="CD145" s="174"/>
      <c r="CE145" s="174"/>
      <c r="CF145" s="174"/>
      <c r="CG145" s="174"/>
      <c r="CH145" s="174"/>
      <c r="CI145" s="174"/>
    </row>
    <row r="146" spans="41:87">
      <c r="AO146" s="174"/>
      <c r="AP146" s="174"/>
      <c r="AQ146" s="174"/>
      <c r="AR146" s="174"/>
      <c r="AS146" s="174"/>
      <c r="AT146" s="174"/>
      <c r="AU146" s="174"/>
      <c r="AV146" s="174"/>
      <c r="AW146" s="174"/>
      <c r="AX146" s="174"/>
      <c r="AY146" s="174"/>
      <c r="AZ146" s="174"/>
      <c r="BA146" s="174"/>
      <c r="BB146" s="174"/>
      <c r="BC146" s="174"/>
      <c r="BD146" s="174"/>
      <c r="BE146" s="174"/>
      <c r="BF146" s="174"/>
      <c r="BG146" s="174"/>
      <c r="BH146" s="174"/>
      <c r="BI146" s="174"/>
      <c r="BJ146" s="174"/>
      <c r="BK146" s="174"/>
      <c r="BL146" s="174"/>
      <c r="BM146" s="174"/>
      <c r="BN146" s="174"/>
      <c r="BO146" s="174"/>
      <c r="BP146" s="174"/>
      <c r="BQ146" s="174"/>
      <c r="BR146" s="174"/>
      <c r="BS146" s="174"/>
      <c r="BT146" s="174"/>
      <c r="BU146" s="174"/>
      <c r="BV146" s="174"/>
      <c r="BW146" s="174"/>
      <c r="BX146" s="174"/>
      <c r="BY146" s="174"/>
      <c r="BZ146" s="174"/>
      <c r="CA146" s="174"/>
      <c r="CB146" s="174"/>
      <c r="CC146" s="174"/>
      <c r="CD146" s="174"/>
      <c r="CE146" s="174"/>
      <c r="CF146" s="174"/>
      <c r="CG146" s="174"/>
      <c r="CH146" s="174"/>
      <c r="CI146" s="174"/>
    </row>
    <row r="147" spans="41:87">
      <c r="AO147" s="174"/>
      <c r="AP147" s="174"/>
      <c r="AQ147" s="174"/>
      <c r="AR147" s="174"/>
      <c r="AS147" s="174"/>
      <c r="AT147" s="174"/>
      <c r="AU147" s="174"/>
      <c r="AV147" s="174"/>
      <c r="AW147" s="174"/>
      <c r="AX147" s="174"/>
      <c r="AY147" s="174"/>
      <c r="AZ147" s="174"/>
      <c r="BA147" s="174"/>
      <c r="BB147" s="174"/>
      <c r="BC147" s="174"/>
      <c r="BD147" s="174"/>
      <c r="BE147" s="174"/>
      <c r="BF147" s="174"/>
      <c r="BG147" s="174"/>
      <c r="BH147" s="174"/>
      <c r="BI147" s="174"/>
      <c r="BJ147" s="174"/>
      <c r="BK147" s="174"/>
      <c r="BL147" s="174"/>
      <c r="BM147" s="174"/>
      <c r="BN147" s="174"/>
      <c r="BO147" s="174"/>
      <c r="BP147" s="174"/>
      <c r="BQ147" s="174"/>
      <c r="BR147" s="174"/>
      <c r="BS147" s="174"/>
      <c r="BT147" s="174"/>
      <c r="BU147" s="174"/>
      <c r="BV147" s="174"/>
      <c r="BW147" s="174"/>
      <c r="BX147" s="174"/>
      <c r="BY147" s="174"/>
      <c r="BZ147" s="174"/>
      <c r="CA147" s="174"/>
      <c r="CB147" s="174"/>
      <c r="CC147" s="174"/>
      <c r="CD147" s="174"/>
      <c r="CE147" s="174"/>
      <c r="CF147" s="174"/>
      <c r="CG147" s="174"/>
      <c r="CH147" s="174"/>
      <c r="CI147" s="174"/>
    </row>
    <row r="148" spans="41:87">
      <c r="AO148" s="174"/>
      <c r="AP148" s="174"/>
      <c r="AQ148" s="174"/>
      <c r="AR148" s="174"/>
      <c r="AS148" s="174"/>
      <c r="AT148" s="174"/>
      <c r="AU148" s="174"/>
      <c r="AV148" s="174"/>
      <c r="AW148" s="174"/>
      <c r="AX148" s="174"/>
      <c r="AY148" s="174"/>
      <c r="AZ148" s="174"/>
      <c r="BA148" s="174"/>
      <c r="BB148" s="174"/>
      <c r="BC148" s="174"/>
      <c r="BD148" s="174"/>
      <c r="BE148" s="174"/>
      <c r="BF148" s="174"/>
      <c r="BG148" s="174"/>
      <c r="BH148" s="174"/>
      <c r="BI148" s="174"/>
      <c r="BJ148" s="174"/>
      <c r="BK148" s="174"/>
      <c r="BL148" s="174"/>
      <c r="BM148" s="174"/>
      <c r="BN148" s="174"/>
      <c r="BO148" s="174"/>
      <c r="BP148" s="174"/>
      <c r="BQ148" s="174"/>
      <c r="BR148" s="174"/>
      <c r="BS148" s="174"/>
      <c r="BT148" s="174"/>
      <c r="BU148" s="174"/>
      <c r="BV148" s="174"/>
      <c r="BW148" s="174"/>
      <c r="BX148" s="174"/>
      <c r="BY148" s="174"/>
      <c r="BZ148" s="174"/>
      <c r="CA148" s="174"/>
      <c r="CB148" s="174"/>
      <c r="CC148" s="174"/>
      <c r="CD148" s="174"/>
      <c r="CE148" s="174"/>
      <c r="CF148" s="174"/>
      <c r="CG148" s="174"/>
      <c r="CH148" s="174"/>
      <c r="CI148" s="174"/>
    </row>
    <row r="149" spans="41:87">
      <c r="AO149" s="174"/>
      <c r="AP149" s="174"/>
      <c r="AQ149" s="174"/>
      <c r="AR149" s="174"/>
      <c r="AS149" s="174"/>
      <c r="AT149" s="174"/>
      <c r="AU149" s="174"/>
      <c r="AV149" s="174"/>
      <c r="AW149" s="174"/>
      <c r="AX149" s="174"/>
      <c r="AY149" s="174"/>
      <c r="AZ149" s="174"/>
      <c r="BA149" s="174"/>
      <c r="BB149" s="174"/>
      <c r="BC149" s="174"/>
      <c r="BD149" s="174"/>
      <c r="BE149" s="174"/>
      <c r="BF149" s="174"/>
      <c r="BG149" s="174"/>
      <c r="BH149" s="174"/>
      <c r="BI149" s="174"/>
      <c r="BJ149" s="174"/>
      <c r="BK149" s="174"/>
      <c r="BL149" s="174"/>
      <c r="BM149" s="174"/>
      <c r="BN149" s="174"/>
      <c r="BO149" s="174"/>
      <c r="BP149" s="174"/>
      <c r="BQ149" s="174"/>
      <c r="BR149" s="174"/>
      <c r="BS149" s="174"/>
      <c r="BT149" s="174"/>
      <c r="BU149" s="174"/>
      <c r="BV149" s="174"/>
      <c r="BW149" s="174"/>
      <c r="BX149" s="174"/>
      <c r="BY149" s="174"/>
      <c r="BZ149" s="174"/>
      <c r="CA149" s="174"/>
      <c r="CB149" s="174"/>
      <c r="CC149" s="174"/>
      <c r="CD149" s="174"/>
      <c r="CE149" s="174"/>
      <c r="CF149" s="174"/>
      <c r="CG149" s="174"/>
      <c r="CH149" s="174"/>
      <c r="CI149" s="174"/>
    </row>
    <row r="150" spans="41:87">
      <c r="AO150" s="174"/>
      <c r="AP150" s="174"/>
      <c r="AQ150" s="174"/>
      <c r="AR150" s="174"/>
      <c r="AS150" s="174"/>
      <c r="AT150" s="174"/>
      <c r="AU150" s="174"/>
      <c r="AV150" s="174"/>
      <c r="AW150" s="174"/>
      <c r="AX150" s="174"/>
      <c r="AY150" s="174"/>
      <c r="AZ150" s="174"/>
      <c r="BA150" s="174"/>
      <c r="BB150" s="174"/>
      <c r="BC150" s="174"/>
      <c r="BD150" s="174"/>
      <c r="BE150" s="174"/>
      <c r="BF150" s="174"/>
      <c r="BG150" s="174"/>
      <c r="BH150" s="174"/>
      <c r="BI150" s="174"/>
      <c r="BJ150" s="174"/>
      <c r="BK150" s="174"/>
      <c r="BL150" s="174"/>
      <c r="BM150" s="174"/>
      <c r="BN150" s="174"/>
      <c r="BO150" s="174"/>
      <c r="BP150" s="174"/>
      <c r="BQ150" s="174"/>
      <c r="BR150" s="174"/>
      <c r="BS150" s="174"/>
      <c r="BT150" s="174"/>
      <c r="BU150" s="174"/>
      <c r="BV150" s="174"/>
      <c r="BW150" s="174"/>
      <c r="BX150" s="174"/>
      <c r="BY150" s="174"/>
      <c r="BZ150" s="174"/>
      <c r="CA150" s="174"/>
      <c r="CB150" s="174"/>
      <c r="CC150" s="174"/>
      <c r="CD150" s="174"/>
      <c r="CE150" s="174"/>
      <c r="CF150" s="174"/>
      <c r="CG150" s="174"/>
      <c r="CH150" s="174"/>
      <c r="CI150" s="174"/>
    </row>
    <row r="151" spans="41:87">
      <c r="AO151" s="174"/>
      <c r="AP151" s="174"/>
      <c r="AQ151" s="174"/>
      <c r="AR151" s="174"/>
      <c r="AS151" s="174"/>
      <c r="AT151" s="174"/>
      <c r="AU151" s="174"/>
      <c r="AV151" s="174"/>
      <c r="AW151" s="174"/>
      <c r="AX151" s="174"/>
      <c r="AY151" s="174"/>
      <c r="AZ151" s="174"/>
      <c r="BA151" s="174"/>
      <c r="BB151" s="174"/>
      <c r="BC151" s="174"/>
      <c r="BD151" s="174"/>
      <c r="BE151" s="174"/>
      <c r="BF151" s="174"/>
      <c r="BG151" s="174"/>
      <c r="BH151" s="174"/>
      <c r="BI151" s="174"/>
      <c r="BJ151" s="174"/>
      <c r="BK151" s="174"/>
      <c r="BL151" s="174"/>
      <c r="BM151" s="174"/>
      <c r="BN151" s="174"/>
      <c r="BO151" s="174"/>
      <c r="BP151" s="174"/>
      <c r="BQ151" s="174"/>
      <c r="BR151" s="174"/>
      <c r="BS151" s="174"/>
      <c r="BT151" s="174"/>
      <c r="BU151" s="174"/>
      <c r="BV151" s="174"/>
      <c r="BW151" s="174"/>
      <c r="BX151" s="174"/>
      <c r="BY151" s="174"/>
      <c r="BZ151" s="174"/>
      <c r="CA151" s="174"/>
      <c r="CB151" s="174"/>
      <c r="CC151" s="174"/>
      <c r="CD151" s="174"/>
      <c r="CE151" s="174"/>
      <c r="CF151" s="174"/>
      <c r="CG151" s="174"/>
      <c r="CH151" s="174"/>
      <c r="CI151" s="174"/>
    </row>
    <row r="152" spans="41:87">
      <c r="AO152" s="174"/>
      <c r="AP152" s="174"/>
      <c r="AQ152" s="174"/>
      <c r="AR152" s="174"/>
      <c r="AS152" s="174"/>
      <c r="AT152" s="174"/>
      <c r="AU152" s="174"/>
      <c r="AV152" s="174"/>
      <c r="AW152" s="174"/>
      <c r="AX152" s="174"/>
      <c r="AY152" s="174"/>
      <c r="AZ152" s="174"/>
      <c r="BA152" s="174"/>
      <c r="BB152" s="174"/>
      <c r="BC152" s="174"/>
      <c r="BD152" s="174"/>
      <c r="BE152" s="174"/>
      <c r="BF152" s="174"/>
      <c r="BG152" s="174"/>
      <c r="BH152" s="174"/>
      <c r="BI152" s="174"/>
      <c r="BJ152" s="174"/>
      <c r="BK152" s="174"/>
      <c r="BL152" s="174"/>
      <c r="BM152" s="174"/>
      <c r="BN152" s="174"/>
      <c r="BO152" s="174"/>
      <c r="BP152" s="174"/>
      <c r="BQ152" s="174"/>
      <c r="BR152" s="174"/>
      <c r="BS152" s="174"/>
      <c r="BT152" s="174"/>
      <c r="BU152" s="174"/>
      <c r="BV152" s="174"/>
      <c r="BW152" s="174"/>
      <c r="BX152" s="174"/>
      <c r="BY152" s="174"/>
      <c r="BZ152" s="174"/>
      <c r="CA152" s="174"/>
      <c r="CB152" s="174"/>
      <c r="CC152" s="174"/>
      <c r="CD152" s="174"/>
      <c r="CE152" s="174"/>
      <c r="CF152" s="174"/>
      <c r="CG152" s="174"/>
      <c r="CH152" s="174"/>
      <c r="CI152" s="174"/>
    </row>
    <row r="153" spans="41:87">
      <c r="AO153" s="174"/>
      <c r="AP153" s="174"/>
      <c r="AQ153" s="174"/>
      <c r="AR153" s="174"/>
      <c r="AS153" s="174"/>
      <c r="AT153" s="174"/>
      <c r="AU153" s="174"/>
      <c r="AV153" s="174"/>
      <c r="AW153" s="174"/>
      <c r="AX153" s="174"/>
      <c r="AY153" s="174"/>
      <c r="AZ153" s="174"/>
      <c r="BA153" s="174"/>
      <c r="BB153" s="174"/>
      <c r="BC153" s="174"/>
      <c r="BD153" s="174"/>
      <c r="BE153" s="174"/>
      <c r="BF153" s="174"/>
      <c r="BG153" s="174"/>
      <c r="BH153" s="174"/>
      <c r="BI153" s="174"/>
      <c r="BJ153" s="174"/>
      <c r="BK153" s="174"/>
      <c r="BL153" s="174"/>
      <c r="BM153" s="174"/>
      <c r="BN153" s="174"/>
      <c r="BO153" s="174"/>
      <c r="BP153" s="174"/>
      <c r="BQ153" s="174"/>
      <c r="BR153" s="174"/>
      <c r="BS153" s="174"/>
      <c r="BT153" s="174"/>
      <c r="BU153" s="174"/>
      <c r="BV153" s="174"/>
      <c r="BW153" s="174"/>
      <c r="BX153" s="174"/>
      <c r="BY153" s="174"/>
      <c r="BZ153" s="174"/>
      <c r="CA153" s="174"/>
      <c r="CB153" s="174"/>
      <c r="CC153" s="174"/>
      <c r="CD153" s="174"/>
      <c r="CE153" s="174"/>
      <c r="CF153" s="174"/>
      <c r="CG153" s="174"/>
      <c r="CH153" s="174"/>
      <c r="CI153" s="174"/>
    </row>
    <row r="154" spans="41:87">
      <c r="AO154" s="174"/>
      <c r="AP154" s="174"/>
      <c r="AQ154" s="174"/>
      <c r="AR154" s="174"/>
      <c r="AS154" s="174"/>
      <c r="AT154" s="174"/>
      <c r="AU154" s="174"/>
      <c r="AV154" s="174"/>
      <c r="AW154" s="174"/>
      <c r="AX154" s="174"/>
      <c r="AY154" s="174"/>
      <c r="AZ154" s="174"/>
      <c r="BA154" s="174"/>
      <c r="BB154" s="174"/>
      <c r="BC154" s="174"/>
      <c r="BD154" s="174"/>
      <c r="BE154" s="174"/>
      <c r="BF154" s="174"/>
      <c r="BG154" s="174"/>
      <c r="BH154" s="174"/>
      <c r="BI154" s="174"/>
      <c r="BJ154" s="174"/>
      <c r="BK154" s="174"/>
      <c r="BL154" s="174"/>
      <c r="BM154" s="174"/>
      <c r="BN154" s="174"/>
      <c r="BO154" s="174"/>
      <c r="BP154" s="174"/>
      <c r="BQ154" s="174"/>
      <c r="BR154" s="174"/>
      <c r="BS154" s="174"/>
      <c r="BT154" s="174"/>
      <c r="BU154" s="174"/>
      <c r="BV154" s="174"/>
      <c r="BW154" s="174"/>
      <c r="BX154" s="174"/>
      <c r="BY154" s="174"/>
      <c r="BZ154" s="174"/>
      <c r="CA154" s="174"/>
      <c r="CB154" s="174"/>
      <c r="CC154" s="174"/>
      <c r="CD154" s="174"/>
      <c r="CE154" s="174"/>
      <c r="CF154" s="174"/>
      <c r="CG154" s="174"/>
      <c r="CH154" s="174"/>
      <c r="CI154" s="174"/>
    </row>
    <row r="155" spans="41:87">
      <c r="AO155" s="174"/>
      <c r="AP155" s="174"/>
      <c r="AQ155" s="174"/>
      <c r="AR155" s="174"/>
      <c r="AS155" s="174"/>
      <c r="AT155" s="174"/>
      <c r="AU155" s="174"/>
      <c r="AV155" s="174"/>
      <c r="AW155" s="174"/>
      <c r="AX155" s="174"/>
      <c r="AY155" s="174"/>
      <c r="AZ155" s="174"/>
      <c r="BA155" s="174"/>
      <c r="BB155" s="174"/>
      <c r="BC155" s="174"/>
      <c r="BD155" s="174"/>
      <c r="BE155" s="174"/>
      <c r="BF155" s="174"/>
      <c r="BG155" s="174"/>
      <c r="BH155" s="174"/>
      <c r="BI155" s="174"/>
      <c r="BJ155" s="174"/>
      <c r="BK155" s="174"/>
      <c r="BL155" s="174"/>
      <c r="BM155" s="174"/>
      <c r="BN155" s="174"/>
      <c r="BO155" s="174"/>
      <c r="BP155" s="174"/>
      <c r="BQ155" s="174"/>
      <c r="BR155" s="174"/>
      <c r="BS155" s="174"/>
      <c r="BT155" s="174"/>
      <c r="BU155" s="174"/>
      <c r="BV155" s="174"/>
      <c r="BW155" s="174"/>
      <c r="BX155" s="174"/>
      <c r="BY155" s="174"/>
      <c r="BZ155" s="174"/>
      <c r="CA155" s="174"/>
      <c r="CB155" s="174"/>
      <c r="CC155" s="174"/>
      <c r="CD155" s="174"/>
      <c r="CE155" s="174"/>
      <c r="CF155" s="174"/>
      <c r="CG155" s="174"/>
      <c r="CH155" s="174"/>
      <c r="CI155" s="174"/>
    </row>
    <row r="156" spans="41:87">
      <c r="AO156" s="174"/>
      <c r="AP156" s="174"/>
      <c r="AQ156" s="174"/>
      <c r="AR156" s="174"/>
      <c r="AS156" s="174"/>
      <c r="AT156" s="174"/>
      <c r="AU156" s="174"/>
      <c r="AV156" s="174"/>
      <c r="AW156" s="174"/>
      <c r="AX156" s="174"/>
      <c r="AY156" s="174"/>
      <c r="AZ156" s="174"/>
      <c r="BA156" s="174"/>
      <c r="BB156" s="174"/>
      <c r="BC156" s="174"/>
      <c r="BD156" s="174"/>
      <c r="BE156" s="174"/>
      <c r="BF156" s="174"/>
      <c r="BG156" s="174"/>
      <c r="BH156" s="174"/>
      <c r="BI156" s="174"/>
      <c r="BJ156" s="174"/>
      <c r="BK156" s="174"/>
      <c r="BL156" s="174"/>
      <c r="BM156" s="174"/>
      <c r="BN156" s="174"/>
      <c r="BO156" s="174"/>
      <c r="BP156" s="174"/>
      <c r="BQ156" s="174"/>
      <c r="BR156" s="174"/>
      <c r="BS156" s="174"/>
      <c r="BT156" s="174"/>
      <c r="BU156" s="174"/>
      <c r="BV156" s="174"/>
      <c r="BW156" s="174"/>
      <c r="BX156" s="174"/>
      <c r="BY156" s="174"/>
      <c r="BZ156" s="174"/>
      <c r="CA156" s="174"/>
      <c r="CB156" s="174"/>
      <c r="CC156" s="174"/>
      <c r="CD156" s="174"/>
      <c r="CE156" s="174"/>
      <c r="CF156" s="174"/>
      <c r="CG156" s="174"/>
      <c r="CH156" s="174"/>
      <c r="CI156" s="174"/>
    </row>
    <row r="157" spans="41:87">
      <c r="AO157" s="174"/>
      <c r="AP157" s="174"/>
      <c r="AQ157" s="174"/>
      <c r="AR157" s="174"/>
      <c r="AS157" s="174"/>
      <c r="AT157" s="174"/>
      <c r="AU157" s="174"/>
      <c r="AV157" s="174"/>
      <c r="AW157" s="174"/>
      <c r="AX157" s="174"/>
      <c r="AY157" s="174"/>
      <c r="AZ157" s="174"/>
      <c r="BA157" s="174"/>
      <c r="BB157" s="174"/>
      <c r="BC157" s="174"/>
      <c r="BD157" s="174"/>
      <c r="BE157" s="174"/>
      <c r="BF157" s="174"/>
      <c r="BG157" s="174"/>
      <c r="BH157" s="174"/>
      <c r="BI157" s="174"/>
      <c r="BJ157" s="174"/>
      <c r="BK157" s="174"/>
      <c r="BL157" s="174"/>
      <c r="BM157" s="174"/>
      <c r="BN157" s="174"/>
      <c r="BO157" s="174"/>
      <c r="BP157" s="174"/>
      <c r="BQ157" s="174"/>
      <c r="BR157" s="174"/>
      <c r="BS157" s="174"/>
      <c r="BT157" s="174"/>
      <c r="BU157" s="174"/>
      <c r="BV157" s="174"/>
      <c r="BW157" s="174"/>
      <c r="BX157" s="174"/>
      <c r="BY157" s="174"/>
      <c r="BZ157" s="174"/>
      <c r="CA157" s="174"/>
      <c r="CB157" s="174"/>
      <c r="CC157" s="174"/>
      <c r="CD157" s="174"/>
      <c r="CE157" s="174"/>
      <c r="CF157" s="174"/>
      <c r="CG157" s="174"/>
      <c r="CH157" s="174"/>
      <c r="CI157" s="174"/>
    </row>
    <row r="158" spans="41:87">
      <c r="AO158" s="174"/>
      <c r="AP158" s="174"/>
      <c r="AQ158" s="174"/>
      <c r="AR158" s="174"/>
      <c r="AS158" s="174"/>
      <c r="AT158" s="174"/>
      <c r="AU158" s="174"/>
      <c r="AV158" s="174"/>
      <c r="AW158" s="174"/>
      <c r="AX158" s="174"/>
      <c r="AY158" s="174"/>
      <c r="AZ158" s="174"/>
      <c r="BA158" s="174"/>
      <c r="BB158" s="174"/>
      <c r="BC158" s="174"/>
      <c r="BD158" s="174"/>
      <c r="BE158" s="174"/>
      <c r="BF158" s="174"/>
      <c r="BG158" s="174"/>
      <c r="BH158" s="174"/>
      <c r="BI158" s="174"/>
      <c r="BJ158" s="174"/>
      <c r="BK158" s="174"/>
      <c r="BL158" s="174"/>
      <c r="BM158" s="174"/>
      <c r="BN158" s="174"/>
      <c r="BO158" s="174"/>
      <c r="BP158" s="174"/>
      <c r="BQ158" s="174"/>
      <c r="BR158" s="174"/>
      <c r="BS158" s="174"/>
      <c r="BT158" s="174"/>
      <c r="BU158" s="174"/>
      <c r="BV158" s="174"/>
      <c r="BW158" s="174"/>
      <c r="BX158" s="174"/>
      <c r="BY158" s="174"/>
      <c r="BZ158" s="174"/>
      <c r="CA158" s="174"/>
      <c r="CB158" s="174"/>
      <c r="CC158" s="174"/>
      <c r="CD158" s="174"/>
      <c r="CE158" s="174"/>
      <c r="CF158" s="174"/>
      <c r="CG158" s="174"/>
      <c r="CH158" s="174"/>
      <c r="CI158" s="174"/>
    </row>
    <row r="159" spans="41:87">
      <c r="AO159" s="174"/>
      <c r="AP159" s="174"/>
      <c r="AQ159" s="174"/>
      <c r="AR159" s="174"/>
      <c r="AS159" s="174"/>
      <c r="AT159" s="174"/>
      <c r="AU159" s="174"/>
      <c r="AV159" s="174"/>
      <c r="AW159" s="174"/>
      <c r="AX159" s="174"/>
      <c r="AY159" s="174"/>
      <c r="AZ159" s="174"/>
      <c r="BA159" s="174"/>
      <c r="BB159" s="174"/>
      <c r="BC159" s="174"/>
      <c r="BD159" s="174"/>
      <c r="BE159" s="174"/>
      <c r="BF159" s="174"/>
      <c r="BG159" s="174"/>
      <c r="BH159" s="174"/>
      <c r="BI159" s="174"/>
      <c r="BJ159" s="174"/>
      <c r="BK159" s="174"/>
      <c r="BL159" s="174"/>
      <c r="BM159" s="174"/>
      <c r="BN159" s="174"/>
      <c r="BO159" s="174"/>
      <c r="BP159" s="174"/>
      <c r="BQ159" s="174"/>
      <c r="BR159" s="174"/>
      <c r="BS159" s="174"/>
      <c r="BT159" s="174"/>
      <c r="BU159" s="174"/>
      <c r="BV159" s="174"/>
      <c r="BW159" s="174"/>
      <c r="BX159" s="174"/>
      <c r="BY159" s="174"/>
      <c r="BZ159" s="174"/>
      <c r="CA159" s="174"/>
      <c r="CB159" s="174"/>
      <c r="CC159" s="174"/>
      <c r="CD159" s="174"/>
      <c r="CE159" s="174"/>
      <c r="CF159" s="174"/>
      <c r="CG159" s="174"/>
      <c r="CH159" s="174"/>
      <c r="CI159" s="174"/>
    </row>
    <row r="160" spans="41:87">
      <c r="AO160" s="174"/>
      <c r="AP160" s="174"/>
      <c r="AQ160" s="174"/>
      <c r="AR160" s="174"/>
      <c r="AS160" s="174"/>
      <c r="AT160" s="174"/>
      <c r="AU160" s="174"/>
      <c r="AV160" s="174"/>
      <c r="AW160" s="174"/>
      <c r="AX160" s="174"/>
      <c r="AY160" s="174"/>
      <c r="AZ160" s="174"/>
      <c r="BA160" s="174"/>
      <c r="BB160" s="174"/>
      <c r="BC160" s="174"/>
      <c r="BD160" s="174"/>
      <c r="BE160" s="174"/>
      <c r="BF160" s="174"/>
      <c r="BG160" s="174"/>
      <c r="BH160" s="174"/>
      <c r="BI160" s="174"/>
      <c r="BJ160" s="174"/>
      <c r="BK160" s="174"/>
      <c r="BL160" s="174"/>
      <c r="BM160" s="174"/>
      <c r="BN160" s="174"/>
      <c r="BO160" s="174"/>
      <c r="BP160" s="174"/>
      <c r="BQ160" s="174"/>
      <c r="BR160" s="174"/>
      <c r="BS160" s="174"/>
      <c r="BT160" s="174"/>
      <c r="BU160" s="174"/>
      <c r="BV160" s="174"/>
      <c r="BW160" s="174"/>
      <c r="BX160" s="174"/>
      <c r="BY160" s="174"/>
      <c r="BZ160" s="174"/>
      <c r="CA160" s="174"/>
      <c r="CB160" s="174"/>
      <c r="CC160" s="174"/>
      <c r="CD160" s="174"/>
      <c r="CE160" s="174"/>
      <c r="CF160" s="174"/>
      <c r="CG160" s="174"/>
      <c r="CH160" s="174"/>
      <c r="CI160" s="174"/>
    </row>
    <row r="161" spans="41:87">
      <c r="AO161" s="174"/>
      <c r="AP161" s="174"/>
      <c r="AQ161" s="174"/>
      <c r="AR161" s="174"/>
      <c r="AS161" s="174"/>
      <c r="AT161" s="174"/>
      <c r="AU161" s="174"/>
      <c r="AV161" s="174"/>
      <c r="AW161" s="174"/>
      <c r="AX161" s="174"/>
      <c r="AY161" s="174"/>
      <c r="AZ161" s="174"/>
      <c r="BA161" s="174"/>
      <c r="BB161" s="174"/>
      <c r="BC161" s="174"/>
      <c r="BD161" s="174"/>
      <c r="BE161" s="174"/>
      <c r="BF161" s="174"/>
      <c r="BG161" s="174"/>
      <c r="BH161" s="174"/>
      <c r="BI161" s="174"/>
      <c r="BJ161" s="174"/>
      <c r="BK161" s="174"/>
      <c r="BL161" s="174"/>
      <c r="BM161" s="174"/>
      <c r="BN161" s="174"/>
      <c r="BO161" s="174"/>
      <c r="BP161" s="174"/>
      <c r="BQ161" s="174"/>
      <c r="BR161" s="174"/>
      <c r="BS161" s="174"/>
      <c r="BT161" s="174"/>
      <c r="BU161" s="174"/>
      <c r="BV161" s="174"/>
      <c r="BW161" s="174"/>
      <c r="BX161" s="174"/>
      <c r="BY161" s="174"/>
      <c r="BZ161" s="174"/>
      <c r="CA161" s="174"/>
      <c r="CB161" s="174"/>
      <c r="CC161" s="174"/>
      <c r="CD161" s="174"/>
      <c r="CE161" s="174"/>
      <c r="CF161" s="174"/>
      <c r="CG161" s="174"/>
      <c r="CH161" s="174"/>
      <c r="CI161" s="174"/>
    </row>
    <row r="162" spans="41:87">
      <c r="AO162" s="174"/>
      <c r="AP162" s="174"/>
      <c r="AQ162" s="174"/>
      <c r="AR162" s="174"/>
      <c r="AS162" s="174"/>
      <c r="AT162" s="174"/>
      <c r="AU162" s="174"/>
      <c r="AV162" s="174"/>
      <c r="AW162" s="174"/>
      <c r="AX162" s="174"/>
      <c r="AY162" s="174"/>
      <c r="AZ162" s="174"/>
      <c r="BA162" s="174"/>
      <c r="BB162" s="174"/>
      <c r="BC162" s="174"/>
      <c r="BD162" s="174"/>
      <c r="BE162" s="174"/>
      <c r="BF162" s="174"/>
      <c r="BG162" s="174"/>
      <c r="BH162" s="174"/>
      <c r="BI162" s="174"/>
      <c r="BJ162" s="174"/>
      <c r="BK162" s="174"/>
      <c r="BL162" s="174"/>
      <c r="BM162" s="174"/>
      <c r="BN162" s="174"/>
      <c r="BO162" s="174"/>
      <c r="BP162" s="174"/>
      <c r="BQ162" s="174"/>
      <c r="BR162" s="174"/>
      <c r="BS162" s="174"/>
      <c r="BT162" s="174"/>
      <c r="BU162" s="174"/>
      <c r="BV162" s="174"/>
      <c r="BW162" s="174"/>
      <c r="BX162" s="174"/>
      <c r="BY162" s="174"/>
      <c r="BZ162" s="174"/>
      <c r="CA162" s="174"/>
      <c r="CB162" s="174"/>
      <c r="CC162" s="174"/>
      <c r="CD162" s="174"/>
      <c r="CE162" s="174"/>
      <c r="CF162" s="174"/>
      <c r="CG162" s="174"/>
      <c r="CH162" s="174"/>
      <c r="CI162" s="174"/>
    </row>
    <row r="163" spans="41:87">
      <c r="AO163" s="174"/>
      <c r="AP163" s="174"/>
      <c r="AQ163" s="174"/>
      <c r="AR163" s="174"/>
      <c r="AS163" s="174"/>
      <c r="AT163" s="174"/>
      <c r="AU163" s="174"/>
      <c r="AV163" s="174"/>
      <c r="AW163" s="174"/>
      <c r="AX163" s="174"/>
      <c r="AY163" s="174"/>
      <c r="AZ163" s="174"/>
      <c r="BA163" s="174"/>
      <c r="BB163" s="174"/>
      <c r="BC163" s="174"/>
      <c r="BD163" s="174"/>
      <c r="BE163" s="174"/>
      <c r="BF163" s="174"/>
      <c r="BG163" s="174"/>
      <c r="BH163" s="174"/>
      <c r="BI163" s="174"/>
      <c r="BJ163" s="174"/>
      <c r="BK163" s="174"/>
      <c r="BL163" s="174"/>
      <c r="BM163" s="174"/>
      <c r="BN163" s="174"/>
      <c r="BO163" s="174"/>
      <c r="BP163" s="174"/>
      <c r="BQ163" s="174"/>
      <c r="BR163" s="174"/>
      <c r="BS163" s="174"/>
      <c r="BT163" s="174"/>
      <c r="BU163" s="174"/>
      <c r="BV163" s="174"/>
      <c r="BW163" s="174"/>
      <c r="BX163" s="174"/>
      <c r="BY163" s="174"/>
      <c r="BZ163" s="174"/>
      <c r="CA163" s="174"/>
      <c r="CB163" s="174"/>
      <c r="CC163" s="174"/>
      <c r="CD163" s="174"/>
      <c r="CE163" s="174"/>
      <c r="CF163" s="174"/>
      <c r="CG163" s="174"/>
      <c r="CH163" s="174"/>
      <c r="CI163" s="174"/>
    </row>
    <row r="164" spans="41:87">
      <c r="AO164" s="174"/>
      <c r="AP164" s="174"/>
      <c r="AQ164" s="174"/>
      <c r="AR164" s="174"/>
      <c r="AS164" s="174"/>
      <c r="AT164" s="174"/>
      <c r="AU164" s="174"/>
      <c r="AV164" s="174"/>
      <c r="AW164" s="174"/>
      <c r="AX164" s="174"/>
      <c r="AY164" s="174"/>
      <c r="AZ164" s="174"/>
      <c r="BA164" s="174"/>
      <c r="BB164" s="174"/>
      <c r="BC164" s="174"/>
      <c r="BD164" s="174"/>
      <c r="BE164" s="174"/>
      <c r="BF164" s="174"/>
      <c r="BG164" s="174"/>
      <c r="BH164" s="174"/>
      <c r="BI164" s="174"/>
      <c r="BJ164" s="174"/>
      <c r="BK164" s="174"/>
      <c r="BL164" s="174"/>
      <c r="BM164" s="174"/>
      <c r="BN164" s="174"/>
      <c r="BO164" s="174"/>
      <c r="BP164" s="174"/>
      <c r="BQ164" s="174"/>
      <c r="BR164" s="174"/>
      <c r="BS164" s="174"/>
      <c r="BT164" s="174"/>
      <c r="BU164" s="174"/>
      <c r="BV164" s="174"/>
      <c r="BW164" s="174"/>
      <c r="BX164" s="174"/>
      <c r="BY164" s="174"/>
      <c r="BZ164" s="174"/>
      <c r="CA164" s="174"/>
      <c r="CB164" s="174"/>
      <c r="CC164" s="174"/>
      <c r="CD164" s="174"/>
      <c r="CE164" s="174"/>
      <c r="CF164" s="174"/>
      <c r="CG164" s="174"/>
      <c r="CH164" s="174"/>
      <c r="CI164" s="174"/>
    </row>
    <row r="165" spans="41:87">
      <c r="AO165" s="174"/>
      <c r="AP165" s="174"/>
      <c r="AQ165" s="174"/>
      <c r="AR165" s="174"/>
      <c r="AS165" s="174"/>
      <c r="AT165" s="174"/>
      <c r="AU165" s="174"/>
      <c r="AV165" s="174"/>
      <c r="AW165" s="174"/>
      <c r="AX165" s="174"/>
      <c r="AY165" s="174"/>
      <c r="AZ165" s="174"/>
      <c r="BA165" s="174"/>
      <c r="BB165" s="174"/>
      <c r="BC165" s="174"/>
      <c r="BD165" s="174"/>
      <c r="BE165" s="174"/>
      <c r="BF165" s="174"/>
      <c r="BG165" s="174"/>
      <c r="BH165" s="174"/>
      <c r="BI165" s="174"/>
      <c r="BJ165" s="174"/>
      <c r="BK165" s="174"/>
      <c r="BL165" s="174"/>
      <c r="BM165" s="174"/>
      <c r="BN165" s="174"/>
      <c r="BO165" s="174"/>
      <c r="BP165" s="174"/>
      <c r="BQ165" s="174"/>
      <c r="BR165" s="174"/>
      <c r="BS165" s="174"/>
      <c r="BT165" s="174"/>
      <c r="BU165" s="174"/>
      <c r="BV165" s="174"/>
      <c r="BW165" s="174"/>
      <c r="BX165" s="174"/>
      <c r="BY165" s="174"/>
      <c r="BZ165" s="174"/>
      <c r="CA165" s="174"/>
      <c r="CB165" s="174"/>
      <c r="CC165" s="174"/>
      <c r="CD165" s="174"/>
      <c r="CE165" s="174"/>
      <c r="CF165" s="174"/>
      <c r="CG165" s="174"/>
      <c r="CH165" s="174"/>
      <c r="CI165" s="174"/>
    </row>
    <row r="166" spans="41:87">
      <c r="AO166" s="174"/>
      <c r="AP166" s="174"/>
      <c r="AQ166" s="174"/>
      <c r="AR166" s="174"/>
      <c r="AS166" s="174"/>
      <c r="AT166" s="174"/>
      <c r="AU166" s="174"/>
      <c r="AV166" s="174"/>
      <c r="AW166" s="174"/>
      <c r="AX166" s="174"/>
      <c r="AY166" s="174"/>
      <c r="AZ166" s="174"/>
      <c r="BA166" s="174"/>
      <c r="BB166" s="174"/>
      <c r="BC166" s="174"/>
      <c r="BD166" s="174"/>
      <c r="BE166" s="174"/>
      <c r="BF166" s="174"/>
      <c r="BG166" s="174"/>
      <c r="BH166" s="174"/>
      <c r="BI166" s="174"/>
      <c r="BJ166" s="174"/>
      <c r="BK166" s="174"/>
      <c r="BL166" s="174"/>
      <c r="BM166" s="174"/>
      <c r="BN166" s="174"/>
      <c r="BO166" s="174"/>
      <c r="BP166" s="174"/>
      <c r="BQ166" s="174"/>
      <c r="BR166" s="174"/>
      <c r="BS166" s="174"/>
      <c r="BT166" s="174"/>
      <c r="BU166" s="174"/>
      <c r="BV166" s="174"/>
      <c r="BW166" s="174"/>
      <c r="BX166" s="174"/>
      <c r="BY166" s="174"/>
      <c r="BZ166" s="174"/>
      <c r="CA166" s="174"/>
      <c r="CB166" s="174"/>
      <c r="CC166" s="174"/>
      <c r="CD166" s="174"/>
      <c r="CE166" s="174"/>
      <c r="CF166" s="174"/>
      <c r="CG166" s="174"/>
      <c r="CH166" s="174"/>
      <c r="CI166" s="174"/>
    </row>
    <row r="167" spans="41:87">
      <c r="AO167" s="174"/>
      <c r="AP167" s="174"/>
      <c r="AQ167" s="174"/>
      <c r="AR167" s="174"/>
      <c r="AS167" s="174"/>
      <c r="AT167" s="174"/>
      <c r="AU167" s="174"/>
      <c r="AV167" s="174"/>
      <c r="AW167" s="174"/>
      <c r="AX167" s="174"/>
      <c r="AY167" s="174"/>
      <c r="AZ167" s="174"/>
      <c r="BA167" s="174"/>
      <c r="BB167" s="174"/>
      <c r="BC167" s="174"/>
      <c r="BD167" s="174"/>
      <c r="BE167" s="174"/>
      <c r="BF167" s="174"/>
      <c r="BG167" s="174"/>
      <c r="BH167" s="174"/>
      <c r="BI167" s="174"/>
      <c r="BJ167" s="174"/>
      <c r="BK167" s="174"/>
      <c r="BL167" s="174"/>
      <c r="BM167" s="174"/>
      <c r="BN167" s="174"/>
      <c r="BO167" s="174"/>
      <c r="BP167" s="174"/>
      <c r="BQ167" s="174"/>
      <c r="BR167" s="174"/>
      <c r="BS167" s="174"/>
      <c r="BT167" s="174"/>
      <c r="BU167" s="174"/>
      <c r="BV167" s="174"/>
      <c r="BW167" s="174"/>
      <c r="BX167" s="174"/>
      <c r="BY167" s="174"/>
      <c r="BZ167" s="174"/>
      <c r="CA167" s="174"/>
      <c r="CB167" s="174"/>
      <c r="CC167" s="174"/>
      <c r="CD167" s="174"/>
      <c r="CE167" s="174"/>
      <c r="CF167" s="174"/>
      <c r="CG167" s="174"/>
      <c r="CH167" s="174"/>
      <c r="CI167" s="174"/>
    </row>
    <row r="168" spans="41:87">
      <c r="AO168" s="174"/>
      <c r="AP168" s="174"/>
      <c r="AQ168" s="174"/>
      <c r="AR168" s="174"/>
      <c r="AS168" s="174"/>
      <c r="AT168" s="174"/>
      <c r="AU168" s="174"/>
      <c r="AV168" s="174"/>
      <c r="AW168" s="174"/>
      <c r="AX168" s="174"/>
      <c r="AY168" s="174"/>
      <c r="AZ168" s="174"/>
      <c r="BA168" s="174"/>
      <c r="BB168" s="174"/>
      <c r="BC168" s="174"/>
      <c r="BD168" s="174"/>
      <c r="BE168" s="174"/>
      <c r="BF168" s="174"/>
      <c r="BG168" s="174"/>
      <c r="BH168" s="174"/>
      <c r="BI168" s="174"/>
      <c r="BJ168" s="174"/>
      <c r="BK168" s="174"/>
      <c r="BL168" s="174"/>
      <c r="BM168" s="174"/>
      <c r="BN168" s="174"/>
      <c r="BO168" s="174"/>
      <c r="BP168" s="174"/>
      <c r="BQ168" s="174"/>
      <c r="BR168" s="174"/>
      <c r="BS168" s="174"/>
      <c r="BT168" s="174"/>
      <c r="BU168" s="174"/>
      <c r="BV168" s="174"/>
      <c r="BW168" s="174"/>
      <c r="BX168" s="174"/>
      <c r="BY168" s="174"/>
      <c r="BZ168" s="174"/>
      <c r="CA168" s="174"/>
      <c r="CB168" s="174"/>
      <c r="CC168" s="174"/>
      <c r="CD168" s="174"/>
      <c r="CE168" s="174"/>
      <c r="CF168" s="174"/>
      <c r="CG168" s="174"/>
      <c r="CH168" s="174"/>
      <c r="CI168" s="174"/>
    </row>
    <row r="169" spans="41:87">
      <c r="AO169" s="174"/>
      <c r="AP169" s="174"/>
      <c r="AQ169" s="174"/>
      <c r="AR169" s="174"/>
      <c r="AS169" s="174"/>
      <c r="AT169" s="174"/>
      <c r="AU169" s="174"/>
      <c r="AV169" s="174"/>
      <c r="AW169" s="174"/>
      <c r="AX169" s="174"/>
      <c r="AY169" s="174"/>
      <c r="AZ169" s="174"/>
      <c r="BA169" s="174"/>
      <c r="BB169" s="174"/>
      <c r="BC169" s="174"/>
      <c r="BD169" s="174"/>
      <c r="BE169" s="174"/>
      <c r="BF169" s="174"/>
      <c r="BG169" s="174"/>
      <c r="BH169" s="174"/>
      <c r="BI169" s="174"/>
      <c r="BJ169" s="174"/>
      <c r="BK169" s="174"/>
      <c r="BL169" s="174"/>
      <c r="BM169" s="174"/>
      <c r="BN169" s="174"/>
      <c r="BO169" s="174"/>
      <c r="BP169" s="174"/>
      <c r="BQ169" s="174"/>
      <c r="BR169" s="174"/>
      <c r="BS169" s="174"/>
      <c r="BT169" s="174"/>
      <c r="BU169" s="174"/>
      <c r="BV169" s="174"/>
      <c r="BW169" s="174"/>
      <c r="BX169" s="174"/>
      <c r="BY169" s="174"/>
      <c r="BZ169" s="174"/>
      <c r="CA169" s="174"/>
      <c r="CB169" s="174"/>
      <c r="CC169" s="174"/>
      <c r="CD169" s="174"/>
      <c r="CE169" s="174"/>
      <c r="CF169" s="174"/>
      <c r="CG169" s="174"/>
      <c r="CH169" s="174"/>
      <c r="CI169" s="174"/>
    </row>
    <row r="170" spans="41:87">
      <c r="AO170" s="174"/>
      <c r="AP170" s="174"/>
      <c r="AQ170" s="174"/>
      <c r="AR170" s="174"/>
      <c r="AS170" s="174"/>
      <c r="AT170" s="174"/>
      <c r="AU170" s="174"/>
      <c r="AV170" s="174"/>
      <c r="AW170" s="174"/>
      <c r="AX170" s="174"/>
      <c r="AY170" s="174"/>
      <c r="AZ170" s="174"/>
      <c r="BA170" s="174"/>
      <c r="BB170" s="174"/>
      <c r="BC170" s="174"/>
      <c r="BD170" s="174"/>
      <c r="BE170" s="174"/>
      <c r="BF170" s="174"/>
      <c r="BG170" s="174"/>
      <c r="BH170" s="174"/>
      <c r="BI170" s="174"/>
      <c r="BJ170" s="174"/>
      <c r="BK170" s="174"/>
      <c r="BL170" s="174"/>
      <c r="BM170" s="174"/>
      <c r="BN170" s="174"/>
      <c r="BO170" s="174"/>
      <c r="BP170" s="174"/>
      <c r="BQ170" s="174"/>
      <c r="BR170" s="174"/>
      <c r="BS170" s="174"/>
      <c r="BT170" s="174"/>
      <c r="BU170" s="174"/>
      <c r="BV170" s="174"/>
      <c r="BW170" s="174"/>
      <c r="BX170" s="174"/>
      <c r="BY170" s="174"/>
      <c r="BZ170" s="174"/>
      <c r="CA170" s="174"/>
      <c r="CB170" s="174"/>
      <c r="CC170" s="174"/>
      <c r="CD170" s="174"/>
      <c r="CE170" s="174"/>
      <c r="CF170" s="174"/>
      <c r="CG170" s="174"/>
      <c r="CH170" s="174"/>
      <c r="CI170" s="174"/>
    </row>
    <row r="171" spans="41:87">
      <c r="AO171" s="174"/>
      <c r="AP171" s="174"/>
      <c r="AQ171" s="174"/>
      <c r="AR171" s="174"/>
      <c r="AS171" s="174"/>
      <c r="AT171" s="174"/>
      <c r="AU171" s="174"/>
      <c r="AV171" s="174"/>
      <c r="AW171" s="174"/>
      <c r="AX171" s="174"/>
      <c r="AY171" s="174"/>
      <c r="AZ171" s="174"/>
      <c r="BA171" s="174"/>
      <c r="BB171" s="174"/>
      <c r="BC171" s="174"/>
      <c r="BD171" s="174"/>
      <c r="BE171" s="174"/>
      <c r="BF171" s="174"/>
      <c r="BG171" s="174"/>
      <c r="BH171" s="174"/>
      <c r="BI171" s="174"/>
      <c r="BJ171" s="174"/>
      <c r="BK171" s="174"/>
      <c r="BL171" s="174"/>
      <c r="BM171" s="174"/>
      <c r="BN171" s="174"/>
      <c r="BO171" s="174"/>
      <c r="BP171" s="174"/>
      <c r="BQ171" s="174"/>
      <c r="BR171" s="174"/>
      <c r="BS171" s="174"/>
      <c r="BT171" s="174"/>
      <c r="BU171" s="174"/>
      <c r="BV171" s="174"/>
      <c r="BW171" s="174"/>
      <c r="BX171" s="174"/>
      <c r="BY171" s="174"/>
      <c r="BZ171" s="174"/>
      <c r="CA171" s="174"/>
      <c r="CB171" s="174"/>
      <c r="CC171" s="174"/>
      <c r="CD171" s="174"/>
      <c r="CE171" s="174"/>
      <c r="CF171" s="174"/>
      <c r="CG171" s="174"/>
      <c r="CH171" s="174"/>
      <c r="CI171" s="174"/>
    </row>
    <row r="172" spans="41:87">
      <c r="AO172" s="174"/>
      <c r="AP172" s="174"/>
      <c r="AQ172" s="174"/>
      <c r="AR172" s="174"/>
      <c r="AS172" s="174"/>
      <c r="AT172" s="174"/>
      <c r="AU172" s="174"/>
      <c r="AV172" s="174"/>
      <c r="AW172" s="174"/>
      <c r="AX172" s="174"/>
      <c r="AY172" s="174"/>
      <c r="AZ172" s="174"/>
      <c r="BA172" s="174"/>
      <c r="BB172" s="174"/>
      <c r="BC172" s="174"/>
      <c r="BD172" s="174"/>
      <c r="BE172" s="174"/>
      <c r="BF172" s="174"/>
      <c r="BG172" s="174"/>
      <c r="BH172" s="174"/>
      <c r="BI172" s="174"/>
      <c r="BJ172" s="174"/>
      <c r="BK172" s="174"/>
      <c r="BL172" s="174"/>
      <c r="BM172" s="174"/>
      <c r="BN172" s="174"/>
      <c r="BO172" s="174"/>
      <c r="BP172" s="174"/>
      <c r="BQ172" s="174"/>
      <c r="BR172" s="174"/>
      <c r="BS172" s="174"/>
      <c r="BT172" s="174"/>
      <c r="BU172" s="174"/>
      <c r="BV172" s="174"/>
      <c r="BW172" s="174"/>
      <c r="BX172" s="174"/>
      <c r="BY172" s="174"/>
      <c r="BZ172" s="174"/>
      <c r="CA172" s="174"/>
      <c r="CB172" s="174"/>
      <c r="CC172" s="174"/>
      <c r="CD172" s="174"/>
      <c r="CE172" s="174"/>
      <c r="CF172" s="174"/>
      <c r="CG172" s="174"/>
      <c r="CH172" s="174"/>
      <c r="CI172" s="174"/>
    </row>
    <row r="173" spans="41:87">
      <c r="AO173" s="174"/>
      <c r="AP173" s="174"/>
      <c r="AQ173" s="174"/>
      <c r="AR173" s="174"/>
      <c r="AS173" s="174"/>
      <c r="AT173" s="174"/>
      <c r="AU173" s="174"/>
      <c r="AV173" s="174"/>
      <c r="AW173" s="174"/>
      <c r="AX173" s="174"/>
      <c r="AY173" s="174"/>
      <c r="AZ173" s="174"/>
      <c r="BA173" s="174"/>
      <c r="BB173" s="174"/>
      <c r="BC173" s="174"/>
      <c r="BD173" s="174"/>
      <c r="BE173" s="174"/>
      <c r="BF173" s="174"/>
      <c r="BG173" s="174"/>
      <c r="BH173" s="174"/>
      <c r="BI173" s="174"/>
      <c r="BJ173" s="174"/>
      <c r="BK173" s="174"/>
      <c r="BL173" s="174"/>
      <c r="BM173" s="174"/>
      <c r="BN173" s="174"/>
      <c r="BO173" s="174"/>
      <c r="BP173" s="174"/>
      <c r="BQ173" s="174"/>
      <c r="BR173" s="174"/>
      <c r="BS173" s="174"/>
      <c r="BT173" s="174"/>
      <c r="BU173" s="174"/>
      <c r="BV173" s="174"/>
      <c r="BW173" s="174"/>
      <c r="BX173" s="174"/>
      <c r="BY173" s="174"/>
      <c r="BZ173" s="174"/>
      <c r="CA173" s="174"/>
      <c r="CB173" s="174"/>
      <c r="CC173" s="174"/>
      <c r="CD173" s="174"/>
      <c r="CE173" s="174"/>
      <c r="CF173" s="174"/>
      <c r="CG173" s="174"/>
      <c r="CH173" s="174"/>
      <c r="CI173" s="174"/>
    </row>
    <row r="174" spans="41:87">
      <c r="AO174" s="174"/>
      <c r="AP174" s="174"/>
      <c r="AQ174" s="174"/>
      <c r="AR174" s="174"/>
      <c r="AS174" s="174"/>
      <c r="AT174" s="174"/>
      <c r="AU174" s="174"/>
      <c r="AV174" s="174"/>
      <c r="AW174" s="174"/>
      <c r="AX174" s="174"/>
      <c r="AY174" s="174"/>
      <c r="AZ174" s="174"/>
      <c r="BA174" s="174"/>
      <c r="BB174" s="174"/>
      <c r="BC174" s="174"/>
      <c r="BD174" s="174"/>
      <c r="BE174" s="174"/>
      <c r="BF174" s="174"/>
      <c r="BG174" s="174"/>
      <c r="BH174" s="174"/>
      <c r="BI174" s="174"/>
      <c r="BJ174" s="174"/>
      <c r="BK174" s="174"/>
      <c r="BL174" s="174"/>
      <c r="BM174" s="174"/>
      <c r="BN174" s="174"/>
      <c r="BO174" s="174"/>
      <c r="BP174" s="174"/>
      <c r="BQ174" s="174"/>
      <c r="BR174" s="174"/>
      <c r="BS174" s="174"/>
      <c r="BT174" s="174"/>
      <c r="BU174" s="174"/>
      <c r="BV174" s="174"/>
      <c r="BW174" s="174"/>
      <c r="BX174" s="174"/>
      <c r="BY174" s="174"/>
      <c r="BZ174" s="174"/>
      <c r="CA174" s="174"/>
      <c r="CB174" s="174"/>
      <c r="CC174" s="174"/>
      <c r="CD174" s="174"/>
      <c r="CE174" s="174"/>
      <c r="CF174" s="174"/>
      <c r="CG174" s="174"/>
      <c r="CH174" s="174"/>
      <c r="CI174" s="174"/>
    </row>
    <row r="175" spans="41:87">
      <c r="AO175" s="174"/>
      <c r="AP175" s="174"/>
      <c r="AQ175" s="174"/>
      <c r="AR175" s="174"/>
      <c r="AS175" s="174"/>
      <c r="AT175" s="174"/>
      <c r="AU175" s="174"/>
      <c r="AV175" s="174"/>
      <c r="AW175" s="174"/>
      <c r="AX175" s="174"/>
      <c r="AY175" s="174"/>
      <c r="AZ175" s="174"/>
      <c r="BA175" s="174"/>
      <c r="BB175" s="174"/>
      <c r="BC175" s="174"/>
      <c r="BD175" s="174"/>
      <c r="BE175" s="174"/>
      <c r="BF175" s="174"/>
      <c r="BG175" s="174"/>
      <c r="BH175" s="174"/>
      <c r="BI175" s="174"/>
      <c r="BJ175" s="174"/>
      <c r="BK175" s="174"/>
      <c r="BL175" s="174"/>
      <c r="BM175" s="174"/>
      <c r="BN175" s="174"/>
      <c r="BO175" s="174"/>
      <c r="BP175" s="174"/>
      <c r="BQ175" s="174"/>
      <c r="BR175" s="174"/>
      <c r="BS175" s="174"/>
      <c r="BT175" s="174"/>
      <c r="BU175" s="174"/>
      <c r="BV175" s="174"/>
      <c r="BW175" s="174"/>
      <c r="BX175" s="174"/>
      <c r="BY175" s="174"/>
      <c r="BZ175" s="174"/>
      <c r="CA175" s="174"/>
      <c r="CB175" s="174"/>
      <c r="CC175" s="174"/>
      <c r="CD175" s="174"/>
      <c r="CE175" s="174"/>
      <c r="CF175" s="174"/>
      <c r="CG175" s="174"/>
      <c r="CH175" s="174"/>
      <c r="CI175" s="174"/>
    </row>
    <row r="176" spans="41:87">
      <c r="AO176" s="174"/>
      <c r="AP176" s="174"/>
      <c r="AQ176" s="174"/>
      <c r="AR176" s="174"/>
      <c r="AS176" s="174"/>
      <c r="AT176" s="174"/>
      <c r="AU176" s="174"/>
      <c r="AV176" s="174"/>
      <c r="AW176" s="174"/>
      <c r="AX176" s="174"/>
      <c r="AY176" s="174"/>
      <c r="AZ176" s="174"/>
      <c r="BA176" s="174"/>
      <c r="BB176" s="174"/>
      <c r="BC176" s="174"/>
      <c r="BD176" s="174"/>
      <c r="BE176" s="174"/>
      <c r="BF176" s="174"/>
      <c r="BG176" s="174"/>
      <c r="BH176" s="174"/>
      <c r="BI176" s="174"/>
      <c r="BJ176" s="174"/>
      <c r="BK176" s="174"/>
      <c r="BL176" s="174"/>
      <c r="BM176" s="174"/>
      <c r="BN176" s="174"/>
      <c r="BO176" s="174"/>
      <c r="BP176" s="174"/>
      <c r="BQ176" s="174"/>
      <c r="BR176" s="174"/>
      <c r="BS176" s="174"/>
      <c r="BT176" s="174"/>
      <c r="BU176" s="174"/>
      <c r="BV176" s="174"/>
      <c r="BW176" s="174"/>
      <c r="BX176" s="174"/>
      <c r="BY176" s="174"/>
      <c r="BZ176" s="174"/>
      <c r="CA176" s="174"/>
      <c r="CB176" s="174"/>
      <c r="CC176" s="174"/>
      <c r="CD176" s="174"/>
      <c r="CE176" s="174"/>
      <c r="CF176" s="174"/>
      <c r="CG176" s="174"/>
      <c r="CH176" s="174"/>
      <c r="CI176" s="174"/>
    </row>
    <row r="177" spans="41:87">
      <c r="AO177" s="174"/>
      <c r="AP177" s="174"/>
      <c r="AQ177" s="174"/>
      <c r="AR177" s="174"/>
      <c r="AS177" s="174"/>
      <c r="AT177" s="174"/>
      <c r="AU177" s="174"/>
      <c r="AV177" s="174"/>
      <c r="AW177" s="174"/>
      <c r="AX177" s="174"/>
      <c r="AY177" s="174"/>
      <c r="AZ177" s="174"/>
      <c r="BA177" s="174"/>
      <c r="BB177" s="174"/>
      <c r="BC177" s="174"/>
      <c r="BD177" s="174"/>
      <c r="BE177" s="174"/>
      <c r="BF177" s="174"/>
      <c r="BG177" s="174"/>
      <c r="BH177" s="174"/>
      <c r="BI177" s="174"/>
      <c r="BJ177" s="174"/>
      <c r="BK177" s="174"/>
      <c r="BL177" s="174"/>
      <c r="BM177" s="174"/>
      <c r="BN177" s="174"/>
      <c r="BO177" s="174"/>
      <c r="BP177" s="174"/>
      <c r="BQ177" s="174"/>
      <c r="BR177" s="174"/>
      <c r="BS177" s="174"/>
      <c r="BT177" s="174"/>
      <c r="BU177" s="174"/>
      <c r="BV177" s="174"/>
      <c r="BW177" s="174"/>
      <c r="BX177" s="174"/>
      <c r="BY177" s="174"/>
      <c r="BZ177" s="174"/>
      <c r="CA177" s="174"/>
      <c r="CB177" s="174"/>
      <c r="CC177" s="174"/>
      <c r="CD177" s="174"/>
      <c r="CE177" s="174"/>
      <c r="CF177" s="174"/>
      <c r="CG177" s="174"/>
      <c r="CH177" s="174"/>
      <c r="CI177" s="174"/>
    </row>
    <row r="178" spans="41:87">
      <c r="AO178" s="174"/>
      <c r="AP178" s="174"/>
      <c r="AQ178" s="174"/>
      <c r="AR178" s="174"/>
      <c r="AS178" s="174"/>
      <c r="AT178" s="174"/>
      <c r="AU178" s="174"/>
      <c r="AV178" s="174"/>
      <c r="AW178" s="174"/>
      <c r="AX178" s="174"/>
      <c r="AY178" s="174"/>
      <c r="AZ178" s="174"/>
      <c r="BA178" s="174"/>
      <c r="BB178" s="174"/>
      <c r="BC178" s="174"/>
      <c r="BD178" s="174"/>
      <c r="BE178" s="174"/>
      <c r="BF178" s="174"/>
      <c r="BG178" s="174"/>
      <c r="BH178" s="174"/>
      <c r="BI178" s="174"/>
      <c r="BJ178" s="174"/>
      <c r="BK178" s="174"/>
      <c r="BL178" s="174"/>
      <c r="BM178" s="174"/>
      <c r="BN178" s="174"/>
      <c r="BO178" s="174"/>
      <c r="BP178" s="174"/>
      <c r="BQ178" s="174"/>
      <c r="BR178" s="174"/>
      <c r="BS178" s="174"/>
      <c r="BT178" s="174"/>
      <c r="BU178" s="174"/>
      <c r="BV178" s="174"/>
      <c r="BW178" s="174"/>
      <c r="BX178" s="174"/>
      <c r="BY178" s="174"/>
      <c r="BZ178" s="174"/>
      <c r="CA178" s="174"/>
      <c r="CB178" s="174"/>
      <c r="CC178" s="174"/>
      <c r="CD178" s="174"/>
      <c r="CE178" s="174"/>
      <c r="CF178" s="174"/>
      <c r="CG178" s="174"/>
      <c r="CH178" s="174"/>
      <c r="CI178" s="174"/>
    </row>
    <row r="179" spans="41:87">
      <c r="AO179" s="174"/>
      <c r="AP179" s="174"/>
      <c r="AQ179" s="174"/>
      <c r="AR179" s="174"/>
      <c r="AS179" s="174"/>
      <c r="AT179" s="174"/>
      <c r="AU179" s="174"/>
      <c r="AV179" s="174"/>
      <c r="AW179" s="174"/>
      <c r="AX179" s="174"/>
      <c r="AY179" s="174"/>
      <c r="AZ179" s="174"/>
      <c r="BA179" s="174"/>
      <c r="BB179" s="174"/>
      <c r="BC179" s="174"/>
      <c r="BD179" s="174"/>
      <c r="BE179" s="174"/>
      <c r="BF179" s="174"/>
      <c r="BG179" s="174"/>
      <c r="BH179" s="174"/>
      <c r="BI179" s="174"/>
      <c r="BJ179" s="174"/>
      <c r="BK179" s="174"/>
      <c r="BL179" s="174"/>
      <c r="BM179" s="174"/>
      <c r="BN179" s="174"/>
      <c r="BO179" s="174"/>
      <c r="BP179" s="174"/>
      <c r="BQ179" s="174"/>
      <c r="BR179" s="174"/>
      <c r="BS179" s="174"/>
      <c r="BT179" s="174"/>
      <c r="BU179" s="174"/>
      <c r="BV179" s="174"/>
      <c r="BW179" s="174"/>
      <c r="BX179" s="174"/>
      <c r="BY179" s="174"/>
      <c r="BZ179" s="174"/>
      <c r="CA179" s="174"/>
      <c r="CB179" s="174"/>
      <c r="CC179" s="174"/>
      <c r="CD179" s="174"/>
      <c r="CE179" s="174"/>
      <c r="CF179" s="174"/>
      <c r="CG179" s="174"/>
      <c r="CH179" s="174"/>
      <c r="CI179" s="174"/>
    </row>
    <row r="180" spans="41:87">
      <c r="AO180" s="174"/>
      <c r="AP180" s="174"/>
      <c r="AQ180" s="174"/>
      <c r="AR180" s="174"/>
      <c r="AS180" s="174"/>
      <c r="AT180" s="174"/>
      <c r="AU180" s="174"/>
      <c r="AV180" s="174"/>
      <c r="AW180" s="174"/>
      <c r="AX180" s="174"/>
      <c r="AY180" s="174"/>
      <c r="AZ180" s="174"/>
      <c r="BA180" s="174"/>
      <c r="BB180" s="174"/>
      <c r="BC180" s="174"/>
      <c r="BD180" s="174"/>
      <c r="BE180" s="174"/>
      <c r="BF180" s="174"/>
      <c r="BG180" s="174"/>
      <c r="BH180" s="174"/>
      <c r="BI180" s="174"/>
      <c r="BJ180" s="174"/>
      <c r="BK180" s="174"/>
      <c r="BL180" s="174"/>
      <c r="BM180" s="174"/>
      <c r="BN180" s="174"/>
      <c r="BO180" s="174"/>
      <c r="BP180" s="174"/>
      <c r="BQ180" s="174"/>
      <c r="BR180" s="174"/>
      <c r="BS180" s="174"/>
      <c r="BT180" s="174"/>
      <c r="BU180" s="174"/>
      <c r="BV180" s="174"/>
      <c r="BW180" s="174"/>
      <c r="BX180" s="174"/>
      <c r="BY180" s="174"/>
      <c r="BZ180" s="174"/>
      <c r="CA180" s="174"/>
      <c r="CB180" s="174"/>
      <c r="CC180" s="174"/>
      <c r="CD180" s="174"/>
      <c r="CE180" s="174"/>
      <c r="CF180" s="174"/>
      <c r="CG180" s="174"/>
      <c r="CH180" s="174"/>
      <c r="CI180" s="174"/>
    </row>
    <row r="181" spans="41:87">
      <c r="AO181" s="174"/>
      <c r="AP181" s="174"/>
      <c r="AQ181" s="174"/>
      <c r="AR181" s="174"/>
      <c r="AS181" s="174"/>
      <c r="AT181" s="174"/>
      <c r="AU181" s="174"/>
      <c r="AV181" s="174"/>
      <c r="AW181" s="174"/>
      <c r="AX181" s="174"/>
      <c r="AY181" s="174"/>
      <c r="AZ181" s="174"/>
      <c r="BA181" s="174"/>
      <c r="BB181" s="174"/>
      <c r="BC181" s="174"/>
      <c r="BD181" s="174"/>
      <c r="BE181" s="174"/>
      <c r="BF181" s="174"/>
      <c r="BG181" s="174"/>
      <c r="BH181" s="174"/>
      <c r="BI181" s="174"/>
      <c r="BJ181" s="174"/>
      <c r="BK181" s="174"/>
      <c r="BL181" s="174"/>
      <c r="BM181" s="174"/>
      <c r="BN181" s="174"/>
      <c r="BO181" s="174"/>
      <c r="BP181" s="174"/>
      <c r="BQ181" s="174"/>
      <c r="BR181" s="174"/>
      <c r="BS181" s="174"/>
      <c r="BT181" s="174"/>
      <c r="BU181" s="174"/>
      <c r="BV181" s="174"/>
      <c r="BW181" s="174"/>
      <c r="BX181" s="174"/>
      <c r="BY181" s="174"/>
      <c r="BZ181" s="174"/>
      <c r="CA181" s="174"/>
      <c r="CB181" s="174"/>
      <c r="CC181" s="174"/>
      <c r="CD181" s="174"/>
      <c r="CE181" s="174"/>
      <c r="CF181" s="174"/>
      <c r="CG181" s="174"/>
      <c r="CH181" s="174"/>
      <c r="CI181" s="174"/>
    </row>
    <row r="182" spans="41:87">
      <c r="AO182" s="174"/>
      <c r="AP182" s="174"/>
      <c r="AQ182" s="174"/>
      <c r="AR182" s="174"/>
      <c r="AS182" s="174"/>
      <c r="AT182" s="174"/>
      <c r="AU182" s="174"/>
      <c r="AV182" s="174"/>
      <c r="AW182" s="174"/>
      <c r="AX182" s="174"/>
      <c r="AY182" s="174"/>
      <c r="AZ182" s="174"/>
      <c r="BA182" s="174"/>
      <c r="BB182" s="174"/>
      <c r="BC182" s="174"/>
      <c r="BD182" s="174"/>
      <c r="BE182" s="174"/>
      <c r="BF182" s="174"/>
      <c r="BG182" s="174"/>
      <c r="BH182" s="174"/>
      <c r="BI182" s="174"/>
      <c r="BJ182" s="174"/>
      <c r="BK182" s="174"/>
      <c r="BL182" s="174"/>
      <c r="BM182" s="174"/>
      <c r="BN182" s="174"/>
      <c r="BO182" s="174"/>
      <c r="BP182" s="174"/>
      <c r="BQ182" s="174"/>
      <c r="BR182" s="174"/>
      <c r="BS182" s="174"/>
      <c r="BT182" s="174"/>
      <c r="BU182" s="174"/>
      <c r="BV182" s="174"/>
      <c r="BW182" s="174"/>
      <c r="BX182" s="174"/>
      <c r="BY182" s="174"/>
      <c r="BZ182" s="174"/>
      <c r="CA182" s="174"/>
      <c r="CB182" s="174"/>
      <c r="CC182" s="174"/>
      <c r="CD182" s="174"/>
      <c r="CE182" s="174"/>
      <c r="CF182" s="174"/>
      <c r="CG182" s="174"/>
      <c r="CH182" s="174"/>
      <c r="CI182" s="174"/>
    </row>
    <row r="183" spans="41:87">
      <c r="AO183" s="174"/>
      <c r="AP183" s="174"/>
      <c r="AQ183" s="174"/>
      <c r="AR183" s="174"/>
      <c r="AS183" s="174"/>
      <c r="AT183" s="174"/>
      <c r="AU183" s="174"/>
      <c r="AV183" s="174"/>
      <c r="AW183" s="174"/>
      <c r="AX183" s="174"/>
      <c r="AY183" s="174"/>
      <c r="AZ183" s="174"/>
      <c r="BA183" s="174"/>
      <c r="BB183" s="174"/>
      <c r="BC183" s="174"/>
      <c r="BD183" s="174"/>
      <c r="BE183" s="174"/>
      <c r="BF183" s="174"/>
      <c r="BG183" s="174"/>
      <c r="BH183" s="174"/>
      <c r="BI183" s="174"/>
      <c r="BJ183" s="174"/>
      <c r="BK183" s="174"/>
      <c r="BL183" s="174"/>
      <c r="BM183" s="174"/>
      <c r="BN183" s="174"/>
      <c r="BO183" s="174"/>
      <c r="BP183" s="174"/>
      <c r="BQ183" s="174"/>
      <c r="BR183" s="174"/>
      <c r="BS183" s="174"/>
      <c r="BT183" s="174"/>
      <c r="BU183" s="174"/>
      <c r="BV183" s="174"/>
      <c r="BW183" s="174"/>
      <c r="BX183" s="174"/>
      <c r="BY183" s="174"/>
      <c r="BZ183" s="174"/>
      <c r="CA183" s="174"/>
      <c r="CB183" s="174"/>
      <c r="CC183" s="174"/>
      <c r="CD183" s="174"/>
      <c r="CE183" s="174"/>
      <c r="CF183" s="174"/>
      <c r="CG183" s="174"/>
      <c r="CH183" s="174"/>
      <c r="CI183" s="174"/>
    </row>
    <row r="184" spans="41:87">
      <c r="AO184" s="174"/>
      <c r="AP184" s="174"/>
      <c r="AQ184" s="174"/>
      <c r="AR184" s="174"/>
      <c r="AS184" s="174"/>
      <c r="AT184" s="174"/>
      <c r="AU184" s="174"/>
      <c r="AV184" s="174"/>
      <c r="AW184" s="174"/>
      <c r="AX184" s="174"/>
      <c r="AY184" s="174"/>
      <c r="AZ184" s="174"/>
      <c r="BA184" s="174"/>
      <c r="BB184" s="174"/>
      <c r="BC184" s="174"/>
      <c r="BD184" s="174"/>
      <c r="BE184" s="174"/>
      <c r="BF184" s="174"/>
      <c r="BG184" s="174"/>
      <c r="BH184" s="174"/>
      <c r="BI184" s="174"/>
      <c r="BJ184" s="174"/>
      <c r="BK184" s="174"/>
      <c r="BL184" s="174"/>
      <c r="BM184" s="174"/>
      <c r="BN184" s="174"/>
      <c r="BO184" s="174"/>
      <c r="BP184" s="174"/>
      <c r="BQ184" s="174"/>
      <c r="BR184" s="174"/>
      <c r="BS184" s="174"/>
      <c r="BT184" s="174"/>
      <c r="BU184" s="174"/>
      <c r="BV184" s="174"/>
      <c r="BW184" s="174"/>
      <c r="BX184" s="174"/>
      <c r="BY184" s="174"/>
      <c r="BZ184" s="174"/>
      <c r="CA184" s="174"/>
      <c r="CB184" s="174"/>
      <c r="CC184" s="174"/>
      <c r="CD184" s="174"/>
      <c r="CE184" s="174"/>
      <c r="CF184" s="174"/>
      <c r="CG184" s="174"/>
      <c r="CH184" s="174"/>
      <c r="CI184" s="174"/>
    </row>
    <row r="185" spans="41:87">
      <c r="AO185" s="174"/>
      <c r="AP185" s="174"/>
      <c r="AQ185" s="174"/>
      <c r="AR185" s="174"/>
      <c r="AS185" s="174"/>
      <c r="AT185" s="174"/>
      <c r="AU185" s="174"/>
      <c r="AV185" s="174"/>
      <c r="AW185" s="174"/>
      <c r="AX185" s="174"/>
      <c r="AY185" s="174"/>
      <c r="AZ185" s="174"/>
      <c r="BA185" s="174"/>
      <c r="BB185" s="174"/>
      <c r="BC185" s="174"/>
      <c r="BD185" s="174"/>
      <c r="BE185" s="174"/>
      <c r="BF185" s="174"/>
      <c r="BG185" s="174"/>
      <c r="BH185" s="174"/>
      <c r="BI185" s="174"/>
      <c r="BJ185" s="174"/>
      <c r="BK185" s="174"/>
      <c r="BL185" s="174"/>
      <c r="BM185" s="174"/>
      <c r="BN185" s="174"/>
      <c r="BO185" s="174"/>
      <c r="BP185" s="174"/>
      <c r="BQ185" s="174"/>
      <c r="BR185" s="174"/>
      <c r="BS185" s="174"/>
      <c r="BT185" s="174"/>
      <c r="BU185" s="174"/>
      <c r="BV185" s="174"/>
      <c r="BW185" s="174"/>
      <c r="BX185" s="174"/>
      <c r="BY185" s="174"/>
      <c r="BZ185" s="174"/>
      <c r="CA185" s="174"/>
      <c r="CB185" s="174"/>
      <c r="CC185" s="174"/>
      <c r="CD185" s="174"/>
      <c r="CE185" s="174"/>
      <c r="CF185" s="174"/>
      <c r="CG185" s="174"/>
      <c r="CH185" s="174"/>
      <c r="CI185" s="174"/>
    </row>
    <row r="186" spans="41:87">
      <c r="AO186" s="174"/>
      <c r="AP186" s="174"/>
      <c r="AQ186" s="174"/>
      <c r="AR186" s="174"/>
      <c r="AS186" s="174"/>
      <c r="AT186" s="174"/>
      <c r="AU186" s="174"/>
      <c r="AV186" s="174"/>
      <c r="AW186" s="174"/>
      <c r="AX186" s="174"/>
      <c r="AY186" s="174"/>
      <c r="AZ186" s="174"/>
      <c r="BA186" s="174"/>
      <c r="BB186" s="174"/>
      <c r="BC186" s="174"/>
      <c r="BD186" s="174"/>
      <c r="BE186" s="174"/>
      <c r="BF186" s="174"/>
      <c r="BG186" s="174"/>
      <c r="BH186" s="174"/>
      <c r="BI186" s="174"/>
      <c r="BJ186" s="174"/>
      <c r="BK186" s="174"/>
      <c r="BL186" s="174"/>
      <c r="BM186" s="174"/>
      <c r="BN186" s="174"/>
      <c r="BO186" s="174"/>
      <c r="BP186" s="174"/>
      <c r="BQ186" s="174"/>
      <c r="BR186" s="174"/>
      <c r="BS186" s="174"/>
      <c r="BT186" s="174"/>
      <c r="BU186" s="174"/>
      <c r="BV186" s="174"/>
      <c r="BW186" s="174"/>
      <c r="BX186" s="174"/>
      <c r="BY186" s="174"/>
      <c r="BZ186" s="174"/>
      <c r="CA186" s="174"/>
      <c r="CB186" s="174"/>
      <c r="CC186" s="174"/>
      <c r="CD186" s="174"/>
      <c r="CE186" s="174"/>
      <c r="CF186" s="174"/>
      <c r="CG186" s="174"/>
      <c r="CH186" s="174"/>
      <c r="CI186" s="174"/>
    </row>
    <row r="187" spans="41:87">
      <c r="AO187" s="174"/>
      <c r="AP187" s="174"/>
      <c r="AQ187" s="174"/>
      <c r="AR187" s="174"/>
      <c r="AS187" s="174"/>
      <c r="AT187" s="174"/>
      <c r="AU187" s="174"/>
      <c r="AV187" s="174"/>
      <c r="AW187" s="174"/>
      <c r="AX187" s="174"/>
      <c r="AY187" s="174"/>
      <c r="AZ187" s="174"/>
      <c r="BA187" s="174"/>
      <c r="BB187" s="174"/>
      <c r="BC187" s="174"/>
      <c r="BD187" s="174"/>
      <c r="BE187" s="174"/>
      <c r="BF187" s="174"/>
      <c r="BG187" s="174"/>
      <c r="BH187" s="174"/>
      <c r="BI187" s="174"/>
      <c r="BJ187" s="174"/>
      <c r="BK187" s="174"/>
      <c r="BL187" s="174"/>
      <c r="BM187" s="174"/>
      <c r="BN187" s="174"/>
      <c r="BO187" s="174"/>
      <c r="BP187" s="174"/>
      <c r="BQ187" s="174"/>
      <c r="BR187" s="174"/>
      <c r="BS187" s="174"/>
      <c r="BT187" s="174"/>
      <c r="BU187" s="174"/>
      <c r="BV187" s="174"/>
      <c r="BW187" s="174"/>
      <c r="BX187" s="174"/>
      <c r="BY187" s="174"/>
      <c r="BZ187" s="174"/>
      <c r="CA187" s="174"/>
      <c r="CB187" s="174"/>
      <c r="CC187" s="174"/>
      <c r="CD187" s="174"/>
      <c r="CE187" s="174"/>
      <c r="CF187" s="174"/>
      <c r="CG187" s="174"/>
      <c r="CH187" s="174"/>
      <c r="CI187" s="174"/>
    </row>
    <row r="188" spans="41:87">
      <c r="AO188" s="174"/>
      <c r="AP188" s="174"/>
      <c r="AQ188" s="174"/>
      <c r="AR188" s="174"/>
      <c r="AS188" s="174"/>
      <c r="AT188" s="174"/>
      <c r="AU188" s="174"/>
      <c r="AV188" s="174"/>
      <c r="AW188" s="174"/>
      <c r="AX188" s="174"/>
      <c r="AY188" s="174"/>
      <c r="AZ188" s="174"/>
      <c r="BA188" s="174"/>
      <c r="BB188" s="174"/>
      <c r="BC188" s="174"/>
      <c r="BD188" s="174"/>
      <c r="BE188" s="174"/>
      <c r="BF188" s="174"/>
      <c r="BG188" s="174"/>
      <c r="BH188" s="174"/>
      <c r="BI188" s="174"/>
      <c r="BJ188" s="174"/>
      <c r="BK188" s="174"/>
      <c r="BL188" s="174"/>
      <c r="BM188" s="174"/>
      <c r="BN188" s="174"/>
      <c r="BO188" s="174"/>
      <c r="BP188" s="174"/>
      <c r="BQ188" s="174"/>
      <c r="BR188" s="174"/>
      <c r="BS188" s="174"/>
      <c r="BT188" s="174"/>
      <c r="BU188" s="174"/>
      <c r="BV188" s="174"/>
      <c r="BW188" s="174"/>
      <c r="BX188" s="174"/>
      <c r="BY188" s="174"/>
      <c r="BZ188" s="174"/>
      <c r="CA188" s="174"/>
      <c r="CB188" s="174"/>
      <c r="CC188" s="174"/>
      <c r="CD188" s="174"/>
      <c r="CE188" s="174"/>
      <c r="CF188" s="174"/>
      <c r="CG188" s="174"/>
      <c r="CH188" s="174"/>
      <c r="CI188" s="174"/>
    </row>
    <row r="189" spans="41:87">
      <c r="AO189" s="174"/>
      <c r="AP189" s="174"/>
      <c r="AQ189" s="174"/>
      <c r="AR189" s="174"/>
      <c r="AS189" s="174"/>
      <c r="AT189" s="174"/>
      <c r="AU189" s="174"/>
      <c r="AV189" s="174"/>
      <c r="AW189" s="174"/>
      <c r="AX189" s="174"/>
      <c r="AY189" s="174"/>
      <c r="AZ189" s="174"/>
      <c r="BA189" s="174"/>
      <c r="BB189" s="174"/>
      <c r="BC189" s="174"/>
      <c r="BD189" s="174"/>
      <c r="BE189" s="174"/>
      <c r="BF189" s="174"/>
      <c r="BG189" s="174"/>
      <c r="BH189" s="174"/>
      <c r="BI189" s="174"/>
      <c r="BJ189" s="174"/>
      <c r="BK189" s="174"/>
      <c r="BL189" s="174"/>
      <c r="BM189" s="174"/>
      <c r="BN189" s="174"/>
      <c r="BO189" s="174"/>
      <c r="BP189" s="174"/>
      <c r="BQ189" s="174"/>
      <c r="BR189" s="174"/>
      <c r="BS189" s="174"/>
      <c r="BT189" s="174"/>
      <c r="BU189" s="174"/>
      <c r="BV189" s="174"/>
      <c r="BW189" s="174"/>
      <c r="BX189" s="174"/>
      <c r="BY189" s="174"/>
      <c r="BZ189" s="174"/>
      <c r="CA189" s="174"/>
      <c r="CB189" s="174"/>
      <c r="CC189" s="174"/>
      <c r="CD189" s="174"/>
      <c r="CE189" s="174"/>
      <c r="CF189" s="174"/>
      <c r="CG189" s="174"/>
      <c r="CH189" s="174"/>
      <c r="CI189" s="174"/>
    </row>
    <row r="190" spans="41:87">
      <c r="AO190" s="174"/>
      <c r="AP190" s="174"/>
      <c r="AQ190" s="174"/>
      <c r="AR190" s="174"/>
      <c r="AS190" s="174"/>
      <c r="AT190" s="174"/>
      <c r="AU190" s="174"/>
      <c r="AV190" s="174"/>
      <c r="AW190" s="174"/>
      <c r="AX190" s="174"/>
      <c r="AY190" s="174"/>
      <c r="AZ190" s="174"/>
      <c r="BA190" s="174"/>
      <c r="BB190" s="174"/>
      <c r="BC190" s="174"/>
      <c r="BD190" s="174"/>
      <c r="BE190" s="174"/>
      <c r="BF190" s="174"/>
      <c r="BG190" s="174"/>
      <c r="BH190" s="174"/>
      <c r="BI190" s="174"/>
      <c r="BJ190" s="174"/>
      <c r="BK190" s="174"/>
      <c r="BL190" s="174"/>
      <c r="BM190" s="174"/>
      <c r="BN190" s="174"/>
      <c r="BO190" s="174"/>
      <c r="BP190" s="174"/>
      <c r="BQ190" s="174"/>
      <c r="BR190" s="174"/>
      <c r="BS190" s="174"/>
      <c r="BT190" s="174"/>
      <c r="BU190" s="174"/>
      <c r="BV190" s="174"/>
      <c r="BW190" s="174"/>
      <c r="BX190" s="174"/>
      <c r="BY190" s="174"/>
      <c r="BZ190" s="174"/>
      <c r="CA190" s="174"/>
      <c r="CB190" s="174"/>
      <c r="CC190" s="174"/>
      <c r="CD190" s="174"/>
      <c r="CE190" s="174"/>
      <c r="CF190" s="174"/>
      <c r="CG190" s="174"/>
      <c r="CH190" s="174"/>
      <c r="CI190" s="174"/>
    </row>
    <row r="191" spans="41:87">
      <c r="AO191" s="174"/>
      <c r="AP191" s="174"/>
      <c r="AQ191" s="174"/>
      <c r="AR191" s="174"/>
      <c r="AS191" s="174"/>
      <c r="AT191" s="174"/>
      <c r="AU191" s="174"/>
      <c r="AV191" s="174"/>
      <c r="AW191" s="174"/>
      <c r="AX191" s="174"/>
      <c r="AY191" s="174"/>
      <c r="AZ191" s="174"/>
      <c r="BA191" s="174"/>
      <c r="BB191" s="174"/>
      <c r="BC191" s="174"/>
      <c r="BD191" s="174"/>
      <c r="BE191" s="174"/>
      <c r="BF191" s="174"/>
      <c r="BG191" s="174"/>
      <c r="BH191" s="174"/>
      <c r="BI191" s="174"/>
      <c r="BJ191" s="174"/>
      <c r="BK191" s="174"/>
      <c r="BL191" s="174"/>
      <c r="BM191" s="174"/>
      <c r="BN191" s="174"/>
      <c r="BO191" s="174"/>
      <c r="BP191" s="174"/>
      <c r="BQ191" s="174"/>
      <c r="BR191" s="174"/>
      <c r="BS191" s="174"/>
      <c r="BT191" s="174"/>
      <c r="BU191" s="174"/>
      <c r="BV191" s="174"/>
      <c r="BW191" s="174"/>
      <c r="BX191" s="174"/>
      <c r="BY191" s="174"/>
      <c r="BZ191" s="174"/>
      <c r="CA191" s="174"/>
      <c r="CB191" s="174"/>
      <c r="CC191" s="174"/>
      <c r="CD191" s="174"/>
      <c r="CE191" s="174"/>
      <c r="CF191" s="174"/>
      <c r="CG191" s="174"/>
      <c r="CH191" s="174"/>
      <c r="CI191" s="174"/>
    </row>
    <row r="192" spans="41:87">
      <c r="AO192" s="174"/>
      <c r="AP192" s="174"/>
      <c r="AQ192" s="174"/>
      <c r="AR192" s="174"/>
      <c r="AS192" s="174"/>
      <c r="AT192" s="174"/>
      <c r="AU192" s="174"/>
      <c r="AV192" s="174"/>
      <c r="AW192" s="174"/>
      <c r="AX192" s="174"/>
      <c r="AY192" s="174"/>
      <c r="AZ192" s="174"/>
      <c r="BA192" s="174"/>
      <c r="BB192" s="174"/>
      <c r="BC192" s="174"/>
      <c r="BD192" s="174"/>
      <c r="BE192" s="174"/>
      <c r="BF192" s="174"/>
      <c r="BG192" s="174"/>
      <c r="BH192" s="174"/>
      <c r="BI192" s="174"/>
      <c r="BJ192" s="174"/>
      <c r="BK192" s="174"/>
      <c r="BL192" s="174"/>
      <c r="BM192" s="174"/>
      <c r="BN192" s="174"/>
      <c r="BO192" s="174"/>
      <c r="BP192" s="174"/>
      <c r="BQ192" s="174"/>
      <c r="BR192" s="174"/>
      <c r="BS192" s="174"/>
      <c r="BT192" s="174"/>
      <c r="BU192" s="174"/>
      <c r="BV192" s="174"/>
      <c r="BW192" s="174"/>
      <c r="BX192" s="174"/>
      <c r="BY192" s="174"/>
      <c r="BZ192" s="174"/>
      <c r="CA192" s="174"/>
      <c r="CB192" s="174"/>
      <c r="CC192" s="174"/>
      <c r="CD192" s="174"/>
      <c r="CE192" s="174"/>
      <c r="CF192" s="174"/>
      <c r="CG192" s="174"/>
      <c r="CH192" s="174"/>
      <c r="CI192" s="174"/>
    </row>
    <row r="193" spans="41:87">
      <c r="AO193" s="174"/>
      <c r="AP193" s="174"/>
      <c r="AQ193" s="174"/>
      <c r="AR193" s="174"/>
      <c r="AS193" s="174"/>
      <c r="AT193" s="174"/>
      <c r="AU193" s="174"/>
      <c r="AV193" s="174"/>
      <c r="AW193" s="174"/>
      <c r="AX193" s="174"/>
      <c r="AY193" s="174"/>
      <c r="AZ193" s="174"/>
      <c r="BA193" s="174"/>
      <c r="BB193" s="174"/>
      <c r="BC193" s="174"/>
      <c r="BD193" s="174"/>
      <c r="BE193" s="174"/>
      <c r="BF193" s="174"/>
      <c r="BG193" s="174"/>
      <c r="BH193" s="174"/>
      <c r="BI193" s="174"/>
      <c r="BJ193" s="174"/>
      <c r="BK193" s="174"/>
      <c r="BL193" s="174"/>
      <c r="BM193" s="174"/>
      <c r="BN193" s="174"/>
      <c r="BO193" s="174"/>
      <c r="BP193" s="174"/>
      <c r="BQ193" s="174"/>
      <c r="BR193" s="174"/>
      <c r="BS193" s="174"/>
      <c r="BT193" s="174"/>
      <c r="BU193" s="174"/>
      <c r="BV193" s="174"/>
      <c r="BW193" s="174"/>
      <c r="BX193" s="174"/>
      <c r="BY193" s="174"/>
      <c r="BZ193" s="174"/>
      <c r="CA193" s="174"/>
      <c r="CB193" s="174"/>
      <c r="CC193" s="174"/>
      <c r="CD193" s="174"/>
      <c r="CE193" s="174"/>
      <c r="CF193" s="174"/>
      <c r="CG193" s="174"/>
      <c r="CH193" s="174"/>
      <c r="CI193" s="174"/>
    </row>
    <row r="194" spans="41:87">
      <c r="AO194" s="174"/>
      <c r="AP194" s="174"/>
      <c r="AQ194" s="174"/>
      <c r="AR194" s="174"/>
      <c r="AS194" s="174"/>
      <c r="AT194" s="174"/>
      <c r="AU194" s="174"/>
      <c r="AV194" s="174"/>
      <c r="AW194" s="174"/>
      <c r="AX194" s="174"/>
      <c r="AY194" s="174"/>
      <c r="AZ194" s="174"/>
      <c r="BA194" s="174"/>
      <c r="BB194" s="174"/>
      <c r="BC194" s="174"/>
      <c r="BD194" s="174"/>
      <c r="BE194" s="174"/>
      <c r="BF194" s="174"/>
      <c r="BG194" s="174"/>
      <c r="BH194" s="174"/>
      <c r="BI194" s="174"/>
      <c r="BJ194" s="174"/>
      <c r="BK194" s="174"/>
      <c r="BL194" s="174"/>
      <c r="BM194" s="174"/>
      <c r="BN194" s="174"/>
      <c r="BO194" s="174"/>
      <c r="BP194" s="174"/>
      <c r="BQ194" s="174"/>
      <c r="BR194" s="174"/>
      <c r="BS194" s="174"/>
      <c r="BT194" s="174"/>
      <c r="BU194" s="174"/>
      <c r="BV194" s="174"/>
      <c r="BW194" s="174"/>
      <c r="BX194" s="174"/>
      <c r="BY194" s="174"/>
      <c r="BZ194" s="174"/>
      <c r="CA194" s="174"/>
      <c r="CB194" s="174"/>
      <c r="CC194" s="174"/>
      <c r="CD194" s="174"/>
      <c r="CE194" s="174"/>
      <c r="CF194" s="174"/>
      <c r="CG194" s="174"/>
      <c r="CH194" s="174"/>
      <c r="CI194" s="174"/>
    </row>
    <row r="195" spans="41:87">
      <c r="AO195" s="174"/>
      <c r="AP195" s="174"/>
      <c r="AQ195" s="174"/>
      <c r="AR195" s="174"/>
      <c r="AS195" s="174"/>
      <c r="AT195" s="174"/>
      <c r="AU195" s="174"/>
      <c r="AV195" s="174"/>
      <c r="AW195" s="174"/>
      <c r="AX195" s="174"/>
      <c r="AY195" s="174"/>
      <c r="AZ195" s="174"/>
      <c r="BA195" s="174"/>
      <c r="BB195" s="174"/>
      <c r="BC195" s="174"/>
      <c r="BD195" s="174"/>
      <c r="BE195" s="174"/>
      <c r="BF195" s="174"/>
      <c r="BG195" s="174"/>
      <c r="BH195" s="174"/>
      <c r="BI195" s="174"/>
      <c r="BJ195" s="174"/>
      <c r="BK195" s="174"/>
      <c r="BL195" s="174"/>
      <c r="BM195" s="174"/>
      <c r="BN195" s="174"/>
      <c r="BO195" s="174"/>
      <c r="BP195" s="174"/>
      <c r="BQ195" s="174"/>
      <c r="BR195" s="174"/>
      <c r="BS195" s="174"/>
      <c r="BT195" s="174"/>
      <c r="BU195" s="174"/>
      <c r="BV195" s="174"/>
      <c r="BW195" s="174"/>
      <c r="BX195" s="174"/>
      <c r="BY195" s="174"/>
      <c r="BZ195" s="174"/>
      <c r="CA195" s="174"/>
      <c r="CB195" s="174"/>
      <c r="CC195" s="174"/>
      <c r="CD195" s="174"/>
      <c r="CE195" s="174"/>
      <c r="CF195" s="174"/>
      <c r="CG195" s="174"/>
      <c r="CH195" s="174"/>
      <c r="CI195" s="174"/>
    </row>
    <row r="196" spans="41:87">
      <c r="AO196" s="174"/>
      <c r="AP196" s="174"/>
      <c r="AQ196" s="174"/>
      <c r="AR196" s="174"/>
      <c r="AS196" s="174"/>
      <c r="AT196" s="174"/>
      <c r="AU196" s="174"/>
      <c r="AV196" s="174"/>
      <c r="AW196" s="174"/>
      <c r="AX196" s="174"/>
      <c r="AY196" s="174"/>
      <c r="AZ196" s="174"/>
      <c r="BA196" s="174"/>
      <c r="BB196" s="174"/>
      <c r="BC196" s="174"/>
      <c r="BD196" s="174"/>
      <c r="BE196" s="174"/>
      <c r="BF196" s="174"/>
      <c r="BG196" s="174"/>
      <c r="BH196" s="174"/>
      <c r="BI196" s="174"/>
      <c r="BJ196" s="174"/>
      <c r="BK196" s="174"/>
      <c r="BL196" s="174"/>
      <c r="BM196" s="174"/>
      <c r="BN196" s="174"/>
      <c r="BO196" s="174"/>
      <c r="BP196" s="174"/>
      <c r="BQ196" s="174"/>
      <c r="BR196" s="174"/>
      <c r="BS196" s="174"/>
      <c r="BT196" s="174"/>
      <c r="BU196" s="174"/>
      <c r="BV196" s="174"/>
      <c r="BW196" s="174"/>
      <c r="BX196" s="174"/>
      <c r="BY196" s="174"/>
      <c r="BZ196" s="174"/>
      <c r="CA196" s="174"/>
      <c r="CB196" s="174"/>
      <c r="CC196" s="174"/>
      <c r="CD196" s="174"/>
      <c r="CE196" s="174"/>
      <c r="CF196" s="174"/>
      <c r="CG196" s="174"/>
      <c r="CH196" s="174"/>
      <c r="CI196" s="174"/>
    </row>
    <row r="197" spans="41:87">
      <c r="AO197" s="174"/>
      <c r="AP197" s="174"/>
      <c r="AQ197" s="174"/>
      <c r="AR197" s="174"/>
      <c r="AS197" s="174"/>
      <c r="AT197" s="174"/>
      <c r="AU197" s="174"/>
      <c r="AV197" s="174"/>
      <c r="AW197" s="174"/>
      <c r="AX197" s="174"/>
      <c r="AY197" s="174"/>
      <c r="AZ197" s="174"/>
      <c r="BA197" s="174"/>
      <c r="BB197" s="174"/>
      <c r="BC197" s="174"/>
      <c r="BD197" s="174"/>
      <c r="BE197" s="174"/>
      <c r="BF197" s="174"/>
      <c r="BG197" s="174"/>
      <c r="BH197" s="174"/>
      <c r="BI197" s="174"/>
      <c r="BJ197" s="174"/>
      <c r="BK197" s="174"/>
      <c r="BL197" s="174"/>
      <c r="BM197" s="174"/>
      <c r="BN197" s="174"/>
      <c r="BO197" s="174"/>
      <c r="BP197" s="174"/>
      <c r="BQ197" s="174"/>
      <c r="BR197" s="174"/>
      <c r="BS197" s="174"/>
      <c r="BT197" s="174"/>
      <c r="BU197" s="174"/>
      <c r="BV197" s="174"/>
      <c r="BW197" s="174"/>
      <c r="BX197" s="174"/>
      <c r="BY197" s="174"/>
      <c r="BZ197" s="174"/>
      <c r="CA197" s="174"/>
      <c r="CB197" s="174"/>
      <c r="CC197" s="174"/>
      <c r="CD197" s="174"/>
      <c r="CE197" s="174"/>
      <c r="CF197" s="174"/>
      <c r="CG197" s="174"/>
      <c r="CH197" s="174"/>
      <c r="CI197" s="174"/>
    </row>
    <row r="198" spans="41:87">
      <c r="AO198" s="174"/>
      <c r="AP198" s="174"/>
      <c r="AQ198" s="174"/>
      <c r="AR198" s="174"/>
      <c r="AS198" s="174"/>
      <c r="AT198" s="174"/>
      <c r="AU198" s="174"/>
      <c r="AV198" s="174"/>
      <c r="AW198" s="174"/>
      <c r="AX198" s="174"/>
      <c r="AY198" s="174"/>
      <c r="AZ198" s="174"/>
      <c r="BA198" s="174"/>
      <c r="BB198" s="174"/>
      <c r="BC198" s="174"/>
      <c r="BD198" s="174"/>
      <c r="BE198" s="174"/>
      <c r="BF198" s="174"/>
      <c r="BG198" s="174"/>
      <c r="BH198" s="174"/>
      <c r="BI198" s="174"/>
      <c r="BJ198" s="174"/>
      <c r="BK198" s="174"/>
      <c r="BL198" s="174"/>
      <c r="BM198" s="174"/>
      <c r="BN198" s="174"/>
      <c r="BO198" s="174"/>
      <c r="BP198" s="174"/>
      <c r="BQ198" s="174"/>
      <c r="BR198" s="174"/>
      <c r="BS198" s="174"/>
      <c r="BT198" s="174"/>
      <c r="BU198" s="174"/>
      <c r="BV198" s="174"/>
      <c r="BW198" s="174"/>
      <c r="BX198" s="174"/>
      <c r="BY198" s="174"/>
      <c r="BZ198" s="174"/>
      <c r="CA198" s="174"/>
      <c r="CB198" s="174"/>
      <c r="CC198" s="174"/>
      <c r="CD198" s="174"/>
      <c r="CE198" s="174"/>
      <c r="CF198" s="174"/>
      <c r="CG198" s="174"/>
      <c r="CH198" s="174"/>
      <c r="CI198" s="174"/>
    </row>
    <row r="199" spans="41:87">
      <c r="AO199" s="174"/>
      <c r="AP199" s="174"/>
      <c r="AQ199" s="174"/>
      <c r="AR199" s="174"/>
      <c r="AS199" s="174"/>
      <c r="AT199" s="174"/>
      <c r="AU199" s="174"/>
      <c r="AV199" s="174"/>
      <c r="AW199" s="174"/>
      <c r="AX199" s="174"/>
      <c r="AY199" s="174"/>
      <c r="AZ199" s="174"/>
      <c r="BA199" s="174"/>
      <c r="BB199" s="174"/>
      <c r="BC199" s="174"/>
      <c r="BD199" s="174"/>
      <c r="BE199" s="174"/>
      <c r="BF199" s="174"/>
      <c r="BG199" s="174"/>
      <c r="BH199" s="174"/>
      <c r="BI199" s="174"/>
      <c r="BJ199" s="174"/>
      <c r="BK199" s="174"/>
      <c r="BL199" s="174"/>
      <c r="BM199" s="174"/>
      <c r="BN199" s="174"/>
      <c r="BO199" s="174"/>
      <c r="BP199" s="174"/>
      <c r="BQ199" s="174"/>
      <c r="BR199" s="174"/>
      <c r="BS199" s="174"/>
      <c r="BT199" s="174"/>
      <c r="BU199" s="174"/>
      <c r="BV199" s="174"/>
      <c r="BW199" s="174"/>
      <c r="BX199" s="174"/>
      <c r="BY199" s="174"/>
      <c r="BZ199" s="174"/>
      <c r="CA199" s="174"/>
      <c r="CB199" s="174"/>
      <c r="CC199" s="174"/>
      <c r="CD199" s="174"/>
      <c r="CE199" s="174"/>
      <c r="CF199" s="174"/>
      <c r="CG199" s="174"/>
      <c r="CH199" s="174"/>
      <c r="CI199" s="174"/>
    </row>
    <row r="200" spans="41:87">
      <c r="AO200" s="174"/>
      <c r="AP200" s="174"/>
      <c r="AQ200" s="174"/>
      <c r="AR200" s="174"/>
      <c r="AS200" s="174"/>
      <c r="AT200" s="174"/>
      <c r="AU200" s="174"/>
      <c r="AV200" s="174"/>
      <c r="AW200" s="174"/>
      <c r="AX200" s="174"/>
      <c r="AY200" s="174"/>
      <c r="AZ200" s="174"/>
      <c r="BA200" s="174"/>
      <c r="BB200" s="174"/>
      <c r="BC200" s="174"/>
      <c r="BD200" s="174"/>
      <c r="BE200" s="174"/>
      <c r="BF200" s="174"/>
      <c r="BG200" s="174"/>
      <c r="BH200" s="174"/>
      <c r="BI200" s="174"/>
      <c r="BJ200" s="174"/>
      <c r="BK200" s="174"/>
      <c r="BL200" s="174"/>
      <c r="BM200" s="174"/>
      <c r="BN200" s="174"/>
      <c r="BO200" s="174"/>
      <c r="BP200" s="174"/>
      <c r="BQ200" s="174"/>
      <c r="BR200" s="174"/>
      <c r="BS200" s="174"/>
      <c r="BT200" s="174"/>
      <c r="BU200" s="174"/>
      <c r="BV200" s="174"/>
      <c r="BW200" s="174"/>
      <c r="BX200" s="174"/>
      <c r="BY200" s="174"/>
      <c r="BZ200" s="174"/>
      <c r="CA200" s="174"/>
      <c r="CB200" s="174"/>
      <c r="CC200" s="174"/>
      <c r="CD200" s="174"/>
      <c r="CE200" s="174"/>
      <c r="CF200" s="174"/>
      <c r="CG200" s="174"/>
      <c r="CH200" s="174"/>
      <c r="CI200" s="174"/>
    </row>
    <row r="201" spans="41:87">
      <c r="AO201" s="174"/>
      <c r="AP201" s="174"/>
      <c r="AQ201" s="174"/>
      <c r="AR201" s="174"/>
      <c r="AS201" s="174"/>
      <c r="AT201" s="174"/>
      <c r="AU201" s="174"/>
      <c r="AV201" s="174"/>
      <c r="AW201" s="174"/>
      <c r="AX201" s="174"/>
      <c r="AY201" s="174"/>
      <c r="AZ201" s="174"/>
      <c r="BA201" s="174"/>
      <c r="BB201" s="174"/>
      <c r="BC201" s="174"/>
      <c r="BD201" s="174"/>
      <c r="BE201" s="174"/>
      <c r="BF201" s="174"/>
      <c r="BG201" s="174"/>
      <c r="BH201" s="174"/>
      <c r="BI201" s="174"/>
      <c r="BJ201" s="174"/>
      <c r="BK201" s="174"/>
      <c r="BL201" s="174"/>
      <c r="BM201" s="174"/>
      <c r="BN201" s="174"/>
      <c r="BO201" s="174"/>
      <c r="BP201" s="174"/>
      <c r="BQ201" s="174"/>
      <c r="BR201" s="174"/>
      <c r="BS201" s="174"/>
      <c r="BT201" s="174"/>
      <c r="BU201" s="174"/>
      <c r="BV201" s="174"/>
      <c r="BW201" s="174"/>
      <c r="BX201" s="174"/>
      <c r="BY201" s="174"/>
      <c r="BZ201" s="174"/>
      <c r="CA201" s="174"/>
      <c r="CB201" s="174"/>
      <c r="CC201" s="174"/>
      <c r="CD201" s="174"/>
      <c r="CE201" s="174"/>
      <c r="CF201" s="174"/>
      <c r="CG201" s="174"/>
      <c r="CH201" s="174"/>
      <c r="CI201" s="174"/>
    </row>
    <row r="202" spans="41:87">
      <c r="AO202" s="174"/>
      <c r="AP202" s="174"/>
      <c r="AQ202" s="174"/>
      <c r="AR202" s="174"/>
      <c r="AS202" s="174"/>
      <c r="AT202" s="174"/>
      <c r="AU202" s="174"/>
      <c r="AV202" s="174"/>
      <c r="AW202" s="174"/>
      <c r="AX202" s="174"/>
      <c r="AY202" s="174"/>
      <c r="AZ202" s="174"/>
      <c r="BA202" s="174"/>
      <c r="BB202" s="174"/>
      <c r="BC202" s="174"/>
      <c r="BD202" s="174"/>
      <c r="BE202" s="174"/>
      <c r="BF202" s="174"/>
      <c r="BG202" s="174"/>
      <c r="BH202" s="174"/>
      <c r="BI202" s="174"/>
      <c r="BJ202" s="174"/>
      <c r="BK202" s="174"/>
      <c r="BL202" s="174"/>
      <c r="BM202" s="174"/>
      <c r="BN202" s="174"/>
      <c r="BO202" s="174"/>
      <c r="BP202" s="174"/>
      <c r="BQ202" s="174"/>
      <c r="BR202" s="174"/>
      <c r="BS202" s="174"/>
      <c r="BT202" s="174"/>
      <c r="BU202" s="174"/>
      <c r="BV202" s="174"/>
      <c r="BW202" s="174"/>
      <c r="BX202" s="174"/>
      <c r="BY202" s="174"/>
      <c r="BZ202" s="174"/>
      <c r="CA202" s="174"/>
      <c r="CB202" s="174"/>
      <c r="CC202" s="174"/>
      <c r="CD202" s="174"/>
      <c r="CE202" s="174"/>
      <c r="CF202" s="174"/>
      <c r="CG202" s="174"/>
      <c r="CH202" s="174"/>
      <c r="CI202" s="174"/>
    </row>
    <row r="203" spans="41:87">
      <c r="AO203" s="174"/>
      <c r="AP203" s="174"/>
      <c r="AQ203" s="174"/>
      <c r="AR203" s="174"/>
      <c r="AS203" s="174"/>
      <c r="AT203" s="174"/>
      <c r="AU203" s="174"/>
      <c r="AV203" s="174"/>
      <c r="AW203" s="174"/>
      <c r="AX203" s="174"/>
      <c r="AY203" s="174"/>
      <c r="AZ203" s="174"/>
      <c r="BA203" s="174"/>
      <c r="BB203" s="174"/>
      <c r="BC203" s="174"/>
      <c r="BD203" s="174"/>
      <c r="BE203" s="174"/>
      <c r="BF203" s="174"/>
      <c r="BG203" s="174"/>
      <c r="BH203" s="174"/>
      <c r="BI203" s="174"/>
      <c r="BJ203" s="174"/>
      <c r="BK203" s="174"/>
      <c r="BL203" s="174"/>
      <c r="BM203" s="174"/>
      <c r="BN203" s="174"/>
      <c r="BO203" s="174"/>
      <c r="BP203" s="174"/>
      <c r="BQ203" s="174"/>
      <c r="BR203" s="174"/>
      <c r="BS203" s="174"/>
      <c r="BT203" s="174"/>
      <c r="BU203" s="174"/>
      <c r="BV203" s="174"/>
      <c r="BW203" s="174"/>
      <c r="BX203" s="174"/>
      <c r="BY203" s="174"/>
      <c r="BZ203" s="174"/>
      <c r="CA203" s="174"/>
      <c r="CB203" s="174"/>
      <c r="CC203" s="174"/>
      <c r="CD203" s="174"/>
      <c r="CE203" s="174"/>
      <c r="CF203" s="174"/>
      <c r="CG203" s="174"/>
      <c r="CH203" s="174"/>
      <c r="CI203" s="174"/>
    </row>
    <row r="204" spans="41:87">
      <c r="AO204" s="174"/>
      <c r="AP204" s="174"/>
      <c r="AQ204" s="174"/>
      <c r="AR204" s="174"/>
      <c r="AS204" s="174"/>
      <c r="AT204" s="174"/>
      <c r="AU204" s="174"/>
      <c r="AV204" s="174"/>
      <c r="AW204" s="174"/>
      <c r="AX204" s="174"/>
      <c r="AY204" s="174"/>
      <c r="AZ204" s="174"/>
      <c r="BA204" s="174"/>
      <c r="BB204" s="174"/>
      <c r="BC204" s="174"/>
      <c r="BD204" s="174"/>
      <c r="BE204" s="174"/>
      <c r="BF204" s="174"/>
      <c r="BG204" s="174"/>
      <c r="BH204" s="174"/>
      <c r="BI204" s="174"/>
      <c r="BJ204" s="174"/>
      <c r="BK204" s="174"/>
      <c r="BL204" s="174"/>
      <c r="BM204" s="174"/>
      <c r="BN204" s="174"/>
      <c r="BO204" s="174"/>
      <c r="BP204" s="174"/>
      <c r="BQ204" s="174"/>
      <c r="BR204" s="174"/>
      <c r="BS204" s="174"/>
      <c r="BT204" s="174"/>
      <c r="BU204" s="174"/>
      <c r="BV204" s="174"/>
      <c r="BW204" s="174"/>
      <c r="BX204" s="174"/>
      <c r="BY204" s="174"/>
      <c r="BZ204" s="174"/>
      <c r="CA204" s="174"/>
      <c r="CB204" s="174"/>
      <c r="CC204" s="174"/>
      <c r="CD204" s="174"/>
      <c r="CE204" s="174"/>
      <c r="CF204" s="174"/>
      <c r="CG204" s="174"/>
      <c r="CH204" s="174"/>
      <c r="CI204" s="174"/>
    </row>
    <row r="205" spans="41:87">
      <c r="AO205" s="174"/>
      <c r="AP205" s="174"/>
      <c r="AQ205" s="174"/>
      <c r="AR205" s="174"/>
      <c r="AS205" s="174"/>
      <c r="AT205" s="174"/>
      <c r="AU205" s="174"/>
      <c r="AV205" s="174"/>
      <c r="AW205" s="174"/>
      <c r="AX205" s="174"/>
      <c r="AY205" s="174"/>
      <c r="AZ205" s="174"/>
      <c r="BA205" s="174"/>
      <c r="BB205" s="174"/>
      <c r="BC205" s="174"/>
      <c r="BD205" s="174"/>
      <c r="BE205" s="174"/>
      <c r="BF205" s="174"/>
      <c r="BG205" s="174"/>
      <c r="BH205" s="174"/>
      <c r="BI205" s="174"/>
      <c r="BJ205" s="174"/>
      <c r="BK205" s="174"/>
      <c r="BL205" s="174"/>
      <c r="BM205" s="174"/>
      <c r="BN205" s="174"/>
      <c r="BO205" s="174"/>
      <c r="BP205" s="174"/>
      <c r="BQ205" s="174"/>
      <c r="BR205" s="174"/>
      <c r="BS205" s="174"/>
      <c r="BT205" s="174"/>
      <c r="BU205" s="174"/>
      <c r="BV205" s="174"/>
      <c r="BW205" s="174"/>
      <c r="BX205" s="174"/>
      <c r="BY205" s="174"/>
      <c r="BZ205" s="174"/>
      <c r="CA205" s="174"/>
      <c r="CB205" s="174"/>
      <c r="CC205" s="174"/>
      <c r="CD205" s="174"/>
      <c r="CE205" s="174"/>
      <c r="CF205" s="174"/>
      <c r="CG205" s="174"/>
      <c r="CH205" s="174"/>
      <c r="CI205" s="174"/>
    </row>
    <row r="206" spans="41:87">
      <c r="AO206" s="174"/>
      <c r="AP206" s="174"/>
      <c r="AQ206" s="174"/>
      <c r="AR206" s="174"/>
      <c r="AS206" s="174"/>
      <c r="AT206" s="174"/>
      <c r="AU206" s="174"/>
      <c r="AV206" s="174"/>
      <c r="AW206" s="174"/>
      <c r="AX206" s="174"/>
      <c r="AY206" s="174"/>
      <c r="AZ206" s="174"/>
      <c r="BA206" s="174"/>
      <c r="BB206" s="174"/>
      <c r="BC206" s="174"/>
      <c r="BD206" s="174"/>
      <c r="BE206" s="174"/>
      <c r="BF206" s="174"/>
      <c r="BG206" s="174"/>
      <c r="BH206" s="174"/>
      <c r="BI206" s="174"/>
      <c r="BJ206" s="174"/>
      <c r="BK206" s="174"/>
      <c r="BL206" s="174"/>
      <c r="BM206" s="174"/>
      <c r="BN206" s="174"/>
      <c r="BO206" s="174"/>
      <c r="BP206" s="174"/>
      <c r="BQ206" s="174"/>
      <c r="BR206" s="174"/>
      <c r="BS206" s="174"/>
      <c r="BT206" s="174"/>
      <c r="BU206" s="174"/>
      <c r="BV206" s="174"/>
      <c r="BW206" s="174"/>
      <c r="BX206" s="174"/>
      <c r="BY206" s="174"/>
      <c r="BZ206" s="174"/>
      <c r="CA206" s="174"/>
      <c r="CB206" s="174"/>
      <c r="CC206" s="174"/>
      <c r="CD206" s="174"/>
      <c r="CE206" s="174"/>
      <c r="CF206" s="174"/>
      <c r="CG206" s="174"/>
      <c r="CH206" s="174"/>
      <c r="CI206" s="174"/>
    </row>
    <row r="207" spans="41:87">
      <c r="AO207" s="174"/>
      <c r="AP207" s="174"/>
      <c r="AQ207" s="174"/>
      <c r="AR207" s="174"/>
      <c r="AS207" s="174"/>
      <c r="AT207" s="174"/>
      <c r="AU207" s="174"/>
      <c r="AV207" s="174"/>
      <c r="AW207" s="174"/>
      <c r="AX207" s="174"/>
      <c r="AY207" s="174"/>
      <c r="AZ207" s="174"/>
      <c r="BA207" s="174"/>
      <c r="BB207" s="174"/>
      <c r="BC207" s="174"/>
      <c r="BD207" s="174"/>
      <c r="BE207" s="174"/>
      <c r="BF207" s="174"/>
      <c r="BG207" s="174"/>
      <c r="BH207" s="174"/>
      <c r="BI207" s="174"/>
      <c r="BJ207" s="174"/>
      <c r="BK207" s="174"/>
      <c r="BL207" s="174"/>
      <c r="BM207" s="174"/>
      <c r="BN207" s="174"/>
      <c r="BO207" s="174"/>
      <c r="BP207" s="174"/>
      <c r="BQ207" s="174"/>
      <c r="BR207" s="174"/>
      <c r="BS207" s="174"/>
      <c r="BT207" s="174"/>
      <c r="BU207" s="174"/>
      <c r="BV207" s="174"/>
      <c r="BW207" s="174"/>
      <c r="BX207" s="174"/>
      <c r="BY207" s="174"/>
      <c r="BZ207" s="174"/>
      <c r="CA207" s="174"/>
      <c r="CB207" s="174"/>
      <c r="CC207" s="174"/>
      <c r="CD207" s="174"/>
      <c r="CE207" s="174"/>
      <c r="CF207" s="174"/>
      <c r="CG207" s="174"/>
      <c r="CH207" s="174"/>
      <c r="CI207" s="174"/>
    </row>
    <row r="208" spans="41:87">
      <c r="AO208" s="174"/>
      <c r="AP208" s="174"/>
      <c r="AQ208" s="174"/>
      <c r="AR208" s="174"/>
      <c r="AS208" s="174"/>
      <c r="AT208" s="174"/>
      <c r="AU208" s="174"/>
      <c r="AV208" s="174"/>
      <c r="AW208" s="174"/>
      <c r="AX208" s="174"/>
      <c r="AY208" s="174"/>
      <c r="AZ208" s="174"/>
      <c r="BA208" s="174"/>
      <c r="BB208" s="174"/>
      <c r="BC208" s="174"/>
      <c r="BD208" s="174"/>
      <c r="BE208" s="174"/>
      <c r="BF208" s="174"/>
      <c r="BG208" s="174"/>
      <c r="BH208" s="174"/>
      <c r="BI208" s="174"/>
      <c r="BJ208" s="174"/>
      <c r="BK208" s="174"/>
      <c r="BL208" s="174"/>
      <c r="BM208" s="174"/>
      <c r="BN208" s="174"/>
      <c r="BO208" s="174"/>
      <c r="BP208" s="174"/>
      <c r="BQ208" s="174"/>
      <c r="BR208" s="174"/>
      <c r="BS208" s="174"/>
      <c r="BT208" s="174"/>
      <c r="BU208" s="174"/>
      <c r="BV208" s="174"/>
      <c r="BW208" s="174"/>
      <c r="BX208" s="174"/>
      <c r="BY208" s="174"/>
      <c r="BZ208" s="174"/>
      <c r="CA208" s="174"/>
      <c r="CB208" s="174"/>
      <c r="CC208" s="174"/>
      <c r="CD208" s="174"/>
      <c r="CE208" s="174"/>
      <c r="CF208" s="174"/>
      <c r="CG208" s="174"/>
      <c r="CH208" s="174"/>
      <c r="CI208" s="174"/>
    </row>
    <row r="209" spans="41:87">
      <c r="AO209" s="174"/>
      <c r="AP209" s="174"/>
      <c r="AQ209" s="174"/>
      <c r="AR209" s="174"/>
      <c r="AS209" s="174"/>
      <c r="AT209" s="174"/>
      <c r="AU209" s="174"/>
      <c r="AV209" s="174"/>
      <c r="AW209" s="174"/>
      <c r="AX209" s="174"/>
      <c r="AY209" s="174"/>
      <c r="AZ209" s="174"/>
      <c r="BA209" s="174"/>
      <c r="BB209" s="174"/>
      <c r="BC209" s="174"/>
      <c r="BD209" s="174"/>
      <c r="BE209" s="174"/>
      <c r="BF209" s="174"/>
      <c r="BG209" s="174"/>
      <c r="BH209" s="174"/>
      <c r="BI209" s="174"/>
      <c r="BJ209" s="174"/>
      <c r="BK209" s="174"/>
      <c r="BL209" s="174"/>
      <c r="BM209" s="174"/>
      <c r="BN209" s="174"/>
      <c r="BO209" s="174"/>
      <c r="BP209" s="174"/>
      <c r="BQ209" s="174"/>
      <c r="BR209" s="174"/>
      <c r="BS209" s="174"/>
      <c r="BT209" s="174"/>
      <c r="BU209" s="174"/>
      <c r="BV209" s="174"/>
      <c r="BW209" s="174"/>
      <c r="BX209" s="174"/>
      <c r="BY209" s="174"/>
      <c r="BZ209" s="174"/>
      <c r="CA209" s="174"/>
      <c r="CB209" s="174"/>
      <c r="CC209" s="174"/>
      <c r="CD209" s="174"/>
      <c r="CE209" s="174"/>
      <c r="CF209" s="174"/>
      <c r="CG209" s="174"/>
      <c r="CH209" s="174"/>
      <c r="CI209" s="174"/>
    </row>
    <row r="210" spans="41:87">
      <c r="AO210" s="174"/>
      <c r="AP210" s="174"/>
      <c r="AQ210" s="174"/>
      <c r="AR210" s="174"/>
      <c r="AS210" s="174"/>
      <c r="AT210" s="174"/>
      <c r="AU210" s="174"/>
      <c r="AV210" s="174"/>
      <c r="AW210" s="174"/>
      <c r="AX210" s="174"/>
      <c r="AY210" s="174"/>
      <c r="AZ210" s="174"/>
      <c r="BA210" s="174"/>
      <c r="BB210" s="174"/>
      <c r="BC210" s="174"/>
      <c r="BD210" s="174"/>
      <c r="BE210" s="174"/>
      <c r="BF210" s="174"/>
      <c r="BG210" s="174"/>
      <c r="BH210" s="174"/>
      <c r="BI210" s="174"/>
      <c r="BJ210" s="174"/>
      <c r="BK210" s="174"/>
      <c r="BL210" s="174"/>
      <c r="BM210" s="174"/>
      <c r="BN210" s="174"/>
      <c r="BO210" s="174"/>
      <c r="BP210" s="174"/>
      <c r="BQ210" s="174"/>
      <c r="BR210" s="174"/>
      <c r="BS210" s="174"/>
      <c r="BT210" s="174"/>
      <c r="BU210" s="174"/>
      <c r="BV210" s="174"/>
      <c r="BW210" s="174"/>
      <c r="BX210" s="174"/>
      <c r="BY210" s="174"/>
      <c r="BZ210" s="174"/>
      <c r="CA210" s="174"/>
      <c r="CB210" s="174"/>
      <c r="CC210" s="174"/>
      <c r="CD210" s="174"/>
      <c r="CE210" s="174"/>
      <c r="CF210" s="174"/>
      <c r="CG210" s="174"/>
      <c r="CH210" s="174"/>
      <c r="CI210" s="174"/>
    </row>
    <row r="211" spans="41:87">
      <c r="AO211" s="174"/>
      <c r="AP211" s="174"/>
      <c r="AQ211" s="174"/>
      <c r="AR211" s="174"/>
      <c r="AS211" s="174"/>
      <c r="AT211" s="174"/>
      <c r="AU211" s="174"/>
      <c r="AV211" s="174"/>
      <c r="AW211" s="174"/>
      <c r="AX211" s="174"/>
      <c r="AY211" s="174"/>
      <c r="AZ211" s="174"/>
      <c r="BA211" s="174"/>
      <c r="BB211" s="174"/>
      <c r="BC211" s="174"/>
      <c r="BD211" s="174"/>
      <c r="BE211" s="174"/>
      <c r="BF211" s="174"/>
      <c r="BG211" s="174"/>
      <c r="BH211" s="174"/>
      <c r="BI211" s="174"/>
      <c r="BJ211" s="174"/>
      <c r="BK211" s="174"/>
      <c r="BL211" s="174"/>
      <c r="BM211" s="174"/>
      <c r="BN211" s="174"/>
      <c r="BO211" s="174"/>
      <c r="BP211" s="174"/>
      <c r="BQ211" s="174"/>
      <c r="BR211" s="174"/>
      <c r="BS211" s="174"/>
      <c r="BT211" s="174"/>
      <c r="BU211" s="174"/>
      <c r="BV211" s="174"/>
      <c r="BW211" s="174"/>
      <c r="BX211" s="174"/>
      <c r="BY211" s="174"/>
      <c r="BZ211" s="174"/>
      <c r="CA211" s="174"/>
      <c r="CB211" s="174"/>
      <c r="CC211" s="174"/>
      <c r="CD211" s="174"/>
      <c r="CE211" s="174"/>
      <c r="CF211" s="174"/>
      <c r="CG211" s="174"/>
      <c r="CH211" s="174"/>
      <c r="CI211" s="174"/>
    </row>
    <row r="212" spans="41:87">
      <c r="AO212" s="174"/>
      <c r="AP212" s="174"/>
      <c r="AQ212" s="174"/>
      <c r="AR212" s="174"/>
      <c r="AS212" s="174"/>
      <c r="AT212" s="174"/>
      <c r="AU212" s="174"/>
      <c r="AV212" s="174"/>
      <c r="AW212" s="174"/>
      <c r="AX212" s="174"/>
      <c r="AY212" s="174"/>
      <c r="AZ212" s="174"/>
      <c r="BA212" s="174"/>
      <c r="BB212" s="174"/>
      <c r="BC212" s="174"/>
      <c r="BD212" s="174"/>
      <c r="BE212" s="174"/>
      <c r="BF212" s="174"/>
      <c r="BG212" s="174"/>
      <c r="BH212" s="174"/>
      <c r="BI212" s="174"/>
      <c r="BJ212" s="174"/>
      <c r="BK212" s="174"/>
      <c r="BL212" s="174"/>
      <c r="BM212" s="174"/>
      <c r="BN212" s="174"/>
      <c r="BO212" s="174"/>
      <c r="BP212" s="174"/>
      <c r="BQ212" s="174"/>
      <c r="BR212" s="174"/>
      <c r="BS212" s="174"/>
      <c r="BT212" s="174"/>
      <c r="BU212" s="174"/>
      <c r="BV212" s="174"/>
      <c r="BW212" s="174"/>
      <c r="BX212" s="174"/>
      <c r="BY212" s="174"/>
      <c r="BZ212" s="174"/>
      <c r="CA212" s="174"/>
      <c r="CB212" s="174"/>
      <c r="CC212" s="174"/>
      <c r="CD212" s="174"/>
      <c r="CE212" s="174"/>
      <c r="CF212" s="174"/>
      <c r="CG212" s="174"/>
      <c r="CH212" s="174"/>
      <c r="CI212" s="174"/>
    </row>
    <row r="213" spans="41:87">
      <c r="AO213" s="174"/>
      <c r="AP213" s="174"/>
      <c r="AQ213" s="174"/>
      <c r="AR213" s="174"/>
      <c r="AS213" s="174"/>
      <c r="AT213" s="174"/>
      <c r="AU213" s="174"/>
      <c r="AV213" s="174"/>
      <c r="AW213" s="174"/>
      <c r="AX213" s="174"/>
      <c r="AY213" s="174"/>
      <c r="AZ213" s="174"/>
      <c r="BA213" s="174"/>
      <c r="BB213" s="174"/>
      <c r="BC213" s="174"/>
      <c r="BD213" s="174"/>
      <c r="BE213" s="174"/>
      <c r="BF213" s="174"/>
      <c r="BG213" s="174"/>
      <c r="BH213" s="174"/>
      <c r="BI213" s="174"/>
      <c r="BJ213" s="174"/>
      <c r="BK213" s="174"/>
      <c r="BL213" s="174"/>
      <c r="BM213" s="174"/>
      <c r="BN213" s="174"/>
      <c r="BO213" s="174"/>
      <c r="BP213" s="174"/>
      <c r="BQ213" s="174"/>
      <c r="BR213" s="174"/>
      <c r="BS213" s="174"/>
      <c r="BT213" s="174"/>
      <c r="BU213" s="174"/>
      <c r="BV213" s="174"/>
      <c r="BW213" s="174"/>
      <c r="BX213" s="174"/>
      <c r="BY213" s="174"/>
      <c r="BZ213" s="174"/>
      <c r="CA213" s="174"/>
      <c r="CB213" s="174"/>
      <c r="CC213" s="174"/>
      <c r="CD213" s="174"/>
      <c r="CE213" s="174"/>
      <c r="CF213" s="174"/>
      <c r="CG213" s="174"/>
      <c r="CH213" s="174"/>
      <c r="CI213" s="174"/>
    </row>
    <row r="214" spans="41:87">
      <c r="AO214" s="174"/>
      <c r="AP214" s="174"/>
      <c r="AQ214" s="174"/>
      <c r="AR214" s="174"/>
      <c r="AS214" s="174"/>
      <c r="AT214" s="174"/>
      <c r="AU214" s="174"/>
      <c r="AV214" s="174"/>
      <c r="AW214" s="174"/>
      <c r="AX214" s="174"/>
      <c r="AY214" s="174"/>
      <c r="AZ214" s="174"/>
      <c r="BA214" s="174"/>
      <c r="BB214" s="174"/>
      <c r="BC214" s="174"/>
      <c r="BD214" s="174"/>
      <c r="BE214" s="174"/>
      <c r="BF214" s="174"/>
      <c r="BG214" s="174"/>
      <c r="BH214" s="174"/>
      <c r="BI214" s="174"/>
      <c r="BJ214" s="174"/>
      <c r="BK214" s="174"/>
      <c r="BL214" s="174"/>
      <c r="BM214" s="174"/>
      <c r="BN214" s="174"/>
      <c r="BO214" s="174"/>
      <c r="BP214" s="174"/>
      <c r="BQ214" s="174"/>
      <c r="BR214" s="174"/>
      <c r="BS214" s="174"/>
      <c r="BT214" s="174"/>
      <c r="BU214" s="174"/>
      <c r="BV214" s="174"/>
      <c r="BW214" s="174"/>
      <c r="BX214" s="174"/>
      <c r="BY214" s="174"/>
      <c r="BZ214" s="174"/>
      <c r="CA214" s="174"/>
      <c r="CB214" s="174"/>
      <c r="CC214" s="174"/>
      <c r="CD214" s="174"/>
      <c r="CE214" s="174"/>
      <c r="CF214" s="174"/>
      <c r="CG214" s="174"/>
      <c r="CH214" s="174"/>
      <c r="CI214" s="174"/>
    </row>
    <row r="215" spans="41:87">
      <c r="AO215" s="174"/>
      <c r="AP215" s="174"/>
      <c r="AQ215" s="174"/>
      <c r="AR215" s="174"/>
      <c r="AS215" s="174"/>
      <c r="AT215" s="174"/>
      <c r="AU215" s="174"/>
      <c r="AV215" s="174"/>
      <c r="AW215" s="174"/>
      <c r="AX215" s="174"/>
      <c r="AY215" s="174"/>
      <c r="AZ215" s="174"/>
      <c r="BA215" s="174"/>
      <c r="BB215" s="174"/>
      <c r="BC215" s="174"/>
      <c r="BD215" s="174"/>
      <c r="BE215" s="174"/>
      <c r="BF215" s="174"/>
      <c r="BG215" s="174"/>
      <c r="BH215" s="174"/>
      <c r="BI215" s="174"/>
      <c r="BJ215" s="174"/>
      <c r="BK215" s="174"/>
      <c r="BL215" s="174"/>
      <c r="BM215" s="174"/>
      <c r="BN215" s="174"/>
      <c r="BO215" s="174"/>
      <c r="BP215" s="174"/>
      <c r="BQ215" s="174"/>
      <c r="BR215" s="174"/>
      <c r="BS215" s="174"/>
      <c r="BT215" s="174"/>
      <c r="BU215" s="174"/>
      <c r="BV215" s="174"/>
      <c r="BW215" s="174"/>
      <c r="BX215" s="174"/>
      <c r="BY215" s="174"/>
      <c r="BZ215" s="174"/>
      <c r="CA215" s="174"/>
      <c r="CB215" s="174"/>
      <c r="CC215" s="174"/>
      <c r="CD215" s="174"/>
      <c r="CE215" s="174"/>
      <c r="CF215" s="174"/>
      <c r="CG215" s="174"/>
      <c r="CH215" s="174"/>
      <c r="CI215" s="174"/>
    </row>
    <row r="216" spans="41:87">
      <c r="AO216" s="174"/>
      <c r="AP216" s="174"/>
      <c r="AQ216" s="174"/>
      <c r="AR216" s="174"/>
      <c r="AS216" s="174"/>
      <c r="AT216" s="174"/>
      <c r="AU216" s="174"/>
      <c r="AV216" s="174"/>
      <c r="AW216" s="174"/>
      <c r="AX216" s="174"/>
      <c r="AY216" s="174"/>
      <c r="AZ216" s="174"/>
      <c r="BA216" s="174"/>
      <c r="BB216" s="174"/>
      <c r="BC216" s="174"/>
      <c r="BD216" s="174"/>
      <c r="BE216" s="174"/>
      <c r="BF216" s="174"/>
      <c r="BG216" s="174"/>
      <c r="BH216" s="174"/>
      <c r="BI216" s="174"/>
      <c r="BJ216" s="174"/>
      <c r="BK216" s="174"/>
      <c r="BL216" s="174"/>
      <c r="BM216" s="174"/>
      <c r="BN216" s="174"/>
      <c r="BO216" s="174"/>
      <c r="BP216" s="174"/>
      <c r="BQ216" s="174"/>
      <c r="BR216" s="174"/>
      <c r="BS216" s="174"/>
      <c r="BT216" s="174"/>
      <c r="BU216" s="174"/>
      <c r="BV216" s="174"/>
      <c r="BW216" s="174"/>
      <c r="BX216" s="174"/>
      <c r="BY216" s="174"/>
      <c r="BZ216" s="174"/>
      <c r="CA216" s="174"/>
      <c r="CB216" s="174"/>
      <c r="CC216" s="174"/>
      <c r="CD216" s="174"/>
      <c r="CE216" s="174"/>
      <c r="CF216" s="174"/>
      <c r="CG216" s="174"/>
      <c r="CH216" s="174"/>
      <c r="CI216" s="174"/>
    </row>
    <row r="217" spans="41:87">
      <c r="AO217" s="174"/>
      <c r="AP217" s="174"/>
      <c r="AQ217" s="174"/>
      <c r="AR217" s="174"/>
      <c r="AS217" s="174"/>
      <c r="AT217" s="174"/>
      <c r="AU217" s="174"/>
      <c r="AV217" s="174"/>
      <c r="AW217" s="174"/>
      <c r="AX217" s="174"/>
      <c r="AY217" s="174"/>
      <c r="AZ217" s="174"/>
      <c r="BA217" s="174"/>
      <c r="BB217" s="174"/>
      <c r="BC217" s="174"/>
      <c r="BD217" s="174"/>
      <c r="BE217" s="174"/>
      <c r="BF217" s="174"/>
      <c r="BG217" s="174"/>
      <c r="BH217" s="174"/>
      <c r="BI217" s="174"/>
      <c r="BJ217" s="174"/>
      <c r="BK217" s="174"/>
      <c r="BL217" s="174"/>
      <c r="BM217" s="174"/>
      <c r="BN217" s="174"/>
      <c r="BO217" s="174"/>
      <c r="BP217" s="174"/>
      <c r="BQ217" s="174"/>
      <c r="BR217" s="174"/>
      <c r="BS217" s="174"/>
      <c r="BT217" s="174"/>
      <c r="BU217" s="174"/>
      <c r="BV217" s="174"/>
      <c r="BW217" s="174"/>
      <c r="BX217" s="174"/>
      <c r="BY217" s="174"/>
      <c r="BZ217" s="174"/>
      <c r="CA217" s="174"/>
      <c r="CB217" s="174"/>
      <c r="CC217" s="174"/>
      <c r="CD217" s="174"/>
      <c r="CE217" s="174"/>
      <c r="CF217" s="174"/>
      <c r="CG217" s="174"/>
      <c r="CH217" s="174"/>
      <c r="CI217" s="174"/>
    </row>
    <row r="218" spans="41:87">
      <c r="AO218" s="174"/>
      <c r="AP218" s="174"/>
      <c r="AQ218" s="174"/>
      <c r="AR218" s="174"/>
      <c r="AS218" s="174"/>
      <c r="AT218" s="174"/>
      <c r="AU218" s="174"/>
      <c r="AV218" s="174"/>
      <c r="AW218" s="174"/>
      <c r="AX218" s="174"/>
      <c r="AY218" s="174"/>
      <c r="AZ218" s="174"/>
      <c r="BA218" s="174"/>
      <c r="BB218" s="174"/>
      <c r="BC218" s="174"/>
      <c r="BD218" s="174"/>
      <c r="BE218" s="174"/>
      <c r="BF218" s="174"/>
      <c r="BG218" s="174"/>
      <c r="BH218" s="174"/>
      <c r="BI218" s="174"/>
      <c r="BJ218" s="174"/>
      <c r="BK218" s="174"/>
      <c r="BL218" s="174"/>
      <c r="BM218" s="174"/>
      <c r="BN218" s="174"/>
      <c r="BO218" s="174"/>
      <c r="BP218" s="174"/>
      <c r="BQ218" s="174"/>
      <c r="BR218" s="174"/>
      <c r="BS218" s="174"/>
      <c r="BT218" s="174"/>
      <c r="BU218" s="174"/>
      <c r="BV218" s="174"/>
      <c r="BW218" s="174"/>
      <c r="BX218" s="174"/>
      <c r="BY218" s="174"/>
      <c r="BZ218" s="174"/>
      <c r="CA218" s="174"/>
      <c r="CB218" s="174"/>
      <c r="CC218" s="174"/>
      <c r="CD218" s="174"/>
      <c r="CE218" s="174"/>
      <c r="CF218" s="174"/>
      <c r="CG218" s="174"/>
      <c r="CH218" s="174"/>
      <c r="CI218" s="174"/>
    </row>
    <row r="219" spans="41:87">
      <c r="AO219" s="174"/>
      <c r="AP219" s="174"/>
      <c r="AQ219" s="174"/>
      <c r="AR219" s="174"/>
      <c r="AS219" s="174"/>
      <c r="AT219" s="174"/>
      <c r="AU219" s="174"/>
      <c r="AV219" s="174"/>
      <c r="AW219" s="174"/>
      <c r="AX219" s="174"/>
      <c r="AY219" s="174"/>
      <c r="AZ219" s="174"/>
      <c r="BA219" s="174"/>
      <c r="BB219" s="174"/>
      <c r="BC219" s="174"/>
      <c r="BD219" s="174"/>
      <c r="BE219" s="174"/>
      <c r="BF219" s="174"/>
      <c r="BG219" s="174"/>
      <c r="BH219" s="174"/>
      <c r="BI219" s="174"/>
      <c r="BJ219" s="174"/>
      <c r="BK219" s="174"/>
      <c r="BL219" s="174"/>
      <c r="BM219" s="174"/>
      <c r="BN219" s="174"/>
      <c r="BO219" s="174"/>
      <c r="BP219" s="174"/>
      <c r="BQ219" s="174"/>
      <c r="BR219" s="174"/>
      <c r="BS219" s="174"/>
      <c r="BT219" s="174"/>
      <c r="BU219" s="174"/>
      <c r="BV219" s="174"/>
      <c r="BW219" s="174"/>
      <c r="BX219" s="174"/>
      <c r="BY219" s="174"/>
      <c r="BZ219" s="174"/>
      <c r="CA219" s="174"/>
      <c r="CB219" s="174"/>
      <c r="CC219" s="174"/>
      <c r="CD219" s="174"/>
      <c r="CE219" s="174"/>
      <c r="CF219" s="174"/>
      <c r="CG219" s="174"/>
      <c r="CH219" s="174"/>
      <c r="CI219" s="174"/>
    </row>
    <row r="220" spans="41:87">
      <c r="AO220" s="174"/>
      <c r="AP220" s="174"/>
      <c r="AQ220" s="174"/>
      <c r="AR220" s="174"/>
      <c r="AS220" s="174"/>
      <c r="AT220" s="174"/>
      <c r="AU220" s="174"/>
      <c r="AV220" s="174"/>
      <c r="AW220" s="174"/>
      <c r="AX220" s="174"/>
      <c r="AY220" s="174"/>
      <c r="AZ220" s="174"/>
      <c r="BA220" s="174"/>
      <c r="BB220" s="174"/>
      <c r="BC220" s="174"/>
      <c r="BD220" s="174"/>
      <c r="BE220" s="174"/>
      <c r="BF220" s="174"/>
      <c r="BG220" s="174"/>
      <c r="BH220" s="174"/>
      <c r="BI220" s="174"/>
      <c r="BJ220" s="174"/>
      <c r="BK220" s="174"/>
      <c r="BL220" s="174"/>
      <c r="BM220" s="174"/>
      <c r="BN220" s="174"/>
      <c r="BO220" s="174"/>
      <c r="BP220" s="174"/>
      <c r="BQ220" s="174"/>
      <c r="BR220" s="174"/>
      <c r="BS220" s="174"/>
      <c r="BT220" s="174"/>
      <c r="BU220" s="174"/>
      <c r="BV220" s="174"/>
      <c r="BW220" s="174"/>
      <c r="BX220" s="174"/>
      <c r="BY220" s="174"/>
      <c r="BZ220" s="174"/>
      <c r="CA220" s="174"/>
      <c r="CB220" s="174"/>
      <c r="CC220" s="174"/>
      <c r="CD220" s="174"/>
      <c r="CE220" s="174"/>
      <c r="CF220" s="174"/>
      <c r="CG220" s="174"/>
      <c r="CH220" s="174"/>
      <c r="CI220" s="174"/>
    </row>
    <row r="221" spans="41:87">
      <c r="AO221" s="174"/>
      <c r="AP221" s="174"/>
      <c r="AQ221" s="174"/>
      <c r="AR221" s="174"/>
      <c r="AS221" s="174"/>
      <c r="AT221" s="174"/>
      <c r="AU221" s="174"/>
      <c r="AV221" s="174"/>
      <c r="AW221" s="174"/>
      <c r="AX221" s="174"/>
      <c r="AY221" s="174"/>
      <c r="AZ221" s="174"/>
      <c r="BA221" s="174"/>
      <c r="BB221" s="174"/>
      <c r="BC221" s="174"/>
      <c r="BD221" s="174"/>
      <c r="BE221" s="174"/>
      <c r="BF221" s="174"/>
      <c r="BG221" s="174"/>
      <c r="BH221" s="174"/>
      <c r="BI221" s="174"/>
      <c r="BJ221" s="174"/>
      <c r="BK221" s="174"/>
      <c r="BL221" s="174"/>
      <c r="BM221" s="174"/>
      <c r="BN221" s="174"/>
      <c r="BO221" s="174"/>
      <c r="BP221" s="174"/>
      <c r="BQ221" s="174"/>
      <c r="BR221" s="174"/>
      <c r="BS221" s="174"/>
      <c r="BT221" s="174"/>
      <c r="BU221" s="174"/>
      <c r="BV221" s="174"/>
      <c r="BW221" s="174"/>
      <c r="BX221" s="174"/>
      <c r="BY221" s="174"/>
      <c r="BZ221" s="174"/>
      <c r="CA221" s="174"/>
      <c r="CB221" s="174"/>
      <c r="CC221" s="174"/>
      <c r="CD221" s="174"/>
      <c r="CE221" s="174"/>
      <c r="CF221" s="174"/>
      <c r="CG221" s="174"/>
      <c r="CH221" s="174"/>
      <c r="CI221" s="174"/>
    </row>
    <row r="222" spans="41:87">
      <c r="AO222" s="174"/>
      <c r="AP222" s="174"/>
      <c r="AQ222" s="174"/>
      <c r="AR222" s="174"/>
      <c r="AS222" s="174"/>
      <c r="AT222" s="174"/>
      <c r="AU222" s="174"/>
      <c r="AV222" s="174"/>
      <c r="AW222" s="174"/>
      <c r="AX222" s="174"/>
      <c r="AY222" s="174"/>
      <c r="AZ222" s="174"/>
      <c r="BA222" s="174"/>
      <c r="BB222" s="174"/>
      <c r="BC222" s="174"/>
      <c r="BD222" s="174"/>
      <c r="BE222" s="174"/>
      <c r="BF222" s="174"/>
      <c r="BG222" s="174"/>
      <c r="BH222" s="174"/>
      <c r="BI222" s="174"/>
      <c r="BJ222" s="174"/>
      <c r="BK222" s="174"/>
      <c r="BL222" s="174"/>
      <c r="BM222" s="174"/>
      <c r="BN222" s="174"/>
      <c r="BO222" s="174"/>
      <c r="BP222" s="174"/>
      <c r="BQ222" s="174"/>
      <c r="BR222" s="174"/>
      <c r="BS222" s="174"/>
      <c r="BT222" s="174"/>
      <c r="BU222" s="174"/>
      <c r="BV222" s="174"/>
      <c r="BW222" s="174"/>
      <c r="BX222" s="174"/>
      <c r="BY222" s="174"/>
      <c r="BZ222" s="174"/>
      <c r="CA222" s="174"/>
      <c r="CB222" s="174"/>
      <c r="CC222" s="174"/>
      <c r="CD222" s="174"/>
      <c r="CE222" s="174"/>
      <c r="CF222" s="174"/>
      <c r="CG222" s="174"/>
      <c r="CH222" s="174"/>
      <c r="CI222" s="174"/>
    </row>
    <row r="223" spans="41:87">
      <c r="AO223" s="174"/>
      <c r="AP223" s="174"/>
      <c r="AQ223" s="174"/>
      <c r="AR223" s="174"/>
      <c r="AS223" s="174"/>
      <c r="AT223" s="174"/>
      <c r="AU223" s="174"/>
      <c r="AV223" s="174"/>
      <c r="AW223" s="174"/>
      <c r="AX223" s="174"/>
      <c r="AY223" s="174"/>
      <c r="AZ223" s="174"/>
      <c r="BA223" s="174"/>
      <c r="BB223" s="174"/>
      <c r="BC223" s="174"/>
      <c r="BD223" s="174"/>
      <c r="BE223" s="174"/>
      <c r="BF223" s="174"/>
      <c r="BG223" s="174"/>
      <c r="BH223" s="174"/>
      <c r="BI223" s="174"/>
      <c r="BJ223" s="174"/>
      <c r="BK223" s="174"/>
      <c r="BL223" s="174"/>
      <c r="BM223" s="174"/>
      <c r="BN223" s="174"/>
      <c r="BO223" s="174"/>
      <c r="BP223" s="174"/>
      <c r="BQ223" s="174"/>
      <c r="BR223" s="174"/>
      <c r="BS223" s="174"/>
      <c r="BT223" s="174"/>
      <c r="BU223" s="174"/>
      <c r="BV223" s="174"/>
      <c r="BW223" s="174"/>
      <c r="BX223" s="174"/>
      <c r="BY223" s="174"/>
      <c r="BZ223" s="174"/>
      <c r="CA223" s="174"/>
      <c r="CB223" s="174"/>
      <c r="CC223" s="174"/>
      <c r="CD223" s="174"/>
      <c r="CE223" s="174"/>
      <c r="CF223" s="174"/>
      <c r="CG223" s="174"/>
      <c r="CH223" s="174"/>
      <c r="CI223" s="174"/>
    </row>
    <row r="224" spans="41:87">
      <c r="AO224" s="174"/>
      <c r="AP224" s="174"/>
      <c r="AQ224" s="174"/>
      <c r="AR224" s="174"/>
      <c r="AS224" s="174"/>
      <c r="AT224" s="174"/>
      <c r="AU224" s="174"/>
      <c r="AV224" s="174"/>
      <c r="AW224" s="174"/>
      <c r="AX224" s="174"/>
      <c r="AY224" s="174"/>
      <c r="AZ224" s="174"/>
      <c r="BA224" s="174"/>
      <c r="BB224" s="174"/>
      <c r="BC224" s="174"/>
      <c r="BD224" s="174"/>
      <c r="BE224" s="174"/>
      <c r="BF224" s="174"/>
      <c r="BG224" s="174"/>
      <c r="BH224" s="174"/>
      <c r="BI224" s="174"/>
      <c r="BJ224" s="174"/>
      <c r="BK224" s="174"/>
      <c r="BL224" s="174"/>
      <c r="BM224" s="174"/>
      <c r="BN224" s="174"/>
      <c r="BO224" s="174"/>
      <c r="BP224" s="174"/>
      <c r="BQ224" s="174"/>
      <c r="BR224" s="174"/>
      <c r="BS224" s="174"/>
      <c r="BT224" s="174"/>
      <c r="BU224" s="174"/>
      <c r="BV224" s="174"/>
      <c r="BW224" s="174"/>
      <c r="BX224" s="174"/>
      <c r="BY224" s="174"/>
      <c r="BZ224" s="174"/>
      <c r="CA224" s="174"/>
      <c r="CB224" s="174"/>
      <c r="CC224" s="174"/>
      <c r="CD224" s="174"/>
      <c r="CE224" s="174"/>
      <c r="CF224" s="174"/>
      <c r="CG224" s="174"/>
      <c r="CH224" s="174"/>
      <c r="CI224" s="174"/>
    </row>
    <row r="225" spans="41:87">
      <c r="AO225" s="174"/>
      <c r="AP225" s="174"/>
      <c r="AQ225" s="174"/>
      <c r="AR225" s="174"/>
      <c r="AS225" s="174"/>
      <c r="AT225" s="174"/>
      <c r="AU225" s="174"/>
      <c r="AV225" s="174"/>
      <c r="AW225" s="174"/>
      <c r="AX225" s="174"/>
      <c r="AY225" s="174"/>
      <c r="AZ225" s="174"/>
      <c r="BA225" s="174"/>
      <c r="BB225" s="174"/>
      <c r="BC225" s="174"/>
      <c r="BD225" s="174"/>
      <c r="BE225" s="174"/>
      <c r="BF225" s="174"/>
      <c r="BG225" s="174"/>
      <c r="BH225" s="174"/>
      <c r="BI225" s="174"/>
      <c r="BJ225" s="174"/>
      <c r="BK225" s="174"/>
      <c r="BL225" s="174"/>
      <c r="BM225" s="174"/>
      <c r="BN225" s="174"/>
      <c r="BO225" s="174"/>
      <c r="BP225" s="174"/>
      <c r="BQ225" s="174"/>
      <c r="BR225" s="174"/>
      <c r="BS225" s="174"/>
      <c r="BT225" s="174"/>
      <c r="BU225" s="174"/>
      <c r="BV225" s="174"/>
      <c r="BW225" s="174"/>
      <c r="BX225" s="174"/>
      <c r="BY225" s="174"/>
      <c r="BZ225" s="174"/>
      <c r="CA225" s="174"/>
      <c r="CB225" s="174"/>
      <c r="CC225" s="174"/>
      <c r="CD225" s="174"/>
      <c r="CE225" s="174"/>
      <c r="CF225" s="174"/>
      <c r="CG225" s="174"/>
      <c r="CH225" s="174"/>
      <c r="CI225" s="174"/>
    </row>
    <row r="226" spans="41:87">
      <c r="AO226" s="174"/>
      <c r="AP226" s="174"/>
      <c r="AQ226" s="174"/>
      <c r="AR226" s="174"/>
      <c r="AS226" s="174"/>
      <c r="AT226" s="174"/>
      <c r="AU226" s="174"/>
      <c r="AV226" s="174"/>
      <c r="AW226" s="174"/>
      <c r="AX226" s="174"/>
      <c r="AY226" s="174"/>
      <c r="AZ226" s="174"/>
      <c r="BA226" s="174"/>
      <c r="BB226" s="174"/>
      <c r="BC226" s="174"/>
      <c r="BD226" s="174"/>
      <c r="BE226" s="174"/>
      <c r="BF226" s="174"/>
      <c r="BG226" s="174"/>
      <c r="BH226" s="174"/>
      <c r="BI226" s="174"/>
      <c r="BJ226" s="174"/>
      <c r="BK226" s="174"/>
      <c r="BL226" s="174"/>
      <c r="BM226" s="174"/>
      <c r="BN226" s="174"/>
      <c r="BO226" s="174"/>
      <c r="BP226" s="174"/>
      <c r="BQ226" s="174"/>
      <c r="BR226" s="174"/>
      <c r="BS226" s="174"/>
      <c r="BT226" s="174"/>
      <c r="BU226" s="174"/>
      <c r="BV226" s="174"/>
      <c r="BW226" s="174"/>
      <c r="BX226" s="174"/>
      <c r="BY226" s="174"/>
      <c r="BZ226" s="174"/>
      <c r="CA226" s="174"/>
      <c r="CB226" s="174"/>
      <c r="CC226" s="174"/>
      <c r="CD226" s="174"/>
      <c r="CE226" s="174"/>
      <c r="CF226" s="174"/>
      <c r="CG226" s="174"/>
      <c r="CH226" s="174"/>
      <c r="CI226" s="174"/>
    </row>
    <row r="227" spans="41:87">
      <c r="AO227" s="174"/>
      <c r="AP227" s="174"/>
      <c r="AQ227" s="174"/>
      <c r="AR227" s="174"/>
      <c r="AS227" s="174"/>
      <c r="AT227" s="174"/>
      <c r="AU227" s="174"/>
      <c r="AV227" s="174"/>
      <c r="AW227" s="174"/>
      <c r="AX227" s="174"/>
      <c r="AY227" s="174"/>
      <c r="AZ227" s="174"/>
      <c r="BA227" s="174"/>
      <c r="BB227" s="174"/>
      <c r="BC227" s="174"/>
      <c r="BD227" s="174"/>
      <c r="BE227" s="174"/>
      <c r="BF227" s="174"/>
      <c r="BG227" s="174"/>
      <c r="BH227" s="174"/>
      <c r="BI227" s="174"/>
      <c r="BJ227" s="174"/>
      <c r="BK227" s="174"/>
      <c r="BL227" s="174"/>
      <c r="BM227" s="174"/>
      <c r="BN227" s="174"/>
      <c r="BO227" s="174"/>
      <c r="BP227" s="174"/>
      <c r="BQ227" s="174"/>
      <c r="BR227" s="174"/>
      <c r="BS227" s="174"/>
      <c r="BT227" s="174"/>
      <c r="BU227" s="174"/>
      <c r="BV227" s="174"/>
      <c r="BW227" s="174"/>
      <c r="BX227" s="174"/>
      <c r="BY227" s="174"/>
      <c r="BZ227" s="174"/>
      <c r="CA227" s="174"/>
      <c r="CB227" s="174"/>
      <c r="CC227" s="174"/>
      <c r="CD227" s="174"/>
      <c r="CE227" s="174"/>
      <c r="CF227" s="174"/>
      <c r="CG227" s="174"/>
      <c r="CH227" s="174"/>
      <c r="CI227" s="174"/>
    </row>
    <row r="228" spans="41:87">
      <c r="AO228" s="174"/>
      <c r="AP228" s="174"/>
      <c r="AQ228" s="174"/>
      <c r="AR228" s="174"/>
      <c r="AS228" s="174"/>
      <c r="AT228" s="174"/>
      <c r="AU228" s="174"/>
      <c r="AV228" s="174"/>
      <c r="AW228" s="174"/>
      <c r="AX228" s="174"/>
      <c r="AY228" s="174"/>
      <c r="AZ228" s="174"/>
      <c r="BA228" s="174"/>
      <c r="BB228" s="174"/>
      <c r="BC228" s="174"/>
      <c r="BD228" s="174"/>
      <c r="BE228" s="174"/>
      <c r="BF228" s="174"/>
      <c r="BG228" s="174"/>
      <c r="BH228" s="174"/>
      <c r="BI228" s="174"/>
      <c r="BJ228" s="174"/>
      <c r="BK228" s="174"/>
      <c r="BL228" s="174"/>
      <c r="BM228" s="174"/>
      <c r="BN228" s="174"/>
      <c r="BO228" s="174"/>
      <c r="BP228" s="174"/>
      <c r="BQ228" s="174"/>
      <c r="BR228" s="174"/>
      <c r="BS228" s="174"/>
      <c r="BT228" s="174"/>
      <c r="BU228" s="174"/>
      <c r="BV228" s="174"/>
      <c r="BW228" s="174"/>
      <c r="BX228" s="174"/>
      <c r="BY228" s="174"/>
      <c r="BZ228" s="174"/>
      <c r="CA228" s="174"/>
      <c r="CB228" s="174"/>
      <c r="CC228" s="174"/>
      <c r="CD228" s="174"/>
      <c r="CE228" s="174"/>
      <c r="CF228" s="174"/>
      <c r="CG228" s="174"/>
      <c r="CH228" s="174"/>
      <c r="CI228" s="174"/>
    </row>
    <row r="229" spans="41:87">
      <c r="AO229" s="174"/>
      <c r="AP229" s="174"/>
      <c r="AQ229" s="174"/>
      <c r="AR229" s="174"/>
      <c r="AS229" s="174"/>
      <c r="AT229" s="174"/>
      <c r="AU229" s="174"/>
      <c r="AV229" s="174"/>
      <c r="AW229" s="174"/>
      <c r="AX229" s="174"/>
      <c r="AY229" s="174"/>
      <c r="AZ229" s="174"/>
      <c r="BA229" s="174"/>
      <c r="BB229" s="174"/>
      <c r="BC229" s="174"/>
      <c r="BD229" s="174"/>
      <c r="BE229" s="174"/>
      <c r="BF229" s="174"/>
      <c r="BG229" s="174"/>
      <c r="BH229" s="174"/>
      <c r="BI229" s="174"/>
      <c r="BJ229" s="174"/>
      <c r="BK229" s="174"/>
      <c r="BL229" s="174"/>
      <c r="BM229" s="174"/>
      <c r="BN229" s="174"/>
      <c r="BO229" s="174"/>
      <c r="BP229" s="174"/>
      <c r="BQ229" s="174"/>
      <c r="BR229" s="174"/>
      <c r="BS229" s="174"/>
      <c r="BT229" s="174"/>
      <c r="BU229" s="174"/>
      <c r="BV229" s="174"/>
      <c r="BW229" s="174"/>
      <c r="BX229" s="174"/>
      <c r="BY229" s="174"/>
      <c r="BZ229" s="174"/>
      <c r="CA229" s="174"/>
      <c r="CB229" s="174"/>
      <c r="CC229" s="174"/>
      <c r="CD229" s="174"/>
      <c r="CE229" s="174"/>
      <c r="CF229" s="174"/>
      <c r="CG229" s="174"/>
      <c r="CH229" s="174"/>
      <c r="CI229" s="174"/>
    </row>
    <row r="230" spans="41:87">
      <c r="AO230" s="174"/>
      <c r="AP230" s="174"/>
      <c r="AQ230" s="174"/>
      <c r="AR230" s="174"/>
      <c r="AS230" s="174"/>
      <c r="AT230" s="174"/>
      <c r="AU230" s="174"/>
      <c r="AV230" s="174"/>
      <c r="AW230" s="174"/>
      <c r="AX230" s="174"/>
      <c r="AY230" s="174"/>
      <c r="AZ230" s="174"/>
      <c r="BA230" s="174"/>
      <c r="BB230" s="174"/>
      <c r="BC230" s="174"/>
      <c r="BD230" s="174"/>
      <c r="BE230" s="174"/>
      <c r="BF230" s="174"/>
      <c r="BG230" s="174"/>
      <c r="BH230" s="174"/>
      <c r="BI230" s="174"/>
      <c r="BJ230" s="174"/>
      <c r="BK230" s="174"/>
      <c r="BL230" s="174"/>
      <c r="BM230" s="174"/>
      <c r="BN230" s="174"/>
      <c r="BO230" s="174"/>
      <c r="BP230" s="174"/>
      <c r="BQ230" s="174"/>
      <c r="BR230" s="174"/>
      <c r="BS230" s="174"/>
      <c r="BT230" s="174"/>
      <c r="BU230" s="174"/>
      <c r="BV230" s="174"/>
      <c r="BW230" s="174"/>
      <c r="BX230" s="174"/>
      <c r="BY230" s="174"/>
      <c r="BZ230" s="174"/>
      <c r="CA230" s="174"/>
      <c r="CB230" s="174"/>
      <c r="CC230" s="174"/>
      <c r="CD230" s="174"/>
      <c r="CE230" s="174"/>
      <c r="CF230" s="174"/>
      <c r="CG230" s="174"/>
      <c r="CH230" s="174"/>
      <c r="CI230" s="174"/>
    </row>
    <row r="231" spans="41:87">
      <c r="AO231" s="174"/>
      <c r="AP231" s="174"/>
      <c r="AQ231" s="174"/>
      <c r="AR231" s="174"/>
      <c r="AS231" s="174"/>
      <c r="AT231" s="174"/>
      <c r="AU231" s="174"/>
      <c r="AV231" s="174"/>
      <c r="AW231" s="174"/>
      <c r="AX231" s="174"/>
      <c r="AY231" s="174"/>
      <c r="AZ231" s="174"/>
      <c r="BA231" s="174"/>
      <c r="BB231" s="174"/>
      <c r="BC231" s="174"/>
      <c r="BD231" s="174"/>
      <c r="BE231" s="174"/>
      <c r="BF231" s="174"/>
      <c r="BG231" s="174"/>
      <c r="BH231" s="174"/>
      <c r="BI231" s="174"/>
      <c r="BJ231" s="174"/>
      <c r="BK231" s="174"/>
      <c r="BL231" s="174"/>
      <c r="BM231" s="174"/>
      <c r="BN231" s="174"/>
      <c r="BO231" s="174"/>
      <c r="BP231" s="174"/>
      <c r="BQ231" s="174"/>
      <c r="BR231" s="174"/>
      <c r="BS231" s="174"/>
      <c r="BT231" s="174"/>
      <c r="BU231" s="174"/>
      <c r="BV231" s="174"/>
      <c r="BW231" s="174"/>
      <c r="BX231" s="174"/>
      <c r="BY231" s="174"/>
      <c r="BZ231" s="174"/>
      <c r="CA231" s="174"/>
      <c r="CB231" s="174"/>
      <c r="CC231" s="174"/>
      <c r="CD231" s="174"/>
      <c r="CE231" s="174"/>
      <c r="CF231" s="174"/>
      <c r="CG231" s="174"/>
      <c r="CH231" s="174"/>
      <c r="CI231" s="174"/>
    </row>
    <row r="232" spans="41:87">
      <c r="AO232" s="174"/>
      <c r="AP232" s="174"/>
      <c r="AQ232" s="174"/>
      <c r="AR232" s="174"/>
      <c r="AS232" s="174"/>
      <c r="AT232" s="174"/>
      <c r="AU232" s="174"/>
      <c r="AV232" s="174"/>
      <c r="AW232" s="174"/>
      <c r="AX232" s="174"/>
      <c r="AY232" s="174"/>
      <c r="AZ232" s="174"/>
      <c r="BA232" s="174"/>
      <c r="BB232" s="174"/>
      <c r="BC232" s="174"/>
      <c r="BD232" s="174"/>
      <c r="BE232" s="174"/>
      <c r="BF232" s="174"/>
      <c r="BG232" s="174"/>
      <c r="BH232" s="174"/>
      <c r="BI232" s="174"/>
      <c r="BJ232" s="174"/>
      <c r="BK232" s="174"/>
      <c r="BL232" s="174"/>
      <c r="BM232" s="174"/>
      <c r="BN232" s="174"/>
      <c r="BO232" s="174"/>
      <c r="BP232" s="174"/>
      <c r="BQ232" s="174"/>
      <c r="BR232" s="174"/>
      <c r="BS232" s="174"/>
      <c r="BT232" s="174"/>
      <c r="BU232" s="174"/>
      <c r="BV232" s="174"/>
      <c r="BW232" s="174"/>
      <c r="BX232" s="174"/>
      <c r="BY232" s="174"/>
      <c r="BZ232" s="174"/>
      <c r="CA232" s="174"/>
      <c r="CB232" s="174"/>
      <c r="CC232" s="174"/>
      <c r="CD232" s="174"/>
      <c r="CE232" s="174"/>
      <c r="CF232" s="174"/>
      <c r="CG232" s="174"/>
      <c r="CH232" s="174"/>
      <c r="CI232" s="174"/>
    </row>
    <row r="233" spans="41:87">
      <c r="AO233" s="174"/>
      <c r="AP233" s="174"/>
      <c r="AQ233" s="174"/>
      <c r="AR233" s="174"/>
      <c r="AS233" s="174"/>
      <c r="AT233" s="174"/>
      <c r="AU233" s="174"/>
      <c r="AV233" s="174"/>
      <c r="AW233" s="174"/>
      <c r="AX233" s="174"/>
      <c r="AY233" s="174"/>
      <c r="AZ233" s="174"/>
      <c r="BA233" s="174"/>
      <c r="BB233" s="174"/>
      <c r="BC233" s="174"/>
      <c r="BD233" s="174"/>
      <c r="BE233" s="174"/>
      <c r="BF233" s="174"/>
      <c r="BG233" s="174"/>
      <c r="BH233" s="174"/>
      <c r="BI233" s="174"/>
      <c r="BJ233" s="174"/>
      <c r="BK233" s="174"/>
      <c r="BL233" s="174"/>
      <c r="BM233" s="174"/>
      <c r="BN233" s="174"/>
      <c r="BO233" s="174"/>
      <c r="BP233" s="174"/>
      <c r="BQ233" s="174"/>
      <c r="BR233" s="174"/>
      <c r="BS233" s="174"/>
      <c r="BT233" s="174"/>
      <c r="BU233" s="174"/>
      <c r="BV233" s="174"/>
      <c r="BW233" s="174"/>
      <c r="BX233" s="174"/>
      <c r="BY233" s="174"/>
      <c r="BZ233" s="174"/>
      <c r="CA233" s="174"/>
      <c r="CB233" s="174"/>
      <c r="CC233" s="174"/>
      <c r="CD233" s="174"/>
      <c r="CE233" s="174"/>
      <c r="CF233" s="174"/>
      <c r="CG233" s="174"/>
      <c r="CH233" s="174"/>
      <c r="CI233" s="174"/>
    </row>
    <row r="234" spans="41:87">
      <c r="AO234" s="174"/>
      <c r="AP234" s="174"/>
      <c r="AQ234" s="174"/>
      <c r="AR234" s="174"/>
      <c r="AS234" s="174"/>
      <c r="AT234" s="174"/>
      <c r="AU234" s="174"/>
      <c r="AV234" s="174"/>
      <c r="AW234" s="174"/>
      <c r="AX234" s="174"/>
      <c r="AY234" s="174"/>
      <c r="AZ234" s="174"/>
      <c r="BA234" s="174"/>
      <c r="BB234" s="174"/>
      <c r="BC234" s="174"/>
      <c r="BD234" s="174"/>
      <c r="BE234" s="174"/>
      <c r="BF234" s="174"/>
      <c r="BG234" s="174"/>
      <c r="BH234" s="174"/>
      <c r="BI234" s="174"/>
      <c r="BJ234" s="174"/>
      <c r="BK234" s="174"/>
      <c r="BL234" s="174"/>
      <c r="BM234" s="174"/>
      <c r="BN234" s="174"/>
      <c r="BO234" s="174"/>
      <c r="BP234" s="174"/>
      <c r="BQ234" s="174"/>
      <c r="BR234" s="174"/>
      <c r="BS234" s="174"/>
      <c r="BT234" s="174"/>
      <c r="BU234" s="174"/>
      <c r="BV234" s="174"/>
      <c r="BW234" s="174"/>
      <c r="BX234" s="174"/>
      <c r="BY234" s="174"/>
      <c r="BZ234" s="174"/>
      <c r="CA234" s="174"/>
      <c r="CB234" s="174"/>
      <c r="CC234" s="174"/>
      <c r="CD234" s="174"/>
      <c r="CE234" s="174"/>
      <c r="CF234" s="174"/>
      <c r="CG234" s="174"/>
      <c r="CH234" s="174"/>
      <c r="CI234" s="174"/>
    </row>
    <row r="235" spans="41:87">
      <c r="AO235" s="174"/>
      <c r="AP235" s="174"/>
      <c r="AQ235" s="174"/>
      <c r="AR235" s="174"/>
      <c r="AS235" s="174"/>
      <c r="AT235" s="174"/>
      <c r="AU235" s="174"/>
      <c r="AV235" s="174"/>
      <c r="AW235" s="174"/>
      <c r="AX235" s="174"/>
      <c r="AY235" s="174"/>
      <c r="AZ235" s="174"/>
      <c r="BA235" s="174"/>
      <c r="BB235" s="174"/>
      <c r="BC235" s="174"/>
      <c r="BD235" s="174"/>
      <c r="BE235" s="174"/>
      <c r="BF235" s="174"/>
      <c r="BG235" s="174"/>
      <c r="BH235" s="174"/>
      <c r="BI235" s="174"/>
      <c r="BJ235" s="174"/>
      <c r="BK235" s="174"/>
      <c r="BL235" s="174"/>
      <c r="BM235" s="174"/>
      <c r="BN235" s="174"/>
      <c r="BO235" s="174"/>
      <c r="BP235" s="174"/>
      <c r="BQ235" s="174"/>
      <c r="BR235" s="174"/>
      <c r="BS235" s="174"/>
      <c r="BT235" s="174"/>
      <c r="BU235" s="174"/>
      <c r="BV235" s="174"/>
      <c r="BW235" s="174"/>
      <c r="BX235" s="174"/>
      <c r="BY235" s="174"/>
      <c r="BZ235" s="174"/>
      <c r="CA235" s="174"/>
      <c r="CB235" s="174"/>
      <c r="CC235" s="174"/>
      <c r="CD235" s="174"/>
      <c r="CE235" s="174"/>
      <c r="CF235" s="174"/>
      <c r="CG235" s="174"/>
      <c r="CH235" s="174"/>
      <c r="CI235" s="174"/>
    </row>
    <row r="236" spans="41:87">
      <c r="AO236" s="174"/>
      <c r="AP236" s="174"/>
      <c r="AQ236" s="174"/>
      <c r="AR236" s="174"/>
      <c r="AS236" s="174"/>
      <c r="AT236" s="174"/>
      <c r="AU236" s="174"/>
      <c r="AV236" s="174"/>
      <c r="AW236" s="174"/>
      <c r="AX236" s="174"/>
      <c r="AY236" s="174"/>
      <c r="AZ236" s="174"/>
      <c r="BA236" s="174"/>
      <c r="BB236" s="174"/>
      <c r="BC236" s="174"/>
      <c r="BD236" s="174"/>
      <c r="BE236" s="174"/>
      <c r="BF236" s="174"/>
      <c r="BG236" s="174"/>
      <c r="BH236" s="174"/>
      <c r="BI236" s="174"/>
      <c r="BJ236" s="174"/>
      <c r="BK236" s="174"/>
      <c r="BL236" s="174"/>
      <c r="BM236" s="174"/>
      <c r="BN236" s="174"/>
      <c r="BO236" s="174"/>
      <c r="BP236" s="174"/>
      <c r="BQ236" s="174"/>
      <c r="BR236" s="174"/>
      <c r="BS236" s="174"/>
      <c r="BT236" s="174"/>
      <c r="BU236" s="174"/>
      <c r="BV236" s="174"/>
      <c r="BW236" s="174"/>
      <c r="BX236" s="174"/>
      <c r="BY236" s="174"/>
      <c r="BZ236" s="174"/>
      <c r="CA236" s="174"/>
      <c r="CB236" s="174"/>
      <c r="CC236" s="174"/>
      <c r="CD236" s="174"/>
      <c r="CE236" s="174"/>
      <c r="CF236" s="174"/>
      <c r="CG236" s="174"/>
      <c r="CH236" s="174"/>
      <c r="CI236" s="174"/>
    </row>
    <row r="237" spans="41:87">
      <c r="AO237" s="174"/>
      <c r="AP237" s="174"/>
      <c r="AQ237" s="174"/>
      <c r="AR237" s="174"/>
      <c r="AS237" s="174"/>
      <c r="AT237" s="174"/>
      <c r="AU237" s="174"/>
      <c r="AV237" s="174"/>
      <c r="AW237" s="174"/>
      <c r="AX237" s="174"/>
      <c r="AY237" s="174"/>
      <c r="AZ237" s="174"/>
      <c r="BA237" s="174"/>
      <c r="BB237" s="174"/>
      <c r="BC237" s="174"/>
      <c r="BD237" s="174"/>
      <c r="BE237" s="174"/>
      <c r="BF237" s="174"/>
      <c r="BG237" s="174"/>
      <c r="BH237" s="174"/>
      <c r="BI237" s="174"/>
      <c r="BJ237" s="174"/>
      <c r="BK237" s="174"/>
      <c r="BL237" s="174"/>
      <c r="BM237" s="174"/>
      <c r="BN237" s="174"/>
      <c r="BO237" s="174"/>
      <c r="BP237" s="174"/>
      <c r="BQ237" s="174"/>
      <c r="BR237" s="174"/>
      <c r="BS237" s="174"/>
      <c r="BT237" s="174"/>
      <c r="BU237" s="174"/>
      <c r="BV237" s="174"/>
      <c r="BW237" s="174"/>
      <c r="BX237" s="174"/>
      <c r="BY237" s="174"/>
      <c r="BZ237" s="174"/>
      <c r="CA237" s="174"/>
      <c r="CB237" s="174"/>
      <c r="CC237" s="174"/>
      <c r="CD237" s="174"/>
      <c r="CE237" s="174"/>
      <c r="CF237" s="174"/>
      <c r="CG237" s="174"/>
      <c r="CH237" s="174"/>
      <c r="CI237" s="174"/>
    </row>
    <row r="238" spans="41:87">
      <c r="AO238" s="174"/>
      <c r="AP238" s="174"/>
      <c r="AQ238" s="174"/>
      <c r="AR238" s="174"/>
      <c r="AS238" s="174"/>
      <c r="AT238" s="174"/>
      <c r="AU238" s="174"/>
      <c r="AV238" s="174"/>
      <c r="AW238" s="174"/>
      <c r="AX238" s="174"/>
      <c r="AY238" s="174"/>
      <c r="AZ238" s="174"/>
      <c r="BA238" s="174"/>
      <c r="BB238" s="174"/>
      <c r="BC238" s="174"/>
      <c r="BD238" s="174"/>
      <c r="BE238" s="174"/>
      <c r="BF238" s="174"/>
      <c r="BG238" s="174"/>
      <c r="BH238" s="174"/>
      <c r="BI238" s="174"/>
      <c r="BJ238" s="174"/>
      <c r="BK238" s="174"/>
      <c r="BL238" s="174"/>
      <c r="BM238" s="174"/>
      <c r="BN238" s="174"/>
      <c r="BO238" s="174"/>
      <c r="BP238" s="174"/>
      <c r="BQ238" s="174"/>
      <c r="BR238" s="174"/>
      <c r="BS238" s="174"/>
      <c r="BT238" s="174"/>
      <c r="BU238" s="174"/>
      <c r="BV238" s="174"/>
      <c r="BW238" s="174"/>
      <c r="BX238" s="174"/>
      <c r="BY238" s="174"/>
      <c r="BZ238" s="174"/>
      <c r="CA238" s="174"/>
      <c r="CB238" s="174"/>
      <c r="CC238" s="174"/>
      <c r="CD238" s="174"/>
      <c r="CE238" s="174"/>
      <c r="CF238" s="174"/>
      <c r="CG238" s="174"/>
      <c r="CH238" s="174"/>
      <c r="CI238" s="174"/>
    </row>
    <row r="239" spans="41:87">
      <c r="AO239" s="174"/>
      <c r="AP239" s="174"/>
      <c r="AQ239" s="174"/>
      <c r="AR239" s="174"/>
      <c r="AS239" s="174"/>
      <c r="AT239" s="174"/>
      <c r="AU239" s="174"/>
      <c r="AV239" s="174"/>
      <c r="AW239" s="174"/>
      <c r="AX239" s="174"/>
      <c r="AY239" s="174"/>
      <c r="AZ239" s="174"/>
      <c r="BA239" s="174"/>
      <c r="BB239" s="174"/>
      <c r="BC239" s="174"/>
      <c r="BD239" s="174"/>
      <c r="BE239" s="174"/>
      <c r="BF239" s="174"/>
      <c r="BG239" s="174"/>
      <c r="BH239" s="174"/>
      <c r="BI239" s="174"/>
      <c r="BJ239" s="174"/>
      <c r="BK239" s="174"/>
      <c r="BL239" s="174"/>
      <c r="BM239" s="174"/>
      <c r="BN239" s="174"/>
      <c r="BO239" s="174"/>
      <c r="BP239" s="174"/>
      <c r="BQ239" s="174"/>
      <c r="BR239" s="174"/>
      <c r="BS239" s="174"/>
      <c r="BT239" s="174"/>
      <c r="BU239" s="174"/>
      <c r="BV239" s="174"/>
      <c r="BW239" s="174"/>
      <c r="BX239" s="174"/>
      <c r="BY239" s="174"/>
      <c r="BZ239" s="174"/>
      <c r="CA239" s="174"/>
      <c r="CB239" s="174"/>
      <c r="CC239" s="174"/>
      <c r="CD239" s="174"/>
      <c r="CE239" s="174"/>
      <c r="CF239" s="174"/>
      <c r="CG239" s="174"/>
      <c r="CH239" s="174"/>
      <c r="CI239" s="174"/>
    </row>
    <row r="240" spans="41:87">
      <c r="AO240" s="174"/>
      <c r="AP240" s="174"/>
      <c r="AQ240" s="174"/>
      <c r="AR240" s="174"/>
      <c r="AS240" s="174"/>
      <c r="AT240" s="174"/>
      <c r="AU240" s="174"/>
      <c r="AV240" s="174"/>
      <c r="AW240" s="174"/>
      <c r="AX240" s="174"/>
      <c r="AY240" s="174"/>
      <c r="AZ240" s="174"/>
      <c r="BA240" s="174"/>
      <c r="BB240" s="174"/>
      <c r="BC240" s="174"/>
      <c r="BD240" s="174"/>
      <c r="BE240" s="174"/>
      <c r="BF240" s="174"/>
      <c r="BG240" s="174"/>
      <c r="BH240" s="174"/>
      <c r="BI240" s="174"/>
      <c r="BJ240" s="174"/>
      <c r="BK240" s="174"/>
      <c r="BL240" s="174"/>
      <c r="BM240" s="174"/>
      <c r="BN240" s="174"/>
      <c r="BO240" s="174"/>
      <c r="BP240" s="174"/>
      <c r="BQ240" s="174"/>
      <c r="BR240" s="174"/>
      <c r="BS240" s="174"/>
      <c r="BT240" s="174"/>
      <c r="BU240" s="174"/>
      <c r="BV240" s="174"/>
      <c r="BW240" s="174"/>
      <c r="BX240" s="174"/>
      <c r="BY240" s="174"/>
      <c r="BZ240" s="174"/>
      <c r="CA240" s="174"/>
      <c r="CB240" s="174"/>
      <c r="CC240" s="174"/>
      <c r="CD240" s="174"/>
      <c r="CE240" s="174"/>
      <c r="CF240" s="174"/>
      <c r="CG240" s="174"/>
      <c r="CH240" s="174"/>
      <c r="CI240" s="174"/>
    </row>
    <row r="241" spans="41:87">
      <c r="AO241" s="174"/>
      <c r="AP241" s="174"/>
      <c r="AQ241" s="174"/>
      <c r="AR241" s="174"/>
      <c r="AS241" s="174"/>
      <c r="AT241" s="174"/>
      <c r="AU241" s="174"/>
      <c r="AV241" s="174"/>
      <c r="AW241" s="174"/>
      <c r="AX241" s="174"/>
      <c r="AY241" s="174"/>
      <c r="AZ241" s="174"/>
      <c r="BA241" s="174"/>
      <c r="BB241" s="174"/>
      <c r="BC241" s="174"/>
      <c r="BD241" s="174"/>
      <c r="BE241" s="174"/>
      <c r="BF241" s="174"/>
      <c r="BG241" s="174"/>
      <c r="BH241" s="174"/>
      <c r="BI241" s="174"/>
      <c r="BJ241" s="174"/>
      <c r="BK241" s="174"/>
      <c r="BL241" s="174"/>
      <c r="BM241" s="174"/>
      <c r="BN241" s="174"/>
      <c r="BO241" s="174"/>
      <c r="BP241" s="174"/>
      <c r="BQ241" s="174"/>
      <c r="BR241" s="174"/>
      <c r="BS241" s="174"/>
      <c r="BT241" s="174"/>
      <c r="BU241" s="174"/>
      <c r="BV241" s="174"/>
      <c r="BW241" s="174"/>
      <c r="BX241" s="174"/>
      <c r="BY241" s="174"/>
      <c r="BZ241" s="174"/>
      <c r="CA241" s="174"/>
      <c r="CB241" s="174"/>
      <c r="CC241" s="174"/>
      <c r="CD241" s="174"/>
      <c r="CE241" s="174"/>
      <c r="CF241" s="174"/>
      <c r="CG241" s="174"/>
      <c r="CH241" s="174"/>
      <c r="CI241" s="174"/>
    </row>
    <row r="242" spans="41:87">
      <c r="AO242" s="174"/>
      <c r="AP242" s="174"/>
      <c r="AQ242" s="174"/>
      <c r="AR242" s="174"/>
      <c r="AS242" s="174"/>
      <c r="AT242" s="174"/>
      <c r="AU242" s="174"/>
      <c r="AV242" s="174"/>
      <c r="AW242" s="174"/>
      <c r="AX242" s="174"/>
      <c r="AY242" s="174"/>
      <c r="AZ242" s="174"/>
      <c r="BA242" s="174"/>
      <c r="BB242" s="174"/>
      <c r="BC242" s="174"/>
      <c r="BD242" s="174"/>
      <c r="BE242" s="174"/>
      <c r="BF242" s="174"/>
      <c r="BG242" s="174"/>
      <c r="BH242" s="174"/>
      <c r="BI242" s="174"/>
      <c r="BJ242" s="174"/>
      <c r="BK242" s="174"/>
      <c r="BL242" s="174"/>
      <c r="BM242" s="174"/>
      <c r="BN242" s="174"/>
      <c r="BO242" s="174"/>
      <c r="BP242" s="174"/>
      <c r="BQ242" s="174"/>
      <c r="BR242" s="174"/>
      <c r="BS242" s="174"/>
      <c r="BT242" s="174"/>
      <c r="BU242" s="174"/>
      <c r="BV242" s="174"/>
      <c r="BW242" s="174"/>
      <c r="BX242" s="174"/>
      <c r="BY242" s="174"/>
      <c r="BZ242" s="174"/>
      <c r="CA242" s="174"/>
      <c r="CB242" s="174"/>
      <c r="CC242" s="174"/>
      <c r="CD242" s="174"/>
      <c r="CE242" s="174"/>
      <c r="CF242" s="174"/>
      <c r="CG242" s="174"/>
      <c r="CH242" s="174"/>
      <c r="CI242" s="174"/>
    </row>
    <row r="243" spans="41:87">
      <c r="AO243" s="174"/>
      <c r="AP243" s="174"/>
      <c r="AQ243" s="174"/>
      <c r="AR243" s="174"/>
      <c r="AS243" s="174"/>
      <c r="AT243" s="174"/>
      <c r="AU243" s="174"/>
      <c r="AV243" s="174"/>
      <c r="AW243" s="174"/>
      <c r="AX243" s="174"/>
      <c r="AY243" s="174"/>
      <c r="AZ243" s="174"/>
      <c r="BA243" s="174"/>
      <c r="BB243" s="174"/>
      <c r="BC243" s="174"/>
      <c r="BD243" s="174"/>
      <c r="BE243" s="174"/>
      <c r="BF243" s="174"/>
      <c r="BG243" s="174"/>
      <c r="BH243" s="174"/>
      <c r="BI243" s="174"/>
      <c r="BJ243" s="174"/>
      <c r="BK243" s="174"/>
      <c r="BL243" s="174"/>
      <c r="BM243" s="174"/>
      <c r="BN243" s="174"/>
      <c r="BO243" s="174"/>
      <c r="BP243" s="174"/>
      <c r="BQ243" s="174"/>
      <c r="BR243" s="174"/>
      <c r="BS243" s="174"/>
      <c r="BT243" s="174"/>
      <c r="BU243" s="174"/>
      <c r="BV243" s="174"/>
      <c r="BW243" s="174"/>
      <c r="BX243" s="174"/>
      <c r="BY243" s="174"/>
      <c r="BZ243" s="174"/>
      <c r="CA243" s="174"/>
      <c r="CB243" s="174"/>
      <c r="CC243" s="174"/>
      <c r="CD243" s="174"/>
      <c r="CE243" s="174"/>
      <c r="CF243" s="174"/>
      <c r="CG243" s="174"/>
      <c r="CH243" s="174"/>
      <c r="CI243" s="174"/>
    </row>
    <row r="244" spans="41:87">
      <c r="AO244" s="174"/>
      <c r="AP244" s="174"/>
      <c r="AQ244" s="174"/>
      <c r="AR244" s="174"/>
      <c r="AS244" s="174"/>
      <c r="AT244" s="174"/>
      <c r="AU244" s="174"/>
      <c r="AV244" s="174"/>
      <c r="AW244" s="174"/>
      <c r="AX244" s="174"/>
      <c r="AY244" s="174"/>
      <c r="AZ244" s="174"/>
      <c r="BA244" s="174"/>
      <c r="BB244" s="174"/>
      <c r="BC244" s="174"/>
      <c r="BD244" s="174"/>
      <c r="BE244" s="174"/>
      <c r="BF244" s="174"/>
      <c r="BG244" s="174"/>
      <c r="BH244" s="174"/>
      <c r="BI244" s="174"/>
      <c r="BJ244" s="174"/>
      <c r="BK244" s="174"/>
      <c r="BL244" s="174"/>
      <c r="BM244" s="174"/>
      <c r="BN244" s="174"/>
      <c r="BO244" s="174"/>
      <c r="BP244" s="174"/>
      <c r="BQ244" s="174"/>
      <c r="BR244" s="174"/>
      <c r="BS244" s="174"/>
      <c r="BT244" s="174"/>
      <c r="BU244" s="174"/>
      <c r="BV244" s="174"/>
      <c r="BW244" s="174"/>
      <c r="BX244" s="174"/>
      <c r="BY244" s="174"/>
      <c r="BZ244" s="174"/>
      <c r="CA244" s="174"/>
      <c r="CB244" s="174"/>
      <c r="CC244" s="174"/>
      <c r="CD244" s="174"/>
      <c r="CE244" s="174"/>
      <c r="CF244" s="174"/>
      <c r="CG244" s="174"/>
      <c r="CH244" s="174"/>
      <c r="CI244" s="174"/>
    </row>
    <row r="245" spans="41:87">
      <c r="AO245" s="174"/>
      <c r="AP245" s="174"/>
      <c r="AQ245" s="174"/>
      <c r="AR245" s="174"/>
      <c r="AS245" s="174"/>
      <c r="AT245" s="174"/>
      <c r="AU245" s="174"/>
      <c r="AV245" s="174"/>
      <c r="AW245" s="174"/>
      <c r="AX245" s="174"/>
      <c r="AY245" s="174"/>
      <c r="AZ245" s="174"/>
      <c r="BA245" s="174"/>
      <c r="BB245" s="174"/>
      <c r="BC245" s="174"/>
      <c r="BD245" s="174"/>
      <c r="BE245" s="174"/>
      <c r="BF245" s="174"/>
      <c r="BG245" s="174"/>
      <c r="BH245" s="174"/>
      <c r="BI245" s="174"/>
      <c r="BJ245" s="174"/>
      <c r="BK245" s="174"/>
      <c r="BL245" s="174"/>
      <c r="BM245" s="174"/>
      <c r="BN245" s="174"/>
      <c r="BO245" s="174"/>
      <c r="BP245" s="174"/>
      <c r="BQ245" s="174"/>
      <c r="BR245" s="174"/>
      <c r="BS245" s="174"/>
      <c r="BT245" s="174"/>
      <c r="BU245" s="174"/>
      <c r="BV245" s="174"/>
      <c r="BW245" s="174"/>
      <c r="BX245" s="174"/>
      <c r="BY245" s="174"/>
      <c r="BZ245" s="174"/>
      <c r="CA245" s="174"/>
      <c r="CB245" s="174"/>
      <c r="CC245" s="174"/>
      <c r="CD245" s="174"/>
      <c r="CE245" s="174"/>
      <c r="CF245" s="174"/>
      <c r="CG245" s="174"/>
      <c r="CH245" s="174"/>
      <c r="CI245" s="174"/>
    </row>
    <row r="246" spans="41:87">
      <c r="AO246" s="174"/>
      <c r="AP246" s="174"/>
      <c r="AQ246" s="174"/>
      <c r="AR246" s="174"/>
      <c r="AS246" s="174"/>
      <c r="AT246" s="174"/>
      <c r="AU246" s="174"/>
      <c r="AV246" s="174"/>
      <c r="AW246" s="174"/>
      <c r="AX246" s="174"/>
      <c r="AY246" s="174"/>
      <c r="AZ246" s="174"/>
      <c r="BA246" s="174"/>
      <c r="BB246" s="174"/>
      <c r="BC246" s="174"/>
      <c r="BD246" s="174"/>
      <c r="BE246" s="174"/>
      <c r="BF246" s="174"/>
      <c r="BG246" s="174"/>
      <c r="BH246" s="174"/>
      <c r="BI246" s="174"/>
      <c r="BJ246" s="174"/>
      <c r="BK246" s="174"/>
      <c r="BL246" s="174"/>
      <c r="BM246" s="174"/>
      <c r="BN246" s="174"/>
      <c r="BO246" s="174"/>
      <c r="BP246" s="174"/>
      <c r="BQ246" s="174"/>
      <c r="BR246" s="174"/>
      <c r="BS246" s="174"/>
      <c r="BT246" s="174"/>
      <c r="BU246" s="174"/>
      <c r="BV246" s="174"/>
      <c r="BW246" s="174"/>
      <c r="BX246" s="174"/>
      <c r="BY246" s="174"/>
      <c r="BZ246" s="174"/>
      <c r="CA246" s="174"/>
      <c r="CB246" s="174"/>
      <c r="CC246" s="174"/>
      <c r="CD246" s="174"/>
      <c r="CE246" s="174"/>
      <c r="CF246" s="174"/>
      <c r="CG246" s="174"/>
      <c r="CH246" s="174"/>
      <c r="CI246" s="174"/>
    </row>
    <row r="247" spans="41:87">
      <c r="AO247" s="174"/>
      <c r="AP247" s="174"/>
      <c r="AQ247" s="174"/>
      <c r="AR247" s="174"/>
      <c r="AS247" s="174"/>
      <c r="AT247" s="174"/>
      <c r="AU247" s="174"/>
      <c r="AV247" s="174"/>
      <c r="AW247" s="174"/>
      <c r="AX247" s="174"/>
      <c r="AY247" s="174"/>
      <c r="AZ247" s="174"/>
      <c r="BA247" s="174"/>
      <c r="BB247" s="174"/>
      <c r="BC247" s="174"/>
      <c r="BD247" s="174"/>
      <c r="BE247" s="174"/>
      <c r="BF247" s="174"/>
      <c r="BG247" s="174"/>
      <c r="BH247" s="174"/>
      <c r="BI247" s="174"/>
      <c r="BJ247" s="174"/>
      <c r="BK247" s="174"/>
      <c r="BL247" s="174"/>
      <c r="BM247" s="174"/>
      <c r="BN247" s="174"/>
      <c r="BO247" s="174"/>
      <c r="BP247" s="174"/>
      <c r="BQ247" s="174"/>
      <c r="BR247" s="174"/>
      <c r="BS247" s="174"/>
      <c r="BT247" s="174"/>
      <c r="BU247" s="174"/>
      <c r="BV247" s="174"/>
      <c r="BW247" s="174"/>
      <c r="BX247" s="174"/>
      <c r="BY247" s="174"/>
      <c r="BZ247" s="174"/>
      <c r="CA247" s="174"/>
      <c r="CB247" s="174"/>
      <c r="CC247" s="174"/>
      <c r="CD247" s="174"/>
      <c r="CE247" s="174"/>
      <c r="CF247" s="174"/>
      <c r="CG247" s="174"/>
      <c r="CH247" s="174"/>
      <c r="CI247" s="174"/>
    </row>
    <row r="248" spans="41:87">
      <c r="AO248" s="174"/>
      <c r="AP248" s="174"/>
      <c r="AQ248" s="174"/>
      <c r="AR248" s="174"/>
      <c r="AS248" s="174"/>
      <c r="AT248" s="174"/>
      <c r="AU248" s="174"/>
      <c r="AV248" s="174"/>
      <c r="AW248" s="174"/>
      <c r="AX248" s="174"/>
      <c r="AY248" s="174"/>
      <c r="AZ248" s="174"/>
      <c r="BA248" s="174"/>
      <c r="BB248" s="174"/>
      <c r="BC248" s="174"/>
      <c r="BD248" s="174"/>
      <c r="BE248" s="174"/>
      <c r="BF248" s="174"/>
      <c r="BG248" s="174"/>
      <c r="BH248" s="174"/>
      <c r="BI248" s="174"/>
      <c r="BJ248" s="174"/>
      <c r="BK248" s="174"/>
      <c r="BL248" s="174"/>
      <c r="BM248" s="174"/>
      <c r="BN248" s="174"/>
      <c r="BO248" s="174"/>
      <c r="BP248" s="174"/>
      <c r="BQ248" s="174"/>
      <c r="BR248" s="174"/>
      <c r="BS248" s="174"/>
      <c r="BT248" s="174"/>
      <c r="BU248" s="174"/>
      <c r="BV248" s="174"/>
      <c r="BW248" s="174"/>
      <c r="BX248" s="174"/>
      <c r="BY248" s="174"/>
      <c r="BZ248" s="174"/>
      <c r="CA248" s="174"/>
      <c r="CB248" s="174"/>
      <c r="CC248" s="174"/>
      <c r="CD248" s="174"/>
      <c r="CE248" s="174"/>
      <c r="CF248" s="174"/>
      <c r="CG248" s="174"/>
      <c r="CH248" s="174"/>
      <c r="CI248" s="174"/>
    </row>
    <row r="249" spans="41:87">
      <c r="AO249" s="174"/>
      <c r="AP249" s="174"/>
      <c r="AQ249" s="174"/>
      <c r="AR249" s="174"/>
      <c r="AS249" s="174"/>
      <c r="AT249" s="174"/>
      <c r="AU249" s="174"/>
      <c r="AV249" s="174"/>
      <c r="AW249" s="174"/>
      <c r="AX249" s="174"/>
      <c r="AY249" s="174"/>
      <c r="AZ249" s="174"/>
      <c r="BA249" s="174"/>
      <c r="BB249" s="174"/>
      <c r="BC249" s="174"/>
      <c r="BD249" s="174"/>
      <c r="BE249" s="174"/>
      <c r="BF249" s="174"/>
      <c r="BG249" s="174"/>
      <c r="BH249" s="174"/>
      <c r="BI249" s="174"/>
      <c r="BJ249" s="174"/>
      <c r="BK249" s="174"/>
      <c r="BL249" s="174"/>
      <c r="BM249" s="174"/>
      <c r="BN249" s="174"/>
      <c r="BO249" s="174"/>
      <c r="BP249" s="174"/>
      <c r="BQ249" s="174"/>
      <c r="BR249" s="174"/>
      <c r="BS249" s="174"/>
      <c r="BT249" s="174"/>
      <c r="BU249" s="174"/>
      <c r="BV249" s="174"/>
      <c r="BW249" s="174"/>
      <c r="BX249" s="174"/>
      <c r="BY249" s="174"/>
      <c r="BZ249" s="174"/>
      <c r="CA249" s="174"/>
      <c r="CB249" s="174"/>
      <c r="CC249" s="174"/>
      <c r="CD249" s="174"/>
      <c r="CE249" s="174"/>
      <c r="CF249" s="174"/>
      <c r="CG249" s="174"/>
      <c r="CH249" s="174"/>
      <c r="CI249" s="174"/>
    </row>
    <row r="250" spans="41:87">
      <c r="AO250" s="174"/>
      <c r="AP250" s="174"/>
      <c r="AQ250" s="174"/>
      <c r="AR250" s="174"/>
      <c r="AS250" s="174"/>
      <c r="AT250" s="174"/>
      <c r="AU250" s="174"/>
      <c r="AV250" s="174"/>
      <c r="AW250" s="174"/>
      <c r="AX250" s="174"/>
      <c r="AY250" s="174"/>
      <c r="AZ250" s="174"/>
      <c r="BA250" s="174"/>
      <c r="BB250" s="174"/>
      <c r="BC250" s="174"/>
      <c r="BD250" s="174"/>
      <c r="BE250" s="174"/>
      <c r="BF250" s="174"/>
      <c r="BG250" s="174"/>
      <c r="BH250" s="174"/>
      <c r="BI250" s="174"/>
      <c r="BJ250" s="174"/>
      <c r="BK250" s="174"/>
      <c r="BL250" s="174"/>
      <c r="BM250" s="174"/>
      <c r="BN250" s="174"/>
      <c r="BO250" s="174"/>
      <c r="BP250" s="174"/>
      <c r="BQ250" s="174"/>
      <c r="BR250" s="174"/>
      <c r="BS250" s="174"/>
      <c r="BT250" s="174"/>
      <c r="BU250" s="174"/>
      <c r="BV250" s="174"/>
      <c r="BW250" s="174"/>
      <c r="BX250" s="174"/>
      <c r="BY250" s="174"/>
      <c r="BZ250" s="174"/>
      <c r="CA250" s="174"/>
      <c r="CB250" s="174"/>
      <c r="CC250" s="174"/>
      <c r="CD250" s="174"/>
      <c r="CE250" s="174"/>
      <c r="CF250" s="174"/>
      <c r="CG250" s="174"/>
      <c r="CH250" s="174"/>
      <c r="CI250" s="174"/>
    </row>
    <row r="251" spans="41:87">
      <c r="AO251" s="174"/>
      <c r="AP251" s="174"/>
      <c r="AQ251" s="174"/>
      <c r="AR251" s="174"/>
      <c r="AS251" s="174"/>
      <c r="AT251" s="174"/>
      <c r="AU251" s="174"/>
      <c r="AV251" s="174"/>
      <c r="AW251" s="174"/>
      <c r="AX251" s="174"/>
      <c r="AY251" s="174"/>
      <c r="AZ251" s="174"/>
      <c r="BA251" s="174"/>
      <c r="BB251" s="174"/>
      <c r="BC251" s="174"/>
      <c r="BD251" s="174"/>
      <c r="BE251" s="174"/>
      <c r="BF251" s="174"/>
      <c r="BG251" s="174"/>
      <c r="BH251" s="174"/>
      <c r="BI251" s="174"/>
      <c r="BJ251" s="174"/>
      <c r="BK251" s="174"/>
      <c r="BL251" s="174"/>
      <c r="BM251" s="174"/>
      <c r="BN251" s="174"/>
      <c r="BO251" s="174"/>
      <c r="BP251" s="174"/>
      <c r="BQ251" s="174"/>
      <c r="BR251" s="174"/>
      <c r="BS251" s="174"/>
      <c r="BT251" s="174"/>
      <c r="BU251" s="174"/>
      <c r="BV251" s="174"/>
      <c r="BW251" s="174"/>
      <c r="BX251" s="174"/>
      <c r="BY251" s="174"/>
      <c r="BZ251" s="174"/>
      <c r="CA251" s="174"/>
      <c r="CB251" s="174"/>
      <c r="CC251" s="174"/>
      <c r="CD251" s="174"/>
      <c r="CE251" s="174"/>
      <c r="CF251" s="174"/>
      <c r="CG251" s="174"/>
      <c r="CH251" s="174"/>
      <c r="CI251" s="174"/>
    </row>
    <row r="252" spans="41:87">
      <c r="AO252" s="174"/>
      <c r="AP252" s="174"/>
      <c r="AQ252" s="174"/>
      <c r="AR252" s="174"/>
      <c r="AS252" s="174"/>
      <c r="AT252" s="174"/>
      <c r="AU252" s="174"/>
      <c r="AV252" s="174"/>
      <c r="AW252" s="174"/>
      <c r="AX252" s="174"/>
      <c r="AY252" s="174"/>
      <c r="AZ252" s="174"/>
      <c r="BA252" s="174"/>
      <c r="BB252" s="174"/>
      <c r="BC252" s="174"/>
      <c r="BD252" s="174"/>
      <c r="BE252" s="174"/>
      <c r="BF252" s="174"/>
      <c r="BG252" s="174"/>
      <c r="BH252" s="174"/>
      <c r="BI252" s="174"/>
      <c r="BJ252" s="174"/>
      <c r="BK252" s="174"/>
      <c r="BL252" s="174"/>
      <c r="BM252" s="174"/>
      <c r="BN252" s="174"/>
      <c r="BO252" s="174"/>
      <c r="BP252" s="174"/>
      <c r="BQ252" s="174"/>
      <c r="BR252" s="174"/>
      <c r="BS252" s="174"/>
      <c r="BT252" s="174"/>
      <c r="BU252" s="174"/>
      <c r="BV252" s="174"/>
      <c r="BW252" s="174"/>
      <c r="BX252" s="174"/>
      <c r="BY252" s="174"/>
      <c r="BZ252" s="174"/>
      <c r="CA252" s="174"/>
      <c r="CB252" s="174"/>
      <c r="CC252" s="174"/>
      <c r="CD252" s="174"/>
      <c r="CE252" s="174"/>
      <c r="CF252" s="174"/>
      <c r="CG252" s="174"/>
      <c r="CH252" s="174"/>
      <c r="CI252" s="174"/>
    </row>
    <row r="253" spans="41:87">
      <c r="AO253" s="174"/>
      <c r="AP253" s="174"/>
      <c r="AQ253" s="174"/>
      <c r="AR253" s="174"/>
      <c r="AS253" s="174"/>
      <c r="AT253" s="174"/>
      <c r="AU253" s="174"/>
      <c r="AV253" s="174"/>
      <c r="AW253" s="174"/>
      <c r="AX253" s="174"/>
      <c r="AY253" s="174"/>
      <c r="AZ253" s="174"/>
      <c r="BA253" s="174"/>
      <c r="BB253" s="174"/>
      <c r="BC253" s="174"/>
      <c r="BD253" s="174"/>
      <c r="BE253" s="174"/>
      <c r="BF253" s="174"/>
      <c r="BG253" s="174"/>
      <c r="BH253" s="174"/>
      <c r="BI253" s="174"/>
      <c r="BJ253" s="174"/>
      <c r="BK253" s="174"/>
      <c r="BL253" s="174"/>
      <c r="BM253" s="174"/>
      <c r="BN253" s="174"/>
      <c r="BO253" s="174"/>
      <c r="BP253" s="174"/>
      <c r="BQ253" s="174"/>
      <c r="BR253" s="174"/>
      <c r="BS253" s="174"/>
      <c r="BT253" s="174"/>
      <c r="BU253" s="174"/>
      <c r="BV253" s="174"/>
      <c r="BW253" s="174"/>
      <c r="BX253" s="174"/>
      <c r="BY253" s="174"/>
      <c r="BZ253" s="174"/>
      <c r="CA253" s="174"/>
      <c r="CB253" s="174"/>
      <c r="CC253" s="174"/>
      <c r="CD253" s="174"/>
      <c r="CE253" s="174"/>
      <c r="CF253" s="174"/>
      <c r="CG253" s="174"/>
      <c r="CH253" s="174"/>
      <c r="CI253" s="174"/>
    </row>
    <row r="254" spans="41:87">
      <c r="AO254" s="174"/>
      <c r="AP254" s="174"/>
      <c r="AQ254" s="174"/>
      <c r="AR254" s="174"/>
      <c r="AS254" s="174"/>
      <c r="AT254" s="174"/>
      <c r="AU254" s="174"/>
      <c r="AV254" s="174"/>
      <c r="AW254" s="174"/>
      <c r="AX254" s="174"/>
      <c r="AY254" s="174"/>
      <c r="AZ254" s="174"/>
      <c r="BA254" s="174"/>
      <c r="BB254" s="174"/>
      <c r="BC254" s="174"/>
      <c r="BD254" s="174"/>
      <c r="BE254" s="174"/>
      <c r="BF254" s="174"/>
      <c r="BG254" s="174"/>
      <c r="BH254" s="174"/>
      <c r="BI254" s="174"/>
      <c r="BJ254" s="174"/>
      <c r="BK254" s="174"/>
      <c r="BL254" s="174"/>
      <c r="BM254" s="174"/>
      <c r="BN254" s="174"/>
      <c r="BO254" s="174"/>
      <c r="BP254" s="174"/>
      <c r="BQ254" s="174"/>
      <c r="BR254" s="174"/>
      <c r="BS254" s="174"/>
      <c r="BT254" s="174"/>
      <c r="BU254" s="174"/>
      <c r="BV254" s="174"/>
      <c r="BW254" s="174"/>
      <c r="BX254" s="174"/>
      <c r="BY254" s="174"/>
      <c r="BZ254" s="174"/>
      <c r="CA254" s="174"/>
      <c r="CB254" s="174"/>
      <c r="CC254" s="174"/>
      <c r="CD254" s="174"/>
      <c r="CE254" s="174"/>
      <c r="CF254" s="174"/>
      <c r="CG254" s="174"/>
      <c r="CH254" s="174"/>
      <c r="CI254" s="174"/>
    </row>
    <row r="255" spans="41:87">
      <c r="AO255" s="174"/>
      <c r="AP255" s="174"/>
      <c r="AQ255" s="174"/>
      <c r="AR255" s="174"/>
      <c r="AS255" s="174"/>
      <c r="AT255" s="174"/>
      <c r="AU255" s="174"/>
      <c r="AV255" s="174"/>
      <c r="AW255" s="174"/>
      <c r="AX255" s="174"/>
      <c r="AY255" s="174"/>
      <c r="AZ255" s="174"/>
      <c r="BA255" s="174"/>
      <c r="BB255" s="174"/>
      <c r="BC255" s="174"/>
      <c r="BD255" s="174"/>
      <c r="BE255" s="174"/>
      <c r="BF255" s="174"/>
      <c r="BG255" s="174"/>
      <c r="BH255" s="174"/>
      <c r="BI255" s="174"/>
      <c r="BJ255" s="174"/>
      <c r="BK255" s="174"/>
      <c r="BL255" s="174"/>
      <c r="BM255" s="174"/>
      <c r="BN255" s="174"/>
      <c r="BO255" s="174"/>
      <c r="BP255" s="174"/>
      <c r="BQ255" s="174"/>
      <c r="BR255" s="174"/>
      <c r="BS255" s="174"/>
      <c r="BT255" s="174"/>
      <c r="BU255" s="174"/>
      <c r="BV255" s="174"/>
      <c r="BW255" s="174"/>
      <c r="BX255" s="174"/>
      <c r="BY255" s="174"/>
      <c r="BZ255" s="174"/>
      <c r="CA255" s="174"/>
      <c r="CB255" s="174"/>
      <c r="CC255" s="174"/>
      <c r="CD255" s="174"/>
      <c r="CE255" s="174"/>
      <c r="CF255" s="174"/>
      <c r="CG255" s="174"/>
      <c r="CH255" s="174"/>
      <c r="CI255" s="174"/>
    </row>
    <row r="256" spans="41:87">
      <c r="AO256" s="174"/>
      <c r="AP256" s="174"/>
      <c r="AQ256" s="174"/>
      <c r="AR256" s="174"/>
      <c r="AS256" s="174"/>
      <c r="AT256" s="174"/>
      <c r="AU256" s="174"/>
      <c r="AV256" s="174"/>
      <c r="AW256" s="174"/>
      <c r="AX256" s="174"/>
      <c r="AY256" s="174"/>
      <c r="AZ256" s="174"/>
      <c r="BA256" s="174"/>
      <c r="BB256" s="174"/>
      <c r="BC256" s="174"/>
      <c r="BD256" s="174"/>
      <c r="BE256" s="174"/>
      <c r="BF256" s="174"/>
      <c r="BG256" s="174"/>
      <c r="BH256" s="174"/>
      <c r="BI256" s="174"/>
      <c r="BJ256" s="174"/>
      <c r="BK256" s="174"/>
      <c r="BL256" s="174"/>
      <c r="BM256" s="174"/>
      <c r="BN256" s="174"/>
      <c r="BO256" s="174"/>
      <c r="BP256" s="174"/>
      <c r="BQ256" s="174"/>
      <c r="BR256" s="174"/>
      <c r="BS256" s="174"/>
      <c r="BT256" s="174"/>
      <c r="BU256" s="174"/>
      <c r="BV256" s="174"/>
      <c r="BW256" s="174"/>
      <c r="BX256" s="174"/>
      <c r="BY256" s="174"/>
      <c r="BZ256" s="174"/>
      <c r="CA256" s="174"/>
      <c r="CB256" s="174"/>
      <c r="CC256" s="174"/>
      <c r="CD256" s="174"/>
      <c r="CE256" s="174"/>
      <c r="CF256" s="174"/>
      <c r="CG256" s="174"/>
      <c r="CH256" s="174"/>
      <c r="CI256" s="174"/>
    </row>
    <row r="257" spans="41:87">
      <c r="AO257" s="174"/>
      <c r="AP257" s="174"/>
      <c r="AQ257" s="174"/>
      <c r="AR257" s="174"/>
      <c r="AS257" s="174"/>
      <c r="AT257" s="174"/>
      <c r="AU257" s="174"/>
      <c r="AV257" s="174"/>
      <c r="AW257" s="174"/>
      <c r="AX257" s="174"/>
      <c r="AY257" s="174"/>
      <c r="AZ257" s="174"/>
      <c r="BA257" s="174"/>
      <c r="BB257" s="174"/>
      <c r="BC257" s="174"/>
      <c r="BD257" s="174"/>
      <c r="BE257" s="174"/>
      <c r="BF257" s="174"/>
      <c r="BG257" s="174"/>
      <c r="BH257" s="174"/>
      <c r="BI257" s="174"/>
      <c r="BJ257" s="174"/>
      <c r="BK257" s="174"/>
      <c r="BL257" s="174"/>
      <c r="BM257" s="174"/>
      <c r="BN257" s="174"/>
      <c r="BO257" s="174"/>
      <c r="BP257" s="174"/>
      <c r="BQ257" s="174"/>
      <c r="BR257" s="174"/>
      <c r="BS257" s="174"/>
      <c r="BT257" s="174"/>
      <c r="BU257" s="174"/>
      <c r="BV257" s="174"/>
      <c r="BW257" s="174"/>
      <c r="BX257" s="174"/>
      <c r="BY257" s="174"/>
      <c r="BZ257" s="174"/>
      <c r="CA257" s="174"/>
      <c r="CB257" s="174"/>
      <c r="CC257" s="174"/>
      <c r="CD257" s="174"/>
      <c r="CE257" s="174"/>
      <c r="CF257" s="174"/>
      <c r="CG257" s="174"/>
      <c r="CH257" s="174"/>
      <c r="CI257" s="174"/>
    </row>
    <row r="258" spans="41:87">
      <c r="AO258" s="174"/>
      <c r="AP258" s="174"/>
      <c r="AQ258" s="174"/>
      <c r="AR258" s="174"/>
      <c r="AS258" s="174"/>
      <c r="AT258" s="174"/>
      <c r="AU258" s="174"/>
      <c r="AV258" s="174"/>
      <c r="AW258" s="174"/>
      <c r="AX258" s="174"/>
      <c r="AY258" s="174"/>
      <c r="AZ258" s="174"/>
      <c r="BA258" s="174"/>
      <c r="BB258" s="174"/>
      <c r="BC258" s="174"/>
      <c r="BD258" s="174"/>
      <c r="BE258" s="174"/>
      <c r="BF258" s="174"/>
      <c r="BG258" s="174"/>
      <c r="BH258" s="174"/>
      <c r="BI258" s="174"/>
      <c r="BJ258" s="174"/>
      <c r="BK258" s="174"/>
      <c r="BL258" s="174"/>
      <c r="BM258" s="174"/>
      <c r="BN258" s="174"/>
      <c r="BO258" s="174"/>
      <c r="BP258" s="174"/>
      <c r="BQ258" s="174"/>
      <c r="BR258" s="174"/>
      <c r="BS258" s="174"/>
      <c r="BT258" s="174"/>
      <c r="BU258" s="174"/>
      <c r="BV258" s="174"/>
      <c r="BW258" s="174"/>
      <c r="BX258" s="174"/>
      <c r="BY258" s="174"/>
      <c r="BZ258" s="174"/>
      <c r="CA258" s="174"/>
      <c r="CB258" s="174"/>
      <c r="CC258" s="174"/>
      <c r="CD258" s="174"/>
      <c r="CE258" s="174"/>
      <c r="CF258" s="174"/>
      <c r="CG258" s="174"/>
      <c r="CH258" s="174"/>
      <c r="CI258" s="174"/>
    </row>
    <row r="259" spans="41:87">
      <c r="AO259" s="174"/>
      <c r="AP259" s="174"/>
      <c r="AQ259" s="174"/>
      <c r="AR259" s="174"/>
      <c r="AS259" s="174"/>
      <c r="AT259" s="174"/>
      <c r="AU259" s="174"/>
      <c r="AV259" s="174"/>
      <c r="AW259" s="174"/>
      <c r="AX259" s="174"/>
      <c r="AY259" s="174"/>
      <c r="AZ259" s="174"/>
      <c r="BA259" s="174"/>
      <c r="BB259" s="174"/>
      <c r="BC259" s="174"/>
      <c r="BD259" s="174"/>
      <c r="BE259" s="174"/>
      <c r="BF259" s="174"/>
      <c r="BG259" s="174"/>
      <c r="BH259" s="174"/>
      <c r="BI259" s="174"/>
      <c r="BJ259" s="174"/>
      <c r="BK259" s="174"/>
      <c r="BL259" s="174"/>
      <c r="BM259" s="174"/>
      <c r="BN259" s="174"/>
      <c r="BO259" s="174"/>
      <c r="BP259" s="174"/>
      <c r="BQ259" s="174"/>
      <c r="BR259" s="174"/>
      <c r="BS259" s="174"/>
      <c r="BT259" s="174"/>
      <c r="BU259" s="174"/>
      <c r="BV259" s="174"/>
      <c r="BW259" s="174"/>
      <c r="BX259" s="174"/>
      <c r="BY259" s="174"/>
      <c r="BZ259" s="174"/>
      <c r="CA259" s="174"/>
      <c r="CB259" s="174"/>
      <c r="CC259" s="174"/>
      <c r="CD259" s="174"/>
      <c r="CE259" s="174"/>
      <c r="CF259" s="174"/>
      <c r="CG259" s="174"/>
      <c r="CH259" s="174"/>
      <c r="CI259" s="174"/>
    </row>
    <row r="260" spans="41:87">
      <c r="AO260" s="174"/>
      <c r="AP260" s="174"/>
      <c r="AQ260" s="174"/>
      <c r="AR260" s="174"/>
      <c r="AS260" s="174"/>
      <c r="AT260" s="174"/>
      <c r="AU260" s="174"/>
      <c r="AV260" s="174"/>
      <c r="AW260" s="174"/>
      <c r="AX260" s="174"/>
      <c r="AY260" s="174"/>
      <c r="AZ260" s="174"/>
      <c r="BA260" s="174"/>
      <c r="BB260" s="174"/>
      <c r="BC260" s="174"/>
      <c r="BD260" s="174"/>
      <c r="BE260" s="174"/>
      <c r="BF260" s="174"/>
      <c r="BG260" s="174"/>
      <c r="BH260" s="174"/>
      <c r="BI260" s="174"/>
      <c r="BJ260" s="174"/>
      <c r="BK260" s="174"/>
      <c r="BL260" s="174"/>
      <c r="BM260" s="174"/>
      <c r="BN260" s="174"/>
      <c r="BO260" s="174"/>
      <c r="BP260" s="174"/>
      <c r="BQ260" s="174"/>
      <c r="BR260" s="174"/>
      <c r="BS260" s="174"/>
      <c r="BT260" s="174"/>
      <c r="BU260" s="174"/>
      <c r="BV260" s="174"/>
      <c r="BW260" s="174"/>
      <c r="BX260" s="174"/>
      <c r="BY260" s="174"/>
      <c r="BZ260" s="174"/>
      <c r="CA260" s="174"/>
      <c r="CB260" s="174"/>
      <c r="CC260" s="174"/>
      <c r="CD260" s="174"/>
      <c r="CE260" s="174"/>
      <c r="CF260" s="174"/>
      <c r="CG260" s="174"/>
      <c r="CH260" s="174"/>
      <c r="CI260" s="174"/>
    </row>
    <row r="261" spans="41:87">
      <c r="AO261" s="174"/>
      <c r="AP261" s="174"/>
      <c r="AQ261" s="174"/>
      <c r="AR261" s="174"/>
      <c r="AS261" s="174"/>
      <c r="AT261" s="174"/>
      <c r="AU261" s="174"/>
      <c r="AV261" s="174"/>
      <c r="AW261" s="174"/>
      <c r="AX261" s="174"/>
      <c r="AY261" s="174"/>
      <c r="AZ261" s="174"/>
      <c r="BA261" s="174"/>
      <c r="BB261" s="174"/>
      <c r="BC261" s="174"/>
      <c r="BD261" s="174"/>
      <c r="BE261" s="174"/>
      <c r="BF261" s="174"/>
      <c r="BG261" s="174"/>
      <c r="BH261" s="174"/>
      <c r="BI261" s="174"/>
      <c r="BJ261" s="174"/>
      <c r="BK261" s="174"/>
      <c r="BL261" s="174"/>
      <c r="BM261" s="174"/>
      <c r="BN261" s="174"/>
      <c r="BO261" s="174"/>
      <c r="BP261" s="174"/>
      <c r="BQ261" s="174"/>
      <c r="BR261" s="174"/>
      <c r="BS261" s="174"/>
      <c r="BT261" s="174"/>
      <c r="BU261" s="174"/>
      <c r="BV261" s="174"/>
      <c r="BW261" s="174"/>
      <c r="BX261" s="174"/>
      <c r="BY261" s="174"/>
      <c r="BZ261" s="174"/>
      <c r="CA261" s="174"/>
      <c r="CB261" s="174"/>
      <c r="CC261" s="174"/>
      <c r="CD261" s="174"/>
      <c r="CE261" s="174"/>
      <c r="CF261" s="174"/>
      <c r="CG261" s="174"/>
      <c r="CH261" s="174"/>
      <c r="CI261" s="174"/>
    </row>
    <row r="262" spans="41:87">
      <c r="AO262" s="174"/>
      <c r="AP262" s="174"/>
      <c r="AQ262" s="174"/>
      <c r="AR262" s="174"/>
      <c r="AS262" s="174"/>
      <c r="AT262" s="174"/>
      <c r="AU262" s="174"/>
      <c r="AV262" s="174"/>
      <c r="AW262" s="174"/>
      <c r="AX262" s="174"/>
      <c r="AY262" s="174"/>
      <c r="AZ262" s="174"/>
      <c r="BA262" s="174"/>
      <c r="BB262" s="174"/>
      <c r="BC262" s="174"/>
      <c r="BD262" s="174"/>
      <c r="BE262" s="174"/>
      <c r="BF262" s="174"/>
      <c r="BG262" s="174"/>
      <c r="BH262" s="174"/>
      <c r="BI262" s="174"/>
      <c r="BJ262" s="174"/>
      <c r="BK262" s="174"/>
      <c r="BL262" s="174"/>
      <c r="BM262" s="174"/>
      <c r="BN262" s="174"/>
      <c r="BO262" s="174"/>
      <c r="BP262" s="174"/>
      <c r="BQ262" s="174"/>
      <c r="BR262" s="174"/>
      <c r="BS262" s="174"/>
      <c r="BT262" s="174"/>
      <c r="BU262" s="174"/>
      <c r="BV262" s="174"/>
      <c r="BW262" s="174"/>
      <c r="BX262" s="174"/>
      <c r="BY262" s="174"/>
      <c r="BZ262" s="174"/>
      <c r="CA262" s="174"/>
      <c r="CB262" s="174"/>
      <c r="CC262" s="174"/>
      <c r="CD262" s="174"/>
      <c r="CE262" s="174"/>
      <c r="CF262" s="174"/>
      <c r="CG262" s="174"/>
      <c r="CH262" s="174"/>
      <c r="CI262" s="174"/>
    </row>
    <row r="263" spans="41:87">
      <c r="AO263" s="174"/>
      <c r="AP263" s="174"/>
      <c r="AQ263" s="174"/>
      <c r="AR263" s="174"/>
      <c r="AS263" s="174"/>
      <c r="AT263" s="174"/>
      <c r="AU263" s="174"/>
      <c r="AV263" s="174"/>
      <c r="AW263" s="174"/>
      <c r="AX263" s="174"/>
      <c r="AY263" s="174"/>
      <c r="AZ263" s="174"/>
      <c r="BA263" s="174"/>
      <c r="BB263" s="174"/>
      <c r="BC263" s="174"/>
      <c r="BD263" s="174"/>
      <c r="BE263" s="174"/>
      <c r="BF263" s="174"/>
      <c r="BG263" s="174"/>
      <c r="BH263" s="174"/>
      <c r="BI263" s="174"/>
      <c r="BJ263" s="174"/>
      <c r="BK263" s="174"/>
      <c r="BL263" s="174"/>
      <c r="BM263" s="174"/>
      <c r="BN263" s="174"/>
      <c r="BO263" s="174"/>
      <c r="BP263" s="174"/>
      <c r="BQ263" s="174"/>
      <c r="BR263" s="174"/>
      <c r="BS263" s="174"/>
      <c r="BT263" s="174"/>
      <c r="BU263" s="174"/>
      <c r="BV263" s="174"/>
      <c r="BW263" s="174"/>
      <c r="BX263" s="174"/>
      <c r="BY263" s="174"/>
      <c r="BZ263" s="174"/>
      <c r="CA263" s="174"/>
      <c r="CB263" s="174"/>
      <c r="CC263" s="174"/>
      <c r="CD263" s="174"/>
      <c r="CE263" s="174"/>
      <c r="CF263" s="174"/>
      <c r="CG263" s="174"/>
      <c r="CH263" s="174"/>
      <c r="CI263" s="174"/>
    </row>
    <row r="264" spans="41:87">
      <c r="AO264" s="174"/>
      <c r="AP264" s="174"/>
      <c r="AQ264" s="174"/>
      <c r="AR264" s="174"/>
      <c r="AS264" s="174"/>
      <c r="AT264" s="174"/>
      <c r="AU264" s="174"/>
      <c r="AV264" s="174"/>
      <c r="AW264" s="174"/>
      <c r="AX264" s="174"/>
      <c r="AY264" s="174"/>
      <c r="AZ264" s="174"/>
      <c r="BA264" s="174"/>
      <c r="BB264" s="174"/>
      <c r="BC264" s="174"/>
      <c r="BD264" s="174"/>
      <c r="BE264" s="174"/>
      <c r="BF264" s="174"/>
      <c r="BG264" s="174"/>
      <c r="BH264" s="174"/>
      <c r="BI264" s="174"/>
      <c r="BJ264" s="174"/>
      <c r="BK264" s="174"/>
      <c r="BL264" s="174"/>
      <c r="BM264" s="174"/>
      <c r="BN264" s="174"/>
      <c r="BO264" s="174"/>
      <c r="BP264" s="174"/>
      <c r="BQ264" s="174"/>
      <c r="BR264" s="174"/>
      <c r="BS264" s="174"/>
      <c r="BT264" s="174"/>
      <c r="BU264" s="174"/>
      <c r="BV264" s="174"/>
      <c r="BW264" s="174"/>
      <c r="BX264" s="174"/>
      <c r="BY264" s="174"/>
      <c r="BZ264" s="174"/>
      <c r="CA264" s="174"/>
      <c r="CB264" s="174"/>
      <c r="CC264" s="174"/>
      <c r="CD264" s="174"/>
      <c r="CE264" s="174"/>
      <c r="CF264" s="174"/>
      <c r="CG264" s="174"/>
      <c r="CH264" s="174"/>
      <c r="CI264" s="174"/>
    </row>
    <row r="265" spans="41:87">
      <c r="AO265" s="174"/>
      <c r="AP265" s="174"/>
      <c r="AQ265" s="174"/>
      <c r="AR265" s="174"/>
      <c r="AS265" s="174"/>
      <c r="AT265" s="174"/>
      <c r="AU265" s="174"/>
      <c r="AV265" s="174"/>
      <c r="AW265" s="174"/>
      <c r="AX265" s="174"/>
      <c r="AY265" s="174"/>
      <c r="AZ265" s="174"/>
      <c r="BA265" s="174"/>
      <c r="BB265" s="174"/>
      <c r="BC265" s="174"/>
      <c r="BD265" s="174"/>
      <c r="BE265" s="174"/>
      <c r="BF265" s="174"/>
      <c r="BG265" s="174"/>
      <c r="BH265" s="174"/>
      <c r="BI265" s="174"/>
      <c r="BJ265" s="174"/>
      <c r="BK265" s="174"/>
      <c r="BL265" s="174"/>
      <c r="BM265" s="174"/>
      <c r="BN265" s="174"/>
      <c r="BO265" s="174"/>
      <c r="BP265" s="174"/>
      <c r="BQ265" s="174"/>
      <c r="BR265" s="174"/>
      <c r="BS265" s="174"/>
      <c r="BT265" s="174"/>
      <c r="BU265" s="174"/>
      <c r="BV265" s="174"/>
      <c r="BW265" s="174"/>
      <c r="BX265" s="174"/>
      <c r="BY265" s="174"/>
      <c r="BZ265" s="174"/>
      <c r="CA265" s="174"/>
      <c r="CB265" s="174"/>
      <c r="CC265" s="174"/>
      <c r="CD265" s="174"/>
      <c r="CE265" s="174"/>
      <c r="CF265" s="174"/>
      <c r="CG265" s="174"/>
      <c r="CH265" s="174"/>
      <c r="CI265" s="174"/>
    </row>
    <row r="266" spans="41:87">
      <c r="AO266" s="174"/>
      <c r="AP266" s="174"/>
      <c r="AQ266" s="174"/>
      <c r="AR266" s="174"/>
      <c r="AS266" s="174"/>
      <c r="AT266" s="174"/>
      <c r="AU266" s="174"/>
      <c r="AV266" s="174"/>
      <c r="AW266" s="174"/>
      <c r="AX266" s="174"/>
      <c r="AY266" s="174"/>
      <c r="AZ266" s="174"/>
      <c r="BA266" s="174"/>
      <c r="BB266" s="174"/>
      <c r="BC266" s="174"/>
      <c r="BD266" s="174"/>
      <c r="BE266" s="174"/>
      <c r="BF266" s="174"/>
      <c r="BG266" s="174"/>
      <c r="BH266" s="174"/>
      <c r="BI266" s="174"/>
      <c r="BJ266" s="174"/>
      <c r="BK266" s="174"/>
      <c r="BL266" s="174"/>
      <c r="BM266" s="174"/>
      <c r="BN266" s="174"/>
      <c r="BO266" s="174"/>
      <c r="BP266" s="174"/>
      <c r="BQ266" s="174"/>
      <c r="BR266" s="174"/>
      <c r="BS266" s="174"/>
      <c r="BT266" s="174"/>
      <c r="BU266" s="174"/>
      <c r="BV266" s="174"/>
      <c r="BW266" s="174"/>
      <c r="BX266" s="174"/>
      <c r="BY266" s="174"/>
      <c r="BZ266" s="174"/>
      <c r="CA266" s="174"/>
      <c r="CB266" s="174"/>
      <c r="CC266" s="174"/>
      <c r="CD266" s="174"/>
      <c r="CE266" s="174"/>
      <c r="CF266" s="174"/>
      <c r="CG266" s="174"/>
      <c r="CH266" s="174"/>
      <c r="CI266" s="174"/>
    </row>
    <row r="267" spans="41:87">
      <c r="AO267" s="174"/>
      <c r="AP267" s="174"/>
      <c r="AQ267" s="174"/>
      <c r="AR267" s="174"/>
      <c r="AS267" s="174"/>
      <c r="AT267" s="174"/>
      <c r="AU267" s="174"/>
      <c r="AV267" s="174"/>
      <c r="AW267" s="174"/>
      <c r="AX267" s="174"/>
      <c r="AY267" s="174"/>
      <c r="AZ267" s="174"/>
      <c r="BA267" s="174"/>
      <c r="BB267" s="174"/>
      <c r="BC267" s="174"/>
      <c r="BD267" s="174"/>
      <c r="BE267" s="174"/>
      <c r="BF267" s="174"/>
      <c r="BG267" s="174"/>
      <c r="BH267" s="174"/>
      <c r="BI267" s="174"/>
      <c r="BJ267" s="174"/>
      <c r="BK267" s="174"/>
      <c r="BL267" s="174"/>
      <c r="BM267" s="174"/>
      <c r="BN267" s="174"/>
      <c r="BO267" s="174"/>
      <c r="BP267" s="174"/>
      <c r="BQ267" s="174"/>
      <c r="BR267" s="174"/>
      <c r="BS267" s="174"/>
      <c r="BT267" s="174"/>
      <c r="BU267" s="174"/>
      <c r="BV267" s="174"/>
      <c r="BW267" s="174"/>
      <c r="BX267" s="174"/>
      <c r="BY267" s="174"/>
      <c r="BZ267" s="174"/>
      <c r="CA267" s="174"/>
      <c r="CB267" s="174"/>
      <c r="CC267" s="174"/>
      <c r="CD267" s="174"/>
      <c r="CE267" s="174"/>
      <c r="CF267" s="174"/>
      <c r="CG267" s="174"/>
      <c r="CH267" s="174"/>
      <c r="CI267" s="174"/>
    </row>
    <row r="268" spans="41:87">
      <c r="AO268" s="174"/>
      <c r="AP268" s="174"/>
      <c r="AQ268" s="174"/>
      <c r="AR268" s="174"/>
      <c r="AS268" s="174"/>
      <c r="AT268" s="174"/>
      <c r="AU268" s="174"/>
      <c r="AV268" s="174"/>
      <c r="AW268" s="174"/>
      <c r="AX268" s="174"/>
      <c r="AY268" s="174"/>
      <c r="AZ268" s="174"/>
      <c r="BA268" s="174"/>
      <c r="BB268" s="174"/>
      <c r="BC268" s="174"/>
      <c r="BD268" s="174"/>
      <c r="BE268" s="174"/>
      <c r="BF268" s="174"/>
      <c r="BG268" s="174"/>
      <c r="BH268" s="174"/>
      <c r="BI268" s="174"/>
      <c r="BJ268" s="174"/>
      <c r="BK268" s="174"/>
      <c r="BL268" s="174"/>
      <c r="BM268" s="174"/>
      <c r="BN268" s="174"/>
      <c r="BO268" s="174"/>
      <c r="BP268" s="174"/>
      <c r="BQ268" s="174"/>
      <c r="BR268" s="174"/>
      <c r="BS268" s="174"/>
      <c r="BT268" s="174"/>
      <c r="BU268" s="174"/>
      <c r="BV268" s="174"/>
      <c r="BW268" s="174"/>
      <c r="BX268" s="174"/>
      <c r="BY268" s="174"/>
      <c r="BZ268" s="174"/>
      <c r="CA268" s="174"/>
      <c r="CB268" s="174"/>
      <c r="CC268" s="174"/>
      <c r="CD268" s="174"/>
      <c r="CE268" s="174"/>
      <c r="CF268" s="174"/>
      <c r="CG268" s="174"/>
      <c r="CH268" s="174"/>
      <c r="CI268" s="174"/>
    </row>
    <row r="269" spans="41:87">
      <c r="AO269" s="174"/>
      <c r="AP269" s="174"/>
      <c r="AQ269" s="174"/>
      <c r="AR269" s="174"/>
      <c r="AS269" s="174"/>
      <c r="AT269" s="174"/>
      <c r="AU269" s="174"/>
      <c r="AV269" s="174"/>
      <c r="AW269" s="174"/>
      <c r="AX269" s="174"/>
      <c r="AY269" s="174"/>
      <c r="AZ269" s="174"/>
      <c r="BA269" s="174"/>
      <c r="BB269" s="174"/>
      <c r="BC269" s="174"/>
      <c r="BD269" s="174"/>
      <c r="BE269" s="174"/>
      <c r="BF269" s="174"/>
      <c r="BG269" s="174"/>
      <c r="BH269" s="174"/>
      <c r="BI269" s="174"/>
      <c r="BJ269" s="174"/>
      <c r="BK269" s="174"/>
      <c r="BL269" s="174"/>
      <c r="BM269" s="174"/>
      <c r="BN269" s="174"/>
      <c r="BO269" s="174"/>
      <c r="BP269" s="174"/>
      <c r="BQ269" s="174"/>
      <c r="BR269" s="174"/>
      <c r="BS269" s="174"/>
      <c r="BT269" s="174"/>
      <c r="BU269" s="174"/>
      <c r="BV269" s="174"/>
      <c r="BW269" s="174"/>
      <c r="BX269" s="174"/>
      <c r="BY269" s="174"/>
      <c r="BZ269" s="174"/>
      <c r="CA269" s="174"/>
      <c r="CB269" s="174"/>
      <c r="CC269" s="174"/>
      <c r="CD269" s="174"/>
      <c r="CE269" s="174"/>
      <c r="CF269" s="174"/>
      <c r="CG269" s="174"/>
      <c r="CH269" s="174"/>
      <c r="CI269" s="174"/>
    </row>
    <row r="270" spans="41:87">
      <c r="AO270" s="174"/>
      <c r="AP270" s="174"/>
      <c r="AQ270" s="174"/>
      <c r="AR270" s="174"/>
      <c r="AS270" s="174"/>
      <c r="AT270" s="174"/>
      <c r="AU270" s="174"/>
      <c r="AV270" s="174"/>
      <c r="AW270" s="174"/>
      <c r="AX270" s="174"/>
      <c r="AY270" s="174"/>
      <c r="AZ270" s="174"/>
      <c r="BA270" s="174"/>
      <c r="BB270" s="174"/>
      <c r="BC270" s="174"/>
      <c r="BD270" s="174"/>
      <c r="BE270" s="174"/>
      <c r="BF270" s="174"/>
      <c r="BG270" s="174"/>
      <c r="BH270" s="174"/>
      <c r="BI270" s="174"/>
      <c r="BJ270" s="174"/>
      <c r="BK270" s="174"/>
      <c r="BL270" s="174"/>
      <c r="BM270" s="174"/>
      <c r="BN270" s="174"/>
      <c r="BO270" s="174"/>
      <c r="BP270" s="174"/>
      <c r="BQ270" s="174"/>
      <c r="BR270" s="174"/>
      <c r="BS270" s="174"/>
      <c r="BT270" s="174"/>
      <c r="BU270" s="174"/>
      <c r="BV270" s="174"/>
      <c r="BW270" s="174"/>
      <c r="BX270" s="174"/>
      <c r="BY270" s="174"/>
      <c r="BZ270" s="174"/>
      <c r="CA270" s="174"/>
      <c r="CB270" s="174"/>
      <c r="CC270" s="174"/>
      <c r="CD270" s="174"/>
      <c r="CE270" s="174"/>
      <c r="CF270" s="174"/>
      <c r="CG270" s="174"/>
      <c r="CH270" s="174"/>
      <c r="CI270" s="174"/>
    </row>
    <row r="271" spans="41:87">
      <c r="AO271" s="174"/>
      <c r="AP271" s="174"/>
      <c r="AQ271" s="174"/>
      <c r="AR271" s="174"/>
      <c r="AS271" s="174"/>
      <c r="AT271" s="174"/>
      <c r="AU271" s="174"/>
      <c r="AV271" s="174"/>
      <c r="AW271" s="174"/>
      <c r="AX271" s="174"/>
      <c r="AY271" s="174"/>
      <c r="AZ271" s="174"/>
      <c r="BA271" s="174"/>
      <c r="BB271" s="174"/>
      <c r="BC271" s="174"/>
      <c r="BD271" s="174"/>
      <c r="BE271" s="174"/>
      <c r="BF271" s="174"/>
      <c r="BG271" s="174"/>
      <c r="BH271" s="174"/>
      <c r="BI271" s="174"/>
      <c r="BJ271" s="174"/>
      <c r="BK271" s="174"/>
      <c r="BL271" s="174"/>
      <c r="BM271" s="174"/>
      <c r="BN271" s="174"/>
      <c r="BO271" s="174"/>
      <c r="BP271" s="174"/>
      <c r="BQ271" s="174"/>
      <c r="BR271" s="174"/>
      <c r="BS271" s="174"/>
      <c r="BT271" s="174"/>
      <c r="BU271" s="174"/>
      <c r="BV271" s="174"/>
      <c r="BW271" s="174"/>
      <c r="BX271" s="174"/>
      <c r="BY271" s="174"/>
      <c r="BZ271" s="174"/>
      <c r="CA271" s="174"/>
      <c r="CB271" s="174"/>
      <c r="CC271" s="174"/>
      <c r="CD271" s="174"/>
      <c r="CE271" s="174"/>
      <c r="CF271" s="174"/>
      <c r="CG271" s="174"/>
      <c r="CH271" s="174"/>
      <c r="CI271" s="174"/>
    </row>
    <row r="272" spans="41:87">
      <c r="AO272" s="174"/>
      <c r="AP272" s="174"/>
      <c r="AQ272" s="174"/>
      <c r="AR272" s="174"/>
      <c r="AS272" s="174"/>
      <c r="AT272" s="174"/>
      <c r="AU272" s="174"/>
      <c r="AV272" s="174"/>
      <c r="AW272" s="174"/>
      <c r="AX272" s="174"/>
      <c r="AY272" s="174"/>
      <c r="AZ272" s="174"/>
      <c r="BA272" s="174"/>
      <c r="BB272" s="174"/>
      <c r="BC272" s="174"/>
      <c r="BD272" s="174"/>
      <c r="BE272" s="174"/>
      <c r="BF272" s="174"/>
      <c r="BG272" s="174"/>
      <c r="BH272" s="174"/>
      <c r="BI272" s="174"/>
      <c r="BJ272" s="174"/>
      <c r="BK272" s="174"/>
      <c r="BL272" s="174"/>
      <c r="BM272" s="174"/>
      <c r="BN272" s="174"/>
      <c r="BO272" s="174"/>
      <c r="BP272" s="174"/>
      <c r="BQ272" s="174"/>
      <c r="BR272" s="174"/>
      <c r="BS272" s="174"/>
      <c r="BT272" s="174"/>
      <c r="BU272" s="174"/>
      <c r="BV272" s="174"/>
      <c r="BW272" s="174"/>
      <c r="BX272" s="174"/>
      <c r="BY272" s="174"/>
      <c r="BZ272" s="174"/>
      <c r="CA272" s="174"/>
      <c r="CB272" s="174"/>
      <c r="CC272" s="174"/>
      <c r="CD272" s="174"/>
      <c r="CE272" s="174"/>
      <c r="CF272" s="174"/>
      <c r="CG272" s="174"/>
      <c r="CH272" s="174"/>
      <c r="CI272" s="174"/>
    </row>
    <row r="273" spans="41:87">
      <c r="AO273" s="174"/>
      <c r="AP273" s="174"/>
      <c r="AQ273" s="174"/>
      <c r="AR273" s="174"/>
      <c r="AS273" s="174"/>
      <c r="AT273" s="174"/>
      <c r="AU273" s="174"/>
      <c r="AV273" s="174"/>
      <c r="AW273" s="174"/>
      <c r="AX273" s="174"/>
      <c r="AY273" s="174"/>
      <c r="AZ273" s="174"/>
      <c r="BA273" s="174"/>
      <c r="BB273" s="174"/>
      <c r="BC273" s="174"/>
      <c r="BD273" s="174"/>
      <c r="BE273" s="174"/>
      <c r="BF273" s="174"/>
      <c r="BG273" s="174"/>
      <c r="BH273" s="174"/>
      <c r="BI273" s="174"/>
      <c r="BJ273" s="174"/>
      <c r="BK273" s="174"/>
      <c r="BL273" s="174"/>
      <c r="BM273" s="174"/>
      <c r="BN273" s="174"/>
      <c r="BO273" s="174"/>
      <c r="BP273" s="174"/>
      <c r="BQ273" s="174"/>
      <c r="BR273" s="174"/>
      <c r="BS273" s="174"/>
      <c r="BT273" s="174"/>
      <c r="BU273" s="174"/>
      <c r="BV273" s="174"/>
      <c r="BW273" s="174"/>
      <c r="BX273" s="174"/>
      <c r="BY273" s="174"/>
      <c r="BZ273" s="174"/>
      <c r="CA273" s="174"/>
      <c r="CB273" s="174"/>
      <c r="CC273" s="174"/>
      <c r="CD273" s="174"/>
      <c r="CE273" s="174"/>
      <c r="CF273" s="174"/>
      <c r="CG273" s="174"/>
      <c r="CH273" s="174"/>
      <c r="CI273" s="174"/>
    </row>
    <row r="274" spans="41:87">
      <c r="AO274" s="174"/>
      <c r="AP274" s="174"/>
      <c r="AQ274" s="174"/>
      <c r="AR274" s="174"/>
      <c r="AS274" s="174"/>
      <c r="AT274" s="174"/>
      <c r="AU274" s="174"/>
      <c r="AV274" s="174"/>
      <c r="AW274" s="174"/>
      <c r="AX274" s="174"/>
      <c r="AY274" s="174"/>
      <c r="AZ274" s="174"/>
      <c r="BA274" s="174"/>
      <c r="BB274" s="174"/>
      <c r="BC274" s="174"/>
      <c r="BD274" s="174"/>
      <c r="BE274" s="174"/>
      <c r="BF274" s="174"/>
      <c r="BG274" s="174"/>
      <c r="BH274" s="174"/>
      <c r="BI274" s="174"/>
      <c r="BJ274" s="174"/>
      <c r="BK274" s="174"/>
      <c r="BL274" s="174"/>
      <c r="BM274" s="174"/>
      <c r="BN274" s="174"/>
      <c r="BO274" s="174"/>
      <c r="BP274" s="174"/>
      <c r="BQ274" s="174"/>
      <c r="BR274" s="174"/>
      <c r="BS274" s="174"/>
      <c r="BT274" s="174"/>
      <c r="BU274" s="174"/>
      <c r="BV274" s="174"/>
      <c r="BW274" s="174"/>
      <c r="BX274" s="174"/>
      <c r="BY274" s="174"/>
      <c r="BZ274" s="174"/>
      <c r="CA274" s="174"/>
      <c r="CB274" s="174"/>
      <c r="CC274" s="174"/>
      <c r="CD274" s="174"/>
      <c r="CE274" s="174"/>
      <c r="CF274" s="174"/>
      <c r="CG274" s="174"/>
      <c r="CH274" s="174"/>
      <c r="CI274" s="174"/>
    </row>
    <row r="275" spans="41:87">
      <c r="AO275" s="174"/>
      <c r="AP275" s="174"/>
      <c r="AQ275" s="174"/>
      <c r="AR275" s="174"/>
      <c r="AS275" s="174"/>
      <c r="AT275" s="174"/>
      <c r="AU275" s="174"/>
      <c r="AV275" s="174"/>
      <c r="AW275" s="174"/>
      <c r="AX275" s="174"/>
      <c r="AY275" s="174"/>
      <c r="AZ275" s="174"/>
      <c r="BA275" s="174"/>
      <c r="BB275" s="174"/>
      <c r="BC275" s="174"/>
      <c r="BD275" s="174"/>
      <c r="BE275" s="174"/>
      <c r="BF275" s="174"/>
      <c r="BG275" s="174"/>
      <c r="BH275" s="174"/>
      <c r="BI275" s="174"/>
      <c r="BJ275" s="174"/>
      <c r="BK275" s="174"/>
      <c r="BL275" s="174"/>
      <c r="BM275" s="174"/>
      <c r="BN275" s="174"/>
      <c r="BO275" s="174"/>
      <c r="BP275" s="174"/>
      <c r="BQ275" s="174"/>
      <c r="BR275" s="174"/>
      <c r="BS275" s="174"/>
      <c r="BT275" s="174"/>
      <c r="BU275" s="174"/>
      <c r="BV275" s="174"/>
      <c r="BW275" s="174"/>
      <c r="BX275" s="174"/>
      <c r="BY275" s="174"/>
      <c r="BZ275" s="174"/>
      <c r="CA275" s="174"/>
      <c r="CB275" s="174"/>
      <c r="CC275" s="174"/>
      <c r="CD275" s="174"/>
      <c r="CE275" s="174"/>
      <c r="CF275" s="174"/>
      <c r="CG275" s="174"/>
      <c r="CH275" s="174"/>
      <c r="CI275" s="174"/>
    </row>
    <row r="276" spans="41:87">
      <c r="AO276" s="174"/>
      <c r="AP276" s="174"/>
      <c r="AQ276" s="174"/>
      <c r="AR276" s="174"/>
      <c r="AS276" s="174"/>
      <c r="AT276" s="174"/>
      <c r="AU276" s="174"/>
      <c r="AV276" s="174"/>
      <c r="AW276" s="174"/>
      <c r="AX276" s="174"/>
      <c r="AY276" s="174"/>
      <c r="AZ276" s="174"/>
      <c r="BA276" s="174"/>
      <c r="BB276" s="174"/>
      <c r="BC276" s="174"/>
      <c r="BD276" s="174"/>
      <c r="BE276" s="174"/>
      <c r="BF276" s="174"/>
      <c r="BG276" s="174"/>
      <c r="BH276" s="174"/>
      <c r="BI276" s="174"/>
      <c r="BJ276" s="174"/>
      <c r="BK276" s="174"/>
      <c r="BL276" s="174"/>
      <c r="BM276" s="174"/>
      <c r="BN276" s="174"/>
      <c r="BO276" s="174"/>
      <c r="BP276" s="174"/>
      <c r="BQ276" s="174"/>
      <c r="BR276" s="174"/>
      <c r="BS276" s="174"/>
      <c r="BT276" s="174"/>
      <c r="BU276" s="174"/>
      <c r="BV276" s="174"/>
      <c r="BW276" s="174"/>
      <c r="BX276" s="174"/>
      <c r="BY276" s="174"/>
      <c r="BZ276" s="174"/>
      <c r="CA276" s="174"/>
      <c r="CB276" s="174"/>
      <c r="CC276" s="174"/>
      <c r="CD276" s="174"/>
      <c r="CE276" s="174"/>
      <c r="CF276" s="174"/>
      <c r="CG276" s="174"/>
      <c r="CH276" s="174"/>
      <c r="CI276" s="174"/>
    </row>
    <row r="277" spans="41:87">
      <c r="AO277" s="174"/>
      <c r="AP277" s="174"/>
      <c r="AQ277" s="174"/>
      <c r="AR277" s="174"/>
      <c r="AS277" s="174"/>
      <c r="AT277" s="174"/>
      <c r="AU277" s="174"/>
      <c r="AV277" s="174"/>
      <c r="AW277" s="174"/>
      <c r="AX277" s="174"/>
      <c r="AY277" s="174"/>
      <c r="AZ277" s="174"/>
      <c r="BA277" s="174"/>
      <c r="BB277" s="174"/>
      <c r="BC277" s="174"/>
      <c r="BD277" s="174"/>
      <c r="BE277" s="174"/>
      <c r="BF277" s="174"/>
      <c r="BG277" s="174"/>
      <c r="BH277" s="174"/>
      <c r="BI277" s="174"/>
      <c r="BJ277" s="174"/>
      <c r="BK277" s="174"/>
      <c r="BL277" s="174"/>
      <c r="BM277" s="174"/>
      <c r="BN277" s="174"/>
      <c r="BO277" s="174"/>
      <c r="BP277" s="174"/>
      <c r="BQ277" s="174"/>
      <c r="BR277" s="174"/>
      <c r="BS277" s="174"/>
      <c r="BT277" s="174"/>
      <c r="BU277" s="174"/>
      <c r="BV277" s="174"/>
      <c r="BW277" s="174"/>
      <c r="BX277" s="174"/>
      <c r="BY277" s="174"/>
      <c r="BZ277" s="174"/>
      <c r="CA277" s="174"/>
      <c r="CB277" s="174"/>
      <c r="CC277" s="174"/>
      <c r="CD277" s="174"/>
      <c r="CE277" s="174"/>
      <c r="CF277" s="174"/>
      <c r="CG277" s="174"/>
      <c r="CH277" s="174"/>
      <c r="CI277" s="174"/>
    </row>
    <row r="278" spans="41:87">
      <c r="AO278" s="174"/>
      <c r="AP278" s="174"/>
      <c r="AQ278" s="174"/>
      <c r="AR278" s="174"/>
      <c r="AS278" s="174"/>
      <c r="AT278" s="174"/>
      <c r="AU278" s="174"/>
      <c r="AV278" s="174"/>
      <c r="AW278" s="174"/>
      <c r="AX278" s="174"/>
      <c r="AY278" s="174"/>
      <c r="AZ278" s="174"/>
      <c r="BA278" s="174"/>
      <c r="BB278" s="174"/>
      <c r="BC278" s="174"/>
      <c r="BD278" s="174"/>
      <c r="BE278" s="174"/>
      <c r="BF278" s="174"/>
      <c r="BG278" s="174"/>
      <c r="BH278" s="174"/>
      <c r="BI278" s="174"/>
      <c r="BJ278" s="174"/>
      <c r="BK278" s="174"/>
      <c r="BL278" s="174"/>
      <c r="BM278" s="174"/>
      <c r="BN278" s="174"/>
      <c r="BO278" s="174"/>
      <c r="BP278" s="174"/>
      <c r="BQ278" s="174"/>
      <c r="BR278" s="174"/>
      <c r="BS278" s="174"/>
      <c r="BT278" s="174"/>
      <c r="BU278" s="174"/>
      <c r="BV278" s="174"/>
      <c r="BW278" s="174"/>
      <c r="BX278" s="174"/>
      <c r="BY278" s="174"/>
      <c r="BZ278" s="174"/>
      <c r="CA278" s="174"/>
      <c r="CB278" s="174"/>
      <c r="CC278" s="174"/>
      <c r="CD278" s="174"/>
      <c r="CE278" s="174"/>
      <c r="CF278" s="174"/>
      <c r="CG278" s="174"/>
      <c r="CH278" s="174"/>
      <c r="CI278" s="174"/>
    </row>
    <row r="279" spans="41:87">
      <c r="AO279" s="174"/>
      <c r="AP279" s="174"/>
      <c r="AQ279" s="174"/>
      <c r="AR279" s="174"/>
      <c r="AS279" s="174"/>
      <c r="AT279" s="174"/>
      <c r="AU279" s="174"/>
      <c r="AV279" s="174"/>
      <c r="AW279" s="174"/>
      <c r="AX279" s="174"/>
      <c r="AY279" s="174"/>
      <c r="AZ279" s="174"/>
      <c r="BA279" s="174"/>
      <c r="BB279" s="174"/>
      <c r="BC279" s="174"/>
      <c r="BD279" s="174"/>
      <c r="BE279" s="174"/>
      <c r="BF279" s="174"/>
      <c r="BG279" s="174"/>
      <c r="BH279" s="174"/>
      <c r="BI279" s="174"/>
      <c r="BJ279" s="174"/>
      <c r="BK279" s="174"/>
      <c r="BL279" s="174"/>
      <c r="BM279" s="174"/>
      <c r="BN279" s="174"/>
      <c r="BO279" s="174"/>
      <c r="BP279" s="174"/>
      <c r="BQ279" s="174"/>
      <c r="BR279" s="174"/>
      <c r="BS279" s="174"/>
      <c r="BT279" s="174"/>
      <c r="BU279" s="174"/>
      <c r="BV279" s="174"/>
      <c r="BW279" s="174"/>
      <c r="BX279" s="174"/>
      <c r="BY279" s="174"/>
      <c r="BZ279" s="174"/>
      <c r="CA279" s="174"/>
      <c r="CB279" s="174"/>
      <c r="CC279" s="174"/>
      <c r="CD279" s="174"/>
      <c r="CE279" s="174"/>
      <c r="CF279" s="174"/>
      <c r="CG279" s="174"/>
      <c r="CH279" s="174"/>
      <c r="CI279" s="174"/>
    </row>
    <row r="280" spans="41:87">
      <c r="AO280" s="174"/>
      <c r="AP280" s="174"/>
      <c r="AQ280" s="174"/>
      <c r="AR280" s="174"/>
      <c r="AS280" s="174"/>
      <c r="AT280" s="174"/>
      <c r="AU280" s="174"/>
      <c r="AV280" s="174"/>
      <c r="AW280" s="174"/>
      <c r="AX280" s="174"/>
      <c r="AY280" s="174"/>
      <c r="AZ280" s="174"/>
      <c r="BA280" s="174"/>
      <c r="BB280" s="174"/>
      <c r="BC280" s="174"/>
      <c r="BD280" s="174"/>
      <c r="BE280" s="174"/>
      <c r="BF280" s="174"/>
      <c r="BG280" s="174"/>
      <c r="BH280" s="174"/>
      <c r="BI280" s="174"/>
      <c r="BJ280" s="174"/>
      <c r="BK280" s="174"/>
      <c r="BL280" s="174"/>
      <c r="BM280" s="174"/>
      <c r="BN280" s="174"/>
      <c r="BO280" s="174"/>
      <c r="BP280" s="174"/>
      <c r="BQ280" s="174"/>
      <c r="BR280" s="174"/>
      <c r="BS280" s="174"/>
      <c r="BT280" s="174"/>
      <c r="BU280" s="174"/>
      <c r="BV280" s="174"/>
      <c r="BW280" s="174"/>
      <c r="BX280" s="174"/>
      <c r="BY280" s="174"/>
      <c r="BZ280" s="174"/>
      <c r="CA280" s="174"/>
      <c r="CB280" s="174"/>
      <c r="CC280" s="174"/>
      <c r="CD280" s="174"/>
      <c r="CE280" s="174"/>
      <c r="CF280" s="174"/>
      <c r="CG280" s="174"/>
      <c r="CH280" s="174"/>
      <c r="CI280" s="174"/>
    </row>
    <row r="281" spans="41:87">
      <c r="AO281" s="174"/>
      <c r="AP281" s="174"/>
      <c r="AQ281" s="174"/>
      <c r="AR281" s="174"/>
      <c r="AS281" s="174"/>
      <c r="AT281" s="174"/>
      <c r="AU281" s="174"/>
      <c r="AV281" s="174"/>
      <c r="AW281" s="174"/>
      <c r="AX281" s="174"/>
      <c r="AY281" s="174"/>
      <c r="AZ281" s="174"/>
      <c r="BA281" s="174"/>
      <c r="BB281" s="174"/>
      <c r="BC281" s="174"/>
      <c r="BD281" s="174"/>
      <c r="BE281" s="174"/>
      <c r="BF281" s="174"/>
      <c r="BG281" s="174"/>
      <c r="BH281" s="174"/>
      <c r="BI281" s="174"/>
      <c r="BJ281" s="174"/>
      <c r="BK281" s="174"/>
      <c r="BL281" s="174"/>
      <c r="BM281" s="174"/>
      <c r="BN281" s="174"/>
      <c r="BO281" s="174"/>
      <c r="BP281" s="174"/>
      <c r="BQ281" s="174"/>
      <c r="BR281" s="174"/>
      <c r="BS281" s="174"/>
      <c r="BT281" s="174"/>
      <c r="BU281" s="174"/>
      <c r="BV281" s="174"/>
      <c r="BW281" s="174"/>
      <c r="BX281" s="174"/>
      <c r="BY281" s="174"/>
      <c r="BZ281" s="174"/>
      <c r="CA281" s="174"/>
      <c r="CB281" s="174"/>
      <c r="CC281" s="174"/>
      <c r="CD281" s="174"/>
      <c r="CE281" s="174"/>
      <c r="CF281" s="174"/>
      <c r="CG281" s="174"/>
      <c r="CH281" s="174"/>
      <c r="CI281" s="174"/>
    </row>
    <row r="282" spans="41:87">
      <c r="AO282" s="174"/>
      <c r="AP282" s="174"/>
      <c r="AQ282" s="174"/>
      <c r="AR282" s="174"/>
      <c r="AS282" s="174"/>
      <c r="AT282" s="174"/>
      <c r="AU282" s="174"/>
      <c r="AV282" s="174"/>
      <c r="AW282" s="174"/>
      <c r="AX282" s="174"/>
      <c r="AY282" s="174"/>
      <c r="AZ282" s="174"/>
      <c r="BA282" s="174"/>
      <c r="BB282" s="174"/>
      <c r="BC282" s="174"/>
      <c r="BD282" s="174"/>
      <c r="BE282" s="174"/>
      <c r="BF282" s="174"/>
      <c r="BG282" s="174"/>
      <c r="BH282" s="174"/>
      <c r="BI282" s="174"/>
      <c r="BJ282" s="174"/>
      <c r="BK282" s="174"/>
      <c r="BL282" s="174"/>
      <c r="BM282" s="174"/>
      <c r="BN282" s="174"/>
      <c r="BO282" s="174"/>
      <c r="BP282" s="174"/>
      <c r="BQ282" s="174"/>
      <c r="BR282" s="174"/>
      <c r="BS282" s="174"/>
      <c r="BT282" s="174"/>
      <c r="BU282" s="174"/>
      <c r="BV282" s="174"/>
      <c r="BW282" s="174"/>
      <c r="BX282" s="174"/>
      <c r="BY282" s="174"/>
      <c r="BZ282" s="174"/>
      <c r="CA282" s="174"/>
      <c r="CB282" s="174"/>
      <c r="CC282" s="174"/>
      <c r="CD282" s="174"/>
      <c r="CE282" s="174"/>
      <c r="CF282" s="174"/>
      <c r="CG282" s="174"/>
      <c r="CH282" s="174"/>
      <c r="CI282" s="174"/>
    </row>
    <row r="283" spans="41:87">
      <c r="AO283" s="174"/>
      <c r="AP283" s="174"/>
      <c r="AQ283" s="174"/>
      <c r="AR283" s="174"/>
      <c r="AS283" s="174"/>
      <c r="AT283" s="174"/>
      <c r="AU283" s="174"/>
      <c r="AV283" s="174"/>
      <c r="AW283" s="174"/>
      <c r="AX283" s="174"/>
      <c r="AY283" s="174"/>
      <c r="AZ283" s="174"/>
      <c r="BA283" s="174"/>
      <c r="BB283" s="174"/>
      <c r="BC283" s="174"/>
      <c r="BD283" s="174"/>
      <c r="BE283" s="174"/>
      <c r="BF283" s="174"/>
      <c r="BG283" s="174"/>
      <c r="BH283" s="174"/>
      <c r="BI283" s="174"/>
      <c r="BJ283" s="174"/>
      <c r="BK283" s="174"/>
      <c r="BL283" s="174"/>
      <c r="BM283" s="174"/>
      <c r="BN283" s="174"/>
      <c r="BO283" s="174"/>
      <c r="BP283" s="174"/>
      <c r="BQ283" s="174"/>
      <c r="BR283" s="174"/>
      <c r="BS283" s="174"/>
      <c r="BT283" s="174"/>
      <c r="BU283" s="174"/>
      <c r="BV283" s="174"/>
      <c r="BW283" s="174"/>
      <c r="BX283" s="174"/>
      <c r="BY283" s="174"/>
      <c r="BZ283" s="174"/>
      <c r="CA283" s="174"/>
      <c r="CB283" s="174"/>
      <c r="CC283" s="174"/>
      <c r="CD283" s="174"/>
      <c r="CE283" s="174"/>
      <c r="CF283" s="174"/>
      <c r="CG283" s="174"/>
      <c r="CH283" s="174"/>
      <c r="CI283" s="174"/>
    </row>
    <row r="284" spans="41:87">
      <c r="AO284" s="174"/>
      <c r="AP284" s="174"/>
      <c r="AQ284" s="174"/>
      <c r="AR284" s="174"/>
      <c r="AS284" s="174"/>
      <c r="AT284" s="174"/>
      <c r="AU284" s="174"/>
      <c r="AV284" s="174"/>
      <c r="AW284" s="174"/>
      <c r="AX284" s="174"/>
      <c r="AY284" s="174"/>
      <c r="AZ284" s="174"/>
      <c r="BA284" s="174"/>
      <c r="BB284" s="174"/>
      <c r="BC284" s="174"/>
      <c r="BD284" s="174"/>
      <c r="BE284" s="174"/>
      <c r="BF284" s="174"/>
      <c r="BG284" s="174"/>
      <c r="BH284" s="174"/>
      <c r="BI284" s="174"/>
      <c r="BJ284" s="174"/>
      <c r="BK284" s="174"/>
      <c r="BL284" s="174"/>
      <c r="BM284" s="174"/>
      <c r="BN284" s="174"/>
      <c r="BO284" s="174"/>
      <c r="BP284" s="174"/>
      <c r="BQ284" s="174"/>
      <c r="BR284" s="174"/>
      <c r="BS284" s="174"/>
      <c r="BT284" s="174"/>
      <c r="BU284" s="174"/>
      <c r="BV284" s="174"/>
      <c r="BW284" s="174"/>
      <c r="BX284" s="174"/>
      <c r="BY284" s="174"/>
      <c r="BZ284" s="174"/>
      <c r="CA284" s="174"/>
      <c r="CB284" s="174"/>
      <c r="CC284" s="174"/>
      <c r="CD284" s="174"/>
      <c r="CE284" s="174"/>
      <c r="CF284" s="174"/>
      <c r="CG284" s="174"/>
      <c r="CH284" s="174"/>
      <c r="CI284" s="174"/>
    </row>
    <row r="285" spans="41:87">
      <c r="AO285" s="174"/>
      <c r="AP285" s="174"/>
      <c r="AQ285" s="174"/>
      <c r="AR285" s="174"/>
      <c r="AS285" s="174"/>
      <c r="AT285" s="174"/>
      <c r="AU285" s="174"/>
      <c r="AV285" s="174"/>
      <c r="AW285" s="174"/>
      <c r="AX285" s="174"/>
      <c r="AY285" s="174"/>
      <c r="AZ285" s="174"/>
      <c r="BA285" s="174"/>
      <c r="BB285" s="174"/>
      <c r="BC285" s="174"/>
      <c r="BD285" s="174"/>
      <c r="BE285" s="174"/>
      <c r="BF285" s="174"/>
      <c r="BG285" s="174"/>
      <c r="BH285" s="174"/>
      <c r="BI285" s="174"/>
      <c r="BJ285" s="174"/>
      <c r="BK285" s="174"/>
      <c r="BL285" s="174"/>
      <c r="BM285" s="174"/>
      <c r="BN285" s="174"/>
      <c r="BO285" s="174"/>
      <c r="BP285" s="174"/>
      <c r="BQ285" s="174"/>
      <c r="BR285" s="174"/>
      <c r="BS285" s="174"/>
      <c r="BT285" s="174"/>
      <c r="BU285" s="174"/>
      <c r="BV285" s="174"/>
      <c r="BW285" s="174"/>
      <c r="BX285" s="174"/>
      <c r="BY285" s="174"/>
      <c r="BZ285" s="174"/>
      <c r="CA285" s="174"/>
      <c r="CB285" s="174"/>
      <c r="CC285" s="174"/>
      <c r="CD285" s="174"/>
      <c r="CE285" s="174"/>
      <c r="CF285" s="174"/>
      <c r="CG285" s="174"/>
      <c r="CH285" s="174"/>
      <c r="CI285" s="174"/>
    </row>
    <row r="286" spans="41:87">
      <c r="AO286" s="174"/>
      <c r="AP286" s="174"/>
      <c r="AQ286" s="174"/>
      <c r="AR286" s="174"/>
      <c r="AS286" s="174"/>
      <c r="AT286" s="174"/>
      <c r="AU286" s="174"/>
      <c r="AV286" s="174"/>
      <c r="AW286" s="174"/>
      <c r="AX286" s="174"/>
      <c r="AY286" s="174"/>
      <c r="AZ286" s="174"/>
      <c r="BA286" s="174"/>
      <c r="BB286" s="174"/>
      <c r="BC286" s="174"/>
      <c r="BD286" s="174"/>
      <c r="BE286" s="174"/>
      <c r="BF286" s="174"/>
      <c r="BG286" s="174"/>
      <c r="BH286" s="174"/>
      <c r="BI286" s="174"/>
      <c r="BJ286" s="174"/>
      <c r="BK286" s="174"/>
      <c r="BL286" s="174"/>
      <c r="BM286" s="174"/>
      <c r="BN286" s="174"/>
      <c r="BO286" s="174"/>
      <c r="BP286" s="174"/>
      <c r="BQ286" s="174"/>
      <c r="BR286" s="174"/>
      <c r="BS286" s="174"/>
      <c r="BT286" s="174"/>
      <c r="BU286" s="174"/>
      <c r="BV286" s="174"/>
      <c r="BW286" s="174"/>
      <c r="BX286" s="174"/>
      <c r="BY286" s="174"/>
      <c r="BZ286" s="174"/>
      <c r="CA286" s="174"/>
      <c r="CB286" s="174"/>
      <c r="CC286" s="174"/>
      <c r="CD286" s="174"/>
      <c r="CE286" s="174"/>
      <c r="CF286" s="174"/>
      <c r="CG286" s="174"/>
      <c r="CH286" s="174"/>
      <c r="CI286" s="174"/>
    </row>
    <row r="287" spans="41:87">
      <c r="AO287" s="174"/>
      <c r="AP287" s="174"/>
      <c r="AQ287" s="174"/>
      <c r="AR287" s="174"/>
      <c r="AS287" s="174"/>
      <c r="AT287" s="174"/>
      <c r="AU287" s="174"/>
      <c r="AV287" s="174"/>
      <c r="AW287" s="174"/>
      <c r="AX287" s="174"/>
      <c r="AY287" s="174"/>
      <c r="AZ287" s="174"/>
      <c r="BA287" s="174"/>
      <c r="BB287" s="174"/>
      <c r="BC287" s="174"/>
      <c r="BD287" s="174"/>
      <c r="BE287" s="174"/>
      <c r="BF287" s="174"/>
      <c r="BG287" s="174"/>
      <c r="BH287" s="174"/>
      <c r="BI287" s="174"/>
      <c r="BJ287" s="174"/>
      <c r="BK287" s="174"/>
      <c r="BL287" s="174"/>
      <c r="BM287" s="174"/>
      <c r="BN287" s="174"/>
      <c r="BO287" s="174"/>
      <c r="BP287" s="174"/>
      <c r="BQ287" s="174"/>
      <c r="BR287" s="174"/>
      <c r="BS287" s="174"/>
      <c r="BT287" s="174"/>
      <c r="BU287" s="174"/>
      <c r="BV287" s="174"/>
      <c r="BW287" s="174"/>
      <c r="BX287" s="174"/>
      <c r="BY287" s="174"/>
      <c r="BZ287" s="174"/>
      <c r="CA287" s="174"/>
      <c r="CB287" s="174"/>
      <c r="CC287" s="174"/>
      <c r="CD287" s="174"/>
      <c r="CE287" s="174"/>
      <c r="CF287" s="174"/>
      <c r="CG287" s="174"/>
      <c r="CH287" s="174"/>
      <c r="CI287" s="174"/>
    </row>
    <row r="288" spans="41:87">
      <c r="AO288" s="174"/>
      <c r="AP288" s="174"/>
      <c r="AQ288" s="174"/>
      <c r="AR288" s="174"/>
      <c r="AS288" s="174"/>
      <c r="AT288" s="174"/>
      <c r="AU288" s="174"/>
      <c r="AV288" s="174"/>
      <c r="AW288" s="174"/>
      <c r="AX288" s="174"/>
      <c r="AY288" s="174"/>
      <c r="AZ288" s="174"/>
      <c r="BA288" s="174"/>
      <c r="BB288" s="174"/>
      <c r="BC288" s="174"/>
      <c r="BD288" s="174"/>
      <c r="BE288" s="174"/>
      <c r="BF288" s="174"/>
      <c r="BG288" s="174"/>
      <c r="BH288" s="174"/>
      <c r="BI288" s="174"/>
      <c r="BJ288" s="174"/>
      <c r="BK288" s="174"/>
      <c r="BL288" s="174"/>
      <c r="BM288" s="174"/>
      <c r="BN288" s="174"/>
      <c r="BO288" s="174"/>
      <c r="BP288" s="174"/>
      <c r="BQ288" s="174"/>
      <c r="BR288" s="174"/>
      <c r="BS288" s="174"/>
      <c r="BT288" s="174"/>
      <c r="BU288" s="174"/>
      <c r="BV288" s="174"/>
      <c r="BW288" s="174"/>
      <c r="BX288" s="174"/>
      <c r="BY288" s="174"/>
      <c r="BZ288" s="174"/>
      <c r="CA288" s="174"/>
      <c r="CB288" s="174"/>
      <c r="CC288" s="174"/>
      <c r="CD288" s="174"/>
      <c r="CE288" s="174"/>
      <c r="CF288" s="174"/>
      <c r="CG288" s="174"/>
      <c r="CH288" s="174"/>
      <c r="CI288" s="174"/>
    </row>
    <row r="289" spans="41:87">
      <c r="AO289" s="174"/>
      <c r="AP289" s="174"/>
      <c r="AQ289" s="174"/>
      <c r="AR289" s="174"/>
      <c r="AS289" s="174"/>
      <c r="AT289" s="174"/>
      <c r="AU289" s="174"/>
      <c r="AV289" s="174"/>
      <c r="AW289" s="174"/>
      <c r="AX289" s="174"/>
      <c r="AY289" s="174"/>
      <c r="AZ289" s="174"/>
      <c r="BA289" s="174"/>
      <c r="BB289" s="174"/>
      <c r="BC289" s="174"/>
      <c r="BD289" s="174"/>
      <c r="BE289" s="174"/>
      <c r="BF289" s="174"/>
      <c r="BG289" s="174"/>
      <c r="BH289" s="174"/>
      <c r="BI289" s="174"/>
      <c r="BJ289" s="174"/>
      <c r="BK289" s="174"/>
      <c r="BL289" s="174"/>
      <c r="BM289" s="174"/>
      <c r="BN289" s="174"/>
      <c r="BO289" s="174"/>
      <c r="BP289" s="174"/>
      <c r="BQ289" s="174"/>
      <c r="BR289" s="174"/>
      <c r="BS289" s="174"/>
      <c r="BT289" s="174"/>
      <c r="BU289" s="174"/>
      <c r="BV289" s="174"/>
      <c r="BW289" s="174"/>
      <c r="BX289" s="174"/>
      <c r="BY289" s="174"/>
      <c r="BZ289" s="174"/>
      <c r="CA289" s="174"/>
      <c r="CB289" s="174"/>
      <c r="CC289" s="174"/>
      <c r="CD289" s="174"/>
      <c r="CE289" s="174"/>
      <c r="CF289" s="174"/>
      <c r="CG289" s="174"/>
      <c r="CH289" s="174"/>
      <c r="CI289" s="174"/>
    </row>
    <row r="290" spans="41:87">
      <c r="AO290" s="174"/>
      <c r="AP290" s="174"/>
      <c r="AQ290" s="174"/>
      <c r="AR290" s="174"/>
      <c r="AS290" s="174"/>
      <c r="AT290" s="174"/>
      <c r="AU290" s="174"/>
      <c r="AV290" s="174"/>
      <c r="AW290" s="174"/>
      <c r="AX290" s="174"/>
      <c r="AY290" s="174"/>
      <c r="AZ290" s="174"/>
      <c r="BA290" s="174"/>
      <c r="BB290" s="174"/>
      <c r="BC290" s="174"/>
      <c r="BD290" s="174"/>
      <c r="BE290" s="174"/>
      <c r="BF290" s="174"/>
      <c r="BG290" s="174"/>
      <c r="BH290" s="174"/>
      <c r="BI290" s="174"/>
      <c r="BJ290" s="174"/>
      <c r="BK290" s="174"/>
      <c r="BL290" s="174"/>
      <c r="BM290" s="174"/>
      <c r="BN290" s="174"/>
      <c r="BO290" s="174"/>
      <c r="BP290" s="174"/>
      <c r="BQ290" s="174"/>
      <c r="BR290" s="174"/>
      <c r="BS290" s="174"/>
      <c r="BT290" s="174"/>
      <c r="BU290" s="174"/>
      <c r="BV290" s="174"/>
      <c r="BW290" s="174"/>
      <c r="BX290" s="174"/>
      <c r="BY290" s="174"/>
      <c r="BZ290" s="174"/>
      <c r="CA290" s="174"/>
      <c r="CB290" s="174"/>
      <c r="CC290" s="174"/>
      <c r="CD290" s="174"/>
      <c r="CE290" s="174"/>
      <c r="CF290" s="174"/>
      <c r="CG290" s="174"/>
      <c r="CH290" s="174"/>
      <c r="CI290" s="174"/>
    </row>
    <row r="291" spans="41:87">
      <c r="AO291" s="174"/>
      <c r="AP291" s="174"/>
      <c r="AQ291" s="174"/>
      <c r="AR291" s="174"/>
      <c r="AS291" s="174"/>
      <c r="AT291" s="174"/>
      <c r="AU291" s="174"/>
      <c r="AV291" s="174"/>
      <c r="AW291" s="174"/>
      <c r="AX291" s="174"/>
      <c r="AY291" s="174"/>
      <c r="AZ291" s="174"/>
      <c r="BA291" s="174"/>
      <c r="BB291" s="174"/>
      <c r="BC291" s="174"/>
      <c r="BD291" s="174"/>
      <c r="BE291" s="174"/>
      <c r="BF291" s="174"/>
      <c r="BG291" s="174"/>
      <c r="BH291" s="174"/>
      <c r="BI291" s="174"/>
      <c r="BJ291" s="174"/>
      <c r="BK291" s="174"/>
      <c r="BL291" s="174"/>
      <c r="BM291" s="174"/>
      <c r="BN291" s="174"/>
      <c r="BO291" s="174"/>
      <c r="BP291" s="174"/>
      <c r="BQ291" s="174"/>
      <c r="BR291" s="174"/>
      <c r="BS291" s="174"/>
      <c r="BT291" s="174"/>
      <c r="BU291" s="174"/>
      <c r="BV291" s="174"/>
      <c r="BW291" s="174"/>
      <c r="BX291" s="174"/>
      <c r="BY291" s="174"/>
      <c r="BZ291" s="174"/>
      <c r="CA291" s="174"/>
      <c r="CB291" s="174"/>
      <c r="CC291" s="174"/>
      <c r="CD291" s="174"/>
      <c r="CE291" s="174"/>
      <c r="CF291" s="174"/>
      <c r="CG291" s="174"/>
      <c r="CH291" s="174"/>
      <c r="CI291" s="174"/>
    </row>
    <row r="292" spans="41:87">
      <c r="AO292" s="174"/>
      <c r="AP292" s="174"/>
      <c r="AQ292" s="174"/>
      <c r="AR292" s="174"/>
      <c r="AS292" s="174"/>
      <c r="AT292" s="174"/>
      <c r="AU292" s="174"/>
      <c r="AV292" s="174"/>
      <c r="AW292" s="174"/>
      <c r="AX292" s="174"/>
      <c r="AY292" s="174"/>
      <c r="AZ292" s="174"/>
      <c r="BA292" s="174"/>
      <c r="BB292" s="174"/>
      <c r="BC292" s="174"/>
      <c r="BD292" s="174"/>
      <c r="BE292" s="174"/>
      <c r="BF292" s="174"/>
      <c r="BG292" s="174"/>
      <c r="BH292" s="174"/>
      <c r="BI292" s="174"/>
      <c r="BJ292" s="174"/>
      <c r="BK292" s="174"/>
      <c r="BL292" s="174"/>
      <c r="BM292" s="174"/>
      <c r="BN292" s="174"/>
      <c r="BO292" s="174"/>
      <c r="BP292" s="174"/>
      <c r="BQ292" s="174"/>
      <c r="BR292" s="174"/>
      <c r="BS292" s="174"/>
      <c r="BT292" s="174"/>
      <c r="BU292" s="174"/>
      <c r="BV292" s="174"/>
      <c r="BW292" s="174"/>
      <c r="BX292" s="174"/>
      <c r="BY292" s="174"/>
      <c r="BZ292" s="174"/>
      <c r="CA292" s="174"/>
      <c r="CB292" s="174"/>
      <c r="CC292" s="174"/>
      <c r="CD292" s="174"/>
      <c r="CE292" s="174"/>
      <c r="CF292" s="174"/>
      <c r="CG292" s="174"/>
      <c r="CH292" s="174"/>
      <c r="CI292" s="174"/>
    </row>
  </sheetData>
  <sheetProtection formatCells="0" formatRows="0" autoFilter="0"/>
  <autoFilter ref="A6:AN109"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</autoFilter>
  <mergeCells count="20">
    <mergeCell ref="B115:D115"/>
    <mergeCell ref="M115:V115"/>
    <mergeCell ref="AG115:AN115"/>
    <mergeCell ref="A7:A8"/>
    <mergeCell ref="B7:B8"/>
    <mergeCell ref="C7:C8"/>
    <mergeCell ref="D7:D8"/>
    <mergeCell ref="AN7:AN8"/>
    <mergeCell ref="A109:D109"/>
    <mergeCell ref="B111:AN111"/>
    <mergeCell ref="A112:AN112"/>
    <mergeCell ref="B113:D113"/>
    <mergeCell ref="M113:V113"/>
    <mergeCell ref="AG113:AN113"/>
    <mergeCell ref="A5:AN5"/>
    <mergeCell ref="A1:C1"/>
    <mergeCell ref="AC1:AN1"/>
    <mergeCell ref="A2:C2"/>
    <mergeCell ref="AC2:AN2"/>
    <mergeCell ref="A4:AN4"/>
  </mergeCells>
  <conditionalFormatting sqref="E7:AM8">
    <cfRule type="expression" dxfId="2266" priority="4">
      <formula>AND(E$7&lt;&gt;"",COUNTIF($E$7:$AM$7,E$7)&gt;1)</formula>
    </cfRule>
  </conditionalFormatting>
  <conditionalFormatting sqref="A9:AM108">
    <cfRule type="expression" dxfId="2265" priority="3" stopIfTrue="1">
      <formula>ISERROR(VLOOKUP($AN9,$AZ$9:$AZ$19,1,0))=FALSE</formula>
    </cfRule>
  </conditionalFormatting>
  <conditionalFormatting sqref="A9:D108">
    <cfRule type="expression" dxfId="2264" priority="2">
      <formula>COUNTIF($E9:$N9,$AV$1)-COUNTIF($E$8:$N$8,"&gt;0")&lt;&gt;0</formula>
    </cfRule>
  </conditionalFormatting>
  <conditionalFormatting sqref="E9:P108">
    <cfRule type="expression" dxfId="2263" priority="1">
      <formula>AND($B9&lt;&gt;$AP$1,E$7&lt;&gt;"",COUNTIF(E9,$AV$1)=0)</formula>
    </cfRule>
  </conditionalFormatting>
  <dataValidations count="11">
    <dataValidation type="custom" allowBlank="1" showInputMessage="1" showErrorMessage="1" errorTitle="CHÚ Ý" error="Ít nhất một trong các lỗi sau đã xảy ra:&#10;- Chưa có lớp học phần;&#10;- Nhập sai ký hiệu để đăng ký (nhập chữ &quot;x&quot; đề đăng ký);&#10;- Chưa có tên SV;&#10;- SV không còn học.&#10;|\©/|&#10;" sqref="Q9:AM108">
      <formula1>AND(COUNTA($AN9)=0,Q9=$AV$1,Q$8&lt;&gt;"")</formula1>
    </dataValidation>
    <dataValidation type="custom" allowBlank="1" showInputMessage="1" showErrorMessage="1" errorTitle="CHÚ Ý" error="Ít nhất một trong các lỗi sau đã xảy ra:&#10;- Chưa có lớp học phần;&#10;- Nhập sai ký hiệu để đăng ký (nhập chữ &quot;x&quot; đề đăng ký).&#10;                                                                                  |\©/|" sqref="E9:P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$AZ$9:$AZ$19</formula1>
    </dataValidation>
    <dataValidation type="list" allowBlank="1" showInputMessage="1" showErrorMessage="1" sqref="Q7:AM7">
      <formula1>$AP$8:$AP$108</formula1>
    </dataValidation>
    <dataValidation type="whole" allowBlank="1" showInputMessage="1" showErrorMessage="1" sqref="A4:AN4">
      <formula1>1</formula1>
      <formula2>10</formula2>
    </dataValidation>
  </dataValidations>
  <printOptions horizontalCentered="1"/>
  <pageMargins left="0" right="0" top="0.39370078740157483" bottom="0.39370078740157483" header="0.31496062992125984" footer="0.11811023622047245"/>
  <pageSetup paperSize="9" orientation="landscape" r:id="rId1"/>
  <headerFooter>
    <oddFooter>&amp;C&amp;"Times New Roman,Italic"&amp;9&amp;P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ED1470"/>
  <sheetViews>
    <sheetView zoomScale="130" zoomScaleNormal="130" workbookViewId="0">
      <pane xSplit="10" ySplit="6" topLeftCell="K7" activePane="bottomRight" state="frozenSplit"/>
      <selection pane="topRight" activeCell="K1" sqref="K1"/>
      <selection pane="bottomLeft" activeCell="A13" sqref="A13"/>
      <selection pane="bottomRight" activeCell="FD12" sqref="FD12"/>
    </sheetView>
  </sheetViews>
  <sheetFormatPr defaultColWidth="12.5703125" defaultRowHeight="11.25"/>
  <cols>
    <col min="1" max="1" width="2.140625" style="1" customWidth="1"/>
    <col min="2" max="2" width="4.28515625" style="12" customWidth="1"/>
    <col min="3" max="3" width="20" style="40" customWidth="1"/>
    <col min="4" max="4" width="4.5703125" style="41" customWidth="1"/>
    <col min="5" max="5" width="2.140625" style="41" customWidth="1"/>
    <col min="6" max="7" width="2.85546875" style="41" customWidth="1"/>
    <col min="8" max="9" width="2.85546875" style="241" customWidth="1"/>
    <col min="10" max="10" width="5.7109375" style="247" customWidth="1"/>
    <col min="11" max="12" width="1.85546875" style="1" customWidth="1"/>
    <col min="13" max="13" width="1.85546875" style="12" customWidth="1"/>
    <col min="14" max="62" width="1.85546875" style="1" customWidth="1"/>
    <col min="63" max="63" width="7.42578125" style="2" hidden="1" customWidth="1"/>
    <col min="64" max="64" width="12.7109375" style="3" hidden="1" customWidth="1"/>
    <col min="65" max="65" width="8" style="1" hidden="1" customWidth="1"/>
    <col min="66" max="117" width="1.85546875" style="1" hidden="1" customWidth="1"/>
    <col min="118" max="121" width="3.5703125" style="1" hidden="1" customWidth="1"/>
    <col min="122" max="122" width="3" style="1" hidden="1" customWidth="1"/>
    <col min="123" max="123" width="8" style="1" hidden="1" customWidth="1"/>
    <col min="124" max="124" width="8.42578125" style="1" hidden="1" customWidth="1"/>
    <col min="125" max="156" width="0" style="1" hidden="1" customWidth="1"/>
    <col min="157" max="16384" width="12.5703125" style="1"/>
  </cols>
  <sheetData>
    <row r="1" spans="1:134" ht="30" customHeight="1">
      <c r="A1" s="357" t="s">
        <v>108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  <c r="AG1" s="357"/>
      <c r="AH1" s="357"/>
      <c r="AI1" s="357"/>
      <c r="AJ1" s="357"/>
      <c r="AK1" s="357"/>
      <c r="AL1" s="357"/>
      <c r="AM1" s="357"/>
      <c r="AN1" s="357"/>
      <c r="AO1" s="357"/>
      <c r="AP1" s="357"/>
      <c r="AQ1" s="357"/>
      <c r="AR1" s="357"/>
      <c r="AS1" s="357"/>
      <c r="AT1" s="357"/>
      <c r="AU1" s="357"/>
      <c r="AV1" s="357"/>
      <c r="AW1" s="357"/>
      <c r="AX1" s="357"/>
      <c r="AY1" s="357"/>
      <c r="AZ1" s="357"/>
      <c r="BA1" s="357"/>
      <c r="BB1" s="357"/>
      <c r="BC1" s="357"/>
      <c r="BD1" s="357"/>
      <c r="BE1" s="357"/>
      <c r="BF1" s="357"/>
      <c r="BG1" s="357"/>
      <c r="BH1" s="357"/>
      <c r="BI1" s="357"/>
      <c r="BJ1" s="357"/>
      <c r="BL1" s="3" t="e">
        <f>INDEX(#REF!,MATCH(#REF!,#REF!,0))</f>
        <v>#REF!</v>
      </c>
      <c r="BM1" s="330" t="s">
        <v>9</v>
      </c>
      <c r="BN1" s="330"/>
      <c r="BO1" s="330"/>
      <c r="BP1" s="330"/>
      <c r="BQ1" s="330"/>
      <c r="BR1" s="330"/>
      <c r="BS1" s="330"/>
      <c r="BT1" s="330"/>
      <c r="BU1" s="330"/>
      <c r="BV1" s="330"/>
      <c r="BW1" s="330"/>
      <c r="BX1" s="330"/>
      <c r="BY1" s="330"/>
      <c r="BZ1" s="330"/>
      <c r="CA1" s="330"/>
      <c r="CB1" s="330"/>
      <c r="CC1" s="330"/>
      <c r="CD1" s="330"/>
      <c r="CE1" s="330"/>
      <c r="CF1" s="330"/>
      <c r="DV1" s="1" t="s">
        <v>8</v>
      </c>
    </row>
    <row r="2" spans="1:134" ht="12" customHeight="1">
      <c r="A2" s="327" t="s">
        <v>0</v>
      </c>
      <c r="B2" s="339" t="s">
        <v>106</v>
      </c>
      <c r="C2" s="342" t="s">
        <v>1</v>
      </c>
      <c r="D2" s="343"/>
      <c r="E2" s="343"/>
      <c r="F2" s="343"/>
      <c r="G2" s="344"/>
      <c r="H2" s="348" t="s">
        <v>2</v>
      </c>
      <c r="I2" s="351" t="s">
        <v>147</v>
      </c>
      <c r="J2" s="354" t="s">
        <v>72</v>
      </c>
      <c r="K2" s="305" t="s">
        <v>100</v>
      </c>
      <c r="L2" s="316"/>
      <c r="M2" s="316"/>
      <c r="N2" s="317"/>
      <c r="O2" s="305" t="s">
        <v>101</v>
      </c>
      <c r="P2" s="316"/>
      <c r="Q2" s="316"/>
      <c r="R2" s="317"/>
      <c r="S2" s="305" t="s">
        <v>102</v>
      </c>
      <c r="T2" s="316"/>
      <c r="U2" s="316"/>
      <c r="V2" s="316"/>
      <c r="W2" s="317"/>
      <c r="X2" s="305" t="s">
        <v>103</v>
      </c>
      <c r="Y2" s="316"/>
      <c r="Z2" s="316"/>
      <c r="AA2" s="317"/>
      <c r="AB2" s="305" t="s">
        <v>104</v>
      </c>
      <c r="AC2" s="306"/>
      <c r="AD2" s="306"/>
      <c r="AE2" s="307"/>
      <c r="AF2" s="305" t="s">
        <v>105</v>
      </c>
      <c r="AG2" s="306"/>
      <c r="AH2" s="306"/>
      <c r="AI2" s="306"/>
      <c r="AJ2" s="307"/>
      <c r="AK2" s="305" t="s">
        <v>109</v>
      </c>
      <c r="AL2" s="306"/>
      <c r="AM2" s="306"/>
      <c r="AN2" s="307"/>
      <c r="AO2" s="305" t="s">
        <v>110</v>
      </c>
      <c r="AP2" s="306"/>
      <c r="AQ2" s="306"/>
      <c r="AR2" s="307"/>
      <c r="AS2" s="305" t="s">
        <v>111</v>
      </c>
      <c r="AT2" s="306"/>
      <c r="AU2" s="306"/>
      <c r="AV2" s="307"/>
      <c r="AW2" s="305" t="s">
        <v>112</v>
      </c>
      <c r="AX2" s="306"/>
      <c r="AY2" s="306"/>
      <c r="AZ2" s="306"/>
      <c r="BA2" s="307"/>
      <c r="BB2" s="305" t="s">
        <v>113</v>
      </c>
      <c r="BC2" s="306"/>
      <c r="BD2" s="306"/>
      <c r="BE2" s="307"/>
      <c r="BF2" s="305" t="s">
        <v>114</v>
      </c>
      <c r="BG2" s="316"/>
      <c r="BH2" s="316"/>
      <c r="BI2" s="316"/>
      <c r="BJ2" s="317"/>
      <c r="BK2" s="231" t="s">
        <v>31</v>
      </c>
      <c r="BL2" s="331" t="s">
        <v>61</v>
      </c>
      <c r="BM2" s="43" t="s">
        <v>3</v>
      </c>
      <c r="BN2" s="305" t="s">
        <v>100</v>
      </c>
      <c r="BO2" s="316"/>
      <c r="BP2" s="316"/>
      <c r="BQ2" s="317"/>
      <c r="BR2" s="305" t="s">
        <v>101</v>
      </c>
      <c r="BS2" s="316"/>
      <c r="BT2" s="316"/>
      <c r="BU2" s="317"/>
      <c r="BV2" s="305" t="s">
        <v>102</v>
      </c>
      <c r="BW2" s="316"/>
      <c r="BX2" s="316"/>
      <c r="BY2" s="316"/>
      <c r="BZ2" s="317"/>
      <c r="CA2" s="305" t="s">
        <v>103</v>
      </c>
      <c r="CB2" s="316"/>
      <c r="CC2" s="316"/>
      <c r="CD2" s="317"/>
      <c r="CE2" s="305" t="s">
        <v>104</v>
      </c>
      <c r="CF2" s="306"/>
      <c r="CG2" s="306"/>
      <c r="CH2" s="307"/>
      <c r="CI2" s="305" t="s">
        <v>105</v>
      </c>
      <c r="CJ2" s="306"/>
      <c r="CK2" s="306"/>
      <c r="CL2" s="306"/>
      <c r="CM2" s="307"/>
      <c r="CN2" s="305" t="s">
        <v>109</v>
      </c>
      <c r="CO2" s="306"/>
      <c r="CP2" s="306"/>
      <c r="CQ2" s="307"/>
      <c r="CR2" s="305" t="s">
        <v>110</v>
      </c>
      <c r="CS2" s="306"/>
      <c r="CT2" s="306"/>
      <c r="CU2" s="307"/>
      <c r="CV2" s="305" t="s">
        <v>111</v>
      </c>
      <c r="CW2" s="306"/>
      <c r="CX2" s="306"/>
      <c r="CY2" s="307"/>
      <c r="CZ2" s="305" t="s">
        <v>112</v>
      </c>
      <c r="DA2" s="306"/>
      <c r="DB2" s="306"/>
      <c r="DC2" s="306"/>
      <c r="DD2" s="307"/>
      <c r="DE2" s="305" t="s">
        <v>113</v>
      </c>
      <c r="DF2" s="306"/>
      <c r="DG2" s="306"/>
      <c r="DH2" s="307"/>
      <c r="DI2" s="305" t="s">
        <v>114</v>
      </c>
      <c r="DJ2" s="316"/>
      <c r="DK2" s="316"/>
      <c r="DL2" s="316"/>
      <c r="DM2" s="317"/>
      <c r="DV2" s="10">
        <f>IF(ISERROR(DV6)=FALSE,MATCH(DV6,'Tiến độ'!B1:B1446,0),MATCH(LEFT('Đăng kí'!A5,2)&amp;MID('Đăng kí'!A5,5,2),'Tiến độ'!B1:B1446,0))</f>
        <v>292</v>
      </c>
    </row>
    <row r="3" spans="1:134" ht="12" customHeight="1">
      <c r="A3" s="328"/>
      <c r="B3" s="340"/>
      <c r="C3" s="345" t="s">
        <v>10</v>
      </c>
      <c r="D3" s="333" t="s">
        <v>11</v>
      </c>
      <c r="E3" s="333" t="s">
        <v>7</v>
      </c>
      <c r="F3" s="333" t="s">
        <v>13</v>
      </c>
      <c r="G3" s="336" t="s">
        <v>14</v>
      </c>
      <c r="H3" s="349"/>
      <c r="I3" s="352"/>
      <c r="J3" s="355"/>
      <c r="K3" s="4">
        <v>42590</v>
      </c>
      <c r="L3" s="5">
        <v>42597</v>
      </c>
      <c r="M3" s="17">
        <v>42604</v>
      </c>
      <c r="N3" s="6">
        <v>42611</v>
      </c>
      <c r="O3" s="4">
        <v>42618</v>
      </c>
      <c r="P3" s="5">
        <v>42625</v>
      </c>
      <c r="Q3" s="5">
        <v>42632</v>
      </c>
      <c r="R3" s="6">
        <v>42639</v>
      </c>
      <c r="S3" s="4">
        <v>42646</v>
      </c>
      <c r="T3" s="5">
        <v>42653</v>
      </c>
      <c r="U3" s="5">
        <v>42660</v>
      </c>
      <c r="V3" s="5">
        <v>42667</v>
      </c>
      <c r="W3" s="6">
        <v>42674</v>
      </c>
      <c r="X3" s="4">
        <v>42681</v>
      </c>
      <c r="Y3" s="5">
        <v>42688</v>
      </c>
      <c r="Z3" s="5">
        <v>42695</v>
      </c>
      <c r="AA3" s="6">
        <v>42702</v>
      </c>
      <c r="AB3" s="4">
        <v>42709</v>
      </c>
      <c r="AC3" s="5">
        <v>42716</v>
      </c>
      <c r="AD3" s="5">
        <v>42723</v>
      </c>
      <c r="AE3" s="6">
        <v>42730</v>
      </c>
      <c r="AF3" s="4">
        <v>42737</v>
      </c>
      <c r="AG3" s="5">
        <v>42744</v>
      </c>
      <c r="AH3" s="5">
        <v>42751</v>
      </c>
      <c r="AI3" s="5">
        <v>42758</v>
      </c>
      <c r="AJ3" s="6">
        <v>42765</v>
      </c>
      <c r="AK3" s="4">
        <v>42772</v>
      </c>
      <c r="AL3" s="5">
        <v>42779</v>
      </c>
      <c r="AM3" s="5">
        <v>42786</v>
      </c>
      <c r="AN3" s="6">
        <v>42793</v>
      </c>
      <c r="AO3" s="4">
        <v>42800</v>
      </c>
      <c r="AP3" s="5">
        <v>42807</v>
      </c>
      <c r="AQ3" s="5">
        <v>42814</v>
      </c>
      <c r="AR3" s="6">
        <v>42821</v>
      </c>
      <c r="AS3" s="4">
        <v>42828</v>
      </c>
      <c r="AT3" s="5">
        <v>42835</v>
      </c>
      <c r="AU3" s="5">
        <v>42842</v>
      </c>
      <c r="AV3" s="6">
        <v>42849</v>
      </c>
      <c r="AW3" s="4">
        <v>42856</v>
      </c>
      <c r="AX3" s="5">
        <v>42863</v>
      </c>
      <c r="AY3" s="5">
        <v>42870</v>
      </c>
      <c r="AZ3" s="5">
        <v>42877</v>
      </c>
      <c r="BA3" s="6">
        <v>42884</v>
      </c>
      <c r="BB3" s="4">
        <v>42891</v>
      </c>
      <c r="BC3" s="5">
        <v>42898</v>
      </c>
      <c r="BD3" s="5">
        <v>42905</v>
      </c>
      <c r="BE3" s="6">
        <v>42912</v>
      </c>
      <c r="BF3" s="4">
        <v>42919</v>
      </c>
      <c r="BG3" s="5">
        <v>42926</v>
      </c>
      <c r="BH3" s="5">
        <v>42933</v>
      </c>
      <c r="BI3" s="5">
        <v>42940</v>
      </c>
      <c r="BJ3" s="6">
        <v>42947</v>
      </c>
      <c r="BK3" s="232"/>
      <c r="BL3" s="332"/>
      <c r="BM3" s="44" t="s">
        <v>4</v>
      </c>
      <c r="BN3" s="4">
        <v>42590</v>
      </c>
      <c r="BO3" s="5">
        <v>42597</v>
      </c>
      <c r="BP3" s="17">
        <v>42604</v>
      </c>
      <c r="BQ3" s="6">
        <v>42611</v>
      </c>
      <c r="BR3" s="4">
        <v>42618</v>
      </c>
      <c r="BS3" s="5">
        <v>42625</v>
      </c>
      <c r="BT3" s="5">
        <v>42632</v>
      </c>
      <c r="BU3" s="6">
        <v>42639</v>
      </c>
      <c r="BV3" s="4">
        <v>42646</v>
      </c>
      <c r="BW3" s="5">
        <v>42653</v>
      </c>
      <c r="BX3" s="5">
        <v>42660</v>
      </c>
      <c r="BY3" s="5">
        <v>42667</v>
      </c>
      <c r="BZ3" s="6">
        <v>42674</v>
      </c>
      <c r="CA3" s="4">
        <v>42681</v>
      </c>
      <c r="CB3" s="5">
        <v>42688</v>
      </c>
      <c r="CC3" s="5">
        <v>42695</v>
      </c>
      <c r="CD3" s="6">
        <v>42702</v>
      </c>
      <c r="CE3" s="4">
        <v>42709</v>
      </c>
      <c r="CF3" s="5">
        <v>42716</v>
      </c>
      <c r="CG3" s="5">
        <v>42723</v>
      </c>
      <c r="CH3" s="6">
        <v>42730</v>
      </c>
      <c r="CI3" s="4">
        <v>42737</v>
      </c>
      <c r="CJ3" s="5">
        <v>42744</v>
      </c>
      <c r="CK3" s="5">
        <v>42751</v>
      </c>
      <c r="CL3" s="5">
        <v>42758</v>
      </c>
      <c r="CM3" s="6">
        <v>42765</v>
      </c>
      <c r="CN3" s="4">
        <v>42772</v>
      </c>
      <c r="CO3" s="5">
        <v>42779</v>
      </c>
      <c r="CP3" s="5">
        <v>42786</v>
      </c>
      <c r="CQ3" s="6">
        <v>42793</v>
      </c>
      <c r="CR3" s="4">
        <v>42800</v>
      </c>
      <c r="CS3" s="5">
        <v>42807</v>
      </c>
      <c r="CT3" s="5">
        <v>42814</v>
      </c>
      <c r="CU3" s="6">
        <v>42821</v>
      </c>
      <c r="CV3" s="4">
        <v>42828</v>
      </c>
      <c r="CW3" s="5">
        <v>42835</v>
      </c>
      <c r="CX3" s="5">
        <v>42842</v>
      </c>
      <c r="CY3" s="6">
        <v>42849</v>
      </c>
      <c r="CZ3" s="4">
        <v>42856</v>
      </c>
      <c r="DA3" s="5">
        <v>42863</v>
      </c>
      <c r="DB3" s="5">
        <v>42870</v>
      </c>
      <c r="DC3" s="5">
        <v>42877</v>
      </c>
      <c r="DD3" s="6">
        <v>42884</v>
      </c>
      <c r="DE3" s="4">
        <v>42891</v>
      </c>
      <c r="DF3" s="5">
        <v>42898</v>
      </c>
      <c r="DG3" s="5">
        <v>42905</v>
      </c>
      <c r="DH3" s="6">
        <v>42912</v>
      </c>
      <c r="DI3" s="4">
        <v>42919</v>
      </c>
      <c r="DJ3" s="5">
        <v>42926</v>
      </c>
      <c r="DK3" s="5">
        <v>42933</v>
      </c>
      <c r="DL3" s="5">
        <v>42940</v>
      </c>
      <c r="DM3" s="6">
        <v>42947</v>
      </c>
      <c r="DV3" s="1">
        <f ca="1">MATCH(DV1,INDIRECT("c"&amp;DV2&amp;":c"&amp;ROWS(C1:C1446)),0)+DV2-2</f>
        <v>308</v>
      </c>
    </row>
    <row r="4" spans="1:134" ht="12" customHeight="1">
      <c r="A4" s="328"/>
      <c r="B4" s="340"/>
      <c r="C4" s="346"/>
      <c r="D4" s="334"/>
      <c r="E4" s="334"/>
      <c r="F4" s="334"/>
      <c r="G4" s="337"/>
      <c r="H4" s="349"/>
      <c r="I4" s="352"/>
      <c r="J4" s="355"/>
      <c r="K4" s="19">
        <v>42594</v>
      </c>
      <c r="L4" s="20">
        <v>42601</v>
      </c>
      <c r="M4" s="21">
        <v>42608</v>
      </c>
      <c r="N4" s="22">
        <v>42615</v>
      </c>
      <c r="O4" s="19">
        <v>42622</v>
      </c>
      <c r="P4" s="20">
        <v>42629</v>
      </c>
      <c r="Q4" s="20">
        <v>42636</v>
      </c>
      <c r="R4" s="22">
        <v>42643</v>
      </c>
      <c r="S4" s="19">
        <v>42650</v>
      </c>
      <c r="T4" s="20">
        <v>42657</v>
      </c>
      <c r="U4" s="20">
        <v>42664</v>
      </c>
      <c r="V4" s="20">
        <v>42671</v>
      </c>
      <c r="W4" s="22">
        <v>42678</v>
      </c>
      <c r="X4" s="19">
        <v>42685</v>
      </c>
      <c r="Y4" s="20">
        <v>42692</v>
      </c>
      <c r="Z4" s="20">
        <v>42699</v>
      </c>
      <c r="AA4" s="22">
        <v>42706</v>
      </c>
      <c r="AB4" s="19">
        <v>42713</v>
      </c>
      <c r="AC4" s="20">
        <v>42720</v>
      </c>
      <c r="AD4" s="20">
        <v>42727</v>
      </c>
      <c r="AE4" s="22">
        <v>42734</v>
      </c>
      <c r="AF4" s="19">
        <v>42741</v>
      </c>
      <c r="AG4" s="20">
        <v>42748</v>
      </c>
      <c r="AH4" s="20">
        <v>42755</v>
      </c>
      <c r="AI4" s="20">
        <v>42762</v>
      </c>
      <c r="AJ4" s="22">
        <v>42769</v>
      </c>
      <c r="AK4" s="19">
        <v>42776</v>
      </c>
      <c r="AL4" s="20">
        <v>42783</v>
      </c>
      <c r="AM4" s="20">
        <v>42790</v>
      </c>
      <c r="AN4" s="22">
        <v>42797</v>
      </c>
      <c r="AO4" s="19">
        <v>42804</v>
      </c>
      <c r="AP4" s="20">
        <v>42811</v>
      </c>
      <c r="AQ4" s="20">
        <v>42818</v>
      </c>
      <c r="AR4" s="22">
        <v>42825</v>
      </c>
      <c r="AS4" s="19">
        <v>42832</v>
      </c>
      <c r="AT4" s="20">
        <v>42839</v>
      </c>
      <c r="AU4" s="20">
        <v>42846</v>
      </c>
      <c r="AV4" s="22">
        <v>42853</v>
      </c>
      <c r="AW4" s="19">
        <v>42860</v>
      </c>
      <c r="AX4" s="20">
        <v>42867</v>
      </c>
      <c r="AY4" s="20">
        <v>42874</v>
      </c>
      <c r="AZ4" s="20">
        <v>42881</v>
      </c>
      <c r="BA4" s="22">
        <v>42888</v>
      </c>
      <c r="BB4" s="19">
        <v>42895</v>
      </c>
      <c r="BC4" s="20">
        <v>42902</v>
      </c>
      <c r="BD4" s="20">
        <v>42909</v>
      </c>
      <c r="BE4" s="22">
        <v>42916</v>
      </c>
      <c r="BF4" s="19">
        <v>42923</v>
      </c>
      <c r="BG4" s="20">
        <v>42930</v>
      </c>
      <c r="BH4" s="20">
        <v>42937</v>
      </c>
      <c r="BI4" s="20">
        <v>42944</v>
      </c>
      <c r="BJ4" s="22">
        <v>42951</v>
      </c>
      <c r="BK4" s="232"/>
      <c r="BL4" s="332"/>
      <c r="BM4" s="44" t="s">
        <v>5</v>
      </c>
      <c r="BN4" s="19">
        <v>42594</v>
      </c>
      <c r="BO4" s="20">
        <v>42601</v>
      </c>
      <c r="BP4" s="21">
        <v>42608</v>
      </c>
      <c r="BQ4" s="22">
        <v>42615</v>
      </c>
      <c r="BR4" s="19">
        <v>42622</v>
      </c>
      <c r="BS4" s="20">
        <v>42629</v>
      </c>
      <c r="BT4" s="20">
        <v>42636</v>
      </c>
      <c r="BU4" s="22">
        <v>42643</v>
      </c>
      <c r="BV4" s="19">
        <v>42650</v>
      </c>
      <c r="BW4" s="20">
        <v>42657</v>
      </c>
      <c r="BX4" s="20">
        <v>42664</v>
      </c>
      <c r="BY4" s="20">
        <v>42671</v>
      </c>
      <c r="BZ4" s="22">
        <v>42678</v>
      </c>
      <c r="CA4" s="19">
        <v>42685</v>
      </c>
      <c r="CB4" s="20">
        <v>42692</v>
      </c>
      <c r="CC4" s="20">
        <v>42699</v>
      </c>
      <c r="CD4" s="22">
        <v>42706</v>
      </c>
      <c r="CE4" s="19">
        <v>42713</v>
      </c>
      <c r="CF4" s="20">
        <v>42720</v>
      </c>
      <c r="CG4" s="20">
        <v>42727</v>
      </c>
      <c r="CH4" s="22">
        <v>42734</v>
      </c>
      <c r="CI4" s="19">
        <v>42741</v>
      </c>
      <c r="CJ4" s="20">
        <v>42748</v>
      </c>
      <c r="CK4" s="20">
        <v>42755</v>
      </c>
      <c r="CL4" s="20">
        <v>42762</v>
      </c>
      <c r="CM4" s="22">
        <v>42769</v>
      </c>
      <c r="CN4" s="19">
        <v>42776</v>
      </c>
      <c r="CO4" s="20">
        <v>42783</v>
      </c>
      <c r="CP4" s="20">
        <v>42790</v>
      </c>
      <c r="CQ4" s="22">
        <v>42797</v>
      </c>
      <c r="CR4" s="19">
        <v>42804</v>
      </c>
      <c r="CS4" s="20">
        <v>42811</v>
      </c>
      <c r="CT4" s="20">
        <v>42818</v>
      </c>
      <c r="CU4" s="22">
        <v>42825</v>
      </c>
      <c r="CV4" s="19">
        <v>42832</v>
      </c>
      <c r="CW4" s="20">
        <v>42839</v>
      </c>
      <c r="CX4" s="20">
        <v>42846</v>
      </c>
      <c r="CY4" s="22">
        <v>42853</v>
      </c>
      <c r="CZ4" s="19">
        <v>42860</v>
      </c>
      <c r="DA4" s="20">
        <v>42867</v>
      </c>
      <c r="DB4" s="20">
        <v>42874</v>
      </c>
      <c r="DC4" s="20">
        <v>42881</v>
      </c>
      <c r="DD4" s="22">
        <v>42888</v>
      </c>
      <c r="DE4" s="19">
        <v>42895</v>
      </c>
      <c r="DF4" s="20">
        <v>42902</v>
      </c>
      <c r="DG4" s="20">
        <v>42909</v>
      </c>
      <c r="DH4" s="22">
        <v>42916</v>
      </c>
      <c r="DI4" s="19">
        <v>42923</v>
      </c>
      <c r="DJ4" s="20">
        <v>42930</v>
      </c>
      <c r="DK4" s="20">
        <v>42937</v>
      </c>
      <c r="DL4" s="20">
        <v>42944</v>
      </c>
      <c r="DM4" s="22">
        <v>42951</v>
      </c>
      <c r="DV4" s="1">
        <f>INDEX('Đăng kí'!AY2:BH6,MATCH(LEFT('Đăng kí'!A5,2)-0,'Đăng kí'!AX2:AX6,0),MATCH('Đăng kí'!A4,'Đăng kí'!AY1:BH1,0))</f>
        <v>2</v>
      </c>
    </row>
    <row r="5" spans="1:134" ht="12" customHeight="1">
      <c r="A5" s="329"/>
      <c r="B5" s="341"/>
      <c r="C5" s="347"/>
      <c r="D5" s="335"/>
      <c r="E5" s="335"/>
      <c r="F5" s="335"/>
      <c r="G5" s="338"/>
      <c r="H5" s="350"/>
      <c r="I5" s="353"/>
      <c r="J5" s="356"/>
      <c r="K5" s="7">
        <v>1</v>
      </c>
      <c r="L5" s="8">
        <v>2</v>
      </c>
      <c r="M5" s="18">
        <v>3</v>
      </c>
      <c r="N5" s="9">
        <v>4</v>
      </c>
      <c r="O5" s="7">
        <v>5</v>
      </c>
      <c r="P5" s="8">
        <v>6</v>
      </c>
      <c r="Q5" s="8">
        <v>7</v>
      </c>
      <c r="R5" s="9">
        <v>8</v>
      </c>
      <c r="S5" s="7">
        <v>9</v>
      </c>
      <c r="T5" s="8">
        <v>10</v>
      </c>
      <c r="U5" s="8">
        <v>11</v>
      </c>
      <c r="V5" s="8">
        <v>12</v>
      </c>
      <c r="W5" s="9">
        <v>13</v>
      </c>
      <c r="X5" s="7">
        <v>14</v>
      </c>
      <c r="Y5" s="8">
        <v>15</v>
      </c>
      <c r="Z5" s="8">
        <v>16</v>
      </c>
      <c r="AA5" s="9">
        <v>17</v>
      </c>
      <c r="AB5" s="7">
        <v>18</v>
      </c>
      <c r="AC5" s="8">
        <v>19</v>
      </c>
      <c r="AD5" s="8">
        <v>20</v>
      </c>
      <c r="AE5" s="9">
        <v>21</v>
      </c>
      <c r="AF5" s="7">
        <v>22</v>
      </c>
      <c r="AG5" s="8">
        <v>23</v>
      </c>
      <c r="AH5" s="8">
        <v>24</v>
      </c>
      <c r="AI5" s="8">
        <v>25</v>
      </c>
      <c r="AJ5" s="9">
        <v>26</v>
      </c>
      <c r="AK5" s="7">
        <v>27</v>
      </c>
      <c r="AL5" s="8">
        <v>28</v>
      </c>
      <c r="AM5" s="8">
        <v>29</v>
      </c>
      <c r="AN5" s="9">
        <v>30</v>
      </c>
      <c r="AO5" s="7">
        <v>31</v>
      </c>
      <c r="AP5" s="8">
        <v>32</v>
      </c>
      <c r="AQ5" s="8">
        <v>33</v>
      </c>
      <c r="AR5" s="9">
        <v>34</v>
      </c>
      <c r="AS5" s="7">
        <v>35</v>
      </c>
      <c r="AT5" s="8">
        <v>36</v>
      </c>
      <c r="AU5" s="8">
        <v>37</v>
      </c>
      <c r="AV5" s="9">
        <v>38</v>
      </c>
      <c r="AW5" s="7">
        <v>39</v>
      </c>
      <c r="AX5" s="8">
        <v>40</v>
      </c>
      <c r="AY5" s="8">
        <v>41</v>
      </c>
      <c r="AZ5" s="8">
        <v>42</v>
      </c>
      <c r="BA5" s="9">
        <v>43</v>
      </c>
      <c r="BB5" s="7">
        <v>44</v>
      </c>
      <c r="BC5" s="8">
        <v>45</v>
      </c>
      <c r="BD5" s="8">
        <v>46</v>
      </c>
      <c r="BE5" s="9">
        <v>47</v>
      </c>
      <c r="BF5" s="7">
        <v>48</v>
      </c>
      <c r="BG5" s="8">
        <v>49</v>
      </c>
      <c r="BH5" s="8">
        <v>50</v>
      </c>
      <c r="BI5" s="8">
        <v>51</v>
      </c>
      <c r="BJ5" s="9">
        <v>52</v>
      </c>
      <c r="BK5" s="232"/>
      <c r="BL5" s="332"/>
      <c r="BM5" s="141" t="s">
        <v>6</v>
      </c>
      <c r="BN5" s="142">
        <v>1</v>
      </c>
      <c r="BO5" s="143">
        <v>2</v>
      </c>
      <c r="BP5" s="144">
        <v>3</v>
      </c>
      <c r="BQ5" s="145">
        <v>4</v>
      </c>
      <c r="BR5" s="142">
        <v>5</v>
      </c>
      <c r="BS5" s="143">
        <v>6</v>
      </c>
      <c r="BT5" s="143">
        <v>7</v>
      </c>
      <c r="BU5" s="145">
        <v>8</v>
      </c>
      <c r="BV5" s="142">
        <v>9</v>
      </c>
      <c r="BW5" s="143">
        <v>10</v>
      </c>
      <c r="BX5" s="143">
        <v>11</v>
      </c>
      <c r="BY5" s="143">
        <v>12</v>
      </c>
      <c r="BZ5" s="145">
        <v>13</v>
      </c>
      <c r="CA5" s="142">
        <v>14</v>
      </c>
      <c r="CB5" s="143">
        <v>15</v>
      </c>
      <c r="CC5" s="143">
        <v>16</v>
      </c>
      <c r="CD5" s="145">
        <v>17</v>
      </c>
      <c r="CE5" s="142">
        <v>18</v>
      </c>
      <c r="CF5" s="143">
        <v>19</v>
      </c>
      <c r="CG5" s="143">
        <v>20</v>
      </c>
      <c r="CH5" s="145">
        <v>21</v>
      </c>
      <c r="CI5" s="142">
        <v>22</v>
      </c>
      <c r="CJ5" s="143">
        <v>23</v>
      </c>
      <c r="CK5" s="143">
        <v>24</v>
      </c>
      <c r="CL5" s="143">
        <v>25</v>
      </c>
      <c r="CM5" s="145">
        <v>26</v>
      </c>
      <c r="CN5" s="142">
        <v>27</v>
      </c>
      <c r="CO5" s="143">
        <v>28</v>
      </c>
      <c r="CP5" s="143">
        <v>29</v>
      </c>
      <c r="CQ5" s="145">
        <v>30</v>
      </c>
      <c r="CR5" s="142">
        <v>31</v>
      </c>
      <c r="CS5" s="143">
        <v>32</v>
      </c>
      <c r="CT5" s="143">
        <v>33</v>
      </c>
      <c r="CU5" s="145">
        <v>34</v>
      </c>
      <c r="CV5" s="142">
        <v>35</v>
      </c>
      <c r="CW5" s="143">
        <v>36</v>
      </c>
      <c r="CX5" s="143">
        <v>37</v>
      </c>
      <c r="CY5" s="145">
        <v>38</v>
      </c>
      <c r="CZ5" s="142">
        <v>39</v>
      </c>
      <c r="DA5" s="143">
        <v>40</v>
      </c>
      <c r="DB5" s="143">
        <v>41</v>
      </c>
      <c r="DC5" s="143">
        <v>42</v>
      </c>
      <c r="DD5" s="145">
        <v>43</v>
      </c>
      <c r="DE5" s="142">
        <v>44</v>
      </c>
      <c r="DF5" s="143">
        <v>45</v>
      </c>
      <c r="DG5" s="143">
        <v>46</v>
      </c>
      <c r="DH5" s="145">
        <v>47</v>
      </c>
      <c r="DI5" s="142">
        <v>48</v>
      </c>
      <c r="DJ5" s="143">
        <v>49</v>
      </c>
      <c r="DK5" s="143">
        <v>50</v>
      </c>
      <c r="DL5" s="143">
        <v>51</v>
      </c>
      <c r="DM5" s="145">
        <v>52</v>
      </c>
    </row>
    <row r="6" spans="1:134" s="10" customFormat="1" ht="25.5" customHeight="1">
      <c r="A6" s="23" t="s">
        <v>18</v>
      </c>
      <c r="B6" s="228"/>
      <c r="C6" s="228"/>
      <c r="D6" s="228"/>
      <c r="E6" s="228"/>
      <c r="F6" s="228"/>
      <c r="G6" s="228"/>
      <c r="H6" s="228"/>
      <c r="I6" s="228"/>
      <c r="J6" s="235"/>
      <c r="K6" s="37">
        <f t="shared" ref="K6:AP6" si="0">SUMIF(MON,$A$6,BN7:BN1446)</f>
        <v>2256</v>
      </c>
      <c r="L6" s="38">
        <f t="shared" si="0"/>
        <v>2256</v>
      </c>
      <c r="M6" s="38">
        <f t="shared" si="0"/>
        <v>2256</v>
      </c>
      <c r="N6" s="39">
        <f t="shared" si="0"/>
        <v>2310</v>
      </c>
      <c r="O6" s="37">
        <f t="shared" si="0"/>
        <v>2310</v>
      </c>
      <c r="P6" s="38">
        <f t="shared" si="0"/>
        <v>2218</v>
      </c>
      <c r="Q6" s="38">
        <f t="shared" si="0"/>
        <v>2576</v>
      </c>
      <c r="R6" s="39">
        <f t="shared" si="0"/>
        <v>2482</v>
      </c>
      <c r="S6" s="37">
        <f t="shared" si="0"/>
        <v>2388</v>
      </c>
      <c r="T6" s="38">
        <f t="shared" si="0"/>
        <v>2388</v>
      </c>
      <c r="U6" s="38">
        <f t="shared" si="0"/>
        <v>2487</v>
      </c>
      <c r="V6" s="38">
        <f t="shared" si="0"/>
        <v>2454</v>
      </c>
      <c r="W6" s="39">
        <f t="shared" si="0"/>
        <v>2395</v>
      </c>
      <c r="X6" s="37">
        <f t="shared" si="0"/>
        <v>2267</v>
      </c>
      <c r="Y6" s="38">
        <f t="shared" si="0"/>
        <v>2249</v>
      </c>
      <c r="Z6" s="38">
        <f t="shared" si="0"/>
        <v>358</v>
      </c>
      <c r="AA6" s="39">
        <f t="shared" si="0"/>
        <v>358</v>
      </c>
      <c r="AB6" s="37">
        <f t="shared" si="0"/>
        <v>358</v>
      </c>
      <c r="AC6" s="38">
        <f t="shared" si="0"/>
        <v>358</v>
      </c>
      <c r="AD6" s="38">
        <f t="shared" si="0"/>
        <v>565</v>
      </c>
      <c r="AE6" s="39">
        <f t="shared" si="0"/>
        <v>565</v>
      </c>
      <c r="AF6" s="37">
        <f t="shared" si="0"/>
        <v>264</v>
      </c>
      <c r="AG6" s="38">
        <f t="shared" si="0"/>
        <v>264</v>
      </c>
      <c r="AH6" s="38">
        <f t="shared" si="0"/>
        <v>261</v>
      </c>
      <c r="AI6" s="38">
        <f t="shared" si="0"/>
        <v>0</v>
      </c>
      <c r="AJ6" s="38">
        <f t="shared" si="0"/>
        <v>0</v>
      </c>
      <c r="AK6" s="34">
        <f t="shared" si="0"/>
        <v>0</v>
      </c>
      <c r="AL6" s="35">
        <f t="shared" si="0"/>
        <v>2800</v>
      </c>
      <c r="AM6" s="35">
        <f t="shared" si="0"/>
        <v>2800</v>
      </c>
      <c r="AN6" s="36">
        <f t="shared" si="0"/>
        <v>2800</v>
      </c>
      <c r="AO6" s="34">
        <f t="shared" si="0"/>
        <v>2826</v>
      </c>
      <c r="AP6" s="35">
        <f t="shared" si="0"/>
        <v>2826</v>
      </c>
      <c r="AQ6" s="35">
        <f t="shared" ref="AQ6:BJ6" si="1">SUMIF(MON,$A$6,CT7:CT1446)</f>
        <v>2837</v>
      </c>
      <c r="AR6" s="36">
        <f t="shared" si="1"/>
        <v>2837</v>
      </c>
      <c r="AS6" s="34">
        <f t="shared" si="1"/>
        <v>2803</v>
      </c>
      <c r="AT6" s="35">
        <f t="shared" si="1"/>
        <v>2835</v>
      </c>
      <c r="AU6" s="35">
        <f t="shared" si="1"/>
        <v>2828</v>
      </c>
      <c r="AV6" s="36">
        <f t="shared" si="1"/>
        <v>2729</v>
      </c>
      <c r="AW6" s="34">
        <f t="shared" si="1"/>
        <v>2691</v>
      </c>
      <c r="AX6" s="35">
        <f t="shared" si="1"/>
        <v>2607</v>
      </c>
      <c r="AY6" s="35">
        <f t="shared" si="1"/>
        <v>2508</v>
      </c>
      <c r="AZ6" s="35">
        <f t="shared" si="1"/>
        <v>2484</v>
      </c>
      <c r="BA6" s="36">
        <f t="shared" si="1"/>
        <v>33</v>
      </c>
      <c r="BB6" s="34">
        <f t="shared" si="1"/>
        <v>0</v>
      </c>
      <c r="BC6" s="35">
        <f t="shared" si="1"/>
        <v>0</v>
      </c>
      <c r="BD6" s="35">
        <f t="shared" si="1"/>
        <v>0</v>
      </c>
      <c r="BE6" s="33">
        <f t="shared" si="1"/>
        <v>0</v>
      </c>
      <c r="BF6" s="31">
        <f t="shared" si="1"/>
        <v>0</v>
      </c>
      <c r="BG6" s="32">
        <f t="shared" si="1"/>
        <v>0</v>
      </c>
      <c r="BH6" s="32">
        <f t="shared" si="1"/>
        <v>0</v>
      </c>
      <c r="BI6" s="32">
        <f t="shared" si="1"/>
        <v>0</v>
      </c>
      <c r="BJ6" s="33">
        <f t="shared" si="1"/>
        <v>0</v>
      </c>
      <c r="BK6" s="233"/>
      <c r="BL6" s="140" t="s">
        <v>34</v>
      </c>
      <c r="BM6" s="147"/>
      <c r="BN6" s="148">
        <f t="shared" ref="BN6:CF6" si="2">SUMIF($BK$7:$BK$645,$BM$1,BN7:BN645)</f>
        <v>0</v>
      </c>
      <c r="BO6" s="148">
        <f t="shared" si="2"/>
        <v>0</v>
      </c>
      <c r="BP6" s="148">
        <f t="shared" si="2"/>
        <v>0</v>
      </c>
      <c r="BQ6" s="148">
        <f t="shared" si="2"/>
        <v>0</v>
      </c>
      <c r="BR6" s="148">
        <f t="shared" si="2"/>
        <v>0</v>
      </c>
      <c r="BS6" s="148">
        <f t="shared" si="2"/>
        <v>0</v>
      </c>
      <c r="BT6" s="148">
        <f t="shared" si="2"/>
        <v>0</v>
      </c>
      <c r="BU6" s="148">
        <f t="shared" si="2"/>
        <v>0</v>
      </c>
      <c r="BV6" s="148">
        <f t="shared" si="2"/>
        <v>0</v>
      </c>
      <c r="BW6" s="148">
        <f t="shared" si="2"/>
        <v>0</v>
      </c>
      <c r="BX6" s="148">
        <f t="shared" si="2"/>
        <v>0</v>
      </c>
      <c r="BY6" s="148">
        <f t="shared" si="2"/>
        <v>0</v>
      </c>
      <c r="BZ6" s="148">
        <f t="shared" si="2"/>
        <v>0</v>
      </c>
      <c r="CA6" s="148">
        <f t="shared" si="2"/>
        <v>0</v>
      </c>
      <c r="CB6" s="148">
        <f t="shared" si="2"/>
        <v>0</v>
      </c>
      <c r="CC6" s="148">
        <f t="shared" si="2"/>
        <v>0</v>
      </c>
      <c r="CD6" s="148">
        <f t="shared" si="2"/>
        <v>0</v>
      </c>
      <c r="CE6" s="148">
        <f t="shared" si="2"/>
        <v>0</v>
      </c>
      <c r="CF6" s="148">
        <f t="shared" si="2"/>
        <v>0</v>
      </c>
      <c r="CG6" s="147"/>
      <c r="CH6" s="147"/>
      <c r="CI6" s="147"/>
      <c r="CJ6" s="147"/>
      <c r="CK6" s="147"/>
      <c r="CL6" s="147"/>
      <c r="CM6" s="147"/>
      <c r="CN6" s="147"/>
      <c r="CO6" s="147"/>
      <c r="CP6" s="147"/>
      <c r="CQ6" s="147"/>
      <c r="CR6" s="147"/>
      <c r="CS6" s="147"/>
      <c r="CT6" s="147"/>
      <c r="CU6" s="147"/>
      <c r="CV6" s="147"/>
      <c r="CW6" s="147"/>
      <c r="CX6" s="147"/>
      <c r="CY6" s="147"/>
      <c r="CZ6" s="147"/>
      <c r="DA6" s="147"/>
      <c r="DB6" s="147"/>
      <c r="DC6" s="147"/>
      <c r="DD6" s="147"/>
      <c r="DE6" s="147"/>
      <c r="DF6" s="147"/>
      <c r="DG6" s="147"/>
      <c r="DH6" s="147"/>
      <c r="DI6" s="147"/>
      <c r="DJ6" s="147"/>
      <c r="DK6" s="147"/>
      <c r="DL6" s="147"/>
      <c r="DM6" s="147"/>
      <c r="DN6" s="149">
        <f>SUMIF(HP,$BL$6,DN7:DN1446)</f>
        <v>4218</v>
      </c>
      <c r="DO6" s="150">
        <f>SUMIF(HP,$BL$6,DO7:DO1446)</f>
        <v>1950</v>
      </c>
      <c r="DP6" s="150">
        <f>SUMIF(HP,$BL$6,DP7:DP1446)</f>
        <v>0</v>
      </c>
      <c r="DQ6" s="151">
        <f>SUMIF(HP,$BL$6,DQ7:DQ1446)</f>
        <v>2268</v>
      </c>
      <c r="DR6" s="10" t="s">
        <v>1218</v>
      </c>
      <c r="DT6" s="10" t="s">
        <v>1219</v>
      </c>
      <c r="DV6" s="1" t="e">
        <f>INDEX('Đăng kí'!BK9:BK58,MATCH('Đăng kí'!A5,'Đăng kí'!BJ9:BJ58,0))</f>
        <v>#N/A</v>
      </c>
    </row>
    <row r="7" spans="1:134" ht="11.25" customHeight="1">
      <c r="A7" s="308">
        <f>IF(B7="","",1)</f>
        <v>1</v>
      </c>
      <c r="B7" s="311" t="s">
        <v>1119</v>
      </c>
      <c r="C7" s="67" t="s">
        <v>107</v>
      </c>
      <c r="D7" s="68" t="s">
        <v>116</v>
      </c>
      <c r="E7" s="69">
        <v>4</v>
      </c>
      <c r="F7" s="70"/>
      <c r="G7" s="71">
        <v>180</v>
      </c>
      <c r="H7" s="72">
        <v>2</v>
      </c>
      <c r="I7" s="73">
        <f>57+51</f>
        <v>108</v>
      </c>
      <c r="J7" s="24"/>
      <c r="K7" s="74" t="s">
        <v>115</v>
      </c>
      <c r="L7" s="75" t="s">
        <v>115</v>
      </c>
      <c r="M7" s="75" t="s">
        <v>115</v>
      </c>
      <c r="N7" s="76" t="s">
        <v>115</v>
      </c>
      <c r="O7" s="74"/>
      <c r="P7" s="75"/>
      <c r="Q7" s="75"/>
      <c r="R7" s="76"/>
      <c r="S7" s="74" t="s">
        <v>166</v>
      </c>
      <c r="T7" s="75" t="s">
        <v>166</v>
      </c>
      <c r="U7" s="75" t="s">
        <v>166</v>
      </c>
      <c r="V7" s="75" t="s">
        <v>166</v>
      </c>
      <c r="W7" s="76" t="s">
        <v>166</v>
      </c>
      <c r="X7" s="74" t="s">
        <v>166</v>
      </c>
      <c r="Y7" s="75" t="s">
        <v>166</v>
      </c>
      <c r="Z7" s="75" t="s">
        <v>166</v>
      </c>
      <c r="AA7" s="76" t="s">
        <v>166</v>
      </c>
      <c r="AB7" s="74" t="s">
        <v>166</v>
      </c>
      <c r="AC7" s="75" t="s">
        <v>166</v>
      </c>
      <c r="AD7" s="75" t="s">
        <v>164</v>
      </c>
      <c r="AE7" s="76" t="s">
        <v>164</v>
      </c>
      <c r="AF7" s="74" t="s">
        <v>164</v>
      </c>
      <c r="AG7" s="75" t="s">
        <v>164</v>
      </c>
      <c r="AH7" s="75" t="s">
        <v>164</v>
      </c>
      <c r="AI7" s="360"/>
      <c r="AJ7" s="361"/>
      <c r="AK7" s="74" t="s">
        <v>164</v>
      </c>
      <c r="AL7" s="75"/>
      <c r="AM7" s="75"/>
      <c r="AN7" s="76"/>
      <c r="AO7" s="74"/>
      <c r="AP7" s="75"/>
      <c r="AQ7" s="75"/>
      <c r="AR7" s="76"/>
      <c r="AS7" s="77"/>
      <c r="AT7" s="75"/>
      <c r="AU7" s="75"/>
      <c r="AV7" s="78"/>
      <c r="AW7" s="74"/>
      <c r="AX7" s="75"/>
      <c r="AY7" s="75"/>
      <c r="AZ7" s="75"/>
      <c r="BA7" s="76"/>
      <c r="BB7" s="77"/>
      <c r="BC7" s="75"/>
      <c r="BD7" s="75"/>
      <c r="BE7" s="318" t="s">
        <v>167</v>
      </c>
      <c r="BF7" s="319"/>
      <c r="BG7" s="319"/>
      <c r="BH7" s="319"/>
      <c r="BI7" s="319"/>
      <c r="BJ7" s="320"/>
      <c r="BK7" s="45"/>
      <c r="BL7" s="48" t="s">
        <v>35</v>
      </c>
      <c r="BM7" s="42" t="s">
        <v>119</v>
      </c>
      <c r="BN7" s="146">
        <f t="shared" ref="BN7" si="3">IF(ISERROR(K7-0)=TRUE,0,$H7*K7)</f>
        <v>0</v>
      </c>
      <c r="BO7" s="146">
        <f t="shared" ref="BO7:BO70" si="4">IF(ISERROR(L7-0)=TRUE,0,$H7*L7)</f>
        <v>0</v>
      </c>
      <c r="BP7" s="146">
        <f t="shared" ref="BP7:BP70" si="5">IF(ISERROR(M7-0)=TRUE,0,$H7*M7)</f>
        <v>0</v>
      </c>
      <c r="BQ7" s="146">
        <f t="shared" ref="BQ7:BQ70" si="6">IF(ISERROR(N7-0)=TRUE,0,$H7*N7)</f>
        <v>0</v>
      </c>
      <c r="BR7" s="146">
        <f t="shared" ref="BR7:BR70" si="7">IF(ISERROR(O7-0)=TRUE,0,$H7*O7)</f>
        <v>0</v>
      </c>
      <c r="BS7" s="146">
        <f t="shared" ref="BS7:BS70" si="8">IF(ISERROR(P7-0)=TRUE,0,$H7*P7)</f>
        <v>0</v>
      </c>
      <c r="BT7" s="146">
        <f t="shared" ref="BT7:BT70" si="9">IF(ISERROR(Q7-0)=TRUE,0,$H7*Q7)</f>
        <v>0</v>
      </c>
      <c r="BU7" s="146">
        <f t="shared" ref="BU7:BU70" si="10">IF(ISERROR(R7-0)=TRUE,0,$H7*R7)</f>
        <v>0</v>
      </c>
      <c r="BV7" s="146">
        <f t="shared" ref="BV7:BV70" si="11">IF(ISERROR(S7-0)=TRUE,0,$H7*S7)</f>
        <v>0</v>
      </c>
      <c r="BW7" s="146">
        <f t="shared" ref="BW7:BW70" si="12">IF(ISERROR(T7-0)=TRUE,0,$H7*T7)</f>
        <v>0</v>
      </c>
      <c r="BX7" s="146">
        <f t="shared" ref="BX7:BX70" si="13">IF(ISERROR(U7-0)=TRUE,0,$H7*U7)</f>
        <v>0</v>
      </c>
      <c r="BY7" s="146">
        <f t="shared" ref="BY7:BY70" si="14">IF(ISERROR(V7-0)=TRUE,0,$H7*V7)</f>
        <v>0</v>
      </c>
      <c r="BZ7" s="146">
        <f t="shared" ref="BZ7:BZ70" si="15">IF(ISERROR(W7-0)=TRUE,0,$H7*W7)</f>
        <v>0</v>
      </c>
      <c r="CA7" s="146">
        <f t="shared" ref="CA7:CA70" si="16">IF(ISERROR(X7-0)=TRUE,0,$H7*X7)</f>
        <v>0</v>
      </c>
      <c r="CB7" s="146">
        <f t="shared" ref="CB7:CB70" si="17">IF(ISERROR(Y7-0)=TRUE,0,$H7*Y7)</f>
        <v>0</v>
      </c>
      <c r="CC7" s="146">
        <f t="shared" ref="CC7:CC70" si="18">IF(ISERROR(Z7-0)=TRUE,0,$H7*Z7)</f>
        <v>0</v>
      </c>
      <c r="CD7" s="146">
        <f t="shared" ref="CD7:CD70" si="19">IF(ISERROR(AA7-0)=TRUE,0,$H7*AA7)</f>
        <v>0</v>
      </c>
      <c r="CE7" s="146">
        <f t="shared" ref="CE7:CE70" si="20">IF(ISERROR(AB7-0)=TRUE,0,$H7*AB7)</f>
        <v>0</v>
      </c>
      <c r="CF7" s="146">
        <f t="shared" ref="CF7:CF70" si="21">IF(ISERROR(AC7-0)=TRUE,0,$H7*AC7)</f>
        <v>0</v>
      </c>
      <c r="CG7" s="146">
        <f t="shared" ref="CG7:CG70" si="22">IF(ISERROR(AD7-0)=TRUE,0,$H7*AD7)</f>
        <v>0</v>
      </c>
      <c r="CH7" s="146">
        <f t="shared" ref="CH7:CH70" si="23">IF(ISERROR(AE7-0)=TRUE,0,$H7*AE7)</f>
        <v>0</v>
      </c>
      <c r="CI7" s="146">
        <f t="shared" ref="CI7:CI70" si="24">IF(ISERROR(AF7-0)=TRUE,0,$H7*AF7)</f>
        <v>0</v>
      </c>
      <c r="CJ7" s="146">
        <f t="shared" ref="CJ7:CJ70" si="25">IF(ISERROR(AG7-0)=TRUE,0,$H7*AG7)</f>
        <v>0</v>
      </c>
      <c r="CK7" s="146">
        <f t="shared" ref="CK7:CK70" si="26">IF(ISERROR(AH7-0)=TRUE,0,$H7*AH7)</f>
        <v>0</v>
      </c>
      <c r="CL7" s="146">
        <f t="shared" ref="CL7:CL70" si="27">IF(ISERROR(AI7-0)=TRUE,0,$H7*AI7)</f>
        <v>0</v>
      </c>
      <c r="CM7" s="146">
        <f t="shared" ref="CM7:CM70" si="28">IF(ISERROR(AJ7-0)=TRUE,0,$H7*AJ7)</f>
        <v>0</v>
      </c>
      <c r="CN7" s="146">
        <f t="shared" ref="CN7:CN70" si="29">IF(ISERROR(AK7-0)=TRUE,0,$H7*AK7)</f>
        <v>0</v>
      </c>
      <c r="CO7" s="146">
        <f t="shared" ref="CO7:CO70" si="30">IF(ISERROR(AL7-0)=TRUE,0,$H7*AL7)</f>
        <v>0</v>
      </c>
      <c r="CP7" s="146">
        <f t="shared" ref="CP7:CP70" si="31">IF(ISERROR(AM7-0)=TRUE,0,$H7*AM7)</f>
        <v>0</v>
      </c>
      <c r="CQ7" s="146">
        <f t="shared" ref="CQ7:CQ70" si="32">IF(ISERROR(AN7-0)=TRUE,0,$H7*AN7)</f>
        <v>0</v>
      </c>
      <c r="CR7" s="146">
        <f t="shared" ref="CR7:CR70" si="33">IF(ISERROR(AO7-0)=TRUE,0,$H7*AO7)</f>
        <v>0</v>
      </c>
      <c r="CS7" s="146">
        <f t="shared" ref="CS7:CS70" si="34">IF(ISERROR(AP7-0)=TRUE,0,$H7*AP7)</f>
        <v>0</v>
      </c>
      <c r="CT7" s="146">
        <f t="shared" ref="CT7:CT70" si="35">IF(ISERROR(AQ7-0)=TRUE,0,$H7*AQ7)</f>
        <v>0</v>
      </c>
      <c r="CU7" s="146">
        <f t="shared" ref="CU7:CU70" si="36">IF(ISERROR(AR7-0)=TRUE,0,$H7*AR7)</f>
        <v>0</v>
      </c>
      <c r="CV7" s="146">
        <f t="shared" ref="CV7:CV70" si="37">IF(ISERROR(AS7-0)=TRUE,0,$H7*AS7)</f>
        <v>0</v>
      </c>
      <c r="CW7" s="146">
        <f t="shared" ref="CW7:CW70" si="38">IF(ISERROR(AT7-0)=TRUE,0,$H7*AT7)</f>
        <v>0</v>
      </c>
      <c r="CX7" s="146">
        <f t="shared" ref="CX7:CX70" si="39">IF(ISERROR(AU7-0)=TRUE,0,$H7*AU7)</f>
        <v>0</v>
      </c>
      <c r="CY7" s="146">
        <f t="shared" ref="CY7:CY70" si="40">IF(ISERROR(AV7-0)=TRUE,0,$H7*AV7)</f>
        <v>0</v>
      </c>
      <c r="CZ7" s="146">
        <f t="shared" ref="CZ7:CZ70" si="41">IF(ISERROR(AW7-0)=TRUE,0,$H7*AW7)</f>
        <v>0</v>
      </c>
      <c r="DA7" s="146">
        <f t="shared" ref="DA7:DA70" si="42">IF(ISERROR(AX7-0)=TRUE,0,$H7*AX7)</f>
        <v>0</v>
      </c>
      <c r="DB7" s="146">
        <f t="shared" ref="DB7:DB70" si="43">IF(ISERROR(AY7-0)=TRUE,0,$H7*AY7)</f>
        <v>0</v>
      </c>
      <c r="DC7" s="146">
        <f t="shared" ref="DC7:DC70" si="44">IF(ISERROR(AZ7-0)=TRUE,0,$H7*AZ7)</f>
        <v>0</v>
      </c>
      <c r="DD7" s="146">
        <f t="shared" ref="DD7:DD70" si="45">IF(ISERROR(BA7-0)=TRUE,0,$H7*BA7)</f>
        <v>0</v>
      </c>
      <c r="DE7" s="146">
        <f t="shared" ref="DE7:DE70" si="46">IF(ISERROR(BB7-0)=TRUE,0,$H7*BB7)</f>
        <v>0</v>
      </c>
      <c r="DF7" s="146">
        <f t="shared" ref="DF7:DF70" si="47">IF(ISERROR(BC7-0)=TRUE,0,$H7*BC7)</f>
        <v>0</v>
      </c>
      <c r="DG7" s="146">
        <f t="shared" ref="DG7:DG70" si="48">IF(ISERROR(BD7-0)=TRUE,0,$H7*BD7)</f>
        <v>0</v>
      </c>
      <c r="DH7" s="146">
        <f t="shared" ref="DH7:DH70" si="49">IF(ISERROR(BE7-0)=TRUE,0,$H7*BE7)</f>
        <v>0</v>
      </c>
      <c r="DI7" s="146">
        <f t="shared" ref="DI7:DI70" si="50">IF(ISERROR(BF7-0)=TRUE,0,$H7*BF7)</f>
        <v>0</v>
      </c>
      <c r="DJ7" s="146">
        <f t="shared" ref="DJ7:DJ70" si="51">IF(ISERROR(BG7-0)=TRUE,0,$H7*BG7)</f>
        <v>0</v>
      </c>
      <c r="DK7" s="146">
        <f t="shared" ref="DK7:DK70" si="52">IF(ISERROR(BH7-0)=TRUE,0,$H7*BH7)</f>
        <v>0</v>
      </c>
      <c r="DL7" s="146">
        <f t="shared" ref="DL7:DL70" si="53">IF(ISERROR(BI7-0)=TRUE,0,$H7*BI7)</f>
        <v>0</v>
      </c>
      <c r="DM7" s="146">
        <f t="shared" ref="DM7:DM70" si="54">IF(ISERROR(BJ7-0)=TRUE,0,$H7*BJ7)</f>
        <v>0</v>
      </c>
      <c r="DN7" s="65">
        <f>I7*1</f>
        <v>108</v>
      </c>
      <c r="DO7" s="57">
        <f>IF(COUNTA(K7:AC7)&gt;0,DN7,"")</f>
        <v>108</v>
      </c>
      <c r="DP7" s="57" t="str">
        <f>IF(DO7="",IF(COUNT(AD7:AH7,AK7)&gt;0,DN7,""),"")</f>
        <v/>
      </c>
      <c r="DQ7" s="58" t="str">
        <f>IF(AND(DO7="",DP7=""),IF(COUNTA(AL7:BD7)&gt;0,DN7,""),"")</f>
        <v/>
      </c>
      <c r="DR7" s="1">
        <f>IF(DQ7="",1,2)</f>
        <v>1</v>
      </c>
      <c r="DS7" s="168" t="e">
        <f>IF(AND(DR7=#REF!,BL7=#REF!),'Tiến độ'!D7,"")</f>
        <v>#REF!</v>
      </c>
      <c r="DT7" s="169" t="str">
        <f ca="1">IF(ISERROR(ED7)=TRUE,"",ED7)</f>
        <v/>
      </c>
      <c r="DU7" s="1">
        <f ca="1">IF(ISERROR(DT7)=TRUE,0,IF(DT7="",0,1))</f>
        <v>0</v>
      </c>
      <c r="DV7" s="169">
        <v>1</v>
      </c>
      <c r="DW7" s="169">
        <f ca="1">IF($DV$2+DV7-1&lt;=$DV$3,$DV$2+DV7-1,"")</f>
        <v>292</v>
      </c>
      <c r="DX7" s="169" t="str">
        <f t="shared" ref="DX7:DX36" ca="1" si="55">IF(DW7="","",IF(INDEX(DR:DR,DW7,0)=$DV$4,INDEX(D:D,DW7,0),""))</f>
        <v/>
      </c>
      <c r="DY7" s="169" t="str">
        <f t="array" aca="1" ref="DY7:DY21" ca="1">IFERROR(INDEX($DX$7:$DX$36,SMALL(IF($DX$7:$DX$36&lt;&gt;"",ROW(INDIRECT("1:"&amp;ROWS($DX$7:$DX$36)))),ROW(INDIRECT("1:"&amp;ROWS($DX$7:$DX$36))))),"")</f>
        <v>DC2CT65</v>
      </c>
      <c r="DZ7" s="169" t="str">
        <f t="shared" ref="DZ7:DZ21" ca="1" si="56">IF(DY7="","",INDEX(C:C,MATCH(DY7,D:D,0))&amp;" ("&amp;DY7&amp;")")</f>
        <v>An toàn lao động (DC2CT65)</v>
      </c>
      <c r="EA7" s="169">
        <f t="shared" ref="EA7:EA21" ca="1" si="57">IF(DY7="","",INDEX(E:E,MATCH(DY7,D:D,0)))</f>
        <v>2</v>
      </c>
      <c r="EC7" s="169" t="str">
        <f t="array" aca="1" ref="EC7:EC57" ca="1">IFERROR(INDEX(ma,SMALL(IF(ma&lt;&gt;"",ROW(INDIRECT("1:"&amp;ROWS(ma)))),ROW(INDIRECT("1:"&amp;ROWS(ma))))),"")</f>
        <v/>
      </c>
      <c r="ED7" s="1" t="str">
        <f t="array" aca="1" ref="ED7:ED57" ca="1">INDEX(maloc,SMALL(IF(MATCH(maloc,maloc,0)=ROW(INDIRECT("1:"&amp;ROWS(maloc))),MATCH(maloc,maloc,0),""),ROW(INDIRECT("1:"&amp;ROWS(maloc)))))</f>
        <v/>
      </c>
    </row>
    <row r="8" spans="1:134" ht="11.25" customHeight="1">
      <c r="A8" s="314" t="str">
        <f>IF(B8="","",MAX($A$7:A7)+1)</f>
        <v/>
      </c>
      <c r="B8" s="315"/>
      <c r="C8" s="79" t="s">
        <v>66</v>
      </c>
      <c r="D8" s="80" t="s">
        <v>117</v>
      </c>
      <c r="E8" s="81">
        <v>4</v>
      </c>
      <c r="F8" s="82"/>
      <c r="G8" s="83">
        <v>180</v>
      </c>
      <c r="H8" s="84">
        <f>H7</f>
        <v>2</v>
      </c>
      <c r="I8" s="85">
        <f>I7</f>
        <v>108</v>
      </c>
      <c r="J8" s="25"/>
      <c r="K8" s="86"/>
      <c r="L8" s="87"/>
      <c r="M8" s="87"/>
      <c r="N8" s="88"/>
      <c r="O8" s="86" t="s">
        <v>25</v>
      </c>
      <c r="P8" s="87" t="s">
        <v>25</v>
      </c>
      <c r="Q8" s="87" t="s">
        <v>25</v>
      </c>
      <c r="R8" s="88" t="s">
        <v>25</v>
      </c>
      <c r="S8" s="86" t="s">
        <v>166</v>
      </c>
      <c r="T8" s="87" t="s">
        <v>166</v>
      </c>
      <c r="U8" s="87" t="s">
        <v>166</v>
      </c>
      <c r="V8" s="87" t="s">
        <v>166</v>
      </c>
      <c r="W8" s="88" t="s">
        <v>166</v>
      </c>
      <c r="X8" s="86" t="s">
        <v>166</v>
      </c>
      <c r="Y8" s="87" t="s">
        <v>166</v>
      </c>
      <c r="Z8" s="87" t="s">
        <v>166</v>
      </c>
      <c r="AA8" s="88" t="s">
        <v>166</v>
      </c>
      <c r="AB8" s="86" t="s">
        <v>166</v>
      </c>
      <c r="AC8" s="87" t="s">
        <v>166</v>
      </c>
      <c r="AD8" s="87" t="s">
        <v>164</v>
      </c>
      <c r="AE8" s="88" t="s">
        <v>164</v>
      </c>
      <c r="AF8" s="86" t="s">
        <v>164</v>
      </c>
      <c r="AG8" s="87" t="s">
        <v>164</v>
      </c>
      <c r="AH8" s="87" t="s">
        <v>164</v>
      </c>
      <c r="AI8" s="362"/>
      <c r="AJ8" s="363"/>
      <c r="AK8" s="86" t="s">
        <v>164</v>
      </c>
      <c r="AL8" s="87"/>
      <c r="AM8" s="87"/>
      <c r="AN8" s="88"/>
      <c r="AO8" s="86"/>
      <c r="AP8" s="87"/>
      <c r="AQ8" s="87"/>
      <c r="AR8" s="88"/>
      <c r="AS8" s="89"/>
      <c r="AT8" s="87"/>
      <c r="AU8" s="87"/>
      <c r="AV8" s="90"/>
      <c r="AW8" s="86"/>
      <c r="AX8" s="87"/>
      <c r="AY8" s="87"/>
      <c r="AZ8" s="87"/>
      <c r="BA8" s="88"/>
      <c r="BB8" s="89"/>
      <c r="BC8" s="87"/>
      <c r="BD8" s="87"/>
      <c r="BE8" s="321"/>
      <c r="BF8" s="322"/>
      <c r="BG8" s="322"/>
      <c r="BH8" s="322"/>
      <c r="BI8" s="322"/>
      <c r="BJ8" s="323"/>
      <c r="BK8" s="46"/>
      <c r="BL8" s="46" t="s">
        <v>35</v>
      </c>
      <c r="BN8" s="146">
        <f t="shared" ref="BN8:BN71" si="58">IF(ISERROR(K8-0)=TRUE,0,$H8*K8)</f>
        <v>0</v>
      </c>
      <c r="BO8" s="146">
        <f t="shared" si="4"/>
        <v>0</v>
      </c>
      <c r="BP8" s="146">
        <f t="shared" si="5"/>
        <v>0</v>
      </c>
      <c r="BQ8" s="146">
        <f t="shared" si="6"/>
        <v>0</v>
      </c>
      <c r="BR8" s="146">
        <f t="shared" si="7"/>
        <v>0</v>
      </c>
      <c r="BS8" s="146">
        <f t="shared" si="8"/>
        <v>0</v>
      </c>
      <c r="BT8" s="146">
        <f t="shared" si="9"/>
        <v>0</v>
      </c>
      <c r="BU8" s="146">
        <f t="shared" si="10"/>
        <v>0</v>
      </c>
      <c r="BV8" s="146">
        <f t="shared" si="11"/>
        <v>0</v>
      </c>
      <c r="BW8" s="146">
        <f t="shared" si="12"/>
        <v>0</v>
      </c>
      <c r="BX8" s="146">
        <f t="shared" si="13"/>
        <v>0</v>
      </c>
      <c r="BY8" s="146">
        <f t="shared" si="14"/>
        <v>0</v>
      </c>
      <c r="BZ8" s="146">
        <f t="shared" si="15"/>
        <v>0</v>
      </c>
      <c r="CA8" s="146">
        <f t="shared" si="16"/>
        <v>0</v>
      </c>
      <c r="CB8" s="146">
        <f t="shared" si="17"/>
        <v>0</v>
      </c>
      <c r="CC8" s="146">
        <f t="shared" si="18"/>
        <v>0</v>
      </c>
      <c r="CD8" s="146">
        <f t="shared" si="19"/>
        <v>0</v>
      </c>
      <c r="CE8" s="146">
        <f t="shared" si="20"/>
        <v>0</v>
      </c>
      <c r="CF8" s="146">
        <f t="shared" si="21"/>
        <v>0</v>
      </c>
      <c r="CG8" s="146">
        <f t="shared" si="22"/>
        <v>0</v>
      </c>
      <c r="CH8" s="146">
        <f t="shared" si="23"/>
        <v>0</v>
      </c>
      <c r="CI8" s="146">
        <f t="shared" si="24"/>
        <v>0</v>
      </c>
      <c r="CJ8" s="146">
        <f t="shared" si="25"/>
        <v>0</v>
      </c>
      <c r="CK8" s="146">
        <f t="shared" si="26"/>
        <v>0</v>
      </c>
      <c r="CL8" s="146">
        <f t="shared" si="27"/>
        <v>0</v>
      </c>
      <c r="CM8" s="146">
        <f t="shared" si="28"/>
        <v>0</v>
      </c>
      <c r="CN8" s="146">
        <f t="shared" si="29"/>
        <v>0</v>
      </c>
      <c r="CO8" s="146">
        <f t="shared" si="30"/>
        <v>0</v>
      </c>
      <c r="CP8" s="146">
        <f t="shared" si="31"/>
        <v>0</v>
      </c>
      <c r="CQ8" s="146">
        <f t="shared" si="32"/>
        <v>0</v>
      </c>
      <c r="CR8" s="146">
        <f t="shared" si="33"/>
        <v>0</v>
      </c>
      <c r="CS8" s="146">
        <f t="shared" si="34"/>
        <v>0</v>
      </c>
      <c r="CT8" s="146">
        <f t="shared" si="35"/>
        <v>0</v>
      </c>
      <c r="CU8" s="146">
        <f t="shared" si="36"/>
        <v>0</v>
      </c>
      <c r="CV8" s="146">
        <f t="shared" si="37"/>
        <v>0</v>
      </c>
      <c r="CW8" s="146">
        <f t="shared" si="38"/>
        <v>0</v>
      </c>
      <c r="CX8" s="146">
        <f t="shared" si="39"/>
        <v>0</v>
      </c>
      <c r="CY8" s="146">
        <f t="shared" si="40"/>
        <v>0</v>
      </c>
      <c r="CZ8" s="146">
        <f t="shared" si="41"/>
        <v>0</v>
      </c>
      <c r="DA8" s="146">
        <f t="shared" si="42"/>
        <v>0</v>
      </c>
      <c r="DB8" s="146">
        <f t="shared" si="43"/>
        <v>0</v>
      </c>
      <c r="DC8" s="146">
        <f t="shared" si="44"/>
        <v>0</v>
      </c>
      <c r="DD8" s="146">
        <f t="shared" si="45"/>
        <v>0</v>
      </c>
      <c r="DE8" s="146">
        <f t="shared" si="46"/>
        <v>0</v>
      </c>
      <c r="DF8" s="146">
        <f t="shared" si="47"/>
        <v>0</v>
      </c>
      <c r="DG8" s="146">
        <f t="shared" si="48"/>
        <v>0</v>
      </c>
      <c r="DH8" s="146">
        <f t="shared" si="49"/>
        <v>0</v>
      </c>
      <c r="DI8" s="146">
        <f t="shared" si="50"/>
        <v>0</v>
      </c>
      <c r="DJ8" s="146">
        <f t="shared" si="51"/>
        <v>0</v>
      </c>
      <c r="DK8" s="146">
        <f t="shared" si="52"/>
        <v>0</v>
      </c>
      <c r="DL8" s="146">
        <f t="shared" si="53"/>
        <v>0</v>
      </c>
      <c r="DM8" s="146">
        <f t="shared" si="54"/>
        <v>0</v>
      </c>
      <c r="DN8" s="64">
        <f>I8*2</f>
        <v>216</v>
      </c>
      <c r="DO8" s="52">
        <f t="shared" ref="DO8:DO9" si="59">IF(COUNTA(K8:AC8)&gt;0,DN8,"")</f>
        <v>216</v>
      </c>
      <c r="DP8" s="52" t="str">
        <f t="shared" ref="DP8:DP72" si="60">IF(DO8="",IF(COUNT(AD8:AH8,AK8)&gt;0,DN8,""),"")</f>
        <v/>
      </c>
      <c r="DQ8" s="53" t="str">
        <f t="shared" ref="DQ8:DQ72" si="61">IF(AND(DO8="",DP8=""),IF(COUNTA(AL8:BD8)&gt;0,DN8,""),"")</f>
        <v/>
      </c>
      <c r="DR8" s="1">
        <f t="shared" ref="DR8:DR9" si="62">IF(DQ8="",1,2)</f>
        <v>1</v>
      </c>
      <c r="DS8" s="168" t="e">
        <f>IF(AND(DR8=#REF!,BL8=#REF!),'Tiến độ'!D8,"")</f>
        <v>#REF!</v>
      </c>
      <c r="DT8" s="169" t="str">
        <f t="shared" ref="DT8:DT43" ca="1" si="63">IF(ISERROR(ED8)=TRUE,"",ED8)</f>
        <v/>
      </c>
      <c r="DU8" s="1">
        <f ca="1">IF(ISERROR(DT8)=TRUE,0,IF(DT8="",0,1+MAX($DU$7:DU7)))</f>
        <v>0</v>
      </c>
      <c r="DV8" s="169">
        <v>2</v>
      </c>
      <c r="DW8" s="169">
        <f t="shared" ref="DW8:DW36" ca="1" si="64">IF($DV$2+DV8-1&lt;=$DV$3,$DV$2+DV8-1,"")</f>
        <v>293</v>
      </c>
      <c r="DX8" s="169" t="str">
        <f t="shared" ca="1" si="55"/>
        <v/>
      </c>
      <c r="DY8" s="169" t="str">
        <f ca="1"/>
        <v>DC3DB41</v>
      </c>
      <c r="DZ8" s="169" t="str">
        <f t="shared" ca="1" si="56"/>
        <v>Thiết kế đường 1 (DC3DB41)</v>
      </c>
      <c r="EA8" s="169">
        <f t="shared" ca="1" si="57"/>
        <v>4</v>
      </c>
      <c r="EC8" s="169" t="str">
        <f ca="1"/>
        <v/>
      </c>
      <c r="ED8" s="1" t="e">
        <f ca="1"/>
        <v>#NUM!</v>
      </c>
    </row>
    <row r="9" spans="1:134" ht="11.25" customHeight="1">
      <c r="A9" s="314" t="str">
        <f>IF(B9="","",MAX($A$7:A8)+1)</f>
        <v/>
      </c>
      <c r="B9" s="315"/>
      <c r="C9" s="79" t="s">
        <v>63</v>
      </c>
      <c r="D9" s="80" t="s">
        <v>118</v>
      </c>
      <c r="E9" s="81">
        <v>8</v>
      </c>
      <c r="F9" s="82"/>
      <c r="G9" s="83">
        <v>480</v>
      </c>
      <c r="H9" s="84">
        <f>H8</f>
        <v>2</v>
      </c>
      <c r="I9" s="85">
        <f>I8</f>
        <v>108</v>
      </c>
      <c r="J9" s="25"/>
      <c r="K9" s="86"/>
      <c r="L9" s="87"/>
      <c r="M9" s="87"/>
      <c r="N9" s="88"/>
      <c r="O9" s="86"/>
      <c r="P9" s="87"/>
      <c r="Q9" s="87"/>
      <c r="R9" s="88"/>
      <c r="S9" s="86"/>
      <c r="T9" s="87"/>
      <c r="U9" s="87"/>
      <c r="V9" s="87"/>
      <c r="W9" s="88"/>
      <c r="X9" s="86"/>
      <c r="Y9" s="87"/>
      <c r="Z9" s="87"/>
      <c r="AA9" s="88"/>
      <c r="AB9" s="86"/>
      <c r="AC9" s="87"/>
      <c r="AD9" s="87"/>
      <c r="AE9" s="88"/>
      <c r="AF9" s="86"/>
      <c r="AG9" s="87"/>
      <c r="AH9" s="87"/>
      <c r="AI9" s="362"/>
      <c r="AJ9" s="363"/>
      <c r="AK9" s="86"/>
      <c r="AL9" s="87" t="s">
        <v>166</v>
      </c>
      <c r="AM9" s="87" t="s">
        <v>166</v>
      </c>
      <c r="AN9" s="88" t="s">
        <v>166</v>
      </c>
      <c r="AO9" s="86" t="s">
        <v>166</v>
      </c>
      <c r="AP9" s="87" t="s">
        <v>166</v>
      </c>
      <c r="AQ9" s="87" t="s">
        <v>67</v>
      </c>
      <c r="AR9" s="88" t="s">
        <v>67</v>
      </c>
      <c r="AS9" s="89" t="s">
        <v>67</v>
      </c>
      <c r="AT9" s="87" t="s">
        <v>67</v>
      </c>
      <c r="AU9" s="87" t="s">
        <v>67</v>
      </c>
      <c r="AV9" s="90" t="s">
        <v>67</v>
      </c>
      <c r="AW9" s="86" t="s">
        <v>67</v>
      </c>
      <c r="AX9" s="87" t="s">
        <v>67</v>
      </c>
      <c r="AY9" s="87" t="s">
        <v>67</v>
      </c>
      <c r="AZ9" s="87" t="s">
        <v>67</v>
      </c>
      <c r="BA9" s="88" t="s">
        <v>67</v>
      </c>
      <c r="BB9" s="89" t="s">
        <v>67</v>
      </c>
      <c r="BC9" s="87" t="s">
        <v>65</v>
      </c>
      <c r="BD9" s="87" t="s">
        <v>65</v>
      </c>
      <c r="BE9" s="321"/>
      <c r="BF9" s="322"/>
      <c r="BG9" s="322"/>
      <c r="BH9" s="322"/>
      <c r="BI9" s="322"/>
      <c r="BJ9" s="323"/>
      <c r="BK9" s="46"/>
      <c r="BL9" s="46" t="s">
        <v>35</v>
      </c>
      <c r="BN9" s="146">
        <f t="shared" si="58"/>
        <v>0</v>
      </c>
      <c r="BO9" s="146">
        <f t="shared" si="4"/>
        <v>0</v>
      </c>
      <c r="BP9" s="146">
        <f t="shared" si="5"/>
        <v>0</v>
      </c>
      <c r="BQ9" s="146">
        <f t="shared" si="6"/>
        <v>0</v>
      </c>
      <c r="BR9" s="146">
        <f t="shared" si="7"/>
        <v>0</v>
      </c>
      <c r="BS9" s="146">
        <f t="shared" si="8"/>
        <v>0</v>
      </c>
      <c r="BT9" s="146">
        <f t="shared" si="9"/>
        <v>0</v>
      </c>
      <c r="BU9" s="146">
        <f t="shared" si="10"/>
        <v>0</v>
      </c>
      <c r="BV9" s="146">
        <f t="shared" si="11"/>
        <v>0</v>
      </c>
      <c r="BW9" s="146">
        <f t="shared" si="12"/>
        <v>0</v>
      </c>
      <c r="BX9" s="146">
        <f t="shared" si="13"/>
        <v>0</v>
      </c>
      <c r="BY9" s="146">
        <f t="shared" si="14"/>
        <v>0</v>
      </c>
      <c r="BZ9" s="146">
        <f t="shared" si="15"/>
        <v>0</v>
      </c>
      <c r="CA9" s="146">
        <f t="shared" si="16"/>
        <v>0</v>
      </c>
      <c r="CB9" s="146">
        <f t="shared" si="17"/>
        <v>0</v>
      </c>
      <c r="CC9" s="146">
        <f t="shared" si="18"/>
        <v>0</v>
      </c>
      <c r="CD9" s="146">
        <f t="shared" si="19"/>
        <v>0</v>
      </c>
      <c r="CE9" s="146">
        <f t="shared" si="20"/>
        <v>0</v>
      </c>
      <c r="CF9" s="146">
        <f t="shared" si="21"/>
        <v>0</v>
      </c>
      <c r="CG9" s="146">
        <f t="shared" si="22"/>
        <v>0</v>
      </c>
      <c r="CH9" s="146">
        <f t="shared" si="23"/>
        <v>0</v>
      </c>
      <c r="CI9" s="146">
        <f t="shared" si="24"/>
        <v>0</v>
      </c>
      <c r="CJ9" s="146">
        <f t="shared" si="25"/>
        <v>0</v>
      </c>
      <c r="CK9" s="146">
        <f t="shared" si="26"/>
        <v>0</v>
      </c>
      <c r="CL9" s="146">
        <f t="shared" si="27"/>
        <v>0</v>
      </c>
      <c r="CM9" s="146">
        <f t="shared" si="28"/>
        <v>0</v>
      </c>
      <c r="CN9" s="146">
        <f t="shared" si="29"/>
        <v>0</v>
      </c>
      <c r="CO9" s="146">
        <f t="shared" si="30"/>
        <v>0</v>
      </c>
      <c r="CP9" s="146">
        <f t="shared" si="31"/>
        <v>0</v>
      </c>
      <c r="CQ9" s="146">
        <f t="shared" si="32"/>
        <v>0</v>
      </c>
      <c r="CR9" s="146">
        <f t="shared" si="33"/>
        <v>0</v>
      </c>
      <c r="CS9" s="146">
        <f t="shared" si="34"/>
        <v>0</v>
      </c>
      <c r="CT9" s="146">
        <f t="shared" si="35"/>
        <v>0</v>
      </c>
      <c r="CU9" s="146">
        <f t="shared" si="36"/>
        <v>0</v>
      </c>
      <c r="CV9" s="146">
        <f t="shared" si="37"/>
        <v>0</v>
      </c>
      <c r="CW9" s="146">
        <f t="shared" si="38"/>
        <v>0</v>
      </c>
      <c r="CX9" s="146">
        <f t="shared" si="39"/>
        <v>0</v>
      </c>
      <c r="CY9" s="146">
        <f t="shared" si="40"/>
        <v>0</v>
      </c>
      <c r="CZ9" s="146">
        <f t="shared" si="41"/>
        <v>0</v>
      </c>
      <c r="DA9" s="146">
        <f t="shared" si="42"/>
        <v>0</v>
      </c>
      <c r="DB9" s="146">
        <f t="shared" si="43"/>
        <v>0</v>
      </c>
      <c r="DC9" s="146">
        <f t="shared" si="44"/>
        <v>0</v>
      </c>
      <c r="DD9" s="146">
        <f t="shared" si="45"/>
        <v>0</v>
      </c>
      <c r="DE9" s="146">
        <f t="shared" si="46"/>
        <v>0</v>
      </c>
      <c r="DF9" s="146">
        <f t="shared" si="47"/>
        <v>0</v>
      </c>
      <c r="DG9" s="146">
        <f t="shared" si="48"/>
        <v>0</v>
      </c>
      <c r="DH9" s="146">
        <f t="shared" si="49"/>
        <v>0</v>
      </c>
      <c r="DI9" s="146">
        <f t="shared" si="50"/>
        <v>0</v>
      </c>
      <c r="DJ9" s="146">
        <f t="shared" si="51"/>
        <v>0</v>
      </c>
      <c r="DK9" s="146">
        <f t="shared" si="52"/>
        <v>0</v>
      </c>
      <c r="DL9" s="146">
        <f t="shared" si="53"/>
        <v>0</v>
      </c>
      <c r="DM9" s="146">
        <f t="shared" si="54"/>
        <v>0</v>
      </c>
      <c r="DN9" s="64">
        <f>I9*15</f>
        <v>1620</v>
      </c>
      <c r="DO9" s="52" t="str">
        <f t="shared" si="59"/>
        <v/>
      </c>
      <c r="DP9" s="52" t="str">
        <f t="shared" si="60"/>
        <v/>
      </c>
      <c r="DQ9" s="53">
        <f t="shared" si="61"/>
        <v>1620</v>
      </c>
      <c r="DR9" s="1">
        <f t="shared" si="62"/>
        <v>2</v>
      </c>
      <c r="DS9" s="168" t="e">
        <f>IF(AND(DR9=#REF!,BL9=#REF!),'Tiến độ'!D9,"")</f>
        <v>#REF!</v>
      </c>
      <c r="DT9" s="169" t="str">
        <f t="shared" ca="1" si="63"/>
        <v/>
      </c>
      <c r="DU9" s="1">
        <f ca="1">IF(ISERROR(DT9)=TRUE,0,IF(DT9="",0,1+MAX($DU$7:DU8)))</f>
        <v>0</v>
      </c>
      <c r="DV9" s="169">
        <v>3</v>
      </c>
      <c r="DW9" s="169">
        <f t="shared" ca="1" si="64"/>
        <v>294</v>
      </c>
      <c r="DX9" s="169" t="str">
        <f t="shared" ca="1" si="55"/>
        <v/>
      </c>
      <c r="DY9" s="169" t="str">
        <f ca="1"/>
        <v>DC3DB44</v>
      </c>
      <c r="DZ9" s="169" t="str">
        <f t="shared" ca="1" si="56"/>
        <v>Đồ án Thiết kế đường (DC3DB44)</v>
      </c>
      <c r="EA9" s="169">
        <f t="shared" ca="1" si="57"/>
        <v>2</v>
      </c>
      <c r="EC9" s="169" t="str">
        <f ca="1"/>
        <v/>
      </c>
      <c r="ED9" s="1" t="e">
        <f ca="1"/>
        <v>#NUM!</v>
      </c>
    </row>
    <row r="10" spans="1:134" s="11" customFormat="1" ht="11.25" customHeight="1">
      <c r="A10" s="310" t="str">
        <f>IF(B10="","",MAX($A$7:A9)+1)</f>
        <v/>
      </c>
      <c r="B10" s="313"/>
      <c r="C10" s="91" t="s">
        <v>8</v>
      </c>
      <c r="D10" s="92"/>
      <c r="E10" s="93">
        <f>SUM(E7:E9)</f>
        <v>16</v>
      </c>
      <c r="F10" s="94"/>
      <c r="G10" s="95"/>
      <c r="H10" s="96"/>
      <c r="I10" s="97"/>
      <c r="J10" s="26"/>
      <c r="K10" s="96">
        <f t="shared" ref="K10:AH10" si="65">SUM(K7:K9)</f>
        <v>0</v>
      </c>
      <c r="L10" s="97">
        <f t="shared" si="65"/>
        <v>0</v>
      </c>
      <c r="M10" s="97">
        <f t="shared" si="65"/>
        <v>0</v>
      </c>
      <c r="N10" s="98">
        <f t="shared" si="65"/>
        <v>0</v>
      </c>
      <c r="O10" s="96">
        <f t="shared" si="65"/>
        <v>0</v>
      </c>
      <c r="P10" s="97">
        <f t="shared" si="65"/>
        <v>0</v>
      </c>
      <c r="Q10" s="97">
        <f t="shared" si="65"/>
        <v>0</v>
      </c>
      <c r="R10" s="98">
        <f t="shared" si="65"/>
        <v>0</v>
      </c>
      <c r="S10" s="96">
        <f t="shared" si="65"/>
        <v>0</v>
      </c>
      <c r="T10" s="97">
        <f t="shared" si="65"/>
        <v>0</v>
      </c>
      <c r="U10" s="97">
        <f t="shared" si="65"/>
        <v>0</v>
      </c>
      <c r="V10" s="97">
        <f t="shared" si="65"/>
        <v>0</v>
      </c>
      <c r="W10" s="98">
        <f t="shared" si="65"/>
        <v>0</v>
      </c>
      <c r="X10" s="96">
        <f t="shared" si="65"/>
        <v>0</v>
      </c>
      <c r="Y10" s="97">
        <f t="shared" si="65"/>
        <v>0</v>
      </c>
      <c r="Z10" s="97">
        <f t="shared" si="65"/>
        <v>0</v>
      </c>
      <c r="AA10" s="98">
        <f t="shared" si="65"/>
        <v>0</v>
      </c>
      <c r="AB10" s="96">
        <f t="shared" si="65"/>
        <v>0</v>
      </c>
      <c r="AC10" s="97">
        <f t="shared" si="65"/>
        <v>0</v>
      </c>
      <c r="AD10" s="97">
        <f t="shared" si="65"/>
        <v>0</v>
      </c>
      <c r="AE10" s="98">
        <f t="shared" si="65"/>
        <v>0</v>
      </c>
      <c r="AF10" s="96">
        <f t="shared" si="65"/>
        <v>0</v>
      </c>
      <c r="AG10" s="97">
        <f t="shared" si="65"/>
        <v>0</v>
      </c>
      <c r="AH10" s="97">
        <f t="shared" si="65"/>
        <v>0</v>
      </c>
      <c r="AI10" s="362"/>
      <c r="AJ10" s="363"/>
      <c r="AK10" s="96">
        <f t="shared" ref="AK10:BD10" si="66">SUM(AK7:AK9)</f>
        <v>0</v>
      </c>
      <c r="AL10" s="97">
        <f t="shared" si="66"/>
        <v>0</v>
      </c>
      <c r="AM10" s="97">
        <f t="shared" si="66"/>
        <v>0</v>
      </c>
      <c r="AN10" s="98">
        <f t="shared" si="66"/>
        <v>0</v>
      </c>
      <c r="AO10" s="96">
        <f t="shared" si="66"/>
        <v>0</v>
      </c>
      <c r="AP10" s="97">
        <f t="shared" si="66"/>
        <v>0</v>
      </c>
      <c r="AQ10" s="97">
        <f t="shared" si="66"/>
        <v>0</v>
      </c>
      <c r="AR10" s="98">
        <f t="shared" si="66"/>
        <v>0</v>
      </c>
      <c r="AS10" s="99">
        <f t="shared" si="66"/>
        <v>0</v>
      </c>
      <c r="AT10" s="97">
        <f t="shared" si="66"/>
        <v>0</v>
      </c>
      <c r="AU10" s="97">
        <f t="shared" si="66"/>
        <v>0</v>
      </c>
      <c r="AV10" s="100">
        <f t="shared" si="66"/>
        <v>0</v>
      </c>
      <c r="AW10" s="96">
        <f t="shared" si="66"/>
        <v>0</v>
      </c>
      <c r="AX10" s="97">
        <f t="shared" si="66"/>
        <v>0</v>
      </c>
      <c r="AY10" s="97">
        <f t="shared" si="66"/>
        <v>0</v>
      </c>
      <c r="AZ10" s="97">
        <f t="shared" si="66"/>
        <v>0</v>
      </c>
      <c r="BA10" s="98">
        <f t="shared" si="66"/>
        <v>0</v>
      </c>
      <c r="BB10" s="99">
        <f t="shared" si="66"/>
        <v>0</v>
      </c>
      <c r="BC10" s="97">
        <f t="shared" si="66"/>
        <v>0</v>
      </c>
      <c r="BD10" s="97">
        <f t="shared" si="66"/>
        <v>0</v>
      </c>
      <c r="BE10" s="321"/>
      <c r="BF10" s="322"/>
      <c r="BG10" s="322"/>
      <c r="BH10" s="322"/>
      <c r="BI10" s="322"/>
      <c r="BJ10" s="323"/>
      <c r="BK10" s="47"/>
      <c r="BL10" s="47" t="s">
        <v>1113</v>
      </c>
      <c r="BM10" s="1"/>
      <c r="BN10" s="146">
        <f t="shared" si="58"/>
        <v>0</v>
      </c>
      <c r="BO10" s="146">
        <f t="shared" si="4"/>
        <v>0</v>
      </c>
      <c r="BP10" s="146">
        <f t="shared" si="5"/>
        <v>0</v>
      </c>
      <c r="BQ10" s="146">
        <f t="shared" si="6"/>
        <v>0</v>
      </c>
      <c r="BR10" s="146">
        <f t="shared" si="7"/>
        <v>0</v>
      </c>
      <c r="BS10" s="146">
        <f t="shared" si="8"/>
        <v>0</v>
      </c>
      <c r="BT10" s="146">
        <f t="shared" si="9"/>
        <v>0</v>
      </c>
      <c r="BU10" s="146">
        <f t="shared" si="10"/>
        <v>0</v>
      </c>
      <c r="BV10" s="146">
        <f t="shared" si="11"/>
        <v>0</v>
      </c>
      <c r="BW10" s="146">
        <f t="shared" si="12"/>
        <v>0</v>
      </c>
      <c r="BX10" s="146">
        <f t="shared" si="13"/>
        <v>0</v>
      </c>
      <c r="BY10" s="146">
        <f t="shared" si="14"/>
        <v>0</v>
      </c>
      <c r="BZ10" s="146">
        <f t="shared" si="15"/>
        <v>0</v>
      </c>
      <c r="CA10" s="146">
        <f t="shared" si="16"/>
        <v>0</v>
      </c>
      <c r="CB10" s="146">
        <f t="shared" si="17"/>
        <v>0</v>
      </c>
      <c r="CC10" s="146">
        <f t="shared" si="18"/>
        <v>0</v>
      </c>
      <c r="CD10" s="146">
        <f t="shared" si="19"/>
        <v>0</v>
      </c>
      <c r="CE10" s="146">
        <f t="shared" si="20"/>
        <v>0</v>
      </c>
      <c r="CF10" s="146">
        <f t="shared" si="21"/>
        <v>0</v>
      </c>
      <c r="CG10" s="146">
        <f t="shared" si="22"/>
        <v>0</v>
      </c>
      <c r="CH10" s="146">
        <f t="shared" si="23"/>
        <v>0</v>
      </c>
      <c r="CI10" s="146">
        <f t="shared" si="24"/>
        <v>0</v>
      </c>
      <c r="CJ10" s="146">
        <f t="shared" si="25"/>
        <v>0</v>
      </c>
      <c r="CK10" s="146">
        <f t="shared" si="26"/>
        <v>0</v>
      </c>
      <c r="CL10" s="146">
        <f t="shared" si="27"/>
        <v>0</v>
      </c>
      <c r="CM10" s="146">
        <f t="shared" si="28"/>
        <v>0</v>
      </c>
      <c r="CN10" s="146">
        <f t="shared" si="29"/>
        <v>0</v>
      </c>
      <c r="CO10" s="146">
        <f t="shared" si="30"/>
        <v>0</v>
      </c>
      <c r="CP10" s="146">
        <f t="shared" si="31"/>
        <v>0</v>
      </c>
      <c r="CQ10" s="146">
        <f t="shared" si="32"/>
        <v>0</v>
      </c>
      <c r="CR10" s="146">
        <f t="shared" si="33"/>
        <v>0</v>
      </c>
      <c r="CS10" s="146">
        <f t="shared" si="34"/>
        <v>0</v>
      </c>
      <c r="CT10" s="146">
        <f t="shared" si="35"/>
        <v>0</v>
      </c>
      <c r="CU10" s="146">
        <f t="shared" si="36"/>
        <v>0</v>
      </c>
      <c r="CV10" s="146">
        <f t="shared" si="37"/>
        <v>0</v>
      </c>
      <c r="CW10" s="146">
        <f t="shared" si="38"/>
        <v>0</v>
      </c>
      <c r="CX10" s="146">
        <f t="shared" si="39"/>
        <v>0</v>
      </c>
      <c r="CY10" s="146">
        <f t="shared" si="40"/>
        <v>0</v>
      </c>
      <c r="CZ10" s="146">
        <f t="shared" si="41"/>
        <v>0</v>
      </c>
      <c r="DA10" s="146">
        <f t="shared" si="42"/>
        <v>0</v>
      </c>
      <c r="DB10" s="146">
        <f t="shared" si="43"/>
        <v>0</v>
      </c>
      <c r="DC10" s="146">
        <f t="shared" si="44"/>
        <v>0</v>
      </c>
      <c r="DD10" s="146">
        <f t="shared" si="45"/>
        <v>0</v>
      </c>
      <c r="DE10" s="146">
        <f t="shared" si="46"/>
        <v>0</v>
      </c>
      <c r="DF10" s="146">
        <f t="shared" si="47"/>
        <v>0</v>
      </c>
      <c r="DG10" s="146">
        <f t="shared" si="48"/>
        <v>0</v>
      </c>
      <c r="DH10" s="146">
        <f t="shared" si="49"/>
        <v>0</v>
      </c>
      <c r="DI10" s="146">
        <f t="shared" si="50"/>
        <v>0</v>
      </c>
      <c r="DJ10" s="146">
        <f t="shared" si="51"/>
        <v>0</v>
      </c>
      <c r="DK10" s="146">
        <f t="shared" si="52"/>
        <v>0</v>
      </c>
      <c r="DL10" s="146">
        <f t="shared" si="53"/>
        <v>0</v>
      </c>
      <c r="DM10" s="146">
        <f t="shared" si="54"/>
        <v>0</v>
      </c>
      <c r="DN10" s="54"/>
      <c r="DO10" s="55"/>
      <c r="DP10" s="55"/>
      <c r="DQ10" s="56"/>
      <c r="DS10" s="168" t="e">
        <f>IF(AND(DR10=#REF!,BL10=#REF!),'Tiến độ'!D10,"")</f>
        <v>#REF!</v>
      </c>
      <c r="DT10" s="169" t="str">
        <f t="shared" ca="1" si="63"/>
        <v/>
      </c>
      <c r="DU10" s="1">
        <f ca="1">IF(ISERROR(DT10)=TRUE,0,IF(DT10="",0,1+MAX($DU$7:DU9)))</f>
        <v>0</v>
      </c>
      <c r="DV10" s="220">
        <v>4</v>
      </c>
      <c r="DW10" s="169">
        <f t="shared" ca="1" si="64"/>
        <v>295</v>
      </c>
      <c r="DX10" s="169" t="str">
        <f t="shared" ca="1" si="55"/>
        <v/>
      </c>
      <c r="DY10" s="169" t="str">
        <f ca="1"/>
        <v>DC3CA41</v>
      </c>
      <c r="DZ10" s="169" t="str">
        <f t="shared" ca="1" si="56"/>
        <v>Thiết kế cầu 1 (DC3CA41)</v>
      </c>
      <c r="EA10" s="169">
        <f t="shared" ca="1" si="57"/>
        <v>4</v>
      </c>
      <c r="EC10" s="169" t="str">
        <f ca="1"/>
        <v/>
      </c>
      <c r="ED10" s="11" t="e">
        <f ca="1"/>
        <v>#NUM!</v>
      </c>
    </row>
    <row r="11" spans="1:134" ht="11.25" customHeight="1">
      <c r="A11" s="308">
        <f>IF(B11="","",MAX($A$7:A10)+1)</f>
        <v>2</v>
      </c>
      <c r="B11" s="311" t="s">
        <v>1120</v>
      </c>
      <c r="C11" s="67" t="s">
        <v>120</v>
      </c>
      <c r="D11" s="68" t="s">
        <v>121</v>
      </c>
      <c r="E11" s="69">
        <v>3</v>
      </c>
      <c r="F11" s="70"/>
      <c r="G11" s="71">
        <v>135</v>
      </c>
      <c r="H11" s="72">
        <v>1</v>
      </c>
      <c r="I11" s="73">
        <f>53</f>
        <v>53</v>
      </c>
      <c r="J11" s="24"/>
      <c r="K11" s="74" t="s">
        <v>97</v>
      </c>
      <c r="L11" s="75" t="s">
        <v>97</v>
      </c>
      <c r="M11" s="75" t="s">
        <v>97</v>
      </c>
      <c r="N11" s="76"/>
      <c r="O11" s="74"/>
      <c r="P11" s="75"/>
      <c r="Q11" s="75"/>
      <c r="R11" s="76" t="s">
        <v>166</v>
      </c>
      <c r="S11" s="74" t="s">
        <v>166</v>
      </c>
      <c r="T11" s="75" t="s">
        <v>166</v>
      </c>
      <c r="U11" s="75" t="s">
        <v>166</v>
      </c>
      <c r="V11" s="75" t="s">
        <v>166</v>
      </c>
      <c r="W11" s="76" t="s">
        <v>166</v>
      </c>
      <c r="X11" s="74" t="s">
        <v>166</v>
      </c>
      <c r="Y11" s="75" t="s">
        <v>166</v>
      </c>
      <c r="Z11" s="75" t="s">
        <v>166</v>
      </c>
      <c r="AA11" s="76" t="s">
        <v>166</v>
      </c>
      <c r="AB11" s="74" t="s">
        <v>166</v>
      </c>
      <c r="AC11" s="75" t="s">
        <v>166</v>
      </c>
      <c r="AD11" s="75" t="s">
        <v>164</v>
      </c>
      <c r="AE11" s="76" t="s">
        <v>164</v>
      </c>
      <c r="AF11" s="74" t="s">
        <v>164</v>
      </c>
      <c r="AG11" s="75" t="s">
        <v>164</v>
      </c>
      <c r="AH11" s="75" t="s">
        <v>164</v>
      </c>
      <c r="AI11" s="362"/>
      <c r="AJ11" s="363"/>
      <c r="AK11" s="74" t="s">
        <v>164</v>
      </c>
      <c r="AL11" s="75"/>
      <c r="AM11" s="75"/>
      <c r="AN11" s="76"/>
      <c r="AO11" s="74"/>
      <c r="AP11" s="75"/>
      <c r="AQ11" s="75"/>
      <c r="AR11" s="76"/>
      <c r="AS11" s="77"/>
      <c r="AT11" s="75"/>
      <c r="AU11" s="75"/>
      <c r="AV11" s="78"/>
      <c r="AW11" s="74"/>
      <c r="AX11" s="75"/>
      <c r="AY11" s="75"/>
      <c r="AZ11" s="75"/>
      <c r="BA11" s="76"/>
      <c r="BB11" s="77"/>
      <c r="BC11" s="75"/>
      <c r="BD11" s="75"/>
      <c r="BE11" s="321"/>
      <c r="BF11" s="322"/>
      <c r="BG11" s="322"/>
      <c r="BH11" s="322"/>
      <c r="BI11" s="322"/>
      <c r="BJ11" s="323"/>
      <c r="BK11" s="45"/>
      <c r="BL11" s="45" t="s">
        <v>34</v>
      </c>
      <c r="BN11" s="146">
        <f t="shared" si="58"/>
        <v>0</v>
      </c>
      <c r="BO11" s="146">
        <f t="shared" si="4"/>
        <v>0</v>
      </c>
      <c r="BP11" s="146">
        <f t="shared" si="5"/>
        <v>0</v>
      </c>
      <c r="BQ11" s="146">
        <f t="shared" si="6"/>
        <v>0</v>
      </c>
      <c r="BR11" s="146">
        <f t="shared" si="7"/>
        <v>0</v>
      </c>
      <c r="BS11" s="146">
        <f t="shared" si="8"/>
        <v>0</v>
      </c>
      <c r="BT11" s="146">
        <f t="shared" si="9"/>
        <v>0</v>
      </c>
      <c r="BU11" s="146">
        <f t="shared" si="10"/>
        <v>0</v>
      </c>
      <c r="BV11" s="146">
        <f t="shared" si="11"/>
        <v>0</v>
      </c>
      <c r="BW11" s="146">
        <f t="shared" si="12"/>
        <v>0</v>
      </c>
      <c r="BX11" s="146">
        <f t="shared" si="13"/>
        <v>0</v>
      </c>
      <c r="BY11" s="146">
        <f t="shared" si="14"/>
        <v>0</v>
      </c>
      <c r="BZ11" s="146">
        <f t="shared" si="15"/>
        <v>0</v>
      </c>
      <c r="CA11" s="146">
        <f t="shared" si="16"/>
        <v>0</v>
      </c>
      <c r="CB11" s="146">
        <f t="shared" si="17"/>
        <v>0</v>
      </c>
      <c r="CC11" s="146">
        <f t="shared" si="18"/>
        <v>0</v>
      </c>
      <c r="CD11" s="146">
        <f t="shared" si="19"/>
        <v>0</v>
      </c>
      <c r="CE11" s="146">
        <f t="shared" si="20"/>
        <v>0</v>
      </c>
      <c r="CF11" s="146">
        <f t="shared" si="21"/>
        <v>0</v>
      </c>
      <c r="CG11" s="146">
        <f t="shared" si="22"/>
        <v>0</v>
      </c>
      <c r="CH11" s="146">
        <f t="shared" si="23"/>
        <v>0</v>
      </c>
      <c r="CI11" s="146">
        <f t="shared" si="24"/>
        <v>0</v>
      </c>
      <c r="CJ11" s="146">
        <f t="shared" si="25"/>
        <v>0</v>
      </c>
      <c r="CK11" s="146">
        <f t="shared" si="26"/>
        <v>0</v>
      </c>
      <c r="CL11" s="146">
        <f t="shared" si="27"/>
        <v>0</v>
      </c>
      <c r="CM11" s="146">
        <f t="shared" si="28"/>
        <v>0</v>
      </c>
      <c r="CN11" s="146">
        <f t="shared" si="29"/>
        <v>0</v>
      </c>
      <c r="CO11" s="146">
        <f t="shared" si="30"/>
        <v>0</v>
      </c>
      <c r="CP11" s="146">
        <f t="shared" si="31"/>
        <v>0</v>
      </c>
      <c r="CQ11" s="146">
        <f t="shared" si="32"/>
        <v>0</v>
      </c>
      <c r="CR11" s="146">
        <f t="shared" si="33"/>
        <v>0</v>
      </c>
      <c r="CS11" s="146">
        <f t="shared" si="34"/>
        <v>0</v>
      </c>
      <c r="CT11" s="146">
        <f t="shared" si="35"/>
        <v>0</v>
      </c>
      <c r="CU11" s="146">
        <f t="shared" si="36"/>
        <v>0</v>
      </c>
      <c r="CV11" s="146">
        <f t="shared" si="37"/>
        <v>0</v>
      </c>
      <c r="CW11" s="146">
        <f t="shared" si="38"/>
        <v>0</v>
      </c>
      <c r="CX11" s="146">
        <f t="shared" si="39"/>
        <v>0</v>
      </c>
      <c r="CY11" s="146">
        <f t="shared" si="40"/>
        <v>0</v>
      </c>
      <c r="CZ11" s="146">
        <f t="shared" si="41"/>
        <v>0</v>
      </c>
      <c r="DA11" s="146">
        <f t="shared" si="42"/>
        <v>0</v>
      </c>
      <c r="DB11" s="146">
        <f t="shared" si="43"/>
        <v>0</v>
      </c>
      <c r="DC11" s="146">
        <f t="shared" si="44"/>
        <v>0</v>
      </c>
      <c r="DD11" s="146">
        <f t="shared" si="45"/>
        <v>0</v>
      </c>
      <c r="DE11" s="146">
        <f t="shared" si="46"/>
        <v>0</v>
      </c>
      <c r="DF11" s="146">
        <f t="shared" si="47"/>
        <v>0</v>
      </c>
      <c r="DG11" s="146">
        <f t="shared" si="48"/>
        <v>0</v>
      </c>
      <c r="DH11" s="146">
        <f t="shared" si="49"/>
        <v>0</v>
      </c>
      <c r="DI11" s="146">
        <f t="shared" si="50"/>
        <v>0</v>
      </c>
      <c r="DJ11" s="146">
        <f t="shared" si="51"/>
        <v>0</v>
      </c>
      <c r="DK11" s="146">
        <f t="shared" si="52"/>
        <v>0</v>
      </c>
      <c r="DL11" s="146">
        <f t="shared" si="53"/>
        <v>0</v>
      </c>
      <c r="DM11" s="146">
        <f t="shared" si="54"/>
        <v>0</v>
      </c>
      <c r="DN11" s="63">
        <f>I11*1</f>
        <v>53</v>
      </c>
      <c r="DO11" s="50">
        <f t="shared" ref="DO11:DO13" si="67">IF(COUNTA(K11:AC11)&gt;0,DN11,"")</f>
        <v>53</v>
      </c>
      <c r="DP11" s="50" t="str">
        <f t="shared" si="60"/>
        <v/>
      </c>
      <c r="DQ11" s="51" t="str">
        <f t="shared" si="61"/>
        <v/>
      </c>
      <c r="DR11" s="1">
        <f t="shared" ref="DR11:DR13" si="68">IF(DQ11="",1,2)</f>
        <v>1</v>
      </c>
      <c r="DS11" s="168" t="e">
        <f>IF(AND(DR11=#REF!,BL11=#REF!),'Tiến độ'!D11,"")</f>
        <v>#REF!</v>
      </c>
      <c r="DT11" s="169" t="str">
        <f t="shared" ca="1" si="63"/>
        <v/>
      </c>
      <c r="DU11" s="1">
        <f ca="1">IF(ISERROR(DT11)=TRUE,0,IF(DT11="",0,1+MAX($DU$7:DU10)))</f>
        <v>0</v>
      </c>
      <c r="DV11" s="169">
        <v>5</v>
      </c>
      <c r="DW11" s="169">
        <f t="shared" ca="1" si="64"/>
        <v>296</v>
      </c>
      <c r="DX11" s="169" t="str">
        <f t="shared" ca="1" si="55"/>
        <v/>
      </c>
      <c r="DY11" s="169" t="str">
        <f ca="1"/>
        <v>DC3CA44</v>
      </c>
      <c r="DZ11" s="169" t="str">
        <f t="shared" ca="1" si="56"/>
        <v>Đồ án Thiết kế cầu (DC3CA44)</v>
      </c>
      <c r="EA11" s="169">
        <f t="shared" ca="1" si="57"/>
        <v>2</v>
      </c>
      <c r="EC11" s="169" t="str">
        <f ca="1"/>
        <v/>
      </c>
      <c r="ED11" s="1" t="e">
        <f ca="1"/>
        <v>#NUM!</v>
      </c>
    </row>
    <row r="12" spans="1:134" ht="11.25" customHeight="1">
      <c r="A12" s="314" t="str">
        <f>IF(B12="","",MAX($A$7:A11)+1)</f>
        <v/>
      </c>
      <c r="B12" s="315"/>
      <c r="C12" s="79" t="s">
        <v>66</v>
      </c>
      <c r="D12" s="80" t="s">
        <v>122</v>
      </c>
      <c r="E12" s="81">
        <v>4</v>
      </c>
      <c r="F12" s="82"/>
      <c r="G12" s="83">
        <v>180</v>
      </c>
      <c r="H12" s="84">
        <f>H11</f>
        <v>1</v>
      </c>
      <c r="I12" s="85">
        <f>I11</f>
        <v>53</v>
      </c>
      <c r="J12" s="27"/>
      <c r="K12" s="86"/>
      <c r="L12" s="87"/>
      <c r="M12" s="87"/>
      <c r="N12" s="88" t="s">
        <v>25</v>
      </c>
      <c r="O12" s="86" t="s">
        <v>25</v>
      </c>
      <c r="P12" s="87" t="s">
        <v>25</v>
      </c>
      <c r="Q12" s="87" t="s">
        <v>25</v>
      </c>
      <c r="R12" s="88" t="s">
        <v>166</v>
      </c>
      <c r="S12" s="86" t="s">
        <v>166</v>
      </c>
      <c r="T12" s="87" t="s">
        <v>166</v>
      </c>
      <c r="U12" s="87" t="s">
        <v>166</v>
      </c>
      <c r="V12" s="87" t="s">
        <v>166</v>
      </c>
      <c r="W12" s="88" t="s">
        <v>166</v>
      </c>
      <c r="X12" s="86" t="s">
        <v>166</v>
      </c>
      <c r="Y12" s="87" t="s">
        <v>166</v>
      </c>
      <c r="Z12" s="87" t="s">
        <v>166</v>
      </c>
      <c r="AA12" s="88" t="s">
        <v>166</v>
      </c>
      <c r="AB12" s="86" t="s">
        <v>166</v>
      </c>
      <c r="AC12" s="87" t="s">
        <v>166</v>
      </c>
      <c r="AD12" s="87" t="s">
        <v>164</v>
      </c>
      <c r="AE12" s="88" t="s">
        <v>164</v>
      </c>
      <c r="AF12" s="86" t="s">
        <v>164</v>
      </c>
      <c r="AG12" s="87" t="s">
        <v>164</v>
      </c>
      <c r="AH12" s="87" t="s">
        <v>164</v>
      </c>
      <c r="AI12" s="362"/>
      <c r="AJ12" s="363"/>
      <c r="AK12" s="86" t="s">
        <v>164</v>
      </c>
      <c r="AL12" s="87"/>
      <c r="AM12" s="87"/>
      <c r="AN12" s="88"/>
      <c r="AO12" s="86"/>
      <c r="AP12" s="87"/>
      <c r="AQ12" s="87"/>
      <c r="AR12" s="88"/>
      <c r="AS12" s="89"/>
      <c r="AT12" s="87"/>
      <c r="AU12" s="87"/>
      <c r="AV12" s="90"/>
      <c r="AW12" s="86"/>
      <c r="AX12" s="87"/>
      <c r="AY12" s="87"/>
      <c r="AZ12" s="87"/>
      <c r="BA12" s="88"/>
      <c r="BB12" s="89"/>
      <c r="BC12" s="87"/>
      <c r="BD12" s="87"/>
      <c r="BE12" s="321"/>
      <c r="BF12" s="322"/>
      <c r="BG12" s="322"/>
      <c r="BH12" s="322"/>
      <c r="BI12" s="322"/>
      <c r="BJ12" s="323"/>
      <c r="BK12" s="46"/>
      <c r="BL12" s="46" t="s">
        <v>34</v>
      </c>
      <c r="BN12" s="146">
        <f t="shared" si="58"/>
        <v>0</v>
      </c>
      <c r="BO12" s="146">
        <f t="shared" si="4"/>
        <v>0</v>
      </c>
      <c r="BP12" s="146">
        <f t="shared" si="5"/>
        <v>0</v>
      </c>
      <c r="BQ12" s="146">
        <f t="shared" si="6"/>
        <v>0</v>
      </c>
      <c r="BR12" s="146">
        <f t="shared" si="7"/>
        <v>0</v>
      </c>
      <c r="BS12" s="146">
        <f t="shared" si="8"/>
        <v>0</v>
      </c>
      <c r="BT12" s="146">
        <f t="shared" si="9"/>
        <v>0</v>
      </c>
      <c r="BU12" s="146">
        <f t="shared" si="10"/>
        <v>0</v>
      </c>
      <c r="BV12" s="146">
        <f t="shared" si="11"/>
        <v>0</v>
      </c>
      <c r="BW12" s="146">
        <f t="shared" si="12"/>
        <v>0</v>
      </c>
      <c r="BX12" s="146">
        <f t="shared" si="13"/>
        <v>0</v>
      </c>
      <c r="BY12" s="146">
        <f t="shared" si="14"/>
        <v>0</v>
      </c>
      <c r="BZ12" s="146">
        <f t="shared" si="15"/>
        <v>0</v>
      </c>
      <c r="CA12" s="146">
        <f t="shared" si="16"/>
        <v>0</v>
      </c>
      <c r="CB12" s="146">
        <f t="shared" si="17"/>
        <v>0</v>
      </c>
      <c r="CC12" s="146">
        <f t="shared" si="18"/>
        <v>0</v>
      </c>
      <c r="CD12" s="146">
        <f t="shared" si="19"/>
        <v>0</v>
      </c>
      <c r="CE12" s="146">
        <f t="shared" si="20"/>
        <v>0</v>
      </c>
      <c r="CF12" s="146">
        <f t="shared" si="21"/>
        <v>0</v>
      </c>
      <c r="CG12" s="146">
        <f t="shared" si="22"/>
        <v>0</v>
      </c>
      <c r="CH12" s="146">
        <f t="shared" si="23"/>
        <v>0</v>
      </c>
      <c r="CI12" s="146">
        <f t="shared" si="24"/>
        <v>0</v>
      </c>
      <c r="CJ12" s="146">
        <f t="shared" si="25"/>
        <v>0</v>
      </c>
      <c r="CK12" s="146">
        <f t="shared" si="26"/>
        <v>0</v>
      </c>
      <c r="CL12" s="146">
        <f t="shared" si="27"/>
        <v>0</v>
      </c>
      <c r="CM12" s="146">
        <f t="shared" si="28"/>
        <v>0</v>
      </c>
      <c r="CN12" s="146">
        <f t="shared" si="29"/>
        <v>0</v>
      </c>
      <c r="CO12" s="146">
        <f t="shared" si="30"/>
        <v>0</v>
      </c>
      <c r="CP12" s="146">
        <f t="shared" si="31"/>
        <v>0</v>
      </c>
      <c r="CQ12" s="146">
        <f t="shared" si="32"/>
        <v>0</v>
      </c>
      <c r="CR12" s="146">
        <f t="shared" si="33"/>
        <v>0</v>
      </c>
      <c r="CS12" s="146">
        <f t="shared" si="34"/>
        <v>0</v>
      </c>
      <c r="CT12" s="146">
        <f t="shared" si="35"/>
        <v>0</v>
      </c>
      <c r="CU12" s="146">
        <f t="shared" si="36"/>
        <v>0</v>
      </c>
      <c r="CV12" s="146">
        <f t="shared" si="37"/>
        <v>0</v>
      </c>
      <c r="CW12" s="146">
        <f t="shared" si="38"/>
        <v>0</v>
      </c>
      <c r="CX12" s="146">
        <f t="shared" si="39"/>
        <v>0</v>
      </c>
      <c r="CY12" s="146">
        <f t="shared" si="40"/>
        <v>0</v>
      </c>
      <c r="CZ12" s="146">
        <f t="shared" si="41"/>
        <v>0</v>
      </c>
      <c r="DA12" s="146">
        <f t="shared" si="42"/>
        <v>0</v>
      </c>
      <c r="DB12" s="146">
        <f t="shared" si="43"/>
        <v>0</v>
      </c>
      <c r="DC12" s="146">
        <f t="shared" si="44"/>
        <v>0</v>
      </c>
      <c r="DD12" s="146">
        <f t="shared" si="45"/>
        <v>0</v>
      </c>
      <c r="DE12" s="146">
        <f t="shared" si="46"/>
        <v>0</v>
      </c>
      <c r="DF12" s="146">
        <f t="shared" si="47"/>
        <v>0</v>
      </c>
      <c r="DG12" s="146">
        <f t="shared" si="48"/>
        <v>0</v>
      </c>
      <c r="DH12" s="146">
        <f t="shared" si="49"/>
        <v>0</v>
      </c>
      <c r="DI12" s="146">
        <f t="shared" si="50"/>
        <v>0</v>
      </c>
      <c r="DJ12" s="146">
        <f t="shared" si="51"/>
        <v>0</v>
      </c>
      <c r="DK12" s="146">
        <f t="shared" si="52"/>
        <v>0</v>
      </c>
      <c r="DL12" s="146">
        <f t="shared" si="53"/>
        <v>0</v>
      </c>
      <c r="DM12" s="146">
        <f t="shared" si="54"/>
        <v>0</v>
      </c>
      <c r="DN12" s="64">
        <f>I12*2</f>
        <v>106</v>
      </c>
      <c r="DO12" s="52">
        <f t="shared" si="67"/>
        <v>106</v>
      </c>
      <c r="DP12" s="52" t="str">
        <f t="shared" si="60"/>
        <v/>
      </c>
      <c r="DQ12" s="53" t="str">
        <f t="shared" si="61"/>
        <v/>
      </c>
      <c r="DR12" s="1">
        <f t="shared" si="68"/>
        <v>1</v>
      </c>
      <c r="DS12" s="168" t="e">
        <f>IF(AND(DR12=#REF!,BL12=#REF!),'Tiến độ'!D12,"")</f>
        <v>#REF!</v>
      </c>
      <c r="DT12" s="169" t="str">
        <f t="shared" ca="1" si="63"/>
        <v/>
      </c>
      <c r="DU12" s="1">
        <f ca="1">IF(ISERROR(DT12)=TRUE,0,IF(DT12="",0,1+MAX($DU$7:DU11)))</f>
        <v>0</v>
      </c>
      <c r="DV12" s="169">
        <v>6</v>
      </c>
      <c r="DW12" s="169">
        <f t="shared" ca="1" si="64"/>
        <v>297</v>
      </c>
      <c r="DX12" s="169" t="str">
        <f t="shared" ca="1" si="55"/>
        <v/>
      </c>
      <c r="DY12" s="169" t="str">
        <f ca="1"/>
        <v>DC2GT42</v>
      </c>
      <c r="DZ12" s="169" t="str">
        <f t="shared" ca="1" si="56"/>
        <v>Máy xây dựng (DC2GT42)</v>
      </c>
      <c r="EA12" s="169">
        <f t="shared" ca="1" si="57"/>
        <v>2</v>
      </c>
      <c r="EC12" s="169" t="str">
        <f ca="1"/>
        <v/>
      </c>
      <c r="ED12" s="1" t="e">
        <f ca="1"/>
        <v>#NUM!</v>
      </c>
    </row>
    <row r="13" spans="1:134" ht="11.25" customHeight="1">
      <c r="A13" s="314" t="str">
        <f>IF(B13="","",MAX($A$7:A12)+1)</f>
        <v/>
      </c>
      <c r="B13" s="315"/>
      <c r="C13" s="79" t="s">
        <v>63</v>
      </c>
      <c r="D13" s="80" t="s">
        <v>123</v>
      </c>
      <c r="E13" s="81">
        <v>8</v>
      </c>
      <c r="F13" s="82"/>
      <c r="G13" s="83">
        <v>480</v>
      </c>
      <c r="H13" s="84">
        <f t="shared" ref="H13" si="69">H12</f>
        <v>1</v>
      </c>
      <c r="I13" s="85">
        <f>I12</f>
        <v>53</v>
      </c>
      <c r="J13" s="27"/>
      <c r="K13" s="86"/>
      <c r="L13" s="87"/>
      <c r="M13" s="87"/>
      <c r="N13" s="88"/>
      <c r="O13" s="86"/>
      <c r="P13" s="87"/>
      <c r="Q13" s="87"/>
      <c r="R13" s="88"/>
      <c r="S13" s="86"/>
      <c r="T13" s="87"/>
      <c r="U13" s="87"/>
      <c r="V13" s="87"/>
      <c r="W13" s="88"/>
      <c r="X13" s="86"/>
      <c r="Y13" s="87"/>
      <c r="Z13" s="87"/>
      <c r="AA13" s="88"/>
      <c r="AB13" s="86"/>
      <c r="AC13" s="87"/>
      <c r="AD13" s="87"/>
      <c r="AE13" s="88"/>
      <c r="AF13" s="86"/>
      <c r="AG13" s="87"/>
      <c r="AH13" s="87"/>
      <c r="AI13" s="362"/>
      <c r="AJ13" s="363"/>
      <c r="AK13" s="86"/>
      <c r="AL13" s="87" t="s">
        <v>166</v>
      </c>
      <c r="AM13" s="87" t="s">
        <v>166</v>
      </c>
      <c r="AN13" s="88" t="s">
        <v>166</v>
      </c>
      <c r="AO13" s="86" t="s">
        <v>166</v>
      </c>
      <c r="AP13" s="87" t="s">
        <v>166</v>
      </c>
      <c r="AQ13" s="87" t="s">
        <v>67</v>
      </c>
      <c r="AR13" s="88" t="s">
        <v>67</v>
      </c>
      <c r="AS13" s="89" t="s">
        <v>67</v>
      </c>
      <c r="AT13" s="87" t="s">
        <v>67</v>
      </c>
      <c r="AU13" s="87" t="s">
        <v>67</v>
      </c>
      <c r="AV13" s="90" t="s">
        <v>67</v>
      </c>
      <c r="AW13" s="86" t="s">
        <v>67</v>
      </c>
      <c r="AX13" s="87" t="s">
        <v>67</v>
      </c>
      <c r="AY13" s="87" t="s">
        <v>67</v>
      </c>
      <c r="AZ13" s="87" t="s">
        <v>67</v>
      </c>
      <c r="BA13" s="88" t="s">
        <v>67</v>
      </c>
      <c r="BB13" s="89" t="s">
        <v>67</v>
      </c>
      <c r="BC13" s="87" t="s">
        <v>65</v>
      </c>
      <c r="BD13" s="87" t="s">
        <v>65</v>
      </c>
      <c r="BE13" s="321"/>
      <c r="BF13" s="322"/>
      <c r="BG13" s="322"/>
      <c r="BH13" s="322"/>
      <c r="BI13" s="322"/>
      <c r="BJ13" s="323"/>
      <c r="BK13" s="46"/>
      <c r="BL13" s="46" t="s">
        <v>34</v>
      </c>
      <c r="BN13" s="146">
        <f t="shared" si="58"/>
        <v>0</v>
      </c>
      <c r="BO13" s="146">
        <f t="shared" si="4"/>
        <v>0</v>
      </c>
      <c r="BP13" s="146">
        <f t="shared" si="5"/>
        <v>0</v>
      </c>
      <c r="BQ13" s="146">
        <f t="shared" si="6"/>
        <v>0</v>
      </c>
      <c r="BR13" s="146">
        <f t="shared" si="7"/>
        <v>0</v>
      </c>
      <c r="BS13" s="146">
        <f t="shared" si="8"/>
        <v>0</v>
      </c>
      <c r="BT13" s="146">
        <f t="shared" si="9"/>
        <v>0</v>
      </c>
      <c r="BU13" s="146">
        <f t="shared" si="10"/>
        <v>0</v>
      </c>
      <c r="BV13" s="146">
        <f t="shared" si="11"/>
        <v>0</v>
      </c>
      <c r="BW13" s="146">
        <f t="shared" si="12"/>
        <v>0</v>
      </c>
      <c r="BX13" s="146">
        <f t="shared" si="13"/>
        <v>0</v>
      </c>
      <c r="BY13" s="146">
        <f t="shared" si="14"/>
        <v>0</v>
      </c>
      <c r="BZ13" s="146">
        <f t="shared" si="15"/>
        <v>0</v>
      </c>
      <c r="CA13" s="146">
        <f t="shared" si="16"/>
        <v>0</v>
      </c>
      <c r="CB13" s="146">
        <f t="shared" si="17"/>
        <v>0</v>
      </c>
      <c r="CC13" s="146">
        <f t="shared" si="18"/>
        <v>0</v>
      </c>
      <c r="CD13" s="146">
        <f t="shared" si="19"/>
        <v>0</v>
      </c>
      <c r="CE13" s="146">
        <f t="shared" si="20"/>
        <v>0</v>
      </c>
      <c r="CF13" s="146">
        <f t="shared" si="21"/>
        <v>0</v>
      </c>
      <c r="CG13" s="146">
        <f t="shared" si="22"/>
        <v>0</v>
      </c>
      <c r="CH13" s="146">
        <f t="shared" si="23"/>
        <v>0</v>
      </c>
      <c r="CI13" s="146">
        <f t="shared" si="24"/>
        <v>0</v>
      </c>
      <c r="CJ13" s="146">
        <f t="shared" si="25"/>
        <v>0</v>
      </c>
      <c r="CK13" s="146">
        <f t="shared" si="26"/>
        <v>0</v>
      </c>
      <c r="CL13" s="146">
        <f t="shared" si="27"/>
        <v>0</v>
      </c>
      <c r="CM13" s="146">
        <f t="shared" si="28"/>
        <v>0</v>
      </c>
      <c r="CN13" s="146">
        <f t="shared" si="29"/>
        <v>0</v>
      </c>
      <c r="CO13" s="146">
        <f t="shared" si="30"/>
        <v>0</v>
      </c>
      <c r="CP13" s="146">
        <f t="shared" si="31"/>
        <v>0</v>
      </c>
      <c r="CQ13" s="146">
        <f t="shared" si="32"/>
        <v>0</v>
      </c>
      <c r="CR13" s="146">
        <f t="shared" si="33"/>
        <v>0</v>
      </c>
      <c r="CS13" s="146">
        <f t="shared" si="34"/>
        <v>0</v>
      </c>
      <c r="CT13" s="146">
        <f t="shared" si="35"/>
        <v>0</v>
      </c>
      <c r="CU13" s="146">
        <f t="shared" si="36"/>
        <v>0</v>
      </c>
      <c r="CV13" s="146">
        <f t="shared" si="37"/>
        <v>0</v>
      </c>
      <c r="CW13" s="146">
        <f t="shared" si="38"/>
        <v>0</v>
      </c>
      <c r="CX13" s="146">
        <f t="shared" si="39"/>
        <v>0</v>
      </c>
      <c r="CY13" s="146">
        <f t="shared" si="40"/>
        <v>0</v>
      </c>
      <c r="CZ13" s="146">
        <f t="shared" si="41"/>
        <v>0</v>
      </c>
      <c r="DA13" s="146">
        <f t="shared" si="42"/>
        <v>0</v>
      </c>
      <c r="DB13" s="146">
        <f t="shared" si="43"/>
        <v>0</v>
      </c>
      <c r="DC13" s="146">
        <f t="shared" si="44"/>
        <v>0</v>
      </c>
      <c r="DD13" s="146">
        <f t="shared" si="45"/>
        <v>0</v>
      </c>
      <c r="DE13" s="146">
        <f t="shared" si="46"/>
        <v>0</v>
      </c>
      <c r="DF13" s="146">
        <f t="shared" si="47"/>
        <v>0</v>
      </c>
      <c r="DG13" s="146">
        <f t="shared" si="48"/>
        <v>0</v>
      </c>
      <c r="DH13" s="146">
        <f t="shared" si="49"/>
        <v>0</v>
      </c>
      <c r="DI13" s="146">
        <f t="shared" si="50"/>
        <v>0</v>
      </c>
      <c r="DJ13" s="146">
        <f t="shared" si="51"/>
        <v>0</v>
      </c>
      <c r="DK13" s="146">
        <f t="shared" si="52"/>
        <v>0</v>
      </c>
      <c r="DL13" s="146">
        <f t="shared" si="53"/>
        <v>0</v>
      </c>
      <c r="DM13" s="146">
        <f t="shared" si="54"/>
        <v>0</v>
      </c>
      <c r="DN13" s="64">
        <f>I13*15</f>
        <v>795</v>
      </c>
      <c r="DO13" s="52" t="str">
        <f t="shared" si="67"/>
        <v/>
      </c>
      <c r="DP13" s="52" t="str">
        <f t="shared" si="60"/>
        <v/>
      </c>
      <c r="DQ13" s="53">
        <f t="shared" si="61"/>
        <v>795</v>
      </c>
      <c r="DR13" s="1">
        <f t="shared" si="68"/>
        <v>2</v>
      </c>
      <c r="DS13" s="168" t="e">
        <f>IF(AND(DR13=#REF!,BL13=#REF!),'Tiến độ'!D13,"")</f>
        <v>#REF!</v>
      </c>
      <c r="DT13" s="169" t="str">
        <f t="shared" ca="1" si="63"/>
        <v/>
      </c>
      <c r="DU13" s="1">
        <f ca="1">IF(ISERROR(DT13)=TRUE,0,IF(DT13="",0,1+MAX($DU$7:DU12)))</f>
        <v>0</v>
      </c>
      <c r="DV13" s="169">
        <v>7</v>
      </c>
      <c r="DW13" s="169">
        <f t="shared" ca="1" si="64"/>
        <v>298</v>
      </c>
      <c r="DX13" s="169" t="str">
        <f t="shared" ca="1" si="55"/>
        <v/>
      </c>
      <c r="DY13" s="169" t="str">
        <f ca="1"/>
        <v>DC1CB92</v>
      </c>
      <c r="DZ13" s="169" t="str">
        <f t="shared" ca="1" si="56"/>
        <v>Môi trường trong xây dựng (DC1CB92)</v>
      </c>
      <c r="EA13" s="169">
        <f t="shared" ca="1" si="57"/>
        <v>2</v>
      </c>
      <c r="EC13" s="169" t="str">
        <f ca="1"/>
        <v/>
      </c>
      <c r="ED13" s="1" t="e">
        <f ca="1"/>
        <v>#NUM!</v>
      </c>
    </row>
    <row r="14" spans="1:134" ht="11.25" customHeight="1">
      <c r="A14" s="310" t="str">
        <f>IF(B14="","",MAX($A$7:A13)+1)</f>
        <v/>
      </c>
      <c r="B14" s="313"/>
      <c r="C14" s="91" t="s">
        <v>8</v>
      </c>
      <c r="D14" s="92"/>
      <c r="E14" s="93">
        <f>SUM(E11:E13)</f>
        <v>15</v>
      </c>
      <c r="F14" s="94"/>
      <c r="G14" s="95"/>
      <c r="H14" s="96"/>
      <c r="I14" s="97"/>
      <c r="J14" s="26"/>
      <c r="K14" s="96">
        <f t="shared" ref="K14:AH14" si="70">SUM(K11:K13)</f>
        <v>0</v>
      </c>
      <c r="L14" s="97">
        <f t="shared" si="70"/>
        <v>0</v>
      </c>
      <c r="M14" s="97">
        <f t="shared" si="70"/>
        <v>0</v>
      </c>
      <c r="N14" s="98">
        <f t="shared" si="70"/>
        <v>0</v>
      </c>
      <c r="O14" s="96">
        <f t="shared" si="70"/>
        <v>0</v>
      </c>
      <c r="P14" s="97">
        <f t="shared" si="70"/>
        <v>0</v>
      </c>
      <c r="Q14" s="97">
        <f t="shared" si="70"/>
        <v>0</v>
      </c>
      <c r="R14" s="98">
        <f t="shared" si="70"/>
        <v>0</v>
      </c>
      <c r="S14" s="96">
        <f t="shared" si="70"/>
        <v>0</v>
      </c>
      <c r="T14" s="97">
        <f t="shared" si="70"/>
        <v>0</v>
      </c>
      <c r="U14" s="97">
        <f t="shared" si="70"/>
        <v>0</v>
      </c>
      <c r="V14" s="97">
        <f t="shared" si="70"/>
        <v>0</v>
      </c>
      <c r="W14" s="98">
        <f t="shared" si="70"/>
        <v>0</v>
      </c>
      <c r="X14" s="96">
        <f t="shared" si="70"/>
        <v>0</v>
      </c>
      <c r="Y14" s="97">
        <f t="shared" si="70"/>
        <v>0</v>
      </c>
      <c r="Z14" s="97">
        <f t="shared" si="70"/>
        <v>0</v>
      </c>
      <c r="AA14" s="98">
        <f t="shared" si="70"/>
        <v>0</v>
      </c>
      <c r="AB14" s="96">
        <f t="shared" si="70"/>
        <v>0</v>
      </c>
      <c r="AC14" s="97">
        <f t="shared" si="70"/>
        <v>0</v>
      </c>
      <c r="AD14" s="97">
        <f t="shared" si="70"/>
        <v>0</v>
      </c>
      <c r="AE14" s="98">
        <f t="shared" si="70"/>
        <v>0</v>
      </c>
      <c r="AF14" s="96">
        <f t="shared" si="70"/>
        <v>0</v>
      </c>
      <c r="AG14" s="97">
        <f t="shared" si="70"/>
        <v>0</v>
      </c>
      <c r="AH14" s="97">
        <f t="shared" si="70"/>
        <v>0</v>
      </c>
      <c r="AI14" s="362"/>
      <c r="AJ14" s="363"/>
      <c r="AK14" s="96">
        <f t="shared" ref="AK14:BD14" si="71">SUM(AK11:AK13)</f>
        <v>0</v>
      </c>
      <c r="AL14" s="97">
        <f t="shared" si="71"/>
        <v>0</v>
      </c>
      <c r="AM14" s="97">
        <f t="shared" si="71"/>
        <v>0</v>
      </c>
      <c r="AN14" s="98">
        <f t="shared" si="71"/>
        <v>0</v>
      </c>
      <c r="AO14" s="96">
        <f t="shared" si="71"/>
        <v>0</v>
      </c>
      <c r="AP14" s="97">
        <f t="shared" si="71"/>
        <v>0</v>
      </c>
      <c r="AQ14" s="97">
        <f t="shared" si="71"/>
        <v>0</v>
      </c>
      <c r="AR14" s="98">
        <f t="shared" si="71"/>
        <v>0</v>
      </c>
      <c r="AS14" s="99">
        <f t="shared" si="71"/>
        <v>0</v>
      </c>
      <c r="AT14" s="97">
        <f t="shared" si="71"/>
        <v>0</v>
      </c>
      <c r="AU14" s="97">
        <f t="shared" si="71"/>
        <v>0</v>
      </c>
      <c r="AV14" s="100">
        <f t="shared" si="71"/>
        <v>0</v>
      </c>
      <c r="AW14" s="96">
        <f t="shared" si="71"/>
        <v>0</v>
      </c>
      <c r="AX14" s="97">
        <f t="shared" si="71"/>
        <v>0</v>
      </c>
      <c r="AY14" s="97">
        <f t="shared" si="71"/>
        <v>0</v>
      </c>
      <c r="AZ14" s="97">
        <f t="shared" si="71"/>
        <v>0</v>
      </c>
      <c r="BA14" s="98">
        <f t="shared" si="71"/>
        <v>0</v>
      </c>
      <c r="BB14" s="99">
        <f t="shared" si="71"/>
        <v>0</v>
      </c>
      <c r="BC14" s="97">
        <f t="shared" si="71"/>
        <v>0</v>
      </c>
      <c r="BD14" s="97">
        <f t="shared" si="71"/>
        <v>0</v>
      </c>
      <c r="BE14" s="321"/>
      <c r="BF14" s="322"/>
      <c r="BG14" s="322"/>
      <c r="BH14" s="322"/>
      <c r="BI14" s="322"/>
      <c r="BJ14" s="323"/>
      <c r="BK14" s="47"/>
      <c r="BL14" s="47" t="s">
        <v>1113</v>
      </c>
      <c r="BN14" s="146">
        <f t="shared" si="58"/>
        <v>0</v>
      </c>
      <c r="BO14" s="146">
        <f t="shared" si="4"/>
        <v>0</v>
      </c>
      <c r="BP14" s="146">
        <f t="shared" si="5"/>
        <v>0</v>
      </c>
      <c r="BQ14" s="146">
        <f t="shared" si="6"/>
        <v>0</v>
      </c>
      <c r="BR14" s="146">
        <f t="shared" si="7"/>
        <v>0</v>
      </c>
      <c r="BS14" s="146">
        <f t="shared" si="8"/>
        <v>0</v>
      </c>
      <c r="BT14" s="146">
        <f t="shared" si="9"/>
        <v>0</v>
      </c>
      <c r="BU14" s="146">
        <f t="shared" si="10"/>
        <v>0</v>
      </c>
      <c r="BV14" s="146">
        <f t="shared" si="11"/>
        <v>0</v>
      </c>
      <c r="BW14" s="146">
        <f t="shared" si="12"/>
        <v>0</v>
      </c>
      <c r="BX14" s="146">
        <f t="shared" si="13"/>
        <v>0</v>
      </c>
      <c r="BY14" s="146">
        <f t="shared" si="14"/>
        <v>0</v>
      </c>
      <c r="BZ14" s="146">
        <f t="shared" si="15"/>
        <v>0</v>
      </c>
      <c r="CA14" s="146">
        <f t="shared" si="16"/>
        <v>0</v>
      </c>
      <c r="CB14" s="146">
        <f t="shared" si="17"/>
        <v>0</v>
      </c>
      <c r="CC14" s="146">
        <f t="shared" si="18"/>
        <v>0</v>
      </c>
      <c r="CD14" s="146">
        <f t="shared" si="19"/>
        <v>0</v>
      </c>
      <c r="CE14" s="146">
        <f t="shared" si="20"/>
        <v>0</v>
      </c>
      <c r="CF14" s="146">
        <f t="shared" si="21"/>
        <v>0</v>
      </c>
      <c r="CG14" s="146">
        <f t="shared" si="22"/>
        <v>0</v>
      </c>
      <c r="CH14" s="146">
        <f t="shared" si="23"/>
        <v>0</v>
      </c>
      <c r="CI14" s="146">
        <f t="shared" si="24"/>
        <v>0</v>
      </c>
      <c r="CJ14" s="146">
        <f t="shared" si="25"/>
        <v>0</v>
      </c>
      <c r="CK14" s="146">
        <f t="shared" si="26"/>
        <v>0</v>
      </c>
      <c r="CL14" s="146">
        <f t="shared" si="27"/>
        <v>0</v>
      </c>
      <c r="CM14" s="146">
        <f t="shared" si="28"/>
        <v>0</v>
      </c>
      <c r="CN14" s="146">
        <f t="shared" si="29"/>
        <v>0</v>
      </c>
      <c r="CO14" s="146">
        <f t="shared" si="30"/>
        <v>0</v>
      </c>
      <c r="CP14" s="146">
        <f t="shared" si="31"/>
        <v>0</v>
      </c>
      <c r="CQ14" s="146">
        <f t="shared" si="32"/>
        <v>0</v>
      </c>
      <c r="CR14" s="146">
        <f t="shared" si="33"/>
        <v>0</v>
      </c>
      <c r="CS14" s="146">
        <f t="shared" si="34"/>
        <v>0</v>
      </c>
      <c r="CT14" s="146">
        <f t="shared" si="35"/>
        <v>0</v>
      </c>
      <c r="CU14" s="146">
        <f t="shared" si="36"/>
        <v>0</v>
      </c>
      <c r="CV14" s="146">
        <f t="shared" si="37"/>
        <v>0</v>
      </c>
      <c r="CW14" s="146">
        <f t="shared" si="38"/>
        <v>0</v>
      </c>
      <c r="CX14" s="146">
        <f t="shared" si="39"/>
        <v>0</v>
      </c>
      <c r="CY14" s="146">
        <f t="shared" si="40"/>
        <v>0</v>
      </c>
      <c r="CZ14" s="146">
        <f t="shared" si="41"/>
        <v>0</v>
      </c>
      <c r="DA14" s="146">
        <f t="shared" si="42"/>
        <v>0</v>
      </c>
      <c r="DB14" s="146">
        <f t="shared" si="43"/>
        <v>0</v>
      </c>
      <c r="DC14" s="146">
        <f t="shared" si="44"/>
        <v>0</v>
      </c>
      <c r="DD14" s="146">
        <f t="shared" si="45"/>
        <v>0</v>
      </c>
      <c r="DE14" s="146">
        <f t="shared" si="46"/>
        <v>0</v>
      </c>
      <c r="DF14" s="146">
        <f t="shared" si="47"/>
        <v>0</v>
      </c>
      <c r="DG14" s="146">
        <f t="shared" si="48"/>
        <v>0</v>
      </c>
      <c r="DH14" s="146">
        <f t="shared" si="49"/>
        <v>0</v>
      </c>
      <c r="DI14" s="146">
        <f t="shared" si="50"/>
        <v>0</v>
      </c>
      <c r="DJ14" s="146">
        <f t="shared" si="51"/>
        <v>0</v>
      </c>
      <c r="DK14" s="146">
        <f t="shared" si="52"/>
        <v>0</v>
      </c>
      <c r="DL14" s="146">
        <f t="shared" si="53"/>
        <v>0</v>
      </c>
      <c r="DM14" s="146">
        <f t="shared" si="54"/>
        <v>0</v>
      </c>
      <c r="DN14" s="54"/>
      <c r="DO14" s="55"/>
      <c r="DP14" s="55"/>
      <c r="DQ14" s="56"/>
      <c r="DS14" s="168" t="e">
        <f>IF(AND(DR14=#REF!,BL14=#REF!),'Tiến độ'!D14,"")</f>
        <v>#REF!</v>
      </c>
      <c r="DT14" s="169" t="str">
        <f t="shared" ca="1" si="63"/>
        <v/>
      </c>
      <c r="DU14" s="1">
        <f ca="1">IF(ISERROR(DT14)=TRUE,0,IF(DT14="",0,1+MAX($DU$7:DU13)))</f>
        <v>0</v>
      </c>
      <c r="DV14" s="169">
        <v>8</v>
      </c>
      <c r="DW14" s="169">
        <f t="shared" ca="1" si="64"/>
        <v>299</v>
      </c>
      <c r="DX14" s="169" t="str">
        <f t="shared" ca="1" si="55"/>
        <v>DC2CT65</v>
      </c>
      <c r="DY14" s="169" t="str">
        <f ca="1"/>
        <v>DC3CD60</v>
      </c>
      <c r="DZ14" s="169" t="str">
        <f t="shared" ca="1" si="56"/>
        <v>Tin học ứng dụng (DC3CD60)</v>
      </c>
      <c r="EA14" s="169">
        <f t="shared" ca="1" si="57"/>
        <v>2</v>
      </c>
      <c r="EC14" s="169" t="str">
        <f ca="1"/>
        <v/>
      </c>
      <c r="ED14" s="1" t="e">
        <f ca="1"/>
        <v>#NUM!</v>
      </c>
    </row>
    <row r="15" spans="1:134" ht="11.25" customHeight="1">
      <c r="A15" s="308">
        <f>IF(B15="","",MAX($A$7:A14)+1)</f>
        <v>3</v>
      </c>
      <c r="B15" s="311" t="s">
        <v>1121</v>
      </c>
      <c r="C15" s="67" t="s">
        <v>125</v>
      </c>
      <c r="D15" s="68" t="s">
        <v>137</v>
      </c>
      <c r="E15" s="69">
        <v>5</v>
      </c>
      <c r="F15" s="70"/>
      <c r="G15" s="71">
        <v>225</v>
      </c>
      <c r="H15" s="72">
        <v>1</v>
      </c>
      <c r="I15" s="73">
        <f>24</f>
        <v>24</v>
      </c>
      <c r="J15" s="24"/>
      <c r="K15" s="74" t="s">
        <v>12</v>
      </c>
      <c r="L15" s="75" t="s">
        <v>12</v>
      </c>
      <c r="M15" s="75" t="s">
        <v>12</v>
      </c>
      <c r="N15" s="76" t="s">
        <v>12</v>
      </c>
      <c r="O15" s="74" t="s">
        <v>12</v>
      </c>
      <c r="P15" s="75"/>
      <c r="Q15" s="75"/>
      <c r="R15" s="76"/>
      <c r="S15" s="74"/>
      <c r="T15" s="75"/>
      <c r="U15" s="75"/>
      <c r="V15" s="75"/>
      <c r="W15" s="76" t="s">
        <v>166</v>
      </c>
      <c r="X15" s="74" t="s">
        <v>166</v>
      </c>
      <c r="Y15" s="75" t="s">
        <v>166</v>
      </c>
      <c r="Z15" s="75" t="s">
        <v>166</v>
      </c>
      <c r="AA15" s="76" t="s">
        <v>166</v>
      </c>
      <c r="AB15" s="74" t="s">
        <v>166</v>
      </c>
      <c r="AC15" s="75" t="s">
        <v>166</v>
      </c>
      <c r="AD15" s="75" t="s">
        <v>164</v>
      </c>
      <c r="AE15" s="76" t="s">
        <v>164</v>
      </c>
      <c r="AF15" s="74" t="s">
        <v>164</v>
      </c>
      <c r="AG15" s="75" t="s">
        <v>164</v>
      </c>
      <c r="AH15" s="75" t="s">
        <v>164</v>
      </c>
      <c r="AI15" s="362"/>
      <c r="AJ15" s="363"/>
      <c r="AK15" s="74" t="s">
        <v>164</v>
      </c>
      <c r="AL15" s="75"/>
      <c r="AM15" s="75"/>
      <c r="AN15" s="76"/>
      <c r="AO15" s="74"/>
      <c r="AP15" s="75"/>
      <c r="AQ15" s="75"/>
      <c r="AR15" s="76"/>
      <c r="AS15" s="77"/>
      <c r="AT15" s="75"/>
      <c r="AU15" s="75"/>
      <c r="AV15" s="78"/>
      <c r="AW15" s="74"/>
      <c r="AX15" s="75"/>
      <c r="AY15" s="75"/>
      <c r="AZ15" s="75"/>
      <c r="BA15" s="76"/>
      <c r="BB15" s="77"/>
      <c r="BC15" s="75"/>
      <c r="BD15" s="75"/>
      <c r="BE15" s="321"/>
      <c r="BF15" s="322"/>
      <c r="BG15" s="322"/>
      <c r="BH15" s="322"/>
      <c r="BI15" s="322"/>
      <c r="BJ15" s="323"/>
      <c r="BK15" s="45"/>
      <c r="BL15" s="45" t="s">
        <v>41</v>
      </c>
      <c r="BN15" s="146">
        <f t="shared" si="58"/>
        <v>0</v>
      </c>
      <c r="BO15" s="146">
        <f t="shared" si="4"/>
        <v>0</v>
      </c>
      <c r="BP15" s="146">
        <f t="shared" si="5"/>
        <v>0</v>
      </c>
      <c r="BQ15" s="146">
        <f t="shared" si="6"/>
        <v>0</v>
      </c>
      <c r="BR15" s="146">
        <f t="shared" si="7"/>
        <v>0</v>
      </c>
      <c r="BS15" s="146">
        <f t="shared" si="8"/>
        <v>0</v>
      </c>
      <c r="BT15" s="146">
        <f t="shared" si="9"/>
        <v>0</v>
      </c>
      <c r="BU15" s="146">
        <f t="shared" si="10"/>
        <v>0</v>
      </c>
      <c r="BV15" s="146">
        <f t="shared" si="11"/>
        <v>0</v>
      </c>
      <c r="BW15" s="146">
        <f t="shared" si="12"/>
        <v>0</v>
      </c>
      <c r="BX15" s="146">
        <f t="shared" si="13"/>
        <v>0</v>
      </c>
      <c r="BY15" s="146">
        <f t="shared" si="14"/>
        <v>0</v>
      </c>
      <c r="BZ15" s="146">
        <f t="shared" si="15"/>
        <v>0</v>
      </c>
      <c r="CA15" s="146">
        <f t="shared" si="16"/>
        <v>0</v>
      </c>
      <c r="CB15" s="146">
        <f t="shared" si="17"/>
        <v>0</v>
      </c>
      <c r="CC15" s="146">
        <f t="shared" si="18"/>
        <v>0</v>
      </c>
      <c r="CD15" s="146">
        <f t="shared" si="19"/>
        <v>0</v>
      </c>
      <c r="CE15" s="146">
        <f t="shared" si="20"/>
        <v>0</v>
      </c>
      <c r="CF15" s="146">
        <f t="shared" si="21"/>
        <v>0</v>
      </c>
      <c r="CG15" s="146">
        <f t="shared" si="22"/>
        <v>0</v>
      </c>
      <c r="CH15" s="146">
        <f t="shared" si="23"/>
        <v>0</v>
      </c>
      <c r="CI15" s="146">
        <f t="shared" si="24"/>
        <v>0</v>
      </c>
      <c r="CJ15" s="146">
        <f t="shared" si="25"/>
        <v>0</v>
      </c>
      <c r="CK15" s="146">
        <f t="shared" si="26"/>
        <v>0</v>
      </c>
      <c r="CL15" s="146">
        <f t="shared" si="27"/>
        <v>0</v>
      </c>
      <c r="CM15" s="146">
        <f t="shared" si="28"/>
        <v>0</v>
      </c>
      <c r="CN15" s="146">
        <f t="shared" si="29"/>
        <v>0</v>
      </c>
      <c r="CO15" s="146">
        <f t="shared" si="30"/>
        <v>0</v>
      </c>
      <c r="CP15" s="146">
        <f t="shared" si="31"/>
        <v>0</v>
      </c>
      <c r="CQ15" s="146">
        <f t="shared" si="32"/>
        <v>0</v>
      </c>
      <c r="CR15" s="146">
        <f t="shared" si="33"/>
        <v>0</v>
      </c>
      <c r="CS15" s="146">
        <f t="shared" si="34"/>
        <v>0</v>
      </c>
      <c r="CT15" s="146">
        <f t="shared" si="35"/>
        <v>0</v>
      </c>
      <c r="CU15" s="146">
        <f t="shared" si="36"/>
        <v>0</v>
      </c>
      <c r="CV15" s="146">
        <f t="shared" si="37"/>
        <v>0</v>
      </c>
      <c r="CW15" s="146">
        <f t="shared" si="38"/>
        <v>0</v>
      </c>
      <c r="CX15" s="146">
        <f t="shared" si="39"/>
        <v>0</v>
      </c>
      <c r="CY15" s="146">
        <f t="shared" si="40"/>
        <v>0</v>
      </c>
      <c r="CZ15" s="146">
        <f t="shared" si="41"/>
        <v>0</v>
      </c>
      <c r="DA15" s="146">
        <f t="shared" si="42"/>
        <v>0</v>
      </c>
      <c r="DB15" s="146">
        <f t="shared" si="43"/>
        <v>0</v>
      </c>
      <c r="DC15" s="146">
        <f t="shared" si="44"/>
        <v>0</v>
      </c>
      <c r="DD15" s="146">
        <f t="shared" si="45"/>
        <v>0</v>
      </c>
      <c r="DE15" s="146">
        <f t="shared" si="46"/>
        <v>0</v>
      </c>
      <c r="DF15" s="146">
        <f t="shared" si="47"/>
        <v>0</v>
      </c>
      <c r="DG15" s="146">
        <f t="shared" si="48"/>
        <v>0</v>
      </c>
      <c r="DH15" s="146">
        <f t="shared" si="49"/>
        <v>0</v>
      </c>
      <c r="DI15" s="146">
        <f t="shared" si="50"/>
        <v>0</v>
      </c>
      <c r="DJ15" s="146">
        <f t="shared" si="51"/>
        <v>0</v>
      </c>
      <c r="DK15" s="146">
        <f t="shared" si="52"/>
        <v>0</v>
      </c>
      <c r="DL15" s="146">
        <f t="shared" si="53"/>
        <v>0</v>
      </c>
      <c r="DM15" s="146">
        <f t="shared" si="54"/>
        <v>0</v>
      </c>
      <c r="DN15" s="63">
        <f>60*H15</f>
        <v>60</v>
      </c>
      <c r="DO15" s="50">
        <f t="shared" ref="DO15:DO18" si="72">IF(COUNTA(K15:AC15)&gt;0,DN15,"")</f>
        <v>60</v>
      </c>
      <c r="DP15" s="50" t="str">
        <f t="shared" si="60"/>
        <v/>
      </c>
      <c r="DQ15" s="51" t="str">
        <f t="shared" si="61"/>
        <v/>
      </c>
      <c r="DR15" s="1">
        <f t="shared" ref="DR15:DR18" si="73">IF(DQ15="",1,2)</f>
        <v>1</v>
      </c>
      <c r="DS15" s="168" t="e">
        <f>IF(AND(DR15=#REF!,BL15=#REF!),'Tiến độ'!D15,"")</f>
        <v>#REF!</v>
      </c>
      <c r="DT15" s="169" t="str">
        <f t="shared" ca="1" si="63"/>
        <v/>
      </c>
      <c r="DU15" s="1">
        <f ca="1">IF(ISERROR(DT15)=TRUE,0,IF(DT15="",0,1+MAX($DU$7:DU14)))</f>
        <v>0</v>
      </c>
      <c r="DV15" s="169">
        <v>9</v>
      </c>
      <c r="DW15" s="169">
        <f t="shared" ca="1" si="64"/>
        <v>300</v>
      </c>
      <c r="DX15" s="169" t="str">
        <f t="shared" ca="1" si="55"/>
        <v/>
      </c>
      <c r="DY15" s="169" t="str">
        <f ca="1"/>
        <v>DC1LL04</v>
      </c>
      <c r="DZ15" s="169" t="str">
        <f t="shared" ca="1" si="56"/>
        <v>Đường lối cách mạng của Đảng cộng sản Việt Nam (DC1LL04)</v>
      </c>
      <c r="EA15" s="169">
        <f t="shared" ca="1" si="57"/>
        <v>3</v>
      </c>
      <c r="EC15" s="169" t="str">
        <f ca="1"/>
        <v/>
      </c>
      <c r="ED15" s="1" t="e">
        <f ca="1"/>
        <v>#NUM!</v>
      </c>
    </row>
    <row r="16" spans="1:134" ht="11.25" customHeight="1">
      <c r="A16" s="314" t="str">
        <f>IF(B16="","",MAX($A$7:A15)+1)</f>
        <v/>
      </c>
      <c r="B16" s="315"/>
      <c r="C16" s="79" t="s">
        <v>124</v>
      </c>
      <c r="D16" s="80" t="s">
        <v>138</v>
      </c>
      <c r="E16" s="81">
        <v>3</v>
      </c>
      <c r="F16" s="82"/>
      <c r="G16" s="83">
        <v>135</v>
      </c>
      <c r="H16" s="84">
        <f>H15</f>
        <v>1</v>
      </c>
      <c r="I16" s="85">
        <f>I15</f>
        <v>24</v>
      </c>
      <c r="J16" s="27"/>
      <c r="K16" s="86"/>
      <c r="L16" s="87"/>
      <c r="M16" s="87"/>
      <c r="N16" s="88"/>
      <c r="O16" s="86"/>
      <c r="P16" s="87" t="s">
        <v>96</v>
      </c>
      <c r="Q16" s="87" t="s">
        <v>96</v>
      </c>
      <c r="R16" s="88" t="s">
        <v>96</v>
      </c>
      <c r="S16" s="86"/>
      <c r="T16" s="87"/>
      <c r="U16" s="87"/>
      <c r="V16" s="87"/>
      <c r="W16" s="88" t="s">
        <v>166</v>
      </c>
      <c r="X16" s="86" t="s">
        <v>166</v>
      </c>
      <c r="Y16" s="87" t="s">
        <v>166</v>
      </c>
      <c r="Z16" s="87" t="s">
        <v>166</v>
      </c>
      <c r="AA16" s="88" t="s">
        <v>166</v>
      </c>
      <c r="AB16" s="86" t="s">
        <v>166</v>
      </c>
      <c r="AC16" s="87" t="s">
        <v>166</v>
      </c>
      <c r="AD16" s="87" t="s">
        <v>164</v>
      </c>
      <c r="AE16" s="88" t="s">
        <v>164</v>
      </c>
      <c r="AF16" s="86" t="s">
        <v>164</v>
      </c>
      <c r="AG16" s="87" t="s">
        <v>164</v>
      </c>
      <c r="AH16" s="87" t="s">
        <v>164</v>
      </c>
      <c r="AI16" s="362"/>
      <c r="AJ16" s="363"/>
      <c r="AK16" s="86" t="s">
        <v>164</v>
      </c>
      <c r="AL16" s="87"/>
      <c r="AM16" s="87"/>
      <c r="AN16" s="88"/>
      <c r="AO16" s="86"/>
      <c r="AP16" s="87"/>
      <c r="AQ16" s="87"/>
      <c r="AR16" s="88"/>
      <c r="AS16" s="89"/>
      <c r="AT16" s="87"/>
      <c r="AU16" s="87"/>
      <c r="AV16" s="90"/>
      <c r="AW16" s="86"/>
      <c r="AX16" s="87"/>
      <c r="AY16" s="87"/>
      <c r="AZ16" s="87"/>
      <c r="BA16" s="88"/>
      <c r="BB16" s="89"/>
      <c r="BC16" s="87"/>
      <c r="BD16" s="87"/>
      <c r="BE16" s="321"/>
      <c r="BF16" s="322"/>
      <c r="BG16" s="322"/>
      <c r="BH16" s="322"/>
      <c r="BI16" s="322"/>
      <c r="BJ16" s="323"/>
      <c r="BK16" s="46"/>
      <c r="BL16" s="46" t="s">
        <v>33</v>
      </c>
      <c r="BN16" s="146">
        <f t="shared" si="58"/>
        <v>0</v>
      </c>
      <c r="BO16" s="146">
        <f t="shared" si="4"/>
        <v>0</v>
      </c>
      <c r="BP16" s="146">
        <f t="shared" si="5"/>
        <v>0</v>
      </c>
      <c r="BQ16" s="146">
        <f t="shared" si="6"/>
        <v>0</v>
      </c>
      <c r="BR16" s="146">
        <f t="shared" si="7"/>
        <v>0</v>
      </c>
      <c r="BS16" s="146">
        <f t="shared" si="8"/>
        <v>0</v>
      </c>
      <c r="BT16" s="146">
        <f t="shared" si="9"/>
        <v>0</v>
      </c>
      <c r="BU16" s="146">
        <f t="shared" si="10"/>
        <v>0</v>
      </c>
      <c r="BV16" s="146">
        <f t="shared" si="11"/>
        <v>0</v>
      </c>
      <c r="BW16" s="146">
        <f t="shared" si="12"/>
        <v>0</v>
      </c>
      <c r="BX16" s="146">
        <f t="shared" si="13"/>
        <v>0</v>
      </c>
      <c r="BY16" s="146">
        <f t="shared" si="14"/>
        <v>0</v>
      </c>
      <c r="BZ16" s="146">
        <f t="shared" si="15"/>
        <v>0</v>
      </c>
      <c r="CA16" s="146">
        <f t="shared" si="16"/>
        <v>0</v>
      </c>
      <c r="CB16" s="146">
        <f t="shared" si="17"/>
        <v>0</v>
      </c>
      <c r="CC16" s="146">
        <f t="shared" si="18"/>
        <v>0</v>
      </c>
      <c r="CD16" s="146">
        <f t="shared" si="19"/>
        <v>0</v>
      </c>
      <c r="CE16" s="146">
        <f t="shared" si="20"/>
        <v>0</v>
      </c>
      <c r="CF16" s="146">
        <f t="shared" si="21"/>
        <v>0</v>
      </c>
      <c r="CG16" s="146">
        <f t="shared" si="22"/>
        <v>0</v>
      </c>
      <c r="CH16" s="146">
        <f t="shared" si="23"/>
        <v>0</v>
      </c>
      <c r="CI16" s="146">
        <f t="shared" si="24"/>
        <v>0</v>
      </c>
      <c r="CJ16" s="146">
        <f t="shared" si="25"/>
        <v>0</v>
      </c>
      <c r="CK16" s="146">
        <f t="shared" si="26"/>
        <v>0</v>
      </c>
      <c r="CL16" s="146">
        <f t="shared" si="27"/>
        <v>0</v>
      </c>
      <c r="CM16" s="146">
        <f t="shared" si="28"/>
        <v>0</v>
      </c>
      <c r="CN16" s="146">
        <f t="shared" si="29"/>
        <v>0</v>
      </c>
      <c r="CO16" s="146">
        <f t="shared" si="30"/>
        <v>0</v>
      </c>
      <c r="CP16" s="146">
        <f t="shared" si="31"/>
        <v>0</v>
      </c>
      <c r="CQ16" s="146">
        <f t="shared" si="32"/>
        <v>0</v>
      </c>
      <c r="CR16" s="146">
        <f t="shared" si="33"/>
        <v>0</v>
      </c>
      <c r="CS16" s="146">
        <f t="shared" si="34"/>
        <v>0</v>
      </c>
      <c r="CT16" s="146">
        <f t="shared" si="35"/>
        <v>0</v>
      </c>
      <c r="CU16" s="146">
        <f t="shared" si="36"/>
        <v>0</v>
      </c>
      <c r="CV16" s="146">
        <f t="shared" si="37"/>
        <v>0</v>
      </c>
      <c r="CW16" s="146">
        <f t="shared" si="38"/>
        <v>0</v>
      </c>
      <c r="CX16" s="146">
        <f t="shared" si="39"/>
        <v>0</v>
      </c>
      <c r="CY16" s="146">
        <f t="shared" si="40"/>
        <v>0</v>
      </c>
      <c r="CZ16" s="146">
        <f t="shared" si="41"/>
        <v>0</v>
      </c>
      <c r="DA16" s="146">
        <f t="shared" si="42"/>
        <v>0</v>
      </c>
      <c r="DB16" s="146">
        <f t="shared" si="43"/>
        <v>0</v>
      </c>
      <c r="DC16" s="146">
        <f t="shared" si="44"/>
        <v>0</v>
      </c>
      <c r="DD16" s="146">
        <f t="shared" si="45"/>
        <v>0</v>
      </c>
      <c r="DE16" s="146">
        <f t="shared" si="46"/>
        <v>0</v>
      </c>
      <c r="DF16" s="146">
        <f t="shared" si="47"/>
        <v>0</v>
      </c>
      <c r="DG16" s="146">
        <f t="shared" si="48"/>
        <v>0</v>
      </c>
      <c r="DH16" s="146">
        <f t="shared" si="49"/>
        <v>0</v>
      </c>
      <c r="DI16" s="146">
        <f t="shared" si="50"/>
        <v>0</v>
      </c>
      <c r="DJ16" s="146">
        <f t="shared" si="51"/>
        <v>0</v>
      </c>
      <c r="DK16" s="146">
        <f t="shared" si="52"/>
        <v>0</v>
      </c>
      <c r="DL16" s="146">
        <f t="shared" si="53"/>
        <v>0</v>
      </c>
      <c r="DM16" s="146">
        <f t="shared" si="54"/>
        <v>0</v>
      </c>
      <c r="DN16" s="64">
        <f>I16*1</f>
        <v>24</v>
      </c>
      <c r="DO16" s="52">
        <f t="shared" si="72"/>
        <v>24</v>
      </c>
      <c r="DP16" s="52" t="str">
        <f t="shared" si="60"/>
        <v/>
      </c>
      <c r="DQ16" s="53" t="str">
        <f t="shared" si="61"/>
        <v/>
      </c>
      <c r="DR16" s="1">
        <f t="shared" si="73"/>
        <v>1</v>
      </c>
      <c r="DS16" s="168" t="e">
        <f>IF(AND(DR16=#REF!,BL16=#REF!),'Tiến độ'!D16,"")</f>
        <v>#REF!</v>
      </c>
      <c r="DT16" s="169" t="str">
        <f t="shared" ca="1" si="63"/>
        <v/>
      </c>
      <c r="DU16" s="1">
        <f ca="1">IF(ISERROR(DT16)=TRUE,0,IF(DT16="",0,1+MAX($DU$7:DU15)))</f>
        <v>0</v>
      </c>
      <c r="DV16" s="169">
        <v>10</v>
      </c>
      <c r="DW16" s="169">
        <f t="shared" ca="1" si="64"/>
        <v>301</v>
      </c>
      <c r="DX16" s="169" t="str">
        <f t="shared" ca="1" si="55"/>
        <v>DC3DB41</v>
      </c>
      <c r="DY16" s="169" t="str">
        <f ca="1"/>
        <v/>
      </c>
      <c r="DZ16" s="169" t="str">
        <f t="shared" ca="1" si="56"/>
        <v/>
      </c>
      <c r="EA16" s="169" t="str">
        <f t="shared" ca="1" si="57"/>
        <v/>
      </c>
      <c r="EC16" s="169" t="str">
        <f ca="1"/>
        <v/>
      </c>
      <c r="ED16" s="1" t="e">
        <f ca="1"/>
        <v>#NUM!</v>
      </c>
    </row>
    <row r="17" spans="1:134" ht="11.25" customHeight="1">
      <c r="A17" s="314" t="str">
        <f>IF(B17="","",MAX($A$7:A16)+1)</f>
        <v/>
      </c>
      <c r="B17" s="315"/>
      <c r="C17" s="79" t="s">
        <v>66</v>
      </c>
      <c r="D17" s="80" t="s">
        <v>139</v>
      </c>
      <c r="E17" s="81">
        <v>4</v>
      </c>
      <c r="F17" s="82"/>
      <c r="G17" s="83">
        <v>180</v>
      </c>
      <c r="H17" s="84">
        <f t="shared" ref="H17:I18" si="74">H16</f>
        <v>1</v>
      </c>
      <c r="I17" s="85">
        <f t="shared" si="74"/>
        <v>24</v>
      </c>
      <c r="J17" s="27"/>
      <c r="K17" s="86"/>
      <c r="L17" s="87"/>
      <c r="M17" s="87"/>
      <c r="N17" s="88"/>
      <c r="O17" s="86"/>
      <c r="P17" s="87"/>
      <c r="Q17" s="87"/>
      <c r="R17" s="88"/>
      <c r="S17" s="86" t="s">
        <v>25</v>
      </c>
      <c r="T17" s="87" t="s">
        <v>25</v>
      </c>
      <c r="U17" s="87" t="s">
        <v>25</v>
      </c>
      <c r="V17" s="87" t="s">
        <v>25</v>
      </c>
      <c r="W17" s="88" t="s">
        <v>166</v>
      </c>
      <c r="X17" s="86" t="s">
        <v>166</v>
      </c>
      <c r="Y17" s="87" t="s">
        <v>166</v>
      </c>
      <c r="Z17" s="87" t="s">
        <v>166</v>
      </c>
      <c r="AA17" s="88" t="s">
        <v>166</v>
      </c>
      <c r="AB17" s="86" t="s">
        <v>166</v>
      </c>
      <c r="AC17" s="87" t="s">
        <v>166</v>
      </c>
      <c r="AD17" s="87" t="s">
        <v>164</v>
      </c>
      <c r="AE17" s="88" t="s">
        <v>164</v>
      </c>
      <c r="AF17" s="86" t="s">
        <v>164</v>
      </c>
      <c r="AG17" s="87" t="s">
        <v>164</v>
      </c>
      <c r="AH17" s="87" t="s">
        <v>164</v>
      </c>
      <c r="AI17" s="362"/>
      <c r="AJ17" s="363"/>
      <c r="AK17" s="86" t="s">
        <v>164</v>
      </c>
      <c r="AL17" s="87"/>
      <c r="AM17" s="87"/>
      <c r="AN17" s="88"/>
      <c r="AO17" s="86"/>
      <c r="AP17" s="87"/>
      <c r="AQ17" s="87"/>
      <c r="AR17" s="88"/>
      <c r="AS17" s="89"/>
      <c r="AT17" s="87"/>
      <c r="AU17" s="87"/>
      <c r="AV17" s="90"/>
      <c r="AW17" s="86"/>
      <c r="AX17" s="87"/>
      <c r="AY17" s="87"/>
      <c r="AZ17" s="87"/>
      <c r="BA17" s="88"/>
      <c r="BB17" s="89"/>
      <c r="BC17" s="87"/>
      <c r="BD17" s="87"/>
      <c r="BE17" s="321"/>
      <c r="BF17" s="322"/>
      <c r="BG17" s="322"/>
      <c r="BH17" s="322"/>
      <c r="BI17" s="322"/>
      <c r="BJ17" s="323"/>
      <c r="BK17" s="46"/>
      <c r="BL17" s="46" t="s">
        <v>33</v>
      </c>
      <c r="BN17" s="146">
        <f t="shared" si="58"/>
        <v>0</v>
      </c>
      <c r="BO17" s="146">
        <f t="shared" si="4"/>
        <v>0</v>
      </c>
      <c r="BP17" s="146">
        <f t="shared" si="5"/>
        <v>0</v>
      </c>
      <c r="BQ17" s="146">
        <f t="shared" si="6"/>
        <v>0</v>
      </c>
      <c r="BR17" s="146">
        <f t="shared" si="7"/>
        <v>0</v>
      </c>
      <c r="BS17" s="146">
        <f t="shared" si="8"/>
        <v>0</v>
      </c>
      <c r="BT17" s="146">
        <f t="shared" si="9"/>
        <v>0</v>
      </c>
      <c r="BU17" s="146">
        <f t="shared" si="10"/>
        <v>0</v>
      </c>
      <c r="BV17" s="146">
        <f t="shared" si="11"/>
        <v>0</v>
      </c>
      <c r="BW17" s="146">
        <f t="shared" si="12"/>
        <v>0</v>
      </c>
      <c r="BX17" s="146">
        <f t="shared" si="13"/>
        <v>0</v>
      </c>
      <c r="BY17" s="146">
        <f t="shared" si="14"/>
        <v>0</v>
      </c>
      <c r="BZ17" s="146">
        <f t="shared" si="15"/>
        <v>0</v>
      </c>
      <c r="CA17" s="146">
        <f t="shared" si="16"/>
        <v>0</v>
      </c>
      <c r="CB17" s="146">
        <f t="shared" si="17"/>
        <v>0</v>
      </c>
      <c r="CC17" s="146">
        <f t="shared" si="18"/>
        <v>0</v>
      </c>
      <c r="CD17" s="146">
        <f t="shared" si="19"/>
        <v>0</v>
      </c>
      <c r="CE17" s="146">
        <f t="shared" si="20"/>
        <v>0</v>
      </c>
      <c r="CF17" s="146">
        <f t="shared" si="21"/>
        <v>0</v>
      </c>
      <c r="CG17" s="146">
        <f t="shared" si="22"/>
        <v>0</v>
      </c>
      <c r="CH17" s="146">
        <f t="shared" si="23"/>
        <v>0</v>
      </c>
      <c r="CI17" s="146">
        <f t="shared" si="24"/>
        <v>0</v>
      </c>
      <c r="CJ17" s="146">
        <f t="shared" si="25"/>
        <v>0</v>
      </c>
      <c r="CK17" s="146">
        <f t="shared" si="26"/>
        <v>0</v>
      </c>
      <c r="CL17" s="146">
        <f t="shared" si="27"/>
        <v>0</v>
      </c>
      <c r="CM17" s="146">
        <f t="shared" si="28"/>
        <v>0</v>
      </c>
      <c r="CN17" s="146">
        <f t="shared" si="29"/>
        <v>0</v>
      </c>
      <c r="CO17" s="146">
        <f t="shared" si="30"/>
        <v>0</v>
      </c>
      <c r="CP17" s="146">
        <f t="shared" si="31"/>
        <v>0</v>
      </c>
      <c r="CQ17" s="146">
        <f t="shared" si="32"/>
        <v>0</v>
      </c>
      <c r="CR17" s="146">
        <f t="shared" si="33"/>
        <v>0</v>
      </c>
      <c r="CS17" s="146">
        <f t="shared" si="34"/>
        <v>0</v>
      </c>
      <c r="CT17" s="146">
        <f t="shared" si="35"/>
        <v>0</v>
      </c>
      <c r="CU17" s="146">
        <f t="shared" si="36"/>
        <v>0</v>
      </c>
      <c r="CV17" s="146">
        <f t="shared" si="37"/>
        <v>0</v>
      </c>
      <c r="CW17" s="146">
        <f t="shared" si="38"/>
        <v>0</v>
      </c>
      <c r="CX17" s="146">
        <f t="shared" si="39"/>
        <v>0</v>
      </c>
      <c r="CY17" s="146">
        <f t="shared" si="40"/>
        <v>0</v>
      </c>
      <c r="CZ17" s="146">
        <f t="shared" si="41"/>
        <v>0</v>
      </c>
      <c r="DA17" s="146">
        <f t="shared" si="42"/>
        <v>0</v>
      </c>
      <c r="DB17" s="146">
        <f t="shared" si="43"/>
        <v>0</v>
      </c>
      <c r="DC17" s="146">
        <f t="shared" si="44"/>
        <v>0</v>
      </c>
      <c r="DD17" s="146">
        <f t="shared" si="45"/>
        <v>0</v>
      </c>
      <c r="DE17" s="146">
        <f t="shared" si="46"/>
        <v>0</v>
      </c>
      <c r="DF17" s="146">
        <f t="shared" si="47"/>
        <v>0</v>
      </c>
      <c r="DG17" s="146">
        <f t="shared" si="48"/>
        <v>0</v>
      </c>
      <c r="DH17" s="146">
        <f t="shared" si="49"/>
        <v>0</v>
      </c>
      <c r="DI17" s="146">
        <f t="shared" si="50"/>
        <v>0</v>
      </c>
      <c r="DJ17" s="146">
        <f t="shared" si="51"/>
        <v>0</v>
      </c>
      <c r="DK17" s="146">
        <f t="shared" si="52"/>
        <v>0</v>
      </c>
      <c r="DL17" s="146">
        <f t="shared" si="53"/>
        <v>0</v>
      </c>
      <c r="DM17" s="146">
        <f t="shared" si="54"/>
        <v>0</v>
      </c>
      <c r="DN17" s="64">
        <f>I17*2</f>
        <v>48</v>
      </c>
      <c r="DO17" s="52">
        <f t="shared" si="72"/>
        <v>48</v>
      </c>
      <c r="DP17" s="52" t="str">
        <f t="shared" si="60"/>
        <v/>
      </c>
      <c r="DQ17" s="53" t="str">
        <f t="shared" si="61"/>
        <v/>
      </c>
      <c r="DR17" s="1">
        <f t="shared" si="73"/>
        <v>1</v>
      </c>
      <c r="DS17" s="168" t="e">
        <f>IF(AND(DR17=#REF!,BL17=#REF!),'Tiến độ'!D17,"")</f>
        <v>#REF!</v>
      </c>
      <c r="DT17" s="169" t="str">
        <f t="shared" ca="1" si="63"/>
        <v/>
      </c>
      <c r="DU17" s="1">
        <f ca="1">IF(ISERROR(DT17)=TRUE,0,IF(DT17="",0,1+MAX($DU$7:DU16)))</f>
        <v>0</v>
      </c>
      <c r="DV17" s="169">
        <v>11</v>
      </c>
      <c r="DW17" s="169">
        <f t="shared" ca="1" si="64"/>
        <v>302</v>
      </c>
      <c r="DX17" s="169" t="str">
        <f t="shared" ca="1" si="55"/>
        <v>DC3DB44</v>
      </c>
      <c r="DY17" s="169" t="str">
        <f ca="1"/>
        <v/>
      </c>
      <c r="DZ17" s="169" t="str">
        <f t="shared" ca="1" si="56"/>
        <v/>
      </c>
      <c r="EA17" s="169" t="str">
        <f t="shared" ca="1" si="57"/>
        <v/>
      </c>
      <c r="EC17" s="169" t="str">
        <f ca="1"/>
        <v/>
      </c>
      <c r="ED17" s="1" t="e">
        <f ca="1"/>
        <v>#NUM!</v>
      </c>
    </row>
    <row r="18" spans="1:134" ht="11.25" customHeight="1">
      <c r="A18" s="314" t="str">
        <f>IF(B18="","",MAX($A$7:A17)+1)</f>
        <v/>
      </c>
      <c r="B18" s="315"/>
      <c r="C18" s="79" t="s">
        <v>63</v>
      </c>
      <c r="D18" s="80" t="s">
        <v>140</v>
      </c>
      <c r="E18" s="81">
        <v>8</v>
      </c>
      <c r="F18" s="82"/>
      <c r="G18" s="83">
        <v>480</v>
      </c>
      <c r="H18" s="84">
        <f t="shared" si="74"/>
        <v>1</v>
      </c>
      <c r="I18" s="85">
        <f t="shared" si="74"/>
        <v>24</v>
      </c>
      <c r="J18" s="27"/>
      <c r="K18" s="86"/>
      <c r="L18" s="87"/>
      <c r="M18" s="87"/>
      <c r="N18" s="88"/>
      <c r="O18" s="86"/>
      <c r="P18" s="87"/>
      <c r="Q18" s="87"/>
      <c r="R18" s="88"/>
      <c r="S18" s="86"/>
      <c r="T18" s="87"/>
      <c r="U18" s="87"/>
      <c r="V18" s="87"/>
      <c r="W18" s="88"/>
      <c r="X18" s="86"/>
      <c r="Y18" s="87"/>
      <c r="Z18" s="87"/>
      <c r="AA18" s="88"/>
      <c r="AB18" s="86"/>
      <c r="AC18" s="87"/>
      <c r="AD18" s="87"/>
      <c r="AE18" s="88"/>
      <c r="AF18" s="86"/>
      <c r="AG18" s="87"/>
      <c r="AH18" s="87"/>
      <c r="AI18" s="362"/>
      <c r="AJ18" s="363"/>
      <c r="AK18" s="86"/>
      <c r="AL18" s="87" t="s">
        <v>166</v>
      </c>
      <c r="AM18" s="87" t="s">
        <v>166</v>
      </c>
      <c r="AN18" s="88" t="s">
        <v>166</v>
      </c>
      <c r="AO18" s="86" t="s">
        <v>166</v>
      </c>
      <c r="AP18" s="87" t="s">
        <v>166</v>
      </c>
      <c r="AQ18" s="87" t="s">
        <v>67</v>
      </c>
      <c r="AR18" s="88" t="s">
        <v>67</v>
      </c>
      <c r="AS18" s="89" t="s">
        <v>67</v>
      </c>
      <c r="AT18" s="87" t="s">
        <v>67</v>
      </c>
      <c r="AU18" s="87" t="s">
        <v>67</v>
      </c>
      <c r="AV18" s="90" t="s">
        <v>67</v>
      </c>
      <c r="AW18" s="86" t="s">
        <v>67</v>
      </c>
      <c r="AX18" s="87" t="s">
        <v>67</v>
      </c>
      <c r="AY18" s="87" t="s">
        <v>67</v>
      </c>
      <c r="AZ18" s="87" t="s">
        <v>67</v>
      </c>
      <c r="BA18" s="88" t="s">
        <v>67</v>
      </c>
      <c r="BB18" s="89" t="s">
        <v>67</v>
      </c>
      <c r="BC18" s="87" t="s">
        <v>65</v>
      </c>
      <c r="BD18" s="87" t="s">
        <v>65</v>
      </c>
      <c r="BE18" s="321"/>
      <c r="BF18" s="322"/>
      <c r="BG18" s="322"/>
      <c r="BH18" s="322"/>
      <c r="BI18" s="322"/>
      <c r="BJ18" s="323"/>
      <c r="BK18" s="46"/>
      <c r="BL18" s="46" t="s">
        <v>33</v>
      </c>
      <c r="BN18" s="146">
        <f t="shared" si="58"/>
        <v>0</v>
      </c>
      <c r="BO18" s="146">
        <f t="shared" si="4"/>
        <v>0</v>
      </c>
      <c r="BP18" s="146">
        <f t="shared" si="5"/>
        <v>0</v>
      </c>
      <c r="BQ18" s="146">
        <f t="shared" si="6"/>
        <v>0</v>
      </c>
      <c r="BR18" s="146">
        <f t="shared" si="7"/>
        <v>0</v>
      </c>
      <c r="BS18" s="146">
        <f t="shared" si="8"/>
        <v>0</v>
      </c>
      <c r="BT18" s="146">
        <f t="shared" si="9"/>
        <v>0</v>
      </c>
      <c r="BU18" s="146">
        <f t="shared" si="10"/>
        <v>0</v>
      </c>
      <c r="BV18" s="146">
        <f t="shared" si="11"/>
        <v>0</v>
      </c>
      <c r="BW18" s="146">
        <f t="shared" si="12"/>
        <v>0</v>
      </c>
      <c r="BX18" s="146">
        <f t="shared" si="13"/>
        <v>0</v>
      </c>
      <c r="BY18" s="146">
        <f t="shared" si="14"/>
        <v>0</v>
      </c>
      <c r="BZ18" s="146">
        <f t="shared" si="15"/>
        <v>0</v>
      </c>
      <c r="CA18" s="146">
        <f t="shared" si="16"/>
        <v>0</v>
      </c>
      <c r="CB18" s="146">
        <f t="shared" si="17"/>
        <v>0</v>
      </c>
      <c r="CC18" s="146">
        <f t="shared" si="18"/>
        <v>0</v>
      </c>
      <c r="CD18" s="146">
        <f t="shared" si="19"/>
        <v>0</v>
      </c>
      <c r="CE18" s="146">
        <f t="shared" si="20"/>
        <v>0</v>
      </c>
      <c r="CF18" s="146">
        <f t="shared" si="21"/>
        <v>0</v>
      </c>
      <c r="CG18" s="146">
        <f t="shared" si="22"/>
        <v>0</v>
      </c>
      <c r="CH18" s="146">
        <f t="shared" si="23"/>
        <v>0</v>
      </c>
      <c r="CI18" s="146">
        <f t="shared" si="24"/>
        <v>0</v>
      </c>
      <c r="CJ18" s="146">
        <f t="shared" si="25"/>
        <v>0</v>
      </c>
      <c r="CK18" s="146">
        <f t="shared" si="26"/>
        <v>0</v>
      </c>
      <c r="CL18" s="146">
        <f t="shared" si="27"/>
        <v>0</v>
      </c>
      <c r="CM18" s="146">
        <f t="shared" si="28"/>
        <v>0</v>
      </c>
      <c r="CN18" s="146">
        <f t="shared" si="29"/>
        <v>0</v>
      </c>
      <c r="CO18" s="146">
        <f t="shared" si="30"/>
        <v>0</v>
      </c>
      <c r="CP18" s="146">
        <f t="shared" si="31"/>
        <v>0</v>
      </c>
      <c r="CQ18" s="146">
        <f t="shared" si="32"/>
        <v>0</v>
      </c>
      <c r="CR18" s="146">
        <f t="shared" si="33"/>
        <v>0</v>
      </c>
      <c r="CS18" s="146">
        <f t="shared" si="34"/>
        <v>0</v>
      </c>
      <c r="CT18" s="146">
        <f t="shared" si="35"/>
        <v>0</v>
      </c>
      <c r="CU18" s="146">
        <f t="shared" si="36"/>
        <v>0</v>
      </c>
      <c r="CV18" s="146">
        <f t="shared" si="37"/>
        <v>0</v>
      </c>
      <c r="CW18" s="146">
        <f t="shared" si="38"/>
        <v>0</v>
      </c>
      <c r="CX18" s="146">
        <f t="shared" si="39"/>
        <v>0</v>
      </c>
      <c r="CY18" s="146">
        <f t="shared" si="40"/>
        <v>0</v>
      </c>
      <c r="CZ18" s="146">
        <f t="shared" si="41"/>
        <v>0</v>
      </c>
      <c r="DA18" s="146">
        <f t="shared" si="42"/>
        <v>0</v>
      </c>
      <c r="DB18" s="146">
        <f t="shared" si="43"/>
        <v>0</v>
      </c>
      <c r="DC18" s="146">
        <f t="shared" si="44"/>
        <v>0</v>
      </c>
      <c r="DD18" s="146">
        <f t="shared" si="45"/>
        <v>0</v>
      </c>
      <c r="DE18" s="146">
        <f t="shared" si="46"/>
        <v>0</v>
      </c>
      <c r="DF18" s="146">
        <f t="shared" si="47"/>
        <v>0</v>
      </c>
      <c r="DG18" s="146">
        <f t="shared" si="48"/>
        <v>0</v>
      </c>
      <c r="DH18" s="146">
        <f t="shared" si="49"/>
        <v>0</v>
      </c>
      <c r="DI18" s="146">
        <f t="shared" si="50"/>
        <v>0</v>
      </c>
      <c r="DJ18" s="146">
        <f t="shared" si="51"/>
        <v>0</v>
      </c>
      <c r="DK18" s="146">
        <f t="shared" si="52"/>
        <v>0</v>
      </c>
      <c r="DL18" s="146">
        <f t="shared" si="53"/>
        <v>0</v>
      </c>
      <c r="DM18" s="146">
        <f t="shared" si="54"/>
        <v>0</v>
      </c>
      <c r="DN18" s="64">
        <f>I18*15</f>
        <v>360</v>
      </c>
      <c r="DO18" s="52" t="str">
        <f t="shared" si="72"/>
        <v/>
      </c>
      <c r="DP18" s="52" t="str">
        <f t="shared" si="60"/>
        <v/>
      </c>
      <c r="DQ18" s="53">
        <f t="shared" si="61"/>
        <v>360</v>
      </c>
      <c r="DR18" s="1">
        <f t="shared" si="73"/>
        <v>2</v>
      </c>
      <c r="DS18" s="168" t="e">
        <f>IF(AND(DR18=#REF!,BL18=#REF!),'Tiến độ'!D18,"")</f>
        <v>#REF!</v>
      </c>
      <c r="DT18" s="169" t="str">
        <f t="shared" ca="1" si="63"/>
        <v/>
      </c>
      <c r="DU18" s="1">
        <f ca="1">IF(ISERROR(DT18)=TRUE,0,IF(DT18="",0,1+MAX($DU$7:DU17)))</f>
        <v>0</v>
      </c>
      <c r="DV18" s="169">
        <v>12</v>
      </c>
      <c r="DW18" s="169">
        <f t="shared" ca="1" si="64"/>
        <v>303</v>
      </c>
      <c r="DX18" s="169" t="str">
        <f t="shared" ca="1" si="55"/>
        <v>DC3CA41</v>
      </c>
      <c r="DY18" s="169" t="str">
        <f ca="1"/>
        <v/>
      </c>
      <c r="DZ18" s="169" t="str">
        <f t="shared" ca="1" si="56"/>
        <v/>
      </c>
      <c r="EA18" s="169" t="str">
        <f t="shared" ca="1" si="57"/>
        <v/>
      </c>
      <c r="EC18" s="169" t="str">
        <f ca="1"/>
        <v/>
      </c>
      <c r="ED18" s="1" t="e">
        <f ca="1"/>
        <v>#NUM!</v>
      </c>
    </row>
    <row r="19" spans="1:134" ht="11.25" customHeight="1">
      <c r="A19" s="310" t="str">
        <f>IF(B19="","",MAX($A$7:A18)+1)</f>
        <v/>
      </c>
      <c r="B19" s="313"/>
      <c r="C19" s="91" t="s">
        <v>8</v>
      </c>
      <c r="D19" s="92"/>
      <c r="E19" s="93">
        <f>SUM(E15:E18)</f>
        <v>20</v>
      </c>
      <c r="F19" s="94"/>
      <c r="G19" s="95"/>
      <c r="H19" s="96"/>
      <c r="I19" s="97"/>
      <c r="J19" s="26"/>
      <c r="K19" s="96">
        <f t="shared" ref="K19:AH19" si="75">SUM(K15:K18)</f>
        <v>0</v>
      </c>
      <c r="L19" s="97">
        <f t="shared" si="75"/>
        <v>0</v>
      </c>
      <c r="M19" s="97">
        <f t="shared" si="75"/>
        <v>0</v>
      </c>
      <c r="N19" s="98">
        <f t="shared" si="75"/>
        <v>0</v>
      </c>
      <c r="O19" s="96">
        <f t="shared" si="75"/>
        <v>0</v>
      </c>
      <c r="P19" s="97">
        <f t="shared" si="75"/>
        <v>0</v>
      </c>
      <c r="Q19" s="97">
        <f t="shared" si="75"/>
        <v>0</v>
      </c>
      <c r="R19" s="98">
        <f t="shared" si="75"/>
        <v>0</v>
      </c>
      <c r="S19" s="96">
        <f t="shared" si="75"/>
        <v>0</v>
      </c>
      <c r="T19" s="97">
        <f t="shared" si="75"/>
        <v>0</v>
      </c>
      <c r="U19" s="97">
        <f t="shared" si="75"/>
        <v>0</v>
      </c>
      <c r="V19" s="97">
        <f t="shared" si="75"/>
        <v>0</v>
      </c>
      <c r="W19" s="98">
        <f t="shared" si="75"/>
        <v>0</v>
      </c>
      <c r="X19" s="96">
        <f t="shared" si="75"/>
        <v>0</v>
      </c>
      <c r="Y19" s="97">
        <f t="shared" si="75"/>
        <v>0</v>
      </c>
      <c r="Z19" s="97">
        <f t="shared" si="75"/>
        <v>0</v>
      </c>
      <c r="AA19" s="98">
        <f t="shared" si="75"/>
        <v>0</v>
      </c>
      <c r="AB19" s="96">
        <f t="shared" si="75"/>
        <v>0</v>
      </c>
      <c r="AC19" s="97">
        <f t="shared" si="75"/>
        <v>0</v>
      </c>
      <c r="AD19" s="97">
        <f t="shared" si="75"/>
        <v>0</v>
      </c>
      <c r="AE19" s="98">
        <f t="shared" si="75"/>
        <v>0</v>
      </c>
      <c r="AF19" s="96">
        <f t="shared" si="75"/>
        <v>0</v>
      </c>
      <c r="AG19" s="97">
        <f t="shared" si="75"/>
        <v>0</v>
      </c>
      <c r="AH19" s="97">
        <f t="shared" si="75"/>
        <v>0</v>
      </c>
      <c r="AI19" s="362"/>
      <c r="AJ19" s="363"/>
      <c r="AK19" s="96">
        <f t="shared" ref="AK19:BD19" si="76">SUM(AK15:AK18)</f>
        <v>0</v>
      </c>
      <c r="AL19" s="97">
        <f t="shared" si="76"/>
        <v>0</v>
      </c>
      <c r="AM19" s="97">
        <f t="shared" si="76"/>
        <v>0</v>
      </c>
      <c r="AN19" s="98">
        <f t="shared" si="76"/>
        <v>0</v>
      </c>
      <c r="AO19" s="96">
        <f t="shared" si="76"/>
        <v>0</v>
      </c>
      <c r="AP19" s="97">
        <f t="shared" si="76"/>
        <v>0</v>
      </c>
      <c r="AQ19" s="97">
        <f t="shared" si="76"/>
        <v>0</v>
      </c>
      <c r="AR19" s="98">
        <f t="shared" si="76"/>
        <v>0</v>
      </c>
      <c r="AS19" s="99">
        <f t="shared" si="76"/>
        <v>0</v>
      </c>
      <c r="AT19" s="97">
        <f t="shared" si="76"/>
        <v>0</v>
      </c>
      <c r="AU19" s="97">
        <f t="shared" si="76"/>
        <v>0</v>
      </c>
      <c r="AV19" s="100">
        <f t="shared" si="76"/>
        <v>0</v>
      </c>
      <c r="AW19" s="96">
        <f t="shared" si="76"/>
        <v>0</v>
      </c>
      <c r="AX19" s="97">
        <f t="shared" si="76"/>
        <v>0</v>
      </c>
      <c r="AY19" s="97">
        <f t="shared" si="76"/>
        <v>0</v>
      </c>
      <c r="AZ19" s="97">
        <f t="shared" si="76"/>
        <v>0</v>
      </c>
      <c r="BA19" s="98">
        <f t="shared" si="76"/>
        <v>0</v>
      </c>
      <c r="BB19" s="99">
        <f t="shared" si="76"/>
        <v>0</v>
      </c>
      <c r="BC19" s="97">
        <f t="shared" si="76"/>
        <v>0</v>
      </c>
      <c r="BD19" s="97">
        <f t="shared" si="76"/>
        <v>0</v>
      </c>
      <c r="BE19" s="321"/>
      <c r="BF19" s="322"/>
      <c r="BG19" s="322"/>
      <c r="BH19" s="322"/>
      <c r="BI19" s="322"/>
      <c r="BJ19" s="323"/>
      <c r="BK19" s="47"/>
      <c r="BL19" s="47" t="s">
        <v>1113</v>
      </c>
      <c r="BN19" s="146">
        <f t="shared" si="58"/>
        <v>0</v>
      </c>
      <c r="BO19" s="146">
        <f t="shared" si="4"/>
        <v>0</v>
      </c>
      <c r="BP19" s="146">
        <f t="shared" si="5"/>
        <v>0</v>
      </c>
      <c r="BQ19" s="146">
        <f t="shared" si="6"/>
        <v>0</v>
      </c>
      <c r="BR19" s="146">
        <f t="shared" si="7"/>
        <v>0</v>
      </c>
      <c r="BS19" s="146">
        <f t="shared" si="8"/>
        <v>0</v>
      </c>
      <c r="BT19" s="146">
        <f t="shared" si="9"/>
        <v>0</v>
      </c>
      <c r="BU19" s="146">
        <f t="shared" si="10"/>
        <v>0</v>
      </c>
      <c r="BV19" s="146">
        <f t="shared" si="11"/>
        <v>0</v>
      </c>
      <c r="BW19" s="146">
        <f t="shared" si="12"/>
        <v>0</v>
      </c>
      <c r="BX19" s="146">
        <f t="shared" si="13"/>
        <v>0</v>
      </c>
      <c r="BY19" s="146">
        <f t="shared" si="14"/>
        <v>0</v>
      </c>
      <c r="BZ19" s="146">
        <f t="shared" si="15"/>
        <v>0</v>
      </c>
      <c r="CA19" s="146">
        <f t="shared" si="16"/>
        <v>0</v>
      </c>
      <c r="CB19" s="146">
        <f t="shared" si="17"/>
        <v>0</v>
      </c>
      <c r="CC19" s="146">
        <f t="shared" si="18"/>
        <v>0</v>
      </c>
      <c r="CD19" s="146">
        <f t="shared" si="19"/>
        <v>0</v>
      </c>
      <c r="CE19" s="146">
        <f t="shared" si="20"/>
        <v>0</v>
      </c>
      <c r="CF19" s="146">
        <f t="shared" si="21"/>
        <v>0</v>
      </c>
      <c r="CG19" s="146">
        <f t="shared" si="22"/>
        <v>0</v>
      </c>
      <c r="CH19" s="146">
        <f t="shared" si="23"/>
        <v>0</v>
      </c>
      <c r="CI19" s="146">
        <f t="shared" si="24"/>
        <v>0</v>
      </c>
      <c r="CJ19" s="146">
        <f t="shared" si="25"/>
        <v>0</v>
      </c>
      <c r="CK19" s="146">
        <f t="shared" si="26"/>
        <v>0</v>
      </c>
      <c r="CL19" s="146">
        <f t="shared" si="27"/>
        <v>0</v>
      </c>
      <c r="CM19" s="146">
        <f t="shared" si="28"/>
        <v>0</v>
      </c>
      <c r="CN19" s="146">
        <f t="shared" si="29"/>
        <v>0</v>
      </c>
      <c r="CO19" s="146">
        <f t="shared" si="30"/>
        <v>0</v>
      </c>
      <c r="CP19" s="146">
        <f t="shared" si="31"/>
        <v>0</v>
      </c>
      <c r="CQ19" s="146">
        <f t="shared" si="32"/>
        <v>0</v>
      </c>
      <c r="CR19" s="146">
        <f t="shared" si="33"/>
        <v>0</v>
      </c>
      <c r="CS19" s="146">
        <f t="shared" si="34"/>
        <v>0</v>
      </c>
      <c r="CT19" s="146">
        <f t="shared" si="35"/>
        <v>0</v>
      </c>
      <c r="CU19" s="146">
        <f t="shared" si="36"/>
        <v>0</v>
      </c>
      <c r="CV19" s="146">
        <f t="shared" si="37"/>
        <v>0</v>
      </c>
      <c r="CW19" s="146">
        <f t="shared" si="38"/>
        <v>0</v>
      </c>
      <c r="CX19" s="146">
        <f t="shared" si="39"/>
        <v>0</v>
      </c>
      <c r="CY19" s="146">
        <f t="shared" si="40"/>
        <v>0</v>
      </c>
      <c r="CZ19" s="146">
        <f t="shared" si="41"/>
        <v>0</v>
      </c>
      <c r="DA19" s="146">
        <f t="shared" si="42"/>
        <v>0</v>
      </c>
      <c r="DB19" s="146">
        <f t="shared" si="43"/>
        <v>0</v>
      </c>
      <c r="DC19" s="146">
        <f t="shared" si="44"/>
        <v>0</v>
      </c>
      <c r="DD19" s="146">
        <f t="shared" si="45"/>
        <v>0</v>
      </c>
      <c r="DE19" s="146">
        <f t="shared" si="46"/>
        <v>0</v>
      </c>
      <c r="DF19" s="146">
        <f t="shared" si="47"/>
        <v>0</v>
      </c>
      <c r="DG19" s="146">
        <f t="shared" si="48"/>
        <v>0</v>
      </c>
      <c r="DH19" s="146">
        <f t="shared" si="49"/>
        <v>0</v>
      </c>
      <c r="DI19" s="146">
        <f t="shared" si="50"/>
        <v>0</v>
      </c>
      <c r="DJ19" s="146">
        <f t="shared" si="51"/>
        <v>0</v>
      </c>
      <c r="DK19" s="146">
        <f t="shared" si="52"/>
        <v>0</v>
      </c>
      <c r="DL19" s="146">
        <f t="shared" si="53"/>
        <v>0</v>
      </c>
      <c r="DM19" s="146">
        <f t="shared" si="54"/>
        <v>0</v>
      </c>
      <c r="DN19" s="54"/>
      <c r="DO19" s="55"/>
      <c r="DP19" s="55"/>
      <c r="DQ19" s="56"/>
      <c r="DS19" s="168" t="e">
        <f>IF(AND(DR19=#REF!,BL19=#REF!),'Tiến độ'!D19,"")</f>
        <v>#REF!</v>
      </c>
      <c r="DT19" s="169" t="str">
        <f t="shared" ca="1" si="63"/>
        <v/>
      </c>
      <c r="DU19" s="1">
        <f ca="1">IF(ISERROR(DT19)=TRUE,0,IF(DT19="",0,1+MAX($DU$7:DU18)))</f>
        <v>0</v>
      </c>
      <c r="DV19" s="169">
        <v>13</v>
      </c>
      <c r="DW19" s="169">
        <f t="shared" ca="1" si="64"/>
        <v>304</v>
      </c>
      <c r="DX19" s="169" t="str">
        <f t="shared" ca="1" si="55"/>
        <v>DC3CA44</v>
      </c>
      <c r="DY19" s="169" t="str">
        <f ca="1"/>
        <v/>
      </c>
      <c r="DZ19" s="169" t="str">
        <f t="shared" ca="1" si="56"/>
        <v/>
      </c>
      <c r="EA19" s="169" t="str">
        <f t="shared" ca="1" si="57"/>
        <v/>
      </c>
      <c r="EC19" s="169" t="str">
        <f ca="1"/>
        <v/>
      </c>
      <c r="ED19" s="1" t="e">
        <f ca="1"/>
        <v>#NUM!</v>
      </c>
    </row>
    <row r="20" spans="1:134" ht="11.25" customHeight="1">
      <c r="A20" s="308">
        <f>IF(B20="","",MAX($A$7:A19)+1)</f>
        <v>4</v>
      </c>
      <c r="B20" s="311" t="s">
        <v>1122</v>
      </c>
      <c r="C20" s="67" t="s">
        <v>126</v>
      </c>
      <c r="D20" s="68" t="s">
        <v>141</v>
      </c>
      <c r="E20" s="69">
        <v>5</v>
      </c>
      <c r="F20" s="70"/>
      <c r="G20" s="71">
        <v>225</v>
      </c>
      <c r="H20" s="72">
        <v>1</v>
      </c>
      <c r="I20" s="73">
        <f>17</f>
        <v>17</v>
      </c>
      <c r="J20" s="24"/>
      <c r="K20" s="74" t="s">
        <v>12</v>
      </c>
      <c r="L20" s="75" t="s">
        <v>12</v>
      </c>
      <c r="M20" s="75" t="s">
        <v>12</v>
      </c>
      <c r="N20" s="76" t="s">
        <v>12</v>
      </c>
      <c r="O20" s="74" t="s">
        <v>12</v>
      </c>
      <c r="P20" s="75"/>
      <c r="Q20" s="75"/>
      <c r="R20" s="76"/>
      <c r="S20" s="74"/>
      <c r="T20" s="75"/>
      <c r="U20" s="75"/>
      <c r="V20" s="75"/>
      <c r="W20" s="76"/>
      <c r="X20" s="74"/>
      <c r="Y20" s="75"/>
      <c r="Z20" s="75" t="s">
        <v>166</v>
      </c>
      <c r="AA20" s="76" t="s">
        <v>166</v>
      </c>
      <c r="AB20" s="74" t="s">
        <v>166</v>
      </c>
      <c r="AC20" s="75" t="s">
        <v>166</v>
      </c>
      <c r="AD20" s="75" t="s">
        <v>164</v>
      </c>
      <c r="AE20" s="76" t="s">
        <v>164</v>
      </c>
      <c r="AF20" s="74" t="s">
        <v>164</v>
      </c>
      <c r="AG20" s="75" t="s">
        <v>164</v>
      </c>
      <c r="AH20" s="75" t="s">
        <v>164</v>
      </c>
      <c r="AI20" s="362"/>
      <c r="AJ20" s="363"/>
      <c r="AK20" s="74" t="s">
        <v>164</v>
      </c>
      <c r="AL20" s="75"/>
      <c r="AM20" s="75"/>
      <c r="AN20" s="76"/>
      <c r="AO20" s="74"/>
      <c r="AP20" s="75"/>
      <c r="AQ20" s="75"/>
      <c r="AR20" s="76"/>
      <c r="AS20" s="77"/>
      <c r="AT20" s="75"/>
      <c r="AU20" s="75"/>
      <c r="AV20" s="78"/>
      <c r="AW20" s="74"/>
      <c r="AX20" s="75"/>
      <c r="AY20" s="75"/>
      <c r="AZ20" s="75"/>
      <c r="BA20" s="76"/>
      <c r="BB20" s="77"/>
      <c r="BC20" s="75"/>
      <c r="BD20" s="75"/>
      <c r="BE20" s="321"/>
      <c r="BF20" s="322"/>
      <c r="BG20" s="322"/>
      <c r="BH20" s="322"/>
      <c r="BI20" s="322"/>
      <c r="BJ20" s="323"/>
      <c r="BK20" s="45"/>
      <c r="BL20" s="45" t="s">
        <v>41</v>
      </c>
      <c r="BN20" s="146">
        <f t="shared" si="58"/>
        <v>0</v>
      </c>
      <c r="BO20" s="146">
        <f t="shared" si="4"/>
        <v>0</v>
      </c>
      <c r="BP20" s="146">
        <f t="shared" si="5"/>
        <v>0</v>
      </c>
      <c r="BQ20" s="146">
        <f t="shared" si="6"/>
        <v>0</v>
      </c>
      <c r="BR20" s="146">
        <f t="shared" si="7"/>
        <v>0</v>
      </c>
      <c r="BS20" s="146">
        <f t="shared" si="8"/>
        <v>0</v>
      </c>
      <c r="BT20" s="146">
        <f t="shared" si="9"/>
        <v>0</v>
      </c>
      <c r="BU20" s="146">
        <f t="shared" si="10"/>
        <v>0</v>
      </c>
      <c r="BV20" s="146">
        <f t="shared" si="11"/>
        <v>0</v>
      </c>
      <c r="BW20" s="146">
        <f t="shared" si="12"/>
        <v>0</v>
      </c>
      <c r="BX20" s="146">
        <f t="shared" si="13"/>
        <v>0</v>
      </c>
      <c r="BY20" s="146">
        <f t="shared" si="14"/>
        <v>0</v>
      </c>
      <c r="BZ20" s="146">
        <f t="shared" si="15"/>
        <v>0</v>
      </c>
      <c r="CA20" s="146">
        <f t="shared" si="16"/>
        <v>0</v>
      </c>
      <c r="CB20" s="146">
        <f t="shared" si="17"/>
        <v>0</v>
      </c>
      <c r="CC20" s="146">
        <f t="shared" si="18"/>
        <v>0</v>
      </c>
      <c r="CD20" s="146">
        <f t="shared" si="19"/>
        <v>0</v>
      </c>
      <c r="CE20" s="146">
        <f t="shared" si="20"/>
        <v>0</v>
      </c>
      <c r="CF20" s="146">
        <f t="shared" si="21"/>
        <v>0</v>
      </c>
      <c r="CG20" s="146">
        <f t="shared" si="22"/>
        <v>0</v>
      </c>
      <c r="CH20" s="146">
        <f t="shared" si="23"/>
        <v>0</v>
      </c>
      <c r="CI20" s="146">
        <f t="shared" si="24"/>
        <v>0</v>
      </c>
      <c r="CJ20" s="146">
        <f t="shared" si="25"/>
        <v>0</v>
      </c>
      <c r="CK20" s="146">
        <f t="shared" si="26"/>
        <v>0</v>
      </c>
      <c r="CL20" s="146">
        <f t="shared" si="27"/>
        <v>0</v>
      </c>
      <c r="CM20" s="146">
        <f t="shared" si="28"/>
        <v>0</v>
      </c>
      <c r="CN20" s="146">
        <f t="shared" si="29"/>
        <v>0</v>
      </c>
      <c r="CO20" s="146">
        <f t="shared" si="30"/>
        <v>0</v>
      </c>
      <c r="CP20" s="146">
        <f t="shared" si="31"/>
        <v>0</v>
      </c>
      <c r="CQ20" s="146">
        <f t="shared" si="32"/>
        <v>0</v>
      </c>
      <c r="CR20" s="146">
        <f t="shared" si="33"/>
        <v>0</v>
      </c>
      <c r="CS20" s="146">
        <f t="shared" si="34"/>
        <v>0</v>
      </c>
      <c r="CT20" s="146">
        <f t="shared" si="35"/>
        <v>0</v>
      </c>
      <c r="CU20" s="146">
        <f t="shared" si="36"/>
        <v>0</v>
      </c>
      <c r="CV20" s="146">
        <f t="shared" si="37"/>
        <v>0</v>
      </c>
      <c r="CW20" s="146">
        <f t="shared" si="38"/>
        <v>0</v>
      </c>
      <c r="CX20" s="146">
        <f t="shared" si="39"/>
        <v>0</v>
      </c>
      <c r="CY20" s="146">
        <f t="shared" si="40"/>
        <v>0</v>
      </c>
      <c r="CZ20" s="146">
        <f t="shared" si="41"/>
        <v>0</v>
      </c>
      <c r="DA20" s="146">
        <f t="shared" si="42"/>
        <v>0</v>
      </c>
      <c r="DB20" s="146">
        <f t="shared" si="43"/>
        <v>0</v>
      </c>
      <c r="DC20" s="146">
        <f t="shared" si="44"/>
        <v>0</v>
      </c>
      <c r="DD20" s="146">
        <f t="shared" si="45"/>
        <v>0</v>
      </c>
      <c r="DE20" s="146">
        <f t="shared" si="46"/>
        <v>0</v>
      </c>
      <c r="DF20" s="146">
        <f t="shared" si="47"/>
        <v>0</v>
      </c>
      <c r="DG20" s="146">
        <f t="shared" si="48"/>
        <v>0</v>
      </c>
      <c r="DH20" s="146">
        <f t="shared" si="49"/>
        <v>0</v>
      </c>
      <c r="DI20" s="146">
        <f t="shared" si="50"/>
        <v>0</v>
      </c>
      <c r="DJ20" s="146">
        <f t="shared" si="51"/>
        <v>0</v>
      </c>
      <c r="DK20" s="146">
        <f t="shared" si="52"/>
        <v>0</v>
      </c>
      <c r="DL20" s="146">
        <f t="shared" si="53"/>
        <v>0</v>
      </c>
      <c r="DM20" s="146">
        <f t="shared" si="54"/>
        <v>0</v>
      </c>
      <c r="DN20" s="63">
        <f>60*H20</f>
        <v>60</v>
      </c>
      <c r="DO20" s="50">
        <f t="shared" ref="DO20:DO24" si="77">IF(COUNTA(K20:AC20)&gt;0,DN20,"")</f>
        <v>60</v>
      </c>
      <c r="DP20" s="50" t="str">
        <f t="shared" si="60"/>
        <v/>
      </c>
      <c r="DQ20" s="51" t="str">
        <f t="shared" si="61"/>
        <v/>
      </c>
      <c r="DR20" s="1">
        <f t="shared" ref="DR20:DR24" si="78">IF(DQ20="",1,2)</f>
        <v>1</v>
      </c>
      <c r="DS20" s="168" t="e">
        <f>IF(AND(DR20=#REF!,BL20=#REF!),'Tiến độ'!D20,"")</f>
        <v>#REF!</v>
      </c>
      <c r="DT20" s="169" t="str">
        <f t="shared" ca="1" si="63"/>
        <v/>
      </c>
      <c r="DU20" s="1">
        <f ca="1">IF(ISERROR(DT20)=TRUE,0,IF(DT20="",0,1+MAX($DU$7:DU19)))</f>
        <v>0</v>
      </c>
      <c r="DV20" s="169">
        <v>14</v>
      </c>
      <c r="DW20" s="169">
        <f t="shared" ca="1" si="64"/>
        <v>305</v>
      </c>
      <c r="DX20" s="169" t="str">
        <f t="shared" ca="1" si="55"/>
        <v>DC2GT42</v>
      </c>
      <c r="DY20" s="169" t="str">
        <f ca="1"/>
        <v/>
      </c>
      <c r="DZ20" s="169" t="str">
        <f t="shared" ca="1" si="56"/>
        <v/>
      </c>
      <c r="EA20" s="169" t="str">
        <f t="shared" ca="1" si="57"/>
        <v/>
      </c>
      <c r="EC20" s="169" t="str">
        <f ca="1"/>
        <v/>
      </c>
      <c r="ED20" s="1" t="e">
        <f ca="1"/>
        <v>#NUM!</v>
      </c>
    </row>
    <row r="21" spans="1:134" ht="11.25" customHeight="1">
      <c r="A21" s="314" t="str">
        <f>IF(B21="","",MAX($A$7:A20)+1)</f>
        <v/>
      </c>
      <c r="B21" s="315"/>
      <c r="C21" s="79" t="s">
        <v>124</v>
      </c>
      <c r="D21" s="80" t="s">
        <v>138</v>
      </c>
      <c r="E21" s="81">
        <v>3</v>
      </c>
      <c r="F21" s="82"/>
      <c r="G21" s="83">
        <v>135</v>
      </c>
      <c r="H21" s="84">
        <f>H20</f>
        <v>1</v>
      </c>
      <c r="I21" s="85">
        <f>I20</f>
        <v>17</v>
      </c>
      <c r="J21" s="27" t="s">
        <v>440</v>
      </c>
      <c r="K21" s="86"/>
      <c r="L21" s="87"/>
      <c r="M21" s="87"/>
      <c r="N21" s="88"/>
      <c r="O21" s="86"/>
      <c r="P21" s="87" t="s">
        <v>115</v>
      </c>
      <c r="Q21" s="87" t="s">
        <v>115</v>
      </c>
      <c r="R21" s="88" t="s">
        <v>115</v>
      </c>
      <c r="S21" s="86"/>
      <c r="T21" s="87"/>
      <c r="U21" s="87"/>
      <c r="V21" s="87"/>
      <c r="W21" s="88"/>
      <c r="X21" s="86"/>
      <c r="Y21" s="87"/>
      <c r="Z21" s="87" t="s">
        <v>166</v>
      </c>
      <c r="AA21" s="88" t="s">
        <v>166</v>
      </c>
      <c r="AB21" s="86" t="s">
        <v>166</v>
      </c>
      <c r="AC21" s="87" t="s">
        <v>166</v>
      </c>
      <c r="AD21" s="87" t="s">
        <v>164</v>
      </c>
      <c r="AE21" s="88" t="s">
        <v>164</v>
      </c>
      <c r="AF21" s="86" t="s">
        <v>164</v>
      </c>
      <c r="AG21" s="87" t="s">
        <v>164</v>
      </c>
      <c r="AH21" s="87" t="s">
        <v>164</v>
      </c>
      <c r="AI21" s="362"/>
      <c r="AJ21" s="363"/>
      <c r="AK21" s="86" t="s">
        <v>164</v>
      </c>
      <c r="AL21" s="87"/>
      <c r="AM21" s="87"/>
      <c r="AN21" s="88"/>
      <c r="AO21" s="86"/>
      <c r="AP21" s="87"/>
      <c r="AQ21" s="87"/>
      <c r="AR21" s="88"/>
      <c r="AS21" s="89"/>
      <c r="AT21" s="87"/>
      <c r="AU21" s="87"/>
      <c r="AV21" s="90"/>
      <c r="AW21" s="86"/>
      <c r="AX21" s="87"/>
      <c r="AY21" s="87"/>
      <c r="AZ21" s="87"/>
      <c r="BA21" s="88"/>
      <c r="BB21" s="89"/>
      <c r="BC21" s="87"/>
      <c r="BD21" s="87"/>
      <c r="BE21" s="321"/>
      <c r="BF21" s="322"/>
      <c r="BG21" s="322"/>
      <c r="BH21" s="322"/>
      <c r="BI21" s="322"/>
      <c r="BJ21" s="323"/>
      <c r="BK21" s="46"/>
      <c r="BL21" s="46" t="s">
        <v>33</v>
      </c>
      <c r="BN21" s="146">
        <f t="shared" si="58"/>
        <v>0</v>
      </c>
      <c r="BO21" s="146">
        <f t="shared" si="4"/>
        <v>0</v>
      </c>
      <c r="BP21" s="146">
        <f t="shared" si="5"/>
        <v>0</v>
      </c>
      <c r="BQ21" s="146">
        <f t="shared" si="6"/>
        <v>0</v>
      </c>
      <c r="BR21" s="146">
        <f t="shared" si="7"/>
        <v>0</v>
      </c>
      <c r="BS21" s="146">
        <f t="shared" si="8"/>
        <v>0</v>
      </c>
      <c r="BT21" s="146">
        <f t="shared" si="9"/>
        <v>0</v>
      </c>
      <c r="BU21" s="146">
        <f t="shared" si="10"/>
        <v>0</v>
      </c>
      <c r="BV21" s="146">
        <f t="shared" si="11"/>
        <v>0</v>
      </c>
      <c r="BW21" s="146">
        <f t="shared" si="12"/>
        <v>0</v>
      </c>
      <c r="BX21" s="146">
        <f t="shared" si="13"/>
        <v>0</v>
      </c>
      <c r="BY21" s="146">
        <f t="shared" si="14"/>
        <v>0</v>
      </c>
      <c r="BZ21" s="146">
        <f t="shared" si="15"/>
        <v>0</v>
      </c>
      <c r="CA21" s="146">
        <f t="shared" si="16"/>
        <v>0</v>
      </c>
      <c r="CB21" s="146">
        <f t="shared" si="17"/>
        <v>0</v>
      </c>
      <c r="CC21" s="146">
        <f t="shared" si="18"/>
        <v>0</v>
      </c>
      <c r="CD21" s="146">
        <f t="shared" si="19"/>
        <v>0</v>
      </c>
      <c r="CE21" s="146">
        <f t="shared" si="20"/>
        <v>0</v>
      </c>
      <c r="CF21" s="146">
        <f t="shared" si="21"/>
        <v>0</v>
      </c>
      <c r="CG21" s="146">
        <f t="shared" si="22"/>
        <v>0</v>
      </c>
      <c r="CH21" s="146">
        <f t="shared" si="23"/>
        <v>0</v>
      </c>
      <c r="CI21" s="146">
        <f t="shared" si="24"/>
        <v>0</v>
      </c>
      <c r="CJ21" s="146">
        <f t="shared" si="25"/>
        <v>0</v>
      </c>
      <c r="CK21" s="146">
        <f t="shared" si="26"/>
        <v>0</v>
      </c>
      <c r="CL21" s="146">
        <f t="shared" si="27"/>
        <v>0</v>
      </c>
      <c r="CM21" s="146">
        <f t="shared" si="28"/>
        <v>0</v>
      </c>
      <c r="CN21" s="146">
        <f t="shared" si="29"/>
        <v>0</v>
      </c>
      <c r="CO21" s="146">
        <f t="shared" si="30"/>
        <v>0</v>
      </c>
      <c r="CP21" s="146">
        <f t="shared" si="31"/>
        <v>0</v>
      </c>
      <c r="CQ21" s="146">
        <f t="shared" si="32"/>
        <v>0</v>
      </c>
      <c r="CR21" s="146">
        <f t="shared" si="33"/>
        <v>0</v>
      </c>
      <c r="CS21" s="146">
        <f t="shared" si="34"/>
        <v>0</v>
      </c>
      <c r="CT21" s="146">
        <f t="shared" si="35"/>
        <v>0</v>
      </c>
      <c r="CU21" s="146">
        <f t="shared" si="36"/>
        <v>0</v>
      </c>
      <c r="CV21" s="146">
        <f t="shared" si="37"/>
        <v>0</v>
      </c>
      <c r="CW21" s="146">
        <f t="shared" si="38"/>
        <v>0</v>
      </c>
      <c r="CX21" s="146">
        <f t="shared" si="39"/>
        <v>0</v>
      </c>
      <c r="CY21" s="146">
        <f t="shared" si="40"/>
        <v>0</v>
      </c>
      <c r="CZ21" s="146">
        <f t="shared" si="41"/>
        <v>0</v>
      </c>
      <c r="DA21" s="146">
        <f t="shared" si="42"/>
        <v>0</v>
      </c>
      <c r="DB21" s="146">
        <f t="shared" si="43"/>
        <v>0</v>
      </c>
      <c r="DC21" s="146">
        <f t="shared" si="44"/>
        <v>0</v>
      </c>
      <c r="DD21" s="146">
        <f t="shared" si="45"/>
        <v>0</v>
      </c>
      <c r="DE21" s="146">
        <f t="shared" si="46"/>
        <v>0</v>
      </c>
      <c r="DF21" s="146">
        <f t="shared" si="47"/>
        <v>0</v>
      </c>
      <c r="DG21" s="146">
        <f t="shared" si="48"/>
        <v>0</v>
      </c>
      <c r="DH21" s="146">
        <f t="shared" si="49"/>
        <v>0</v>
      </c>
      <c r="DI21" s="146">
        <f t="shared" si="50"/>
        <v>0</v>
      </c>
      <c r="DJ21" s="146">
        <f t="shared" si="51"/>
        <v>0</v>
      </c>
      <c r="DK21" s="146">
        <f t="shared" si="52"/>
        <v>0</v>
      </c>
      <c r="DL21" s="146">
        <f t="shared" si="53"/>
        <v>0</v>
      </c>
      <c r="DM21" s="146">
        <f t="shared" si="54"/>
        <v>0</v>
      </c>
      <c r="DN21" s="64">
        <f>I21*1</f>
        <v>17</v>
      </c>
      <c r="DO21" s="52">
        <f t="shared" si="77"/>
        <v>17</v>
      </c>
      <c r="DP21" s="52" t="str">
        <f t="shared" si="60"/>
        <v/>
      </c>
      <c r="DQ21" s="53" t="str">
        <f t="shared" si="61"/>
        <v/>
      </c>
      <c r="DR21" s="1">
        <f t="shared" si="78"/>
        <v>1</v>
      </c>
      <c r="DS21" s="168" t="e">
        <f>IF(AND(DR21=#REF!,BL21=#REF!),'Tiến độ'!D21,"")</f>
        <v>#REF!</v>
      </c>
      <c r="DT21" s="169" t="str">
        <f t="shared" ca="1" si="63"/>
        <v/>
      </c>
      <c r="DU21" s="1">
        <f ca="1">IF(ISERROR(DT21)=TRUE,0,IF(DT21="",0,1+MAX($DU$7:DU20)))</f>
        <v>0</v>
      </c>
      <c r="DV21" s="169">
        <v>15</v>
      </c>
      <c r="DW21" s="169">
        <f t="shared" ca="1" si="64"/>
        <v>306</v>
      </c>
      <c r="DX21" s="169" t="str">
        <f t="shared" ca="1" si="55"/>
        <v>DC1CB92</v>
      </c>
      <c r="DY21" s="169" t="str">
        <f ca="1"/>
        <v/>
      </c>
      <c r="DZ21" s="169" t="str">
        <f t="shared" ca="1" si="56"/>
        <v/>
      </c>
      <c r="EA21" s="169" t="str">
        <f t="shared" ca="1" si="57"/>
        <v/>
      </c>
      <c r="EC21" s="169" t="str">
        <f ca="1"/>
        <v/>
      </c>
      <c r="ED21" s="1" t="e">
        <f ca="1"/>
        <v>#NUM!</v>
      </c>
    </row>
    <row r="22" spans="1:134" ht="11.25" customHeight="1">
      <c r="A22" s="314" t="str">
        <f>IF(B22="","",MAX($A$7:A21)+1)</f>
        <v/>
      </c>
      <c r="B22" s="315"/>
      <c r="C22" s="79" t="s">
        <v>127</v>
      </c>
      <c r="D22" s="80" t="s">
        <v>142</v>
      </c>
      <c r="E22" s="81">
        <v>3</v>
      </c>
      <c r="F22" s="82"/>
      <c r="G22" s="83">
        <v>135</v>
      </c>
      <c r="H22" s="84">
        <f>H21</f>
        <v>1</v>
      </c>
      <c r="I22" s="85">
        <f t="shared" ref="H22:I24" si="79">I21</f>
        <v>17</v>
      </c>
      <c r="J22" s="27" t="s">
        <v>439</v>
      </c>
      <c r="K22" s="86"/>
      <c r="L22" s="87"/>
      <c r="M22" s="87"/>
      <c r="N22" s="88"/>
      <c r="O22" s="86"/>
      <c r="P22" s="87"/>
      <c r="Q22" s="87"/>
      <c r="R22" s="88"/>
      <c r="S22" s="86"/>
      <c r="T22" s="87"/>
      <c r="U22" s="87"/>
      <c r="V22" s="87"/>
      <c r="W22" s="88" t="s">
        <v>115</v>
      </c>
      <c r="X22" s="86" t="s">
        <v>115</v>
      </c>
      <c r="Y22" s="87" t="s">
        <v>115</v>
      </c>
      <c r="Z22" s="87" t="s">
        <v>166</v>
      </c>
      <c r="AA22" s="88" t="s">
        <v>166</v>
      </c>
      <c r="AB22" s="86" t="s">
        <v>166</v>
      </c>
      <c r="AC22" s="87" t="s">
        <v>166</v>
      </c>
      <c r="AD22" s="87" t="s">
        <v>164</v>
      </c>
      <c r="AE22" s="88" t="s">
        <v>164</v>
      </c>
      <c r="AF22" s="86" t="s">
        <v>164</v>
      </c>
      <c r="AG22" s="87" t="s">
        <v>164</v>
      </c>
      <c r="AH22" s="87" t="s">
        <v>164</v>
      </c>
      <c r="AI22" s="362"/>
      <c r="AJ22" s="363"/>
      <c r="AK22" s="86" t="s">
        <v>164</v>
      </c>
      <c r="AL22" s="87"/>
      <c r="AM22" s="87"/>
      <c r="AN22" s="88"/>
      <c r="AO22" s="86"/>
      <c r="AP22" s="87"/>
      <c r="AQ22" s="87"/>
      <c r="AR22" s="88"/>
      <c r="AS22" s="89"/>
      <c r="AT22" s="87"/>
      <c r="AU22" s="87"/>
      <c r="AV22" s="90"/>
      <c r="AW22" s="86"/>
      <c r="AX22" s="87"/>
      <c r="AY22" s="87"/>
      <c r="AZ22" s="87"/>
      <c r="BA22" s="88"/>
      <c r="BB22" s="89"/>
      <c r="BC22" s="87"/>
      <c r="BD22" s="87"/>
      <c r="BE22" s="321"/>
      <c r="BF22" s="322"/>
      <c r="BG22" s="322"/>
      <c r="BH22" s="322"/>
      <c r="BI22" s="322"/>
      <c r="BJ22" s="323"/>
      <c r="BK22" s="46"/>
      <c r="BL22" s="46" t="s">
        <v>36</v>
      </c>
      <c r="BN22" s="146">
        <f t="shared" si="58"/>
        <v>0</v>
      </c>
      <c r="BO22" s="146">
        <f t="shared" si="4"/>
        <v>0</v>
      </c>
      <c r="BP22" s="146">
        <f t="shared" si="5"/>
        <v>0</v>
      </c>
      <c r="BQ22" s="146">
        <f t="shared" si="6"/>
        <v>0</v>
      </c>
      <c r="BR22" s="146">
        <f t="shared" si="7"/>
        <v>0</v>
      </c>
      <c r="BS22" s="146">
        <f t="shared" si="8"/>
        <v>0</v>
      </c>
      <c r="BT22" s="146">
        <f t="shared" si="9"/>
        <v>0</v>
      </c>
      <c r="BU22" s="146">
        <f t="shared" si="10"/>
        <v>0</v>
      </c>
      <c r="BV22" s="146">
        <f t="shared" si="11"/>
        <v>0</v>
      </c>
      <c r="BW22" s="146">
        <f t="shared" si="12"/>
        <v>0</v>
      </c>
      <c r="BX22" s="146">
        <f t="shared" si="13"/>
        <v>0</v>
      </c>
      <c r="BY22" s="146">
        <f t="shared" si="14"/>
        <v>0</v>
      </c>
      <c r="BZ22" s="146">
        <f t="shared" si="15"/>
        <v>0</v>
      </c>
      <c r="CA22" s="146">
        <f t="shared" si="16"/>
        <v>0</v>
      </c>
      <c r="CB22" s="146">
        <f t="shared" si="17"/>
        <v>0</v>
      </c>
      <c r="CC22" s="146">
        <f t="shared" si="18"/>
        <v>0</v>
      </c>
      <c r="CD22" s="146">
        <f t="shared" si="19"/>
        <v>0</v>
      </c>
      <c r="CE22" s="146">
        <f t="shared" si="20"/>
        <v>0</v>
      </c>
      <c r="CF22" s="146">
        <f t="shared" si="21"/>
        <v>0</v>
      </c>
      <c r="CG22" s="146">
        <f t="shared" si="22"/>
        <v>0</v>
      </c>
      <c r="CH22" s="146">
        <f t="shared" si="23"/>
        <v>0</v>
      </c>
      <c r="CI22" s="146">
        <f t="shared" si="24"/>
        <v>0</v>
      </c>
      <c r="CJ22" s="146">
        <f t="shared" si="25"/>
        <v>0</v>
      </c>
      <c r="CK22" s="146">
        <f t="shared" si="26"/>
        <v>0</v>
      </c>
      <c r="CL22" s="146">
        <f t="shared" si="27"/>
        <v>0</v>
      </c>
      <c r="CM22" s="146">
        <f t="shared" si="28"/>
        <v>0</v>
      </c>
      <c r="CN22" s="146">
        <f t="shared" si="29"/>
        <v>0</v>
      </c>
      <c r="CO22" s="146">
        <f t="shared" si="30"/>
        <v>0</v>
      </c>
      <c r="CP22" s="146">
        <f t="shared" si="31"/>
        <v>0</v>
      </c>
      <c r="CQ22" s="146">
        <f t="shared" si="32"/>
        <v>0</v>
      </c>
      <c r="CR22" s="146">
        <f t="shared" si="33"/>
        <v>0</v>
      </c>
      <c r="CS22" s="146">
        <f t="shared" si="34"/>
        <v>0</v>
      </c>
      <c r="CT22" s="146">
        <f t="shared" si="35"/>
        <v>0</v>
      </c>
      <c r="CU22" s="146">
        <f t="shared" si="36"/>
        <v>0</v>
      </c>
      <c r="CV22" s="146">
        <f t="shared" si="37"/>
        <v>0</v>
      </c>
      <c r="CW22" s="146">
        <f t="shared" si="38"/>
        <v>0</v>
      </c>
      <c r="CX22" s="146">
        <f t="shared" si="39"/>
        <v>0</v>
      </c>
      <c r="CY22" s="146">
        <f t="shared" si="40"/>
        <v>0</v>
      </c>
      <c r="CZ22" s="146">
        <f t="shared" si="41"/>
        <v>0</v>
      </c>
      <c r="DA22" s="146">
        <f t="shared" si="42"/>
        <v>0</v>
      </c>
      <c r="DB22" s="146">
        <f t="shared" si="43"/>
        <v>0</v>
      </c>
      <c r="DC22" s="146">
        <f t="shared" si="44"/>
        <v>0</v>
      </c>
      <c r="DD22" s="146">
        <f t="shared" si="45"/>
        <v>0</v>
      </c>
      <c r="DE22" s="146">
        <f t="shared" si="46"/>
        <v>0</v>
      </c>
      <c r="DF22" s="146">
        <f t="shared" si="47"/>
        <v>0</v>
      </c>
      <c r="DG22" s="146">
        <f t="shared" si="48"/>
        <v>0</v>
      </c>
      <c r="DH22" s="146">
        <f t="shared" si="49"/>
        <v>0</v>
      </c>
      <c r="DI22" s="146">
        <f t="shared" si="50"/>
        <v>0</v>
      </c>
      <c r="DJ22" s="146">
        <f t="shared" si="51"/>
        <v>0</v>
      </c>
      <c r="DK22" s="146">
        <f t="shared" si="52"/>
        <v>0</v>
      </c>
      <c r="DL22" s="146">
        <f t="shared" si="53"/>
        <v>0</v>
      </c>
      <c r="DM22" s="146">
        <f t="shared" si="54"/>
        <v>0</v>
      </c>
      <c r="DN22" s="64">
        <f>I22*1</f>
        <v>17</v>
      </c>
      <c r="DO22" s="52">
        <f t="shared" si="77"/>
        <v>17</v>
      </c>
      <c r="DP22" s="52" t="str">
        <f t="shared" si="60"/>
        <v/>
      </c>
      <c r="DQ22" s="53" t="str">
        <f t="shared" si="61"/>
        <v/>
      </c>
      <c r="DR22" s="1">
        <f t="shared" si="78"/>
        <v>1</v>
      </c>
      <c r="DS22" s="168" t="e">
        <f>IF(AND(DR22=#REF!,BL22=#REF!),'Tiến độ'!D22,"")</f>
        <v>#REF!</v>
      </c>
      <c r="DT22" s="169" t="str">
        <f t="shared" ca="1" si="63"/>
        <v/>
      </c>
      <c r="DU22" s="1">
        <f ca="1">IF(ISERROR(DT22)=TRUE,0,IF(DT22="",0,1+MAX($DU$7:DU21)))</f>
        <v>0</v>
      </c>
      <c r="DV22" s="169">
        <v>16</v>
      </c>
      <c r="DW22" s="169">
        <f t="shared" ca="1" si="64"/>
        <v>307</v>
      </c>
      <c r="DX22" s="169" t="str">
        <f t="shared" ca="1" si="55"/>
        <v>DC3CD60</v>
      </c>
      <c r="EC22" s="169" t="str">
        <f ca="1"/>
        <v/>
      </c>
      <c r="ED22" s="1" t="e">
        <f ca="1"/>
        <v>#NUM!</v>
      </c>
    </row>
    <row r="23" spans="1:134" ht="11.25" customHeight="1">
      <c r="A23" s="314" t="str">
        <f>IF(B23="","",MAX($A$7:A22)+1)</f>
        <v/>
      </c>
      <c r="B23" s="315"/>
      <c r="C23" s="79" t="s">
        <v>66</v>
      </c>
      <c r="D23" s="80" t="s">
        <v>143</v>
      </c>
      <c r="E23" s="81">
        <v>4</v>
      </c>
      <c r="F23" s="82"/>
      <c r="G23" s="83">
        <v>180</v>
      </c>
      <c r="H23" s="84">
        <f t="shared" si="79"/>
        <v>1</v>
      </c>
      <c r="I23" s="85">
        <f t="shared" si="79"/>
        <v>17</v>
      </c>
      <c r="J23" s="27"/>
      <c r="K23" s="86"/>
      <c r="L23" s="87"/>
      <c r="M23" s="87"/>
      <c r="N23" s="88"/>
      <c r="O23" s="86"/>
      <c r="P23" s="87"/>
      <c r="Q23" s="87"/>
      <c r="R23" s="88"/>
      <c r="S23" s="86" t="s">
        <v>25</v>
      </c>
      <c r="T23" s="87" t="s">
        <v>25</v>
      </c>
      <c r="U23" s="87" t="s">
        <v>25</v>
      </c>
      <c r="V23" s="87" t="s">
        <v>25</v>
      </c>
      <c r="W23" s="88"/>
      <c r="X23" s="86"/>
      <c r="Y23" s="87"/>
      <c r="Z23" s="87" t="s">
        <v>166</v>
      </c>
      <c r="AA23" s="88" t="s">
        <v>166</v>
      </c>
      <c r="AB23" s="86" t="s">
        <v>166</v>
      </c>
      <c r="AC23" s="87" t="s">
        <v>166</v>
      </c>
      <c r="AD23" s="87" t="s">
        <v>164</v>
      </c>
      <c r="AE23" s="88" t="s">
        <v>164</v>
      </c>
      <c r="AF23" s="86" t="s">
        <v>164</v>
      </c>
      <c r="AG23" s="87" t="s">
        <v>164</v>
      </c>
      <c r="AH23" s="87" t="s">
        <v>164</v>
      </c>
      <c r="AI23" s="362"/>
      <c r="AJ23" s="363"/>
      <c r="AK23" s="86" t="s">
        <v>164</v>
      </c>
      <c r="AL23" s="87"/>
      <c r="AM23" s="87"/>
      <c r="AN23" s="88"/>
      <c r="AO23" s="86"/>
      <c r="AP23" s="87"/>
      <c r="AQ23" s="87"/>
      <c r="AR23" s="88"/>
      <c r="AS23" s="89"/>
      <c r="AT23" s="87"/>
      <c r="AU23" s="87"/>
      <c r="AV23" s="90"/>
      <c r="AW23" s="86"/>
      <c r="AX23" s="87"/>
      <c r="AY23" s="87"/>
      <c r="AZ23" s="87"/>
      <c r="BA23" s="88"/>
      <c r="BB23" s="89"/>
      <c r="BC23" s="87"/>
      <c r="BD23" s="87"/>
      <c r="BE23" s="321"/>
      <c r="BF23" s="322"/>
      <c r="BG23" s="322"/>
      <c r="BH23" s="322"/>
      <c r="BI23" s="322"/>
      <c r="BJ23" s="323"/>
      <c r="BK23" s="46"/>
      <c r="BL23" s="46" t="s">
        <v>1114</v>
      </c>
      <c r="BN23" s="146">
        <f t="shared" si="58"/>
        <v>0</v>
      </c>
      <c r="BO23" s="146">
        <f t="shared" si="4"/>
        <v>0</v>
      </c>
      <c r="BP23" s="146">
        <f t="shared" si="5"/>
        <v>0</v>
      </c>
      <c r="BQ23" s="146">
        <f t="shared" si="6"/>
        <v>0</v>
      </c>
      <c r="BR23" s="146">
        <f t="shared" si="7"/>
        <v>0</v>
      </c>
      <c r="BS23" s="146">
        <f t="shared" si="8"/>
        <v>0</v>
      </c>
      <c r="BT23" s="146">
        <f t="shared" si="9"/>
        <v>0</v>
      </c>
      <c r="BU23" s="146">
        <f t="shared" si="10"/>
        <v>0</v>
      </c>
      <c r="BV23" s="146">
        <f t="shared" si="11"/>
        <v>0</v>
      </c>
      <c r="BW23" s="146">
        <f t="shared" si="12"/>
        <v>0</v>
      </c>
      <c r="BX23" s="146">
        <f t="shared" si="13"/>
        <v>0</v>
      </c>
      <c r="BY23" s="146">
        <f t="shared" si="14"/>
        <v>0</v>
      </c>
      <c r="BZ23" s="146">
        <f t="shared" si="15"/>
        <v>0</v>
      </c>
      <c r="CA23" s="146">
        <f t="shared" si="16"/>
        <v>0</v>
      </c>
      <c r="CB23" s="146">
        <f t="shared" si="17"/>
        <v>0</v>
      </c>
      <c r="CC23" s="146">
        <f t="shared" si="18"/>
        <v>0</v>
      </c>
      <c r="CD23" s="146">
        <f t="shared" si="19"/>
        <v>0</v>
      </c>
      <c r="CE23" s="146">
        <f t="shared" si="20"/>
        <v>0</v>
      </c>
      <c r="CF23" s="146">
        <f t="shared" si="21"/>
        <v>0</v>
      </c>
      <c r="CG23" s="146">
        <f t="shared" si="22"/>
        <v>0</v>
      </c>
      <c r="CH23" s="146">
        <f t="shared" si="23"/>
        <v>0</v>
      </c>
      <c r="CI23" s="146">
        <f t="shared" si="24"/>
        <v>0</v>
      </c>
      <c r="CJ23" s="146">
        <f t="shared" si="25"/>
        <v>0</v>
      </c>
      <c r="CK23" s="146">
        <f t="shared" si="26"/>
        <v>0</v>
      </c>
      <c r="CL23" s="146">
        <f t="shared" si="27"/>
        <v>0</v>
      </c>
      <c r="CM23" s="146">
        <f t="shared" si="28"/>
        <v>0</v>
      </c>
      <c r="CN23" s="146">
        <f t="shared" si="29"/>
        <v>0</v>
      </c>
      <c r="CO23" s="146">
        <f t="shared" si="30"/>
        <v>0</v>
      </c>
      <c r="CP23" s="146">
        <f t="shared" si="31"/>
        <v>0</v>
      </c>
      <c r="CQ23" s="146">
        <f t="shared" si="32"/>
        <v>0</v>
      </c>
      <c r="CR23" s="146">
        <f t="shared" si="33"/>
        <v>0</v>
      </c>
      <c r="CS23" s="146">
        <f t="shared" si="34"/>
        <v>0</v>
      </c>
      <c r="CT23" s="146">
        <f t="shared" si="35"/>
        <v>0</v>
      </c>
      <c r="CU23" s="146">
        <f t="shared" si="36"/>
        <v>0</v>
      </c>
      <c r="CV23" s="146">
        <f t="shared" si="37"/>
        <v>0</v>
      </c>
      <c r="CW23" s="146">
        <f t="shared" si="38"/>
        <v>0</v>
      </c>
      <c r="CX23" s="146">
        <f t="shared" si="39"/>
        <v>0</v>
      </c>
      <c r="CY23" s="146">
        <f t="shared" si="40"/>
        <v>0</v>
      </c>
      <c r="CZ23" s="146">
        <f t="shared" si="41"/>
        <v>0</v>
      </c>
      <c r="DA23" s="146">
        <f t="shared" si="42"/>
        <v>0</v>
      </c>
      <c r="DB23" s="146">
        <f t="shared" si="43"/>
        <v>0</v>
      </c>
      <c r="DC23" s="146">
        <f t="shared" si="44"/>
        <v>0</v>
      </c>
      <c r="DD23" s="146">
        <f t="shared" si="45"/>
        <v>0</v>
      </c>
      <c r="DE23" s="146">
        <f t="shared" si="46"/>
        <v>0</v>
      </c>
      <c r="DF23" s="146">
        <f t="shared" si="47"/>
        <v>0</v>
      </c>
      <c r="DG23" s="146">
        <f t="shared" si="48"/>
        <v>0</v>
      </c>
      <c r="DH23" s="146">
        <f t="shared" si="49"/>
        <v>0</v>
      </c>
      <c r="DI23" s="146">
        <f t="shared" si="50"/>
        <v>0</v>
      </c>
      <c r="DJ23" s="146">
        <f t="shared" si="51"/>
        <v>0</v>
      </c>
      <c r="DK23" s="146">
        <f t="shared" si="52"/>
        <v>0</v>
      </c>
      <c r="DL23" s="146">
        <f t="shared" si="53"/>
        <v>0</v>
      </c>
      <c r="DM23" s="146">
        <f t="shared" si="54"/>
        <v>0</v>
      </c>
      <c r="DN23" s="64">
        <f>I23*2</f>
        <v>34</v>
      </c>
      <c r="DO23" s="52">
        <f t="shared" si="77"/>
        <v>34</v>
      </c>
      <c r="DP23" s="52" t="str">
        <f t="shared" si="60"/>
        <v/>
      </c>
      <c r="DQ23" s="53" t="str">
        <f t="shared" si="61"/>
        <v/>
      </c>
      <c r="DR23" s="1">
        <f t="shared" si="78"/>
        <v>1</v>
      </c>
      <c r="DS23" s="168" t="e">
        <f>IF(AND(DR23=#REF!,BL23=#REF!),'Tiến độ'!D23,"")</f>
        <v>#REF!</v>
      </c>
      <c r="DT23" s="169" t="str">
        <f t="shared" ca="1" si="63"/>
        <v/>
      </c>
      <c r="DU23" s="1">
        <f ca="1">IF(ISERROR(DT23)=TRUE,0,IF(DT23="",0,1+MAX($DU$7:DU22)))</f>
        <v>0</v>
      </c>
      <c r="DV23" s="169">
        <v>17</v>
      </c>
      <c r="DW23" s="169">
        <f t="shared" ca="1" si="64"/>
        <v>308</v>
      </c>
      <c r="DX23" s="169" t="str">
        <f t="shared" ca="1" si="55"/>
        <v>DC1LL04</v>
      </c>
      <c r="EC23" s="169" t="str">
        <f ca="1"/>
        <v/>
      </c>
      <c r="ED23" s="1" t="e">
        <f ca="1"/>
        <v>#NUM!</v>
      </c>
    </row>
    <row r="24" spans="1:134" ht="11.25" customHeight="1">
      <c r="A24" s="314" t="str">
        <f>IF(B24="","",MAX($A$7:A23)+1)</f>
        <v/>
      </c>
      <c r="B24" s="315"/>
      <c r="C24" s="79" t="s">
        <v>63</v>
      </c>
      <c r="D24" s="80" t="s">
        <v>144</v>
      </c>
      <c r="E24" s="81">
        <v>8</v>
      </c>
      <c r="F24" s="82"/>
      <c r="G24" s="83">
        <v>480</v>
      </c>
      <c r="H24" s="84">
        <f t="shared" si="79"/>
        <v>1</v>
      </c>
      <c r="I24" s="85">
        <f t="shared" si="79"/>
        <v>17</v>
      </c>
      <c r="J24" s="27"/>
      <c r="K24" s="86"/>
      <c r="L24" s="87"/>
      <c r="M24" s="87"/>
      <c r="N24" s="88"/>
      <c r="O24" s="86"/>
      <c r="P24" s="87"/>
      <c r="Q24" s="87"/>
      <c r="R24" s="88"/>
      <c r="S24" s="86"/>
      <c r="T24" s="87"/>
      <c r="U24" s="87"/>
      <c r="V24" s="87"/>
      <c r="W24" s="88"/>
      <c r="X24" s="86"/>
      <c r="Y24" s="87"/>
      <c r="Z24" s="87"/>
      <c r="AA24" s="88"/>
      <c r="AB24" s="86"/>
      <c r="AC24" s="87"/>
      <c r="AD24" s="87"/>
      <c r="AE24" s="88"/>
      <c r="AF24" s="86"/>
      <c r="AG24" s="87"/>
      <c r="AH24" s="87"/>
      <c r="AI24" s="362"/>
      <c r="AJ24" s="363"/>
      <c r="AK24" s="86"/>
      <c r="AL24" s="87" t="s">
        <v>166</v>
      </c>
      <c r="AM24" s="87" t="s">
        <v>166</v>
      </c>
      <c r="AN24" s="88" t="s">
        <v>166</v>
      </c>
      <c r="AO24" s="86" t="s">
        <v>166</v>
      </c>
      <c r="AP24" s="87" t="s">
        <v>166</v>
      </c>
      <c r="AQ24" s="87" t="s">
        <v>67</v>
      </c>
      <c r="AR24" s="88" t="s">
        <v>67</v>
      </c>
      <c r="AS24" s="89" t="s">
        <v>67</v>
      </c>
      <c r="AT24" s="87" t="s">
        <v>67</v>
      </c>
      <c r="AU24" s="87" t="s">
        <v>67</v>
      </c>
      <c r="AV24" s="90" t="s">
        <v>67</v>
      </c>
      <c r="AW24" s="86" t="s">
        <v>67</v>
      </c>
      <c r="AX24" s="87" t="s">
        <v>67</v>
      </c>
      <c r="AY24" s="87" t="s">
        <v>67</v>
      </c>
      <c r="AZ24" s="87" t="s">
        <v>67</v>
      </c>
      <c r="BA24" s="88" t="s">
        <v>67</v>
      </c>
      <c r="BB24" s="89" t="s">
        <v>67</v>
      </c>
      <c r="BC24" s="87" t="s">
        <v>65</v>
      </c>
      <c r="BD24" s="87" t="s">
        <v>65</v>
      </c>
      <c r="BE24" s="321"/>
      <c r="BF24" s="322"/>
      <c r="BG24" s="322"/>
      <c r="BH24" s="322"/>
      <c r="BI24" s="322"/>
      <c r="BJ24" s="323"/>
      <c r="BK24" s="46"/>
      <c r="BL24" s="46" t="s">
        <v>1114</v>
      </c>
      <c r="BN24" s="146">
        <f t="shared" si="58"/>
        <v>0</v>
      </c>
      <c r="BO24" s="146">
        <f t="shared" si="4"/>
        <v>0</v>
      </c>
      <c r="BP24" s="146">
        <f t="shared" si="5"/>
        <v>0</v>
      </c>
      <c r="BQ24" s="146">
        <f t="shared" si="6"/>
        <v>0</v>
      </c>
      <c r="BR24" s="146">
        <f t="shared" si="7"/>
        <v>0</v>
      </c>
      <c r="BS24" s="146">
        <f t="shared" si="8"/>
        <v>0</v>
      </c>
      <c r="BT24" s="146">
        <f t="shared" si="9"/>
        <v>0</v>
      </c>
      <c r="BU24" s="146">
        <f t="shared" si="10"/>
        <v>0</v>
      </c>
      <c r="BV24" s="146">
        <f t="shared" si="11"/>
        <v>0</v>
      </c>
      <c r="BW24" s="146">
        <f t="shared" si="12"/>
        <v>0</v>
      </c>
      <c r="BX24" s="146">
        <f t="shared" si="13"/>
        <v>0</v>
      </c>
      <c r="BY24" s="146">
        <f t="shared" si="14"/>
        <v>0</v>
      </c>
      <c r="BZ24" s="146">
        <f t="shared" si="15"/>
        <v>0</v>
      </c>
      <c r="CA24" s="146">
        <f t="shared" si="16"/>
        <v>0</v>
      </c>
      <c r="CB24" s="146">
        <f t="shared" si="17"/>
        <v>0</v>
      </c>
      <c r="CC24" s="146">
        <f t="shared" si="18"/>
        <v>0</v>
      </c>
      <c r="CD24" s="146">
        <f t="shared" si="19"/>
        <v>0</v>
      </c>
      <c r="CE24" s="146">
        <f t="shared" si="20"/>
        <v>0</v>
      </c>
      <c r="CF24" s="146">
        <f t="shared" si="21"/>
        <v>0</v>
      </c>
      <c r="CG24" s="146">
        <f t="shared" si="22"/>
        <v>0</v>
      </c>
      <c r="CH24" s="146">
        <f t="shared" si="23"/>
        <v>0</v>
      </c>
      <c r="CI24" s="146">
        <f t="shared" si="24"/>
        <v>0</v>
      </c>
      <c r="CJ24" s="146">
        <f t="shared" si="25"/>
        <v>0</v>
      </c>
      <c r="CK24" s="146">
        <f t="shared" si="26"/>
        <v>0</v>
      </c>
      <c r="CL24" s="146">
        <f t="shared" si="27"/>
        <v>0</v>
      </c>
      <c r="CM24" s="146">
        <f t="shared" si="28"/>
        <v>0</v>
      </c>
      <c r="CN24" s="146">
        <f t="shared" si="29"/>
        <v>0</v>
      </c>
      <c r="CO24" s="146">
        <f t="shared" si="30"/>
        <v>0</v>
      </c>
      <c r="CP24" s="146">
        <f t="shared" si="31"/>
        <v>0</v>
      </c>
      <c r="CQ24" s="146">
        <f t="shared" si="32"/>
        <v>0</v>
      </c>
      <c r="CR24" s="146">
        <f t="shared" si="33"/>
        <v>0</v>
      </c>
      <c r="CS24" s="146">
        <f t="shared" si="34"/>
        <v>0</v>
      </c>
      <c r="CT24" s="146">
        <f t="shared" si="35"/>
        <v>0</v>
      </c>
      <c r="CU24" s="146">
        <f t="shared" si="36"/>
        <v>0</v>
      </c>
      <c r="CV24" s="146">
        <f t="shared" si="37"/>
        <v>0</v>
      </c>
      <c r="CW24" s="146">
        <f t="shared" si="38"/>
        <v>0</v>
      </c>
      <c r="CX24" s="146">
        <f t="shared" si="39"/>
        <v>0</v>
      </c>
      <c r="CY24" s="146">
        <f t="shared" si="40"/>
        <v>0</v>
      </c>
      <c r="CZ24" s="146">
        <f t="shared" si="41"/>
        <v>0</v>
      </c>
      <c r="DA24" s="146">
        <f t="shared" si="42"/>
        <v>0</v>
      </c>
      <c r="DB24" s="146">
        <f t="shared" si="43"/>
        <v>0</v>
      </c>
      <c r="DC24" s="146">
        <f t="shared" si="44"/>
        <v>0</v>
      </c>
      <c r="DD24" s="146">
        <f t="shared" si="45"/>
        <v>0</v>
      </c>
      <c r="DE24" s="146">
        <f t="shared" si="46"/>
        <v>0</v>
      </c>
      <c r="DF24" s="146">
        <f t="shared" si="47"/>
        <v>0</v>
      </c>
      <c r="DG24" s="146">
        <f t="shared" si="48"/>
        <v>0</v>
      </c>
      <c r="DH24" s="146">
        <f t="shared" si="49"/>
        <v>0</v>
      </c>
      <c r="DI24" s="146">
        <f t="shared" si="50"/>
        <v>0</v>
      </c>
      <c r="DJ24" s="146">
        <f t="shared" si="51"/>
        <v>0</v>
      </c>
      <c r="DK24" s="146">
        <f t="shared" si="52"/>
        <v>0</v>
      </c>
      <c r="DL24" s="146">
        <f t="shared" si="53"/>
        <v>0</v>
      </c>
      <c r="DM24" s="146">
        <f t="shared" si="54"/>
        <v>0</v>
      </c>
      <c r="DN24" s="64">
        <f>I24*15</f>
        <v>255</v>
      </c>
      <c r="DO24" s="52" t="str">
        <f t="shared" si="77"/>
        <v/>
      </c>
      <c r="DP24" s="52" t="str">
        <f t="shared" si="60"/>
        <v/>
      </c>
      <c r="DQ24" s="53">
        <f t="shared" si="61"/>
        <v>255</v>
      </c>
      <c r="DR24" s="1">
        <f t="shared" si="78"/>
        <v>2</v>
      </c>
      <c r="DS24" s="168" t="e">
        <f>IF(AND(DR24=#REF!,BL24=#REF!),'Tiến độ'!D24,"")</f>
        <v>#REF!</v>
      </c>
      <c r="DT24" s="169" t="str">
        <f t="shared" ca="1" si="63"/>
        <v/>
      </c>
      <c r="DU24" s="1">
        <f ca="1">IF(ISERROR(DT24)=TRUE,0,IF(DT24="",0,1+MAX($DU$7:DU23)))</f>
        <v>0</v>
      </c>
      <c r="DV24" s="169">
        <v>18</v>
      </c>
      <c r="DW24" s="169" t="str">
        <f t="shared" ca="1" si="64"/>
        <v/>
      </c>
      <c r="DX24" s="169" t="str">
        <f t="shared" ca="1" si="55"/>
        <v/>
      </c>
      <c r="EC24" s="169" t="str">
        <f ca="1"/>
        <v/>
      </c>
      <c r="ED24" s="1" t="e">
        <f ca="1"/>
        <v>#NUM!</v>
      </c>
    </row>
    <row r="25" spans="1:134" ht="11.25" customHeight="1">
      <c r="A25" s="310" t="str">
        <f>IF(B25="","",MAX($A$7:A24)+1)</f>
        <v/>
      </c>
      <c r="B25" s="313"/>
      <c r="C25" s="91" t="s">
        <v>8</v>
      </c>
      <c r="D25" s="92"/>
      <c r="E25" s="93">
        <f>SUM(E20:E24)</f>
        <v>23</v>
      </c>
      <c r="F25" s="94"/>
      <c r="G25" s="95"/>
      <c r="H25" s="96"/>
      <c r="I25" s="97"/>
      <c r="J25" s="26"/>
      <c r="K25" s="96">
        <f t="shared" ref="K25:AH25" si="80">SUM(K20:K24)</f>
        <v>0</v>
      </c>
      <c r="L25" s="97">
        <f t="shared" si="80"/>
        <v>0</v>
      </c>
      <c r="M25" s="97">
        <f t="shared" si="80"/>
        <v>0</v>
      </c>
      <c r="N25" s="98">
        <f t="shared" si="80"/>
        <v>0</v>
      </c>
      <c r="O25" s="96">
        <f t="shared" si="80"/>
        <v>0</v>
      </c>
      <c r="P25" s="97">
        <f t="shared" si="80"/>
        <v>0</v>
      </c>
      <c r="Q25" s="97">
        <f t="shared" si="80"/>
        <v>0</v>
      </c>
      <c r="R25" s="98">
        <f t="shared" si="80"/>
        <v>0</v>
      </c>
      <c r="S25" s="96">
        <f t="shared" si="80"/>
        <v>0</v>
      </c>
      <c r="T25" s="97">
        <f t="shared" si="80"/>
        <v>0</v>
      </c>
      <c r="U25" s="97">
        <f t="shared" si="80"/>
        <v>0</v>
      </c>
      <c r="V25" s="97">
        <f t="shared" si="80"/>
        <v>0</v>
      </c>
      <c r="W25" s="98">
        <f t="shared" si="80"/>
        <v>0</v>
      </c>
      <c r="X25" s="96">
        <f t="shared" si="80"/>
        <v>0</v>
      </c>
      <c r="Y25" s="97">
        <f t="shared" si="80"/>
        <v>0</v>
      </c>
      <c r="Z25" s="97">
        <f t="shared" si="80"/>
        <v>0</v>
      </c>
      <c r="AA25" s="98">
        <f t="shared" si="80"/>
        <v>0</v>
      </c>
      <c r="AB25" s="96">
        <f t="shared" si="80"/>
        <v>0</v>
      </c>
      <c r="AC25" s="97">
        <f t="shared" si="80"/>
        <v>0</v>
      </c>
      <c r="AD25" s="97">
        <f t="shared" si="80"/>
        <v>0</v>
      </c>
      <c r="AE25" s="98">
        <f t="shared" si="80"/>
        <v>0</v>
      </c>
      <c r="AF25" s="96">
        <f t="shared" si="80"/>
        <v>0</v>
      </c>
      <c r="AG25" s="97">
        <f t="shared" si="80"/>
        <v>0</v>
      </c>
      <c r="AH25" s="97">
        <f t="shared" si="80"/>
        <v>0</v>
      </c>
      <c r="AI25" s="362"/>
      <c r="AJ25" s="363"/>
      <c r="AK25" s="96">
        <f t="shared" ref="AK25:BD25" si="81">SUM(AK20:AK24)</f>
        <v>0</v>
      </c>
      <c r="AL25" s="97">
        <f t="shared" si="81"/>
        <v>0</v>
      </c>
      <c r="AM25" s="97">
        <f t="shared" si="81"/>
        <v>0</v>
      </c>
      <c r="AN25" s="98">
        <f t="shared" si="81"/>
        <v>0</v>
      </c>
      <c r="AO25" s="96">
        <f t="shared" si="81"/>
        <v>0</v>
      </c>
      <c r="AP25" s="97">
        <f t="shared" si="81"/>
        <v>0</v>
      </c>
      <c r="AQ25" s="97">
        <f t="shared" si="81"/>
        <v>0</v>
      </c>
      <c r="AR25" s="98">
        <f t="shared" si="81"/>
        <v>0</v>
      </c>
      <c r="AS25" s="99">
        <f t="shared" si="81"/>
        <v>0</v>
      </c>
      <c r="AT25" s="97">
        <f t="shared" si="81"/>
        <v>0</v>
      </c>
      <c r="AU25" s="97">
        <f t="shared" si="81"/>
        <v>0</v>
      </c>
      <c r="AV25" s="100">
        <f t="shared" si="81"/>
        <v>0</v>
      </c>
      <c r="AW25" s="96">
        <f t="shared" si="81"/>
        <v>0</v>
      </c>
      <c r="AX25" s="97">
        <f t="shared" si="81"/>
        <v>0</v>
      </c>
      <c r="AY25" s="97">
        <f t="shared" si="81"/>
        <v>0</v>
      </c>
      <c r="AZ25" s="97">
        <f t="shared" si="81"/>
        <v>0</v>
      </c>
      <c r="BA25" s="98">
        <f t="shared" si="81"/>
        <v>0</v>
      </c>
      <c r="BB25" s="99">
        <f t="shared" si="81"/>
        <v>0</v>
      </c>
      <c r="BC25" s="97">
        <f t="shared" si="81"/>
        <v>0</v>
      </c>
      <c r="BD25" s="97">
        <f t="shared" si="81"/>
        <v>0</v>
      </c>
      <c r="BE25" s="321"/>
      <c r="BF25" s="322"/>
      <c r="BG25" s="322"/>
      <c r="BH25" s="322"/>
      <c r="BI25" s="322"/>
      <c r="BJ25" s="323"/>
      <c r="BK25" s="47"/>
      <c r="BL25" s="47" t="s">
        <v>1113</v>
      </c>
      <c r="BN25" s="146">
        <f t="shared" si="58"/>
        <v>0</v>
      </c>
      <c r="BO25" s="146">
        <f t="shared" si="4"/>
        <v>0</v>
      </c>
      <c r="BP25" s="146">
        <f t="shared" si="5"/>
        <v>0</v>
      </c>
      <c r="BQ25" s="146">
        <f t="shared" si="6"/>
        <v>0</v>
      </c>
      <c r="BR25" s="146">
        <f t="shared" si="7"/>
        <v>0</v>
      </c>
      <c r="BS25" s="146">
        <f t="shared" si="8"/>
        <v>0</v>
      </c>
      <c r="BT25" s="146">
        <f t="shared" si="9"/>
        <v>0</v>
      </c>
      <c r="BU25" s="146">
        <f t="shared" si="10"/>
        <v>0</v>
      </c>
      <c r="BV25" s="146">
        <f t="shared" si="11"/>
        <v>0</v>
      </c>
      <c r="BW25" s="146">
        <f t="shared" si="12"/>
        <v>0</v>
      </c>
      <c r="BX25" s="146">
        <f t="shared" si="13"/>
        <v>0</v>
      </c>
      <c r="BY25" s="146">
        <f t="shared" si="14"/>
        <v>0</v>
      </c>
      <c r="BZ25" s="146">
        <f t="shared" si="15"/>
        <v>0</v>
      </c>
      <c r="CA25" s="146">
        <f t="shared" si="16"/>
        <v>0</v>
      </c>
      <c r="CB25" s="146">
        <f t="shared" si="17"/>
        <v>0</v>
      </c>
      <c r="CC25" s="146">
        <f t="shared" si="18"/>
        <v>0</v>
      </c>
      <c r="CD25" s="146">
        <f t="shared" si="19"/>
        <v>0</v>
      </c>
      <c r="CE25" s="146">
        <f t="shared" si="20"/>
        <v>0</v>
      </c>
      <c r="CF25" s="146">
        <f t="shared" si="21"/>
        <v>0</v>
      </c>
      <c r="CG25" s="146">
        <f t="shared" si="22"/>
        <v>0</v>
      </c>
      <c r="CH25" s="146">
        <f t="shared" si="23"/>
        <v>0</v>
      </c>
      <c r="CI25" s="146">
        <f t="shared" si="24"/>
        <v>0</v>
      </c>
      <c r="CJ25" s="146">
        <f t="shared" si="25"/>
        <v>0</v>
      </c>
      <c r="CK25" s="146">
        <f t="shared" si="26"/>
        <v>0</v>
      </c>
      <c r="CL25" s="146">
        <f t="shared" si="27"/>
        <v>0</v>
      </c>
      <c r="CM25" s="146">
        <f t="shared" si="28"/>
        <v>0</v>
      </c>
      <c r="CN25" s="146">
        <f t="shared" si="29"/>
        <v>0</v>
      </c>
      <c r="CO25" s="146">
        <f t="shared" si="30"/>
        <v>0</v>
      </c>
      <c r="CP25" s="146">
        <f t="shared" si="31"/>
        <v>0</v>
      </c>
      <c r="CQ25" s="146">
        <f t="shared" si="32"/>
        <v>0</v>
      </c>
      <c r="CR25" s="146">
        <f t="shared" si="33"/>
        <v>0</v>
      </c>
      <c r="CS25" s="146">
        <f t="shared" si="34"/>
        <v>0</v>
      </c>
      <c r="CT25" s="146">
        <f t="shared" si="35"/>
        <v>0</v>
      </c>
      <c r="CU25" s="146">
        <f t="shared" si="36"/>
        <v>0</v>
      </c>
      <c r="CV25" s="146">
        <f t="shared" si="37"/>
        <v>0</v>
      </c>
      <c r="CW25" s="146">
        <f t="shared" si="38"/>
        <v>0</v>
      </c>
      <c r="CX25" s="146">
        <f t="shared" si="39"/>
        <v>0</v>
      </c>
      <c r="CY25" s="146">
        <f t="shared" si="40"/>
        <v>0</v>
      </c>
      <c r="CZ25" s="146">
        <f t="shared" si="41"/>
        <v>0</v>
      </c>
      <c r="DA25" s="146">
        <f t="shared" si="42"/>
        <v>0</v>
      </c>
      <c r="DB25" s="146">
        <f t="shared" si="43"/>
        <v>0</v>
      </c>
      <c r="DC25" s="146">
        <f t="shared" si="44"/>
        <v>0</v>
      </c>
      <c r="DD25" s="146">
        <f t="shared" si="45"/>
        <v>0</v>
      </c>
      <c r="DE25" s="146">
        <f t="shared" si="46"/>
        <v>0</v>
      </c>
      <c r="DF25" s="146">
        <f t="shared" si="47"/>
        <v>0</v>
      </c>
      <c r="DG25" s="146">
        <f t="shared" si="48"/>
        <v>0</v>
      </c>
      <c r="DH25" s="146">
        <f t="shared" si="49"/>
        <v>0</v>
      </c>
      <c r="DI25" s="146">
        <f t="shared" si="50"/>
        <v>0</v>
      </c>
      <c r="DJ25" s="146">
        <f t="shared" si="51"/>
        <v>0</v>
      </c>
      <c r="DK25" s="146">
        <f t="shared" si="52"/>
        <v>0</v>
      </c>
      <c r="DL25" s="146">
        <f t="shared" si="53"/>
        <v>0</v>
      </c>
      <c r="DM25" s="146">
        <f t="shared" si="54"/>
        <v>0</v>
      </c>
      <c r="DN25" s="54"/>
      <c r="DO25" s="55"/>
      <c r="DP25" s="55"/>
      <c r="DQ25" s="56"/>
      <c r="DS25" s="168" t="e">
        <f>IF(AND(DR25=#REF!,BL25=#REF!),'Tiến độ'!D25,"")</f>
        <v>#REF!</v>
      </c>
      <c r="DT25" s="169" t="str">
        <f t="shared" ca="1" si="63"/>
        <v/>
      </c>
      <c r="DU25" s="1">
        <f ca="1">IF(ISERROR(DT25)=TRUE,0,IF(DT25="",0,1+MAX($DU$7:DU24)))</f>
        <v>0</v>
      </c>
      <c r="DV25" s="169">
        <v>19</v>
      </c>
      <c r="DW25" s="169" t="str">
        <f t="shared" ca="1" si="64"/>
        <v/>
      </c>
      <c r="DX25" s="169" t="str">
        <f t="shared" ca="1" si="55"/>
        <v/>
      </c>
      <c r="EC25" s="169" t="str">
        <f ca="1"/>
        <v/>
      </c>
      <c r="ED25" s="1" t="e">
        <f ca="1"/>
        <v>#NUM!</v>
      </c>
    </row>
    <row r="26" spans="1:134" ht="11.25" customHeight="1">
      <c r="A26" s="308">
        <f>IF(B26="","",MAX($A$7:A25)+1)</f>
        <v>5</v>
      </c>
      <c r="B26" s="311" t="s">
        <v>1220</v>
      </c>
      <c r="C26" s="67" t="s">
        <v>128</v>
      </c>
      <c r="D26" s="68" t="s">
        <v>145</v>
      </c>
      <c r="E26" s="69">
        <v>5</v>
      </c>
      <c r="F26" s="70"/>
      <c r="G26" s="71">
        <v>225</v>
      </c>
      <c r="H26" s="72">
        <v>2</v>
      </c>
      <c r="I26" s="73">
        <f>54+50</f>
        <v>104</v>
      </c>
      <c r="J26" s="24"/>
      <c r="K26" s="74" t="s">
        <v>12</v>
      </c>
      <c r="L26" s="75" t="s">
        <v>12</v>
      </c>
      <c r="M26" s="75" t="s">
        <v>12</v>
      </c>
      <c r="N26" s="76" t="s">
        <v>12</v>
      </c>
      <c r="O26" s="74" t="s">
        <v>12</v>
      </c>
      <c r="P26" s="75"/>
      <c r="Q26" s="75"/>
      <c r="R26" s="76"/>
      <c r="S26" s="74"/>
      <c r="T26" s="75"/>
      <c r="U26" s="75"/>
      <c r="V26" s="75"/>
      <c r="W26" s="76"/>
      <c r="X26" s="74"/>
      <c r="Y26" s="75"/>
      <c r="Z26" s="75" t="s">
        <v>166</v>
      </c>
      <c r="AA26" s="76" t="s">
        <v>166</v>
      </c>
      <c r="AB26" s="74" t="s">
        <v>166</v>
      </c>
      <c r="AC26" s="75" t="s">
        <v>166</v>
      </c>
      <c r="AD26" s="75" t="s">
        <v>164</v>
      </c>
      <c r="AE26" s="76" t="s">
        <v>164</v>
      </c>
      <c r="AF26" s="74" t="s">
        <v>164</v>
      </c>
      <c r="AG26" s="75" t="s">
        <v>164</v>
      </c>
      <c r="AH26" s="75" t="s">
        <v>164</v>
      </c>
      <c r="AI26" s="362"/>
      <c r="AJ26" s="363"/>
      <c r="AK26" s="74" t="s">
        <v>164</v>
      </c>
      <c r="AL26" s="75"/>
      <c r="AM26" s="75"/>
      <c r="AN26" s="76"/>
      <c r="AO26" s="74"/>
      <c r="AP26" s="75"/>
      <c r="AQ26" s="75"/>
      <c r="AR26" s="76"/>
      <c r="AS26" s="77"/>
      <c r="AT26" s="75"/>
      <c r="AU26" s="75"/>
      <c r="AV26" s="78"/>
      <c r="AW26" s="74"/>
      <c r="AX26" s="75"/>
      <c r="AY26" s="75"/>
      <c r="AZ26" s="75"/>
      <c r="BA26" s="76"/>
      <c r="BB26" s="77"/>
      <c r="BC26" s="75"/>
      <c r="BD26" s="75"/>
      <c r="BE26" s="321"/>
      <c r="BF26" s="322"/>
      <c r="BG26" s="322"/>
      <c r="BH26" s="322"/>
      <c r="BI26" s="322"/>
      <c r="BJ26" s="323"/>
      <c r="BK26" s="45"/>
      <c r="BL26" s="45" t="s">
        <v>41</v>
      </c>
      <c r="BN26" s="146">
        <f t="shared" si="58"/>
        <v>0</v>
      </c>
      <c r="BO26" s="146">
        <f t="shared" si="4"/>
        <v>0</v>
      </c>
      <c r="BP26" s="146">
        <f t="shared" si="5"/>
        <v>0</v>
      </c>
      <c r="BQ26" s="146">
        <f t="shared" si="6"/>
        <v>0</v>
      </c>
      <c r="BR26" s="146">
        <f t="shared" si="7"/>
        <v>0</v>
      </c>
      <c r="BS26" s="146">
        <f t="shared" si="8"/>
        <v>0</v>
      </c>
      <c r="BT26" s="146">
        <f t="shared" si="9"/>
        <v>0</v>
      </c>
      <c r="BU26" s="146">
        <f t="shared" si="10"/>
        <v>0</v>
      </c>
      <c r="BV26" s="146">
        <f t="shared" si="11"/>
        <v>0</v>
      </c>
      <c r="BW26" s="146">
        <f t="shared" si="12"/>
        <v>0</v>
      </c>
      <c r="BX26" s="146">
        <f t="shared" si="13"/>
        <v>0</v>
      </c>
      <c r="BY26" s="146">
        <f t="shared" si="14"/>
        <v>0</v>
      </c>
      <c r="BZ26" s="146">
        <f t="shared" si="15"/>
        <v>0</v>
      </c>
      <c r="CA26" s="146">
        <f t="shared" si="16"/>
        <v>0</v>
      </c>
      <c r="CB26" s="146">
        <f t="shared" si="17"/>
        <v>0</v>
      </c>
      <c r="CC26" s="146">
        <f t="shared" si="18"/>
        <v>0</v>
      </c>
      <c r="CD26" s="146">
        <f t="shared" si="19"/>
        <v>0</v>
      </c>
      <c r="CE26" s="146">
        <f t="shared" si="20"/>
        <v>0</v>
      </c>
      <c r="CF26" s="146">
        <f t="shared" si="21"/>
        <v>0</v>
      </c>
      <c r="CG26" s="146">
        <f t="shared" si="22"/>
        <v>0</v>
      </c>
      <c r="CH26" s="146">
        <f t="shared" si="23"/>
        <v>0</v>
      </c>
      <c r="CI26" s="146">
        <f t="shared" si="24"/>
        <v>0</v>
      </c>
      <c r="CJ26" s="146">
        <f t="shared" si="25"/>
        <v>0</v>
      </c>
      <c r="CK26" s="146">
        <f t="shared" si="26"/>
        <v>0</v>
      </c>
      <c r="CL26" s="146">
        <f t="shared" si="27"/>
        <v>0</v>
      </c>
      <c r="CM26" s="146">
        <f t="shared" si="28"/>
        <v>0</v>
      </c>
      <c r="CN26" s="146">
        <f t="shared" si="29"/>
        <v>0</v>
      </c>
      <c r="CO26" s="146">
        <f t="shared" si="30"/>
        <v>0</v>
      </c>
      <c r="CP26" s="146">
        <f t="shared" si="31"/>
        <v>0</v>
      </c>
      <c r="CQ26" s="146">
        <f t="shared" si="32"/>
        <v>0</v>
      </c>
      <c r="CR26" s="146">
        <f t="shared" si="33"/>
        <v>0</v>
      </c>
      <c r="CS26" s="146">
        <f t="shared" si="34"/>
        <v>0</v>
      </c>
      <c r="CT26" s="146">
        <f t="shared" si="35"/>
        <v>0</v>
      </c>
      <c r="CU26" s="146">
        <f t="shared" si="36"/>
        <v>0</v>
      </c>
      <c r="CV26" s="146">
        <f t="shared" si="37"/>
        <v>0</v>
      </c>
      <c r="CW26" s="146">
        <f t="shared" si="38"/>
        <v>0</v>
      </c>
      <c r="CX26" s="146">
        <f t="shared" si="39"/>
        <v>0</v>
      </c>
      <c r="CY26" s="146">
        <f t="shared" si="40"/>
        <v>0</v>
      </c>
      <c r="CZ26" s="146">
        <f t="shared" si="41"/>
        <v>0</v>
      </c>
      <c r="DA26" s="146">
        <f t="shared" si="42"/>
        <v>0</v>
      </c>
      <c r="DB26" s="146">
        <f t="shared" si="43"/>
        <v>0</v>
      </c>
      <c r="DC26" s="146">
        <f t="shared" si="44"/>
        <v>0</v>
      </c>
      <c r="DD26" s="146">
        <f t="shared" si="45"/>
        <v>0</v>
      </c>
      <c r="DE26" s="146">
        <f t="shared" si="46"/>
        <v>0</v>
      </c>
      <c r="DF26" s="146">
        <f t="shared" si="47"/>
        <v>0</v>
      </c>
      <c r="DG26" s="146">
        <f t="shared" si="48"/>
        <v>0</v>
      </c>
      <c r="DH26" s="146">
        <f t="shared" si="49"/>
        <v>0</v>
      </c>
      <c r="DI26" s="146">
        <f t="shared" si="50"/>
        <v>0</v>
      </c>
      <c r="DJ26" s="146">
        <f t="shared" si="51"/>
        <v>0</v>
      </c>
      <c r="DK26" s="146">
        <f t="shared" si="52"/>
        <v>0</v>
      </c>
      <c r="DL26" s="146">
        <f t="shared" si="53"/>
        <v>0</v>
      </c>
      <c r="DM26" s="146">
        <f t="shared" si="54"/>
        <v>0</v>
      </c>
      <c r="DN26" s="63">
        <f>60*2*H26</f>
        <v>240</v>
      </c>
      <c r="DO26" s="50">
        <f t="shared" ref="DO26:DO30" si="82">IF(COUNTA(K26:AC26)&gt;0,DN26,"")</f>
        <v>240</v>
      </c>
      <c r="DP26" s="50" t="str">
        <f t="shared" si="60"/>
        <v/>
      </c>
      <c r="DQ26" s="51" t="str">
        <f t="shared" si="61"/>
        <v/>
      </c>
      <c r="DR26" s="1">
        <f t="shared" ref="DR26:DR30" si="83">IF(DQ26="",1,2)</f>
        <v>1</v>
      </c>
      <c r="DS26" s="168" t="e">
        <f>IF(AND(DR26=#REF!,BL26=#REF!),'Tiến độ'!D26,"")</f>
        <v>#REF!</v>
      </c>
      <c r="DT26" s="169" t="str">
        <f t="shared" ca="1" si="63"/>
        <v/>
      </c>
      <c r="DU26" s="1">
        <f ca="1">IF(ISERROR(DT26)=TRUE,0,IF(DT26="",0,1+MAX($DU$7:DU25)))</f>
        <v>0</v>
      </c>
      <c r="DV26" s="169">
        <v>20</v>
      </c>
      <c r="DW26" s="169" t="str">
        <f t="shared" ca="1" si="64"/>
        <v/>
      </c>
      <c r="DX26" s="169" t="str">
        <f t="shared" ca="1" si="55"/>
        <v/>
      </c>
      <c r="EC26" s="169" t="str">
        <f ca="1"/>
        <v/>
      </c>
      <c r="ED26" s="1" t="e">
        <f ca="1"/>
        <v>#NUM!</v>
      </c>
    </row>
    <row r="27" spans="1:134" ht="11.25" customHeight="1">
      <c r="A27" s="314" t="str">
        <f>IF(B27="","",MAX($A$7:A26)+1)</f>
        <v/>
      </c>
      <c r="B27" s="315"/>
      <c r="C27" s="79" t="s">
        <v>124</v>
      </c>
      <c r="D27" s="80" t="s">
        <v>138</v>
      </c>
      <c r="E27" s="81">
        <v>3</v>
      </c>
      <c r="F27" s="82"/>
      <c r="G27" s="83">
        <v>135</v>
      </c>
      <c r="H27" s="84">
        <f>H26</f>
        <v>2</v>
      </c>
      <c r="I27" s="85">
        <f>I26</f>
        <v>104</v>
      </c>
      <c r="J27" s="27" t="s">
        <v>438</v>
      </c>
      <c r="K27" s="86"/>
      <c r="L27" s="87"/>
      <c r="M27" s="87"/>
      <c r="N27" s="88"/>
      <c r="O27" s="86"/>
      <c r="P27" s="87" t="s">
        <v>115</v>
      </c>
      <c r="Q27" s="87" t="s">
        <v>115</v>
      </c>
      <c r="R27" s="88" t="s">
        <v>115</v>
      </c>
      <c r="S27" s="86"/>
      <c r="T27" s="87"/>
      <c r="U27" s="87"/>
      <c r="V27" s="87"/>
      <c r="W27" s="88"/>
      <c r="X27" s="86"/>
      <c r="Y27" s="87"/>
      <c r="Z27" s="87" t="s">
        <v>166</v>
      </c>
      <c r="AA27" s="88" t="s">
        <v>166</v>
      </c>
      <c r="AB27" s="86" t="s">
        <v>166</v>
      </c>
      <c r="AC27" s="87" t="s">
        <v>166</v>
      </c>
      <c r="AD27" s="87" t="s">
        <v>164</v>
      </c>
      <c r="AE27" s="88" t="s">
        <v>164</v>
      </c>
      <c r="AF27" s="86" t="s">
        <v>164</v>
      </c>
      <c r="AG27" s="87" t="s">
        <v>164</v>
      </c>
      <c r="AH27" s="87" t="s">
        <v>164</v>
      </c>
      <c r="AI27" s="362"/>
      <c r="AJ27" s="363"/>
      <c r="AK27" s="86" t="s">
        <v>164</v>
      </c>
      <c r="AL27" s="87"/>
      <c r="AM27" s="87"/>
      <c r="AN27" s="88"/>
      <c r="AO27" s="86"/>
      <c r="AP27" s="87"/>
      <c r="AQ27" s="87"/>
      <c r="AR27" s="88"/>
      <c r="AS27" s="89"/>
      <c r="AT27" s="87"/>
      <c r="AU27" s="87"/>
      <c r="AV27" s="90"/>
      <c r="AW27" s="86"/>
      <c r="AX27" s="87"/>
      <c r="AY27" s="87"/>
      <c r="AZ27" s="87"/>
      <c r="BA27" s="88"/>
      <c r="BB27" s="89"/>
      <c r="BC27" s="87"/>
      <c r="BD27" s="87"/>
      <c r="BE27" s="321"/>
      <c r="BF27" s="322"/>
      <c r="BG27" s="322"/>
      <c r="BH27" s="322"/>
      <c r="BI27" s="322"/>
      <c r="BJ27" s="323"/>
      <c r="BK27" s="46"/>
      <c r="BL27" s="46" t="s">
        <v>33</v>
      </c>
      <c r="BN27" s="146">
        <f t="shared" si="58"/>
        <v>0</v>
      </c>
      <c r="BO27" s="146">
        <f t="shared" si="4"/>
        <v>0</v>
      </c>
      <c r="BP27" s="146">
        <f t="shared" si="5"/>
        <v>0</v>
      </c>
      <c r="BQ27" s="146">
        <f t="shared" si="6"/>
        <v>0</v>
      </c>
      <c r="BR27" s="146">
        <f t="shared" si="7"/>
        <v>0</v>
      </c>
      <c r="BS27" s="146">
        <f t="shared" si="8"/>
        <v>0</v>
      </c>
      <c r="BT27" s="146">
        <f t="shared" si="9"/>
        <v>0</v>
      </c>
      <c r="BU27" s="146">
        <f t="shared" si="10"/>
        <v>0</v>
      </c>
      <c r="BV27" s="146">
        <f t="shared" si="11"/>
        <v>0</v>
      </c>
      <c r="BW27" s="146">
        <f t="shared" si="12"/>
        <v>0</v>
      </c>
      <c r="BX27" s="146">
        <f t="shared" si="13"/>
        <v>0</v>
      </c>
      <c r="BY27" s="146">
        <f t="shared" si="14"/>
        <v>0</v>
      </c>
      <c r="BZ27" s="146">
        <f t="shared" si="15"/>
        <v>0</v>
      </c>
      <c r="CA27" s="146">
        <f t="shared" si="16"/>
        <v>0</v>
      </c>
      <c r="CB27" s="146">
        <f t="shared" si="17"/>
        <v>0</v>
      </c>
      <c r="CC27" s="146">
        <f t="shared" si="18"/>
        <v>0</v>
      </c>
      <c r="CD27" s="146">
        <f t="shared" si="19"/>
        <v>0</v>
      </c>
      <c r="CE27" s="146">
        <f t="shared" si="20"/>
        <v>0</v>
      </c>
      <c r="CF27" s="146">
        <f t="shared" si="21"/>
        <v>0</v>
      </c>
      <c r="CG27" s="146">
        <f t="shared" si="22"/>
        <v>0</v>
      </c>
      <c r="CH27" s="146">
        <f t="shared" si="23"/>
        <v>0</v>
      </c>
      <c r="CI27" s="146">
        <f t="shared" si="24"/>
        <v>0</v>
      </c>
      <c r="CJ27" s="146">
        <f t="shared" si="25"/>
        <v>0</v>
      </c>
      <c r="CK27" s="146">
        <f t="shared" si="26"/>
        <v>0</v>
      </c>
      <c r="CL27" s="146">
        <f t="shared" si="27"/>
        <v>0</v>
      </c>
      <c r="CM27" s="146">
        <f t="shared" si="28"/>
        <v>0</v>
      </c>
      <c r="CN27" s="146">
        <f t="shared" si="29"/>
        <v>0</v>
      </c>
      <c r="CO27" s="146">
        <f t="shared" si="30"/>
        <v>0</v>
      </c>
      <c r="CP27" s="146">
        <f t="shared" si="31"/>
        <v>0</v>
      </c>
      <c r="CQ27" s="146">
        <f t="shared" si="32"/>
        <v>0</v>
      </c>
      <c r="CR27" s="146">
        <f t="shared" si="33"/>
        <v>0</v>
      </c>
      <c r="CS27" s="146">
        <f t="shared" si="34"/>
        <v>0</v>
      </c>
      <c r="CT27" s="146">
        <f t="shared" si="35"/>
        <v>0</v>
      </c>
      <c r="CU27" s="146">
        <f t="shared" si="36"/>
        <v>0</v>
      </c>
      <c r="CV27" s="146">
        <f t="shared" si="37"/>
        <v>0</v>
      </c>
      <c r="CW27" s="146">
        <f t="shared" si="38"/>
        <v>0</v>
      </c>
      <c r="CX27" s="146">
        <f t="shared" si="39"/>
        <v>0</v>
      </c>
      <c r="CY27" s="146">
        <f t="shared" si="40"/>
        <v>0</v>
      </c>
      <c r="CZ27" s="146">
        <f t="shared" si="41"/>
        <v>0</v>
      </c>
      <c r="DA27" s="146">
        <f t="shared" si="42"/>
        <v>0</v>
      </c>
      <c r="DB27" s="146">
        <f t="shared" si="43"/>
        <v>0</v>
      </c>
      <c r="DC27" s="146">
        <f t="shared" si="44"/>
        <v>0</v>
      </c>
      <c r="DD27" s="146">
        <f t="shared" si="45"/>
        <v>0</v>
      </c>
      <c r="DE27" s="146">
        <f t="shared" si="46"/>
        <v>0</v>
      </c>
      <c r="DF27" s="146">
        <f t="shared" si="47"/>
        <v>0</v>
      </c>
      <c r="DG27" s="146">
        <f t="shared" si="48"/>
        <v>0</v>
      </c>
      <c r="DH27" s="146">
        <f t="shared" si="49"/>
        <v>0</v>
      </c>
      <c r="DI27" s="146">
        <f t="shared" si="50"/>
        <v>0</v>
      </c>
      <c r="DJ27" s="146">
        <f t="shared" si="51"/>
        <v>0</v>
      </c>
      <c r="DK27" s="146">
        <f t="shared" si="52"/>
        <v>0</v>
      </c>
      <c r="DL27" s="146">
        <f t="shared" si="53"/>
        <v>0</v>
      </c>
      <c r="DM27" s="146">
        <f t="shared" si="54"/>
        <v>0</v>
      </c>
      <c r="DN27" s="64">
        <f>I27*1</f>
        <v>104</v>
      </c>
      <c r="DO27" s="52">
        <f t="shared" si="82"/>
        <v>104</v>
      </c>
      <c r="DP27" s="52" t="str">
        <f t="shared" si="60"/>
        <v/>
      </c>
      <c r="DQ27" s="53" t="str">
        <f t="shared" si="61"/>
        <v/>
      </c>
      <c r="DR27" s="1">
        <f t="shared" si="83"/>
        <v>1</v>
      </c>
      <c r="DS27" s="168" t="e">
        <f>IF(AND(DR27=#REF!,BL27=#REF!),'Tiến độ'!D27,"")</f>
        <v>#REF!</v>
      </c>
      <c r="DT27" s="169" t="str">
        <f t="shared" ca="1" si="63"/>
        <v/>
      </c>
      <c r="DU27" s="1">
        <f ca="1">IF(ISERROR(DT27)=TRUE,0,IF(DT27="",0,1+MAX($DU$7:DU26)))</f>
        <v>0</v>
      </c>
      <c r="DV27" s="169">
        <v>21</v>
      </c>
      <c r="DW27" s="169" t="str">
        <f t="shared" ca="1" si="64"/>
        <v/>
      </c>
      <c r="DX27" s="169" t="str">
        <f t="shared" ca="1" si="55"/>
        <v/>
      </c>
      <c r="EC27" s="169" t="str">
        <f ca="1"/>
        <v/>
      </c>
      <c r="ED27" s="1" t="e">
        <f ca="1"/>
        <v>#NUM!</v>
      </c>
    </row>
    <row r="28" spans="1:134" ht="11.25" customHeight="1">
      <c r="A28" s="314" t="str">
        <f>IF(B28="","",MAX($A$7:A27)+1)</f>
        <v/>
      </c>
      <c r="B28" s="315"/>
      <c r="C28" s="79" t="s">
        <v>120</v>
      </c>
      <c r="D28" s="80" t="s">
        <v>121</v>
      </c>
      <c r="E28" s="81">
        <v>3</v>
      </c>
      <c r="F28" s="82"/>
      <c r="G28" s="83">
        <v>135</v>
      </c>
      <c r="H28" s="84">
        <f t="shared" ref="H28:I30" si="84">H27</f>
        <v>2</v>
      </c>
      <c r="I28" s="85">
        <f t="shared" si="84"/>
        <v>104</v>
      </c>
      <c r="J28" s="27" t="s">
        <v>439</v>
      </c>
      <c r="K28" s="86"/>
      <c r="L28" s="87"/>
      <c r="M28" s="87"/>
      <c r="N28" s="88"/>
      <c r="O28" s="86"/>
      <c r="P28" s="87"/>
      <c r="Q28" s="87"/>
      <c r="R28" s="88"/>
      <c r="S28" s="86"/>
      <c r="T28" s="87"/>
      <c r="U28" s="87"/>
      <c r="V28" s="87"/>
      <c r="W28" s="88" t="s">
        <v>115</v>
      </c>
      <c r="X28" s="86" t="s">
        <v>115</v>
      </c>
      <c r="Y28" s="87" t="s">
        <v>115</v>
      </c>
      <c r="Z28" s="87" t="s">
        <v>166</v>
      </c>
      <c r="AA28" s="88" t="s">
        <v>166</v>
      </c>
      <c r="AB28" s="86" t="s">
        <v>166</v>
      </c>
      <c r="AC28" s="87" t="s">
        <v>166</v>
      </c>
      <c r="AD28" s="87" t="s">
        <v>164</v>
      </c>
      <c r="AE28" s="88" t="s">
        <v>164</v>
      </c>
      <c r="AF28" s="86" t="s">
        <v>164</v>
      </c>
      <c r="AG28" s="87" t="s">
        <v>164</v>
      </c>
      <c r="AH28" s="87" t="s">
        <v>164</v>
      </c>
      <c r="AI28" s="362"/>
      <c r="AJ28" s="363"/>
      <c r="AK28" s="86" t="s">
        <v>164</v>
      </c>
      <c r="AL28" s="87"/>
      <c r="AM28" s="87"/>
      <c r="AN28" s="88"/>
      <c r="AO28" s="86"/>
      <c r="AP28" s="87"/>
      <c r="AQ28" s="87"/>
      <c r="AR28" s="88"/>
      <c r="AS28" s="89"/>
      <c r="AT28" s="87"/>
      <c r="AU28" s="87"/>
      <c r="AV28" s="90"/>
      <c r="AW28" s="86"/>
      <c r="AX28" s="87"/>
      <c r="AY28" s="87"/>
      <c r="AZ28" s="87"/>
      <c r="BA28" s="88"/>
      <c r="BB28" s="89"/>
      <c r="BC28" s="87"/>
      <c r="BD28" s="87"/>
      <c r="BE28" s="321"/>
      <c r="BF28" s="322"/>
      <c r="BG28" s="322"/>
      <c r="BH28" s="322"/>
      <c r="BI28" s="322"/>
      <c r="BJ28" s="323"/>
      <c r="BK28" s="46"/>
      <c r="BL28" s="46" t="s">
        <v>34</v>
      </c>
      <c r="BN28" s="146">
        <f t="shared" si="58"/>
        <v>0</v>
      </c>
      <c r="BO28" s="146">
        <f t="shared" si="4"/>
        <v>0</v>
      </c>
      <c r="BP28" s="146">
        <f t="shared" si="5"/>
        <v>0</v>
      </c>
      <c r="BQ28" s="146">
        <f t="shared" si="6"/>
        <v>0</v>
      </c>
      <c r="BR28" s="146">
        <f t="shared" si="7"/>
        <v>0</v>
      </c>
      <c r="BS28" s="146">
        <f t="shared" si="8"/>
        <v>0</v>
      </c>
      <c r="BT28" s="146">
        <f t="shared" si="9"/>
        <v>0</v>
      </c>
      <c r="BU28" s="146">
        <f t="shared" si="10"/>
        <v>0</v>
      </c>
      <c r="BV28" s="146">
        <f t="shared" si="11"/>
        <v>0</v>
      </c>
      <c r="BW28" s="146">
        <f t="shared" si="12"/>
        <v>0</v>
      </c>
      <c r="BX28" s="146">
        <f t="shared" si="13"/>
        <v>0</v>
      </c>
      <c r="BY28" s="146">
        <f t="shared" si="14"/>
        <v>0</v>
      </c>
      <c r="BZ28" s="146">
        <f t="shared" si="15"/>
        <v>0</v>
      </c>
      <c r="CA28" s="146">
        <f t="shared" si="16"/>
        <v>0</v>
      </c>
      <c r="CB28" s="146">
        <f t="shared" si="17"/>
        <v>0</v>
      </c>
      <c r="CC28" s="146">
        <f t="shared" si="18"/>
        <v>0</v>
      </c>
      <c r="CD28" s="146">
        <f t="shared" si="19"/>
        <v>0</v>
      </c>
      <c r="CE28" s="146">
        <f t="shared" si="20"/>
        <v>0</v>
      </c>
      <c r="CF28" s="146">
        <f t="shared" si="21"/>
        <v>0</v>
      </c>
      <c r="CG28" s="146">
        <f t="shared" si="22"/>
        <v>0</v>
      </c>
      <c r="CH28" s="146">
        <f t="shared" si="23"/>
        <v>0</v>
      </c>
      <c r="CI28" s="146">
        <f t="shared" si="24"/>
        <v>0</v>
      </c>
      <c r="CJ28" s="146">
        <f t="shared" si="25"/>
        <v>0</v>
      </c>
      <c r="CK28" s="146">
        <f t="shared" si="26"/>
        <v>0</v>
      </c>
      <c r="CL28" s="146">
        <f t="shared" si="27"/>
        <v>0</v>
      </c>
      <c r="CM28" s="146">
        <f t="shared" si="28"/>
        <v>0</v>
      </c>
      <c r="CN28" s="146">
        <f t="shared" si="29"/>
        <v>0</v>
      </c>
      <c r="CO28" s="146">
        <f t="shared" si="30"/>
        <v>0</v>
      </c>
      <c r="CP28" s="146">
        <f t="shared" si="31"/>
        <v>0</v>
      </c>
      <c r="CQ28" s="146">
        <f t="shared" si="32"/>
        <v>0</v>
      </c>
      <c r="CR28" s="146">
        <f t="shared" si="33"/>
        <v>0</v>
      </c>
      <c r="CS28" s="146">
        <f t="shared" si="34"/>
        <v>0</v>
      </c>
      <c r="CT28" s="146">
        <f t="shared" si="35"/>
        <v>0</v>
      </c>
      <c r="CU28" s="146">
        <f t="shared" si="36"/>
        <v>0</v>
      </c>
      <c r="CV28" s="146">
        <f t="shared" si="37"/>
        <v>0</v>
      </c>
      <c r="CW28" s="146">
        <f t="shared" si="38"/>
        <v>0</v>
      </c>
      <c r="CX28" s="146">
        <f t="shared" si="39"/>
        <v>0</v>
      </c>
      <c r="CY28" s="146">
        <f t="shared" si="40"/>
        <v>0</v>
      </c>
      <c r="CZ28" s="146">
        <f t="shared" si="41"/>
        <v>0</v>
      </c>
      <c r="DA28" s="146">
        <f t="shared" si="42"/>
        <v>0</v>
      </c>
      <c r="DB28" s="146">
        <f t="shared" si="43"/>
        <v>0</v>
      </c>
      <c r="DC28" s="146">
        <f t="shared" si="44"/>
        <v>0</v>
      </c>
      <c r="DD28" s="146">
        <f t="shared" si="45"/>
        <v>0</v>
      </c>
      <c r="DE28" s="146">
        <f t="shared" si="46"/>
        <v>0</v>
      </c>
      <c r="DF28" s="146">
        <f t="shared" si="47"/>
        <v>0</v>
      </c>
      <c r="DG28" s="146">
        <f t="shared" si="48"/>
        <v>0</v>
      </c>
      <c r="DH28" s="146">
        <f t="shared" si="49"/>
        <v>0</v>
      </c>
      <c r="DI28" s="146">
        <f t="shared" si="50"/>
        <v>0</v>
      </c>
      <c r="DJ28" s="146">
        <f t="shared" si="51"/>
        <v>0</v>
      </c>
      <c r="DK28" s="146">
        <f t="shared" si="52"/>
        <v>0</v>
      </c>
      <c r="DL28" s="146">
        <f t="shared" si="53"/>
        <v>0</v>
      </c>
      <c r="DM28" s="146">
        <f t="shared" si="54"/>
        <v>0</v>
      </c>
      <c r="DN28" s="64">
        <f>I28*1</f>
        <v>104</v>
      </c>
      <c r="DO28" s="52">
        <f t="shared" si="82"/>
        <v>104</v>
      </c>
      <c r="DP28" s="52" t="str">
        <f t="shared" si="60"/>
        <v/>
      </c>
      <c r="DQ28" s="53" t="str">
        <f t="shared" si="61"/>
        <v/>
      </c>
      <c r="DR28" s="1">
        <f t="shared" si="83"/>
        <v>1</v>
      </c>
      <c r="DS28" s="168" t="e">
        <f>IF(AND(DR28=#REF!,BL28=#REF!),'Tiến độ'!D28,"")</f>
        <v>#REF!</v>
      </c>
      <c r="DT28" s="169" t="str">
        <f t="shared" ca="1" si="63"/>
        <v/>
      </c>
      <c r="DU28" s="1">
        <f ca="1">IF(ISERROR(DT28)=TRUE,0,IF(DT28="",0,1+MAX($DU$7:DU27)))</f>
        <v>0</v>
      </c>
      <c r="DV28" s="169">
        <v>22</v>
      </c>
      <c r="DW28" s="169" t="str">
        <f t="shared" ca="1" si="64"/>
        <v/>
      </c>
      <c r="DX28" s="169" t="str">
        <f t="shared" ca="1" si="55"/>
        <v/>
      </c>
      <c r="EC28" s="169" t="str">
        <f ca="1"/>
        <v/>
      </c>
      <c r="ED28" s="1" t="e">
        <f ca="1"/>
        <v>#NUM!</v>
      </c>
    </row>
    <row r="29" spans="1:134" ht="11.25" customHeight="1">
      <c r="A29" s="314" t="str">
        <f>IF(B29="","",MAX($A$7:A28)+1)</f>
        <v/>
      </c>
      <c r="B29" s="315"/>
      <c r="C29" s="79" t="s">
        <v>66</v>
      </c>
      <c r="D29" s="80" t="s">
        <v>146</v>
      </c>
      <c r="E29" s="81">
        <v>4</v>
      </c>
      <c r="F29" s="82"/>
      <c r="G29" s="83">
        <v>180</v>
      </c>
      <c r="H29" s="84">
        <f t="shared" si="84"/>
        <v>2</v>
      </c>
      <c r="I29" s="85">
        <f t="shared" si="84"/>
        <v>104</v>
      </c>
      <c r="J29" s="27"/>
      <c r="K29" s="86"/>
      <c r="L29" s="87"/>
      <c r="M29" s="87"/>
      <c r="N29" s="88"/>
      <c r="O29" s="86"/>
      <c r="P29" s="87"/>
      <c r="Q29" s="87"/>
      <c r="R29" s="88"/>
      <c r="S29" s="86" t="s">
        <v>25</v>
      </c>
      <c r="T29" s="87" t="s">
        <v>25</v>
      </c>
      <c r="U29" s="87" t="s">
        <v>25</v>
      </c>
      <c r="V29" s="87" t="s">
        <v>25</v>
      </c>
      <c r="W29" s="88"/>
      <c r="X29" s="86"/>
      <c r="Y29" s="87"/>
      <c r="Z29" s="87" t="s">
        <v>166</v>
      </c>
      <c r="AA29" s="88" t="s">
        <v>166</v>
      </c>
      <c r="AB29" s="86" t="s">
        <v>166</v>
      </c>
      <c r="AC29" s="87" t="s">
        <v>166</v>
      </c>
      <c r="AD29" s="87" t="s">
        <v>164</v>
      </c>
      <c r="AE29" s="88" t="s">
        <v>164</v>
      </c>
      <c r="AF29" s="86" t="s">
        <v>164</v>
      </c>
      <c r="AG29" s="87" t="s">
        <v>164</v>
      </c>
      <c r="AH29" s="87" t="s">
        <v>164</v>
      </c>
      <c r="AI29" s="362"/>
      <c r="AJ29" s="363"/>
      <c r="AK29" s="86" t="s">
        <v>164</v>
      </c>
      <c r="AL29" s="87"/>
      <c r="AM29" s="87"/>
      <c r="AN29" s="88"/>
      <c r="AO29" s="86"/>
      <c r="AP29" s="87"/>
      <c r="AQ29" s="87"/>
      <c r="AR29" s="88"/>
      <c r="AS29" s="89"/>
      <c r="AT29" s="87"/>
      <c r="AU29" s="87"/>
      <c r="AV29" s="90"/>
      <c r="AW29" s="86"/>
      <c r="AX29" s="87"/>
      <c r="AY29" s="87"/>
      <c r="AZ29" s="87"/>
      <c r="BA29" s="88"/>
      <c r="BB29" s="89"/>
      <c r="BC29" s="87"/>
      <c r="BD29" s="87"/>
      <c r="BE29" s="321"/>
      <c r="BF29" s="322"/>
      <c r="BG29" s="322"/>
      <c r="BH29" s="322"/>
      <c r="BI29" s="322"/>
      <c r="BJ29" s="323"/>
      <c r="BK29" s="46"/>
      <c r="BL29" s="46" t="s">
        <v>1115</v>
      </c>
      <c r="BN29" s="146">
        <f t="shared" si="58"/>
        <v>0</v>
      </c>
      <c r="BO29" s="146">
        <f t="shared" si="4"/>
        <v>0</v>
      </c>
      <c r="BP29" s="146">
        <f t="shared" si="5"/>
        <v>0</v>
      </c>
      <c r="BQ29" s="146">
        <f t="shared" si="6"/>
        <v>0</v>
      </c>
      <c r="BR29" s="146">
        <f t="shared" si="7"/>
        <v>0</v>
      </c>
      <c r="BS29" s="146">
        <f t="shared" si="8"/>
        <v>0</v>
      </c>
      <c r="BT29" s="146">
        <f t="shared" si="9"/>
        <v>0</v>
      </c>
      <c r="BU29" s="146">
        <f t="shared" si="10"/>
        <v>0</v>
      </c>
      <c r="BV29" s="146">
        <f t="shared" si="11"/>
        <v>0</v>
      </c>
      <c r="BW29" s="146">
        <f t="shared" si="12"/>
        <v>0</v>
      </c>
      <c r="BX29" s="146">
        <f t="shared" si="13"/>
        <v>0</v>
      </c>
      <c r="BY29" s="146">
        <f t="shared" si="14"/>
        <v>0</v>
      </c>
      <c r="BZ29" s="146">
        <f t="shared" si="15"/>
        <v>0</v>
      </c>
      <c r="CA29" s="146">
        <f t="shared" si="16"/>
        <v>0</v>
      </c>
      <c r="CB29" s="146">
        <f t="shared" si="17"/>
        <v>0</v>
      </c>
      <c r="CC29" s="146">
        <f t="shared" si="18"/>
        <v>0</v>
      </c>
      <c r="CD29" s="146">
        <f t="shared" si="19"/>
        <v>0</v>
      </c>
      <c r="CE29" s="146">
        <f t="shared" si="20"/>
        <v>0</v>
      </c>
      <c r="CF29" s="146">
        <f t="shared" si="21"/>
        <v>0</v>
      </c>
      <c r="CG29" s="146">
        <f t="shared" si="22"/>
        <v>0</v>
      </c>
      <c r="CH29" s="146">
        <f t="shared" si="23"/>
        <v>0</v>
      </c>
      <c r="CI29" s="146">
        <f t="shared" si="24"/>
        <v>0</v>
      </c>
      <c r="CJ29" s="146">
        <f t="shared" si="25"/>
        <v>0</v>
      </c>
      <c r="CK29" s="146">
        <f t="shared" si="26"/>
        <v>0</v>
      </c>
      <c r="CL29" s="146">
        <f t="shared" si="27"/>
        <v>0</v>
      </c>
      <c r="CM29" s="146">
        <f t="shared" si="28"/>
        <v>0</v>
      </c>
      <c r="CN29" s="146">
        <f t="shared" si="29"/>
        <v>0</v>
      </c>
      <c r="CO29" s="146">
        <f t="shared" si="30"/>
        <v>0</v>
      </c>
      <c r="CP29" s="146">
        <f t="shared" si="31"/>
        <v>0</v>
      </c>
      <c r="CQ29" s="146">
        <f t="shared" si="32"/>
        <v>0</v>
      </c>
      <c r="CR29" s="146">
        <f t="shared" si="33"/>
        <v>0</v>
      </c>
      <c r="CS29" s="146">
        <f t="shared" si="34"/>
        <v>0</v>
      </c>
      <c r="CT29" s="146">
        <f t="shared" si="35"/>
        <v>0</v>
      </c>
      <c r="CU29" s="146">
        <f t="shared" si="36"/>
        <v>0</v>
      </c>
      <c r="CV29" s="146">
        <f t="shared" si="37"/>
        <v>0</v>
      </c>
      <c r="CW29" s="146">
        <f t="shared" si="38"/>
        <v>0</v>
      </c>
      <c r="CX29" s="146">
        <f t="shared" si="39"/>
        <v>0</v>
      </c>
      <c r="CY29" s="146">
        <f t="shared" si="40"/>
        <v>0</v>
      </c>
      <c r="CZ29" s="146">
        <f t="shared" si="41"/>
        <v>0</v>
      </c>
      <c r="DA29" s="146">
        <f t="shared" si="42"/>
        <v>0</v>
      </c>
      <c r="DB29" s="146">
        <f t="shared" si="43"/>
        <v>0</v>
      </c>
      <c r="DC29" s="146">
        <f t="shared" si="44"/>
        <v>0</v>
      </c>
      <c r="DD29" s="146">
        <f t="shared" si="45"/>
        <v>0</v>
      </c>
      <c r="DE29" s="146">
        <f t="shared" si="46"/>
        <v>0</v>
      </c>
      <c r="DF29" s="146">
        <f t="shared" si="47"/>
        <v>0</v>
      </c>
      <c r="DG29" s="146">
        <f t="shared" si="48"/>
        <v>0</v>
      </c>
      <c r="DH29" s="146">
        <f t="shared" si="49"/>
        <v>0</v>
      </c>
      <c r="DI29" s="146">
        <f t="shared" si="50"/>
        <v>0</v>
      </c>
      <c r="DJ29" s="146">
        <f t="shared" si="51"/>
        <v>0</v>
      </c>
      <c r="DK29" s="146">
        <f t="shared" si="52"/>
        <v>0</v>
      </c>
      <c r="DL29" s="146">
        <f t="shared" si="53"/>
        <v>0</v>
      </c>
      <c r="DM29" s="146">
        <f t="shared" si="54"/>
        <v>0</v>
      </c>
      <c r="DN29" s="64">
        <f>I29*2</f>
        <v>208</v>
      </c>
      <c r="DO29" s="52">
        <f t="shared" si="82"/>
        <v>208</v>
      </c>
      <c r="DP29" s="52" t="str">
        <f t="shared" si="60"/>
        <v/>
      </c>
      <c r="DQ29" s="53" t="str">
        <f t="shared" si="61"/>
        <v/>
      </c>
      <c r="DR29" s="1">
        <f t="shared" si="83"/>
        <v>1</v>
      </c>
      <c r="DS29" s="168" t="e">
        <f>IF(AND(DR29=#REF!,BL29=#REF!),'Tiến độ'!D29,"")</f>
        <v>#REF!</v>
      </c>
      <c r="DT29" s="169" t="str">
        <f t="shared" ca="1" si="63"/>
        <v/>
      </c>
      <c r="DU29" s="1">
        <f ca="1">IF(ISERROR(DT29)=TRUE,0,IF(DT29="",0,1+MAX($DU$7:DU28)))</f>
        <v>0</v>
      </c>
      <c r="DV29" s="169">
        <v>23</v>
      </c>
      <c r="DW29" s="169" t="str">
        <f t="shared" ca="1" si="64"/>
        <v/>
      </c>
      <c r="DX29" s="169" t="str">
        <f t="shared" ca="1" si="55"/>
        <v/>
      </c>
      <c r="EC29" s="169" t="str">
        <f ca="1"/>
        <v/>
      </c>
      <c r="ED29" s="1" t="e">
        <f ca="1"/>
        <v>#NUM!</v>
      </c>
    </row>
    <row r="30" spans="1:134" ht="11.25" customHeight="1">
      <c r="A30" s="314" t="str">
        <f>IF(B30="","",MAX($A$7:A29)+1)</f>
        <v/>
      </c>
      <c r="B30" s="315"/>
      <c r="C30" s="79" t="s">
        <v>63</v>
      </c>
      <c r="D30" s="80" t="s">
        <v>62</v>
      </c>
      <c r="E30" s="81">
        <v>8</v>
      </c>
      <c r="F30" s="82"/>
      <c r="G30" s="83">
        <v>480</v>
      </c>
      <c r="H30" s="84">
        <f t="shared" si="84"/>
        <v>2</v>
      </c>
      <c r="I30" s="85">
        <f t="shared" si="84"/>
        <v>104</v>
      </c>
      <c r="J30" s="27"/>
      <c r="K30" s="86"/>
      <c r="L30" s="87"/>
      <c r="M30" s="87"/>
      <c r="N30" s="88"/>
      <c r="O30" s="86"/>
      <c r="P30" s="87"/>
      <c r="Q30" s="87"/>
      <c r="R30" s="88"/>
      <c r="S30" s="86"/>
      <c r="T30" s="87"/>
      <c r="U30" s="87"/>
      <c r="V30" s="87"/>
      <c r="W30" s="88"/>
      <c r="X30" s="86"/>
      <c r="Y30" s="87"/>
      <c r="Z30" s="87"/>
      <c r="AA30" s="88"/>
      <c r="AB30" s="86"/>
      <c r="AC30" s="87"/>
      <c r="AD30" s="87"/>
      <c r="AE30" s="88"/>
      <c r="AF30" s="86"/>
      <c r="AG30" s="87"/>
      <c r="AH30" s="87"/>
      <c r="AI30" s="362"/>
      <c r="AJ30" s="363"/>
      <c r="AK30" s="86"/>
      <c r="AL30" s="87" t="s">
        <v>166</v>
      </c>
      <c r="AM30" s="87" t="s">
        <v>166</v>
      </c>
      <c r="AN30" s="88" t="s">
        <v>166</v>
      </c>
      <c r="AO30" s="86" t="s">
        <v>166</v>
      </c>
      <c r="AP30" s="87" t="s">
        <v>166</v>
      </c>
      <c r="AQ30" s="87" t="s">
        <v>67</v>
      </c>
      <c r="AR30" s="88" t="s">
        <v>67</v>
      </c>
      <c r="AS30" s="89" t="s">
        <v>67</v>
      </c>
      <c r="AT30" s="87" t="s">
        <v>67</v>
      </c>
      <c r="AU30" s="87" t="s">
        <v>67</v>
      </c>
      <c r="AV30" s="90" t="s">
        <v>67</v>
      </c>
      <c r="AW30" s="86" t="s">
        <v>67</v>
      </c>
      <c r="AX30" s="87" t="s">
        <v>67</v>
      </c>
      <c r="AY30" s="87" t="s">
        <v>67</v>
      </c>
      <c r="AZ30" s="87" t="s">
        <v>67</v>
      </c>
      <c r="BA30" s="88" t="s">
        <v>67</v>
      </c>
      <c r="BB30" s="89" t="s">
        <v>67</v>
      </c>
      <c r="BC30" s="87" t="s">
        <v>65</v>
      </c>
      <c r="BD30" s="87" t="s">
        <v>65</v>
      </c>
      <c r="BE30" s="321"/>
      <c r="BF30" s="322"/>
      <c r="BG30" s="322"/>
      <c r="BH30" s="322"/>
      <c r="BI30" s="322"/>
      <c r="BJ30" s="323"/>
      <c r="BK30" s="46"/>
      <c r="BL30" s="46" t="s">
        <v>1115</v>
      </c>
      <c r="BN30" s="146">
        <f t="shared" si="58"/>
        <v>0</v>
      </c>
      <c r="BO30" s="146">
        <f t="shared" si="4"/>
        <v>0</v>
      </c>
      <c r="BP30" s="146">
        <f t="shared" si="5"/>
        <v>0</v>
      </c>
      <c r="BQ30" s="146">
        <f t="shared" si="6"/>
        <v>0</v>
      </c>
      <c r="BR30" s="146">
        <f t="shared" si="7"/>
        <v>0</v>
      </c>
      <c r="BS30" s="146">
        <f t="shared" si="8"/>
        <v>0</v>
      </c>
      <c r="BT30" s="146">
        <f t="shared" si="9"/>
        <v>0</v>
      </c>
      <c r="BU30" s="146">
        <f t="shared" si="10"/>
        <v>0</v>
      </c>
      <c r="BV30" s="146">
        <f t="shared" si="11"/>
        <v>0</v>
      </c>
      <c r="BW30" s="146">
        <f t="shared" si="12"/>
        <v>0</v>
      </c>
      <c r="BX30" s="146">
        <f t="shared" si="13"/>
        <v>0</v>
      </c>
      <c r="BY30" s="146">
        <f t="shared" si="14"/>
        <v>0</v>
      </c>
      <c r="BZ30" s="146">
        <f t="shared" si="15"/>
        <v>0</v>
      </c>
      <c r="CA30" s="146">
        <f t="shared" si="16"/>
        <v>0</v>
      </c>
      <c r="CB30" s="146">
        <f t="shared" si="17"/>
        <v>0</v>
      </c>
      <c r="CC30" s="146">
        <f t="shared" si="18"/>
        <v>0</v>
      </c>
      <c r="CD30" s="146">
        <f t="shared" si="19"/>
        <v>0</v>
      </c>
      <c r="CE30" s="146">
        <f t="shared" si="20"/>
        <v>0</v>
      </c>
      <c r="CF30" s="146">
        <f t="shared" si="21"/>
        <v>0</v>
      </c>
      <c r="CG30" s="146">
        <f t="shared" si="22"/>
        <v>0</v>
      </c>
      <c r="CH30" s="146">
        <f t="shared" si="23"/>
        <v>0</v>
      </c>
      <c r="CI30" s="146">
        <f t="shared" si="24"/>
        <v>0</v>
      </c>
      <c r="CJ30" s="146">
        <f t="shared" si="25"/>
        <v>0</v>
      </c>
      <c r="CK30" s="146">
        <f t="shared" si="26"/>
        <v>0</v>
      </c>
      <c r="CL30" s="146">
        <f t="shared" si="27"/>
        <v>0</v>
      </c>
      <c r="CM30" s="146">
        <f t="shared" si="28"/>
        <v>0</v>
      </c>
      <c r="CN30" s="146">
        <f t="shared" si="29"/>
        <v>0</v>
      </c>
      <c r="CO30" s="146">
        <f t="shared" si="30"/>
        <v>0</v>
      </c>
      <c r="CP30" s="146">
        <f t="shared" si="31"/>
        <v>0</v>
      </c>
      <c r="CQ30" s="146">
        <f t="shared" si="32"/>
        <v>0</v>
      </c>
      <c r="CR30" s="146">
        <f t="shared" si="33"/>
        <v>0</v>
      </c>
      <c r="CS30" s="146">
        <f t="shared" si="34"/>
        <v>0</v>
      </c>
      <c r="CT30" s="146">
        <f t="shared" si="35"/>
        <v>0</v>
      </c>
      <c r="CU30" s="146">
        <f t="shared" si="36"/>
        <v>0</v>
      </c>
      <c r="CV30" s="146">
        <f t="shared" si="37"/>
        <v>0</v>
      </c>
      <c r="CW30" s="146">
        <f t="shared" si="38"/>
        <v>0</v>
      </c>
      <c r="CX30" s="146">
        <f t="shared" si="39"/>
        <v>0</v>
      </c>
      <c r="CY30" s="146">
        <f t="shared" si="40"/>
        <v>0</v>
      </c>
      <c r="CZ30" s="146">
        <f t="shared" si="41"/>
        <v>0</v>
      </c>
      <c r="DA30" s="146">
        <f t="shared" si="42"/>
        <v>0</v>
      </c>
      <c r="DB30" s="146">
        <f t="shared" si="43"/>
        <v>0</v>
      </c>
      <c r="DC30" s="146">
        <f t="shared" si="44"/>
        <v>0</v>
      </c>
      <c r="DD30" s="146">
        <f t="shared" si="45"/>
        <v>0</v>
      </c>
      <c r="DE30" s="146">
        <f t="shared" si="46"/>
        <v>0</v>
      </c>
      <c r="DF30" s="146">
        <f t="shared" si="47"/>
        <v>0</v>
      </c>
      <c r="DG30" s="146">
        <f t="shared" si="48"/>
        <v>0</v>
      </c>
      <c r="DH30" s="146">
        <f t="shared" si="49"/>
        <v>0</v>
      </c>
      <c r="DI30" s="146">
        <f t="shared" si="50"/>
        <v>0</v>
      </c>
      <c r="DJ30" s="146">
        <f t="shared" si="51"/>
        <v>0</v>
      </c>
      <c r="DK30" s="146">
        <f t="shared" si="52"/>
        <v>0</v>
      </c>
      <c r="DL30" s="146">
        <f t="shared" si="53"/>
        <v>0</v>
      </c>
      <c r="DM30" s="146">
        <f t="shared" si="54"/>
        <v>0</v>
      </c>
      <c r="DN30" s="64">
        <f>I30*15</f>
        <v>1560</v>
      </c>
      <c r="DO30" s="52" t="str">
        <f t="shared" si="82"/>
        <v/>
      </c>
      <c r="DP30" s="52" t="str">
        <f t="shared" si="60"/>
        <v/>
      </c>
      <c r="DQ30" s="53">
        <f t="shared" si="61"/>
        <v>1560</v>
      </c>
      <c r="DR30" s="1">
        <f t="shared" si="83"/>
        <v>2</v>
      </c>
      <c r="DS30" s="168" t="e">
        <f>IF(AND(DR30=#REF!,BL30=#REF!),'Tiến độ'!D30,"")</f>
        <v>#REF!</v>
      </c>
      <c r="DT30" s="169" t="str">
        <f t="shared" ca="1" si="63"/>
        <v/>
      </c>
      <c r="DU30" s="1">
        <f ca="1">IF(ISERROR(DT30)=TRUE,0,IF(DT30="",0,1+MAX($DU$7:DU29)))</f>
        <v>0</v>
      </c>
      <c r="DV30" s="169">
        <v>24</v>
      </c>
      <c r="DW30" s="169" t="str">
        <f t="shared" ca="1" si="64"/>
        <v/>
      </c>
      <c r="DX30" s="169" t="str">
        <f t="shared" ca="1" si="55"/>
        <v/>
      </c>
      <c r="EC30" s="169" t="str">
        <f ca="1"/>
        <v/>
      </c>
      <c r="ED30" s="1" t="e">
        <f ca="1"/>
        <v>#NUM!</v>
      </c>
    </row>
    <row r="31" spans="1:134" ht="11.25" customHeight="1">
      <c r="A31" s="310" t="str">
        <f>IF(B31="","",MAX($A$7:A30)+1)</f>
        <v/>
      </c>
      <c r="B31" s="313"/>
      <c r="C31" s="91" t="s">
        <v>8</v>
      </c>
      <c r="D31" s="92"/>
      <c r="E31" s="93">
        <f>SUM(E26:E30)</f>
        <v>23</v>
      </c>
      <c r="F31" s="94"/>
      <c r="G31" s="95"/>
      <c r="H31" s="96"/>
      <c r="I31" s="97"/>
      <c r="J31" s="26"/>
      <c r="K31" s="96">
        <f t="shared" ref="K31:AH31" si="85">SUM(K26:K30)</f>
        <v>0</v>
      </c>
      <c r="L31" s="97">
        <f t="shared" si="85"/>
        <v>0</v>
      </c>
      <c r="M31" s="97">
        <f t="shared" si="85"/>
        <v>0</v>
      </c>
      <c r="N31" s="98">
        <f t="shared" si="85"/>
        <v>0</v>
      </c>
      <c r="O31" s="96">
        <f t="shared" si="85"/>
        <v>0</v>
      </c>
      <c r="P31" s="97">
        <f t="shared" si="85"/>
        <v>0</v>
      </c>
      <c r="Q31" s="97">
        <f t="shared" si="85"/>
        <v>0</v>
      </c>
      <c r="R31" s="98">
        <f t="shared" si="85"/>
        <v>0</v>
      </c>
      <c r="S31" s="96">
        <f t="shared" si="85"/>
        <v>0</v>
      </c>
      <c r="T31" s="97">
        <f t="shared" si="85"/>
        <v>0</v>
      </c>
      <c r="U31" s="97">
        <f t="shared" si="85"/>
        <v>0</v>
      </c>
      <c r="V31" s="97">
        <f t="shared" si="85"/>
        <v>0</v>
      </c>
      <c r="W31" s="98">
        <f t="shared" si="85"/>
        <v>0</v>
      </c>
      <c r="X31" s="96">
        <f t="shared" si="85"/>
        <v>0</v>
      </c>
      <c r="Y31" s="97">
        <f t="shared" si="85"/>
        <v>0</v>
      </c>
      <c r="Z31" s="97">
        <f t="shared" si="85"/>
        <v>0</v>
      </c>
      <c r="AA31" s="98">
        <f t="shared" si="85"/>
        <v>0</v>
      </c>
      <c r="AB31" s="96">
        <f t="shared" si="85"/>
        <v>0</v>
      </c>
      <c r="AC31" s="97">
        <f t="shared" si="85"/>
        <v>0</v>
      </c>
      <c r="AD31" s="97">
        <f t="shared" si="85"/>
        <v>0</v>
      </c>
      <c r="AE31" s="98">
        <f t="shared" si="85"/>
        <v>0</v>
      </c>
      <c r="AF31" s="96">
        <f t="shared" si="85"/>
        <v>0</v>
      </c>
      <c r="AG31" s="97">
        <f t="shared" si="85"/>
        <v>0</v>
      </c>
      <c r="AH31" s="97">
        <f t="shared" si="85"/>
        <v>0</v>
      </c>
      <c r="AI31" s="362"/>
      <c r="AJ31" s="363"/>
      <c r="AK31" s="96">
        <f t="shared" ref="AK31:BD31" si="86">SUM(AK26:AK30)</f>
        <v>0</v>
      </c>
      <c r="AL31" s="97">
        <f t="shared" si="86"/>
        <v>0</v>
      </c>
      <c r="AM31" s="97">
        <f t="shared" si="86"/>
        <v>0</v>
      </c>
      <c r="AN31" s="98">
        <f t="shared" si="86"/>
        <v>0</v>
      </c>
      <c r="AO31" s="96">
        <f t="shared" si="86"/>
        <v>0</v>
      </c>
      <c r="AP31" s="97">
        <f t="shared" si="86"/>
        <v>0</v>
      </c>
      <c r="AQ31" s="97">
        <f t="shared" si="86"/>
        <v>0</v>
      </c>
      <c r="AR31" s="98">
        <f t="shared" si="86"/>
        <v>0</v>
      </c>
      <c r="AS31" s="99">
        <f t="shared" si="86"/>
        <v>0</v>
      </c>
      <c r="AT31" s="97">
        <f t="shared" si="86"/>
        <v>0</v>
      </c>
      <c r="AU31" s="97">
        <f t="shared" si="86"/>
        <v>0</v>
      </c>
      <c r="AV31" s="100">
        <f t="shared" si="86"/>
        <v>0</v>
      </c>
      <c r="AW31" s="96">
        <f t="shared" si="86"/>
        <v>0</v>
      </c>
      <c r="AX31" s="97">
        <f t="shared" si="86"/>
        <v>0</v>
      </c>
      <c r="AY31" s="97">
        <f t="shared" si="86"/>
        <v>0</v>
      </c>
      <c r="AZ31" s="97">
        <f t="shared" si="86"/>
        <v>0</v>
      </c>
      <c r="BA31" s="98">
        <f t="shared" si="86"/>
        <v>0</v>
      </c>
      <c r="BB31" s="99">
        <f t="shared" si="86"/>
        <v>0</v>
      </c>
      <c r="BC31" s="97">
        <f t="shared" si="86"/>
        <v>0</v>
      </c>
      <c r="BD31" s="97">
        <f t="shared" si="86"/>
        <v>0</v>
      </c>
      <c r="BE31" s="321"/>
      <c r="BF31" s="322"/>
      <c r="BG31" s="322"/>
      <c r="BH31" s="322"/>
      <c r="BI31" s="322"/>
      <c r="BJ31" s="323"/>
      <c r="BK31" s="47"/>
      <c r="BL31" s="47" t="s">
        <v>1113</v>
      </c>
      <c r="BN31" s="146">
        <f t="shared" si="58"/>
        <v>0</v>
      </c>
      <c r="BO31" s="146">
        <f t="shared" si="4"/>
        <v>0</v>
      </c>
      <c r="BP31" s="146">
        <f t="shared" si="5"/>
        <v>0</v>
      </c>
      <c r="BQ31" s="146">
        <f t="shared" si="6"/>
        <v>0</v>
      </c>
      <c r="BR31" s="146">
        <f t="shared" si="7"/>
        <v>0</v>
      </c>
      <c r="BS31" s="146">
        <f t="shared" si="8"/>
        <v>0</v>
      </c>
      <c r="BT31" s="146">
        <f t="shared" si="9"/>
        <v>0</v>
      </c>
      <c r="BU31" s="146">
        <f t="shared" si="10"/>
        <v>0</v>
      </c>
      <c r="BV31" s="146">
        <f t="shared" si="11"/>
        <v>0</v>
      </c>
      <c r="BW31" s="146">
        <f t="shared" si="12"/>
        <v>0</v>
      </c>
      <c r="BX31" s="146">
        <f t="shared" si="13"/>
        <v>0</v>
      </c>
      <c r="BY31" s="146">
        <f t="shared" si="14"/>
        <v>0</v>
      </c>
      <c r="BZ31" s="146">
        <f t="shared" si="15"/>
        <v>0</v>
      </c>
      <c r="CA31" s="146">
        <f t="shared" si="16"/>
        <v>0</v>
      </c>
      <c r="CB31" s="146">
        <f t="shared" si="17"/>
        <v>0</v>
      </c>
      <c r="CC31" s="146">
        <f t="shared" si="18"/>
        <v>0</v>
      </c>
      <c r="CD31" s="146">
        <f t="shared" si="19"/>
        <v>0</v>
      </c>
      <c r="CE31" s="146">
        <f t="shared" si="20"/>
        <v>0</v>
      </c>
      <c r="CF31" s="146">
        <f t="shared" si="21"/>
        <v>0</v>
      </c>
      <c r="CG31" s="146">
        <f t="shared" si="22"/>
        <v>0</v>
      </c>
      <c r="CH31" s="146">
        <f t="shared" si="23"/>
        <v>0</v>
      </c>
      <c r="CI31" s="146">
        <f t="shared" si="24"/>
        <v>0</v>
      </c>
      <c r="CJ31" s="146">
        <f t="shared" si="25"/>
        <v>0</v>
      </c>
      <c r="CK31" s="146">
        <f t="shared" si="26"/>
        <v>0</v>
      </c>
      <c r="CL31" s="146">
        <f t="shared" si="27"/>
        <v>0</v>
      </c>
      <c r="CM31" s="146">
        <f t="shared" si="28"/>
        <v>0</v>
      </c>
      <c r="CN31" s="146">
        <f t="shared" si="29"/>
        <v>0</v>
      </c>
      <c r="CO31" s="146">
        <f t="shared" si="30"/>
        <v>0</v>
      </c>
      <c r="CP31" s="146">
        <f t="shared" si="31"/>
        <v>0</v>
      </c>
      <c r="CQ31" s="146">
        <f t="shared" si="32"/>
        <v>0</v>
      </c>
      <c r="CR31" s="146">
        <f t="shared" si="33"/>
        <v>0</v>
      </c>
      <c r="CS31" s="146">
        <f t="shared" si="34"/>
        <v>0</v>
      </c>
      <c r="CT31" s="146">
        <f t="shared" si="35"/>
        <v>0</v>
      </c>
      <c r="CU31" s="146">
        <f t="shared" si="36"/>
        <v>0</v>
      </c>
      <c r="CV31" s="146">
        <f t="shared" si="37"/>
        <v>0</v>
      </c>
      <c r="CW31" s="146">
        <f t="shared" si="38"/>
        <v>0</v>
      </c>
      <c r="CX31" s="146">
        <f t="shared" si="39"/>
        <v>0</v>
      </c>
      <c r="CY31" s="146">
        <f t="shared" si="40"/>
        <v>0</v>
      </c>
      <c r="CZ31" s="146">
        <f t="shared" si="41"/>
        <v>0</v>
      </c>
      <c r="DA31" s="146">
        <f t="shared" si="42"/>
        <v>0</v>
      </c>
      <c r="DB31" s="146">
        <f t="shared" si="43"/>
        <v>0</v>
      </c>
      <c r="DC31" s="146">
        <f t="shared" si="44"/>
        <v>0</v>
      </c>
      <c r="DD31" s="146">
        <f t="shared" si="45"/>
        <v>0</v>
      </c>
      <c r="DE31" s="146">
        <f t="shared" si="46"/>
        <v>0</v>
      </c>
      <c r="DF31" s="146">
        <f t="shared" si="47"/>
        <v>0</v>
      </c>
      <c r="DG31" s="146">
        <f t="shared" si="48"/>
        <v>0</v>
      </c>
      <c r="DH31" s="146">
        <f t="shared" si="49"/>
        <v>0</v>
      </c>
      <c r="DI31" s="146">
        <f t="shared" si="50"/>
        <v>0</v>
      </c>
      <c r="DJ31" s="146">
        <f t="shared" si="51"/>
        <v>0</v>
      </c>
      <c r="DK31" s="146">
        <f t="shared" si="52"/>
        <v>0</v>
      </c>
      <c r="DL31" s="146">
        <f t="shared" si="53"/>
        <v>0</v>
      </c>
      <c r="DM31" s="146">
        <f t="shared" si="54"/>
        <v>0</v>
      </c>
      <c r="DN31" s="54"/>
      <c r="DO31" s="55"/>
      <c r="DP31" s="55"/>
      <c r="DQ31" s="56"/>
      <c r="DS31" s="168" t="e">
        <f>IF(AND(DR31=#REF!,BL31=#REF!),'Tiến độ'!D31,"")</f>
        <v>#REF!</v>
      </c>
      <c r="DT31" s="169" t="str">
        <f t="shared" ca="1" si="63"/>
        <v/>
      </c>
      <c r="DU31" s="1">
        <f ca="1">IF(ISERROR(DT31)=TRUE,0,IF(DT31="",0,1+MAX($DU$7:DU30)))</f>
        <v>0</v>
      </c>
      <c r="DV31" s="169">
        <v>25</v>
      </c>
      <c r="DW31" s="169" t="str">
        <f t="shared" ca="1" si="64"/>
        <v/>
      </c>
      <c r="DX31" s="169" t="str">
        <f t="shared" ca="1" si="55"/>
        <v/>
      </c>
      <c r="EC31" s="169" t="str">
        <f ca="1"/>
        <v/>
      </c>
      <c r="ED31" s="1" t="e">
        <f ca="1"/>
        <v>#NUM!</v>
      </c>
    </row>
    <row r="32" spans="1:134" ht="11.25" customHeight="1">
      <c r="A32" s="308">
        <f>IF(B32="","",MAX($A$7:A31)+1)</f>
        <v>6</v>
      </c>
      <c r="B32" s="311" t="s">
        <v>1221</v>
      </c>
      <c r="C32" s="67" t="s">
        <v>128</v>
      </c>
      <c r="D32" s="68" t="s">
        <v>145</v>
      </c>
      <c r="E32" s="69">
        <v>5</v>
      </c>
      <c r="F32" s="70"/>
      <c r="G32" s="71">
        <v>225</v>
      </c>
      <c r="H32" s="72">
        <v>3</v>
      </c>
      <c r="I32" s="73">
        <f>44+51+53</f>
        <v>148</v>
      </c>
      <c r="J32" s="24"/>
      <c r="K32" s="74"/>
      <c r="L32" s="75"/>
      <c r="M32" s="75"/>
      <c r="N32" s="76"/>
      <c r="O32" s="74"/>
      <c r="P32" s="75"/>
      <c r="Q32" s="75"/>
      <c r="R32" s="76" t="s">
        <v>12</v>
      </c>
      <c r="S32" s="74" t="s">
        <v>12</v>
      </c>
      <c r="T32" s="75" t="s">
        <v>12</v>
      </c>
      <c r="U32" s="75" t="s">
        <v>12</v>
      </c>
      <c r="V32" s="75" t="s">
        <v>12</v>
      </c>
      <c r="W32" s="76"/>
      <c r="X32" s="74"/>
      <c r="Y32" s="75"/>
      <c r="Z32" s="75" t="s">
        <v>166</v>
      </c>
      <c r="AA32" s="76" t="s">
        <v>166</v>
      </c>
      <c r="AB32" s="74" t="s">
        <v>166</v>
      </c>
      <c r="AC32" s="75" t="s">
        <v>166</v>
      </c>
      <c r="AD32" s="75" t="s">
        <v>164</v>
      </c>
      <c r="AE32" s="76" t="s">
        <v>164</v>
      </c>
      <c r="AF32" s="74" t="s">
        <v>164</v>
      </c>
      <c r="AG32" s="75" t="s">
        <v>164</v>
      </c>
      <c r="AH32" s="75" t="s">
        <v>164</v>
      </c>
      <c r="AI32" s="362"/>
      <c r="AJ32" s="363"/>
      <c r="AK32" s="74" t="s">
        <v>164</v>
      </c>
      <c r="AL32" s="75"/>
      <c r="AM32" s="75"/>
      <c r="AN32" s="76"/>
      <c r="AO32" s="74"/>
      <c r="AP32" s="75"/>
      <c r="AQ32" s="75"/>
      <c r="AR32" s="76"/>
      <c r="AS32" s="77"/>
      <c r="AT32" s="75"/>
      <c r="AU32" s="75"/>
      <c r="AV32" s="78"/>
      <c r="AW32" s="74"/>
      <c r="AX32" s="75"/>
      <c r="AY32" s="75"/>
      <c r="AZ32" s="75"/>
      <c r="BA32" s="76"/>
      <c r="BB32" s="77"/>
      <c r="BC32" s="75"/>
      <c r="BD32" s="75"/>
      <c r="BE32" s="321"/>
      <c r="BF32" s="322"/>
      <c r="BG32" s="322"/>
      <c r="BH32" s="322"/>
      <c r="BI32" s="322"/>
      <c r="BJ32" s="323"/>
      <c r="BK32" s="45"/>
      <c r="BL32" s="45" t="s">
        <v>41</v>
      </c>
      <c r="BN32" s="146">
        <f t="shared" si="58"/>
        <v>0</v>
      </c>
      <c r="BO32" s="146">
        <f t="shared" si="4"/>
        <v>0</v>
      </c>
      <c r="BP32" s="146">
        <f t="shared" si="5"/>
        <v>0</v>
      </c>
      <c r="BQ32" s="146">
        <f t="shared" si="6"/>
        <v>0</v>
      </c>
      <c r="BR32" s="146">
        <f t="shared" si="7"/>
        <v>0</v>
      </c>
      <c r="BS32" s="146">
        <f t="shared" si="8"/>
        <v>0</v>
      </c>
      <c r="BT32" s="146">
        <f t="shared" si="9"/>
        <v>0</v>
      </c>
      <c r="BU32" s="146">
        <f t="shared" si="10"/>
        <v>0</v>
      </c>
      <c r="BV32" s="146">
        <f t="shared" si="11"/>
        <v>0</v>
      </c>
      <c r="BW32" s="146">
        <f t="shared" si="12"/>
        <v>0</v>
      </c>
      <c r="BX32" s="146">
        <f t="shared" si="13"/>
        <v>0</v>
      </c>
      <c r="BY32" s="146">
        <f t="shared" si="14"/>
        <v>0</v>
      </c>
      <c r="BZ32" s="146">
        <f t="shared" si="15"/>
        <v>0</v>
      </c>
      <c r="CA32" s="146">
        <f t="shared" si="16"/>
        <v>0</v>
      </c>
      <c r="CB32" s="146">
        <f t="shared" si="17"/>
        <v>0</v>
      </c>
      <c r="CC32" s="146">
        <f t="shared" si="18"/>
        <v>0</v>
      </c>
      <c r="CD32" s="146">
        <f t="shared" si="19"/>
        <v>0</v>
      </c>
      <c r="CE32" s="146">
        <f t="shared" si="20"/>
        <v>0</v>
      </c>
      <c r="CF32" s="146">
        <f t="shared" si="21"/>
        <v>0</v>
      </c>
      <c r="CG32" s="146">
        <f t="shared" si="22"/>
        <v>0</v>
      </c>
      <c r="CH32" s="146">
        <f t="shared" si="23"/>
        <v>0</v>
      </c>
      <c r="CI32" s="146">
        <f t="shared" si="24"/>
        <v>0</v>
      </c>
      <c r="CJ32" s="146">
        <f t="shared" si="25"/>
        <v>0</v>
      </c>
      <c r="CK32" s="146">
        <f t="shared" si="26"/>
        <v>0</v>
      </c>
      <c r="CL32" s="146">
        <f t="shared" si="27"/>
        <v>0</v>
      </c>
      <c r="CM32" s="146">
        <f t="shared" si="28"/>
        <v>0</v>
      </c>
      <c r="CN32" s="146">
        <f t="shared" si="29"/>
        <v>0</v>
      </c>
      <c r="CO32" s="146">
        <f t="shared" si="30"/>
        <v>0</v>
      </c>
      <c r="CP32" s="146">
        <f t="shared" si="31"/>
        <v>0</v>
      </c>
      <c r="CQ32" s="146">
        <f t="shared" si="32"/>
        <v>0</v>
      </c>
      <c r="CR32" s="146">
        <f t="shared" si="33"/>
        <v>0</v>
      </c>
      <c r="CS32" s="146">
        <f t="shared" si="34"/>
        <v>0</v>
      </c>
      <c r="CT32" s="146">
        <f t="shared" si="35"/>
        <v>0</v>
      </c>
      <c r="CU32" s="146">
        <f t="shared" si="36"/>
        <v>0</v>
      </c>
      <c r="CV32" s="146">
        <f t="shared" si="37"/>
        <v>0</v>
      </c>
      <c r="CW32" s="146">
        <f t="shared" si="38"/>
        <v>0</v>
      </c>
      <c r="CX32" s="146">
        <f t="shared" si="39"/>
        <v>0</v>
      </c>
      <c r="CY32" s="146">
        <f t="shared" si="40"/>
        <v>0</v>
      </c>
      <c r="CZ32" s="146">
        <f t="shared" si="41"/>
        <v>0</v>
      </c>
      <c r="DA32" s="146">
        <f t="shared" si="42"/>
        <v>0</v>
      </c>
      <c r="DB32" s="146">
        <f t="shared" si="43"/>
        <v>0</v>
      </c>
      <c r="DC32" s="146">
        <f t="shared" si="44"/>
        <v>0</v>
      </c>
      <c r="DD32" s="146">
        <f t="shared" si="45"/>
        <v>0</v>
      </c>
      <c r="DE32" s="146">
        <f t="shared" si="46"/>
        <v>0</v>
      </c>
      <c r="DF32" s="146">
        <f t="shared" si="47"/>
        <v>0</v>
      </c>
      <c r="DG32" s="146">
        <f t="shared" si="48"/>
        <v>0</v>
      </c>
      <c r="DH32" s="146">
        <f t="shared" si="49"/>
        <v>0</v>
      </c>
      <c r="DI32" s="146">
        <f t="shared" si="50"/>
        <v>0</v>
      </c>
      <c r="DJ32" s="146">
        <f t="shared" si="51"/>
        <v>0</v>
      </c>
      <c r="DK32" s="146">
        <f t="shared" si="52"/>
        <v>0</v>
      </c>
      <c r="DL32" s="146">
        <f t="shared" si="53"/>
        <v>0</v>
      </c>
      <c r="DM32" s="146">
        <f t="shared" si="54"/>
        <v>0</v>
      </c>
      <c r="DN32" s="63">
        <f>60*2*H32</f>
        <v>360</v>
      </c>
      <c r="DO32" s="50">
        <f t="shared" ref="DO32:DO36" si="87">IF(COUNTA(K32:AC32)&gt;0,DN32,"")</f>
        <v>360</v>
      </c>
      <c r="DP32" s="50" t="str">
        <f t="shared" si="60"/>
        <v/>
      </c>
      <c r="DQ32" s="51" t="str">
        <f t="shared" si="61"/>
        <v/>
      </c>
      <c r="DR32" s="1">
        <f t="shared" ref="DR32:DR36" si="88">IF(DQ32="",1,2)</f>
        <v>1</v>
      </c>
      <c r="DS32" s="168" t="e">
        <f>IF(AND(DR32=#REF!,BL32=#REF!),'Tiến độ'!D32,"")</f>
        <v>#REF!</v>
      </c>
      <c r="DT32" s="169" t="str">
        <f t="shared" ca="1" si="63"/>
        <v/>
      </c>
      <c r="DU32" s="1">
        <f ca="1">IF(ISERROR(DT32)=TRUE,0,IF(DT32="",0,1+MAX($DU$7:DU31)))</f>
        <v>0</v>
      </c>
      <c r="DV32" s="169">
        <v>26</v>
      </c>
      <c r="DW32" s="169" t="str">
        <f t="shared" ca="1" si="64"/>
        <v/>
      </c>
      <c r="DX32" s="169" t="str">
        <f t="shared" ca="1" si="55"/>
        <v/>
      </c>
      <c r="EC32" s="169" t="str">
        <f ca="1"/>
        <v/>
      </c>
      <c r="ED32" s="1" t="e">
        <f ca="1"/>
        <v>#NUM!</v>
      </c>
    </row>
    <row r="33" spans="1:134" ht="11.25" customHeight="1">
      <c r="A33" s="314" t="str">
        <f>IF(B33="","",MAX($A$7:A32)+1)</f>
        <v/>
      </c>
      <c r="B33" s="315"/>
      <c r="C33" s="79" t="s">
        <v>124</v>
      </c>
      <c r="D33" s="80" t="s">
        <v>138</v>
      </c>
      <c r="E33" s="81">
        <v>3</v>
      </c>
      <c r="F33" s="82"/>
      <c r="G33" s="83">
        <v>135</v>
      </c>
      <c r="H33" s="84">
        <f>H32</f>
        <v>3</v>
      </c>
      <c r="I33" s="85">
        <f>I32</f>
        <v>148</v>
      </c>
      <c r="J33" s="27" t="s">
        <v>439</v>
      </c>
      <c r="K33" s="86"/>
      <c r="L33" s="87"/>
      <c r="M33" s="87"/>
      <c r="N33" s="88"/>
      <c r="O33" s="86"/>
      <c r="P33" s="87"/>
      <c r="Q33" s="87"/>
      <c r="R33" s="88"/>
      <c r="S33" s="86"/>
      <c r="T33" s="87"/>
      <c r="U33" s="87"/>
      <c r="V33" s="87"/>
      <c r="W33" s="88" t="s">
        <v>115</v>
      </c>
      <c r="X33" s="86" t="s">
        <v>115</v>
      </c>
      <c r="Y33" s="87" t="s">
        <v>115</v>
      </c>
      <c r="Z33" s="87" t="s">
        <v>166</v>
      </c>
      <c r="AA33" s="88" t="s">
        <v>166</v>
      </c>
      <c r="AB33" s="86" t="s">
        <v>166</v>
      </c>
      <c r="AC33" s="87" t="s">
        <v>166</v>
      </c>
      <c r="AD33" s="87" t="s">
        <v>164</v>
      </c>
      <c r="AE33" s="88" t="s">
        <v>164</v>
      </c>
      <c r="AF33" s="86" t="s">
        <v>164</v>
      </c>
      <c r="AG33" s="87" t="s">
        <v>164</v>
      </c>
      <c r="AH33" s="87" t="s">
        <v>164</v>
      </c>
      <c r="AI33" s="362"/>
      <c r="AJ33" s="363"/>
      <c r="AK33" s="86" t="s">
        <v>164</v>
      </c>
      <c r="AL33" s="87"/>
      <c r="AM33" s="87"/>
      <c r="AN33" s="88"/>
      <c r="AO33" s="86"/>
      <c r="AP33" s="87"/>
      <c r="AQ33" s="87"/>
      <c r="AR33" s="88"/>
      <c r="AS33" s="89"/>
      <c r="AT33" s="87"/>
      <c r="AU33" s="87"/>
      <c r="AV33" s="90"/>
      <c r="AW33" s="86"/>
      <c r="AX33" s="87"/>
      <c r="AY33" s="87"/>
      <c r="AZ33" s="87"/>
      <c r="BA33" s="88"/>
      <c r="BB33" s="89"/>
      <c r="BC33" s="87"/>
      <c r="BD33" s="87"/>
      <c r="BE33" s="321"/>
      <c r="BF33" s="322"/>
      <c r="BG33" s="322"/>
      <c r="BH33" s="322"/>
      <c r="BI33" s="322"/>
      <c r="BJ33" s="323"/>
      <c r="BK33" s="46"/>
      <c r="BL33" s="46" t="s">
        <v>33</v>
      </c>
      <c r="BN33" s="146">
        <f t="shared" si="58"/>
        <v>0</v>
      </c>
      <c r="BO33" s="146">
        <f t="shared" si="4"/>
        <v>0</v>
      </c>
      <c r="BP33" s="146">
        <f t="shared" si="5"/>
        <v>0</v>
      </c>
      <c r="BQ33" s="146">
        <f t="shared" si="6"/>
        <v>0</v>
      </c>
      <c r="BR33" s="146">
        <f t="shared" si="7"/>
        <v>0</v>
      </c>
      <c r="BS33" s="146">
        <f t="shared" si="8"/>
        <v>0</v>
      </c>
      <c r="BT33" s="146">
        <f t="shared" si="9"/>
        <v>0</v>
      </c>
      <c r="BU33" s="146">
        <f t="shared" si="10"/>
        <v>0</v>
      </c>
      <c r="BV33" s="146">
        <f t="shared" si="11"/>
        <v>0</v>
      </c>
      <c r="BW33" s="146">
        <f t="shared" si="12"/>
        <v>0</v>
      </c>
      <c r="BX33" s="146">
        <f t="shared" si="13"/>
        <v>0</v>
      </c>
      <c r="BY33" s="146">
        <f t="shared" si="14"/>
        <v>0</v>
      </c>
      <c r="BZ33" s="146">
        <f t="shared" si="15"/>
        <v>0</v>
      </c>
      <c r="CA33" s="146">
        <f t="shared" si="16"/>
        <v>0</v>
      </c>
      <c r="CB33" s="146">
        <f t="shared" si="17"/>
        <v>0</v>
      </c>
      <c r="CC33" s="146">
        <f t="shared" si="18"/>
        <v>0</v>
      </c>
      <c r="CD33" s="146">
        <f t="shared" si="19"/>
        <v>0</v>
      </c>
      <c r="CE33" s="146">
        <f t="shared" si="20"/>
        <v>0</v>
      </c>
      <c r="CF33" s="146">
        <f t="shared" si="21"/>
        <v>0</v>
      </c>
      <c r="CG33" s="146">
        <f t="shared" si="22"/>
        <v>0</v>
      </c>
      <c r="CH33" s="146">
        <f t="shared" si="23"/>
        <v>0</v>
      </c>
      <c r="CI33" s="146">
        <f t="shared" si="24"/>
        <v>0</v>
      </c>
      <c r="CJ33" s="146">
        <f t="shared" si="25"/>
        <v>0</v>
      </c>
      <c r="CK33" s="146">
        <f t="shared" si="26"/>
        <v>0</v>
      </c>
      <c r="CL33" s="146">
        <f t="shared" si="27"/>
        <v>0</v>
      </c>
      <c r="CM33" s="146">
        <f t="shared" si="28"/>
        <v>0</v>
      </c>
      <c r="CN33" s="146">
        <f t="shared" si="29"/>
        <v>0</v>
      </c>
      <c r="CO33" s="146">
        <f t="shared" si="30"/>
        <v>0</v>
      </c>
      <c r="CP33" s="146">
        <f t="shared" si="31"/>
        <v>0</v>
      </c>
      <c r="CQ33" s="146">
        <f t="shared" si="32"/>
        <v>0</v>
      </c>
      <c r="CR33" s="146">
        <f t="shared" si="33"/>
        <v>0</v>
      </c>
      <c r="CS33" s="146">
        <f t="shared" si="34"/>
        <v>0</v>
      </c>
      <c r="CT33" s="146">
        <f t="shared" si="35"/>
        <v>0</v>
      </c>
      <c r="CU33" s="146">
        <f t="shared" si="36"/>
        <v>0</v>
      </c>
      <c r="CV33" s="146">
        <f t="shared" si="37"/>
        <v>0</v>
      </c>
      <c r="CW33" s="146">
        <f t="shared" si="38"/>
        <v>0</v>
      </c>
      <c r="CX33" s="146">
        <f t="shared" si="39"/>
        <v>0</v>
      </c>
      <c r="CY33" s="146">
        <f t="shared" si="40"/>
        <v>0</v>
      </c>
      <c r="CZ33" s="146">
        <f t="shared" si="41"/>
        <v>0</v>
      </c>
      <c r="DA33" s="146">
        <f t="shared" si="42"/>
        <v>0</v>
      </c>
      <c r="DB33" s="146">
        <f t="shared" si="43"/>
        <v>0</v>
      </c>
      <c r="DC33" s="146">
        <f t="shared" si="44"/>
        <v>0</v>
      </c>
      <c r="DD33" s="146">
        <f t="shared" si="45"/>
        <v>0</v>
      </c>
      <c r="DE33" s="146">
        <f t="shared" si="46"/>
        <v>0</v>
      </c>
      <c r="DF33" s="146">
        <f t="shared" si="47"/>
        <v>0</v>
      </c>
      <c r="DG33" s="146">
        <f t="shared" si="48"/>
        <v>0</v>
      </c>
      <c r="DH33" s="146">
        <f t="shared" si="49"/>
        <v>0</v>
      </c>
      <c r="DI33" s="146">
        <f t="shared" si="50"/>
        <v>0</v>
      </c>
      <c r="DJ33" s="146">
        <f t="shared" si="51"/>
        <v>0</v>
      </c>
      <c r="DK33" s="146">
        <f t="shared" si="52"/>
        <v>0</v>
      </c>
      <c r="DL33" s="146">
        <f t="shared" si="53"/>
        <v>0</v>
      </c>
      <c r="DM33" s="146">
        <f t="shared" si="54"/>
        <v>0</v>
      </c>
      <c r="DN33" s="64">
        <f>I33*1</f>
        <v>148</v>
      </c>
      <c r="DO33" s="52">
        <f t="shared" si="87"/>
        <v>148</v>
      </c>
      <c r="DP33" s="52" t="str">
        <f t="shared" si="60"/>
        <v/>
      </c>
      <c r="DQ33" s="53" t="str">
        <f t="shared" si="61"/>
        <v/>
      </c>
      <c r="DR33" s="1">
        <f t="shared" si="88"/>
        <v>1</v>
      </c>
      <c r="DS33" s="168" t="e">
        <f>IF(AND(DR33=#REF!,BL33=#REF!),'Tiến độ'!D33,"")</f>
        <v>#REF!</v>
      </c>
      <c r="DT33" s="169" t="str">
        <f t="shared" ca="1" si="63"/>
        <v/>
      </c>
      <c r="DU33" s="1">
        <f ca="1">IF(ISERROR(DT33)=TRUE,0,IF(DT33="",0,1+MAX($DU$7:DU32)))</f>
        <v>0</v>
      </c>
      <c r="DV33" s="169">
        <v>27</v>
      </c>
      <c r="DW33" s="169" t="str">
        <f t="shared" ca="1" si="64"/>
        <v/>
      </c>
      <c r="DX33" s="169" t="str">
        <f t="shared" ca="1" si="55"/>
        <v/>
      </c>
      <c r="EC33" s="169" t="str">
        <f ca="1"/>
        <v/>
      </c>
      <c r="ED33" s="1" t="e">
        <f ca="1"/>
        <v>#NUM!</v>
      </c>
    </row>
    <row r="34" spans="1:134" ht="11.25" customHeight="1">
      <c r="A34" s="314" t="str">
        <f>IF(B34="","",MAX($A$7:A33)+1)</f>
        <v/>
      </c>
      <c r="B34" s="315"/>
      <c r="C34" s="79" t="s">
        <v>120</v>
      </c>
      <c r="D34" s="80" t="s">
        <v>121</v>
      </c>
      <c r="E34" s="81">
        <v>3</v>
      </c>
      <c r="F34" s="82"/>
      <c r="G34" s="83">
        <v>135</v>
      </c>
      <c r="H34" s="84">
        <f t="shared" ref="H34:I36" si="89">H33</f>
        <v>3</v>
      </c>
      <c r="I34" s="85">
        <f t="shared" si="89"/>
        <v>148</v>
      </c>
      <c r="J34" s="27" t="s">
        <v>438</v>
      </c>
      <c r="K34" s="86" t="s">
        <v>115</v>
      </c>
      <c r="L34" s="87" t="s">
        <v>115</v>
      </c>
      <c r="M34" s="87" t="s">
        <v>115</v>
      </c>
      <c r="N34" s="88"/>
      <c r="O34" s="86"/>
      <c r="P34" s="87"/>
      <c r="Q34" s="87"/>
      <c r="R34" s="88"/>
      <c r="S34" s="86"/>
      <c r="T34" s="87"/>
      <c r="U34" s="87"/>
      <c r="V34" s="87"/>
      <c r="W34" s="88"/>
      <c r="X34" s="86"/>
      <c r="Y34" s="87"/>
      <c r="Z34" s="87" t="s">
        <v>166</v>
      </c>
      <c r="AA34" s="88" t="s">
        <v>166</v>
      </c>
      <c r="AB34" s="86" t="s">
        <v>166</v>
      </c>
      <c r="AC34" s="87" t="s">
        <v>166</v>
      </c>
      <c r="AD34" s="87" t="s">
        <v>164</v>
      </c>
      <c r="AE34" s="88" t="s">
        <v>164</v>
      </c>
      <c r="AF34" s="86" t="s">
        <v>164</v>
      </c>
      <c r="AG34" s="87" t="s">
        <v>164</v>
      </c>
      <c r="AH34" s="87" t="s">
        <v>164</v>
      </c>
      <c r="AI34" s="362"/>
      <c r="AJ34" s="363"/>
      <c r="AK34" s="86" t="s">
        <v>164</v>
      </c>
      <c r="AL34" s="87"/>
      <c r="AM34" s="87"/>
      <c r="AN34" s="88"/>
      <c r="AO34" s="86"/>
      <c r="AP34" s="87"/>
      <c r="AQ34" s="87"/>
      <c r="AR34" s="88"/>
      <c r="AS34" s="89"/>
      <c r="AT34" s="87"/>
      <c r="AU34" s="87"/>
      <c r="AV34" s="90"/>
      <c r="AW34" s="86"/>
      <c r="AX34" s="87"/>
      <c r="AY34" s="87"/>
      <c r="AZ34" s="87"/>
      <c r="BA34" s="88"/>
      <c r="BB34" s="89"/>
      <c r="BC34" s="87"/>
      <c r="BD34" s="87"/>
      <c r="BE34" s="321"/>
      <c r="BF34" s="322"/>
      <c r="BG34" s="322"/>
      <c r="BH34" s="322"/>
      <c r="BI34" s="322"/>
      <c r="BJ34" s="323"/>
      <c r="BK34" s="46"/>
      <c r="BL34" s="46" t="s">
        <v>34</v>
      </c>
      <c r="BN34" s="146">
        <f t="shared" si="58"/>
        <v>0</v>
      </c>
      <c r="BO34" s="146">
        <f t="shared" si="4"/>
        <v>0</v>
      </c>
      <c r="BP34" s="146">
        <f t="shared" si="5"/>
        <v>0</v>
      </c>
      <c r="BQ34" s="146">
        <f t="shared" si="6"/>
        <v>0</v>
      </c>
      <c r="BR34" s="146">
        <f t="shared" si="7"/>
        <v>0</v>
      </c>
      <c r="BS34" s="146">
        <f t="shared" si="8"/>
        <v>0</v>
      </c>
      <c r="BT34" s="146">
        <f t="shared" si="9"/>
        <v>0</v>
      </c>
      <c r="BU34" s="146">
        <f t="shared" si="10"/>
        <v>0</v>
      </c>
      <c r="BV34" s="146">
        <f t="shared" si="11"/>
        <v>0</v>
      </c>
      <c r="BW34" s="146">
        <f t="shared" si="12"/>
        <v>0</v>
      </c>
      <c r="BX34" s="146">
        <f t="shared" si="13"/>
        <v>0</v>
      </c>
      <c r="BY34" s="146">
        <f t="shared" si="14"/>
        <v>0</v>
      </c>
      <c r="BZ34" s="146">
        <f t="shared" si="15"/>
        <v>0</v>
      </c>
      <c r="CA34" s="146">
        <f t="shared" si="16"/>
        <v>0</v>
      </c>
      <c r="CB34" s="146">
        <f t="shared" si="17"/>
        <v>0</v>
      </c>
      <c r="CC34" s="146">
        <f t="shared" si="18"/>
        <v>0</v>
      </c>
      <c r="CD34" s="146">
        <f t="shared" si="19"/>
        <v>0</v>
      </c>
      <c r="CE34" s="146">
        <f t="shared" si="20"/>
        <v>0</v>
      </c>
      <c r="CF34" s="146">
        <f t="shared" si="21"/>
        <v>0</v>
      </c>
      <c r="CG34" s="146">
        <f t="shared" si="22"/>
        <v>0</v>
      </c>
      <c r="CH34" s="146">
        <f t="shared" si="23"/>
        <v>0</v>
      </c>
      <c r="CI34" s="146">
        <f t="shared" si="24"/>
        <v>0</v>
      </c>
      <c r="CJ34" s="146">
        <f t="shared" si="25"/>
        <v>0</v>
      </c>
      <c r="CK34" s="146">
        <f t="shared" si="26"/>
        <v>0</v>
      </c>
      <c r="CL34" s="146">
        <f t="shared" si="27"/>
        <v>0</v>
      </c>
      <c r="CM34" s="146">
        <f t="shared" si="28"/>
        <v>0</v>
      </c>
      <c r="CN34" s="146">
        <f t="shared" si="29"/>
        <v>0</v>
      </c>
      <c r="CO34" s="146">
        <f t="shared" si="30"/>
        <v>0</v>
      </c>
      <c r="CP34" s="146">
        <f t="shared" si="31"/>
        <v>0</v>
      </c>
      <c r="CQ34" s="146">
        <f t="shared" si="32"/>
        <v>0</v>
      </c>
      <c r="CR34" s="146">
        <f t="shared" si="33"/>
        <v>0</v>
      </c>
      <c r="CS34" s="146">
        <f t="shared" si="34"/>
        <v>0</v>
      </c>
      <c r="CT34" s="146">
        <f t="shared" si="35"/>
        <v>0</v>
      </c>
      <c r="CU34" s="146">
        <f t="shared" si="36"/>
        <v>0</v>
      </c>
      <c r="CV34" s="146">
        <f t="shared" si="37"/>
        <v>0</v>
      </c>
      <c r="CW34" s="146">
        <f t="shared" si="38"/>
        <v>0</v>
      </c>
      <c r="CX34" s="146">
        <f t="shared" si="39"/>
        <v>0</v>
      </c>
      <c r="CY34" s="146">
        <f t="shared" si="40"/>
        <v>0</v>
      </c>
      <c r="CZ34" s="146">
        <f t="shared" si="41"/>
        <v>0</v>
      </c>
      <c r="DA34" s="146">
        <f t="shared" si="42"/>
        <v>0</v>
      </c>
      <c r="DB34" s="146">
        <f t="shared" si="43"/>
        <v>0</v>
      </c>
      <c r="DC34" s="146">
        <f t="shared" si="44"/>
        <v>0</v>
      </c>
      <c r="DD34" s="146">
        <f t="shared" si="45"/>
        <v>0</v>
      </c>
      <c r="DE34" s="146">
        <f t="shared" si="46"/>
        <v>0</v>
      </c>
      <c r="DF34" s="146">
        <f t="shared" si="47"/>
        <v>0</v>
      </c>
      <c r="DG34" s="146">
        <f t="shared" si="48"/>
        <v>0</v>
      </c>
      <c r="DH34" s="146">
        <f t="shared" si="49"/>
        <v>0</v>
      </c>
      <c r="DI34" s="146">
        <f t="shared" si="50"/>
        <v>0</v>
      </c>
      <c r="DJ34" s="146">
        <f t="shared" si="51"/>
        <v>0</v>
      </c>
      <c r="DK34" s="146">
        <f t="shared" si="52"/>
        <v>0</v>
      </c>
      <c r="DL34" s="146">
        <f t="shared" si="53"/>
        <v>0</v>
      </c>
      <c r="DM34" s="146">
        <f t="shared" si="54"/>
        <v>0</v>
      </c>
      <c r="DN34" s="64">
        <f>I34*1</f>
        <v>148</v>
      </c>
      <c r="DO34" s="52">
        <f t="shared" si="87"/>
        <v>148</v>
      </c>
      <c r="DP34" s="52" t="str">
        <f t="shared" si="60"/>
        <v/>
      </c>
      <c r="DQ34" s="53" t="str">
        <f t="shared" si="61"/>
        <v/>
      </c>
      <c r="DR34" s="1">
        <f t="shared" si="88"/>
        <v>1</v>
      </c>
      <c r="DS34" s="168" t="e">
        <f>IF(AND(DR34=#REF!,BL34=#REF!),'Tiến độ'!D34,"")</f>
        <v>#REF!</v>
      </c>
      <c r="DT34" s="169" t="str">
        <f t="shared" ca="1" si="63"/>
        <v/>
      </c>
      <c r="DU34" s="1">
        <f ca="1">IF(ISERROR(DT34)=TRUE,0,IF(DT34="",0,1+MAX($DU$7:DU33)))</f>
        <v>0</v>
      </c>
      <c r="DV34" s="169">
        <v>28</v>
      </c>
      <c r="DW34" s="169" t="str">
        <f t="shared" ca="1" si="64"/>
        <v/>
      </c>
      <c r="DX34" s="169" t="str">
        <f t="shared" ca="1" si="55"/>
        <v/>
      </c>
      <c r="EC34" s="169" t="str">
        <f ca="1"/>
        <v/>
      </c>
      <c r="ED34" s="1" t="e">
        <f ca="1"/>
        <v>#NUM!</v>
      </c>
    </row>
    <row r="35" spans="1:134" ht="11.25" customHeight="1">
      <c r="A35" s="314" t="str">
        <f>IF(B35="","",MAX($A$7:A34)+1)</f>
        <v/>
      </c>
      <c r="B35" s="315"/>
      <c r="C35" s="79" t="s">
        <v>66</v>
      </c>
      <c r="D35" s="80" t="s">
        <v>146</v>
      </c>
      <c r="E35" s="81">
        <v>4</v>
      </c>
      <c r="F35" s="82"/>
      <c r="G35" s="83">
        <v>180</v>
      </c>
      <c r="H35" s="84">
        <f t="shared" si="89"/>
        <v>3</v>
      </c>
      <c r="I35" s="85">
        <f t="shared" si="89"/>
        <v>148</v>
      </c>
      <c r="J35" s="27"/>
      <c r="K35" s="86"/>
      <c r="L35" s="87"/>
      <c r="M35" s="87"/>
      <c r="N35" s="88" t="s">
        <v>25</v>
      </c>
      <c r="O35" s="86" t="s">
        <v>25</v>
      </c>
      <c r="P35" s="87" t="s">
        <v>25</v>
      </c>
      <c r="Q35" s="87" t="s">
        <v>25</v>
      </c>
      <c r="R35" s="88"/>
      <c r="S35" s="86"/>
      <c r="T35" s="87"/>
      <c r="U35" s="87"/>
      <c r="V35" s="87"/>
      <c r="W35" s="88"/>
      <c r="X35" s="86"/>
      <c r="Y35" s="87"/>
      <c r="Z35" s="87" t="s">
        <v>166</v>
      </c>
      <c r="AA35" s="88" t="s">
        <v>166</v>
      </c>
      <c r="AB35" s="86" t="s">
        <v>166</v>
      </c>
      <c r="AC35" s="87" t="s">
        <v>166</v>
      </c>
      <c r="AD35" s="87" t="s">
        <v>164</v>
      </c>
      <c r="AE35" s="88" t="s">
        <v>164</v>
      </c>
      <c r="AF35" s="86" t="s">
        <v>164</v>
      </c>
      <c r="AG35" s="87" t="s">
        <v>164</v>
      </c>
      <c r="AH35" s="87" t="s">
        <v>164</v>
      </c>
      <c r="AI35" s="362"/>
      <c r="AJ35" s="363"/>
      <c r="AK35" s="86" t="s">
        <v>164</v>
      </c>
      <c r="AL35" s="87"/>
      <c r="AM35" s="87"/>
      <c r="AN35" s="88"/>
      <c r="AO35" s="86"/>
      <c r="AP35" s="87"/>
      <c r="AQ35" s="87"/>
      <c r="AR35" s="88"/>
      <c r="AS35" s="89"/>
      <c r="AT35" s="87"/>
      <c r="AU35" s="87"/>
      <c r="AV35" s="90"/>
      <c r="AW35" s="86"/>
      <c r="AX35" s="87"/>
      <c r="AY35" s="87"/>
      <c r="AZ35" s="87"/>
      <c r="BA35" s="88"/>
      <c r="BB35" s="89"/>
      <c r="BC35" s="87"/>
      <c r="BD35" s="87"/>
      <c r="BE35" s="321"/>
      <c r="BF35" s="322"/>
      <c r="BG35" s="322"/>
      <c r="BH35" s="322"/>
      <c r="BI35" s="322"/>
      <c r="BJ35" s="323"/>
      <c r="BK35" s="46"/>
      <c r="BL35" s="46" t="s">
        <v>1115</v>
      </c>
      <c r="BN35" s="146">
        <f t="shared" si="58"/>
        <v>0</v>
      </c>
      <c r="BO35" s="146">
        <f t="shared" si="4"/>
        <v>0</v>
      </c>
      <c r="BP35" s="146">
        <f t="shared" si="5"/>
        <v>0</v>
      </c>
      <c r="BQ35" s="146">
        <f t="shared" si="6"/>
        <v>0</v>
      </c>
      <c r="BR35" s="146">
        <f t="shared" si="7"/>
        <v>0</v>
      </c>
      <c r="BS35" s="146">
        <f t="shared" si="8"/>
        <v>0</v>
      </c>
      <c r="BT35" s="146">
        <f t="shared" si="9"/>
        <v>0</v>
      </c>
      <c r="BU35" s="146">
        <f t="shared" si="10"/>
        <v>0</v>
      </c>
      <c r="BV35" s="146">
        <f t="shared" si="11"/>
        <v>0</v>
      </c>
      <c r="BW35" s="146">
        <f t="shared" si="12"/>
        <v>0</v>
      </c>
      <c r="BX35" s="146">
        <f t="shared" si="13"/>
        <v>0</v>
      </c>
      <c r="BY35" s="146">
        <f t="shared" si="14"/>
        <v>0</v>
      </c>
      <c r="BZ35" s="146">
        <f t="shared" si="15"/>
        <v>0</v>
      </c>
      <c r="CA35" s="146">
        <f t="shared" si="16"/>
        <v>0</v>
      </c>
      <c r="CB35" s="146">
        <f t="shared" si="17"/>
        <v>0</v>
      </c>
      <c r="CC35" s="146">
        <f t="shared" si="18"/>
        <v>0</v>
      </c>
      <c r="CD35" s="146">
        <f t="shared" si="19"/>
        <v>0</v>
      </c>
      <c r="CE35" s="146">
        <f t="shared" si="20"/>
        <v>0</v>
      </c>
      <c r="CF35" s="146">
        <f t="shared" si="21"/>
        <v>0</v>
      </c>
      <c r="CG35" s="146">
        <f t="shared" si="22"/>
        <v>0</v>
      </c>
      <c r="CH35" s="146">
        <f t="shared" si="23"/>
        <v>0</v>
      </c>
      <c r="CI35" s="146">
        <f t="shared" si="24"/>
        <v>0</v>
      </c>
      <c r="CJ35" s="146">
        <f t="shared" si="25"/>
        <v>0</v>
      </c>
      <c r="CK35" s="146">
        <f t="shared" si="26"/>
        <v>0</v>
      </c>
      <c r="CL35" s="146">
        <f t="shared" si="27"/>
        <v>0</v>
      </c>
      <c r="CM35" s="146">
        <f t="shared" si="28"/>
        <v>0</v>
      </c>
      <c r="CN35" s="146">
        <f t="shared" si="29"/>
        <v>0</v>
      </c>
      <c r="CO35" s="146">
        <f t="shared" si="30"/>
        <v>0</v>
      </c>
      <c r="CP35" s="146">
        <f t="shared" si="31"/>
        <v>0</v>
      </c>
      <c r="CQ35" s="146">
        <f t="shared" si="32"/>
        <v>0</v>
      </c>
      <c r="CR35" s="146">
        <f t="shared" si="33"/>
        <v>0</v>
      </c>
      <c r="CS35" s="146">
        <f t="shared" si="34"/>
        <v>0</v>
      </c>
      <c r="CT35" s="146">
        <f t="shared" si="35"/>
        <v>0</v>
      </c>
      <c r="CU35" s="146">
        <f t="shared" si="36"/>
        <v>0</v>
      </c>
      <c r="CV35" s="146">
        <f t="shared" si="37"/>
        <v>0</v>
      </c>
      <c r="CW35" s="146">
        <f t="shared" si="38"/>
        <v>0</v>
      </c>
      <c r="CX35" s="146">
        <f t="shared" si="39"/>
        <v>0</v>
      </c>
      <c r="CY35" s="146">
        <f t="shared" si="40"/>
        <v>0</v>
      </c>
      <c r="CZ35" s="146">
        <f t="shared" si="41"/>
        <v>0</v>
      </c>
      <c r="DA35" s="146">
        <f t="shared" si="42"/>
        <v>0</v>
      </c>
      <c r="DB35" s="146">
        <f t="shared" si="43"/>
        <v>0</v>
      </c>
      <c r="DC35" s="146">
        <f t="shared" si="44"/>
        <v>0</v>
      </c>
      <c r="DD35" s="146">
        <f t="shared" si="45"/>
        <v>0</v>
      </c>
      <c r="DE35" s="146">
        <f t="shared" si="46"/>
        <v>0</v>
      </c>
      <c r="DF35" s="146">
        <f t="shared" si="47"/>
        <v>0</v>
      </c>
      <c r="DG35" s="146">
        <f t="shared" si="48"/>
        <v>0</v>
      </c>
      <c r="DH35" s="146">
        <f t="shared" si="49"/>
        <v>0</v>
      </c>
      <c r="DI35" s="146">
        <f t="shared" si="50"/>
        <v>0</v>
      </c>
      <c r="DJ35" s="146">
        <f t="shared" si="51"/>
        <v>0</v>
      </c>
      <c r="DK35" s="146">
        <f t="shared" si="52"/>
        <v>0</v>
      </c>
      <c r="DL35" s="146">
        <f t="shared" si="53"/>
        <v>0</v>
      </c>
      <c r="DM35" s="146">
        <f t="shared" si="54"/>
        <v>0</v>
      </c>
      <c r="DN35" s="64">
        <f>I35*2</f>
        <v>296</v>
      </c>
      <c r="DO35" s="52">
        <f t="shared" si="87"/>
        <v>296</v>
      </c>
      <c r="DP35" s="52" t="str">
        <f t="shared" si="60"/>
        <v/>
      </c>
      <c r="DQ35" s="53" t="str">
        <f t="shared" si="61"/>
        <v/>
      </c>
      <c r="DR35" s="1">
        <f t="shared" si="88"/>
        <v>1</v>
      </c>
      <c r="DS35" s="168" t="e">
        <f>IF(AND(DR35=#REF!,BL35=#REF!),'Tiến độ'!D35,"")</f>
        <v>#REF!</v>
      </c>
      <c r="DT35" s="169" t="str">
        <f t="shared" ca="1" si="63"/>
        <v/>
      </c>
      <c r="DU35" s="1">
        <f ca="1">IF(ISERROR(DT35)=TRUE,0,IF(DT35="",0,1+MAX($DU$7:DU34)))</f>
        <v>0</v>
      </c>
      <c r="DV35" s="169">
        <v>29</v>
      </c>
      <c r="DW35" s="169" t="str">
        <f t="shared" ca="1" si="64"/>
        <v/>
      </c>
      <c r="DX35" s="169" t="str">
        <f t="shared" ca="1" si="55"/>
        <v/>
      </c>
      <c r="EC35" s="169" t="str">
        <f ca="1"/>
        <v/>
      </c>
      <c r="ED35" s="1" t="e">
        <f ca="1"/>
        <v>#NUM!</v>
      </c>
    </row>
    <row r="36" spans="1:134" ht="11.25" customHeight="1">
      <c r="A36" s="314" t="str">
        <f>IF(B36="","",MAX($A$7:A35)+1)</f>
        <v/>
      </c>
      <c r="B36" s="315"/>
      <c r="C36" s="79" t="s">
        <v>63</v>
      </c>
      <c r="D36" s="80" t="s">
        <v>62</v>
      </c>
      <c r="E36" s="81">
        <v>8</v>
      </c>
      <c r="F36" s="82"/>
      <c r="G36" s="83">
        <v>480</v>
      </c>
      <c r="H36" s="84">
        <f t="shared" si="89"/>
        <v>3</v>
      </c>
      <c r="I36" s="85">
        <f t="shared" si="89"/>
        <v>148</v>
      </c>
      <c r="J36" s="27"/>
      <c r="K36" s="86"/>
      <c r="L36" s="87"/>
      <c r="M36" s="87"/>
      <c r="N36" s="88"/>
      <c r="O36" s="86"/>
      <c r="P36" s="87"/>
      <c r="Q36" s="87"/>
      <c r="R36" s="88"/>
      <c r="S36" s="86"/>
      <c r="T36" s="87"/>
      <c r="U36" s="87"/>
      <c r="V36" s="87"/>
      <c r="W36" s="88"/>
      <c r="X36" s="86"/>
      <c r="Y36" s="87"/>
      <c r="Z36" s="87"/>
      <c r="AA36" s="88"/>
      <c r="AB36" s="86"/>
      <c r="AC36" s="87"/>
      <c r="AD36" s="87"/>
      <c r="AE36" s="88"/>
      <c r="AF36" s="86"/>
      <c r="AG36" s="87"/>
      <c r="AH36" s="87"/>
      <c r="AI36" s="362"/>
      <c r="AJ36" s="363"/>
      <c r="AK36" s="86"/>
      <c r="AL36" s="87" t="s">
        <v>166</v>
      </c>
      <c r="AM36" s="87" t="s">
        <v>166</v>
      </c>
      <c r="AN36" s="88" t="s">
        <v>166</v>
      </c>
      <c r="AO36" s="86" t="s">
        <v>166</v>
      </c>
      <c r="AP36" s="87" t="s">
        <v>166</v>
      </c>
      <c r="AQ36" s="87" t="s">
        <v>67</v>
      </c>
      <c r="AR36" s="88" t="s">
        <v>67</v>
      </c>
      <c r="AS36" s="89" t="s">
        <v>67</v>
      </c>
      <c r="AT36" s="87" t="s">
        <v>67</v>
      </c>
      <c r="AU36" s="87" t="s">
        <v>67</v>
      </c>
      <c r="AV36" s="90" t="s">
        <v>67</v>
      </c>
      <c r="AW36" s="86" t="s">
        <v>67</v>
      </c>
      <c r="AX36" s="87" t="s">
        <v>67</v>
      </c>
      <c r="AY36" s="87" t="s">
        <v>67</v>
      </c>
      <c r="AZ36" s="87" t="s">
        <v>67</v>
      </c>
      <c r="BA36" s="88" t="s">
        <v>67</v>
      </c>
      <c r="BB36" s="89" t="s">
        <v>67</v>
      </c>
      <c r="BC36" s="87" t="s">
        <v>65</v>
      </c>
      <c r="BD36" s="87" t="s">
        <v>65</v>
      </c>
      <c r="BE36" s="321"/>
      <c r="BF36" s="322"/>
      <c r="BG36" s="322"/>
      <c r="BH36" s="322"/>
      <c r="BI36" s="322"/>
      <c r="BJ36" s="323"/>
      <c r="BK36" s="46"/>
      <c r="BL36" s="46" t="s">
        <v>1115</v>
      </c>
      <c r="BN36" s="146">
        <f t="shared" si="58"/>
        <v>0</v>
      </c>
      <c r="BO36" s="146">
        <f t="shared" si="4"/>
        <v>0</v>
      </c>
      <c r="BP36" s="146">
        <f t="shared" si="5"/>
        <v>0</v>
      </c>
      <c r="BQ36" s="146">
        <f t="shared" si="6"/>
        <v>0</v>
      </c>
      <c r="BR36" s="146">
        <f t="shared" si="7"/>
        <v>0</v>
      </c>
      <c r="BS36" s="146">
        <f t="shared" si="8"/>
        <v>0</v>
      </c>
      <c r="BT36" s="146">
        <f t="shared" si="9"/>
        <v>0</v>
      </c>
      <c r="BU36" s="146">
        <f t="shared" si="10"/>
        <v>0</v>
      </c>
      <c r="BV36" s="146">
        <f t="shared" si="11"/>
        <v>0</v>
      </c>
      <c r="BW36" s="146">
        <f t="shared" si="12"/>
        <v>0</v>
      </c>
      <c r="BX36" s="146">
        <f t="shared" si="13"/>
        <v>0</v>
      </c>
      <c r="BY36" s="146">
        <f t="shared" si="14"/>
        <v>0</v>
      </c>
      <c r="BZ36" s="146">
        <f t="shared" si="15"/>
        <v>0</v>
      </c>
      <c r="CA36" s="146">
        <f t="shared" si="16"/>
        <v>0</v>
      </c>
      <c r="CB36" s="146">
        <f t="shared" si="17"/>
        <v>0</v>
      </c>
      <c r="CC36" s="146">
        <f t="shared" si="18"/>
        <v>0</v>
      </c>
      <c r="CD36" s="146">
        <f t="shared" si="19"/>
        <v>0</v>
      </c>
      <c r="CE36" s="146">
        <f t="shared" si="20"/>
        <v>0</v>
      </c>
      <c r="CF36" s="146">
        <f t="shared" si="21"/>
        <v>0</v>
      </c>
      <c r="CG36" s="146">
        <f t="shared" si="22"/>
        <v>0</v>
      </c>
      <c r="CH36" s="146">
        <f t="shared" si="23"/>
        <v>0</v>
      </c>
      <c r="CI36" s="146">
        <f t="shared" si="24"/>
        <v>0</v>
      </c>
      <c r="CJ36" s="146">
        <f t="shared" si="25"/>
        <v>0</v>
      </c>
      <c r="CK36" s="146">
        <f t="shared" si="26"/>
        <v>0</v>
      </c>
      <c r="CL36" s="146">
        <f t="shared" si="27"/>
        <v>0</v>
      </c>
      <c r="CM36" s="146">
        <f t="shared" si="28"/>
        <v>0</v>
      </c>
      <c r="CN36" s="146">
        <f t="shared" si="29"/>
        <v>0</v>
      </c>
      <c r="CO36" s="146">
        <f t="shared" si="30"/>
        <v>0</v>
      </c>
      <c r="CP36" s="146">
        <f t="shared" si="31"/>
        <v>0</v>
      </c>
      <c r="CQ36" s="146">
        <f t="shared" si="32"/>
        <v>0</v>
      </c>
      <c r="CR36" s="146">
        <f t="shared" si="33"/>
        <v>0</v>
      </c>
      <c r="CS36" s="146">
        <f t="shared" si="34"/>
        <v>0</v>
      </c>
      <c r="CT36" s="146">
        <f t="shared" si="35"/>
        <v>0</v>
      </c>
      <c r="CU36" s="146">
        <f t="shared" si="36"/>
        <v>0</v>
      </c>
      <c r="CV36" s="146">
        <f t="shared" si="37"/>
        <v>0</v>
      </c>
      <c r="CW36" s="146">
        <f t="shared" si="38"/>
        <v>0</v>
      </c>
      <c r="CX36" s="146">
        <f t="shared" si="39"/>
        <v>0</v>
      </c>
      <c r="CY36" s="146">
        <f t="shared" si="40"/>
        <v>0</v>
      </c>
      <c r="CZ36" s="146">
        <f t="shared" si="41"/>
        <v>0</v>
      </c>
      <c r="DA36" s="146">
        <f t="shared" si="42"/>
        <v>0</v>
      </c>
      <c r="DB36" s="146">
        <f t="shared" si="43"/>
        <v>0</v>
      </c>
      <c r="DC36" s="146">
        <f t="shared" si="44"/>
        <v>0</v>
      </c>
      <c r="DD36" s="146">
        <f t="shared" si="45"/>
        <v>0</v>
      </c>
      <c r="DE36" s="146">
        <f t="shared" si="46"/>
        <v>0</v>
      </c>
      <c r="DF36" s="146">
        <f t="shared" si="47"/>
        <v>0</v>
      </c>
      <c r="DG36" s="146">
        <f t="shared" si="48"/>
        <v>0</v>
      </c>
      <c r="DH36" s="146">
        <f t="shared" si="49"/>
        <v>0</v>
      </c>
      <c r="DI36" s="146">
        <f t="shared" si="50"/>
        <v>0</v>
      </c>
      <c r="DJ36" s="146">
        <f t="shared" si="51"/>
        <v>0</v>
      </c>
      <c r="DK36" s="146">
        <f t="shared" si="52"/>
        <v>0</v>
      </c>
      <c r="DL36" s="146">
        <f t="shared" si="53"/>
        <v>0</v>
      </c>
      <c r="DM36" s="146">
        <f t="shared" si="54"/>
        <v>0</v>
      </c>
      <c r="DN36" s="64">
        <f>I36*15</f>
        <v>2220</v>
      </c>
      <c r="DO36" s="52" t="str">
        <f t="shared" si="87"/>
        <v/>
      </c>
      <c r="DP36" s="52" t="str">
        <f t="shared" si="60"/>
        <v/>
      </c>
      <c r="DQ36" s="53">
        <f t="shared" si="61"/>
        <v>2220</v>
      </c>
      <c r="DR36" s="1">
        <f t="shared" si="88"/>
        <v>2</v>
      </c>
      <c r="DS36" s="168" t="e">
        <f>IF(AND(DR36=#REF!,BL36=#REF!),'Tiến độ'!D36,"")</f>
        <v>#REF!</v>
      </c>
      <c r="DT36" s="169" t="str">
        <f t="shared" ca="1" si="63"/>
        <v/>
      </c>
      <c r="DU36" s="1">
        <f ca="1">IF(ISERROR(DT36)=TRUE,0,IF(DT36="",0,1+MAX($DU$7:DU35)))</f>
        <v>0</v>
      </c>
      <c r="DV36" s="169">
        <v>30</v>
      </c>
      <c r="DW36" s="169" t="str">
        <f t="shared" ca="1" si="64"/>
        <v/>
      </c>
      <c r="DX36" s="169" t="str">
        <f t="shared" ca="1" si="55"/>
        <v/>
      </c>
      <c r="EC36" s="169" t="str">
        <f ca="1"/>
        <v/>
      </c>
      <c r="ED36" s="1" t="e">
        <f ca="1"/>
        <v>#NUM!</v>
      </c>
    </row>
    <row r="37" spans="1:134" ht="11.25" customHeight="1">
      <c r="A37" s="310" t="str">
        <f>IF(B37="","",MAX($A$7:A36)+1)</f>
        <v/>
      </c>
      <c r="B37" s="313"/>
      <c r="C37" s="91" t="s">
        <v>8</v>
      </c>
      <c r="D37" s="92"/>
      <c r="E37" s="93">
        <f>SUM(E32:E36)</f>
        <v>23</v>
      </c>
      <c r="F37" s="94"/>
      <c r="G37" s="95"/>
      <c r="H37" s="96"/>
      <c r="I37" s="97"/>
      <c r="J37" s="26"/>
      <c r="K37" s="96">
        <f t="shared" ref="K37:AH37" si="90">SUM(K32:K36)</f>
        <v>0</v>
      </c>
      <c r="L37" s="97">
        <f t="shared" si="90"/>
        <v>0</v>
      </c>
      <c r="M37" s="97">
        <f t="shared" si="90"/>
        <v>0</v>
      </c>
      <c r="N37" s="98">
        <f t="shared" si="90"/>
        <v>0</v>
      </c>
      <c r="O37" s="96">
        <f t="shared" si="90"/>
        <v>0</v>
      </c>
      <c r="P37" s="97">
        <f t="shared" si="90"/>
        <v>0</v>
      </c>
      <c r="Q37" s="97">
        <f t="shared" si="90"/>
        <v>0</v>
      </c>
      <c r="R37" s="98">
        <f t="shared" si="90"/>
        <v>0</v>
      </c>
      <c r="S37" s="96">
        <f t="shared" si="90"/>
        <v>0</v>
      </c>
      <c r="T37" s="97">
        <f t="shared" si="90"/>
        <v>0</v>
      </c>
      <c r="U37" s="97">
        <f t="shared" si="90"/>
        <v>0</v>
      </c>
      <c r="V37" s="97">
        <f t="shared" si="90"/>
        <v>0</v>
      </c>
      <c r="W37" s="98">
        <f t="shared" si="90"/>
        <v>0</v>
      </c>
      <c r="X37" s="96">
        <f t="shared" si="90"/>
        <v>0</v>
      </c>
      <c r="Y37" s="97">
        <f t="shared" si="90"/>
        <v>0</v>
      </c>
      <c r="Z37" s="97">
        <f t="shared" si="90"/>
        <v>0</v>
      </c>
      <c r="AA37" s="98">
        <f t="shared" si="90"/>
        <v>0</v>
      </c>
      <c r="AB37" s="96">
        <f t="shared" si="90"/>
        <v>0</v>
      </c>
      <c r="AC37" s="97">
        <f t="shared" si="90"/>
        <v>0</v>
      </c>
      <c r="AD37" s="97">
        <f t="shared" si="90"/>
        <v>0</v>
      </c>
      <c r="AE37" s="98">
        <f t="shared" si="90"/>
        <v>0</v>
      </c>
      <c r="AF37" s="96">
        <f t="shared" si="90"/>
        <v>0</v>
      </c>
      <c r="AG37" s="97">
        <f t="shared" si="90"/>
        <v>0</v>
      </c>
      <c r="AH37" s="97">
        <f t="shared" si="90"/>
        <v>0</v>
      </c>
      <c r="AI37" s="362"/>
      <c r="AJ37" s="363"/>
      <c r="AK37" s="96">
        <f t="shared" ref="AK37:BD37" si="91">SUM(AK32:AK36)</f>
        <v>0</v>
      </c>
      <c r="AL37" s="97">
        <f t="shared" si="91"/>
        <v>0</v>
      </c>
      <c r="AM37" s="97">
        <f t="shared" si="91"/>
        <v>0</v>
      </c>
      <c r="AN37" s="98">
        <f t="shared" si="91"/>
        <v>0</v>
      </c>
      <c r="AO37" s="96">
        <f t="shared" si="91"/>
        <v>0</v>
      </c>
      <c r="AP37" s="97">
        <f t="shared" si="91"/>
        <v>0</v>
      </c>
      <c r="AQ37" s="97">
        <f t="shared" si="91"/>
        <v>0</v>
      </c>
      <c r="AR37" s="98">
        <f t="shared" si="91"/>
        <v>0</v>
      </c>
      <c r="AS37" s="99">
        <f t="shared" si="91"/>
        <v>0</v>
      </c>
      <c r="AT37" s="97">
        <f t="shared" si="91"/>
        <v>0</v>
      </c>
      <c r="AU37" s="97">
        <f t="shared" si="91"/>
        <v>0</v>
      </c>
      <c r="AV37" s="100">
        <f t="shared" si="91"/>
        <v>0</v>
      </c>
      <c r="AW37" s="96">
        <f t="shared" si="91"/>
        <v>0</v>
      </c>
      <c r="AX37" s="97">
        <f t="shared" si="91"/>
        <v>0</v>
      </c>
      <c r="AY37" s="97">
        <f t="shared" si="91"/>
        <v>0</v>
      </c>
      <c r="AZ37" s="97">
        <f t="shared" si="91"/>
        <v>0</v>
      </c>
      <c r="BA37" s="98">
        <f t="shared" si="91"/>
        <v>0</v>
      </c>
      <c r="BB37" s="99">
        <f t="shared" si="91"/>
        <v>0</v>
      </c>
      <c r="BC37" s="97">
        <f t="shared" si="91"/>
        <v>0</v>
      </c>
      <c r="BD37" s="97">
        <f t="shared" si="91"/>
        <v>0</v>
      </c>
      <c r="BE37" s="321"/>
      <c r="BF37" s="322"/>
      <c r="BG37" s="322"/>
      <c r="BH37" s="322"/>
      <c r="BI37" s="322"/>
      <c r="BJ37" s="323"/>
      <c r="BK37" s="47"/>
      <c r="BL37" s="47" t="s">
        <v>1113</v>
      </c>
      <c r="BN37" s="146">
        <f t="shared" si="58"/>
        <v>0</v>
      </c>
      <c r="BO37" s="146">
        <f t="shared" si="4"/>
        <v>0</v>
      </c>
      <c r="BP37" s="146">
        <f t="shared" si="5"/>
        <v>0</v>
      </c>
      <c r="BQ37" s="146">
        <f t="shared" si="6"/>
        <v>0</v>
      </c>
      <c r="BR37" s="146">
        <f t="shared" si="7"/>
        <v>0</v>
      </c>
      <c r="BS37" s="146">
        <f t="shared" si="8"/>
        <v>0</v>
      </c>
      <c r="BT37" s="146">
        <f t="shared" si="9"/>
        <v>0</v>
      </c>
      <c r="BU37" s="146">
        <f t="shared" si="10"/>
        <v>0</v>
      </c>
      <c r="BV37" s="146">
        <f t="shared" si="11"/>
        <v>0</v>
      </c>
      <c r="BW37" s="146">
        <f t="shared" si="12"/>
        <v>0</v>
      </c>
      <c r="BX37" s="146">
        <f t="shared" si="13"/>
        <v>0</v>
      </c>
      <c r="BY37" s="146">
        <f t="shared" si="14"/>
        <v>0</v>
      </c>
      <c r="BZ37" s="146">
        <f t="shared" si="15"/>
        <v>0</v>
      </c>
      <c r="CA37" s="146">
        <f t="shared" si="16"/>
        <v>0</v>
      </c>
      <c r="CB37" s="146">
        <f t="shared" si="17"/>
        <v>0</v>
      </c>
      <c r="CC37" s="146">
        <f t="shared" si="18"/>
        <v>0</v>
      </c>
      <c r="CD37" s="146">
        <f t="shared" si="19"/>
        <v>0</v>
      </c>
      <c r="CE37" s="146">
        <f t="shared" si="20"/>
        <v>0</v>
      </c>
      <c r="CF37" s="146">
        <f t="shared" si="21"/>
        <v>0</v>
      </c>
      <c r="CG37" s="146">
        <f t="shared" si="22"/>
        <v>0</v>
      </c>
      <c r="CH37" s="146">
        <f t="shared" si="23"/>
        <v>0</v>
      </c>
      <c r="CI37" s="146">
        <f t="shared" si="24"/>
        <v>0</v>
      </c>
      <c r="CJ37" s="146">
        <f t="shared" si="25"/>
        <v>0</v>
      </c>
      <c r="CK37" s="146">
        <f t="shared" si="26"/>
        <v>0</v>
      </c>
      <c r="CL37" s="146">
        <f t="shared" si="27"/>
        <v>0</v>
      </c>
      <c r="CM37" s="146">
        <f t="shared" si="28"/>
        <v>0</v>
      </c>
      <c r="CN37" s="146">
        <f t="shared" si="29"/>
        <v>0</v>
      </c>
      <c r="CO37" s="146">
        <f t="shared" si="30"/>
        <v>0</v>
      </c>
      <c r="CP37" s="146">
        <f t="shared" si="31"/>
        <v>0</v>
      </c>
      <c r="CQ37" s="146">
        <f t="shared" si="32"/>
        <v>0</v>
      </c>
      <c r="CR37" s="146">
        <f t="shared" si="33"/>
        <v>0</v>
      </c>
      <c r="CS37" s="146">
        <f t="shared" si="34"/>
        <v>0</v>
      </c>
      <c r="CT37" s="146">
        <f t="shared" si="35"/>
        <v>0</v>
      </c>
      <c r="CU37" s="146">
        <f t="shared" si="36"/>
        <v>0</v>
      </c>
      <c r="CV37" s="146">
        <f t="shared" si="37"/>
        <v>0</v>
      </c>
      <c r="CW37" s="146">
        <f t="shared" si="38"/>
        <v>0</v>
      </c>
      <c r="CX37" s="146">
        <f t="shared" si="39"/>
        <v>0</v>
      </c>
      <c r="CY37" s="146">
        <f t="shared" si="40"/>
        <v>0</v>
      </c>
      <c r="CZ37" s="146">
        <f t="shared" si="41"/>
        <v>0</v>
      </c>
      <c r="DA37" s="146">
        <f t="shared" si="42"/>
        <v>0</v>
      </c>
      <c r="DB37" s="146">
        <f t="shared" si="43"/>
        <v>0</v>
      </c>
      <c r="DC37" s="146">
        <f t="shared" si="44"/>
        <v>0</v>
      </c>
      <c r="DD37" s="146">
        <f t="shared" si="45"/>
        <v>0</v>
      </c>
      <c r="DE37" s="146">
        <f t="shared" si="46"/>
        <v>0</v>
      </c>
      <c r="DF37" s="146">
        <f t="shared" si="47"/>
        <v>0</v>
      </c>
      <c r="DG37" s="146">
        <f t="shared" si="48"/>
        <v>0</v>
      </c>
      <c r="DH37" s="146">
        <f t="shared" si="49"/>
        <v>0</v>
      </c>
      <c r="DI37" s="146">
        <f t="shared" si="50"/>
        <v>0</v>
      </c>
      <c r="DJ37" s="146">
        <f t="shared" si="51"/>
        <v>0</v>
      </c>
      <c r="DK37" s="146">
        <f t="shared" si="52"/>
        <v>0</v>
      </c>
      <c r="DL37" s="146">
        <f t="shared" si="53"/>
        <v>0</v>
      </c>
      <c r="DM37" s="146">
        <f t="shared" si="54"/>
        <v>0</v>
      </c>
      <c r="DN37" s="54"/>
      <c r="DO37" s="55"/>
      <c r="DP37" s="55"/>
      <c r="DQ37" s="56"/>
      <c r="DS37" s="168" t="e">
        <f>IF(AND(DR37=#REF!,BL37=#REF!),'Tiến độ'!D37,"")</f>
        <v>#REF!</v>
      </c>
      <c r="DT37" s="169" t="str">
        <f t="shared" ca="1" si="63"/>
        <v/>
      </c>
      <c r="DU37" s="1">
        <f ca="1">IF(ISERROR(DT37)=TRUE,0,IF(DT37="",0,1+MAX($DU$7:DU36)))</f>
        <v>0</v>
      </c>
      <c r="EC37" s="169" t="str">
        <f ca="1"/>
        <v/>
      </c>
      <c r="ED37" s="1" t="e">
        <f ca="1"/>
        <v>#NUM!</v>
      </c>
    </row>
    <row r="38" spans="1:134" ht="11.25" customHeight="1">
      <c r="A38" s="308">
        <f>IF(B38="","",MAX($A$7:A37)+1)</f>
        <v>7</v>
      </c>
      <c r="B38" s="311" t="s">
        <v>1123</v>
      </c>
      <c r="C38" s="67" t="s">
        <v>131</v>
      </c>
      <c r="D38" s="68" t="s">
        <v>129</v>
      </c>
      <c r="E38" s="69">
        <v>3</v>
      </c>
      <c r="F38" s="70"/>
      <c r="G38" s="71">
        <v>135</v>
      </c>
      <c r="H38" s="72">
        <v>1</v>
      </c>
      <c r="I38" s="73">
        <f>45</f>
        <v>45</v>
      </c>
      <c r="J38" s="24"/>
      <c r="K38" s="74" t="s">
        <v>435</v>
      </c>
      <c r="L38" s="75" t="s">
        <v>435</v>
      </c>
      <c r="M38" s="75" t="s">
        <v>435</v>
      </c>
      <c r="N38" s="76"/>
      <c r="O38" s="74"/>
      <c r="P38" s="75"/>
      <c r="Q38" s="75"/>
      <c r="R38" s="76"/>
      <c r="S38" s="74"/>
      <c r="T38" s="75"/>
      <c r="U38" s="75" t="s">
        <v>166</v>
      </c>
      <c r="V38" s="75" t="s">
        <v>166</v>
      </c>
      <c r="W38" s="76" t="s">
        <v>166</v>
      </c>
      <c r="X38" s="74" t="s">
        <v>166</v>
      </c>
      <c r="Y38" s="75" t="s">
        <v>166</v>
      </c>
      <c r="Z38" s="75" t="s">
        <v>166</v>
      </c>
      <c r="AA38" s="76" t="s">
        <v>166</v>
      </c>
      <c r="AB38" s="74" t="s">
        <v>166</v>
      </c>
      <c r="AC38" s="75" t="s">
        <v>166</v>
      </c>
      <c r="AD38" s="75" t="s">
        <v>164</v>
      </c>
      <c r="AE38" s="76" t="s">
        <v>164</v>
      </c>
      <c r="AF38" s="74" t="s">
        <v>164</v>
      </c>
      <c r="AG38" s="75" t="s">
        <v>164</v>
      </c>
      <c r="AH38" s="75" t="s">
        <v>164</v>
      </c>
      <c r="AI38" s="362"/>
      <c r="AJ38" s="363"/>
      <c r="AK38" s="74" t="s">
        <v>164</v>
      </c>
      <c r="AL38" s="75"/>
      <c r="AM38" s="75"/>
      <c r="AN38" s="76"/>
      <c r="AO38" s="74"/>
      <c r="AP38" s="75"/>
      <c r="AQ38" s="75"/>
      <c r="AR38" s="76"/>
      <c r="AS38" s="77"/>
      <c r="AT38" s="75"/>
      <c r="AU38" s="75"/>
      <c r="AV38" s="78"/>
      <c r="AW38" s="74"/>
      <c r="AX38" s="75"/>
      <c r="AY38" s="75"/>
      <c r="AZ38" s="75"/>
      <c r="BA38" s="76"/>
      <c r="BB38" s="77"/>
      <c r="BC38" s="75"/>
      <c r="BD38" s="75"/>
      <c r="BE38" s="321"/>
      <c r="BF38" s="322"/>
      <c r="BG38" s="322"/>
      <c r="BH38" s="322"/>
      <c r="BI38" s="322"/>
      <c r="BJ38" s="323"/>
      <c r="BK38" s="45"/>
      <c r="BL38" s="45" t="s">
        <v>68</v>
      </c>
      <c r="BN38" s="146">
        <f t="shared" si="58"/>
        <v>0</v>
      </c>
      <c r="BO38" s="146">
        <f t="shared" si="4"/>
        <v>0</v>
      </c>
      <c r="BP38" s="146">
        <f t="shared" si="5"/>
        <v>0</v>
      </c>
      <c r="BQ38" s="146">
        <f t="shared" si="6"/>
        <v>0</v>
      </c>
      <c r="BR38" s="146">
        <f t="shared" si="7"/>
        <v>0</v>
      </c>
      <c r="BS38" s="146">
        <f t="shared" si="8"/>
        <v>0</v>
      </c>
      <c r="BT38" s="146">
        <f t="shared" si="9"/>
        <v>0</v>
      </c>
      <c r="BU38" s="146">
        <f t="shared" si="10"/>
        <v>0</v>
      </c>
      <c r="BV38" s="146">
        <f t="shared" si="11"/>
        <v>0</v>
      </c>
      <c r="BW38" s="146">
        <f t="shared" si="12"/>
        <v>0</v>
      </c>
      <c r="BX38" s="146">
        <f t="shared" si="13"/>
        <v>0</v>
      </c>
      <c r="BY38" s="146">
        <f t="shared" si="14"/>
        <v>0</v>
      </c>
      <c r="BZ38" s="146">
        <f t="shared" si="15"/>
        <v>0</v>
      </c>
      <c r="CA38" s="146">
        <f t="shared" si="16"/>
        <v>0</v>
      </c>
      <c r="CB38" s="146">
        <f t="shared" si="17"/>
        <v>0</v>
      </c>
      <c r="CC38" s="146">
        <f t="shared" si="18"/>
        <v>0</v>
      </c>
      <c r="CD38" s="146">
        <f t="shared" si="19"/>
        <v>0</v>
      </c>
      <c r="CE38" s="146">
        <f t="shared" si="20"/>
        <v>0</v>
      </c>
      <c r="CF38" s="146">
        <f t="shared" si="21"/>
        <v>0</v>
      </c>
      <c r="CG38" s="146">
        <f t="shared" si="22"/>
        <v>0</v>
      </c>
      <c r="CH38" s="146">
        <f t="shared" si="23"/>
        <v>0</v>
      </c>
      <c r="CI38" s="146">
        <f t="shared" si="24"/>
        <v>0</v>
      </c>
      <c r="CJ38" s="146">
        <f t="shared" si="25"/>
        <v>0</v>
      </c>
      <c r="CK38" s="146">
        <f t="shared" si="26"/>
        <v>0</v>
      </c>
      <c r="CL38" s="146">
        <f t="shared" si="27"/>
        <v>0</v>
      </c>
      <c r="CM38" s="146">
        <f t="shared" si="28"/>
        <v>0</v>
      </c>
      <c r="CN38" s="146">
        <f t="shared" si="29"/>
        <v>0</v>
      </c>
      <c r="CO38" s="146">
        <f t="shared" si="30"/>
        <v>0</v>
      </c>
      <c r="CP38" s="146">
        <f t="shared" si="31"/>
        <v>0</v>
      </c>
      <c r="CQ38" s="146">
        <f t="shared" si="32"/>
        <v>0</v>
      </c>
      <c r="CR38" s="146">
        <f t="shared" si="33"/>
        <v>0</v>
      </c>
      <c r="CS38" s="146">
        <f t="shared" si="34"/>
        <v>0</v>
      </c>
      <c r="CT38" s="146">
        <f t="shared" si="35"/>
        <v>0</v>
      </c>
      <c r="CU38" s="146">
        <f t="shared" si="36"/>
        <v>0</v>
      </c>
      <c r="CV38" s="146">
        <f t="shared" si="37"/>
        <v>0</v>
      </c>
      <c r="CW38" s="146">
        <f t="shared" si="38"/>
        <v>0</v>
      </c>
      <c r="CX38" s="146">
        <f t="shared" si="39"/>
        <v>0</v>
      </c>
      <c r="CY38" s="146">
        <f t="shared" si="40"/>
        <v>0</v>
      </c>
      <c r="CZ38" s="146">
        <f t="shared" si="41"/>
        <v>0</v>
      </c>
      <c r="DA38" s="146">
        <f t="shared" si="42"/>
        <v>0</v>
      </c>
      <c r="DB38" s="146">
        <f t="shared" si="43"/>
        <v>0</v>
      </c>
      <c r="DC38" s="146">
        <f t="shared" si="44"/>
        <v>0</v>
      </c>
      <c r="DD38" s="146">
        <f t="shared" si="45"/>
        <v>0</v>
      </c>
      <c r="DE38" s="146">
        <f t="shared" si="46"/>
        <v>0</v>
      </c>
      <c r="DF38" s="146">
        <f t="shared" si="47"/>
        <v>0</v>
      </c>
      <c r="DG38" s="146">
        <f t="shared" si="48"/>
        <v>0</v>
      </c>
      <c r="DH38" s="146">
        <f t="shared" si="49"/>
        <v>0</v>
      </c>
      <c r="DI38" s="146">
        <f t="shared" si="50"/>
        <v>0</v>
      </c>
      <c r="DJ38" s="146">
        <f t="shared" si="51"/>
        <v>0</v>
      </c>
      <c r="DK38" s="146">
        <f t="shared" si="52"/>
        <v>0</v>
      </c>
      <c r="DL38" s="146">
        <f t="shared" si="53"/>
        <v>0</v>
      </c>
      <c r="DM38" s="146">
        <f t="shared" si="54"/>
        <v>0</v>
      </c>
      <c r="DN38" s="63">
        <f>45*2</f>
        <v>90</v>
      </c>
      <c r="DO38" s="50">
        <f t="shared" ref="DO38:DO41" si="92">IF(COUNTA(K38:AC38)&gt;0,DN38,"")</f>
        <v>90</v>
      </c>
      <c r="DP38" s="50" t="str">
        <f t="shared" si="60"/>
        <v/>
      </c>
      <c r="DQ38" s="51" t="str">
        <f t="shared" si="61"/>
        <v/>
      </c>
      <c r="DR38" s="1">
        <f t="shared" ref="DR38:DR41" si="93">IF(DQ38="",1,2)</f>
        <v>1</v>
      </c>
      <c r="DS38" s="168" t="e">
        <f>IF(AND(DR38=#REF!,BL38=#REF!),'Tiến độ'!D38,"")</f>
        <v>#REF!</v>
      </c>
      <c r="DT38" s="169" t="str">
        <f t="shared" ca="1" si="63"/>
        <v/>
      </c>
      <c r="DU38" s="1">
        <f ca="1">IF(ISERROR(DT38)=TRUE,0,IF(DT38="",0,1+MAX($DU$7:DU37)))</f>
        <v>0</v>
      </c>
      <c r="EC38" s="169" t="str">
        <f ca="1"/>
        <v/>
      </c>
      <c r="ED38" s="1" t="e">
        <f ca="1"/>
        <v>#NUM!</v>
      </c>
    </row>
    <row r="39" spans="1:134" ht="11.25" customHeight="1">
      <c r="A39" s="314" t="str">
        <f>IF(B39="","",MAX($A$7:A38)+1)</f>
        <v/>
      </c>
      <c r="B39" s="315"/>
      <c r="C39" s="79" t="s">
        <v>11789</v>
      </c>
      <c r="D39" s="80" t="s">
        <v>130</v>
      </c>
      <c r="E39" s="81">
        <v>3</v>
      </c>
      <c r="F39" s="82"/>
      <c r="G39" s="83">
        <v>135</v>
      </c>
      <c r="H39" s="84">
        <f>H38</f>
        <v>1</v>
      </c>
      <c r="I39" s="85">
        <f>I38</f>
        <v>45</v>
      </c>
      <c r="J39" s="27"/>
      <c r="K39" s="86"/>
      <c r="L39" s="87"/>
      <c r="M39" s="87"/>
      <c r="N39" s="88" t="s">
        <v>436</v>
      </c>
      <c r="O39" s="86" t="s">
        <v>436</v>
      </c>
      <c r="P39" s="87" t="s">
        <v>436</v>
      </c>
      <c r="Q39" s="87"/>
      <c r="R39" s="88"/>
      <c r="S39" s="86"/>
      <c r="T39" s="87"/>
      <c r="U39" s="87" t="s">
        <v>166</v>
      </c>
      <c r="V39" s="87" t="s">
        <v>166</v>
      </c>
      <c r="W39" s="88" t="s">
        <v>166</v>
      </c>
      <c r="X39" s="86" t="s">
        <v>166</v>
      </c>
      <c r="Y39" s="87" t="s">
        <v>166</v>
      </c>
      <c r="Z39" s="87" t="s">
        <v>166</v>
      </c>
      <c r="AA39" s="88" t="s">
        <v>166</v>
      </c>
      <c r="AB39" s="86" t="s">
        <v>166</v>
      </c>
      <c r="AC39" s="87" t="s">
        <v>166</v>
      </c>
      <c r="AD39" s="87" t="s">
        <v>164</v>
      </c>
      <c r="AE39" s="88" t="s">
        <v>164</v>
      </c>
      <c r="AF39" s="86" t="s">
        <v>164</v>
      </c>
      <c r="AG39" s="87" t="s">
        <v>164</v>
      </c>
      <c r="AH39" s="87" t="s">
        <v>164</v>
      </c>
      <c r="AI39" s="362"/>
      <c r="AJ39" s="363"/>
      <c r="AK39" s="86" t="s">
        <v>164</v>
      </c>
      <c r="AL39" s="87"/>
      <c r="AM39" s="87"/>
      <c r="AN39" s="88"/>
      <c r="AO39" s="86"/>
      <c r="AP39" s="87"/>
      <c r="AQ39" s="87"/>
      <c r="AR39" s="88"/>
      <c r="AS39" s="89"/>
      <c r="AT39" s="87"/>
      <c r="AU39" s="87"/>
      <c r="AV39" s="90"/>
      <c r="AW39" s="86"/>
      <c r="AX39" s="87"/>
      <c r="AY39" s="87"/>
      <c r="AZ39" s="87"/>
      <c r="BA39" s="88"/>
      <c r="BB39" s="89"/>
      <c r="BC39" s="87"/>
      <c r="BD39" s="87"/>
      <c r="BE39" s="321"/>
      <c r="BF39" s="322"/>
      <c r="BG39" s="322"/>
      <c r="BH39" s="322"/>
      <c r="BI39" s="322"/>
      <c r="BJ39" s="323"/>
      <c r="BK39" s="46"/>
      <c r="BL39" s="46" t="s">
        <v>68</v>
      </c>
      <c r="BN39" s="146">
        <f t="shared" si="58"/>
        <v>0</v>
      </c>
      <c r="BO39" s="146">
        <f t="shared" si="4"/>
        <v>0</v>
      </c>
      <c r="BP39" s="146">
        <f t="shared" si="5"/>
        <v>0</v>
      </c>
      <c r="BQ39" s="146">
        <f t="shared" si="6"/>
        <v>0</v>
      </c>
      <c r="BR39" s="146">
        <f t="shared" si="7"/>
        <v>0</v>
      </c>
      <c r="BS39" s="146">
        <f t="shared" si="8"/>
        <v>0</v>
      </c>
      <c r="BT39" s="146">
        <f t="shared" si="9"/>
        <v>0</v>
      </c>
      <c r="BU39" s="146">
        <f t="shared" si="10"/>
        <v>0</v>
      </c>
      <c r="BV39" s="146">
        <f t="shared" si="11"/>
        <v>0</v>
      </c>
      <c r="BW39" s="146">
        <f t="shared" si="12"/>
        <v>0</v>
      </c>
      <c r="BX39" s="146">
        <f t="shared" si="13"/>
        <v>0</v>
      </c>
      <c r="BY39" s="146">
        <f t="shared" si="14"/>
        <v>0</v>
      </c>
      <c r="BZ39" s="146">
        <f t="shared" si="15"/>
        <v>0</v>
      </c>
      <c r="CA39" s="146">
        <f t="shared" si="16"/>
        <v>0</v>
      </c>
      <c r="CB39" s="146">
        <f t="shared" si="17"/>
        <v>0</v>
      </c>
      <c r="CC39" s="146">
        <f t="shared" si="18"/>
        <v>0</v>
      </c>
      <c r="CD39" s="146">
        <f t="shared" si="19"/>
        <v>0</v>
      </c>
      <c r="CE39" s="146">
        <f t="shared" si="20"/>
        <v>0</v>
      </c>
      <c r="CF39" s="146">
        <f t="shared" si="21"/>
        <v>0</v>
      </c>
      <c r="CG39" s="146">
        <f t="shared" si="22"/>
        <v>0</v>
      </c>
      <c r="CH39" s="146">
        <f t="shared" si="23"/>
        <v>0</v>
      </c>
      <c r="CI39" s="146">
        <f t="shared" si="24"/>
        <v>0</v>
      </c>
      <c r="CJ39" s="146">
        <f t="shared" si="25"/>
        <v>0</v>
      </c>
      <c r="CK39" s="146">
        <f t="shared" si="26"/>
        <v>0</v>
      </c>
      <c r="CL39" s="146">
        <f t="shared" si="27"/>
        <v>0</v>
      </c>
      <c r="CM39" s="146">
        <f t="shared" si="28"/>
        <v>0</v>
      </c>
      <c r="CN39" s="146">
        <f t="shared" si="29"/>
        <v>0</v>
      </c>
      <c r="CO39" s="146">
        <f t="shared" si="30"/>
        <v>0</v>
      </c>
      <c r="CP39" s="146">
        <f t="shared" si="31"/>
        <v>0</v>
      </c>
      <c r="CQ39" s="146">
        <f t="shared" si="32"/>
        <v>0</v>
      </c>
      <c r="CR39" s="146">
        <f t="shared" si="33"/>
        <v>0</v>
      </c>
      <c r="CS39" s="146">
        <f t="shared" si="34"/>
        <v>0</v>
      </c>
      <c r="CT39" s="146">
        <f t="shared" si="35"/>
        <v>0</v>
      </c>
      <c r="CU39" s="146">
        <f t="shared" si="36"/>
        <v>0</v>
      </c>
      <c r="CV39" s="146">
        <f t="shared" si="37"/>
        <v>0</v>
      </c>
      <c r="CW39" s="146">
        <f t="shared" si="38"/>
        <v>0</v>
      </c>
      <c r="CX39" s="146">
        <f t="shared" si="39"/>
        <v>0</v>
      </c>
      <c r="CY39" s="146">
        <f t="shared" si="40"/>
        <v>0</v>
      </c>
      <c r="CZ39" s="146">
        <f t="shared" si="41"/>
        <v>0</v>
      </c>
      <c r="DA39" s="146">
        <f t="shared" si="42"/>
        <v>0</v>
      </c>
      <c r="DB39" s="146">
        <f t="shared" si="43"/>
        <v>0</v>
      </c>
      <c r="DC39" s="146">
        <f t="shared" si="44"/>
        <v>0</v>
      </c>
      <c r="DD39" s="146">
        <f t="shared" si="45"/>
        <v>0</v>
      </c>
      <c r="DE39" s="146">
        <f t="shared" si="46"/>
        <v>0</v>
      </c>
      <c r="DF39" s="146">
        <f t="shared" si="47"/>
        <v>0</v>
      </c>
      <c r="DG39" s="146">
        <f t="shared" si="48"/>
        <v>0</v>
      </c>
      <c r="DH39" s="146">
        <f t="shared" si="49"/>
        <v>0</v>
      </c>
      <c r="DI39" s="146">
        <f t="shared" si="50"/>
        <v>0</v>
      </c>
      <c r="DJ39" s="146">
        <f t="shared" si="51"/>
        <v>0</v>
      </c>
      <c r="DK39" s="146">
        <f t="shared" si="52"/>
        <v>0</v>
      </c>
      <c r="DL39" s="146">
        <f t="shared" si="53"/>
        <v>0</v>
      </c>
      <c r="DM39" s="146">
        <f t="shared" si="54"/>
        <v>0</v>
      </c>
      <c r="DN39" s="64">
        <f>45*2</f>
        <v>90</v>
      </c>
      <c r="DO39" s="52">
        <f t="shared" si="92"/>
        <v>90</v>
      </c>
      <c r="DP39" s="52" t="str">
        <f t="shared" si="60"/>
        <v/>
      </c>
      <c r="DQ39" s="53" t="str">
        <f t="shared" si="61"/>
        <v/>
      </c>
      <c r="DR39" s="1">
        <f t="shared" si="93"/>
        <v>1</v>
      </c>
      <c r="DS39" s="168" t="e">
        <f>IF(AND(DR39=#REF!,BL39=#REF!),'Tiến độ'!D39,"")</f>
        <v>#REF!</v>
      </c>
      <c r="DT39" s="169" t="str">
        <f t="shared" ca="1" si="63"/>
        <v/>
      </c>
      <c r="DU39" s="1">
        <f ca="1">IF(ISERROR(DT39)=TRUE,0,IF(DT39="",0,1+MAX($DU$7:DU38)))</f>
        <v>0</v>
      </c>
      <c r="EC39" s="169" t="str">
        <f ca="1"/>
        <v/>
      </c>
      <c r="ED39" s="1" t="e">
        <f ca="1"/>
        <v>#NUM!</v>
      </c>
    </row>
    <row r="40" spans="1:134" ht="11.25" customHeight="1">
      <c r="A40" s="314" t="str">
        <f>IF(B40="","",MAX($A$7:A39)+1)</f>
        <v/>
      </c>
      <c r="B40" s="315"/>
      <c r="C40" s="79" t="s">
        <v>66</v>
      </c>
      <c r="D40" s="80" t="s">
        <v>136</v>
      </c>
      <c r="E40" s="81">
        <v>4</v>
      </c>
      <c r="F40" s="82"/>
      <c r="G40" s="83">
        <v>180</v>
      </c>
      <c r="H40" s="84">
        <f t="shared" ref="H40:I41" si="94">H39</f>
        <v>1</v>
      </c>
      <c r="I40" s="85">
        <f t="shared" si="94"/>
        <v>45</v>
      </c>
      <c r="J40" s="27"/>
      <c r="K40" s="86"/>
      <c r="L40" s="87"/>
      <c r="M40" s="87"/>
      <c r="N40" s="88"/>
      <c r="O40" s="86"/>
      <c r="P40" s="87"/>
      <c r="Q40" s="87" t="s">
        <v>25</v>
      </c>
      <c r="R40" s="88" t="s">
        <v>25</v>
      </c>
      <c r="S40" s="86" t="s">
        <v>25</v>
      </c>
      <c r="T40" s="87" t="s">
        <v>25</v>
      </c>
      <c r="U40" s="87" t="s">
        <v>166</v>
      </c>
      <c r="V40" s="87" t="s">
        <v>166</v>
      </c>
      <c r="W40" s="88" t="s">
        <v>166</v>
      </c>
      <c r="X40" s="86" t="s">
        <v>166</v>
      </c>
      <c r="Y40" s="87" t="s">
        <v>166</v>
      </c>
      <c r="Z40" s="87" t="s">
        <v>166</v>
      </c>
      <c r="AA40" s="88" t="s">
        <v>166</v>
      </c>
      <c r="AB40" s="86" t="s">
        <v>166</v>
      </c>
      <c r="AC40" s="87" t="s">
        <v>166</v>
      </c>
      <c r="AD40" s="87" t="s">
        <v>164</v>
      </c>
      <c r="AE40" s="88" t="s">
        <v>164</v>
      </c>
      <c r="AF40" s="86" t="s">
        <v>164</v>
      </c>
      <c r="AG40" s="87" t="s">
        <v>164</v>
      </c>
      <c r="AH40" s="87" t="s">
        <v>164</v>
      </c>
      <c r="AI40" s="362"/>
      <c r="AJ40" s="363"/>
      <c r="AK40" s="86" t="s">
        <v>164</v>
      </c>
      <c r="AL40" s="87"/>
      <c r="AM40" s="87"/>
      <c r="AN40" s="88"/>
      <c r="AO40" s="86"/>
      <c r="AP40" s="87"/>
      <c r="AQ40" s="87"/>
      <c r="AR40" s="88"/>
      <c r="AS40" s="89"/>
      <c r="AT40" s="87"/>
      <c r="AU40" s="87"/>
      <c r="AV40" s="90"/>
      <c r="AW40" s="86"/>
      <c r="AX40" s="87"/>
      <c r="AY40" s="87"/>
      <c r="AZ40" s="87"/>
      <c r="BA40" s="88"/>
      <c r="BB40" s="89"/>
      <c r="BC40" s="87"/>
      <c r="BD40" s="87"/>
      <c r="BE40" s="321"/>
      <c r="BF40" s="322"/>
      <c r="BG40" s="322"/>
      <c r="BH40" s="322"/>
      <c r="BI40" s="322"/>
      <c r="BJ40" s="323"/>
      <c r="BK40" s="46"/>
      <c r="BL40" s="46" t="s">
        <v>44</v>
      </c>
      <c r="BN40" s="146">
        <f t="shared" si="58"/>
        <v>0</v>
      </c>
      <c r="BO40" s="146">
        <f t="shared" si="4"/>
        <v>0</v>
      </c>
      <c r="BP40" s="146">
        <f t="shared" si="5"/>
        <v>0</v>
      </c>
      <c r="BQ40" s="146">
        <f t="shared" si="6"/>
        <v>0</v>
      </c>
      <c r="BR40" s="146">
        <f t="shared" si="7"/>
        <v>0</v>
      </c>
      <c r="BS40" s="146">
        <f t="shared" si="8"/>
        <v>0</v>
      </c>
      <c r="BT40" s="146">
        <f t="shared" si="9"/>
        <v>0</v>
      </c>
      <c r="BU40" s="146">
        <f t="shared" si="10"/>
        <v>0</v>
      </c>
      <c r="BV40" s="146">
        <f t="shared" si="11"/>
        <v>0</v>
      </c>
      <c r="BW40" s="146">
        <f t="shared" si="12"/>
        <v>0</v>
      </c>
      <c r="BX40" s="146">
        <f t="shared" si="13"/>
        <v>0</v>
      </c>
      <c r="BY40" s="146">
        <f t="shared" si="14"/>
        <v>0</v>
      </c>
      <c r="BZ40" s="146">
        <f t="shared" si="15"/>
        <v>0</v>
      </c>
      <c r="CA40" s="146">
        <f t="shared" si="16"/>
        <v>0</v>
      </c>
      <c r="CB40" s="146">
        <f t="shared" si="17"/>
        <v>0</v>
      </c>
      <c r="CC40" s="146">
        <f t="shared" si="18"/>
        <v>0</v>
      </c>
      <c r="CD40" s="146">
        <f t="shared" si="19"/>
        <v>0</v>
      </c>
      <c r="CE40" s="146">
        <f t="shared" si="20"/>
        <v>0</v>
      </c>
      <c r="CF40" s="146">
        <f t="shared" si="21"/>
        <v>0</v>
      </c>
      <c r="CG40" s="146">
        <f t="shared" si="22"/>
        <v>0</v>
      </c>
      <c r="CH40" s="146">
        <f t="shared" si="23"/>
        <v>0</v>
      </c>
      <c r="CI40" s="146">
        <f t="shared" si="24"/>
        <v>0</v>
      </c>
      <c r="CJ40" s="146">
        <f t="shared" si="25"/>
        <v>0</v>
      </c>
      <c r="CK40" s="146">
        <f t="shared" si="26"/>
        <v>0</v>
      </c>
      <c r="CL40" s="146">
        <f t="shared" si="27"/>
        <v>0</v>
      </c>
      <c r="CM40" s="146">
        <f t="shared" si="28"/>
        <v>0</v>
      </c>
      <c r="CN40" s="146">
        <f t="shared" si="29"/>
        <v>0</v>
      </c>
      <c r="CO40" s="146">
        <f t="shared" si="30"/>
        <v>0</v>
      </c>
      <c r="CP40" s="146">
        <f t="shared" si="31"/>
        <v>0</v>
      </c>
      <c r="CQ40" s="146">
        <f t="shared" si="32"/>
        <v>0</v>
      </c>
      <c r="CR40" s="146">
        <f t="shared" si="33"/>
        <v>0</v>
      </c>
      <c r="CS40" s="146">
        <f t="shared" si="34"/>
        <v>0</v>
      </c>
      <c r="CT40" s="146">
        <f t="shared" si="35"/>
        <v>0</v>
      </c>
      <c r="CU40" s="146">
        <f t="shared" si="36"/>
        <v>0</v>
      </c>
      <c r="CV40" s="146">
        <f t="shared" si="37"/>
        <v>0</v>
      </c>
      <c r="CW40" s="146">
        <f t="shared" si="38"/>
        <v>0</v>
      </c>
      <c r="CX40" s="146">
        <f t="shared" si="39"/>
        <v>0</v>
      </c>
      <c r="CY40" s="146">
        <f t="shared" si="40"/>
        <v>0</v>
      </c>
      <c r="CZ40" s="146">
        <f t="shared" si="41"/>
        <v>0</v>
      </c>
      <c r="DA40" s="146">
        <f t="shared" si="42"/>
        <v>0</v>
      </c>
      <c r="DB40" s="146">
        <f t="shared" si="43"/>
        <v>0</v>
      </c>
      <c r="DC40" s="146">
        <f t="shared" si="44"/>
        <v>0</v>
      </c>
      <c r="DD40" s="146">
        <f t="shared" si="45"/>
        <v>0</v>
      </c>
      <c r="DE40" s="146">
        <f t="shared" si="46"/>
        <v>0</v>
      </c>
      <c r="DF40" s="146">
        <f t="shared" si="47"/>
        <v>0</v>
      </c>
      <c r="DG40" s="146">
        <f t="shared" si="48"/>
        <v>0</v>
      </c>
      <c r="DH40" s="146">
        <f t="shared" si="49"/>
        <v>0</v>
      </c>
      <c r="DI40" s="146">
        <f t="shared" si="50"/>
        <v>0</v>
      </c>
      <c r="DJ40" s="146">
        <f t="shared" si="51"/>
        <v>0</v>
      </c>
      <c r="DK40" s="146">
        <f t="shared" si="52"/>
        <v>0</v>
      </c>
      <c r="DL40" s="146">
        <f t="shared" si="53"/>
        <v>0</v>
      </c>
      <c r="DM40" s="146">
        <f t="shared" si="54"/>
        <v>0</v>
      </c>
      <c r="DN40" s="64">
        <f>I40*2</f>
        <v>90</v>
      </c>
      <c r="DO40" s="52">
        <f t="shared" si="92"/>
        <v>90</v>
      </c>
      <c r="DP40" s="52" t="str">
        <f t="shared" si="60"/>
        <v/>
      </c>
      <c r="DQ40" s="53" t="str">
        <f t="shared" si="61"/>
        <v/>
      </c>
      <c r="DR40" s="1">
        <f t="shared" si="93"/>
        <v>1</v>
      </c>
      <c r="DS40" s="168" t="e">
        <f>IF(AND(DR40=#REF!,BL40=#REF!),'Tiến độ'!D40,"")</f>
        <v>#REF!</v>
      </c>
      <c r="DT40" s="169" t="str">
        <f t="shared" ca="1" si="63"/>
        <v/>
      </c>
      <c r="DU40" s="1">
        <f ca="1">IF(ISERROR(DT40)=TRUE,0,IF(DT40="",0,1+MAX($DU$7:DU39)))</f>
        <v>0</v>
      </c>
      <c r="EC40" s="169" t="str">
        <f ca="1"/>
        <v/>
      </c>
      <c r="ED40" s="1" t="e">
        <f ca="1"/>
        <v>#NUM!</v>
      </c>
    </row>
    <row r="41" spans="1:134" ht="11.25" customHeight="1">
      <c r="A41" s="314" t="str">
        <f>IF(B41="","",MAX($A$7:A40)+1)</f>
        <v/>
      </c>
      <c r="B41" s="315"/>
      <c r="C41" s="79" t="s">
        <v>63</v>
      </c>
      <c r="D41" s="80" t="s">
        <v>64</v>
      </c>
      <c r="E41" s="81">
        <v>8</v>
      </c>
      <c r="F41" s="82"/>
      <c r="G41" s="83">
        <v>480</v>
      </c>
      <c r="H41" s="84">
        <f t="shared" si="94"/>
        <v>1</v>
      </c>
      <c r="I41" s="85">
        <f t="shared" si="94"/>
        <v>45</v>
      </c>
      <c r="J41" s="27"/>
      <c r="K41" s="86"/>
      <c r="L41" s="87"/>
      <c r="M41" s="87"/>
      <c r="N41" s="88"/>
      <c r="O41" s="86"/>
      <c r="P41" s="87"/>
      <c r="Q41" s="87"/>
      <c r="R41" s="88"/>
      <c r="S41" s="86"/>
      <c r="T41" s="87"/>
      <c r="U41" s="87"/>
      <c r="V41" s="87"/>
      <c r="W41" s="88"/>
      <c r="X41" s="86"/>
      <c r="Y41" s="87"/>
      <c r="Z41" s="87"/>
      <c r="AA41" s="88"/>
      <c r="AB41" s="86"/>
      <c r="AC41" s="87"/>
      <c r="AD41" s="87"/>
      <c r="AE41" s="88"/>
      <c r="AF41" s="86"/>
      <c r="AG41" s="87"/>
      <c r="AH41" s="87"/>
      <c r="AI41" s="362"/>
      <c r="AJ41" s="363"/>
      <c r="AK41" s="86"/>
      <c r="AL41" s="87" t="s">
        <v>166</v>
      </c>
      <c r="AM41" s="87" t="s">
        <v>166</v>
      </c>
      <c r="AN41" s="88" t="s">
        <v>166</v>
      </c>
      <c r="AO41" s="86" t="s">
        <v>166</v>
      </c>
      <c r="AP41" s="87" t="s">
        <v>166</v>
      </c>
      <c r="AQ41" s="87" t="s">
        <v>67</v>
      </c>
      <c r="AR41" s="88" t="s">
        <v>67</v>
      </c>
      <c r="AS41" s="89" t="s">
        <v>67</v>
      </c>
      <c r="AT41" s="87" t="s">
        <v>67</v>
      </c>
      <c r="AU41" s="87" t="s">
        <v>67</v>
      </c>
      <c r="AV41" s="90" t="s">
        <v>67</v>
      </c>
      <c r="AW41" s="86" t="s">
        <v>67</v>
      </c>
      <c r="AX41" s="87" t="s">
        <v>67</v>
      </c>
      <c r="AY41" s="87" t="s">
        <v>67</v>
      </c>
      <c r="AZ41" s="87" t="s">
        <v>67</v>
      </c>
      <c r="BA41" s="88" t="s">
        <v>67</v>
      </c>
      <c r="BB41" s="89" t="s">
        <v>67</v>
      </c>
      <c r="BC41" s="87" t="s">
        <v>65</v>
      </c>
      <c r="BD41" s="87" t="s">
        <v>65</v>
      </c>
      <c r="BE41" s="321"/>
      <c r="BF41" s="322"/>
      <c r="BG41" s="322"/>
      <c r="BH41" s="322"/>
      <c r="BI41" s="322"/>
      <c r="BJ41" s="323"/>
      <c r="BK41" s="46"/>
      <c r="BL41" s="46" t="s">
        <v>44</v>
      </c>
      <c r="BN41" s="146">
        <f t="shared" si="58"/>
        <v>0</v>
      </c>
      <c r="BO41" s="146">
        <f t="shared" si="4"/>
        <v>0</v>
      </c>
      <c r="BP41" s="146">
        <f t="shared" si="5"/>
        <v>0</v>
      </c>
      <c r="BQ41" s="146">
        <f t="shared" si="6"/>
        <v>0</v>
      </c>
      <c r="BR41" s="146">
        <f t="shared" si="7"/>
        <v>0</v>
      </c>
      <c r="BS41" s="146">
        <f t="shared" si="8"/>
        <v>0</v>
      </c>
      <c r="BT41" s="146">
        <f t="shared" si="9"/>
        <v>0</v>
      </c>
      <c r="BU41" s="146">
        <f t="shared" si="10"/>
        <v>0</v>
      </c>
      <c r="BV41" s="146">
        <f t="shared" si="11"/>
        <v>0</v>
      </c>
      <c r="BW41" s="146">
        <f t="shared" si="12"/>
        <v>0</v>
      </c>
      <c r="BX41" s="146">
        <f t="shared" si="13"/>
        <v>0</v>
      </c>
      <c r="BY41" s="146">
        <f t="shared" si="14"/>
        <v>0</v>
      </c>
      <c r="BZ41" s="146">
        <f t="shared" si="15"/>
        <v>0</v>
      </c>
      <c r="CA41" s="146">
        <f t="shared" si="16"/>
        <v>0</v>
      </c>
      <c r="CB41" s="146">
        <f t="shared" si="17"/>
        <v>0</v>
      </c>
      <c r="CC41" s="146">
        <f t="shared" si="18"/>
        <v>0</v>
      </c>
      <c r="CD41" s="146">
        <f t="shared" si="19"/>
        <v>0</v>
      </c>
      <c r="CE41" s="146">
        <f t="shared" si="20"/>
        <v>0</v>
      </c>
      <c r="CF41" s="146">
        <f t="shared" si="21"/>
        <v>0</v>
      </c>
      <c r="CG41" s="146">
        <f t="shared" si="22"/>
        <v>0</v>
      </c>
      <c r="CH41" s="146">
        <f t="shared" si="23"/>
        <v>0</v>
      </c>
      <c r="CI41" s="146">
        <f t="shared" si="24"/>
        <v>0</v>
      </c>
      <c r="CJ41" s="146">
        <f t="shared" si="25"/>
        <v>0</v>
      </c>
      <c r="CK41" s="146">
        <f t="shared" si="26"/>
        <v>0</v>
      </c>
      <c r="CL41" s="146">
        <f t="shared" si="27"/>
        <v>0</v>
      </c>
      <c r="CM41" s="146">
        <f t="shared" si="28"/>
        <v>0</v>
      </c>
      <c r="CN41" s="146">
        <f t="shared" si="29"/>
        <v>0</v>
      </c>
      <c r="CO41" s="146">
        <f t="shared" si="30"/>
        <v>0</v>
      </c>
      <c r="CP41" s="146">
        <f t="shared" si="31"/>
        <v>0</v>
      </c>
      <c r="CQ41" s="146">
        <f t="shared" si="32"/>
        <v>0</v>
      </c>
      <c r="CR41" s="146">
        <f t="shared" si="33"/>
        <v>0</v>
      </c>
      <c r="CS41" s="146">
        <f t="shared" si="34"/>
        <v>0</v>
      </c>
      <c r="CT41" s="146">
        <f t="shared" si="35"/>
        <v>0</v>
      </c>
      <c r="CU41" s="146">
        <f t="shared" si="36"/>
        <v>0</v>
      </c>
      <c r="CV41" s="146">
        <f t="shared" si="37"/>
        <v>0</v>
      </c>
      <c r="CW41" s="146">
        <f t="shared" si="38"/>
        <v>0</v>
      </c>
      <c r="CX41" s="146">
        <f t="shared" si="39"/>
        <v>0</v>
      </c>
      <c r="CY41" s="146">
        <f t="shared" si="40"/>
        <v>0</v>
      </c>
      <c r="CZ41" s="146">
        <f t="shared" si="41"/>
        <v>0</v>
      </c>
      <c r="DA41" s="146">
        <f t="shared" si="42"/>
        <v>0</v>
      </c>
      <c r="DB41" s="146">
        <f t="shared" si="43"/>
        <v>0</v>
      </c>
      <c r="DC41" s="146">
        <f t="shared" si="44"/>
        <v>0</v>
      </c>
      <c r="DD41" s="146">
        <f t="shared" si="45"/>
        <v>0</v>
      </c>
      <c r="DE41" s="146">
        <f t="shared" si="46"/>
        <v>0</v>
      </c>
      <c r="DF41" s="146">
        <f t="shared" si="47"/>
        <v>0</v>
      </c>
      <c r="DG41" s="146">
        <f t="shared" si="48"/>
        <v>0</v>
      </c>
      <c r="DH41" s="146">
        <f t="shared" si="49"/>
        <v>0</v>
      </c>
      <c r="DI41" s="146">
        <f t="shared" si="50"/>
        <v>0</v>
      </c>
      <c r="DJ41" s="146">
        <f t="shared" si="51"/>
        <v>0</v>
      </c>
      <c r="DK41" s="146">
        <f t="shared" si="52"/>
        <v>0</v>
      </c>
      <c r="DL41" s="146">
        <f t="shared" si="53"/>
        <v>0</v>
      </c>
      <c r="DM41" s="146">
        <f t="shared" si="54"/>
        <v>0</v>
      </c>
      <c r="DN41" s="64">
        <f>15*I41</f>
        <v>675</v>
      </c>
      <c r="DO41" s="52" t="str">
        <f t="shared" si="92"/>
        <v/>
      </c>
      <c r="DP41" s="52" t="str">
        <f t="shared" si="60"/>
        <v/>
      </c>
      <c r="DQ41" s="53">
        <f t="shared" si="61"/>
        <v>675</v>
      </c>
      <c r="DR41" s="1">
        <f t="shared" si="93"/>
        <v>2</v>
      </c>
      <c r="DS41" s="168" t="e">
        <f>IF(AND(DR41=#REF!,BL41=#REF!),'Tiến độ'!D41,"")</f>
        <v>#REF!</v>
      </c>
      <c r="DT41" s="169" t="str">
        <f t="shared" ca="1" si="63"/>
        <v/>
      </c>
      <c r="DU41" s="1">
        <f ca="1">IF(ISERROR(DT41)=TRUE,0,IF(DT41="",0,1+MAX($DU$7:DU40)))</f>
        <v>0</v>
      </c>
      <c r="EC41" s="169" t="str">
        <f ca="1"/>
        <v/>
      </c>
      <c r="ED41" s="1" t="e">
        <f ca="1"/>
        <v>#NUM!</v>
      </c>
    </row>
    <row r="42" spans="1:134" ht="11.25" customHeight="1">
      <c r="A42" s="310" t="str">
        <f>IF(B42="","",MAX($A$7:A41)+1)</f>
        <v/>
      </c>
      <c r="B42" s="313"/>
      <c r="C42" s="91" t="s">
        <v>8</v>
      </c>
      <c r="D42" s="92"/>
      <c r="E42" s="93">
        <f>SUM(E38:E41)</f>
        <v>18</v>
      </c>
      <c r="F42" s="94"/>
      <c r="G42" s="95"/>
      <c r="H42" s="96"/>
      <c r="I42" s="97"/>
      <c r="J42" s="26"/>
      <c r="K42" s="96">
        <f t="shared" ref="K42:AH42" si="95">SUM(K38:K41)</f>
        <v>0</v>
      </c>
      <c r="L42" s="97">
        <f t="shared" si="95"/>
        <v>0</v>
      </c>
      <c r="M42" s="97">
        <f t="shared" si="95"/>
        <v>0</v>
      </c>
      <c r="N42" s="98">
        <f t="shared" si="95"/>
        <v>0</v>
      </c>
      <c r="O42" s="96">
        <f t="shared" si="95"/>
        <v>0</v>
      </c>
      <c r="P42" s="97">
        <f t="shared" si="95"/>
        <v>0</v>
      </c>
      <c r="Q42" s="97">
        <f t="shared" si="95"/>
        <v>0</v>
      </c>
      <c r="R42" s="98">
        <f t="shared" si="95"/>
        <v>0</v>
      </c>
      <c r="S42" s="96">
        <f t="shared" si="95"/>
        <v>0</v>
      </c>
      <c r="T42" s="97">
        <f t="shared" si="95"/>
        <v>0</v>
      </c>
      <c r="U42" s="97">
        <f t="shared" si="95"/>
        <v>0</v>
      </c>
      <c r="V42" s="97">
        <f t="shared" si="95"/>
        <v>0</v>
      </c>
      <c r="W42" s="98">
        <f t="shared" si="95"/>
        <v>0</v>
      </c>
      <c r="X42" s="96">
        <f t="shared" si="95"/>
        <v>0</v>
      </c>
      <c r="Y42" s="97">
        <f t="shared" si="95"/>
        <v>0</v>
      </c>
      <c r="Z42" s="97">
        <f t="shared" si="95"/>
        <v>0</v>
      </c>
      <c r="AA42" s="98">
        <f t="shared" si="95"/>
        <v>0</v>
      </c>
      <c r="AB42" s="96">
        <f t="shared" si="95"/>
        <v>0</v>
      </c>
      <c r="AC42" s="97">
        <f t="shared" si="95"/>
        <v>0</v>
      </c>
      <c r="AD42" s="97">
        <f t="shared" si="95"/>
        <v>0</v>
      </c>
      <c r="AE42" s="98">
        <f t="shared" si="95"/>
        <v>0</v>
      </c>
      <c r="AF42" s="96">
        <f t="shared" si="95"/>
        <v>0</v>
      </c>
      <c r="AG42" s="97">
        <f t="shared" si="95"/>
        <v>0</v>
      </c>
      <c r="AH42" s="97">
        <f t="shared" si="95"/>
        <v>0</v>
      </c>
      <c r="AI42" s="362"/>
      <c r="AJ42" s="363"/>
      <c r="AK42" s="96">
        <f t="shared" ref="AK42:BD42" si="96">SUM(AK38:AK41)</f>
        <v>0</v>
      </c>
      <c r="AL42" s="97">
        <f t="shared" si="96"/>
        <v>0</v>
      </c>
      <c r="AM42" s="97">
        <f t="shared" si="96"/>
        <v>0</v>
      </c>
      <c r="AN42" s="98">
        <f t="shared" si="96"/>
        <v>0</v>
      </c>
      <c r="AO42" s="96">
        <f t="shared" si="96"/>
        <v>0</v>
      </c>
      <c r="AP42" s="97">
        <f t="shared" si="96"/>
        <v>0</v>
      </c>
      <c r="AQ42" s="97">
        <f t="shared" si="96"/>
        <v>0</v>
      </c>
      <c r="AR42" s="98">
        <f t="shared" si="96"/>
        <v>0</v>
      </c>
      <c r="AS42" s="99">
        <f t="shared" si="96"/>
        <v>0</v>
      </c>
      <c r="AT42" s="97">
        <f t="shared" si="96"/>
        <v>0</v>
      </c>
      <c r="AU42" s="97">
        <f t="shared" si="96"/>
        <v>0</v>
      </c>
      <c r="AV42" s="100">
        <f t="shared" si="96"/>
        <v>0</v>
      </c>
      <c r="AW42" s="96">
        <f t="shared" si="96"/>
        <v>0</v>
      </c>
      <c r="AX42" s="97">
        <f t="shared" si="96"/>
        <v>0</v>
      </c>
      <c r="AY42" s="97">
        <f t="shared" si="96"/>
        <v>0</v>
      </c>
      <c r="AZ42" s="97">
        <f t="shared" si="96"/>
        <v>0</v>
      </c>
      <c r="BA42" s="98">
        <f t="shared" si="96"/>
        <v>0</v>
      </c>
      <c r="BB42" s="99">
        <f t="shared" si="96"/>
        <v>0</v>
      </c>
      <c r="BC42" s="97">
        <f t="shared" si="96"/>
        <v>0</v>
      </c>
      <c r="BD42" s="97">
        <f t="shared" si="96"/>
        <v>0</v>
      </c>
      <c r="BE42" s="321"/>
      <c r="BF42" s="322"/>
      <c r="BG42" s="322"/>
      <c r="BH42" s="322"/>
      <c r="BI42" s="322"/>
      <c r="BJ42" s="323"/>
      <c r="BK42" s="47"/>
      <c r="BL42" s="47" t="s">
        <v>1113</v>
      </c>
      <c r="BN42" s="146">
        <f t="shared" si="58"/>
        <v>0</v>
      </c>
      <c r="BO42" s="146">
        <f t="shared" si="4"/>
        <v>0</v>
      </c>
      <c r="BP42" s="146">
        <f t="shared" si="5"/>
        <v>0</v>
      </c>
      <c r="BQ42" s="146">
        <f t="shared" si="6"/>
        <v>0</v>
      </c>
      <c r="BR42" s="146">
        <f t="shared" si="7"/>
        <v>0</v>
      </c>
      <c r="BS42" s="146">
        <f t="shared" si="8"/>
        <v>0</v>
      </c>
      <c r="BT42" s="146">
        <f t="shared" si="9"/>
        <v>0</v>
      </c>
      <c r="BU42" s="146">
        <f t="shared" si="10"/>
        <v>0</v>
      </c>
      <c r="BV42" s="146">
        <f t="shared" si="11"/>
        <v>0</v>
      </c>
      <c r="BW42" s="146">
        <f t="shared" si="12"/>
        <v>0</v>
      </c>
      <c r="BX42" s="146">
        <f t="shared" si="13"/>
        <v>0</v>
      </c>
      <c r="BY42" s="146">
        <f t="shared" si="14"/>
        <v>0</v>
      </c>
      <c r="BZ42" s="146">
        <f t="shared" si="15"/>
        <v>0</v>
      </c>
      <c r="CA42" s="146">
        <f t="shared" si="16"/>
        <v>0</v>
      </c>
      <c r="CB42" s="146">
        <f t="shared" si="17"/>
        <v>0</v>
      </c>
      <c r="CC42" s="146">
        <f t="shared" si="18"/>
        <v>0</v>
      </c>
      <c r="CD42" s="146">
        <f t="shared" si="19"/>
        <v>0</v>
      </c>
      <c r="CE42" s="146">
        <f t="shared" si="20"/>
        <v>0</v>
      </c>
      <c r="CF42" s="146">
        <f t="shared" si="21"/>
        <v>0</v>
      </c>
      <c r="CG42" s="146">
        <f t="shared" si="22"/>
        <v>0</v>
      </c>
      <c r="CH42" s="146">
        <f t="shared" si="23"/>
        <v>0</v>
      </c>
      <c r="CI42" s="146">
        <f t="shared" si="24"/>
        <v>0</v>
      </c>
      <c r="CJ42" s="146">
        <f t="shared" si="25"/>
        <v>0</v>
      </c>
      <c r="CK42" s="146">
        <f t="shared" si="26"/>
        <v>0</v>
      </c>
      <c r="CL42" s="146">
        <f t="shared" si="27"/>
        <v>0</v>
      </c>
      <c r="CM42" s="146">
        <f t="shared" si="28"/>
        <v>0</v>
      </c>
      <c r="CN42" s="146">
        <f t="shared" si="29"/>
        <v>0</v>
      </c>
      <c r="CO42" s="146">
        <f t="shared" si="30"/>
        <v>0</v>
      </c>
      <c r="CP42" s="146">
        <f t="shared" si="31"/>
        <v>0</v>
      </c>
      <c r="CQ42" s="146">
        <f t="shared" si="32"/>
        <v>0</v>
      </c>
      <c r="CR42" s="146">
        <f t="shared" si="33"/>
        <v>0</v>
      </c>
      <c r="CS42" s="146">
        <f t="shared" si="34"/>
        <v>0</v>
      </c>
      <c r="CT42" s="146">
        <f t="shared" si="35"/>
        <v>0</v>
      </c>
      <c r="CU42" s="146">
        <f t="shared" si="36"/>
        <v>0</v>
      </c>
      <c r="CV42" s="146">
        <f t="shared" si="37"/>
        <v>0</v>
      </c>
      <c r="CW42" s="146">
        <f t="shared" si="38"/>
        <v>0</v>
      </c>
      <c r="CX42" s="146">
        <f t="shared" si="39"/>
        <v>0</v>
      </c>
      <c r="CY42" s="146">
        <f t="shared" si="40"/>
        <v>0</v>
      </c>
      <c r="CZ42" s="146">
        <f t="shared" si="41"/>
        <v>0</v>
      </c>
      <c r="DA42" s="146">
        <f t="shared" si="42"/>
        <v>0</v>
      </c>
      <c r="DB42" s="146">
        <f t="shared" si="43"/>
        <v>0</v>
      </c>
      <c r="DC42" s="146">
        <f t="shared" si="44"/>
        <v>0</v>
      </c>
      <c r="DD42" s="146">
        <f t="shared" si="45"/>
        <v>0</v>
      </c>
      <c r="DE42" s="146">
        <f t="shared" si="46"/>
        <v>0</v>
      </c>
      <c r="DF42" s="146">
        <f t="shared" si="47"/>
        <v>0</v>
      </c>
      <c r="DG42" s="146">
        <f t="shared" si="48"/>
        <v>0</v>
      </c>
      <c r="DH42" s="146">
        <f t="shared" si="49"/>
        <v>0</v>
      </c>
      <c r="DI42" s="146">
        <f t="shared" si="50"/>
        <v>0</v>
      </c>
      <c r="DJ42" s="146">
        <f t="shared" si="51"/>
        <v>0</v>
      </c>
      <c r="DK42" s="146">
        <f t="shared" si="52"/>
        <v>0</v>
      </c>
      <c r="DL42" s="146">
        <f t="shared" si="53"/>
        <v>0</v>
      </c>
      <c r="DM42" s="146">
        <f t="shared" si="54"/>
        <v>0</v>
      </c>
      <c r="DN42" s="54"/>
      <c r="DO42" s="55"/>
      <c r="DP42" s="55"/>
      <c r="DQ42" s="56"/>
      <c r="DS42" s="168" t="e">
        <f>IF(AND(DR42=#REF!,BL42=#REF!),'Tiến độ'!D42,"")</f>
        <v>#REF!</v>
      </c>
      <c r="DT42" s="169" t="str">
        <f t="shared" ca="1" si="63"/>
        <v/>
      </c>
      <c r="DU42" s="1">
        <f ca="1">IF(ISERROR(DT42)=TRUE,0,IF(DT42="",0,1+MAX($DU$7:DU41)))</f>
        <v>0</v>
      </c>
      <c r="EC42" s="169" t="str">
        <f ca="1"/>
        <v/>
      </c>
      <c r="ED42" s="1" t="e">
        <f ca="1"/>
        <v>#NUM!</v>
      </c>
    </row>
    <row r="43" spans="1:134" ht="11.25" customHeight="1">
      <c r="A43" s="308">
        <f>IF(B43="","",MAX($A$7:A42)+1)</f>
        <v>8</v>
      </c>
      <c r="B43" s="311" t="s">
        <v>1124</v>
      </c>
      <c r="C43" s="67" t="s">
        <v>132</v>
      </c>
      <c r="D43" s="68" t="s">
        <v>133</v>
      </c>
      <c r="E43" s="69">
        <v>4</v>
      </c>
      <c r="F43" s="70"/>
      <c r="G43" s="71">
        <v>180</v>
      </c>
      <c r="H43" s="72">
        <v>1</v>
      </c>
      <c r="I43" s="73">
        <f>13</f>
        <v>13</v>
      </c>
      <c r="J43" s="24"/>
      <c r="K43" s="74"/>
      <c r="L43" s="75"/>
      <c r="M43" s="75" t="s">
        <v>11943</v>
      </c>
      <c r="N43" s="76" t="s">
        <v>11943</v>
      </c>
      <c r="O43" s="74" t="s">
        <v>11943</v>
      </c>
      <c r="P43" s="75" t="s">
        <v>11943</v>
      </c>
      <c r="Q43" s="75"/>
      <c r="R43" s="76"/>
      <c r="S43" s="74"/>
      <c r="T43" s="75"/>
      <c r="U43" s="75" t="s">
        <v>166</v>
      </c>
      <c r="V43" s="75" t="s">
        <v>166</v>
      </c>
      <c r="W43" s="76" t="s">
        <v>166</v>
      </c>
      <c r="X43" s="74" t="s">
        <v>166</v>
      </c>
      <c r="Y43" s="75" t="s">
        <v>166</v>
      </c>
      <c r="Z43" s="75" t="s">
        <v>166</v>
      </c>
      <c r="AA43" s="76" t="s">
        <v>166</v>
      </c>
      <c r="AB43" s="74" t="s">
        <v>166</v>
      </c>
      <c r="AC43" s="75" t="s">
        <v>166</v>
      </c>
      <c r="AD43" s="75" t="s">
        <v>164</v>
      </c>
      <c r="AE43" s="76" t="s">
        <v>164</v>
      </c>
      <c r="AF43" s="74" t="s">
        <v>164</v>
      </c>
      <c r="AG43" s="75" t="s">
        <v>164</v>
      </c>
      <c r="AH43" s="75" t="s">
        <v>164</v>
      </c>
      <c r="AI43" s="362"/>
      <c r="AJ43" s="363"/>
      <c r="AK43" s="74" t="s">
        <v>164</v>
      </c>
      <c r="AL43" s="75"/>
      <c r="AM43" s="75"/>
      <c r="AN43" s="76"/>
      <c r="AO43" s="74"/>
      <c r="AP43" s="75"/>
      <c r="AQ43" s="75"/>
      <c r="AR43" s="76"/>
      <c r="AS43" s="77"/>
      <c r="AT43" s="75"/>
      <c r="AU43" s="75"/>
      <c r="AV43" s="78"/>
      <c r="AW43" s="74"/>
      <c r="AX43" s="75"/>
      <c r="AY43" s="75"/>
      <c r="AZ43" s="75"/>
      <c r="BA43" s="76"/>
      <c r="BB43" s="77"/>
      <c r="BC43" s="75"/>
      <c r="BD43" s="75"/>
      <c r="BE43" s="321"/>
      <c r="BF43" s="322"/>
      <c r="BG43" s="322"/>
      <c r="BH43" s="322"/>
      <c r="BI43" s="322"/>
      <c r="BJ43" s="323"/>
      <c r="BK43" s="45"/>
      <c r="BL43" s="45" t="s">
        <v>15</v>
      </c>
      <c r="BN43" s="146">
        <f t="shared" si="58"/>
        <v>0</v>
      </c>
      <c r="BO43" s="146">
        <f t="shared" si="4"/>
        <v>0</v>
      </c>
      <c r="BP43" s="146">
        <f t="shared" si="5"/>
        <v>0</v>
      </c>
      <c r="BQ43" s="146">
        <f t="shared" si="6"/>
        <v>0</v>
      </c>
      <c r="BR43" s="146">
        <f t="shared" si="7"/>
        <v>0</v>
      </c>
      <c r="BS43" s="146">
        <f t="shared" si="8"/>
        <v>0</v>
      </c>
      <c r="BT43" s="146">
        <f t="shared" si="9"/>
        <v>0</v>
      </c>
      <c r="BU43" s="146">
        <f t="shared" si="10"/>
        <v>0</v>
      </c>
      <c r="BV43" s="146">
        <f t="shared" si="11"/>
        <v>0</v>
      </c>
      <c r="BW43" s="146">
        <f t="shared" si="12"/>
        <v>0</v>
      </c>
      <c r="BX43" s="146">
        <f t="shared" si="13"/>
        <v>0</v>
      </c>
      <c r="BY43" s="146">
        <f t="shared" si="14"/>
        <v>0</v>
      </c>
      <c r="BZ43" s="146">
        <f t="shared" si="15"/>
        <v>0</v>
      </c>
      <c r="CA43" s="146">
        <f t="shared" si="16"/>
        <v>0</v>
      </c>
      <c r="CB43" s="146">
        <f t="shared" si="17"/>
        <v>0</v>
      </c>
      <c r="CC43" s="146">
        <f t="shared" si="18"/>
        <v>0</v>
      </c>
      <c r="CD43" s="146">
        <f t="shared" si="19"/>
        <v>0</v>
      </c>
      <c r="CE43" s="146">
        <f t="shared" si="20"/>
        <v>0</v>
      </c>
      <c r="CF43" s="146">
        <f t="shared" si="21"/>
        <v>0</v>
      </c>
      <c r="CG43" s="146">
        <f t="shared" si="22"/>
        <v>0</v>
      </c>
      <c r="CH43" s="146">
        <f t="shared" si="23"/>
        <v>0</v>
      </c>
      <c r="CI43" s="146">
        <f t="shared" si="24"/>
        <v>0</v>
      </c>
      <c r="CJ43" s="146">
        <f t="shared" si="25"/>
        <v>0</v>
      </c>
      <c r="CK43" s="146">
        <f t="shared" si="26"/>
        <v>0</v>
      </c>
      <c r="CL43" s="146">
        <f t="shared" si="27"/>
        <v>0</v>
      </c>
      <c r="CM43" s="146">
        <f t="shared" si="28"/>
        <v>0</v>
      </c>
      <c r="CN43" s="146">
        <f t="shared" si="29"/>
        <v>0</v>
      </c>
      <c r="CO43" s="146">
        <f t="shared" si="30"/>
        <v>0</v>
      </c>
      <c r="CP43" s="146">
        <f t="shared" si="31"/>
        <v>0</v>
      </c>
      <c r="CQ43" s="146">
        <f t="shared" si="32"/>
        <v>0</v>
      </c>
      <c r="CR43" s="146">
        <f t="shared" si="33"/>
        <v>0</v>
      </c>
      <c r="CS43" s="146">
        <f t="shared" si="34"/>
        <v>0</v>
      </c>
      <c r="CT43" s="146">
        <f t="shared" si="35"/>
        <v>0</v>
      </c>
      <c r="CU43" s="146">
        <f t="shared" si="36"/>
        <v>0</v>
      </c>
      <c r="CV43" s="146">
        <f t="shared" si="37"/>
        <v>0</v>
      </c>
      <c r="CW43" s="146">
        <f t="shared" si="38"/>
        <v>0</v>
      </c>
      <c r="CX43" s="146">
        <f t="shared" si="39"/>
        <v>0</v>
      </c>
      <c r="CY43" s="146">
        <f t="shared" si="40"/>
        <v>0</v>
      </c>
      <c r="CZ43" s="146">
        <f t="shared" si="41"/>
        <v>0</v>
      </c>
      <c r="DA43" s="146">
        <f t="shared" si="42"/>
        <v>0</v>
      </c>
      <c r="DB43" s="146">
        <f t="shared" si="43"/>
        <v>0</v>
      </c>
      <c r="DC43" s="146">
        <f t="shared" si="44"/>
        <v>0</v>
      </c>
      <c r="DD43" s="146">
        <f t="shared" si="45"/>
        <v>0</v>
      </c>
      <c r="DE43" s="146">
        <f t="shared" si="46"/>
        <v>0</v>
      </c>
      <c r="DF43" s="146">
        <f t="shared" si="47"/>
        <v>0</v>
      </c>
      <c r="DG43" s="146">
        <f t="shared" si="48"/>
        <v>0</v>
      </c>
      <c r="DH43" s="146">
        <f t="shared" si="49"/>
        <v>0</v>
      </c>
      <c r="DI43" s="146">
        <f t="shared" si="50"/>
        <v>0</v>
      </c>
      <c r="DJ43" s="146">
        <f t="shared" si="51"/>
        <v>0</v>
      </c>
      <c r="DK43" s="146">
        <f t="shared" si="52"/>
        <v>0</v>
      </c>
      <c r="DL43" s="146">
        <f t="shared" si="53"/>
        <v>0</v>
      </c>
      <c r="DM43" s="146">
        <f t="shared" si="54"/>
        <v>0</v>
      </c>
      <c r="DN43" s="63">
        <f>I43*2</f>
        <v>26</v>
      </c>
      <c r="DO43" s="50">
        <f t="shared" ref="DO43:DO46" si="97">IF(COUNTA(K43:AC43)&gt;0,DN43,"")</f>
        <v>26</v>
      </c>
      <c r="DP43" s="50" t="str">
        <f t="shared" si="60"/>
        <v/>
      </c>
      <c r="DQ43" s="51" t="str">
        <f t="shared" si="61"/>
        <v/>
      </c>
      <c r="DR43" s="1">
        <f t="shared" ref="DR43:DR46" si="98">IF(DQ43="",1,2)</f>
        <v>1</v>
      </c>
      <c r="DS43" s="168" t="e">
        <f>IF(AND(DR43=#REF!,BL43=#REF!),'Tiến độ'!D43,"")</f>
        <v>#REF!</v>
      </c>
      <c r="DT43" s="169" t="str">
        <f t="shared" ca="1" si="63"/>
        <v/>
      </c>
      <c r="DU43" s="1">
        <f ca="1">IF(ISERROR(DT43)=TRUE,0,IF(DT43="",0,1+MAX($DU$7:DU42)))</f>
        <v>0</v>
      </c>
      <c r="EC43" s="169" t="str">
        <f ca="1"/>
        <v/>
      </c>
      <c r="ED43" s="1" t="e">
        <f ca="1"/>
        <v>#NUM!</v>
      </c>
    </row>
    <row r="44" spans="1:134" ht="11.25" customHeight="1">
      <c r="A44" s="309"/>
      <c r="B44" s="312"/>
      <c r="C44" s="101" t="s">
        <v>11942</v>
      </c>
      <c r="D44" s="102" t="s">
        <v>11940</v>
      </c>
      <c r="E44" s="103">
        <v>2</v>
      </c>
      <c r="F44" s="104"/>
      <c r="G44" s="105">
        <v>90</v>
      </c>
      <c r="H44" s="106">
        <f>H43</f>
        <v>1</v>
      </c>
      <c r="I44" s="107">
        <f>I43</f>
        <v>13</v>
      </c>
      <c r="J44" s="28"/>
      <c r="K44" s="108" t="s">
        <v>11941</v>
      </c>
      <c r="L44" s="109" t="s">
        <v>11941</v>
      </c>
      <c r="M44" s="109"/>
      <c r="N44" s="110"/>
      <c r="O44" s="108"/>
      <c r="P44" s="109"/>
      <c r="Q44" s="109"/>
      <c r="R44" s="110"/>
      <c r="S44" s="108"/>
      <c r="T44" s="109"/>
      <c r="U44" s="109" t="s">
        <v>166</v>
      </c>
      <c r="V44" s="109" t="s">
        <v>166</v>
      </c>
      <c r="W44" s="110" t="s">
        <v>166</v>
      </c>
      <c r="X44" s="108" t="s">
        <v>166</v>
      </c>
      <c r="Y44" s="109" t="s">
        <v>166</v>
      </c>
      <c r="Z44" s="109" t="s">
        <v>166</v>
      </c>
      <c r="AA44" s="110" t="s">
        <v>166</v>
      </c>
      <c r="AB44" s="108" t="s">
        <v>166</v>
      </c>
      <c r="AC44" s="109" t="s">
        <v>166</v>
      </c>
      <c r="AD44" s="109" t="s">
        <v>164</v>
      </c>
      <c r="AE44" s="110" t="s">
        <v>164</v>
      </c>
      <c r="AF44" s="108" t="s">
        <v>164</v>
      </c>
      <c r="AG44" s="109" t="s">
        <v>164</v>
      </c>
      <c r="AH44" s="109" t="s">
        <v>164</v>
      </c>
      <c r="AI44" s="362"/>
      <c r="AJ44" s="363"/>
      <c r="AK44" s="108"/>
      <c r="AL44" s="109"/>
      <c r="AM44" s="109"/>
      <c r="AN44" s="110"/>
      <c r="AO44" s="108"/>
      <c r="AP44" s="109"/>
      <c r="AQ44" s="109"/>
      <c r="AR44" s="110"/>
      <c r="AS44" s="111"/>
      <c r="AT44" s="109"/>
      <c r="AU44" s="109"/>
      <c r="AV44" s="112"/>
      <c r="AW44" s="108"/>
      <c r="AX44" s="109"/>
      <c r="AY44" s="109"/>
      <c r="AZ44" s="109"/>
      <c r="BA44" s="110"/>
      <c r="BB44" s="111"/>
      <c r="BC44" s="109"/>
      <c r="BD44" s="109"/>
      <c r="BE44" s="321"/>
      <c r="BF44" s="322"/>
      <c r="BG44" s="322"/>
      <c r="BH44" s="322"/>
      <c r="BI44" s="322"/>
      <c r="BJ44" s="323"/>
      <c r="BK44" s="48"/>
      <c r="BL44" s="46" t="s">
        <v>15</v>
      </c>
      <c r="BN44" s="146">
        <f t="shared" si="58"/>
        <v>0</v>
      </c>
      <c r="BO44" s="146">
        <f t="shared" si="4"/>
        <v>0</v>
      </c>
      <c r="BP44" s="146">
        <f t="shared" si="5"/>
        <v>0</v>
      </c>
      <c r="BQ44" s="146">
        <f t="shared" si="6"/>
        <v>0</v>
      </c>
      <c r="BR44" s="146">
        <f t="shared" si="7"/>
        <v>0</v>
      </c>
      <c r="BS44" s="146">
        <f t="shared" si="8"/>
        <v>0</v>
      </c>
      <c r="BT44" s="146">
        <f t="shared" si="9"/>
        <v>0</v>
      </c>
      <c r="BU44" s="146">
        <f t="shared" si="10"/>
        <v>0</v>
      </c>
      <c r="BV44" s="146">
        <f t="shared" si="11"/>
        <v>0</v>
      </c>
      <c r="BW44" s="146">
        <f t="shared" si="12"/>
        <v>0</v>
      </c>
      <c r="BX44" s="146">
        <f t="shared" si="13"/>
        <v>0</v>
      </c>
      <c r="BY44" s="146">
        <f t="shared" si="14"/>
        <v>0</v>
      </c>
      <c r="BZ44" s="146">
        <f t="shared" si="15"/>
        <v>0</v>
      </c>
      <c r="CA44" s="146">
        <f t="shared" si="16"/>
        <v>0</v>
      </c>
      <c r="CB44" s="146">
        <f t="shared" si="17"/>
        <v>0</v>
      </c>
      <c r="CC44" s="146">
        <f t="shared" si="18"/>
        <v>0</v>
      </c>
      <c r="CD44" s="146">
        <f t="shared" si="19"/>
        <v>0</v>
      </c>
      <c r="CE44" s="146">
        <f t="shared" si="20"/>
        <v>0</v>
      </c>
      <c r="CF44" s="146">
        <f t="shared" si="21"/>
        <v>0</v>
      </c>
      <c r="CG44" s="146">
        <f t="shared" si="22"/>
        <v>0</v>
      </c>
      <c r="CH44" s="146">
        <f t="shared" si="23"/>
        <v>0</v>
      </c>
      <c r="CI44" s="146">
        <f t="shared" si="24"/>
        <v>0</v>
      </c>
      <c r="CJ44" s="146">
        <f t="shared" si="25"/>
        <v>0</v>
      </c>
      <c r="CK44" s="146">
        <f t="shared" si="26"/>
        <v>0</v>
      </c>
      <c r="CL44" s="146">
        <f t="shared" si="27"/>
        <v>0</v>
      </c>
      <c r="CM44" s="146">
        <f t="shared" si="28"/>
        <v>0</v>
      </c>
      <c r="CN44" s="146">
        <f t="shared" si="29"/>
        <v>0</v>
      </c>
      <c r="CO44" s="146">
        <f t="shared" si="30"/>
        <v>0</v>
      </c>
      <c r="CP44" s="146">
        <f t="shared" si="31"/>
        <v>0</v>
      </c>
      <c r="CQ44" s="146">
        <f t="shared" si="32"/>
        <v>0</v>
      </c>
      <c r="CR44" s="146">
        <f t="shared" si="33"/>
        <v>0</v>
      </c>
      <c r="CS44" s="146">
        <f t="shared" si="34"/>
        <v>0</v>
      </c>
      <c r="CT44" s="146">
        <f t="shared" si="35"/>
        <v>0</v>
      </c>
      <c r="CU44" s="146">
        <f t="shared" si="36"/>
        <v>0</v>
      </c>
      <c r="CV44" s="146">
        <f t="shared" si="37"/>
        <v>0</v>
      </c>
      <c r="CW44" s="146">
        <f t="shared" si="38"/>
        <v>0</v>
      </c>
      <c r="CX44" s="146">
        <f t="shared" si="39"/>
        <v>0</v>
      </c>
      <c r="CY44" s="146">
        <f t="shared" si="40"/>
        <v>0</v>
      </c>
      <c r="CZ44" s="146">
        <f t="shared" si="41"/>
        <v>0</v>
      </c>
      <c r="DA44" s="146">
        <f t="shared" si="42"/>
        <v>0</v>
      </c>
      <c r="DB44" s="146">
        <f t="shared" si="43"/>
        <v>0</v>
      </c>
      <c r="DC44" s="146">
        <f t="shared" si="44"/>
        <v>0</v>
      </c>
      <c r="DD44" s="146">
        <f t="shared" si="45"/>
        <v>0</v>
      </c>
      <c r="DE44" s="146">
        <f t="shared" si="46"/>
        <v>0</v>
      </c>
      <c r="DF44" s="146">
        <f t="shared" si="47"/>
        <v>0</v>
      </c>
      <c r="DG44" s="146">
        <f t="shared" si="48"/>
        <v>0</v>
      </c>
      <c r="DH44" s="146">
        <f t="shared" si="49"/>
        <v>0</v>
      </c>
      <c r="DI44" s="146">
        <f t="shared" si="50"/>
        <v>0</v>
      </c>
      <c r="DJ44" s="146">
        <f t="shared" si="51"/>
        <v>0</v>
      </c>
      <c r="DK44" s="146">
        <f t="shared" si="52"/>
        <v>0</v>
      </c>
      <c r="DL44" s="146">
        <f t="shared" si="53"/>
        <v>0</v>
      </c>
      <c r="DM44" s="146">
        <f t="shared" si="54"/>
        <v>0</v>
      </c>
      <c r="DN44" s="65">
        <f>30*H44</f>
        <v>30</v>
      </c>
      <c r="DO44" s="52">
        <f t="shared" ref="DO44" si="99">IF(COUNTA(K44:AC44)&gt;0,DN44,"")</f>
        <v>30</v>
      </c>
      <c r="DP44" s="52" t="str">
        <f t="shared" ref="DP44" si="100">IF(DO44="",IF(COUNT(AD44:AH44,AK44)&gt;0,DN44,""),"")</f>
        <v/>
      </c>
      <c r="DQ44" s="53" t="str">
        <f t="shared" ref="DQ44" si="101">IF(AND(DO44="",DP44=""),IF(COUNTA(AL44:BD44)&gt;0,DN44,""),"")</f>
        <v/>
      </c>
      <c r="DR44" s="1">
        <f t="shared" si="98"/>
        <v>1</v>
      </c>
      <c r="DS44" s="168" t="e">
        <f>IF(AND(DR44=#REF!,BL44=#REF!),'Tiến độ'!D44,"")</f>
        <v>#REF!</v>
      </c>
      <c r="DT44" s="169" t="str">
        <f t="shared" ref="DT44:DT57" ca="1" si="102">IF(ISERROR(ED44)=TRUE,"",ED44)</f>
        <v/>
      </c>
      <c r="DU44" s="1">
        <f ca="1">IF(ISERROR(DT44)=TRUE,0,IF(DT44="",0,1+MAX($DU$7:DU43)))</f>
        <v>0</v>
      </c>
      <c r="EC44" s="169" t="str">
        <f ca="1"/>
        <v/>
      </c>
      <c r="ED44" s="1" t="e">
        <f ca="1"/>
        <v>#NUM!</v>
      </c>
    </row>
    <row r="45" spans="1:134" ht="11.25" customHeight="1">
      <c r="A45" s="314" t="str">
        <f>IF(B45="","",MAX($A$7:A43)+1)</f>
        <v/>
      </c>
      <c r="B45" s="315"/>
      <c r="C45" s="79" t="s">
        <v>66</v>
      </c>
      <c r="D45" s="80" t="s">
        <v>134</v>
      </c>
      <c r="E45" s="81">
        <v>4</v>
      </c>
      <c r="F45" s="82"/>
      <c r="G45" s="83">
        <v>180</v>
      </c>
      <c r="H45" s="84">
        <f>H43</f>
        <v>1</v>
      </c>
      <c r="I45" s="85">
        <f>I43</f>
        <v>13</v>
      </c>
      <c r="J45" s="27"/>
      <c r="K45" s="86"/>
      <c r="L45" s="87"/>
      <c r="M45" s="87"/>
      <c r="N45" s="88"/>
      <c r="O45" s="86"/>
      <c r="P45" s="87"/>
      <c r="Q45" s="87" t="s">
        <v>25</v>
      </c>
      <c r="R45" s="88" t="s">
        <v>25</v>
      </c>
      <c r="S45" s="86" t="s">
        <v>25</v>
      </c>
      <c r="T45" s="87" t="s">
        <v>25</v>
      </c>
      <c r="U45" s="87" t="s">
        <v>166</v>
      </c>
      <c r="V45" s="87" t="s">
        <v>166</v>
      </c>
      <c r="W45" s="88" t="s">
        <v>166</v>
      </c>
      <c r="X45" s="86" t="s">
        <v>166</v>
      </c>
      <c r="Y45" s="87" t="s">
        <v>166</v>
      </c>
      <c r="Z45" s="87" t="s">
        <v>166</v>
      </c>
      <c r="AA45" s="88" t="s">
        <v>166</v>
      </c>
      <c r="AB45" s="86" t="s">
        <v>166</v>
      </c>
      <c r="AC45" s="87" t="s">
        <v>166</v>
      </c>
      <c r="AD45" s="87" t="s">
        <v>164</v>
      </c>
      <c r="AE45" s="88" t="s">
        <v>164</v>
      </c>
      <c r="AF45" s="86" t="s">
        <v>164</v>
      </c>
      <c r="AG45" s="87" t="s">
        <v>164</v>
      </c>
      <c r="AH45" s="87" t="s">
        <v>164</v>
      </c>
      <c r="AI45" s="362"/>
      <c r="AJ45" s="363"/>
      <c r="AK45" s="86" t="s">
        <v>164</v>
      </c>
      <c r="AL45" s="87"/>
      <c r="AM45" s="87"/>
      <c r="AN45" s="88"/>
      <c r="AO45" s="86"/>
      <c r="AP45" s="87"/>
      <c r="AQ45" s="87"/>
      <c r="AR45" s="88"/>
      <c r="AS45" s="89"/>
      <c r="AT45" s="87"/>
      <c r="AU45" s="87"/>
      <c r="AV45" s="90"/>
      <c r="AW45" s="86"/>
      <c r="AX45" s="87"/>
      <c r="AY45" s="87"/>
      <c r="AZ45" s="87"/>
      <c r="BA45" s="88"/>
      <c r="BB45" s="89"/>
      <c r="BC45" s="87"/>
      <c r="BD45" s="87"/>
      <c r="BE45" s="321"/>
      <c r="BF45" s="322"/>
      <c r="BG45" s="322"/>
      <c r="BH45" s="322"/>
      <c r="BI45" s="322"/>
      <c r="BJ45" s="323"/>
      <c r="BK45" s="46"/>
      <c r="BL45" s="46" t="s">
        <v>15</v>
      </c>
      <c r="BN45" s="146">
        <f t="shared" si="58"/>
        <v>0</v>
      </c>
      <c r="BO45" s="146">
        <f t="shared" si="4"/>
        <v>0</v>
      </c>
      <c r="BP45" s="146">
        <f t="shared" si="5"/>
        <v>0</v>
      </c>
      <c r="BQ45" s="146">
        <f t="shared" si="6"/>
        <v>0</v>
      </c>
      <c r="BR45" s="146">
        <f t="shared" si="7"/>
        <v>0</v>
      </c>
      <c r="BS45" s="146">
        <f t="shared" si="8"/>
        <v>0</v>
      </c>
      <c r="BT45" s="146">
        <f t="shared" si="9"/>
        <v>0</v>
      </c>
      <c r="BU45" s="146">
        <f t="shared" si="10"/>
        <v>0</v>
      </c>
      <c r="BV45" s="146">
        <f t="shared" si="11"/>
        <v>0</v>
      </c>
      <c r="BW45" s="146">
        <f t="shared" si="12"/>
        <v>0</v>
      </c>
      <c r="BX45" s="146">
        <f t="shared" si="13"/>
        <v>0</v>
      </c>
      <c r="BY45" s="146">
        <f t="shared" si="14"/>
        <v>0</v>
      </c>
      <c r="BZ45" s="146">
        <f t="shared" si="15"/>
        <v>0</v>
      </c>
      <c r="CA45" s="146">
        <f t="shared" si="16"/>
        <v>0</v>
      </c>
      <c r="CB45" s="146">
        <f t="shared" si="17"/>
        <v>0</v>
      </c>
      <c r="CC45" s="146">
        <f t="shared" si="18"/>
        <v>0</v>
      </c>
      <c r="CD45" s="146">
        <f t="shared" si="19"/>
        <v>0</v>
      </c>
      <c r="CE45" s="146">
        <f t="shared" si="20"/>
        <v>0</v>
      </c>
      <c r="CF45" s="146">
        <f t="shared" si="21"/>
        <v>0</v>
      </c>
      <c r="CG45" s="146">
        <f t="shared" si="22"/>
        <v>0</v>
      </c>
      <c r="CH45" s="146">
        <f t="shared" si="23"/>
        <v>0</v>
      </c>
      <c r="CI45" s="146">
        <f t="shared" si="24"/>
        <v>0</v>
      </c>
      <c r="CJ45" s="146">
        <f t="shared" si="25"/>
        <v>0</v>
      </c>
      <c r="CK45" s="146">
        <f t="shared" si="26"/>
        <v>0</v>
      </c>
      <c r="CL45" s="146">
        <f t="shared" si="27"/>
        <v>0</v>
      </c>
      <c r="CM45" s="146">
        <f t="shared" si="28"/>
        <v>0</v>
      </c>
      <c r="CN45" s="146">
        <f t="shared" si="29"/>
        <v>0</v>
      </c>
      <c r="CO45" s="146">
        <f t="shared" si="30"/>
        <v>0</v>
      </c>
      <c r="CP45" s="146">
        <f t="shared" si="31"/>
        <v>0</v>
      </c>
      <c r="CQ45" s="146">
        <f t="shared" si="32"/>
        <v>0</v>
      </c>
      <c r="CR45" s="146">
        <f t="shared" si="33"/>
        <v>0</v>
      </c>
      <c r="CS45" s="146">
        <f t="shared" si="34"/>
        <v>0</v>
      </c>
      <c r="CT45" s="146">
        <f t="shared" si="35"/>
        <v>0</v>
      </c>
      <c r="CU45" s="146">
        <f t="shared" si="36"/>
        <v>0</v>
      </c>
      <c r="CV45" s="146">
        <f t="shared" si="37"/>
        <v>0</v>
      </c>
      <c r="CW45" s="146">
        <f t="shared" si="38"/>
        <v>0</v>
      </c>
      <c r="CX45" s="146">
        <f t="shared" si="39"/>
        <v>0</v>
      </c>
      <c r="CY45" s="146">
        <f t="shared" si="40"/>
        <v>0</v>
      </c>
      <c r="CZ45" s="146">
        <f t="shared" si="41"/>
        <v>0</v>
      </c>
      <c r="DA45" s="146">
        <f t="shared" si="42"/>
        <v>0</v>
      </c>
      <c r="DB45" s="146">
        <f t="shared" si="43"/>
        <v>0</v>
      </c>
      <c r="DC45" s="146">
        <f t="shared" si="44"/>
        <v>0</v>
      </c>
      <c r="DD45" s="146">
        <f t="shared" si="45"/>
        <v>0</v>
      </c>
      <c r="DE45" s="146">
        <f t="shared" si="46"/>
        <v>0</v>
      </c>
      <c r="DF45" s="146">
        <f t="shared" si="47"/>
        <v>0</v>
      </c>
      <c r="DG45" s="146">
        <f t="shared" si="48"/>
        <v>0</v>
      </c>
      <c r="DH45" s="146">
        <f t="shared" si="49"/>
        <v>0</v>
      </c>
      <c r="DI45" s="146">
        <f t="shared" si="50"/>
        <v>0</v>
      </c>
      <c r="DJ45" s="146">
        <f t="shared" si="51"/>
        <v>0</v>
      </c>
      <c r="DK45" s="146">
        <f t="shared" si="52"/>
        <v>0</v>
      </c>
      <c r="DL45" s="146">
        <f t="shared" si="53"/>
        <v>0</v>
      </c>
      <c r="DM45" s="146">
        <f t="shared" si="54"/>
        <v>0</v>
      </c>
      <c r="DN45" s="64">
        <f>I45*2</f>
        <v>26</v>
      </c>
      <c r="DO45" s="52">
        <f t="shared" si="97"/>
        <v>26</v>
      </c>
      <c r="DP45" s="52" t="str">
        <f t="shared" si="60"/>
        <v/>
      </c>
      <c r="DQ45" s="53" t="str">
        <f t="shared" si="61"/>
        <v/>
      </c>
      <c r="DR45" s="1">
        <f t="shared" si="98"/>
        <v>1</v>
      </c>
      <c r="DS45" s="168" t="e">
        <f>IF(AND(DR45=#REF!,BL45=#REF!),'Tiến độ'!D45,"")</f>
        <v>#REF!</v>
      </c>
      <c r="DT45" s="169" t="str">
        <f t="shared" ca="1" si="102"/>
        <v/>
      </c>
      <c r="DU45" s="1">
        <f ca="1">IF(ISERROR(DT45)=TRUE,0,IF(DT45="",0,1+MAX($DU$7:DU44)))</f>
        <v>0</v>
      </c>
      <c r="EC45" s="169" t="str">
        <f ca="1"/>
        <v/>
      </c>
      <c r="ED45" s="1" t="e">
        <f ca="1"/>
        <v>#NUM!</v>
      </c>
    </row>
    <row r="46" spans="1:134" ht="11.25" customHeight="1">
      <c r="A46" s="314" t="str">
        <f>IF(B46="","",MAX($A$7:A45)+1)</f>
        <v/>
      </c>
      <c r="B46" s="315"/>
      <c r="C46" s="79" t="s">
        <v>63</v>
      </c>
      <c r="D46" s="80" t="s">
        <v>135</v>
      </c>
      <c r="E46" s="81">
        <v>8</v>
      </c>
      <c r="F46" s="82"/>
      <c r="G46" s="83">
        <v>480</v>
      </c>
      <c r="H46" s="84">
        <f t="shared" ref="H46" si="103">H45</f>
        <v>1</v>
      </c>
      <c r="I46" s="85">
        <f>I45</f>
        <v>13</v>
      </c>
      <c r="J46" s="27"/>
      <c r="K46" s="86"/>
      <c r="L46" s="87"/>
      <c r="M46" s="87"/>
      <c r="N46" s="88"/>
      <c r="O46" s="86"/>
      <c r="P46" s="87"/>
      <c r="Q46" s="87"/>
      <c r="R46" s="88"/>
      <c r="S46" s="86"/>
      <c r="T46" s="87"/>
      <c r="U46" s="87"/>
      <c r="V46" s="87"/>
      <c r="W46" s="88"/>
      <c r="X46" s="86"/>
      <c r="Y46" s="87"/>
      <c r="Z46" s="87"/>
      <c r="AA46" s="88"/>
      <c r="AB46" s="86"/>
      <c r="AC46" s="87"/>
      <c r="AD46" s="87"/>
      <c r="AE46" s="88"/>
      <c r="AF46" s="86"/>
      <c r="AG46" s="87"/>
      <c r="AH46" s="87"/>
      <c r="AI46" s="362"/>
      <c r="AJ46" s="363"/>
      <c r="AK46" s="86"/>
      <c r="AL46" s="87" t="s">
        <v>166</v>
      </c>
      <c r="AM46" s="87" t="s">
        <v>166</v>
      </c>
      <c r="AN46" s="88" t="s">
        <v>166</v>
      </c>
      <c r="AO46" s="86" t="s">
        <v>166</v>
      </c>
      <c r="AP46" s="87" t="s">
        <v>166</v>
      </c>
      <c r="AQ46" s="87" t="s">
        <v>67</v>
      </c>
      <c r="AR46" s="88" t="s">
        <v>67</v>
      </c>
      <c r="AS46" s="89" t="s">
        <v>67</v>
      </c>
      <c r="AT46" s="87" t="s">
        <v>67</v>
      </c>
      <c r="AU46" s="87" t="s">
        <v>67</v>
      </c>
      <c r="AV46" s="90" t="s">
        <v>67</v>
      </c>
      <c r="AW46" s="86" t="s">
        <v>67</v>
      </c>
      <c r="AX46" s="87" t="s">
        <v>67</v>
      </c>
      <c r="AY46" s="87" t="s">
        <v>67</v>
      </c>
      <c r="AZ46" s="87" t="s">
        <v>67</v>
      </c>
      <c r="BA46" s="88" t="s">
        <v>67</v>
      </c>
      <c r="BB46" s="89" t="s">
        <v>67</v>
      </c>
      <c r="BC46" s="87" t="s">
        <v>65</v>
      </c>
      <c r="BD46" s="87" t="s">
        <v>65</v>
      </c>
      <c r="BE46" s="321"/>
      <c r="BF46" s="322"/>
      <c r="BG46" s="322"/>
      <c r="BH46" s="322"/>
      <c r="BI46" s="322"/>
      <c r="BJ46" s="323"/>
      <c r="BK46" s="46"/>
      <c r="BL46" s="46" t="s">
        <v>15</v>
      </c>
      <c r="BN46" s="146">
        <f t="shared" si="58"/>
        <v>0</v>
      </c>
      <c r="BO46" s="146">
        <f t="shared" si="4"/>
        <v>0</v>
      </c>
      <c r="BP46" s="146">
        <f t="shared" si="5"/>
        <v>0</v>
      </c>
      <c r="BQ46" s="146">
        <f t="shared" si="6"/>
        <v>0</v>
      </c>
      <c r="BR46" s="146">
        <f t="shared" si="7"/>
        <v>0</v>
      </c>
      <c r="BS46" s="146">
        <f t="shared" si="8"/>
        <v>0</v>
      </c>
      <c r="BT46" s="146">
        <f t="shared" si="9"/>
        <v>0</v>
      </c>
      <c r="BU46" s="146">
        <f t="shared" si="10"/>
        <v>0</v>
      </c>
      <c r="BV46" s="146">
        <f t="shared" si="11"/>
        <v>0</v>
      </c>
      <c r="BW46" s="146">
        <f t="shared" si="12"/>
        <v>0</v>
      </c>
      <c r="BX46" s="146">
        <f t="shared" si="13"/>
        <v>0</v>
      </c>
      <c r="BY46" s="146">
        <f t="shared" si="14"/>
        <v>0</v>
      </c>
      <c r="BZ46" s="146">
        <f t="shared" si="15"/>
        <v>0</v>
      </c>
      <c r="CA46" s="146">
        <f t="shared" si="16"/>
        <v>0</v>
      </c>
      <c r="CB46" s="146">
        <f t="shared" si="17"/>
        <v>0</v>
      </c>
      <c r="CC46" s="146">
        <f t="shared" si="18"/>
        <v>0</v>
      </c>
      <c r="CD46" s="146">
        <f t="shared" si="19"/>
        <v>0</v>
      </c>
      <c r="CE46" s="146">
        <f t="shared" si="20"/>
        <v>0</v>
      </c>
      <c r="CF46" s="146">
        <f t="shared" si="21"/>
        <v>0</v>
      </c>
      <c r="CG46" s="146">
        <f t="shared" si="22"/>
        <v>0</v>
      </c>
      <c r="CH46" s="146">
        <f t="shared" si="23"/>
        <v>0</v>
      </c>
      <c r="CI46" s="146">
        <f t="shared" si="24"/>
        <v>0</v>
      </c>
      <c r="CJ46" s="146">
        <f t="shared" si="25"/>
        <v>0</v>
      </c>
      <c r="CK46" s="146">
        <f t="shared" si="26"/>
        <v>0</v>
      </c>
      <c r="CL46" s="146">
        <f t="shared" si="27"/>
        <v>0</v>
      </c>
      <c r="CM46" s="146">
        <f t="shared" si="28"/>
        <v>0</v>
      </c>
      <c r="CN46" s="146">
        <f t="shared" si="29"/>
        <v>0</v>
      </c>
      <c r="CO46" s="146">
        <f t="shared" si="30"/>
        <v>0</v>
      </c>
      <c r="CP46" s="146">
        <f t="shared" si="31"/>
        <v>0</v>
      </c>
      <c r="CQ46" s="146">
        <f t="shared" si="32"/>
        <v>0</v>
      </c>
      <c r="CR46" s="146">
        <f t="shared" si="33"/>
        <v>0</v>
      </c>
      <c r="CS46" s="146">
        <f t="shared" si="34"/>
        <v>0</v>
      </c>
      <c r="CT46" s="146">
        <f t="shared" si="35"/>
        <v>0</v>
      </c>
      <c r="CU46" s="146">
        <f t="shared" si="36"/>
        <v>0</v>
      </c>
      <c r="CV46" s="146">
        <f t="shared" si="37"/>
        <v>0</v>
      </c>
      <c r="CW46" s="146">
        <f t="shared" si="38"/>
        <v>0</v>
      </c>
      <c r="CX46" s="146">
        <f t="shared" si="39"/>
        <v>0</v>
      </c>
      <c r="CY46" s="146">
        <f t="shared" si="40"/>
        <v>0</v>
      </c>
      <c r="CZ46" s="146">
        <f t="shared" si="41"/>
        <v>0</v>
      </c>
      <c r="DA46" s="146">
        <f t="shared" si="42"/>
        <v>0</v>
      </c>
      <c r="DB46" s="146">
        <f t="shared" si="43"/>
        <v>0</v>
      </c>
      <c r="DC46" s="146">
        <f t="shared" si="44"/>
        <v>0</v>
      </c>
      <c r="DD46" s="146">
        <f t="shared" si="45"/>
        <v>0</v>
      </c>
      <c r="DE46" s="146">
        <f t="shared" si="46"/>
        <v>0</v>
      </c>
      <c r="DF46" s="146">
        <f t="shared" si="47"/>
        <v>0</v>
      </c>
      <c r="DG46" s="146">
        <f t="shared" si="48"/>
        <v>0</v>
      </c>
      <c r="DH46" s="146">
        <f t="shared" si="49"/>
        <v>0</v>
      </c>
      <c r="DI46" s="146">
        <f t="shared" si="50"/>
        <v>0</v>
      </c>
      <c r="DJ46" s="146">
        <f t="shared" si="51"/>
        <v>0</v>
      </c>
      <c r="DK46" s="146">
        <f t="shared" si="52"/>
        <v>0</v>
      </c>
      <c r="DL46" s="146">
        <f t="shared" si="53"/>
        <v>0</v>
      </c>
      <c r="DM46" s="146">
        <f t="shared" si="54"/>
        <v>0</v>
      </c>
      <c r="DN46" s="64">
        <f>15*I46</f>
        <v>195</v>
      </c>
      <c r="DO46" s="52" t="str">
        <f t="shared" si="97"/>
        <v/>
      </c>
      <c r="DP46" s="52" t="str">
        <f t="shared" si="60"/>
        <v/>
      </c>
      <c r="DQ46" s="53">
        <f t="shared" si="61"/>
        <v>195</v>
      </c>
      <c r="DR46" s="1">
        <f t="shared" si="98"/>
        <v>2</v>
      </c>
      <c r="DS46" s="168" t="e">
        <f>IF(AND(DR46=#REF!,BL46=#REF!),'Tiến độ'!D46,"")</f>
        <v>#REF!</v>
      </c>
      <c r="DT46" s="169" t="str">
        <f t="shared" ca="1" si="102"/>
        <v/>
      </c>
      <c r="DU46" s="1">
        <f ca="1">IF(ISERROR(DT46)=TRUE,0,IF(DT46="",0,1+MAX($DU$7:DU45)))</f>
        <v>0</v>
      </c>
      <c r="EC46" s="169" t="str">
        <f ca="1"/>
        <v/>
      </c>
      <c r="ED46" s="1" t="e">
        <f ca="1"/>
        <v>#NUM!</v>
      </c>
    </row>
    <row r="47" spans="1:134" ht="11.25" customHeight="1">
      <c r="A47" s="310" t="str">
        <f>IF(B47="","",MAX($A$7:A46)+1)</f>
        <v/>
      </c>
      <c r="B47" s="313"/>
      <c r="C47" s="91" t="s">
        <v>8</v>
      </c>
      <c r="D47" s="92"/>
      <c r="E47" s="93">
        <f>SUM(E43:E46)</f>
        <v>18</v>
      </c>
      <c r="F47" s="94"/>
      <c r="G47" s="95"/>
      <c r="H47" s="96"/>
      <c r="I47" s="97"/>
      <c r="J47" s="26"/>
      <c r="K47" s="96">
        <f t="shared" ref="K47:AH47" si="104">SUM(K43:K46)</f>
        <v>0</v>
      </c>
      <c r="L47" s="97">
        <f t="shared" si="104"/>
        <v>0</v>
      </c>
      <c r="M47" s="97">
        <f t="shared" si="104"/>
        <v>0</v>
      </c>
      <c r="N47" s="98">
        <f t="shared" si="104"/>
        <v>0</v>
      </c>
      <c r="O47" s="96">
        <f t="shared" si="104"/>
        <v>0</v>
      </c>
      <c r="P47" s="97">
        <f t="shared" si="104"/>
        <v>0</v>
      </c>
      <c r="Q47" s="97">
        <f t="shared" si="104"/>
        <v>0</v>
      </c>
      <c r="R47" s="98">
        <f t="shared" si="104"/>
        <v>0</v>
      </c>
      <c r="S47" s="96">
        <f t="shared" si="104"/>
        <v>0</v>
      </c>
      <c r="T47" s="97">
        <f t="shared" si="104"/>
        <v>0</v>
      </c>
      <c r="U47" s="97">
        <f t="shared" si="104"/>
        <v>0</v>
      </c>
      <c r="V47" s="97">
        <f t="shared" si="104"/>
        <v>0</v>
      </c>
      <c r="W47" s="98">
        <f t="shared" si="104"/>
        <v>0</v>
      </c>
      <c r="X47" s="96">
        <f t="shared" si="104"/>
        <v>0</v>
      </c>
      <c r="Y47" s="97">
        <f t="shared" si="104"/>
        <v>0</v>
      </c>
      <c r="Z47" s="97">
        <f t="shared" si="104"/>
        <v>0</v>
      </c>
      <c r="AA47" s="98">
        <f t="shared" si="104"/>
        <v>0</v>
      </c>
      <c r="AB47" s="96">
        <f t="shared" si="104"/>
        <v>0</v>
      </c>
      <c r="AC47" s="97">
        <f t="shared" si="104"/>
        <v>0</v>
      </c>
      <c r="AD47" s="97">
        <f t="shared" si="104"/>
        <v>0</v>
      </c>
      <c r="AE47" s="98">
        <f t="shared" si="104"/>
        <v>0</v>
      </c>
      <c r="AF47" s="96">
        <f t="shared" si="104"/>
        <v>0</v>
      </c>
      <c r="AG47" s="97">
        <f t="shared" si="104"/>
        <v>0</v>
      </c>
      <c r="AH47" s="97">
        <f t="shared" si="104"/>
        <v>0</v>
      </c>
      <c r="AI47" s="362"/>
      <c r="AJ47" s="363"/>
      <c r="AK47" s="96">
        <f t="shared" ref="AK47:BD47" si="105">SUM(AK43:AK46)</f>
        <v>0</v>
      </c>
      <c r="AL47" s="97">
        <f t="shared" si="105"/>
        <v>0</v>
      </c>
      <c r="AM47" s="97">
        <f t="shared" si="105"/>
        <v>0</v>
      </c>
      <c r="AN47" s="98">
        <f t="shared" si="105"/>
        <v>0</v>
      </c>
      <c r="AO47" s="96">
        <f t="shared" si="105"/>
        <v>0</v>
      </c>
      <c r="AP47" s="97">
        <f t="shared" si="105"/>
        <v>0</v>
      </c>
      <c r="AQ47" s="97">
        <f t="shared" si="105"/>
        <v>0</v>
      </c>
      <c r="AR47" s="98">
        <f t="shared" si="105"/>
        <v>0</v>
      </c>
      <c r="AS47" s="99">
        <f t="shared" si="105"/>
        <v>0</v>
      </c>
      <c r="AT47" s="97">
        <f t="shared" si="105"/>
        <v>0</v>
      </c>
      <c r="AU47" s="97">
        <f t="shared" si="105"/>
        <v>0</v>
      </c>
      <c r="AV47" s="100">
        <f t="shared" si="105"/>
        <v>0</v>
      </c>
      <c r="AW47" s="96">
        <f t="shared" si="105"/>
        <v>0</v>
      </c>
      <c r="AX47" s="97">
        <f t="shared" si="105"/>
        <v>0</v>
      </c>
      <c r="AY47" s="97">
        <f t="shared" si="105"/>
        <v>0</v>
      </c>
      <c r="AZ47" s="97">
        <f t="shared" si="105"/>
        <v>0</v>
      </c>
      <c r="BA47" s="98">
        <f t="shared" si="105"/>
        <v>0</v>
      </c>
      <c r="BB47" s="99">
        <f t="shared" si="105"/>
        <v>0</v>
      </c>
      <c r="BC47" s="97">
        <f t="shared" si="105"/>
        <v>0</v>
      </c>
      <c r="BD47" s="97">
        <f t="shared" si="105"/>
        <v>0</v>
      </c>
      <c r="BE47" s="321"/>
      <c r="BF47" s="322"/>
      <c r="BG47" s="322"/>
      <c r="BH47" s="322"/>
      <c r="BI47" s="322"/>
      <c r="BJ47" s="323"/>
      <c r="BK47" s="47"/>
      <c r="BL47" s="47" t="s">
        <v>1113</v>
      </c>
      <c r="BN47" s="146">
        <f t="shared" si="58"/>
        <v>0</v>
      </c>
      <c r="BO47" s="146">
        <f t="shared" si="4"/>
        <v>0</v>
      </c>
      <c r="BP47" s="146">
        <f t="shared" si="5"/>
        <v>0</v>
      </c>
      <c r="BQ47" s="146">
        <f t="shared" si="6"/>
        <v>0</v>
      </c>
      <c r="BR47" s="146">
        <f t="shared" si="7"/>
        <v>0</v>
      </c>
      <c r="BS47" s="146">
        <f t="shared" si="8"/>
        <v>0</v>
      </c>
      <c r="BT47" s="146">
        <f t="shared" si="9"/>
        <v>0</v>
      </c>
      <c r="BU47" s="146">
        <f t="shared" si="10"/>
        <v>0</v>
      </c>
      <c r="BV47" s="146">
        <f t="shared" si="11"/>
        <v>0</v>
      </c>
      <c r="BW47" s="146">
        <f t="shared" si="12"/>
        <v>0</v>
      </c>
      <c r="BX47" s="146">
        <f t="shared" si="13"/>
        <v>0</v>
      </c>
      <c r="BY47" s="146">
        <f t="shared" si="14"/>
        <v>0</v>
      </c>
      <c r="BZ47" s="146">
        <f t="shared" si="15"/>
        <v>0</v>
      </c>
      <c r="CA47" s="146">
        <f t="shared" si="16"/>
        <v>0</v>
      </c>
      <c r="CB47" s="146">
        <f t="shared" si="17"/>
        <v>0</v>
      </c>
      <c r="CC47" s="146">
        <f t="shared" si="18"/>
        <v>0</v>
      </c>
      <c r="CD47" s="146">
        <f t="shared" si="19"/>
        <v>0</v>
      </c>
      <c r="CE47" s="146">
        <f t="shared" si="20"/>
        <v>0</v>
      </c>
      <c r="CF47" s="146">
        <f t="shared" si="21"/>
        <v>0</v>
      </c>
      <c r="CG47" s="146">
        <f t="shared" si="22"/>
        <v>0</v>
      </c>
      <c r="CH47" s="146">
        <f t="shared" si="23"/>
        <v>0</v>
      </c>
      <c r="CI47" s="146">
        <f t="shared" si="24"/>
        <v>0</v>
      </c>
      <c r="CJ47" s="146">
        <f t="shared" si="25"/>
        <v>0</v>
      </c>
      <c r="CK47" s="146">
        <f t="shared" si="26"/>
        <v>0</v>
      </c>
      <c r="CL47" s="146">
        <f t="shared" si="27"/>
        <v>0</v>
      </c>
      <c r="CM47" s="146">
        <f t="shared" si="28"/>
        <v>0</v>
      </c>
      <c r="CN47" s="146">
        <f t="shared" si="29"/>
        <v>0</v>
      </c>
      <c r="CO47" s="146">
        <f t="shared" si="30"/>
        <v>0</v>
      </c>
      <c r="CP47" s="146">
        <f t="shared" si="31"/>
        <v>0</v>
      </c>
      <c r="CQ47" s="146">
        <f t="shared" si="32"/>
        <v>0</v>
      </c>
      <c r="CR47" s="146">
        <f t="shared" si="33"/>
        <v>0</v>
      </c>
      <c r="CS47" s="146">
        <f t="shared" si="34"/>
        <v>0</v>
      </c>
      <c r="CT47" s="146">
        <f t="shared" si="35"/>
        <v>0</v>
      </c>
      <c r="CU47" s="146">
        <f t="shared" si="36"/>
        <v>0</v>
      </c>
      <c r="CV47" s="146">
        <f t="shared" si="37"/>
        <v>0</v>
      </c>
      <c r="CW47" s="146">
        <f t="shared" si="38"/>
        <v>0</v>
      </c>
      <c r="CX47" s="146">
        <f t="shared" si="39"/>
        <v>0</v>
      </c>
      <c r="CY47" s="146">
        <f t="shared" si="40"/>
        <v>0</v>
      </c>
      <c r="CZ47" s="146">
        <f t="shared" si="41"/>
        <v>0</v>
      </c>
      <c r="DA47" s="146">
        <f t="shared" si="42"/>
        <v>0</v>
      </c>
      <c r="DB47" s="146">
        <f t="shared" si="43"/>
        <v>0</v>
      </c>
      <c r="DC47" s="146">
        <f t="shared" si="44"/>
        <v>0</v>
      </c>
      <c r="DD47" s="146">
        <f t="shared" si="45"/>
        <v>0</v>
      </c>
      <c r="DE47" s="146">
        <f t="shared" si="46"/>
        <v>0</v>
      </c>
      <c r="DF47" s="146">
        <f t="shared" si="47"/>
        <v>0</v>
      </c>
      <c r="DG47" s="146">
        <f t="shared" si="48"/>
        <v>0</v>
      </c>
      <c r="DH47" s="146">
        <f t="shared" si="49"/>
        <v>0</v>
      </c>
      <c r="DI47" s="146">
        <f t="shared" si="50"/>
        <v>0</v>
      </c>
      <c r="DJ47" s="146">
        <f t="shared" si="51"/>
        <v>0</v>
      </c>
      <c r="DK47" s="146">
        <f t="shared" si="52"/>
        <v>0</v>
      </c>
      <c r="DL47" s="146">
        <f t="shared" si="53"/>
        <v>0</v>
      </c>
      <c r="DM47" s="146">
        <f t="shared" si="54"/>
        <v>0</v>
      </c>
      <c r="DN47" s="54"/>
      <c r="DO47" s="55"/>
      <c r="DP47" s="55"/>
      <c r="DQ47" s="56"/>
      <c r="DS47" s="168" t="e">
        <f>IF(AND(DR47=#REF!,BL47=#REF!),'Tiến độ'!D47,"")</f>
        <v>#REF!</v>
      </c>
      <c r="DT47" s="169" t="str">
        <f t="shared" ca="1" si="102"/>
        <v/>
      </c>
      <c r="DU47" s="1">
        <f ca="1">IF(ISERROR(DT47)=TRUE,0,IF(DT47="",0,1+MAX($DU$7:DU46)))</f>
        <v>0</v>
      </c>
      <c r="EC47" s="169" t="str">
        <f ca="1"/>
        <v/>
      </c>
      <c r="ED47" s="1" t="e">
        <f ca="1"/>
        <v>#NUM!</v>
      </c>
    </row>
    <row r="48" spans="1:134" ht="11.25" customHeight="1">
      <c r="A48" s="308">
        <f>IF(B48="","",MAX($A$7:A47)+1)</f>
        <v>9</v>
      </c>
      <c r="B48" s="311" t="s">
        <v>433</v>
      </c>
      <c r="C48" s="67" t="s">
        <v>321</v>
      </c>
      <c r="D48" s="68" t="s">
        <v>322</v>
      </c>
      <c r="E48" s="69">
        <v>3</v>
      </c>
      <c r="F48" s="70">
        <v>45</v>
      </c>
      <c r="G48" s="71"/>
      <c r="H48" s="72">
        <v>3</v>
      </c>
      <c r="I48" s="73">
        <f>61+59+50</f>
        <v>170</v>
      </c>
      <c r="J48" s="24"/>
      <c r="K48" s="74">
        <v>3</v>
      </c>
      <c r="L48" s="75">
        <v>3</v>
      </c>
      <c r="M48" s="75">
        <v>3</v>
      </c>
      <c r="N48" s="76">
        <v>3</v>
      </c>
      <c r="O48" s="74">
        <v>3</v>
      </c>
      <c r="P48" s="75">
        <v>3</v>
      </c>
      <c r="Q48" s="75">
        <v>3</v>
      </c>
      <c r="R48" s="76">
        <v>3</v>
      </c>
      <c r="S48" s="74">
        <v>3</v>
      </c>
      <c r="T48" s="75">
        <v>3</v>
      </c>
      <c r="U48" s="75">
        <v>3</v>
      </c>
      <c r="V48" s="75">
        <v>3</v>
      </c>
      <c r="W48" s="76">
        <v>3</v>
      </c>
      <c r="X48" s="74">
        <v>3</v>
      </c>
      <c r="Y48" s="75">
        <v>3</v>
      </c>
      <c r="Z48" s="75" t="s">
        <v>163</v>
      </c>
      <c r="AA48" s="76" t="s">
        <v>163</v>
      </c>
      <c r="AB48" s="74" t="s">
        <v>163</v>
      </c>
      <c r="AC48" s="75" t="s">
        <v>163</v>
      </c>
      <c r="AD48" s="75" t="s">
        <v>164</v>
      </c>
      <c r="AE48" s="76" t="s">
        <v>164</v>
      </c>
      <c r="AF48" s="74" t="s">
        <v>164</v>
      </c>
      <c r="AG48" s="75" t="s">
        <v>164</v>
      </c>
      <c r="AH48" s="75" t="s">
        <v>164</v>
      </c>
      <c r="AI48" s="362"/>
      <c r="AJ48" s="363"/>
      <c r="AK48" s="74" t="s">
        <v>164</v>
      </c>
      <c r="AL48" s="75"/>
      <c r="AM48" s="75"/>
      <c r="AN48" s="76"/>
      <c r="AO48" s="74"/>
      <c r="AP48" s="75"/>
      <c r="AQ48" s="75"/>
      <c r="AR48" s="76"/>
      <c r="AS48" s="77"/>
      <c r="AT48" s="75"/>
      <c r="AU48" s="75"/>
      <c r="AV48" s="78"/>
      <c r="AW48" s="74"/>
      <c r="AX48" s="75"/>
      <c r="AY48" s="75"/>
      <c r="AZ48" s="75"/>
      <c r="BA48" s="76"/>
      <c r="BB48" s="77"/>
      <c r="BC48" s="75"/>
      <c r="BD48" s="75"/>
      <c r="BE48" s="321"/>
      <c r="BF48" s="322"/>
      <c r="BG48" s="322"/>
      <c r="BH48" s="322"/>
      <c r="BI48" s="322"/>
      <c r="BJ48" s="323"/>
      <c r="BK48" s="45" t="s">
        <v>18</v>
      </c>
      <c r="BL48" s="45" t="s">
        <v>34</v>
      </c>
      <c r="BN48" s="146">
        <f t="shared" si="58"/>
        <v>9</v>
      </c>
      <c r="BO48" s="146">
        <f t="shared" si="4"/>
        <v>9</v>
      </c>
      <c r="BP48" s="146">
        <f t="shared" si="5"/>
        <v>9</v>
      </c>
      <c r="BQ48" s="146">
        <f t="shared" si="6"/>
        <v>9</v>
      </c>
      <c r="BR48" s="146">
        <f t="shared" si="7"/>
        <v>9</v>
      </c>
      <c r="BS48" s="146">
        <f t="shared" si="8"/>
        <v>9</v>
      </c>
      <c r="BT48" s="146">
        <f t="shared" si="9"/>
        <v>9</v>
      </c>
      <c r="BU48" s="146">
        <f t="shared" si="10"/>
        <v>9</v>
      </c>
      <c r="BV48" s="146">
        <f t="shared" si="11"/>
        <v>9</v>
      </c>
      <c r="BW48" s="146">
        <f t="shared" si="12"/>
        <v>9</v>
      </c>
      <c r="BX48" s="146">
        <f t="shared" si="13"/>
        <v>9</v>
      </c>
      <c r="BY48" s="146">
        <f t="shared" si="14"/>
        <v>9</v>
      </c>
      <c r="BZ48" s="146">
        <f t="shared" si="15"/>
        <v>9</v>
      </c>
      <c r="CA48" s="146">
        <f t="shared" si="16"/>
        <v>9</v>
      </c>
      <c r="CB48" s="146">
        <f t="shared" si="17"/>
        <v>9</v>
      </c>
      <c r="CC48" s="146">
        <f t="shared" si="18"/>
        <v>0</v>
      </c>
      <c r="CD48" s="146">
        <f t="shared" si="19"/>
        <v>0</v>
      </c>
      <c r="CE48" s="146">
        <f t="shared" si="20"/>
        <v>0</v>
      </c>
      <c r="CF48" s="146">
        <f t="shared" si="21"/>
        <v>0</v>
      </c>
      <c r="CG48" s="146">
        <f t="shared" si="22"/>
        <v>0</v>
      </c>
      <c r="CH48" s="146">
        <f t="shared" si="23"/>
        <v>0</v>
      </c>
      <c r="CI48" s="146">
        <f t="shared" si="24"/>
        <v>0</v>
      </c>
      <c r="CJ48" s="146">
        <f t="shared" si="25"/>
        <v>0</v>
      </c>
      <c r="CK48" s="146">
        <f t="shared" si="26"/>
        <v>0</v>
      </c>
      <c r="CL48" s="146">
        <f t="shared" si="27"/>
        <v>0</v>
      </c>
      <c r="CM48" s="146">
        <f t="shared" si="28"/>
        <v>0</v>
      </c>
      <c r="CN48" s="146">
        <f t="shared" si="29"/>
        <v>0</v>
      </c>
      <c r="CO48" s="146">
        <f t="shared" si="30"/>
        <v>0</v>
      </c>
      <c r="CP48" s="146">
        <f t="shared" si="31"/>
        <v>0</v>
      </c>
      <c r="CQ48" s="146">
        <f t="shared" si="32"/>
        <v>0</v>
      </c>
      <c r="CR48" s="146">
        <f t="shared" si="33"/>
        <v>0</v>
      </c>
      <c r="CS48" s="146">
        <f t="shared" si="34"/>
        <v>0</v>
      </c>
      <c r="CT48" s="146">
        <f t="shared" si="35"/>
        <v>0</v>
      </c>
      <c r="CU48" s="146">
        <f t="shared" si="36"/>
        <v>0</v>
      </c>
      <c r="CV48" s="146">
        <f t="shared" si="37"/>
        <v>0</v>
      </c>
      <c r="CW48" s="146">
        <f t="shared" si="38"/>
        <v>0</v>
      </c>
      <c r="CX48" s="146">
        <f t="shared" si="39"/>
        <v>0</v>
      </c>
      <c r="CY48" s="146">
        <f t="shared" si="40"/>
        <v>0</v>
      </c>
      <c r="CZ48" s="146">
        <f t="shared" si="41"/>
        <v>0</v>
      </c>
      <c r="DA48" s="146">
        <f t="shared" si="42"/>
        <v>0</v>
      </c>
      <c r="DB48" s="146">
        <f t="shared" si="43"/>
        <v>0</v>
      </c>
      <c r="DC48" s="146">
        <f t="shared" si="44"/>
        <v>0</v>
      </c>
      <c r="DD48" s="146">
        <f t="shared" si="45"/>
        <v>0</v>
      </c>
      <c r="DE48" s="146">
        <f t="shared" si="46"/>
        <v>0</v>
      </c>
      <c r="DF48" s="146">
        <f t="shared" si="47"/>
        <v>0</v>
      </c>
      <c r="DG48" s="146">
        <f t="shared" si="48"/>
        <v>0</v>
      </c>
      <c r="DH48" s="146">
        <f t="shared" si="49"/>
        <v>0</v>
      </c>
      <c r="DI48" s="146">
        <f t="shared" si="50"/>
        <v>0</v>
      </c>
      <c r="DJ48" s="146">
        <f t="shared" si="51"/>
        <v>0</v>
      </c>
      <c r="DK48" s="146">
        <f t="shared" si="52"/>
        <v>0</v>
      </c>
      <c r="DL48" s="146">
        <f t="shared" si="53"/>
        <v>0</v>
      </c>
      <c r="DM48" s="146">
        <f t="shared" si="54"/>
        <v>0</v>
      </c>
      <c r="DN48" s="63">
        <f>F48*H48</f>
        <v>135</v>
      </c>
      <c r="DO48" s="50">
        <f t="shared" ref="DO48:DO63" si="106">IF(COUNTA(K48:AC48)&gt;0,DN48,"")</f>
        <v>135</v>
      </c>
      <c r="DP48" s="50" t="str">
        <f t="shared" si="60"/>
        <v/>
      </c>
      <c r="DQ48" s="51" t="str">
        <f t="shared" si="61"/>
        <v/>
      </c>
      <c r="DR48" s="1">
        <f t="shared" ref="DR48:DR63" si="107">IF(DQ48="",1,2)</f>
        <v>1</v>
      </c>
      <c r="DS48" s="168" t="e">
        <f>IF(AND(DR48=#REF!,BL48=#REF!),'Tiến độ'!D48,"")</f>
        <v>#REF!</v>
      </c>
      <c r="DT48" s="169" t="str">
        <f t="shared" ca="1" si="102"/>
        <v/>
      </c>
      <c r="DU48" s="1">
        <f ca="1">IF(ISERROR(DT48)=TRUE,0,IF(DT48="",0,1+MAX($DU$7:DU47)))</f>
        <v>0</v>
      </c>
      <c r="EC48" s="169" t="str">
        <f ca="1"/>
        <v/>
      </c>
      <c r="ED48" s="1" t="e">
        <f ca="1"/>
        <v>#NUM!</v>
      </c>
    </row>
    <row r="49" spans="1:134" ht="11.25" customHeight="1">
      <c r="A49" s="314" t="str">
        <f>IF(B49="","",MAX($A$7:A48)+1)</f>
        <v/>
      </c>
      <c r="B49" s="315"/>
      <c r="C49" s="79" t="s">
        <v>323</v>
      </c>
      <c r="D49" s="80" t="s">
        <v>324</v>
      </c>
      <c r="E49" s="81">
        <v>3</v>
      </c>
      <c r="F49" s="82">
        <v>45</v>
      </c>
      <c r="G49" s="83"/>
      <c r="H49" s="84">
        <f>H48</f>
        <v>3</v>
      </c>
      <c r="I49" s="85">
        <f>I48</f>
        <v>170</v>
      </c>
      <c r="J49" s="25"/>
      <c r="K49" s="86">
        <v>3</v>
      </c>
      <c r="L49" s="87">
        <v>3</v>
      </c>
      <c r="M49" s="87">
        <v>3</v>
      </c>
      <c r="N49" s="88">
        <v>3</v>
      </c>
      <c r="O49" s="86">
        <v>3</v>
      </c>
      <c r="P49" s="87">
        <v>3</v>
      </c>
      <c r="Q49" s="87">
        <v>3</v>
      </c>
      <c r="R49" s="88">
        <v>3</v>
      </c>
      <c r="S49" s="86">
        <v>3</v>
      </c>
      <c r="T49" s="87">
        <v>3</v>
      </c>
      <c r="U49" s="87">
        <v>3</v>
      </c>
      <c r="V49" s="87">
        <v>3</v>
      </c>
      <c r="W49" s="88">
        <v>3</v>
      </c>
      <c r="X49" s="86">
        <v>3</v>
      </c>
      <c r="Y49" s="87">
        <v>3</v>
      </c>
      <c r="Z49" s="87" t="s">
        <v>163</v>
      </c>
      <c r="AA49" s="88" t="s">
        <v>163</v>
      </c>
      <c r="AB49" s="86" t="s">
        <v>163</v>
      </c>
      <c r="AC49" s="87" t="s">
        <v>163</v>
      </c>
      <c r="AD49" s="87" t="s">
        <v>164</v>
      </c>
      <c r="AE49" s="88" t="s">
        <v>164</v>
      </c>
      <c r="AF49" s="86" t="s">
        <v>164</v>
      </c>
      <c r="AG49" s="87" t="s">
        <v>164</v>
      </c>
      <c r="AH49" s="87" t="s">
        <v>164</v>
      </c>
      <c r="AI49" s="362"/>
      <c r="AJ49" s="363"/>
      <c r="AK49" s="86" t="s">
        <v>164</v>
      </c>
      <c r="AL49" s="87"/>
      <c r="AM49" s="87"/>
      <c r="AN49" s="88"/>
      <c r="AO49" s="86"/>
      <c r="AP49" s="87"/>
      <c r="AQ49" s="87"/>
      <c r="AR49" s="88"/>
      <c r="AS49" s="89"/>
      <c r="AT49" s="87"/>
      <c r="AU49" s="87"/>
      <c r="AV49" s="90"/>
      <c r="AW49" s="86"/>
      <c r="AX49" s="87"/>
      <c r="AY49" s="87"/>
      <c r="AZ49" s="87"/>
      <c r="BA49" s="88"/>
      <c r="BB49" s="89"/>
      <c r="BC49" s="87"/>
      <c r="BD49" s="87"/>
      <c r="BE49" s="321"/>
      <c r="BF49" s="322"/>
      <c r="BG49" s="322"/>
      <c r="BH49" s="322"/>
      <c r="BI49" s="322"/>
      <c r="BJ49" s="323"/>
      <c r="BK49" s="46" t="s">
        <v>18</v>
      </c>
      <c r="BL49" s="46" t="s">
        <v>34</v>
      </c>
      <c r="BN49" s="146">
        <f t="shared" si="58"/>
        <v>9</v>
      </c>
      <c r="BO49" s="146">
        <f t="shared" si="4"/>
        <v>9</v>
      </c>
      <c r="BP49" s="146">
        <f t="shared" si="5"/>
        <v>9</v>
      </c>
      <c r="BQ49" s="146">
        <f t="shared" si="6"/>
        <v>9</v>
      </c>
      <c r="BR49" s="146">
        <f t="shared" si="7"/>
        <v>9</v>
      </c>
      <c r="BS49" s="146">
        <f t="shared" si="8"/>
        <v>9</v>
      </c>
      <c r="BT49" s="146">
        <f t="shared" si="9"/>
        <v>9</v>
      </c>
      <c r="BU49" s="146">
        <f t="shared" si="10"/>
        <v>9</v>
      </c>
      <c r="BV49" s="146">
        <f t="shared" si="11"/>
        <v>9</v>
      </c>
      <c r="BW49" s="146">
        <f t="shared" si="12"/>
        <v>9</v>
      </c>
      <c r="BX49" s="146">
        <f t="shared" si="13"/>
        <v>9</v>
      </c>
      <c r="BY49" s="146">
        <f t="shared" si="14"/>
        <v>9</v>
      </c>
      <c r="BZ49" s="146">
        <f t="shared" si="15"/>
        <v>9</v>
      </c>
      <c r="CA49" s="146">
        <f t="shared" si="16"/>
        <v>9</v>
      </c>
      <c r="CB49" s="146">
        <f t="shared" si="17"/>
        <v>9</v>
      </c>
      <c r="CC49" s="146">
        <f t="shared" si="18"/>
        <v>0</v>
      </c>
      <c r="CD49" s="146">
        <f t="shared" si="19"/>
        <v>0</v>
      </c>
      <c r="CE49" s="146">
        <f t="shared" si="20"/>
        <v>0</v>
      </c>
      <c r="CF49" s="146">
        <f t="shared" si="21"/>
        <v>0</v>
      </c>
      <c r="CG49" s="146">
        <f t="shared" si="22"/>
        <v>0</v>
      </c>
      <c r="CH49" s="146">
        <f t="shared" si="23"/>
        <v>0</v>
      </c>
      <c r="CI49" s="146">
        <f t="shared" si="24"/>
        <v>0</v>
      </c>
      <c r="CJ49" s="146">
        <f t="shared" si="25"/>
        <v>0</v>
      </c>
      <c r="CK49" s="146">
        <f t="shared" si="26"/>
        <v>0</v>
      </c>
      <c r="CL49" s="146">
        <f t="shared" si="27"/>
        <v>0</v>
      </c>
      <c r="CM49" s="146">
        <f t="shared" si="28"/>
        <v>0</v>
      </c>
      <c r="CN49" s="146">
        <f t="shared" si="29"/>
        <v>0</v>
      </c>
      <c r="CO49" s="146">
        <f t="shared" si="30"/>
        <v>0</v>
      </c>
      <c r="CP49" s="146">
        <f t="shared" si="31"/>
        <v>0</v>
      </c>
      <c r="CQ49" s="146">
        <f t="shared" si="32"/>
        <v>0</v>
      </c>
      <c r="CR49" s="146">
        <f t="shared" si="33"/>
        <v>0</v>
      </c>
      <c r="CS49" s="146">
        <f t="shared" si="34"/>
        <v>0</v>
      </c>
      <c r="CT49" s="146">
        <f t="shared" si="35"/>
        <v>0</v>
      </c>
      <c r="CU49" s="146">
        <f t="shared" si="36"/>
        <v>0</v>
      </c>
      <c r="CV49" s="146">
        <f t="shared" si="37"/>
        <v>0</v>
      </c>
      <c r="CW49" s="146">
        <f t="shared" si="38"/>
        <v>0</v>
      </c>
      <c r="CX49" s="146">
        <f t="shared" si="39"/>
        <v>0</v>
      </c>
      <c r="CY49" s="146">
        <f t="shared" si="40"/>
        <v>0</v>
      </c>
      <c r="CZ49" s="146">
        <f t="shared" si="41"/>
        <v>0</v>
      </c>
      <c r="DA49" s="146">
        <f t="shared" si="42"/>
        <v>0</v>
      </c>
      <c r="DB49" s="146">
        <f t="shared" si="43"/>
        <v>0</v>
      </c>
      <c r="DC49" s="146">
        <f t="shared" si="44"/>
        <v>0</v>
      </c>
      <c r="DD49" s="146">
        <f t="shared" si="45"/>
        <v>0</v>
      </c>
      <c r="DE49" s="146">
        <f t="shared" si="46"/>
        <v>0</v>
      </c>
      <c r="DF49" s="146">
        <f t="shared" si="47"/>
        <v>0</v>
      </c>
      <c r="DG49" s="146">
        <f t="shared" si="48"/>
        <v>0</v>
      </c>
      <c r="DH49" s="146">
        <f t="shared" si="49"/>
        <v>0</v>
      </c>
      <c r="DI49" s="146">
        <f t="shared" si="50"/>
        <v>0</v>
      </c>
      <c r="DJ49" s="146">
        <f t="shared" si="51"/>
        <v>0</v>
      </c>
      <c r="DK49" s="146">
        <f t="shared" si="52"/>
        <v>0</v>
      </c>
      <c r="DL49" s="146">
        <f t="shared" si="53"/>
        <v>0</v>
      </c>
      <c r="DM49" s="146">
        <f t="shared" si="54"/>
        <v>0</v>
      </c>
      <c r="DN49" s="64">
        <f t="shared" ref="DN49:DN51" si="108">F49*H49</f>
        <v>135</v>
      </c>
      <c r="DO49" s="52">
        <f t="shared" si="106"/>
        <v>135</v>
      </c>
      <c r="DP49" s="52" t="str">
        <f t="shared" si="60"/>
        <v/>
      </c>
      <c r="DQ49" s="53" t="str">
        <f t="shared" si="61"/>
        <v/>
      </c>
      <c r="DR49" s="1">
        <f t="shared" si="107"/>
        <v>1</v>
      </c>
      <c r="DS49" s="168" t="e">
        <f>IF(AND(DR49=#REF!,BL49=#REF!),'Tiến độ'!D49,"")</f>
        <v>#REF!</v>
      </c>
      <c r="DT49" s="169" t="str">
        <f t="shared" ca="1" si="102"/>
        <v/>
      </c>
      <c r="DU49" s="1">
        <f ca="1">IF(ISERROR(DT49)=TRUE,0,IF(DT49="",0,1+MAX($DU$7:DU48)))</f>
        <v>0</v>
      </c>
      <c r="EC49" s="169" t="str">
        <f ca="1"/>
        <v/>
      </c>
      <c r="ED49" s="1" t="e">
        <f ca="1"/>
        <v>#NUM!</v>
      </c>
    </row>
    <row r="50" spans="1:134" ht="11.25" customHeight="1">
      <c r="A50" s="314" t="str">
        <f>IF(B50="","",MAX($A$7:A49)+1)</f>
        <v/>
      </c>
      <c r="B50" s="315"/>
      <c r="C50" s="79" t="s">
        <v>325</v>
      </c>
      <c r="D50" s="80" t="s">
        <v>326</v>
      </c>
      <c r="E50" s="81">
        <v>3</v>
      </c>
      <c r="F50" s="82">
        <v>45</v>
      </c>
      <c r="G50" s="83"/>
      <c r="H50" s="84">
        <f t="shared" ref="H50:H63" si="109">H49</f>
        <v>3</v>
      </c>
      <c r="I50" s="85">
        <f t="shared" ref="I50:I59" si="110">I49</f>
        <v>170</v>
      </c>
      <c r="J50" s="25"/>
      <c r="K50" s="86">
        <v>3</v>
      </c>
      <c r="L50" s="87">
        <v>3</v>
      </c>
      <c r="M50" s="87">
        <v>3</v>
      </c>
      <c r="N50" s="88">
        <v>3</v>
      </c>
      <c r="O50" s="86">
        <v>3</v>
      </c>
      <c r="P50" s="87">
        <v>3</v>
      </c>
      <c r="Q50" s="87">
        <v>3</v>
      </c>
      <c r="R50" s="88">
        <v>3</v>
      </c>
      <c r="S50" s="86">
        <v>3</v>
      </c>
      <c r="T50" s="87">
        <v>3</v>
      </c>
      <c r="U50" s="87">
        <v>3</v>
      </c>
      <c r="V50" s="87">
        <v>3</v>
      </c>
      <c r="W50" s="88">
        <v>3</v>
      </c>
      <c r="X50" s="86">
        <v>3</v>
      </c>
      <c r="Y50" s="87">
        <v>3</v>
      </c>
      <c r="Z50" s="87" t="s">
        <v>163</v>
      </c>
      <c r="AA50" s="88" t="s">
        <v>163</v>
      </c>
      <c r="AB50" s="86" t="s">
        <v>163</v>
      </c>
      <c r="AC50" s="87" t="s">
        <v>163</v>
      </c>
      <c r="AD50" s="87" t="s">
        <v>164</v>
      </c>
      <c r="AE50" s="88" t="s">
        <v>164</v>
      </c>
      <c r="AF50" s="86" t="s">
        <v>164</v>
      </c>
      <c r="AG50" s="87" t="s">
        <v>164</v>
      </c>
      <c r="AH50" s="87" t="s">
        <v>164</v>
      </c>
      <c r="AI50" s="362"/>
      <c r="AJ50" s="363"/>
      <c r="AK50" s="86" t="s">
        <v>164</v>
      </c>
      <c r="AL50" s="87"/>
      <c r="AM50" s="87"/>
      <c r="AN50" s="88"/>
      <c r="AO50" s="86"/>
      <c r="AP50" s="87"/>
      <c r="AQ50" s="87"/>
      <c r="AR50" s="88"/>
      <c r="AS50" s="89"/>
      <c r="AT50" s="87"/>
      <c r="AU50" s="87"/>
      <c r="AV50" s="90"/>
      <c r="AW50" s="86"/>
      <c r="AX50" s="87"/>
      <c r="AY50" s="87"/>
      <c r="AZ50" s="87"/>
      <c r="BA50" s="88"/>
      <c r="BB50" s="89"/>
      <c r="BC50" s="87"/>
      <c r="BD50" s="87"/>
      <c r="BE50" s="321"/>
      <c r="BF50" s="322"/>
      <c r="BG50" s="322"/>
      <c r="BH50" s="322"/>
      <c r="BI50" s="322"/>
      <c r="BJ50" s="323"/>
      <c r="BK50" s="46" t="s">
        <v>18</v>
      </c>
      <c r="BL50" s="46" t="s">
        <v>33</v>
      </c>
      <c r="BN50" s="146">
        <f t="shared" si="58"/>
        <v>9</v>
      </c>
      <c r="BO50" s="146">
        <f t="shared" si="4"/>
        <v>9</v>
      </c>
      <c r="BP50" s="146">
        <f t="shared" si="5"/>
        <v>9</v>
      </c>
      <c r="BQ50" s="146">
        <f t="shared" si="6"/>
        <v>9</v>
      </c>
      <c r="BR50" s="146">
        <f t="shared" si="7"/>
        <v>9</v>
      </c>
      <c r="BS50" s="146">
        <f t="shared" si="8"/>
        <v>9</v>
      </c>
      <c r="BT50" s="146">
        <f t="shared" si="9"/>
        <v>9</v>
      </c>
      <c r="BU50" s="146">
        <f t="shared" si="10"/>
        <v>9</v>
      </c>
      <c r="BV50" s="146">
        <f t="shared" si="11"/>
        <v>9</v>
      </c>
      <c r="BW50" s="146">
        <f t="shared" si="12"/>
        <v>9</v>
      </c>
      <c r="BX50" s="146">
        <f t="shared" si="13"/>
        <v>9</v>
      </c>
      <c r="BY50" s="146">
        <f t="shared" si="14"/>
        <v>9</v>
      </c>
      <c r="BZ50" s="146">
        <f t="shared" si="15"/>
        <v>9</v>
      </c>
      <c r="CA50" s="146">
        <f t="shared" si="16"/>
        <v>9</v>
      </c>
      <c r="CB50" s="146">
        <f t="shared" si="17"/>
        <v>9</v>
      </c>
      <c r="CC50" s="146">
        <f t="shared" si="18"/>
        <v>0</v>
      </c>
      <c r="CD50" s="146">
        <f t="shared" si="19"/>
        <v>0</v>
      </c>
      <c r="CE50" s="146">
        <f t="shared" si="20"/>
        <v>0</v>
      </c>
      <c r="CF50" s="146">
        <f t="shared" si="21"/>
        <v>0</v>
      </c>
      <c r="CG50" s="146">
        <f t="shared" si="22"/>
        <v>0</v>
      </c>
      <c r="CH50" s="146">
        <f t="shared" si="23"/>
        <v>0</v>
      </c>
      <c r="CI50" s="146">
        <f t="shared" si="24"/>
        <v>0</v>
      </c>
      <c r="CJ50" s="146">
        <f t="shared" si="25"/>
        <v>0</v>
      </c>
      <c r="CK50" s="146">
        <f t="shared" si="26"/>
        <v>0</v>
      </c>
      <c r="CL50" s="146">
        <f t="shared" si="27"/>
        <v>0</v>
      </c>
      <c r="CM50" s="146">
        <f t="shared" si="28"/>
        <v>0</v>
      </c>
      <c r="CN50" s="146">
        <f t="shared" si="29"/>
        <v>0</v>
      </c>
      <c r="CO50" s="146">
        <f t="shared" si="30"/>
        <v>0</v>
      </c>
      <c r="CP50" s="146">
        <f t="shared" si="31"/>
        <v>0</v>
      </c>
      <c r="CQ50" s="146">
        <f t="shared" si="32"/>
        <v>0</v>
      </c>
      <c r="CR50" s="146">
        <f t="shared" si="33"/>
        <v>0</v>
      </c>
      <c r="CS50" s="146">
        <f t="shared" si="34"/>
        <v>0</v>
      </c>
      <c r="CT50" s="146">
        <f t="shared" si="35"/>
        <v>0</v>
      </c>
      <c r="CU50" s="146">
        <f t="shared" si="36"/>
        <v>0</v>
      </c>
      <c r="CV50" s="146">
        <f t="shared" si="37"/>
        <v>0</v>
      </c>
      <c r="CW50" s="146">
        <f t="shared" si="38"/>
        <v>0</v>
      </c>
      <c r="CX50" s="146">
        <f t="shared" si="39"/>
        <v>0</v>
      </c>
      <c r="CY50" s="146">
        <f t="shared" si="40"/>
        <v>0</v>
      </c>
      <c r="CZ50" s="146">
        <f t="shared" si="41"/>
        <v>0</v>
      </c>
      <c r="DA50" s="146">
        <f t="shared" si="42"/>
        <v>0</v>
      </c>
      <c r="DB50" s="146">
        <f t="shared" si="43"/>
        <v>0</v>
      </c>
      <c r="DC50" s="146">
        <f t="shared" si="44"/>
        <v>0</v>
      </c>
      <c r="DD50" s="146">
        <f t="shared" si="45"/>
        <v>0</v>
      </c>
      <c r="DE50" s="146">
        <f t="shared" si="46"/>
        <v>0</v>
      </c>
      <c r="DF50" s="146">
        <f t="shared" si="47"/>
        <v>0</v>
      </c>
      <c r="DG50" s="146">
        <f t="shared" si="48"/>
        <v>0</v>
      </c>
      <c r="DH50" s="146">
        <f t="shared" si="49"/>
        <v>0</v>
      </c>
      <c r="DI50" s="146">
        <f t="shared" si="50"/>
        <v>0</v>
      </c>
      <c r="DJ50" s="146">
        <f t="shared" si="51"/>
        <v>0</v>
      </c>
      <c r="DK50" s="146">
        <f t="shared" si="52"/>
        <v>0</v>
      </c>
      <c r="DL50" s="146">
        <f t="shared" si="53"/>
        <v>0</v>
      </c>
      <c r="DM50" s="146">
        <f t="shared" si="54"/>
        <v>0</v>
      </c>
      <c r="DN50" s="64">
        <f t="shared" si="108"/>
        <v>135</v>
      </c>
      <c r="DO50" s="52">
        <f t="shared" si="106"/>
        <v>135</v>
      </c>
      <c r="DP50" s="52" t="str">
        <f t="shared" si="60"/>
        <v/>
      </c>
      <c r="DQ50" s="53" t="str">
        <f t="shared" si="61"/>
        <v/>
      </c>
      <c r="DR50" s="1">
        <f t="shared" si="107"/>
        <v>1</v>
      </c>
      <c r="DS50" s="168" t="e">
        <f>IF(AND(DR50=#REF!,BL50=#REF!),'Tiến độ'!D50,"")</f>
        <v>#REF!</v>
      </c>
      <c r="DT50" s="169" t="str">
        <f t="shared" ca="1" si="102"/>
        <v/>
      </c>
      <c r="DU50" s="1">
        <f ca="1">IF(ISERROR(DT50)=TRUE,0,IF(DT50="",0,1+MAX($DU$7:DU49)))</f>
        <v>0</v>
      </c>
      <c r="EC50" s="169" t="str">
        <f ca="1"/>
        <v/>
      </c>
      <c r="ED50" s="1" t="e">
        <f ca="1"/>
        <v>#NUM!</v>
      </c>
    </row>
    <row r="51" spans="1:134" ht="11.25" customHeight="1">
      <c r="A51" s="314" t="str">
        <f>IF(B51="","",MAX($A$7:A50)+1)</f>
        <v/>
      </c>
      <c r="B51" s="315"/>
      <c r="C51" s="79" t="s">
        <v>327</v>
      </c>
      <c r="D51" s="80" t="s">
        <v>328</v>
      </c>
      <c r="E51" s="81">
        <v>3</v>
      </c>
      <c r="F51" s="82">
        <v>45</v>
      </c>
      <c r="G51" s="83"/>
      <c r="H51" s="84">
        <f t="shared" si="109"/>
        <v>3</v>
      </c>
      <c r="I51" s="85">
        <f t="shared" si="110"/>
        <v>170</v>
      </c>
      <c r="J51" s="25"/>
      <c r="K51" s="86">
        <v>3</v>
      </c>
      <c r="L51" s="87">
        <v>3</v>
      </c>
      <c r="M51" s="87">
        <v>3</v>
      </c>
      <c r="N51" s="88">
        <v>3</v>
      </c>
      <c r="O51" s="86">
        <v>3</v>
      </c>
      <c r="P51" s="87">
        <v>3</v>
      </c>
      <c r="Q51" s="87">
        <v>3</v>
      </c>
      <c r="R51" s="88">
        <v>3</v>
      </c>
      <c r="S51" s="86">
        <v>3</v>
      </c>
      <c r="T51" s="87">
        <v>3</v>
      </c>
      <c r="U51" s="87">
        <v>3</v>
      </c>
      <c r="V51" s="87">
        <v>3</v>
      </c>
      <c r="W51" s="88">
        <v>3</v>
      </c>
      <c r="X51" s="86">
        <v>3</v>
      </c>
      <c r="Y51" s="87">
        <v>3</v>
      </c>
      <c r="Z51" s="87" t="s">
        <v>163</v>
      </c>
      <c r="AA51" s="88" t="s">
        <v>163</v>
      </c>
      <c r="AB51" s="86" t="s">
        <v>163</v>
      </c>
      <c r="AC51" s="87" t="s">
        <v>163</v>
      </c>
      <c r="AD51" s="87" t="s">
        <v>164</v>
      </c>
      <c r="AE51" s="88" t="s">
        <v>164</v>
      </c>
      <c r="AF51" s="86" t="s">
        <v>164</v>
      </c>
      <c r="AG51" s="87" t="s">
        <v>164</v>
      </c>
      <c r="AH51" s="87" t="s">
        <v>164</v>
      </c>
      <c r="AI51" s="362"/>
      <c r="AJ51" s="363"/>
      <c r="AK51" s="86" t="s">
        <v>164</v>
      </c>
      <c r="AL51" s="87"/>
      <c r="AM51" s="87"/>
      <c r="AN51" s="88"/>
      <c r="AO51" s="86"/>
      <c r="AP51" s="87"/>
      <c r="AQ51" s="87"/>
      <c r="AR51" s="88"/>
      <c r="AS51" s="89"/>
      <c r="AT51" s="87"/>
      <c r="AU51" s="87"/>
      <c r="AV51" s="90"/>
      <c r="AW51" s="86"/>
      <c r="AX51" s="87"/>
      <c r="AY51" s="87"/>
      <c r="AZ51" s="87"/>
      <c r="BA51" s="88"/>
      <c r="BB51" s="89"/>
      <c r="BC51" s="87"/>
      <c r="BD51" s="87"/>
      <c r="BE51" s="321"/>
      <c r="BF51" s="322"/>
      <c r="BG51" s="322"/>
      <c r="BH51" s="322"/>
      <c r="BI51" s="322"/>
      <c r="BJ51" s="323"/>
      <c r="BK51" s="46" t="s">
        <v>18</v>
      </c>
      <c r="BL51" s="46" t="s">
        <v>33</v>
      </c>
      <c r="BN51" s="146">
        <f t="shared" si="58"/>
        <v>9</v>
      </c>
      <c r="BO51" s="146">
        <f t="shared" si="4"/>
        <v>9</v>
      </c>
      <c r="BP51" s="146">
        <f t="shared" si="5"/>
        <v>9</v>
      </c>
      <c r="BQ51" s="146">
        <f t="shared" si="6"/>
        <v>9</v>
      </c>
      <c r="BR51" s="146">
        <f t="shared" si="7"/>
        <v>9</v>
      </c>
      <c r="BS51" s="146">
        <f t="shared" si="8"/>
        <v>9</v>
      </c>
      <c r="BT51" s="146">
        <f t="shared" si="9"/>
        <v>9</v>
      </c>
      <c r="BU51" s="146">
        <f t="shared" si="10"/>
        <v>9</v>
      </c>
      <c r="BV51" s="146">
        <f t="shared" si="11"/>
        <v>9</v>
      </c>
      <c r="BW51" s="146">
        <f t="shared" si="12"/>
        <v>9</v>
      </c>
      <c r="BX51" s="146">
        <f t="shared" si="13"/>
        <v>9</v>
      </c>
      <c r="BY51" s="146">
        <f t="shared" si="14"/>
        <v>9</v>
      </c>
      <c r="BZ51" s="146">
        <f t="shared" si="15"/>
        <v>9</v>
      </c>
      <c r="CA51" s="146">
        <f t="shared" si="16"/>
        <v>9</v>
      </c>
      <c r="CB51" s="146">
        <f t="shared" si="17"/>
        <v>9</v>
      </c>
      <c r="CC51" s="146">
        <f t="shared" si="18"/>
        <v>0</v>
      </c>
      <c r="CD51" s="146">
        <f t="shared" si="19"/>
        <v>0</v>
      </c>
      <c r="CE51" s="146">
        <f t="shared" si="20"/>
        <v>0</v>
      </c>
      <c r="CF51" s="146">
        <f t="shared" si="21"/>
        <v>0</v>
      </c>
      <c r="CG51" s="146">
        <f t="shared" si="22"/>
        <v>0</v>
      </c>
      <c r="CH51" s="146">
        <f t="shared" si="23"/>
        <v>0</v>
      </c>
      <c r="CI51" s="146">
        <f t="shared" si="24"/>
        <v>0</v>
      </c>
      <c r="CJ51" s="146">
        <f t="shared" si="25"/>
        <v>0</v>
      </c>
      <c r="CK51" s="146">
        <f t="shared" si="26"/>
        <v>0</v>
      </c>
      <c r="CL51" s="146">
        <f t="shared" si="27"/>
        <v>0</v>
      </c>
      <c r="CM51" s="146">
        <f t="shared" si="28"/>
        <v>0</v>
      </c>
      <c r="CN51" s="146">
        <f t="shared" si="29"/>
        <v>0</v>
      </c>
      <c r="CO51" s="146">
        <f t="shared" si="30"/>
        <v>0</v>
      </c>
      <c r="CP51" s="146">
        <f t="shared" si="31"/>
        <v>0</v>
      </c>
      <c r="CQ51" s="146">
        <f t="shared" si="32"/>
        <v>0</v>
      </c>
      <c r="CR51" s="146">
        <f t="shared" si="33"/>
        <v>0</v>
      </c>
      <c r="CS51" s="146">
        <f t="shared" si="34"/>
        <v>0</v>
      </c>
      <c r="CT51" s="146">
        <f t="shared" si="35"/>
        <v>0</v>
      </c>
      <c r="CU51" s="146">
        <f t="shared" si="36"/>
        <v>0</v>
      </c>
      <c r="CV51" s="146">
        <f t="shared" si="37"/>
        <v>0</v>
      </c>
      <c r="CW51" s="146">
        <f t="shared" si="38"/>
        <v>0</v>
      </c>
      <c r="CX51" s="146">
        <f t="shared" si="39"/>
        <v>0</v>
      </c>
      <c r="CY51" s="146">
        <f t="shared" si="40"/>
        <v>0</v>
      </c>
      <c r="CZ51" s="146">
        <f t="shared" si="41"/>
        <v>0</v>
      </c>
      <c r="DA51" s="146">
        <f t="shared" si="42"/>
        <v>0</v>
      </c>
      <c r="DB51" s="146">
        <f t="shared" si="43"/>
        <v>0</v>
      </c>
      <c r="DC51" s="146">
        <f t="shared" si="44"/>
        <v>0</v>
      </c>
      <c r="DD51" s="146">
        <f t="shared" si="45"/>
        <v>0</v>
      </c>
      <c r="DE51" s="146">
        <f t="shared" si="46"/>
        <v>0</v>
      </c>
      <c r="DF51" s="146">
        <f t="shared" si="47"/>
        <v>0</v>
      </c>
      <c r="DG51" s="146">
        <f t="shared" si="48"/>
        <v>0</v>
      </c>
      <c r="DH51" s="146">
        <f t="shared" si="49"/>
        <v>0</v>
      </c>
      <c r="DI51" s="146">
        <f t="shared" si="50"/>
        <v>0</v>
      </c>
      <c r="DJ51" s="146">
        <f t="shared" si="51"/>
        <v>0</v>
      </c>
      <c r="DK51" s="146">
        <f t="shared" si="52"/>
        <v>0</v>
      </c>
      <c r="DL51" s="146">
        <f t="shared" si="53"/>
        <v>0</v>
      </c>
      <c r="DM51" s="146">
        <f t="shared" si="54"/>
        <v>0</v>
      </c>
      <c r="DN51" s="64">
        <f t="shared" si="108"/>
        <v>135</v>
      </c>
      <c r="DO51" s="52">
        <f t="shared" si="106"/>
        <v>135</v>
      </c>
      <c r="DP51" s="52" t="str">
        <f t="shared" si="60"/>
        <v/>
      </c>
      <c r="DQ51" s="53" t="str">
        <f t="shared" si="61"/>
        <v/>
      </c>
      <c r="DR51" s="1">
        <f t="shared" si="107"/>
        <v>1</v>
      </c>
      <c r="DS51" s="168" t="e">
        <f>IF(AND(DR51=#REF!,BL51=#REF!),'Tiến độ'!D51,"")</f>
        <v>#REF!</v>
      </c>
      <c r="DT51" s="169" t="str">
        <f t="shared" ca="1" si="102"/>
        <v/>
      </c>
      <c r="DU51" s="1">
        <f ca="1">IF(ISERROR(DT51)=TRUE,0,IF(DT51="",0,1+MAX($DU$7:DU50)))</f>
        <v>0</v>
      </c>
      <c r="EC51" s="169" t="str">
        <f ca="1"/>
        <v/>
      </c>
      <c r="ED51" s="1" t="e">
        <f ca="1"/>
        <v>#NUM!</v>
      </c>
    </row>
    <row r="52" spans="1:134" ht="11.25" customHeight="1">
      <c r="A52" s="314" t="str">
        <f>IF(B52="","",MAX($A$7:A51)+1)</f>
        <v/>
      </c>
      <c r="B52" s="315"/>
      <c r="C52" s="79" t="s">
        <v>329</v>
      </c>
      <c r="D52" s="80" t="s">
        <v>330</v>
      </c>
      <c r="E52" s="81">
        <v>2</v>
      </c>
      <c r="F52" s="82">
        <v>30</v>
      </c>
      <c r="G52" s="83"/>
      <c r="H52" s="84">
        <f t="shared" si="109"/>
        <v>3</v>
      </c>
      <c r="I52" s="85">
        <f t="shared" si="110"/>
        <v>170</v>
      </c>
      <c r="J52" s="25"/>
      <c r="K52" s="86">
        <v>2</v>
      </c>
      <c r="L52" s="87">
        <v>2</v>
      </c>
      <c r="M52" s="87">
        <v>2</v>
      </c>
      <c r="N52" s="88">
        <v>2</v>
      </c>
      <c r="O52" s="86">
        <v>2</v>
      </c>
      <c r="P52" s="87">
        <v>2</v>
      </c>
      <c r="Q52" s="87">
        <v>2</v>
      </c>
      <c r="R52" s="88">
        <v>2</v>
      </c>
      <c r="S52" s="86">
        <v>2</v>
      </c>
      <c r="T52" s="87">
        <v>2</v>
      </c>
      <c r="U52" s="87">
        <v>2</v>
      </c>
      <c r="V52" s="87">
        <v>2</v>
      </c>
      <c r="W52" s="88">
        <v>2</v>
      </c>
      <c r="X52" s="86">
        <v>2</v>
      </c>
      <c r="Y52" s="87">
        <v>2</v>
      </c>
      <c r="Z52" s="87" t="s">
        <v>163</v>
      </c>
      <c r="AA52" s="88" t="s">
        <v>163</v>
      </c>
      <c r="AB52" s="86" t="s">
        <v>163</v>
      </c>
      <c r="AC52" s="87" t="s">
        <v>163</v>
      </c>
      <c r="AD52" s="87" t="s">
        <v>164</v>
      </c>
      <c r="AE52" s="88" t="s">
        <v>164</v>
      </c>
      <c r="AF52" s="86" t="s">
        <v>164</v>
      </c>
      <c r="AG52" s="87" t="s">
        <v>164</v>
      </c>
      <c r="AH52" s="87" t="s">
        <v>164</v>
      </c>
      <c r="AI52" s="362"/>
      <c r="AJ52" s="363"/>
      <c r="AK52" s="86" t="s">
        <v>164</v>
      </c>
      <c r="AL52" s="87"/>
      <c r="AM52" s="87"/>
      <c r="AN52" s="88"/>
      <c r="AO52" s="86"/>
      <c r="AP52" s="87"/>
      <c r="AQ52" s="87"/>
      <c r="AR52" s="88"/>
      <c r="AS52" s="89"/>
      <c r="AT52" s="87"/>
      <c r="AU52" s="87"/>
      <c r="AV52" s="90"/>
      <c r="AW52" s="86"/>
      <c r="AX52" s="87"/>
      <c r="AY52" s="87"/>
      <c r="AZ52" s="87"/>
      <c r="BA52" s="88"/>
      <c r="BB52" s="89"/>
      <c r="BC52" s="87"/>
      <c r="BD52" s="87"/>
      <c r="BE52" s="321"/>
      <c r="BF52" s="322"/>
      <c r="BG52" s="322"/>
      <c r="BH52" s="322"/>
      <c r="BI52" s="322"/>
      <c r="BJ52" s="323"/>
      <c r="BK52" s="46" t="s">
        <v>18</v>
      </c>
      <c r="BL52" s="46" t="s">
        <v>33</v>
      </c>
      <c r="BN52" s="146">
        <f t="shared" si="58"/>
        <v>6</v>
      </c>
      <c r="BO52" s="146">
        <f t="shared" si="4"/>
        <v>6</v>
      </c>
      <c r="BP52" s="146">
        <f t="shared" si="5"/>
        <v>6</v>
      </c>
      <c r="BQ52" s="146">
        <f t="shared" si="6"/>
        <v>6</v>
      </c>
      <c r="BR52" s="146">
        <f t="shared" si="7"/>
        <v>6</v>
      </c>
      <c r="BS52" s="146">
        <f t="shared" si="8"/>
        <v>6</v>
      </c>
      <c r="BT52" s="146">
        <f t="shared" si="9"/>
        <v>6</v>
      </c>
      <c r="BU52" s="146">
        <f t="shared" si="10"/>
        <v>6</v>
      </c>
      <c r="BV52" s="146">
        <f t="shared" si="11"/>
        <v>6</v>
      </c>
      <c r="BW52" s="146">
        <f t="shared" si="12"/>
        <v>6</v>
      </c>
      <c r="BX52" s="146">
        <f t="shared" si="13"/>
        <v>6</v>
      </c>
      <c r="BY52" s="146">
        <f t="shared" si="14"/>
        <v>6</v>
      </c>
      <c r="BZ52" s="146">
        <f t="shared" si="15"/>
        <v>6</v>
      </c>
      <c r="CA52" s="146">
        <f t="shared" si="16"/>
        <v>6</v>
      </c>
      <c r="CB52" s="146">
        <f t="shared" si="17"/>
        <v>6</v>
      </c>
      <c r="CC52" s="146">
        <f t="shared" si="18"/>
        <v>0</v>
      </c>
      <c r="CD52" s="146">
        <f t="shared" si="19"/>
        <v>0</v>
      </c>
      <c r="CE52" s="146">
        <f t="shared" si="20"/>
        <v>0</v>
      </c>
      <c r="CF52" s="146">
        <f t="shared" si="21"/>
        <v>0</v>
      </c>
      <c r="CG52" s="146">
        <f t="shared" si="22"/>
        <v>0</v>
      </c>
      <c r="CH52" s="146">
        <f t="shared" si="23"/>
        <v>0</v>
      </c>
      <c r="CI52" s="146">
        <f t="shared" si="24"/>
        <v>0</v>
      </c>
      <c r="CJ52" s="146">
        <f t="shared" si="25"/>
        <v>0</v>
      </c>
      <c r="CK52" s="146">
        <f t="shared" si="26"/>
        <v>0</v>
      </c>
      <c r="CL52" s="146">
        <f t="shared" si="27"/>
        <v>0</v>
      </c>
      <c r="CM52" s="146">
        <f t="shared" si="28"/>
        <v>0</v>
      </c>
      <c r="CN52" s="146">
        <f t="shared" si="29"/>
        <v>0</v>
      </c>
      <c r="CO52" s="146">
        <f t="shared" si="30"/>
        <v>0</v>
      </c>
      <c r="CP52" s="146">
        <f t="shared" si="31"/>
        <v>0</v>
      </c>
      <c r="CQ52" s="146">
        <f t="shared" si="32"/>
        <v>0</v>
      </c>
      <c r="CR52" s="146">
        <f t="shared" si="33"/>
        <v>0</v>
      </c>
      <c r="CS52" s="146">
        <f t="shared" si="34"/>
        <v>0</v>
      </c>
      <c r="CT52" s="146">
        <f t="shared" si="35"/>
        <v>0</v>
      </c>
      <c r="CU52" s="146">
        <f t="shared" si="36"/>
        <v>0</v>
      </c>
      <c r="CV52" s="146">
        <f t="shared" si="37"/>
        <v>0</v>
      </c>
      <c r="CW52" s="146">
        <f t="shared" si="38"/>
        <v>0</v>
      </c>
      <c r="CX52" s="146">
        <f t="shared" si="39"/>
        <v>0</v>
      </c>
      <c r="CY52" s="146">
        <f t="shared" si="40"/>
        <v>0</v>
      </c>
      <c r="CZ52" s="146">
        <f t="shared" si="41"/>
        <v>0</v>
      </c>
      <c r="DA52" s="146">
        <f t="shared" si="42"/>
        <v>0</v>
      </c>
      <c r="DB52" s="146">
        <f t="shared" si="43"/>
        <v>0</v>
      </c>
      <c r="DC52" s="146">
        <f t="shared" si="44"/>
        <v>0</v>
      </c>
      <c r="DD52" s="146">
        <f t="shared" si="45"/>
        <v>0</v>
      </c>
      <c r="DE52" s="146">
        <f t="shared" si="46"/>
        <v>0</v>
      </c>
      <c r="DF52" s="146">
        <f t="shared" si="47"/>
        <v>0</v>
      </c>
      <c r="DG52" s="146">
        <f t="shared" si="48"/>
        <v>0</v>
      </c>
      <c r="DH52" s="146">
        <f t="shared" si="49"/>
        <v>0</v>
      </c>
      <c r="DI52" s="146">
        <f t="shared" si="50"/>
        <v>0</v>
      </c>
      <c r="DJ52" s="146">
        <f t="shared" si="51"/>
        <v>0</v>
      </c>
      <c r="DK52" s="146">
        <f t="shared" si="52"/>
        <v>0</v>
      </c>
      <c r="DL52" s="146">
        <f t="shared" si="53"/>
        <v>0</v>
      </c>
      <c r="DM52" s="146">
        <f t="shared" si="54"/>
        <v>0</v>
      </c>
      <c r="DN52" s="64">
        <f>I52*1</f>
        <v>170</v>
      </c>
      <c r="DO52" s="52">
        <f t="shared" si="106"/>
        <v>170</v>
      </c>
      <c r="DP52" s="52" t="str">
        <f t="shared" si="60"/>
        <v/>
      </c>
      <c r="DQ52" s="53" t="str">
        <f t="shared" si="61"/>
        <v/>
      </c>
      <c r="DR52" s="1">
        <f t="shared" si="107"/>
        <v>1</v>
      </c>
      <c r="DS52" s="168" t="e">
        <f>IF(AND(DR52=#REF!,BL52=#REF!),'Tiến độ'!D52,"")</f>
        <v>#REF!</v>
      </c>
      <c r="DT52" s="169" t="str">
        <f t="shared" ca="1" si="102"/>
        <v/>
      </c>
      <c r="DU52" s="1">
        <f ca="1">IF(ISERROR(DT52)=TRUE,0,IF(DT52="",0,1+MAX($DU$7:DU51)))</f>
        <v>0</v>
      </c>
      <c r="EC52" s="169" t="str">
        <f ca="1"/>
        <v/>
      </c>
      <c r="ED52" s="1" t="e">
        <f ca="1"/>
        <v>#NUM!</v>
      </c>
    </row>
    <row r="53" spans="1:134" ht="11.25" customHeight="1">
      <c r="A53" s="314" t="str">
        <f>IF(B53="","",MAX($A$7:A52)+1)</f>
        <v/>
      </c>
      <c r="B53" s="315"/>
      <c r="C53" s="79" t="s">
        <v>331</v>
      </c>
      <c r="D53" s="80" t="s">
        <v>332</v>
      </c>
      <c r="E53" s="81">
        <v>2</v>
      </c>
      <c r="F53" s="82">
        <v>30</v>
      </c>
      <c r="G53" s="83"/>
      <c r="H53" s="84">
        <f t="shared" si="109"/>
        <v>3</v>
      </c>
      <c r="I53" s="85">
        <f t="shared" si="110"/>
        <v>170</v>
      </c>
      <c r="J53" s="25"/>
      <c r="K53" s="86">
        <v>2</v>
      </c>
      <c r="L53" s="87">
        <v>2</v>
      </c>
      <c r="M53" s="87">
        <v>2</v>
      </c>
      <c r="N53" s="88">
        <v>2</v>
      </c>
      <c r="O53" s="86">
        <v>2</v>
      </c>
      <c r="P53" s="87">
        <v>2</v>
      </c>
      <c r="Q53" s="87">
        <v>2</v>
      </c>
      <c r="R53" s="88">
        <v>2</v>
      </c>
      <c r="S53" s="86">
        <v>2</v>
      </c>
      <c r="T53" s="87">
        <v>2</v>
      </c>
      <c r="U53" s="87">
        <v>2</v>
      </c>
      <c r="V53" s="87">
        <v>2</v>
      </c>
      <c r="W53" s="88">
        <v>2</v>
      </c>
      <c r="X53" s="86">
        <v>2</v>
      </c>
      <c r="Y53" s="87">
        <v>2</v>
      </c>
      <c r="Z53" s="87" t="s">
        <v>163</v>
      </c>
      <c r="AA53" s="88" t="s">
        <v>163</v>
      </c>
      <c r="AB53" s="86" t="s">
        <v>163</v>
      </c>
      <c r="AC53" s="87" t="s">
        <v>163</v>
      </c>
      <c r="AD53" s="87" t="s">
        <v>164</v>
      </c>
      <c r="AE53" s="88" t="s">
        <v>164</v>
      </c>
      <c r="AF53" s="86" t="s">
        <v>164</v>
      </c>
      <c r="AG53" s="87" t="s">
        <v>164</v>
      </c>
      <c r="AH53" s="87" t="s">
        <v>164</v>
      </c>
      <c r="AI53" s="362"/>
      <c r="AJ53" s="363"/>
      <c r="AK53" s="86" t="s">
        <v>164</v>
      </c>
      <c r="AL53" s="87"/>
      <c r="AM53" s="87"/>
      <c r="AN53" s="88"/>
      <c r="AO53" s="86"/>
      <c r="AP53" s="87"/>
      <c r="AQ53" s="87"/>
      <c r="AR53" s="88"/>
      <c r="AS53" s="89"/>
      <c r="AT53" s="87"/>
      <c r="AU53" s="87"/>
      <c r="AV53" s="90"/>
      <c r="AW53" s="86"/>
      <c r="AX53" s="87"/>
      <c r="AY53" s="87"/>
      <c r="AZ53" s="87"/>
      <c r="BA53" s="88"/>
      <c r="BB53" s="89"/>
      <c r="BC53" s="87"/>
      <c r="BD53" s="87"/>
      <c r="BE53" s="321"/>
      <c r="BF53" s="322"/>
      <c r="BG53" s="322"/>
      <c r="BH53" s="322"/>
      <c r="BI53" s="322"/>
      <c r="BJ53" s="323"/>
      <c r="BK53" s="46" t="s">
        <v>18</v>
      </c>
      <c r="BL53" s="46" t="s">
        <v>34</v>
      </c>
      <c r="BN53" s="146">
        <f t="shared" si="58"/>
        <v>6</v>
      </c>
      <c r="BO53" s="146">
        <f t="shared" si="4"/>
        <v>6</v>
      </c>
      <c r="BP53" s="146">
        <f t="shared" si="5"/>
        <v>6</v>
      </c>
      <c r="BQ53" s="146">
        <f t="shared" si="6"/>
        <v>6</v>
      </c>
      <c r="BR53" s="146">
        <f t="shared" si="7"/>
        <v>6</v>
      </c>
      <c r="BS53" s="146">
        <f t="shared" si="8"/>
        <v>6</v>
      </c>
      <c r="BT53" s="146">
        <f t="shared" si="9"/>
        <v>6</v>
      </c>
      <c r="BU53" s="146">
        <f t="shared" si="10"/>
        <v>6</v>
      </c>
      <c r="BV53" s="146">
        <f t="shared" si="11"/>
        <v>6</v>
      </c>
      <c r="BW53" s="146">
        <f t="shared" si="12"/>
        <v>6</v>
      </c>
      <c r="BX53" s="146">
        <f t="shared" si="13"/>
        <v>6</v>
      </c>
      <c r="BY53" s="146">
        <f t="shared" si="14"/>
        <v>6</v>
      </c>
      <c r="BZ53" s="146">
        <f t="shared" si="15"/>
        <v>6</v>
      </c>
      <c r="CA53" s="146">
        <f t="shared" si="16"/>
        <v>6</v>
      </c>
      <c r="CB53" s="146">
        <f t="shared" si="17"/>
        <v>6</v>
      </c>
      <c r="CC53" s="146">
        <f t="shared" si="18"/>
        <v>0</v>
      </c>
      <c r="CD53" s="146">
        <f t="shared" si="19"/>
        <v>0</v>
      </c>
      <c r="CE53" s="146">
        <f t="shared" si="20"/>
        <v>0</v>
      </c>
      <c r="CF53" s="146">
        <f t="shared" si="21"/>
        <v>0</v>
      </c>
      <c r="CG53" s="146">
        <f t="shared" si="22"/>
        <v>0</v>
      </c>
      <c r="CH53" s="146">
        <f t="shared" si="23"/>
        <v>0</v>
      </c>
      <c r="CI53" s="146">
        <f t="shared" si="24"/>
        <v>0</v>
      </c>
      <c r="CJ53" s="146">
        <f t="shared" si="25"/>
        <v>0</v>
      </c>
      <c r="CK53" s="146">
        <f t="shared" si="26"/>
        <v>0</v>
      </c>
      <c r="CL53" s="146">
        <f t="shared" si="27"/>
        <v>0</v>
      </c>
      <c r="CM53" s="146">
        <f t="shared" si="28"/>
        <v>0</v>
      </c>
      <c r="CN53" s="146">
        <f t="shared" si="29"/>
        <v>0</v>
      </c>
      <c r="CO53" s="146">
        <f t="shared" si="30"/>
        <v>0</v>
      </c>
      <c r="CP53" s="146">
        <f t="shared" si="31"/>
        <v>0</v>
      </c>
      <c r="CQ53" s="146">
        <f t="shared" si="32"/>
        <v>0</v>
      </c>
      <c r="CR53" s="146">
        <f t="shared" si="33"/>
        <v>0</v>
      </c>
      <c r="CS53" s="146">
        <f t="shared" si="34"/>
        <v>0</v>
      </c>
      <c r="CT53" s="146">
        <f t="shared" si="35"/>
        <v>0</v>
      </c>
      <c r="CU53" s="146">
        <f t="shared" si="36"/>
        <v>0</v>
      </c>
      <c r="CV53" s="146">
        <f t="shared" si="37"/>
        <v>0</v>
      </c>
      <c r="CW53" s="146">
        <f t="shared" si="38"/>
        <v>0</v>
      </c>
      <c r="CX53" s="146">
        <f t="shared" si="39"/>
        <v>0</v>
      </c>
      <c r="CY53" s="146">
        <f t="shared" si="40"/>
        <v>0</v>
      </c>
      <c r="CZ53" s="146">
        <f t="shared" si="41"/>
        <v>0</v>
      </c>
      <c r="DA53" s="146">
        <f t="shared" si="42"/>
        <v>0</v>
      </c>
      <c r="DB53" s="146">
        <f t="shared" si="43"/>
        <v>0</v>
      </c>
      <c r="DC53" s="146">
        <f t="shared" si="44"/>
        <v>0</v>
      </c>
      <c r="DD53" s="146">
        <f t="shared" si="45"/>
        <v>0</v>
      </c>
      <c r="DE53" s="146">
        <f t="shared" si="46"/>
        <v>0</v>
      </c>
      <c r="DF53" s="146">
        <f t="shared" si="47"/>
        <v>0</v>
      </c>
      <c r="DG53" s="146">
        <f t="shared" si="48"/>
        <v>0</v>
      </c>
      <c r="DH53" s="146">
        <f t="shared" si="49"/>
        <v>0</v>
      </c>
      <c r="DI53" s="146">
        <f t="shared" si="50"/>
        <v>0</v>
      </c>
      <c r="DJ53" s="146">
        <f t="shared" si="51"/>
        <v>0</v>
      </c>
      <c r="DK53" s="146">
        <f t="shared" si="52"/>
        <v>0</v>
      </c>
      <c r="DL53" s="146">
        <f t="shared" si="53"/>
        <v>0</v>
      </c>
      <c r="DM53" s="146">
        <f t="shared" si="54"/>
        <v>0</v>
      </c>
      <c r="DN53" s="64">
        <f>I53*1</f>
        <v>170</v>
      </c>
      <c r="DO53" s="52">
        <f t="shared" si="106"/>
        <v>170</v>
      </c>
      <c r="DP53" s="52" t="str">
        <f t="shared" si="60"/>
        <v/>
      </c>
      <c r="DQ53" s="53" t="str">
        <f t="shared" si="61"/>
        <v/>
      </c>
      <c r="DR53" s="1">
        <f t="shared" si="107"/>
        <v>1</v>
      </c>
      <c r="DS53" s="168" t="e">
        <f>IF(AND(DR53=#REF!,BL53=#REF!),'Tiến độ'!D53,"")</f>
        <v>#REF!</v>
      </c>
      <c r="DT53" s="169" t="str">
        <f t="shared" ca="1" si="102"/>
        <v/>
      </c>
      <c r="DU53" s="1">
        <f ca="1">IF(ISERROR(DT53)=TRUE,0,IF(DT53="",0,1+MAX($DU$7:DU52)))</f>
        <v>0</v>
      </c>
      <c r="EC53" s="169" t="str">
        <f ca="1"/>
        <v/>
      </c>
      <c r="ED53" s="1" t="e">
        <f ca="1"/>
        <v>#NUM!</v>
      </c>
    </row>
    <row r="54" spans="1:134" ht="11.25" customHeight="1">
      <c r="A54" s="314" t="str">
        <f>IF(B54="","",MAX($A$7:A53)+1)</f>
        <v/>
      </c>
      <c r="B54" s="315"/>
      <c r="C54" s="79" t="s">
        <v>248</v>
      </c>
      <c r="D54" s="80" t="s">
        <v>333</v>
      </c>
      <c r="E54" s="81">
        <v>2</v>
      </c>
      <c r="F54" s="82">
        <v>45</v>
      </c>
      <c r="G54" s="83"/>
      <c r="H54" s="84">
        <f t="shared" si="109"/>
        <v>3</v>
      </c>
      <c r="I54" s="85">
        <f t="shared" si="110"/>
        <v>170</v>
      </c>
      <c r="J54" s="25"/>
      <c r="K54" s="86">
        <v>3</v>
      </c>
      <c r="L54" s="87">
        <v>3</v>
      </c>
      <c r="M54" s="87">
        <v>3</v>
      </c>
      <c r="N54" s="88">
        <v>3</v>
      </c>
      <c r="O54" s="86">
        <v>3</v>
      </c>
      <c r="P54" s="87">
        <v>3</v>
      </c>
      <c r="Q54" s="87">
        <v>3</v>
      </c>
      <c r="R54" s="88">
        <v>3</v>
      </c>
      <c r="S54" s="86">
        <v>3</v>
      </c>
      <c r="T54" s="87">
        <v>3</v>
      </c>
      <c r="U54" s="87">
        <v>3</v>
      </c>
      <c r="V54" s="87">
        <v>3</v>
      </c>
      <c r="W54" s="88">
        <v>3</v>
      </c>
      <c r="X54" s="86">
        <v>3</v>
      </c>
      <c r="Y54" s="87">
        <v>3</v>
      </c>
      <c r="Z54" s="87" t="s">
        <v>163</v>
      </c>
      <c r="AA54" s="88" t="s">
        <v>163</v>
      </c>
      <c r="AB54" s="86" t="s">
        <v>163</v>
      </c>
      <c r="AC54" s="87" t="s">
        <v>163</v>
      </c>
      <c r="AD54" s="87" t="s">
        <v>164</v>
      </c>
      <c r="AE54" s="88" t="s">
        <v>164</v>
      </c>
      <c r="AF54" s="86" t="s">
        <v>164</v>
      </c>
      <c r="AG54" s="87" t="s">
        <v>164</v>
      </c>
      <c r="AH54" s="87" t="s">
        <v>164</v>
      </c>
      <c r="AI54" s="362"/>
      <c r="AJ54" s="363"/>
      <c r="AK54" s="86" t="s">
        <v>164</v>
      </c>
      <c r="AL54" s="87"/>
      <c r="AM54" s="87"/>
      <c r="AN54" s="88"/>
      <c r="AO54" s="86"/>
      <c r="AP54" s="87"/>
      <c r="AQ54" s="87"/>
      <c r="AR54" s="88"/>
      <c r="AS54" s="89"/>
      <c r="AT54" s="87"/>
      <c r="AU54" s="87"/>
      <c r="AV54" s="90"/>
      <c r="AW54" s="86"/>
      <c r="AX54" s="87"/>
      <c r="AY54" s="87"/>
      <c r="AZ54" s="87"/>
      <c r="BA54" s="88"/>
      <c r="BB54" s="89"/>
      <c r="BC54" s="87"/>
      <c r="BD54" s="87"/>
      <c r="BE54" s="321"/>
      <c r="BF54" s="322"/>
      <c r="BG54" s="322"/>
      <c r="BH54" s="322"/>
      <c r="BI54" s="322"/>
      <c r="BJ54" s="323"/>
      <c r="BK54" s="46" t="s">
        <v>19</v>
      </c>
      <c r="BL54" s="46" t="s">
        <v>42</v>
      </c>
      <c r="BN54" s="146">
        <f t="shared" si="58"/>
        <v>9</v>
      </c>
      <c r="BO54" s="146">
        <f t="shared" si="4"/>
        <v>9</v>
      </c>
      <c r="BP54" s="146">
        <f t="shared" si="5"/>
        <v>9</v>
      </c>
      <c r="BQ54" s="146">
        <f t="shared" si="6"/>
        <v>9</v>
      </c>
      <c r="BR54" s="146">
        <f t="shared" si="7"/>
        <v>9</v>
      </c>
      <c r="BS54" s="146">
        <f t="shared" si="8"/>
        <v>9</v>
      </c>
      <c r="BT54" s="146">
        <f t="shared" si="9"/>
        <v>9</v>
      </c>
      <c r="BU54" s="146">
        <f t="shared" si="10"/>
        <v>9</v>
      </c>
      <c r="BV54" s="146">
        <f t="shared" si="11"/>
        <v>9</v>
      </c>
      <c r="BW54" s="146">
        <f t="shared" si="12"/>
        <v>9</v>
      </c>
      <c r="BX54" s="146">
        <f t="shared" si="13"/>
        <v>9</v>
      </c>
      <c r="BY54" s="146">
        <f t="shared" si="14"/>
        <v>9</v>
      </c>
      <c r="BZ54" s="146">
        <f t="shared" si="15"/>
        <v>9</v>
      </c>
      <c r="CA54" s="146">
        <f t="shared" si="16"/>
        <v>9</v>
      </c>
      <c r="CB54" s="146">
        <f t="shared" si="17"/>
        <v>9</v>
      </c>
      <c r="CC54" s="146">
        <f t="shared" si="18"/>
        <v>0</v>
      </c>
      <c r="CD54" s="146">
        <f t="shared" si="19"/>
        <v>0</v>
      </c>
      <c r="CE54" s="146">
        <f t="shared" si="20"/>
        <v>0</v>
      </c>
      <c r="CF54" s="146">
        <f t="shared" si="21"/>
        <v>0</v>
      </c>
      <c r="CG54" s="146">
        <f t="shared" si="22"/>
        <v>0</v>
      </c>
      <c r="CH54" s="146">
        <f t="shared" si="23"/>
        <v>0</v>
      </c>
      <c r="CI54" s="146">
        <f t="shared" si="24"/>
        <v>0</v>
      </c>
      <c r="CJ54" s="146">
        <f t="shared" si="25"/>
        <v>0</v>
      </c>
      <c r="CK54" s="146">
        <f t="shared" si="26"/>
        <v>0</v>
      </c>
      <c r="CL54" s="146">
        <f t="shared" si="27"/>
        <v>0</v>
      </c>
      <c r="CM54" s="146">
        <f t="shared" si="28"/>
        <v>0</v>
      </c>
      <c r="CN54" s="146">
        <f t="shared" si="29"/>
        <v>0</v>
      </c>
      <c r="CO54" s="146">
        <f t="shared" si="30"/>
        <v>0</v>
      </c>
      <c r="CP54" s="146">
        <f t="shared" si="31"/>
        <v>0</v>
      </c>
      <c r="CQ54" s="146">
        <f t="shared" si="32"/>
        <v>0</v>
      </c>
      <c r="CR54" s="146">
        <f t="shared" si="33"/>
        <v>0</v>
      </c>
      <c r="CS54" s="146">
        <f t="shared" si="34"/>
        <v>0</v>
      </c>
      <c r="CT54" s="146">
        <f t="shared" si="35"/>
        <v>0</v>
      </c>
      <c r="CU54" s="146">
        <f t="shared" si="36"/>
        <v>0</v>
      </c>
      <c r="CV54" s="146">
        <f t="shared" si="37"/>
        <v>0</v>
      </c>
      <c r="CW54" s="146">
        <f t="shared" si="38"/>
        <v>0</v>
      </c>
      <c r="CX54" s="146">
        <f t="shared" si="39"/>
        <v>0</v>
      </c>
      <c r="CY54" s="146">
        <f t="shared" si="40"/>
        <v>0</v>
      </c>
      <c r="CZ54" s="146">
        <f t="shared" si="41"/>
        <v>0</v>
      </c>
      <c r="DA54" s="146">
        <f t="shared" si="42"/>
        <v>0</v>
      </c>
      <c r="DB54" s="146">
        <f t="shared" si="43"/>
        <v>0</v>
      </c>
      <c r="DC54" s="146">
        <f t="shared" si="44"/>
        <v>0</v>
      </c>
      <c r="DD54" s="146">
        <f t="shared" si="45"/>
        <v>0</v>
      </c>
      <c r="DE54" s="146">
        <f t="shared" si="46"/>
        <v>0</v>
      </c>
      <c r="DF54" s="146">
        <f t="shared" si="47"/>
        <v>0</v>
      </c>
      <c r="DG54" s="146">
        <f t="shared" si="48"/>
        <v>0</v>
      </c>
      <c r="DH54" s="146">
        <f t="shared" si="49"/>
        <v>0</v>
      </c>
      <c r="DI54" s="146">
        <f t="shared" si="50"/>
        <v>0</v>
      </c>
      <c r="DJ54" s="146">
        <f t="shared" si="51"/>
        <v>0</v>
      </c>
      <c r="DK54" s="146">
        <f t="shared" si="52"/>
        <v>0</v>
      </c>
      <c r="DL54" s="146">
        <f t="shared" si="53"/>
        <v>0</v>
      </c>
      <c r="DM54" s="146">
        <f t="shared" si="54"/>
        <v>0</v>
      </c>
      <c r="DN54" s="64">
        <f>(15+30/1.5*2)*H54</f>
        <v>165</v>
      </c>
      <c r="DO54" s="52">
        <f t="shared" si="106"/>
        <v>165</v>
      </c>
      <c r="DP54" s="52" t="str">
        <f t="shared" si="60"/>
        <v/>
      </c>
      <c r="DQ54" s="53" t="str">
        <f t="shared" si="61"/>
        <v/>
      </c>
      <c r="DR54" s="1">
        <f t="shared" si="107"/>
        <v>1</v>
      </c>
      <c r="DS54" s="168" t="e">
        <f>IF(AND(DR54=#REF!,BL54=#REF!),'Tiến độ'!D54,"")</f>
        <v>#REF!</v>
      </c>
      <c r="DT54" s="169" t="str">
        <f t="shared" ca="1" si="102"/>
        <v/>
      </c>
      <c r="DU54" s="1">
        <f ca="1">IF(ISERROR(DT54)=TRUE,0,IF(DT54="",0,1+MAX($DU$7:DU53)))</f>
        <v>0</v>
      </c>
      <c r="EC54" s="169" t="str">
        <f ca="1"/>
        <v/>
      </c>
      <c r="ED54" s="1" t="e">
        <f ca="1"/>
        <v>#NUM!</v>
      </c>
    </row>
    <row r="55" spans="1:134" ht="11.25" customHeight="1">
      <c r="A55" s="314" t="str">
        <f>IF(B55="","",MAX($A$7:A54)+1)</f>
        <v/>
      </c>
      <c r="B55" s="315"/>
      <c r="C55" s="79" t="s">
        <v>318</v>
      </c>
      <c r="D55" s="80" t="s">
        <v>319</v>
      </c>
      <c r="E55" s="81">
        <v>2</v>
      </c>
      <c r="F55" s="82">
        <v>30</v>
      </c>
      <c r="G55" s="83"/>
      <c r="H55" s="84">
        <f t="shared" si="109"/>
        <v>3</v>
      </c>
      <c r="I55" s="116">
        <f>45+59+47</f>
        <v>151</v>
      </c>
      <c r="J55" s="236" t="s">
        <v>317</v>
      </c>
      <c r="K55" s="86"/>
      <c r="L55" s="87"/>
      <c r="M55" s="87"/>
      <c r="N55" s="88"/>
      <c r="O55" s="86"/>
      <c r="P55" s="87"/>
      <c r="Q55" s="87"/>
      <c r="R55" s="88"/>
      <c r="S55" s="86"/>
      <c r="T55" s="87"/>
      <c r="U55" s="87"/>
      <c r="V55" s="87"/>
      <c r="W55" s="88"/>
      <c r="X55" s="86"/>
      <c r="Y55" s="87"/>
      <c r="Z55" s="87"/>
      <c r="AA55" s="88"/>
      <c r="AB55" s="86"/>
      <c r="AC55" s="87"/>
      <c r="AD55" s="87">
        <v>6</v>
      </c>
      <c r="AE55" s="88">
        <v>6</v>
      </c>
      <c r="AF55" s="86">
        <v>6</v>
      </c>
      <c r="AG55" s="87">
        <v>6</v>
      </c>
      <c r="AH55" s="87">
        <v>6</v>
      </c>
      <c r="AI55" s="362"/>
      <c r="AJ55" s="363"/>
      <c r="AK55" s="86" t="s">
        <v>163</v>
      </c>
      <c r="AL55" s="87"/>
      <c r="AM55" s="87"/>
      <c r="AN55" s="88"/>
      <c r="AO55" s="86"/>
      <c r="AP55" s="87"/>
      <c r="AQ55" s="87"/>
      <c r="AR55" s="88"/>
      <c r="AS55" s="89"/>
      <c r="AT55" s="87"/>
      <c r="AU55" s="87"/>
      <c r="AV55" s="90"/>
      <c r="AW55" s="86"/>
      <c r="AX55" s="87"/>
      <c r="AY55" s="87"/>
      <c r="AZ55" s="87"/>
      <c r="BA55" s="88"/>
      <c r="BB55" s="89"/>
      <c r="BC55" s="87"/>
      <c r="BD55" s="87"/>
      <c r="BE55" s="321"/>
      <c r="BF55" s="322"/>
      <c r="BG55" s="322"/>
      <c r="BH55" s="322"/>
      <c r="BI55" s="322"/>
      <c r="BJ55" s="323"/>
      <c r="BK55" s="46" t="s">
        <v>18</v>
      </c>
      <c r="BL55" s="46" t="s">
        <v>29</v>
      </c>
      <c r="BN55" s="146">
        <f t="shared" si="58"/>
        <v>0</v>
      </c>
      <c r="BO55" s="146">
        <f t="shared" si="4"/>
        <v>0</v>
      </c>
      <c r="BP55" s="146">
        <f t="shared" si="5"/>
        <v>0</v>
      </c>
      <c r="BQ55" s="146">
        <f t="shared" si="6"/>
        <v>0</v>
      </c>
      <c r="BR55" s="146">
        <f t="shared" si="7"/>
        <v>0</v>
      </c>
      <c r="BS55" s="146">
        <f t="shared" si="8"/>
        <v>0</v>
      </c>
      <c r="BT55" s="146">
        <f t="shared" si="9"/>
        <v>0</v>
      </c>
      <c r="BU55" s="146">
        <f t="shared" si="10"/>
        <v>0</v>
      </c>
      <c r="BV55" s="146">
        <f t="shared" si="11"/>
        <v>0</v>
      </c>
      <c r="BW55" s="146">
        <f t="shared" si="12"/>
        <v>0</v>
      </c>
      <c r="BX55" s="146">
        <f t="shared" si="13"/>
        <v>0</v>
      </c>
      <c r="BY55" s="146">
        <f t="shared" si="14"/>
        <v>0</v>
      </c>
      <c r="BZ55" s="146">
        <f t="shared" si="15"/>
        <v>0</v>
      </c>
      <c r="CA55" s="146">
        <f t="shared" si="16"/>
        <v>0</v>
      </c>
      <c r="CB55" s="146">
        <f t="shared" si="17"/>
        <v>0</v>
      </c>
      <c r="CC55" s="146">
        <f t="shared" si="18"/>
        <v>0</v>
      </c>
      <c r="CD55" s="146">
        <f t="shared" si="19"/>
        <v>0</v>
      </c>
      <c r="CE55" s="146">
        <f t="shared" si="20"/>
        <v>0</v>
      </c>
      <c r="CF55" s="146">
        <f t="shared" si="21"/>
        <v>0</v>
      </c>
      <c r="CG55" s="146">
        <f t="shared" si="22"/>
        <v>18</v>
      </c>
      <c r="CH55" s="146">
        <f t="shared" si="23"/>
        <v>18</v>
      </c>
      <c r="CI55" s="146">
        <f t="shared" si="24"/>
        <v>18</v>
      </c>
      <c r="CJ55" s="146">
        <f t="shared" si="25"/>
        <v>18</v>
      </c>
      <c r="CK55" s="146">
        <f t="shared" si="26"/>
        <v>18</v>
      </c>
      <c r="CL55" s="146">
        <f t="shared" si="27"/>
        <v>0</v>
      </c>
      <c r="CM55" s="146">
        <f t="shared" si="28"/>
        <v>0</v>
      </c>
      <c r="CN55" s="146">
        <f t="shared" si="29"/>
        <v>0</v>
      </c>
      <c r="CO55" s="146">
        <f t="shared" si="30"/>
        <v>0</v>
      </c>
      <c r="CP55" s="146">
        <f t="shared" si="31"/>
        <v>0</v>
      </c>
      <c r="CQ55" s="146">
        <f t="shared" si="32"/>
        <v>0</v>
      </c>
      <c r="CR55" s="146">
        <f t="shared" si="33"/>
        <v>0</v>
      </c>
      <c r="CS55" s="146">
        <f t="shared" si="34"/>
        <v>0</v>
      </c>
      <c r="CT55" s="146">
        <f t="shared" si="35"/>
        <v>0</v>
      </c>
      <c r="CU55" s="146">
        <f t="shared" si="36"/>
        <v>0</v>
      </c>
      <c r="CV55" s="146">
        <f t="shared" si="37"/>
        <v>0</v>
      </c>
      <c r="CW55" s="146">
        <f t="shared" si="38"/>
        <v>0</v>
      </c>
      <c r="CX55" s="146">
        <f t="shared" si="39"/>
        <v>0</v>
      </c>
      <c r="CY55" s="146">
        <f t="shared" si="40"/>
        <v>0</v>
      </c>
      <c r="CZ55" s="146">
        <f t="shared" si="41"/>
        <v>0</v>
      </c>
      <c r="DA55" s="146">
        <f t="shared" si="42"/>
        <v>0</v>
      </c>
      <c r="DB55" s="146">
        <f t="shared" si="43"/>
        <v>0</v>
      </c>
      <c r="DC55" s="146">
        <f t="shared" si="44"/>
        <v>0</v>
      </c>
      <c r="DD55" s="146">
        <f t="shared" si="45"/>
        <v>0</v>
      </c>
      <c r="DE55" s="146">
        <f t="shared" si="46"/>
        <v>0</v>
      </c>
      <c r="DF55" s="146">
        <f t="shared" si="47"/>
        <v>0</v>
      </c>
      <c r="DG55" s="146">
        <f t="shared" si="48"/>
        <v>0</v>
      </c>
      <c r="DH55" s="146">
        <f t="shared" si="49"/>
        <v>0</v>
      </c>
      <c r="DI55" s="146">
        <f t="shared" si="50"/>
        <v>0</v>
      </c>
      <c r="DJ55" s="146">
        <f t="shared" si="51"/>
        <v>0</v>
      </c>
      <c r="DK55" s="146">
        <f t="shared" si="52"/>
        <v>0</v>
      </c>
      <c r="DL55" s="146">
        <f t="shared" si="53"/>
        <v>0</v>
      </c>
      <c r="DM55" s="146">
        <f t="shared" si="54"/>
        <v>0</v>
      </c>
      <c r="DN55" s="64">
        <f t="shared" ref="DN55:DN60" si="111">F55*H55</f>
        <v>90</v>
      </c>
      <c r="DO55" s="52" t="str">
        <f t="shared" si="106"/>
        <v/>
      </c>
      <c r="DP55" s="52">
        <f t="shared" si="60"/>
        <v>90</v>
      </c>
      <c r="DQ55" s="53" t="str">
        <f t="shared" si="61"/>
        <v/>
      </c>
      <c r="DR55" s="1">
        <f t="shared" si="107"/>
        <v>1</v>
      </c>
      <c r="DS55" s="168" t="e">
        <f>IF(AND(DR55=#REF!,BL55=#REF!),'Tiến độ'!D55,"")</f>
        <v>#REF!</v>
      </c>
      <c r="DT55" s="169" t="str">
        <f t="shared" ca="1" si="102"/>
        <v/>
      </c>
      <c r="DU55" s="1">
        <f ca="1">IF(ISERROR(DT55)=TRUE,0,IF(DT55="",0,1+MAX($DU$7:DU54)))</f>
        <v>0</v>
      </c>
      <c r="EC55" s="169" t="str">
        <f ca="1"/>
        <v/>
      </c>
      <c r="ED55" s="1" t="e">
        <f ca="1"/>
        <v>#NUM!</v>
      </c>
    </row>
    <row r="56" spans="1:134" ht="11.25" customHeight="1">
      <c r="A56" s="314" t="str">
        <f>IF(B56="","",MAX($A$7:A55)+1)</f>
        <v/>
      </c>
      <c r="B56" s="315"/>
      <c r="C56" s="79" t="s">
        <v>240</v>
      </c>
      <c r="D56" s="80" t="s">
        <v>241</v>
      </c>
      <c r="E56" s="81">
        <v>4</v>
      </c>
      <c r="F56" s="82">
        <v>60</v>
      </c>
      <c r="G56" s="83"/>
      <c r="H56" s="115">
        <v>1</v>
      </c>
      <c r="I56" s="116">
        <f>21+20+24</f>
        <v>65</v>
      </c>
      <c r="J56" s="236" t="s">
        <v>317</v>
      </c>
      <c r="K56" s="86">
        <v>4</v>
      </c>
      <c r="L56" s="87">
        <v>4</v>
      </c>
      <c r="M56" s="87">
        <v>4</v>
      </c>
      <c r="N56" s="88">
        <v>4</v>
      </c>
      <c r="O56" s="86">
        <v>4</v>
      </c>
      <c r="P56" s="87">
        <v>4</v>
      </c>
      <c r="Q56" s="87">
        <v>4</v>
      </c>
      <c r="R56" s="88">
        <v>4</v>
      </c>
      <c r="S56" s="86">
        <v>4</v>
      </c>
      <c r="T56" s="87">
        <v>4</v>
      </c>
      <c r="U56" s="87">
        <v>4</v>
      </c>
      <c r="V56" s="87">
        <v>4</v>
      </c>
      <c r="W56" s="88">
        <v>4</v>
      </c>
      <c r="X56" s="86">
        <v>4</v>
      </c>
      <c r="Y56" s="87">
        <v>4</v>
      </c>
      <c r="Z56" s="87" t="s">
        <v>163</v>
      </c>
      <c r="AA56" s="88" t="s">
        <v>163</v>
      </c>
      <c r="AB56" s="86" t="s">
        <v>163</v>
      </c>
      <c r="AC56" s="87" t="s">
        <v>163</v>
      </c>
      <c r="AD56" s="87" t="s">
        <v>164</v>
      </c>
      <c r="AE56" s="88" t="s">
        <v>164</v>
      </c>
      <c r="AF56" s="86" t="s">
        <v>164</v>
      </c>
      <c r="AG56" s="87" t="s">
        <v>164</v>
      </c>
      <c r="AH56" s="87" t="s">
        <v>164</v>
      </c>
      <c r="AI56" s="362"/>
      <c r="AJ56" s="363"/>
      <c r="AK56" s="86" t="s">
        <v>164</v>
      </c>
      <c r="AL56" s="87"/>
      <c r="AM56" s="87"/>
      <c r="AN56" s="88"/>
      <c r="AO56" s="86"/>
      <c r="AP56" s="87"/>
      <c r="AQ56" s="87"/>
      <c r="AR56" s="88"/>
      <c r="AS56" s="89"/>
      <c r="AT56" s="87"/>
      <c r="AU56" s="87"/>
      <c r="AV56" s="90"/>
      <c r="AW56" s="86"/>
      <c r="AX56" s="87"/>
      <c r="AY56" s="87"/>
      <c r="AZ56" s="87"/>
      <c r="BA56" s="88"/>
      <c r="BB56" s="89"/>
      <c r="BC56" s="87"/>
      <c r="BD56" s="87"/>
      <c r="BE56" s="321"/>
      <c r="BF56" s="322"/>
      <c r="BG56" s="322"/>
      <c r="BH56" s="322"/>
      <c r="BI56" s="322"/>
      <c r="BJ56" s="323"/>
      <c r="BK56" s="46" t="s">
        <v>18</v>
      </c>
      <c r="BL56" s="46" t="s">
        <v>29</v>
      </c>
      <c r="BN56" s="146">
        <f t="shared" si="58"/>
        <v>4</v>
      </c>
      <c r="BO56" s="146">
        <f t="shared" si="4"/>
        <v>4</v>
      </c>
      <c r="BP56" s="146">
        <f t="shared" si="5"/>
        <v>4</v>
      </c>
      <c r="BQ56" s="146">
        <f t="shared" si="6"/>
        <v>4</v>
      </c>
      <c r="BR56" s="146">
        <f t="shared" si="7"/>
        <v>4</v>
      </c>
      <c r="BS56" s="146">
        <f t="shared" si="8"/>
        <v>4</v>
      </c>
      <c r="BT56" s="146">
        <f t="shared" si="9"/>
        <v>4</v>
      </c>
      <c r="BU56" s="146">
        <f t="shared" si="10"/>
        <v>4</v>
      </c>
      <c r="BV56" s="146">
        <f t="shared" si="11"/>
        <v>4</v>
      </c>
      <c r="BW56" s="146">
        <f t="shared" si="12"/>
        <v>4</v>
      </c>
      <c r="BX56" s="146">
        <f t="shared" si="13"/>
        <v>4</v>
      </c>
      <c r="BY56" s="146">
        <f t="shared" si="14"/>
        <v>4</v>
      </c>
      <c r="BZ56" s="146">
        <f t="shared" si="15"/>
        <v>4</v>
      </c>
      <c r="CA56" s="146">
        <f t="shared" si="16"/>
        <v>4</v>
      </c>
      <c r="CB56" s="146">
        <f t="shared" si="17"/>
        <v>4</v>
      </c>
      <c r="CC56" s="146">
        <f t="shared" si="18"/>
        <v>0</v>
      </c>
      <c r="CD56" s="146">
        <f t="shared" si="19"/>
        <v>0</v>
      </c>
      <c r="CE56" s="146">
        <f t="shared" si="20"/>
        <v>0</v>
      </c>
      <c r="CF56" s="146">
        <f t="shared" si="21"/>
        <v>0</v>
      </c>
      <c r="CG56" s="146">
        <f t="shared" si="22"/>
        <v>0</v>
      </c>
      <c r="CH56" s="146">
        <f t="shared" si="23"/>
        <v>0</v>
      </c>
      <c r="CI56" s="146">
        <f t="shared" si="24"/>
        <v>0</v>
      </c>
      <c r="CJ56" s="146">
        <f t="shared" si="25"/>
        <v>0</v>
      </c>
      <c r="CK56" s="146">
        <f t="shared" si="26"/>
        <v>0</v>
      </c>
      <c r="CL56" s="146">
        <f t="shared" si="27"/>
        <v>0</v>
      </c>
      <c r="CM56" s="146">
        <f t="shared" si="28"/>
        <v>0</v>
      </c>
      <c r="CN56" s="146">
        <f t="shared" si="29"/>
        <v>0</v>
      </c>
      <c r="CO56" s="146">
        <f t="shared" si="30"/>
        <v>0</v>
      </c>
      <c r="CP56" s="146">
        <f t="shared" si="31"/>
        <v>0</v>
      </c>
      <c r="CQ56" s="146">
        <f t="shared" si="32"/>
        <v>0</v>
      </c>
      <c r="CR56" s="146">
        <f t="shared" si="33"/>
        <v>0</v>
      </c>
      <c r="CS56" s="146">
        <f t="shared" si="34"/>
        <v>0</v>
      </c>
      <c r="CT56" s="146">
        <f t="shared" si="35"/>
        <v>0</v>
      </c>
      <c r="CU56" s="146">
        <f t="shared" si="36"/>
        <v>0</v>
      </c>
      <c r="CV56" s="146">
        <f t="shared" si="37"/>
        <v>0</v>
      </c>
      <c r="CW56" s="146">
        <f t="shared" si="38"/>
        <v>0</v>
      </c>
      <c r="CX56" s="146">
        <f t="shared" si="39"/>
        <v>0</v>
      </c>
      <c r="CY56" s="146">
        <f t="shared" si="40"/>
        <v>0</v>
      </c>
      <c r="CZ56" s="146">
        <f t="shared" si="41"/>
        <v>0</v>
      </c>
      <c r="DA56" s="146">
        <f t="shared" si="42"/>
        <v>0</v>
      </c>
      <c r="DB56" s="146">
        <f t="shared" si="43"/>
        <v>0</v>
      </c>
      <c r="DC56" s="146">
        <f t="shared" si="44"/>
        <v>0</v>
      </c>
      <c r="DD56" s="146">
        <f t="shared" si="45"/>
        <v>0</v>
      </c>
      <c r="DE56" s="146">
        <f t="shared" si="46"/>
        <v>0</v>
      </c>
      <c r="DF56" s="146">
        <f t="shared" si="47"/>
        <v>0</v>
      </c>
      <c r="DG56" s="146">
        <f t="shared" si="48"/>
        <v>0</v>
      </c>
      <c r="DH56" s="146">
        <f t="shared" si="49"/>
        <v>0</v>
      </c>
      <c r="DI56" s="146">
        <f t="shared" si="50"/>
        <v>0</v>
      </c>
      <c r="DJ56" s="146">
        <f t="shared" si="51"/>
        <v>0</v>
      </c>
      <c r="DK56" s="146">
        <f t="shared" si="52"/>
        <v>0</v>
      </c>
      <c r="DL56" s="146">
        <f t="shared" si="53"/>
        <v>0</v>
      </c>
      <c r="DM56" s="146">
        <f t="shared" si="54"/>
        <v>0</v>
      </c>
      <c r="DN56" s="64">
        <f t="shared" si="111"/>
        <v>60</v>
      </c>
      <c r="DO56" s="52">
        <f t="shared" si="106"/>
        <v>60</v>
      </c>
      <c r="DP56" s="52" t="str">
        <f t="shared" si="60"/>
        <v/>
      </c>
      <c r="DQ56" s="53" t="str">
        <f t="shared" si="61"/>
        <v/>
      </c>
      <c r="DR56" s="1">
        <f t="shared" si="107"/>
        <v>1</v>
      </c>
      <c r="DS56" s="168" t="e">
        <f>IF(AND(DR56=#REF!,BL56=#REF!),'Tiến độ'!D56,"")</f>
        <v>#REF!</v>
      </c>
      <c r="DT56" s="169" t="str">
        <f t="shared" ca="1" si="102"/>
        <v/>
      </c>
      <c r="DU56" s="1">
        <f ca="1">IF(ISERROR(DT56)=TRUE,0,IF(DT56="",0,1+MAX($DU$7:DU55)))</f>
        <v>0</v>
      </c>
      <c r="EC56" s="169" t="str">
        <f ca="1"/>
        <v/>
      </c>
      <c r="ED56" s="1" t="e">
        <f ca="1"/>
        <v>#NUM!</v>
      </c>
    </row>
    <row r="57" spans="1:134" ht="11.25" customHeight="1">
      <c r="A57" s="314" t="str">
        <f>IF(B57="","",MAX($A$7:A56)+1)</f>
        <v/>
      </c>
      <c r="B57" s="315"/>
      <c r="C57" s="79" t="s">
        <v>334</v>
      </c>
      <c r="D57" s="80" t="s">
        <v>335</v>
      </c>
      <c r="E57" s="81">
        <v>3</v>
      </c>
      <c r="F57" s="82">
        <v>45</v>
      </c>
      <c r="G57" s="83"/>
      <c r="H57" s="84">
        <f>H55</f>
        <v>3</v>
      </c>
      <c r="I57" s="85">
        <f>I54</f>
        <v>170</v>
      </c>
      <c r="J57" s="25"/>
      <c r="K57" s="86"/>
      <c r="L57" s="87"/>
      <c r="M57" s="87"/>
      <c r="N57" s="88"/>
      <c r="O57" s="86"/>
      <c r="P57" s="87"/>
      <c r="Q57" s="87"/>
      <c r="R57" s="88"/>
      <c r="S57" s="86"/>
      <c r="T57" s="87"/>
      <c r="U57" s="87"/>
      <c r="V57" s="87"/>
      <c r="W57" s="88"/>
      <c r="X57" s="86"/>
      <c r="Y57" s="87"/>
      <c r="Z57" s="87"/>
      <c r="AA57" s="88"/>
      <c r="AB57" s="86"/>
      <c r="AC57" s="87"/>
      <c r="AD57" s="87"/>
      <c r="AE57" s="88"/>
      <c r="AF57" s="86"/>
      <c r="AG57" s="87"/>
      <c r="AH57" s="87"/>
      <c r="AI57" s="362"/>
      <c r="AJ57" s="363"/>
      <c r="AK57" s="86"/>
      <c r="AL57" s="87">
        <v>6</v>
      </c>
      <c r="AM57" s="87">
        <v>6</v>
      </c>
      <c r="AN57" s="88">
        <v>6</v>
      </c>
      <c r="AO57" s="86">
        <v>6</v>
      </c>
      <c r="AP57" s="87">
        <v>6</v>
      </c>
      <c r="AQ57" s="87">
        <v>6</v>
      </c>
      <c r="AR57" s="88">
        <v>6</v>
      </c>
      <c r="AS57" s="89">
        <v>3</v>
      </c>
      <c r="AT57" s="87" t="s">
        <v>163</v>
      </c>
      <c r="AU57" s="87" t="s">
        <v>163</v>
      </c>
      <c r="AV57" s="90" t="s">
        <v>163</v>
      </c>
      <c r="AW57" s="86"/>
      <c r="AX57" s="87"/>
      <c r="AY57" s="87"/>
      <c r="AZ57" s="87"/>
      <c r="BA57" s="88"/>
      <c r="BB57" s="89"/>
      <c r="BC57" s="87"/>
      <c r="BD57" s="87"/>
      <c r="BE57" s="321"/>
      <c r="BF57" s="322"/>
      <c r="BG57" s="322"/>
      <c r="BH57" s="322"/>
      <c r="BI57" s="322"/>
      <c r="BJ57" s="323"/>
      <c r="BK57" s="46" t="s">
        <v>18</v>
      </c>
      <c r="BL57" s="46" t="s">
        <v>1115</v>
      </c>
      <c r="BN57" s="146">
        <f t="shared" si="58"/>
        <v>0</v>
      </c>
      <c r="BO57" s="146">
        <f t="shared" si="4"/>
        <v>0</v>
      </c>
      <c r="BP57" s="146">
        <f t="shared" si="5"/>
        <v>0</v>
      </c>
      <c r="BQ57" s="146">
        <f t="shared" si="6"/>
        <v>0</v>
      </c>
      <c r="BR57" s="146">
        <f t="shared" si="7"/>
        <v>0</v>
      </c>
      <c r="BS57" s="146">
        <f t="shared" si="8"/>
        <v>0</v>
      </c>
      <c r="BT57" s="146">
        <f t="shared" si="9"/>
        <v>0</v>
      </c>
      <c r="BU57" s="146">
        <f t="shared" si="10"/>
        <v>0</v>
      </c>
      <c r="BV57" s="146">
        <f t="shared" si="11"/>
        <v>0</v>
      </c>
      <c r="BW57" s="146">
        <f t="shared" si="12"/>
        <v>0</v>
      </c>
      <c r="BX57" s="146">
        <f t="shared" si="13"/>
        <v>0</v>
      </c>
      <c r="BY57" s="146">
        <f t="shared" si="14"/>
        <v>0</v>
      </c>
      <c r="BZ57" s="146">
        <f t="shared" si="15"/>
        <v>0</v>
      </c>
      <c r="CA57" s="146">
        <f t="shared" si="16"/>
        <v>0</v>
      </c>
      <c r="CB57" s="146">
        <f t="shared" si="17"/>
        <v>0</v>
      </c>
      <c r="CC57" s="146">
        <f t="shared" si="18"/>
        <v>0</v>
      </c>
      <c r="CD57" s="146">
        <f t="shared" si="19"/>
        <v>0</v>
      </c>
      <c r="CE57" s="146">
        <f t="shared" si="20"/>
        <v>0</v>
      </c>
      <c r="CF57" s="146">
        <f t="shared" si="21"/>
        <v>0</v>
      </c>
      <c r="CG57" s="146">
        <f t="shared" si="22"/>
        <v>0</v>
      </c>
      <c r="CH57" s="146">
        <f t="shared" si="23"/>
        <v>0</v>
      </c>
      <c r="CI57" s="146">
        <f t="shared" si="24"/>
        <v>0</v>
      </c>
      <c r="CJ57" s="146">
        <f t="shared" si="25"/>
        <v>0</v>
      </c>
      <c r="CK57" s="146">
        <f t="shared" si="26"/>
        <v>0</v>
      </c>
      <c r="CL57" s="146">
        <f t="shared" si="27"/>
        <v>0</v>
      </c>
      <c r="CM57" s="146">
        <f t="shared" si="28"/>
        <v>0</v>
      </c>
      <c r="CN57" s="146">
        <f t="shared" si="29"/>
        <v>0</v>
      </c>
      <c r="CO57" s="146">
        <f t="shared" si="30"/>
        <v>18</v>
      </c>
      <c r="CP57" s="146">
        <f t="shared" si="31"/>
        <v>18</v>
      </c>
      <c r="CQ57" s="146">
        <f t="shared" si="32"/>
        <v>18</v>
      </c>
      <c r="CR57" s="146">
        <f t="shared" si="33"/>
        <v>18</v>
      </c>
      <c r="CS57" s="146">
        <f t="shared" si="34"/>
        <v>18</v>
      </c>
      <c r="CT57" s="146">
        <f t="shared" si="35"/>
        <v>18</v>
      </c>
      <c r="CU57" s="146">
        <f t="shared" si="36"/>
        <v>18</v>
      </c>
      <c r="CV57" s="146">
        <f t="shared" si="37"/>
        <v>9</v>
      </c>
      <c r="CW57" s="146">
        <f t="shared" si="38"/>
        <v>0</v>
      </c>
      <c r="CX57" s="146">
        <f t="shared" si="39"/>
        <v>0</v>
      </c>
      <c r="CY57" s="146">
        <f t="shared" si="40"/>
        <v>0</v>
      </c>
      <c r="CZ57" s="146">
        <f t="shared" si="41"/>
        <v>0</v>
      </c>
      <c r="DA57" s="146">
        <f t="shared" si="42"/>
        <v>0</v>
      </c>
      <c r="DB57" s="146">
        <f t="shared" si="43"/>
        <v>0</v>
      </c>
      <c r="DC57" s="146">
        <f t="shared" si="44"/>
        <v>0</v>
      </c>
      <c r="DD57" s="146">
        <f t="shared" si="45"/>
        <v>0</v>
      </c>
      <c r="DE57" s="146">
        <f t="shared" si="46"/>
        <v>0</v>
      </c>
      <c r="DF57" s="146">
        <f t="shared" si="47"/>
        <v>0</v>
      </c>
      <c r="DG57" s="146">
        <f t="shared" si="48"/>
        <v>0</v>
      </c>
      <c r="DH57" s="146">
        <f t="shared" si="49"/>
        <v>0</v>
      </c>
      <c r="DI57" s="146">
        <f t="shared" si="50"/>
        <v>0</v>
      </c>
      <c r="DJ57" s="146">
        <f t="shared" si="51"/>
        <v>0</v>
      </c>
      <c r="DK57" s="146">
        <f t="shared" si="52"/>
        <v>0</v>
      </c>
      <c r="DL57" s="146">
        <f t="shared" si="53"/>
        <v>0</v>
      </c>
      <c r="DM57" s="146">
        <f t="shared" si="54"/>
        <v>0</v>
      </c>
      <c r="DN57" s="64">
        <f t="shared" si="111"/>
        <v>135</v>
      </c>
      <c r="DO57" s="52" t="str">
        <f t="shared" si="106"/>
        <v/>
      </c>
      <c r="DP57" s="52" t="str">
        <f t="shared" si="60"/>
        <v/>
      </c>
      <c r="DQ57" s="53">
        <f t="shared" si="61"/>
        <v>135</v>
      </c>
      <c r="DR57" s="1">
        <f t="shared" si="107"/>
        <v>2</v>
      </c>
      <c r="DS57" s="168" t="e">
        <f>IF(AND(DR57=#REF!,BL57=#REF!),'Tiến độ'!D57,"")</f>
        <v>#REF!</v>
      </c>
      <c r="DT57" s="169" t="str">
        <f t="shared" ca="1" si="102"/>
        <v/>
      </c>
      <c r="DU57" s="1">
        <f ca="1">IF(ISERROR(DT57)=TRUE,0,IF(DT57="",0,1+MAX($DU$7:DU56)))</f>
        <v>0</v>
      </c>
      <c r="EC57" s="169" t="str">
        <f ca="1"/>
        <v/>
      </c>
      <c r="ED57" s="1" t="e">
        <f ca="1"/>
        <v>#NUM!</v>
      </c>
    </row>
    <row r="58" spans="1:134" ht="11.25" customHeight="1">
      <c r="A58" s="314" t="str">
        <f>IF(B58="","",MAX($A$7:A57)+1)</f>
        <v/>
      </c>
      <c r="B58" s="315"/>
      <c r="C58" s="79" t="s">
        <v>336</v>
      </c>
      <c r="D58" s="80" t="s">
        <v>337</v>
      </c>
      <c r="E58" s="81">
        <v>2</v>
      </c>
      <c r="F58" s="82">
        <v>30</v>
      </c>
      <c r="G58" s="83"/>
      <c r="H58" s="84">
        <f t="shared" si="109"/>
        <v>3</v>
      </c>
      <c r="I58" s="85">
        <f t="shared" si="110"/>
        <v>170</v>
      </c>
      <c r="J58" s="25"/>
      <c r="K58" s="86"/>
      <c r="L58" s="87"/>
      <c r="M58" s="87"/>
      <c r="N58" s="88"/>
      <c r="O58" s="86"/>
      <c r="P58" s="87"/>
      <c r="Q58" s="87"/>
      <c r="R58" s="88"/>
      <c r="S58" s="86"/>
      <c r="T58" s="87"/>
      <c r="U58" s="87"/>
      <c r="V58" s="87"/>
      <c r="W58" s="88"/>
      <c r="X58" s="86"/>
      <c r="Y58" s="87"/>
      <c r="Z58" s="87"/>
      <c r="AA58" s="88"/>
      <c r="AB58" s="86"/>
      <c r="AC58" s="87"/>
      <c r="AD58" s="87"/>
      <c r="AE58" s="88"/>
      <c r="AF58" s="86"/>
      <c r="AG58" s="87"/>
      <c r="AH58" s="87"/>
      <c r="AI58" s="362"/>
      <c r="AJ58" s="363"/>
      <c r="AK58" s="86"/>
      <c r="AL58" s="87">
        <v>4</v>
      </c>
      <c r="AM58" s="87">
        <v>4</v>
      </c>
      <c r="AN58" s="88">
        <v>4</v>
      </c>
      <c r="AO58" s="86">
        <v>4</v>
      </c>
      <c r="AP58" s="87">
        <v>4</v>
      </c>
      <c r="AQ58" s="87">
        <v>4</v>
      </c>
      <c r="AR58" s="88">
        <v>4</v>
      </c>
      <c r="AS58" s="89">
        <v>2</v>
      </c>
      <c r="AT58" s="87" t="s">
        <v>163</v>
      </c>
      <c r="AU58" s="87" t="s">
        <v>163</v>
      </c>
      <c r="AV58" s="90" t="s">
        <v>163</v>
      </c>
      <c r="AW58" s="86"/>
      <c r="AX58" s="87"/>
      <c r="AY58" s="87"/>
      <c r="AZ58" s="87"/>
      <c r="BA58" s="88"/>
      <c r="BB58" s="89"/>
      <c r="BC58" s="87"/>
      <c r="BD58" s="87"/>
      <c r="BE58" s="321"/>
      <c r="BF58" s="322"/>
      <c r="BG58" s="322"/>
      <c r="BH58" s="322"/>
      <c r="BI58" s="322"/>
      <c r="BJ58" s="323"/>
      <c r="BK58" s="46" t="s">
        <v>18</v>
      </c>
      <c r="BL58" s="46" t="s">
        <v>34</v>
      </c>
      <c r="BN58" s="146">
        <f t="shared" si="58"/>
        <v>0</v>
      </c>
      <c r="BO58" s="146">
        <f t="shared" si="4"/>
        <v>0</v>
      </c>
      <c r="BP58" s="146">
        <f t="shared" si="5"/>
        <v>0</v>
      </c>
      <c r="BQ58" s="146">
        <f t="shared" si="6"/>
        <v>0</v>
      </c>
      <c r="BR58" s="146">
        <f t="shared" si="7"/>
        <v>0</v>
      </c>
      <c r="BS58" s="146">
        <f t="shared" si="8"/>
        <v>0</v>
      </c>
      <c r="BT58" s="146">
        <f t="shared" si="9"/>
        <v>0</v>
      </c>
      <c r="BU58" s="146">
        <f t="shared" si="10"/>
        <v>0</v>
      </c>
      <c r="BV58" s="146">
        <f t="shared" si="11"/>
        <v>0</v>
      </c>
      <c r="BW58" s="146">
        <f t="shared" si="12"/>
        <v>0</v>
      </c>
      <c r="BX58" s="146">
        <f t="shared" si="13"/>
        <v>0</v>
      </c>
      <c r="BY58" s="146">
        <f t="shared" si="14"/>
        <v>0</v>
      </c>
      <c r="BZ58" s="146">
        <f t="shared" si="15"/>
        <v>0</v>
      </c>
      <c r="CA58" s="146">
        <f t="shared" si="16"/>
        <v>0</v>
      </c>
      <c r="CB58" s="146">
        <f t="shared" si="17"/>
        <v>0</v>
      </c>
      <c r="CC58" s="146">
        <f t="shared" si="18"/>
        <v>0</v>
      </c>
      <c r="CD58" s="146">
        <f t="shared" si="19"/>
        <v>0</v>
      </c>
      <c r="CE58" s="146">
        <f t="shared" si="20"/>
        <v>0</v>
      </c>
      <c r="CF58" s="146">
        <f t="shared" si="21"/>
        <v>0</v>
      </c>
      <c r="CG58" s="146">
        <f t="shared" si="22"/>
        <v>0</v>
      </c>
      <c r="CH58" s="146">
        <f t="shared" si="23"/>
        <v>0</v>
      </c>
      <c r="CI58" s="146">
        <f t="shared" si="24"/>
        <v>0</v>
      </c>
      <c r="CJ58" s="146">
        <f t="shared" si="25"/>
        <v>0</v>
      </c>
      <c r="CK58" s="146">
        <f t="shared" si="26"/>
        <v>0</v>
      </c>
      <c r="CL58" s="146">
        <f t="shared" si="27"/>
        <v>0</v>
      </c>
      <c r="CM58" s="146">
        <f t="shared" si="28"/>
        <v>0</v>
      </c>
      <c r="CN58" s="146">
        <f t="shared" si="29"/>
        <v>0</v>
      </c>
      <c r="CO58" s="146">
        <f t="shared" si="30"/>
        <v>12</v>
      </c>
      <c r="CP58" s="146">
        <f t="shared" si="31"/>
        <v>12</v>
      </c>
      <c r="CQ58" s="146">
        <f t="shared" si="32"/>
        <v>12</v>
      </c>
      <c r="CR58" s="146">
        <f t="shared" si="33"/>
        <v>12</v>
      </c>
      <c r="CS58" s="146">
        <f t="shared" si="34"/>
        <v>12</v>
      </c>
      <c r="CT58" s="146">
        <f t="shared" si="35"/>
        <v>12</v>
      </c>
      <c r="CU58" s="146">
        <f t="shared" si="36"/>
        <v>12</v>
      </c>
      <c r="CV58" s="146">
        <f t="shared" si="37"/>
        <v>6</v>
      </c>
      <c r="CW58" s="146">
        <f t="shared" si="38"/>
        <v>0</v>
      </c>
      <c r="CX58" s="146">
        <f t="shared" si="39"/>
        <v>0</v>
      </c>
      <c r="CY58" s="146">
        <f t="shared" si="40"/>
        <v>0</v>
      </c>
      <c r="CZ58" s="146">
        <f t="shared" si="41"/>
        <v>0</v>
      </c>
      <c r="DA58" s="146">
        <f t="shared" si="42"/>
        <v>0</v>
      </c>
      <c r="DB58" s="146">
        <f t="shared" si="43"/>
        <v>0</v>
      </c>
      <c r="DC58" s="146">
        <f t="shared" si="44"/>
        <v>0</v>
      </c>
      <c r="DD58" s="146">
        <f t="shared" si="45"/>
        <v>0</v>
      </c>
      <c r="DE58" s="146">
        <f t="shared" si="46"/>
        <v>0</v>
      </c>
      <c r="DF58" s="146">
        <f t="shared" si="47"/>
        <v>0</v>
      </c>
      <c r="DG58" s="146">
        <f t="shared" si="48"/>
        <v>0</v>
      </c>
      <c r="DH58" s="146">
        <f t="shared" si="49"/>
        <v>0</v>
      </c>
      <c r="DI58" s="146">
        <f t="shared" si="50"/>
        <v>0</v>
      </c>
      <c r="DJ58" s="146">
        <f t="shared" si="51"/>
        <v>0</v>
      </c>
      <c r="DK58" s="146">
        <f t="shared" si="52"/>
        <v>0</v>
      </c>
      <c r="DL58" s="146">
        <f t="shared" si="53"/>
        <v>0</v>
      </c>
      <c r="DM58" s="146">
        <f t="shared" si="54"/>
        <v>0</v>
      </c>
      <c r="DN58" s="64">
        <f t="shared" si="111"/>
        <v>90</v>
      </c>
      <c r="DO58" s="52" t="str">
        <f t="shared" si="106"/>
        <v/>
      </c>
      <c r="DP58" s="52" t="str">
        <f t="shared" si="60"/>
        <v/>
      </c>
      <c r="DQ58" s="53">
        <f t="shared" si="61"/>
        <v>90</v>
      </c>
      <c r="DR58" s="1">
        <f t="shared" si="107"/>
        <v>2</v>
      </c>
      <c r="DS58" s="168" t="e">
        <f>IF(AND(DR58=#REF!,BL58=#REF!),'Tiến độ'!D58,"")</f>
        <v>#REF!</v>
      </c>
    </row>
    <row r="59" spans="1:134" ht="11.25" customHeight="1">
      <c r="A59" s="314" t="str">
        <f>IF(B59="","",MAX($A$7:A58)+1)</f>
        <v/>
      </c>
      <c r="B59" s="315"/>
      <c r="C59" s="79" t="s">
        <v>338</v>
      </c>
      <c r="D59" s="80" t="s">
        <v>339</v>
      </c>
      <c r="E59" s="81">
        <v>2</v>
      </c>
      <c r="F59" s="82">
        <v>30</v>
      </c>
      <c r="G59" s="83"/>
      <c r="H59" s="84">
        <f t="shared" si="109"/>
        <v>3</v>
      </c>
      <c r="I59" s="85">
        <f t="shared" si="110"/>
        <v>170</v>
      </c>
      <c r="J59" s="25"/>
      <c r="K59" s="86"/>
      <c r="L59" s="87"/>
      <c r="M59" s="87"/>
      <c r="N59" s="88"/>
      <c r="O59" s="86"/>
      <c r="P59" s="87"/>
      <c r="Q59" s="87"/>
      <c r="R59" s="88"/>
      <c r="S59" s="86"/>
      <c r="T59" s="87"/>
      <c r="U59" s="87"/>
      <c r="V59" s="87"/>
      <c r="W59" s="88"/>
      <c r="X59" s="86"/>
      <c r="Y59" s="87"/>
      <c r="Z59" s="87"/>
      <c r="AA59" s="88"/>
      <c r="AB59" s="86"/>
      <c r="AC59" s="87"/>
      <c r="AD59" s="87"/>
      <c r="AE59" s="88"/>
      <c r="AF59" s="86"/>
      <c r="AG59" s="87"/>
      <c r="AH59" s="87"/>
      <c r="AI59" s="362"/>
      <c r="AJ59" s="363"/>
      <c r="AK59" s="86"/>
      <c r="AL59" s="87">
        <v>4</v>
      </c>
      <c r="AM59" s="87">
        <v>4</v>
      </c>
      <c r="AN59" s="88">
        <v>4</v>
      </c>
      <c r="AO59" s="86">
        <v>4</v>
      </c>
      <c r="AP59" s="87">
        <v>4</v>
      </c>
      <c r="AQ59" s="87">
        <v>4</v>
      </c>
      <c r="AR59" s="88">
        <v>4</v>
      </c>
      <c r="AS59" s="89">
        <v>2</v>
      </c>
      <c r="AT59" s="87" t="s">
        <v>163</v>
      </c>
      <c r="AU59" s="87" t="s">
        <v>163</v>
      </c>
      <c r="AV59" s="90" t="s">
        <v>163</v>
      </c>
      <c r="AW59" s="86"/>
      <c r="AX59" s="87"/>
      <c r="AY59" s="87"/>
      <c r="AZ59" s="87"/>
      <c r="BA59" s="88"/>
      <c r="BB59" s="89"/>
      <c r="BC59" s="87"/>
      <c r="BD59" s="87"/>
      <c r="BE59" s="321"/>
      <c r="BF59" s="322"/>
      <c r="BG59" s="322"/>
      <c r="BH59" s="322"/>
      <c r="BI59" s="322"/>
      <c r="BJ59" s="323"/>
      <c r="BK59" s="46" t="s">
        <v>18</v>
      </c>
      <c r="BL59" s="46" t="s">
        <v>33</v>
      </c>
      <c r="BN59" s="146">
        <f t="shared" si="58"/>
        <v>0</v>
      </c>
      <c r="BO59" s="146">
        <f t="shared" si="4"/>
        <v>0</v>
      </c>
      <c r="BP59" s="146">
        <f t="shared" si="5"/>
        <v>0</v>
      </c>
      <c r="BQ59" s="146">
        <f t="shared" si="6"/>
        <v>0</v>
      </c>
      <c r="BR59" s="146">
        <f t="shared" si="7"/>
        <v>0</v>
      </c>
      <c r="BS59" s="146">
        <f t="shared" si="8"/>
        <v>0</v>
      </c>
      <c r="BT59" s="146">
        <f t="shared" si="9"/>
        <v>0</v>
      </c>
      <c r="BU59" s="146">
        <f t="shared" si="10"/>
        <v>0</v>
      </c>
      <c r="BV59" s="146">
        <f t="shared" si="11"/>
        <v>0</v>
      </c>
      <c r="BW59" s="146">
        <f t="shared" si="12"/>
        <v>0</v>
      </c>
      <c r="BX59" s="146">
        <f t="shared" si="13"/>
        <v>0</v>
      </c>
      <c r="BY59" s="146">
        <f t="shared" si="14"/>
        <v>0</v>
      </c>
      <c r="BZ59" s="146">
        <f t="shared" si="15"/>
        <v>0</v>
      </c>
      <c r="CA59" s="146">
        <f t="shared" si="16"/>
        <v>0</v>
      </c>
      <c r="CB59" s="146">
        <f t="shared" si="17"/>
        <v>0</v>
      </c>
      <c r="CC59" s="146">
        <f t="shared" si="18"/>
        <v>0</v>
      </c>
      <c r="CD59" s="146">
        <f t="shared" si="19"/>
        <v>0</v>
      </c>
      <c r="CE59" s="146">
        <f t="shared" si="20"/>
        <v>0</v>
      </c>
      <c r="CF59" s="146">
        <f t="shared" si="21"/>
        <v>0</v>
      </c>
      <c r="CG59" s="146">
        <f t="shared" si="22"/>
        <v>0</v>
      </c>
      <c r="CH59" s="146">
        <f t="shared" si="23"/>
        <v>0</v>
      </c>
      <c r="CI59" s="146">
        <f t="shared" si="24"/>
        <v>0</v>
      </c>
      <c r="CJ59" s="146">
        <f t="shared" si="25"/>
        <v>0</v>
      </c>
      <c r="CK59" s="146">
        <f t="shared" si="26"/>
        <v>0</v>
      </c>
      <c r="CL59" s="146">
        <f t="shared" si="27"/>
        <v>0</v>
      </c>
      <c r="CM59" s="146">
        <f t="shared" si="28"/>
        <v>0</v>
      </c>
      <c r="CN59" s="146">
        <f t="shared" si="29"/>
        <v>0</v>
      </c>
      <c r="CO59" s="146">
        <f t="shared" si="30"/>
        <v>12</v>
      </c>
      <c r="CP59" s="146">
        <f t="shared" si="31"/>
        <v>12</v>
      </c>
      <c r="CQ59" s="146">
        <f t="shared" si="32"/>
        <v>12</v>
      </c>
      <c r="CR59" s="146">
        <f t="shared" si="33"/>
        <v>12</v>
      </c>
      <c r="CS59" s="146">
        <f t="shared" si="34"/>
        <v>12</v>
      </c>
      <c r="CT59" s="146">
        <f t="shared" si="35"/>
        <v>12</v>
      </c>
      <c r="CU59" s="146">
        <f t="shared" si="36"/>
        <v>12</v>
      </c>
      <c r="CV59" s="146">
        <f t="shared" si="37"/>
        <v>6</v>
      </c>
      <c r="CW59" s="146">
        <f t="shared" si="38"/>
        <v>0</v>
      </c>
      <c r="CX59" s="146">
        <f t="shared" si="39"/>
        <v>0</v>
      </c>
      <c r="CY59" s="146">
        <f t="shared" si="40"/>
        <v>0</v>
      </c>
      <c r="CZ59" s="146">
        <f t="shared" si="41"/>
        <v>0</v>
      </c>
      <c r="DA59" s="146">
        <f t="shared" si="42"/>
        <v>0</v>
      </c>
      <c r="DB59" s="146">
        <f t="shared" si="43"/>
        <v>0</v>
      </c>
      <c r="DC59" s="146">
        <f t="shared" si="44"/>
        <v>0</v>
      </c>
      <c r="DD59" s="146">
        <f t="shared" si="45"/>
        <v>0</v>
      </c>
      <c r="DE59" s="146">
        <f t="shared" si="46"/>
        <v>0</v>
      </c>
      <c r="DF59" s="146">
        <f t="shared" si="47"/>
        <v>0</v>
      </c>
      <c r="DG59" s="146">
        <f t="shared" si="48"/>
        <v>0</v>
      </c>
      <c r="DH59" s="146">
        <f t="shared" si="49"/>
        <v>0</v>
      </c>
      <c r="DI59" s="146">
        <f t="shared" si="50"/>
        <v>0</v>
      </c>
      <c r="DJ59" s="146">
        <f t="shared" si="51"/>
        <v>0</v>
      </c>
      <c r="DK59" s="146">
        <f t="shared" si="52"/>
        <v>0</v>
      </c>
      <c r="DL59" s="146">
        <f t="shared" si="53"/>
        <v>0</v>
      </c>
      <c r="DM59" s="146">
        <f t="shared" si="54"/>
        <v>0</v>
      </c>
      <c r="DN59" s="64">
        <f t="shared" si="111"/>
        <v>90</v>
      </c>
      <c r="DO59" s="52" t="str">
        <f t="shared" si="106"/>
        <v/>
      </c>
      <c r="DP59" s="52" t="str">
        <f t="shared" si="60"/>
        <v/>
      </c>
      <c r="DQ59" s="53">
        <f t="shared" si="61"/>
        <v>90</v>
      </c>
      <c r="DR59" s="1">
        <f t="shared" si="107"/>
        <v>2</v>
      </c>
      <c r="DS59" s="168" t="e">
        <f>IF(AND(DR59=#REF!,BL59=#REF!),'Tiến độ'!D59,"")</f>
        <v>#REF!</v>
      </c>
    </row>
    <row r="60" spans="1:134" ht="11.25" customHeight="1">
      <c r="A60" s="314" t="str">
        <f>IF(B60="","",MAX($A$7:A59)+1)</f>
        <v/>
      </c>
      <c r="B60" s="315"/>
      <c r="C60" s="79" t="s">
        <v>195</v>
      </c>
      <c r="D60" s="80" t="s">
        <v>343</v>
      </c>
      <c r="E60" s="81">
        <v>3</v>
      </c>
      <c r="F60" s="82">
        <v>60</v>
      </c>
      <c r="G60" s="83"/>
      <c r="H60" s="84">
        <f t="shared" si="109"/>
        <v>3</v>
      </c>
      <c r="I60" s="85">
        <f t="shared" ref="I60:I63" si="112">I59</f>
        <v>170</v>
      </c>
      <c r="J60" s="25"/>
      <c r="K60" s="86"/>
      <c r="L60" s="87"/>
      <c r="M60" s="87"/>
      <c r="N60" s="88"/>
      <c r="O60" s="86"/>
      <c r="P60" s="87"/>
      <c r="Q60" s="87"/>
      <c r="R60" s="88"/>
      <c r="S60" s="86"/>
      <c r="T60" s="87"/>
      <c r="U60" s="87"/>
      <c r="V60" s="87"/>
      <c r="W60" s="88"/>
      <c r="X60" s="86"/>
      <c r="Y60" s="87"/>
      <c r="Z60" s="87"/>
      <c r="AA60" s="88"/>
      <c r="AB60" s="86"/>
      <c r="AC60" s="87"/>
      <c r="AD60" s="87"/>
      <c r="AE60" s="88"/>
      <c r="AF60" s="86"/>
      <c r="AG60" s="87"/>
      <c r="AH60" s="87"/>
      <c r="AI60" s="362"/>
      <c r="AJ60" s="363"/>
      <c r="AK60" s="86"/>
      <c r="AL60" s="87">
        <v>8</v>
      </c>
      <c r="AM60" s="87">
        <v>8</v>
      </c>
      <c r="AN60" s="88">
        <v>8</v>
      </c>
      <c r="AO60" s="86">
        <v>8</v>
      </c>
      <c r="AP60" s="87">
        <v>8</v>
      </c>
      <c r="AQ60" s="87">
        <v>8</v>
      </c>
      <c r="AR60" s="88">
        <v>8</v>
      </c>
      <c r="AS60" s="89">
        <v>4</v>
      </c>
      <c r="AT60" s="87" t="s">
        <v>163</v>
      </c>
      <c r="AU60" s="87" t="s">
        <v>163</v>
      </c>
      <c r="AV60" s="90" t="s">
        <v>163</v>
      </c>
      <c r="AW60" s="86"/>
      <c r="AX60" s="87"/>
      <c r="AY60" s="87"/>
      <c r="AZ60" s="87"/>
      <c r="BA60" s="88"/>
      <c r="BB60" s="89"/>
      <c r="BC60" s="87"/>
      <c r="BD60" s="87"/>
      <c r="BE60" s="321"/>
      <c r="BF60" s="322"/>
      <c r="BG60" s="322"/>
      <c r="BH60" s="322"/>
      <c r="BI60" s="322"/>
      <c r="BJ60" s="323"/>
      <c r="BK60" s="46" t="s">
        <v>18</v>
      </c>
      <c r="BL60" s="46" t="s">
        <v>54</v>
      </c>
      <c r="BN60" s="146">
        <f t="shared" si="58"/>
        <v>0</v>
      </c>
      <c r="BO60" s="146">
        <f t="shared" si="4"/>
        <v>0</v>
      </c>
      <c r="BP60" s="146">
        <f t="shared" si="5"/>
        <v>0</v>
      </c>
      <c r="BQ60" s="146">
        <f t="shared" si="6"/>
        <v>0</v>
      </c>
      <c r="BR60" s="146">
        <f t="shared" si="7"/>
        <v>0</v>
      </c>
      <c r="BS60" s="146">
        <f t="shared" si="8"/>
        <v>0</v>
      </c>
      <c r="BT60" s="146">
        <f t="shared" si="9"/>
        <v>0</v>
      </c>
      <c r="BU60" s="146">
        <f t="shared" si="10"/>
        <v>0</v>
      </c>
      <c r="BV60" s="146">
        <f t="shared" si="11"/>
        <v>0</v>
      </c>
      <c r="BW60" s="146">
        <f t="shared" si="12"/>
        <v>0</v>
      </c>
      <c r="BX60" s="146">
        <f t="shared" si="13"/>
        <v>0</v>
      </c>
      <c r="BY60" s="146">
        <f t="shared" si="14"/>
        <v>0</v>
      </c>
      <c r="BZ60" s="146">
        <f t="shared" si="15"/>
        <v>0</v>
      </c>
      <c r="CA60" s="146">
        <f t="shared" si="16"/>
        <v>0</v>
      </c>
      <c r="CB60" s="146">
        <f t="shared" si="17"/>
        <v>0</v>
      </c>
      <c r="CC60" s="146">
        <f t="shared" si="18"/>
        <v>0</v>
      </c>
      <c r="CD60" s="146">
        <f t="shared" si="19"/>
        <v>0</v>
      </c>
      <c r="CE60" s="146">
        <f t="shared" si="20"/>
        <v>0</v>
      </c>
      <c r="CF60" s="146">
        <f t="shared" si="21"/>
        <v>0</v>
      </c>
      <c r="CG60" s="146">
        <f t="shared" si="22"/>
        <v>0</v>
      </c>
      <c r="CH60" s="146">
        <f t="shared" si="23"/>
        <v>0</v>
      </c>
      <c r="CI60" s="146">
        <f t="shared" si="24"/>
        <v>0</v>
      </c>
      <c r="CJ60" s="146">
        <f t="shared" si="25"/>
        <v>0</v>
      </c>
      <c r="CK60" s="146">
        <f t="shared" si="26"/>
        <v>0</v>
      </c>
      <c r="CL60" s="146">
        <f t="shared" si="27"/>
        <v>0</v>
      </c>
      <c r="CM60" s="146">
        <f t="shared" si="28"/>
        <v>0</v>
      </c>
      <c r="CN60" s="146">
        <f t="shared" si="29"/>
        <v>0</v>
      </c>
      <c r="CO60" s="146">
        <f t="shared" si="30"/>
        <v>24</v>
      </c>
      <c r="CP60" s="146">
        <f t="shared" si="31"/>
        <v>24</v>
      </c>
      <c r="CQ60" s="146">
        <f t="shared" si="32"/>
        <v>24</v>
      </c>
      <c r="CR60" s="146">
        <f t="shared" si="33"/>
        <v>24</v>
      </c>
      <c r="CS60" s="146">
        <f t="shared" si="34"/>
        <v>24</v>
      </c>
      <c r="CT60" s="146">
        <f t="shared" si="35"/>
        <v>24</v>
      </c>
      <c r="CU60" s="146">
        <f t="shared" si="36"/>
        <v>24</v>
      </c>
      <c r="CV60" s="146">
        <f t="shared" si="37"/>
        <v>12</v>
      </c>
      <c r="CW60" s="146">
        <f t="shared" si="38"/>
        <v>0</v>
      </c>
      <c r="CX60" s="146">
        <f t="shared" si="39"/>
        <v>0</v>
      </c>
      <c r="CY60" s="146">
        <f t="shared" si="40"/>
        <v>0</v>
      </c>
      <c r="CZ60" s="146">
        <f t="shared" si="41"/>
        <v>0</v>
      </c>
      <c r="DA60" s="146">
        <f t="shared" si="42"/>
        <v>0</v>
      </c>
      <c r="DB60" s="146">
        <f t="shared" si="43"/>
        <v>0</v>
      </c>
      <c r="DC60" s="146">
        <f t="shared" si="44"/>
        <v>0</v>
      </c>
      <c r="DD60" s="146">
        <f t="shared" si="45"/>
        <v>0</v>
      </c>
      <c r="DE60" s="146">
        <f t="shared" si="46"/>
        <v>0</v>
      </c>
      <c r="DF60" s="146">
        <f t="shared" si="47"/>
        <v>0</v>
      </c>
      <c r="DG60" s="146">
        <f t="shared" si="48"/>
        <v>0</v>
      </c>
      <c r="DH60" s="146">
        <f t="shared" si="49"/>
        <v>0</v>
      </c>
      <c r="DI60" s="146">
        <f t="shared" si="50"/>
        <v>0</v>
      </c>
      <c r="DJ60" s="146">
        <f t="shared" si="51"/>
        <v>0</v>
      </c>
      <c r="DK60" s="146">
        <f t="shared" si="52"/>
        <v>0</v>
      </c>
      <c r="DL60" s="146">
        <f t="shared" si="53"/>
        <v>0</v>
      </c>
      <c r="DM60" s="146">
        <f t="shared" si="54"/>
        <v>0</v>
      </c>
      <c r="DN60" s="64">
        <f t="shared" si="111"/>
        <v>180</v>
      </c>
      <c r="DO60" s="52" t="str">
        <f t="shared" si="106"/>
        <v/>
      </c>
      <c r="DP60" s="52" t="str">
        <f t="shared" si="60"/>
        <v/>
      </c>
      <c r="DQ60" s="53">
        <f t="shared" si="61"/>
        <v>180</v>
      </c>
      <c r="DR60" s="1">
        <f t="shared" si="107"/>
        <v>2</v>
      </c>
      <c r="DS60" s="168" t="e">
        <f>IF(AND(DR60=#REF!,BL60=#REF!),'Tiến độ'!D60,"")</f>
        <v>#REF!</v>
      </c>
    </row>
    <row r="61" spans="1:134" ht="11.25" customHeight="1">
      <c r="A61" s="314" t="str">
        <f>IF(B61="","",MAX($A$7:A60)+1)</f>
        <v/>
      </c>
      <c r="B61" s="315"/>
      <c r="C61" s="79" t="s">
        <v>344</v>
      </c>
      <c r="D61" s="80" t="s">
        <v>345</v>
      </c>
      <c r="E61" s="81">
        <v>2</v>
      </c>
      <c r="F61" s="82"/>
      <c r="G61" s="83">
        <v>90</v>
      </c>
      <c r="H61" s="84">
        <f t="shared" si="109"/>
        <v>3</v>
      </c>
      <c r="I61" s="85">
        <f t="shared" si="112"/>
        <v>170</v>
      </c>
      <c r="J61" s="25"/>
      <c r="K61" s="86"/>
      <c r="L61" s="87"/>
      <c r="M61" s="87"/>
      <c r="N61" s="88"/>
      <c r="O61" s="86"/>
      <c r="P61" s="87"/>
      <c r="Q61" s="87"/>
      <c r="R61" s="88"/>
      <c r="S61" s="86"/>
      <c r="T61" s="87"/>
      <c r="U61" s="87"/>
      <c r="V61" s="87"/>
      <c r="W61" s="88"/>
      <c r="X61" s="86"/>
      <c r="Y61" s="87"/>
      <c r="Z61" s="87"/>
      <c r="AA61" s="88"/>
      <c r="AB61" s="86"/>
      <c r="AC61" s="87"/>
      <c r="AD61" s="87"/>
      <c r="AE61" s="88"/>
      <c r="AF61" s="86"/>
      <c r="AG61" s="87"/>
      <c r="AH61" s="87"/>
      <c r="AI61" s="362"/>
      <c r="AJ61" s="363"/>
      <c r="AK61" s="86"/>
      <c r="AL61" s="87">
        <v>12</v>
      </c>
      <c r="AM61" s="87">
        <v>12</v>
      </c>
      <c r="AN61" s="88">
        <v>12</v>
      </c>
      <c r="AO61" s="86">
        <v>12</v>
      </c>
      <c r="AP61" s="87">
        <v>12</v>
      </c>
      <c r="AQ61" s="87">
        <v>12</v>
      </c>
      <c r="AR61" s="88">
        <v>12</v>
      </c>
      <c r="AS61" s="89">
        <v>6</v>
      </c>
      <c r="AT61" s="87" t="s">
        <v>163</v>
      </c>
      <c r="AU61" s="87" t="s">
        <v>163</v>
      </c>
      <c r="AV61" s="90" t="s">
        <v>163</v>
      </c>
      <c r="AW61" s="86"/>
      <c r="AX61" s="87"/>
      <c r="AY61" s="87"/>
      <c r="AZ61" s="87"/>
      <c r="BA61" s="88"/>
      <c r="BB61" s="89"/>
      <c r="BC61" s="87"/>
      <c r="BD61" s="87"/>
      <c r="BE61" s="321"/>
      <c r="BF61" s="322"/>
      <c r="BG61" s="322"/>
      <c r="BH61" s="322"/>
      <c r="BI61" s="322"/>
      <c r="BJ61" s="323"/>
      <c r="BK61" s="46" t="s">
        <v>23</v>
      </c>
      <c r="BL61" s="46" t="s">
        <v>43</v>
      </c>
      <c r="BN61" s="146">
        <f t="shared" si="58"/>
        <v>0</v>
      </c>
      <c r="BO61" s="146">
        <f t="shared" si="4"/>
        <v>0</v>
      </c>
      <c r="BP61" s="146">
        <f t="shared" si="5"/>
        <v>0</v>
      </c>
      <c r="BQ61" s="146">
        <f t="shared" si="6"/>
        <v>0</v>
      </c>
      <c r="BR61" s="146">
        <f t="shared" si="7"/>
        <v>0</v>
      </c>
      <c r="BS61" s="146">
        <f t="shared" si="8"/>
        <v>0</v>
      </c>
      <c r="BT61" s="146">
        <f t="shared" si="9"/>
        <v>0</v>
      </c>
      <c r="BU61" s="146">
        <f t="shared" si="10"/>
        <v>0</v>
      </c>
      <c r="BV61" s="146">
        <f t="shared" si="11"/>
        <v>0</v>
      </c>
      <c r="BW61" s="146">
        <f t="shared" si="12"/>
        <v>0</v>
      </c>
      <c r="BX61" s="146">
        <f t="shared" si="13"/>
        <v>0</v>
      </c>
      <c r="BY61" s="146">
        <f t="shared" si="14"/>
        <v>0</v>
      </c>
      <c r="BZ61" s="146">
        <f t="shared" si="15"/>
        <v>0</v>
      </c>
      <c r="CA61" s="146">
        <f t="shared" si="16"/>
        <v>0</v>
      </c>
      <c r="CB61" s="146">
        <f t="shared" si="17"/>
        <v>0</v>
      </c>
      <c r="CC61" s="146">
        <f t="shared" si="18"/>
        <v>0</v>
      </c>
      <c r="CD61" s="146">
        <f t="shared" si="19"/>
        <v>0</v>
      </c>
      <c r="CE61" s="146">
        <f t="shared" si="20"/>
        <v>0</v>
      </c>
      <c r="CF61" s="146">
        <f t="shared" si="21"/>
        <v>0</v>
      </c>
      <c r="CG61" s="146">
        <f t="shared" si="22"/>
        <v>0</v>
      </c>
      <c r="CH61" s="146">
        <f t="shared" si="23"/>
        <v>0</v>
      </c>
      <c r="CI61" s="146">
        <f t="shared" si="24"/>
        <v>0</v>
      </c>
      <c r="CJ61" s="146">
        <f t="shared" si="25"/>
        <v>0</v>
      </c>
      <c r="CK61" s="146">
        <f t="shared" si="26"/>
        <v>0</v>
      </c>
      <c r="CL61" s="146">
        <f t="shared" si="27"/>
        <v>0</v>
      </c>
      <c r="CM61" s="146">
        <f t="shared" si="28"/>
        <v>0</v>
      </c>
      <c r="CN61" s="146">
        <f t="shared" si="29"/>
        <v>0</v>
      </c>
      <c r="CO61" s="146">
        <f t="shared" si="30"/>
        <v>36</v>
      </c>
      <c r="CP61" s="146">
        <f t="shared" si="31"/>
        <v>36</v>
      </c>
      <c r="CQ61" s="146">
        <f t="shared" si="32"/>
        <v>36</v>
      </c>
      <c r="CR61" s="146">
        <f t="shared" si="33"/>
        <v>36</v>
      </c>
      <c r="CS61" s="146">
        <f t="shared" si="34"/>
        <v>36</v>
      </c>
      <c r="CT61" s="146">
        <f t="shared" si="35"/>
        <v>36</v>
      </c>
      <c r="CU61" s="146">
        <f t="shared" si="36"/>
        <v>36</v>
      </c>
      <c r="CV61" s="146">
        <f t="shared" si="37"/>
        <v>18</v>
      </c>
      <c r="CW61" s="146">
        <f t="shared" si="38"/>
        <v>0</v>
      </c>
      <c r="CX61" s="146">
        <f t="shared" si="39"/>
        <v>0</v>
      </c>
      <c r="CY61" s="146">
        <f t="shared" si="40"/>
        <v>0</v>
      </c>
      <c r="CZ61" s="146">
        <f t="shared" si="41"/>
        <v>0</v>
      </c>
      <c r="DA61" s="146">
        <f t="shared" si="42"/>
        <v>0</v>
      </c>
      <c r="DB61" s="146">
        <f t="shared" si="43"/>
        <v>0</v>
      </c>
      <c r="DC61" s="146">
        <f t="shared" si="44"/>
        <v>0</v>
      </c>
      <c r="DD61" s="146">
        <f t="shared" si="45"/>
        <v>0</v>
      </c>
      <c r="DE61" s="146">
        <f t="shared" si="46"/>
        <v>0</v>
      </c>
      <c r="DF61" s="146">
        <f t="shared" si="47"/>
        <v>0</v>
      </c>
      <c r="DG61" s="146">
        <f t="shared" si="48"/>
        <v>0</v>
      </c>
      <c r="DH61" s="146">
        <f t="shared" si="49"/>
        <v>0</v>
      </c>
      <c r="DI61" s="146">
        <f t="shared" si="50"/>
        <v>0</v>
      </c>
      <c r="DJ61" s="146">
        <f t="shared" si="51"/>
        <v>0</v>
      </c>
      <c r="DK61" s="146">
        <f t="shared" si="52"/>
        <v>0</v>
      </c>
      <c r="DL61" s="146">
        <f t="shared" si="53"/>
        <v>0</v>
      </c>
      <c r="DM61" s="146">
        <f t="shared" si="54"/>
        <v>0</v>
      </c>
      <c r="DN61" s="64">
        <f>20*2*E61*H61</f>
        <v>240</v>
      </c>
      <c r="DO61" s="52" t="str">
        <f t="shared" si="106"/>
        <v/>
      </c>
      <c r="DP61" s="52" t="str">
        <f t="shared" si="60"/>
        <v/>
      </c>
      <c r="DQ61" s="53">
        <f t="shared" si="61"/>
        <v>240</v>
      </c>
      <c r="DR61" s="1">
        <f t="shared" si="107"/>
        <v>2</v>
      </c>
      <c r="DS61" s="168" t="e">
        <f>IF(AND(DR61=#REF!,BL61=#REF!),'Tiến độ'!D61,"")</f>
        <v>#REF!</v>
      </c>
    </row>
    <row r="62" spans="1:134" ht="11.25" customHeight="1">
      <c r="A62" s="314" t="str">
        <f>IF(B62="","",MAX($A$7:A61)+1)</f>
        <v/>
      </c>
      <c r="B62" s="315"/>
      <c r="C62" s="79" t="s">
        <v>340</v>
      </c>
      <c r="D62" s="80" t="s">
        <v>341</v>
      </c>
      <c r="E62" s="81">
        <v>3</v>
      </c>
      <c r="F62" s="82"/>
      <c r="G62" s="83">
        <v>135</v>
      </c>
      <c r="H62" s="84">
        <f t="shared" si="109"/>
        <v>3</v>
      </c>
      <c r="I62" s="85">
        <f t="shared" si="112"/>
        <v>170</v>
      </c>
      <c r="J62" s="25"/>
      <c r="K62" s="86"/>
      <c r="L62" s="87"/>
      <c r="M62" s="87"/>
      <c r="N62" s="88"/>
      <c r="O62" s="86"/>
      <c r="P62" s="87"/>
      <c r="Q62" s="87"/>
      <c r="R62" s="88"/>
      <c r="S62" s="86"/>
      <c r="T62" s="87"/>
      <c r="U62" s="87"/>
      <c r="V62" s="87"/>
      <c r="W62" s="88"/>
      <c r="X62" s="86"/>
      <c r="Y62" s="87"/>
      <c r="Z62" s="87"/>
      <c r="AA62" s="88"/>
      <c r="AB62" s="86"/>
      <c r="AC62" s="87"/>
      <c r="AD62" s="87"/>
      <c r="AE62" s="88"/>
      <c r="AF62" s="86"/>
      <c r="AG62" s="87"/>
      <c r="AH62" s="87"/>
      <c r="AI62" s="362"/>
      <c r="AJ62" s="363"/>
      <c r="AK62" s="86"/>
      <c r="AL62" s="87"/>
      <c r="AM62" s="87"/>
      <c r="AN62" s="88"/>
      <c r="AO62" s="86"/>
      <c r="AP62" s="87"/>
      <c r="AQ62" s="87"/>
      <c r="AR62" s="88"/>
      <c r="AS62" s="89"/>
      <c r="AT62" s="87"/>
      <c r="AU62" s="87"/>
      <c r="AV62" s="90"/>
      <c r="AW62" s="86" t="s">
        <v>346</v>
      </c>
      <c r="AX62" s="87" t="s">
        <v>346</v>
      </c>
      <c r="AY62" s="87" t="s">
        <v>346</v>
      </c>
      <c r="AZ62" s="87"/>
      <c r="BA62" s="88"/>
      <c r="BB62" s="89"/>
      <c r="BC62" s="87"/>
      <c r="BD62" s="87"/>
      <c r="BE62" s="321"/>
      <c r="BF62" s="322"/>
      <c r="BG62" s="322"/>
      <c r="BH62" s="322"/>
      <c r="BI62" s="322"/>
      <c r="BJ62" s="323"/>
      <c r="BK62" s="46" t="s">
        <v>28</v>
      </c>
      <c r="BL62" s="46" t="s">
        <v>40</v>
      </c>
      <c r="BN62" s="146">
        <f t="shared" si="58"/>
        <v>0</v>
      </c>
      <c r="BO62" s="146">
        <f t="shared" si="4"/>
        <v>0</v>
      </c>
      <c r="BP62" s="146">
        <f t="shared" si="5"/>
        <v>0</v>
      </c>
      <c r="BQ62" s="146">
        <f t="shared" si="6"/>
        <v>0</v>
      </c>
      <c r="BR62" s="146">
        <f t="shared" si="7"/>
        <v>0</v>
      </c>
      <c r="BS62" s="146">
        <f t="shared" si="8"/>
        <v>0</v>
      </c>
      <c r="BT62" s="146">
        <f t="shared" si="9"/>
        <v>0</v>
      </c>
      <c r="BU62" s="146">
        <f t="shared" si="10"/>
        <v>0</v>
      </c>
      <c r="BV62" s="146">
        <f t="shared" si="11"/>
        <v>0</v>
      </c>
      <c r="BW62" s="146">
        <f t="shared" si="12"/>
        <v>0</v>
      </c>
      <c r="BX62" s="146">
        <f t="shared" si="13"/>
        <v>0</v>
      </c>
      <c r="BY62" s="146">
        <f t="shared" si="14"/>
        <v>0</v>
      </c>
      <c r="BZ62" s="146">
        <f t="shared" si="15"/>
        <v>0</v>
      </c>
      <c r="CA62" s="146">
        <f t="shared" si="16"/>
        <v>0</v>
      </c>
      <c r="CB62" s="146">
        <f t="shared" si="17"/>
        <v>0</v>
      </c>
      <c r="CC62" s="146">
        <f t="shared" si="18"/>
        <v>0</v>
      </c>
      <c r="CD62" s="146">
        <f t="shared" si="19"/>
        <v>0</v>
      </c>
      <c r="CE62" s="146">
        <f t="shared" si="20"/>
        <v>0</v>
      </c>
      <c r="CF62" s="146">
        <f t="shared" si="21"/>
        <v>0</v>
      </c>
      <c r="CG62" s="146">
        <f t="shared" si="22"/>
        <v>0</v>
      </c>
      <c r="CH62" s="146">
        <f t="shared" si="23"/>
        <v>0</v>
      </c>
      <c r="CI62" s="146">
        <f t="shared" si="24"/>
        <v>0</v>
      </c>
      <c r="CJ62" s="146">
        <f t="shared" si="25"/>
        <v>0</v>
      </c>
      <c r="CK62" s="146">
        <f t="shared" si="26"/>
        <v>0</v>
      </c>
      <c r="CL62" s="146">
        <f t="shared" si="27"/>
        <v>0</v>
      </c>
      <c r="CM62" s="146">
        <f t="shared" si="28"/>
        <v>0</v>
      </c>
      <c r="CN62" s="146">
        <f t="shared" si="29"/>
        <v>0</v>
      </c>
      <c r="CO62" s="146">
        <f t="shared" si="30"/>
        <v>0</v>
      </c>
      <c r="CP62" s="146">
        <f t="shared" si="31"/>
        <v>0</v>
      </c>
      <c r="CQ62" s="146">
        <f t="shared" si="32"/>
        <v>0</v>
      </c>
      <c r="CR62" s="146">
        <f t="shared" si="33"/>
        <v>0</v>
      </c>
      <c r="CS62" s="146">
        <f t="shared" si="34"/>
        <v>0</v>
      </c>
      <c r="CT62" s="146">
        <f t="shared" si="35"/>
        <v>0</v>
      </c>
      <c r="CU62" s="146">
        <f t="shared" si="36"/>
        <v>0</v>
      </c>
      <c r="CV62" s="146">
        <f t="shared" si="37"/>
        <v>0</v>
      </c>
      <c r="CW62" s="146">
        <f t="shared" si="38"/>
        <v>0</v>
      </c>
      <c r="CX62" s="146">
        <f t="shared" si="39"/>
        <v>0</v>
      </c>
      <c r="CY62" s="146">
        <f t="shared" si="40"/>
        <v>0</v>
      </c>
      <c r="CZ62" s="146">
        <f t="shared" si="41"/>
        <v>0</v>
      </c>
      <c r="DA62" s="146">
        <f t="shared" si="42"/>
        <v>0</v>
      </c>
      <c r="DB62" s="146">
        <f t="shared" si="43"/>
        <v>0</v>
      </c>
      <c r="DC62" s="146">
        <f t="shared" si="44"/>
        <v>0</v>
      </c>
      <c r="DD62" s="146">
        <f t="shared" si="45"/>
        <v>0</v>
      </c>
      <c r="DE62" s="146">
        <f t="shared" si="46"/>
        <v>0</v>
      </c>
      <c r="DF62" s="146">
        <f t="shared" si="47"/>
        <v>0</v>
      </c>
      <c r="DG62" s="146">
        <f t="shared" si="48"/>
        <v>0</v>
      </c>
      <c r="DH62" s="146">
        <f t="shared" si="49"/>
        <v>0</v>
      </c>
      <c r="DI62" s="146">
        <f t="shared" si="50"/>
        <v>0</v>
      </c>
      <c r="DJ62" s="146">
        <f t="shared" si="51"/>
        <v>0</v>
      </c>
      <c r="DK62" s="146">
        <f t="shared" si="52"/>
        <v>0</v>
      </c>
      <c r="DL62" s="146">
        <f t="shared" si="53"/>
        <v>0</v>
      </c>
      <c r="DM62" s="146">
        <f t="shared" si="54"/>
        <v>0</v>
      </c>
      <c r="DN62" s="64">
        <f>45*H62*2</f>
        <v>270</v>
      </c>
      <c r="DO62" s="52" t="str">
        <f t="shared" si="106"/>
        <v/>
      </c>
      <c r="DP62" s="52" t="str">
        <f t="shared" si="60"/>
        <v/>
      </c>
      <c r="DQ62" s="53">
        <f t="shared" si="61"/>
        <v>270</v>
      </c>
      <c r="DR62" s="1">
        <f t="shared" si="107"/>
        <v>2</v>
      </c>
      <c r="DS62" s="168" t="e">
        <f>IF(AND(DR62=#REF!,BL62=#REF!),'Tiến độ'!D62,"")</f>
        <v>#REF!</v>
      </c>
    </row>
    <row r="63" spans="1:134" ht="11.25" customHeight="1">
      <c r="A63" s="314" t="str">
        <f>IF(B63="","",MAX($A$7:A62)+1)</f>
        <v/>
      </c>
      <c r="B63" s="315"/>
      <c r="C63" s="79" t="s">
        <v>342</v>
      </c>
      <c r="D63" s="80" t="s">
        <v>145</v>
      </c>
      <c r="E63" s="81">
        <v>5</v>
      </c>
      <c r="F63" s="82"/>
      <c r="G63" s="83">
        <v>225</v>
      </c>
      <c r="H63" s="84">
        <f t="shared" si="109"/>
        <v>3</v>
      </c>
      <c r="I63" s="85">
        <f t="shared" si="112"/>
        <v>170</v>
      </c>
      <c r="J63" s="25"/>
      <c r="K63" s="86"/>
      <c r="L63" s="87"/>
      <c r="M63" s="87"/>
      <c r="N63" s="88"/>
      <c r="O63" s="86"/>
      <c r="P63" s="87"/>
      <c r="Q63" s="87"/>
      <c r="R63" s="88"/>
      <c r="S63" s="86"/>
      <c r="T63" s="87"/>
      <c r="U63" s="87"/>
      <c r="V63" s="87"/>
      <c r="W63" s="88"/>
      <c r="X63" s="86"/>
      <c r="Y63" s="87"/>
      <c r="Z63" s="87"/>
      <c r="AA63" s="88"/>
      <c r="AB63" s="86"/>
      <c r="AC63" s="87"/>
      <c r="AD63" s="87"/>
      <c r="AE63" s="88"/>
      <c r="AF63" s="86"/>
      <c r="AG63" s="87"/>
      <c r="AH63" s="87"/>
      <c r="AI63" s="362"/>
      <c r="AJ63" s="363"/>
      <c r="AK63" s="86"/>
      <c r="AL63" s="87"/>
      <c r="AM63" s="87"/>
      <c r="AN63" s="88"/>
      <c r="AO63" s="86"/>
      <c r="AP63" s="87"/>
      <c r="AQ63" s="87"/>
      <c r="AR63" s="88"/>
      <c r="AS63" s="89"/>
      <c r="AT63" s="87"/>
      <c r="AU63" s="87"/>
      <c r="AV63" s="90"/>
      <c r="AW63" s="86"/>
      <c r="AX63" s="87"/>
      <c r="AY63" s="87"/>
      <c r="AZ63" s="87" t="s">
        <v>12</v>
      </c>
      <c r="BA63" s="88" t="s">
        <v>12</v>
      </c>
      <c r="BB63" s="89" t="s">
        <v>12</v>
      </c>
      <c r="BC63" s="87" t="s">
        <v>12</v>
      </c>
      <c r="BD63" s="87" t="s">
        <v>12</v>
      </c>
      <c r="BE63" s="321"/>
      <c r="BF63" s="322"/>
      <c r="BG63" s="322"/>
      <c r="BH63" s="322"/>
      <c r="BI63" s="322"/>
      <c r="BJ63" s="323"/>
      <c r="BK63" s="46"/>
      <c r="BL63" s="46" t="s">
        <v>41</v>
      </c>
      <c r="BN63" s="146">
        <f t="shared" si="58"/>
        <v>0</v>
      </c>
      <c r="BO63" s="146">
        <f t="shared" si="4"/>
        <v>0</v>
      </c>
      <c r="BP63" s="146">
        <f t="shared" si="5"/>
        <v>0</v>
      </c>
      <c r="BQ63" s="146">
        <f t="shared" si="6"/>
        <v>0</v>
      </c>
      <c r="BR63" s="146">
        <f t="shared" si="7"/>
        <v>0</v>
      </c>
      <c r="BS63" s="146">
        <f t="shared" si="8"/>
        <v>0</v>
      </c>
      <c r="BT63" s="146">
        <f t="shared" si="9"/>
        <v>0</v>
      </c>
      <c r="BU63" s="146">
        <f t="shared" si="10"/>
        <v>0</v>
      </c>
      <c r="BV63" s="146">
        <f t="shared" si="11"/>
        <v>0</v>
      </c>
      <c r="BW63" s="146">
        <f t="shared" si="12"/>
        <v>0</v>
      </c>
      <c r="BX63" s="146">
        <f t="shared" si="13"/>
        <v>0</v>
      </c>
      <c r="BY63" s="146">
        <f t="shared" si="14"/>
        <v>0</v>
      </c>
      <c r="BZ63" s="146">
        <f t="shared" si="15"/>
        <v>0</v>
      </c>
      <c r="CA63" s="146">
        <f t="shared" si="16"/>
        <v>0</v>
      </c>
      <c r="CB63" s="146">
        <f t="shared" si="17"/>
        <v>0</v>
      </c>
      <c r="CC63" s="146">
        <f t="shared" si="18"/>
        <v>0</v>
      </c>
      <c r="CD63" s="146">
        <f t="shared" si="19"/>
        <v>0</v>
      </c>
      <c r="CE63" s="146">
        <f t="shared" si="20"/>
        <v>0</v>
      </c>
      <c r="CF63" s="146">
        <f t="shared" si="21"/>
        <v>0</v>
      </c>
      <c r="CG63" s="146">
        <f t="shared" si="22"/>
        <v>0</v>
      </c>
      <c r="CH63" s="146">
        <f t="shared" si="23"/>
        <v>0</v>
      </c>
      <c r="CI63" s="146">
        <f t="shared" si="24"/>
        <v>0</v>
      </c>
      <c r="CJ63" s="146">
        <f t="shared" si="25"/>
        <v>0</v>
      </c>
      <c r="CK63" s="146">
        <f t="shared" si="26"/>
        <v>0</v>
      </c>
      <c r="CL63" s="146">
        <f t="shared" si="27"/>
        <v>0</v>
      </c>
      <c r="CM63" s="146">
        <f t="shared" si="28"/>
        <v>0</v>
      </c>
      <c r="CN63" s="146">
        <f t="shared" si="29"/>
        <v>0</v>
      </c>
      <c r="CO63" s="146">
        <f t="shared" si="30"/>
        <v>0</v>
      </c>
      <c r="CP63" s="146">
        <f t="shared" si="31"/>
        <v>0</v>
      </c>
      <c r="CQ63" s="146">
        <f t="shared" si="32"/>
        <v>0</v>
      </c>
      <c r="CR63" s="146">
        <f t="shared" si="33"/>
        <v>0</v>
      </c>
      <c r="CS63" s="146">
        <f t="shared" si="34"/>
        <v>0</v>
      </c>
      <c r="CT63" s="146">
        <f t="shared" si="35"/>
        <v>0</v>
      </c>
      <c r="CU63" s="146">
        <f t="shared" si="36"/>
        <v>0</v>
      </c>
      <c r="CV63" s="146">
        <f t="shared" si="37"/>
        <v>0</v>
      </c>
      <c r="CW63" s="146">
        <f t="shared" si="38"/>
        <v>0</v>
      </c>
      <c r="CX63" s="146">
        <f t="shared" si="39"/>
        <v>0</v>
      </c>
      <c r="CY63" s="146">
        <f t="shared" si="40"/>
        <v>0</v>
      </c>
      <c r="CZ63" s="146">
        <f t="shared" si="41"/>
        <v>0</v>
      </c>
      <c r="DA63" s="146">
        <f t="shared" si="42"/>
        <v>0</v>
      </c>
      <c r="DB63" s="146">
        <f t="shared" si="43"/>
        <v>0</v>
      </c>
      <c r="DC63" s="146">
        <f t="shared" si="44"/>
        <v>0</v>
      </c>
      <c r="DD63" s="146">
        <f t="shared" si="45"/>
        <v>0</v>
      </c>
      <c r="DE63" s="146">
        <f t="shared" si="46"/>
        <v>0</v>
      </c>
      <c r="DF63" s="146">
        <f t="shared" si="47"/>
        <v>0</v>
      </c>
      <c r="DG63" s="146">
        <f t="shared" si="48"/>
        <v>0</v>
      </c>
      <c r="DH63" s="146">
        <f t="shared" si="49"/>
        <v>0</v>
      </c>
      <c r="DI63" s="146">
        <f t="shared" si="50"/>
        <v>0</v>
      </c>
      <c r="DJ63" s="146">
        <f t="shared" si="51"/>
        <v>0</v>
      </c>
      <c r="DK63" s="146">
        <f t="shared" si="52"/>
        <v>0</v>
      </c>
      <c r="DL63" s="146">
        <f t="shared" si="53"/>
        <v>0</v>
      </c>
      <c r="DM63" s="146">
        <f t="shared" si="54"/>
        <v>0</v>
      </c>
      <c r="DN63" s="64">
        <f>60*2*H63</f>
        <v>360</v>
      </c>
      <c r="DO63" s="52" t="str">
        <f t="shared" si="106"/>
        <v/>
      </c>
      <c r="DP63" s="52" t="str">
        <f t="shared" si="60"/>
        <v/>
      </c>
      <c r="DQ63" s="53">
        <f t="shared" si="61"/>
        <v>360</v>
      </c>
      <c r="DR63" s="1">
        <f t="shared" si="107"/>
        <v>2</v>
      </c>
      <c r="DS63" s="168" t="e">
        <f>IF(AND(DR63=#REF!,BL63=#REF!),'Tiến độ'!D63,"")</f>
        <v>#REF!</v>
      </c>
    </row>
    <row r="64" spans="1:134" ht="11.25" customHeight="1">
      <c r="A64" s="310" t="str">
        <f>IF(B64="","",MAX($A$7:A63)+1)</f>
        <v/>
      </c>
      <c r="B64" s="313"/>
      <c r="C64" s="91" t="s">
        <v>8</v>
      </c>
      <c r="D64" s="92"/>
      <c r="E64" s="93">
        <f>SUM(E48:E63)</f>
        <v>44</v>
      </c>
      <c r="F64" s="94"/>
      <c r="G64" s="95"/>
      <c r="H64" s="96"/>
      <c r="I64" s="97"/>
      <c r="J64" s="26"/>
      <c r="K64" s="96">
        <f t="shared" ref="K64:AH64" si="113">SUM(K48:K63)</f>
        <v>23</v>
      </c>
      <c r="L64" s="97">
        <f t="shared" si="113"/>
        <v>23</v>
      </c>
      <c r="M64" s="97">
        <f t="shared" si="113"/>
        <v>23</v>
      </c>
      <c r="N64" s="98">
        <f t="shared" si="113"/>
        <v>23</v>
      </c>
      <c r="O64" s="96">
        <f t="shared" si="113"/>
        <v>23</v>
      </c>
      <c r="P64" s="97">
        <f t="shared" si="113"/>
        <v>23</v>
      </c>
      <c r="Q64" s="97">
        <f t="shared" si="113"/>
        <v>23</v>
      </c>
      <c r="R64" s="98">
        <f t="shared" si="113"/>
        <v>23</v>
      </c>
      <c r="S64" s="96">
        <f t="shared" si="113"/>
        <v>23</v>
      </c>
      <c r="T64" s="97">
        <f t="shared" si="113"/>
        <v>23</v>
      </c>
      <c r="U64" s="97">
        <f t="shared" si="113"/>
        <v>23</v>
      </c>
      <c r="V64" s="97">
        <f t="shared" si="113"/>
        <v>23</v>
      </c>
      <c r="W64" s="98">
        <f t="shared" si="113"/>
        <v>23</v>
      </c>
      <c r="X64" s="96">
        <f t="shared" si="113"/>
        <v>23</v>
      </c>
      <c r="Y64" s="97">
        <f t="shared" si="113"/>
        <v>23</v>
      </c>
      <c r="Z64" s="97">
        <f t="shared" si="113"/>
        <v>0</v>
      </c>
      <c r="AA64" s="98">
        <f t="shared" si="113"/>
        <v>0</v>
      </c>
      <c r="AB64" s="96">
        <f t="shared" si="113"/>
        <v>0</v>
      </c>
      <c r="AC64" s="97">
        <f t="shared" si="113"/>
        <v>0</v>
      </c>
      <c r="AD64" s="97">
        <f t="shared" si="113"/>
        <v>6</v>
      </c>
      <c r="AE64" s="98">
        <f t="shared" si="113"/>
        <v>6</v>
      </c>
      <c r="AF64" s="96">
        <f t="shared" si="113"/>
        <v>6</v>
      </c>
      <c r="AG64" s="97">
        <f t="shared" si="113"/>
        <v>6</v>
      </c>
      <c r="AH64" s="97">
        <f t="shared" si="113"/>
        <v>6</v>
      </c>
      <c r="AI64" s="362"/>
      <c r="AJ64" s="363"/>
      <c r="AK64" s="96">
        <f t="shared" ref="AK64:BD64" si="114">SUM(AK48:AK63)</f>
        <v>0</v>
      </c>
      <c r="AL64" s="97">
        <f t="shared" si="114"/>
        <v>34</v>
      </c>
      <c r="AM64" s="97">
        <f t="shared" si="114"/>
        <v>34</v>
      </c>
      <c r="AN64" s="98">
        <f t="shared" si="114"/>
        <v>34</v>
      </c>
      <c r="AO64" s="96">
        <f t="shared" si="114"/>
        <v>34</v>
      </c>
      <c r="AP64" s="97">
        <f t="shared" si="114"/>
        <v>34</v>
      </c>
      <c r="AQ64" s="97">
        <f t="shared" si="114"/>
        <v>34</v>
      </c>
      <c r="AR64" s="98">
        <f t="shared" si="114"/>
        <v>34</v>
      </c>
      <c r="AS64" s="99">
        <f t="shared" si="114"/>
        <v>17</v>
      </c>
      <c r="AT64" s="97">
        <f t="shared" si="114"/>
        <v>0</v>
      </c>
      <c r="AU64" s="97">
        <f t="shared" si="114"/>
        <v>0</v>
      </c>
      <c r="AV64" s="100">
        <f t="shared" si="114"/>
        <v>0</v>
      </c>
      <c r="AW64" s="96">
        <f t="shared" si="114"/>
        <v>0</v>
      </c>
      <c r="AX64" s="97">
        <f t="shared" si="114"/>
        <v>0</v>
      </c>
      <c r="AY64" s="97">
        <f t="shared" si="114"/>
        <v>0</v>
      </c>
      <c r="AZ64" s="97">
        <f t="shared" si="114"/>
        <v>0</v>
      </c>
      <c r="BA64" s="98">
        <f t="shared" si="114"/>
        <v>0</v>
      </c>
      <c r="BB64" s="99">
        <f t="shared" si="114"/>
        <v>0</v>
      </c>
      <c r="BC64" s="97">
        <f t="shared" si="114"/>
        <v>0</v>
      </c>
      <c r="BD64" s="97">
        <f t="shared" si="114"/>
        <v>0</v>
      </c>
      <c r="BE64" s="321"/>
      <c r="BF64" s="322"/>
      <c r="BG64" s="322"/>
      <c r="BH64" s="322"/>
      <c r="BI64" s="322"/>
      <c r="BJ64" s="323"/>
      <c r="BK64" s="47"/>
      <c r="BL64" s="47" t="s">
        <v>1113</v>
      </c>
      <c r="BN64" s="146">
        <f t="shared" si="58"/>
        <v>0</v>
      </c>
      <c r="BO64" s="146">
        <f t="shared" si="4"/>
        <v>0</v>
      </c>
      <c r="BP64" s="146">
        <f t="shared" si="5"/>
        <v>0</v>
      </c>
      <c r="BQ64" s="146">
        <f t="shared" si="6"/>
        <v>0</v>
      </c>
      <c r="BR64" s="146">
        <f t="shared" si="7"/>
        <v>0</v>
      </c>
      <c r="BS64" s="146">
        <f t="shared" si="8"/>
        <v>0</v>
      </c>
      <c r="BT64" s="146">
        <f t="shared" si="9"/>
        <v>0</v>
      </c>
      <c r="BU64" s="146">
        <f t="shared" si="10"/>
        <v>0</v>
      </c>
      <c r="BV64" s="146">
        <f t="shared" si="11"/>
        <v>0</v>
      </c>
      <c r="BW64" s="146">
        <f t="shared" si="12"/>
        <v>0</v>
      </c>
      <c r="BX64" s="146">
        <f t="shared" si="13"/>
        <v>0</v>
      </c>
      <c r="BY64" s="146">
        <f t="shared" si="14"/>
        <v>0</v>
      </c>
      <c r="BZ64" s="146">
        <f t="shared" si="15"/>
        <v>0</v>
      </c>
      <c r="CA64" s="146">
        <f t="shared" si="16"/>
        <v>0</v>
      </c>
      <c r="CB64" s="146">
        <f t="shared" si="17"/>
        <v>0</v>
      </c>
      <c r="CC64" s="146">
        <f t="shared" si="18"/>
        <v>0</v>
      </c>
      <c r="CD64" s="146">
        <f t="shared" si="19"/>
        <v>0</v>
      </c>
      <c r="CE64" s="146">
        <f t="shared" si="20"/>
        <v>0</v>
      </c>
      <c r="CF64" s="146">
        <f t="shared" si="21"/>
        <v>0</v>
      </c>
      <c r="CG64" s="146">
        <f t="shared" si="22"/>
        <v>0</v>
      </c>
      <c r="CH64" s="146">
        <f t="shared" si="23"/>
        <v>0</v>
      </c>
      <c r="CI64" s="146">
        <f t="shared" si="24"/>
        <v>0</v>
      </c>
      <c r="CJ64" s="146">
        <f t="shared" si="25"/>
        <v>0</v>
      </c>
      <c r="CK64" s="146">
        <f t="shared" si="26"/>
        <v>0</v>
      </c>
      <c r="CL64" s="146">
        <f t="shared" si="27"/>
        <v>0</v>
      </c>
      <c r="CM64" s="146">
        <f t="shared" si="28"/>
        <v>0</v>
      </c>
      <c r="CN64" s="146">
        <f t="shared" si="29"/>
        <v>0</v>
      </c>
      <c r="CO64" s="146">
        <f t="shared" si="30"/>
        <v>0</v>
      </c>
      <c r="CP64" s="146">
        <f t="shared" si="31"/>
        <v>0</v>
      </c>
      <c r="CQ64" s="146">
        <f t="shared" si="32"/>
        <v>0</v>
      </c>
      <c r="CR64" s="146">
        <f t="shared" si="33"/>
        <v>0</v>
      </c>
      <c r="CS64" s="146">
        <f t="shared" si="34"/>
        <v>0</v>
      </c>
      <c r="CT64" s="146">
        <f t="shared" si="35"/>
        <v>0</v>
      </c>
      <c r="CU64" s="146">
        <f t="shared" si="36"/>
        <v>0</v>
      </c>
      <c r="CV64" s="146">
        <f t="shared" si="37"/>
        <v>0</v>
      </c>
      <c r="CW64" s="146">
        <f t="shared" si="38"/>
        <v>0</v>
      </c>
      <c r="CX64" s="146">
        <f t="shared" si="39"/>
        <v>0</v>
      </c>
      <c r="CY64" s="146">
        <f t="shared" si="40"/>
        <v>0</v>
      </c>
      <c r="CZ64" s="146">
        <f t="shared" si="41"/>
        <v>0</v>
      </c>
      <c r="DA64" s="146">
        <f t="shared" si="42"/>
        <v>0</v>
      </c>
      <c r="DB64" s="146">
        <f t="shared" si="43"/>
        <v>0</v>
      </c>
      <c r="DC64" s="146">
        <f t="shared" si="44"/>
        <v>0</v>
      </c>
      <c r="DD64" s="146">
        <f t="shared" si="45"/>
        <v>0</v>
      </c>
      <c r="DE64" s="146">
        <f t="shared" si="46"/>
        <v>0</v>
      </c>
      <c r="DF64" s="146">
        <f t="shared" si="47"/>
        <v>0</v>
      </c>
      <c r="DG64" s="146">
        <f t="shared" si="48"/>
        <v>0</v>
      </c>
      <c r="DH64" s="146">
        <f t="shared" si="49"/>
        <v>0</v>
      </c>
      <c r="DI64" s="146">
        <f t="shared" si="50"/>
        <v>0</v>
      </c>
      <c r="DJ64" s="146">
        <f t="shared" si="51"/>
        <v>0</v>
      </c>
      <c r="DK64" s="146">
        <f t="shared" si="52"/>
        <v>0</v>
      </c>
      <c r="DL64" s="146">
        <f t="shared" si="53"/>
        <v>0</v>
      </c>
      <c r="DM64" s="146">
        <f t="shared" si="54"/>
        <v>0</v>
      </c>
      <c r="DN64" s="54"/>
      <c r="DO64" s="55"/>
      <c r="DP64" s="55"/>
      <c r="DQ64" s="56"/>
      <c r="DS64" s="168" t="e">
        <f>IF(AND(DR64=#REF!,BL64=#REF!),'Tiến độ'!D64,"")</f>
        <v>#REF!</v>
      </c>
    </row>
    <row r="65" spans="1:123" ht="11.25" customHeight="1">
      <c r="A65" s="308">
        <f>IF(B65="","",MAX($A$7:A64)+1)</f>
        <v>10</v>
      </c>
      <c r="B65" s="311" t="s">
        <v>434</v>
      </c>
      <c r="C65" s="67" t="s">
        <v>321</v>
      </c>
      <c r="D65" s="68" t="s">
        <v>322</v>
      </c>
      <c r="E65" s="69">
        <v>3</v>
      </c>
      <c r="F65" s="70">
        <v>45</v>
      </c>
      <c r="G65" s="71"/>
      <c r="H65" s="72">
        <v>2</v>
      </c>
      <c r="I65" s="73">
        <f>49+56</f>
        <v>105</v>
      </c>
      <c r="J65" s="24"/>
      <c r="K65" s="74">
        <v>3</v>
      </c>
      <c r="L65" s="75">
        <v>3</v>
      </c>
      <c r="M65" s="75">
        <v>3</v>
      </c>
      <c r="N65" s="76">
        <v>3</v>
      </c>
      <c r="O65" s="74">
        <v>3</v>
      </c>
      <c r="P65" s="75">
        <v>3</v>
      </c>
      <c r="Q65" s="75">
        <v>3</v>
      </c>
      <c r="R65" s="76">
        <v>3</v>
      </c>
      <c r="S65" s="74">
        <v>3</v>
      </c>
      <c r="T65" s="75">
        <v>3</v>
      </c>
      <c r="U65" s="75">
        <v>3</v>
      </c>
      <c r="V65" s="75">
        <v>3</v>
      </c>
      <c r="W65" s="76">
        <v>3</v>
      </c>
      <c r="X65" s="74">
        <v>3</v>
      </c>
      <c r="Y65" s="75">
        <v>3</v>
      </c>
      <c r="Z65" s="75" t="s">
        <v>163</v>
      </c>
      <c r="AA65" s="76" t="s">
        <v>163</v>
      </c>
      <c r="AB65" s="74" t="s">
        <v>163</v>
      </c>
      <c r="AC65" s="75" t="s">
        <v>163</v>
      </c>
      <c r="AD65" s="75" t="s">
        <v>164</v>
      </c>
      <c r="AE65" s="76" t="s">
        <v>164</v>
      </c>
      <c r="AF65" s="74" t="s">
        <v>164</v>
      </c>
      <c r="AG65" s="75" t="s">
        <v>164</v>
      </c>
      <c r="AH65" s="75" t="s">
        <v>164</v>
      </c>
      <c r="AI65" s="362"/>
      <c r="AJ65" s="363"/>
      <c r="AK65" s="74" t="s">
        <v>164</v>
      </c>
      <c r="AL65" s="75"/>
      <c r="AM65" s="75"/>
      <c r="AN65" s="76"/>
      <c r="AO65" s="74"/>
      <c r="AP65" s="75"/>
      <c r="AQ65" s="75"/>
      <c r="AR65" s="76"/>
      <c r="AS65" s="77"/>
      <c r="AT65" s="75"/>
      <c r="AU65" s="75"/>
      <c r="AV65" s="78"/>
      <c r="AW65" s="74"/>
      <c r="AX65" s="75"/>
      <c r="AY65" s="75"/>
      <c r="AZ65" s="75"/>
      <c r="BA65" s="76"/>
      <c r="BB65" s="77"/>
      <c r="BC65" s="75"/>
      <c r="BD65" s="75"/>
      <c r="BE65" s="321"/>
      <c r="BF65" s="322"/>
      <c r="BG65" s="322"/>
      <c r="BH65" s="322"/>
      <c r="BI65" s="322"/>
      <c r="BJ65" s="323"/>
      <c r="BK65" s="45" t="s">
        <v>18</v>
      </c>
      <c r="BL65" s="45" t="s">
        <v>34</v>
      </c>
      <c r="BN65" s="146">
        <f t="shared" si="58"/>
        <v>6</v>
      </c>
      <c r="BO65" s="146">
        <f t="shared" si="4"/>
        <v>6</v>
      </c>
      <c r="BP65" s="146">
        <f t="shared" si="5"/>
        <v>6</v>
      </c>
      <c r="BQ65" s="146">
        <f t="shared" si="6"/>
        <v>6</v>
      </c>
      <c r="BR65" s="146">
        <f t="shared" si="7"/>
        <v>6</v>
      </c>
      <c r="BS65" s="146">
        <f t="shared" si="8"/>
        <v>6</v>
      </c>
      <c r="BT65" s="146">
        <f t="shared" si="9"/>
        <v>6</v>
      </c>
      <c r="BU65" s="146">
        <f t="shared" si="10"/>
        <v>6</v>
      </c>
      <c r="BV65" s="146">
        <f t="shared" si="11"/>
        <v>6</v>
      </c>
      <c r="BW65" s="146">
        <f t="shared" si="12"/>
        <v>6</v>
      </c>
      <c r="BX65" s="146">
        <f t="shared" si="13"/>
        <v>6</v>
      </c>
      <c r="BY65" s="146">
        <f t="shared" si="14"/>
        <v>6</v>
      </c>
      <c r="BZ65" s="146">
        <f t="shared" si="15"/>
        <v>6</v>
      </c>
      <c r="CA65" s="146">
        <f t="shared" si="16"/>
        <v>6</v>
      </c>
      <c r="CB65" s="146">
        <f t="shared" si="17"/>
        <v>6</v>
      </c>
      <c r="CC65" s="146">
        <f t="shared" si="18"/>
        <v>0</v>
      </c>
      <c r="CD65" s="146">
        <f t="shared" si="19"/>
        <v>0</v>
      </c>
      <c r="CE65" s="146">
        <f t="shared" si="20"/>
        <v>0</v>
      </c>
      <c r="CF65" s="146">
        <f t="shared" si="21"/>
        <v>0</v>
      </c>
      <c r="CG65" s="146">
        <f t="shared" si="22"/>
        <v>0</v>
      </c>
      <c r="CH65" s="146">
        <f t="shared" si="23"/>
        <v>0</v>
      </c>
      <c r="CI65" s="146">
        <f t="shared" si="24"/>
        <v>0</v>
      </c>
      <c r="CJ65" s="146">
        <f t="shared" si="25"/>
        <v>0</v>
      </c>
      <c r="CK65" s="146">
        <f t="shared" si="26"/>
        <v>0</v>
      </c>
      <c r="CL65" s="146">
        <f t="shared" si="27"/>
        <v>0</v>
      </c>
      <c r="CM65" s="146">
        <f t="shared" si="28"/>
        <v>0</v>
      </c>
      <c r="CN65" s="146">
        <f t="shared" si="29"/>
        <v>0</v>
      </c>
      <c r="CO65" s="146">
        <f t="shared" si="30"/>
        <v>0</v>
      </c>
      <c r="CP65" s="146">
        <f t="shared" si="31"/>
        <v>0</v>
      </c>
      <c r="CQ65" s="146">
        <f t="shared" si="32"/>
        <v>0</v>
      </c>
      <c r="CR65" s="146">
        <f t="shared" si="33"/>
        <v>0</v>
      </c>
      <c r="CS65" s="146">
        <f t="shared" si="34"/>
        <v>0</v>
      </c>
      <c r="CT65" s="146">
        <f t="shared" si="35"/>
        <v>0</v>
      </c>
      <c r="CU65" s="146">
        <f t="shared" si="36"/>
        <v>0</v>
      </c>
      <c r="CV65" s="146">
        <f t="shared" si="37"/>
        <v>0</v>
      </c>
      <c r="CW65" s="146">
        <f t="shared" si="38"/>
        <v>0</v>
      </c>
      <c r="CX65" s="146">
        <f t="shared" si="39"/>
        <v>0</v>
      </c>
      <c r="CY65" s="146">
        <f t="shared" si="40"/>
        <v>0</v>
      </c>
      <c r="CZ65" s="146">
        <f t="shared" si="41"/>
        <v>0</v>
      </c>
      <c r="DA65" s="146">
        <f t="shared" si="42"/>
        <v>0</v>
      </c>
      <c r="DB65" s="146">
        <f t="shared" si="43"/>
        <v>0</v>
      </c>
      <c r="DC65" s="146">
        <f t="shared" si="44"/>
        <v>0</v>
      </c>
      <c r="DD65" s="146">
        <f t="shared" si="45"/>
        <v>0</v>
      </c>
      <c r="DE65" s="146">
        <f t="shared" si="46"/>
        <v>0</v>
      </c>
      <c r="DF65" s="146">
        <f t="shared" si="47"/>
        <v>0</v>
      </c>
      <c r="DG65" s="146">
        <f t="shared" si="48"/>
        <v>0</v>
      </c>
      <c r="DH65" s="146">
        <f t="shared" si="49"/>
        <v>0</v>
      </c>
      <c r="DI65" s="146">
        <f t="shared" si="50"/>
        <v>0</v>
      </c>
      <c r="DJ65" s="146">
        <f t="shared" si="51"/>
        <v>0</v>
      </c>
      <c r="DK65" s="146">
        <f t="shared" si="52"/>
        <v>0</v>
      </c>
      <c r="DL65" s="146">
        <f t="shared" si="53"/>
        <v>0</v>
      </c>
      <c r="DM65" s="146">
        <f t="shared" si="54"/>
        <v>0</v>
      </c>
      <c r="DN65" s="63">
        <f t="shared" ref="DN65:DN68" si="115">F65*H65</f>
        <v>90</v>
      </c>
      <c r="DO65" s="50">
        <f t="shared" ref="DO65:DO80" si="116">IF(COUNTA(K65:AC65)&gt;0,DN65,"")</f>
        <v>90</v>
      </c>
      <c r="DP65" s="50" t="str">
        <f t="shared" si="60"/>
        <v/>
      </c>
      <c r="DQ65" s="51" t="str">
        <f t="shared" si="61"/>
        <v/>
      </c>
      <c r="DR65" s="1">
        <f t="shared" ref="DR65:DR80" si="117">IF(DQ65="",1,2)</f>
        <v>1</v>
      </c>
      <c r="DS65" s="168" t="e">
        <f>IF(AND(DR65=#REF!,BL65=#REF!),'Tiến độ'!D65,"")</f>
        <v>#REF!</v>
      </c>
    </row>
    <row r="66" spans="1:123" ht="11.25" customHeight="1">
      <c r="A66" s="314" t="str">
        <f>IF(B66="","",MAX($A$7:A65)+1)</f>
        <v/>
      </c>
      <c r="B66" s="315"/>
      <c r="C66" s="79" t="s">
        <v>323</v>
      </c>
      <c r="D66" s="80" t="s">
        <v>324</v>
      </c>
      <c r="E66" s="81">
        <v>3</v>
      </c>
      <c r="F66" s="82">
        <v>45</v>
      </c>
      <c r="G66" s="83"/>
      <c r="H66" s="84">
        <f>H65</f>
        <v>2</v>
      </c>
      <c r="I66" s="85">
        <f>I65</f>
        <v>105</v>
      </c>
      <c r="J66" s="25"/>
      <c r="K66" s="86">
        <v>3</v>
      </c>
      <c r="L66" s="87">
        <v>3</v>
      </c>
      <c r="M66" s="87">
        <v>3</v>
      </c>
      <c r="N66" s="88">
        <v>3</v>
      </c>
      <c r="O66" s="86">
        <v>3</v>
      </c>
      <c r="P66" s="87">
        <v>3</v>
      </c>
      <c r="Q66" s="87">
        <v>3</v>
      </c>
      <c r="R66" s="88">
        <v>3</v>
      </c>
      <c r="S66" s="86">
        <v>3</v>
      </c>
      <c r="T66" s="87">
        <v>3</v>
      </c>
      <c r="U66" s="87">
        <v>3</v>
      </c>
      <c r="V66" s="87">
        <v>3</v>
      </c>
      <c r="W66" s="88">
        <v>3</v>
      </c>
      <c r="X66" s="86">
        <v>3</v>
      </c>
      <c r="Y66" s="87">
        <v>3</v>
      </c>
      <c r="Z66" s="87" t="s">
        <v>163</v>
      </c>
      <c r="AA66" s="88" t="s">
        <v>163</v>
      </c>
      <c r="AB66" s="86" t="s">
        <v>163</v>
      </c>
      <c r="AC66" s="87" t="s">
        <v>163</v>
      </c>
      <c r="AD66" s="87" t="s">
        <v>164</v>
      </c>
      <c r="AE66" s="88" t="s">
        <v>164</v>
      </c>
      <c r="AF66" s="86" t="s">
        <v>164</v>
      </c>
      <c r="AG66" s="87" t="s">
        <v>164</v>
      </c>
      <c r="AH66" s="87" t="s">
        <v>164</v>
      </c>
      <c r="AI66" s="362"/>
      <c r="AJ66" s="363"/>
      <c r="AK66" s="86" t="s">
        <v>164</v>
      </c>
      <c r="AL66" s="87"/>
      <c r="AM66" s="87"/>
      <c r="AN66" s="88"/>
      <c r="AO66" s="86"/>
      <c r="AP66" s="87"/>
      <c r="AQ66" s="87"/>
      <c r="AR66" s="88"/>
      <c r="AS66" s="89"/>
      <c r="AT66" s="87"/>
      <c r="AU66" s="87"/>
      <c r="AV66" s="90"/>
      <c r="AW66" s="86"/>
      <c r="AX66" s="87"/>
      <c r="AY66" s="87"/>
      <c r="AZ66" s="87"/>
      <c r="BA66" s="88"/>
      <c r="BB66" s="89"/>
      <c r="BC66" s="87"/>
      <c r="BD66" s="87"/>
      <c r="BE66" s="321"/>
      <c r="BF66" s="322"/>
      <c r="BG66" s="322"/>
      <c r="BH66" s="322"/>
      <c r="BI66" s="322"/>
      <c r="BJ66" s="323"/>
      <c r="BK66" s="46" t="s">
        <v>18</v>
      </c>
      <c r="BL66" s="46" t="s">
        <v>34</v>
      </c>
      <c r="BN66" s="146">
        <f t="shared" si="58"/>
        <v>6</v>
      </c>
      <c r="BO66" s="146">
        <f t="shared" si="4"/>
        <v>6</v>
      </c>
      <c r="BP66" s="146">
        <f t="shared" si="5"/>
        <v>6</v>
      </c>
      <c r="BQ66" s="146">
        <f t="shared" si="6"/>
        <v>6</v>
      </c>
      <c r="BR66" s="146">
        <f t="shared" si="7"/>
        <v>6</v>
      </c>
      <c r="BS66" s="146">
        <f t="shared" si="8"/>
        <v>6</v>
      </c>
      <c r="BT66" s="146">
        <f t="shared" si="9"/>
        <v>6</v>
      </c>
      <c r="BU66" s="146">
        <f t="shared" si="10"/>
        <v>6</v>
      </c>
      <c r="BV66" s="146">
        <f t="shared" si="11"/>
        <v>6</v>
      </c>
      <c r="BW66" s="146">
        <f t="shared" si="12"/>
        <v>6</v>
      </c>
      <c r="BX66" s="146">
        <f t="shared" si="13"/>
        <v>6</v>
      </c>
      <c r="BY66" s="146">
        <f t="shared" si="14"/>
        <v>6</v>
      </c>
      <c r="BZ66" s="146">
        <f t="shared" si="15"/>
        <v>6</v>
      </c>
      <c r="CA66" s="146">
        <f t="shared" si="16"/>
        <v>6</v>
      </c>
      <c r="CB66" s="146">
        <f t="shared" si="17"/>
        <v>6</v>
      </c>
      <c r="CC66" s="146">
        <f t="shared" si="18"/>
        <v>0</v>
      </c>
      <c r="CD66" s="146">
        <f t="shared" si="19"/>
        <v>0</v>
      </c>
      <c r="CE66" s="146">
        <f t="shared" si="20"/>
        <v>0</v>
      </c>
      <c r="CF66" s="146">
        <f t="shared" si="21"/>
        <v>0</v>
      </c>
      <c r="CG66" s="146">
        <f t="shared" si="22"/>
        <v>0</v>
      </c>
      <c r="CH66" s="146">
        <f t="shared" si="23"/>
        <v>0</v>
      </c>
      <c r="CI66" s="146">
        <f t="shared" si="24"/>
        <v>0</v>
      </c>
      <c r="CJ66" s="146">
        <f t="shared" si="25"/>
        <v>0</v>
      </c>
      <c r="CK66" s="146">
        <f t="shared" si="26"/>
        <v>0</v>
      </c>
      <c r="CL66" s="146">
        <f t="shared" si="27"/>
        <v>0</v>
      </c>
      <c r="CM66" s="146">
        <f t="shared" si="28"/>
        <v>0</v>
      </c>
      <c r="CN66" s="146">
        <f t="shared" si="29"/>
        <v>0</v>
      </c>
      <c r="CO66" s="146">
        <f t="shared" si="30"/>
        <v>0</v>
      </c>
      <c r="CP66" s="146">
        <f t="shared" si="31"/>
        <v>0</v>
      </c>
      <c r="CQ66" s="146">
        <f t="shared" si="32"/>
        <v>0</v>
      </c>
      <c r="CR66" s="146">
        <f t="shared" si="33"/>
        <v>0</v>
      </c>
      <c r="CS66" s="146">
        <f t="shared" si="34"/>
        <v>0</v>
      </c>
      <c r="CT66" s="146">
        <f t="shared" si="35"/>
        <v>0</v>
      </c>
      <c r="CU66" s="146">
        <f t="shared" si="36"/>
        <v>0</v>
      </c>
      <c r="CV66" s="146">
        <f t="shared" si="37"/>
        <v>0</v>
      </c>
      <c r="CW66" s="146">
        <f t="shared" si="38"/>
        <v>0</v>
      </c>
      <c r="CX66" s="146">
        <f t="shared" si="39"/>
        <v>0</v>
      </c>
      <c r="CY66" s="146">
        <f t="shared" si="40"/>
        <v>0</v>
      </c>
      <c r="CZ66" s="146">
        <f t="shared" si="41"/>
        <v>0</v>
      </c>
      <c r="DA66" s="146">
        <f t="shared" si="42"/>
        <v>0</v>
      </c>
      <c r="DB66" s="146">
        <f t="shared" si="43"/>
        <v>0</v>
      </c>
      <c r="DC66" s="146">
        <f t="shared" si="44"/>
        <v>0</v>
      </c>
      <c r="DD66" s="146">
        <f t="shared" si="45"/>
        <v>0</v>
      </c>
      <c r="DE66" s="146">
        <f t="shared" si="46"/>
        <v>0</v>
      </c>
      <c r="DF66" s="146">
        <f t="shared" si="47"/>
        <v>0</v>
      </c>
      <c r="DG66" s="146">
        <f t="shared" si="48"/>
        <v>0</v>
      </c>
      <c r="DH66" s="146">
        <f t="shared" si="49"/>
        <v>0</v>
      </c>
      <c r="DI66" s="146">
        <f t="shared" si="50"/>
        <v>0</v>
      </c>
      <c r="DJ66" s="146">
        <f t="shared" si="51"/>
        <v>0</v>
      </c>
      <c r="DK66" s="146">
        <f t="shared" si="52"/>
        <v>0</v>
      </c>
      <c r="DL66" s="146">
        <f t="shared" si="53"/>
        <v>0</v>
      </c>
      <c r="DM66" s="146">
        <f t="shared" si="54"/>
        <v>0</v>
      </c>
      <c r="DN66" s="64">
        <f t="shared" si="115"/>
        <v>90</v>
      </c>
      <c r="DO66" s="52">
        <f t="shared" si="116"/>
        <v>90</v>
      </c>
      <c r="DP66" s="52" t="str">
        <f t="shared" si="60"/>
        <v/>
      </c>
      <c r="DQ66" s="53" t="str">
        <f t="shared" si="61"/>
        <v/>
      </c>
      <c r="DR66" s="1">
        <f t="shared" si="117"/>
        <v>1</v>
      </c>
      <c r="DS66" s="168" t="e">
        <f>IF(AND(DR66=#REF!,BL66=#REF!),'Tiến độ'!D66,"")</f>
        <v>#REF!</v>
      </c>
    </row>
    <row r="67" spans="1:123" ht="11.25" customHeight="1">
      <c r="A67" s="314" t="str">
        <f>IF(B67="","",MAX($A$7:A66)+1)</f>
        <v/>
      </c>
      <c r="B67" s="315"/>
      <c r="C67" s="79" t="s">
        <v>325</v>
      </c>
      <c r="D67" s="80" t="s">
        <v>326</v>
      </c>
      <c r="E67" s="81">
        <v>3</v>
      </c>
      <c r="F67" s="82">
        <v>45</v>
      </c>
      <c r="G67" s="83"/>
      <c r="H67" s="84">
        <f t="shared" ref="H67:H80" si="118">H66</f>
        <v>2</v>
      </c>
      <c r="I67" s="85">
        <f t="shared" ref="I67:I80" si="119">I66</f>
        <v>105</v>
      </c>
      <c r="J67" s="25"/>
      <c r="K67" s="86">
        <v>3</v>
      </c>
      <c r="L67" s="87">
        <v>3</v>
      </c>
      <c r="M67" s="87">
        <v>3</v>
      </c>
      <c r="N67" s="88">
        <v>3</v>
      </c>
      <c r="O67" s="86">
        <v>3</v>
      </c>
      <c r="P67" s="87">
        <v>3</v>
      </c>
      <c r="Q67" s="87">
        <v>3</v>
      </c>
      <c r="R67" s="88">
        <v>3</v>
      </c>
      <c r="S67" s="86">
        <v>3</v>
      </c>
      <c r="T67" s="87">
        <v>3</v>
      </c>
      <c r="U67" s="87">
        <v>3</v>
      </c>
      <c r="V67" s="87">
        <v>3</v>
      </c>
      <c r="W67" s="88">
        <v>3</v>
      </c>
      <c r="X67" s="86">
        <v>3</v>
      </c>
      <c r="Y67" s="87">
        <v>3</v>
      </c>
      <c r="Z67" s="87" t="s">
        <v>163</v>
      </c>
      <c r="AA67" s="88" t="s">
        <v>163</v>
      </c>
      <c r="AB67" s="86" t="s">
        <v>163</v>
      </c>
      <c r="AC67" s="87" t="s">
        <v>163</v>
      </c>
      <c r="AD67" s="87" t="s">
        <v>164</v>
      </c>
      <c r="AE67" s="88" t="s">
        <v>164</v>
      </c>
      <c r="AF67" s="86" t="s">
        <v>164</v>
      </c>
      <c r="AG67" s="87" t="s">
        <v>164</v>
      </c>
      <c r="AH67" s="87" t="s">
        <v>164</v>
      </c>
      <c r="AI67" s="362"/>
      <c r="AJ67" s="363"/>
      <c r="AK67" s="86" t="s">
        <v>164</v>
      </c>
      <c r="AL67" s="87"/>
      <c r="AM67" s="87"/>
      <c r="AN67" s="88"/>
      <c r="AO67" s="86"/>
      <c r="AP67" s="87"/>
      <c r="AQ67" s="87"/>
      <c r="AR67" s="88"/>
      <c r="AS67" s="89"/>
      <c r="AT67" s="87"/>
      <c r="AU67" s="87"/>
      <c r="AV67" s="90"/>
      <c r="AW67" s="86"/>
      <c r="AX67" s="87"/>
      <c r="AY67" s="87"/>
      <c r="AZ67" s="87"/>
      <c r="BA67" s="88"/>
      <c r="BB67" s="89"/>
      <c r="BC67" s="87"/>
      <c r="BD67" s="87"/>
      <c r="BE67" s="321"/>
      <c r="BF67" s="322"/>
      <c r="BG67" s="322"/>
      <c r="BH67" s="322"/>
      <c r="BI67" s="322"/>
      <c r="BJ67" s="323"/>
      <c r="BK67" s="46" t="s">
        <v>18</v>
      </c>
      <c r="BL67" s="46" t="s">
        <v>33</v>
      </c>
      <c r="BN67" s="146">
        <f t="shared" si="58"/>
        <v>6</v>
      </c>
      <c r="BO67" s="146">
        <f t="shared" si="4"/>
        <v>6</v>
      </c>
      <c r="BP67" s="146">
        <f t="shared" si="5"/>
        <v>6</v>
      </c>
      <c r="BQ67" s="146">
        <f t="shared" si="6"/>
        <v>6</v>
      </c>
      <c r="BR67" s="146">
        <f t="shared" si="7"/>
        <v>6</v>
      </c>
      <c r="BS67" s="146">
        <f t="shared" si="8"/>
        <v>6</v>
      </c>
      <c r="BT67" s="146">
        <f t="shared" si="9"/>
        <v>6</v>
      </c>
      <c r="BU67" s="146">
        <f t="shared" si="10"/>
        <v>6</v>
      </c>
      <c r="BV67" s="146">
        <f t="shared" si="11"/>
        <v>6</v>
      </c>
      <c r="BW67" s="146">
        <f t="shared" si="12"/>
        <v>6</v>
      </c>
      <c r="BX67" s="146">
        <f t="shared" si="13"/>
        <v>6</v>
      </c>
      <c r="BY67" s="146">
        <f t="shared" si="14"/>
        <v>6</v>
      </c>
      <c r="BZ67" s="146">
        <f t="shared" si="15"/>
        <v>6</v>
      </c>
      <c r="CA67" s="146">
        <f t="shared" si="16"/>
        <v>6</v>
      </c>
      <c r="CB67" s="146">
        <f t="shared" si="17"/>
        <v>6</v>
      </c>
      <c r="CC67" s="146">
        <f t="shared" si="18"/>
        <v>0</v>
      </c>
      <c r="CD67" s="146">
        <f t="shared" si="19"/>
        <v>0</v>
      </c>
      <c r="CE67" s="146">
        <f t="shared" si="20"/>
        <v>0</v>
      </c>
      <c r="CF67" s="146">
        <f t="shared" si="21"/>
        <v>0</v>
      </c>
      <c r="CG67" s="146">
        <f t="shared" si="22"/>
        <v>0</v>
      </c>
      <c r="CH67" s="146">
        <f t="shared" si="23"/>
        <v>0</v>
      </c>
      <c r="CI67" s="146">
        <f t="shared" si="24"/>
        <v>0</v>
      </c>
      <c r="CJ67" s="146">
        <f t="shared" si="25"/>
        <v>0</v>
      </c>
      <c r="CK67" s="146">
        <f t="shared" si="26"/>
        <v>0</v>
      </c>
      <c r="CL67" s="146">
        <f t="shared" si="27"/>
        <v>0</v>
      </c>
      <c r="CM67" s="146">
        <f t="shared" si="28"/>
        <v>0</v>
      </c>
      <c r="CN67" s="146">
        <f t="shared" si="29"/>
        <v>0</v>
      </c>
      <c r="CO67" s="146">
        <f t="shared" si="30"/>
        <v>0</v>
      </c>
      <c r="CP67" s="146">
        <f t="shared" si="31"/>
        <v>0</v>
      </c>
      <c r="CQ67" s="146">
        <f t="shared" si="32"/>
        <v>0</v>
      </c>
      <c r="CR67" s="146">
        <f t="shared" si="33"/>
        <v>0</v>
      </c>
      <c r="CS67" s="146">
        <f t="shared" si="34"/>
        <v>0</v>
      </c>
      <c r="CT67" s="146">
        <f t="shared" si="35"/>
        <v>0</v>
      </c>
      <c r="CU67" s="146">
        <f t="shared" si="36"/>
        <v>0</v>
      </c>
      <c r="CV67" s="146">
        <f t="shared" si="37"/>
        <v>0</v>
      </c>
      <c r="CW67" s="146">
        <f t="shared" si="38"/>
        <v>0</v>
      </c>
      <c r="CX67" s="146">
        <f t="shared" si="39"/>
        <v>0</v>
      </c>
      <c r="CY67" s="146">
        <f t="shared" si="40"/>
        <v>0</v>
      </c>
      <c r="CZ67" s="146">
        <f t="shared" si="41"/>
        <v>0</v>
      </c>
      <c r="DA67" s="146">
        <f t="shared" si="42"/>
        <v>0</v>
      </c>
      <c r="DB67" s="146">
        <f t="shared" si="43"/>
        <v>0</v>
      </c>
      <c r="DC67" s="146">
        <f t="shared" si="44"/>
        <v>0</v>
      </c>
      <c r="DD67" s="146">
        <f t="shared" si="45"/>
        <v>0</v>
      </c>
      <c r="DE67" s="146">
        <f t="shared" si="46"/>
        <v>0</v>
      </c>
      <c r="DF67" s="146">
        <f t="shared" si="47"/>
        <v>0</v>
      </c>
      <c r="DG67" s="146">
        <f t="shared" si="48"/>
        <v>0</v>
      </c>
      <c r="DH67" s="146">
        <f t="shared" si="49"/>
        <v>0</v>
      </c>
      <c r="DI67" s="146">
        <f t="shared" si="50"/>
        <v>0</v>
      </c>
      <c r="DJ67" s="146">
        <f t="shared" si="51"/>
        <v>0</v>
      </c>
      <c r="DK67" s="146">
        <f t="shared" si="52"/>
        <v>0</v>
      </c>
      <c r="DL67" s="146">
        <f t="shared" si="53"/>
        <v>0</v>
      </c>
      <c r="DM67" s="146">
        <f t="shared" si="54"/>
        <v>0</v>
      </c>
      <c r="DN67" s="64">
        <f t="shared" si="115"/>
        <v>90</v>
      </c>
      <c r="DO67" s="52">
        <f t="shared" si="116"/>
        <v>90</v>
      </c>
      <c r="DP67" s="52" t="str">
        <f t="shared" si="60"/>
        <v/>
      </c>
      <c r="DQ67" s="53" t="str">
        <f t="shared" si="61"/>
        <v/>
      </c>
      <c r="DR67" s="1">
        <f t="shared" si="117"/>
        <v>1</v>
      </c>
      <c r="DS67" s="168" t="e">
        <f>IF(AND(DR67=#REF!,BL67=#REF!),'Tiến độ'!D67,"")</f>
        <v>#REF!</v>
      </c>
    </row>
    <row r="68" spans="1:123" ht="11.25" customHeight="1">
      <c r="A68" s="314" t="str">
        <f>IF(B68="","",MAX($A$7:A67)+1)</f>
        <v/>
      </c>
      <c r="B68" s="315"/>
      <c r="C68" s="79" t="s">
        <v>327</v>
      </c>
      <c r="D68" s="80" t="s">
        <v>328</v>
      </c>
      <c r="E68" s="81">
        <v>3</v>
      </c>
      <c r="F68" s="82">
        <v>45</v>
      </c>
      <c r="G68" s="83"/>
      <c r="H68" s="84">
        <f t="shared" si="118"/>
        <v>2</v>
      </c>
      <c r="I68" s="85">
        <f t="shared" si="119"/>
        <v>105</v>
      </c>
      <c r="J68" s="25"/>
      <c r="K68" s="86">
        <v>3</v>
      </c>
      <c r="L68" s="87">
        <v>3</v>
      </c>
      <c r="M68" s="87">
        <v>3</v>
      </c>
      <c r="N68" s="88">
        <v>3</v>
      </c>
      <c r="O68" s="86">
        <v>3</v>
      </c>
      <c r="P68" s="87">
        <v>3</v>
      </c>
      <c r="Q68" s="87">
        <v>3</v>
      </c>
      <c r="R68" s="88">
        <v>3</v>
      </c>
      <c r="S68" s="86">
        <v>3</v>
      </c>
      <c r="T68" s="87">
        <v>3</v>
      </c>
      <c r="U68" s="87">
        <v>3</v>
      </c>
      <c r="V68" s="87">
        <v>3</v>
      </c>
      <c r="W68" s="88">
        <v>3</v>
      </c>
      <c r="X68" s="86">
        <v>3</v>
      </c>
      <c r="Y68" s="87">
        <v>3</v>
      </c>
      <c r="Z68" s="87" t="s">
        <v>163</v>
      </c>
      <c r="AA68" s="88" t="s">
        <v>163</v>
      </c>
      <c r="AB68" s="86" t="s">
        <v>163</v>
      </c>
      <c r="AC68" s="87" t="s">
        <v>163</v>
      </c>
      <c r="AD68" s="87" t="s">
        <v>164</v>
      </c>
      <c r="AE68" s="88" t="s">
        <v>164</v>
      </c>
      <c r="AF68" s="86" t="s">
        <v>164</v>
      </c>
      <c r="AG68" s="87" t="s">
        <v>164</v>
      </c>
      <c r="AH68" s="87" t="s">
        <v>164</v>
      </c>
      <c r="AI68" s="362"/>
      <c r="AJ68" s="363"/>
      <c r="AK68" s="86" t="s">
        <v>164</v>
      </c>
      <c r="AL68" s="87"/>
      <c r="AM68" s="87"/>
      <c r="AN68" s="88"/>
      <c r="AO68" s="86"/>
      <c r="AP68" s="87"/>
      <c r="AQ68" s="87"/>
      <c r="AR68" s="88"/>
      <c r="AS68" s="89"/>
      <c r="AT68" s="87"/>
      <c r="AU68" s="87"/>
      <c r="AV68" s="90"/>
      <c r="AW68" s="86"/>
      <c r="AX68" s="87"/>
      <c r="AY68" s="87"/>
      <c r="AZ68" s="87"/>
      <c r="BA68" s="88"/>
      <c r="BB68" s="89"/>
      <c r="BC68" s="87"/>
      <c r="BD68" s="87"/>
      <c r="BE68" s="321"/>
      <c r="BF68" s="322"/>
      <c r="BG68" s="322"/>
      <c r="BH68" s="322"/>
      <c r="BI68" s="322"/>
      <c r="BJ68" s="323"/>
      <c r="BK68" s="46" t="s">
        <v>18</v>
      </c>
      <c r="BL68" s="46" t="s">
        <v>33</v>
      </c>
      <c r="BN68" s="146">
        <f t="shared" si="58"/>
        <v>6</v>
      </c>
      <c r="BO68" s="146">
        <f t="shared" si="4"/>
        <v>6</v>
      </c>
      <c r="BP68" s="146">
        <f t="shared" si="5"/>
        <v>6</v>
      </c>
      <c r="BQ68" s="146">
        <f t="shared" si="6"/>
        <v>6</v>
      </c>
      <c r="BR68" s="146">
        <f t="shared" si="7"/>
        <v>6</v>
      </c>
      <c r="BS68" s="146">
        <f t="shared" si="8"/>
        <v>6</v>
      </c>
      <c r="BT68" s="146">
        <f t="shared" si="9"/>
        <v>6</v>
      </c>
      <c r="BU68" s="146">
        <f t="shared" si="10"/>
        <v>6</v>
      </c>
      <c r="BV68" s="146">
        <f t="shared" si="11"/>
        <v>6</v>
      </c>
      <c r="BW68" s="146">
        <f t="shared" si="12"/>
        <v>6</v>
      </c>
      <c r="BX68" s="146">
        <f t="shared" si="13"/>
        <v>6</v>
      </c>
      <c r="BY68" s="146">
        <f t="shared" si="14"/>
        <v>6</v>
      </c>
      <c r="BZ68" s="146">
        <f t="shared" si="15"/>
        <v>6</v>
      </c>
      <c r="CA68" s="146">
        <f t="shared" si="16"/>
        <v>6</v>
      </c>
      <c r="CB68" s="146">
        <f t="shared" si="17"/>
        <v>6</v>
      </c>
      <c r="CC68" s="146">
        <f t="shared" si="18"/>
        <v>0</v>
      </c>
      <c r="CD68" s="146">
        <f t="shared" si="19"/>
        <v>0</v>
      </c>
      <c r="CE68" s="146">
        <f t="shared" si="20"/>
        <v>0</v>
      </c>
      <c r="CF68" s="146">
        <f t="shared" si="21"/>
        <v>0</v>
      </c>
      <c r="CG68" s="146">
        <f t="shared" si="22"/>
        <v>0</v>
      </c>
      <c r="CH68" s="146">
        <f t="shared" si="23"/>
        <v>0</v>
      </c>
      <c r="CI68" s="146">
        <f t="shared" si="24"/>
        <v>0</v>
      </c>
      <c r="CJ68" s="146">
        <f t="shared" si="25"/>
        <v>0</v>
      </c>
      <c r="CK68" s="146">
        <f t="shared" si="26"/>
        <v>0</v>
      </c>
      <c r="CL68" s="146">
        <f t="shared" si="27"/>
        <v>0</v>
      </c>
      <c r="CM68" s="146">
        <f t="shared" si="28"/>
        <v>0</v>
      </c>
      <c r="CN68" s="146">
        <f t="shared" si="29"/>
        <v>0</v>
      </c>
      <c r="CO68" s="146">
        <f t="shared" si="30"/>
        <v>0</v>
      </c>
      <c r="CP68" s="146">
        <f t="shared" si="31"/>
        <v>0</v>
      </c>
      <c r="CQ68" s="146">
        <f t="shared" si="32"/>
        <v>0</v>
      </c>
      <c r="CR68" s="146">
        <f t="shared" si="33"/>
        <v>0</v>
      </c>
      <c r="CS68" s="146">
        <f t="shared" si="34"/>
        <v>0</v>
      </c>
      <c r="CT68" s="146">
        <f t="shared" si="35"/>
        <v>0</v>
      </c>
      <c r="CU68" s="146">
        <f t="shared" si="36"/>
        <v>0</v>
      </c>
      <c r="CV68" s="146">
        <f t="shared" si="37"/>
        <v>0</v>
      </c>
      <c r="CW68" s="146">
        <f t="shared" si="38"/>
        <v>0</v>
      </c>
      <c r="CX68" s="146">
        <f t="shared" si="39"/>
        <v>0</v>
      </c>
      <c r="CY68" s="146">
        <f t="shared" si="40"/>
        <v>0</v>
      </c>
      <c r="CZ68" s="146">
        <f t="shared" si="41"/>
        <v>0</v>
      </c>
      <c r="DA68" s="146">
        <f t="shared" si="42"/>
        <v>0</v>
      </c>
      <c r="DB68" s="146">
        <f t="shared" si="43"/>
        <v>0</v>
      </c>
      <c r="DC68" s="146">
        <f t="shared" si="44"/>
        <v>0</v>
      </c>
      <c r="DD68" s="146">
        <f t="shared" si="45"/>
        <v>0</v>
      </c>
      <c r="DE68" s="146">
        <f t="shared" si="46"/>
        <v>0</v>
      </c>
      <c r="DF68" s="146">
        <f t="shared" si="47"/>
        <v>0</v>
      </c>
      <c r="DG68" s="146">
        <f t="shared" si="48"/>
        <v>0</v>
      </c>
      <c r="DH68" s="146">
        <f t="shared" si="49"/>
        <v>0</v>
      </c>
      <c r="DI68" s="146">
        <f t="shared" si="50"/>
        <v>0</v>
      </c>
      <c r="DJ68" s="146">
        <f t="shared" si="51"/>
        <v>0</v>
      </c>
      <c r="DK68" s="146">
        <f t="shared" si="52"/>
        <v>0</v>
      </c>
      <c r="DL68" s="146">
        <f t="shared" si="53"/>
        <v>0</v>
      </c>
      <c r="DM68" s="146">
        <f t="shared" si="54"/>
        <v>0</v>
      </c>
      <c r="DN68" s="64">
        <f t="shared" si="115"/>
        <v>90</v>
      </c>
      <c r="DO68" s="52">
        <f t="shared" si="116"/>
        <v>90</v>
      </c>
      <c r="DP68" s="52" t="str">
        <f t="shared" si="60"/>
        <v/>
      </c>
      <c r="DQ68" s="53" t="str">
        <f t="shared" si="61"/>
        <v/>
      </c>
      <c r="DR68" s="1">
        <f t="shared" si="117"/>
        <v>1</v>
      </c>
      <c r="DS68" s="168" t="e">
        <f>IF(AND(DR68=#REF!,BL68=#REF!),'Tiến độ'!D68,"")</f>
        <v>#REF!</v>
      </c>
    </row>
    <row r="69" spans="1:123" ht="11.25" customHeight="1">
      <c r="A69" s="314" t="str">
        <f>IF(B69="","",MAX($A$7:A68)+1)</f>
        <v/>
      </c>
      <c r="B69" s="315"/>
      <c r="C69" s="79" t="s">
        <v>329</v>
      </c>
      <c r="D69" s="80" t="s">
        <v>330</v>
      </c>
      <c r="E69" s="81">
        <v>2</v>
      </c>
      <c r="F69" s="82">
        <v>30</v>
      </c>
      <c r="G69" s="83"/>
      <c r="H69" s="84">
        <f t="shared" si="118"/>
        <v>2</v>
      </c>
      <c r="I69" s="85">
        <f t="shared" si="119"/>
        <v>105</v>
      </c>
      <c r="J69" s="25"/>
      <c r="K69" s="86">
        <v>2</v>
      </c>
      <c r="L69" s="87">
        <v>2</v>
      </c>
      <c r="M69" s="87">
        <v>2</v>
      </c>
      <c r="N69" s="88">
        <v>2</v>
      </c>
      <c r="O69" s="86">
        <v>2</v>
      </c>
      <c r="P69" s="87">
        <v>2</v>
      </c>
      <c r="Q69" s="87">
        <v>2</v>
      </c>
      <c r="R69" s="88">
        <v>2</v>
      </c>
      <c r="S69" s="86">
        <v>2</v>
      </c>
      <c r="T69" s="87">
        <v>2</v>
      </c>
      <c r="U69" s="87">
        <v>2</v>
      </c>
      <c r="V69" s="87">
        <v>2</v>
      </c>
      <c r="W69" s="88">
        <v>2</v>
      </c>
      <c r="X69" s="86">
        <v>2</v>
      </c>
      <c r="Y69" s="87">
        <v>2</v>
      </c>
      <c r="Z69" s="87" t="s">
        <v>163</v>
      </c>
      <c r="AA69" s="88" t="s">
        <v>163</v>
      </c>
      <c r="AB69" s="86" t="s">
        <v>163</v>
      </c>
      <c r="AC69" s="87" t="s">
        <v>163</v>
      </c>
      <c r="AD69" s="87" t="s">
        <v>164</v>
      </c>
      <c r="AE69" s="88" t="s">
        <v>164</v>
      </c>
      <c r="AF69" s="86" t="s">
        <v>164</v>
      </c>
      <c r="AG69" s="87" t="s">
        <v>164</v>
      </c>
      <c r="AH69" s="87" t="s">
        <v>164</v>
      </c>
      <c r="AI69" s="362"/>
      <c r="AJ69" s="363"/>
      <c r="AK69" s="86" t="s">
        <v>164</v>
      </c>
      <c r="AL69" s="87"/>
      <c r="AM69" s="87"/>
      <c r="AN69" s="88"/>
      <c r="AO69" s="86"/>
      <c r="AP69" s="87"/>
      <c r="AQ69" s="87"/>
      <c r="AR69" s="88"/>
      <c r="AS69" s="89"/>
      <c r="AT69" s="87"/>
      <c r="AU69" s="87"/>
      <c r="AV69" s="90"/>
      <c r="AW69" s="86"/>
      <c r="AX69" s="87"/>
      <c r="AY69" s="87"/>
      <c r="AZ69" s="87"/>
      <c r="BA69" s="88"/>
      <c r="BB69" s="89"/>
      <c r="BC69" s="87"/>
      <c r="BD69" s="87"/>
      <c r="BE69" s="321"/>
      <c r="BF69" s="322"/>
      <c r="BG69" s="322"/>
      <c r="BH69" s="322"/>
      <c r="BI69" s="322"/>
      <c r="BJ69" s="323"/>
      <c r="BK69" s="46" t="s">
        <v>18</v>
      </c>
      <c r="BL69" s="46" t="s">
        <v>33</v>
      </c>
      <c r="BN69" s="146">
        <f t="shared" si="58"/>
        <v>4</v>
      </c>
      <c r="BO69" s="146">
        <f t="shared" si="4"/>
        <v>4</v>
      </c>
      <c r="BP69" s="146">
        <f t="shared" si="5"/>
        <v>4</v>
      </c>
      <c r="BQ69" s="146">
        <f t="shared" si="6"/>
        <v>4</v>
      </c>
      <c r="BR69" s="146">
        <f t="shared" si="7"/>
        <v>4</v>
      </c>
      <c r="BS69" s="146">
        <f t="shared" si="8"/>
        <v>4</v>
      </c>
      <c r="BT69" s="146">
        <f t="shared" si="9"/>
        <v>4</v>
      </c>
      <c r="BU69" s="146">
        <f t="shared" si="10"/>
        <v>4</v>
      </c>
      <c r="BV69" s="146">
        <f t="shared" si="11"/>
        <v>4</v>
      </c>
      <c r="BW69" s="146">
        <f t="shared" si="12"/>
        <v>4</v>
      </c>
      <c r="BX69" s="146">
        <f t="shared" si="13"/>
        <v>4</v>
      </c>
      <c r="BY69" s="146">
        <f t="shared" si="14"/>
        <v>4</v>
      </c>
      <c r="BZ69" s="146">
        <f t="shared" si="15"/>
        <v>4</v>
      </c>
      <c r="CA69" s="146">
        <f t="shared" si="16"/>
        <v>4</v>
      </c>
      <c r="CB69" s="146">
        <f t="shared" si="17"/>
        <v>4</v>
      </c>
      <c r="CC69" s="146">
        <f t="shared" si="18"/>
        <v>0</v>
      </c>
      <c r="CD69" s="146">
        <f t="shared" si="19"/>
        <v>0</v>
      </c>
      <c r="CE69" s="146">
        <f t="shared" si="20"/>
        <v>0</v>
      </c>
      <c r="CF69" s="146">
        <f t="shared" si="21"/>
        <v>0</v>
      </c>
      <c r="CG69" s="146">
        <f t="shared" si="22"/>
        <v>0</v>
      </c>
      <c r="CH69" s="146">
        <f t="shared" si="23"/>
        <v>0</v>
      </c>
      <c r="CI69" s="146">
        <f t="shared" si="24"/>
        <v>0</v>
      </c>
      <c r="CJ69" s="146">
        <f t="shared" si="25"/>
        <v>0</v>
      </c>
      <c r="CK69" s="146">
        <f t="shared" si="26"/>
        <v>0</v>
      </c>
      <c r="CL69" s="146">
        <f t="shared" si="27"/>
        <v>0</v>
      </c>
      <c r="CM69" s="146">
        <f t="shared" si="28"/>
        <v>0</v>
      </c>
      <c r="CN69" s="146">
        <f t="shared" si="29"/>
        <v>0</v>
      </c>
      <c r="CO69" s="146">
        <f t="shared" si="30"/>
        <v>0</v>
      </c>
      <c r="CP69" s="146">
        <f t="shared" si="31"/>
        <v>0</v>
      </c>
      <c r="CQ69" s="146">
        <f t="shared" si="32"/>
        <v>0</v>
      </c>
      <c r="CR69" s="146">
        <f t="shared" si="33"/>
        <v>0</v>
      </c>
      <c r="CS69" s="146">
        <f t="shared" si="34"/>
        <v>0</v>
      </c>
      <c r="CT69" s="146">
        <f t="shared" si="35"/>
        <v>0</v>
      </c>
      <c r="CU69" s="146">
        <f t="shared" si="36"/>
        <v>0</v>
      </c>
      <c r="CV69" s="146">
        <f t="shared" si="37"/>
        <v>0</v>
      </c>
      <c r="CW69" s="146">
        <f t="shared" si="38"/>
        <v>0</v>
      </c>
      <c r="CX69" s="146">
        <f t="shared" si="39"/>
        <v>0</v>
      </c>
      <c r="CY69" s="146">
        <f t="shared" si="40"/>
        <v>0</v>
      </c>
      <c r="CZ69" s="146">
        <f t="shared" si="41"/>
        <v>0</v>
      </c>
      <c r="DA69" s="146">
        <f t="shared" si="42"/>
        <v>0</v>
      </c>
      <c r="DB69" s="146">
        <f t="shared" si="43"/>
        <v>0</v>
      </c>
      <c r="DC69" s="146">
        <f t="shared" si="44"/>
        <v>0</v>
      </c>
      <c r="DD69" s="146">
        <f t="shared" si="45"/>
        <v>0</v>
      </c>
      <c r="DE69" s="146">
        <f t="shared" si="46"/>
        <v>0</v>
      </c>
      <c r="DF69" s="146">
        <f t="shared" si="47"/>
        <v>0</v>
      </c>
      <c r="DG69" s="146">
        <f t="shared" si="48"/>
        <v>0</v>
      </c>
      <c r="DH69" s="146">
        <f t="shared" si="49"/>
        <v>0</v>
      </c>
      <c r="DI69" s="146">
        <f t="shared" si="50"/>
        <v>0</v>
      </c>
      <c r="DJ69" s="146">
        <f t="shared" si="51"/>
        <v>0</v>
      </c>
      <c r="DK69" s="146">
        <f t="shared" si="52"/>
        <v>0</v>
      </c>
      <c r="DL69" s="146">
        <f t="shared" si="53"/>
        <v>0</v>
      </c>
      <c r="DM69" s="146">
        <f t="shared" si="54"/>
        <v>0</v>
      </c>
      <c r="DN69" s="64">
        <f>I69*1</f>
        <v>105</v>
      </c>
      <c r="DO69" s="52">
        <f t="shared" si="116"/>
        <v>105</v>
      </c>
      <c r="DP69" s="52" t="str">
        <f t="shared" si="60"/>
        <v/>
      </c>
      <c r="DQ69" s="53" t="str">
        <f t="shared" si="61"/>
        <v/>
      </c>
      <c r="DR69" s="1">
        <f t="shared" si="117"/>
        <v>1</v>
      </c>
      <c r="DS69" s="168" t="e">
        <f>IF(AND(DR69=#REF!,BL69=#REF!),'Tiến độ'!D69,"")</f>
        <v>#REF!</v>
      </c>
    </row>
    <row r="70" spans="1:123" ht="11.25" customHeight="1">
      <c r="A70" s="314" t="str">
        <f>IF(B70="","",MAX($A$7:A69)+1)</f>
        <v/>
      </c>
      <c r="B70" s="315"/>
      <c r="C70" s="79" t="s">
        <v>331</v>
      </c>
      <c r="D70" s="80" t="s">
        <v>332</v>
      </c>
      <c r="E70" s="81">
        <v>2</v>
      </c>
      <c r="F70" s="82">
        <v>30</v>
      </c>
      <c r="G70" s="83"/>
      <c r="H70" s="84">
        <f t="shared" si="118"/>
        <v>2</v>
      </c>
      <c r="I70" s="85">
        <f t="shared" si="119"/>
        <v>105</v>
      </c>
      <c r="J70" s="25"/>
      <c r="K70" s="86">
        <v>2</v>
      </c>
      <c r="L70" s="87">
        <v>2</v>
      </c>
      <c r="M70" s="87">
        <v>2</v>
      </c>
      <c r="N70" s="88">
        <v>2</v>
      </c>
      <c r="O70" s="86">
        <v>2</v>
      </c>
      <c r="P70" s="87">
        <v>2</v>
      </c>
      <c r="Q70" s="87">
        <v>2</v>
      </c>
      <c r="R70" s="88">
        <v>2</v>
      </c>
      <c r="S70" s="86">
        <v>2</v>
      </c>
      <c r="T70" s="87">
        <v>2</v>
      </c>
      <c r="U70" s="87">
        <v>2</v>
      </c>
      <c r="V70" s="87">
        <v>2</v>
      </c>
      <c r="W70" s="88">
        <v>2</v>
      </c>
      <c r="X70" s="86">
        <v>2</v>
      </c>
      <c r="Y70" s="87">
        <v>2</v>
      </c>
      <c r="Z70" s="87" t="s">
        <v>163</v>
      </c>
      <c r="AA70" s="88" t="s">
        <v>163</v>
      </c>
      <c r="AB70" s="86" t="s">
        <v>163</v>
      </c>
      <c r="AC70" s="87" t="s">
        <v>163</v>
      </c>
      <c r="AD70" s="87" t="s">
        <v>164</v>
      </c>
      <c r="AE70" s="88" t="s">
        <v>164</v>
      </c>
      <c r="AF70" s="86" t="s">
        <v>164</v>
      </c>
      <c r="AG70" s="87" t="s">
        <v>164</v>
      </c>
      <c r="AH70" s="87" t="s">
        <v>164</v>
      </c>
      <c r="AI70" s="362"/>
      <c r="AJ70" s="363"/>
      <c r="AK70" s="86" t="s">
        <v>164</v>
      </c>
      <c r="AL70" s="87"/>
      <c r="AM70" s="87"/>
      <c r="AN70" s="88"/>
      <c r="AO70" s="86"/>
      <c r="AP70" s="87"/>
      <c r="AQ70" s="87"/>
      <c r="AR70" s="88"/>
      <c r="AS70" s="89"/>
      <c r="AT70" s="87"/>
      <c r="AU70" s="87"/>
      <c r="AV70" s="90"/>
      <c r="AW70" s="86"/>
      <c r="AX70" s="87"/>
      <c r="AY70" s="87"/>
      <c r="AZ70" s="87"/>
      <c r="BA70" s="88"/>
      <c r="BB70" s="89"/>
      <c r="BC70" s="87"/>
      <c r="BD70" s="87"/>
      <c r="BE70" s="321"/>
      <c r="BF70" s="322"/>
      <c r="BG70" s="322"/>
      <c r="BH70" s="322"/>
      <c r="BI70" s="322"/>
      <c r="BJ70" s="323"/>
      <c r="BK70" s="46" t="s">
        <v>18</v>
      </c>
      <c r="BL70" s="46" t="s">
        <v>34</v>
      </c>
      <c r="BN70" s="146">
        <f t="shared" si="58"/>
        <v>4</v>
      </c>
      <c r="BO70" s="146">
        <f t="shared" si="4"/>
        <v>4</v>
      </c>
      <c r="BP70" s="146">
        <f t="shared" si="5"/>
        <v>4</v>
      </c>
      <c r="BQ70" s="146">
        <f t="shared" si="6"/>
        <v>4</v>
      </c>
      <c r="BR70" s="146">
        <f t="shared" si="7"/>
        <v>4</v>
      </c>
      <c r="BS70" s="146">
        <f t="shared" si="8"/>
        <v>4</v>
      </c>
      <c r="BT70" s="146">
        <f t="shared" si="9"/>
        <v>4</v>
      </c>
      <c r="BU70" s="146">
        <f t="shared" si="10"/>
        <v>4</v>
      </c>
      <c r="BV70" s="146">
        <f t="shared" si="11"/>
        <v>4</v>
      </c>
      <c r="BW70" s="146">
        <f t="shared" si="12"/>
        <v>4</v>
      </c>
      <c r="BX70" s="146">
        <f t="shared" si="13"/>
        <v>4</v>
      </c>
      <c r="BY70" s="146">
        <f t="shared" si="14"/>
        <v>4</v>
      </c>
      <c r="BZ70" s="146">
        <f t="shared" si="15"/>
        <v>4</v>
      </c>
      <c r="CA70" s="146">
        <f t="shared" si="16"/>
        <v>4</v>
      </c>
      <c r="CB70" s="146">
        <f t="shared" si="17"/>
        <v>4</v>
      </c>
      <c r="CC70" s="146">
        <f t="shared" si="18"/>
        <v>0</v>
      </c>
      <c r="CD70" s="146">
        <f t="shared" si="19"/>
        <v>0</v>
      </c>
      <c r="CE70" s="146">
        <f t="shared" si="20"/>
        <v>0</v>
      </c>
      <c r="CF70" s="146">
        <f t="shared" si="21"/>
        <v>0</v>
      </c>
      <c r="CG70" s="146">
        <f t="shared" si="22"/>
        <v>0</v>
      </c>
      <c r="CH70" s="146">
        <f t="shared" si="23"/>
        <v>0</v>
      </c>
      <c r="CI70" s="146">
        <f t="shared" si="24"/>
        <v>0</v>
      </c>
      <c r="CJ70" s="146">
        <f t="shared" si="25"/>
        <v>0</v>
      </c>
      <c r="CK70" s="146">
        <f t="shared" si="26"/>
        <v>0</v>
      </c>
      <c r="CL70" s="146">
        <f t="shared" si="27"/>
        <v>0</v>
      </c>
      <c r="CM70" s="146">
        <f t="shared" si="28"/>
        <v>0</v>
      </c>
      <c r="CN70" s="146">
        <f t="shared" si="29"/>
        <v>0</v>
      </c>
      <c r="CO70" s="146">
        <f t="shared" si="30"/>
        <v>0</v>
      </c>
      <c r="CP70" s="146">
        <f t="shared" si="31"/>
        <v>0</v>
      </c>
      <c r="CQ70" s="146">
        <f t="shared" si="32"/>
        <v>0</v>
      </c>
      <c r="CR70" s="146">
        <f t="shared" si="33"/>
        <v>0</v>
      </c>
      <c r="CS70" s="146">
        <f t="shared" si="34"/>
        <v>0</v>
      </c>
      <c r="CT70" s="146">
        <f t="shared" si="35"/>
        <v>0</v>
      </c>
      <c r="CU70" s="146">
        <f t="shared" si="36"/>
        <v>0</v>
      </c>
      <c r="CV70" s="146">
        <f t="shared" si="37"/>
        <v>0</v>
      </c>
      <c r="CW70" s="146">
        <f t="shared" si="38"/>
        <v>0</v>
      </c>
      <c r="CX70" s="146">
        <f t="shared" si="39"/>
        <v>0</v>
      </c>
      <c r="CY70" s="146">
        <f t="shared" si="40"/>
        <v>0</v>
      </c>
      <c r="CZ70" s="146">
        <f t="shared" si="41"/>
        <v>0</v>
      </c>
      <c r="DA70" s="146">
        <f t="shared" si="42"/>
        <v>0</v>
      </c>
      <c r="DB70" s="146">
        <f t="shared" si="43"/>
        <v>0</v>
      </c>
      <c r="DC70" s="146">
        <f t="shared" si="44"/>
        <v>0</v>
      </c>
      <c r="DD70" s="146">
        <f t="shared" si="45"/>
        <v>0</v>
      </c>
      <c r="DE70" s="146">
        <f t="shared" si="46"/>
        <v>0</v>
      </c>
      <c r="DF70" s="146">
        <f t="shared" si="47"/>
        <v>0</v>
      </c>
      <c r="DG70" s="146">
        <f t="shared" si="48"/>
        <v>0</v>
      </c>
      <c r="DH70" s="146">
        <f t="shared" si="49"/>
        <v>0</v>
      </c>
      <c r="DI70" s="146">
        <f t="shared" si="50"/>
        <v>0</v>
      </c>
      <c r="DJ70" s="146">
        <f t="shared" si="51"/>
        <v>0</v>
      </c>
      <c r="DK70" s="146">
        <f t="shared" si="52"/>
        <v>0</v>
      </c>
      <c r="DL70" s="146">
        <f t="shared" si="53"/>
        <v>0</v>
      </c>
      <c r="DM70" s="146">
        <f t="shared" si="54"/>
        <v>0</v>
      </c>
      <c r="DN70" s="64">
        <f>I70*1</f>
        <v>105</v>
      </c>
      <c r="DO70" s="52">
        <f t="shared" si="116"/>
        <v>105</v>
      </c>
      <c r="DP70" s="52" t="str">
        <f t="shared" si="60"/>
        <v/>
      </c>
      <c r="DQ70" s="53" t="str">
        <f t="shared" si="61"/>
        <v/>
      </c>
      <c r="DR70" s="1">
        <f t="shared" si="117"/>
        <v>1</v>
      </c>
      <c r="DS70" s="168" t="e">
        <f>IF(AND(DR70=#REF!,BL70=#REF!),'Tiến độ'!D70,"")</f>
        <v>#REF!</v>
      </c>
    </row>
    <row r="71" spans="1:123" ht="11.25" customHeight="1">
      <c r="A71" s="314" t="str">
        <f>IF(B71="","",MAX($A$7:A70)+1)</f>
        <v/>
      </c>
      <c r="B71" s="315"/>
      <c r="C71" s="79" t="s">
        <v>248</v>
      </c>
      <c r="D71" s="80" t="s">
        <v>333</v>
      </c>
      <c r="E71" s="81">
        <v>2</v>
      </c>
      <c r="F71" s="82">
        <v>45</v>
      </c>
      <c r="G71" s="83"/>
      <c r="H71" s="84">
        <f t="shared" si="118"/>
        <v>2</v>
      </c>
      <c r="I71" s="85">
        <f t="shared" si="119"/>
        <v>105</v>
      </c>
      <c r="J71" s="25"/>
      <c r="K71" s="86">
        <v>3</v>
      </c>
      <c r="L71" s="87">
        <v>3</v>
      </c>
      <c r="M71" s="87">
        <v>3</v>
      </c>
      <c r="N71" s="88">
        <v>3</v>
      </c>
      <c r="O71" s="86">
        <v>3</v>
      </c>
      <c r="P71" s="87">
        <v>3</v>
      </c>
      <c r="Q71" s="87">
        <v>3</v>
      </c>
      <c r="R71" s="88">
        <v>3</v>
      </c>
      <c r="S71" s="86">
        <v>3</v>
      </c>
      <c r="T71" s="87">
        <v>3</v>
      </c>
      <c r="U71" s="87">
        <v>3</v>
      </c>
      <c r="V71" s="87">
        <v>3</v>
      </c>
      <c r="W71" s="88">
        <v>3</v>
      </c>
      <c r="X71" s="86">
        <v>3</v>
      </c>
      <c r="Y71" s="87">
        <v>3</v>
      </c>
      <c r="Z71" s="87" t="s">
        <v>163</v>
      </c>
      <c r="AA71" s="88" t="s">
        <v>163</v>
      </c>
      <c r="AB71" s="86" t="s">
        <v>163</v>
      </c>
      <c r="AC71" s="87" t="s">
        <v>163</v>
      </c>
      <c r="AD71" s="87" t="s">
        <v>164</v>
      </c>
      <c r="AE71" s="88" t="s">
        <v>164</v>
      </c>
      <c r="AF71" s="86" t="s">
        <v>164</v>
      </c>
      <c r="AG71" s="87" t="s">
        <v>164</v>
      </c>
      <c r="AH71" s="87" t="s">
        <v>164</v>
      </c>
      <c r="AI71" s="362"/>
      <c r="AJ71" s="363"/>
      <c r="AK71" s="86" t="s">
        <v>164</v>
      </c>
      <c r="AL71" s="87"/>
      <c r="AM71" s="87"/>
      <c r="AN71" s="88"/>
      <c r="AO71" s="86"/>
      <c r="AP71" s="87"/>
      <c r="AQ71" s="87"/>
      <c r="AR71" s="88"/>
      <c r="AS71" s="89"/>
      <c r="AT71" s="87"/>
      <c r="AU71" s="87"/>
      <c r="AV71" s="90"/>
      <c r="AW71" s="86"/>
      <c r="AX71" s="87"/>
      <c r="AY71" s="87"/>
      <c r="AZ71" s="87"/>
      <c r="BA71" s="88"/>
      <c r="BB71" s="89"/>
      <c r="BC71" s="87"/>
      <c r="BD71" s="87"/>
      <c r="BE71" s="321"/>
      <c r="BF71" s="322"/>
      <c r="BG71" s="322"/>
      <c r="BH71" s="322"/>
      <c r="BI71" s="322"/>
      <c r="BJ71" s="323"/>
      <c r="BK71" s="46" t="s">
        <v>19</v>
      </c>
      <c r="BL71" s="46" t="s">
        <v>42</v>
      </c>
      <c r="BN71" s="146">
        <f t="shared" si="58"/>
        <v>6</v>
      </c>
      <c r="BO71" s="146">
        <f t="shared" ref="BO71:BO134" si="120">IF(ISERROR(L71-0)=TRUE,0,$H71*L71)</f>
        <v>6</v>
      </c>
      <c r="BP71" s="146">
        <f t="shared" ref="BP71:BP134" si="121">IF(ISERROR(M71-0)=TRUE,0,$H71*M71)</f>
        <v>6</v>
      </c>
      <c r="BQ71" s="146">
        <f t="shared" ref="BQ71:BQ134" si="122">IF(ISERROR(N71-0)=TRUE,0,$H71*N71)</f>
        <v>6</v>
      </c>
      <c r="BR71" s="146">
        <f t="shared" ref="BR71:BR134" si="123">IF(ISERROR(O71-0)=TRUE,0,$H71*O71)</f>
        <v>6</v>
      </c>
      <c r="BS71" s="146">
        <f t="shared" ref="BS71:BS134" si="124">IF(ISERROR(P71-0)=TRUE,0,$H71*P71)</f>
        <v>6</v>
      </c>
      <c r="BT71" s="146">
        <f t="shared" ref="BT71:BT134" si="125">IF(ISERROR(Q71-0)=TRUE,0,$H71*Q71)</f>
        <v>6</v>
      </c>
      <c r="BU71" s="146">
        <f t="shared" ref="BU71:BU134" si="126">IF(ISERROR(R71-0)=TRUE,0,$H71*R71)</f>
        <v>6</v>
      </c>
      <c r="BV71" s="146">
        <f t="shared" ref="BV71:BV134" si="127">IF(ISERROR(S71-0)=TRUE,0,$H71*S71)</f>
        <v>6</v>
      </c>
      <c r="BW71" s="146">
        <f t="shared" ref="BW71:BW134" si="128">IF(ISERROR(T71-0)=TRUE,0,$H71*T71)</f>
        <v>6</v>
      </c>
      <c r="BX71" s="146">
        <f t="shared" ref="BX71:BX134" si="129">IF(ISERROR(U71-0)=TRUE,0,$H71*U71)</f>
        <v>6</v>
      </c>
      <c r="BY71" s="146">
        <f t="shared" ref="BY71:BY134" si="130">IF(ISERROR(V71-0)=TRUE,0,$H71*V71)</f>
        <v>6</v>
      </c>
      <c r="BZ71" s="146">
        <f t="shared" ref="BZ71:BZ134" si="131">IF(ISERROR(W71-0)=TRUE,0,$H71*W71)</f>
        <v>6</v>
      </c>
      <c r="CA71" s="146">
        <f t="shared" ref="CA71:CA134" si="132">IF(ISERROR(X71-0)=TRUE,0,$H71*X71)</f>
        <v>6</v>
      </c>
      <c r="CB71" s="146">
        <f t="shared" ref="CB71:CB134" si="133">IF(ISERROR(Y71-0)=TRUE,0,$H71*Y71)</f>
        <v>6</v>
      </c>
      <c r="CC71" s="146">
        <f t="shared" ref="CC71:CC134" si="134">IF(ISERROR(Z71-0)=TRUE,0,$H71*Z71)</f>
        <v>0</v>
      </c>
      <c r="CD71" s="146">
        <f t="shared" ref="CD71:CD134" si="135">IF(ISERROR(AA71-0)=TRUE,0,$H71*AA71)</f>
        <v>0</v>
      </c>
      <c r="CE71" s="146">
        <f t="shared" ref="CE71:CE134" si="136">IF(ISERROR(AB71-0)=TRUE,0,$H71*AB71)</f>
        <v>0</v>
      </c>
      <c r="CF71" s="146">
        <f t="shared" ref="CF71:CF134" si="137">IF(ISERROR(AC71-0)=TRUE,0,$H71*AC71)</f>
        <v>0</v>
      </c>
      <c r="CG71" s="146">
        <f t="shared" ref="CG71:CG134" si="138">IF(ISERROR(AD71-0)=TRUE,0,$H71*AD71)</f>
        <v>0</v>
      </c>
      <c r="CH71" s="146">
        <f t="shared" ref="CH71:CH134" si="139">IF(ISERROR(AE71-0)=TRUE,0,$H71*AE71)</f>
        <v>0</v>
      </c>
      <c r="CI71" s="146">
        <f t="shared" ref="CI71:CI134" si="140">IF(ISERROR(AF71-0)=TRUE,0,$H71*AF71)</f>
        <v>0</v>
      </c>
      <c r="CJ71" s="146">
        <f t="shared" ref="CJ71:CJ134" si="141">IF(ISERROR(AG71-0)=TRUE,0,$H71*AG71)</f>
        <v>0</v>
      </c>
      <c r="CK71" s="146">
        <f t="shared" ref="CK71:CK134" si="142">IF(ISERROR(AH71-0)=TRUE,0,$H71*AH71)</f>
        <v>0</v>
      </c>
      <c r="CL71" s="146">
        <f t="shared" ref="CL71:CL134" si="143">IF(ISERROR(AI71-0)=TRUE,0,$H71*AI71)</f>
        <v>0</v>
      </c>
      <c r="CM71" s="146">
        <f t="shared" ref="CM71:CM134" si="144">IF(ISERROR(AJ71-0)=TRUE,0,$H71*AJ71)</f>
        <v>0</v>
      </c>
      <c r="CN71" s="146">
        <f t="shared" ref="CN71:CN134" si="145">IF(ISERROR(AK71-0)=TRUE,0,$H71*AK71)</f>
        <v>0</v>
      </c>
      <c r="CO71" s="146">
        <f t="shared" ref="CO71:CO134" si="146">IF(ISERROR(AL71-0)=TRUE,0,$H71*AL71)</f>
        <v>0</v>
      </c>
      <c r="CP71" s="146">
        <f t="shared" ref="CP71:CP134" si="147">IF(ISERROR(AM71-0)=TRUE,0,$H71*AM71)</f>
        <v>0</v>
      </c>
      <c r="CQ71" s="146">
        <f t="shared" ref="CQ71:CQ134" si="148">IF(ISERROR(AN71-0)=TRUE,0,$H71*AN71)</f>
        <v>0</v>
      </c>
      <c r="CR71" s="146">
        <f t="shared" ref="CR71:CR134" si="149">IF(ISERROR(AO71-0)=TRUE,0,$H71*AO71)</f>
        <v>0</v>
      </c>
      <c r="CS71" s="146">
        <f t="shared" ref="CS71:CS134" si="150">IF(ISERROR(AP71-0)=TRUE,0,$H71*AP71)</f>
        <v>0</v>
      </c>
      <c r="CT71" s="146">
        <f t="shared" ref="CT71:CT134" si="151">IF(ISERROR(AQ71-0)=TRUE,0,$H71*AQ71)</f>
        <v>0</v>
      </c>
      <c r="CU71" s="146">
        <f t="shared" ref="CU71:CU134" si="152">IF(ISERROR(AR71-0)=TRUE,0,$H71*AR71)</f>
        <v>0</v>
      </c>
      <c r="CV71" s="146">
        <f t="shared" ref="CV71:CV134" si="153">IF(ISERROR(AS71-0)=TRUE,0,$H71*AS71)</f>
        <v>0</v>
      </c>
      <c r="CW71" s="146">
        <f t="shared" ref="CW71:CW134" si="154">IF(ISERROR(AT71-0)=TRUE,0,$H71*AT71)</f>
        <v>0</v>
      </c>
      <c r="CX71" s="146">
        <f t="shared" ref="CX71:CX134" si="155">IF(ISERROR(AU71-0)=TRUE,0,$H71*AU71)</f>
        <v>0</v>
      </c>
      <c r="CY71" s="146">
        <f t="shared" ref="CY71:CY134" si="156">IF(ISERROR(AV71-0)=TRUE,0,$H71*AV71)</f>
        <v>0</v>
      </c>
      <c r="CZ71" s="146">
        <f t="shared" ref="CZ71:CZ134" si="157">IF(ISERROR(AW71-0)=TRUE,0,$H71*AW71)</f>
        <v>0</v>
      </c>
      <c r="DA71" s="146">
        <f t="shared" ref="DA71:DA134" si="158">IF(ISERROR(AX71-0)=TRUE,0,$H71*AX71)</f>
        <v>0</v>
      </c>
      <c r="DB71" s="146">
        <f t="shared" ref="DB71:DB134" si="159">IF(ISERROR(AY71-0)=TRUE,0,$H71*AY71)</f>
        <v>0</v>
      </c>
      <c r="DC71" s="146">
        <f t="shared" ref="DC71:DC134" si="160">IF(ISERROR(AZ71-0)=TRUE,0,$H71*AZ71)</f>
        <v>0</v>
      </c>
      <c r="DD71" s="146">
        <f t="shared" ref="DD71:DD134" si="161">IF(ISERROR(BA71-0)=TRUE,0,$H71*BA71)</f>
        <v>0</v>
      </c>
      <c r="DE71" s="146">
        <f t="shared" ref="DE71:DE134" si="162">IF(ISERROR(BB71-0)=TRUE,0,$H71*BB71)</f>
        <v>0</v>
      </c>
      <c r="DF71" s="146">
        <f t="shared" ref="DF71:DF134" si="163">IF(ISERROR(BC71-0)=TRUE,0,$H71*BC71)</f>
        <v>0</v>
      </c>
      <c r="DG71" s="146">
        <f t="shared" ref="DG71:DG134" si="164">IF(ISERROR(BD71-0)=TRUE,0,$H71*BD71)</f>
        <v>0</v>
      </c>
      <c r="DH71" s="146">
        <f t="shared" ref="DH71:DH134" si="165">IF(ISERROR(BE71-0)=TRUE,0,$H71*BE71)</f>
        <v>0</v>
      </c>
      <c r="DI71" s="146">
        <f t="shared" ref="DI71:DI134" si="166">IF(ISERROR(BF71-0)=TRUE,0,$H71*BF71)</f>
        <v>0</v>
      </c>
      <c r="DJ71" s="146">
        <f t="shared" ref="DJ71:DJ134" si="167">IF(ISERROR(BG71-0)=TRUE,0,$H71*BG71)</f>
        <v>0</v>
      </c>
      <c r="DK71" s="146">
        <f t="shared" ref="DK71:DK134" si="168">IF(ISERROR(BH71-0)=TRUE,0,$H71*BH71)</f>
        <v>0</v>
      </c>
      <c r="DL71" s="146">
        <f t="shared" ref="DL71:DL134" si="169">IF(ISERROR(BI71-0)=TRUE,0,$H71*BI71)</f>
        <v>0</v>
      </c>
      <c r="DM71" s="146">
        <f t="shared" ref="DM71:DM134" si="170">IF(ISERROR(BJ71-0)=TRUE,0,$H71*BJ71)</f>
        <v>0</v>
      </c>
      <c r="DN71" s="64">
        <f>(15+30/1.5*2)*H71</f>
        <v>110</v>
      </c>
      <c r="DO71" s="52">
        <f t="shared" si="116"/>
        <v>110</v>
      </c>
      <c r="DP71" s="52" t="str">
        <f t="shared" si="60"/>
        <v/>
      </c>
      <c r="DQ71" s="53" t="str">
        <f t="shared" si="61"/>
        <v/>
      </c>
      <c r="DR71" s="1">
        <f t="shared" si="117"/>
        <v>1</v>
      </c>
      <c r="DS71" s="168" t="e">
        <f>IF(AND(DR71=#REF!,BL71=#REF!),'Tiến độ'!D71,"")</f>
        <v>#REF!</v>
      </c>
    </row>
    <row r="72" spans="1:123" ht="11.25" customHeight="1">
      <c r="A72" s="314" t="str">
        <f>IF(B72="","",MAX($A$7:A71)+1)</f>
        <v/>
      </c>
      <c r="B72" s="315"/>
      <c r="C72" s="79" t="s">
        <v>318</v>
      </c>
      <c r="D72" s="80" t="s">
        <v>319</v>
      </c>
      <c r="E72" s="81">
        <v>2</v>
      </c>
      <c r="F72" s="82">
        <v>30</v>
      </c>
      <c r="G72" s="83"/>
      <c r="H72" s="84">
        <f t="shared" si="118"/>
        <v>2</v>
      </c>
      <c r="I72" s="116">
        <f>47+56</f>
        <v>103</v>
      </c>
      <c r="J72" s="236" t="s">
        <v>317</v>
      </c>
      <c r="K72" s="86"/>
      <c r="L72" s="87"/>
      <c r="M72" s="87"/>
      <c r="N72" s="88"/>
      <c r="O72" s="86"/>
      <c r="P72" s="87"/>
      <c r="Q72" s="87"/>
      <c r="R72" s="88"/>
      <c r="S72" s="86"/>
      <c r="T72" s="87"/>
      <c r="U72" s="87"/>
      <c r="V72" s="87"/>
      <c r="W72" s="88"/>
      <c r="X72" s="86"/>
      <c r="Y72" s="87"/>
      <c r="Z72" s="87"/>
      <c r="AA72" s="88"/>
      <c r="AB72" s="86"/>
      <c r="AC72" s="87"/>
      <c r="AD72" s="87">
        <v>6</v>
      </c>
      <c r="AE72" s="88">
        <v>6</v>
      </c>
      <c r="AF72" s="86">
        <v>6</v>
      </c>
      <c r="AG72" s="87">
        <v>6</v>
      </c>
      <c r="AH72" s="87">
        <v>6</v>
      </c>
      <c r="AI72" s="362"/>
      <c r="AJ72" s="363"/>
      <c r="AK72" s="86" t="s">
        <v>163</v>
      </c>
      <c r="AL72" s="87"/>
      <c r="AM72" s="87"/>
      <c r="AN72" s="88"/>
      <c r="AO72" s="86"/>
      <c r="AP72" s="87"/>
      <c r="AQ72" s="87"/>
      <c r="AR72" s="88"/>
      <c r="AS72" s="89"/>
      <c r="AT72" s="87"/>
      <c r="AU72" s="87"/>
      <c r="AV72" s="90"/>
      <c r="AW72" s="86"/>
      <c r="AX72" s="87"/>
      <c r="AY72" s="87"/>
      <c r="AZ72" s="87"/>
      <c r="BA72" s="88"/>
      <c r="BB72" s="89"/>
      <c r="BC72" s="87"/>
      <c r="BD72" s="87"/>
      <c r="BE72" s="321"/>
      <c r="BF72" s="322"/>
      <c r="BG72" s="322"/>
      <c r="BH72" s="322"/>
      <c r="BI72" s="322"/>
      <c r="BJ72" s="323"/>
      <c r="BK72" s="46" t="s">
        <v>18</v>
      </c>
      <c r="BL72" s="46" t="s">
        <v>29</v>
      </c>
      <c r="BN72" s="146">
        <f t="shared" ref="BN72:BN135" si="171">IF(ISERROR(K72-0)=TRUE,0,$H72*K72)</f>
        <v>0</v>
      </c>
      <c r="BO72" s="146">
        <f t="shared" si="120"/>
        <v>0</v>
      </c>
      <c r="BP72" s="146">
        <f t="shared" si="121"/>
        <v>0</v>
      </c>
      <c r="BQ72" s="146">
        <f t="shared" si="122"/>
        <v>0</v>
      </c>
      <c r="BR72" s="146">
        <f t="shared" si="123"/>
        <v>0</v>
      </c>
      <c r="BS72" s="146">
        <f t="shared" si="124"/>
        <v>0</v>
      </c>
      <c r="BT72" s="146">
        <f t="shared" si="125"/>
        <v>0</v>
      </c>
      <c r="BU72" s="146">
        <f t="shared" si="126"/>
        <v>0</v>
      </c>
      <c r="BV72" s="146">
        <f t="shared" si="127"/>
        <v>0</v>
      </c>
      <c r="BW72" s="146">
        <f t="shared" si="128"/>
        <v>0</v>
      </c>
      <c r="BX72" s="146">
        <f t="shared" si="129"/>
        <v>0</v>
      </c>
      <c r="BY72" s="146">
        <f t="shared" si="130"/>
        <v>0</v>
      </c>
      <c r="BZ72" s="146">
        <f t="shared" si="131"/>
        <v>0</v>
      </c>
      <c r="CA72" s="146">
        <f t="shared" si="132"/>
        <v>0</v>
      </c>
      <c r="CB72" s="146">
        <f t="shared" si="133"/>
        <v>0</v>
      </c>
      <c r="CC72" s="146">
        <f t="shared" si="134"/>
        <v>0</v>
      </c>
      <c r="CD72" s="146">
        <f t="shared" si="135"/>
        <v>0</v>
      </c>
      <c r="CE72" s="146">
        <f t="shared" si="136"/>
        <v>0</v>
      </c>
      <c r="CF72" s="146">
        <f t="shared" si="137"/>
        <v>0</v>
      </c>
      <c r="CG72" s="146">
        <f t="shared" si="138"/>
        <v>12</v>
      </c>
      <c r="CH72" s="146">
        <f t="shared" si="139"/>
        <v>12</v>
      </c>
      <c r="CI72" s="146">
        <f t="shared" si="140"/>
        <v>12</v>
      </c>
      <c r="CJ72" s="146">
        <f t="shared" si="141"/>
        <v>12</v>
      </c>
      <c r="CK72" s="146">
        <f t="shared" si="142"/>
        <v>12</v>
      </c>
      <c r="CL72" s="146">
        <f t="shared" si="143"/>
        <v>0</v>
      </c>
      <c r="CM72" s="146">
        <f t="shared" si="144"/>
        <v>0</v>
      </c>
      <c r="CN72" s="146">
        <f t="shared" si="145"/>
        <v>0</v>
      </c>
      <c r="CO72" s="146">
        <f t="shared" si="146"/>
        <v>0</v>
      </c>
      <c r="CP72" s="146">
        <f t="shared" si="147"/>
        <v>0</v>
      </c>
      <c r="CQ72" s="146">
        <f t="shared" si="148"/>
        <v>0</v>
      </c>
      <c r="CR72" s="146">
        <f t="shared" si="149"/>
        <v>0</v>
      </c>
      <c r="CS72" s="146">
        <f t="shared" si="150"/>
        <v>0</v>
      </c>
      <c r="CT72" s="146">
        <f t="shared" si="151"/>
        <v>0</v>
      </c>
      <c r="CU72" s="146">
        <f t="shared" si="152"/>
        <v>0</v>
      </c>
      <c r="CV72" s="146">
        <f t="shared" si="153"/>
        <v>0</v>
      </c>
      <c r="CW72" s="146">
        <f t="shared" si="154"/>
        <v>0</v>
      </c>
      <c r="CX72" s="146">
        <f t="shared" si="155"/>
        <v>0</v>
      </c>
      <c r="CY72" s="146">
        <f t="shared" si="156"/>
        <v>0</v>
      </c>
      <c r="CZ72" s="146">
        <f t="shared" si="157"/>
        <v>0</v>
      </c>
      <c r="DA72" s="146">
        <f t="shared" si="158"/>
        <v>0</v>
      </c>
      <c r="DB72" s="146">
        <f t="shared" si="159"/>
        <v>0</v>
      </c>
      <c r="DC72" s="146">
        <f t="shared" si="160"/>
        <v>0</v>
      </c>
      <c r="DD72" s="146">
        <f t="shared" si="161"/>
        <v>0</v>
      </c>
      <c r="DE72" s="146">
        <f t="shared" si="162"/>
        <v>0</v>
      </c>
      <c r="DF72" s="146">
        <f t="shared" si="163"/>
        <v>0</v>
      </c>
      <c r="DG72" s="146">
        <f t="shared" si="164"/>
        <v>0</v>
      </c>
      <c r="DH72" s="146">
        <f t="shared" si="165"/>
        <v>0</v>
      </c>
      <c r="DI72" s="146">
        <f t="shared" si="166"/>
        <v>0</v>
      </c>
      <c r="DJ72" s="146">
        <f t="shared" si="167"/>
        <v>0</v>
      </c>
      <c r="DK72" s="146">
        <f t="shared" si="168"/>
        <v>0</v>
      </c>
      <c r="DL72" s="146">
        <f t="shared" si="169"/>
        <v>0</v>
      </c>
      <c r="DM72" s="146">
        <f t="shared" si="170"/>
        <v>0</v>
      </c>
      <c r="DN72" s="64">
        <f t="shared" ref="DN72:DN77" si="172">F72*H72</f>
        <v>60</v>
      </c>
      <c r="DO72" s="52" t="str">
        <f t="shared" si="116"/>
        <v/>
      </c>
      <c r="DP72" s="52">
        <f t="shared" si="60"/>
        <v>60</v>
      </c>
      <c r="DQ72" s="53" t="str">
        <f t="shared" si="61"/>
        <v/>
      </c>
      <c r="DR72" s="1">
        <f t="shared" si="117"/>
        <v>1</v>
      </c>
      <c r="DS72" s="168" t="e">
        <f>IF(AND(DR72=#REF!,BL72=#REF!),'Tiến độ'!D72,"")</f>
        <v>#REF!</v>
      </c>
    </row>
    <row r="73" spans="1:123" ht="11.25" customHeight="1">
      <c r="A73" s="314" t="str">
        <f>IF(B73="","",MAX($A$7:A72)+1)</f>
        <v/>
      </c>
      <c r="B73" s="315"/>
      <c r="C73" s="79" t="s">
        <v>240</v>
      </c>
      <c r="D73" s="80" t="s">
        <v>241</v>
      </c>
      <c r="E73" s="81">
        <v>4</v>
      </c>
      <c r="F73" s="82">
        <v>60</v>
      </c>
      <c r="G73" s="83"/>
      <c r="H73" s="115">
        <v>1</v>
      </c>
      <c r="I73" s="116">
        <f>10+35</f>
        <v>45</v>
      </c>
      <c r="J73" s="236" t="s">
        <v>317</v>
      </c>
      <c r="K73" s="86">
        <v>4</v>
      </c>
      <c r="L73" s="87">
        <v>4</v>
      </c>
      <c r="M73" s="87">
        <v>4</v>
      </c>
      <c r="N73" s="88">
        <v>4</v>
      </c>
      <c r="O73" s="86">
        <v>4</v>
      </c>
      <c r="P73" s="87">
        <v>4</v>
      </c>
      <c r="Q73" s="87">
        <v>4</v>
      </c>
      <c r="R73" s="88">
        <v>4</v>
      </c>
      <c r="S73" s="86">
        <v>4</v>
      </c>
      <c r="T73" s="87">
        <v>4</v>
      </c>
      <c r="U73" s="87">
        <v>4</v>
      </c>
      <c r="V73" s="87">
        <v>4</v>
      </c>
      <c r="W73" s="88">
        <v>4</v>
      </c>
      <c r="X73" s="86">
        <v>4</v>
      </c>
      <c r="Y73" s="87">
        <v>4</v>
      </c>
      <c r="Z73" s="87" t="s">
        <v>163</v>
      </c>
      <c r="AA73" s="88" t="s">
        <v>163</v>
      </c>
      <c r="AB73" s="86" t="s">
        <v>163</v>
      </c>
      <c r="AC73" s="87" t="s">
        <v>163</v>
      </c>
      <c r="AD73" s="87" t="s">
        <v>164</v>
      </c>
      <c r="AE73" s="88" t="s">
        <v>164</v>
      </c>
      <c r="AF73" s="86" t="s">
        <v>164</v>
      </c>
      <c r="AG73" s="87" t="s">
        <v>164</v>
      </c>
      <c r="AH73" s="87" t="s">
        <v>164</v>
      </c>
      <c r="AI73" s="362"/>
      <c r="AJ73" s="363"/>
      <c r="AK73" s="86" t="s">
        <v>164</v>
      </c>
      <c r="AL73" s="87"/>
      <c r="AM73" s="87"/>
      <c r="AN73" s="88"/>
      <c r="AO73" s="86"/>
      <c r="AP73" s="87"/>
      <c r="AQ73" s="87"/>
      <c r="AR73" s="88"/>
      <c r="AS73" s="89"/>
      <c r="AT73" s="87"/>
      <c r="AU73" s="87"/>
      <c r="AV73" s="90"/>
      <c r="AW73" s="86"/>
      <c r="AX73" s="87"/>
      <c r="AY73" s="87"/>
      <c r="AZ73" s="87"/>
      <c r="BA73" s="88"/>
      <c r="BB73" s="89"/>
      <c r="BC73" s="87"/>
      <c r="BD73" s="87"/>
      <c r="BE73" s="321"/>
      <c r="BF73" s="322"/>
      <c r="BG73" s="322"/>
      <c r="BH73" s="322"/>
      <c r="BI73" s="322"/>
      <c r="BJ73" s="323"/>
      <c r="BK73" s="46" t="s">
        <v>18</v>
      </c>
      <c r="BL73" s="46" t="s">
        <v>29</v>
      </c>
      <c r="BN73" s="146">
        <f t="shared" si="171"/>
        <v>4</v>
      </c>
      <c r="BO73" s="146">
        <f t="shared" si="120"/>
        <v>4</v>
      </c>
      <c r="BP73" s="146">
        <f t="shared" si="121"/>
        <v>4</v>
      </c>
      <c r="BQ73" s="146">
        <f t="shared" si="122"/>
        <v>4</v>
      </c>
      <c r="BR73" s="146">
        <f t="shared" si="123"/>
        <v>4</v>
      </c>
      <c r="BS73" s="146">
        <f t="shared" si="124"/>
        <v>4</v>
      </c>
      <c r="BT73" s="146">
        <f t="shared" si="125"/>
        <v>4</v>
      </c>
      <c r="BU73" s="146">
        <f t="shared" si="126"/>
        <v>4</v>
      </c>
      <c r="BV73" s="146">
        <f t="shared" si="127"/>
        <v>4</v>
      </c>
      <c r="BW73" s="146">
        <f t="shared" si="128"/>
        <v>4</v>
      </c>
      <c r="BX73" s="146">
        <f t="shared" si="129"/>
        <v>4</v>
      </c>
      <c r="BY73" s="146">
        <f t="shared" si="130"/>
        <v>4</v>
      </c>
      <c r="BZ73" s="146">
        <f t="shared" si="131"/>
        <v>4</v>
      </c>
      <c r="CA73" s="146">
        <f t="shared" si="132"/>
        <v>4</v>
      </c>
      <c r="CB73" s="146">
        <f t="shared" si="133"/>
        <v>4</v>
      </c>
      <c r="CC73" s="146">
        <f t="shared" si="134"/>
        <v>0</v>
      </c>
      <c r="CD73" s="146">
        <f t="shared" si="135"/>
        <v>0</v>
      </c>
      <c r="CE73" s="146">
        <f t="shared" si="136"/>
        <v>0</v>
      </c>
      <c r="CF73" s="146">
        <f t="shared" si="137"/>
        <v>0</v>
      </c>
      <c r="CG73" s="146">
        <f t="shared" si="138"/>
        <v>0</v>
      </c>
      <c r="CH73" s="146">
        <f t="shared" si="139"/>
        <v>0</v>
      </c>
      <c r="CI73" s="146">
        <f t="shared" si="140"/>
        <v>0</v>
      </c>
      <c r="CJ73" s="146">
        <f t="shared" si="141"/>
        <v>0</v>
      </c>
      <c r="CK73" s="146">
        <f t="shared" si="142"/>
        <v>0</v>
      </c>
      <c r="CL73" s="146">
        <f t="shared" si="143"/>
        <v>0</v>
      </c>
      <c r="CM73" s="146">
        <f t="shared" si="144"/>
        <v>0</v>
      </c>
      <c r="CN73" s="146">
        <f t="shared" si="145"/>
        <v>0</v>
      </c>
      <c r="CO73" s="146">
        <f t="shared" si="146"/>
        <v>0</v>
      </c>
      <c r="CP73" s="146">
        <f t="shared" si="147"/>
        <v>0</v>
      </c>
      <c r="CQ73" s="146">
        <f t="shared" si="148"/>
        <v>0</v>
      </c>
      <c r="CR73" s="146">
        <f t="shared" si="149"/>
        <v>0</v>
      </c>
      <c r="CS73" s="146">
        <f t="shared" si="150"/>
        <v>0</v>
      </c>
      <c r="CT73" s="146">
        <f t="shared" si="151"/>
        <v>0</v>
      </c>
      <c r="CU73" s="146">
        <f t="shared" si="152"/>
        <v>0</v>
      </c>
      <c r="CV73" s="146">
        <f t="shared" si="153"/>
        <v>0</v>
      </c>
      <c r="CW73" s="146">
        <f t="shared" si="154"/>
        <v>0</v>
      </c>
      <c r="CX73" s="146">
        <f t="shared" si="155"/>
        <v>0</v>
      </c>
      <c r="CY73" s="146">
        <f t="shared" si="156"/>
        <v>0</v>
      </c>
      <c r="CZ73" s="146">
        <f t="shared" si="157"/>
        <v>0</v>
      </c>
      <c r="DA73" s="146">
        <f t="shared" si="158"/>
        <v>0</v>
      </c>
      <c r="DB73" s="146">
        <f t="shared" si="159"/>
        <v>0</v>
      </c>
      <c r="DC73" s="146">
        <f t="shared" si="160"/>
        <v>0</v>
      </c>
      <c r="DD73" s="146">
        <f t="shared" si="161"/>
        <v>0</v>
      </c>
      <c r="DE73" s="146">
        <f t="shared" si="162"/>
        <v>0</v>
      </c>
      <c r="DF73" s="146">
        <f t="shared" si="163"/>
        <v>0</v>
      </c>
      <c r="DG73" s="146">
        <f t="shared" si="164"/>
        <v>0</v>
      </c>
      <c r="DH73" s="146">
        <f t="shared" si="165"/>
        <v>0</v>
      </c>
      <c r="DI73" s="146">
        <f t="shared" si="166"/>
        <v>0</v>
      </c>
      <c r="DJ73" s="146">
        <f t="shared" si="167"/>
        <v>0</v>
      </c>
      <c r="DK73" s="146">
        <f t="shared" si="168"/>
        <v>0</v>
      </c>
      <c r="DL73" s="146">
        <f t="shared" si="169"/>
        <v>0</v>
      </c>
      <c r="DM73" s="146">
        <f t="shared" si="170"/>
        <v>0</v>
      </c>
      <c r="DN73" s="64">
        <f t="shared" si="172"/>
        <v>60</v>
      </c>
      <c r="DO73" s="52">
        <f t="shared" si="116"/>
        <v>60</v>
      </c>
      <c r="DP73" s="52" t="str">
        <f t="shared" ref="DP73:DP136" si="173">IF(DO73="",IF(COUNT(AD73:AH73,AK73)&gt;0,DN73,""),"")</f>
        <v/>
      </c>
      <c r="DQ73" s="53" t="str">
        <f t="shared" ref="DQ73:DQ136" si="174">IF(AND(DO73="",DP73=""),IF(COUNTA(AL73:BD73)&gt;0,DN73,""),"")</f>
        <v/>
      </c>
      <c r="DR73" s="1">
        <f t="shared" si="117"/>
        <v>1</v>
      </c>
      <c r="DS73" s="168" t="e">
        <f>IF(AND(DR73=#REF!,BL73=#REF!),'Tiến độ'!D73,"")</f>
        <v>#REF!</v>
      </c>
    </row>
    <row r="74" spans="1:123" ht="11.25" customHeight="1">
      <c r="A74" s="314" t="str">
        <f>IF(B74="","",MAX($A$7:A73)+1)</f>
        <v/>
      </c>
      <c r="B74" s="315"/>
      <c r="C74" s="79" t="s">
        <v>334</v>
      </c>
      <c r="D74" s="80" t="s">
        <v>335</v>
      </c>
      <c r="E74" s="81">
        <v>3</v>
      </c>
      <c r="F74" s="82">
        <v>45</v>
      </c>
      <c r="G74" s="83"/>
      <c r="H74" s="84">
        <f>H72</f>
        <v>2</v>
      </c>
      <c r="I74" s="85">
        <f>I71</f>
        <v>105</v>
      </c>
      <c r="J74" s="25"/>
      <c r="K74" s="86"/>
      <c r="L74" s="87"/>
      <c r="M74" s="87"/>
      <c r="N74" s="88"/>
      <c r="O74" s="86"/>
      <c r="P74" s="87"/>
      <c r="Q74" s="87"/>
      <c r="R74" s="88"/>
      <c r="S74" s="86"/>
      <c r="T74" s="87"/>
      <c r="U74" s="87"/>
      <c r="V74" s="87"/>
      <c r="W74" s="88"/>
      <c r="X74" s="86"/>
      <c r="Y74" s="87"/>
      <c r="Z74" s="87"/>
      <c r="AA74" s="88"/>
      <c r="AB74" s="86"/>
      <c r="AC74" s="87"/>
      <c r="AD74" s="87"/>
      <c r="AE74" s="88"/>
      <c r="AF74" s="86"/>
      <c r="AG74" s="87"/>
      <c r="AH74" s="87"/>
      <c r="AI74" s="362"/>
      <c r="AJ74" s="363"/>
      <c r="AK74" s="86"/>
      <c r="AL74" s="87"/>
      <c r="AM74" s="87"/>
      <c r="AN74" s="88"/>
      <c r="AO74" s="86"/>
      <c r="AP74" s="87"/>
      <c r="AQ74" s="87"/>
      <c r="AR74" s="88"/>
      <c r="AS74" s="89"/>
      <c r="AT74" s="87">
        <v>6</v>
      </c>
      <c r="AU74" s="87">
        <v>6</v>
      </c>
      <c r="AV74" s="90">
        <v>6</v>
      </c>
      <c r="AW74" s="86">
        <v>6</v>
      </c>
      <c r="AX74" s="87">
        <v>6</v>
      </c>
      <c r="AY74" s="87">
        <v>6</v>
      </c>
      <c r="AZ74" s="87">
        <v>6</v>
      </c>
      <c r="BA74" s="88">
        <v>3</v>
      </c>
      <c r="BB74" s="89" t="s">
        <v>163</v>
      </c>
      <c r="BC74" s="87" t="s">
        <v>163</v>
      </c>
      <c r="BD74" s="87" t="s">
        <v>163</v>
      </c>
      <c r="BE74" s="321"/>
      <c r="BF74" s="322"/>
      <c r="BG74" s="322"/>
      <c r="BH74" s="322"/>
      <c r="BI74" s="322"/>
      <c r="BJ74" s="323"/>
      <c r="BK74" s="46" t="s">
        <v>18</v>
      </c>
      <c r="BL74" s="46" t="s">
        <v>1115</v>
      </c>
      <c r="BN74" s="146">
        <f t="shared" si="171"/>
        <v>0</v>
      </c>
      <c r="BO74" s="146">
        <f t="shared" si="120"/>
        <v>0</v>
      </c>
      <c r="BP74" s="146">
        <f t="shared" si="121"/>
        <v>0</v>
      </c>
      <c r="BQ74" s="146">
        <f t="shared" si="122"/>
        <v>0</v>
      </c>
      <c r="BR74" s="146">
        <f t="shared" si="123"/>
        <v>0</v>
      </c>
      <c r="BS74" s="146">
        <f t="shared" si="124"/>
        <v>0</v>
      </c>
      <c r="BT74" s="146">
        <f t="shared" si="125"/>
        <v>0</v>
      </c>
      <c r="BU74" s="146">
        <f t="shared" si="126"/>
        <v>0</v>
      </c>
      <c r="BV74" s="146">
        <f t="shared" si="127"/>
        <v>0</v>
      </c>
      <c r="BW74" s="146">
        <f t="shared" si="128"/>
        <v>0</v>
      </c>
      <c r="BX74" s="146">
        <f t="shared" si="129"/>
        <v>0</v>
      </c>
      <c r="BY74" s="146">
        <f t="shared" si="130"/>
        <v>0</v>
      </c>
      <c r="BZ74" s="146">
        <f t="shared" si="131"/>
        <v>0</v>
      </c>
      <c r="CA74" s="146">
        <f t="shared" si="132"/>
        <v>0</v>
      </c>
      <c r="CB74" s="146">
        <f t="shared" si="133"/>
        <v>0</v>
      </c>
      <c r="CC74" s="146">
        <f t="shared" si="134"/>
        <v>0</v>
      </c>
      <c r="CD74" s="146">
        <f t="shared" si="135"/>
        <v>0</v>
      </c>
      <c r="CE74" s="146">
        <f t="shared" si="136"/>
        <v>0</v>
      </c>
      <c r="CF74" s="146">
        <f t="shared" si="137"/>
        <v>0</v>
      </c>
      <c r="CG74" s="146">
        <f t="shared" si="138"/>
        <v>0</v>
      </c>
      <c r="CH74" s="146">
        <f t="shared" si="139"/>
        <v>0</v>
      </c>
      <c r="CI74" s="146">
        <f t="shared" si="140"/>
        <v>0</v>
      </c>
      <c r="CJ74" s="146">
        <f t="shared" si="141"/>
        <v>0</v>
      </c>
      <c r="CK74" s="146">
        <f t="shared" si="142"/>
        <v>0</v>
      </c>
      <c r="CL74" s="146">
        <f t="shared" si="143"/>
        <v>0</v>
      </c>
      <c r="CM74" s="146">
        <f t="shared" si="144"/>
        <v>0</v>
      </c>
      <c r="CN74" s="146">
        <f t="shared" si="145"/>
        <v>0</v>
      </c>
      <c r="CO74" s="146">
        <f t="shared" si="146"/>
        <v>0</v>
      </c>
      <c r="CP74" s="146">
        <f t="shared" si="147"/>
        <v>0</v>
      </c>
      <c r="CQ74" s="146">
        <f t="shared" si="148"/>
        <v>0</v>
      </c>
      <c r="CR74" s="146">
        <f t="shared" si="149"/>
        <v>0</v>
      </c>
      <c r="CS74" s="146">
        <f t="shared" si="150"/>
        <v>0</v>
      </c>
      <c r="CT74" s="146">
        <f t="shared" si="151"/>
        <v>0</v>
      </c>
      <c r="CU74" s="146">
        <f t="shared" si="152"/>
        <v>0</v>
      </c>
      <c r="CV74" s="146">
        <f t="shared" si="153"/>
        <v>0</v>
      </c>
      <c r="CW74" s="146">
        <f t="shared" si="154"/>
        <v>12</v>
      </c>
      <c r="CX74" s="146">
        <f t="shared" si="155"/>
        <v>12</v>
      </c>
      <c r="CY74" s="146">
        <f t="shared" si="156"/>
        <v>12</v>
      </c>
      <c r="CZ74" s="146">
        <f t="shared" si="157"/>
        <v>12</v>
      </c>
      <c r="DA74" s="146">
        <f t="shared" si="158"/>
        <v>12</v>
      </c>
      <c r="DB74" s="146">
        <f t="shared" si="159"/>
        <v>12</v>
      </c>
      <c r="DC74" s="146">
        <f t="shared" si="160"/>
        <v>12</v>
      </c>
      <c r="DD74" s="146">
        <f t="shared" si="161"/>
        <v>6</v>
      </c>
      <c r="DE74" s="146">
        <f t="shared" si="162"/>
        <v>0</v>
      </c>
      <c r="DF74" s="146">
        <f t="shared" si="163"/>
        <v>0</v>
      </c>
      <c r="DG74" s="146">
        <f t="shared" si="164"/>
        <v>0</v>
      </c>
      <c r="DH74" s="146">
        <f t="shared" si="165"/>
        <v>0</v>
      </c>
      <c r="DI74" s="146">
        <f t="shared" si="166"/>
        <v>0</v>
      </c>
      <c r="DJ74" s="146">
        <f t="shared" si="167"/>
        <v>0</v>
      </c>
      <c r="DK74" s="146">
        <f t="shared" si="168"/>
        <v>0</v>
      </c>
      <c r="DL74" s="146">
        <f t="shared" si="169"/>
        <v>0</v>
      </c>
      <c r="DM74" s="146">
        <f t="shared" si="170"/>
        <v>0</v>
      </c>
      <c r="DN74" s="64">
        <f t="shared" si="172"/>
        <v>90</v>
      </c>
      <c r="DO74" s="52" t="str">
        <f t="shared" si="116"/>
        <v/>
      </c>
      <c r="DP74" s="52" t="str">
        <f t="shared" si="173"/>
        <v/>
      </c>
      <c r="DQ74" s="53">
        <f t="shared" si="174"/>
        <v>90</v>
      </c>
      <c r="DR74" s="1">
        <f t="shared" si="117"/>
        <v>2</v>
      </c>
      <c r="DS74" s="168" t="e">
        <f>IF(AND(DR74=#REF!,BL74=#REF!),'Tiến độ'!D74,"")</f>
        <v>#REF!</v>
      </c>
    </row>
    <row r="75" spans="1:123" ht="11.25" customHeight="1">
      <c r="A75" s="314" t="str">
        <f>IF(B75="","",MAX($A$7:A74)+1)</f>
        <v/>
      </c>
      <c r="B75" s="315"/>
      <c r="C75" s="79" t="s">
        <v>336</v>
      </c>
      <c r="D75" s="80" t="s">
        <v>337</v>
      </c>
      <c r="E75" s="81">
        <v>2</v>
      </c>
      <c r="F75" s="82">
        <v>30</v>
      </c>
      <c r="G75" s="83"/>
      <c r="H75" s="84">
        <f t="shared" si="118"/>
        <v>2</v>
      </c>
      <c r="I75" s="85">
        <f t="shared" si="119"/>
        <v>105</v>
      </c>
      <c r="J75" s="25"/>
      <c r="K75" s="86"/>
      <c r="L75" s="87"/>
      <c r="M75" s="87"/>
      <c r="N75" s="88"/>
      <c r="O75" s="86"/>
      <c r="P75" s="87"/>
      <c r="Q75" s="87"/>
      <c r="R75" s="88"/>
      <c r="S75" s="86"/>
      <c r="T75" s="87"/>
      <c r="U75" s="87"/>
      <c r="V75" s="87"/>
      <c r="W75" s="88"/>
      <c r="X75" s="86"/>
      <c r="Y75" s="87"/>
      <c r="Z75" s="87"/>
      <c r="AA75" s="88"/>
      <c r="AB75" s="86"/>
      <c r="AC75" s="87"/>
      <c r="AD75" s="87"/>
      <c r="AE75" s="88"/>
      <c r="AF75" s="86"/>
      <c r="AG75" s="87"/>
      <c r="AH75" s="87"/>
      <c r="AI75" s="362"/>
      <c r="AJ75" s="363"/>
      <c r="AK75" s="86"/>
      <c r="AL75" s="87"/>
      <c r="AM75" s="87"/>
      <c r="AN75" s="88"/>
      <c r="AO75" s="86"/>
      <c r="AP75" s="87"/>
      <c r="AQ75" s="87"/>
      <c r="AR75" s="88"/>
      <c r="AS75" s="89"/>
      <c r="AT75" s="87">
        <v>4</v>
      </c>
      <c r="AU75" s="87">
        <v>4</v>
      </c>
      <c r="AV75" s="90">
        <v>4</v>
      </c>
      <c r="AW75" s="86">
        <v>4</v>
      </c>
      <c r="AX75" s="87">
        <v>4</v>
      </c>
      <c r="AY75" s="87">
        <v>4</v>
      </c>
      <c r="AZ75" s="87">
        <v>4</v>
      </c>
      <c r="BA75" s="88">
        <v>2</v>
      </c>
      <c r="BB75" s="89" t="s">
        <v>163</v>
      </c>
      <c r="BC75" s="87" t="s">
        <v>163</v>
      </c>
      <c r="BD75" s="87" t="s">
        <v>163</v>
      </c>
      <c r="BE75" s="321"/>
      <c r="BF75" s="322"/>
      <c r="BG75" s="322"/>
      <c r="BH75" s="322"/>
      <c r="BI75" s="322"/>
      <c r="BJ75" s="323"/>
      <c r="BK75" s="46" t="s">
        <v>18</v>
      </c>
      <c r="BL75" s="46" t="s">
        <v>34</v>
      </c>
      <c r="BN75" s="146">
        <f t="shared" si="171"/>
        <v>0</v>
      </c>
      <c r="BO75" s="146">
        <f t="shared" si="120"/>
        <v>0</v>
      </c>
      <c r="BP75" s="146">
        <f t="shared" si="121"/>
        <v>0</v>
      </c>
      <c r="BQ75" s="146">
        <f t="shared" si="122"/>
        <v>0</v>
      </c>
      <c r="BR75" s="146">
        <f t="shared" si="123"/>
        <v>0</v>
      </c>
      <c r="BS75" s="146">
        <f t="shared" si="124"/>
        <v>0</v>
      </c>
      <c r="BT75" s="146">
        <f t="shared" si="125"/>
        <v>0</v>
      </c>
      <c r="BU75" s="146">
        <f t="shared" si="126"/>
        <v>0</v>
      </c>
      <c r="BV75" s="146">
        <f t="shared" si="127"/>
        <v>0</v>
      </c>
      <c r="BW75" s="146">
        <f t="shared" si="128"/>
        <v>0</v>
      </c>
      <c r="BX75" s="146">
        <f t="shared" si="129"/>
        <v>0</v>
      </c>
      <c r="BY75" s="146">
        <f t="shared" si="130"/>
        <v>0</v>
      </c>
      <c r="BZ75" s="146">
        <f t="shared" si="131"/>
        <v>0</v>
      </c>
      <c r="CA75" s="146">
        <f t="shared" si="132"/>
        <v>0</v>
      </c>
      <c r="CB75" s="146">
        <f t="shared" si="133"/>
        <v>0</v>
      </c>
      <c r="CC75" s="146">
        <f t="shared" si="134"/>
        <v>0</v>
      </c>
      <c r="CD75" s="146">
        <f t="shared" si="135"/>
        <v>0</v>
      </c>
      <c r="CE75" s="146">
        <f t="shared" si="136"/>
        <v>0</v>
      </c>
      <c r="CF75" s="146">
        <f t="shared" si="137"/>
        <v>0</v>
      </c>
      <c r="CG75" s="146">
        <f t="shared" si="138"/>
        <v>0</v>
      </c>
      <c r="CH75" s="146">
        <f t="shared" si="139"/>
        <v>0</v>
      </c>
      <c r="CI75" s="146">
        <f t="shared" si="140"/>
        <v>0</v>
      </c>
      <c r="CJ75" s="146">
        <f t="shared" si="141"/>
        <v>0</v>
      </c>
      <c r="CK75" s="146">
        <f t="shared" si="142"/>
        <v>0</v>
      </c>
      <c r="CL75" s="146">
        <f t="shared" si="143"/>
        <v>0</v>
      </c>
      <c r="CM75" s="146">
        <f t="shared" si="144"/>
        <v>0</v>
      </c>
      <c r="CN75" s="146">
        <f t="shared" si="145"/>
        <v>0</v>
      </c>
      <c r="CO75" s="146">
        <f t="shared" si="146"/>
        <v>0</v>
      </c>
      <c r="CP75" s="146">
        <f t="shared" si="147"/>
        <v>0</v>
      </c>
      <c r="CQ75" s="146">
        <f t="shared" si="148"/>
        <v>0</v>
      </c>
      <c r="CR75" s="146">
        <f t="shared" si="149"/>
        <v>0</v>
      </c>
      <c r="CS75" s="146">
        <f t="shared" si="150"/>
        <v>0</v>
      </c>
      <c r="CT75" s="146">
        <f t="shared" si="151"/>
        <v>0</v>
      </c>
      <c r="CU75" s="146">
        <f t="shared" si="152"/>
        <v>0</v>
      </c>
      <c r="CV75" s="146">
        <f t="shared" si="153"/>
        <v>0</v>
      </c>
      <c r="CW75" s="146">
        <f t="shared" si="154"/>
        <v>8</v>
      </c>
      <c r="CX75" s="146">
        <f t="shared" si="155"/>
        <v>8</v>
      </c>
      <c r="CY75" s="146">
        <f t="shared" si="156"/>
        <v>8</v>
      </c>
      <c r="CZ75" s="146">
        <f t="shared" si="157"/>
        <v>8</v>
      </c>
      <c r="DA75" s="146">
        <f t="shared" si="158"/>
        <v>8</v>
      </c>
      <c r="DB75" s="146">
        <f t="shared" si="159"/>
        <v>8</v>
      </c>
      <c r="DC75" s="146">
        <f t="shared" si="160"/>
        <v>8</v>
      </c>
      <c r="DD75" s="146">
        <f t="shared" si="161"/>
        <v>4</v>
      </c>
      <c r="DE75" s="146">
        <f t="shared" si="162"/>
        <v>0</v>
      </c>
      <c r="DF75" s="146">
        <f t="shared" si="163"/>
        <v>0</v>
      </c>
      <c r="DG75" s="146">
        <f t="shared" si="164"/>
        <v>0</v>
      </c>
      <c r="DH75" s="146">
        <f t="shared" si="165"/>
        <v>0</v>
      </c>
      <c r="DI75" s="146">
        <f t="shared" si="166"/>
        <v>0</v>
      </c>
      <c r="DJ75" s="146">
        <f t="shared" si="167"/>
        <v>0</v>
      </c>
      <c r="DK75" s="146">
        <f t="shared" si="168"/>
        <v>0</v>
      </c>
      <c r="DL75" s="146">
        <f t="shared" si="169"/>
        <v>0</v>
      </c>
      <c r="DM75" s="146">
        <f t="shared" si="170"/>
        <v>0</v>
      </c>
      <c r="DN75" s="64">
        <f t="shared" si="172"/>
        <v>60</v>
      </c>
      <c r="DO75" s="52" t="str">
        <f t="shared" si="116"/>
        <v/>
      </c>
      <c r="DP75" s="52" t="str">
        <f t="shared" si="173"/>
        <v/>
      </c>
      <c r="DQ75" s="53">
        <f t="shared" si="174"/>
        <v>60</v>
      </c>
      <c r="DR75" s="1">
        <f t="shared" si="117"/>
        <v>2</v>
      </c>
      <c r="DS75" s="168" t="e">
        <f>IF(AND(DR75=#REF!,BL75=#REF!),'Tiến độ'!D75,"")</f>
        <v>#REF!</v>
      </c>
    </row>
    <row r="76" spans="1:123" ht="11.25" customHeight="1">
      <c r="A76" s="314" t="str">
        <f>IF(B76="","",MAX($A$7:A75)+1)</f>
        <v/>
      </c>
      <c r="B76" s="315"/>
      <c r="C76" s="79" t="s">
        <v>338</v>
      </c>
      <c r="D76" s="80" t="s">
        <v>339</v>
      </c>
      <c r="E76" s="81">
        <v>2</v>
      </c>
      <c r="F76" s="82">
        <v>30</v>
      </c>
      <c r="G76" s="83"/>
      <c r="H76" s="84">
        <f t="shared" si="118"/>
        <v>2</v>
      </c>
      <c r="I76" s="85">
        <f t="shared" si="119"/>
        <v>105</v>
      </c>
      <c r="J76" s="25"/>
      <c r="K76" s="86"/>
      <c r="L76" s="87"/>
      <c r="M76" s="87"/>
      <c r="N76" s="88"/>
      <c r="O76" s="86"/>
      <c r="P76" s="87"/>
      <c r="Q76" s="87"/>
      <c r="R76" s="88"/>
      <c r="S76" s="86"/>
      <c r="T76" s="87"/>
      <c r="U76" s="87"/>
      <c r="V76" s="87"/>
      <c r="W76" s="88"/>
      <c r="X76" s="86"/>
      <c r="Y76" s="87"/>
      <c r="Z76" s="87"/>
      <c r="AA76" s="88"/>
      <c r="AB76" s="86"/>
      <c r="AC76" s="87"/>
      <c r="AD76" s="87"/>
      <c r="AE76" s="88"/>
      <c r="AF76" s="86"/>
      <c r="AG76" s="87"/>
      <c r="AH76" s="87"/>
      <c r="AI76" s="362"/>
      <c r="AJ76" s="363"/>
      <c r="AK76" s="86"/>
      <c r="AL76" s="87"/>
      <c r="AM76" s="87"/>
      <c r="AN76" s="88"/>
      <c r="AO76" s="86"/>
      <c r="AP76" s="87"/>
      <c r="AQ76" s="87"/>
      <c r="AR76" s="88"/>
      <c r="AS76" s="89"/>
      <c r="AT76" s="87">
        <v>4</v>
      </c>
      <c r="AU76" s="87">
        <v>4</v>
      </c>
      <c r="AV76" s="90">
        <v>4</v>
      </c>
      <c r="AW76" s="86">
        <v>4</v>
      </c>
      <c r="AX76" s="87">
        <v>4</v>
      </c>
      <c r="AY76" s="87">
        <v>4</v>
      </c>
      <c r="AZ76" s="87">
        <v>4</v>
      </c>
      <c r="BA76" s="88">
        <v>2</v>
      </c>
      <c r="BB76" s="89" t="s">
        <v>163</v>
      </c>
      <c r="BC76" s="87" t="s">
        <v>163</v>
      </c>
      <c r="BD76" s="87" t="s">
        <v>163</v>
      </c>
      <c r="BE76" s="321"/>
      <c r="BF76" s="322"/>
      <c r="BG76" s="322"/>
      <c r="BH76" s="322"/>
      <c r="BI76" s="322"/>
      <c r="BJ76" s="323"/>
      <c r="BK76" s="46" t="s">
        <v>18</v>
      </c>
      <c r="BL76" s="46" t="s">
        <v>33</v>
      </c>
      <c r="BN76" s="146">
        <f t="shared" si="171"/>
        <v>0</v>
      </c>
      <c r="BO76" s="146">
        <f t="shared" si="120"/>
        <v>0</v>
      </c>
      <c r="BP76" s="146">
        <f t="shared" si="121"/>
        <v>0</v>
      </c>
      <c r="BQ76" s="146">
        <f t="shared" si="122"/>
        <v>0</v>
      </c>
      <c r="BR76" s="146">
        <f t="shared" si="123"/>
        <v>0</v>
      </c>
      <c r="BS76" s="146">
        <f t="shared" si="124"/>
        <v>0</v>
      </c>
      <c r="BT76" s="146">
        <f t="shared" si="125"/>
        <v>0</v>
      </c>
      <c r="BU76" s="146">
        <f t="shared" si="126"/>
        <v>0</v>
      </c>
      <c r="BV76" s="146">
        <f t="shared" si="127"/>
        <v>0</v>
      </c>
      <c r="BW76" s="146">
        <f t="shared" si="128"/>
        <v>0</v>
      </c>
      <c r="BX76" s="146">
        <f t="shared" si="129"/>
        <v>0</v>
      </c>
      <c r="BY76" s="146">
        <f t="shared" si="130"/>
        <v>0</v>
      </c>
      <c r="BZ76" s="146">
        <f t="shared" si="131"/>
        <v>0</v>
      </c>
      <c r="CA76" s="146">
        <f t="shared" si="132"/>
        <v>0</v>
      </c>
      <c r="CB76" s="146">
        <f t="shared" si="133"/>
        <v>0</v>
      </c>
      <c r="CC76" s="146">
        <f t="shared" si="134"/>
        <v>0</v>
      </c>
      <c r="CD76" s="146">
        <f t="shared" si="135"/>
        <v>0</v>
      </c>
      <c r="CE76" s="146">
        <f t="shared" si="136"/>
        <v>0</v>
      </c>
      <c r="CF76" s="146">
        <f t="shared" si="137"/>
        <v>0</v>
      </c>
      <c r="CG76" s="146">
        <f t="shared" si="138"/>
        <v>0</v>
      </c>
      <c r="CH76" s="146">
        <f t="shared" si="139"/>
        <v>0</v>
      </c>
      <c r="CI76" s="146">
        <f t="shared" si="140"/>
        <v>0</v>
      </c>
      <c r="CJ76" s="146">
        <f t="shared" si="141"/>
        <v>0</v>
      </c>
      <c r="CK76" s="146">
        <f t="shared" si="142"/>
        <v>0</v>
      </c>
      <c r="CL76" s="146">
        <f t="shared" si="143"/>
        <v>0</v>
      </c>
      <c r="CM76" s="146">
        <f t="shared" si="144"/>
        <v>0</v>
      </c>
      <c r="CN76" s="146">
        <f t="shared" si="145"/>
        <v>0</v>
      </c>
      <c r="CO76" s="146">
        <f t="shared" si="146"/>
        <v>0</v>
      </c>
      <c r="CP76" s="146">
        <f t="shared" si="147"/>
        <v>0</v>
      </c>
      <c r="CQ76" s="146">
        <f t="shared" si="148"/>
        <v>0</v>
      </c>
      <c r="CR76" s="146">
        <f t="shared" si="149"/>
        <v>0</v>
      </c>
      <c r="CS76" s="146">
        <f t="shared" si="150"/>
        <v>0</v>
      </c>
      <c r="CT76" s="146">
        <f t="shared" si="151"/>
        <v>0</v>
      </c>
      <c r="CU76" s="146">
        <f t="shared" si="152"/>
        <v>0</v>
      </c>
      <c r="CV76" s="146">
        <f t="shared" si="153"/>
        <v>0</v>
      </c>
      <c r="CW76" s="146">
        <f t="shared" si="154"/>
        <v>8</v>
      </c>
      <c r="CX76" s="146">
        <f t="shared" si="155"/>
        <v>8</v>
      </c>
      <c r="CY76" s="146">
        <f t="shared" si="156"/>
        <v>8</v>
      </c>
      <c r="CZ76" s="146">
        <f t="shared" si="157"/>
        <v>8</v>
      </c>
      <c r="DA76" s="146">
        <f t="shared" si="158"/>
        <v>8</v>
      </c>
      <c r="DB76" s="146">
        <f t="shared" si="159"/>
        <v>8</v>
      </c>
      <c r="DC76" s="146">
        <f t="shared" si="160"/>
        <v>8</v>
      </c>
      <c r="DD76" s="146">
        <f t="shared" si="161"/>
        <v>4</v>
      </c>
      <c r="DE76" s="146">
        <f t="shared" si="162"/>
        <v>0</v>
      </c>
      <c r="DF76" s="146">
        <f t="shared" si="163"/>
        <v>0</v>
      </c>
      <c r="DG76" s="146">
        <f t="shared" si="164"/>
        <v>0</v>
      </c>
      <c r="DH76" s="146">
        <f t="shared" si="165"/>
        <v>0</v>
      </c>
      <c r="DI76" s="146">
        <f t="shared" si="166"/>
        <v>0</v>
      </c>
      <c r="DJ76" s="146">
        <f t="shared" si="167"/>
        <v>0</v>
      </c>
      <c r="DK76" s="146">
        <f t="shared" si="168"/>
        <v>0</v>
      </c>
      <c r="DL76" s="146">
        <f t="shared" si="169"/>
        <v>0</v>
      </c>
      <c r="DM76" s="146">
        <f t="shared" si="170"/>
        <v>0</v>
      </c>
      <c r="DN76" s="64">
        <f t="shared" si="172"/>
        <v>60</v>
      </c>
      <c r="DO76" s="52" t="str">
        <f t="shared" si="116"/>
        <v/>
      </c>
      <c r="DP76" s="52" t="str">
        <f t="shared" si="173"/>
        <v/>
      </c>
      <c r="DQ76" s="53">
        <f t="shared" si="174"/>
        <v>60</v>
      </c>
      <c r="DR76" s="1">
        <f t="shared" si="117"/>
        <v>2</v>
      </c>
      <c r="DS76" s="168" t="e">
        <f>IF(AND(DR76=#REF!,BL76=#REF!),'Tiến độ'!D76,"")</f>
        <v>#REF!</v>
      </c>
    </row>
    <row r="77" spans="1:123" ht="11.25" customHeight="1">
      <c r="A77" s="314" t="str">
        <f>IF(B77="","",MAX($A$7:A76)+1)</f>
        <v/>
      </c>
      <c r="B77" s="315"/>
      <c r="C77" s="79" t="s">
        <v>195</v>
      </c>
      <c r="D77" s="80" t="s">
        <v>343</v>
      </c>
      <c r="E77" s="81">
        <v>3</v>
      </c>
      <c r="F77" s="82">
        <v>60</v>
      </c>
      <c r="G77" s="83"/>
      <c r="H77" s="84">
        <f t="shared" si="118"/>
        <v>2</v>
      </c>
      <c r="I77" s="85">
        <f t="shared" si="119"/>
        <v>105</v>
      </c>
      <c r="J77" s="25"/>
      <c r="K77" s="86"/>
      <c r="L77" s="87"/>
      <c r="M77" s="87"/>
      <c r="N77" s="88"/>
      <c r="O77" s="86"/>
      <c r="P77" s="87"/>
      <c r="Q77" s="87"/>
      <c r="R77" s="88"/>
      <c r="S77" s="86"/>
      <c r="T77" s="87"/>
      <c r="U77" s="87"/>
      <c r="V77" s="87"/>
      <c r="W77" s="88"/>
      <c r="X77" s="86"/>
      <c r="Y77" s="87"/>
      <c r="Z77" s="87"/>
      <c r="AA77" s="88"/>
      <c r="AB77" s="86"/>
      <c r="AC77" s="87"/>
      <c r="AD77" s="87"/>
      <c r="AE77" s="88"/>
      <c r="AF77" s="86"/>
      <c r="AG77" s="87"/>
      <c r="AH77" s="87"/>
      <c r="AI77" s="362"/>
      <c r="AJ77" s="363"/>
      <c r="AK77" s="86"/>
      <c r="AL77" s="87"/>
      <c r="AM77" s="87"/>
      <c r="AN77" s="88"/>
      <c r="AO77" s="86"/>
      <c r="AP77" s="87"/>
      <c r="AQ77" s="87"/>
      <c r="AR77" s="88"/>
      <c r="AS77" s="89"/>
      <c r="AT77" s="87">
        <v>8</v>
      </c>
      <c r="AU77" s="87">
        <v>8</v>
      </c>
      <c r="AV77" s="90">
        <v>8</v>
      </c>
      <c r="AW77" s="86">
        <v>8</v>
      </c>
      <c r="AX77" s="87">
        <v>8</v>
      </c>
      <c r="AY77" s="87">
        <v>8</v>
      </c>
      <c r="AZ77" s="87">
        <v>8</v>
      </c>
      <c r="BA77" s="88">
        <v>4</v>
      </c>
      <c r="BB77" s="89" t="s">
        <v>163</v>
      </c>
      <c r="BC77" s="87" t="s">
        <v>163</v>
      </c>
      <c r="BD77" s="87" t="s">
        <v>163</v>
      </c>
      <c r="BE77" s="321"/>
      <c r="BF77" s="322"/>
      <c r="BG77" s="322"/>
      <c r="BH77" s="322"/>
      <c r="BI77" s="322"/>
      <c r="BJ77" s="323"/>
      <c r="BK77" s="46" t="s">
        <v>18</v>
      </c>
      <c r="BL77" s="46" t="s">
        <v>54</v>
      </c>
      <c r="BN77" s="146">
        <f t="shared" si="171"/>
        <v>0</v>
      </c>
      <c r="BO77" s="146">
        <f t="shared" si="120"/>
        <v>0</v>
      </c>
      <c r="BP77" s="146">
        <f t="shared" si="121"/>
        <v>0</v>
      </c>
      <c r="BQ77" s="146">
        <f t="shared" si="122"/>
        <v>0</v>
      </c>
      <c r="BR77" s="146">
        <f t="shared" si="123"/>
        <v>0</v>
      </c>
      <c r="BS77" s="146">
        <f t="shared" si="124"/>
        <v>0</v>
      </c>
      <c r="BT77" s="146">
        <f t="shared" si="125"/>
        <v>0</v>
      </c>
      <c r="BU77" s="146">
        <f t="shared" si="126"/>
        <v>0</v>
      </c>
      <c r="BV77" s="146">
        <f t="shared" si="127"/>
        <v>0</v>
      </c>
      <c r="BW77" s="146">
        <f t="shared" si="128"/>
        <v>0</v>
      </c>
      <c r="BX77" s="146">
        <f t="shared" si="129"/>
        <v>0</v>
      </c>
      <c r="BY77" s="146">
        <f t="shared" si="130"/>
        <v>0</v>
      </c>
      <c r="BZ77" s="146">
        <f t="shared" si="131"/>
        <v>0</v>
      </c>
      <c r="CA77" s="146">
        <f t="shared" si="132"/>
        <v>0</v>
      </c>
      <c r="CB77" s="146">
        <f t="shared" si="133"/>
        <v>0</v>
      </c>
      <c r="CC77" s="146">
        <f t="shared" si="134"/>
        <v>0</v>
      </c>
      <c r="CD77" s="146">
        <f t="shared" si="135"/>
        <v>0</v>
      </c>
      <c r="CE77" s="146">
        <f t="shared" si="136"/>
        <v>0</v>
      </c>
      <c r="CF77" s="146">
        <f t="shared" si="137"/>
        <v>0</v>
      </c>
      <c r="CG77" s="146">
        <f t="shared" si="138"/>
        <v>0</v>
      </c>
      <c r="CH77" s="146">
        <f t="shared" si="139"/>
        <v>0</v>
      </c>
      <c r="CI77" s="146">
        <f t="shared" si="140"/>
        <v>0</v>
      </c>
      <c r="CJ77" s="146">
        <f t="shared" si="141"/>
        <v>0</v>
      </c>
      <c r="CK77" s="146">
        <f t="shared" si="142"/>
        <v>0</v>
      </c>
      <c r="CL77" s="146">
        <f t="shared" si="143"/>
        <v>0</v>
      </c>
      <c r="CM77" s="146">
        <f t="shared" si="144"/>
        <v>0</v>
      </c>
      <c r="CN77" s="146">
        <f t="shared" si="145"/>
        <v>0</v>
      </c>
      <c r="CO77" s="146">
        <f t="shared" si="146"/>
        <v>0</v>
      </c>
      <c r="CP77" s="146">
        <f t="shared" si="147"/>
        <v>0</v>
      </c>
      <c r="CQ77" s="146">
        <f t="shared" si="148"/>
        <v>0</v>
      </c>
      <c r="CR77" s="146">
        <f t="shared" si="149"/>
        <v>0</v>
      </c>
      <c r="CS77" s="146">
        <f t="shared" si="150"/>
        <v>0</v>
      </c>
      <c r="CT77" s="146">
        <f t="shared" si="151"/>
        <v>0</v>
      </c>
      <c r="CU77" s="146">
        <f t="shared" si="152"/>
        <v>0</v>
      </c>
      <c r="CV77" s="146">
        <f t="shared" si="153"/>
        <v>0</v>
      </c>
      <c r="CW77" s="146">
        <f t="shared" si="154"/>
        <v>16</v>
      </c>
      <c r="CX77" s="146">
        <f t="shared" si="155"/>
        <v>16</v>
      </c>
      <c r="CY77" s="146">
        <f t="shared" si="156"/>
        <v>16</v>
      </c>
      <c r="CZ77" s="146">
        <f t="shared" si="157"/>
        <v>16</v>
      </c>
      <c r="DA77" s="146">
        <f t="shared" si="158"/>
        <v>16</v>
      </c>
      <c r="DB77" s="146">
        <f t="shared" si="159"/>
        <v>16</v>
      </c>
      <c r="DC77" s="146">
        <f t="shared" si="160"/>
        <v>16</v>
      </c>
      <c r="DD77" s="146">
        <f t="shared" si="161"/>
        <v>8</v>
      </c>
      <c r="DE77" s="146">
        <f t="shared" si="162"/>
        <v>0</v>
      </c>
      <c r="DF77" s="146">
        <f t="shared" si="163"/>
        <v>0</v>
      </c>
      <c r="DG77" s="146">
        <f t="shared" si="164"/>
        <v>0</v>
      </c>
      <c r="DH77" s="146">
        <f t="shared" si="165"/>
        <v>0</v>
      </c>
      <c r="DI77" s="146">
        <f t="shared" si="166"/>
        <v>0</v>
      </c>
      <c r="DJ77" s="146">
        <f t="shared" si="167"/>
        <v>0</v>
      </c>
      <c r="DK77" s="146">
        <f t="shared" si="168"/>
        <v>0</v>
      </c>
      <c r="DL77" s="146">
        <f t="shared" si="169"/>
        <v>0</v>
      </c>
      <c r="DM77" s="146">
        <f t="shared" si="170"/>
        <v>0</v>
      </c>
      <c r="DN77" s="64">
        <f t="shared" si="172"/>
        <v>120</v>
      </c>
      <c r="DO77" s="52" t="str">
        <f t="shared" si="116"/>
        <v/>
      </c>
      <c r="DP77" s="52" t="str">
        <f t="shared" si="173"/>
        <v/>
      </c>
      <c r="DQ77" s="53">
        <f t="shared" si="174"/>
        <v>120</v>
      </c>
      <c r="DR77" s="1">
        <f t="shared" si="117"/>
        <v>2</v>
      </c>
      <c r="DS77" s="168" t="e">
        <f>IF(AND(DR77=#REF!,BL77=#REF!),'Tiến độ'!D77,"")</f>
        <v>#REF!</v>
      </c>
    </row>
    <row r="78" spans="1:123" ht="11.25" customHeight="1">
      <c r="A78" s="314" t="str">
        <f>IF(B78="","",MAX($A$7:A77)+1)</f>
        <v/>
      </c>
      <c r="B78" s="315"/>
      <c r="C78" s="79" t="s">
        <v>344</v>
      </c>
      <c r="D78" s="80" t="s">
        <v>345</v>
      </c>
      <c r="E78" s="81">
        <v>2</v>
      </c>
      <c r="F78" s="82"/>
      <c r="G78" s="83">
        <v>90</v>
      </c>
      <c r="H78" s="84">
        <f t="shared" si="118"/>
        <v>2</v>
      </c>
      <c r="I78" s="85">
        <f t="shared" si="119"/>
        <v>105</v>
      </c>
      <c r="J78" s="25"/>
      <c r="K78" s="86"/>
      <c r="L78" s="87"/>
      <c r="M78" s="87"/>
      <c r="N78" s="88"/>
      <c r="O78" s="86"/>
      <c r="P78" s="87"/>
      <c r="Q78" s="87"/>
      <c r="R78" s="88"/>
      <c r="S78" s="86"/>
      <c r="T78" s="87"/>
      <c r="U78" s="87"/>
      <c r="V78" s="87"/>
      <c r="W78" s="88"/>
      <c r="X78" s="86"/>
      <c r="Y78" s="87"/>
      <c r="Z78" s="87"/>
      <c r="AA78" s="88"/>
      <c r="AB78" s="86"/>
      <c r="AC78" s="87"/>
      <c r="AD78" s="87"/>
      <c r="AE78" s="88"/>
      <c r="AF78" s="86"/>
      <c r="AG78" s="87"/>
      <c r="AH78" s="87"/>
      <c r="AI78" s="362"/>
      <c r="AJ78" s="363"/>
      <c r="AK78" s="86"/>
      <c r="AL78" s="87"/>
      <c r="AM78" s="87"/>
      <c r="AN78" s="88"/>
      <c r="AO78" s="86"/>
      <c r="AP78" s="87"/>
      <c r="AQ78" s="87"/>
      <c r="AR78" s="88"/>
      <c r="AS78" s="89"/>
      <c r="AT78" s="87">
        <v>12</v>
      </c>
      <c r="AU78" s="87">
        <v>12</v>
      </c>
      <c r="AV78" s="90">
        <v>12</v>
      </c>
      <c r="AW78" s="86">
        <v>12</v>
      </c>
      <c r="AX78" s="87">
        <v>12</v>
      </c>
      <c r="AY78" s="87">
        <v>12</v>
      </c>
      <c r="AZ78" s="87">
        <v>12</v>
      </c>
      <c r="BA78" s="88">
        <v>6</v>
      </c>
      <c r="BB78" s="89" t="s">
        <v>163</v>
      </c>
      <c r="BC78" s="87" t="s">
        <v>163</v>
      </c>
      <c r="BD78" s="87" t="s">
        <v>163</v>
      </c>
      <c r="BE78" s="321"/>
      <c r="BF78" s="322"/>
      <c r="BG78" s="322"/>
      <c r="BH78" s="322"/>
      <c r="BI78" s="322"/>
      <c r="BJ78" s="323"/>
      <c r="BK78" s="46" t="s">
        <v>23</v>
      </c>
      <c r="BL78" s="46" t="s">
        <v>43</v>
      </c>
      <c r="BN78" s="146">
        <f t="shared" si="171"/>
        <v>0</v>
      </c>
      <c r="BO78" s="146">
        <f t="shared" si="120"/>
        <v>0</v>
      </c>
      <c r="BP78" s="146">
        <f t="shared" si="121"/>
        <v>0</v>
      </c>
      <c r="BQ78" s="146">
        <f t="shared" si="122"/>
        <v>0</v>
      </c>
      <c r="BR78" s="146">
        <f t="shared" si="123"/>
        <v>0</v>
      </c>
      <c r="BS78" s="146">
        <f t="shared" si="124"/>
        <v>0</v>
      </c>
      <c r="BT78" s="146">
        <f t="shared" si="125"/>
        <v>0</v>
      </c>
      <c r="BU78" s="146">
        <f t="shared" si="126"/>
        <v>0</v>
      </c>
      <c r="BV78" s="146">
        <f t="shared" si="127"/>
        <v>0</v>
      </c>
      <c r="BW78" s="146">
        <f t="shared" si="128"/>
        <v>0</v>
      </c>
      <c r="BX78" s="146">
        <f t="shared" si="129"/>
        <v>0</v>
      </c>
      <c r="BY78" s="146">
        <f t="shared" si="130"/>
        <v>0</v>
      </c>
      <c r="BZ78" s="146">
        <f t="shared" si="131"/>
        <v>0</v>
      </c>
      <c r="CA78" s="146">
        <f t="shared" si="132"/>
        <v>0</v>
      </c>
      <c r="CB78" s="146">
        <f t="shared" si="133"/>
        <v>0</v>
      </c>
      <c r="CC78" s="146">
        <f t="shared" si="134"/>
        <v>0</v>
      </c>
      <c r="CD78" s="146">
        <f t="shared" si="135"/>
        <v>0</v>
      </c>
      <c r="CE78" s="146">
        <f t="shared" si="136"/>
        <v>0</v>
      </c>
      <c r="CF78" s="146">
        <f t="shared" si="137"/>
        <v>0</v>
      </c>
      <c r="CG78" s="146">
        <f t="shared" si="138"/>
        <v>0</v>
      </c>
      <c r="CH78" s="146">
        <f t="shared" si="139"/>
        <v>0</v>
      </c>
      <c r="CI78" s="146">
        <f t="shared" si="140"/>
        <v>0</v>
      </c>
      <c r="CJ78" s="146">
        <f t="shared" si="141"/>
        <v>0</v>
      </c>
      <c r="CK78" s="146">
        <f t="shared" si="142"/>
        <v>0</v>
      </c>
      <c r="CL78" s="146">
        <f t="shared" si="143"/>
        <v>0</v>
      </c>
      <c r="CM78" s="146">
        <f t="shared" si="144"/>
        <v>0</v>
      </c>
      <c r="CN78" s="146">
        <f t="shared" si="145"/>
        <v>0</v>
      </c>
      <c r="CO78" s="146">
        <f t="shared" si="146"/>
        <v>0</v>
      </c>
      <c r="CP78" s="146">
        <f t="shared" si="147"/>
        <v>0</v>
      </c>
      <c r="CQ78" s="146">
        <f t="shared" si="148"/>
        <v>0</v>
      </c>
      <c r="CR78" s="146">
        <f t="shared" si="149"/>
        <v>0</v>
      </c>
      <c r="CS78" s="146">
        <f t="shared" si="150"/>
        <v>0</v>
      </c>
      <c r="CT78" s="146">
        <f t="shared" si="151"/>
        <v>0</v>
      </c>
      <c r="CU78" s="146">
        <f t="shared" si="152"/>
        <v>0</v>
      </c>
      <c r="CV78" s="146">
        <f t="shared" si="153"/>
        <v>0</v>
      </c>
      <c r="CW78" s="146">
        <f t="shared" si="154"/>
        <v>24</v>
      </c>
      <c r="CX78" s="146">
        <f t="shared" si="155"/>
        <v>24</v>
      </c>
      <c r="CY78" s="146">
        <f t="shared" si="156"/>
        <v>24</v>
      </c>
      <c r="CZ78" s="146">
        <f t="shared" si="157"/>
        <v>24</v>
      </c>
      <c r="DA78" s="146">
        <f t="shared" si="158"/>
        <v>24</v>
      </c>
      <c r="DB78" s="146">
        <f t="shared" si="159"/>
        <v>24</v>
      </c>
      <c r="DC78" s="146">
        <f t="shared" si="160"/>
        <v>24</v>
      </c>
      <c r="DD78" s="146">
        <f t="shared" si="161"/>
        <v>12</v>
      </c>
      <c r="DE78" s="146">
        <f t="shared" si="162"/>
        <v>0</v>
      </c>
      <c r="DF78" s="146">
        <f t="shared" si="163"/>
        <v>0</v>
      </c>
      <c r="DG78" s="146">
        <f t="shared" si="164"/>
        <v>0</v>
      </c>
      <c r="DH78" s="146">
        <f t="shared" si="165"/>
        <v>0</v>
      </c>
      <c r="DI78" s="146">
        <f t="shared" si="166"/>
        <v>0</v>
      </c>
      <c r="DJ78" s="146">
        <f t="shared" si="167"/>
        <v>0</v>
      </c>
      <c r="DK78" s="146">
        <f t="shared" si="168"/>
        <v>0</v>
      </c>
      <c r="DL78" s="146">
        <f t="shared" si="169"/>
        <v>0</v>
      </c>
      <c r="DM78" s="146">
        <f t="shared" si="170"/>
        <v>0</v>
      </c>
      <c r="DN78" s="64">
        <f>20*2*E78*H78</f>
        <v>160</v>
      </c>
      <c r="DO78" s="52" t="str">
        <f t="shared" si="116"/>
        <v/>
      </c>
      <c r="DP78" s="52" t="str">
        <f t="shared" si="173"/>
        <v/>
      </c>
      <c r="DQ78" s="53">
        <f t="shared" si="174"/>
        <v>160</v>
      </c>
      <c r="DR78" s="1">
        <f t="shared" si="117"/>
        <v>2</v>
      </c>
      <c r="DS78" s="168" t="e">
        <f>IF(AND(DR78=#REF!,BL78=#REF!),'Tiến độ'!D78,"")</f>
        <v>#REF!</v>
      </c>
    </row>
    <row r="79" spans="1:123" ht="11.25" customHeight="1">
      <c r="A79" s="314" t="str">
        <f>IF(B79="","",MAX($A$7:A78)+1)</f>
        <v/>
      </c>
      <c r="B79" s="315"/>
      <c r="C79" s="79" t="s">
        <v>340</v>
      </c>
      <c r="D79" s="80" t="s">
        <v>341</v>
      </c>
      <c r="E79" s="81">
        <v>3</v>
      </c>
      <c r="F79" s="82"/>
      <c r="G79" s="83">
        <v>135</v>
      </c>
      <c r="H79" s="84">
        <f t="shared" si="118"/>
        <v>2</v>
      </c>
      <c r="I79" s="85">
        <f t="shared" si="119"/>
        <v>105</v>
      </c>
      <c r="J79" s="25"/>
      <c r="K79" s="86"/>
      <c r="L79" s="87"/>
      <c r="M79" s="87"/>
      <c r="N79" s="88"/>
      <c r="O79" s="86"/>
      <c r="P79" s="87"/>
      <c r="Q79" s="87"/>
      <c r="R79" s="88"/>
      <c r="S79" s="86"/>
      <c r="T79" s="87"/>
      <c r="U79" s="87"/>
      <c r="V79" s="87"/>
      <c r="W79" s="88"/>
      <c r="X79" s="86"/>
      <c r="Y79" s="87"/>
      <c r="Z79" s="87"/>
      <c r="AA79" s="88"/>
      <c r="AB79" s="86"/>
      <c r="AC79" s="87"/>
      <c r="AD79" s="87"/>
      <c r="AE79" s="88"/>
      <c r="AF79" s="86"/>
      <c r="AG79" s="87"/>
      <c r="AH79" s="87"/>
      <c r="AI79" s="362"/>
      <c r="AJ79" s="363"/>
      <c r="AK79" s="86"/>
      <c r="AL79" s="87"/>
      <c r="AM79" s="87"/>
      <c r="AN79" s="88"/>
      <c r="AO79" s="86"/>
      <c r="AP79" s="87"/>
      <c r="AQ79" s="87" t="s">
        <v>346</v>
      </c>
      <c r="AR79" s="88" t="s">
        <v>346</v>
      </c>
      <c r="AS79" s="89" t="s">
        <v>346</v>
      </c>
      <c r="AT79" s="87"/>
      <c r="AU79" s="87"/>
      <c r="AV79" s="90"/>
      <c r="AW79" s="86"/>
      <c r="AX79" s="87"/>
      <c r="AY79" s="87"/>
      <c r="AZ79" s="87"/>
      <c r="BA79" s="88"/>
      <c r="BB79" s="89"/>
      <c r="BC79" s="87"/>
      <c r="BD79" s="87"/>
      <c r="BE79" s="321"/>
      <c r="BF79" s="322"/>
      <c r="BG79" s="322"/>
      <c r="BH79" s="322"/>
      <c r="BI79" s="322"/>
      <c r="BJ79" s="323"/>
      <c r="BK79" s="46" t="s">
        <v>28</v>
      </c>
      <c r="BL79" s="46" t="s">
        <v>40</v>
      </c>
      <c r="BN79" s="146">
        <f t="shared" si="171"/>
        <v>0</v>
      </c>
      <c r="BO79" s="146">
        <f t="shared" si="120"/>
        <v>0</v>
      </c>
      <c r="BP79" s="146">
        <f t="shared" si="121"/>
        <v>0</v>
      </c>
      <c r="BQ79" s="146">
        <f t="shared" si="122"/>
        <v>0</v>
      </c>
      <c r="BR79" s="146">
        <f t="shared" si="123"/>
        <v>0</v>
      </c>
      <c r="BS79" s="146">
        <f t="shared" si="124"/>
        <v>0</v>
      </c>
      <c r="BT79" s="146">
        <f t="shared" si="125"/>
        <v>0</v>
      </c>
      <c r="BU79" s="146">
        <f t="shared" si="126"/>
        <v>0</v>
      </c>
      <c r="BV79" s="146">
        <f t="shared" si="127"/>
        <v>0</v>
      </c>
      <c r="BW79" s="146">
        <f t="shared" si="128"/>
        <v>0</v>
      </c>
      <c r="BX79" s="146">
        <f t="shared" si="129"/>
        <v>0</v>
      </c>
      <c r="BY79" s="146">
        <f t="shared" si="130"/>
        <v>0</v>
      </c>
      <c r="BZ79" s="146">
        <f t="shared" si="131"/>
        <v>0</v>
      </c>
      <c r="CA79" s="146">
        <f t="shared" si="132"/>
        <v>0</v>
      </c>
      <c r="CB79" s="146">
        <f t="shared" si="133"/>
        <v>0</v>
      </c>
      <c r="CC79" s="146">
        <f t="shared" si="134"/>
        <v>0</v>
      </c>
      <c r="CD79" s="146">
        <f t="shared" si="135"/>
        <v>0</v>
      </c>
      <c r="CE79" s="146">
        <f t="shared" si="136"/>
        <v>0</v>
      </c>
      <c r="CF79" s="146">
        <f t="shared" si="137"/>
        <v>0</v>
      </c>
      <c r="CG79" s="146">
        <f t="shared" si="138"/>
        <v>0</v>
      </c>
      <c r="CH79" s="146">
        <f t="shared" si="139"/>
        <v>0</v>
      </c>
      <c r="CI79" s="146">
        <f t="shared" si="140"/>
        <v>0</v>
      </c>
      <c r="CJ79" s="146">
        <f t="shared" si="141"/>
        <v>0</v>
      </c>
      <c r="CK79" s="146">
        <f t="shared" si="142"/>
        <v>0</v>
      </c>
      <c r="CL79" s="146">
        <f t="shared" si="143"/>
        <v>0</v>
      </c>
      <c r="CM79" s="146">
        <f t="shared" si="144"/>
        <v>0</v>
      </c>
      <c r="CN79" s="146">
        <f t="shared" si="145"/>
        <v>0</v>
      </c>
      <c r="CO79" s="146">
        <f t="shared" si="146"/>
        <v>0</v>
      </c>
      <c r="CP79" s="146">
        <f t="shared" si="147"/>
        <v>0</v>
      </c>
      <c r="CQ79" s="146">
        <f t="shared" si="148"/>
        <v>0</v>
      </c>
      <c r="CR79" s="146">
        <f t="shared" si="149"/>
        <v>0</v>
      </c>
      <c r="CS79" s="146">
        <f t="shared" si="150"/>
        <v>0</v>
      </c>
      <c r="CT79" s="146">
        <f t="shared" si="151"/>
        <v>0</v>
      </c>
      <c r="CU79" s="146">
        <f t="shared" si="152"/>
        <v>0</v>
      </c>
      <c r="CV79" s="146">
        <f t="shared" si="153"/>
        <v>0</v>
      </c>
      <c r="CW79" s="146">
        <f t="shared" si="154"/>
        <v>0</v>
      </c>
      <c r="CX79" s="146">
        <f t="shared" si="155"/>
        <v>0</v>
      </c>
      <c r="CY79" s="146">
        <f t="shared" si="156"/>
        <v>0</v>
      </c>
      <c r="CZ79" s="146">
        <f t="shared" si="157"/>
        <v>0</v>
      </c>
      <c r="DA79" s="146">
        <f t="shared" si="158"/>
        <v>0</v>
      </c>
      <c r="DB79" s="146">
        <f t="shared" si="159"/>
        <v>0</v>
      </c>
      <c r="DC79" s="146">
        <f t="shared" si="160"/>
        <v>0</v>
      </c>
      <c r="DD79" s="146">
        <f t="shared" si="161"/>
        <v>0</v>
      </c>
      <c r="DE79" s="146">
        <f t="shared" si="162"/>
        <v>0</v>
      </c>
      <c r="DF79" s="146">
        <f t="shared" si="163"/>
        <v>0</v>
      </c>
      <c r="DG79" s="146">
        <f t="shared" si="164"/>
        <v>0</v>
      </c>
      <c r="DH79" s="146">
        <f t="shared" si="165"/>
        <v>0</v>
      </c>
      <c r="DI79" s="146">
        <f t="shared" si="166"/>
        <v>0</v>
      </c>
      <c r="DJ79" s="146">
        <f t="shared" si="167"/>
        <v>0</v>
      </c>
      <c r="DK79" s="146">
        <f t="shared" si="168"/>
        <v>0</v>
      </c>
      <c r="DL79" s="146">
        <f t="shared" si="169"/>
        <v>0</v>
      </c>
      <c r="DM79" s="146">
        <f t="shared" si="170"/>
        <v>0</v>
      </c>
      <c r="DN79" s="64">
        <f>45*H79*2</f>
        <v>180</v>
      </c>
      <c r="DO79" s="52" t="str">
        <f t="shared" si="116"/>
        <v/>
      </c>
      <c r="DP79" s="52" t="str">
        <f t="shared" si="173"/>
        <v/>
      </c>
      <c r="DQ79" s="53">
        <f t="shared" si="174"/>
        <v>180</v>
      </c>
      <c r="DR79" s="1">
        <f t="shared" si="117"/>
        <v>2</v>
      </c>
      <c r="DS79" s="168" t="e">
        <f>IF(AND(DR79=#REF!,BL79=#REF!),'Tiến độ'!D79,"")</f>
        <v>#REF!</v>
      </c>
    </row>
    <row r="80" spans="1:123" ht="11.25" customHeight="1">
      <c r="A80" s="314" t="str">
        <f>IF(B80="","",MAX($A$7:A79)+1)</f>
        <v/>
      </c>
      <c r="B80" s="315"/>
      <c r="C80" s="79" t="s">
        <v>342</v>
      </c>
      <c r="D80" s="80" t="s">
        <v>145</v>
      </c>
      <c r="E80" s="81">
        <v>5</v>
      </c>
      <c r="F80" s="82"/>
      <c r="G80" s="83">
        <v>225</v>
      </c>
      <c r="H80" s="84">
        <f t="shared" si="118"/>
        <v>2</v>
      </c>
      <c r="I80" s="85">
        <f t="shared" si="119"/>
        <v>105</v>
      </c>
      <c r="J80" s="25"/>
      <c r="K80" s="86"/>
      <c r="L80" s="87"/>
      <c r="M80" s="87"/>
      <c r="N80" s="88"/>
      <c r="O80" s="86"/>
      <c r="P80" s="87"/>
      <c r="Q80" s="87"/>
      <c r="R80" s="88"/>
      <c r="S80" s="86"/>
      <c r="T80" s="87"/>
      <c r="U80" s="87"/>
      <c r="V80" s="87"/>
      <c r="W80" s="88"/>
      <c r="X80" s="86"/>
      <c r="Y80" s="87"/>
      <c r="Z80" s="87"/>
      <c r="AA80" s="88"/>
      <c r="AB80" s="86"/>
      <c r="AC80" s="87"/>
      <c r="AD80" s="87"/>
      <c r="AE80" s="88"/>
      <c r="AF80" s="86"/>
      <c r="AG80" s="87"/>
      <c r="AH80" s="87"/>
      <c r="AI80" s="362"/>
      <c r="AJ80" s="363"/>
      <c r="AK80" s="86"/>
      <c r="AL80" s="87" t="s">
        <v>12</v>
      </c>
      <c r="AM80" s="87" t="s">
        <v>12</v>
      </c>
      <c r="AN80" s="88" t="s">
        <v>12</v>
      </c>
      <c r="AO80" s="86" t="s">
        <v>12</v>
      </c>
      <c r="AP80" s="87" t="s">
        <v>12</v>
      </c>
      <c r="AQ80" s="87"/>
      <c r="AR80" s="88"/>
      <c r="AS80" s="89"/>
      <c r="AT80" s="87"/>
      <c r="AU80" s="87"/>
      <c r="AV80" s="90"/>
      <c r="AW80" s="86"/>
      <c r="AX80" s="87"/>
      <c r="AY80" s="87"/>
      <c r="AZ80" s="87"/>
      <c r="BA80" s="88"/>
      <c r="BB80" s="89"/>
      <c r="BC80" s="87"/>
      <c r="BD80" s="87"/>
      <c r="BE80" s="321"/>
      <c r="BF80" s="322"/>
      <c r="BG80" s="322"/>
      <c r="BH80" s="322"/>
      <c r="BI80" s="322"/>
      <c r="BJ80" s="323"/>
      <c r="BK80" s="46"/>
      <c r="BL80" s="46" t="s">
        <v>41</v>
      </c>
      <c r="BN80" s="146">
        <f t="shared" si="171"/>
        <v>0</v>
      </c>
      <c r="BO80" s="146">
        <f t="shared" si="120"/>
        <v>0</v>
      </c>
      <c r="BP80" s="146">
        <f t="shared" si="121"/>
        <v>0</v>
      </c>
      <c r="BQ80" s="146">
        <f t="shared" si="122"/>
        <v>0</v>
      </c>
      <c r="BR80" s="146">
        <f t="shared" si="123"/>
        <v>0</v>
      </c>
      <c r="BS80" s="146">
        <f t="shared" si="124"/>
        <v>0</v>
      </c>
      <c r="BT80" s="146">
        <f t="shared" si="125"/>
        <v>0</v>
      </c>
      <c r="BU80" s="146">
        <f t="shared" si="126"/>
        <v>0</v>
      </c>
      <c r="BV80" s="146">
        <f t="shared" si="127"/>
        <v>0</v>
      </c>
      <c r="BW80" s="146">
        <f t="shared" si="128"/>
        <v>0</v>
      </c>
      <c r="BX80" s="146">
        <f t="shared" si="129"/>
        <v>0</v>
      </c>
      <c r="BY80" s="146">
        <f t="shared" si="130"/>
        <v>0</v>
      </c>
      <c r="BZ80" s="146">
        <f t="shared" si="131"/>
        <v>0</v>
      </c>
      <c r="CA80" s="146">
        <f t="shared" si="132"/>
        <v>0</v>
      </c>
      <c r="CB80" s="146">
        <f t="shared" si="133"/>
        <v>0</v>
      </c>
      <c r="CC80" s="146">
        <f t="shared" si="134"/>
        <v>0</v>
      </c>
      <c r="CD80" s="146">
        <f t="shared" si="135"/>
        <v>0</v>
      </c>
      <c r="CE80" s="146">
        <f t="shared" si="136"/>
        <v>0</v>
      </c>
      <c r="CF80" s="146">
        <f t="shared" si="137"/>
        <v>0</v>
      </c>
      <c r="CG80" s="146">
        <f t="shared" si="138"/>
        <v>0</v>
      </c>
      <c r="CH80" s="146">
        <f t="shared" si="139"/>
        <v>0</v>
      </c>
      <c r="CI80" s="146">
        <f t="shared" si="140"/>
        <v>0</v>
      </c>
      <c r="CJ80" s="146">
        <f t="shared" si="141"/>
        <v>0</v>
      </c>
      <c r="CK80" s="146">
        <f t="shared" si="142"/>
        <v>0</v>
      </c>
      <c r="CL80" s="146">
        <f t="shared" si="143"/>
        <v>0</v>
      </c>
      <c r="CM80" s="146">
        <f t="shared" si="144"/>
        <v>0</v>
      </c>
      <c r="CN80" s="146">
        <f t="shared" si="145"/>
        <v>0</v>
      </c>
      <c r="CO80" s="146">
        <f t="shared" si="146"/>
        <v>0</v>
      </c>
      <c r="CP80" s="146">
        <f t="shared" si="147"/>
        <v>0</v>
      </c>
      <c r="CQ80" s="146">
        <f t="shared" si="148"/>
        <v>0</v>
      </c>
      <c r="CR80" s="146">
        <f t="shared" si="149"/>
        <v>0</v>
      </c>
      <c r="CS80" s="146">
        <f t="shared" si="150"/>
        <v>0</v>
      </c>
      <c r="CT80" s="146">
        <f t="shared" si="151"/>
        <v>0</v>
      </c>
      <c r="CU80" s="146">
        <f t="shared" si="152"/>
        <v>0</v>
      </c>
      <c r="CV80" s="146">
        <f t="shared" si="153"/>
        <v>0</v>
      </c>
      <c r="CW80" s="146">
        <f t="shared" si="154"/>
        <v>0</v>
      </c>
      <c r="CX80" s="146">
        <f t="shared" si="155"/>
        <v>0</v>
      </c>
      <c r="CY80" s="146">
        <f t="shared" si="156"/>
        <v>0</v>
      </c>
      <c r="CZ80" s="146">
        <f t="shared" si="157"/>
        <v>0</v>
      </c>
      <c r="DA80" s="146">
        <f t="shared" si="158"/>
        <v>0</v>
      </c>
      <c r="DB80" s="146">
        <f t="shared" si="159"/>
        <v>0</v>
      </c>
      <c r="DC80" s="146">
        <f t="shared" si="160"/>
        <v>0</v>
      </c>
      <c r="DD80" s="146">
        <f t="shared" si="161"/>
        <v>0</v>
      </c>
      <c r="DE80" s="146">
        <f t="shared" si="162"/>
        <v>0</v>
      </c>
      <c r="DF80" s="146">
        <f t="shared" si="163"/>
        <v>0</v>
      </c>
      <c r="DG80" s="146">
        <f t="shared" si="164"/>
        <v>0</v>
      </c>
      <c r="DH80" s="146">
        <f t="shared" si="165"/>
        <v>0</v>
      </c>
      <c r="DI80" s="146">
        <f t="shared" si="166"/>
        <v>0</v>
      </c>
      <c r="DJ80" s="146">
        <f t="shared" si="167"/>
        <v>0</v>
      </c>
      <c r="DK80" s="146">
        <f t="shared" si="168"/>
        <v>0</v>
      </c>
      <c r="DL80" s="146">
        <f t="shared" si="169"/>
        <v>0</v>
      </c>
      <c r="DM80" s="146">
        <f t="shared" si="170"/>
        <v>0</v>
      </c>
      <c r="DN80" s="64">
        <f>60*2*H80</f>
        <v>240</v>
      </c>
      <c r="DO80" s="52" t="str">
        <f t="shared" si="116"/>
        <v/>
      </c>
      <c r="DP80" s="52" t="str">
        <f t="shared" si="173"/>
        <v/>
      </c>
      <c r="DQ80" s="53">
        <f t="shared" si="174"/>
        <v>240</v>
      </c>
      <c r="DR80" s="1">
        <f t="shared" si="117"/>
        <v>2</v>
      </c>
      <c r="DS80" s="168" t="e">
        <f>IF(AND(DR80=#REF!,BL80=#REF!),'Tiến độ'!D80,"")</f>
        <v>#REF!</v>
      </c>
    </row>
    <row r="81" spans="1:123" ht="11.25" customHeight="1">
      <c r="A81" s="310" t="str">
        <f>IF(B81="","",MAX($A$7:A80)+1)</f>
        <v/>
      </c>
      <c r="B81" s="313"/>
      <c r="C81" s="91" t="s">
        <v>8</v>
      </c>
      <c r="D81" s="92"/>
      <c r="E81" s="93">
        <f>SUM(E65:E80)</f>
        <v>44</v>
      </c>
      <c r="F81" s="94"/>
      <c r="G81" s="95"/>
      <c r="H81" s="96"/>
      <c r="I81" s="97"/>
      <c r="J81" s="26"/>
      <c r="K81" s="96">
        <f t="shared" ref="K81:AH81" si="175">SUM(K65:K80)</f>
        <v>23</v>
      </c>
      <c r="L81" s="97">
        <f t="shared" si="175"/>
        <v>23</v>
      </c>
      <c r="M81" s="97">
        <f t="shared" si="175"/>
        <v>23</v>
      </c>
      <c r="N81" s="98">
        <f t="shared" si="175"/>
        <v>23</v>
      </c>
      <c r="O81" s="96">
        <f t="shared" si="175"/>
        <v>23</v>
      </c>
      <c r="P81" s="97">
        <f t="shared" si="175"/>
        <v>23</v>
      </c>
      <c r="Q81" s="97">
        <f t="shared" si="175"/>
        <v>23</v>
      </c>
      <c r="R81" s="98">
        <f t="shared" si="175"/>
        <v>23</v>
      </c>
      <c r="S81" s="96">
        <f t="shared" si="175"/>
        <v>23</v>
      </c>
      <c r="T81" s="97">
        <f t="shared" si="175"/>
        <v>23</v>
      </c>
      <c r="U81" s="97">
        <f t="shared" si="175"/>
        <v>23</v>
      </c>
      <c r="V81" s="97">
        <f t="shared" si="175"/>
        <v>23</v>
      </c>
      <c r="W81" s="98">
        <f t="shared" si="175"/>
        <v>23</v>
      </c>
      <c r="X81" s="96">
        <f t="shared" si="175"/>
        <v>23</v>
      </c>
      <c r="Y81" s="97">
        <f t="shared" si="175"/>
        <v>23</v>
      </c>
      <c r="Z81" s="97">
        <f t="shared" si="175"/>
        <v>0</v>
      </c>
      <c r="AA81" s="98">
        <f t="shared" si="175"/>
        <v>0</v>
      </c>
      <c r="AB81" s="96">
        <f t="shared" si="175"/>
        <v>0</v>
      </c>
      <c r="AC81" s="97">
        <f t="shared" si="175"/>
        <v>0</v>
      </c>
      <c r="AD81" s="97">
        <f t="shared" si="175"/>
        <v>6</v>
      </c>
      <c r="AE81" s="98">
        <f t="shared" si="175"/>
        <v>6</v>
      </c>
      <c r="AF81" s="96">
        <f t="shared" si="175"/>
        <v>6</v>
      </c>
      <c r="AG81" s="97">
        <f t="shared" si="175"/>
        <v>6</v>
      </c>
      <c r="AH81" s="97">
        <f t="shared" si="175"/>
        <v>6</v>
      </c>
      <c r="AI81" s="362"/>
      <c r="AJ81" s="363"/>
      <c r="AK81" s="96">
        <f t="shared" ref="AK81:BD81" si="176">SUM(AK65:AK80)</f>
        <v>0</v>
      </c>
      <c r="AL81" s="97">
        <f t="shared" si="176"/>
        <v>0</v>
      </c>
      <c r="AM81" s="97">
        <f t="shared" si="176"/>
        <v>0</v>
      </c>
      <c r="AN81" s="98">
        <f t="shared" si="176"/>
        <v>0</v>
      </c>
      <c r="AO81" s="96">
        <f t="shared" si="176"/>
        <v>0</v>
      </c>
      <c r="AP81" s="97">
        <f t="shared" si="176"/>
        <v>0</v>
      </c>
      <c r="AQ81" s="97">
        <f t="shared" si="176"/>
        <v>0</v>
      </c>
      <c r="AR81" s="98">
        <f t="shared" si="176"/>
        <v>0</v>
      </c>
      <c r="AS81" s="99">
        <f t="shared" si="176"/>
        <v>0</v>
      </c>
      <c r="AT81" s="97">
        <f t="shared" si="176"/>
        <v>34</v>
      </c>
      <c r="AU81" s="97">
        <f t="shared" si="176"/>
        <v>34</v>
      </c>
      <c r="AV81" s="100">
        <f t="shared" si="176"/>
        <v>34</v>
      </c>
      <c r="AW81" s="96">
        <f t="shared" si="176"/>
        <v>34</v>
      </c>
      <c r="AX81" s="97">
        <f t="shared" si="176"/>
        <v>34</v>
      </c>
      <c r="AY81" s="97">
        <f t="shared" si="176"/>
        <v>34</v>
      </c>
      <c r="AZ81" s="97">
        <f t="shared" si="176"/>
        <v>34</v>
      </c>
      <c r="BA81" s="98">
        <f t="shared" si="176"/>
        <v>17</v>
      </c>
      <c r="BB81" s="99">
        <f t="shared" si="176"/>
        <v>0</v>
      </c>
      <c r="BC81" s="97">
        <f t="shared" si="176"/>
        <v>0</v>
      </c>
      <c r="BD81" s="97">
        <f t="shared" si="176"/>
        <v>0</v>
      </c>
      <c r="BE81" s="321"/>
      <c r="BF81" s="322"/>
      <c r="BG81" s="322"/>
      <c r="BH81" s="322"/>
      <c r="BI81" s="322"/>
      <c r="BJ81" s="323"/>
      <c r="BK81" s="47"/>
      <c r="BL81" s="47" t="s">
        <v>1113</v>
      </c>
      <c r="BN81" s="146">
        <f t="shared" si="171"/>
        <v>0</v>
      </c>
      <c r="BO81" s="146">
        <f t="shared" si="120"/>
        <v>0</v>
      </c>
      <c r="BP81" s="146">
        <f t="shared" si="121"/>
        <v>0</v>
      </c>
      <c r="BQ81" s="146">
        <f t="shared" si="122"/>
        <v>0</v>
      </c>
      <c r="BR81" s="146">
        <f t="shared" si="123"/>
        <v>0</v>
      </c>
      <c r="BS81" s="146">
        <f t="shared" si="124"/>
        <v>0</v>
      </c>
      <c r="BT81" s="146">
        <f t="shared" si="125"/>
        <v>0</v>
      </c>
      <c r="BU81" s="146">
        <f t="shared" si="126"/>
        <v>0</v>
      </c>
      <c r="BV81" s="146">
        <f t="shared" si="127"/>
        <v>0</v>
      </c>
      <c r="BW81" s="146">
        <f t="shared" si="128"/>
        <v>0</v>
      </c>
      <c r="BX81" s="146">
        <f t="shared" si="129"/>
        <v>0</v>
      </c>
      <c r="BY81" s="146">
        <f t="shared" si="130"/>
        <v>0</v>
      </c>
      <c r="BZ81" s="146">
        <f t="shared" si="131"/>
        <v>0</v>
      </c>
      <c r="CA81" s="146">
        <f t="shared" si="132"/>
        <v>0</v>
      </c>
      <c r="CB81" s="146">
        <f t="shared" si="133"/>
        <v>0</v>
      </c>
      <c r="CC81" s="146">
        <f t="shared" si="134"/>
        <v>0</v>
      </c>
      <c r="CD81" s="146">
        <f t="shared" si="135"/>
        <v>0</v>
      </c>
      <c r="CE81" s="146">
        <f t="shared" si="136"/>
        <v>0</v>
      </c>
      <c r="CF81" s="146">
        <f t="shared" si="137"/>
        <v>0</v>
      </c>
      <c r="CG81" s="146">
        <f t="shared" si="138"/>
        <v>0</v>
      </c>
      <c r="CH81" s="146">
        <f t="shared" si="139"/>
        <v>0</v>
      </c>
      <c r="CI81" s="146">
        <f t="shared" si="140"/>
        <v>0</v>
      </c>
      <c r="CJ81" s="146">
        <f t="shared" si="141"/>
        <v>0</v>
      </c>
      <c r="CK81" s="146">
        <f t="shared" si="142"/>
        <v>0</v>
      </c>
      <c r="CL81" s="146">
        <f t="shared" si="143"/>
        <v>0</v>
      </c>
      <c r="CM81" s="146">
        <f t="shared" si="144"/>
        <v>0</v>
      </c>
      <c r="CN81" s="146">
        <f t="shared" si="145"/>
        <v>0</v>
      </c>
      <c r="CO81" s="146">
        <f t="shared" si="146"/>
        <v>0</v>
      </c>
      <c r="CP81" s="146">
        <f t="shared" si="147"/>
        <v>0</v>
      </c>
      <c r="CQ81" s="146">
        <f t="shared" si="148"/>
        <v>0</v>
      </c>
      <c r="CR81" s="146">
        <f t="shared" si="149"/>
        <v>0</v>
      </c>
      <c r="CS81" s="146">
        <f t="shared" si="150"/>
        <v>0</v>
      </c>
      <c r="CT81" s="146">
        <f t="shared" si="151"/>
        <v>0</v>
      </c>
      <c r="CU81" s="146">
        <f t="shared" si="152"/>
        <v>0</v>
      </c>
      <c r="CV81" s="146">
        <f t="shared" si="153"/>
        <v>0</v>
      </c>
      <c r="CW81" s="146">
        <f t="shared" si="154"/>
        <v>0</v>
      </c>
      <c r="CX81" s="146">
        <f t="shared" si="155"/>
        <v>0</v>
      </c>
      <c r="CY81" s="146">
        <f t="shared" si="156"/>
        <v>0</v>
      </c>
      <c r="CZ81" s="146">
        <f t="shared" si="157"/>
        <v>0</v>
      </c>
      <c r="DA81" s="146">
        <f t="shared" si="158"/>
        <v>0</v>
      </c>
      <c r="DB81" s="146">
        <f t="shared" si="159"/>
        <v>0</v>
      </c>
      <c r="DC81" s="146">
        <f t="shared" si="160"/>
        <v>0</v>
      </c>
      <c r="DD81" s="146">
        <f t="shared" si="161"/>
        <v>0</v>
      </c>
      <c r="DE81" s="146">
        <f t="shared" si="162"/>
        <v>0</v>
      </c>
      <c r="DF81" s="146">
        <f t="shared" si="163"/>
        <v>0</v>
      </c>
      <c r="DG81" s="146">
        <f t="shared" si="164"/>
        <v>0</v>
      </c>
      <c r="DH81" s="146">
        <f t="shared" si="165"/>
        <v>0</v>
      </c>
      <c r="DI81" s="146">
        <f t="shared" si="166"/>
        <v>0</v>
      </c>
      <c r="DJ81" s="146">
        <f t="shared" si="167"/>
        <v>0</v>
      </c>
      <c r="DK81" s="146">
        <f t="shared" si="168"/>
        <v>0</v>
      </c>
      <c r="DL81" s="146">
        <f t="shared" si="169"/>
        <v>0</v>
      </c>
      <c r="DM81" s="146">
        <f t="shared" si="170"/>
        <v>0</v>
      </c>
      <c r="DN81" s="54"/>
      <c r="DO81" s="55"/>
      <c r="DP81" s="55"/>
      <c r="DQ81" s="56"/>
      <c r="DS81" s="168" t="e">
        <f>IF(AND(DR81=#REF!,BL81=#REF!),'Tiến độ'!D81,"")</f>
        <v>#REF!</v>
      </c>
    </row>
    <row r="82" spans="1:123" ht="11.25" customHeight="1">
      <c r="A82" s="308">
        <f>IF(B82="","",MAX($A$7:A81)+1)</f>
        <v>11</v>
      </c>
      <c r="B82" s="311" t="s">
        <v>1125</v>
      </c>
      <c r="C82" s="67" t="s">
        <v>347</v>
      </c>
      <c r="D82" s="68" t="s">
        <v>348</v>
      </c>
      <c r="E82" s="69">
        <v>2</v>
      </c>
      <c r="F82" s="70">
        <v>30</v>
      </c>
      <c r="G82" s="71"/>
      <c r="H82" s="72">
        <v>1</v>
      </c>
      <c r="I82" s="73">
        <f>62</f>
        <v>62</v>
      </c>
      <c r="J82" s="24"/>
      <c r="K82" s="74">
        <v>2</v>
      </c>
      <c r="L82" s="75">
        <v>2</v>
      </c>
      <c r="M82" s="75">
        <v>2</v>
      </c>
      <c r="N82" s="76">
        <v>2</v>
      </c>
      <c r="O82" s="74">
        <v>2</v>
      </c>
      <c r="P82" s="75">
        <v>2</v>
      </c>
      <c r="Q82" s="75">
        <v>2</v>
      </c>
      <c r="R82" s="76">
        <v>2</v>
      </c>
      <c r="S82" s="74">
        <v>2</v>
      </c>
      <c r="T82" s="75">
        <v>2</v>
      </c>
      <c r="U82" s="75">
        <v>2</v>
      </c>
      <c r="V82" s="75">
        <v>2</v>
      </c>
      <c r="W82" s="76">
        <v>2</v>
      </c>
      <c r="X82" s="74">
        <v>2</v>
      </c>
      <c r="Y82" s="75">
        <v>2</v>
      </c>
      <c r="Z82" s="75" t="s">
        <v>163</v>
      </c>
      <c r="AA82" s="76" t="s">
        <v>163</v>
      </c>
      <c r="AB82" s="74" t="s">
        <v>163</v>
      </c>
      <c r="AC82" s="75" t="s">
        <v>163</v>
      </c>
      <c r="AD82" s="75" t="s">
        <v>164</v>
      </c>
      <c r="AE82" s="76" t="s">
        <v>164</v>
      </c>
      <c r="AF82" s="74" t="s">
        <v>164</v>
      </c>
      <c r="AG82" s="75" t="s">
        <v>164</v>
      </c>
      <c r="AH82" s="75" t="s">
        <v>164</v>
      </c>
      <c r="AI82" s="362"/>
      <c r="AJ82" s="363"/>
      <c r="AK82" s="74" t="s">
        <v>164</v>
      </c>
      <c r="AL82" s="75"/>
      <c r="AM82" s="75"/>
      <c r="AN82" s="76"/>
      <c r="AO82" s="74"/>
      <c r="AP82" s="75"/>
      <c r="AQ82" s="75"/>
      <c r="AR82" s="76"/>
      <c r="AS82" s="77"/>
      <c r="AT82" s="75"/>
      <c r="AU82" s="75"/>
      <c r="AV82" s="78"/>
      <c r="AW82" s="74"/>
      <c r="AX82" s="75"/>
      <c r="AY82" s="75"/>
      <c r="AZ82" s="75"/>
      <c r="BA82" s="76"/>
      <c r="BB82" s="77"/>
      <c r="BC82" s="75"/>
      <c r="BD82" s="75"/>
      <c r="BE82" s="321"/>
      <c r="BF82" s="322"/>
      <c r="BG82" s="322"/>
      <c r="BH82" s="322"/>
      <c r="BI82" s="322"/>
      <c r="BJ82" s="323"/>
      <c r="BK82" s="45" t="s">
        <v>18</v>
      </c>
      <c r="BL82" s="45" t="s">
        <v>36</v>
      </c>
      <c r="BN82" s="146">
        <f t="shared" si="171"/>
        <v>2</v>
      </c>
      <c r="BO82" s="146">
        <f t="shared" si="120"/>
        <v>2</v>
      </c>
      <c r="BP82" s="146">
        <f t="shared" si="121"/>
        <v>2</v>
      </c>
      <c r="BQ82" s="146">
        <f t="shared" si="122"/>
        <v>2</v>
      </c>
      <c r="BR82" s="146">
        <f t="shared" si="123"/>
        <v>2</v>
      </c>
      <c r="BS82" s="146">
        <f t="shared" si="124"/>
        <v>2</v>
      </c>
      <c r="BT82" s="146">
        <f t="shared" si="125"/>
        <v>2</v>
      </c>
      <c r="BU82" s="146">
        <f t="shared" si="126"/>
        <v>2</v>
      </c>
      <c r="BV82" s="146">
        <f t="shared" si="127"/>
        <v>2</v>
      </c>
      <c r="BW82" s="146">
        <f t="shared" si="128"/>
        <v>2</v>
      </c>
      <c r="BX82" s="146">
        <f t="shared" si="129"/>
        <v>2</v>
      </c>
      <c r="BY82" s="146">
        <f t="shared" si="130"/>
        <v>2</v>
      </c>
      <c r="BZ82" s="146">
        <f t="shared" si="131"/>
        <v>2</v>
      </c>
      <c r="CA82" s="146">
        <f t="shared" si="132"/>
        <v>2</v>
      </c>
      <c r="CB82" s="146">
        <f t="shared" si="133"/>
        <v>2</v>
      </c>
      <c r="CC82" s="146">
        <f t="shared" si="134"/>
        <v>0</v>
      </c>
      <c r="CD82" s="146">
        <f t="shared" si="135"/>
        <v>0</v>
      </c>
      <c r="CE82" s="146">
        <f t="shared" si="136"/>
        <v>0</v>
      </c>
      <c r="CF82" s="146">
        <f t="shared" si="137"/>
        <v>0</v>
      </c>
      <c r="CG82" s="146">
        <f t="shared" si="138"/>
        <v>0</v>
      </c>
      <c r="CH82" s="146">
        <f t="shared" si="139"/>
        <v>0</v>
      </c>
      <c r="CI82" s="146">
        <f t="shared" si="140"/>
        <v>0</v>
      </c>
      <c r="CJ82" s="146">
        <f t="shared" si="141"/>
        <v>0</v>
      </c>
      <c r="CK82" s="146">
        <f t="shared" si="142"/>
        <v>0</v>
      </c>
      <c r="CL82" s="146">
        <f t="shared" si="143"/>
        <v>0</v>
      </c>
      <c r="CM82" s="146">
        <f t="shared" si="144"/>
        <v>0</v>
      </c>
      <c r="CN82" s="146">
        <f t="shared" si="145"/>
        <v>0</v>
      </c>
      <c r="CO82" s="146">
        <f t="shared" si="146"/>
        <v>0</v>
      </c>
      <c r="CP82" s="146">
        <f t="shared" si="147"/>
        <v>0</v>
      </c>
      <c r="CQ82" s="146">
        <f t="shared" si="148"/>
        <v>0</v>
      </c>
      <c r="CR82" s="146">
        <f t="shared" si="149"/>
        <v>0</v>
      </c>
      <c r="CS82" s="146">
        <f t="shared" si="150"/>
        <v>0</v>
      </c>
      <c r="CT82" s="146">
        <f t="shared" si="151"/>
        <v>0</v>
      </c>
      <c r="CU82" s="146">
        <f t="shared" si="152"/>
        <v>0</v>
      </c>
      <c r="CV82" s="146">
        <f t="shared" si="153"/>
        <v>0</v>
      </c>
      <c r="CW82" s="146">
        <f t="shared" si="154"/>
        <v>0</v>
      </c>
      <c r="CX82" s="146">
        <f t="shared" si="155"/>
        <v>0</v>
      </c>
      <c r="CY82" s="146">
        <f t="shared" si="156"/>
        <v>0</v>
      </c>
      <c r="CZ82" s="146">
        <f t="shared" si="157"/>
        <v>0</v>
      </c>
      <c r="DA82" s="146">
        <f t="shared" si="158"/>
        <v>0</v>
      </c>
      <c r="DB82" s="146">
        <f t="shared" si="159"/>
        <v>0</v>
      </c>
      <c r="DC82" s="146">
        <f t="shared" si="160"/>
        <v>0</v>
      </c>
      <c r="DD82" s="146">
        <f t="shared" si="161"/>
        <v>0</v>
      </c>
      <c r="DE82" s="146">
        <f t="shared" si="162"/>
        <v>0</v>
      </c>
      <c r="DF82" s="146">
        <f t="shared" si="163"/>
        <v>0</v>
      </c>
      <c r="DG82" s="146">
        <f t="shared" si="164"/>
        <v>0</v>
      </c>
      <c r="DH82" s="146">
        <f t="shared" si="165"/>
        <v>0</v>
      </c>
      <c r="DI82" s="146">
        <f t="shared" si="166"/>
        <v>0</v>
      </c>
      <c r="DJ82" s="146">
        <f t="shared" si="167"/>
        <v>0</v>
      </c>
      <c r="DK82" s="146">
        <f t="shared" si="168"/>
        <v>0</v>
      </c>
      <c r="DL82" s="146">
        <f t="shared" si="169"/>
        <v>0</v>
      </c>
      <c r="DM82" s="146">
        <f t="shared" si="170"/>
        <v>0</v>
      </c>
      <c r="DN82" s="63">
        <f>I82*1</f>
        <v>62</v>
      </c>
      <c r="DO82" s="50">
        <f t="shared" ref="DO82:DO97" si="177">IF(COUNTA(K82:AC82)&gt;0,DN82,"")</f>
        <v>62</v>
      </c>
      <c r="DP82" s="50" t="str">
        <f t="shared" si="173"/>
        <v/>
      </c>
      <c r="DQ82" s="51" t="str">
        <f t="shared" si="174"/>
        <v/>
      </c>
      <c r="DR82" s="1">
        <f t="shared" ref="DR82:DR97" si="178">IF(DQ82="",1,2)</f>
        <v>1</v>
      </c>
      <c r="DS82" s="168" t="e">
        <f>IF(AND(DR82=#REF!,BL82=#REF!),'Tiến độ'!D82,"")</f>
        <v>#REF!</v>
      </c>
    </row>
    <row r="83" spans="1:123" ht="11.25" customHeight="1">
      <c r="A83" s="314" t="str">
        <f>IF(B83="","",MAX($A$7:A82)+1)</f>
        <v/>
      </c>
      <c r="B83" s="315"/>
      <c r="C83" s="79" t="s">
        <v>329</v>
      </c>
      <c r="D83" s="80" t="s">
        <v>330</v>
      </c>
      <c r="E83" s="81">
        <v>2</v>
      </c>
      <c r="F83" s="82">
        <v>30</v>
      </c>
      <c r="G83" s="83"/>
      <c r="H83" s="84">
        <f>H82</f>
        <v>1</v>
      </c>
      <c r="I83" s="85">
        <f>I82</f>
        <v>62</v>
      </c>
      <c r="J83" s="27"/>
      <c r="K83" s="86">
        <v>2</v>
      </c>
      <c r="L83" s="87">
        <v>2</v>
      </c>
      <c r="M83" s="87">
        <v>2</v>
      </c>
      <c r="N83" s="88">
        <v>2</v>
      </c>
      <c r="O83" s="86">
        <v>2</v>
      </c>
      <c r="P83" s="87">
        <v>2</v>
      </c>
      <c r="Q83" s="87">
        <v>2</v>
      </c>
      <c r="R83" s="88">
        <v>2</v>
      </c>
      <c r="S83" s="86">
        <v>2</v>
      </c>
      <c r="T83" s="87">
        <v>2</v>
      </c>
      <c r="U83" s="87">
        <v>2</v>
      </c>
      <c r="V83" s="87">
        <v>2</v>
      </c>
      <c r="W83" s="88">
        <v>2</v>
      </c>
      <c r="X83" s="86">
        <v>2</v>
      </c>
      <c r="Y83" s="87">
        <v>2</v>
      </c>
      <c r="Z83" s="87" t="s">
        <v>163</v>
      </c>
      <c r="AA83" s="88" t="s">
        <v>163</v>
      </c>
      <c r="AB83" s="86" t="s">
        <v>163</v>
      </c>
      <c r="AC83" s="87" t="s">
        <v>163</v>
      </c>
      <c r="AD83" s="87" t="s">
        <v>164</v>
      </c>
      <c r="AE83" s="88" t="s">
        <v>164</v>
      </c>
      <c r="AF83" s="86" t="s">
        <v>164</v>
      </c>
      <c r="AG83" s="87" t="s">
        <v>164</v>
      </c>
      <c r="AH83" s="87" t="s">
        <v>164</v>
      </c>
      <c r="AI83" s="362"/>
      <c r="AJ83" s="363"/>
      <c r="AK83" s="86" t="s">
        <v>164</v>
      </c>
      <c r="AL83" s="87"/>
      <c r="AM83" s="87"/>
      <c r="AN83" s="88"/>
      <c r="AO83" s="86"/>
      <c r="AP83" s="87"/>
      <c r="AQ83" s="87"/>
      <c r="AR83" s="88"/>
      <c r="AS83" s="89"/>
      <c r="AT83" s="87"/>
      <c r="AU83" s="87"/>
      <c r="AV83" s="90"/>
      <c r="AW83" s="86"/>
      <c r="AX83" s="87"/>
      <c r="AY83" s="87"/>
      <c r="AZ83" s="87"/>
      <c r="BA83" s="88"/>
      <c r="BB83" s="89"/>
      <c r="BC83" s="87"/>
      <c r="BD83" s="87"/>
      <c r="BE83" s="321"/>
      <c r="BF83" s="322"/>
      <c r="BG83" s="322"/>
      <c r="BH83" s="322"/>
      <c r="BI83" s="322"/>
      <c r="BJ83" s="323"/>
      <c r="BK83" s="46" t="s">
        <v>18</v>
      </c>
      <c r="BL83" s="46" t="s">
        <v>33</v>
      </c>
      <c r="BN83" s="146">
        <f t="shared" si="171"/>
        <v>2</v>
      </c>
      <c r="BO83" s="146">
        <f t="shared" si="120"/>
        <v>2</v>
      </c>
      <c r="BP83" s="146">
        <f t="shared" si="121"/>
        <v>2</v>
      </c>
      <c r="BQ83" s="146">
        <f t="shared" si="122"/>
        <v>2</v>
      </c>
      <c r="BR83" s="146">
        <f t="shared" si="123"/>
        <v>2</v>
      </c>
      <c r="BS83" s="146">
        <f t="shared" si="124"/>
        <v>2</v>
      </c>
      <c r="BT83" s="146">
        <f t="shared" si="125"/>
        <v>2</v>
      </c>
      <c r="BU83" s="146">
        <f t="shared" si="126"/>
        <v>2</v>
      </c>
      <c r="BV83" s="146">
        <f t="shared" si="127"/>
        <v>2</v>
      </c>
      <c r="BW83" s="146">
        <f t="shared" si="128"/>
        <v>2</v>
      </c>
      <c r="BX83" s="146">
        <f t="shared" si="129"/>
        <v>2</v>
      </c>
      <c r="BY83" s="146">
        <f t="shared" si="130"/>
        <v>2</v>
      </c>
      <c r="BZ83" s="146">
        <f t="shared" si="131"/>
        <v>2</v>
      </c>
      <c r="CA83" s="146">
        <f t="shared" si="132"/>
        <v>2</v>
      </c>
      <c r="CB83" s="146">
        <f t="shared" si="133"/>
        <v>2</v>
      </c>
      <c r="CC83" s="146">
        <f t="shared" si="134"/>
        <v>0</v>
      </c>
      <c r="CD83" s="146">
        <f t="shared" si="135"/>
        <v>0</v>
      </c>
      <c r="CE83" s="146">
        <f t="shared" si="136"/>
        <v>0</v>
      </c>
      <c r="CF83" s="146">
        <f t="shared" si="137"/>
        <v>0</v>
      </c>
      <c r="CG83" s="146">
        <f t="shared" si="138"/>
        <v>0</v>
      </c>
      <c r="CH83" s="146">
        <f t="shared" si="139"/>
        <v>0</v>
      </c>
      <c r="CI83" s="146">
        <f t="shared" si="140"/>
        <v>0</v>
      </c>
      <c r="CJ83" s="146">
        <f t="shared" si="141"/>
        <v>0</v>
      </c>
      <c r="CK83" s="146">
        <f t="shared" si="142"/>
        <v>0</v>
      </c>
      <c r="CL83" s="146">
        <f t="shared" si="143"/>
        <v>0</v>
      </c>
      <c r="CM83" s="146">
        <f t="shared" si="144"/>
        <v>0</v>
      </c>
      <c r="CN83" s="146">
        <f t="shared" si="145"/>
        <v>0</v>
      </c>
      <c r="CO83" s="146">
        <f t="shared" si="146"/>
        <v>0</v>
      </c>
      <c r="CP83" s="146">
        <f t="shared" si="147"/>
        <v>0</v>
      </c>
      <c r="CQ83" s="146">
        <f t="shared" si="148"/>
        <v>0</v>
      </c>
      <c r="CR83" s="146">
        <f t="shared" si="149"/>
        <v>0</v>
      </c>
      <c r="CS83" s="146">
        <f t="shared" si="150"/>
        <v>0</v>
      </c>
      <c r="CT83" s="146">
        <f t="shared" si="151"/>
        <v>0</v>
      </c>
      <c r="CU83" s="146">
        <f t="shared" si="152"/>
        <v>0</v>
      </c>
      <c r="CV83" s="146">
        <f t="shared" si="153"/>
        <v>0</v>
      </c>
      <c r="CW83" s="146">
        <f t="shared" si="154"/>
        <v>0</v>
      </c>
      <c r="CX83" s="146">
        <f t="shared" si="155"/>
        <v>0</v>
      </c>
      <c r="CY83" s="146">
        <f t="shared" si="156"/>
        <v>0</v>
      </c>
      <c r="CZ83" s="146">
        <f t="shared" si="157"/>
        <v>0</v>
      </c>
      <c r="DA83" s="146">
        <f t="shared" si="158"/>
        <v>0</v>
      </c>
      <c r="DB83" s="146">
        <f t="shared" si="159"/>
        <v>0</v>
      </c>
      <c r="DC83" s="146">
        <f t="shared" si="160"/>
        <v>0</v>
      </c>
      <c r="DD83" s="146">
        <f t="shared" si="161"/>
        <v>0</v>
      </c>
      <c r="DE83" s="146">
        <f t="shared" si="162"/>
        <v>0</v>
      </c>
      <c r="DF83" s="146">
        <f t="shared" si="163"/>
        <v>0</v>
      </c>
      <c r="DG83" s="146">
        <f t="shared" si="164"/>
        <v>0</v>
      </c>
      <c r="DH83" s="146">
        <f t="shared" si="165"/>
        <v>0</v>
      </c>
      <c r="DI83" s="146">
        <f t="shared" si="166"/>
        <v>0</v>
      </c>
      <c r="DJ83" s="146">
        <f t="shared" si="167"/>
        <v>0</v>
      </c>
      <c r="DK83" s="146">
        <f t="shared" si="168"/>
        <v>0</v>
      </c>
      <c r="DL83" s="146">
        <f t="shared" si="169"/>
        <v>0</v>
      </c>
      <c r="DM83" s="146">
        <f t="shared" si="170"/>
        <v>0</v>
      </c>
      <c r="DN83" s="64">
        <f>I83*1</f>
        <v>62</v>
      </c>
      <c r="DO83" s="52">
        <f t="shared" si="177"/>
        <v>62</v>
      </c>
      <c r="DP83" s="52" t="str">
        <f t="shared" si="173"/>
        <v/>
      </c>
      <c r="DQ83" s="53" t="str">
        <f t="shared" si="174"/>
        <v/>
      </c>
      <c r="DR83" s="1">
        <f t="shared" si="178"/>
        <v>1</v>
      </c>
      <c r="DS83" s="168" t="e">
        <f>IF(AND(DR83=#REF!,BL83=#REF!),'Tiến độ'!D83,"")</f>
        <v>#REF!</v>
      </c>
    </row>
    <row r="84" spans="1:123" ht="11.25" customHeight="1">
      <c r="A84" s="314" t="str">
        <f>IF(B84="","",MAX($A$7:A83)+1)</f>
        <v/>
      </c>
      <c r="B84" s="315"/>
      <c r="C84" s="79" t="s">
        <v>349</v>
      </c>
      <c r="D84" s="80" t="s">
        <v>350</v>
      </c>
      <c r="E84" s="81">
        <v>3</v>
      </c>
      <c r="F84" s="82">
        <v>45</v>
      </c>
      <c r="G84" s="83"/>
      <c r="H84" s="84">
        <f t="shared" ref="H84:H97" si="179">H83</f>
        <v>1</v>
      </c>
      <c r="I84" s="85">
        <f t="shared" ref="I84:I97" si="180">I83</f>
        <v>62</v>
      </c>
      <c r="J84" s="27"/>
      <c r="K84" s="86">
        <v>3</v>
      </c>
      <c r="L84" s="87">
        <v>3</v>
      </c>
      <c r="M84" s="87">
        <v>3</v>
      </c>
      <c r="N84" s="88">
        <v>3</v>
      </c>
      <c r="O84" s="86">
        <v>3</v>
      </c>
      <c r="P84" s="87">
        <v>3</v>
      </c>
      <c r="Q84" s="87">
        <v>3</v>
      </c>
      <c r="R84" s="88">
        <v>3</v>
      </c>
      <c r="S84" s="86">
        <v>3</v>
      </c>
      <c r="T84" s="87">
        <v>3</v>
      </c>
      <c r="U84" s="87">
        <v>3</v>
      </c>
      <c r="V84" s="87">
        <v>3</v>
      </c>
      <c r="W84" s="88">
        <v>3</v>
      </c>
      <c r="X84" s="86">
        <v>3</v>
      </c>
      <c r="Y84" s="87">
        <v>3</v>
      </c>
      <c r="Z84" s="87" t="s">
        <v>163</v>
      </c>
      <c r="AA84" s="88" t="s">
        <v>163</v>
      </c>
      <c r="AB84" s="86" t="s">
        <v>163</v>
      </c>
      <c r="AC84" s="87" t="s">
        <v>163</v>
      </c>
      <c r="AD84" s="87" t="s">
        <v>164</v>
      </c>
      <c r="AE84" s="88" t="s">
        <v>164</v>
      </c>
      <c r="AF84" s="86" t="s">
        <v>164</v>
      </c>
      <c r="AG84" s="87" t="s">
        <v>164</v>
      </c>
      <c r="AH84" s="87" t="s">
        <v>164</v>
      </c>
      <c r="AI84" s="362"/>
      <c r="AJ84" s="363"/>
      <c r="AK84" s="86" t="s">
        <v>164</v>
      </c>
      <c r="AL84" s="87"/>
      <c r="AM84" s="87"/>
      <c r="AN84" s="88"/>
      <c r="AO84" s="86"/>
      <c r="AP84" s="87"/>
      <c r="AQ84" s="87"/>
      <c r="AR84" s="88"/>
      <c r="AS84" s="89"/>
      <c r="AT84" s="87"/>
      <c r="AU84" s="87"/>
      <c r="AV84" s="90"/>
      <c r="AW84" s="86"/>
      <c r="AX84" s="87"/>
      <c r="AY84" s="87"/>
      <c r="AZ84" s="87"/>
      <c r="BA84" s="88"/>
      <c r="BB84" s="89"/>
      <c r="BC84" s="87"/>
      <c r="BD84" s="87"/>
      <c r="BE84" s="321"/>
      <c r="BF84" s="322"/>
      <c r="BG84" s="322"/>
      <c r="BH84" s="322"/>
      <c r="BI84" s="322"/>
      <c r="BJ84" s="323"/>
      <c r="BK84" s="46" t="s">
        <v>18</v>
      </c>
      <c r="BL84" s="46" t="s">
        <v>36</v>
      </c>
      <c r="BN84" s="146">
        <f t="shared" si="171"/>
        <v>3</v>
      </c>
      <c r="BO84" s="146">
        <f t="shared" si="120"/>
        <v>3</v>
      </c>
      <c r="BP84" s="146">
        <f t="shared" si="121"/>
        <v>3</v>
      </c>
      <c r="BQ84" s="146">
        <f t="shared" si="122"/>
        <v>3</v>
      </c>
      <c r="BR84" s="146">
        <f t="shared" si="123"/>
        <v>3</v>
      </c>
      <c r="BS84" s="146">
        <f t="shared" si="124"/>
        <v>3</v>
      </c>
      <c r="BT84" s="146">
        <f t="shared" si="125"/>
        <v>3</v>
      </c>
      <c r="BU84" s="146">
        <f t="shared" si="126"/>
        <v>3</v>
      </c>
      <c r="BV84" s="146">
        <f t="shared" si="127"/>
        <v>3</v>
      </c>
      <c r="BW84" s="146">
        <f t="shared" si="128"/>
        <v>3</v>
      </c>
      <c r="BX84" s="146">
        <f t="shared" si="129"/>
        <v>3</v>
      </c>
      <c r="BY84" s="146">
        <f t="shared" si="130"/>
        <v>3</v>
      </c>
      <c r="BZ84" s="146">
        <f t="shared" si="131"/>
        <v>3</v>
      </c>
      <c r="CA84" s="146">
        <f t="shared" si="132"/>
        <v>3</v>
      </c>
      <c r="CB84" s="146">
        <f t="shared" si="133"/>
        <v>3</v>
      </c>
      <c r="CC84" s="146">
        <f t="shared" si="134"/>
        <v>0</v>
      </c>
      <c r="CD84" s="146">
        <f t="shared" si="135"/>
        <v>0</v>
      </c>
      <c r="CE84" s="146">
        <f t="shared" si="136"/>
        <v>0</v>
      </c>
      <c r="CF84" s="146">
        <f t="shared" si="137"/>
        <v>0</v>
      </c>
      <c r="CG84" s="146">
        <f t="shared" si="138"/>
        <v>0</v>
      </c>
      <c r="CH84" s="146">
        <f t="shared" si="139"/>
        <v>0</v>
      </c>
      <c r="CI84" s="146">
        <f t="shared" si="140"/>
        <v>0</v>
      </c>
      <c r="CJ84" s="146">
        <f t="shared" si="141"/>
        <v>0</v>
      </c>
      <c r="CK84" s="146">
        <f t="shared" si="142"/>
        <v>0</v>
      </c>
      <c r="CL84" s="146">
        <f t="shared" si="143"/>
        <v>0</v>
      </c>
      <c r="CM84" s="146">
        <f t="shared" si="144"/>
        <v>0</v>
      </c>
      <c r="CN84" s="146">
        <f t="shared" si="145"/>
        <v>0</v>
      </c>
      <c r="CO84" s="146">
        <f t="shared" si="146"/>
        <v>0</v>
      </c>
      <c r="CP84" s="146">
        <f t="shared" si="147"/>
        <v>0</v>
      </c>
      <c r="CQ84" s="146">
        <f t="shared" si="148"/>
        <v>0</v>
      </c>
      <c r="CR84" s="146">
        <f t="shared" si="149"/>
        <v>0</v>
      </c>
      <c r="CS84" s="146">
        <f t="shared" si="150"/>
        <v>0</v>
      </c>
      <c r="CT84" s="146">
        <f t="shared" si="151"/>
        <v>0</v>
      </c>
      <c r="CU84" s="146">
        <f t="shared" si="152"/>
        <v>0</v>
      </c>
      <c r="CV84" s="146">
        <f t="shared" si="153"/>
        <v>0</v>
      </c>
      <c r="CW84" s="146">
        <f t="shared" si="154"/>
        <v>0</v>
      </c>
      <c r="CX84" s="146">
        <f t="shared" si="155"/>
        <v>0</v>
      </c>
      <c r="CY84" s="146">
        <f t="shared" si="156"/>
        <v>0</v>
      </c>
      <c r="CZ84" s="146">
        <f t="shared" si="157"/>
        <v>0</v>
      </c>
      <c r="DA84" s="146">
        <f t="shared" si="158"/>
        <v>0</v>
      </c>
      <c r="DB84" s="146">
        <f t="shared" si="159"/>
        <v>0</v>
      </c>
      <c r="DC84" s="146">
        <f t="shared" si="160"/>
        <v>0</v>
      </c>
      <c r="DD84" s="146">
        <f t="shared" si="161"/>
        <v>0</v>
      </c>
      <c r="DE84" s="146">
        <f t="shared" si="162"/>
        <v>0</v>
      </c>
      <c r="DF84" s="146">
        <f t="shared" si="163"/>
        <v>0</v>
      </c>
      <c r="DG84" s="146">
        <f t="shared" si="164"/>
        <v>0</v>
      </c>
      <c r="DH84" s="146">
        <f t="shared" si="165"/>
        <v>0</v>
      </c>
      <c r="DI84" s="146">
        <f t="shared" si="166"/>
        <v>0</v>
      </c>
      <c r="DJ84" s="146">
        <f t="shared" si="167"/>
        <v>0</v>
      </c>
      <c r="DK84" s="146">
        <f t="shared" si="168"/>
        <v>0</v>
      </c>
      <c r="DL84" s="146">
        <f t="shared" si="169"/>
        <v>0</v>
      </c>
      <c r="DM84" s="146">
        <f t="shared" si="170"/>
        <v>0</v>
      </c>
      <c r="DN84" s="64">
        <f t="shared" ref="DN84:DN87" si="181">F84*H84</f>
        <v>45</v>
      </c>
      <c r="DO84" s="52">
        <f t="shared" si="177"/>
        <v>45</v>
      </c>
      <c r="DP84" s="52" t="str">
        <f t="shared" si="173"/>
        <v/>
      </c>
      <c r="DQ84" s="53" t="str">
        <f t="shared" si="174"/>
        <v/>
      </c>
      <c r="DR84" s="1">
        <f t="shared" si="178"/>
        <v>1</v>
      </c>
      <c r="DS84" s="168" t="e">
        <f>IF(AND(DR84=#REF!,BL84=#REF!),'Tiến độ'!D84,"")</f>
        <v>#REF!</v>
      </c>
    </row>
    <row r="85" spans="1:123" ht="11.25" customHeight="1">
      <c r="A85" s="314" t="str">
        <f>IF(B85="","",MAX($A$7:A84)+1)</f>
        <v/>
      </c>
      <c r="B85" s="315"/>
      <c r="C85" s="79" t="s">
        <v>351</v>
      </c>
      <c r="D85" s="80" t="s">
        <v>352</v>
      </c>
      <c r="E85" s="81">
        <v>3</v>
      </c>
      <c r="F85" s="82">
        <v>45</v>
      </c>
      <c r="G85" s="83"/>
      <c r="H85" s="84">
        <f t="shared" si="179"/>
        <v>1</v>
      </c>
      <c r="I85" s="85">
        <f t="shared" si="180"/>
        <v>62</v>
      </c>
      <c r="J85" s="27"/>
      <c r="K85" s="86">
        <v>3</v>
      </c>
      <c r="L85" s="87">
        <v>3</v>
      </c>
      <c r="M85" s="87">
        <v>3</v>
      </c>
      <c r="N85" s="88">
        <v>3</v>
      </c>
      <c r="O85" s="86">
        <v>3</v>
      </c>
      <c r="P85" s="87">
        <v>3</v>
      </c>
      <c r="Q85" s="87">
        <v>3</v>
      </c>
      <c r="R85" s="88">
        <v>3</v>
      </c>
      <c r="S85" s="86">
        <v>3</v>
      </c>
      <c r="T85" s="87">
        <v>3</v>
      </c>
      <c r="U85" s="87">
        <v>3</v>
      </c>
      <c r="V85" s="87">
        <v>3</v>
      </c>
      <c r="W85" s="88">
        <v>3</v>
      </c>
      <c r="X85" s="86">
        <v>3</v>
      </c>
      <c r="Y85" s="87">
        <v>3</v>
      </c>
      <c r="Z85" s="87" t="s">
        <v>163</v>
      </c>
      <c r="AA85" s="88" t="s">
        <v>163</v>
      </c>
      <c r="AB85" s="86" t="s">
        <v>163</v>
      </c>
      <c r="AC85" s="87" t="s">
        <v>163</v>
      </c>
      <c r="AD85" s="87" t="s">
        <v>164</v>
      </c>
      <c r="AE85" s="88" t="s">
        <v>164</v>
      </c>
      <c r="AF85" s="86" t="s">
        <v>164</v>
      </c>
      <c r="AG85" s="87" t="s">
        <v>164</v>
      </c>
      <c r="AH85" s="87" t="s">
        <v>164</v>
      </c>
      <c r="AI85" s="362"/>
      <c r="AJ85" s="363"/>
      <c r="AK85" s="86" t="s">
        <v>164</v>
      </c>
      <c r="AL85" s="87"/>
      <c r="AM85" s="87"/>
      <c r="AN85" s="88"/>
      <c r="AO85" s="86"/>
      <c r="AP85" s="87"/>
      <c r="AQ85" s="87"/>
      <c r="AR85" s="88"/>
      <c r="AS85" s="89"/>
      <c r="AT85" s="87"/>
      <c r="AU85" s="87"/>
      <c r="AV85" s="90"/>
      <c r="AW85" s="86"/>
      <c r="AX85" s="87"/>
      <c r="AY85" s="87"/>
      <c r="AZ85" s="87"/>
      <c r="BA85" s="88"/>
      <c r="BB85" s="89"/>
      <c r="BC85" s="87"/>
      <c r="BD85" s="87"/>
      <c r="BE85" s="321"/>
      <c r="BF85" s="322"/>
      <c r="BG85" s="322"/>
      <c r="BH85" s="322"/>
      <c r="BI85" s="322"/>
      <c r="BJ85" s="323"/>
      <c r="BK85" s="46" t="s">
        <v>18</v>
      </c>
      <c r="BL85" s="46" t="s">
        <v>36</v>
      </c>
      <c r="BN85" s="146">
        <f t="shared" si="171"/>
        <v>3</v>
      </c>
      <c r="BO85" s="146">
        <f t="shared" si="120"/>
        <v>3</v>
      </c>
      <c r="BP85" s="146">
        <f t="shared" si="121"/>
        <v>3</v>
      </c>
      <c r="BQ85" s="146">
        <f t="shared" si="122"/>
        <v>3</v>
      </c>
      <c r="BR85" s="146">
        <f t="shared" si="123"/>
        <v>3</v>
      </c>
      <c r="BS85" s="146">
        <f t="shared" si="124"/>
        <v>3</v>
      </c>
      <c r="BT85" s="146">
        <f t="shared" si="125"/>
        <v>3</v>
      </c>
      <c r="BU85" s="146">
        <f t="shared" si="126"/>
        <v>3</v>
      </c>
      <c r="BV85" s="146">
        <f t="shared" si="127"/>
        <v>3</v>
      </c>
      <c r="BW85" s="146">
        <f t="shared" si="128"/>
        <v>3</v>
      </c>
      <c r="BX85" s="146">
        <f t="shared" si="129"/>
        <v>3</v>
      </c>
      <c r="BY85" s="146">
        <f t="shared" si="130"/>
        <v>3</v>
      </c>
      <c r="BZ85" s="146">
        <f t="shared" si="131"/>
        <v>3</v>
      </c>
      <c r="CA85" s="146">
        <f t="shared" si="132"/>
        <v>3</v>
      </c>
      <c r="CB85" s="146">
        <f t="shared" si="133"/>
        <v>3</v>
      </c>
      <c r="CC85" s="146">
        <f t="shared" si="134"/>
        <v>0</v>
      </c>
      <c r="CD85" s="146">
        <f t="shared" si="135"/>
        <v>0</v>
      </c>
      <c r="CE85" s="146">
        <f t="shared" si="136"/>
        <v>0</v>
      </c>
      <c r="CF85" s="146">
        <f t="shared" si="137"/>
        <v>0</v>
      </c>
      <c r="CG85" s="146">
        <f t="shared" si="138"/>
        <v>0</v>
      </c>
      <c r="CH85" s="146">
        <f t="shared" si="139"/>
        <v>0</v>
      </c>
      <c r="CI85" s="146">
        <f t="shared" si="140"/>
        <v>0</v>
      </c>
      <c r="CJ85" s="146">
        <f t="shared" si="141"/>
        <v>0</v>
      </c>
      <c r="CK85" s="146">
        <f t="shared" si="142"/>
        <v>0</v>
      </c>
      <c r="CL85" s="146">
        <f t="shared" si="143"/>
        <v>0</v>
      </c>
      <c r="CM85" s="146">
        <f t="shared" si="144"/>
        <v>0</v>
      </c>
      <c r="CN85" s="146">
        <f t="shared" si="145"/>
        <v>0</v>
      </c>
      <c r="CO85" s="146">
        <f t="shared" si="146"/>
        <v>0</v>
      </c>
      <c r="CP85" s="146">
        <f t="shared" si="147"/>
        <v>0</v>
      </c>
      <c r="CQ85" s="146">
        <f t="shared" si="148"/>
        <v>0</v>
      </c>
      <c r="CR85" s="146">
        <f t="shared" si="149"/>
        <v>0</v>
      </c>
      <c r="CS85" s="146">
        <f t="shared" si="150"/>
        <v>0</v>
      </c>
      <c r="CT85" s="146">
        <f t="shared" si="151"/>
        <v>0</v>
      </c>
      <c r="CU85" s="146">
        <f t="shared" si="152"/>
        <v>0</v>
      </c>
      <c r="CV85" s="146">
        <f t="shared" si="153"/>
        <v>0</v>
      </c>
      <c r="CW85" s="146">
        <f t="shared" si="154"/>
        <v>0</v>
      </c>
      <c r="CX85" s="146">
        <f t="shared" si="155"/>
        <v>0</v>
      </c>
      <c r="CY85" s="146">
        <f t="shared" si="156"/>
        <v>0</v>
      </c>
      <c r="CZ85" s="146">
        <f t="shared" si="157"/>
        <v>0</v>
      </c>
      <c r="DA85" s="146">
        <f t="shared" si="158"/>
        <v>0</v>
      </c>
      <c r="DB85" s="146">
        <f t="shared" si="159"/>
        <v>0</v>
      </c>
      <c r="DC85" s="146">
        <f t="shared" si="160"/>
        <v>0</v>
      </c>
      <c r="DD85" s="146">
        <f t="shared" si="161"/>
        <v>0</v>
      </c>
      <c r="DE85" s="146">
        <f t="shared" si="162"/>
        <v>0</v>
      </c>
      <c r="DF85" s="146">
        <f t="shared" si="163"/>
        <v>0</v>
      </c>
      <c r="DG85" s="146">
        <f t="shared" si="164"/>
        <v>0</v>
      </c>
      <c r="DH85" s="146">
        <f t="shared" si="165"/>
        <v>0</v>
      </c>
      <c r="DI85" s="146">
        <f t="shared" si="166"/>
        <v>0</v>
      </c>
      <c r="DJ85" s="146">
        <f t="shared" si="167"/>
        <v>0</v>
      </c>
      <c r="DK85" s="146">
        <f t="shared" si="168"/>
        <v>0</v>
      </c>
      <c r="DL85" s="146">
        <f t="shared" si="169"/>
        <v>0</v>
      </c>
      <c r="DM85" s="146">
        <f t="shared" si="170"/>
        <v>0</v>
      </c>
      <c r="DN85" s="64">
        <f t="shared" si="181"/>
        <v>45</v>
      </c>
      <c r="DO85" s="52">
        <f t="shared" si="177"/>
        <v>45</v>
      </c>
      <c r="DP85" s="52" t="str">
        <f t="shared" si="173"/>
        <v/>
      </c>
      <c r="DQ85" s="53" t="str">
        <f t="shared" si="174"/>
        <v/>
      </c>
      <c r="DR85" s="1">
        <f t="shared" si="178"/>
        <v>1</v>
      </c>
      <c r="DS85" s="168" t="e">
        <f>IF(AND(DR85=#REF!,BL85=#REF!),'Tiến độ'!D85,"")</f>
        <v>#REF!</v>
      </c>
    </row>
    <row r="86" spans="1:123" ht="11.25" customHeight="1">
      <c r="A86" s="314" t="str">
        <f>IF(B86="","",MAX($A$7:A85)+1)</f>
        <v/>
      </c>
      <c r="B86" s="315"/>
      <c r="C86" s="79" t="s">
        <v>325</v>
      </c>
      <c r="D86" s="80" t="s">
        <v>326</v>
      </c>
      <c r="E86" s="81">
        <v>3</v>
      </c>
      <c r="F86" s="82">
        <v>45</v>
      </c>
      <c r="G86" s="83"/>
      <c r="H86" s="84">
        <f t="shared" si="179"/>
        <v>1</v>
      </c>
      <c r="I86" s="85">
        <f t="shared" si="180"/>
        <v>62</v>
      </c>
      <c r="J86" s="27"/>
      <c r="K86" s="86">
        <v>3</v>
      </c>
      <c r="L86" s="87">
        <v>3</v>
      </c>
      <c r="M86" s="87">
        <v>3</v>
      </c>
      <c r="N86" s="88">
        <v>3</v>
      </c>
      <c r="O86" s="86">
        <v>3</v>
      </c>
      <c r="P86" s="87">
        <v>3</v>
      </c>
      <c r="Q86" s="87">
        <v>3</v>
      </c>
      <c r="R86" s="88">
        <v>3</v>
      </c>
      <c r="S86" s="86">
        <v>3</v>
      </c>
      <c r="T86" s="87">
        <v>3</v>
      </c>
      <c r="U86" s="87">
        <v>3</v>
      </c>
      <c r="V86" s="87">
        <v>3</v>
      </c>
      <c r="W86" s="88">
        <v>3</v>
      </c>
      <c r="X86" s="86">
        <v>3</v>
      </c>
      <c r="Y86" s="87">
        <v>3</v>
      </c>
      <c r="Z86" s="87" t="s">
        <v>163</v>
      </c>
      <c r="AA86" s="88" t="s">
        <v>163</v>
      </c>
      <c r="AB86" s="86" t="s">
        <v>163</v>
      </c>
      <c r="AC86" s="87" t="s">
        <v>163</v>
      </c>
      <c r="AD86" s="87" t="s">
        <v>164</v>
      </c>
      <c r="AE86" s="88" t="s">
        <v>164</v>
      </c>
      <c r="AF86" s="86" t="s">
        <v>164</v>
      </c>
      <c r="AG86" s="87" t="s">
        <v>164</v>
      </c>
      <c r="AH86" s="87" t="s">
        <v>164</v>
      </c>
      <c r="AI86" s="362"/>
      <c r="AJ86" s="363"/>
      <c r="AK86" s="86" t="s">
        <v>164</v>
      </c>
      <c r="AL86" s="87"/>
      <c r="AM86" s="87"/>
      <c r="AN86" s="88"/>
      <c r="AO86" s="86"/>
      <c r="AP86" s="87"/>
      <c r="AQ86" s="87"/>
      <c r="AR86" s="88"/>
      <c r="AS86" s="89"/>
      <c r="AT86" s="87"/>
      <c r="AU86" s="87"/>
      <c r="AV86" s="90"/>
      <c r="AW86" s="86"/>
      <c r="AX86" s="87"/>
      <c r="AY86" s="87"/>
      <c r="AZ86" s="87"/>
      <c r="BA86" s="88"/>
      <c r="BB86" s="89"/>
      <c r="BC86" s="87"/>
      <c r="BD86" s="87"/>
      <c r="BE86" s="321"/>
      <c r="BF86" s="322"/>
      <c r="BG86" s="322"/>
      <c r="BH86" s="322"/>
      <c r="BI86" s="322"/>
      <c r="BJ86" s="323"/>
      <c r="BK86" s="46" t="s">
        <v>18</v>
      </c>
      <c r="BL86" s="46" t="s">
        <v>33</v>
      </c>
      <c r="BN86" s="146">
        <f t="shared" si="171"/>
        <v>3</v>
      </c>
      <c r="BO86" s="146">
        <f t="shared" si="120"/>
        <v>3</v>
      </c>
      <c r="BP86" s="146">
        <f t="shared" si="121"/>
        <v>3</v>
      </c>
      <c r="BQ86" s="146">
        <f t="shared" si="122"/>
        <v>3</v>
      </c>
      <c r="BR86" s="146">
        <f t="shared" si="123"/>
        <v>3</v>
      </c>
      <c r="BS86" s="146">
        <f t="shared" si="124"/>
        <v>3</v>
      </c>
      <c r="BT86" s="146">
        <f t="shared" si="125"/>
        <v>3</v>
      </c>
      <c r="BU86" s="146">
        <f t="shared" si="126"/>
        <v>3</v>
      </c>
      <c r="BV86" s="146">
        <f t="shared" si="127"/>
        <v>3</v>
      </c>
      <c r="BW86" s="146">
        <f t="shared" si="128"/>
        <v>3</v>
      </c>
      <c r="BX86" s="146">
        <f t="shared" si="129"/>
        <v>3</v>
      </c>
      <c r="BY86" s="146">
        <f t="shared" si="130"/>
        <v>3</v>
      </c>
      <c r="BZ86" s="146">
        <f t="shared" si="131"/>
        <v>3</v>
      </c>
      <c r="CA86" s="146">
        <f t="shared" si="132"/>
        <v>3</v>
      </c>
      <c r="CB86" s="146">
        <f t="shared" si="133"/>
        <v>3</v>
      </c>
      <c r="CC86" s="146">
        <f t="shared" si="134"/>
        <v>0</v>
      </c>
      <c r="CD86" s="146">
        <f t="shared" si="135"/>
        <v>0</v>
      </c>
      <c r="CE86" s="146">
        <f t="shared" si="136"/>
        <v>0</v>
      </c>
      <c r="CF86" s="146">
        <f t="shared" si="137"/>
        <v>0</v>
      </c>
      <c r="CG86" s="146">
        <f t="shared" si="138"/>
        <v>0</v>
      </c>
      <c r="CH86" s="146">
        <f t="shared" si="139"/>
        <v>0</v>
      </c>
      <c r="CI86" s="146">
        <f t="shared" si="140"/>
        <v>0</v>
      </c>
      <c r="CJ86" s="146">
        <f t="shared" si="141"/>
        <v>0</v>
      </c>
      <c r="CK86" s="146">
        <f t="shared" si="142"/>
        <v>0</v>
      </c>
      <c r="CL86" s="146">
        <f t="shared" si="143"/>
        <v>0</v>
      </c>
      <c r="CM86" s="146">
        <f t="shared" si="144"/>
        <v>0</v>
      </c>
      <c r="CN86" s="146">
        <f t="shared" si="145"/>
        <v>0</v>
      </c>
      <c r="CO86" s="146">
        <f t="shared" si="146"/>
        <v>0</v>
      </c>
      <c r="CP86" s="146">
        <f t="shared" si="147"/>
        <v>0</v>
      </c>
      <c r="CQ86" s="146">
        <f t="shared" si="148"/>
        <v>0</v>
      </c>
      <c r="CR86" s="146">
        <f t="shared" si="149"/>
        <v>0</v>
      </c>
      <c r="CS86" s="146">
        <f t="shared" si="150"/>
        <v>0</v>
      </c>
      <c r="CT86" s="146">
        <f t="shared" si="151"/>
        <v>0</v>
      </c>
      <c r="CU86" s="146">
        <f t="shared" si="152"/>
        <v>0</v>
      </c>
      <c r="CV86" s="146">
        <f t="shared" si="153"/>
        <v>0</v>
      </c>
      <c r="CW86" s="146">
        <f t="shared" si="154"/>
        <v>0</v>
      </c>
      <c r="CX86" s="146">
        <f t="shared" si="155"/>
        <v>0</v>
      </c>
      <c r="CY86" s="146">
        <f t="shared" si="156"/>
        <v>0</v>
      </c>
      <c r="CZ86" s="146">
        <f t="shared" si="157"/>
        <v>0</v>
      </c>
      <c r="DA86" s="146">
        <f t="shared" si="158"/>
        <v>0</v>
      </c>
      <c r="DB86" s="146">
        <f t="shared" si="159"/>
        <v>0</v>
      </c>
      <c r="DC86" s="146">
        <f t="shared" si="160"/>
        <v>0</v>
      </c>
      <c r="DD86" s="146">
        <f t="shared" si="161"/>
        <v>0</v>
      </c>
      <c r="DE86" s="146">
        <f t="shared" si="162"/>
        <v>0</v>
      </c>
      <c r="DF86" s="146">
        <f t="shared" si="163"/>
        <v>0</v>
      </c>
      <c r="DG86" s="146">
        <f t="shared" si="164"/>
        <v>0</v>
      </c>
      <c r="DH86" s="146">
        <f t="shared" si="165"/>
        <v>0</v>
      </c>
      <c r="DI86" s="146">
        <f t="shared" si="166"/>
        <v>0</v>
      </c>
      <c r="DJ86" s="146">
        <f t="shared" si="167"/>
        <v>0</v>
      </c>
      <c r="DK86" s="146">
        <f t="shared" si="168"/>
        <v>0</v>
      </c>
      <c r="DL86" s="146">
        <f t="shared" si="169"/>
        <v>0</v>
      </c>
      <c r="DM86" s="146">
        <f t="shared" si="170"/>
        <v>0</v>
      </c>
      <c r="DN86" s="64">
        <f t="shared" si="181"/>
        <v>45</v>
      </c>
      <c r="DO86" s="52">
        <f t="shared" si="177"/>
        <v>45</v>
      </c>
      <c r="DP86" s="52" t="str">
        <f t="shared" si="173"/>
        <v/>
      </c>
      <c r="DQ86" s="53" t="str">
        <f t="shared" si="174"/>
        <v/>
      </c>
      <c r="DR86" s="1">
        <f t="shared" si="178"/>
        <v>1</v>
      </c>
      <c r="DS86" s="168" t="e">
        <f>IF(AND(DR86=#REF!,BL86=#REF!),'Tiến độ'!D86,"")</f>
        <v>#REF!</v>
      </c>
    </row>
    <row r="87" spans="1:123" ht="11.25" customHeight="1">
      <c r="A87" s="314" t="str">
        <f>IF(B87="","",MAX($A$7:A86)+1)</f>
        <v/>
      </c>
      <c r="B87" s="315"/>
      <c r="C87" s="79" t="s">
        <v>327</v>
      </c>
      <c r="D87" s="80" t="s">
        <v>328</v>
      </c>
      <c r="E87" s="81">
        <v>3</v>
      </c>
      <c r="F87" s="82">
        <v>45</v>
      </c>
      <c r="G87" s="83"/>
      <c r="H87" s="84">
        <f t="shared" si="179"/>
        <v>1</v>
      </c>
      <c r="I87" s="85">
        <f t="shared" si="180"/>
        <v>62</v>
      </c>
      <c r="J87" s="27"/>
      <c r="K87" s="86">
        <v>3</v>
      </c>
      <c r="L87" s="87">
        <v>3</v>
      </c>
      <c r="M87" s="87">
        <v>3</v>
      </c>
      <c r="N87" s="88">
        <v>3</v>
      </c>
      <c r="O87" s="86">
        <v>3</v>
      </c>
      <c r="P87" s="87">
        <v>3</v>
      </c>
      <c r="Q87" s="87">
        <v>3</v>
      </c>
      <c r="R87" s="88">
        <v>3</v>
      </c>
      <c r="S87" s="86">
        <v>3</v>
      </c>
      <c r="T87" s="87">
        <v>3</v>
      </c>
      <c r="U87" s="87">
        <v>3</v>
      </c>
      <c r="V87" s="87">
        <v>3</v>
      </c>
      <c r="W87" s="88">
        <v>3</v>
      </c>
      <c r="X87" s="86">
        <v>3</v>
      </c>
      <c r="Y87" s="87">
        <v>3</v>
      </c>
      <c r="Z87" s="87" t="s">
        <v>163</v>
      </c>
      <c r="AA87" s="88" t="s">
        <v>163</v>
      </c>
      <c r="AB87" s="86" t="s">
        <v>163</v>
      </c>
      <c r="AC87" s="87" t="s">
        <v>163</v>
      </c>
      <c r="AD87" s="87" t="s">
        <v>164</v>
      </c>
      <c r="AE87" s="88" t="s">
        <v>164</v>
      </c>
      <c r="AF87" s="86" t="s">
        <v>164</v>
      </c>
      <c r="AG87" s="87" t="s">
        <v>164</v>
      </c>
      <c r="AH87" s="87" t="s">
        <v>164</v>
      </c>
      <c r="AI87" s="362"/>
      <c r="AJ87" s="363"/>
      <c r="AK87" s="86" t="s">
        <v>164</v>
      </c>
      <c r="AL87" s="87"/>
      <c r="AM87" s="87"/>
      <c r="AN87" s="88"/>
      <c r="AO87" s="86"/>
      <c r="AP87" s="87"/>
      <c r="AQ87" s="87"/>
      <c r="AR87" s="88"/>
      <c r="AS87" s="89"/>
      <c r="AT87" s="87"/>
      <c r="AU87" s="87"/>
      <c r="AV87" s="90"/>
      <c r="AW87" s="86"/>
      <c r="AX87" s="87"/>
      <c r="AY87" s="87"/>
      <c r="AZ87" s="87"/>
      <c r="BA87" s="88"/>
      <c r="BB87" s="89"/>
      <c r="BC87" s="87"/>
      <c r="BD87" s="87"/>
      <c r="BE87" s="321"/>
      <c r="BF87" s="322"/>
      <c r="BG87" s="322"/>
      <c r="BH87" s="322"/>
      <c r="BI87" s="322"/>
      <c r="BJ87" s="323"/>
      <c r="BK87" s="46" t="s">
        <v>18</v>
      </c>
      <c r="BL87" s="46" t="s">
        <v>33</v>
      </c>
      <c r="BN87" s="146">
        <f t="shared" si="171"/>
        <v>3</v>
      </c>
      <c r="BO87" s="146">
        <f t="shared" si="120"/>
        <v>3</v>
      </c>
      <c r="BP87" s="146">
        <f t="shared" si="121"/>
        <v>3</v>
      </c>
      <c r="BQ87" s="146">
        <f t="shared" si="122"/>
        <v>3</v>
      </c>
      <c r="BR87" s="146">
        <f t="shared" si="123"/>
        <v>3</v>
      </c>
      <c r="BS87" s="146">
        <f t="shared" si="124"/>
        <v>3</v>
      </c>
      <c r="BT87" s="146">
        <f t="shared" si="125"/>
        <v>3</v>
      </c>
      <c r="BU87" s="146">
        <f t="shared" si="126"/>
        <v>3</v>
      </c>
      <c r="BV87" s="146">
        <f t="shared" si="127"/>
        <v>3</v>
      </c>
      <c r="BW87" s="146">
        <f t="shared" si="128"/>
        <v>3</v>
      </c>
      <c r="BX87" s="146">
        <f t="shared" si="129"/>
        <v>3</v>
      </c>
      <c r="BY87" s="146">
        <f t="shared" si="130"/>
        <v>3</v>
      </c>
      <c r="BZ87" s="146">
        <f t="shared" si="131"/>
        <v>3</v>
      </c>
      <c r="CA87" s="146">
        <f t="shared" si="132"/>
        <v>3</v>
      </c>
      <c r="CB87" s="146">
        <f t="shared" si="133"/>
        <v>3</v>
      </c>
      <c r="CC87" s="146">
        <f t="shared" si="134"/>
        <v>0</v>
      </c>
      <c r="CD87" s="146">
        <f t="shared" si="135"/>
        <v>0</v>
      </c>
      <c r="CE87" s="146">
        <f t="shared" si="136"/>
        <v>0</v>
      </c>
      <c r="CF87" s="146">
        <f t="shared" si="137"/>
        <v>0</v>
      </c>
      <c r="CG87" s="146">
        <f t="shared" si="138"/>
        <v>0</v>
      </c>
      <c r="CH87" s="146">
        <f t="shared" si="139"/>
        <v>0</v>
      </c>
      <c r="CI87" s="146">
        <f t="shared" si="140"/>
        <v>0</v>
      </c>
      <c r="CJ87" s="146">
        <f t="shared" si="141"/>
        <v>0</v>
      </c>
      <c r="CK87" s="146">
        <f t="shared" si="142"/>
        <v>0</v>
      </c>
      <c r="CL87" s="146">
        <f t="shared" si="143"/>
        <v>0</v>
      </c>
      <c r="CM87" s="146">
        <f t="shared" si="144"/>
        <v>0</v>
      </c>
      <c r="CN87" s="146">
        <f t="shared" si="145"/>
        <v>0</v>
      </c>
      <c r="CO87" s="146">
        <f t="shared" si="146"/>
        <v>0</v>
      </c>
      <c r="CP87" s="146">
        <f t="shared" si="147"/>
        <v>0</v>
      </c>
      <c r="CQ87" s="146">
        <f t="shared" si="148"/>
        <v>0</v>
      </c>
      <c r="CR87" s="146">
        <f t="shared" si="149"/>
        <v>0</v>
      </c>
      <c r="CS87" s="146">
        <f t="shared" si="150"/>
        <v>0</v>
      </c>
      <c r="CT87" s="146">
        <f t="shared" si="151"/>
        <v>0</v>
      </c>
      <c r="CU87" s="146">
        <f t="shared" si="152"/>
        <v>0</v>
      </c>
      <c r="CV87" s="146">
        <f t="shared" si="153"/>
        <v>0</v>
      </c>
      <c r="CW87" s="146">
        <f t="shared" si="154"/>
        <v>0</v>
      </c>
      <c r="CX87" s="146">
        <f t="shared" si="155"/>
        <v>0</v>
      </c>
      <c r="CY87" s="146">
        <f t="shared" si="156"/>
        <v>0</v>
      </c>
      <c r="CZ87" s="146">
        <f t="shared" si="157"/>
        <v>0</v>
      </c>
      <c r="DA87" s="146">
        <f t="shared" si="158"/>
        <v>0</v>
      </c>
      <c r="DB87" s="146">
        <f t="shared" si="159"/>
        <v>0</v>
      </c>
      <c r="DC87" s="146">
        <f t="shared" si="160"/>
        <v>0</v>
      </c>
      <c r="DD87" s="146">
        <f t="shared" si="161"/>
        <v>0</v>
      </c>
      <c r="DE87" s="146">
        <f t="shared" si="162"/>
        <v>0</v>
      </c>
      <c r="DF87" s="146">
        <f t="shared" si="163"/>
        <v>0</v>
      </c>
      <c r="DG87" s="146">
        <f t="shared" si="164"/>
        <v>0</v>
      </c>
      <c r="DH87" s="146">
        <f t="shared" si="165"/>
        <v>0</v>
      </c>
      <c r="DI87" s="146">
        <f t="shared" si="166"/>
        <v>0</v>
      </c>
      <c r="DJ87" s="146">
        <f t="shared" si="167"/>
        <v>0</v>
      </c>
      <c r="DK87" s="146">
        <f t="shared" si="168"/>
        <v>0</v>
      </c>
      <c r="DL87" s="146">
        <f t="shared" si="169"/>
        <v>0</v>
      </c>
      <c r="DM87" s="146">
        <f t="shared" si="170"/>
        <v>0</v>
      </c>
      <c r="DN87" s="64">
        <f t="shared" si="181"/>
        <v>45</v>
      </c>
      <c r="DO87" s="52">
        <f t="shared" si="177"/>
        <v>45</v>
      </c>
      <c r="DP87" s="52" t="str">
        <f t="shared" si="173"/>
        <v/>
      </c>
      <c r="DQ87" s="53" t="str">
        <f t="shared" si="174"/>
        <v/>
      </c>
      <c r="DR87" s="1">
        <f t="shared" si="178"/>
        <v>1</v>
      </c>
      <c r="DS87" s="168" t="e">
        <f>IF(AND(DR87=#REF!,BL87=#REF!),'Tiến độ'!D87,"")</f>
        <v>#REF!</v>
      </c>
    </row>
    <row r="88" spans="1:123" ht="11.25" customHeight="1">
      <c r="A88" s="314" t="str">
        <f>IF(B88="","",MAX($A$7:A87)+1)</f>
        <v/>
      </c>
      <c r="B88" s="315"/>
      <c r="C88" s="79" t="s">
        <v>248</v>
      </c>
      <c r="D88" s="80" t="s">
        <v>353</v>
      </c>
      <c r="E88" s="81">
        <v>2</v>
      </c>
      <c r="F88" s="82">
        <v>45</v>
      </c>
      <c r="G88" s="83"/>
      <c r="H88" s="84">
        <f t="shared" si="179"/>
        <v>1</v>
      </c>
      <c r="I88" s="85">
        <f t="shared" si="180"/>
        <v>62</v>
      </c>
      <c r="J88" s="27"/>
      <c r="K88" s="86">
        <v>3</v>
      </c>
      <c r="L88" s="87">
        <v>3</v>
      </c>
      <c r="M88" s="87">
        <v>3</v>
      </c>
      <c r="N88" s="88">
        <v>3</v>
      </c>
      <c r="O88" s="86">
        <v>3</v>
      </c>
      <c r="P88" s="87">
        <v>3</v>
      </c>
      <c r="Q88" s="87">
        <v>3</v>
      </c>
      <c r="R88" s="88">
        <v>3</v>
      </c>
      <c r="S88" s="86">
        <v>3</v>
      </c>
      <c r="T88" s="87">
        <v>3</v>
      </c>
      <c r="U88" s="87">
        <v>3</v>
      </c>
      <c r="V88" s="87">
        <v>3</v>
      </c>
      <c r="W88" s="88">
        <v>3</v>
      </c>
      <c r="X88" s="86">
        <v>3</v>
      </c>
      <c r="Y88" s="87">
        <v>3</v>
      </c>
      <c r="Z88" s="87" t="s">
        <v>163</v>
      </c>
      <c r="AA88" s="88" t="s">
        <v>163</v>
      </c>
      <c r="AB88" s="86" t="s">
        <v>163</v>
      </c>
      <c r="AC88" s="87" t="s">
        <v>163</v>
      </c>
      <c r="AD88" s="87" t="s">
        <v>164</v>
      </c>
      <c r="AE88" s="88" t="s">
        <v>164</v>
      </c>
      <c r="AF88" s="86" t="s">
        <v>164</v>
      </c>
      <c r="AG88" s="87" t="s">
        <v>164</v>
      </c>
      <c r="AH88" s="87" t="s">
        <v>164</v>
      </c>
      <c r="AI88" s="362"/>
      <c r="AJ88" s="363"/>
      <c r="AK88" s="86" t="s">
        <v>164</v>
      </c>
      <c r="AL88" s="87"/>
      <c r="AM88" s="87"/>
      <c r="AN88" s="88"/>
      <c r="AO88" s="86"/>
      <c r="AP88" s="87"/>
      <c r="AQ88" s="87"/>
      <c r="AR88" s="88"/>
      <c r="AS88" s="89"/>
      <c r="AT88" s="87"/>
      <c r="AU88" s="87"/>
      <c r="AV88" s="90"/>
      <c r="AW88" s="86"/>
      <c r="AX88" s="87"/>
      <c r="AY88" s="87"/>
      <c r="AZ88" s="87"/>
      <c r="BA88" s="88"/>
      <c r="BB88" s="89"/>
      <c r="BC88" s="87"/>
      <c r="BD88" s="87"/>
      <c r="BE88" s="321"/>
      <c r="BF88" s="322"/>
      <c r="BG88" s="322"/>
      <c r="BH88" s="322"/>
      <c r="BI88" s="322"/>
      <c r="BJ88" s="323"/>
      <c r="BK88" s="46" t="s">
        <v>19</v>
      </c>
      <c r="BL88" s="46" t="s">
        <v>42</v>
      </c>
      <c r="BN88" s="146">
        <f t="shared" si="171"/>
        <v>3</v>
      </c>
      <c r="BO88" s="146">
        <f t="shared" si="120"/>
        <v>3</v>
      </c>
      <c r="BP88" s="146">
        <f t="shared" si="121"/>
        <v>3</v>
      </c>
      <c r="BQ88" s="146">
        <f t="shared" si="122"/>
        <v>3</v>
      </c>
      <c r="BR88" s="146">
        <f t="shared" si="123"/>
        <v>3</v>
      </c>
      <c r="BS88" s="146">
        <f t="shared" si="124"/>
        <v>3</v>
      </c>
      <c r="BT88" s="146">
        <f t="shared" si="125"/>
        <v>3</v>
      </c>
      <c r="BU88" s="146">
        <f t="shared" si="126"/>
        <v>3</v>
      </c>
      <c r="BV88" s="146">
        <f t="shared" si="127"/>
        <v>3</v>
      </c>
      <c r="BW88" s="146">
        <f t="shared" si="128"/>
        <v>3</v>
      </c>
      <c r="BX88" s="146">
        <f t="shared" si="129"/>
        <v>3</v>
      </c>
      <c r="BY88" s="146">
        <f t="shared" si="130"/>
        <v>3</v>
      </c>
      <c r="BZ88" s="146">
        <f t="shared" si="131"/>
        <v>3</v>
      </c>
      <c r="CA88" s="146">
        <f t="shared" si="132"/>
        <v>3</v>
      </c>
      <c r="CB88" s="146">
        <f t="shared" si="133"/>
        <v>3</v>
      </c>
      <c r="CC88" s="146">
        <f t="shared" si="134"/>
        <v>0</v>
      </c>
      <c r="CD88" s="146">
        <f t="shared" si="135"/>
        <v>0</v>
      </c>
      <c r="CE88" s="146">
        <f t="shared" si="136"/>
        <v>0</v>
      </c>
      <c r="CF88" s="146">
        <f t="shared" si="137"/>
        <v>0</v>
      </c>
      <c r="CG88" s="146">
        <f t="shared" si="138"/>
        <v>0</v>
      </c>
      <c r="CH88" s="146">
        <f t="shared" si="139"/>
        <v>0</v>
      </c>
      <c r="CI88" s="146">
        <f t="shared" si="140"/>
        <v>0</v>
      </c>
      <c r="CJ88" s="146">
        <f t="shared" si="141"/>
        <v>0</v>
      </c>
      <c r="CK88" s="146">
        <f t="shared" si="142"/>
        <v>0</v>
      </c>
      <c r="CL88" s="146">
        <f t="shared" si="143"/>
        <v>0</v>
      </c>
      <c r="CM88" s="146">
        <f t="shared" si="144"/>
        <v>0</v>
      </c>
      <c r="CN88" s="146">
        <f t="shared" si="145"/>
        <v>0</v>
      </c>
      <c r="CO88" s="146">
        <f t="shared" si="146"/>
        <v>0</v>
      </c>
      <c r="CP88" s="146">
        <f t="shared" si="147"/>
        <v>0</v>
      </c>
      <c r="CQ88" s="146">
        <f t="shared" si="148"/>
        <v>0</v>
      </c>
      <c r="CR88" s="146">
        <f t="shared" si="149"/>
        <v>0</v>
      </c>
      <c r="CS88" s="146">
        <f t="shared" si="150"/>
        <v>0</v>
      </c>
      <c r="CT88" s="146">
        <f t="shared" si="151"/>
        <v>0</v>
      </c>
      <c r="CU88" s="146">
        <f t="shared" si="152"/>
        <v>0</v>
      </c>
      <c r="CV88" s="146">
        <f t="shared" si="153"/>
        <v>0</v>
      </c>
      <c r="CW88" s="146">
        <f t="shared" si="154"/>
        <v>0</v>
      </c>
      <c r="CX88" s="146">
        <f t="shared" si="155"/>
        <v>0</v>
      </c>
      <c r="CY88" s="146">
        <f t="shared" si="156"/>
        <v>0</v>
      </c>
      <c r="CZ88" s="146">
        <f t="shared" si="157"/>
        <v>0</v>
      </c>
      <c r="DA88" s="146">
        <f t="shared" si="158"/>
        <v>0</v>
      </c>
      <c r="DB88" s="146">
        <f t="shared" si="159"/>
        <v>0</v>
      </c>
      <c r="DC88" s="146">
        <f t="shared" si="160"/>
        <v>0</v>
      </c>
      <c r="DD88" s="146">
        <f t="shared" si="161"/>
        <v>0</v>
      </c>
      <c r="DE88" s="146">
        <f t="shared" si="162"/>
        <v>0</v>
      </c>
      <c r="DF88" s="146">
        <f t="shared" si="163"/>
        <v>0</v>
      </c>
      <c r="DG88" s="146">
        <f t="shared" si="164"/>
        <v>0</v>
      </c>
      <c r="DH88" s="146">
        <f t="shared" si="165"/>
        <v>0</v>
      </c>
      <c r="DI88" s="146">
        <f t="shared" si="166"/>
        <v>0</v>
      </c>
      <c r="DJ88" s="146">
        <f t="shared" si="167"/>
        <v>0</v>
      </c>
      <c r="DK88" s="146">
        <f t="shared" si="168"/>
        <v>0</v>
      </c>
      <c r="DL88" s="146">
        <f t="shared" si="169"/>
        <v>0</v>
      </c>
      <c r="DM88" s="146">
        <f t="shared" si="170"/>
        <v>0</v>
      </c>
      <c r="DN88" s="64">
        <f>(15+30/1.5*2)*H88</f>
        <v>55</v>
      </c>
      <c r="DO88" s="52">
        <f t="shared" si="177"/>
        <v>55</v>
      </c>
      <c r="DP88" s="52" t="str">
        <f t="shared" si="173"/>
        <v/>
      </c>
      <c r="DQ88" s="53" t="str">
        <f t="shared" si="174"/>
        <v/>
      </c>
      <c r="DR88" s="1">
        <f t="shared" si="178"/>
        <v>1</v>
      </c>
      <c r="DS88" s="168" t="e">
        <f>IF(AND(DR88=#REF!,BL88=#REF!),'Tiến độ'!D88,"")</f>
        <v>#REF!</v>
      </c>
    </row>
    <row r="89" spans="1:123" ht="11.25" customHeight="1">
      <c r="A89" s="314" t="str">
        <f>IF(B89="","",MAX($A$7:A88)+1)</f>
        <v/>
      </c>
      <c r="B89" s="315"/>
      <c r="C89" s="79" t="s">
        <v>318</v>
      </c>
      <c r="D89" s="80" t="s">
        <v>319</v>
      </c>
      <c r="E89" s="81">
        <v>2</v>
      </c>
      <c r="F89" s="82">
        <v>30</v>
      </c>
      <c r="G89" s="83"/>
      <c r="H89" s="84">
        <f t="shared" si="179"/>
        <v>1</v>
      </c>
      <c r="I89" s="85">
        <f t="shared" si="180"/>
        <v>62</v>
      </c>
      <c r="J89" s="236" t="s">
        <v>317</v>
      </c>
      <c r="K89" s="86"/>
      <c r="L89" s="87"/>
      <c r="M89" s="87"/>
      <c r="N89" s="88"/>
      <c r="O89" s="86"/>
      <c r="P89" s="87"/>
      <c r="Q89" s="87"/>
      <c r="R89" s="88"/>
      <c r="S89" s="86"/>
      <c r="T89" s="87"/>
      <c r="U89" s="87"/>
      <c r="V89" s="87"/>
      <c r="W89" s="88"/>
      <c r="X89" s="86"/>
      <c r="Y89" s="87"/>
      <c r="Z89" s="87"/>
      <c r="AA89" s="88"/>
      <c r="AB89" s="86"/>
      <c r="AC89" s="87"/>
      <c r="AD89" s="87">
        <v>6</v>
      </c>
      <c r="AE89" s="88">
        <v>6</v>
      </c>
      <c r="AF89" s="86">
        <v>6</v>
      </c>
      <c r="AG89" s="87">
        <v>6</v>
      </c>
      <c r="AH89" s="87">
        <v>6</v>
      </c>
      <c r="AI89" s="362"/>
      <c r="AJ89" s="363"/>
      <c r="AK89" s="86" t="s">
        <v>163</v>
      </c>
      <c r="AL89" s="87"/>
      <c r="AM89" s="87"/>
      <c r="AN89" s="88"/>
      <c r="AO89" s="86"/>
      <c r="AP89" s="87"/>
      <c r="AQ89" s="87"/>
      <c r="AR89" s="88"/>
      <c r="AS89" s="89"/>
      <c r="AT89" s="87"/>
      <c r="AU89" s="87"/>
      <c r="AV89" s="90"/>
      <c r="AW89" s="86"/>
      <c r="AX89" s="87"/>
      <c r="AY89" s="87"/>
      <c r="AZ89" s="87"/>
      <c r="BA89" s="88"/>
      <c r="BB89" s="89"/>
      <c r="BC89" s="87"/>
      <c r="BD89" s="87"/>
      <c r="BE89" s="321"/>
      <c r="BF89" s="322"/>
      <c r="BG89" s="322"/>
      <c r="BH89" s="322"/>
      <c r="BI89" s="322"/>
      <c r="BJ89" s="323"/>
      <c r="BK89" s="46" t="s">
        <v>18</v>
      </c>
      <c r="BL89" s="46" t="s">
        <v>29</v>
      </c>
      <c r="BN89" s="146">
        <f t="shared" si="171"/>
        <v>0</v>
      </c>
      <c r="BO89" s="146">
        <f t="shared" si="120"/>
        <v>0</v>
      </c>
      <c r="BP89" s="146">
        <f t="shared" si="121"/>
        <v>0</v>
      </c>
      <c r="BQ89" s="146">
        <f t="shared" si="122"/>
        <v>0</v>
      </c>
      <c r="BR89" s="146">
        <f t="shared" si="123"/>
        <v>0</v>
      </c>
      <c r="BS89" s="146">
        <f t="shared" si="124"/>
        <v>0</v>
      </c>
      <c r="BT89" s="146">
        <f t="shared" si="125"/>
        <v>0</v>
      </c>
      <c r="BU89" s="146">
        <f t="shared" si="126"/>
        <v>0</v>
      </c>
      <c r="BV89" s="146">
        <f t="shared" si="127"/>
        <v>0</v>
      </c>
      <c r="BW89" s="146">
        <f t="shared" si="128"/>
        <v>0</v>
      </c>
      <c r="BX89" s="146">
        <f t="shared" si="129"/>
        <v>0</v>
      </c>
      <c r="BY89" s="146">
        <f t="shared" si="130"/>
        <v>0</v>
      </c>
      <c r="BZ89" s="146">
        <f t="shared" si="131"/>
        <v>0</v>
      </c>
      <c r="CA89" s="146">
        <f t="shared" si="132"/>
        <v>0</v>
      </c>
      <c r="CB89" s="146">
        <f t="shared" si="133"/>
        <v>0</v>
      </c>
      <c r="CC89" s="146">
        <f t="shared" si="134"/>
        <v>0</v>
      </c>
      <c r="CD89" s="146">
        <f t="shared" si="135"/>
        <v>0</v>
      </c>
      <c r="CE89" s="146">
        <f t="shared" si="136"/>
        <v>0</v>
      </c>
      <c r="CF89" s="146">
        <f t="shared" si="137"/>
        <v>0</v>
      </c>
      <c r="CG89" s="146">
        <f t="shared" si="138"/>
        <v>6</v>
      </c>
      <c r="CH89" s="146">
        <f t="shared" si="139"/>
        <v>6</v>
      </c>
      <c r="CI89" s="146">
        <f t="shared" si="140"/>
        <v>6</v>
      </c>
      <c r="CJ89" s="146">
        <f t="shared" si="141"/>
        <v>6</v>
      </c>
      <c r="CK89" s="146">
        <f t="shared" si="142"/>
        <v>6</v>
      </c>
      <c r="CL89" s="146">
        <f t="shared" si="143"/>
        <v>0</v>
      </c>
      <c r="CM89" s="146">
        <f t="shared" si="144"/>
        <v>0</v>
      </c>
      <c r="CN89" s="146">
        <f t="shared" si="145"/>
        <v>0</v>
      </c>
      <c r="CO89" s="146">
        <f t="shared" si="146"/>
        <v>0</v>
      </c>
      <c r="CP89" s="146">
        <f t="shared" si="147"/>
        <v>0</v>
      </c>
      <c r="CQ89" s="146">
        <f t="shared" si="148"/>
        <v>0</v>
      </c>
      <c r="CR89" s="146">
        <f t="shared" si="149"/>
        <v>0</v>
      </c>
      <c r="CS89" s="146">
        <f t="shared" si="150"/>
        <v>0</v>
      </c>
      <c r="CT89" s="146">
        <f t="shared" si="151"/>
        <v>0</v>
      </c>
      <c r="CU89" s="146">
        <f t="shared" si="152"/>
        <v>0</v>
      </c>
      <c r="CV89" s="146">
        <f t="shared" si="153"/>
        <v>0</v>
      </c>
      <c r="CW89" s="146">
        <f t="shared" si="154"/>
        <v>0</v>
      </c>
      <c r="CX89" s="146">
        <f t="shared" si="155"/>
        <v>0</v>
      </c>
      <c r="CY89" s="146">
        <f t="shared" si="156"/>
        <v>0</v>
      </c>
      <c r="CZ89" s="146">
        <f t="shared" si="157"/>
        <v>0</v>
      </c>
      <c r="DA89" s="146">
        <f t="shared" si="158"/>
        <v>0</v>
      </c>
      <c r="DB89" s="146">
        <f t="shared" si="159"/>
        <v>0</v>
      </c>
      <c r="DC89" s="146">
        <f t="shared" si="160"/>
        <v>0</v>
      </c>
      <c r="DD89" s="146">
        <f t="shared" si="161"/>
        <v>0</v>
      </c>
      <c r="DE89" s="146">
        <f t="shared" si="162"/>
        <v>0</v>
      </c>
      <c r="DF89" s="146">
        <f t="shared" si="163"/>
        <v>0</v>
      </c>
      <c r="DG89" s="146">
        <f t="shared" si="164"/>
        <v>0</v>
      </c>
      <c r="DH89" s="146">
        <f t="shared" si="165"/>
        <v>0</v>
      </c>
      <c r="DI89" s="146">
        <f t="shared" si="166"/>
        <v>0</v>
      </c>
      <c r="DJ89" s="146">
        <f t="shared" si="167"/>
        <v>0</v>
      </c>
      <c r="DK89" s="146">
        <f t="shared" si="168"/>
        <v>0</v>
      </c>
      <c r="DL89" s="146">
        <f t="shared" si="169"/>
        <v>0</v>
      </c>
      <c r="DM89" s="146">
        <f t="shared" si="170"/>
        <v>0</v>
      </c>
      <c r="DN89" s="64">
        <f t="shared" ref="DN89:DN94" si="182">F89*H89</f>
        <v>30</v>
      </c>
      <c r="DO89" s="52" t="str">
        <f t="shared" si="177"/>
        <v/>
      </c>
      <c r="DP89" s="52">
        <f t="shared" si="173"/>
        <v>30</v>
      </c>
      <c r="DQ89" s="53" t="str">
        <f t="shared" si="174"/>
        <v/>
      </c>
      <c r="DR89" s="1">
        <f t="shared" si="178"/>
        <v>1</v>
      </c>
      <c r="DS89" s="168" t="e">
        <f>IF(AND(DR89=#REF!,BL89=#REF!),'Tiến độ'!D89,"")</f>
        <v>#REF!</v>
      </c>
    </row>
    <row r="90" spans="1:123" ht="11.25" customHeight="1">
      <c r="A90" s="314" t="str">
        <f>IF(B90="","",MAX($A$7:A89)+1)</f>
        <v/>
      </c>
      <c r="B90" s="315"/>
      <c r="C90" s="79" t="s">
        <v>240</v>
      </c>
      <c r="D90" s="80" t="s">
        <v>241</v>
      </c>
      <c r="E90" s="81">
        <v>4</v>
      </c>
      <c r="F90" s="82">
        <v>60</v>
      </c>
      <c r="G90" s="83"/>
      <c r="H90" s="115">
        <v>1</v>
      </c>
      <c r="I90" s="116">
        <v>57</v>
      </c>
      <c r="J90" s="236" t="s">
        <v>317</v>
      </c>
      <c r="K90" s="86">
        <v>4</v>
      </c>
      <c r="L90" s="87">
        <v>4</v>
      </c>
      <c r="M90" s="87">
        <v>4</v>
      </c>
      <c r="N90" s="88">
        <v>4</v>
      </c>
      <c r="O90" s="86">
        <v>4</v>
      </c>
      <c r="P90" s="87">
        <v>4</v>
      </c>
      <c r="Q90" s="87">
        <v>4</v>
      </c>
      <c r="R90" s="88">
        <v>4</v>
      </c>
      <c r="S90" s="86">
        <v>4</v>
      </c>
      <c r="T90" s="87">
        <v>4</v>
      </c>
      <c r="U90" s="87">
        <v>4</v>
      </c>
      <c r="V90" s="87">
        <v>4</v>
      </c>
      <c r="W90" s="88">
        <v>4</v>
      </c>
      <c r="X90" s="86">
        <v>4</v>
      </c>
      <c r="Y90" s="87">
        <v>4</v>
      </c>
      <c r="Z90" s="87" t="s">
        <v>163</v>
      </c>
      <c r="AA90" s="88" t="s">
        <v>163</v>
      </c>
      <c r="AB90" s="86" t="s">
        <v>163</v>
      </c>
      <c r="AC90" s="87" t="s">
        <v>163</v>
      </c>
      <c r="AD90" s="87" t="s">
        <v>164</v>
      </c>
      <c r="AE90" s="88" t="s">
        <v>164</v>
      </c>
      <c r="AF90" s="86" t="s">
        <v>164</v>
      </c>
      <c r="AG90" s="87" t="s">
        <v>164</v>
      </c>
      <c r="AH90" s="87" t="s">
        <v>164</v>
      </c>
      <c r="AI90" s="362"/>
      <c r="AJ90" s="363"/>
      <c r="AK90" s="86" t="s">
        <v>164</v>
      </c>
      <c r="AL90" s="87"/>
      <c r="AM90" s="87"/>
      <c r="AN90" s="88"/>
      <c r="AO90" s="86"/>
      <c r="AP90" s="87"/>
      <c r="AQ90" s="87"/>
      <c r="AR90" s="88"/>
      <c r="AS90" s="89"/>
      <c r="AT90" s="87"/>
      <c r="AU90" s="87"/>
      <c r="AV90" s="90"/>
      <c r="AW90" s="86"/>
      <c r="AX90" s="87"/>
      <c r="AY90" s="87"/>
      <c r="AZ90" s="87"/>
      <c r="BA90" s="88"/>
      <c r="BB90" s="89"/>
      <c r="BC90" s="87"/>
      <c r="BD90" s="87"/>
      <c r="BE90" s="321"/>
      <c r="BF90" s="322"/>
      <c r="BG90" s="322"/>
      <c r="BH90" s="322"/>
      <c r="BI90" s="322"/>
      <c r="BJ90" s="323"/>
      <c r="BK90" s="46" t="s">
        <v>18</v>
      </c>
      <c r="BL90" s="46" t="s">
        <v>29</v>
      </c>
      <c r="BN90" s="146">
        <f t="shared" si="171"/>
        <v>4</v>
      </c>
      <c r="BO90" s="146">
        <f t="shared" si="120"/>
        <v>4</v>
      </c>
      <c r="BP90" s="146">
        <f t="shared" si="121"/>
        <v>4</v>
      </c>
      <c r="BQ90" s="146">
        <f t="shared" si="122"/>
        <v>4</v>
      </c>
      <c r="BR90" s="146">
        <f t="shared" si="123"/>
        <v>4</v>
      </c>
      <c r="BS90" s="146">
        <f t="shared" si="124"/>
        <v>4</v>
      </c>
      <c r="BT90" s="146">
        <f t="shared" si="125"/>
        <v>4</v>
      </c>
      <c r="BU90" s="146">
        <f t="shared" si="126"/>
        <v>4</v>
      </c>
      <c r="BV90" s="146">
        <f t="shared" si="127"/>
        <v>4</v>
      </c>
      <c r="BW90" s="146">
        <f t="shared" si="128"/>
        <v>4</v>
      </c>
      <c r="BX90" s="146">
        <f t="shared" si="129"/>
        <v>4</v>
      </c>
      <c r="BY90" s="146">
        <f t="shared" si="130"/>
        <v>4</v>
      </c>
      <c r="BZ90" s="146">
        <f t="shared" si="131"/>
        <v>4</v>
      </c>
      <c r="CA90" s="146">
        <f t="shared" si="132"/>
        <v>4</v>
      </c>
      <c r="CB90" s="146">
        <f t="shared" si="133"/>
        <v>4</v>
      </c>
      <c r="CC90" s="146">
        <f t="shared" si="134"/>
        <v>0</v>
      </c>
      <c r="CD90" s="146">
        <f t="shared" si="135"/>
        <v>0</v>
      </c>
      <c r="CE90" s="146">
        <f t="shared" si="136"/>
        <v>0</v>
      </c>
      <c r="CF90" s="146">
        <f t="shared" si="137"/>
        <v>0</v>
      </c>
      <c r="CG90" s="146">
        <f t="shared" si="138"/>
        <v>0</v>
      </c>
      <c r="CH90" s="146">
        <f t="shared" si="139"/>
        <v>0</v>
      </c>
      <c r="CI90" s="146">
        <f t="shared" si="140"/>
        <v>0</v>
      </c>
      <c r="CJ90" s="146">
        <f t="shared" si="141"/>
        <v>0</v>
      </c>
      <c r="CK90" s="146">
        <f t="shared" si="142"/>
        <v>0</v>
      </c>
      <c r="CL90" s="146">
        <f t="shared" si="143"/>
        <v>0</v>
      </c>
      <c r="CM90" s="146">
        <f t="shared" si="144"/>
        <v>0</v>
      </c>
      <c r="CN90" s="146">
        <f t="shared" si="145"/>
        <v>0</v>
      </c>
      <c r="CO90" s="146">
        <f t="shared" si="146"/>
        <v>0</v>
      </c>
      <c r="CP90" s="146">
        <f t="shared" si="147"/>
        <v>0</v>
      </c>
      <c r="CQ90" s="146">
        <f t="shared" si="148"/>
        <v>0</v>
      </c>
      <c r="CR90" s="146">
        <f t="shared" si="149"/>
        <v>0</v>
      </c>
      <c r="CS90" s="146">
        <f t="shared" si="150"/>
        <v>0</v>
      </c>
      <c r="CT90" s="146">
        <f t="shared" si="151"/>
        <v>0</v>
      </c>
      <c r="CU90" s="146">
        <f t="shared" si="152"/>
        <v>0</v>
      </c>
      <c r="CV90" s="146">
        <f t="shared" si="153"/>
        <v>0</v>
      </c>
      <c r="CW90" s="146">
        <f t="shared" si="154"/>
        <v>0</v>
      </c>
      <c r="CX90" s="146">
        <f t="shared" si="155"/>
        <v>0</v>
      </c>
      <c r="CY90" s="146">
        <f t="shared" si="156"/>
        <v>0</v>
      </c>
      <c r="CZ90" s="146">
        <f t="shared" si="157"/>
        <v>0</v>
      </c>
      <c r="DA90" s="146">
        <f t="shared" si="158"/>
        <v>0</v>
      </c>
      <c r="DB90" s="146">
        <f t="shared" si="159"/>
        <v>0</v>
      </c>
      <c r="DC90" s="146">
        <f t="shared" si="160"/>
        <v>0</v>
      </c>
      <c r="DD90" s="146">
        <f t="shared" si="161"/>
        <v>0</v>
      </c>
      <c r="DE90" s="146">
        <f t="shared" si="162"/>
        <v>0</v>
      </c>
      <c r="DF90" s="146">
        <f t="shared" si="163"/>
        <v>0</v>
      </c>
      <c r="DG90" s="146">
        <f t="shared" si="164"/>
        <v>0</v>
      </c>
      <c r="DH90" s="146">
        <f t="shared" si="165"/>
        <v>0</v>
      </c>
      <c r="DI90" s="146">
        <f t="shared" si="166"/>
        <v>0</v>
      </c>
      <c r="DJ90" s="146">
        <f t="shared" si="167"/>
        <v>0</v>
      </c>
      <c r="DK90" s="146">
        <f t="shared" si="168"/>
        <v>0</v>
      </c>
      <c r="DL90" s="146">
        <f t="shared" si="169"/>
        <v>0</v>
      </c>
      <c r="DM90" s="146">
        <f t="shared" si="170"/>
        <v>0</v>
      </c>
      <c r="DN90" s="64">
        <f t="shared" si="182"/>
        <v>60</v>
      </c>
      <c r="DO90" s="52">
        <f t="shared" si="177"/>
        <v>60</v>
      </c>
      <c r="DP90" s="52" t="str">
        <f t="shared" si="173"/>
        <v/>
      </c>
      <c r="DQ90" s="53" t="str">
        <f t="shared" si="174"/>
        <v/>
      </c>
      <c r="DR90" s="1">
        <f t="shared" si="178"/>
        <v>1</v>
      </c>
      <c r="DS90" s="168" t="e">
        <f>IF(AND(DR90=#REF!,BL90=#REF!),'Tiến độ'!D90,"")</f>
        <v>#REF!</v>
      </c>
    </row>
    <row r="91" spans="1:123" ht="11.25" customHeight="1">
      <c r="A91" s="314" t="str">
        <f>IF(B91="","",MAX($A$7:A90)+1)</f>
        <v/>
      </c>
      <c r="B91" s="315"/>
      <c r="C91" s="79" t="s">
        <v>334</v>
      </c>
      <c r="D91" s="80" t="s">
        <v>354</v>
      </c>
      <c r="E91" s="81">
        <v>3</v>
      </c>
      <c r="F91" s="82">
        <v>45</v>
      </c>
      <c r="G91" s="83"/>
      <c r="H91" s="84">
        <f>H89</f>
        <v>1</v>
      </c>
      <c r="I91" s="85">
        <f>I89</f>
        <v>62</v>
      </c>
      <c r="J91" s="27"/>
      <c r="K91" s="86"/>
      <c r="L91" s="87"/>
      <c r="M91" s="87"/>
      <c r="N91" s="88"/>
      <c r="O91" s="86"/>
      <c r="P91" s="87"/>
      <c r="Q91" s="87"/>
      <c r="R91" s="88"/>
      <c r="S91" s="86"/>
      <c r="T91" s="87"/>
      <c r="U91" s="87"/>
      <c r="V91" s="87"/>
      <c r="W91" s="88"/>
      <c r="X91" s="86"/>
      <c r="Y91" s="87"/>
      <c r="Z91" s="87"/>
      <c r="AA91" s="88"/>
      <c r="AB91" s="86"/>
      <c r="AC91" s="87"/>
      <c r="AD91" s="87"/>
      <c r="AE91" s="88"/>
      <c r="AF91" s="86"/>
      <c r="AG91" s="87"/>
      <c r="AH91" s="87"/>
      <c r="AI91" s="362"/>
      <c r="AJ91" s="363"/>
      <c r="AK91" s="86"/>
      <c r="AL91" s="87"/>
      <c r="AM91" s="87"/>
      <c r="AN91" s="88"/>
      <c r="AO91" s="86"/>
      <c r="AP91" s="87"/>
      <c r="AQ91" s="87"/>
      <c r="AR91" s="88"/>
      <c r="AS91" s="89"/>
      <c r="AT91" s="87">
        <v>6</v>
      </c>
      <c r="AU91" s="87">
        <v>6</v>
      </c>
      <c r="AV91" s="90">
        <v>6</v>
      </c>
      <c r="AW91" s="86">
        <v>6</v>
      </c>
      <c r="AX91" s="87">
        <v>6</v>
      </c>
      <c r="AY91" s="87">
        <v>6</v>
      </c>
      <c r="AZ91" s="87">
        <v>6</v>
      </c>
      <c r="BA91" s="88">
        <v>3</v>
      </c>
      <c r="BB91" s="89" t="s">
        <v>163</v>
      </c>
      <c r="BC91" s="87" t="s">
        <v>163</v>
      </c>
      <c r="BD91" s="87" t="s">
        <v>163</v>
      </c>
      <c r="BE91" s="321"/>
      <c r="BF91" s="322"/>
      <c r="BG91" s="322"/>
      <c r="BH91" s="322"/>
      <c r="BI91" s="322"/>
      <c r="BJ91" s="323"/>
      <c r="BK91" s="46" t="s">
        <v>18</v>
      </c>
      <c r="BL91" s="46" t="s">
        <v>1114</v>
      </c>
      <c r="BN91" s="146">
        <f t="shared" si="171"/>
        <v>0</v>
      </c>
      <c r="BO91" s="146">
        <f t="shared" si="120"/>
        <v>0</v>
      </c>
      <c r="BP91" s="146">
        <f t="shared" si="121"/>
        <v>0</v>
      </c>
      <c r="BQ91" s="146">
        <f t="shared" si="122"/>
        <v>0</v>
      </c>
      <c r="BR91" s="146">
        <f t="shared" si="123"/>
        <v>0</v>
      </c>
      <c r="BS91" s="146">
        <f t="shared" si="124"/>
        <v>0</v>
      </c>
      <c r="BT91" s="146">
        <f t="shared" si="125"/>
        <v>0</v>
      </c>
      <c r="BU91" s="146">
        <f t="shared" si="126"/>
        <v>0</v>
      </c>
      <c r="BV91" s="146">
        <f t="shared" si="127"/>
        <v>0</v>
      </c>
      <c r="BW91" s="146">
        <f t="shared" si="128"/>
        <v>0</v>
      </c>
      <c r="BX91" s="146">
        <f t="shared" si="129"/>
        <v>0</v>
      </c>
      <c r="BY91" s="146">
        <f t="shared" si="130"/>
        <v>0</v>
      </c>
      <c r="BZ91" s="146">
        <f t="shared" si="131"/>
        <v>0</v>
      </c>
      <c r="CA91" s="146">
        <f t="shared" si="132"/>
        <v>0</v>
      </c>
      <c r="CB91" s="146">
        <f t="shared" si="133"/>
        <v>0</v>
      </c>
      <c r="CC91" s="146">
        <f t="shared" si="134"/>
        <v>0</v>
      </c>
      <c r="CD91" s="146">
        <f t="shared" si="135"/>
        <v>0</v>
      </c>
      <c r="CE91" s="146">
        <f t="shared" si="136"/>
        <v>0</v>
      </c>
      <c r="CF91" s="146">
        <f t="shared" si="137"/>
        <v>0</v>
      </c>
      <c r="CG91" s="146">
        <f t="shared" si="138"/>
        <v>0</v>
      </c>
      <c r="CH91" s="146">
        <f t="shared" si="139"/>
        <v>0</v>
      </c>
      <c r="CI91" s="146">
        <f t="shared" si="140"/>
        <v>0</v>
      </c>
      <c r="CJ91" s="146">
        <f t="shared" si="141"/>
        <v>0</v>
      </c>
      <c r="CK91" s="146">
        <f t="shared" si="142"/>
        <v>0</v>
      </c>
      <c r="CL91" s="146">
        <f t="shared" si="143"/>
        <v>0</v>
      </c>
      <c r="CM91" s="146">
        <f t="shared" si="144"/>
        <v>0</v>
      </c>
      <c r="CN91" s="146">
        <f t="shared" si="145"/>
        <v>0</v>
      </c>
      <c r="CO91" s="146">
        <f t="shared" si="146"/>
        <v>0</v>
      </c>
      <c r="CP91" s="146">
        <f t="shared" si="147"/>
        <v>0</v>
      </c>
      <c r="CQ91" s="146">
        <f t="shared" si="148"/>
        <v>0</v>
      </c>
      <c r="CR91" s="146">
        <f t="shared" si="149"/>
        <v>0</v>
      </c>
      <c r="CS91" s="146">
        <f t="shared" si="150"/>
        <v>0</v>
      </c>
      <c r="CT91" s="146">
        <f t="shared" si="151"/>
        <v>0</v>
      </c>
      <c r="CU91" s="146">
        <f t="shared" si="152"/>
        <v>0</v>
      </c>
      <c r="CV91" s="146">
        <f t="shared" si="153"/>
        <v>0</v>
      </c>
      <c r="CW91" s="146">
        <f t="shared" si="154"/>
        <v>6</v>
      </c>
      <c r="CX91" s="146">
        <f t="shared" si="155"/>
        <v>6</v>
      </c>
      <c r="CY91" s="146">
        <f t="shared" si="156"/>
        <v>6</v>
      </c>
      <c r="CZ91" s="146">
        <f t="shared" si="157"/>
        <v>6</v>
      </c>
      <c r="DA91" s="146">
        <f t="shared" si="158"/>
        <v>6</v>
      </c>
      <c r="DB91" s="146">
        <f t="shared" si="159"/>
        <v>6</v>
      </c>
      <c r="DC91" s="146">
        <f t="shared" si="160"/>
        <v>6</v>
      </c>
      <c r="DD91" s="146">
        <f t="shared" si="161"/>
        <v>3</v>
      </c>
      <c r="DE91" s="146">
        <f t="shared" si="162"/>
        <v>0</v>
      </c>
      <c r="DF91" s="146">
        <f t="shared" si="163"/>
        <v>0</v>
      </c>
      <c r="DG91" s="146">
        <f t="shared" si="164"/>
        <v>0</v>
      </c>
      <c r="DH91" s="146">
        <f t="shared" si="165"/>
        <v>0</v>
      </c>
      <c r="DI91" s="146">
        <f t="shared" si="166"/>
        <v>0</v>
      </c>
      <c r="DJ91" s="146">
        <f t="shared" si="167"/>
        <v>0</v>
      </c>
      <c r="DK91" s="146">
        <f t="shared" si="168"/>
        <v>0</v>
      </c>
      <c r="DL91" s="146">
        <f t="shared" si="169"/>
        <v>0</v>
      </c>
      <c r="DM91" s="146">
        <f t="shared" si="170"/>
        <v>0</v>
      </c>
      <c r="DN91" s="64">
        <f t="shared" si="182"/>
        <v>45</v>
      </c>
      <c r="DO91" s="52" t="str">
        <f t="shared" si="177"/>
        <v/>
      </c>
      <c r="DP91" s="52" t="str">
        <f t="shared" si="173"/>
        <v/>
      </c>
      <c r="DQ91" s="53">
        <f t="shared" si="174"/>
        <v>45</v>
      </c>
      <c r="DR91" s="1">
        <f t="shared" si="178"/>
        <v>2</v>
      </c>
      <c r="DS91" s="168" t="e">
        <f>IF(AND(DR91=#REF!,BL91=#REF!),'Tiến độ'!D91,"")</f>
        <v>#REF!</v>
      </c>
    </row>
    <row r="92" spans="1:123" ht="11.25" customHeight="1">
      <c r="A92" s="314" t="str">
        <f>IF(B92="","",MAX($A$7:A91)+1)</f>
        <v/>
      </c>
      <c r="B92" s="315"/>
      <c r="C92" s="79" t="s">
        <v>355</v>
      </c>
      <c r="D92" s="80" t="s">
        <v>356</v>
      </c>
      <c r="E92" s="81">
        <v>2</v>
      </c>
      <c r="F92" s="82">
        <v>30</v>
      </c>
      <c r="G92" s="83"/>
      <c r="H92" s="84">
        <f t="shared" si="179"/>
        <v>1</v>
      </c>
      <c r="I92" s="85">
        <f t="shared" si="180"/>
        <v>62</v>
      </c>
      <c r="J92" s="27"/>
      <c r="K92" s="86"/>
      <c r="L92" s="87"/>
      <c r="M92" s="87"/>
      <c r="N92" s="88"/>
      <c r="O92" s="86"/>
      <c r="P92" s="87"/>
      <c r="Q92" s="87"/>
      <c r="R92" s="88"/>
      <c r="S92" s="86"/>
      <c r="T92" s="87"/>
      <c r="U92" s="87"/>
      <c r="V92" s="87"/>
      <c r="W92" s="88"/>
      <c r="X92" s="86"/>
      <c r="Y92" s="87"/>
      <c r="Z92" s="87"/>
      <c r="AA92" s="88"/>
      <c r="AB92" s="86"/>
      <c r="AC92" s="87"/>
      <c r="AD92" s="87"/>
      <c r="AE92" s="88"/>
      <c r="AF92" s="86"/>
      <c r="AG92" s="87"/>
      <c r="AH92" s="87"/>
      <c r="AI92" s="362"/>
      <c r="AJ92" s="363"/>
      <c r="AK92" s="86"/>
      <c r="AL92" s="87"/>
      <c r="AM92" s="87"/>
      <c r="AN92" s="88"/>
      <c r="AO92" s="86"/>
      <c r="AP92" s="87"/>
      <c r="AQ92" s="87"/>
      <c r="AR92" s="88"/>
      <c r="AS92" s="89"/>
      <c r="AT92" s="87">
        <v>4</v>
      </c>
      <c r="AU92" s="87">
        <v>4</v>
      </c>
      <c r="AV92" s="90">
        <v>4</v>
      </c>
      <c r="AW92" s="86">
        <v>4</v>
      </c>
      <c r="AX92" s="87">
        <v>4</v>
      </c>
      <c r="AY92" s="87">
        <v>4</v>
      </c>
      <c r="AZ92" s="87">
        <v>4</v>
      </c>
      <c r="BA92" s="88">
        <v>2</v>
      </c>
      <c r="BB92" s="89" t="s">
        <v>163</v>
      </c>
      <c r="BC92" s="87" t="s">
        <v>163</v>
      </c>
      <c r="BD92" s="87" t="s">
        <v>163</v>
      </c>
      <c r="BE92" s="321"/>
      <c r="BF92" s="322"/>
      <c r="BG92" s="322"/>
      <c r="BH92" s="322"/>
      <c r="BI92" s="322"/>
      <c r="BJ92" s="323"/>
      <c r="BK92" s="46" t="s">
        <v>18</v>
      </c>
      <c r="BL92" s="46" t="s">
        <v>36</v>
      </c>
      <c r="BN92" s="146">
        <f t="shared" si="171"/>
        <v>0</v>
      </c>
      <c r="BO92" s="146">
        <f t="shared" si="120"/>
        <v>0</v>
      </c>
      <c r="BP92" s="146">
        <f t="shared" si="121"/>
        <v>0</v>
      </c>
      <c r="BQ92" s="146">
        <f t="shared" si="122"/>
        <v>0</v>
      </c>
      <c r="BR92" s="146">
        <f t="shared" si="123"/>
        <v>0</v>
      </c>
      <c r="BS92" s="146">
        <f t="shared" si="124"/>
        <v>0</v>
      </c>
      <c r="BT92" s="146">
        <f t="shared" si="125"/>
        <v>0</v>
      </c>
      <c r="BU92" s="146">
        <f t="shared" si="126"/>
        <v>0</v>
      </c>
      <c r="BV92" s="146">
        <f t="shared" si="127"/>
        <v>0</v>
      </c>
      <c r="BW92" s="146">
        <f t="shared" si="128"/>
        <v>0</v>
      </c>
      <c r="BX92" s="146">
        <f t="shared" si="129"/>
        <v>0</v>
      </c>
      <c r="BY92" s="146">
        <f t="shared" si="130"/>
        <v>0</v>
      </c>
      <c r="BZ92" s="146">
        <f t="shared" si="131"/>
        <v>0</v>
      </c>
      <c r="CA92" s="146">
        <f t="shared" si="132"/>
        <v>0</v>
      </c>
      <c r="CB92" s="146">
        <f t="shared" si="133"/>
        <v>0</v>
      </c>
      <c r="CC92" s="146">
        <f t="shared" si="134"/>
        <v>0</v>
      </c>
      <c r="CD92" s="146">
        <f t="shared" si="135"/>
        <v>0</v>
      </c>
      <c r="CE92" s="146">
        <f t="shared" si="136"/>
        <v>0</v>
      </c>
      <c r="CF92" s="146">
        <f t="shared" si="137"/>
        <v>0</v>
      </c>
      <c r="CG92" s="146">
        <f t="shared" si="138"/>
        <v>0</v>
      </c>
      <c r="CH92" s="146">
        <f t="shared" si="139"/>
        <v>0</v>
      </c>
      <c r="CI92" s="146">
        <f t="shared" si="140"/>
        <v>0</v>
      </c>
      <c r="CJ92" s="146">
        <f t="shared" si="141"/>
        <v>0</v>
      </c>
      <c r="CK92" s="146">
        <f t="shared" si="142"/>
        <v>0</v>
      </c>
      <c r="CL92" s="146">
        <f t="shared" si="143"/>
        <v>0</v>
      </c>
      <c r="CM92" s="146">
        <f t="shared" si="144"/>
        <v>0</v>
      </c>
      <c r="CN92" s="146">
        <f t="shared" si="145"/>
        <v>0</v>
      </c>
      <c r="CO92" s="146">
        <f t="shared" si="146"/>
        <v>0</v>
      </c>
      <c r="CP92" s="146">
        <f t="shared" si="147"/>
        <v>0</v>
      </c>
      <c r="CQ92" s="146">
        <f t="shared" si="148"/>
        <v>0</v>
      </c>
      <c r="CR92" s="146">
        <f t="shared" si="149"/>
        <v>0</v>
      </c>
      <c r="CS92" s="146">
        <f t="shared" si="150"/>
        <v>0</v>
      </c>
      <c r="CT92" s="146">
        <f t="shared" si="151"/>
        <v>0</v>
      </c>
      <c r="CU92" s="146">
        <f t="shared" si="152"/>
        <v>0</v>
      </c>
      <c r="CV92" s="146">
        <f t="shared" si="153"/>
        <v>0</v>
      </c>
      <c r="CW92" s="146">
        <f t="shared" si="154"/>
        <v>4</v>
      </c>
      <c r="CX92" s="146">
        <f t="shared" si="155"/>
        <v>4</v>
      </c>
      <c r="CY92" s="146">
        <f t="shared" si="156"/>
        <v>4</v>
      </c>
      <c r="CZ92" s="146">
        <f t="shared" si="157"/>
        <v>4</v>
      </c>
      <c r="DA92" s="146">
        <f t="shared" si="158"/>
        <v>4</v>
      </c>
      <c r="DB92" s="146">
        <f t="shared" si="159"/>
        <v>4</v>
      </c>
      <c r="DC92" s="146">
        <f t="shared" si="160"/>
        <v>4</v>
      </c>
      <c r="DD92" s="146">
        <f t="shared" si="161"/>
        <v>2</v>
      </c>
      <c r="DE92" s="146">
        <f t="shared" si="162"/>
        <v>0</v>
      </c>
      <c r="DF92" s="146">
        <f t="shared" si="163"/>
        <v>0</v>
      </c>
      <c r="DG92" s="146">
        <f t="shared" si="164"/>
        <v>0</v>
      </c>
      <c r="DH92" s="146">
        <f t="shared" si="165"/>
        <v>0</v>
      </c>
      <c r="DI92" s="146">
        <f t="shared" si="166"/>
        <v>0</v>
      </c>
      <c r="DJ92" s="146">
        <f t="shared" si="167"/>
        <v>0</v>
      </c>
      <c r="DK92" s="146">
        <f t="shared" si="168"/>
        <v>0</v>
      </c>
      <c r="DL92" s="146">
        <f t="shared" si="169"/>
        <v>0</v>
      </c>
      <c r="DM92" s="146">
        <f t="shared" si="170"/>
        <v>0</v>
      </c>
      <c r="DN92" s="64">
        <f t="shared" si="182"/>
        <v>30</v>
      </c>
      <c r="DO92" s="52" t="str">
        <f t="shared" si="177"/>
        <v/>
      </c>
      <c r="DP92" s="52" t="str">
        <f t="shared" si="173"/>
        <v/>
      </c>
      <c r="DQ92" s="53">
        <f t="shared" si="174"/>
        <v>30</v>
      </c>
      <c r="DR92" s="1">
        <f t="shared" si="178"/>
        <v>2</v>
      </c>
      <c r="DS92" s="168" t="e">
        <f>IF(AND(DR92=#REF!,BL92=#REF!),'Tiến độ'!D92,"")</f>
        <v>#REF!</v>
      </c>
    </row>
    <row r="93" spans="1:123" ht="11.25" customHeight="1">
      <c r="A93" s="314" t="str">
        <f>IF(B93="","",MAX($A$7:A92)+1)</f>
        <v/>
      </c>
      <c r="B93" s="315"/>
      <c r="C93" s="79" t="s">
        <v>195</v>
      </c>
      <c r="D93" s="80" t="s">
        <v>357</v>
      </c>
      <c r="E93" s="81">
        <v>3</v>
      </c>
      <c r="F93" s="82">
        <v>60</v>
      </c>
      <c r="G93" s="83"/>
      <c r="H93" s="84">
        <f t="shared" si="179"/>
        <v>1</v>
      </c>
      <c r="I93" s="85">
        <f t="shared" si="180"/>
        <v>62</v>
      </c>
      <c r="J93" s="27"/>
      <c r="K93" s="86"/>
      <c r="L93" s="87"/>
      <c r="M93" s="87"/>
      <c r="N93" s="88"/>
      <c r="O93" s="86"/>
      <c r="P93" s="87"/>
      <c r="Q93" s="87"/>
      <c r="R93" s="88"/>
      <c r="S93" s="86"/>
      <c r="T93" s="87"/>
      <c r="U93" s="87"/>
      <c r="V93" s="87"/>
      <c r="W93" s="88"/>
      <c r="X93" s="86"/>
      <c r="Y93" s="87"/>
      <c r="Z93" s="87"/>
      <c r="AA93" s="88"/>
      <c r="AB93" s="86"/>
      <c r="AC93" s="87"/>
      <c r="AD93" s="87"/>
      <c r="AE93" s="88"/>
      <c r="AF93" s="86"/>
      <c r="AG93" s="87"/>
      <c r="AH93" s="87"/>
      <c r="AI93" s="362"/>
      <c r="AJ93" s="363"/>
      <c r="AK93" s="86"/>
      <c r="AL93" s="87"/>
      <c r="AM93" s="87"/>
      <c r="AN93" s="88"/>
      <c r="AO93" s="86"/>
      <c r="AP93" s="87"/>
      <c r="AQ93" s="87"/>
      <c r="AR93" s="88"/>
      <c r="AS93" s="89"/>
      <c r="AT93" s="87">
        <v>8</v>
      </c>
      <c r="AU93" s="87">
        <v>8</v>
      </c>
      <c r="AV93" s="90">
        <v>8</v>
      </c>
      <c r="AW93" s="86">
        <v>8</v>
      </c>
      <c r="AX93" s="87">
        <v>8</v>
      </c>
      <c r="AY93" s="87">
        <v>8</v>
      </c>
      <c r="AZ93" s="87">
        <v>8</v>
      </c>
      <c r="BA93" s="88">
        <v>4</v>
      </c>
      <c r="BB93" s="89" t="s">
        <v>163</v>
      </c>
      <c r="BC93" s="87" t="s">
        <v>163</v>
      </c>
      <c r="BD93" s="87" t="s">
        <v>163</v>
      </c>
      <c r="BE93" s="321"/>
      <c r="BF93" s="322"/>
      <c r="BG93" s="322"/>
      <c r="BH93" s="322"/>
      <c r="BI93" s="322"/>
      <c r="BJ93" s="323"/>
      <c r="BK93" s="46" t="s">
        <v>18</v>
      </c>
      <c r="BL93" s="46" t="s">
        <v>54</v>
      </c>
      <c r="BN93" s="146">
        <f t="shared" si="171"/>
        <v>0</v>
      </c>
      <c r="BO93" s="146">
        <f t="shared" si="120"/>
        <v>0</v>
      </c>
      <c r="BP93" s="146">
        <f t="shared" si="121"/>
        <v>0</v>
      </c>
      <c r="BQ93" s="146">
        <f t="shared" si="122"/>
        <v>0</v>
      </c>
      <c r="BR93" s="146">
        <f t="shared" si="123"/>
        <v>0</v>
      </c>
      <c r="BS93" s="146">
        <f t="shared" si="124"/>
        <v>0</v>
      </c>
      <c r="BT93" s="146">
        <f t="shared" si="125"/>
        <v>0</v>
      </c>
      <c r="BU93" s="146">
        <f t="shared" si="126"/>
        <v>0</v>
      </c>
      <c r="BV93" s="146">
        <f t="shared" si="127"/>
        <v>0</v>
      </c>
      <c r="BW93" s="146">
        <f t="shared" si="128"/>
        <v>0</v>
      </c>
      <c r="BX93" s="146">
        <f t="shared" si="129"/>
        <v>0</v>
      </c>
      <c r="BY93" s="146">
        <f t="shared" si="130"/>
        <v>0</v>
      </c>
      <c r="BZ93" s="146">
        <f t="shared" si="131"/>
        <v>0</v>
      </c>
      <c r="CA93" s="146">
        <f t="shared" si="132"/>
        <v>0</v>
      </c>
      <c r="CB93" s="146">
        <f t="shared" si="133"/>
        <v>0</v>
      </c>
      <c r="CC93" s="146">
        <f t="shared" si="134"/>
        <v>0</v>
      </c>
      <c r="CD93" s="146">
        <f t="shared" si="135"/>
        <v>0</v>
      </c>
      <c r="CE93" s="146">
        <f t="shared" si="136"/>
        <v>0</v>
      </c>
      <c r="CF93" s="146">
        <f t="shared" si="137"/>
        <v>0</v>
      </c>
      <c r="CG93" s="146">
        <f t="shared" si="138"/>
        <v>0</v>
      </c>
      <c r="CH93" s="146">
        <f t="shared" si="139"/>
        <v>0</v>
      </c>
      <c r="CI93" s="146">
        <f t="shared" si="140"/>
        <v>0</v>
      </c>
      <c r="CJ93" s="146">
        <f t="shared" si="141"/>
        <v>0</v>
      </c>
      <c r="CK93" s="146">
        <f t="shared" si="142"/>
        <v>0</v>
      </c>
      <c r="CL93" s="146">
        <f t="shared" si="143"/>
        <v>0</v>
      </c>
      <c r="CM93" s="146">
        <f t="shared" si="144"/>
        <v>0</v>
      </c>
      <c r="CN93" s="146">
        <f t="shared" si="145"/>
        <v>0</v>
      </c>
      <c r="CO93" s="146">
        <f t="shared" si="146"/>
        <v>0</v>
      </c>
      <c r="CP93" s="146">
        <f t="shared" si="147"/>
        <v>0</v>
      </c>
      <c r="CQ93" s="146">
        <f t="shared" si="148"/>
        <v>0</v>
      </c>
      <c r="CR93" s="146">
        <f t="shared" si="149"/>
        <v>0</v>
      </c>
      <c r="CS93" s="146">
        <f t="shared" si="150"/>
        <v>0</v>
      </c>
      <c r="CT93" s="146">
        <f t="shared" si="151"/>
        <v>0</v>
      </c>
      <c r="CU93" s="146">
        <f t="shared" si="152"/>
        <v>0</v>
      </c>
      <c r="CV93" s="146">
        <f t="shared" si="153"/>
        <v>0</v>
      </c>
      <c r="CW93" s="146">
        <f t="shared" si="154"/>
        <v>8</v>
      </c>
      <c r="CX93" s="146">
        <f t="shared" si="155"/>
        <v>8</v>
      </c>
      <c r="CY93" s="146">
        <f t="shared" si="156"/>
        <v>8</v>
      </c>
      <c r="CZ93" s="146">
        <f t="shared" si="157"/>
        <v>8</v>
      </c>
      <c r="DA93" s="146">
        <f t="shared" si="158"/>
        <v>8</v>
      </c>
      <c r="DB93" s="146">
        <f t="shared" si="159"/>
        <v>8</v>
      </c>
      <c r="DC93" s="146">
        <f t="shared" si="160"/>
        <v>8</v>
      </c>
      <c r="DD93" s="146">
        <f t="shared" si="161"/>
        <v>4</v>
      </c>
      <c r="DE93" s="146">
        <f t="shared" si="162"/>
        <v>0</v>
      </c>
      <c r="DF93" s="146">
        <f t="shared" si="163"/>
        <v>0</v>
      </c>
      <c r="DG93" s="146">
        <f t="shared" si="164"/>
        <v>0</v>
      </c>
      <c r="DH93" s="146">
        <f t="shared" si="165"/>
        <v>0</v>
      </c>
      <c r="DI93" s="146">
        <f t="shared" si="166"/>
        <v>0</v>
      </c>
      <c r="DJ93" s="146">
        <f t="shared" si="167"/>
        <v>0</v>
      </c>
      <c r="DK93" s="146">
        <f t="shared" si="168"/>
        <v>0</v>
      </c>
      <c r="DL93" s="146">
        <f t="shared" si="169"/>
        <v>0</v>
      </c>
      <c r="DM93" s="146">
        <f t="shared" si="170"/>
        <v>0</v>
      </c>
      <c r="DN93" s="64">
        <f t="shared" si="182"/>
        <v>60</v>
      </c>
      <c r="DO93" s="52" t="str">
        <f t="shared" si="177"/>
        <v/>
      </c>
      <c r="DP93" s="52" t="str">
        <f t="shared" si="173"/>
        <v/>
      </c>
      <c r="DQ93" s="53">
        <f t="shared" si="174"/>
        <v>60</v>
      </c>
      <c r="DR93" s="1">
        <f t="shared" si="178"/>
        <v>2</v>
      </c>
      <c r="DS93" s="168" t="e">
        <f>IF(AND(DR93=#REF!,BL93=#REF!),'Tiến độ'!D93,"")</f>
        <v>#REF!</v>
      </c>
    </row>
    <row r="94" spans="1:123" ht="11.25" customHeight="1">
      <c r="A94" s="314" t="str">
        <f>IF(B94="","",MAX($A$7:A93)+1)</f>
        <v/>
      </c>
      <c r="B94" s="315"/>
      <c r="C94" s="79" t="s">
        <v>338</v>
      </c>
      <c r="D94" s="80" t="s">
        <v>339</v>
      </c>
      <c r="E94" s="81">
        <v>2</v>
      </c>
      <c r="F94" s="82">
        <v>30</v>
      </c>
      <c r="G94" s="83"/>
      <c r="H94" s="84">
        <f t="shared" si="179"/>
        <v>1</v>
      </c>
      <c r="I94" s="85">
        <f t="shared" si="180"/>
        <v>62</v>
      </c>
      <c r="J94" s="27"/>
      <c r="K94" s="86"/>
      <c r="L94" s="87"/>
      <c r="M94" s="87"/>
      <c r="N94" s="88"/>
      <c r="O94" s="86"/>
      <c r="P94" s="87"/>
      <c r="Q94" s="87"/>
      <c r="R94" s="88"/>
      <c r="S94" s="86"/>
      <c r="T94" s="87"/>
      <c r="U94" s="87"/>
      <c r="V94" s="87"/>
      <c r="W94" s="88"/>
      <c r="X94" s="86"/>
      <c r="Y94" s="87"/>
      <c r="Z94" s="87"/>
      <c r="AA94" s="88"/>
      <c r="AB94" s="86"/>
      <c r="AC94" s="87"/>
      <c r="AD94" s="87"/>
      <c r="AE94" s="88"/>
      <c r="AF94" s="86"/>
      <c r="AG94" s="87"/>
      <c r="AH94" s="87"/>
      <c r="AI94" s="362"/>
      <c r="AJ94" s="363"/>
      <c r="AK94" s="86"/>
      <c r="AL94" s="87"/>
      <c r="AM94" s="87"/>
      <c r="AN94" s="88"/>
      <c r="AO94" s="86"/>
      <c r="AP94" s="87"/>
      <c r="AQ94" s="87"/>
      <c r="AR94" s="88"/>
      <c r="AS94" s="89"/>
      <c r="AT94" s="87">
        <v>4</v>
      </c>
      <c r="AU94" s="87">
        <v>4</v>
      </c>
      <c r="AV94" s="90">
        <v>4</v>
      </c>
      <c r="AW94" s="86">
        <v>4</v>
      </c>
      <c r="AX94" s="87">
        <v>4</v>
      </c>
      <c r="AY94" s="87">
        <v>4</v>
      </c>
      <c r="AZ94" s="87">
        <v>4</v>
      </c>
      <c r="BA94" s="88">
        <v>2</v>
      </c>
      <c r="BB94" s="89" t="s">
        <v>163</v>
      </c>
      <c r="BC94" s="87" t="s">
        <v>163</v>
      </c>
      <c r="BD94" s="87" t="s">
        <v>163</v>
      </c>
      <c r="BE94" s="321"/>
      <c r="BF94" s="322"/>
      <c r="BG94" s="322"/>
      <c r="BH94" s="322"/>
      <c r="BI94" s="322"/>
      <c r="BJ94" s="323"/>
      <c r="BK94" s="46" t="s">
        <v>18</v>
      </c>
      <c r="BL94" s="46" t="s">
        <v>33</v>
      </c>
      <c r="BN94" s="146">
        <f t="shared" si="171"/>
        <v>0</v>
      </c>
      <c r="BO94" s="146">
        <f t="shared" si="120"/>
        <v>0</v>
      </c>
      <c r="BP94" s="146">
        <f t="shared" si="121"/>
        <v>0</v>
      </c>
      <c r="BQ94" s="146">
        <f t="shared" si="122"/>
        <v>0</v>
      </c>
      <c r="BR94" s="146">
        <f t="shared" si="123"/>
        <v>0</v>
      </c>
      <c r="BS94" s="146">
        <f t="shared" si="124"/>
        <v>0</v>
      </c>
      <c r="BT94" s="146">
        <f t="shared" si="125"/>
        <v>0</v>
      </c>
      <c r="BU94" s="146">
        <f t="shared" si="126"/>
        <v>0</v>
      </c>
      <c r="BV94" s="146">
        <f t="shared" si="127"/>
        <v>0</v>
      </c>
      <c r="BW94" s="146">
        <f t="shared" si="128"/>
        <v>0</v>
      </c>
      <c r="BX94" s="146">
        <f t="shared" si="129"/>
        <v>0</v>
      </c>
      <c r="BY94" s="146">
        <f t="shared" si="130"/>
        <v>0</v>
      </c>
      <c r="BZ94" s="146">
        <f t="shared" si="131"/>
        <v>0</v>
      </c>
      <c r="CA94" s="146">
        <f t="shared" si="132"/>
        <v>0</v>
      </c>
      <c r="CB94" s="146">
        <f t="shared" si="133"/>
        <v>0</v>
      </c>
      <c r="CC94" s="146">
        <f t="shared" si="134"/>
        <v>0</v>
      </c>
      <c r="CD94" s="146">
        <f t="shared" si="135"/>
        <v>0</v>
      </c>
      <c r="CE94" s="146">
        <f t="shared" si="136"/>
        <v>0</v>
      </c>
      <c r="CF94" s="146">
        <f t="shared" si="137"/>
        <v>0</v>
      </c>
      <c r="CG94" s="146">
        <f t="shared" si="138"/>
        <v>0</v>
      </c>
      <c r="CH94" s="146">
        <f t="shared" si="139"/>
        <v>0</v>
      </c>
      <c r="CI94" s="146">
        <f t="shared" si="140"/>
        <v>0</v>
      </c>
      <c r="CJ94" s="146">
        <f t="shared" si="141"/>
        <v>0</v>
      </c>
      <c r="CK94" s="146">
        <f t="shared" si="142"/>
        <v>0</v>
      </c>
      <c r="CL94" s="146">
        <f t="shared" si="143"/>
        <v>0</v>
      </c>
      <c r="CM94" s="146">
        <f t="shared" si="144"/>
        <v>0</v>
      </c>
      <c r="CN94" s="146">
        <f t="shared" si="145"/>
        <v>0</v>
      </c>
      <c r="CO94" s="146">
        <f t="shared" si="146"/>
        <v>0</v>
      </c>
      <c r="CP94" s="146">
        <f t="shared" si="147"/>
        <v>0</v>
      </c>
      <c r="CQ94" s="146">
        <f t="shared" si="148"/>
        <v>0</v>
      </c>
      <c r="CR94" s="146">
        <f t="shared" si="149"/>
        <v>0</v>
      </c>
      <c r="CS94" s="146">
        <f t="shared" si="150"/>
        <v>0</v>
      </c>
      <c r="CT94" s="146">
        <f t="shared" si="151"/>
        <v>0</v>
      </c>
      <c r="CU94" s="146">
        <f t="shared" si="152"/>
        <v>0</v>
      </c>
      <c r="CV94" s="146">
        <f t="shared" si="153"/>
        <v>0</v>
      </c>
      <c r="CW94" s="146">
        <f t="shared" si="154"/>
        <v>4</v>
      </c>
      <c r="CX94" s="146">
        <f t="shared" si="155"/>
        <v>4</v>
      </c>
      <c r="CY94" s="146">
        <f t="shared" si="156"/>
        <v>4</v>
      </c>
      <c r="CZ94" s="146">
        <f t="shared" si="157"/>
        <v>4</v>
      </c>
      <c r="DA94" s="146">
        <f t="shared" si="158"/>
        <v>4</v>
      </c>
      <c r="DB94" s="146">
        <f t="shared" si="159"/>
        <v>4</v>
      </c>
      <c r="DC94" s="146">
        <f t="shared" si="160"/>
        <v>4</v>
      </c>
      <c r="DD94" s="146">
        <f t="shared" si="161"/>
        <v>2</v>
      </c>
      <c r="DE94" s="146">
        <f t="shared" si="162"/>
        <v>0</v>
      </c>
      <c r="DF94" s="146">
        <f t="shared" si="163"/>
        <v>0</v>
      </c>
      <c r="DG94" s="146">
        <f t="shared" si="164"/>
        <v>0</v>
      </c>
      <c r="DH94" s="146">
        <f t="shared" si="165"/>
        <v>0</v>
      </c>
      <c r="DI94" s="146">
        <f t="shared" si="166"/>
        <v>0</v>
      </c>
      <c r="DJ94" s="146">
        <f t="shared" si="167"/>
        <v>0</v>
      </c>
      <c r="DK94" s="146">
        <f t="shared" si="168"/>
        <v>0</v>
      </c>
      <c r="DL94" s="146">
        <f t="shared" si="169"/>
        <v>0</v>
      </c>
      <c r="DM94" s="146">
        <f t="shared" si="170"/>
        <v>0</v>
      </c>
      <c r="DN94" s="64">
        <f t="shared" si="182"/>
        <v>30</v>
      </c>
      <c r="DO94" s="52" t="str">
        <f t="shared" si="177"/>
        <v/>
      </c>
      <c r="DP94" s="52" t="str">
        <f t="shared" si="173"/>
        <v/>
      </c>
      <c r="DQ94" s="53">
        <f t="shared" si="174"/>
        <v>30</v>
      </c>
      <c r="DR94" s="1">
        <f t="shared" si="178"/>
        <v>2</v>
      </c>
      <c r="DS94" s="168" t="e">
        <f>IF(AND(DR94=#REF!,BL94=#REF!),'Tiến độ'!D94,"")</f>
        <v>#REF!</v>
      </c>
    </row>
    <row r="95" spans="1:123" ht="11.25" customHeight="1">
      <c r="A95" s="314" t="str">
        <f>IF(B95="","",MAX($A$7:A94)+1)</f>
        <v/>
      </c>
      <c r="B95" s="315"/>
      <c r="C95" s="79" t="s">
        <v>358</v>
      </c>
      <c r="D95" s="80" t="s">
        <v>359</v>
      </c>
      <c r="E95" s="81">
        <v>2</v>
      </c>
      <c r="F95" s="82"/>
      <c r="G95" s="83">
        <v>90</v>
      </c>
      <c r="H95" s="84">
        <f t="shared" si="179"/>
        <v>1</v>
      </c>
      <c r="I95" s="85">
        <f t="shared" si="180"/>
        <v>62</v>
      </c>
      <c r="J95" s="27"/>
      <c r="K95" s="86"/>
      <c r="L95" s="87"/>
      <c r="M95" s="87"/>
      <c r="N95" s="88"/>
      <c r="O95" s="86"/>
      <c r="P95" s="87"/>
      <c r="Q95" s="87"/>
      <c r="R95" s="88"/>
      <c r="S95" s="86"/>
      <c r="T95" s="87"/>
      <c r="U95" s="87"/>
      <c r="V95" s="87"/>
      <c r="W95" s="88"/>
      <c r="X95" s="86"/>
      <c r="Y95" s="87"/>
      <c r="Z95" s="87"/>
      <c r="AA95" s="88"/>
      <c r="AB95" s="86"/>
      <c r="AC95" s="87"/>
      <c r="AD95" s="87"/>
      <c r="AE95" s="88"/>
      <c r="AF95" s="86"/>
      <c r="AG95" s="87"/>
      <c r="AH95" s="87"/>
      <c r="AI95" s="362"/>
      <c r="AJ95" s="363"/>
      <c r="AK95" s="86"/>
      <c r="AL95" s="87"/>
      <c r="AM95" s="87"/>
      <c r="AN95" s="88"/>
      <c r="AO95" s="86"/>
      <c r="AP95" s="87"/>
      <c r="AQ95" s="87"/>
      <c r="AR95" s="88"/>
      <c r="AS95" s="89"/>
      <c r="AT95" s="87">
        <v>12</v>
      </c>
      <c r="AU95" s="87">
        <v>12</v>
      </c>
      <c r="AV95" s="90">
        <v>12</v>
      </c>
      <c r="AW95" s="86">
        <v>12</v>
      </c>
      <c r="AX95" s="87">
        <v>12</v>
      </c>
      <c r="AY95" s="87">
        <v>12</v>
      </c>
      <c r="AZ95" s="87">
        <v>12</v>
      </c>
      <c r="BA95" s="88">
        <v>6</v>
      </c>
      <c r="BB95" s="89" t="s">
        <v>163</v>
      </c>
      <c r="BC95" s="87" t="s">
        <v>163</v>
      </c>
      <c r="BD95" s="87" t="s">
        <v>163</v>
      </c>
      <c r="BE95" s="321"/>
      <c r="BF95" s="322"/>
      <c r="BG95" s="322"/>
      <c r="BH95" s="322"/>
      <c r="BI95" s="322"/>
      <c r="BJ95" s="323"/>
      <c r="BK95" s="46" t="s">
        <v>23</v>
      </c>
      <c r="BL95" s="46" t="s">
        <v>43</v>
      </c>
      <c r="BN95" s="146">
        <f t="shared" si="171"/>
        <v>0</v>
      </c>
      <c r="BO95" s="146">
        <f t="shared" si="120"/>
        <v>0</v>
      </c>
      <c r="BP95" s="146">
        <f t="shared" si="121"/>
        <v>0</v>
      </c>
      <c r="BQ95" s="146">
        <f t="shared" si="122"/>
        <v>0</v>
      </c>
      <c r="BR95" s="146">
        <f t="shared" si="123"/>
        <v>0</v>
      </c>
      <c r="BS95" s="146">
        <f t="shared" si="124"/>
        <v>0</v>
      </c>
      <c r="BT95" s="146">
        <f t="shared" si="125"/>
        <v>0</v>
      </c>
      <c r="BU95" s="146">
        <f t="shared" si="126"/>
        <v>0</v>
      </c>
      <c r="BV95" s="146">
        <f t="shared" si="127"/>
        <v>0</v>
      </c>
      <c r="BW95" s="146">
        <f t="shared" si="128"/>
        <v>0</v>
      </c>
      <c r="BX95" s="146">
        <f t="shared" si="129"/>
        <v>0</v>
      </c>
      <c r="BY95" s="146">
        <f t="shared" si="130"/>
        <v>0</v>
      </c>
      <c r="BZ95" s="146">
        <f t="shared" si="131"/>
        <v>0</v>
      </c>
      <c r="CA95" s="146">
        <f t="shared" si="132"/>
        <v>0</v>
      </c>
      <c r="CB95" s="146">
        <f t="shared" si="133"/>
        <v>0</v>
      </c>
      <c r="CC95" s="146">
        <f t="shared" si="134"/>
        <v>0</v>
      </c>
      <c r="CD95" s="146">
        <f t="shared" si="135"/>
        <v>0</v>
      </c>
      <c r="CE95" s="146">
        <f t="shared" si="136"/>
        <v>0</v>
      </c>
      <c r="CF95" s="146">
        <f t="shared" si="137"/>
        <v>0</v>
      </c>
      <c r="CG95" s="146">
        <f t="shared" si="138"/>
        <v>0</v>
      </c>
      <c r="CH95" s="146">
        <f t="shared" si="139"/>
        <v>0</v>
      </c>
      <c r="CI95" s="146">
        <f t="shared" si="140"/>
        <v>0</v>
      </c>
      <c r="CJ95" s="146">
        <f t="shared" si="141"/>
        <v>0</v>
      </c>
      <c r="CK95" s="146">
        <f t="shared" si="142"/>
        <v>0</v>
      </c>
      <c r="CL95" s="146">
        <f t="shared" si="143"/>
        <v>0</v>
      </c>
      <c r="CM95" s="146">
        <f t="shared" si="144"/>
        <v>0</v>
      </c>
      <c r="CN95" s="146">
        <f t="shared" si="145"/>
        <v>0</v>
      </c>
      <c r="CO95" s="146">
        <f t="shared" si="146"/>
        <v>0</v>
      </c>
      <c r="CP95" s="146">
        <f t="shared" si="147"/>
        <v>0</v>
      </c>
      <c r="CQ95" s="146">
        <f t="shared" si="148"/>
        <v>0</v>
      </c>
      <c r="CR95" s="146">
        <f t="shared" si="149"/>
        <v>0</v>
      </c>
      <c r="CS95" s="146">
        <f t="shared" si="150"/>
        <v>0</v>
      </c>
      <c r="CT95" s="146">
        <f t="shared" si="151"/>
        <v>0</v>
      </c>
      <c r="CU95" s="146">
        <f t="shared" si="152"/>
        <v>0</v>
      </c>
      <c r="CV95" s="146">
        <f t="shared" si="153"/>
        <v>0</v>
      </c>
      <c r="CW95" s="146">
        <f t="shared" si="154"/>
        <v>12</v>
      </c>
      <c r="CX95" s="146">
        <f t="shared" si="155"/>
        <v>12</v>
      </c>
      <c r="CY95" s="146">
        <f t="shared" si="156"/>
        <v>12</v>
      </c>
      <c r="CZ95" s="146">
        <f t="shared" si="157"/>
        <v>12</v>
      </c>
      <c r="DA95" s="146">
        <f t="shared" si="158"/>
        <v>12</v>
      </c>
      <c r="DB95" s="146">
        <f t="shared" si="159"/>
        <v>12</v>
      </c>
      <c r="DC95" s="146">
        <f t="shared" si="160"/>
        <v>12</v>
      </c>
      <c r="DD95" s="146">
        <f t="shared" si="161"/>
        <v>6</v>
      </c>
      <c r="DE95" s="146">
        <f t="shared" si="162"/>
        <v>0</v>
      </c>
      <c r="DF95" s="146">
        <f t="shared" si="163"/>
        <v>0</v>
      </c>
      <c r="DG95" s="146">
        <f t="shared" si="164"/>
        <v>0</v>
      </c>
      <c r="DH95" s="146">
        <f t="shared" si="165"/>
        <v>0</v>
      </c>
      <c r="DI95" s="146">
        <f t="shared" si="166"/>
        <v>0</v>
      </c>
      <c r="DJ95" s="146">
        <f t="shared" si="167"/>
        <v>0</v>
      </c>
      <c r="DK95" s="146">
        <f t="shared" si="168"/>
        <v>0</v>
      </c>
      <c r="DL95" s="146">
        <f t="shared" si="169"/>
        <v>0</v>
      </c>
      <c r="DM95" s="146">
        <f t="shared" si="170"/>
        <v>0</v>
      </c>
      <c r="DN95" s="64">
        <f>20*2*E95*H95</f>
        <v>80</v>
      </c>
      <c r="DO95" s="52" t="str">
        <f t="shared" si="177"/>
        <v/>
      </c>
      <c r="DP95" s="52" t="str">
        <f t="shared" si="173"/>
        <v/>
      </c>
      <c r="DQ95" s="53">
        <f t="shared" si="174"/>
        <v>80</v>
      </c>
      <c r="DR95" s="1">
        <f t="shared" si="178"/>
        <v>2</v>
      </c>
      <c r="DS95" s="168" t="e">
        <f>IF(AND(DR95=#REF!,BL95=#REF!),'Tiến độ'!D95,"")</f>
        <v>#REF!</v>
      </c>
    </row>
    <row r="96" spans="1:123" ht="11.25" customHeight="1">
      <c r="A96" s="314" t="str">
        <f>IF(B96="","",MAX($A$7:A95)+1)</f>
        <v/>
      </c>
      <c r="B96" s="315"/>
      <c r="C96" s="79" t="s">
        <v>340</v>
      </c>
      <c r="D96" s="80" t="s">
        <v>341</v>
      </c>
      <c r="E96" s="81">
        <v>3</v>
      </c>
      <c r="F96" s="82"/>
      <c r="G96" s="83">
        <v>135</v>
      </c>
      <c r="H96" s="84">
        <f t="shared" si="179"/>
        <v>1</v>
      </c>
      <c r="I96" s="85">
        <f t="shared" si="180"/>
        <v>62</v>
      </c>
      <c r="J96" s="27"/>
      <c r="K96" s="86"/>
      <c r="L96" s="87"/>
      <c r="M96" s="87"/>
      <c r="N96" s="88"/>
      <c r="O96" s="86"/>
      <c r="P96" s="87"/>
      <c r="Q96" s="87"/>
      <c r="R96" s="88"/>
      <c r="S96" s="86"/>
      <c r="T96" s="87"/>
      <c r="U96" s="87"/>
      <c r="V96" s="87"/>
      <c r="W96" s="88"/>
      <c r="X96" s="86"/>
      <c r="Y96" s="87"/>
      <c r="Z96" s="87"/>
      <c r="AA96" s="88"/>
      <c r="AB96" s="86"/>
      <c r="AC96" s="87"/>
      <c r="AD96" s="87"/>
      <c r="AE96" s="88"/>
      <c r="AF96" s="86"/>
      <c r="AG96" s="87"/>
      <c r="AH96" s="87"/>
      <c r="AI96" s="362"/>
      <c r="AJ96" s="363"/>
      <c r="AK96" s="86"/>
      <c r="AL96" s="87"/>
      <c r="AM96" s="87"/>
      <c r="AN96" s="88"/>
      <c r="AO96" s="86"/>
      <c r="AP96" s="87"/>
      <c r="AQ96" s="87" t="s">
        <v>346</v>
      </c>
      <c r="AR96" s="88" t="s">
        <v>346</v>
      </c>
      <c r="AS96" s="89" t="s">
        <v>346</v>
      </c>
      <c r="AT96" s="87"/>
      <c r="AU96" s="87"/>
      <c r="AV96" s="90"/>
      <c r="AW96" s="86"/>
      <c r="AX96" s="87"/>
      <c r="AY96" s="87"/>
      <c r="AZ96" s="87"/>
      <c r="BA96" s="88"/>
      <c r="BB96" s="89"/>
      <c r="BC96" s="87"/>
      <c r="BD96" s="87"/>
      <c r="BE96" s="321"/>
      <c r="BF96" s="322"/>
      <c r="BG96" s="322"/>
      <c r="BH96" s="322"/>
      <c r="BI96" s="322"/>
      <c r="BJ96" s="323"/>
      <c r="BK96" s="46" t="s">
        <v>28</v>
      </c>
      <c r="BL96" s="46" t="s">
        <v>40</v>
      </c>
      <c r="BN96" s="146">
        <f t="shared" si="171"/>
        <v>0</v>
      </c>
      <c r="BO96" s="146">
        <f t="shared" si="120"/>
        <v>0</v>
      </c>
      <c r="BP96" s="146">
        <f t="shared" si="121"/>
        <v>0</v>
      </c>
      <c r="BQ96" s="146">
        <f t="shared" si="122"/>
        <v>0</v>
      </c>
      <c r="BR96" s="146">
        <f t="shared" si="123"/>
        <v>0</v>
      </c>
      <c r="BS96" s="146">
        <f t="shared" si="124"/>
        <v>0</v>
      </c>
      <c r="BT96" s="146">
        <f t="shared" si="125"/>
        <v>0</v>
      </c>
      <c r="BU96" s="146">
        <f t="shared" si="126"/>
        <v>0</v>
      </c>
      <c r="BV96" s="146">
        <f t="shared" si="127"/>
        <v>0</v>
      </c>
      <c r="BW96" s="146">
        <f t="shared" si="128"/>
        <v>0</v>
      </c>
      <c r="BX96" s="146">
        <f t="shared" si="129"/>
        <v>0</v>
      </c>
      <c r="BY96" s="146">
        <f t="shared" si="130"/>
        <v>0</v>
      </c>
      <c r="BZ96" s="146">
        <f t="shared" si="131"/>
        <v>0</v>
      </c>
      <c r="CA96" s="146">
        <f t="shared" si="132"/>
        <v>0</v>
      </c>
      <c r="CB96" s="146">
        <f t="shared" si="133"/>
        <v>0</v>
      </c>
      <c r="CC96" s="146">
        <f t="shared" si="134"/>
        <v>0</v>
      </c>
      <c r="CD96" s="146">
        <f t="shared" si="135"/>
        <v>0</v>
      </c>
      <c r="CE96" s="146">
        <f t="shared" si="136"/>
        <v>0</v>
      </c>
      <c r="CF96" s="146">
        <f t="shared" si="137"/>
        <v>0</v>
      </c>
      <c r="CG96" s="146">
        <f t="shared" si="138"/>
        <v>0</v>
      </c>
      <c r="CH96" s="146">
        <f t="shared" si="139"/>
        <v>0</v>
      </c>
      <c r="CI96" s="146">
        <f t="shared" si="140"/>
        <v>0</v>
      </c>
      <c r="CJ96" s="146">
        <f t="shared" si="141"/>
        <v>0</v>
      </c>
      <c r="CK96" s="146">
        <f t="shared" si="142"/>
        <v>0</v>
      </c>
      <c r="CL96" s="146">
        <f t="shared" si="143"/>
        <v>0</v>
      </c>
      <c r="CM96" s="146">
        <f t="shared" si="144"/>
        <v>0</v>
      </c>
      <c r="CN96" s="146">
        <f t="shared" si="145"/>
        <v>0</v>
      </c>
      <c r="CO96" s="146">
        <f t="shared" si="146"/>
        <v>0</v>
      </c>
      <c r="CP96" s="146">
        <f t="shared" si="147"/>
        <v>0</v>
      </c>
      <c r="CQ96" s="146">
        <f t="shared" si="148"/>
        <v>0</v>
      </c>
      <c r="CR96" s="146">
        <f t="shared" si="149"/>
        <v>0</v>
      </c>
      <c r="CS96" s="146">
        <f t="shared" si="150"/>
        <v>0</v>
      </c>
      <c r="CT96" s="146">
        <f t="shared" si="151"/>
        <v>0</v>
      </c>
      <c r="CU96" s="146">
        <f t="shared" si="152"/>
        <v>0</v>
      </c>
      <c r="CV96" s="146">
        <f t="shared" si="153"/>
        <v>0</v>
      </c>
      <c r="CW96" s="146">
        <f t="shared" si="154"/>
        <v>0</v>
      </c>
      <c r="CX96" s="146">
        <f t="shared" si="155"/>
        <v>0</v>
      </c>
      <c r="CY96" s="146">
        <f t="shared" si="156"/>
        <v>0</v>
      </c>
      <c r="CZ96" s="146">
        <f t="shared" si="157"/>
        <v>0</v>
      </c>
      <c r="DA96" s="146">
        <f t="shared" si="158"/>
        <v>0</v>
      </c>
      <c r="DB96" s="146">
        <f t="shared" si="159"/>
        <v>0</v>
      </c>
      <c r="DC96" s="146">
        <f t="shared" si="160"/>
        <v>0</v>
      </c>
      <c r="DD96" s="146">
        <f t="shared" si="161"/>
        <v>0</v>
      </c>
      <c r="DE96" s="146">
        <f t="shared" si="162"/>
        <v>0</v>
      </c>
      <c r="DF96" s="146">
        <f t="shared" si="163"/>
        <v>0</v>
      </c>
      <c r="DG96" s="146">
        <f t="shared" si="164"/>
        <v>0</v>
      </c>
      <c r="DH96" s="146">
        <f t="shared" si="165"/>
        <v>0</v>
      </c>
      <c r="DI96" s="146">
        <f t="shared" si="166"/>
        <v>0</v>
      </c>
      <c r="DJ96" s="146">
        <f t="shared" si="167"/>
        <v>0</v>
      </c>
      <c r="DK96" s="146">
        <f t="shared" si="168"/>
        <v>0</v>
      </c>
      <c r="DL96" s="146">
        <f t="shared" si="169"/>
        <v>0</v>
      </c>
      <c r="DM96" s="146">
        <f t="shared" si="170"/>
        <v>0</v>
      </c>
      <c r="DN96" s="64">
        <f>45*H96*2</f>
        <v>90</v>
      </c>
      <c r="DO96" s="52" t="str">
        <f t="shared" si="177"/>
        <v/>
      </c>
      <c r="DP96" s="52" t="str">
        <f t="shared" si="173"/>
        <v/>
      </c>
      <c r="DQ96" s="53">
        <f t="shared" si="174"/>
        <v>90</v>
      </c>
      <c r="DR96" s="1">
        <f t="shared" si="178"/>
        <v>2</v>
      </c>
      <c r="DS96" s="168" t="e">
        <f>IF(AND(DR96=#REF!,BL96=#REF!),'Tiến độ'!D96,"")</f>
        <v>#REF!</v>
      </c>
    </row>
    <row r="97" spans="1:123" ht="11.25" customHeight="1">
      <c r="A97" s="314" t="str">
        <f>IF(B97="","",MAX($A$7:A96)+1)</f>
        <v/>
      </c>
      <c r="B97" s="315"/>
      <c r="C97" s="79" t="s">
        <v>360</v>
      </c>
      <c r="D97" s="80" t="s">
        <v>141</v>
      </c>
      <c r="E97" s="81">
        <v>5</v>
      </c>
      <c r="F97" s="82"/>
      <c r="G97" s="83">
        <v>225</v>
      </c>
      <c r="H97" s="84">
        <f t="shared" si="179"/>
        <v>1</v>
      </c>
      <c r="I97" s="85">
        <f t="shared" si="180"/>
        <v>62</v>
      </c>
      <c r="J97" s="27"/>
      <c r="K97" s="86"/>
      <c r="L97" s="87"/>
      <c r="M97" s="87"/>
      <c r="N97" s="88"/>
      <c r="O97" s="86"/>
      <c r="P97" s="87"/>
      <c r="Q97" s="87"/>
      <c r="R97" s="88"/>
      <c r="S97" s="86"/>
      <c r="T97" s="87"/>
      <c r="U97" s="87"/>
      <c r="V97" s="87"/>
      <c r="W97" s="88"/>
      <c r="X97" s="86"/>
      <c r="Y97" s="87"/>
      <c r="Z97" s="87"/>
      <c r="AA97" s="88"/>
      <c r="AB97" s="86"/>
      <c r="AC97" s="87"/>
      <c r="AD97" s="87"/>
      <c r="AE97" s="88"/>
      <c r="AF97" s="86"/>
      <c r="AG97" s="87"/>
      <c r="AH97" s="87"/>
      <c r="AI97" s="362"/>
      <c r="AJ97" s="363"/>
      <c r="AK97" s="86"/>
      <c r="AL97" s="87" t="s">
        <v>12</v>
      </c>
      <c r="AM97" s="87" t="s">
        <v>12</v>
      </c>
      <c r="AN97" s="88" t="s">
        <v>12</v>
      </c>
      <c r="AO97" s="86" t="s">
        <v>12</v>
      </c>
      <c r="AP97" s="87" t="s">
        <v>12</v>
      </c>
      <c r="AQ97" s="87"/>
      <c r="AR97" s="88"/>
      <c r="AS97" s="89"/>
      <c r="AT97" s="87"/>
      <c r="AU97" s="87"/>
      <c r="AV97" s="90"/>
      <c r="AW97" s="86"/>
      <c r="AX97" s="87"/>
      <c r="AY97" s="87"/>
      <c r="AZ97" s="87"/>
      <c r="BA97" s="88"/>
      <c r="BB97" s="89"/>
      <c r="BC97" s="87"/>
      <c r="BD97" s="87"/>
      <c r="BE97" s="321"/>
      <c r="BF97" s="322"/>
      <c r="BG97" s="322"/>
      <c r="BH97" s="322"/>
      <c r="BI97" s="322"/>
      <c r="BJ97" s="323"/>
      <c r="BK97" s="46"/>
      <c r="BL97" s="46" t="s">
        <v>41</v>
      </c>
      <c r="BN97" s="146">
        <f t="shared" si="171"/>
        <v>0</v>
      </c>
      <c r="BO97" s="146">
        <f t="shared" si="120"/>
        <v>0</v>
      </c>
      <c r="BP97" s="146">
        <f t="shared" si="121"/>
        <v>0</v>
      </c>
      <c r="BQ97" s="146">
        <f t="shared" si="122"/>
        <v>0</v>
      </c>
      <c r="BR97" s="146">
        <f t="shared" si="123"/>
        <v>0</v>
      </c>
      <c r="BS97" s="146">
        <f t="shared" si="124"/>
        <v>0</v>
      </c>
      <c r="BT97" s="146">
        <f t="shared" si="125"/>
        <v>0</v>
      </c>
      <c r="BU97" s="146">
        <f t="shared" si="126"/>
        <v>0</v>
      </c>
      <c r="BV97" s="146">
        <f t="shared" si="127"/>
        <v>0</v>
      </c>
      <c r="BW97" s="146">
        <f t="shared" si="128"/>
        <v>0</v>
      </c>
      <c r="BX97" s="146">
        <f t="shared" si="129"/>
        <v>0</v>
      </c>
      <c r="BY97" s="146">
        <f t="shared" si="130"/>
        <v>0</v>
      </c>
      <c r="BZ97" s="146">
        <f t="shared" si="131"/>
        <v>0</v>
      </c>
      <c r="CA97" s="146">
        <f t="shared" si="132"/>
        <v>0</v>
      </c>
      <c r="CB97" s="146">
        <f t="shared" si="133"/>
        <v>0</v>
      </c>
      <c r="CC97" s="146">
        <f t="shared" si="134"/>
        <v>0</v>
      </c>
      <c r="CD97" s="146">
        <f t="shared" si="135"/>
        <v>0</v>
      </c>
      <c r="CE97" s="146">
        <f t="shared" si="136"/>
        <v>0</v>
      </c>
      <c r="CF97" s="146">
        <f t="shared" si="137"/>
        <v>0</v>
      </c>
      <c r="CG97" s="146">
        <f t="shared" si="138"/>
        <v>0</v>
      </c>
      <c r="CH97" s="146">
        <f t="shared" si="139"/>
        <v>0</v>
      </c>
      <c r="CI97" s="146">
        <f t="shared" si="140"/>
        <v>0</v>
      </c>
      <c r="CJ97" s="146">
        <f t="shared" si="141"/>
        <v>0</v>
      </c>
      <c r="CK97" s="146">
        <f t="shared" si="142"/>
        <v>0</v>
      </c>
      <c r="CL97" s="146">
        <f t="shared" si="143"/>
        <v>0</v>
      </c>
      <c r="CM97" s="146">
        <f t="shared" si="144"/>
        <v>0</v>
      </c>
      <c r="CN97" s="146">
        <f t="shared" si="145"/>
        <v>0</v>
      </c>
      <c r="CO97" s="146">
        <f t="shared" si="146"/>
        <v>0</v>
      </c>
      <c r="CP97" s="146">
        <f t="shared" si="147"/>
        <v>0</v>
      </c>
      <c r="CQ97" s="146">
        <f t="shared" si="148"/>
        <v>0</v>
      </c>
      <c r="CR97" s="146">
        <f t="shared" si="149"/>
        <v>0</v>
      </c>
      <c r="CS97" s="146">
        <f t="shared" si="150"/>
        <v>0</v>
      </c>
      <c r="CT97" s="146">
        <f t="shared" si="151"/>
        <v>0</v>
      </c>
      <c r="CU97" s="146">
        <f t="shared" si="152"/>
        <v>0</v>
      </c>
      <c r="CV97" s="146">
        <f t="shared" si="153"/>
        <v>0</v>
      </c>
      <c r="CW97" s="146">
        <f t="shared" si="154"/>
        <v>0</v>
      </c>
      <c r="CX97" s="146">
        <f t="shared" si="155"/>
        <v>0</v>
      </c>
      <c r="CY97" s="146">
        <f t="shared" si="156"/>
        <v>0</v>
      </c>
      <c r="CZ97" s="146">
        <f t="shared" si="157"/>
        <v>0</v>
      </c>
      <c r="DA97" s="146">
        <f t="shared" si="158"/>
        <v>0</v>
      </c>
      <c r="DB97" s="146">
        <f t="shared" si="159"/>
        <v>0</v>
      </c>
      <c r="DC97" s="146">
        <f t="shared" si="160"/>
        <v>0</v>
      </c>
      <c r="DD97" s="146">
        <f t="shared" si="161"/>
        <v>0</v>
      </c>
      <c r="DE97" s="146">
        <f t="shared" si="162"/>
        <v>0</v>
      </c>
      <c r="DF97" s="146">
        <f t="shared" si="163"/>
        <v>0</v>
      </c>
      <c r="DG97" s="146">
        <f t="shared" si="164"/>
        <v>0</v>
      </c>
      <c r="DH97" s="146">
        <f t="shared" si="165"/>
        <v>0</v>
      </c>
      <c r="DI97" s="146">
        <f t="shared" si="166"/>
        <v>0</v>
      </c>
      <c r="DJ97" s="146">
        <f t="shared" si="167"/>
        <v>0</v>
      </c>
      <c r="DK97" s="146">
        <f t="shared" si="168"/>
        <v>0</v>
      </c>
      <c r="DL97" s="146">
        <f t="shared" si="169"/>
        <v>0</v>
      </c>
      <c r="DM97" s="146">
        <f t="shared" si="170"/>
        <v>0</v>
      </c>
      <c r="DN97" s="64">
        <f>60*2*H97</f>
        <v>120</v>
      </c>
      <c r="DO97" s="52" t="str">
        <f t="shared" si="177"/>
        <v/>
      </c>
      <c r="DP97" s="52" t="str">
        <f t="shared" si="173"/>
        <v/>
      </c>
      <c r="DQ97" s="53">
        <f t="shared" si="174"/>
        <v>120</v>
      </c>
      <c r="DR97" s="1">
        <f t="shared" si="178"/>
        <v>2</v>
      </c>
      <c r="DS97" s="168" t="e">
        <f>IF(AND(DR97=#REF!,BL97=#REF!),'Tiến độ'!D97,"")</f>
        <v>#REF!</v>
      </c>
    </row>
    <row r="98" spans="1:123" ht="11.25" customHeight="1">
      <c r="A98" s="310" t="str">
        <f>IF(B98="","",MAX($A$7:A97)+1)</f>
        <v/>
      </c>
      <c r="B98" s="313"/>
      <c r="C98" s="91" t="s">
        <v>8</v>
      </c>
      <c r="D98" s="92"/>
      <c r="E98" s="93">
        <f>SUM(E82:E97)</f>
        <v>44</v>
      </c>
      <c r="F98" s="94"/>
      <c r="G98" s="95"/>
      <c r="H98" s="96"/>
      <c r="I98" s="97"/>
      <c r="J98" s="26"/>
      <c r="K98" s="96">
        <f t="shared" ref="K98:AH98" si="183">SUM(K82:K97)</f>
        <v>23</v>
      </c>
      <c r="L98" s="97">
        <f t="shared" si="183"/>
        <v>23</v>
      </c>
      <c r="M98" s="97">
        <f t="shared" si="183"/>
        <v>23</v>
      </c>
      <c r="N98" s="98">
        <f t="shared" si="183"/>
        <v>23</v>
      </c>
      <c r="O98" s="96">
        <f t="shared" si="183"/>
        <v>23</v>
      </c>
      <c r="P98" s="97">
        <f t="shared" si="183"/>
        <v>23</v>
      </c>
      <c r="Q98" s="97">
        <f t="shared" si="183"/>
        <v>23</v>
      </c>
      <c r="R98" s="98">
        <f t="shared" si="183"/>
        <v>23</v>
      </c>
      <c r="S98" s="96">
        <f t="shared" si="183"/>
        <v>23</v>
      </c>
      <c r="T98" s="97">
        <f t="shared" si="183"/>
        <v>23</v>
      </c>
      <c r="U98" s="97">
        <f t="shared" si="183"/>
        <v>23</v>
      </c>
      <c r="V98" s="97">
        <f t="shared" si="183"/>
        <v>23</v>
      </c>
      <c r="W98" s="98">
        <f t="shared" si="183"/>
        <v>23</v>
      </c>
      <c r="X98" s="96">
        <f t="shared" si="183"/>
        <v>23</v>
      </c>
      <c r="Y98" s="97">
        <f t="shared" si="183"/>
        <v>23</v>
      </c>
      <c r="Z98" s="97">
        <f t="shared" si="183"/>
        <v>0</v>
      </c>
      <c r="AA98" s="98">
        <f t="shared" si="183"/>
        <v>0</v>
      </c>
      <c r="AB98" s="96">
        <f t="shared" si="183"/>
        <v>0</v>
      </c>
      <c r="AC98" s="97">
        <f t="shared" si="183"/>
        <v>0</v>
      </c>
      <c r="AD98" s="97">
        <f t="shared" si="183"/>
        <v>6</v>
      </c>
      <c r="AE98" s="98">
        <f t="shared" si="183"/>
        <v>6</v>
      </c>
      <c r="AF98" s="96">
        <f t="shared" si="183"/>
        <v>6</v>
      </c>
      <c r="AG98" s="97">
        <f t="shared" si="183"/>
        <v>6</v>
      </c>
      <c r="AH98" s="97">
        <f t="shared" si="183"/>
        <v>6</v>
      </c>
      <c r="AI98" s="362"/>
      <c r="AJ98" s="363"/>
      <c r="AK98" s="96">
        <f t="shared" ref="AK98:BD98" si="184">SUM(AK82:AK97)</f>
        <v>0</v>
      </c>
      <c r="AL98" s="97">
        <f t="shared" si="184"/>
        <v>0</v>
      </c>
      <c r="AM98" s="97">
        <f t="shared" si="184"/>
        <v>0</v>
      </c>
      <c r="AN98" s="98">
        <f t="shared" si="184"/>
        <v>0</v>
      </c>
      <c r="AO98" s="96">
        <f t="shared" si="184"/>
        <v>0</v>
      </c>
      <c r="AP98" s="97">
        <f t="shared" si="184"/>
        <v>0</v>
      </c>
      <c r="AQ98" s="97">
        <f t="shared" si="184"/>
        <v>0</v>
      </c>
      <c r="AR98" s="98">
        <f t="shared" si="184"/>
        <v>0</v>
      </c>
      <c r="AS98" s="99">
        <f t="shared" si="184"/>
        <v>0</v>
      </c>
      <c r="AT98" s="97">
        <f t="shared" si="184"/>
        <v>34</v>
      </c>
      <c r="AU98" s="97">
        <f t="shared" si="184"/>
        <v>34</v>
      </c>
      <c r="AV98" s="100">
        <f t="shared" si="184"/>
        <v>34</v>
      </c>
      <c r="AW98" s="96">
        <f t="shared" si="184"/>
        <v>34</v>
      </c>
      <c r="AX98" s="97">
        <f t="shared" si="184"/>
        <v>34</v>
      </c>
      <c r="AY98" s="97">
        <f t="shared" si="184"/>
        <v>34</v>
      </c>
      <c r="AZ98" s="97">
        <f t="shared" si="184"/>
        <v>34</v>
      </c>
      <c r="BA98" s="98">
        <f t="shared" si="184"/>
        <v>17</v>
      </c>
      <c r="BB98" s="99">
        <f t="shared" si="184"/>
        <v>0</v>
      </c>
      <c r="BC98" s="97">
        <f t="shared" si="184"/>
        <v>0</v>
      </c>
      <c r="BD98" s="97">
        <f t="shared" si="184"/>
        <v>0</v>
      </c>
      <c r="BE98" s="321"/>
      <c r="BF98" s="322"/>
      <c r="BG98" s="322"/>
      <c r="BH98" s="322"/>
      <c r="BI98" s="322"/>
      <c r="BJ98" s="323"/>
      <c r="BK98" s="47"/>
      <c r="BL98" s="47" t="s">
        <v>1113</v>
      </c>
      <c r="BN98" s="146">
        <f t="shared" si="171"/>
        <v>0</v>
      </c>
      <c r="BO98" s="146">
        <f t="shared" si="120"/>
        <v>0</v>
      </c>
      <c r="BP98" s="146">
        <f t="shared" si="121"/>
        <v>0</v>
      </c>
      <c r="BQ98" s="146">
        <f t="shared" si="122"/>
        <v>0</v>
      </c>
      <c r="BR98" s="146">
        <f t="shared" si="123"/>
        <v>0</v>
      </c>
      <c r="BS98" s="146">
        <f t="shared" si="124"/>
        <v>0</v>
      </c>
      <c r="BT98" s="146">
        <f t="shared" si="125"/>
        <v>0</v>
      </c>
      <c r="BU98" s="146">
        <f t="shared" si="126"/>
        <v>0</v>
      </c>
      <c r="BV98" s="146">
        <f t="shared" si="127"/>
        <v>0</v>
      </c>
      <c r="BW98" s="146">
        <f t="shared" si="128"/>
        <v>0</v>
      </c>
      <c r="BX98" s="146">
        <f t="shared" si="129"/>
        <v>0</v>
      </c>
      <c r="BY98" s="146">
        <f t="shared" si="130"/>
        <v>0</v>
      </c>
      <c r="BZ98" s="146">
        <f t="shared" si="131"/>
        <v>0</v>
      </c>
      <c r="CA98" s="146">
        <f t="shared" si="132"/>
        <v>0</v>
      </c>
      <c r="CB98" s="146">
        <f t="shared" si="133"/>
        <v>0</v>
      </c>
      <c r="CC98" s="146">
        <f t="shared" si="134"/>
        <v>0</v>
      </c>
      <c r="CD98" s="146">
        <f t="shared" si="135"/>
        <v>0</v>
      </c>
      <c r="CE98" s="146">
        <f t="shared" si="136"/>
        <v>0</v>
      </c>
      <c r="CF98" s="146">
        <f t="shared" si="137"/>
        <v>0</v>
      </c>
      <c r="CG98" s="146">
        <f t="shared" si="138"/>
        <v>0</v>
      </c>
      <c r="CH98" s="146">
        <f t="shared" si="139"/>
        <v>0</v>
      </c>
      <c r="CI98" s="146">
        <f t="shared" si="140"/>
        <v>0</v>
      </c>
      <c r="CJ98" s="146">
        <f t="shared" si="141"/>
        <v>0</v>
      </c>
      <c r="CK98" s="146">
        <f t="shared" si="142"/>
        <v>0</v>
      </c>
      <c r="CL98" s="146">
        <f t="shared" si="143"/>
        <v>0</v>
      </c>
      <c r="CM98" s="146">
        <f t="shared" si="144"/>
        <v>0</v>
      </c>
      <c r="CN98" s="146">
        <f t="shared" si="145"/>
        <v>0</v>
      </c>
      <c r="CO98" s="146">
        <f t="shared" si="146"/>
        <v>0</v>
      </c>
      <c r="CP98" s="146">
        <f t="shared" si="147"/>
        <v>0</v>
      </c>
      <c r="CQ98" s="146">
        <f t="shared" si="148"/>
        <v>0</v>
      </c>
      <c r="CR98" s="146">
        <f t="shared" si="149"/>
        <v>0</v>
      </c>
      <c r="CS98" s="146">
        <f t="shared" si="150"/>
        <v>0</v>
      </c>
      <c r="CT98" s="146">
        <f t="shared" si="151"/>
        <v>0</v>
      </c>
      <c r="CU98" s="146">
        <f t="shared" si="152"/>
        <v>0</v>
      </c>
      <c r="CV98" s="146">
        <f t="shared" si="153"/>
        <v>0</v>
      </c>
      <c r="CW98" s="146">
        <f t="shared" si="154"/>
        <v>0</v>
      </c>
      <c r="CX98" s="146">
        <f t="shared" si="155"/>
        <v>0</v>
      </c>
      <c r="CY98" s="146">
        <f t="shared" si="156"/>
        <v>0</v>
      </c>
      <c r="CZ98" s="146">
        <f t="shared" si="157"/>
        <v>0</v>
      </c>
      <c r="DA98" s="146">
        <f t="shared" si="158"/>
        <v>0</v>
      </c>
      <c r="DB98" s="146">
        <f t="shared" si="159"/>
        <v>0</v>
      </c>
      <c r="DC98" s="146">
        <f t="shared" si="160"/>
        <v>0</v>
      </c>
      <c r="DD98" s="146">
        <f t="shared" si="161"/>
        <v>0</v>
      </c>
      <c r="DE98" s="146">
        <f t="shared" si="162"/>
        <v>0</v>
      </c>
      <c r="DF98" s="146">
        <f t="shared" si="163"/>
        <v>0</v>
      </c>
      <c r="DG98" s="146">
        <f t="shared" si="164"/>
        <v>0</v>
      </c>
      <c r="DH98" s="146">
        <f t="shared" si="165"/>
        <v>0</v>
      </c>
      <c r="DI98" s="146">
        <f t="shared" si="166"/>
        <v>0</v>
      </c>
      <c r="DJ98" s="146">
        <f t="shared" si="167"/>
        <v>0</v>
      </c>
      <c r="DK98" s="146">
        <f t="shared" si="168"/>
        <v>0</v>
      </c>
      <c r="DL98" s="146">
        <f t="shared" si="169"/>
        <v>0</v>
      </c>
      <c r="DM98" s="146">
        <f t="shared" si="170"/>
        <v>0</v>
      </c>
      <c r="DN98" s="54"/>
      <c r="DO98" s="55"/>
      <c r="DP98" s="55"/>
      <c r="DQ98" s="56"/>
      <c r="DS98" s="168" t="e">
        <f>IF(AND(DR98=#REF!,BL98=#REF!),'Tiến độ'!D98,"")</f>
        <v>#REF!</v>
      </c>
    </row>
    <row r="99" spans="1:123" ht="11.25" customHeight="1">
      <c r="A99" s="308">
        <f>IF(B99="","",MAX($A$7:A98)+1)</f>
        <v>12</v>
      </c>
      <c r="B99" s="311" t="s">
        <v>1126</v>
      </c>
      <c r="C99" s="67" t="s">
        <v>370</v>
      </c>
      <c r="D99" s="68" t="s">
        <v>371</v>
      </c>
      <c r="E99" s="69">
        <v>2</v>
      </c>
      <c r="F99" s="70">
        <v>30</v>
      </c>
      <c r="G99" s="71"/>
      <c r="H99" s="72">
        <v>3</v>
      </c>
      <c r="I99" s="73">
        <f>58+50+46</f>
        <v>154</v>
      </c>
      <c r="J99" s="24"/>
      <c r="K99" s="74">
        <v>4</v>
      </c>
      <c r="L99" s="75">
        <v>4</v>
      </c>
      <c r="M99" s="75">
        <v>4</v>
      </c>
      <c r="N99" s="76">
        <v>4</v>
      </c>
      <c r="O99" s="74">
        <v>4</v>
      </c>
      <c r="P99" s="75">
        <v>4</v>
      </c>
      <c r="Q99" s="75">
        <v>4</v>
      </c>
      <c r="R99" s="76">
        <v>2</v>
      </c>
      <c r="S99" s="74" t="s">
        <v>163</v>
      </c>
      <c r="T99" s="75" t="s">
        <v>163</v>
      </c>
      <c r="U99" s="75" t="s">
        <v>163</v>
      </c>
      <c r="V99" s="75"/>
      <c r="W99" s="76"/>
      <c r="X99" s="74"/>
      <c r="Y99" s="75"/>
      <c r="Z99" s="75"/>
      <c r="AA99" s="76"/>
      <c r="AB99" s="74"/>
      <c r="AC99" s="75"/>
      <c r="AD99" s="75" t="s">
        <v>164</v>
      </c>
      <c r="AE99" s="76" t="s">
        <v>164</v>
      </c>
      <c r="AF99" s="74" t="s">
        <v>164</v>
      </c>
      <c r="AG99" s="75" t="s">
        <v>164</v>
      </c>
      <c r="AH99" s="75" t="s">
        <v>164</v>
      </c>
      <c r="AI99" s="362"/>
      <c r="AJ99" s="363"/>
      <c r="AK99" s="74" t="s">
        <v>164</v>
      </c>
      <c r="AL99" s="75"/>
      <c r="AM99" s="75"/>
      <c r="AN99" s="76"/>
      <c r="AO99" s="74"/>
      <c r="AP99" s="75"/>
      <c r="AQ99" s="75"/>
      <c r="AR99" s="76"/>
      <c r="AS99" s="77"/>
      <c r="AT99" s="75"/>
      <c r="AU99" s="75"/>
      <c r="AV99" s="78"/>
      <c r="AW99" s="74"/>
      <c r="AX99" s="75"/>
      <c r="AY99" s="75"/>
      <c r="AZ99" s="75"/>
      <c r="BA99" s="76"/>
      <c r="BB99" s="77"/>
      <c r="BC99" s="75"/>
      <c r="BD99" s="75"/>
      <c r="BE99" s="321"/>
      <c r="BF99" s="322"/>
      <c r="BG99" s="322"/>
      <c r="BH99" s="322"/>
      <c r="BI99" s="322"/>
      <c r="BJ99" s="323"/>
      <c r="BK99" s="45" t="s">
        <v>18</v>
      </c>
      <c r="BL99" s="45" t="s">
        <v>34</v>
      </c>
      <c r="BN99" s="146">
        <f t="shared" si="171"/>
        <v>12</v>
      </c>
      <c r="BO99" s="146">
        <f t="shared" si="120"/>
        <v>12</v>
      </c>
      <c r="BP99" s="146">
        <f t="shared" si="121"/>
        <v>12</v>
      </c>
      <c r="BQ99" s="146">
        <f t="shared" si="122"/>
        <v>12</v>
      </c>
      <c r="BR99" s="146">
        <f t="shared" si="123"/>
        <v>12</v>
      </c>
      <c r="BS99" s="146">
        <f t="shared" si="124"/>
        <v>12</v>
      </c>
      <c r="BT99" s="146">
        <f t="shared" si="125"/>
        <v>12</v>
      </c>
      <c r="BU99" s="146">
        <f t="shared" si="126"/>
        <v>6</v>
      </c>
      <c r="BV99" s="146">
        <f t="shared" si="127"/>
        <v>0</v>
      </c>
      <c r="BW99" s="146">
        <f t="shared" si="128"/>
        <v>0</v>
      </c>
      <c r="BX99" s="146">
        <f t="shared" si="129"/>
        <v>0</v>
      </c>
      <c r="BY99" s="146">
        <f t="shared" si="130"/>
        <v>0</v>
      </c>
      <c r="BZ99" s="146">
        <f t="shared" si="131"/>
        <v>0</v>
      </c>
      <c r="CA99" s="146">
        <f t="shared" si="132"/>
        <v>0</v>
      </c>
      <c r="CB99" s="146">
        <f t="shared" si="133"/>
        <v>0</v>
      </c>
      <c r="CC99" s="146">
        <f t="shared" si="134"/>
        <v>0</v>
      </c>
      <c r="CD99" s="146">
        <f t="shared" si="135"/>
        <v>0</v>
      </c>
      <c r="CE99" s="146">
        <f t="shared" si="136"/>
        <v>0</v>
      </c>
      <c r="CF99" s="146">
        <f t="shared" si="137"/>
        <v>0</v>
      </c>
      <c r="CG99" s="146">
        <f t="shared" si="138"/>
        <v>0</v>
      </c>
      <c r="CH99" s="146">
        <f t="shared" si="139"/>
        <v>0</v>
      </c>
      <c r="CI99" s="146">
        <f t="shared" si="140"/>
        <v>0</v>
      </c>
      <c r="CJ99" s="146">
        <f t="shared" si="141"/>
        <v>0</v>
      </c>
      <c r="CK99" s="146">
        <f t="shared" si="142"/>
        <v>0</v>
      </c>
      <c r="CL99" s="146">
        <f t="shared" si="143"/>
        <v>0</v>
      </c>
      <c r="CM99" s="146">
        <f t="shared" si="144"/>
        <v>0</v>
      </c>
      <c r="CN99" s="146">
        <f t="shared" si="145"/>
        <v>0</v>
      </c>
      <c r="CO99" s="146">
        <f t="shared" si="146"/>
        <v>0</v>
      </c>
      <c r="CP99" s="146">
        <f t="shared" si="147"/>
        <v>0</v>
      </c>
      <c r="CQ99" s="146">
        <f t="shared" si="148"/>
        <v>0</v>
      </c>
      <c r="CR99" s="146">
        <f t="shared" si="149"/>
        <v>0</v>
      </c>
      <c r="CS99" s="146">
        <f t="shared" si="150"/>
        <v>0</v>
      </c>
      <c r="CT99" s="146">
        <f t="shared" si="151"/>
        <v>0</v>
      </c>
      <c r="CU99" s="146">
        <f t="shared" si="152"/>
        <v>0</v>
      </c>
      <c r="CV99" s="146">
        <f t="shared" si="153"/>
        <v>0</v>
      </c>
      <c r="CW99" s="146">
        <f t="shared" si="154"/>
        <v>0</v>
      </c>
      <c r="CX99" s="146">
        <f t="shared" si="155"/>
        <v>0</v>
      </c>
      <c r="CY99" s="146">
        <f t="shared" si="156"/>
        <v>0</v>
      </c>
      <c r="CZ99" s="146">
        <f t="shared" si="157"/>
        <v>0</v>
      </c>
      <c r="DA99" s="146">
        <f t="shared" si="158"/>
        <v>0</v>
      </c>
      <c r="DB99" s="146">
        <f t="shared" si="159"/>
        <v>0</v>
      </c>
      <c r="DC99" s="146">
        <f t="shared" si="160"/>
        <v>0</v>
      </c>
      <c r="DD99" s="146">
        <f t="shared" si="161"/>
        <v>0</v>
      </c>
      <c r="DE99" s="146">
        <f t="shared" si="162"/>
        <v>0</v>
      </c>
      <c r="DF99" s="146">
        <f t="shared" si="163"/>
        <v>0</v>
      </c>
      <c r="DG99" s="146">
        <f t="shared" si="164"/>
        <v>0</v>
      </c>
      <c r="DH99" s="146">
        <f t="shared" si="165"/>
        <v>0</v>
      </c>
      <c r="DI99" s="146">
        <f t="shared" si="166"/>
        <v>0</v>
      </c>
      <c r="DJ99" s="146">
        <f t="shared" si="167"/>
        <v>0</v>
      </c>
      <c r="DK99" s="146">
        <f t="shared" si="168"/>
        <v>0</v>
      </c>
      <c r="DL99" s="146">
        <f t="shared" si="169"/>
        <v>0</v>
      </c>
      <c r="DM99" s="146">
        <f t="shared" si="170"/>
        <v>0</v>
      </c>
      <c r="DN99" s="63">
        <f t="shared" ref="DN99:DN101" si="185">F99*H99</f>
        <v>90</v>
      </c>
      <c r="DO99" s="50">
        <f t="shared" ref="DO99:DO114" si="186">IF(COUNTA(K99:AC99)&gt;0,DN99,"")</f>
        <v>90</v>
      </c>
      <c r="DP99" s="50" t="str">
        <f t="shared" si="173"/>
        <v/>
      </c>
      <c r="DQ99" s="51" t="str">
        <f t="shared" si="174"/>
        <v/>
      </c>
      <c r="DR99" s="1">
        <f t="shared" ref="DR99:DR114" si="187">IF(DQ99="",1,2)</f>
        <v>1</v>
      </c>
      <c r="DS99" s="168" t="e">
        <f>IF(AND(DR99=#REF!,BL99=#REF!),'Tiến độ'!D99,"")</f>
        <v>#REF!</v>
      </c>
    </row>
    <row r="100" spans="1:123" ht="11.25" customHeight="1">
      <c r="A100" s="314" t="str">
        <f>IF(B100="","",MAX($A$7:A99)+1)</f>
        <v/>
      </c>
      <c r="B100" s="315"/>
      <c r="C100" s="79" t="s">
        <v>323</v>
      </c>
      <c r="D100" s="80" t="s">
        <v>324</v>
      </c>
      <c r="E100" s="81">
        <v>3</v>
      </c>
      <c r="F100" s="82">
        <v>45</v>
      </c>
      <c r="G100" s="83"/>
      <c r="H100" s="84">
        <f>H99</f>
        <v>3</v>
      </c>
      <c r="I100" s="85">
        <f>I99</f>
        <v>154</v>
      </c>
      <c r="J100" s="27"/>
      <c r="K100" s="86">
        <v>6</v>
      </c>
      <c r="L100" s="87">
        <v>6</v>
      </c>
      <c r="M100" s="87">
        <v>6</v>
      </c>
      <c r="N100" s="88">
        <v>6</v>
      </c>
      <c r="O100" s="86">
        <v>6</v>
      </c>
      <c r="P100" s="87">
        <v>6</v>
      </c>
      <c r="Q100" s="87">
        <v>6</v>
      </c>
      <c r="R100" s="88">
        <v>3</v>
      </c>
      <c r="S100" s="86" t="s">
        <v>163</v>
      </c>
      <c r="T100" s="87" t="s">
        <v>163</v>
      </c>
      <c r="U100" s="87" t="s">
        <v>163</v>
      </c>
      <c r="V100" s="87"/>
      <c r="W100" s="88"/>
      <c r="X100" s="86"/>
      <c r="Y100" s="87"/>
      <c r="Z100" s="87"/>
      <c r="AA100" s="88"/>
      <c r="AB100" s="86"/>
      <c r="AC100" s="87"/>
      <c r="AD100" s="87" t="s">
        <v>164</v>
      </c>
      <c r="AE100" s="88" t="s">
        <v>164</v>
      </c>
      <c r="AF100" s="86" t="s">
        <v>164</v>
      </c>
      <c r="AG100" s="87" t="s">
        <v>164</v>
      </c>
      <c r="AH100" s="87" t="s">
        <v>164</v>
      </c>
      <c r="AI100" s="362"/>
      <c r="AJ100" s="363"/>
      <c r="AK100" s="86" t="s">
        <v>164</v>
      </c>
      <c r="AL100" s="87"/>
      <c r="AM100" s="87"/>
      <c r="AN100" s="88"/>
      <c r="AO100" s="86"/>
      <c r="AP100" s="87"/>
      <c r="AQ100" s="87"/>
      <c r="AR100" s="88"/>
      <c r="AS100" s="89"/>
      <c r="AT100" s="87"/>
      <c r="AU100" s="87"/>
      <c r="AV100" s="90"/>
      <c r="AW100" s="86"/>
      <c r="AX100" s="87"/>
      <c r="AY100" s="87"/>
      <c r="AZ100" s="87"/>
      <c r="BA100" s="88"/>
      <c r="BB100" s="89"/>
      <c r="BC100" s="87"/>
      <c r="BD100" s="87"/>
      <c r="BE100" s="321"/>
      <c r="BF100" s="322"/>
      <c r="BG100" s="322"/>
      <c r="BH100" s="322"/>
      <c r="BI100" s="322"/>
      <c r="BJ100" s="323"/>
      <c r="BK100" s="46" t="s">
        <v>18</v>
      </c>
      <c r="BL100" s="46" t="s">
        <v>34</v>
      </c>
      <c r="BN100" s="146">
        <f t="shared" si="171"/>
        <v>18</v>
      </c>
      <c r="BO100" s="146">
        <f t="shared" si="120"/>
        <v>18</v>
      </c>
      <c r="BP100" s="146">
        <f t="shared" si="121"/>
        <v>18</v>
      </c>
      <c r="BQ100" s="146">
        <f t="shared" si="122"/>
        <v>18</v>
      </c>
      <c r="BR100" s="146">
        <f t="shared" si="123"/>
        <v>18</v>
      </c>
      <c r="BS100" s="146">
        <f t="shared" si="124"/>
        <v>18</v>
      </c>
      <c r="BT100" s="146">
        <f t="shared" si="125"/>
        <v>18</v>
      </c>
      <c r="BU100" s="146">
        <f t="shared" si="126"/>
        <v>9</v>
      </c>
      <c r="BV100" s="146">
        <f t="shared" si="127"/>
        <v>0</v>
      </c>
      <c r="BW100" s="146">
        <f t="shared" si="128"/>
        <v>0</v>
      </c>
      <c r="BX100" s="146">
        <f t="shared" si="129"/>
        <v>0</v>
      </c>
      <c r="BY100" s="146">
        <f t="shared" si="130"/>
        <v>0</v>
      </c>
      <c r="BZ100" s="146">
        <f t="shared" si="131"/>
        <v>0</v>
      </c>
      <c r="CA100" s="146">
        <f t="shared" si="132"/>
        <v>0</v>
      </c>
      <c r="CB100" s="146">
        <f t="shared" si="133"/>
        <v>0</v>
      </c>
      <c r="CC100" s="146">
        <f t="shared" si="134"/>
        <v>0</v>
      </c>
      <c r="CD100" s="146">
        <f t="shared" si="135"/>
        <v>0</v>
      </c>
      <c r="CE100" s="146">
        <f t="shared" si="136"/>
        <v>0</v>
      </c>
      <c r="CF100" s="146">
        <f t="shared" si="137"/>
        <v>0</v>
      </c>
      <c r="CG100" s="146">
        <f t="shared" si="138"/>
        <v>0</v>
      </c>
      <c r="CH100" s="146">
        <f t="shared" si="139"/>
        <v>0</v>
      </c>
      <c r="CI100" s="146">
        <f t="shared" si="140"/>
        <v>0</v>
      </c>
      <c r="CJ100" s="146">
        <f t="shared" si="141"/>
        <v>0</v>
      </c>
      <c r="CK100" s="146">
        <f t="shared" si="142"/>
        <v>0</v>
      </c>
      <c r="CL100" s="146">
        <f t="shared" si="143"/>
        <v>0</v>
      </c>
      <c r="CM100" s="146">
        <f t="shared" si="144"/>
        <v>0</v>
      </c>
      <c r="CN100" s="146">
        <f t="shared" si="145"/>
        <v>0</v>
      </c>
      <c r="CO100" s="146">
        <f t="shared" si="146"/>
        <v>0</v>
      </c>
      <c r="CP100" s="146">
        <f t="shared" si="147"/>
        <v>0</v>
      </c>
      <c r="CQ100" s="146">
        <f t="shared" si="148"/>
        <v>0</v>
      </c>
      <c r="CR100" s="146">
        <f t="shared" si="149"/>
        <v>0</v>
      </c>
      <c r="CS100" s="146">
        <f t="shared" si="150"/>
        <v>0</v>
      </c>
      <c r="CT100" s="146">
        <f t="shared" si="151"/>
        <v>0</v>
      </c>
      <c r="CU100" s="146">
        <f t="shared" si="152"/>
        <v>0</v>
      </c>
      <c r="CV100" s="146">
        <f t="shared" si="153"/>
        <v>0</v>
      </c>
      <c r="CW100" s="146">
        <f t="shared" si="154"/>
        <v>0</v>
      </c>
      <c r="CX100" s="146">
        <f t="shared" si="155"/>
        <v>0</v>
      </c>
      <c r="CY100" s="146">
        <f t="shared" si="156"/>
        <v>0</v>
      </c>
      <c r="CZ100" s="146">
        <f t="shared" si="157"/>
        <v>0</v>
      </c>
      <c r="DA100" s="146">
        <f t="shared" si="158"/>
        <v>0</v>
      </c>
      <c r="DB100" s="146">
        <f t="shared" si="159"/>
        <v>0</v>
      </c>
      <c r="DC100" s="146">
        <f t="shared" si="160"/>
        <v>0</v>
      </c>
      <c r="DD100" s="146">
        <f t="shared" si="161"/>
        <v>0</v>
      </c>
      <c r="DE100" s="146">
        <f t="shared" si="162"/>
        <v>0</v>
      </c>
      <c r="DF100" s="146">
        <f t="shared" si="163"/>
        <v>0</v>
      </c>
      <c r="DG100" s="146">
        <f t="shared" si="164"/>
        <v>0</v>
      </c>
      <c r="DH100" s="146">
        <f t="shared" si="165"/>
        <v>0</v>
      </c>
      <c r="DI100" s="146">
        <f t="shared" si="166"/>
        <v>0</v>
      </c>
      <c r="DJ100" s="146">
        <f t="shared" si="167"/>
        <v>0</v>
      </c>
      <c r="DK100" s="146">
        <f t="shared" si="168"/>
        <v>0</v>
      </c>
      <c r="DL100" s="146">
        <f t="shared" si="169"/>
        <v>0</v>
      </c>
      <c r="DM100" s="146">
        <f t="shared" si="170"/>
        <v>0</v>
      </c>
      <c r="DN100" s="64">
        <f t="shared" si="185"/>
        <v>135</v>
      </c>
      <c r="DO100" s="52">
        <f t="shared" si="186"/>
        <v>135</v>
      </c>
      <c r="DP100" s="52" t="str">
        <f t="shared" si="173"/>
        <v/>
      </c>
      <c r="DQ100" s="53" t="str">
        <f t="shared" si="174"/>
        <v/>
      </c>
      <c r="DR100" s="1">
        <f t="shared" si="187"/>
        <v>1</v>
      </c>
      <c r="DS100" s="168" t="e">
        <f>IF(AND(DR100=#REF!,BL100=#REF!),'Tiến độ'!D100,"")</f>
        <v>#REF!</v>
      </c>
    </row>
    <row r="101" spans="1:123" ht="11.25" customHeight="1">
      <c r="A101" s="314" t="str">
        <f>IF(B101="","",MAX($A$7:A100)+1)</f>
        <v/>
      </c>
      <c r="B101" s="315"/>
      <c r="C101" s="79" t="s">
        <v>321</v>
      </c>
      <c r="D101" s="80" t="s">
        <v>322</v>
      </c>
      <c r="E101" s="81">
        <v>3</v>
      </c>
      <c r="F101" s="82">
        <v>45</v>
      </c>
      <c r="G101" s="83"/>
      <c r="H101" s="84">
        <f t="shared" ref="H101:H113" si="188">H100</f>
        <v>3</v>
      </c>
      <c r="I101" s="85">
        <f t="shared" ref="I101:I113" si="189">I100</f>
        <v>154</v>
      </c>
      <c r="J101" s="27"/>
      <c r="K101" s="86">
        <v>6</v>
      </c>
      <c r="L101" s="87">
        <v>6</v>
      </c>
      <c r="M101" s="87">
        <v>6</v>
      </c>
      <c r="N101" s="88">
        <v>6</v>
      </c>
      <c r="O101" s="86">
        <v>6</v>
      </c>
      <c r="P101" s="87">
        <v>6</v>
      </c>
      <c r="Q101" s="87">
        <v>6</v>
      </c>
      <c r="R101" s="88">
        <v>3</v>
      </c>
      <c r="S101" s="86" t="s">
        <v>163</v>
      </c>
      <c r="T101" s="87" t="s">
        <v>163</v>
      </c>
      <c r="U101" s="87" t="s">
        <v>163</v>
      </c>
      <c r="V101" s="87"/>
      <c r="W101" s="88"/>
      <c r="X101" s="86"/>
      <c r="Y101" s="87"/>
      <c r="Z101" s="87"/>
      <c r="AA101" s="88"/>
      <c r="AB101" s="86"/>
      <c r="AC101" s="87"/>
      <c r="AD101" s="87" t="s">
        <v>164</v>
      </c>
      <c r="AE101" s="88" t="s">
        <v>164</v>
      </c>
      <c r="AF101" s="86" t="s">
        <v>164</v>
      </c>
      <c r="AG101" s="87" t="s">
        <v>164</v>
      </c>
      <c r="AH101" s="87" t="s">
        <v>164</v>
      </c>
      <c r="AI101" s="362"/>
      <c r="AJ101" s="363"/>
      <c r="AK101" s="86" t="s">
        <v>164</v>
      </c>
      <c r="AL101" s="87"/>
      <c r="AM101" s="87"/>
      <c r="AN101" s="88"/>
      <c r="AO101" s="86"/>
      <c r="AP101" s="87"/>
      <c r="AQ101" s="87"/>
      <c r="AR101" s="88"/>
      <c r="AS101" s="89"/>
      <c r="AT101" s="87"/>
      <c r="AU101" s="87"/>
      <c r="AV101" s="90"/>
      <c r="AW101" s="86"/>
      <c r="AX101" s="87"/>
      <c r="AY101" s="87"/>
      <c r="AZ101" s="87"/>
      <c r="BA101" s="88"/>
      <c r="BB101" s="89"/>
      <c r="BC101" s="87"/>
      <c r="BD101" s="87"/>
      <c r="BE101" s="321"/>
      <c r="BF101" s="322"/>
      <c r="BG101" s="322"/>
      <c r="BH101" s="322"/>
      <c r="BI101" s="322"/>
      <c r="BJ101" s="323"/>
      <c r="BK101" s="46" t="s">
        <v>18</v>
      </c>
      <c r="BL101" s="46" t="s">
        <v>34</v>
      </c>
      <c r="BN101" s="146">
        <f t="shared" si="171"/>
        <v>18</v>
      </c>
      <c r="BO101" s="146">
        <f t="shared" si="120"/>
        <v>18</v>
      </c>
      <c r="BP101" s="146">
        <f t="shared" si="121"/>
        <v>18</v>
      </c>
      <c r="BQ101" s="146">
        <f t="shared" si="122"/>
        <v>18</v>
      </c>
      <c r="BR101" s="146">
        <f t="shared" si="123"/>
        <v>18</v>
      </c>
      <c r="BS101" s="146">
        <f t="shared" si="124"/>
        <v>18</v>
      </c>
      <c r="BT101" s="146">
        <f t="shared" si="125"/>
        <v>18</v>
      </c>
      <c r="BU101" s="146">
        <f t="shared" si="126"/>
        <v>9</v>
      </c>
      <c r="BV101" s="146">
        <f t="shared" si="127"/>
        <v>0</v>
      </c>
      <c r="BW101" s="146">
        <f t="shared" si="128"/>
        <v>0</v>
      </c>
      <c r="BX101" s="146">
        <f t="shared" si="129"/>
        <v>0</v>
      </c>
      <c r="BY101" s="146">
        <f t="shared" si="130"/>
        <v>0</v>
      </c>
      <c r="BZ101" s="146">
        <f t="shared" si="131"/>
        <v>0</v>
      </c>
      <c r="CA101" s="146">
        <f t="shared" si="132"/>
        <v>0</v>
      </c>
      <c r="CB101" s="146">
        <f t="shared" si="133"/>
        <v>0</v>
      </c>
      <c r="CC101" s="146">
        <f t="shared" si="134"/>
        <v>0</v>
      </c>
      <c r="CD101" s="146">
        <f t="shared" si="135"/>
        <v>0</v>
      </c>
      <c r="CE101" s="146">
        <f t="shared" si="136"/>
        <v>0</v>
      </c>
      <c r="CF101" s="146">
        <f t="shared" si="137"/>
        <v>0</v>
      </c>
      <c r="CG101" s="146">
        <f t="shared" si="138"/>
        <v>0</v>
      </c>
      <c r="CH101" s="146">
        <f t="shared" si="139"/>
        <v>0</v>
      </c>
      <c r="CI101" s="146">
        <f t="shared" si="140"/>
        <v>0</v>
      </c>
      <c r="CJ101" s="146">
        <f t="shared" si="141"/>
        <v>0</v>
      </c>
      <c r="CK101" s="146">
        <f t="shared" si="142"/>
        <v>0</v>
      </c>
      <c r="CL101" s="146">
        <f t="shared" si="143"/>
        <v>0</v>
      </c>
      <c r="CM101" s="146">
        <f t="shared" si="144"/>
        <v>0</v>
      </c>
      <c r="CN101" s="146">
        <f t="shared" si="145"/>
        <v>0</v>
      </c>
      <c r="CO101" s="146">
        <f t="shared" si="146"/>
        <v>0</v>
      </c>
      <c r="CP101" s="146">
        <f t="shared" si="147"/>
        <v>0</v>
      </c>
      <c r="CQ101" s="146">
        <f t="shared" si="148"/>
        <v>0</v>
      </c>
      <c r="CR101" s="146">
        <f t="shared" si="149"/>
        <v>0</v>
      </c>
      <c r="CS101" s="146">
        <f t="shared" si="150"/>
        <v>0</v>
      </c>
      <c r="CT101" s="146">
        <f t="shared" si="151"/>
        <v>0</v>
      </c>
      <c r="CU101" s="146">
        <f t="shared" si="152"/>
        <v>0</v>
      </c>
      <c r="CV101" s="146">
        <f t="shared" si="153"/>
        <v>0</v>
      </c>
      <c r="CW101" s="146">
        <f t="shared" si="154"/>
        <v>0</v>
      </c>
      <c r="CX101" s="146">
        <f t="shared" si="155"/>
        <v>0</v>
      </c>
      <c r="CY101" s="146">
        <f t="shared" si="156"/>
        <v>0</v>
      </c>
      <c r="CZ101" s="146">
        <f t="shared" si="157"/>
        <v>0</v>
      </c>
      <c r="DA101" s="146">
        <f t="shared" si="158"/>
        <v>0</v>
      </c>
      <c r="DB101" s="146">
        <f t="shared" si="159"/>
        <v>0</v>
      </c>
      <c r="DC101" s="146">
        <f t="shared" si="160"/>
        <v>0</v>
      </c>
      <c r="DD101" s="146">
        <f t="shared" si="161"/>
        <v>0</v>
      </c>
      <c r="DE101" s="146">
        <f t="shared" si="162"/>
        <v>0</v>
      </c>
      <c r="DF101" s="146">
        <f t="shared" si="163"/>
        <v>0</v>
      </c>
      <c r="DG101" s="146">
        <f t="shared" si="164"/>
        <v>0</v>
      </c>
      <c r="DH101" s="146">
        <f t="shared" si="165"/>
        <v>0</v>
      </c>
      <c r="DI101" s="146">
        <f t="shared" si="166"/>
        <v>0</v>
      </c>
      <c r="DJ101" s="146">
        <f t="shared" si="167"/>
        <v>0</v>
      </c>
      <c r="DK101" s="146">
        <f t="shared" si="168"/>
        <v>0</v>
      </c>
      <c r="DL101" s="146">
        <f t="shared" si="169"/>
        <v>0</v>
      </c>
      <c r="DM101" s="146">
        <f t="shared" si="170"/>
        <v>0</v>
      </c>
      <c r="DN101" s="64">
        <f t="shared" si="185"/>
        <v>135</v>
      </c>
      <c r="DO101" s="52">
        <f t="shared" si="186"/>
        <v>135</v>
      </c>
      <c r="DP101" s="52" t="str">
        <f t="shared" si="173"/>
        <v/>
      </c>
      <c r="DQ101" s="53" t="str">
        <f t="shared" si="174"/>
        <v/>
      </c>
      <c r="DR101" s="1">
        <f t="shared" si="187"/>
        <v>1</v>
      </c>
      <c r="DS101" s="168" t="e">
        <f>IF(AND(DR101=#REF!,BL101=#REF!),'Tiến độ'!D101,"")</f>
        <v>#REF!</v>
      </c>
    </row>
    <row r="102" spans="1:123" ht="11.25" customHeight="1">
      <c r="A102" s="314" t="str">
        <f>IF(B102="","",MAX($A$7:A101)+1)</f>
        <v/>
      </c>
      <c r="B102" s="315"/>
      <c r="C102" s="79" t="s">
        <v>331</v>
      </c>
      <c r="D102" s="80" t="s">
        <v>362</v>
      </c>
      <c r="E102" s="81">
        <v>3</v>
      </c>
      <c r="F102" s="82">
        <v>45</v>
      </c>
      <c r="G102" s="83"/>
      <c r="H102" s="84">
        <f t="shared" si="188"/>
        <v>3</v>
      </c>
      <c r="I102" s="85">
        <f t="shared" si="189"/>
        <v>154</v>
      </c>
      <c r="J102" s="27"/>
      <c r="K102" s="86">
        <v>6</v>
      </c>
      <c r="L102" s="87">
        <v>6</v>
      </c>
      <c r="M102" s="87">
        <v>6</v>
      </c>
      <c r="N102" s="88">
        <v>6</v>
      </c>
      <c r="O102" s="86">
        <v>6</v>
      </c>
      <c r="P102" s="87">
        <v>6</v>
      </c>
      <c r="Q102" s="87">
        <v>6</v>
      </c>
      <c r="R102" s="88">
        <v>3</v>
      </c>
      <c r="S102" s="86" t="s">
        <v>163</v>
      </c>
      <c r="T102" s="87" t="s">
        <v>163</v>
      </c>
      <c r="U102" s="87" t="s">
        <v>163</v>
      </c>
      <c r="V102" s="87"/>
      <c r="W102" s="88"/>
      <c r="X102" s="86"/>
      <c r="Y102" s="87"/>
      <c r="Z102" s="87"/>
      <c r="AA102" s="88"/>
      <c r="AB102" s="86"/>
      <c r="AC102" s="87"/>
      <c r="AD102" s="87" t="s">
        <v>164</v>
      </c>
      <c r="AE102" s="88" t="s">
        <v>164</v>
      </c>
      <c r="AF102" s="86" t="s">
        <v>164</v>
      </c>
      <c r="AG102" s="87" t="s">
        <v>164</v>
      </c>
      <c r="AH102" s="87" t="s">
        <v>164</v>
      </c>
      <c r="AI102" s="362"/>
      <c r="AJ102" s="363"/>
      <c r="AK102" s="86" t="s">
        <v>164</v>
      </c>
      <c r="AL102" s="87"/>
      <c r="AM102" s="87"/>
      <c r="AN102" s="88"/>
      <c r="AO102" s="86"/>
      <c r="AP102" s="87"/>
      <c r="AQ102" s="87"/>
      <c r="AR102" s="88"/>
      <c r="AS102" s="89"/>
      <c r="AT102" s="87"/>
      <c r="AU102" s="87"/>
      <c r="AV102" s="90"/>
      <c r="AW102" s="86"/>
      <c r="AX102" s="87"/>
      <c r="AY102" s="87"/>
      <c r="AZ102" s="87"/>
      <c r="BA102" s="88"/>
      <c r="BB102" s="89"/>
      <c r="BC102" s="87"/>
      <c r="BD102" s="87"/>
      <c r="BE102" s="321"/>
      <c r="BF102" s="322"/>
      <c r="BG102" s="322"/>
      <c r="BH102" s="322"/>
      <c r="BI102" s="322"/>
      <c r="BJ102" s="323"/>
      <c r="BK102" s="46" t="s">
        <v>18</v>
      </c>
      <c r="BL102" s="46" t="s">
        <v>34</v>
      </c>
      <c r="BN102" s="146">
        <f t="shared" si="171"/>
        <v>18</v>
      </c>
      <c r="BO102" s="146">
        <f t="shared" si="120"/>
        <v>18</v>
      </c>
      <c r="BP102" s="146">
        <f t="shared" si="121"/>
        <v>18</v>
      </c>
      <c r="BQ102" s="146">
        <f t="shared" si="122"/>
        <v>18</v>
      </c>
      <c r="BR102" s="146">
        <f t="shared" si="123"/>
        <v>18</v>
      </c>
      <c r="BS102" s="146">
        <f t="shared" si="124"/>
        <v>18</v>
      </c>
      <c r="BT102" s="146">
        <f t="shared" si="125"/>
        <v>18</v>
      </c>
      <c r="BU102" s="146">
        <f t="shared" si="126"/>
        <v>9</v>
      </c>
      <c r="BV102" s="146">
        <f t="shared" si="127"/>
        <v>0</v>
      </c>
      <c r="BW102" s="146">
        <f t="shared" si="128"/>
        <v>0</v>
      </c>
      <c r="BX102" s="146">
        <f t="shared" si="129"/>
        <v>0</v>
      </c>
      <c r="BY102" s="146">
        <f t="shared" si="130"/>
        <v>0</v>
      </c>
      <c r="BZ102" s="146">
        <f t="shared" si="131"/>
        <v>0</v>
      </c>
      <c r="CA102" s="146">
        <f t="shared" si="132"/>
        <v>0</v>
      </c>
      <c r="CB102" s="146">
        <f t="shared" si="133"/>
        <v>0</v>
      </c>
      <c r="CC102" s="146">
        <f t="shared" si="134"/>
        <v>0</v>
      </c>
      <c r="CD102" s="146">
        <f t="shared" si="135"/>
        <v>0</v>
      </c>
      <c r="CE102" s="146">
        <f t="shared" si="136"/>
        <v>0</v>
      </c>
      <c r="CF102" s="146">
        <f t="shared" si="137"/>
        <v>0</v>
      </c>
      <c r="CG102" s="146">
        <f t="shared" si="138"/>
        <v>0</v>
      </c>
      <c r="CH102" s="146">
        <f t="shared" si="139"/>
        <v>0</v>
      </c>
      <c r="CI102" s="146">
        <f t="shared" si="140"/>
        <v>0</v>
      </c>
      <c r="CJ102" s="146">
        <f t="shared" si="141"/>
        <v>0</v>
      </c>
      <c r="CK102" s="146">
        <f t="shared" si="142"/>
        <v>0</v>
      </c>
      <c r="CL102" s="146">
        <f t="shared" si="143"/>
        <v>0</v>
      </c>
      <c r="CM102" s="146">
        <f t="shared" si="144"/>
        <v>0</v>
      </c>
      <c r="CN102" s="146">
        <f t="shared" si="145"/>
        <v>0</v>
      </c>
      <c r="CO102" s="146">
        <f t="shared" si="146"/>
        <v>0</v>
      </c>
      <c r="CP102" s="146">
        <f t="shared" si="147"/>
        <v>0</v>
      </c>
      <c r="CQ102" s="146">
        <f t="shared" si="148"/>
        <v>0</v>
      </c>
      <c r="CR102" s="146">
        <f t="shared" si="149"/>
        <v>0</v>
      </c>
      <c r="CS102" s="146">
        <f t="shared" si="150"/>
        <v>0</v>
      </c>
      <c r="CT102" s="146">
        <f t="shared" si="151"/>
        <v>0</v>
      </c>
      <c r="CU102" s="146">
        <f t="shared" si="152"/>
        <v>0</v>
      </c>
      <c r="CV102" s="146">
        <f t="shared" si="153"/>
        <v>0</v>
      </c>
      <c r="CW102" s="146">
        <f t="shared" si="154"/>
        <v>0</v>
      </c>
      <c r="CX102" s="146">
        <f t="shared" si="155"/>
        <v>0</v>
      </c>
      <c r="CY102" s="146">
        <f t="shared" si="156"/>
        <v>0</v>
      </c>
      <c r="CZ102" s="146">
        <f t="shared" si="157"/>
        <v>0</v>
      </c>
      <c r="DA102" s="146">
        <f t="shared" si="158"/>
        <v>0</v>
      </c>
      <c r="DB102" s="146">
        <f t="shared" si="159"/>
        <v>0</v>
      </c>
      <c r="DC102" s="146">
        <f t="shared" si="160"/>
        <v>0</v>
      </c>
      <c r="DD102" s="146">
        <f t="shared" si="161"/>
        <v>0</v>
      </c>
      <c r="DE102" s="146">
        <f t="shared" si="162"/>
        <v>0</v>
      </c>
      <c r="DF102" s="146">
        <f t="shared" si="163"/>
        <v>0</v>
      </c>
      <c r="DG102" s="146">
        <f t="shared" si="164"/>
        <v>0</v>
      </c>
      <c r="DH102" s="146">
        <f t="shared" si="165"/>
        <v>0</v>
      </c>
      <c r="DI102" s="146">
        <f t="shared" si="166"/>
        <v>0</v>
      </c>
      <c r="DJ102" s="146">
        <f t="shared" si="167"/>
        <v>0</v>
      </c>
      <c r="DK102" s="146">
        <f t="shared" si="168"/>
        <v>0</v>
      </c>
      <c r="DL102" s="146">
        <f t="shared" si="169"/>
        <v>0</v>
      </c>
      <c r="DM102" s="146">
        <f t="shared" si="170"/>
        <v>0</v>
      </c>
      <c r="DN102" s="64">
        <f>I102*1</f>
        <v>154</v>
      </c>
      <c r="DO102" s="52">
        <f t="shared" si="186"/>
        <v>154</v>
      </c>
      <c r="DP102" s="52" t="str">
        <f t="shared" si="173"/>
        <v/>
      </c>
      <c r="DQ102" s="53" t="str">
        <f t="shared" si="174"/>
        <v/>
      </c>
      <c r="DR102" s="1">
        <f t="shared" si="187"/>
        <v>1</v>
      </c>
      <c r="DS102" s="168" t="e">
        <f>IF(AND(DR102=#REF!,BL102=#REF!),'Tiến độ'!D102,"")</f>
        <v>#REF!</v>
      </c>
    </row>
    <row r="103" spans="1:123" ht="11.25" customHeight="1">
      <c r="A103" s="314" t="str">
        <f>IF(B103="","",MAX($A$7:A102)+1)</f>
        <v/>
      </c>
      <c r="B103" s="315"/>
      <c r="C103" s="79" t="s">
        <v>248</v>
      </c>
      <c r="D103" s="80" t="s">
        <v>363</v>
      </c>
      <c r="E103" s="81">
        <v>2</v>
      </c>
      <c r="F103" s="82">
        <v>45</v>
      </c>
      <c r="G103" s="83"/>
      <c r="H103" s="84">
        <f t="shared" si="188"/>
        <v>3</v>
      </c>
      <c r="I103" s="85">
        <f t="shared" si="189"/>
        <v>154</v>
      </c>
      <c r="J103" s="27"/>
      <c r="K103" s="86">
        <v>6</v>
      </c>
      <c r="L103" s="87">
        <v>6</v>
      </c>
      <c r="M103" s="87">
        <v>6</v>
      </c>
      <c r="N103" s="88">
        <v>6</v>
      </c>
      <c r="O103" s="86">
        <v>6</v>
      </c>
      <c r="P103" s="87">
        <v>6</v>
      </c>
      <c r="Q103" s="87">
        <v>6</v>
      </c>
      <c r="R103" s="88">
        <v>3</v>
      </c>
      <c r="S103" s="86" t="s">
        <v>163</v>
      </c>
      <c r="T103" s="87" t="s">
        <v>163</v>
      </c>
      <c r="U103" s="87" t="s">
        <v>163</v>
      </c>
      <c r="V103" s="87"/>
      <c r="W103" s="88"/>
      <c r="X103" s="86"/>
      <c r="Y103" s="87"/>
      <c r="Z103" s="87"/>
      <c r="AA103" s="88"/>
      <c r="AB103" s="86"/>
      <c r="AC103" s="87"/>
      <c r="AD103" s="87" t="s">
        <v>164</v>
      </c>
      <c r="AE103" s="88" t="s">
        <v>164</v>
      </c>
      <c r="AF103" s="86" t="s">
        <v>164</v>
      </c>
      <c r="AG103" s="87" t="s">
        <v>164</v>
      </c>
      <c r="AH103" s="87" t="s">
        <v>164</v>
      </c>
      <c r="AI103" s="362"/>
      <c r="AJ103" s="363"/>
      <c r="AK103" s="86" t="s">
        <v>164</v>
      </c>
      <c r="AL103" s="87"/>
      <c r="AM103" s="87"/>
      <c r="AN103" s="88"/>
      <c r="AO103" s="86"/>
      <c r="AP103" s="87"/>
      <c r="AQ103" s="87"/>
      <c r="AR103" s="88"/>
      <c r="AS103" s="89"/>
      <c r="AT103" s="87"/>
      <c r="AU103" s="87"/>
      <c r="AV103" s="90"/>
      <c r="AW103" s="86"/>
      <c r="AX103" s="87"/>
      <c r="AY103" s="87"/>
      <c r="AZ103" s="87"/>
      <c r="BA103" s="88"/>
      <c r="BB103" s="89"/>
      <c r="BC103" s="87"/>
      <c r="BD103" s="87"/>
      <c r="BE103" s="321"/>
      <c r="BF103" s="322"/>
      <c r="BG103" s="322"/>
      <c r="BH103" s="322"/>
      <c r="BI103" s="322"/>
      <c r="BJ103" s="323"/>
      <c r="BK103" s="46" t="s">
        <v>19</v>
      </c>
      <c r="BL103" s="46" t="s">
        <v>42</v>
      </c>
      <c r="BN103" s="146">
        <f t="shared" si="171"/>
        <v>18</v>
      </c>
      <c r="BO103" s="146">
        <f t="shared" si="120"/>
        <v>18</v>
      </c>
      <c r="BP103" s="146">
        <f t="shared" si="121"/>
        <v>18</v>
      </c>
      <c r="BQ103" s="146">
        <f t="shared" si="122"/>
        <v>18</v>
      </c>
      <c r="BR103" s="146">
        <f t="shared" si="123"/>
        <v>18</v>
      </c>
      <c r="BS103" s="146">
        <f t="shared" si="124"/>
        <v>18</v>
      </c>
      <c r="BT103" s="146">
        <f t="shared" si="125"/>
        <v>18</v>
      </c>
      <c r="BU103" s="146">
        <f t="shared" si="126"/>
        <v>9</v>
      </c>
      <c r="BV103" s="146">
        <f t="shared" si="127"/>
        <v>0</v>
      </c>
      <c r="BW103" s="146">
        <f t="shared" si="128"/>
        <v>0</v>
      </c>
      <c r="BX103" s="146">
        <f t="shared" si="129"/>
        <v>0</v>
      </c>
      <c r="BY103" s="146">
        <f t="shared" si="130"/>
        <v>0</v>
      </c>
      <c r="BZ103" s="146">
        <f t="shared" si="131"/>
        <v>0</v>
      </c>
      <c r="CA103" s="146">
        <f t="shared" si="132"/>
        <v>0</v>
      </c>
      <c r="CB103" s="146">
        <f t="shared" si="133"/>
        <v>0</v>
      </c>
      <c r="CC103" s="146">
        <f t="shared" si="134"/>
        <v>0</v>
      </c>
      <c r="CD103" s="146">
        <f t="shared" si="135"/>
        <v>0</v>
      </c>
      <c r="CE103" s="146">
        <f t="shared" si="136"/>
        <v>0</v>
      </c>
      <c r="CF103" s="146">
        <f t="shared" si="137"/>
        <v>0</v>
      </c>
      <c r="CG103" s="146">
        <f t="shared" si="138"/>
        <v>0</v>
      </c>
      <c r="CH103" s="146">
        <f t="shared" si="139"/>
        <v>0</v>
      </c>
      <c r="CI103" s="146">
        <f t="shared" si="140"/>
        <v>0</v>
      </c>
      <c r="CJ103" s="146">
        <f t="shared" si="141"/>
        <v>0</v>
      </c>
      <c r="CK103" s="146">
        <f t="shared" si="142"/>
        <v>0</v>
      </c>
      <c r="CL103" s="146">
        <f t="shared" si="143"/>
        <v>0</v>
      </c>
      <c r="CM103" s="146">
        <f t="shared" si="144"/>
        <v>0</v>
      </c>
      <c r="CN103" s="146">
        <f t="shared" si="145"/>
        <v>0</v>
      </c>
      <c r="CO103" s="146">
        <f t="shared" si="146"/>
        <v>0</v>
      </c>
      <c r="CP103" s="146">
        <f t="shared" si="147"/>
        <v>0</v>
      </c>
      <c r="CQ103" s="146">
        <f t="shared" si="148"/>
        <v>0</v>
      </c>
      <c r="CR103" s="146">
        <f t="shared" si="149"/>
        <v>0</v>
      </c>
      <c r="CS103" s="146">
        <f t="shared" si="150"/>
        <v>0</v>
      </c>
      <c r="CT103" s="146">
        <f t="shared" si="151"/>
        <v>0</v>
      </c>
      <c r="CU103" s="146">
        <f t="shared" si="152"/>
        <v>0</v>
      </c>
      <c r="CV103" s="146">
        <f t="shared" si="153"/>
        <v>0</v>
      </c>
      <c r="CW103" s="146">
        <f t="shared" si="154"/>
        <v>0</v>
      </c>
      <c r="CX103" s="146">
        <f t="shared" si="155"/>
        <v>0</v>
      </c>
      <c r="CY103" s="146">
        <f t="shared" si="156"/>
        <v>0</v>
      </c>
      <c r="CZ103" s="146">
        <f t="shared" si="157"/>
        <v>0</v>
      </c>
      <c r="DA103" s="146">
        <f t="shared" si="158"/>
        <v>0</v>
      </c>
      <c r="DB103" s="146">
        <f t="shared" si="159"/>
        <v>0</v>
      </c>
      <c r="DC103" s="146">
        <f t="shared" si="160"/>
        <v>0</v>
      </c>
      <c r="DD103" s="146">
        <f t="shared" si="161"/>
        <v>0</v>
      </c>
      <c r="DE103" s="146">
        <f t="shared" si="162"/>
        <v>0</v>
      </c>
      <c r="DF103" s="146">
        <f t="shared" si="163"/>
        <v>0</v>
      </c>
      <c r="DG103" s="146">
        <f t="shared" si="164"/>
        <v>0</v>
      </c>
      <c r="DH103" s="146">
        <f t="shared" si="165"/>
        <v>0</v>
      </c>
      <c r="DI103" s="146">
        <f t="shared" si="166"/>
        <v>0</v>
      </c>
      <c r="DJ103" s="146">
        <f t="shared" si="167"/>
        <v>0</v>
      </c>
      <c r="DK103" s="146">
        <f t="shared" si="168"/>
        <v>0</v>
      </c>
      <c r="DL103" s="146">
        <f t="shared" si="169"/>
        <v>0</v>
      </c>
      <c r="DM103" s="146">
        <f t="shared" si="170"/>
        <v>0</v>
      </c>
      <c r="DN103" s="64">
        <f>(15+30/1.5*2)*H103</f>
        <v>165</v>
      </c>
      <c r="DO103" s="52">
        <f t="shared" si="186"/>
        <v>165</v>
      </c>
      <c r="DP103" s="52" t="str">
        <f t="shared" si="173"/>
        <v/>
      </c>
      <c r="DQ103" s="53" t="str">
        <f t="shared" si="174"/>
        <v/>
      </c>
      <c r="DR103" s="1">
        <f t="shared" si="187"/>
        <v>1</v>
      </c>
      <c r="DS103" s="168" t="e">
        <f>IF(AND(DR103=#REF!,BL103=#REF!),'Tiến độ'!D103,"")</f>
        <v>#REF!</v>
      </c>
    </row>
    <row r="104" spans="1:123" ht="11.25" customHeight="1">
      <c r="A104" s="314" t="str">
        <f>IF(B104="","",MAX($A$7:A103)+1)</f>
        <v/>
      </c>
      <c r="B104" s="315"/>
      <c r="C104" s="79" t="s">
        <v>340</v>
      </c>
      <c r="D104" s="80" t="s">
        <v>341</v>
      </c>
      <c r="E104" s="81">
        <v>3</v>
      </c>
      <c r="F104" s="82"/>
      <c r="G104" s="83">
        <v>135</v>
      </c>
      <c r="H104" s="84">
        <f t="shared" si="188"/>
        <v>3</v>
      </c>
      <c r="I104" s="85">
        <f t="shared" si="189"/>
        <v>154</v>
      </c>
      <c r="J104" s="27"/>
      <c r="K104" s="86"/>
      <c r="L104" s="87"/>
      <c r="M104" s="87"/>
      <c r="N104" s="88"/>
      <c r="O104" s="86"/>
      <c r="P104" s="87"/>
      <c r="Q104" s="87"/>
      <c r="R104" s="88"/>
      <c r="S104" s="86"/>
      <c r="T104" s="87"/>
      <c r="U104" s="87"/>
      <c r="V104" s="87"/>
      <c r="W104" s="88"/>
      <c r="X104" s="86"/>
      <c r="Y104" s="87"/>
      <c r="Z104" s="87"/>
      <c r="AA104" s="88" t="s">
        <v>346</v>
      </c>
      <c r="AB104" s="86" t="s">
        <v>346</v>
      </c>
      <c r="AC104" s="87" t="s">
        <v>346</v>
      </c>
      <c r="AD104" s="87" t="s">
        <v>164</v>
      </c>
      <c r="AE104" s="88" t="s">
        <v>164</v>
      </c>
      <c r="AF104" s="86" t="s">
        <v>164</v>
      </c>
      <c r="AG104" s="87" t="s">
        <v>164</v>
      </c>
      <c r="AH104" s="87" t="s">
        <v>164</v>
      </c>
      <c r="AI104" s="362"/>
      <c r="AJ104" s="363"/>
      <c r="AK104" s="86" t="s">
        <v>164</v>
      </c>
      <c r="AL104" s="87"/>
      <c r="AM104" s="87"/>
      <c r="AN104" s="88"/>
      <c r="AO104" s="86"/>
      <c r="AP104" s="87"/>
      <c r="AQ104" s="87"/>
      <c r="AR104" s="88"/>
      <c r="AS104" s="89"/>
      <c r="AT104" s="87"/>
      <c r="AU104" s="87"/>
      <c r="AV104" s="90"/>
      <c r="AW104" s="86"/>
      <c r="AX104" s="87"/>
      <c r="AY104" s="87"/>
      <c r="AZ104" s="87"/>
      <c r="BA104" s="88"/>
      <c r="BB104" s="89"/>
      <c r="BC104" s="87"/>
      <c r="BD104" s="87"/>
      <c r="BE104" s="321"/>
      <c r="BF104" s="322"/>
      <c r="BG104" s="322"/>
      <c r="BH104" s="322"/>
      <c r="BI104" s="322"/>
      <c r="BJ104" s="323"/>
      <c r="BK104" s="46" t="s">
        <v>28</v>
      </c>
      <c r="BL104" s="46" t="s">
        <v>40</v>
      </c>
      <c r="BN104" s="146">
        <f t="shared" si="171"/>
        <v>0</v>
      </c>
      <c r="BO104" s="146">
        <f t="shared" si="120"/>
        <v>0</v>
      </c>
      <c r="BP104" s="146">
        <f t="shared" si="121"/>
        <v>0</v>
      </c>
      <c r="BQ104" s="146">
        <f t="shared" si="122"/>
        <v>0</v>
      </c>
      <c r="BR104" s="146">
        <f t="shared" si="123"/>
        <v>0</v>
      </c>
      <c r="BS104" s="146">
        <f t="shared" si="124"/>
        <v>0</v>
      </c>
      <c r="BT104" s="146">
        <f t="shared" si="125"/>
        <v>0</v>
      </c>
      <c r="BU104" s="146">
        <f t="shared" si="126"/>
        <v>0</v>
      </c>
      <c r="BV104" s="146">
        <f t="shared" si="127"/>
        <v>0</v>
      </c>
      <c r="BW104" s="146">
        <f t="shared" si="128"/>
        <v>0</v>
      </c>
      <c r="BX104" s="146">
        <f t="shared" si="129"/>
        <v>0</v>
      </c>
      <c r="BY104" s="146">
        <f t="shared" si="130"/>
        <v>0</v>
      </c>
      <c r="BZ104" s="146">
        <f t="shared" si="131"/>
        <v>0</v>
      </c>
      <c r="CA104" s="146">
        <f t="shared" si="132"/>
        <v>0</v>
      </c>
      <c r="CB104" s="146">
        <f t="shared" si="133"/>
        <v>0</v>
      </c>
      <c r="CC104" s="146">
        <f t="shared" si="134"/>
        <v>0</v>
      </c>
      <c r="CD104" s="146">
        <f t="shared" si="135"/>
        <v>0</v>
      </c>
      <c r="CE104" s="146">
        <f t="shared" si="136"/>
        <v>0</v>
      </c>
      <c r="CF104" s="146">
        <f t="shared" si="137"/>
        <v>0</v>
      </c>
      <c r="CG104" s="146">
        <f t="shared" si="138"/>
        <v>0</v>
      </c>
      <c r="CH104" s="146">
        <f t="shared" si="139"/>
        <v>0</v>
      </c>
      <c r="CI104" s="146">
        <f t="shared" si="140"/>
        <v>0</v>
      </c>
      <c r="CJ104" s="146">
        <f t="shared" si="141"/>
        <v>0</v>
      </c>
      <c r="CK104" s="146">
        <f t="shared" si="142"/>
        <v>0</v>
      </c>
      <c r="CL104" s="146">
        <f t="shared" si="143"/>
        <v>0</v>
      </c>
      <c r="CM104" s="146">
        <f t="shared" si="144"/>
        <v>0</v>
      </c>
      <c r="CN104" s="146">
        <f t="shared" si="145"/>
        <v>0</v>
      </c>
      <c r="CO104" s="146">
        <f t="shared" si="146"/>
        <v>0</v>
      </c>
      <c r="CP104" s="146">
        <f t="shared" si="147"/>
        <v>0</v>
      </c>
      <c r="CQ104" s="146">
        <f t="shared" si="148"/>
        <v>0</v>
      </c>
      <c r="CR104" s="146">
        <f t="shared" si="149"/>
        <v>0</v>
      </c>
      <c r="CS104" s="146">
        <f t="shared" si="150"/>
        <v>0</v>
      </c>
      <c r="CT104" s="146">
        <f t="shared" si="151"/>
        <v>0</v>
      </c>
      <c r="CU104" s="146">
        <f t="shared" si="152"/>
        <v>0</v>
      </c>
      <c r="CV104" s="146">
        <f t="shared" si="153"/>
        <v>0</v>
      </c>
      <c r="CW104" s="146">
        <f t="shared" si="154"/>
        <v>0</v>
      </c>
      <c r="CX104" s="146">
        <f t="shared" si="155"/>
        <v>0</v>
      </c>
      <c r="CY104" s="146">
        <f t="shared" si="156"/>
        <v>0</v>
      </c>
      <c r="CZ104" s="146">
        <f t="shared" si="157"/>
        <v>0</v>
      </c>
      <c r="DA104" s="146">
        <f t="shared" si="158"/>
        <v>0</v>
      </c>
      <c r="DB104" s="146">
        <f t="shared" si="159"/>
        <v>0</v>
      </c>
      <c r="DC104" s="146">
        <f t="shared" si="160"/>
        <v>0</v>
      </c>
      <c r="DD104" s="146">
        <f t="shared" si="161"/>
        <v>0</v>
      </c>
      <c r="DE104" s="146">
        <f t="shared" si="162"/>
        <v>0</v>
      </c>
      <c r="DF104" s="146">
        <f t="shared" si="163"/>
        <v>0</v>
      </c>
      <c r="DG104" s="146">
        <f t="shared" si="164"/>
        <v>0</v>
      </c>
      <c r="DH104" s="146">
        <f t="shared" si="165"/>
        <v>0</v>
      </c>
      <c r="DI104" s="146">
        <f t="shared" si="166"/>
        <v>0</v>
      </c>
      <c r="DJ104" s="146">
        <f t="shared" si="167"/>
        <v>0</v>
      </c>
      <c r="DK104" s="146">
        <f t="shared" si="168"/>
        <v>0</v>
      </c>
      <c r="DL104" s="146">
        <f t="shared" si="169"/>
        <v>0</v>
      </c>
      <c r="DM104" s="146">
        <f t="shared" si="170"/>
        <v>0</v>
      </c>
      <c r="DN104" s="64">
        <f>45*H104*2</f>
        <v>270</v>
      </c>
      <c r="DO104" s="52">
        <f t="shared" si="186"/>
        <v>270</v>
      </c>
      <c r="DP104" s="52" t="str">
        <f t="shared" si="173"/>
        <v/>
      </c>
      <c r="DQ104" s="53" t="str">
        <f t="shared" si="174"/>
        <v/>
      </c>
      <c r="DR104" s="1">
        <f t="shared" si="187"/>
        <v>1</v>
      </c>
      <c r="DS104" s="168" t="e">
        <f>IF(AND(DR104=#REF!,BL104=#REF!),'Tiến độ'!D104,"")</f>
        <v>#REF!</v>
      </c>
    </row>
    <row r="105" spans="1:123" ht="11.25" customHeight="1">
      <c r="A105" s="314" t="str">
        <f>IF(B105="","",MAX($A$7:A104)+1)</f>
        <v/>
      </c>
      <c r="B105" s="315"/>
      <c r="C105" s="79" t="s">
        <v>364</v>
      </c>
      <c r="D105" s="80" t="s">
        <v>365</v>
      </c>
      <c r="E105" s="81">
        <v>5</v>
      </c>
      <c r="F105" s="82"/>
      <c r="G105" s="83">
        <v>225</v>
      </c>
      <c r="H105" s="84">
        <f t="shared" si="188"/>
        <v>3</v>
      </c>
      <c r="I105" s="85">
        <f t="shared" si="189"/>
        <v>154</v>
      </c>
      <c r="J105" s="27"/>
      <c r="K105" s="86"/>
      <c r="L105" s="87"/>
      <c r="M105" s="87"/>
      <c r="N105" s="88"/>
      <c r="O105" s="86"/>
      <c r="P105" s="87"/>
      <c r="Q105" s="87"/>
      <c r="R105" s="88"/>
      <c r="S105" s="86"/>
      <c r="T105" s="87"/>
      <c r="U105" s="87"/>
      <c r="V105" s="87" t="s">
        <v>12</v>
      </c>
      <c r="W105" s="88" t="s">
        <v>12</v>
      </c>
      <c r="X105" s="86" t="s">
        <v>12</v>
      </c>
      <c r="Y105" s="87" t="s">
        <v>12</v>
      </c>
      <c r="Z105" s="87" t="s">
        <v>12</v>
      </c>
      <c r="AA105" s="88"/>
      <c r="AB105" s="86"/>
      <c r="AC105" s="87"/>
      <c r="AD105" s="87" t="s">
        <v>164</v>
      </c>
      <c r="AE105" s="88" t="s">
        <v>164</v>
      </c>
      <c r="AF105" s="86" t="s">
        <v>164</v>
      </c>
      <c r="AG105" s="87" t="s">
        <v>164</v>
      </c>
      <c r="AH105" s="87" t="s">
        <v>164</v>
      </c>
      <c r="AI105" s="362"/>
      <c r="AJ105" s="363"/>
      <c r="AK105" s="86" t="s">
        <v>164</v>
      </c>
      <c r="AL105" s="87"/>
      <c r="AM105" s="87"/>
      <c r="AN105" s="88"/>
      <c r="AO105" s="86"/>
      <c r="AP105" s="87"/>
      <c r="AQ105" s="87"/>
      <c r="AR105" s="88"/>
      <c r="AS105" s="89"/>
      <c r="AT105" s="87"/>
      <c r="AU105" s="87"/>
      <c r="AV105" s="90"/>
      <c r="AW105" s="86"/>
      <c r="AX105" s="87"/>
      <c r="AY105" s="87"/>
      <c r="AZ105" s="87"/>
      <c r="BA105" s="88"/>
      <c r="BB105" s="89"/>
      <c r="BC105" s="87"/>
      <c r="BD105" s="87"/>
      <c r="BE105" s="321"/>
      <c r="BF105" s="322"/>
      <c r="BG105" s="322"/>
      <c r="BH105" s="322"/>
      <c r="BI105" s="322"/>
      <c r="BJ105" s="323"/>
      <c r="BK105" s="46"/>
      <c r="BL105" s="46" t="s">
        <v>41</v>
      </c>
      <c r="BN105" s="146">
        <f t="shared" si="171"/>
        <v>0</v>
      </c>
      <c r="BO105" s="146">
        <f t="shared" si="120"/>
        <v>0</v>
      </c>
      <c r="BP105" s="146">
        <f t="shared" si="121"/>
        <v>0</v>
      </c>
      <c r="BQ105" s="146">
        <f t="shared" si="122"/>
        <v>0</v>
      </c>
      <c r="BR105" s="146">
        <f t="shared" si="123"/>
        <v>0</v>
      </c>
      <c r="BS105" s="146">
        <f t="shared" si="124"/>
        <v>0</v>
      </c>
      <c r="BT105" s="146">
        <f t="shared" si="125"/>
        <v>0</v>
      </c>
      <c r="BU105" s="146">
        <f t="shared" si="126"/>
        <v>0</v>
      </c>
      <c r="BV105" s="146">
        <f t="shared" si="127"/>
        <v>0</v>
      </c>
      <c r="BW105" s="146">
        <f t="shared" si="128"/>
        <v>0</v>
      </c>
      <c r="BX105" s="146">
        <f t="shared" si="129"/>
        <v>0</v>
      </c>
      <c r="BY105" s="146">
        <f t="shared" si="130"/>
        <v>0</v>
      </c>
      <c r="BZ105" s="146">
        <f t="shared" si="131"/>
        <v>0</v>
      </c>
      <c r="CA105" s="146">
        <f t="shared" si="132"/>
        <v>0</v>
      </c>
      <c r="CB105" s="146">
        <f t="shared" si="133"/>
        <v>0</v>
      </c>
      <c r="CC105" s="146">
        <f t="shared" si="134"/>
        <v>0</v>
      </c>
      <c r="CD105" s="146">
        <f t="shared" si="135"/>
        <v>0</v>
      </c>
      <c r="CE105" s="146">
        <f t="shared" si="136"/>
        <v>0</v>
      </c>
      <c r="CF105" s="146">
        <f t="shared" si="137"/>
        <v>0</v>
      </c>
      <c r="CG105" s="146">
        <f t="shared" si="138"/>
        <v>0</v>
      </c>
      <c r="CH105" s="146">
        <f t="shared" si="139"/>
        <v>0</v>
      </c>
      <c r="CI105" s="146">
        <f t="shared" si="140"/>
        <v>0</v>
      </c>
      <c r="CJ105" s="146">
        <f t="shared" si="141"/>
        <v>0</v>
      </c>
      <c r="CK105" s="146">
        <f t="shared" si="142"/>
        <v>0</v>
      </c>
      <c r="CL105" s="146">
        <f t="shared" si="143"/>
        <v>0</v>
      </c>
      <c r="CM105" s="146">
        <f t="shared" si="144"/>
        <v>0</v>
      </c>
      <c r="CN105" s="146">
        <f t="shared" si="145"/>
        <v>0</v>
      </c>
      <c r="CO105" s="146">
        <f t="shared" si="146"/>
        <v>0</v>
      </c>
      <c r="CP105" s="146">
        <f t="shared" si="147"/>
        <v>0</v>
      </c>
      <c r="CQ105" s="146">
        <f t="shared" si="148"/>
        <v>0</v>
      </c>
      <c r="CR105" s="146">
        <f t="shared" si="149"/>
        <v>0</v>
      </c>
      <c r="CS105" s="146">
        <f t="shared" si="150"/>
        <v>0</v>
      </c>
      <c r="CT105" s="146">
        <f t="shared" si="151"/>
        <v>0</v>
      </c>
      <c r="CU105" s="146">
        <f t="shared" si="152"/>
        <v>0</v>
      </c>
      <c r="CV105" s="146">
        <f t="shared" si="153"/>
        <v>0</v>
      </c>
      <c r="CW105" s="146">
        <f t="shared" si="154"/>
        <v>0</v>
      </c>
      <c r="CX105" s="146">
        <f t="shared" si="155"/>
        <v>0</v>
      </c>
      <c r="CY105" s="146">
        <f t="shared" si="156"/>
        <v>0</v>
      </c>
      <c r="CZ105" s="146">
        <f t="shared" si="157"/>
        <v>0</v>
      </c>
      <c r="DA105" s="146">
        <f t="shared" si="158"/>
        <v>0</v>
      </c>
      <c r="DB105" s="146">
        <f t="shared" si="159"/>
        <v>0</v>
      </c>
      <c r="DC105" s="146">
        <f t="shared" si="160"/>
        <v>0</v>
      </c>
      <c r="DD105" s="146">
        <f t="shared" si="161"/>
        <v>0</v>
      </c>
      <c r="DE105" s="146">
        <f t="shared" si="162"/>
        <v>0</v>
      </c>
      <c r="DF105" s="146">
        <f t="shared" si="163"/>
        <v>0</v>
      </c>
      <c r="DG105" s="146">
        <f t="shared" si="164"/>
        <v>0</v>
      </c>
      <c r="DH105" s="146">
        <f t="shared" si="165"/>
        <v>0</v>
      </c>
      <c r="DI105" s="146">
        <f t="shared" si="166"/>
        <v>0</v>
      </c>
      <c r="DJ105" s="146">
        <f t="shared" si="167"/>
        <v>0</v>
      </c>
      <c r="DK105" s="146">
        <f t="shared" si="168"/>
        <v>0</v>
      </c>
      <c r="DL105" s="146">
        <f t="shared" si="169"/>
        <v>0</v>
      </c>
      <c r="DM105" s="146">
        <f t="shared" si="170"/>
        <v>0</v>
      </c>
      <c r="DN105" s="64">
        <f>60*2*H105</f>
        <v>360</v>
      </c>
      <c r="DO105" s="52">
        <f t="shared" si="186"/>
        <v>360</v>
      </c>
      <c r="DP105" s="52" t="str">
        <f t="shared" si="173"/>
        <v/>
      </c>
      <c r="DQ105" s="53" t="str">
        <f t="shared" si="174"/>
        <v/>
      </c>
      <c r="DR105" s="1">
        <f t="shared" si="187"/>
        <v>1</v>
      </c>
      <c r="DS105" s="168" t="e">
        <f>IF(AND(DR105=#REF!,BL105=#REF!),'Tiến độ'!D105,"")</f>
        <v>#REF!</v>
      </c>
    </row>
    <row r="106" spans="1:123" ht="11.25" customHeight="1">
      <c r="A106" s="314" t="str">
        <f>IF(B106="","",MAX($A$7:A105)+1)</f>
        <v/>
      </c>
      <c r="B106" s="315"/>
      <c r="C106" s="79" t="s">
        <v>416</v>
      </c>
      <c r="D106" s="80" t="s">
        <v>417</v>
      </c>
      <c r="E106" s="81">
        <v>2</v>
      </c>
      <c r="F106" s="82">
        <v>30</v>
      </c>
      <c r="G106" s="83"/>
      <c r="H106" s="115">
        <v>1</v>
      </c>
      <c r="I106" s="116">
        <v>85</v>
      </c>
      <c r="J106" s="236" t="s">
        <v>317</v>
      </c>
      <c r="K106" s="86"/>
      <c r="L106" s="87"/>
      <c r="M106" s="87"/>
      <c r="N106" s="88"/>
      <c r="O106" s="86"/>
      <c r="P106" s="87"/>
      <c r="Q106" s="87"/>
      <c r="R106" s="88"/>
      <c r="S106" s="86"/>
      <c r="T106" s="87"/>
      <c r="U106" s="87"/>
      <c r="V106" s="87"/>
      <c r="W106" s="88"/>
      <c r="X106" s="86"/>
      <c r="Y106" s="87"/>
      <c r="Z106" s="87"/>
      <c r="AA106" s="88"/>
      <c r="AB106" s="86"/>
      <c r="AC106" s="87"/>
      <c r="AD106" s="87">
        <v>6</v>
      </c>
      <c r="AE106" s="88">
        <v>6</v>
      </c>
      <c r="AF106" s="86">
        <v>6</v>
      </c>
      <c r="AG106" s="87">
        <v>6</v>
      </c>
      <c r="AH106" s="87">
        <v>6</v>
      </c>
      <c r="AI106" s="362"/>
      <c r="AJ106" s="363"/>
      <c r="AK106" s="86" t="s">
        <v>163</v>
      </c>
      <c r="AL106" s="87"/>
      <c r="AM106" s="87"/>
      <c r="AN106" s="88"/>
      <c r="AO106" s="86"/>
      <c r="AP106" s="87"/>
      <c r="AQ106" s="87"/>
      <c r="AR106" s="88"/>
      <c r="AS106" s="89"/>
      <c r="AT106" s="87"/>
      <c r="AU106" s="87"/>
      <c r="AV106" s="90"/>
      <c r="AW106" s="86"/>
      <c r="AX106" s="87"/>
      <c r="AY106" s="87"/>
      <c r="AZ106" s="87"/>
      <c r="BA106" s="88"/>
      <c r="BB106" s="89"/>
      <c r="BC106" s="87"/>
      <c r="BD106" s="87"/>
      <c r="BE106" s="321"/>
      <c r="BF106" s="322"/>
      <c r="BG106" s="322"/>
      <c r="BH106" s="322"/>
      <c r="BI106" s="322"/>
      <c r="BJ106" s="323"/>
      <c r="BK106" s="46" t="s">
        <v>18</v>
      </c>
      <c r="BL106" s="46" t="s">
        <v>38</v>
      </c>
      <c r="BN106" s="146">
        <f t="shared" si="171"/>
        <v>0</v>
      </c>
      <c r="BO106" s="146">
        <f t="shared" si="120"/>
        <v>0</v>
      </c>
      <c r="BP106" s="146">
        <f t="shared" si="121"/>
        <v>0</v>
      </c>
      <c r="BQ106" s="146">
        <f t="shared" si="122"/>
        <v>0</v>
      </c>
      <c r="BR106" s="146">
        <f t="shared" si="123"/>
        <v>0</v>
      </c>
      <c r="BS106" s="146">
        <f t="shared" si="124"/>
        <v>0</v>
      </c>
      <c r="BT106" s="146">
        <f t="shared" si="125"/>
        <v>0</v>
      </c>
      <c r="BU106" s="146">
        <f t="shared" si="126"/>
        <v>0</v>
      </c>
      <c r="BV106" s="146">
        <f t="shared" si="127"/>
        <v>0</v>
      </c>
      <c r="BW106" s="146">
        <f t="shared" si="128"/>
        <v>0</v>
      </c>
      <c r="BX106" s="146">
        <f t="shared" si="129"/>
        <v>0</v>
      </c>
      <c r="BY106" s="146">
        <f t="shared" si="130"/>
        <v>0</v>
      </c>
      <c r="BZ106" s="146">
        <f t="shared" si="131"/>
        <v>0</v>
      </c>
      <c r="CA106" s="146">
        <f t="shared" si="132"/>
        <v>0</v>
      </c>
      <c r="CB106" s="146">
        <f t="shared" si="133"/>
        <v>0</v>
      </c>
      <c r="CC106" s="146">
        <f t="shared" si="134"/>
        <v>0</v>
      </c>
      <c r="CD106" s="146">
        <f t="shared" si="135"/>
        <v>0</v>
      </c>
      <c r="CE106" s="146">
        <f t="shared" si="136"/>
        <v>0</v>
      </c>
      <c r="CF106" s="146">
        <f t="shared" si="137"/>
        <v>0</v>
      </c>
      <c r="CG106" s="146">
        <f t="shared" si="138"/>
        <v>6</v>
      </c>
      <c r="CH106" s="146">
        <f t="shared" si="139"/>
        <v>6</v>
      </c>
      <c r="CI106" s="146">
        <f t="shared" si="140"/>
        <v>6</v>
      </c>
      <c r="CJ106" s="146">
        <f t="shared" si="141"/>
        <v>6</v>
      </c>
      <c r="CK106" s="146">
        <f t="shared" si="142"/>
        <v>6</v>
      </c>
      <c r="CL106" s="146">
        <f t="shared" si="143"/>
        <v>0</v>
      </c>
      <c r="CM106" s="146">
        <f t="shared" si="144"/>
        <v>0</v>
      </c>
      <c r="CN106" s="146">
        <f t="shared" si="145"/>
        <v>0</v>
      </c>
      <c r="CO106" s="146">
        <f t="shared" si="146"/>
        <v>0</v>
      </c>
      <c r="CP106" s="146">
        <f t="shared" si="147"/>
        <v>0</v>
      </c>
      <c r="CQ106" s="146">
        <f t="shared" si="148"/>
        <v>0</v>
      </c>
      <c r="CR106" s="146">
        <f t="shared" si="149"/>
        <v>0</v>
      </c>
      <c r="CS106" s="146">
        <f t="shared" si="150"/>
        <v>0</v>
      </c>
      <c r="CT106" s="146">
        <f t="shared" si="151"/>
        <v>0</v>
      </c>
      <c r="CU106" s="146">
        <f t="shared" si="152"/>
        <v>0</v>
      </c>
      <c r="CV106" s="146">
        <f t="shared" si="153"/>
        <v>0</v>
      </c>
      <c r="CW106" s="146">
        <f t="shared" si="154"/>
        <v>0</v>
      </c>
      <c r="CX106" s="146">
        <f t="shared" si="155"/>
        <v>0</v>
      </c>
      <c r="CY106" s="146">
        <f t="shared" si="156"/>
        <v>0</v>
      </c>
      <c r="CZ106" s="146">
        <f t="shared" si="157"/>
        <v>0</v>
      </c>
      <c r="DA106" s="146">
        <f t="shared" si="158"/>
        <v>0</v>
      </c>
      <c r="DB106" s="146">
        <f t="shared" si="159"/>
        <v>0</v>
      </c>
      <c r="DC106" s="146">
        <f t="shared" si="160"/>
        <v>0</v>
      </c>
      <c r="DD106" s="146">
        <f t="shared" si="161"/>
        <v>0</v>
      </c>
      <c r="DE106" s="146">
        <f t="shared" si="162"/>
        <v>0</v>
      </c>
      <c r="DF106" s="146">
        <f t="shared" si="163"/>
        <v>0</v>
      </c>
      <c r="DG106" s="146">
        <f t="shared" si="164"/>
        <v>0</v>
      </c>
      <c r="DH106" s="146">
        <f t="shared" si="165"/>
        <v>0</v>
      </c>
      <c r="DI106" s="146">
        <f t="shared" si="166"/>
        <v>0</v>
      </c>
      <c r="DJ106" s="146">
        <f t="shared" si="167"/>
        <v>0</v>
      </c>
      <c r="DK106" s="146">
        <f t="shared" si="168"/>
        <v>0</v>
      </c>
      <c r="DL106" s="146">
        <f t="shared" si="169"/>
        <v>0</v>
      </c>
      <c r="DM106" s="146">
        <f t="shared" si="170"/>
        <v>0</v>
      </c>
      <c r="DN106" s="64">
        <f t="shared" ref="DN106:DN107" si="190">F106*H106</f>
        <v>30</v>
      </c>
      <c r="DO106" s="52" t="str">
        <f t="shared" si="186"/>
        <v/>
      </c>
      <c r="DP106" s="52">
        <f t="shared" si="173"/>
        <v>30</v>
      </c>
      <c r="DQ106" s="53" t="str">
        <f t="shared" si="174"/>
        <v/>
      </c>
      <c r="DR106" s="1">
        <f t="shared" si="187"/>
        <v>1</v>
      </c>
      <c r="DS106" s="168" t="e">
        <f>IF(AND(DR106=#REF!,BL106=#REF!),'Tiến độ'!D106,"")</f>
        <v>#REF!</v>
      </c>
    </row>
    <row r="107" spans="1:123" ht="11.25" customHeight="1">
      <c r="A107" s="314" t="str">
        <f>IF(B107="","",MAX($A$7:A106)+1)</f>
        <v/>
      </c>
      <c r="B107" s="315"/>
      <c r="C107" s="79" t="s">
        <v>195</v>
      </c>
      <c r="D107" s="80" t="s">
        <v>378</v>
      </c>
      <c r="E107" s="81">
        <v>3</v>
      </c>
      <c r="F107" s="82">
        <v>60</v>
      </c>
      <c r="G107" s="83"/>
      <c r="H107" s="84">
        <f>H105</f>
        <v>3</v>
      </c>
      <c r="I107" s="85">
        <f>I105</f>
        <v>154</v>
      </c>
      <c r="J107" s="27"/>
      <c r="K107" s="86"/>
      <c r="L107" s="87"/>
      <c r="M107" s="87"/>
      <c r="N107" s="88"/>
      <c r="O107" s="86"/>
      <c r="P107" s="87"/>
      <c r="Q107" s="87"/>
      <c r="R107" s="88"/>
      <c r="S107" s="86"/>
      <c r="T107" s="87"/>
      <c r="U107" s="87"/>
      <c r="V107" s="87"/>
      <c r="W107" s="88"/>
      <c r="X107" s="86"/>
      <c r="Y107" s="87"/>
      <c r="Z107" s="87"/>
      <c r="AA107" s="88"/>
      <c r="AB107" s="86"/>
      <c r="AC107" s="87"/>
      <c r="AD107" s="87"/>
      <c r="AE107" s="88"/>
      <c r="AF107" s="86"/>
      <c r="AG107" s="87"/>
      <c r="AH107" s="87"/>
      <c r="AI107" s="362"/>
      <c r="AJ107" s="363"/>
      <c r="AK107" s="86"/>
      <c r="AL107" s="87">
        <v>4</v>
      </c>
      <c r="AM107" s="87">
        <v>4</v>
      </c>
      <c r="AN107" s="88">
        <v>4</v>
      </c>
      <c r="AO107" s="86">
        <v>4</v>
      </c>
      <c r="AP107" s="87">
        <v>4</v>
      </c>
      <c r="AQ107" s="87">
        <v>4</v>
      </c>
      <c r="AR107" s="88">
        <v>4</v>
      </c>
      <c r="AS107" s="89">
        <v>4</v>
      </c>
      <c r="AT107" s="87">
        <v>4</v>
      </c>
      <c r="AU107" s="87">
        <v>4</v>
      </c>
      <c r="AV107" s="90">
        <v>4</v>
      </c>
      <c r="AW107" s="86">
        <v>4</v>
      </c>
      <c r="AX107" s="87">
        <v>4</v>
      </c>
      <c r="AY107" s="87">
        <v>4</v>
      </c>
      <c r="AZ107" s="87">
        <v>4</v>
      </c>
      <c r="BA107" s="88" t="s">
        <v>163</v>
      </c>
      <c r="BB107" s="89" t="s">
        <v>163</v>
      </c>
      <c r="BC107" s="87" t="s">
        <v>163</v>
      </c>
      <c r="BD107" s="87" t="s">
        <v>163</v>
      </c>
      <c r="BE107" s="321"/>
      <c r="BF107" s="322"/>
      <c r="BG107" s="322"/>
      <c r="BH107" s="322"/>
      <c r="BI107" s="322"/>
      <c r="BJ107" s="323"/>
      <c r="BK107" s="46" t="s">
        <v>18</v>
      </c>
      <c r="BL107" s="46" t="s">
        <v>54</v>
      </c>
      <c r="BN107" s="146">
        <f t="shared" si="171"/>
        <v>0</v>
      </c>
      <c r="BO107" s="146">
        <f t="shared" si="120"/>
        <v>0</v>
      </c>
      <c r="BP107" s="146">
        <f t="shared" si="121"/>
        <v>0</v>
      </c>
      <c r="BQ107" s="146">
        <f t="shared" si="122"/>
        <v>0</v>
      </c>
      <c r="BR107" s="146">
        <f t="shared" si="123"/>
        <v>0</v>
      </c>
      <c r="BS107" s="146">
        <f t="shared" si="124"/>
        <v>0</v>
      </c>
      <c r="BT107" s="146">
        <f t="shared" si="125"/>
        <v>0</v>
      </c>
      <c r="BU107" s="146">
        <f t="shared" si="126"/>
        <v>0</v>
      </c>
      <c r="BV107" s="146">
        <f t="shared" si="127"/>
        <v>0</v>
      </c>
      <c r="BW107" s="146">
        <f t="shared" si="128"/>
        <v>0</v>
      </c>
      <c r="BX107" s="146">
        <f t="shared" si="129"/>
        <v>0</v>
      </c>
      <c r="BY107" s="146">
        <f t="shared" si="130"/>
        <v>0</v>
      </c>
      <c r="BZ107" s="146">
        <f t="shared" si="131"/>
        <v>0</v>
      </c>
      <c r="CA107" s="146">
        <f t="shared" si="132"/>
        <v>0</v>
      </c>
      <c r="CB107" s="146">
        <f t="shared" si="133"/>
        <v>0</v>
      </c>
      <c r="CC107" s="146">
        <f t="shared" si="134"/>
        <v>0</v>
      </c>
      <c r="CD107" s="146">
        <f t="shared" si="135"/>
        <v>0</v>
      </c>
      <c r="CE107" s="146">
        <f t="shared" si="136"/>
        <v>0</v>
      </c>
      <c r="CF107" s="146">
        <f t="shared" si="137"/>
        <v>0</v>
      </c>
      <c r="CG107" s="146">
        <f t="shared" si="138"/>
        <v>0</v>
      </c>
      <c r="CH107" s="146">
        <f t="shared" si="139"/>
        <v>0</v>
      </c>
      <c r="CI107" s="146">
        <f t="shared" si="140"/>
        <v>0</v>
      </c>
      <c r="CJ107" s="146">
        <f t="shared" si="141"/>
        <v>0</v>
      </c>
      <c r="CK107" s="146">
        <f t="shared" si="142"/>
        <v>0</v>
      </c>
      <c r="CL107" s="146">
        <f t="shared" si="143"/>
        <v>0</v>
      </c>
      <c r="CM107" s="146">
        <f t="shared" si="144"/>
        <v>0</v>
      </c>
      <c r="CN107" s="146">
        <f t="shared" si="145"/>
        <v>0</v>
      </c>
      <c r="CO107" s="146">
        <f t="shared" si="146"/>
        <v>12</v>
      </c>
      <c r="CP107" s="146">
        <f t="shared" si="147"/>
        <v>12</v>
      </c>
      <c r="CQ107" s="146">
        <f t="shared" si="148"/>
        <v>12</v>
      </c>
      <c r="CR107" s="146">
        <f t="shared" si="149"/>
        <v>12</v>
      </c>
      <c r="CS107" s="146">
        <f t="shared" si="150"/>
        <v>12</v>
      </c>
      <c r="CT107" s="146">
        <f t="shared" si="151"/>
        <v>12</v>
      </c>
      <c r="CU107" s="146">
        <f t="shared" si="152"/>
        <v>12</v>
      </c>
      <c r="CV107" s="146">
        <f t="shared" si="153"/>
        <v>12</v>
      </c>
      <c r="CW107" s="146">
        <f t="shared" si="154"/>
        <v>12</v>
      </c>
      <c r="CX107" s="146">
        <f t="shared" si="155"/>
        <v>12</v>
      </c>
      <c r="CY107" s="146">
        <f t="shared" si="156"/>
        <v>12</v>
      </c>
      <c r="CZ107" s="146">
        <f t="shared" si="157"/>
        <v>12</v>
      </c>
      <c r="DA107" s="146">
        <f t="shared" si="158"/>
        <v>12</v>
      </c>
      <c r="DB107" s="146">
        <f t="shared" si="159"/>
        <v>12</v>
      </c>
      <c r="DC107" s="146">
        <f t="shared" si="160"/>
        <v>12</v>
      </c>
      <c r="DD107" s="146">
        <f t="shared" si="161"/>
        <v>0</v>
      </c>
      <c r="DE107" s="146">
        <f t="shared" si="162"/>
        <v>0</v>
      </c>
      <c r="DF107" s="146">
        <f t="shared" si="163"/>
        <v>0</v>
      </c>
      <c r="DG107" s="146">
        <f t="shared" si="164"/>
        <v>0</v>
      </c>
      <c r="DH107" s="146">
        <f t="shared" si="165"/>
        <v>0</v>
      </c>
      <c r="DI107" s="146">
        <f t="shared" si="166"/>
        <v>0</v>
      </c>
      <c r="DJ107" s="146">
        <f t="shared" si="167"/>
        <v>0</v>
      </c>
      <c r="DK107" s="146">
        <f t="shared" si="168"/>
        <v>0</v>
      </c>
      <c r="DL107" s="146">
        <f t="shared" si="169"/>
        <v>0</v>
      </c>
      <c r="DM107" s="146">
        <f t="shared" si="170"/>
        <v>0</v>
      </c>
      <c r="DN107" s="64">
        <f t="shared" si="190"/>
        <v>180</v>
      </c>
      <c r="DO107" s="52" t="str">
        <f t="shared" si="186"/>
        <v/>
      </c>
      <c r="DP107" s="52" t="str">
        <f t="shared" si="173"/>
        <v/>
      </c>
      <c r="DQ107" s="53">
        <f t="shared" si="174"/>
        <v>180</v>
      </c>
      <c r="DR107" s="1">
        <f t="shared" si="187"/>
        <v>2</v>
      </c>
      <c r="DS107" s="168" t="e">
        <f>IF(AND(DR107=#REF!,BL107=#REF!),'Tiến độ'!D107,"")</f>
        <v>#REF!</v>
      </c>
    </row>
    <row r="108" spans="1:123" ht="11.25" customHeight="1">
      <c r="A108" s="314" t="str">
        <f>IF(B108="","",MAX($A$7:A107)+1)</f>
        <v/>
      </c>
      <c r="B108" s="315"/>
      <c r="C108" s="79" t="s">
        <v>379</v>
      </c>
      <c r="D108" s="80" t="s">
        <v>380</v>
      </c>
      <c r="E108" s="81">
        <v>2</v>
      </c>
      <c r="F108" s="82">
        <v>30</v>
      </c>
      <c r="G108" s="83"/>
      <c r="H108" s="84">
        <f t="shared" si="188"/>
        <v>3</v>
      </c>
      <c r="I108" s="85">
        <f t="shared" si="189"/>
        <v>154</v>
      </c>
      <c r="J108" s="27"/>
      <c r="K108" s="86"/>
      <c r="L108" s="87"/>
      <c r="M108" s="87"/>
      <c r="N108" s="88"/>
      <c r="O108" s="86"/>
      <c r="P108" s="87"/>
      <c r="Q108" s="87"/>
      <c r="R108" s="88"/>
      <c r="S108" s="86"/>
      <c r="T108" s="87"/>
      <c r="U108" s="87"/>
      <c r="V108" s="87"/>
      <c r="W108" s="88"/>
      <c r="X108" s="86"/>
      <c r="Y108" s="87"/>
      <c r="Z108" s="87"/>
      <c r="AA108" s="88"/>
      <c r="AB108" s="86"/>
      <c r="AC108" s="87"/>
      <c r="AD108" s="87"/>
      <c r="AE108" s="88"/>
      <c r="AF108" s="86"/>
      <c r="AG108" s="87"/>
      <c r="AH108" s="87"/>
      <c r="AI108" s="362"/>
      <c r="AJ108" s="363"/>
      <c r="AK108" s="86"/>
      <c r="AL108" s="87"/>
      <c r="AM108" s="87"/>
      <c r="AN108" s="88"/>
      <c r="AO108" s="86"/>
      <c r="AP108" s="87"/>
      <c r="AQ108" s="87">
        <v>3</v>
      </c>
      <c r="AR108" s="88">
        <v>3</v>
      </c>
      <c r="AS108" s="89">
        <v>3</v>
      </c>
      <c r="AT108" s="87">
        <v>3</v>
      </c>
      <c r="AU108" s="87">
        <v>3</v>
      </c>
      <c r="AV108" s="90">
        <v>3</v>
      </c>
      <c r="AW108" s="86">
        <v>3</v>
      </c>
      <c r="AX108" s="87">
        <v>3</v>
      </c>
      <c r="AY108" s="87">
        <v>3</v>
      </c>
      <c r="AZ108" s="87">
        <v>3</v>
      </c>
      <c r="BA108" s="88" t="s">
        <v>163</v>
      </c>
      <c r="BB108" s="89" t="s">
        <v>163</v>
      </c>
      <c r="BC108" s="87" t="s">
        <v>163</v>
      </c>
      <c r="BD108" s="87" t="s">
        <v>163</v>
      </c>
      <c r="BE108" s="321"/>
      <c r="BF108" s="322"/>
      <c r="BG108" s="322"/>
      <c r="BH108" s="322"/>
      <c r="BI108" s="322"/>
      <c r="BJ108" s="323"/>
      <c r="BK108" s="46" t="s">
        <v>18</v>
      </c>
      <c r="BL108" s="46" t="s">
        <v>34</v>
      </c>
      <c r="BN108" s="146">
        <f t="shared" si="171"/>
        <v>0</v>
      </c>
      <c r="BO108" s="146">
        <f t="shared" si="120"/>
        <v>0</v>
      </c>
      <c r="BP108" s="146">
        <f t="shared" si="121"/>
        <v>0</v>
      </c>
      <c r="BQ108" s="146">
        <f t="shared" si="122"/>
        <v>0</v>
      </c>
      <c r="BR108" s="146">
        <f t="shared" si="123"/>
        <v>0</v>
      </c>
      <c r="BS108" s="146">
        <f t="shared" si="124"/>
        <v>0</v>
      </c>
      <c r="BT108" s="146">
        <f t="shared" si="125"/>
        <v>0</v>
      </c>
      <c r="BU108" s="146">
        <f t="shared" si="126"/>
        <v>0</v>
      </c>
      <c r="BV108" s="146">
        <f t="shared" si="127"/>
        <v>0</v>
      </c>
      <c r="BW108" s="146">
        <f t="shared" si="128"/>
        <v>0</v>
      </c>
      <c r="BX108" s="146">
        <f t="shared" si="129"/>
        <v>0</v>
      </c>
      <c r="BY108" s="146">
        <f t="shared" si="130"/>
        <v>0</v>
      </c>
      <c r="BZ108" s="146">
        <f t="shared" si="131"/>
        <v>0</v>
      </c>
      <c r="CA108" s="146">
        <f t="shared" si="132"/>
        <v>0</v>
      </c>
      <c r="CB108" s="146">
        <f t="shared" si="133"/>
        <v>0</v>
      </c>
      <c r="CC108" s="146">
        <f t="shared" si="134"/>
        <v>0</v>
      </c>
      <c r="CD108" s="146">
        <f t="shared" si="135"/>
        <v>0</v>
      </c>
      <c r="CE108" s="146">
        <f t="shared" si="136"/>
        <v>0</v>
      </c>
      <c r="CF108" s="146">
        <f t="shared" si="137"/>
        <v>0</v>
      </c>
      <c r="CG108" s="146">
        <f t="shared" si="138"/>
        <v>0</v>
      </c>
      <c r="CH108" s="146">
        <f t="shared" si="139"/>
        <v>0</v>
      </c>
      <c r="CI108" s="146">
        <f t="shared" si="140"/>
        <v>0</v>
      </c>
      <c r="CJ108" s="146">
        <f t="shared" si="141"/>
        <v>0</v>
      </c>
      <c r="CK108" s="146">
        <f t="shared" si="142"/>
        <v>0</v>
      </c>
      <c r="CL108" s="146">
        <f t="shared" si="143"/>
        <v>0</v>
      </c>
      <c r="CM108" s="146">
        <f t="shared" si="144"/>
        <v>0</v>
      </c>
      <c r="CN108" s="146">
        <f t="shared" si="145"/>
        <v>0</v>
      </c>
      <c r="CO108" s="146">
        <f t="shared" si="146"/>
        <v>0</v>
      </c>
      <c r="CP108" s="146">
        <f t="shared" si="147"/>
        <v>0</v>
      </c>
      <c r="CQ108" s="146">
        <f t="shared" si="148"/>
        <v>0</v>
      </c>
      <c r="CR108" s="146">
        <f t="shared" si="149"/>
        <v>0</v>
      </c>
      <c r="CS108" s="146">
        <f t="shared" si="150"/>
        <v>0</v>
      </c>
      <c r="CT108" s="146">
        <f t="shared" si="151"/>
        <v>9</v>
      </c>
      <c r="CU108" s="146">
        <f t="shared" si="152"/>
        <v>9</v>
      </c>
      <c r="CV108" s="146">
        <f t="shared" si="153"/>
        <v>9</v>
      </c>
      <c r="CW108" s="146">
        <f t="shared" si="154"/>
        <v>9</v>
      </c>
      <c r="CX108" s="146">
        <f t="shared" si="155"/>
        <v>9</v>
      </c>
      <c r="CY108" s="146">
        <f t="shared" si="156"/>
        <v>9</v>
      </c>
      <c r="CZ108" s="146">
        <f t="shared" si="157"/>
        <v>9</v>
      </c>
      <c r="DA108" s="146">
        <f t="shared" si="158"/>
        <v>9</v>
      </c>
      <c r="DB108" s="146">
        <f t="shared" si="159"/>
        <v>9</v>
      </c>
      <c r="DC108" s="146">
        <f t="shared" si="160"/>
        <v>9</v>
      </c>
      <c r="DD108" s="146">
        <f t="shared" si="161"/>
        <v>0</v>
      </c>
      <c r="DE108" s="146">
        <f t="shared" si="162"/>
        <v>0</v>
      </c>
      <c r="DF108" s="146">
        <f t="shared" si="163"/>
        <v>0</v>
      </c>
      <c r="DG108" s="146">
        <f t="shared" si="164"/>
        <v>0</v>
      </c>
      <c r="DH108" s="146">
        <f t="shared" si="165"/>
        <v>0</v>
      </c>
      <c r="DI108" s="146">
        <f t="shared" si="166"/>
        <v>0</v>
      </c>
      <c r="DJ108" s="146">
        <f t="shared" si="167"/>
        <v>0</v>
      </c>
      <c r="DK108" s="146">
        <f t="shared" si="168"/>
        <v>0</v>
      </c>
      <c r="DL108" s="146">
        <f t="shared" si="169"/>
        <v>0</v>
      </c>
      <c r="DM108" s="146">
        <f t="shared" si="170"/>
        <v>0</v>
      </c>
      <c r="DN108" s="64">
        <f>I108*1</f>
        <v>154</v>
      </c>
      <c r="DO108" s="52" t="str">
        <f t="shared" si="186"/>
        <v/>
      </c>
      <c r="DP108" s="52" t="str">
        <f t="shared" si="173"/>
        <v/>
      </c>
      <c r="DQ108" s="53">
        <f t="shared" si="174"/>
        <v>154</v>
      </c>
      <c r="DR108" s="1">
        <f t="shared" si="187"/>
        <v>2</v>
      </c>
      <c r="DS108" s="168" t="e">
        <f>IF(AND(DR108=#REF!,BL108=#REF!),'Tiến độ'!D108,"")</f>
        <v>#REF!</v>
      </c>
    </row>
    <row r="109" spans="1:123" ht="11.25" customHeight="1">
      <c r="A109" s="314" t="str">
        <f>IF(B109="","",MAX($A$7:A108)+1)</f>
        <v/>
      </c>
      <c r="B109" s="315"/>
      <c r="C109" s="79" t="s">
        <v>334</v>
      </c>
      <c r="D109" s="80" t="s">
        <v>368</v>
      </c>
      <c r="E109" s="81">
        <v>3</v>
      </c>
      <c r="F109" s="82">
        <v>45</v>
      </c>
      <c r="G109" s="83"/>
      <c r="H109" s="84">
        <f t="shared" si="188"/>
        <v>3</v>
      </c>
      <c r="I109" s="85">
        <f t="shared" si="189"/>
        <v>154</v>
      </c>
      <c r="J109" s="27"/>
      <c r="K109" s="86"/>
      <c r="L109" s="87"/>
      <c r="M109" s="87"/>
      <c r="N109" s="88"/>
      <c r="O109" s="86"/>
      <c r="P109" s="87"/>
      <c r="Q109" s="87"/>
      <c r="R109" s="88"/>
      <c r="S109" s="86"/>
      <c r="T109" s="87"/>
      <c r="U109" s="87"/>
      <c r="V109" s="87"/>
      <c r="W109" s="88"/>
      <c r="X109" s="86"/>
      <c r="Y109" s="87"/>
      <c r="Z109" s="87"/>
      <c r="AA109" s="88"/>
      <c r="AB109" s="86"/>
      <c r="AC109" s="87"/>
      <c r="AD109" s="87"/>
      <c r="AE109" s="88"/>
      <c r="AF109" s="86"/>
      <c r="AG109" s="87"/>
      <c r="AH109" s="87"/>
      <c r="AI109" s="362"/>
      <c r="AJ109" s="363"/>
      <c r="AK109" s="86"/>
      <c r="AL109" s="87">
        <v>5</v>
      </c>
      <c r="AM109" s="87">
        <v>5</v>
      </c>
      <c r="AN109" s="88">
        <v>5</v>
      </c>
      <c r="AO109" s="86">
        <v>5</v>
      </c>
      <c r="AP109" s="87">
        <v>5</v>
      </c>
      <c r="AQ109" s="87">
        <v>2</v>
      </c>
      <c r="AR109" s="88">
        <v>2</v>
      </c>
      <c r="AS109" s="89">
        <v>2</v>
      </c>
      <c r="AT109" s="87">
        <v>2</v>
      </c>
      <c r="AU109" s="87">
        <v>2</v>
      </c>
      <c r="AV109" s="90">
        <v>2</v>
      </c>
      <c r="AW109" s="86">
        <v>2</v>
      </c>
      <c r="AX109" s="87">
        <v>2</v>
      </c>
      <c r="AY109" s="87">
        <v>2</v>
      </c>
      <c r="AZ109" s="87">
        <v>2</v>
      </c>
      <c r="BA109" s="88" t="s">
        <v>163</v>
      </c>
      <c r="BB109" s="89" t="s">
        <v>163</v>
      </c>
      <c r="BC109" s="87" t="s">
        <v>163</v>
      </c>
      <c r="BD109" s="87" t="s">
        <v>163</v>
      </c>
      <c r="BE109" s="321"/>
      <c r="BF109" s="322"/>
      <c r="BG109" s="322"/>
      <c r="BH109" s="322"/>
      <c r="BI109" s="322"/>
      <c r="BJ109" s="323"/>
      <c r="BK109" s="46" t="s">
        <v>18</v>
      </c>
      <c r="BL109" s="46" t="s">
        <v>34</v>
      </c>
      <c r="BN109" s="146">
        <f t="shared" si="171"/>
        <v>0</v>
      </c>
      <c r="BO109" s="146">
        <f t="shared" si="120"/>
        <v>0</v>
      </c>
      <c r="BP109" s="146">
        <f t="shared" si="121"/>
        <v>0</v>
      </c>
      <c r="BQ109" s="146">
        <f t="shared" si="122"/>
        <v>0</v>
      </c>
      <c r="BR109" s="146">
        <f t="shared" si="123"/>
        <v>0</v>
      </c>
      <c r="BS109" s="146">
        <f t="shared" si="124"/>
        <v>0</v>
      </c>
      <c r="BT109" s="146">
        <f t="shared" si="125"/>
        <v>0</v>
      </c>
      <c r="BU109" s="146">
        <f t="shared" si="126"/>
        <v>0</v>
      </c>
      <c r="BV109" s="146">
        <f t="shared" si="127"/>
        <v>0</v>
      </c>
      <c r="BW109" s="146">
        <f t="shared" si="128"/>
        <v>0</v>
      </c>
      <c r="BX109" s="146">
        <f t="shared" si="129"/>
        <v>0</v>
      </c>
      <c r="BY109" s="146">
        <f t="shared" si="130"/>
        <v>0</v>
      </c>
      <c r="BZ109" s="146">
        <f t="shared" si="131"/>
        <v>0</v>
      </c>
      <c r="CA109" s="146">
        <f t="shared" si="132"/>
        <v>0</v>
      </c>
      <c r="CB109" s="146">
        <f t="shared" si="133"/>
        <v>0</v>
      </c>
      <c r="CC109" s="146">
        <f t="shared" si="134"/>
        <v>0</v>
      </c>
      <c r="CD109" s="146">
        <f t="shared" si="135"/>
        <v>0</v>
      </c>
      <c r="CE109" s="146">
        <f t="shared" si="136"/>
        <v>0</v>
      </c>
      <c r="CF109" s="146">
        <f t="shared" si="137"/>
        <v>0</v>
      </c>
      <c r="CG109" s="146">
        <f t="shared" si="138"/>
        <v>0</v>
      </c>
      <c r="CH109" s="146">
        <f t="shared" si="139"/>
        <v>0</v>
      </c>
      <c r="CI109" s="146">
        <f t="shared" si="140"/>
        <v>0</v>
      </c>
      <c r="CJ109" s="146">
        <f t="shared" si="141"/>
        <v>0</v>
      </c>
      <c r="CK109" s="146">
        <f t="shared" si="142"/>
        <v>0</v>
      </c>
      <c r="CL109" s="146">
        <f t="shared" si="143"/>
        <v>0</v>
      </c>
      <c r="CM109" s="146">
        <f t="shared" si="144"/>
        <v>0</v>
      </c>
      <c r="CN109" s="146">
        <f t="shared" si="145"/>
        <v>0</v>
      </c>
      <c r="CO109" s="146">
        <f t="shared" si="146"/>
        <v>15</v>
      </c>
      <c r="CP109" s="146">
        <f t="shared" si="147"/>
        <v>15</v>
      </c>
      <c r="CQ109" s="146">
        <f t="shared" si="148"/>
        <v>15</v>
      </c>
      <c r="CR109" s="146">
        <f t="shared" si="149"/>
        <v>15</v>
      </c>
      <c r="CS109" s="146">
        <f t="shared" si="150"/>
        <v>15</v>
      </c>
      <c r="CT109" s="146">
        <f t="shared" si="151"/>
        <v>6</v>
      </c>
      <c r="CU109" s="146">
        <f t="shared" si="152"/>
        <v>6</v>
      </c>
      <c r="CV109" s="146">
        <f t="shared" si="153"/>
        <v>6</v>
      </c>
      <c r="CW109" s="146">
        <f t="shared" si="154"/>
        <v>6</v>
      </c>
      <c r="CX109" s="146">
        <f t="shared" si="155"/>
        <v>6</v>
      </c>
      <c r="CY109" s="146">
        <f t="shared" si="156"/>
        <v>6</v>
      </c>
      <c r="CZ109" s="146">
        <f t="shared" si="157"/>
        <v>6</v>
      </c>
      <c r="DA109" s="146">
        <f t="shared" si="158"/>
        <v>6</v>
      </c>
      <c r="DB109" s="146">
        <f t="shared" si="159"/>
        <v>6</v>
      </c>
      <c r="DC109" s="146">
        <f t="shared" si="160"/>
        <v>6</v>
      </c>
      <c r="DD109" s="146">
        <f t="shared" si="161"/>
        <v>0</v>
      </c>
      <c r="DE109" s="146">
        <f t="shared" si="162"/>
        <v>0</v>
      </c>
      <c r="DF109" s="146">
        <f t="shared" si="163"/>
        <v>0</v>
      </c>
      <c r="DG109" s="146">
        <f t="shared" si="164"/>
        <v>0</v>
      </c>
      <c r="DH109" s="146">
        <f t="shared" si="165"/>
        <v>0</v>
      </c>
      <c r="DI109" s="146">
        <f t="shared" si="166"/>
        <v>0</v>
      </c>
      <c r="DJ109" s="146">
        <f t="shared" si="167"/>
        <v>0</v>
      </c>
      <c r="DK109" s="146">
        <f t="shared" si="168"/>
        <v>0</v>
      </c>
      <c r="DL109" s="146">
        <f t="shared" si="169"/>
        <v>0</v>
      </c>
      <c r="DM109" s="146">
        <f t="shared" si="170"/>
        <v>0</v>
      </c>
      <c r="DN109" s="64">
        <f t="shared" ref="DN109:DN111" si="191">F109*H109</f>
        <v>135</v>
      </c>
      <c r="DO109" s="52" t="str">
        <f t="shared" si="186"/>
        <v/>
      </c>
      <c r="DP109" s="52" t="str">
        <f t="shared" si="173"/>
        <v/>
      </c>
      <c r="DQ109" s="53">
        <f t="shared" si="174"/>
        <v>135</v>
      </c>
      <c r="DR109" s="1">
        <f t="shared" si="187"/>
        <v>2</v>
      </c>
      <c r="DS109" s="168" t="e">
        <f>IF(AND(DR109=#REF!,BL109=#REF!),'Tiến độ'!D109,"")</f>
        <v>#REF!</v>
      </c>
    </row>
    <row r="110" spans="1:123" ht="11.25" customHeight="1">
      <c r="A110" s="314" t="str">
        <f>IF(B110="","",MAX($A$7:A109)+1)</f>
        <v/>
      </c>
      <c r="B110" s="315"/>
      <c r="C110" s="79" t="s">
        <v>336</v>
      </c>
      <c r="D110" s="80" t="s">
        <v>369</v>
      </c>
      <c r="E110" s="81">
        <v>3</v>
      </c>
      <c r="F110" s="82">
        <v>45</v>
      </c>
      <c r="G110" s="83"/>
      <c r="H110" s="84">
        <f t="shared" si="188"/>
        <v>3</v>
      </c>
      <c r="I110" s="85">
        <f t="shared" si="189"/>
        <v>154</v>
      </c>
      <c r="J110" s="27"/>
      <c r="K110" s="86"/>
      <c r="L110" s="87"/>
      <c r="M110" s="87"/>
      <c r="N110" s="88"/>
      <c r="O110" s="86"/>
      <c r="P110" s="87"/>
      <c r="Q110" s="87"/>
      <c r="R110" s="88"/>
      <c r="S110" s="86"/>
      <c r="T110" s="87"/>
      <c r="U110" s="87"/>
      <c r="V110" s="87"/>
      <c r="W110" s="88"/>
      <c r="X110" s="86"/>
      <c r="Y110" s="87"/>
      <c r="Z110" s="87"/>
      <c r="AA110" s="88"/>
      <c r="AB110" s="86"/>
      <c r="AC110" s="87"/>
      <c r="AD110" s="87"/>
      <c r="AE110" s="88"/>
      <c r="AF110" s="86"/>
      <c r="AG110" s="87"/>
      <c r="AH110" s="87"/>
      <c r="AI110" s="362"/>
      <c r="AJ110" s="363"/>
      <c r="AK110" s="86"/>
      <c r="AL110" s="87">
        <v>3</v>
      </c>
      <c r="AM110" s="87">
        <v>3</v>
      </c>
      <c r="AN110" s="88">
        <v>3</v>
      </c>
      <c r="AO110" s="86">
        <v>3</v>
      </c>
      <c r="AP110" s="87">
        <v>3</v>
      </c>
      <c r="AQ110" s="87">
        <v>3</v>
      </c>
      <c r="AR110" s="88">
        <v>3</v>
      </c>
      <c r="AS110" s="89">
        <v>3</v>
      </c>
      <c r="AT110" s="87">
        <v>3</v>
      </c>
      <c r="AU110" s="87">
        <v>3</v>
      </c>
      <c r="AV110" s="90">
        <v>3</v>
      </c>
      <c r="AW110" s="86">
        <v>3</v>
      </c>
      <c r="AX110" s="87">
        <v>3</v>
      </c>
      <c r="AY110" s="87">
        <v>3</v>
      </c>
      <c r="AZ110" s="87">
        <v>3</v>
      </c>
      <c r="BA110" s="88" t="s">
        <v>163</v>
      </c>
      <c r="BB110" s="89" t="s">
        <v>163</v>
      </c>
      <c r="BC110" s="87" t="s">
        <v>163</v>
      </c>
      <c r="BD110" s="87" t="s">
        <v>163</v>
      </c>
      <c r="BE110" s="321"/>
      <c r="BF110" s="322"/>
      <c r="BG110" s="322"/>
      <c r="BH110" s="322"/>
      <c r="BI110" s="322"/>
      <c r="BJ110" s="323"/>
      <c r="BK110" s="46" t="s">
        <v>18</v>
      </c>
      <c r="BL110" s="46" t="s">
        <v>34</v>
      </c>
      <c r="BN110" s="146">
        <f t="shared" si="171"/>
        <v>0</v>
      </c>
      <c r="BO110" s="146">
        <f t="shared" si="120"/>
        <v>0</v>
      </c>
      <c r="BP110" s="146">
        <f t="shared" si="121"/>
        <v>0</v>
      </c>
      <c r="BQ110" s="146">
        <f t="shared" si="122"/>
        <v>0</v>
      </c>
      <c r="BR110" s="146">
        <f t="shared" si="123"/>
        <v>0</v>
      </c>
      <c r="BS110" s="146">
        <f t="shared" si="124"/>
        <v>0</v>
      </c>
      <c r="BT110" s="146">
        <f t="shared" si="125"/>
        <v>0</v>
      </c>
      <c r="BU110" s="146">
        <f t="shared" si="126"/>
        <v>0</v>
      </c>
      <c r="BV110" s="146">
        <f t="shared" si="127"/>
        <v>0</v>
      </c>
      <c r="BW110" s="146">
        <f t="shared" si="128"/>
        <v>0</v>
      </c>
      <c r="BX110" s="146">
        <f t="shared" si="129"/>
        <v>0</v>
      </c>
      <c r="BY110" s="146">
        <f t="shared" si="130"/>
        <v>0</v>
      </c>
      <c r="BZ110" s="146">
        <f t="shared" si="131"/>
        <v>0</v>
      </c>
      <c r="CA110" s="146">
        <f t="shared" si="132"/>
        <v>0</v>
      </c>
      <c r="CB110" s="146">
        <f t="shared" si="133"/>
        <v>0</v>
      </c>
      <c r="CC110" s="146">
        <f t="shared" si="134"/>
        <v>0</v>
      </c>
      <c r="CD110" s="146">
        <f t="shared" si="135"/>
        <v>0</v>
      </c>
      <c r="CE110" s="146">
        <f t="shared" si="136"/>
        <v>0</v>
      </c>
      <c r="CF110" s="146">
        <f t="shared" si="137"/>
        <v>0</v>
      </c>
      <c r="CG110" s="146">
        <f t="shared" si="138"/>
        <v>0</v>
      </c>
      <c r="CH110" s="146">
        <f t="shared" si="139"/>
        <v>0</v>
      </c>
      <c r="CI110" s="146">
        <f t="shared" si="140"/>
        <v>0</v>
      </c>
      <c r="CJ110" s="146">
        <f t="shared" si="141"/>
        <v>0</v>
      </c>
      <c r="CK110" s="146">
        <f t="shared" si="142"/>
        <v>0</v>
      </c>
      <c r="CL110" s="146">
        <f t="shared" si="143"/>
        <v>0</v>
      </c>
      <c r="CM110" s="146">
        <f t="shared" si="144"/>
        <v>0</v>
      </c>
      <c r="CN110" s="146">
        <f t="shared" si="145"/>
        <v>0</v>
      </c>
      <c r="CO110" s="146">
        <f t="shared" si="146"/>
        <v>9</v>
      </c>
      <c r="CP110" s="146">
        <f t="shared" si="147"/>
        <v>9</v>
      </c>
      <c r="CQ110" s="146">
        <f t="shared" si="148"/>
        <v>9</v>
      </c>
      <c r="CR110" s="146">
        <f t="shared" si="149"/>
        <v>9</v>
      </c>
      <c r="CS110" s="146">
        <f t="shared" si="150"/>
        <v>9</v>
      </c>
      <c r="CT110" s="146">
        <f t="shared" si="151"/>
        <v>9</v>
      </c>
      <c r="CU110" s="146">
        <f t="shared" si="152"/>
        <v>9</v>
      </c>
      <c r="CV110" s="146">
        <f t="shared" si="153"/>
        <v>9</v>
      </c>
      <c r="CW110" s="146">
        <f t="shared" si="154"/>
        <v>9</v>
      </c>
      <c r="CX110" s="146">
        <f t="shared" si="155"/>
        <v>9</v>
      </c>
      <c r="CY110" s="146">
        <f t="shared" si="156"/>
        <v>9</v>
      </c>
      <c r="CZ110" s="146">
        <f t="shared" si="157"/>
        <v>9</v>
      </c>
      <c r="DA110" s="146">
        <f t="shared" si="158"/>
        <v>9</v>
      </c>
      <c r="DB110" s="146">
        <f t="shared" si="159"/>
        <v>9</v>
      </c>
      <c r="DC110" s="146">
        <f t="shared" si="160"/>
        <v>9</v>
      </c>
      <c r="DD110" s="146">
        <f t="shared" si="161"/>
        <v>0</v>
      </c>
      <c r="DE110" s="146">
        <f t="shared" si="162"/>
        <v>0</v>
      </c>
      <c r="DF110" s="146">
        <f t="shared" si="163"/>
        <v>0</v>
      </c>
      <c r="DG110" s="146">
        <f t="shared" si="164"/>
        <v>0</v>
      </c>
      <c r="DH110" s="146">
        <f t="shared" si="165"/>
        <v>0</v>
      </c>
      <c r="DI110" s="146">
        <f t="shared" si="166"/>
        <v>0</v>
      </c>
      <c r="DJ110" s="146">
        <f t="shared" si="167"/>
        <v>0</v>
      </c>
      <c r="DK110" s="146">
        <f t="shared" si="168"/>
        <v>0</v>
      </c>
      <c r="DL110" s="146">
        <f t="shared" si="169"/>
        <v>0</v>
      </c>
      <c r="DM110" s="146">
        <f t="shared" si="170"/>
        <v>0</v>
      </c>
      <c r="DN110" s="64">
        <f t="shared" si="191"/>
        <v>135</v>
      </c>
      <c r="DO110" s="52" t="str">
        <f t="shared" si="186"/>
        <v/>
      </c>
      <c r="DP110" s="52" t="str">
        <f t="shared" si="173"/>
        <v/>
      </c>
      <c r="DQ110" s="53">
        <f t="shared" si="174"/>
        <v>135</v>
      </c>
      <c r="DR110" s="1">
        <f t="shared" si="187"/>
        <v>2</v>
      </c>
      <c r="DS110" s="168" t="e">
        <f>IF(AND(DR110=#REF!,BL110=#REF!),'Tiến độ'!D110,"")</f>
        <v>#REF!</v>
      </c>
    </row>
    <row r="111" spans="1:123" ht="11.25" customHeight="1">
      <c r="A111" s="314" t="str">
        <f>IF(B111="","",MAX($A$7:A110)+1)</f>
        <v/>
      </c>
      <c r="B111" s="315"/>
      <c r="C111" s="79" t="s">
        <v>17</v>
      </c>
      <c r="D111" s="80" t="s">
        <v>361</v>
      </c>
      <c r="E111" s="81">
        <v>2</v>
      </c>
      <c r="F111" s="82">
        <v>30</v>
      </c>
      <c r="G111" s="83"/>
      <c r="H111" s="84">
        <f t="shared" si="188"/>
        <v>3</v>
      </c>
      <c r="I111" s="85">
        <f t="shared" si="189"/>
        <v>154</v>
      </c>
      <c r="J111" s="28" t="s">
        <v>486</v>
      </c>
      <c r="K111" s="86"/>
      <c r="L111" s="87"/>
      <c r="M111" s="87"/>
      <c r="N111" s="88"/>
      <c r="O111" s="86"/>
      <c r="P111" s="87"/>
      <c r="Q111" s="87"/>
      <c r="R111" s="88"/>
      <c r="S111" s="86"/>
      <c r="T111" s="87"/>
      <c r="U111" s="87"/>
      <c r="V111" s="87"/>
      <c r="W111" s="88"/>
      <c r="X111" s="86"/>
      <c r="Y111" s="87"/>
      <c r="Z111" s="87"/>
      <c r="AA111" s="88"/>
      <c r="AB111" s="86"/>
      <c r="AC111" s="87"/>
      <c r="AD111" s="87"/>
      <c r="AE111" s="88"/>
      <c r="AF111" s="86"/>
      <c r="AG111" s="87"/>
      <c r="AH111" s="87"/>
      <c r="AI111" s="362"/>
      <c r="AJ111" s="363"/>
      <c r="AK111" s="86"/>
      <c r="AL111" s="87">
        <v>2</v>
      </c>
      <c r="AM111" s="87">
        <v>2</v>
      </c>
      <c r="AN111" s="88">
        <v>2</v>
      </c>
      <c r="AO111" s="86">
        <v>2</v>
      </c>
      <c r="AP111" s="87">
        <v>2</v>
      </c>
      <c r="AQ111" s="87">
        <v>2</v>
      </c>
      <c r="AR111" s="88">
        <v>2</v>
      </c>
      <c r="AS111" s="89">
        <v>2</v>
      </c>
      <c r="AT111" s="87">
        <v>2</v>
      </c>
      <c r="AU111" s="87">
        <v>2</v>
      </c>
      <c r="AV111" s="90">
        <v>2</v>
      </c>
      <c r="AW111" s="86">
        <v>2</v>
      </c>
      <c r="AX111" s="87">
        <v>2</v>
      </c>
      <c r="AY111" s="87">
        <v>2</v>
      </c>
      <c r="AZ111" s="87">
        <v>2</v>
      </c>
      <c r="BA111" s="88" t="s">
        <v>163</v>
      </c>
      <c r="BB111" s="89" t="s">
        <v>163</v>
      </c>
      <c r="BC111" s="87" t="s">
        <v>163</v>
      </c>
      <c r="BD111" s="87" t="s">
        <v>163</v>
      </c>
      <c r="BE111" s="321"/>
      <c r="BF111" s="322"/>
      <c r="BG111" s="322"/>
      <c r="BH111" s="322"/>
      <c r="BI111" s="322"/>
      <c r="BJ111" s="323"/>
      <c r="BK111" s="46" t="s">
        <v>18</v>
      </c>
      <c r="BL111" s="46" t="s">
        <v>17</v>
      </c>
      <c r="BN111" s="146">
        <f t="shared" si="171"/>
        <v>0</v>
      </c>
      <c r="BO111" s="146">
        <f t="shared" si="120"/>
        <v>0</v>
      </c>
      <c r="BP111" s="146">
        <f t="shared" si="121"/>
        <v>0</v>
      </c>
      <c r="BQ111" s="146">
        <f t="shared" si="122"/>
        <v>0</v>
      </c>
      <c r="BR111" s="146">
        <f t="shared" si="123"/>
        <v>0</v>
      </c>
      <c r="BS111" s="146">
        <f t="shared" si="124"/>
        <v>0</v>
      </c>
      <c r="BT111" s="146">
        <f t="shared" si="125"/>
        <v>0</v>
      </c>
      <c r="BU111" s="146">
        <f t="shared" si="126"/>
        <v>0</v>
      </c>
      <c r="BV111" s="146">
        <f t="shared" si="127"/>
        <v>0</v>
      </c>
      <c r="BW111" s="146">
        <f t="shared" si="128"/>
        <v>0</v>
      </c>
      <c r="BX111" s="146">
        <f t="shared" si="129"/>
        <v>0</v>
      </c>
      <c r="BY111" s="146">
        <f t="shared" si="130"/>
        <v>0</v>
      </c>
      <c r="BZ111" s="146">
        <f t="shared" si="131"/>
        <v>0</v>
      </c>
      <c r="CA111" s="146">
        <f t="shared" si="132"/>
        <v>0</v>
      </c>
      <c r="CB111" s="146">
        <f t="shared" si="133"/>
        <v>0</v>
      </c>
      <c r="CC111" s="146">
        <f t="shared" si="134"/>
        <v>0</v>
      </c>
      <c r="CD111" s="146">
        <f t="shared" si="135"/>
        <v>0</v>
      </c>
      <c r="CE111" s="146">
        <f t="shared" si="136"/>
        <v>0</v>
      </c>
      <c r="CF111" s="146">
        <f t="shared" si="137"/>
        <v>0</v>
      </c>
      <c r="CG111" s="146">
        <f t="shared" si="138"/>
        <v>0</v>
      </c>
      <c r="CH111" s="146">
        <f t="shared" si="139"/>
        <v>0</v>
      </c>
      <c r="CI111" s="146">
        <f t="shared" si="140"/>
        <v>0</v>
      </c>
      <c r="CJ111" s="146">
        <f t="shared" si="141"/>
        <v>0</v>
      </c>
      <c r="CK111" s="146">
        <f t="shared" si="142"/>
        <v>0</v>
      </c>
      <c r="CL111" s="146">
        <f t="shared" si="143"/>
        <v>0</v>
      </c>
      <c r="CM111" s="146">
        <f t="shared" si="144"/>
        <v>0</v>
      </c>
      <c r="CN111" s="146">
        <f t="shared" si="145"/>
        <v>0</v>
      </c>
      <c r="CO111" s="146">
        <f t="shared" si="146"/>
        <v>6</v>
      </c>
      <c r="CP111" s="146">
        <f t="shared" si="147"/>
        <v>6</v>
      </c>
      <c r="CQ111" s="146">
        <f t="shared" si="148"/>
        <v>6</v>
      </c>
      <c r="CR111" s="146">
        <f t="shared" si="149"/>
        <v>6</v>
      </c>
      <c r="CS111" s="146">
        <f t="shared" si="150"/>
        <v>6</v>
      </c>
      <c r="CT111" s="146">
        <f t="shared" si="151"/>
        <v>6</v>
      </c>
      <c r="CU111" s="146">
        <f t="shared" si="152"/>
        <v>6</v>
      </c>
      <c r="CV111" s="146">
        <f t="shared" si="153"/>
        <v>6</v>
      </c>
      <c r="CW111" s="146">
        <f t="shared" si="154"/>
        <v>6</v>
      </c>
      <c r="CX111" s="146">
        <f t="shared" si="155"/>
        <v>6</v>
      </c>
      <c r="CY111" s="146">
        <f t="shared" si="156"/>
        <v>6</v>
      </c>
      <c r="CZ111" s="146">
        <f t="shared" si="157"/>
        <v>6</v>
      </c>
      <c r="DA111" s="146">
        <f t="shared" si="158"/>
        <v>6</v>
      </c>
      <c r="DB111" s="146">
        <f t="shared" si="159"/>
        <v>6</v>
      </c>
      <c r="DC111" s="146">
        <f t="shared" si="160"/>
        <v>6</v>
      </c>
      <c r="DD111" s="146">
        <f t="shared" si="161"/>
        <v>0</v>
      </c>
      <c r="DE111" s="146">
        <f t="shared" si="162"/>
        <v>0</v>
      </c>
      <c r="DF111" s="146">
        <f t="shared" si="163"/>
        <v>0</v>
      </c>
      <c r="DG111" s="146">
        <f t="shared" si="164"/>
        <v>0</v>
      </c>
      <c r="DH111" s="146">
        <f t="shared" si="165"/>
        <v>0</v>
      </c>
      <c r="DI111" s="146">
        <f t="shared" si="166"/>
        <v>0</v>
      </c>
      <c r="DJ111" s="146">
        <f t="shared" si="167"/>
        <v>0</v>
      </c>
      <c r="DK111" s="146">
        <f t="shared" si="168"/>
        <v>0</v>
      </c>
      <c r="DL111" s="146">
        <f t="shared" si="169"/>
        <v>0</v>
      </c>
      <c r="DM111" s="146">
        <f t="shared" si="170"/>
        <v>0</v>
      </c>
      <c r="DN111" s="64">
        <f t="shared" si="191"/>
        <v>90</v>
      </c>
      <c r="DO111" s="52" t="str">
        <f t="shared" si="186"/>
        <v/>
      </c>
      <c r="DP111" s="52" t="str">
        <f t="shared" si="173"/>
        <v/>
      </c>
      <c r="DQ111" s="53">
        <f t="shared" si="174"/>
        <v>90</v>
      </c>
      <c r="DR111" s="1">
        <f t="shared" si="187"/>
        <v>2</v>
      </c>
      <c r="DS111" s="168" t="e">
        <f>IF(AND(DR111=#REF!,BL111=#REF!),'Tiến độ'!D111,"")</f>
        <v>#REF!</v>
      </c>
    </row>
    <row r="112" spans="1:123" ht="11.25" customHeight="1">
      <c r="A112" s="314" t="str">
        <f>IF(B112="","",MAX($A$7:A111)+1)</f>
        <v/>
      </c>
      <c r="B112" s="315"/>
      <c r="C112" s="79" t="s">
        <v>372</v>
      </c>
      <c r="D112" s="80" t="s">
        <v>373</v>
      </c>
      <c r="E112" s="81">
        <v>2</v>
      </c>
      <c r="F112" s="82"/>
      <c r="G112" s="83">
        <v>90</v>
      </c>
      <c r="H112" s="84">
        <f t="shared" si="188"/>
        <v>3</v>
      </c>
      <c r="I112" s="85">
        <f t="shared" si="189"/>
        <v>154</v>
      </c>
      <c r="J112" s="27"/>
      <c r="K112" s="86"/>
      <c r="L112" s="87"/>
      <c r="M112" s="87"/>
      <c r="N112" s="88"/>
      <c r="O112" s="86"/>
      <c r="P112" s="87"/>
      <c r="Q112" s="87"/>
      <c r="R112" s="88"/>
      <c r="S112" s="86"/>
      <c r="T112" s="87"/>
      <c r="U112" s="87"/>
      <c r="V112" s="87"/>
      <c r="W112" s="88"/>
      <c r="X112" s="86"/>
      <c r="Y112" s="87"/>
      <c r="Z112" s="87"/>
      <c r="AA112" s="88"/>
      <c r="AB112" s="86"/>
      <c r="AC112" s="87"/>
      <c r="AD112" s="87"/>
      <c r="AE112" s="88"/>
      <c r="AF112" s="86"/>
      <c r="AG112" s="87"/>
      <c r="AH112" s="87"/>
      <c r="AI112" s="362"/>
      <c r="AJ112" s="363"/>
      <c r="AK112" s="86"/>
      <c r="AL112" s="87">
        <v>6</v>
      </c>
      <c r="AM112" s="87">
        <v>6</v>
      </c>
      <c r="AN112" s="88">
        <v>6</v>
      </c>
      <c r="AO112" s="86">
        <v>6</v>
      </c>
      <c r="AP112" s="87">
        <v>6</v>
      </c>
      <c r="AQ112" s="87">
        <v>6</v>
      </c>
      <c r="AR112" s="88">
        <v>6</v>
      </c>
      <c r="AS112" s="89">
        <v>6</v>
      </c>
      <c r="AT112" s="87">
        <v>6</v>
      </c>
      <c r="AU112" s="87">
        <v>6</v>
      </c>
      <c r="AV112" s="90">
        <v>6</v>
      </c>
      <c r="AW112" s="86">
        <v>6</v>
      </c>
      <c r="AX112" s="87">
        <v>6</v>
      </c>
      <c r="AY112" s="87">
        <v>6</v>
      </c>
      <c r="AZ112" s="87">
        <v>6</v>
      </c>
      <c r="BA112" s="88" t="s">
        <v>163</v>
      </c>
      <c r="BB112" s="89" t="s">
        <v>163</v>
      </c>
      <c r="BC112" s="87" t="s">
        <v>163</v>
      </c>
      <c r="BD112" s="87" t="s">
        <v>163</v>
      </c>
      <c r="BE112" s="321"/>
      <c r="BF112" s="322"/>
      <c r="BG112" s="322"/>
      <c r="BH112" s="322"/>
      <c r="BI112" s="322"/>
      <c r="BJ112" s="323"/>
      <c r="BK112" s="46" t="s">
        <v>23</v>
      </c>
      <c r="BL112" s="46" t="s">
        <v>43</v>
      </c>
      <c r="BN112" s="146">
        <f t="shared" si="171"/>
        <v>0</v>
      </c>
      <c r="BO112" s="146">
        <f t="shared" si="120"/>
        <v>0</v>
      </c>
      <c r="BP112" s="146">
        <f t="shared" si="121"/>
        <v>0</v>
      </c>
      <c r="BQ112" s="146">
        <f t="shared" si="122"/>
        <v>0</v>
      </c>
      <c r="BR112" s="146">
        <f t="shared" si="123"/>
        <v>0</v>
      </c>
      <c r="BS112" s="146">
        <f t="shared" si="124"/>
        <v>0</v>
      </c>
      <c r="BT112" s="146">
        <f t="shared" si="125"/>
        <v>0</v>
      </c>
      <c r="BU112" s="146">
        <f t="shared" si="126"/>
        <v>0</v>
      </c>
      <c r="BV112" s="146">
        <f t="shared" si="127"/>
        <v>0</v>
      </c>
      <c r="BW112" s="146">
        <f t="shared" si="128"/>
        <v>0</v>
      </c>
      <c r="BX112" s="146">
        <f t="shared" si="129"/>
        <v>0</v>
      </c>
      <c r="BY112" s="146">
        <f t="shared" si="130"/>
        <v>0</v>
      </c>
      <c r="BZ112" s="146">
        <f t="shared" si="131"/>
        <v>0</v>
      </c>
      <c r="CA112" s="146">
        <f t="shared" si="132"/>
        <v>0</v>
      </c>
      <c r="CB112" s="146">
        <f t="shared" si="133"/>
        <v>0</v>
      </c>
      <c r="CC112" s="146">
        <f t="shared" si="134"/>
        <v>0</v>
      </c>
      <c r="CD112" s="146">
        <f t="shared" si="135"/>
        <v>0</v>
      </c>
      <c r="CE112" s="146">
        <f t="shared" si="136"/>
        <v>0</v>
      </c>
      <c r="CF112" s="146">
        <f t="shared" si="137"/>
        <v>0</v>
      </c>
      <c r="CG112" s="146">
        <f t="shared" si="138"/>
        <v>0</v>
      </c>
      <c r="CH112" s="146">
        <f t="shared" si="139"/>
        <v>0</v>
      </c>
      <c r="CI112" s="146">
        <f t="shared" si="140"/>
        <v>0</v>
      </c>
      <c r="CJ112" s="146">
        <f t="shared" si="141"/>
        <v>0</v>
      </c>
      <c r="CK112" s="146">
        <f t="shared" si="142"/>
        <v>0</v>
      </c>
      <c r="CL112" s="146">
        <f t="shared" si="143"/>
        <v>0</v>
      </c>
      <c r="CM112" s="146">
        <f t="shared" si="144"/>
        <v>0</v>
      </c>
      <c r="CN112" s="146">
        <f t="shared" si="145"/>
        <v>0</v>
      </c>
      <c r="CO112" s="146">
        <f t="shared" si="146"/>
        <v>18</v>
      </c>
      <c r="CP112" s="146">
        <f t="shared" si="147"/>
        <v>18</v>
      </c>
      <c r="CQ112" s="146">
        <f t="shared" si="148"/>
        <v>18</v>
      </c>
      <c r="CR112" s="146">
        <f t="shared" si="149"/>
        <v>18</v>
      </c>
      <c r="CS112" s="146">
        <f t="shared" si="150"/>
        <v>18</v>
      </c>
      <c r="CT112" s="146">
        <f t="shared" si="151"/>
        <v>18</v>
      </c>
      <c r="CU112" s="146">
        <f t="shared" si="152"/>
        <v>18</v>
      </c>
      <c r="CV112" s="146">
        <f t="shared" si="153"/>
        <v>18</v>
      </c>
      <c r="CW112" s="146">
        <f t="shared" si="154"/>
        <v>18</v>
      </c>
      <c r="CX112" s="146">
        <f t="shared" si="155"/>
        <v>18</v>
      </c>
      <c r="CY112" s="146">
        <f t="shared" si="156"/>
        <v>18</v>
      </c>
      <c r="CZ112" s="146">
        <f t="shared" si="157"/>
        <v>18</v>
      </c>
      <c r="DA112" s="146">
        <f t="shared" si="158"/>
        <v>18</v>
      </c>
      <c r="DB112" s="146">
        <f t="shared" si="159"/>
        <v>18</v>
      </c>
      <c r="DC112" s="146">
        <f t="shared" si="160"/>
        <v>18</v>
      </c>
      <c r="DD112" s="146">
        <f t="shared" si="161"/>
        <v>0</v>
      </c>
      <c r="DE112" s="146">
        <f t="shared" si="162"/>
        <v>0</v>
      </c>
      <c r="DF112" s="146">
        <f t="shared" si="163"/>
        <v>0</v>
      </c>
      <c r="DG112" s="146">
        <f t="shared" si="164"/>
        <v>0</v>
      </c>
      <c r="DH112" s="146">
        <f t="shared" si="165"/>
        <v>0</v>
      </c>
      <c r="DI112" s="146">
        <f t="shared" si="166"/>
        <v>0</v>
      </c>
      <c r="DJ112" s="146">
        <f t="shared" si="167"/>
        <v>0</v>
      </c>
      <c r="DK112" s="146">
        <f t="shared" si="168"/>
        <v>0</v>
      </c>
      <c r="DL112" s="146">
        <f t="shared" si="169"/>
        <v>0</v>
      </c>
      <c r="DM112" s="146">
        <f t="shared" si="170"/>
        <v>0</v>
      </c>
      <c r="DN112" s="64">
        <f>20*2*E112*H112</f>
        <v>240</v>
      </c>
      <c r="DO112" s="52" t="str">
        <f t="shared" si="186"/>
        <v/>
      </c>
      <c r="DP112" s="52" t="str">
        <f t="shared" si="173"/>
        <v/>
      </c>
      <c r="DQ112" s="53">
        <f t="shared" si="174"/>
        <v>240</v>
      </c>
      <c r="DR112" s="1">
        <f t="shared" si="187"/>
        <v>2</v>
      </c>
      <c r="DS112" s="168" t="e">
        <f>IF(AND(DR112=#REF!,BL112=#REF!),'Tiến độ'!D112,"")</f>
        <v>#REF!</v>
      </c>
    </row>
    <row r="113" spans="1:123" ht="11.25" customHeight="1">
      <c r="A113" s="314" t="str">
        <f>IF(B113="","",MAX($A$7:A112)+1)</f>
        <v/>
      </c>
      <c r="B113" s="315"/>
      <c r="C113" s="79" t="s">
        <v>374</v>
      </c>
      <c r="D113" s="80" t="s">
        <v>375</v>
      </c>
      <c r="E113" s="81">
        <v>4</v>
      </c>
      <c r="F113" s="82">
        <v>60</v>
      </c>
      <c r="G113" s="83"/>
      <c r="H113" s="84">
        <f t="shared" si="188"/>
        <v>3</v>
      </c>
      <c r="I113" s="85">
        <f t="shared" si="189"/>
        <v>154</v>
      </c>
      <c r="J113" s="27"/>
      <c r="K113" s="86"/>
      <c r="L113" s="87"/>
      <c r="M113" s="87"/>
      <c r="N113" s="88"/>
      <c r="O113" s="86"/>
      <c r="P113" s="87"/>
      <c r="Q113" s="87"/>
      <c r="R113" s="88"/>
      <c r="S113" s="86"/>
      <c r="T113" s="87"/>
      <c r="U113" s="87"/>
      <c r="V113" s="87"/>
      <c r="W113" s="88"/>
      <c r="X113" s="86"/>
      <c r="Y113" s="87"/>
      <c r="Z113" s="87"/>
      <c r="AA113" s="88"/>
      <c r="AB113" s="86"/>
      <c r="AC113" s="87"/>
      <c r="AD113" s="87"/>
      <c r="AE113" s="88"/>
      <c r="AF113" s="86"/>
      <c r="AG113" s="87"/>
      <c r="AH113" s="87"/>
      <c r="AI113" s="362"/>
      <c r="AJ113" s="363"/>
      <c r="AK113" s="86"/>
      <c r="AL113" s="87">
        <v>4</v>
      </c>
      <c r="AM113" s="87">
        <v>4</v>
      </c>
      <c r="AN113" s="88">
        <v>4</v>
      </c>
      <c r="AO113" s="86">
        <v>4</v>
      </c>
      <c r="AP113" s="87">
        <v>4</v>
      </c>
      <c r="AQ113" s="87">
        <v>4</v>
      </c>
      <c r="AR113" s="88">
        <v>4</v>
      </c>
      <c r="AS113" s="89">
        <v>4</v>
      </c>
      <c r="AT113" s="87">
        <v>4</v>
      </c>
      <c r="AU113" s="87">
        <v>4</v>
      </c>
      <c r="AV113" s="90">
        <v>4</v>
      </c>
      <c r="AW113" s="86">
        <v>4</v>
      </c>
      <c r="AX113" s="87">
        <v>4</v>
      </c>
      <c r="AY113" s="87">
        <v>4</v>
      </c>
      <c r="AZ113" s="87">
        <v>4</v>
      </c>
      <c r="BA113" s="88" t="s">
        <v>163</v>
      </c>
      <c r="BB113" s="89" t="s">
        <v>163</v>
      </c>
      <c r="BC113" s="87" t="s">
        <v>163</v>
      </c>
      <c r="BD113" s="87" t="s">
        <v>163</v>
      </c>
      <c r="BE113" s="321"/>
      <c r="BF113" s="322"/>
      <c r="BG113" s="322"/>
      <c r="BH113" s="322"/>
      <c r="BI113" s="322"/>
      <c r="BJ113" s="323"/>
      <c r="BK113" s="46" t="s">
        <v>18</v>
      </c>
      <c r="BL113" s="46" t="s">
        <v>33</v>
      </c>
      <c r="BN113" s="146">
        <f t="shared" si="171"/>
        <v>0</v>
      </c>
      <c r="BO113" s="146">
        <f t="shared" si="120"/>
        <v>0</v>
      </c>
      <c r="BP113" s="146">
        <f t="shared" si="121"/>
        <v>0</v>
      </c>
      <c r="BQ113" s="146">
        <f t="shared" si="122"/>
        <v>0</v>
      </c>
      <c r="BR113" s="146">
        <f t="shared" si="123"/>
        <v>0</v>
      </c>
      <c r="BS113" s="146">
        <f t="shared" si="124"/>
        <v>0</v>
      </c>
      <c r="BT113" s="146">
        <f t="shared" si="125"/>
        <v>0</v>
      </c>
      <c r="BU113" s="146">
        <f t="shared" si="126"/>
        <v>0</v>
      </c>
      <c r="BV113" s="146">
        <f t="shared" si="127"/>
        <v>0</v>
      </c>
      <c r="BW113" s="146">
        <f t="shared" si="128"/>
        <v>0</v>
      </c>
      <c r="BX113" s="146">
        <f t="shared" si="129"/>
        <v>0</v>
      </c>
      <c r="BY113" s="146">
        <f t="shared" si="130"/>
        <v>0</v>
      </c>
      <c r="BZ113" s="146">
        <f t="shared" si="131"/>
        <v>0</v>
      </c>
      <c r="CA113" s="146">
        <f t="shared" si="132"/>
        <v>0</v>
      </c>
      <c r="CB113" s="146">
        <f t="shared" si="133"/>
        <v>0</v>
      </c>
      <c r="CC113" s="146">
        <f t="shared" si="134"/>
        <v>0</v>
      </c>
      <c r="CD113" s="146">
        <f t="shared" si="135"/>
        <v>0</v>
      </c>
      <c r="CE113" s="146">
        <f t="shared" si="136"/>
        <v>0</v>
      </c>
      <c r="CF113" s="146">
        <f t="shared" si="137"/>
        <v>0</v>
      </c>
      <c r="CG113" s="146">
        <f t="shared" si="138"/>
        <v>0</v>
      </c>
      <c r="CH113" s="146">
        <f t="shared" si="139"/>
        <v>0</v>
      </c>
      <c r="CI113" s="146">
        <f t="shared" si="140"/>
        <v>0</v>
      </c>
      <c r="CJ113" s="146">
        <f t="shared" si="141"/>
        <v>0</v>
      </c>
      <c r="CK113" s="146">
        <f t="shared" si="142"/>
        <v>0</v>
      </c>
      <c r="CL113" s="146">
        <f t="shared" si="143"/>
        <v>0</v>
      </c>
      <c r="CM113" s="146">
        <f t="shared" si="144"/>
        <v>0</v>
      </c>
      <c r="CN113" s="146">
        <f t="shared" si="145"/>
        <v>0</v>
      </c>
      <c r="CO113" s="146">
        <f t="shared" si="146"/>
        <v>12</v>
      </c>
      <c r="CP113" s="146">
        <f t="shared" si="147"/>
        <v>12</v>
      </c>
      <c r="CQ113" s="146">
        <f t="shared" si="148"/>
        <v>12</v>
      </c>
      <c r="CR113" s="146">
        <f t="shared" si="149"/>
        <v>12</v>
      </c>
      <c r="CS113" s="146">
        <f t="shared" si="150"/>
        <v>12</v>
      </c>
      <c r="CT113" s="146">
        <f t="shared" si="151"/>
        <v>12</v>
      </c>
      <c r="CU113" s="146">
        <f t="shared" si="152"/>
        <v>12</v>
      </c>
      <c r="CV113" s="146">
        <f t="shared" si="153"/>
        <v>12</v>
      </c>
      <c r="CW113" s="146">
        <f t="shared" si="154"/>
        <v>12</v>
      </c>
      <c r="CX113" s="146">
        <f t="shared" si="155"/>
        <v>12</v>
      </c>
      <c r="CY113" s="146">
        <f t="shared" si="156"/>
        <v>12</v>
      </c>
      <c r="CZ113" s="146">
        <f t="shared" si="157"/>
        <v>12</v>
      </c>
      <c r="DA113" s="146">
        <f t="shared" si="158"/>
        <v>12</v>
      </c>
      <c r="DB113" s="146">
        <f t="shared" si="159"/>
        <v>12</v>
      </c>
      <c r="DC113" s="146">
        <f t="shared" si="160"/>
        <v>12</v>
      </c>
      <c r="DD113" s="146">
        <f t="shared" si="161"/>
        <v>0</v>
      </c>
      <c r="DE113" s="146">
        <f t="shared" si="162"/>
        <v>0</v>
      </c>
      <c r="DF113" s="146">
        <f t="shared" si="163"/>
        <v>0</v>
      </c>
      <c r="DG113" s="146">
        <f t="shared" si="164"/>
        <v>0</v>
      </c>
      <c r="DH113" s="146">
        <f t="shared" si="165"/>
        <v>0</v>
      </c>
      <c r="DI113" s="146">
        <f t="shared" si="166"/>
        <v>0</v>
      </c>
      <c r="DJ113" s="146">
        <f t="shared" si="167"/>
        <v>0</v>
      </c>
      <c r="DK113" s="146">
        <f t="shared" si="168"/>
        <v>0</v>
      </c>
      <c r="DL113" s="146">
        <f t="shared" si="169"/>
        <v>0</v>
      </c>
      <c r="DM113" s="146">
        <f t="shared" si="170"/>
        <v>0</v>
      </c>
      <c r="DN113" s="64">
        <f t="shared" ref="DN113:DN114" si="192">F113*H113</f>
        <v>180</v>
      </c>
      <c r="DO113" s="52" t="str">
        <f t="shared" si="186"/>
        <v/>
      </c>
      <c r="DP113" s="52" t="str">
        <f t="shared" si="173"/>
        <v/>
      </c>
      <c r="DQ113" s="53">
        <f t="shared" si="174"/>
        <v>180</v>
      </c>
      <c r="DR113" s="1">
        <f t="shared" si="187"/>
        <v>2</v>
      </c>
      <c r="DS113" s="168" t="e">
        <f>IF(AND(DR113=#REF!,BL113=#REF!),'Tiến độ'!D113,"")</f>
        <v>#REF!</v>
      </c>
    </row>
    <row r="114" spans="1:123" ht="11.25" customHeight="1">
      <c r="A114" s="314" t="str">
        <f>IF(B114="","",MAX($A$7:A113)+1)</f>
        <v/>
      </c>
      <c r="B114" s="315"/>
      <c r="C114" s="79" t="s">
        <v>381</v>
      </c>
      <c r="D114" s="80" t="s">
        <v>382</v>
      </c>
      <c r="E114" s="81">
        <v>3</v>
      </c>
      <c r="F114" s="82">
        <v>45</v>
      </c>
      <c r="G114" s="83"/>
      <c r="H114" s="84">
        <f>H113</f>
        <v>3</v>
      </c>
      <c r="I114" s="85">
        <f>I113</f>
        <v>154</v>
      </c>
      <c r="J114" s="27"/>
      <c r="K114" s="86"/>
      <c r="L114" s="87"/>
      <c r="M114" s="87"/>
      <c r="N114" s="88"/>
      <c r="O114" s="86"/>
      <c r="P114" s="87"/>
      <c r="Q114" s="87"/>
      <c r="R114" s="88"/>
      <c r="S114" s="86"/>
      <c r="T114" s="87"/>
      <c r="U114" s="87"/>
      <c r="V114" s="87"/>
      <c r="W114" s="88"/>
      <c r="X114" s="86"/>
      <c r="Y114" s="87"/>
      <c r="Z114" s="87"/>
      <c r="AA114" s="88"/>
      <c r="AB114" s="86"/>
      <c r="AC114" s="87"/>
      <c r="AD114" s="87"/>
      <c r="AE114" s="88"/>
      <c r="AF114" s="86"/>
      <c r="AG114" s="87"/>
      <c r="AH114" s="87"/>
      <c r="AI114" s="362"/>
      <c r="AJ114" s="363"/>
      <c r="AK114" s="86"/>
      <c r="AL114" s="87">
        <v>3</v>
      </c>
      <c r="AM114" s="87">
        <v>3</v>
      </c>
      <c r="AN114" s="88">
        <v>3</v>
      </c>
      <c r="AO114" s="86">
        <v>3</v>
      </c>
      <c r="AP114" s="87">
        <v>3</v>
      </c>
      <c r="AQ114" s="87">
        <v>3</v>
      </c>
      <c r="AR114" s="88">
        <v>3</v>
      </c>
      <c r="AS114" s="89">
        <v>3</v>
      </c>
      <c r="AT114" s="87">
        <v>3</v>
      </c>
      <c r="AU114" s="87">
        <v>3</v>
      </c>
      <c r="AV114" s="90">
        <v>3</v>
      </c>
      <c r="AW114" s="86">
        <v>3</v>
      </c>
      <c r="AX114" s="87">
        <v>3</v>
      </c>
      <c r="AY114" s="87">
        <v>3</v>
      </c>
      <c r="AZ114" s="87">
        <v>3</v>
      </c>
      <c r="BA114" s="88" t="s">
        <v>163</v>
      </c>
      <c r="BB114" s="89" t="s">
        <v>163</v>
      </c>
      <c r="BC114" s="87" t="s">
        <v>163</v>
      </c>
      <c r="BD114" s="87" t="s">
        <v>163</v>
      </c>
      <c r="BE114" s="321"/>
      <c r="BF114" s="322"/>
      <c r="BG114" s="322"/>
      <c r="BH114" s="322"/>
      <c r="BI114" s="322"/>
      <c r="BJ114" s="323"/>
      <c r="BK114" s="46" t="s">
        <v>18</v>
      </c>
      <c r="BL114" s="46" t="s">
        <v>38</v>
      </c>
      <c r="BN114" s="146">
        <f t="shared" si="171"/>
        <v>0</v>
      </c>
      <c r="BO114" s="146">
        <f t="shared" si="120"/>
        <v>0</v>
      </c>
      <c r="BP114" s="146">
        <f t="shared" si="121"/>
        <v>0</v>
      </c>
      <c r="BQ114" s="146">
        <f t="shared" si="122"/>
        <v>0</v>
      </c>
      <c r="BR114" s="146">
        <f t="shared" si="123"/>
        <v>0</v>
      </c>
      <c r="BS114" s="146">
        <f t="shared" si="124"/>
        <v>0</v>
      </c>
      <c r="BT114" s="146">
        <f t="shared" si="125"/>
        <v>0</v>
      </c>
      <c r="BU114" s="146">
        <f t="shared" si="126"/>
        <v>0</v>
      </c>
      <c r="BV114" s="146">
        <f t="shared" si="127"/>
        <v>0</v>
      </c>
      <c r="BW114" s="146">
        <f t="shared" si="128"/>
        <v>0</v>
      </c>
      <c r="BX114" s="146">
        <f t="shared" si="129"/>
        <v>0</v>
      </c>
      <c r="BY114" s="146">
        <f t="shared" si="130"/>
        <v>0</v>
      </c>
      <c r="BZ114" s="146">
        <f t="shared" si="131"/>
        <v>0</v>
      </c>
      <c r="CA114" s="146">
        <f t="shared" si="132"/>
        <v>0</v>
      </c>
      <c r="CB114" s="146">
        <f t="shared" si="133"/>
        <v>0</v>
      </c>
      <c r="CC114" s="146">
        <f t="shared" si="134"/>
        <v>0</v>
      </c>
      <c r="CD114" s="146">
        <f t="shared" si="135"/>
        <v>0</v>
      </c>
      <c r="CE114" s="146">
        <f t="shared" si="136"/>
        <v>0</v>
      </c>
      <c r="CF114" s="146">
        <f t="shared" si="137"/>
        <v>0</v>
      </c>
      <c r="CG114" s="146">
        <f t="shared" si="138"/>
        <v>0</v>
      </c>
      <c r="CH114" s="146">
        <f t="shared" si="139"/>
        <v>0</v>
      </c>
      <c r="CI114" s="146">
        <f t="shared" si="140"/>
        <v>0</v>
      </c>
      <c r="CJ114" s="146">
        <f t="shared" si="141"/>
        <v>0</v>
      </c>
      <c r="CK114" s="146">
        <f t="shared" si="142"/>
        <v>0</v>
      </c>
      <c r="CL114" s="146">
        <f t="shared" si="143"/>
        <v>0</v>
      </c>
      <c r="CM114" s="146">
        <f t="shared" si="144"/>
        <v>0</v>
      </c>
      <c r="CN114" s="146">
        <f t="shared" si="145"/>
        <v>0</v>
      </c>
      <c r="CO114" s="146">
        <f t="shared" si="146"/>
        <v>9</v>
      </c>
      <c r="CP114" s="146">
        <f t="shared" si="147"/>
        <v>9</v>
      </c>
      <c r="CQ114" s="146">
        <f t="shared" si="148"/>
        <v>9</v>
      </c>
      <c r="CR114" s="146">
        <f t="shared" si="149"/>
        <v>9</v>
      </c>
      <c r="CS114" s="146">
        <f t="shared" si="150"/>
        <v>9</v>
      </c>
      <c r="CT114" s="146">
        <f t="shared" si="151"/>
        <v>9</v>
      </c>
      <c r="CU114" s="146">
        <f t="shared" si="152"/>
        <v>9</v>
      </c>
      <c r="CV114" s="146">
        <f t="shared" si="153"/>
        <v>9</v>
      </c>
      <c r="CW114" s="146">
        <f t="shared" si="154"/>
        <v>9</v>
      </c>
      <c r="CX114" s="146">
        <f t="shared" si="155"/>
        <v>9</v>
      </c>
      <c r="CY114" s="146">
        <f t="shared" si="156"/>
        <v>9</v>
      </c>
      <c r="CZ114" s="146">
        <f t="shared" si="157"/>
        <v>9</v>
      </c>
      <c r="DA114" s="146">
        <f t="shared" si="158"/>
        <v>9</v>
      </c>
      <c r="DB114" s="146">
        <f t="shared" si="159"/>
        <v>9</v>
      </c>
      <c r="DC114" s="146">
        <f t="shared" si="160"/>
        <v>9</v>
      </c>
      <c r="DD114" s="146">
        <f t="shared" si="161"/>
        <v>0</v>
      </c>
      <c r="DE114" s="146">
        <f t="shared" si="162"/>
        <v>0</v>
      </c>
      <c r="DF114" s="146">
        <f t="shared" si="163"/>
        <v>0</v>
      </c>
      <c r="DG114" s="146">
        <f t="shared" si="164"/>
        <v>0</v>
      </c>
      <c r="DH114" s="146">
        <f t="shared" si="165"/>
        <v>0</v>
      </c>
      <c r="DI114" s="146">
        <f t="shared" si="166"/>
        <v>0</v>
      </c>
      <c r="DJ114" s="146">
        <f t="shared" si="167"/>
        <v>0</v>
      </c>
      <c r="DK114" s="146">
        <f t="shared" si="168"/>
        <v>0</v>
      </c>
      <c r="DL114" s="146">
        <f t="shared" si="169"/>
        <v>0</v>
      </c>
      <c r="DM114" s="146">
        <f t="shared" si="170"/>
        <v>0</v>
      </c>
      <c r="DN114" s="64">
        <f t="shared" si="192"/>
        <v>135</v>
      </c>
      <c r="DO114" s="52" t="str">
        <f t="shared" si="186"/>
        <v/>
      </c>
      <c r="DP114" s="52" t="str">
        <f t="shared" si="173"/>
        <v/>
      </c>
      <c r="DQ114" s="53">
        <f t="shared" si="174"/>
        <v>135</v>
      </c>
      <c r="DR114" s="1">
        <f t="shared" si="187"/>
        <v>2</v>
      </c>
      <c r="DS114" s="168" t="e">
        <f>IF(AND(DR114=#REF!,BL114=#REF!),'Tiến độ'!D114,"")</f>
        <v>#REF!</v>
      </c>
    </row>
    <row r="115" spans="1:123" ht="11.25" customHeight="1">
      <c r="A115" s="310" t="str">
        <f>IF(B115="","",MAX($A$7:A114)+1)</f>
        <v/>
      </c>
      <c r="B115" s="313"/>
      <c r="C115" s="91" t="s">
        <v>8</v>
      </c>
      <c r="D115" s="92"/>
      <c r="E115" s="93">
        <f>SUM(E99:E114)</f>
        <v>45</v>
      </c>
      <c r="F115" s="94"/>
      <c r="G115" s="95"/>
      <c r="H115" s="96"/>
      <c r="I115" s="97"/>
      <c r="J115" s="26"/>
      <c r="K115" s="96">
        <f t="shared" ref="K115:AH115" si="193">SUM(K99:K114)</f>
        <v>28</v>
      </c>
      <c r="L115" s="97">
        <f t="shared" si="193"/>
        <v>28</v>
      </c>
      <c r="M115" s="97">
        <f t="shared" si="193"/>
        <v>28</v>
      </c>
      <c r="N115" s="98">
        <f t="shared" si="193"/>
        <v>28</v>
      </c>
      <c r="O115" s="96">
        <f t="shared" si="193"/>
        <v>28</v>
      </c>
      <c r="P115" s="97">
        <f t="shared" si="193"/>
        <v>28</v>
      </c>
      <c r="Q115" s="97">
        <f t="shared" si="193"/>
        <v>28</v>
      </c>
      <c r="R115" s="98">
        <f t="shared" si="193"/>
        <v>14</v>
      </c>
      <c r="S115" s="96">
        <f t="shared" si="193"/>
        <v>0</v>
      </c>
      <c r="T115" s="97">
        <f t="shared" si="193"/>
        <v>0</v>
      </c>
      <c r="U115" s="97">
        <f t="shared" si="193"/>
        <v>0</v>
      </c>
      <c r="V115" s="97">
        <f t="shared" si="193"/>
        <v>0</v>
      </c>
      <c r="W115" s="98">
        <f t="shared" si="193"/>
        <v>0</v>
      </c>
      <c r="X115" s="96">
        <f t="shared" si="193"/>
        <v>0</v>
      </c>
      <c r="Y115" s="97">
        <f t="shared" si="193"/>
        <v>0</v>
      </c>
      <c r="Z115" s="97">
        <f t="shared" si="193"/>
        <v>0</v>
      </c>
      <c r="AA115" s="98">
        <f t="shared" si="193"/>
        <v>0</v>
      </c>
      <c r="AB115" s="96">
        <f t="shared" si="193"/>
        <v>0</v>
      </c>
      <c r="AC115" s="97">
        <f t="shared" si="193"/>
        <v>0</v>
      </c>
      <c r="AD115" s="97">
        <f t="shared" si="193"/>
        <v>6</v>
      </c>
      <c r="AE115" s="98">
        <f t="shared" si="193"/>
        <v>6</v>
      </c>
      <c r="AF115" s="96">
        <f t="shared" si="193"/>
        <v>6</v>
      </c>
      <c r="AG115" s="97">
        <f t="shared" si="193"/>
        <v>6</v>
      </c>
      <c r="AH115" s="97">
        <f t="shared" si="193"/>
        <v>6</v>
      </c>
      <c r="AI115" s="362"/>
      <c r="AJ115" s="363"/>
      <c r="AK115" s="96">
        <f t="shared" ref="AK115:BD115" si="194">SUM(AK99:AK114)</f>
        <v>0</v>
      </c>
      <c r="AL115" s="97">
        <f t="shared" si="194"/>
        <v>27</v>
      </c>
      <c r="AM115" s="97">
        <f t="shared" si="194"/>
        <v>27</v>
      </c>
      <c r="AN115" s="98">
        <f t="shared" si="194"/>
        <v>27</v>
      </c>
      <c r="AO115" s="96">
        <f t="shared" si="194"/>
        <v>27</v>
      </c>
      <c r="AP115" s="97">
        <f t="shared" si="194"/>
        <v>27</v>
      </c>
      <c r="AQ115" s="97">
        <f t="shared" si="194"/>
        <v>27</v>
      </c>
      <c r="AR115" s="98">
        <f t="shared" si="194"/>
        <v>27</v>
      </c>
      <c r="AS115" s="99">
        <f t="shared" si="194"/>
        <v>27</v>
      </c>
      <c r="AT115" s="97">
        <f t="shared" si="194"/>
        <v>27</v>
      </c>
      <c r="AU115" s="97">
        <f t="shared" si="194"/>
        <v>27</v>
      </c>
      <c r="AV115" s="100">
        <f t="shared" si="194"/>
        <v>27</v>
      </c>
      <c r="AW115" s="96">
        <f t="shared" si="194"/>
        <v>27</v>
      </c>
      <c r="AX115" s="97">
        <f t="shared" si="194"/>
        <v>27</v>
      </c>
      <c r="AY115" s="97">
        <f t="shared" si="194"/>
        <v>27</v>
      </c>
      <c r="AZ115" s="97">
        <f t="shared" si="194"/>
        <v>27</v>
      </c>
      <c r="BA115" s="98">
        <f t="shared" si="194"/>
        <v>0</v>
      </c>
      <c r="BB115" s="99">
        <f t="shared" si="194"/>
        <v>0</v>
      </c>
      <c r="BC115" s="97">
        <f t="shared" si="194"/>
        <v>0</v>
      </c>
      <c r="BD115" s="97">
        <f t="shared" si="194"/>
        <v>0</v>
      </c>
      <c r="BE115" s="321"/>
      <c r="BF115" s="322"/>
      <c r="BG115" s="322"/>
      <c r="BH115" s="322"/>
      <c r="BI115" s="322"/>
      <c r="BJ115" s="323"/>
      <c r="BK115" s="47"/>
      <c r="BL115" s="47" t="s">
        <v>1113</v>
      </c>
      <c r="BN115" s="146">
        <f t="shared" si="171"/>
        <v>0</v>
      </c>
      <c r="BO115" s="146">
        <f t="shared" si="120"/>
        <v>0</v>
      </c>
      <c r="BP115" s="146">
        <f t="shared" si="121"/>
        <v>0</v>
      </c>
      <c r="BQ115" s="146">
        <f t="shared" si="122"/>
        <v>0</v>
      </c>
      <c r="BR115" s="146">
        <f t="shared" si="123"/>
        <v>0</v>
      </c>
      <c r="BS115" s="146">
        <f t="shared" si="124"/>
        <v>0</v>
      </c>
      <c r="BT115" s="146">
        <f t="shared" si="125"/>
        <v>0</v>
      </c>
      <c r="BU115" s="146">
        <f t="shared" si="126"/>
        <v>0</v>
      </c>
      <c r="BV115" s="146">
        <f t="shared" si="127"/>
        <v>0</v>
      </c>
      <c r="BW115" s="146">
        <f t="shared" si="128"/>
        <v>0</v>
      </c>
      <c r="BX115" s="146">
        <f t="shared" si="129"/>
        <v>0</v>
      </c>
      <c r="BY115" s="146">
        <f t="shared" si="130"/>
        <v>0</v>
      </c>
      <c r="BZ115" s="146">
        <f t="shared" si="131"/>
        <v>0</v>
      </c>
      <c r="CA115" s="146">
        <f t="shared" si="132"/>
        <v>0</v>
      </c>
      <c r="CB115" s="146">
        <f t="shared" si="133"/>
        <v>0</v>
      </c>
      <c r="CC115" s="146">
        <f t="shared" si="134"/>
        <v>0</v>
      </c>
      <c r="CD115" s="146">
        <f t="shared" si="135"/>
        <v>0</v>
      </c>
      <c r="CE115" s="146">
        <f t="shared" si="136"/>
        <v>0</v>
      </c>
      <c r="CF115" s="146">
        <f t="shared" si="137"/>
        <v>0</v>
      </c>
      <c r="CG115" s="146">
        <f t="shared" si="138"/>
        <v>0</v>
      </c>
      <c r="CH115" s="146">
        <f t="shared" si="139"/>
        <v>0</v>
      </c>
      <c r="CI115" s="146">
        <f t="shared" si="140"/>
        <v>0</v>
      </c>
      <c r="CJ115" s="146">
        <f t="shared" si="141"/>
        <v>0</v>
      </c>
      <c r="CK115" s="146">
        <f t="shared" si="142"/>
        <v>0</v>
      </c>
      <c r="CL115" s="146">
        <f t="shared" si="143"/>
        <v>0</v>
      </c>
      <c r="CM115" s="146">
        <f t="shared" si="144"/>
        <v>0</v>
      </c>
      <c r="CN115" s="146">
        <f t="shared" si="145"/>
        <v>0</v>
      </c>
      <c r="CO115" s="146">
        <f t="shared" si="146"/>
        <v>0</v>
      </c>
      <c r="CP115" s="146">
        <f t="shared" si="147"/>
        <v>0</v>
      </c>
      <c r="CQ115" s="146">
        <f t="shared" si="148"/>
        <v>0</v>
      </c>
      <c r="CR115" s="146">
        <f t="shared" si="149"/>
        <v>0</v>
      </c>
      <c r="CS115" s="146">
        <f t="shared" si="150"/>
        <v>0</v>
      </c>
      <c r="CT115" s="146">
        <f t="shared" si="151"/>
        <v>0</v>
      </c>
      <c r="CU115" s="146">
        <f t="shared" si="152"/>
        <v>0</v>
      </c>
      <c r="CV115" s="146">
        <f t="shared" si="153"/>
        <v>0</v>
      </c>
      <c r="CW115" s="146">
        <f t="shared" si="154"/>
        <v>0</v>
      </c>
      <c r="CX115" s="146">
        <f t="shared" si="155"/>
        <v>0</v>
      </c>
      <c r="CY115" s="146">
        <f t="shared" si="156"/>
        <v>0</v>
      </c>
      <c r="CZ115" s="146">
        <f t="shared" si="157"/>
        <v>0</v>
      </c>
      <c r="DA115" s="146">
        <f t="shared" si="158"/>
        <v>0</v>
      </c>
      <c r="DB115" s="146">
        <f t="shared" si="159"/>
        <v>0</v>
      </c>
      <c r="DC115" s="146">
        <f t="shared" si="160"/>
        <v>0</v>
      </c>
      <c r="DD115" s="146">
        <f t="shared" si="161"/>
        <v>0</v>
      </c>
      <c r="DE115" s="146">
        <f t="shared" si="162"/>
        <v>0</v>
      </c>
      <c r="DF115" s="146">
        <f t="shared" si="163"/>
        <v>0</v>
      </c>
      <c r="DG115" s="146">
        <f t="shared" si="164"/>
        <v>0</v>
      </c>
      <c r="DH115" s="146">
        <f t="shared" si="165"/>
        <v>0</v>
      </c>
      <c r="DI115" s="146">
        <f t="shared" si="166"/>
        <v>0</v>
      </c>
      <c r="DJ115" s="146">
        <f t="shared" si="167"/>
        <v>0</v>
      </c>
      <c r="DK115" s="146">
        <f t="shared" si="168"/>
        <v>0</v>
      </c>
      <c r="DL115" s="146">
        <f t="shared" si="169"/>
        <v>0</v>
      </c>
      <c r="DM115" s="146">
        <f t="shared" si="170"/>
        <v>0</v>
      </c>
      <c r="DN115" s="54"/>
      <c r="DO115" s="55"/>
      <c r="DP115" s="55"/>
      <c r="DQ115" s="56"/>
      <c r="DS115" s="168" t="e">
        <f>IF(AND(DR115=#REF!,BL115=#REF!),'Tiến độ'!D115,"")</f>
        <v>#REF!</v>
      </c>
    </row>
    <row r="116" spans="1:123" ht="11.25" customHeight="1">
      <c r="A116" s="308">
        <f>IF(B116="","",MAX($A$7:A115)+1)</f>
        <v>13</v>
      </c>
      <c r="B116" s="311" t="s">
        <v>1127</v>
      </c>
      <c r="C116" s="67" t="s">
        <v>383</v>
      </c>
      <c r="D116" s="68" t="s">
        <v>384</v>
      </c>
      <c r="E116" s="69">
        <v>4</v>
      </c>
      <c r="F116" s="70">
        <v>60</v>
      </c>
      <c r="G116" s="71"/>
      <c r="H116" s="72">
        <v>2</v>
      </c>
      <c r="I116" s="73">
        <f>50+42</f>
        <v>92</v>
      </c>
      <c r="J116" s="24"/>
      <c r="K116" s="74">
        <v>8</v>
      </c>
      <c r="L116" s="75">
        <v>8</v>
      </c>
      <c r="M116" s="75">
        <v>8</v>
      </c>
      <c r="N116" s="76">
        <v>8</v>
      </c>
      <c r="O116" s="74">
        <v>8</v>
      </c>
      <c r="P116" s="75">
        <v>8</v>
      </c>
      <c r="Q116" s="75">
        <v>8</v>
      </c>
      <c r="R116" s="76">
        <v>4</v>
      </c>
      <c r="S116" s="74" t="s">
        <v>163</v>
      </c>
      <c r="T116" s="75" t="s">
        <v>163</v>
      </c>
      <c r="U116" s="75" t="s">
        <v>163</v>
      </c>
      <c r="V116" s="75"/>
      <c r="W116" s="76"/>
      <c r="X116" s="74"/>
      <c r="Y116" s="75"/>
      <c r="Z116" s="75"/>
      <c r="AA116" s="76"/>
      <c r="AB116" s="74"/>
      <c r="AC116" s="75"/>
      <c r="AD116" s="75" t="s">
        <v>164</v>
      </c>
      <c r="AE116" s="76" t="s">
        <v>164</v>
      </c>
      <c r="AF116" s="74" t="s">
        <v>164</v>
      </c>
      <c r="AG116" s="75" t="s">
        <v>164</v>
      </c>
      <c r="AH116" s="75" t="s">
        <v>164</v>
      </c>
      <c r="AI116" s="362"/>
      <c r="AJ116" s="363"/>
      <c r="AK116" s="74" t="s">
        <v>164</v>
      </c>
      <c r="AL116" s="75"/>
      <c r="AM116" s="75"/>
      <c r="AN116" s="76"/>
      <c r="AO116" s="74"/>
      <c r="AP116" s="75"/>
      <c r="AQ116" s="75"/>
      <c r="AR116" s="76"/>
      <c r="AS116" s="77"/>
      <c r="AT116" s="75"/>
      <c r="AU116" s="75"/>
      <c r="AV116" s="78"/>
      <c r="AW116" s="74"/>
      <c r="AX116" s="75"/>
      <c r="AY116" s="75"/>
      <c r="AZ116" s="75"/>
      <c r="BA116" s="76"/>
      <c r="BB116" s="77"/>
      <c r="BC116" s="75"/>
      <c r="BD116" s="75"/>
      <c r="BE116" s="321"/>
      <c r="BF116" s="322"/>
      <c r="BG116" s="322"/>
      <c r="BH116" s="322"/>
      <c r="BI116" s="322"/>
      <c r="BJ116" s="323"/>
      <c r="BK116" s="45" t="s">
        <v>18</v>
      </c>
      <c r="BL116" s="45" t="s">
        <v>34</v>
      </c>
      <c r="BN116" s="146">
        <f t="shared" si="171"/>
        <v>16</v>
      </c>
      <c r="BO116" s="146">
        <f t="shared" si="120"/>
        <v>16</v>
      </c>
      <c r="BP116" s="146">
        <f t="shared" si="121"/>
        <v>16</v>
      </c>
      <c r="BQ116" s="146">
        <f t="shared" si="122"/>
        <v>16</v>
      </c>
      <c r="BR116" s="146">
        <f t="shared" si="123"/>
        <v>16</v>
      </c>
      <c r="BS116" s="146">
        <f t="shared" si="124"/>
        <v>16</v>
      </c>
      <c r="BT116" s="146">
        <f t="shared" si="125"/>
        <v>16</v>
      </c>
      <c r="BU116" s="146">
        <f t="shared" si="126"/>
        <v>8</v>
      </c>
      <c r="BV116" s="146">
        <f t="shared" si="127"/>
        <v>0</v>
      </c>
      <c r="BW116" s="146">
        <f t="shared" si="128"/>
        <v>0</v>
      </c>
      <c r="BX116" s="146">
        <f t="shared" si="129"/>
        <v>0</v>
      </c>
      <c r="BY116" s="146">
        <f t="shared" si="130"/>
        <v>0</v>
      </c>
      <c r="BZ116" s="146">
        <f t="shared" si="131"/>
        <v>0</v>
      </c>
      <c r="CA116" s="146">
        <f t="shared" si="132"/>
        <v>0</v>
      </c>
      <c r="CB116" s="146">
        <f t="shared" si="133"/>
        <v>0</v>
      </c>
      <c r="CC116" s="146">
        <f t="shared" si="134"/>
        <v>0</v>
      </c>
      <c r="CD116" s="146">
        <f t="shared" si="135"/>
        <v>0</v>
      </c>
      <c r="CE116" s="146">
        <f t="shared" si="136"/>
        <v>0</v>
      </c>
      <c r="CF116" s="146">
        <f t="shared" si="137"/>
        <v>0</v>
      </c>
      <c r="CG116" s="146">
        <f t="shared" si="138"/>
        <v>0</v>
      </c>
      <c r="CH116" s="146">
        <f t="shared" si="139"/>
        <v>0</v>
      </c>
      <c r="CI116" s="146">
        <f t="shared" si="140"/>
        <v>0</v>
      </c>
      <c r="CJ116" s="146">
        <f t="shared" si="141"/>
        <v>0</v>
      </c>
      <c r="CK116" s="146">
        <f t="shared" si="142"/>
        <v>0</v>
      </c>
      <c r="CL116" s="146">
        <f t="shared" si="143"/>
        <v>0</v>
      </c>
      <c r="CM116" s="146">
        <f t="shared" si="144"/>
        <v>0</v>
      </c>
      <c r="CN116" s="146">
        <f t="shared" si="145"/>
        <v>0</v>
      </c>
      <c r="CO116" s="146">
        <f t="shared" si="146"/>
        <v>0</v>
      </c>
      <c r="CP116" s="146">
        <f t="shared" si="147"/>
        <v>0</v>
      </c>
      <c r="CQ116" s="146">
        <f t="shared" si="148"/>
        <v>0</v>
      </c>
      <c r="CR116" s="146">
        <f t="shared" si="149"/>
        <v>0</v>
      </c>
      <c r="CS116" s="146">
        <f t="shared" si="150"/>
        <v>0</v>
      </c>
      <c r="CT116" s="146">
        <f t="shared" si="151"/>
        <v>0</v>
      </c>
      <c r="CU116" s="146">
        <f t="shared" si="152"/>
        <v>0</v>
      </c>
      <c r="CV116" s="146">
        <f t="shared" si="153"/>
        <v>0</v>
      </c>
      <c r="CW116" s="146">
        <f t="shared" si="154"/>
        <v>0</v>
      </c>
      <c r="CX116" s="146">
        <f t="shared" si="155"/>
        <v>0</v>
      </c>
      <c r="CY116" s="146">
        <f t="shared" si="156"/>
        <v>0</v>
      </c>
      <c r="CZ116" s="146">
        <f t="shared" si="157"/>
        <v>0</v>
      </c>
      <c r="DA116" s="146">
        <f t="shared" si="158"/>
        <v>0</v>
      </c>
      <c r="DB116" s="146">
        <f t="shared" si="159"/>
        <v>0</v>
      </c>
      <c r="DC116" s="146">
        <f t="shared" si="160"/>
        <v>0</v>
      </c>
      <c r="DD116" s="146">
        <f t="shared" si="161"/>
        <v>0</v>
      </c>
      <c r="DE116" s="146">
        <f t="shared" si="162"/>
        <v>0</v>
      </c>
      <c r="DF116" s="146">
        <f t="shared" si="163"/>
        <v>0</v>
      </c>
      <c r="DG116" s="146">
        <f t="shared" si="164"/>
        <v>0</v>
      </c>
      <c r="DH116" s="146">
        <f t="shared" si="165"/>
        <v>0</v>
      </c>
      <c r="DI116" s="146">
        <f t="shared" si="166"/>
        <v>0</v>
      </c>
      <c r="DJ116" s="146">
        <f t="shared" si="167"/>
        <v>0</v>
      </c>
      <c r="DK116" s="146">
        <f t="shared" si="168"/>
        <v>0</v>
      </c>
      <c r="DL116" s="146">
        <f t="shared" si="169"/>
        <v>0</v>
      </c>
      <c r="DM116" s="146">
        <f t="shared" si="170"/>
        <v>0</v>
      </c>
      <c r="DN116" s="63">
        <f t="shared" ref="DN116:DN119" si="195">F116*H116</f>
        <v>120</v>
      </c>
      <c r="DO116" s="50">
        <f t="shared" ref="DO116:DO129" si="196">IF(COUNTA(K116:AC116)&gt;0,DN116,"")</f>
        <v>120</v>
      </c>
      <c r="DP116" s="50" t="str">
        <f t="shared" si="173"/>
        <v/>
      </c>
      <c r="DQ116" s="51" t="str">
        <f t="shared" si="174"/>
        <v/>
      </c>
      <c r="DR116" s="1">
        <f t="shared" ref="DR116:DR129" si="197">IF(DQ116="",1,2)</f>
        <v>1</v>
      </c>
      <c r="DS116" s="168" t="e">
        <f>IF(AND(DR116=#REF!,BL116=#REF!),'Tiến độ'!D116,"")</f>
        <v>#REF!</v>
      </c>
    </row>
    <row r="117" spans="1:123" ht="11.25" customHeight="1">
      <c r="A117" s="314" t="str">
        <f>IF(B117="","",MAX($A$7:A116)+1)</f>
        <v/>
      </c>
      <c r="B117" s="315"/>
      <c r="C117" s="79" t="s">
        <v>325</v>
      </c>
      <c r="D117" s="80" t="s">
        <v>326</v>
      </c>
      <c r="E117" s="81">
        <v>3</v>
      </c>
      <c r="F117" s="82">
        <v>45</v>
      </c>
      <c r="G117" s="83"/>
      <c r="H117" s="84">
        <f>H116</f>
        <v>2</v>
      </c>
      <c r="I117" s="85">
        <f>I116</f>
        <v>92</v>
      </c>
      <c r="J117" s="27"/>
      <c r="K117" s="86">
        <v>6</v>
      </c>
      <c r="L117" s="87">
        <v>6</v>
      </c>
      <c r="M117" s="87">
        <v>6</v>
      </c>
      <c r="N117" s="88">
        <v>6</v>
      </c>
      <c r="O117" s="86">
        <v>6</v>
      </c>
      <c r="P117" s="87">
        <v>6</v>
      </c>
      <c r="Q117" s="87">
        <v>6</v>
      </c>
      <c r="R117" s="88">
        <v>3</v>
      </c>
      <c r="S117" s="86" t="s">
        <v>163</v>
      </c>
      <c r="T117" s="87" t="s">
        <v>163</v>
      </c>
      <c r="U117" s="87" t="s">
        <v>163</v>
      </c>
      <c r="V117" s="87"/>
      <c r="W117" s="88"/>
      <c r="X117" s="86"/>
      <c r="Y117" s="87"/>
      <c r="Z117" s="87"/>
      <c r="AA117" s="88"/>
      <c r="AB117" s="86"/>
      <c r="AC117" s="87"/>
      <c r="AD117" s="87" t="s">
        <v>164</v>
      </c>
      <c r="AE117" s="88" t="s">
        <v>164</v>
      </c>
      <c r="AF117" s="86" t="s">
        <v>164</v>
      </c>
      <c r="AG117" s="87" t="s">
        <v>164</v>
      </c>
      <c r="AH117" s="87" t="s">
        <v>164</v>
      </c>
      <c r="AI117" s="362"/>
      <c r="AJ117" s="363"/>
      <c r="AK117" s="86" t="s">
        <v>164</v>
      </c>
      <c r="AL117" s="87"/>
      <c r="AM117" s="87"/>
      <c r="AN117" s="88"/>
      <c r="AO117" s="86"/>
      <c r="AP117" s="87"/>
      <c r="AQ117" s="87"/>
      <c r="AR117" s="88"/>
      <c r="AS117" s="89"/>
      <c r="AT117" s="87"/>
      <c r="AU117" s="87"/>
      <c r="AV117" s="90"/>
      <c r="AW117" s="86"/>
      <c r="AX117" s="87"/>
      <c r="AY117" s="87"/>
      <c r="AZ117" s="87"/>
      <c r="BA117" s="88"/>
      <c r="BB117" s="89"/>
      <c r="BC117" s="87"/>
      <c r="BD117" s="87"/>
      <c r="BE117" s="321"/>
      <c r="BF117" s="322"/>
      <c r="BG117" s="322"/>
      <c r="BH117" s="322"/>
      <c r="BI117" s="322"/>
      <c r="BJ117" s="323"/>
      <c r="BK117" s="46" t="s">
        <v>18</v>
      </c>
      <c r="BL117" s="46" t="s">
        <v>33</v>
      </c>
      <c r="BN117" s="146">
        <f t="shared" si="171"/>
        <v>12</v>
      </c>
      <c r="BO117" s="146">
        <f t="shared" si="120"/>
        <v>12</v>
      </c>
      <c r="BP117" s="146">
        <f t="shared" si="121"/>
        <v>12</v>
      </c>
      <c r="BQ117" s="146">
        <f t="shared" si="122"/>
        <v>12</v>
      </c>
      <c r="BR117" s="146">
        <f t="shared" si="123"/>
        <v>12</v>
      </c>
      <c r="BS117" s="146">
        <f t="shared" si="124"/>
        <v>12</v>
      </c>
      <c r="BT117" s="146">
        <f t="shared" si="125"/>
        <v>12</v>
      </c>
      <c r="BU117" s="146">
        <f t="shared" si="126"/>
        <v>6</v>
      </c>
      <c r="BV117" s="146">
        <f t="shared" si="127"/>
        <v>0</v>
      </c>
      <c r="BW117" s="146">
        <f t="shared" si="128"/>
        <v>0</v>
      </c>
      <c r="BX117" s="146">
        <f t="shared" si="129"/>
        <v>0</v>
      </c>
      <c r="BY117" s="146">
        <f t="shared" si="130"/>
        <v>0</v>
      </c>
      <c r="BZ117" s="146">
        <f t="shared" si="131"/>
        <v>0</v>
      </c>
      <c r="CA117" s="146">
        <f t="shared" si="132"/>
        <v>0</v>
      </c>
      <c r="CB117" s="146">
        <f t="shared" si="133"/>
        <v>0</v>
      </c>
      <c r="CC117" s="146">
        <f t="shared" si="134"/>
        <v>0</v>
      </c>
      <c r="CD117" s="146">
        <f t="shared" si="135"/>
        <v>0</v>
      </c>
      <c r="CE117" s="146">
        <f t="shared" si="136"/>
        <v>0</v>
      </c>
      <c r="CF117" s="146">
        <f t="shared" si="137"/>
        <v>0</v>
      </c>
      <c r="CG117" s="146">
        <f t="shared" si="138"/>
        <v>0</v>
      </c>
      <c r="CH117" s="146">
        <f t="shared" si="139"/>
        <v>0</v>
      </c>
      <c r="CI117" s="146">
        <f t="shared" si="140"/>
        <v>0</v>
      </c>
      <c r="CJ117" s="146">
        <f t="shared" si="141"/>
        <v>0</v>
      </c>
      <c r="CK117" s="146">
        <f t="shared" si="142"/>
        <v>0</v>
      </c>
      <c r="CL117" s="146">
        <f t="shared" si="143"/>
        <v>0</v>
      </c>
      <c r="CM117" s="146">
        <f t="shared" si="144"/>
        <v>0</v>
      </c>
      <c r="CN117" s="146">
        <f t="shared" si="145"/>
        <v>0</v>
      </c>
      <c r="CO117" s="146">
        <f t="shared" si="146"/>
        <v>0</v>
      </c>
      <c r="CP117" s="146">
        <f t="shared" si="147"/>
        <v>0</v>
      </c>
      <c r="CQ117" s="146">
        <f t="shared" si="148"/>
        <v>0</v>
      </c>
      <c r="CR117" s="146">
        <f t="shared" si="149"/>
        <v>0</v>
      </c>
      <c r="CS117" s="146">
        <f t="shared" si="150"/>
        <v>0</v>
      </c>
      <c r="CT117" s="146">
        <f t="shared" si="151"/>
        <v>0</v>
      </c>
      <c r="CU117" s="146">
        <f t="shared" si="152"/>
        <v>0</v>
      </c>
      <c r="CV117" s="146">
        <f t="shared" si="153"/>
        <v>0</v>
      </c>
      <c r="CW117" s="146">
        <f t="shared" si="154"/>
        <v>0</v>
      </c>
      <c r="CX117" s="146">
        <f t="shared" si="155"/>
        <v>0</v>
      </c>
      <c r="CY117" s="146">
        <f t="shared" si="156"/>
        <v>0</v>
      </c>
      <c r="CZ117" s="146">
        <f t="shared" si="157"/>
        <v>0</v>
      </c>
      <c r="DA117" s="146">
        <f t="shared" si="158"/>
        <v>0</v>
      </c>
      <c r="DB117" s="146">
        <f t="shared" si="159"/>
        <v>0</v>
      </c>
      <c r="DC117" s="146">
        <f t="shared" si="160"/>
        <v>0</v>
      </c>
      <c r="DD117" s="146">
        <f t="shared" si="161"/>
        <v>0</v>
      </c>
      <c r="DE117" s="146">
        <f t="shared" si="162"/>
        <v>0</v>
      </c>
      <c r="DF117" s="146">
        <f t="shared" si="163"/>
        <v>0</v>
      </c>
      <c r="DG117" s="146">
        <f t="shared" si="164"/>
        <v>0</v>
      </c>
      <c r="DH117" s="146">
        <f t="shared" si="165"/>
        <v>0</v>
      </c>
      <c r="DI117" s="146">
        <f t="shared" si="166"/>
        <v>0</v>
      </c>
      <c r="DJ117" s="146">
        <f t="shared" si="167"/>
        <v>0</v>
      </c>
      <c r="DK117" s="146">
        <f t="shared" si="168"/>
        <v>0</v>
      </c>
      <c r="DL117" s="146">
        <f t="shared" si="169"/>
        <v>0</v>
      </c>
      <c r="DM117" s="146">
        <f t="shared" si="170"/>
        <v>0</v>
      </c>
      <c r="DN117" s="64">
        <f t="shared" si="195"/>
        <v>90</v>
      </c>
      <c r="DO117" s="52">
        <f t="shared" si="196"/>
        <v>90</v>
      </c>
      <c r="DP117" s="52" t="str">
        <f t="shared" si="173"/>
        <v/>
      </c>
      <c r="DQ117" s="53" t="str">
        <f t="shared" si="174"/>
        <v/>
      </c>
      <c r="DR117" s="1">
        <f t="shared" si="197"/>
        <v>1</v>
      </c>
      <c r="DS117" s="168" t="e">
        <f>IF(AND(DR117=#REF!,BL117=#REF!),'Tiến độ'!D117,"")</f>
        <v>#REF!</v>
      </c>
    </row>
    <row r="118" spans="1:123" ht="11.25" customHeight="1">
      <c r="A118" s="314" t="str">
        <f>IF(B118="","",MAX($A$7:A117)+1)</f>
        <v/>
      </c>
      <c r="B118" s="315"/>
      <c r="C118" s="79" t="s">
        <v>327</v>
      </c>
      <c r="D118" s="80" t="s">
        <v>328</v>
      </c>
      <c r="E118" s="81">
        <v>3</v>
      </c>
      <c r="F118" s="82">
        <v>45</v>
      </c>
      <c r="G118" s="83"/>
      <c r="H118" s="84">
        <f t="shared" ref="H118:H129" si="198">H117</f>
        <v>2</v>
      </c>
      <c r="I118" s="85">
        <f t="shared" ref="I118:I129" si="199">I117</f>
        <v>92</v>
      </c>
      <c r="J118" s="27"/>
      <c r="K118" s="86">
        <v>6</v>
      </c>
      <c r="L118" s="87">
        <v>6</v>
      </c>
      <c r="M118" s="87">
        <v>6</v>
      </c>
      <c r="N118" s="88">
        <v>6</v>
      </c>
      <c r="O118" s="86">
        <v>6</v>
      </c>
      <c r="P118" s="87">
        <v>6</v>
      </c>
      <c r="Q118" s="87">
        <v>6</v>
      </c>
      <c r="R118" s="88">
        <v>3</v>
      </c>
      <c r="S118" s="86" t="s">
        <v>163</v>
      </c>
      <c r="T118" s="87" t="s">
        <v>163</v>
      </c>
      <c r="U118" s="87" t="s">
        <v>163</v>
      </c>
      <c r="V118" s="87"/>
      <c r="W118" s="88"/>
      <c r="X118" s="86"/>
      <c r="Y118" s="87"/>
      <c r="Z118" s="87"/>
      <c r="AA118" s="88"/>
      <c r="AB118" s="86"/>
      <c r="AC118" s="87"/>
      <c r="AD118" s="87" t="s">
        <v>164</v>
      </c>
      <c r="AE118" s="88" t="s">
        <v>164</v>
      </c>
      <c r="AF118" s="86" t="s">
        <v>164</v>
      </c>
      <c r="AG118" s="87" t="s">
        <v>164</v>
      </c>
      <c r="AH118" s="87" t="s">
        <v>164</v>
      </c>
      <c r="AI118" s="362"/>
      <c r="AJ118" s="363"/>
      <c r="AK118" s="86" t="s">
        <v>164</v>
      </c>
      <c r="AL118" s="87"/>
      <c r="AM118" s="87"/>
      <c r="AN118" s="88"/>
      <c r="AO118" s="86"/>
      <c r="AP118" s="87"/>
      <c r="AQ118" s="87"/>
      <c r="AR118" s="88"/>
      <c r="AS118" s="89"/>
      <c r="AT118" s="87"/>
      <c r="AU118" s="87"/>
      <c r="AV118" s="90"/>
      <c r="AW118" s="86"/>
      <c r="AX118" s="87"/>
      <c r="AY118" s="87"/>
      <c r="AZ118" s="87"/>
      <c r="BA118" s="88"/>
      <c r="BB118" s="89"/>
      <c r="BC118" s="87"/>
      <c r="BD118" s="87"/>
      <c r="BE118" s="321"/>
      <c r="BF118" s="322"/>
      <c r="BG118" s="322"/>
      <c r="BH118" s="322"/>
      <c r="BI118" s="322"/>
      <c r="BJ118" s="323"/>
      <c r="BK118" s="46" t="s">
        <v>18</v>
      </c>
      <c r="BL118" s="46" t="s">
        <v>33</v>
      </c>
      <c r="BN118" s="146">
        <f t="shared" si="171"/>
        <v>12</v>
      </c>
      <c r="BO118" s="146">
        <f t="shared" si="120"/>
        <v>12</v>
      </c>
      <c r="BP118" s="146">
        <f t="shared" si="121"/>
        <v>12</v>
      </c>
      <c r="BQ118" s="146">
        <f t="shared" si="122"/>
        <v>12</v>
      </c>
      <c r="BR118" s="146">
        <f t="shared" si="123"/>
        <v>12</v>
      </c>
      <c r="BS118" s="146">
        <f t="shared" si="124"/>
        <v>12</v>
      </c>
      <c r="BT118" s="146">
        <f t="shared" si="125"/>
        <v>12</v>
      </c>
      <c r="BU118" s="146">
        <f t="shared" si="126"/>
        <v>6</v>
      </c>
      <c r="BV118" s="146">
        <f t="shared" si="127"/>
        <v>0</v>
      </c>
      <c r="BW118" s="146">
        <f t="shared" si="128"/>
        <v>0</v>
      </c>
      <c r="BX118" s="146">
        <f t="shared" si="129"/>
        <v>0</v>
      </c>
      <c r="BY118" s="146">
        <f t="shared" si="130"/>
        <v>0</v>
      </c>
      <c r="BZ118" s="146">
        <f t="shared" si="131"/>
        <v>0</v>
      </c>
      <c r="CA118" s="146">
        <f t="shared" si="132"/>
        <v>0</v>
      </c>
      <c r="CB118" s="146">
        <f t="shared" si="133"/>
        <v>0</v>
      </c>
      <c r="CC118" s="146">
        <f t="shared" si="134"/>
        <v>0</v>
      </c>
      <c r="CD118" s="146">
        <f t="shared" si="135"/>
        <v>0</v>
      </c>
      <c r="CE118" s="146">
        <f t="shared" si="136"/>
        <v>0</v>
      </c>
      <c r="CF118" s="146">
        <f t="shared" si="137"/>
        <v>0</v>
      </c>
      <c r="CG118" s="146">
        <f t="shared" si="138"/>
        <v>0</v>
      </c>
      <c r="CH118" s="146">
        <f t="shared" si="139"/>
        <v>0</v>
      </c>
      <c r="CI118" s="146">
        <f t="shared" si="140"/>
        <v>0</v>
      </c>
      <c r="CJ118" s="146">
        <f t="shared" si="141"/>
        <v>0</v>
      </c>
      <c r="CK118" s="146">
        <f t="shared" si="142"/>
        <v>0</v>
      </c>
      <c r="CL118" s="146">
        <f t="shared" si="143"/>
        <v>0</v>
      </c>
      <c r="CM118" s="146">
        <f t="shared" si="144"/>
        <v>0</v>
      </c>
      <c r="CN118" s="146">
        <f t="shared" si="145"/>
        <v>0</v>
      </c>
      <c r="CO118" s="146">
        <f t="shared" si="146"/>
        <v>0</v>
      </c>
      <c r="CP118" s="146">
        <f t="shared" si="147"/>
        <v>0</v>
      </c>
      <c r="CQ118" s="146">
        <f t="shared" si="148"/>
        <v>0</v>
      </c>
      <c r="CR118" s="146">
        <f t="shared" si="149"/>
        <v>0</v>
      </c>
      <c r="CS118" s="146">
        <f t="shared" si="150"/>
        <v>0</v>
      </c>
      <c r="CT118" s="146">
        <f t="shared" si="151"/>
        <v>0</v>
      </c>
      <c r="CU118" s="146">
        <f t="shared" si="152"/>
        <v>0</v>
      </c>
      <c r="CV118" s="146">
        <f t="shared" si="153"/>
        <v>0</v>
      </c>
      <c r="CW118" s="146">
        <f t="shared" si="154"/>
        <v>0</v>
      </c>
      <c r="CX118" s="146">
        <f t="shared" si="155"/>
        <v>0</v>
      </c>
      <c r="CY118" s="146">
        <f t="shared" si="156"/>
        <v>0</v>
      </c>
      <c r="CZ118" s="146">
        <f t="shared" si="157"/>
        <v>0</v>
      </c>
      <c r="DA118" s="146">
        <f t="shared" si="158"/>
        <v>0</v>
      </c>
      <c r="DB118" s="146">
        <f t="shared" si="159"/>
        <v>0</v>
      </c>
      <c r="DC118" s="146">
        <f t="shared" si="160"/>
        <v>0</v>
      </c>
      <c r="DD118" s="146">
        <f t="shared" si="161"/>
        <v>0</v>
      </c>
      <c r="DE118" s="146">
        <f t="shared" si="162"/>
        <v>0</v>
      </c>
      <c r="DF118" s="146">
        <f t="shared" si="163"/>
        <v>0</v>
      </c>
      <c r="DG118" s="146">
        <f t="shared" si="164"/>
        <v>0</v>
      </c>
      <c r="DH118" s="146">
        <f t="shared" si="165"/>
        <v>0</v>
      </c>
      <c r="DI118" s="146">
        <f t="shared" si="166"/>
        <v>0</v>
      </c>
      <c r="DJ118" s="146">
        <f t="shared" si="167"/>
        <v>0</v>
      </c>
      <c r="DK118" s="146">
        <f t="shared" si="168"/>
        <v>0</v>
      </c>
      <c r="DL118" s="146">
        <f t="shared" si="169"/>
        <v>0</v>
      </c>
      <c r="DM118" s="146">
        <f t="shared" si="170"/>
        <v>0</v>
      </c>
      <c r="DN118" s="64">
        <f t="shared" si="195"/>
        <v>90</v>
      </c>
      <c r="DO118" s="52">
        <f t="shared" si="196"/>
        <v>90</v>
      </c>
      <c r="DP118" s="52" t="str">
        <f t="shared" si="173"/>
        <v/>
      </c>
      <c r="DQ118" s="53" t="str">
        <f t="shared" si="174"/>
        <v/>
      </c>
      <c r="DR118" s="1">
        <f t="shared" si="197"/>
        <v>1</v>
      </c>
      <c r="DS118" s="168" t="e">
        <f>IF(AND(DR118=#REF!,BL118=#REF!),'Tiến độ'!D118,"")</f>
        <v>#REF!</v>
      </c>
    </row>
    <row r="119" spans="1:123" ht="11.25" customHeight="1">
      <c r="A119" s="314" t="str">
        <f>IF(B119="","",MAX($A$7:A118)+1)</f>
        <v/>
      </c>
      <c r="B119" s="315"/>
      <c r="C119" s="79" t="s">
        <v>416</v>
      </c>
      <c r="D119" s="80" t="s">
        <v>417</v>
      </c>
      <c r="E119" s="81">
        <v>2</v>
      </c>
      <c r="F119" s="82">
        <v>30</v>
      </c>
      <c r="G119" s="83"/>
      <c r="H119" s="115">
        <v>1</v>
      </c>
      <c r="I119" s="116">
        <f>83</f>
        <v>83</v>
      </c>
      <c r="J119" s="236" t="s">
        <v>317</v>
      </c>
      <c r="K119" s="86"/>
      <c r="L119" s="87"/>
      <c r="M119" s="87"/>
      <c r="N119" s="88"/>
      <c r="O119" s="86"/>
      <c r="P119" s="87"/>
      <c r="Q119" s="87"/>
      <c r="R119" s="88"/>
      <c r="S119" s="86"/>
      <c r="T119" s="87"/>
      <c r="U119" s="87"/>
      <c r="V119" s="87"/>
      <c r="W119" s="88"/>
      <c r="X119" s="86"/>
      <c r="Y119" s="87"/>
      <c r="Z119" s="87"/>
      <c r="AA119" s="88"/>
      <c r="AB119" s="86"/>
      <c r="AC119" s="87"/>
      <c r="AD119" s="87">
        <v>6</v>
      </c>
      <c r="AE119" s="88">
        <v>6</v>
      </c>
      <c r="AF119" s="86">
        <v>6</v>
      </c>
      <c r="AG119" s="87">
        <v>6</v>
      </c>
      <c r="AH119" s="87">
        <v>6</v>
      </c>
      <c r="AI119" s="362"/>
      <c r="AJ119" s="363"/>
      <c r="AK119" s="86" t="s">
        <v>163</v>
      </c>
      <c r="AL119" s="87"/>
      <c r="AM119" s="87"/>
      <c r="AN119" s="88"/>
      <c r="AO119" s="86"/>
      <c r="AP119" s="87"/>
      <c r="AQ119" s="87"/>
      <c r="AR119" s="88"/>
      <c r="AS119" s="89"/>
      <c r="AT119" s="87"/>
      <c r="AU119" s="87"/>
      <c r="AV119" s="90"/>
      <c r="AW119" s="86"/>
      <c r="AX119" s="87"/>
      <c r="AY119" s="87"/>
      <c r="AZ119" s="87"/>
      <c r="BA119" s="88"/>
      <c r="BB119" s="89"/>
      <c r="BC119" s="87"/>
      <c r="BD119" s="87"/>
      <c r="BE119" s="321"/>
      <c r="BF119" s="322"/>
      <c r="BG119" s="322"/>
      <c r="BH119" s="322"/>
      <c r="BI119" s="322"/>
      <c r="BJ119" s="323"/>
      <c r="BK119" s="46" t="s">
        <v>18</v>
      </c>
      <c r="BL119" s="46" t="s">
        <v>38</v>
      </c>
      <c r="BN119" s="146">
        <f t="shared" si="171"/>
        <v>0</v>
      </c>
      <c r="BO119" s="146">
        <f t="shared" si="120"/>
        <v>0</v>
      </c>
      <c r="BP119" s="146">
        <f t="shared" si="121"/>
        <v>0</v>
      </c>
      <c r="BQ119" s="146">
        <f t="shared" si="122"/>
        <v>0</v>
      </c>
      <c r="BR119" s="146">
        <f t="shared" si="123"/>
        <v>0</v>
      </c>
      <c r="BS119" s="146">
        <f t="shared" si="124"/>
        <v>0</v>
      </c>
      <c r="BT119" s="146">
        <f t="shared" si="125"/>
        <v>0</v>
      </c>
      <c r="BU119" s="146">
        <f t="shared" si="126"/>
        <v>0</v>
      </c>
      <c r="BV119" s="146">
        <f t="shared" si="127"/>
        <v>0</v>
      </c>
      <c r="BW119" s="146">
        <f t="shared" si="128"/>
        <v>0</v>
      </c>
      <c r="BX119" s="146">
        <f t="shared" si="129"/>
        <v>0</v>
      </c>
      <c r="BY119" s="146">
        <f t="shared" si="130"/>
        <v>0</v>
      </c>
      <c r="BZ119" s="146">
        <f t="shared" si="131"/>
        <v>0</v>
      </c>
      <c r="CA119" s="146">
        <f t="shared" si="132"/>
        <v>0</v>
      </c>
      <c r="CB119" s="146">
        <f t="shared" si="133"/>
        <v>0</v>
      </c>
      <c r="CC119" s="146">
        <f t="shared" si="134"/>
        <v>0</v>
      </c>
      <c r="CD119" s="146">
        <f t="shared" si="135"/>
        <v>0</v>
      </c>
      <c r="CE119" s="146">
        <f t="shared" si="136"/>
        <v>0</v>
      </c>
      <c r="CF119" s="146">
        <f t="shared" si="137"/>
        <v>0</v>
      </c>
      <c r="CG119" s="146">
        <f t="shared" si="138"/>
        <v>6</v>
      </c>
      <c r="CH119" s="146">
        <f t="shared" si="139"/>
        <v>6</v>
      </c>
      <c r="CI119" s="146">
        <f t="shared" si="140"/>
        <v>6</v>
      </c>
      <c r="CJ119" s="146">
        <f t="shared" si="141"/>
        <v>6</v>
      </c>
      <c r="CK119" s="146">
        <f t="shared" si="142"/>
        <v>6</v>
      </c>
      <c r="CL119" s="146">
        <f t="shared" si="143"/>
        <v>0</v>
      </c>
      <c r="CM119" s="146">
        <f t="shared" si="144"/>
        <v>0</v>
      </c>
      <c r="CN119" s="146">
        <f t="shared" si="145"/>
        <v>0</v>
      </c>
      <c r="CO119" s="146">
        <f t="shared" si="146"/>
        <v>0</v>
      </c>
      <c r="CP119" s="146">
        <f t="shared" si="147"/>
        <v>0</v>
      </c>
      <c r="CQ119" s="146">
        <f t="shared" si="148"/>
        <v>0</v>
      </c>
      <c r="CR119" s="146">
        <f t="shared" si="149"/>
        <v>0</v>
      </c>
      <c r="CS119" s="146">
        <f t="shared" si="150"/>
        <v>0</v>
      </c>
      <c r="CT119" s="146">
        <f t="shared" si="151"/>
        <v>0</v>
      </c>
      <c r="CU119" s="146">
        <f t="shared" si="152"/>
        <v>0</v>
      </c>
      <c r="CV119" s="146">
        <f t="shared" si="153"/>
        <v>0</v>
      </c>
      <c r="CW119" s="146">
        <f t="shared" si="154"/>
        <v>0</v>
      </c>
      <c r="CX119" s="146">
        <f t="shared" si="155"/>
        <v>0</v>
      </c>
      <c r="CY119" s="146">
        <f t="shared" si="156"/>
        <v>0</v>
      </c>
      <c r="CZ119" s="146">
        <f t="shared" si="157"/>
        <v>0</v>
      </c>
      <c r="DA119" s="146">
        <f t="shared" si="158"/>
        <v>0</v>
      </c>
      <c r="DB119" s="146">
        <f t="shared" si="159"/>
        <v>0</v>
      </c>
      <c r="DC119" s="146">
        <f t="shared" si="160"/>
        <v>0</v>
      </c>
      <c r="DD119" s="146">
        <f t="shared" si="161"/>
        <v>0</v>
      </c>
      <c r="DE119" s="146">
        <f t="shared" si="162"/>
        <v>0</v>
      </c>
      <c r="DF119" s="146">
        <f t="shared" si="163"/>
        <v>0</v>
      </c>
      <c r="DG119" s="146">
        <f t="shared" si="164"/>
        <v>0</v>
      </c>
      <c r="DH119" s="146">
        <f t="shared" si="165"/>
        <v>0</v>
      </c>
      <c r="DI119" s="146">
        <f t="shared" si="166"/>
        <v>0</v>
      </c>
      <c r="DJ119" s="146">
        <f t="shared" si="167"/>
        <v>0</v>
      </c>
      <c r="DK119" s="146">
        <f t="shared" si="168"/>
        <v>0</v>
      </c>
      <c r="DL119" s="146">
        <f t="shared" si="169"/>
        <v>0</v>
      </c>
      <c r="DM119" s="146">
        <f t="shared" si="170"/>
        <v>0</v>
      </c>
      <c r="DN119" s="64">
        <f t="shared" si="195"/>
        <v>30</v>
      </c>
      <c r="DO119" s="52" t="str">
        <f t="shared" si="196"/>
        <v/>
      </c>
      <c r="DP119" s="52">
        <f t="shared" si="173"/>
        <v>30</v>
      </c>
      <c r="DQ119" s="53" t="str">
        <f t="shared" si="174"/>
        <v/>
      </c>
      <c r="DR119" s="1">
        <f t="shared" si="197"/>
        <v>1</v>
      </c>
      <c r="DS119" s="168" t="e">
        <f>IF(AND(DR119=#REF!,BL119=#REF!),'Tiến độ'!D119,"")</f>
        <v>#REF!</v>
      </c>
    </row>
    <row r="120" spans="1:123" ht="11.25" customHeight="1">
      <c r="A120" s="314" t="str">
        <f>IF(B120="","",MAX($A$7:A119)+1)</f>
        <v/>
      </c>
      <c r="B120" s="315"/>
      <c r="C120" s="79" t="s">
        <v>340</v>
      </c>
      <c r="D120" s="80" t="s">
        <v>341</v>
      </c>
      <c r="E120" s="81">
        <v>3</v>
      </c>
      <c r="F120" s="82"/>
      <c r="G120" s="83">
        <v>135</v>
      </c>
      <c r="H120" s="84">
        <f>H118</f>
        <v>2</v>
      </c>
      <c r="I120" s="85">
        <f>I118</f>
        <v>92</v>
      </c>
      <c r="J120" s="27"/>
      <c r="K120" s="86"/>
      <c r="L120" s="87"/>
      <c r="M120" s="87"/>
      <c r="N120" s="88"/>
      <c r="O120" s="86"/>
      <c r="P120" s="87"/>
      <c r="Q120" s="87"/>
      <c r="R120" s="88"/>
      <c r="S120" s="86"/>
      <c r="T120" s="87"/>
      <c r="U120" s="87"/>
      <c r="V120" s="87" t="s">
        <v>346</v>
      </c>
      <c r="W120" s="88" t="s">
        <v>346</v>
      </c>
      <c r="X120" s="86" t="s">
        <v>346</v>
      </c>
      <c r="Y120" s="87"/>
      <c r="Z120" s="87"/>
      <c r="AA120" s="88"/>
      <c r="AB120" s="86"/>
      <c r="AC120" s="87"/>
      <c r="AD120" s="87" t="s">
        <v>164</v>
      </c>
      <c r="AE120" s="88" t="s">
        <v>164</v>
      </c>
      <c r="AF120" s="86" t="s">
        <v>164</v>
      </c>
      <c r="AG120" s="87" t="s">
        <v>164</v>
      </c>
      <c r="AH120" s="87" t="s">
        <v>164</v>
      </c>
      <c r="AI120" s="362"/>
      <c r="AJ120" s="363"/>
      <c r="AK120" s="86" t="s">
        <v>164</v>
      </c>
      <c r="AL120" s="87"/>
      <c r="AM120" s="87"/>
      <c r="AN120" s="88"/>
      <c r="AO120" s="86"/>
      <c r="AP120" s="87"/>
      <c r="AQ120" s="87"/>
      <c r="AR120" s="88"/>
      <c r="AS120" s="89"/>
      <c r="AT120" s="87"/>
      <c r="AU120" s="87"/>
      <c r="AV120" s="90"/>
      <c r="AW120" s="86"/>
      <c r="AX120" s="87"/>
      <c r="AY120" s="87"/>
      <c r="AZ120" s="87"/>
      <c r="BA120" s="88"/>
      <c r="BB120" s="89"/>
      <c r="BC120" s="87"/>
      <c r="BD120" s="87"/>
      <c r="BE120" s="321"/>
      <c r="BF120" s="322"/>
      <c r="BG120" s="322"/>
      <c r="BH120" s="322"/>
      <c r="BI120" s="322"/>
      <c r="BJ120" s="323"/>
      <c r="BK120" s="46" t="s">
        <v>28</v>
      </c>
      <c r="BL120" s="46" t="s">
        <v>40</v>
      </c>
      <c r="BN120" s="146">
        <f t="shared" si="171"/>
        <v>0</v>
      </c>
      <c r="BO120" s="146">
        <f t="shared" si="120"/>
        <v>0</v>
      </c>
      <c r="BP120" s="146">
        <f t="shared" si="121"/>
        <v>0</v>
      </c>
      <c r="BQ120" s="146">
        <f t="shared" si="122"/>
        <v>0</v>
      </c>
      <c r="BR120" s="146">
        <f t="shared" si="123"/>
        <v>0</v>
      </c>
      <c r="BS120" s="146">
        <f t="shared" si="124"/>
        <v>0</v>
      </c>
      <c r="BT120" s="146">
        <f t="shared" si="125"/>
        <v>0</v>
      </c>
      <c r="BU120" s="146">
        <f t="shared" si="126"/>
        <v>0</v>
      </c>
      <c r="BV120" s="146">
        <f t="shared" si="127"/>
        <v>0</v>
      </c>
      <c r="BW120" s="146">
        <f t="shared" si="128"/>
        <v>0</v>
      </c>
      <c r="BX120" s="146">
        <f t="shared" si="129"/>
        <v>0</v>
      </c>
      <c r="BY120" s="146">
        <f t="shared" si="130"/>
        <v>0</v>
      </c>
      <c r="BZ120" s="146">
        <f t="shared" si="131"/>
        <v>0</v>
      </c>
      <c r="CA120" s="146">
        <f t="shared" si="132"/>
        <v>0</v>
      </c>
      <c r="CB120" s="146">
        <f t="shared" si="133"/>
        <v>0</v>
      </c>
      <c r="CC120" s="146">
        <f t="shared" si="134"/>
        <v>0</v>
      </c>
      <c r="CD120" s="146">
        <f t="shared" si="135"/>
        <v>0</v>
      </c>
      <c r="CE120" s="146">
        <f t="shared" si="136"/>
        <v>0</v>
      </c>
      <c r="CF120" s="146">
        <f t="shared" si="137"/>
        <v>0</v>
      </c>
      <c r="CG120" s="146">
        <f t="shared" si="138"/>
        <v>0</v>
      </c>
      <c r="CH120" s="146">
        <f t="shared" si="139"/>
        <v>0</v>
      </c>
      <c r="CI120" s="146">
        <f t="shared" si="140"/>
        <v>0</v>
      </c>
      <c r="CJ120" s="146">
        <f t="shared" si="141"/>
        <v>0</v>
      </c>
      <c r="CK120" s="146">
        <f t="shared" si="142"/>
        <v>0</v>
      </c>
      <c r="CL120" s="146">
        <f t="shared" si="143"/>
        <v>0</v>
      </c>
      <c r="CM120" s="146">
        <f t="shared" si="144"/>
        <v>0</v>
      </c>
      <c r="CN120" s="146">
        <f t="shared" si="145"/>
        <v>0</v>
      </c>
      <c r="CO120" s="146">
        <f t="shared" si="146"/>
        <v>0</v>
      </c>
      <c r="CP120" s="146">
        <f t="shared" si="147"/>
        <v>0</v>
      </c>
      <c r="CQ120" s="146">
        <f t="shared" si="148"/>
        <v>0</v>
      </c>
      <c r="CR120" s="146">
        <f t="shared" si="149"/>
        <v>0</v>
      </c>
      <c r="CS120" s="146">
        <f t="shared" si="150"/>
        <v>0</v>
      </c>
      <c r="CT120" s="146">
        <f t="shared" si="151"/>
        <v>0</v>
      </c>
      <c r="CU120" s="146">
        <f t="shared" si="152"/>
        <v>0</v>
      </c>
      <c r="CV120" s="146">
        <f t="shared" si="153"/>
        <v>0</v>
      </c>
      <c r="CW120" s="146">
        <f t="shared" si="154"/>
        <v>0</v>
      </c>
      <c r="CX120" s="146">
        <f t="shared" si="155"/>
        <v>0</v>
      </c>
      <c r="CY120" s="146">
        <f t="shared" si="156"/>
        <v>0</v>
      </c>
      <c r="CZ120" s="146">
        <f t="shared" si="157"/>
        <v>0</v>
      </c>
      <c r="DA120" s="146">
        <f t="shared" si="158"/>
        <v>0</v>
      </c>
      <c r="DB120" s="146">
        <f t="shared" si="159"/>
        <v>0</v>
      </c>
      <c r="DC120" s="146">
        <f t="shared" si="160"/>
        <v>0</v>
      </c>
      <c r="DD120" s="146">
        <f t="shared" si="161"/>
        <v>0</v>
      </c>
      <c r="DE120" s="146">
        <f t="shared" si="162"/>
        <v>0</v>
      </c>
      <c r="DF120" s="146">
        <f t="shared" si="163"/>
        <v>0</v>
      </c>
      <c r="DG120" s="146">
        <f t="shared" si="164"/>
        <v>0</v>
      </c>
      <c r="DH120" s="146">
        <f t="shared" si="165"/>
        <v>0</v>
      </c>
      <c r="DI120" s="146">
        <f t="shared" si="166"/>
        <v>0</v>
      </c>
      <c r="DJ120" s="146">
        <f t="shared" si="167"/>
        <v>0</v>
      </c>
      <c r="DK120" s="146">
        <f t="shared" si="168"/>
        <v>0</v>
      </c>
      <c r="DL120" s="146">
        <f t="shared" si="169"/>
        <v>0</v>
      </c>
      <c r="DM120" s="146">
        <f t="shared" si="170"/>
        <v>0</v>
      </c>
      <c r="DN120" s="64">
        <f>45*H120*2</f>
        <v>180</v>
      </c>
      <c r="DO120" s="52">
        <f t="shared" si="196"/>
        <v>180</v>
      </c>
      <c r="DP120" s="52" t="str">
        <f t="shared" si="173"/>
        <v/>
      </c>
      <c r="DQ120" s="53" t="str">
        <f t="shared" si="174"/>
        <v/>
      </c>
      <c r="DR120" s="1">
        <f t="shared" si="197"/>
        <v>1</v>
      </c>
      <c r="DS120" s="168" t="e">
        <f>IF(AND(DR120=#REF!,BL120=#REF!),'Tiến độ'!D120,"")</f>
        <v>#REF!</v>
      </c>
    </row>
    <row r="121" spans="1:123" ht="11.25" customHeight="1">
      <c r="A121" s="314" t="str">
        <f>IF(B121="","",MAX($A$7:A120)+1)</f>
        <v/>
      </c>
      <c r="B121" s="315"/>
      <c r="C121" s="79" t="s">
        <v>385</v>
      </c>
      <c r="D121" s="80" t="s">
        <v>137</v>
      </c>
      <c r="E121" s="81">
        <v>5</v>
      </c>
      <c r="F121" s="82"/>
      <c r="G121" s="83">
        <v>225</v>
      </c>
      <c r="H121" s="84">
        <f t="shared" si="198"/>
        <v>2</v>
      </c>
      <c r="I121" s="85">
        <f t="shared" si="199"/>
        <v>92</v>
      </c>
      <c r="J121" s="27"/>
      <c r="K121" s="86"/>
      <c r="L121" s="87"/>
      <c r="M121" s="87"/>
      <c r="N121" s="88"/>
      <c r="O121" s="86"/>
      <c r="P121" s="87"/>
      <c r="Q121" s="87"/>
      <c r="R121" s="88"/>
      <c r="S121" s="86"/>
      <c r="T121" s="87"/>
      <c r="U121" s="87"/>
      <c r="V121" s="87"/>
      <c r="W121" s="88"/>
      <c r="X121" s="86"/>
      <c r="Y121" s="87" t="s">
        <v>12</v>
      </c>
      <c r="Z121" s="87" t="s">
        <v>12</v>
      </c>
      <c r="AA121" s="88" t="s">
        <v>12</v>
      </c>
      <c r="AB121" s="86" t="s">
        <v>12</v>
      </c>
      <c r="AC121" s="87" t="s">
        <v>12</v>
      </c>
      <c r="AD121" s="87" t="s">
        <v>164</v>
      </c>
      <c r="AE121" s="88" t="s">
        <v>164</v>
      </c>
      <c r="AF121" s="86" t="s">
        <v>164</v>
      </c>
      <c r="AG121" s="87" t="s">
        <v>164</v>
      </c>
      <c r="AH121" s="87" t="s">
        <v>164</v>
      </c>
      <c r="AI121" s="362"/>
      <c r="AJ121" s="363"/>
      <c r="AK121" s="86" t="s">
        <v>164</v>
      </c>
      <c r="AL121" s="87"/>
      <c r="AM121" s="87"/>
      <c r="AN121" s="88"/>
      <c r="AO121" s="86"/>
      <c r="AP121" s="87"/>
      <c r="AQ121" s="87"/>
      <c r="AR121" s="88"/>
      <c r="AS121" s="89"/>
      <c r="AT121" s="87"/>
      <c r="AU121" s="87"/>
      <c r="AV121" s="90"/>
      <c r="AW121" s="86"/>
      <c r="AX121" s="87"/>
      <c r="AY121" s="87"/>
      <c r="AZ121" s="87"/>
      <c r="BA121" s="88"/>
      <c r="BB121" s="89"/>
      <c r="BC121" s="87"/>
      <c r="BD121" s="87"/>
      <c r="BE121" s="321"/>
      <c r="BF121" s="322"/>
      <c r="BG121" s="322"/>
      <c r="BH121" s="322"/>
      <c r="BI121" s="322"/>
      <c r="BJ121" s="323"/>
      <c r="BK121" s="46"/>
      <c r="BL121" s="46" t="s">
        <v>41</v>
      </c>
      <c r="BN121" s="146">
        <f t="shared" si="171"/>
        <v>0</v>
      </c>
      <c r="BO121" s="146">
        <f t="shared" si="120"/>
        <v>0</v>
      </c>
      <c r="BP121" s="146">
        <f t="shared" si="121"/>
        <v>0</v>
      </c>
      <c r="BQ121" s="146">
        <f t="shared" si="122"/>
        <v>0</v>
      </c>
      <c r="BR121" s="146">
        <f t="shared" si="123"/>
        <v>0</v>
      </c>
      <c r="BS121" s="146">
        <f t="shared" si="124"/>
        <v>0</v>
      </c>
      <c r="BT121" s="146">
        <f t="shared" si="125"/>
        <v>0</v>
      </c>
      <c r="BU121" s="146">
        <f t="shared" si="126"/>
        <v>0</v>
      </c>
      <c r="BV121" s="146">
        <f t="shared" si="127"/>
        <v>0</v>
      </c>
      <c r="BW121" s="146">
        <f t="shared" si="128"/>
        <v>0</v>
      </c>
      <c r="BX121" s="146">
        <f t="shared" si="129"/>
        <v>0</v>
      </c>
      <c r="BY121" s="146">
        <f t="shared" si="130"/>
        <v>0</v>
      </c>
      <c r="BZ121" s="146">
        <f t="shared" si="131"/>
        <v>0</v>
      </c>
      <c r="CA121" s="146">
        <f t="shared" si="132"/>
        <v>0</v>
      </c>
      <c r="CB121" s="146">
        <f t="shared" si="133"/>
        <v>0</v>
      </c>
      <c r="CC121" s="146">
        <f t="shared" si="134"/>
        <v>0</v>
      </c>
      <c r="CD121" s="146">
        <f t="shared" si="135"/>
        <v>0</v>
      </c>
      <c r="CE121" s="146">
        <f t="shared" si="136"/>
        <v>0</v>
      </c>
      <c r="CF121" s="146">
        <f t="shared" si="137"/>
        <v>0</v>
      </c>
      <c r="CG121" s="146">
        <f t="shared" si="138"/>
        <v>0</v>
      </c>
      <c r="CH121" s="146">
        <f t="shared" si="139"/>
        <v>0</v>
      </c>
      <c r="CI121" s="146">
        <f t="shared" si="140"/>
        <v>0</v>
      </c>
      <c r="CJ121" s="146">
        <f t="shared" si="141"/>
        <v>0</v>
      </c>
      <c r="CK121" s="146">
        <f t="shared" si="142"/>
        <v>0</v>
      </c>
      <c r="CL121" s="146">
        <f t="shared" si="143"/>
        <v>0</v>
      </c>
      <c r="CM121" s="146">
        <f t="shared" si="144"/>
        <v>0</v>
      </c>
      <c r="CN121" s="146">
        <f t="shared" si="145"/>
        <v>0</v>
      </c>
      <c r="CO121" s="146">
        <f t="shared" si="146"/>
        <v>0</v>
      </c>
      <c r="CP121" s="146">
        <f t="shared" si="147"/>
        <v>0</v>
      </c>
      <c r="CQ121" s="146">
        <f t="shared" si="148"/>
        <v>0</v>
      </c>
      <c r="CR121" s="146">
        <f t="shared" si="149"/>
        <v>0</v>
      </c>
      <c r="CS121" s="146">
        <f t="shared" si="150"/>
        <v>0</v>
      </c>
      <c r="CT121" s="146">
        <f t="shared" si="151"/>
        <v>0</v>
      </c>
      <c r="CU121" s="146">
        <f t="shared" si="152"/>
        <v>0</v>
      </c>
      <c r="CV121" s="146">
        <f t="shared" si="153"/>
        <v>0</v>
      </c>
      <c r="CW121" s="146">
        <f t="shared" si="154"/>
        <v>0</v>
      </c>
      <c r="CX121" s="146">
        <f t="shared" si="155"/>
        <v>0</v>
      </c>
      <c r="CY121" s="146">
        <f t="shared" si="156"/>
        <v>0</v>
      </c>
      <c r="CZ121" s="146">
        <f t="shared" si="157"/>
        <v>0</v>
      </c>
      <c r="DA121" s="146">
        <f t="shared" si="158"/>
        <v>0</v>
      </c>
      <c r="DB121" s="146">
        <f t="shared" si="159"/>
        <v>0</v>
      </c>
      <c r="DC121" s="146">
        <f t="shared" si="160"/>
        <v>0</v>
      </c>
      <c r="DD121" s="146">
        <f t="shared" si="161"/>
        <v>0</v>
      </c>
      <c r="DE121" s="146">
        <f t="shared" si="162"/>
        <v>0</v>
      </c>
      <c r="DF121" s="146">
        <f t="shared" si="163"/>
        <v>0</v>
      </c>
      <c r="DG121" s="146">
        <f t="shared" si="164"/>
        <v>0</v>
      </c>
      <c r="DH121" s="146">
        <f t="shared" si="165"/>
        <v>0</v>
      </c>
      <c r="DI121" s="146">
        <f t="shared" si="166"/>
        <v>0</v>
      </c>
      <c r="DJ121" s="146">
        <f t="shared" si="167"/>
        <v>0</v>
      </c>
      <c r="DK121" s="146">
        <f t="shared" si="168"/>
        <v>0</v>
      </c>
      <c r="DL121" s="146">
        <f t="shared" si="169"/>
        <v>0</v>
      </c>
      <c r="DM121" s="146">
        <f t="shared" si="170"/>
        <v>0</v>
      </c>
      <c r="DN121" s="64">
        <f>60*2*H121</f>
        <v>240</v>
      </c>
      <c r="DO121" s="52">
        <f t="shared" si="196"/>
        <v>240</v>
      </c>
      <c r="DP121" s="52" t="str">
        <f t="shared" si="173"/>
        <v/>
      </c>
      <c r="DQ121" s="53" t="str">
        <f t="shared" si="174"/>
        <v/>
      </c>
      <c r="DR121" s="1">
        <f t="shared" si="197"/>
        <v>1</v>
      </c>
      <c r="DS121" s="168" t="e">
        <f>IF(AND(DR121=#REF!,BL121=#REF!),'Tiến độ'!D121,"")</f>
        <v>#REF!</v>
      </c>
    </row>
    <row r="122" spans="1:123" ht="11.25" customHeight="1">
      <c r="A122" s="314" t="str">
        <f>IF(B122="","",MAX($A$7:A121)+1)</f>
        <v/>
      </c>
      <c r="B122" s="315"/>
      <c r="C122" s="79" t="s">
        <v>240</v>
      </c>
      <c r="D122" s="80" t="s">
        <v>241</v>
      </c>
      <c r="E122" s="81">
        <v>4</v>
      </c>
      <c r="F122" s="82">
        <v>60</v>
      </c>
      <c r="G122" s="83"/>
      <c r="H122" s="115">
        <v>1</v>
      </c>
      <c r="I122" s="116">
        <v>61</v>
      </c>
      <c r="J122" s="236" t="s">
        <v>317</v>
      </c>
      <c r="K122" s="86">
        <v>8</v>
      </c>
      <c r="L122" s="87">
        <v>8</v>
      </c>
      <c r="M122" s="87">
        <v>8</v>
      </c>
      <c r="N122" s="88">
        <v>8</v>
      </c>
      <c r="O122" s="86">
        <v>8</v>
      </c>
      <c r="P122" s="87">
        <v>8</v>
      </c>
      <c r="Q122" s="87">
        <v>8</v>
      </c>
      <c r="R122" s="88">
        <v>4</v>
      </c>
      <c r="S122" s="86" t="s">
        <v>163</v>
      </c>
      <c r="T122" s="87" t="s">
        <v>163</v>
      </c>
      <c r="U122" s="87" t="s">
        <v>163</v>
      </c>
      <c r="V122" s="87"/>
      <c r="W122" s="88"/>
      <c r="X122" s="86"/>
      <c r="Y122" s="87"/>
      <c r="Z122" s="87"/>
      <c r="AA122" s="88"/>
      <c r="AB122" s="86"/>
      <c r="AC122" s="87"/>
      <c r="AD122" s="87"/>
      <c r="AE122" s="88"/>
      <c r="AF122" s="86"/>
      <c r="AG122" s="87"/>
      <c r="AH122" s="87"/>
      <c r="AI122" s="362"/>
      <c r="AJ122" s="363"/>
      <c r="AK122" s="86"/>
      <c r="AL122" s="87"/>
      <c r="AM122" s="87"/>
      <c r="AN122" s="88"/>
      <c r="AO122" s="86"/>
      <c r="AP122" s="87"/>
      <c r="AQ122" s="87"/>
      <c r="AR122" s="88"/>
      <c r="AS122" s="89"/>
      <c r="AT122" s="87"/>
      <c r="AU122" s="87"/>
      <c r="AV122" s="90"/>
      <c r="AW122" s="86"/>
      <c r="AX122" s="87"/>
      <c r="AY122" s="87"/>
      <c r="AZ122" s="87"/>
      <c r="BA122" s="88"/>
      <c r="BB122" s="89"/>
      <c r="BC122" s="87"/>
      <c r="BD122" s="87"/>
      <c r="BE122" s="321"/>
      <c r="BF122" s="322"/>
      <c r="BG122" s="322"/>
      <c r="BH122" s="322"/>
      <c r="BI122" s="322"/>
      <c r="BJ122" s="323"/>
      <c r="BK122" s="46" t="s">
        <v>18</v>
      </c>
      <c r="BL122" s="46" t="s">
        <v>29</v>
      </c>
      <c r="BN122" s="146">
        <f t="shared" si="171"/>
        <v>8</v>
      </c>
      <c r="BO122" s="146">
        <f t="shared" si="120"/>
        <v>8</v>
      </c>
      <c r="BP122" s="146">
        <f t="shared" si="121"/>
        <v>8</v>
      </c>
      <c r="BQ122" s="146">
        <f t="shared" si="122"/>
        <v>8</v>
      </c>
      <c r="BR122" s="146">
        <f t="shared" si="123"/>
        <v>8</v>
      </c>
      <c r="BS122" s="146">
        <f t="shared" si="124"/>
        <v>8</v>
      </c>
      <c r="BT122" s="146">
        <f t="shared" si="125"/>
        <v>8</v>
      </c>
      <c r="BU122" s="146">
        <f t="shared" si="126"/>
        <v>4</v>
      </c>
      <c r="BV122" s="146">
        <f t="shared" si="127"/>
        <v>0</v>
      </c>
      <c r="BW122" s="146">
        <f t="shared" si="128"/>
        <v>0</v>
      </c>
      <c r="BX122" s="146">
        <f t="shared" si="129"/>
        <v>0</v>
      </c>
      <c r="BY122" s="146">
        <f t="shared" si="130"/>
        <v>0</v>
      </c>
      <c r="BZ122" s="146">
        <f t="shared" si="131"/>
        <v>0</v>
      </c>
      <c r="CA122" s="146">
        <f t="shared" si="132"/>
        <v>0</v>
      </c>
      <c r="CB122" s="146">
        <f t="shared" si="133"/>
        <v>0</v>
      </c>
      <c r="CC122" s="146">
        <f t="shared" si="134"/>
        <v>0</v>
      </c>
      <c r="CD122" s="146">
        <f t="shared" si="135"/>
        <v>0</v>
      </c>
      <c r="CE122" s="146">
        <f t="shared" si="136"/>
        <v>0</v>
      </c>
      <c r="CF122" s="146">
        <f t="shared" si="137"/>
        <v>0</v>
      </c>
      <c r="CG122" s="146">
        <f t="shared" si="138"/>
        <v>0</v>
      </c>
      <c r="CH122" s="146">
        <f t="shared" si="139"/>
        <v>0</v>
      </c>
      <c r="CI122" s="146">
        <f t="shared" si="140"/>
        <v>0</v>
      </c>
      <c r="CJ122" s="146">
        <f t="shared" si="141"/>
        <v>0</v>
      </c>
      <c r="CK122" s="146">
        <f t="shared" si="142"/>
        <v>0</v>
      </c>
      <c r="CL122" s="146">
        <f t="shared" si="143"/>
        <v>0</v>
      </c>
      <c r="CM122" s="146">
        <f t="shared" si="144"/>
        <v>0</v>
      </c>
      <c r="CN122" s="146">
        <f t="shared" si="145"/>
        <v>0</v>
      </c>
      <c r="CO122" s="146">
        <f t="shared" si="146"/>
        <v>0</v>
      </c>
      <c r="CP122" s="146">
        <f t="shared" si="147"/>
        <v>0</v>
      </c>
      <c r="CQ122" s="146">
        <f t="shared" si="148"/>
        <v>0</v>
      </c>
      <c r="CR122" s="146">
        <f t="shared" si="149"/>
        <v>0</v>
      </c>
      <c r="CS122" s="146">
        <f t="shared" si="150"/>
        <v>0</v>
      </c>
      <c r="CT122" s="146">
        <f t="shared" si="151"/>
        <v>0</v>
      </c>
      <c r="CU122" s="146">
        <f t="shared" si="152"/>
        <v>0</v>
      </c>
      <c r="CV122" s="146">
        <f t="shared" si="153"/>
        <v>0</v>
      </c>
      <c r="CW122" s="146">
        <f t="shared" si="154"/>
        <v>0</v>
      </c>
      <c r="CX122" s="146">
        <f t="shared" si="155"/>
        <v>0</v>
      </c>
      <c r="CY122" s="146">
        <f t="shared" si="156"/>
        <v>0</v>
      </c>
      <c r="CZ122" s="146">
        <f t="shared" si="157"/>
        <v>0</v>
      </c>
      <c r="DA122" s="146">
        <f t="shared" si="158"/>
        <v>0</v>
      </c>
      <c r="DB122" s="146">
        <f t="shared" si="159"/>
        <v>0</v>
      </c>
      <c r="DC122" s="146">
        <f t="shared" si="160"/>
        <v>0</v>
      </c>
      <c r="DD122" s="146">
        <f t="shared" si="161"/>
        <v>0</v>
      </c>
      <c r="DE122" s="146">
        <f t="shared" si="162"/>
        <v>0</v>
      </c>
      <c r="DF122" s="146">
        <f t="shared" si="163"/>
        <v>0</v>
      </c>
      <c r="DG122" s="146">
        <f t="shared" si="164"/>
        <v>0</v>
      </c>
      <c r="DH122" s="146">
        <f t="shared" si="165"/>
        <v>0</v>
      </c>
      <c r="DI122" s="146">
        <f t="shared" si="166"/>
        <v>0</v>
      </c>
      <c r="DJ122" s="146">
        <f t="shared" si="167"/>
        <v>0</v>
      </c>
      <c r="DK122" s="146">
        <f t="shared" si="168"/>
        <v>0</v>
      </c>
      <c r="DL122" s="146">
        <f t="shared" si="169"/>
        <v>0</v>
      </c>
      <c r="DM122" s="146">
        <f t="shared" si="170"/>
        <v>0</v>
      </c>
      <c r="DN122" s="64">
        <f t="shared" ref="DN122:DN124" si="200">F122*H122</f>
        <v>60</v>
      </c>
      <c r="DO122" s="52">
        <f t="shared" si="196"/>
        <v>60</v>
      </c>
      <c r="DP122" s="52" t="str">
        <f t="shared" si="173"/>
        <v/>
      </c>
      <c r="DQ122" s="53" t="str">
        <f t="shared" si="174"/>
        <v/>
      </c>
      <c r="DR122" s="1">
        <f t="shared" si="197"/>
        <v>1</v>
      </c>
      <c r="DS122" s="168" t="e">
        <f>IF(AND(DR122=#REF!,BL122=#REF!),'Tiến độ'!D122,"")</f>
        <v>#REF!</v>
      </c>
    </row>
    <row r="123" spans="1:123" ht="11.25" customHeight="1">
      <c r="A123" s="314" t="str">
        <f>IF(B123="","",MAX($A$7:A122)+1)</f>
        <v/>
      </c>
      <c r="B123" s="315"/>
      <c r="C123" s="79" t="s">
        <v>381</v>
      </c>
      <c r="D123" s="80" t="s">
        <v>382</v>
      </c>
      <c r="E123" s="81">
        <v>3</v>
      </c>
      <c r="F123" s="82">
        <v>45</v>
      </c>
      <c r="G123" s="83"/>
      <c r="H123" s="84">
        <f>H121</f>
        <v>2</v>
      </c>
      <c r="I123" s="85">
        <f>I121</f>
        <v>92</v>
      </c>
      <c r="J123" s="27"/>
      <c r="K123" s="86"/>
      <c r="L123" s="87"/>
      <c r="M123" s="87"/>
      <c r="N123" s="88"/>
      <c r="O123" s="86"/>
      <c r="P123" s="87"/>
      <c r="Q123" s="87"/>
      <c r="R123" s="88"/>
      <c r="S123" s="86"/>
      <c r="T123" s="87"/>
      <c r="U123" s="87"/>
      <c r="V123" s="87"/>
      <c r="W123" s="88"/>
      <c r="X123" s="86"/>
      <c r="Y123" s="87"/>
      <c r="Z123" s="87"/>
      <c r="AA123" s="88"/>
      <c r="AB123" s="86"/>
      <c r="AC123" s="87"/>
      <c r="AD123" s="87"/>
      <c r="AE123" s="88"/>
      <c r="AF123" s="86"/>
      <c r="AG123" s="87"/>
      <c r="AH123" s="87"/>
      <c r="AI123" s="362"/>
      <c r="AJ123" s="363"/>
      <c r="AK123" s="86"/>
      <c r="AL123" s="87">
        <v>3</v>
      </c>
      <c r="AM123" s="87">
        <v>3</v>
      </c>
      <c r="AN123" s="88">
        <v>3</v>
      </c>
      <c r="AO123" s="86">
        <v>3</v>
      </c>
      <c r="AP123" s="87">
        <v>3</v>
      </c>
      <c r="AQ123" s="87">
        <v>3</v>
      </c>
      <c r="AR123" s="88">
        <v>3</v>
      </c>
      <c r="AS123" s="89">
        <v>3</v>
      </c>
      <c r="AT123" s="87">
        <v>3</v>
      </c>
      <c r="AU123" s="87">
        <v>3</v>
      </c>
      <c r="AV123" s="90">
        <v>3</v>
      </c>
      <c r="AW123" s="86">
        <v>3</v>
      </c>
      <c r="AX123" s="87">
        <v>3</v>
      </c>
      <c r="AY123" s="87">
        <v>3</v>
      </c>
      <c r="AZ123" s="87">
        <v>3</v>
      </c>
      <c r="BA123" s="88" t="s">
        <v>163</v>
      </c>
      <c r="BB123" s="89" t="s">
        <v>163</v>
      </c>
      <c r="BC123" s="87" t="s">
        <v>163</v>
      </c>
      <c r="BD123" s="87" t="s">
        <v>163</v>
      </c>
      <c r="BE123" s="321"/>
      <c r="BF123" s="322"/>
      <c r="BG123" s="322"/>
      <c r="BH123" s="322"/>
      <c r="BI123" s="322"/>
      <c r="BJ123" s="323"/>
      <c r="BK123" s="46" t="s">
        <v>18</v>
      </c>
      <c r="BL123" s="46" t="s">
        <v>38</v>
      </c>
      <c r="BN123" s="146">
        <f t="shared" si="171"/>
        <v>0</v>
      </c>
      <c r="BO123" s="146">
        <f t="shared" si="120"/>
        <v>0</v>
      </c>
      <c r="BP123" s="146">
        <f t="shared" si="121"/>
        <v>0</v>
      </c>
      <c r="BQ123" s="146">
        <f t="shared" si="122"/>
        <v>0</v>
      </c>
      <c r="BR123" s="146">
        <f t="shared" si="123"/>
        <v>0</v>
      </c>
      <c r="BS123" s="146">
        <f t="shared" si="124"/>
        <v>0</v>
      </c>
      <c r="BT123" s="146">
        <f t="shared" si="125"/>
        <v>0</v>
      </c>
      <c r="BU123" s="146">
        <f t="shared" si="126"/>
        <v>0</v>
      </c>
      <c r="BV123" s="146">
        <f t="shared" si="127"/>
        <v>0</v>
      </c>
      <c r="BW123" s="146">
        <f t="shared" si="128"/>
        <v>0</v>
      </c>
      <c r="BX123" s="146">
        <f t="shared" si="129"/>
        <v>0</v>
      </c>
      <c r="BY123" s="146">
        <f t="shared" si="130"/>
        <v>0</v>
      </c>
      <c r="BZ123" s="146">
        <f t="shared" si="131"/>
        <v>0</v>
      </c>
      <c r="CA123" s="146">
        <f t="shared" si="132"/>
        <v>0</v>
      </c>
      <c r="CB123" s="146">
        <f t="shared" si="133"/>
        <v>0</v>
      </c>
      <c r="CC123" s="146">
        <f t="shared" si="134"/>
        <v>0</v>
      </c>
      <c r="CD123" s="146">
        <f t="shared" si="135"/>
        <v>0</v>
      </c>
      <c r="CE123" s="146">
        <f t="shared" si="136"/>
        <v>0</v>
      </c>
      <c r="CF123" s="146">
        <f t="shared" si="137"/>
        <v>0</v>
      </c>
      <c r="CG123" s="146">
        <f t="shared" si="138"/>
        <v>0</v>
      </c>
      <c r="CH123" s="146">
        <f t="shared" si="139"/>
        <v>0</v>
      </c>
      <c r="CI123" s="146">
        <f t="shared" si="140"/>
        <v>0</v>
      </c>
      <c r="CJ123" s="146">
        <f t="shared" si="141"/>
        <v>0</v>
      </c>
      <c r="CK123" s="146">
        <f t="shared" si="142"/>
        <v>0</v>
      </c>
      <c r="CL123" s="146">
        <f t="shared" si="143"/>
        <v>0</v>
      </c>
      <c r="CM123" s="146">
        <f t="shared" si="144"/>
        <v>0</v>
      </c>
      <c r="CN123" s="146">
        <f t="shared" si="145"/>
        <v>0</v>
      </c>
      <c r="CO123" s="146">
        <f t="shared" si="146"/>
        <v>6</v>
      </c>
      <c r="CP123" s="146">
        <f t="shared" si="147"/>
        <v>6</v>
      </c>
      <c r="CQ123" s="146">
        <f t="shared" si="148"/>
        <v>6</v>
      </c>
      <c r="CR123" s="146">
        <f t="shared" si="149"/>
        <v>6</v>
      </c>
      <c r="CS123" s="146">
        <f t="shared" si="150"/>
        <v>6</v>
      </c>
      <c r="CT123" s="146">
        <f t="shared" si="151"/>
        <v>6</v>
      </c>
      <c r="CU123" s="146">
        <f t="shared" si="152"/>
        <v>6</v>
      </c>
      <c r="CV123" s="146">
        <f t="shared" si="153"/>
        <v>6</v>
      </c>
      <c r="CW123" s="146">
        <f t="shared" si="154"/>
        <v>6</v>
      </c>
      <c r="CX123" s="146">
        <f t="shared" si="155"/>
        <v>6</v>
      </c>
      <c r="CY123" s="146">
        <f t="shared" si="156"/>
        <v>6</v>
      </c>
      <c r="CZ123" s="146">
        <f t="shared" si="157"/>
        <v>6</v>
      </c>
      <c r="DA123" s="146">
        <f t="shared" si="158"/>
        <v>6</v>
      </c>
      <c r="DB123" s="146">
        <f t="shared" si="159"/>
        <v>6</v>
      </c>
      <c r="DC123" s="146">
        <f t="shared" si="160"/>
        <v>6</v>
      </c>
      <c r="DD123" s="146">
        <f t="shared" si="161"/>
        <v>0</v>
      </c>
      <c r="DE123" s="146">
        <f t="shared" si="162"/>
        <v>0</v>
      </c>
      <c r="DF123" s="146">
        <f t="shared" si="163"/>
        <v>0</v>
      </c>
      <c r="DG123" s="146">
        <f t="shared" si="164"/>
        <v>0</v>
      </c>
      <c r="DH123" s="146">
        <f t="shared" si="165"/>
        <v>0</v>
      </c>
      <c r="DI123" s="146">
        <f t="shared" si="166"/>
        <v>0</v>
      </c>
      <c r="DJ123" s="146">
        <f t="shared" si="167"/>
        <v>0</v>
      </c>
      <c r="DK123" s="146">
        <f t="shared" si="168"/>
        <v>0</v>
      </c>
      <c r="DL123" s="146">
        <f t="shared" si="169"/>
        <v>0</v>
      </c>
      <c r="DM123" s="146">
        <f t="shared" si="170"/>
        <v>0</v>
      </c>
      <c r="DN123" s="64">
        <f t="shared" si="200"/>
        <v>90</v>
      </c>
      <c r="DO123" s="52" t="str">
        <f t="shared" si="196"/>
        <v/>
      </c>
      <c r="DP123" s="52" t="str">
        <f t="shared" si="173"/>
        <v/>
      </c>
      <c r="DQ123" s="53">
        <f t="shared" si="174"/>
        <v>90</v>
      </c>
      <c r="DR123" s="1">
        <f t="shared" si="197"/>
        <v>2</v>
      </c>
      <c r="DS123" s="168" t="e">
        <f>IF(AND(DR123=#REF!,BL123=#REF!),'Tiến độ'!D123,"")</f>
        <v>#REF!</v>
      </c>
    </row>
    <row r="124" spans="1:123" ht="11.25" customHeight="1">
      <c r="A124" s="314" t="str">
        <f>IF(B124="","",MAX($A$7:A123)+1)</f>
        <v/>
      </c>
      <c r="B124" s="315"/>
      <c r="C124" s="79" t="s">
        <v>334</v>
      </c>
      <c r="D124" s="80" t="s">
        <v>386</v>
      </c>
      <c r="E124" s="81">
        <v>3</v>
      </c>
      <c r="F124" s="82">
        <v>45</v>
      </c>
      <c r="G124" s="83"/>
      <c r="H124" s="84">
        <f t="shared" si="198"/>
        <v>2</v>
      </c>
      <c r="I124" s="85">
        <f t="shared" si="199"/>
        <v>92</v>
      </c>
      <c r="J124" s="27"/>
      <c r="K124" s="86"/>
      <c r="L124" s="87"/>
      <c r="M124" s="87"/>
      <c r="N124" s="88"/>
      <c r="O124" s="86"/>
      <c r="P124" s="87"/>
      <c r="Q124" s="87"/>
      <c r="R124" s="88"/>
      <c r="S124" s="86"/>
      <c r="T124" s="87"/>
      <c r="U124" s="87"/>
      <c r="V124" s="87"/>
      <c r="W124" s="88"/>
      <c r="X124" s="86"/>
      <c r="Y124" s="87"/>
      <c r="Z124" s="87"/>
      <c r="AA124" s="88"/>
      <c r="AB124" s="86"/>
      <c r="AC124" s="87"/>
      <c r="AD124" s="87"/>
      <c r="AE124" s="88"/>
      <c r="AF124" s="86"/>
      <c r="AG124" s="87"/>
      <c r="AH124" s="87"/>
      <c r="AI124" s="362"/>
      <c r="AJ124" s="363"/>
      <c r="AK124" s="86"/>
      <c r="AL124" s="87">
        <v>5</v>
      </c>
      <c r="AM124" s="87">
        <v>5</v>
      </c>
      <c r="AN124" s="88">
        <v>5</v>
      </c>
      <c r="AO124" s="86">
        <v>5</v>
      </c>
      <c r="AP124" s="87">
        <v>5</v>
      </c>
      <c r="AQ124" s="87">
        <v>2</v>
      </c>
      <c r="AR124" s="88">
        <v>2</v>
      </c>
      <c r="AS124" s="89">
        <v>2</v>
      </c>
      <c r="AT124" s="87">
        <v>2</v>
      </c>
      <c r="AU124" s="87">
        <v>2</v>
      </c>
      <c r="AV124" s="90">
        <v>2</v>
      </c>
      <c r="AW124" s="86">
        <v>2</v>
      </c>
      <c r="AX124" s="87">
        <v>2</v>
      </c>
      <c r="AY124" s="87">
        <v>2</v>
      </c>
      <c r="AZ124" s="87">
        <v>2</v>
      </c>
      <c r="BA124" s="88" t="s">
        <v>163</v>
      </c>
      <c r="BB124" s="89" t="s">
        <v>163</v>
      </c>
      <c r="BC124" s="87" t="s">
        <v>163</v>
      </c>
      <c r="BD124" s="87" t="s">
        <v>163</v>
      </c>
      <c r="BE124" s="321"/>
      <c r="BF124" s="322"/>
      <c r="BG124" s="322"/>
      <c r="BH124" s="322"/>
      <c r="BI124" s="322"/>
      <c r="BJ124" s="323"/>
      <c r="BK124" s="46" t="s">
        <v>18</v>
      </c>
      <c r="BL124" s="46" t="s">
        <v>33</v>
      </c>
      <c r="BN124" s="146">
        <f t="shared" si="171"/>
        <v>0</v>
      </c>
      <c r="BO124" s="146">
        <f t="shared" si="120"/>
        <v>0</v>
      </c>
      <c r="BP124" s="146">
        <f t="shared" si="121"/>
        <v>0</v>
      </c>
      <c r="BQ124" s="146">
        <f t="shared" si="122"/>
        <v>0</v>
      </c>
      <c r="BR124" s="146">
        <f t="shared" si="123"/>
        <v>0</v>
      </c>
      <c r="BS124" s="146">
        <f t="shared" si="124"/>
        <v>0</v>
      </c>
      <c r="BT124" s="146">
        <f t="shared" si="125"/>
        <v>0</v>
      </c>
      <c r="BU124" s="146">
        <f t="shared" si="126"/>
        <v>0</v>
      </c>
      <c r="BV124" s="146">
        <f t="shared" si="127"/>
        <v>0</v>
      </c>
      <c r="BW124" s="146">
        <f t="shared" si="128"/>
        <v>0</v>
      </c>
      <c r="BX124" s="146">
        <f t="shared" si="129"/>
        <v>0</v>
      </c>
      <c r="BY124" s="146">
        <f t="shared" si="130"/>
        <v>0</v>
      </c>
      <c r="BZ124" s="146">
        <f t="shared" si="131"/>
        <v>0</v>
      </c>
      <c r="CA124" s="146">
        <f t="shared" si="132"/>
        <v>0</v>
      </c>
      <c r="CB124" s="146">
        <f t="shared" si="133"/>
        <v>0</v>
      </c>
      <c r="CC124" s="146">
        <f t="shared" si="134"/>
        <v>0</v>
      </c>
      <c r="CD124" s="146">
        <f t="shared" si="135"/>
        <v>0</v>
      </c>
      <c r="CE124" s="146">
        <f t="shared" si="136"/>
        <v>0</v>
      </c>
      <c r="CF124" s="146">
        <f t="shared" si="137"/>
        <v>0</v>
      </c>
      <c r="CG124" s="146">
        <f t="shared" si="138"/>
        <v>0</v>
      </c>
      <c r="CH124" s="146">
        <f t="shared" si="139"/>
        <v>0</v>
      </c>
      <c r="CI124" s="146">
        <f t="shared" si="140"/>
        <v>0</v>
      </c>
      <c r="CJ124" s="146">
        <f t="shared" si="141"/>
        <v>0</v>
      </c>
      <c r="CK124" s="146">
        <f t="shared" si="142"/>
        <v>0</v>
      </c>
      <c r="CL124" s="146">
        <f t="shared" si="143"/>
        <v>0</v>
      </c>
      <c r="CM124" s="146">
        <f t="shared" si="144"/>
        <v>0</v>
      </c>
      <c r="CN124" s="146">
        <f t="shared" si="145"/>
        <v>0</v>
      </c>
      <c r="CO124" s="146">
        <f t="shared" si="146"/>
        <v>10</v>
      </c>
      <c r="CP124" s="146">
        <f t="shared" si="147"/>
        <v>10</v>
      </c>
      <c r="CQ124" s="146">
        <f t="shared" si="148"/>
        <v>10</v>
      </c>
      <c r="CR124" s="146">
        <f t="shared" si="149"/>
        <v>10</v>
      </c>
      <c r="CS124" s="146">
        <f t="shared" si="150"/>
        <v>10</v>
      </c>
      <c r="CT124" s="146">
        <f t="shared" si="151"/>
        <v>4</v>
      </c>
      <c r="CU124" s="146">
        <f t="shared" si="152"/>
        <v>4</v>
      </c>
      <c r="CV124" s="146">
        <f t="shared" si="153"/>
        <v>4</v>
      </c>
      <c r="CW124" s="146">
        <f t="shared" si="154"/>
        <v>4</v>
      </c>
      <c r="CX124" s="146">
        <f t="shared" si="155"/>
        <v>4</v>
      </c>
      <c r="CY124" s="146">
        <f t="shared" si="156"/>
        <v>4</v>
      </c>
      <c r="CZ124" s="146">
        <f t="shared" si="157"/>
        <v>4</v>
      </c>
      <c r="DA124" s="146">
        <f t="shared" si="158"/>
        <v>4</v>
      </c>
      <c r="DB124" s="146">
        <f t="shared" si="159"/>
        <v>4</v>
      </c>
      <c r="DC124" s="146">
        <f t="shared" si="160"/>
        <v>4</v>
      </c>
      <c r="DD124" s="146">
        <f t="shared" si="161"/>
        <v>0</v>
      </c>
      <c r="DE124" s="146">
        <f t="shared" si="162"/>
        <v>0</v>
      </c>
      <c r="DF124" s="146">
        <f t="shared" si="163"/>
        <v>0</v>
      </c>
      <c r="DG124" s="146">
        <f t="shared" si="164"/>
        <v>0</v>
      </c>
      <c r="DH124" s="146">
        <f t="shared" si="165"/>
        <v>0</v>
      </c>
      <c r="DI124" s="146">
        <f t="shared" si="166"/>
        <v>0</v>
      </c>
      <c r="DJ124" s="146">
        <f t="shared" si="167"/>
        <v>0</v>
      </c>
      <c r="DK124" s="146">
        <f t="shared" si="168"/>
        <v>0</v>
      </c>
      <c r="DL124" s="146">
        <f t="shared" si="169"/>
        <v>0</v>
      </c>
      <c r="DM124" s="146">
        <f t="shared" si="170"/>
        <v>0</v>
      </c>
      <c r="DN124" s="64">
        <f t="shared" si="200"/>
        <v>90</v>
      </c>
      <c r="DO124" s="52" t="str">
        <f t="shared" si="196"/>
        <v/>
      </c>
      <c r="DP124" s="52" t="str">
        <f t="shared" si="173"/>
        <v/>
      </c>
      <c r="DQ124" s="53">
        <f t="shared" si="174"/>
        <v>90</v>
      </c>
      <c r="DR124" s="1">
        <f t="shared" si="197"/>
        <v>2</v>
      </c>
      <c r="DS124" s="168" t="e">
        <f>IF(AND(DR124=#REF!,BL124=#REF!),'Tiến độ'!D124,"")</f>
        <v>#REF!</v>
      </c>
    </row>
    <row r="125" spans="1:123" ht="11.25" customHeight="1">
      <c r="A125" s="314" t="str">
        <f>IF(B125="","",MAX($A$7:A124)+1)</f>
        <v/>
      </c>
      <c r="B125" s="315"/>
      <c r="C125" s="79" t="s">
        <v>379</v>
      </c>
      <c r="D125" s="80" t="s">
        <v>387</v>
      </c>
      <c r="E125" s="81">
        <v>2</v>
      </c>
      <c r="F125" s="82">
        <v>30</v>
      </c>
      <c r="G125" s="83"/>
      <c r="H125" s="84">
        <f t="shared" si="198"/>
        <v>2</v>
      </c>
      <c r="I125" s="85">
        <f t="shared" si="199"/>
        <v>92</v>
      </c>
      <c r="J125" s="27"/>
      <c r="K125" s="86"/>
      <c r="L125" s="87"/>
      <c r="M125" s="87"/>
      <c r="N125" s="88"/>
      <c r="O125" s="86"/>
      <c r="P125" s="87"/>
      <c r="Q125" s="87"/>
      <c r="R125" s="88"/>
      <c r="S125" s="86"/>
      <c r="T125" s="87"/>
      <c r="U125" s="87"/>
      <c r="V125" s="87"/>
      <c r="W125" s="88"/>
      <c r="X125" s="86"/>
      <c r="Y125" s="87"/>
      <c r="Z125" s="87"/>
      <c r="AA125" s="88"/>
      <c r="AB125" s="86"/>
      <c r="AC125" s="87"/>
      <c r="AD125" s="87"/>
      <c r="AE125" s="88"/>
      <c r="AF125" s="86"/>
      <c r="AG125" s="87"/>
      <c r="AH125" s="87"/>
      <c r="AI125" s="362"/>
      <c r="AJ125" s="363"/>
      <c r="AK125" s="86"/>
      <c r="AL125" s="87"/>
      <c r="AM125" s="87"/>
      <c r="AN125" s="88"/>
      <c r="AO125" s="86"/>
      <c r="AP125" s="87"/>
      <c r="AQ125" s="87">
        <v>3</v>
      </c>
      <c r="AR125" s="88">
        <v>3</v>
      </c>
      <c r="AS125" s="89">
        <v>3</v>
      </c>
      <c r="AT125" s="87">
        <v>3</v>
      </c>
      <c r="AU125" s="87">
        <v>3</v>
      </c>
      <c r="AV125" s="90">
        <v>3</v>
      </c>
      <c r="AW125" s="86">
        <v>3</v>
      </c>
      <c r="AX125" s="87">
        <v>3</v>
      </c>
      <c r="AY125" s="87">
        <v>3</v>
      </c>
      <c r="AZ125" s="87">
        <v>3</v>
      </c>
      <c r="BA125" s="88" t="s">
        <v>163</v>
      </c>
      <c r="BB125" s="89" t="s">
        <v>163</v>
      </c>
      <c r="BC125" s="87" t="s">
        <v>163</v>
      </c>
      <c r="BD125" s="87" t="s">
        <v>163</v>
      </c>
      <c r="BE125" s="321"/>
      <c r="BF125" s="322"/>
      <c r="BG125" s="322"/>
      <c r="BH125" s="322"/>
      <c r="BI125" s="322"/>
      <c r="BJ125" s="323"/>
      <c r="BK125" s="46" t="s">
        <v>18</v>
      </c>
      <c r="BL125" s="46" t="s">
        <v>33</v>
      </c>
      <c r="BN125" s="146">
        <f t="shared" si="171"/>
        <v>0</v>
      </c>
      <c r="BO125" s="146">
        <f t="shared" si="120"/>
        <v>0</v>
      </c>
      <c r="BP125" s="146">
        <f t="shared" si="121"/>
        <v>0</v>
      </c>
      <c r="BQ125" s="146">
        <f t="shared" si="122"/>
        <v>0</v>
      </c>
      <c r="BR125" s="146">
        <f t="shared" si="123"/>
        <v>0</v>
      </c>
      <c r="BS125" s="146">
        <f t="shared" si="124"/>
        <v>0</v>
      </c>
      <c r="BT125" s="146">
        <f t="shared" si="125"/>
        <v>0</v>
      </c>
      <c r="BU125" s="146">
        <f t="shared" si="126"/>
        <v>0</v>
      </c>
      <c r="BV125" s="146">
        <f t="shared" si="127"/>
        <v>0</v>
      </c>
      <c r="BW125" s="146">
        <f t="shared" si="128"/>
        <v>0</v>
      </c>
      <c r="BX125" s="146">
        <f t="shared" si="129"/>
        <v>0</v>
      </c>
      <c r="BY125" s="146">
        <f t="shared" si="130"/>
        <v>0</v>
      </c>
      <c r="BZ125" s="146">
        <f t="shared" si="131"/>
        <v>0</v>
      </c>
      <c r="CA125" s="146">
        <f t="shared" si="132"/>
        <v>0</v>
      </c>
      <c r="CB125" s="146">
        <f t="shared" si="133"/>
        <v>0</v>
      </c>
      <c r="CC125" s="146">
        <f t="shared" si="134"/>
        <v>0</v>
      </c>
      <c r="CD125" s="146">
        <f t="shared" si="135"/>
        <v>0</v>
      </c>
      <c r="CE125" s="146">
        <f t="shared" si="136"/>
        <v>0</v>
      </c>
      <c r="CF125" s="146">
        <f t="shared" si="137"/>
        <v>0</v>
      </c>
      <c r="CG125" s="146">
        <f t="shared" si="138"/>
        <v>0</v>
      </c>
      <c r="CH125" s="146">
        <f t="shared" si="139"/>
        <v>0</v>
      </c>
      <c r="CI125" s="146">
        <f t="shared" si="140"/>
        <v>0</v>
      </c>
      <c r="CJ125" s="146">
        <f t="shared" si="141"/>
        <v>0</v>
      </c>
      <c r="CK125" s="146">
        <f t="shared" si="142"/>
        <v>0</v>
      </c>
      <c r="CL125" s="146">
        <f t="shared" si="143"/>
        <v>0</v>
      </c>
      <c r="CM125" s="146">
        <f t="shared" si="144"/>
        <v>0</v>
      </c>
      <c r="CN125" s="146">
        <f t="shared" si="145"/>
        <v>0</v>
      </c>
      <c r="CO125" s="146">
        <f t="shared" si="146"/>
        <v>0</v>
      </c>
      <c r="CP125" s="146">
        <f t="shared" si="147"/>
        <v>0</v>
      </c>
      <c r="CQ125" s="146">
        <f t="shared" si="148"/>
        <v>0</v>
      </c>
      <c r="CR125" s="146">
        <f t="shared" si="149"/>
        <v>0</v>
      </c>
      <c r="CS125" s="146">
        <f t="shared" si="150"/>
        <v>0</v>
      </c>
      <c r="CT125" s="146">
        <f t="shared" si="151"/>
        <v>6</v>
      </c>
      <c r="CU125" s="146">
        <f t="shared" si="152"/>
        <v>6</v>
      </c>
      <c r="CV125" s="146">
        <f t="shared" si="153"/>
        <v>6</v>
      </c>
      <c r="CW125" s="146">
        <f t="shared" si="154"/>
        <v>6</v>
      </c>
      <c r="CX125" s="146">
        <f t="shared" si="155"/>
        <v>6</v>
      </c>
      <c r="CY125" s="146">
        <f t="shared" si="156"/>
        <v>6</v>
      </c>
      <c r="CZ125" s="146">
        <f t="shared" si="157"/>
        <v>6</v>
      </c>
      <c r="DA125" s="146">
        <f t="shared" si="158"/>
        <v>6</v>
      </c>
      <c r="DB125" s="146">
        <f t="shared" si="159"/>
        <v>6</v>
      </c>
      <c r="DC125" s="146">
        <f t="shared" si="160"/>
        <v>6</v>
      </c>
      <c r="DD125" s="146">
        <f t="shared" si="161"/>
        <v>0</v>
      </c>
      <c r="DE125" s="146">
        <f t="shared" si="162"/>
        <v>0</v>
      </c>
      <c r="DF125" s="146">
        <f t="shared" si="163"/>
        <v>0</v>
      </c>
      <c r="DG125" s="146">
        <f t="shared" si="164"/>
        <v>0</v>
      </c>
      <c r="DH125" s="146">
        <f t="shared" si="165"/>
        <v>0</v>
      </c>
      <c r="DI125" s="146">
        <f t="shared" si="166"/>
        <v>0</v>
      </c>
      <c r="DJ125" s="146">
        <f t="shared" si="167"/>
        <v>0</v>
      </c>
      <c r="DK125" s="146">
        <f t="shared" si="168"/>
        <v>0</v>
      </c>
      <c r="DL125" s="146">
        <f t="shared" si="169"/>
        <v>0</v>
      </c>
      <c r="DM125" s="146">
        <f t="shared" si="170"/>
        <v>0</v>
      </c>
      <c r="DN125" s="64">
        <f>I125*1</f>
        <v>92</v>
      </c>
      <c r="DO125" s="52" t="str">
        <f t="shared" si="196"/>
        <v/>
      </c>
      <c r="DP125" s="52" t="str">
        <f t="shared" si="173"/>
        <v/>
      </c>
      <c r="DQ125" s="53">
        <f t="shared" si="174"/>
        <v>92</v>
      </c>
      <c r="DR125" s="1">
        <f t="shared" si="197"/>
        <v>2</v>
      </c>
      <c r="DS125" s="168" t="e">
        <f>IF(AND(DR125=#REF!,BL125=#REF!),'Tiến độ'!D125,"")</f>
        <v>#REF!</v>
      </c>
    </row>
    <row r="126" spans="1:123" ht="11.25" customHeight="1">
      <c r="A126" s="314" t="str">
        <f>IF(B126="","",MAX($A$7:A125)+1)</f>
        <v/>
      </c>
      <c r="B126" s="315"/>
      <c r="C126" s="79" t="s">
        <v>338</v>
      </c>
      <c r="D126" s="80" t="s">
        <v>388</v>
      </c>
      <c r="E126" s="81">
        <v>3</v>
      </c>
      <c r="F126" s="82">
        <v>45</v>
      </c>
      <c r="G126" s="83"/>
      <c r="H126" s="84">
        <f t="shared" si="198"/>
        <v>2</v>
      </c>
      <c r="I126" s="85">
        <f t="shared" si="199"/>
        <v>92</v>
      </c>
      <c r="J126" s="27"/>
      <c r="K126" s="86"/>
      <c r="L126" s="87"/>
      <c r="M126" s="87"/>
      <c r="N126" s="88"/>
      <c r="O126" s="86"/>
      <c r="P126" s="87"/>
      <c r="Q126" s="87"/>
      <c r="R126" s="88"/>
      <c r="S126" s="86"/>
      <c r="T126" s="87"/>
      <c r="U126" s="87"/>
      <c r="V126" s="87"/>
      <c r="W126" s="88"/>
      <c r="X126" s="86"/>
      <c r="Y126" s="87"/>
      <c r="Z126" s="87"/>
      <c r="AA126" s="88"/>
      <c r="AB126" s="86"/>
      <c r="AC126" s="87"/>
      <c r="AD126" s="87"/>
      <c r="AE126" s="88"/>
      <c r="AF126" s="86"/>
      <c r="AG126" s="87"/>
      <c r="AH126" s="87"/>
      <c r="AI126" s="362"/>
      <c r="AJ126" s="363"/>
      <c r="AK126" s="86"/>
      <c r="AL126" s="87">
        <v>3</v>
      </c>
      <c r="AM126" s="87">
        <v>3</v>
      </c>
      <c r="AN126" s="88">
        <v>3</v>
      </c>
      <c r="AO126" s="86">
        <v>3</v>
      </c>
      <c r="AP126" s="87">
        <v>3</v>
      </c>
      <c r="AQ126" s="87">
        <v>3</v>
      </c>
      <c r="AR126" s="88">
        <v>3</v>
      </c>
      <c r="AS126" s="89">
        <v>3</v>
      </c>
      <c r="AT126" s="87">
        <v>3</v>
      </c>
      <c r="AU126" s="87">
        <v>3</v>
      </c>
      <c r="AV126" s="90">
        <v>3</v>
      </c>
      <c r="AW126" s="86">
        <v>3</v>
      </c>
      <c r="AX126" s="87">
        <v>3</v>
      </c>
      <c r="AY126" s="87">
        <v>3</v>
      </c>
      <c r="AZ126" s="87">
        <v>3</v>
      </c>
      <c r="BA126" s="88" t="s">
        <v>163</v>
      </c>
      <c r="BB126" s="89" t="s">
        <v>163</v>
      </c>
      <c r="BC126" s="87" t="s">
        <v>163</v>
      </c>
      <c r="BD126" s="87" t="s">
        <v>163</v>
      </c>
      <c r="BE126" s="321"/>
      <c r="BF126" s="322"/>
      <c r="BG126" s="322"/>
      <c r="BH126" s="322"/>
      <c r="BI126" s="322"/>
      <c r="BJ126" s="323"/>
      <c r="BK126" s="46" t="s">
        <v>18</v>
      </c>
      <c r="BL126" s="46" t="s">
        <v>33</v>
      </c>
      <c r="BN126" s="146">
        <f t="shared" si="171"/>
        <v>0</v>
      </c>
      <c r="BO126" s="146">
        <f t="shared" si="120"/>
        <v>0</v>
      </c>
      <c r="BP126" s="146">
        <f t="shared" si="121"/>
        <v>0</v>
      </c>
      <c r="BQ126" s="146">
        <f t="shared" si="122"/>
        <v>0</v>
      </c>
      <c r="BR126" s="146">
        <f t="shared" si="123"/>
        <v>0</v>
      </c>
      <c r="BS126" s="146">
        <f t="shared" si="124"/>
        <v>0</v>
      </c>
      <c r="BT126" s="146">
        <f t="shared" si="125"/>
        <v>0</v>
      </c>
      <c r="BU126" s="146">
        <f t="shared" si="126"/>
        <v>0</v>
      </c>
      <c r="BV126" s="146">
        <f t="shared" si="127"/>
        <v>0</v>
      </c>
      <c r="BW126" s="146">
        <f t="shared" si="128"/>
        <v>0</v>
      </c>
      <c r="BX126" s="146">
        <f t="shared" si="129"/>
        <v>0</v>
      </c>
      <c r="BY126" s="146">
        <f t="shared" si="130"/>
        <v>0</v>
      </c>
      <c r="BZ126" s="146">
        <f t="shared" si="131"/>
        <v>0</v>
      </c>
      <c r="CA126" s="146">
        <f t="shared" si="132"/>
        <v>0</v>
      </c>
      <c r="CB126" s="146">
        <f t="shared" si="133"/>
        <v>0</v>
      </c>
      <c r="CC126" s="146">
        <f t="shared" si="134"/>
        <v>0</v>
      </c>
      <c r="CD126" s="146">
        <f t="shared" si="135"/>
        <v>0</v>
      </c>
      <c r="CE126" s="146">
        <f t="shared" si="136"/>
        <v>0</v>
      </c>
      <c r="CF126" s="146">
        <f t="shared" si="137"/>
        <v>0</v>
      </c>
      <c r="CG126" s="146">
        <f t="shared" si="138"/>
        <v>0</v>
      </c>
      <c r="CH126" s="146">
        <f t="shared" si="139"/>
        <v>0</v>
      </c>
      <c r="CI126" s="146">
        <f t="shared" si="140"/>
        <v>0</v>
      </c>
      <c r="CJ126" s="146">
        <f t="shared" si="141"/>
        <v>0</v>
      </c>
      <c r="CK126" s="146">
        <f t="shared" si="142"/>
        <v>0</v>
      </c>
      <c r="CL126" s="146">
        <f t="shared" si="143"/>
        <v>0</v>
      </c>
      <c r="CM126" s="146">
        <f t="shared" si="144"/>
        <v>0</v>
      </c>
      <c r="CN126" s="146">
        <f t="shared" si="145"/>
        <v>0</v>
      </c>
      <c r="CO126" s="146">
        <f t="shared" si="146"/>
        <v>6</v>
      </c>
      <c r="CP126" s="146">
        <f t="shared" si="147"/>
        <v>6</v>
      </c>
      <c r="CQ126" s="146">
        <f t="shared" si="148"/>
        <v>6</v>
      </c>
      <c r="CR126" s="146">
        <f t="shared" si="149"/>
        <v>6</v>
      </c>
      <c r="CS126" s="146">
        <f t="shared" si="150"/>
        <v>6</v>
      </c>
      <c r="CT126" s="146">
        <f t="shared" si="151"/>
        <v>6</v>
      </c>
      <c r="CU126" s="146">
        <f t="shared" si="152"/>
        <v>6</v>
      </c>
      <c r="CV126" s="146">
        <f t="shared" si="153"/>
        <v>6</v>
      </c>
      <c r="CW126" s="146">
        <f t="shared" si="154"/>
        <v>6</v>
      </c>
      <c r="CX126" s="146">
        <f t="shared" si="155"/>
        <v>6</v>
      </c>
      <c r="CY126" s="146">
        <f t="shared" si="156"/>
        <v>6</v>
      </c>
      <c r="CZ126" s="146">
        <f t="shared" si="157"/>
        <v>6</v>
      </c>
      <c r="DA126" s="146">
        <f t="shared" si="158"/>
        <v>6</v>
      </c>
      <c r="DB126" s="146">
        <f t="shared" si="159"/>
        <v>6</v>
      </c>
      <c r="DC126" s="146">
        <f t="shared" si="160"/>
        <v>6</v>
      </c>
      <c r="DD126" s="146">
        <f t="shared" si="161"/>
        <v>0</v>
      </c>
      <c r="DE126" s="146">
        <f t="shared" si="162"/>
        <v>0</v>
      </c>
      <c r="DF126" s="146">
        <f t="shared" si="163"/>
        <v>0</v>
      </c>
      <c r="DG126" s="146">
        <f t="shared" si="164"/>
        <v>0</v>
      </c>
      <c r="DH126" s="146">
        <f t="shared" si="165"/>
        <v>0</v>
      </c>
      <c r="DI126" s="146">
        <f t="shared" si="166"/>
        <v>0</v>
      </c>
      <c r="DJ126" s="146">
        <f t="shared" si="167"/>
        <v>0</v>
      </c>
      <c r="DK126" s="146">
        <f t="shared" si="168"/>
        <v>0</v>
      </c>
      <c r="DL126" s="146">
        <f t="shared" si="169"/>
        <v>0</v>
      </c>
      <c r="DM126" s="146">
        <f t="shared" si="170"/>
        <v>0</v>
      </c>
      <c r="DN126" s="64">
        <f t="shared" ref="DN126:DN128" si="201">F126*H126</f>
        <v>90</v>
      </c>
      <c r="DO126" s="52" t="str">
        <f t="shared" si="196"/>
        <v/>
      </c>
      <c r="DP126" s="52" t="str">
        <f t="shared" si="173"/>
        <v/>
      </c>
      <c r="DQ126" s="53">
        <f t="shared" si="174"/>
        <v>90</v>
      </c>
      <c r="DR126" s="1">
        <f t="shared" si="197"/>
        <v>2</v>
      </c>
      <c r="DS126" s="168" t="e">
        <f>IF(AND(DR126=#REF!,BL126=#REF!),'Tiến độ'!D126,"")</f>
        <v>#REF!</v>
      </c>
    </row>
    <row r="127" spans="1:123" ht="11.25" customHeight="1">
      <c r="A127" s="314" t="str">
        <f>IF(B127="","",MAX($A$7:A126)+1)</f>
        <v/>
      </c>
      <c r="B127" s="315"/>
      <c r="C127" s="79" t="s">
        <v>195</v>
      </c>
      <c r="D127" s="80" t="s">
        <v>389</v>
      </c>
      <c r="E127" s="81">
        <v>3</v>
      </c>
      <c r="F127" s="82">
        <v>60</v>
      </c>
      <c r="G127" s="83"/>
      <c r="H127" s="84">
        <f t="shared" si="198"/>
        <v>2</v>
      </c>
      <c r="I127" s="85">
        <f t="shared" si="199"/>
        <v>92</v>
      </c>
      <c r="J127" s="27"/>
      <c r="K127" s="86"/>
      <c r="L127" s="87"/>
      <c r="M127" s="87"/>
      <c r="N127" s="88"/>
      <c r="O127" s="86"/>
      <c r="P127" s="87"/>
      <c r="Q127" s="87"/>
      <c r="R127" s="88"/>
      <c r="S127" s="86"/>
      <c r="T127" s="87"/>
      <c r="U127" s="87"/>
      <c r="V127" s="87"/>
      <c r="W127" s="88"/>
      <c r="X127" s="86"/>
      <c r="Y127" s="87"/>
      <c r="Z127" s="87"/>
      <c r="AA127" s="88"/>
      <c r="AB127" s="86"/>
      <c r="AC127" s="87"/>
      <c r="AD127" s="87"/>
      <c r="AE127" s="88"/>
      <c r="AF127" s="86"/>
      <c r="AG127" s="87"/>
      <c r="AH127" s="87"/>
      <c r="AI127" s="362"/>
      <c r="AJ127" s="363"/>
      <c r="AK127" s="86"/>
      <c r="AL127" s="87">
        <v>4</v>
      </c>
      <c r="AM127" s="87">
        <v>4</v>
      </c>
      <c r="AN127" s="88">
        <v>4</v>
      </c>
      <c r="AO127" s="86">
        <v>4</v>
      </c>
      <c r="AP127" s="87">
        <v>4</v>
      </c>
      <c r="AQ127" s="87">
        <v>4</v>
      </c>
      <c r="AR127" s="88">
        <v>4</v>
      </c>
      <c r="AS127" s="89">
        <v>4</v>
      </c>
      <c r="AT127" s="87">
        <v>4</v>
      </c>
      <c r="AU127" s="87">
        <v>4</v>
      </c>
      <c r="AV127" s="90">
        <v>4</v>
      </c>
      <c r="AW127" s="86">
        <v>4</v>
      </c>
      <c r="AX127" s="87">
        <v>4</v>
      </c>
      <c r="AY127" s="87">
        <v>4</v>
      </c>
      <c r="AZ127" s="87">
        <v>4</v>
      </c>
      <c r="BA127" s="88" t="s">
        <v>163</v>
      </c>
      <c r="BB127" s="89" t="s">
        <v>163</v>
      </c>
      <c r="BC127" s="87" t="s">
        <v>163</v>
      </c>
      <c r="BD127" s="87" t="s">
        <v>163</v>
      </c>
      <c r="BE127" s="321"/>
      <c r="BF127" s="322"/>
      <c r="BG127" s="322"/>
      <c r="BH127" s="322"/>
      <c r="BI127" s="322"/>
      <c r="BJ127" s="323"/>
      <c r="BK127" s="46" t="s">
        <v>18</v>
      </c>
      <c r="BL127" s="46" t="s">
        <v>54</v>
      </c>
      <c r="BN127" s="146">
        <f t="shared" si="171"/>
        <v>0</v>
      </c>
      <c r="BO127" s="146">
        <f t="shared" si="120"/>
        <v>0</v>
      </c>
      <c r="BP127" s="146">
        <f t="shared" si="121"/>
        <v>0</v>
      </c>
      <c r="BQ127" s="146">
        <f t="shared" si="122"/>
        <v>0</v>
      </c>
      <c r="BR127" s="146">
        <f t="shared" si="123"/>
        <v>0</v>
      </c>
      <c r="BS127" s="146">
        <f t="shared" si="124"/>
        <v>0</v>
      </c>
      <c r="BT127" s="146">
        <f t="shared" si="125"/>
        <v>0</v>
      </c>
      <c r="BU127" s="146">
        <f t="shared" si="126"/>
        <v>0</v>
      </c>
      <c r="BV127" s="146">
        <f t="shared" si="127"/>
        <v>0</v>
      </c>
      <c r="BW127" s="146">
        <f t="shared" si="128"/>
        <v>0</v>
      </c>
      <c r="BX127" s="146">
        <f t="shared" si="129"/>
        <v>0</v>
      </c>
      <c r="BY127" s="146">
        <f t="shared" si="130"/>
        <v>0</v>
      </c>
      <c r="BZ127" s="146">
        <f t="shared" si="131"/>
        <v>0</v>
      </c>
      <c r="CA127" s="146">
        <f t="shared" si="132"/>
        <v>0</v>
      </c>
      <c r="CB127" s="146">
        <f t="shared" si="133"/>
        <v>0</v>
      </c>
      <c r="CC127" s="146">
        <f t="shared" si="134"/>
        <v>0</v>
      </c>
      <c r="CD127" s="146">
        <f t="shared" si="135"/>
        <v>0</v>
      </c>
      <c r="CE127" s="146">
        <f t="shared" si="136"/>
        <v>0</v>
      </c>
      <c r="CF127" s="146">
        <f t="shared" si="137"/>
        <v>0</v>
      </c>
      <c r="CG127" s="146">
        <f t="shared" si="138"/>
        <v>0</v>
      </c>
      <c r="CH127" s="146">
        <f t="shared" si="139"/>
        <v>0</v>
      </c>
      <c r="CI127" s="146">
        <f t="shared" si="140"/>
        <v>0</v>
      </c>
      <c r="CJ127" s="146">
        <f t="shared" si="141"/>
        <v>0</v>
      </c>
      <c r="CK127" s="146">
        <f t="shared" si="142"/>
        <v>0</v>
      </c>
      <c r="CL127" s="146">
        <f t="shared" si="143"/>
        <v>0</v>
      </c>
      <c r="CM127" s="146">
        <f t="shared" si="144"/>
        <v>0</v>
      </c>
      <c r="CN127" s="146">
        <f t="shared" si="145"/>
        <v>0</v>
      </c>
      <c r="CO127" s="146">
        <f t="shared" si="146"/>
        <v>8</v>
      </c>
      <c r="CP127" s="146">
        <f t="shared" si="147"/>
        <v>8</v>
      </c>
      <c r="CQ127" s="146">
        <f t="shared" si="148"/>
        <v>8</v>
      </c>
      <c r="CR127" s="146">
        <f t="shared" si="149"/>
        <v>8</v>
      </c>
      <c r="CS127" s="146">
        <f t="shared" si="150"/>
        <v>8</v>
      </c>
      <c r="CT127" s="146">
        <f t="shared" si="151"/>
        <v>8</v>
      </c>
      <c r="CU127" s="146">
        <f t="shared" si="152"/>
        <v>8</v>
      </c>
      <c r="CV127" s="146">
        <f t="shared" si="153"/>
        <v>8</v>
      </c>
      <c r="CW127" s="146">
        <f t="shared" si="154"/>
        <v>8</v>
      </c>
      <c r="CX127" s="146">
        <f t="shared" si="155"/>
        <v>8</v>
      </c>
      <c r="CY127" s="146">
        <f t="shared" si="156"/>
        <v>8</v>
      </c>
      <c r="CZ127" s="146">
        <f t="shared" si="157"/>
        <v>8</v>
      </c>
      <c r="DA127" s="146">
        <f t="shared" si="158"/>
        <v>8</v>
      </c>
      <c r="DB127" s="146">
        <f t="shared" si="159"/>
        <v>8</v>
      </c>
      <c r="DC127" s="146">
        <f t="shared" si="160"/>
        <v>8</v>
      </c>
      <c r="DD127" s="146">
        <f t="shared" si="161"/>
        <v>0</v>
      </c>
      <c r="DE127" s="146">
        <f t="shared" si="162"/>
        <v>0</v>
      </c>
      <c r="DF127" s="146">
        <f t="shared" si="163"/>
        <v>0</v>
      </c>
      <c r="DG127" s="146">
        <f t="shared" si="164"/>
        <v>0</v>
      </c>
      <c r="DH127" s="146">
        <f t="shared" si="165"/>
        <v>0</v>
      </c>
      <c r="DI127" s="146">
        <f t="shared" si="166"/>
        <v>0</v>
      </c>
      <c r="DJ127" s="146">
        <f t="shared" si="167"/>
        <v>0</v>
      </c>
      <c r="DK127" s="146">
        <f t="shared" si="168"/>
        <v>0</v>
      </c>
      <c r="DL127" s="146">
        <f t="shared" si="169"/>
        <v>0</v>
      </c>
      <c r="DM127" s="146">
        <f t="shared" si="170"/>
        <v>0</v>
      </c>
      <c r="DN127" s="64">
        <f t="shared" si="201"/>
        <v>120</v>
      </c>
      <c r="DO127" s="52" t="str">
        <f t="shared" si="196"/>
        <v/>
      </c>
      <c r="DP127" s="52" t="str">
        <f t="shared" si="173"/>
        <v/>
      </c>
      <c r="DQ127" s="53">
        <f t="shared" si="174"/>
        <v>120</v>
      </c>
      <c r="DR127" s="1">
        <f t="shared" si="197"/>
        <v>2</v>
      </c>
      <c r="DS127" s="168" t="e">
        <f>IF(AND(DR127=#REF!,BL127=#REF!),'Tiến độ'!D127,"")</f>
        <v>#REF!</v>
      </c>
    </row>
    <row r="128" spans="1:123" ht="11.25" customHeight="1">
      <c r="A128" s="314" t="str">
        <f>IF(B128="","",MAX($A$7:A127)+1)</f>
        <v/>
      </c>
      <c r="B128" s="315"/>
      <c r="C128" s="79" t="s">
        <v>390</v>
      </c>
      <c r="D128" s="80" t="s">
        <v>391</v>
      </c>
      <c r="E128" s="81">
        <v>4</v>
      </c>
      <c r="F128" s="82">
        <v>60</v>
      </c>
      <c r="G128" s="83"/>
      <c r="H128" s="84">
        <f t="shared" si="198"/>
        <v>2</v>
      </c>
      <c r="I128" s="85">
        <f t="shared" si="199"/>
        <v>92</v>
      </c>
      <c r="J128" s="27"/>
      <c r="K128" s="86"/>
      <c r="L128" s="87"/>
      <c r="M128" s="87"/>
      <c r="N128" s="88"/>
      <c r="O128" s="86"/>
      <c r="P128" s="87"/>
      <c r="Q128" s="87"/>
      <c r="R128" s="88"/>
      <c r="S128" s="86"/>
      <c r="T128" s="87"/>
      <c r="U128" s="87"/>
      <c r="V128" s="87"/>
      <c r="W128" s="88"/>
      <c r="X128" s="86"/>
      <c r="Y128" s="87"/>
      <c r="Z128" s="87"/>
      <c r="AA128" s="88"/>
      <c r="AB128" s="86"/>
      <c r="AC128" s="87"/>
      <c r="AD128" s="87"/>
      <c r="AE128" s="88"/>
      <c r="AF128" s="86"/>
      <c r="AG128" s="87"/>
      <c r="AH128" s="87"/>
      <c r="AI128" s="362"/>
      <c r="AJ128" s="363"/>
      <c r="AK128" s="86"/>
      <c r="AL128" s="87">
        <v>4</v>
      </c>
      <c r="AM128" s="87">
        <v>4</v>
      </c>
      <c r="AN128" s="88">
        <v>4</v>
      </c>
      <c r="AO128" s="86">
        <v>4</v>
      </c>
      <c r="AP128" s="87">
        <v>4</v>
      </c>
      <c r="AQ128" s="87">
        <v>4</v>
      </c>
      <c r="AR128" s="88">
        <v>4</v>
      </c>
      <c r="AS128" s="89">
        <v>4</v>
      </c>
      <c r="AT128" s="87">
        <v>4</v>
      </c>
      <c r="AU128" s="87">
        <v>4</v>
      </c>
      <c r="AV128" s="90">
        <v>4</v>
      </c>
      <c r="AW128" s="86">
        <v>4</v>
      </c>
      <c r="AX128" s="87">
        <v>4</v>
      </c>
      <c r="AY128" s="87">
        <v>4</v>
      </c>
      <c r="AZ128" s="87">
        <v>4</v>
      </c>
      <c r="BA128" s="88" t="s">
        <v>163</v>
      </c>
      <c r="BB128" s="89" t="s">
        <v>163</v>
      </c>
      <c r="BC128" s="87" t="s">
        <v>163</v>
      </c>
      <c r="BD128" s="87" t="s">
        <v>163</v>
      </c>
      <c r="BE128" s="321"/>
      <c r="BF128" s="322"/>
      <c r="BG128" s="322"/>
      <c r="BH128" s="322"/>
      <c r="BI128" s="322"/>
      <c r="BJ128" s="323"/>
      <c r="BK128" s="46" t="s">
        <v>18</v>
      </c>
      <c r="BL128" s="46" t="s">
        <v>33</v>
      </c>
      <c r="BN128" s="146">
        <f t="shared" si="171"/>
        <v>0</v>
      </c>
      <c r="BO128" s="146">
        <f t="shared" si="120"/>
        <v>0</v>
      </c>
      <c r="BP128" s="146">
        <f t="shared" si="121"/>
        <v>0</v>
      </c>
      <c r="BQ128" s="146">
        <f t="shared" si="122"/>
        <v>0</v>
      </c>
      <c r="BR128" s="146">
        <f t="shared" si="123"/>
        <v>0</v>
      </c>
      <c r="BS128" s="146">
        <f t="shared" si="124"/>
        <v>0</v>
      </c>
      <c r="BT128" s="146">
        <f t="shared" si="125"/>
        <v>0</v>
      </c>
      <c r="BU128" s="146">
        <f t="shared" si="126"/>
        <v>0</v>
      </c>
      <c r="BV128" s="146">
        <f t="shared" si="127"/>
        <v>0</v>
      </c>
      <c r="BW128" s="146">
        <f t="shared" si="128"/>
        <v>0</v>
      </c>
      <c r="BX128" s="146">
        <f t="shared" si="129"/>
        <v>0</v>
      </c>
      <c r="BY128" s="146">
        <f t="shared" si="130"/>
        <v>0</v>
      </c>
      <c r="BZ128" s="146">
        <f t="shared" si="131"/>
        <v>0</v>
      </c>
      <c r="CA128" s="146">
        <f t="shared" si="132"/>
        <v>0</v>
      </c>
      <c r="CB128" s="146">
        <f t="shared" si="133"/>
        <v>0</v>
      </c>
      <c r="CC128" s="146">
        <f t="shared" si="134"/>
        <v>0</v>
      </c>
      <c r="CD128" s="146">
        <f t="shared" si="135"/>
        <v>0</v>
      </c>
      <c r="CE128" s="146">
        <f t="shared" si="136"/>
        <v>0</v>
      </c>
      <c r="CF128" s="146">
        <f t="shared" si="137"/>
        <v>0</v>
      </c>
      <c r="CG128" s="146">
        <f t="shared" si="138"/>
        <v>0</v>
      </c>
      <c r="CH128" s="146">
        <f t="shared" si="139"/>
        <v>0</v>
      </c>
      <c r="CI128" s="146">
        <f t="shared" si="140"/>
        <v>0</v>
      </c>
      <c r="CJ128" s="146">
        <f t="shared" si="141"/>
        <v>0</v>
      </c>
      <c r="CK128" s="146">
        <f t="shared" si="142"/>
        <v>0</v>
      </c>
      <c r="CL128" s="146">
        <f t="shared" si="143"/>
        <v>0</v>
      </c>
      <c r="CM128" s="146">
        <f t="shared" si="144"/>
        <v>0</v>
      </c>
      <c r="CN128" s="146">
        <f t="shared" si="145"/>
        <v>0</v>
      </c>
      <c r="CO128" s="146">
        <f t="shared" si="146"/>
        <v>8</v>
      </c>
      <c r="CP128" s="146">
        <f t="shared" si="147"/>
        <v>8</v>
      </c>
      <c r="CQ128" s="146">
        <f t="shared" si="148"/>
        <v>8</v>
      </c>
      <c r="CR128" s="146">
        <f t="shared" si="149"/>
        <v>8</v>
      </c>
      <c r="CS128" s="146">
        <f t="shared" si="150"/>
        <v>8</v>
      </c>
      <c r="CT128" s="146">
        <f t="shared" si="151"/>
        <v>8</v>
      </c>
      <c r="CU128" s="146">
        <f t="shared" si="152"/>
        <v>8</v>
      </c>
      <c r="CV128" s="146">
        <f t="shared" si="153"/>
        <v>8</v>
      </c>
      <c r="CW128" s="146">
        <f t="shared" si="154"/>
        <v>8</v>
      </c>
      <c r="CX128" s="146">
        <f t="shared" si="155"/>
        <v>8</v>
      </c>
      <c r="CY128" s="146">
        <f t="shared" si="156"/>
        <v>8</v>
      </c>
      <c r="CZ128" s="146">
        <f t="shared" si="157"/>
        <v>8</v>
      </c>
      <c r="DA128" s="146">
        <f t="shared" si="158"/>
        <v>8</v>
      </c>
      <c r="DB128" s="146">
        <f t="shared" si="159"/>
        <v>8</v>
      </c>
      <c r="DC128" s="146">
        <f t="shared" si="160"/>
        <v>8</v>
      </c>
      <c r="DD128" s="146">
        <f t="shared" si="161"/>
        <v>0</v>
      </c>
      <c r="DE128" s="146">
        <f t="shared" si="162"/>
        <v>0</v>
      </c>
      <c r="DF128" s="146">
        <f t="shared" si="163"/>
        <v>0</v>
      </c>
      <c r="DG128" s="146">
        <f t="shared" si="164"/>
        <v>0</v>
      </c>
      <c r="DH128" s="146">
        <f t="shared" si="165"/>
        <v>0</v>
      </c>
      <c r="DI128" s="146">
        <f t="shared" si="166"/>
        <v>0</v>
      </c>
      <c r="DJ128" s="146">
        <f t="shared" si="167"/>
        <v>0</v>
      </c>
      <c r="DK128" s="146">
        <f t="shared" si="168"/>
        <v>0</v>
      </c>
      <c r="DL128" s="146">
        <f t="shared" si="169"/>
        <v>0</v>
      </c>
      <c r="DM128" s="146">
        <f t="shared" si="170"/>
        <v>0</v>
      </c>
      <c r="DN128" s="64">
        <f t="shared" si="201"/>
        <v>120</v>
      </c>
      <c r="DO128" s="52" t="str">
        <f t="shared" si="196"/>
        <v/>
      </c>
      <c r="DP128" s="52" t="str">
        <f t="shared" si="173"/>
        <v/>
      </c>
      <c r="DQ128" s="53">
        <f t="shared" si="174"/>
        <v>120</v>
      </c>
      <c r="DR128" s="1">
        <f t="shared" si="197"/>
        <v>2</v>
      </c>
      <c r="DS128" s="168" t="e">
        <f>IF(AND(DR128=#REF!,BL128=#REF!),'Tiến độ'!D128,"")</f>
        <v>#REF!</v>
      </c>
    </row>
    <row r="129" spans="1:123" ht="11.25" customHeight="1">
      <c r="A129" s="314" t="str">
        <f>IF(B129="","",MAX($A$7:A128)+1)</f>
        <v/>
      </c>
      <c r="B129" s="315"/>
      <c r="C129" s="79" t="s">
        <v>392</v>
      </c>
      <c r="D129" s="80" t="s">
        <v>393</v>
      </c>
      <c r="E129" s="81">
        <v>2</v>
      </c>
      <c r="F129" s="82"/>
      <c r="G129" s="83">
        <v>90</v>
      </c>
      <c r="H129" s="84">
        <f t="shared" si="198"/>
        <v>2</v>
      </c>
      <c r="I129" s="85">
        <f t="shared" si="199"/>
        <v>92</v>
      </c>
      <c r="J129" s="27"/>
      <c r="K129" s="86"/>
      <c r="L129" s="87"/>
      <c r="M129" s="87"/>
      <c r="N129" s="88"/>
      <c r="O129" s="86"/>
      <c r="P129" s="87"/>
      <c r="Q129" s="87"/>
      <c r="R129" s="88"/>
      <c r="S129" s="86"/>
      <c r="T129" s="87"/>
      <c r="U129" s="87"/>
      <c r="V129" s="87"/>
      <c r="W129" s="88"/>
      <c r="X129" s="86"/>
      <c r="Y129" s="87"/>
      <c r="Z129" s="87"/>
      <c r="AA129" s="88"/>
      <c r="AB129" s="86"/>
      <c r="AC129" s="87"/>
      <c r="AD129" s="87"/>
      <c r="AE129" s="88"/>
      <c r="AF129" s="86"/>
      <c r="AG129" s="87"/>
      <c r="AH129" s="87"/>
      <c r="AI129" s="362"/>
      <c r="AJ129" s="363"/>
      <c r="AK129" s="86"/>
      <c r="AL129" s="87">
        <v>6</v>
      </c>
      <c r="AM129" s="87">
        <v>6</v>
      </c>
      <c r="AN129" s="88">
        <v>6</v>
      </c>
      <c r="AO129" s="86">
        <v>6</v>
      </c>
      <c r="AP129" s="87">
        <v>6</v>
      </c>
      <c r="AQ129" s="87">
        <v>6</v>
      </c>
      <c r="AR129" s="88">
        <v>6</v>
      </c>
      <c r="AS129" s="89">
        <v>6</v>
      </c>
      <c r="AT129" s="87">
        <v>6</v>
      </c>
      <c r="AU129" s="87">
        <v>6</v>
      </c>
      <c r="AV129" s="90">
        <v>6</v>
      </c>
      <c r="AW129" s="86">
        <v>6</v>
      </c>
      <c r="AX129" s="87">
        <v>6</v>
      </c>
      <c r="AY129" s="87">
        <v>6</v>
      </c>
      <c r="AZ129" s="87">
        <v>6</v>
      </c>
      <c r="BA129" s="88" t="s">
        <v>163</v>
      </c>
      <c r="BB129" s="89" t="s">
        <v>163</v>
      </c>
      <c r="BC129" s="87" t="s">
        <v>163</v>
      </c>
      <c r="BD129" s="87" t="s">
        <v>163</v>
      </c>
      <c r="BE129" s="321"/>
      <c r="BF129" s="322"/>
      <c r="BG129" s="322"/>
      <c r="BH129" s="322"/>
      <c r="BI129" s="322"/>
      <c r="BJ129" s="323"/>
      <c r="BK129" s="46" t="s">
        <v>23</v>
      </c>
      <c r="BL129" s="46" t="s">
        <v>43</v>
      </c>
      <c r="BN129" s="146">
        <f t="shared" si="171"/>
        <v>0</v>
      </c>
      <c r="BO129" s="146">
        <f t="shared" si="120"/>
        <v>0</v>
      </c>
      <c r="BP129" s="146">
        <f t="shared" si="121"/>
        <v>0</v>
      </c>
      <c r="BQ129" s="146">
        <f t="shared" si="122"/>
        <v>0</v>
      </c>
      <c r="BR129" s="146">
        <f t="shared" si="123"/>
        <v>0</v>
      </c>
      <c r="BS129" s="146">
        <f t="shared" si="124"/>
        <v>0</v>
      </c>
      <c r="BT129" s="146">
        <f t="shared" si="125"/>
        <v>0</v>
      </c>
      <c r="BU129" s="146">
        <f t="shared" si="126"/>
        <v>0</v>
      </c>
      <c r="BV129" s="146">
        <f t="shared" si="127"/>
        <v>0</v>
      </c>
      <c r="BW129" s="146">
        <f t="shared" si="128"/>
        <v>0</v>
      </c>
      <c r="BX129" s="146">
        <f t="shared" si="129"/>
        <v>0</v>
      </c>
      <c r="BY129" s="146">
        <f t="shared" si="130"/>
        <v>0</v>
      </c>
      <c r="BZ129" s="146">
        <f t="shared" si="131"/>
        <v>0</v>
      </c>
      <c r="CA129" s="146">
        <f t="shared" si="132"/>
        <v>0</v>
      </c>
      <c r="CB129" s="146">
        <f t="shared" si="133"/>
        <v>0</v>
      </c>
      <c r="CC129" s="146">
        <f t="shared" si="134"/>
        <v>0</v>
      </c>
      <c r="CD129" s="146">
        <f t="shared" si="135"/>
        <v>0</v>
      </c>
      <c r="CE129" s="146">
        <f t="shared" si="136"/>
        <v>0</v>
      </c>
      <c r="CF129" s="146">
        <f t="shared" si="137"/>
        <v>0</v>
      </c>
      <c r="CG129" s="146">
        <f t="shared" si="138"/>
        <v>0</v>
      </c>
      <c r="CH129" s="146">
        <f t="shared" si="139"/>
        <v>0</v>
      </c>
      <c r="CI129" s="146">
        <f t="shared" si="140"/>
        <v>0</v>
      </c>
      <c r="CJ129" s="146">
        <f t="shared" si="141"/>
        <v>0</v>
      </c>
      <c r="CK129" s="146">
        <f t="shared" si="142"/>
        <v>0</v>
      </c>
      <c r="CL129" s="146">
        <f t="shared" si="143"/>
        <v>0</v>
      </c>
      <c r="CM129" s="146">
        <f t="shared" si="144"/>
        <v>0</v>
      </c>
      <c r="CN129" s="146">
        <f t="shared" si="145"/>
        <v>0</v>
      </c>
      <c r="CO129" s="146">
        <f t="shared" si="146"/>
        <v>12</v>
      </c>
      <c r="CP129" s="146">
        <f t="shared" si="147"/>
        <v>12</v>
      </c>
      <c r="CQ129" s="146">
        <f t="shared" si="148"/>
        <v>12</v>
      </c>
      <c r="CR129" s="146">
        <f t="shared" si="149"/>
        <v>12</v>
      </c>
      <c r="CS129" s="146">
        <f t="shared" si="150"/>
        <v>12</v>
      </c>
      <c r="CT129" s="146">
        <f t="shared" si="151"/>
        <v>12</v>
      </c>
      <c r="CU129" s="146">
        <f t="shared" si="152"/>
        <v>12</v>
      </c>
      <c r="CV129" s="146">
        <f t="shared" si="153"/>
        <v>12</v>
      </c>
      <c r="CW129" s="146">
        <f t="shared" si="154"/>
        <v>12</v>
      </c>
      <c r="CX129" s="146">
        <f t="shared" si="155"/>
        <v>12</v>
      </c>
      <c r="CY129" s="146">
        <f t="shared" si="156"/>
        <v>12</v>
      </c>
      <c r="CZ129" s="146">
        <f t="shared" si="157"/>
        <v>12</v>
      </c>
      <c r="DA129" s="146">
        <f t="shared" si="158"/>
        <v>12</v>
      </c>
      <c r="DB129" s="146">
        <f t="shared" si="159"/>
        <v>12</v>
      </c>
      <c r="DC129" s="146">
        <f t="shared" si="160"/>
        <v>12</v>
      </c>
      <c r="DD129" s="146">
        <f t="shared" si="161"/>
        <v>0</v>
      </c>
      <c r="DE129" s="146">
        <f t="shared" si="162"/>
        <v>0</v>
      </c>
      <c r="DF129" s="146">
        <f t="shared" si="163"/>
        <v>0</v>
      </c>
      <c r="DG129" s="146">
        <f t="shared" si="164"/>
        <v>0</v>
      </c>
      <c r="DH129" s="146">
        <f t="shared" si="165"/>
        <v>0</v>
      </c>
      <c r="DI129" s="146">
        <f t="shared" si="166"/>
        <v>0</v>
      </c>
      <c r="DJ129" s="146">
        <f t="shared" si="167"/>
        <v>0</v>
      </c>
      <c r="DK129" s="146">
        <f t="shared" si="168"/>
        <v>0</v>
      </c>
      <c r="DL129" s="146">
        <f t="shared" si="169"/>
        <v>0</v>
      </c>
      <c r="DM129" s="146">
        <f t="shared" si="170"/>
        <v>0</v>
      </c>
      <c r="DN129" s="64">
        <f>20*2*E129*H129</f>
        <v>160</v>
      </c>
      <c r="DO129" s="52" t="str">
        <f t="shared" si="196"/>
        <v/>
      </c>
      <c r="DP129" s="52" t="str">
        <f t="shared" si="173"/>
        <v/>
      </c>
      <c r="DQ129" s="53">
        <f t="shared" si="174"/>
        <v>160</v>
      </c>
      <c r="DR129" s="1">
        <f t="shared" si="197"/>
        <v>2</v>
      </c>
      <c r="DS129" s="168" t="e">
        <f>IF(AND(DR129=#REF!,BL129=#REF!),'Tiến độ'!D129,"")</f>
        <v>#REF!</v>
      </c>
    </row>
    <row r="130" spans="1:123" ht="11.25" customHeight="1">
      <c r="A130" s="310" t="str">
        <f>IF(B130="","",MAX($A$7:A129)+1)</f>
        <v/>
      </c>
      <c r="B130" s="313"/>
      <c r="C130" s="91" t="s">
        <v>8</v>
      </c>
      <c r="D130" s="92"/>
      <c r="E130" s="93">
        <f>SUM(E116:E129)</f>
        <v>44</v>
      </c>
      <c r="F130" s="94"/>
      <c r="G130" s="95"/>
      <c r="H130" s="96"/>
      <c r="I130" s="97"/>
      <c r="J130" s="26"/>
      <c r="K130" s="96">
        <f t="shared" ref="K130:AH130" si="202">SUM(K116:K129)</f>
        <v>28</v>
      </c>
      <c r="L130" s="97">
        <f t="shared" si="202"/>
        <v>28</v>
      </c>
      <c r="M130" s="97">
        <f t="shared" si="202"/>
        <v>28</v>
      </c>
      <c r="N130" s="98">
        <f t="shared" si="202"/>
        <v>28</v>
      </c>
      <c r="O130" s="96">
        <f t="shared" si="202"/>
        <v>28</v>
      </c>
      <c r="P130" s="97">
        <f t="shared" si="202"/>
        <v>28</v>
      </c>
      <c r="Q130" s="97">
        <f t="shared" si="202"/>
        <v>28</v>
      </c>
      <c r="R130" s="98">
        <f t="shared" si="202"/>
        <v>14</v>
      </c>
      <c r="S130" s="96">
        <f t="shared" si="202"/>
        <v>0</v>
      </c>
      <c r="T130" s="97">
        <f t="shared" si="202"/>
        <v>0</v>
      </c>
      <c r="U130" s="97">
        <f t="shared" si="202"/>
        <v>0</v>
      </c>
      <c r="V130" s="97">
        <f t="shared" si="202"/>
        <v>0</v>
      </c>
      <c r="W130" s="98">
        <f t="shared" si="202"/>
        <v>0</v>
      </c>
      <c r="X130" s="96">
        <f t="shared" si="202"/>
        <v>0</v>
      </c>
      <c r="Y130" s="97">
        <f t="shared" si="202"/>
        <v>0</v>
      </c>
      <c r="Z130" s="97">
        <f t="shared" si="202"/>
        <v>0</v>
      </c>
      <c r="AA130" s="98">
        <f t="shared" si="202"/>
        <v>0</v>
      </c>
      <c r="AB130" s="96">
        <f t="shared" si="202"/>
        <v>0</v>
      </c>
      <c r="AC130" s="97">
        <f t="shared" si="202"/>
        <v>0</v>
      </c>
      <c r="AD130" s="97">
        <f t="shared" si="202"/>
        <v>6</v>
      </c>
      <c r="AE130" s="98">
        <f t="shared" si="202"/>
        <v>6</v>
      </c>
      <c r="AF130" s="96">
        <f t="shared" si="202"/>
        <v>6</v>
      </c>
      <c r="AG130" s="97">
        <f t="shared" si="202"/>
        <v>6</v>
      </c>
      <c r="AH130" s="97">
        <f t="shared" si="202"/>
        <v>6</v>
      </c>
      <c r="AI130" s="362"/>
      <c r="AJ130" s="363"/>
      <c r="AK130" s="96">
        <f t="shared" ref="AK130:BD130" si="203">SUM(AK116:AK129)</f>
        <v>0</v>
      </c>
      <c r="AL130" s="97">
        <f t="shared" si="203"/>
        <v>25</v>
      </c>
      <c r="AM130" s="97">
        <f t="shared" si="203"/>
        <v>25</v>
      </c>
      <c r="AN130" s="98">
        <f t="shared" si="203"/>
        <v>25</v>
      </c>
      <c r="AO130" s="96">
        <f t="shared" si="203"/>
        <v>25</v>
      </c>
      <c r="AP130" s="97">
        <f t="shared" si="203"/>
        <v>25</v>
      </c>
      <c r="AQ130" s="97">
        <f t="shared" si="203"/>
        <v>25</v>
      </c>
      <c r="AR130" s="98">
        <f t="shared" si="203"/>
        <v>25</v>
      </c>
      <c r="AS130" s="99">
        <f t="shared" si="203"/>
        <v>25</v>
      </c>
      <c r="AT130" s="97">
        <f t="shared" si="203"/>
        <v>25</v>
      </c>
      <c r="AU130" s="97">
        <f t="shared" si="203"/>
        <v>25</v>
      </c>
      <c r="AV130" s="100">
        <f t="shared" si="203"/>
        <v>25</v>
      </c>
      <c r="AW130" s="96">
        <f t="shared" si="203"/>
        <v>25</v>
      </c>
      <c r="AX130" s="97">
        <f t="shared" si="203"/>
        <v>25</v>
      </c>
      <c r="AY130" s="97">
        <f t="shared" si="203"/>
        <v>25</v>
      </c>
      <c r="AZ130" s="97">
        <f t="shared" si="203"/>
        <v>25</v>
      </c>
      <c r="BA130" s="98">
        <f t="shared" si="203"/>
        <v>0</v>
      </c>
      <c r="BB130" s="99">
        <f t="shared" si="203"/>
        <v>0</v>
      </c>
      <c r="BC130" s="97">
        <f t="shared" si="203"/>
        <v>0</v>
      </c>
      <c r="BD130" s="97">
        <f t="shared" si="203"/>
        <v>0</v>
      </c>
      <c r="BE130" s="321"/>
      <c r="BF130" s="322"/>
      <c r="BG130" s="322"/>
      <c r="BH130" s="322"/>
      <c r="BI130" s="322"/>
      <c r="BJ130" s="323"/>
      <c r="BK130" s="47"/>
      <c r="BL130" s="47" t="s">
        <v>1113</v>
      </c>
      <c r="BN130" s="146">
        <f t="shared" si="171"/>
        <v>0</v>
      </c>
      <c r="BO130" s="146">
        <f t="shared" si="120"/>
        <v>0</v>
      </c>
      <c r="BP130" s="146">
        <f t="shared" si="121"/>
        <v>0</v>
      </c>
      <c r="BQ130" s="146">
        <f t="shared" si="122"/>
        <v>0</v>
      </c>
      <c r="BR130" s="146">
        <f t="shared" si="123"/>
        <v>0</v>
      </c>
      <c r="BS130" s="146">
        <f t="shared" si="124"/>
        <v>0</v>
      </c>
      <c r="BT130" s="146">
        <f t="shared" si="125"/>
        <v>0</v>
      </c>
      <c r="BU130" s="146">
        <f t="shared" si="126"/>
        <v>0</v>
      </c>
      <c r="BV130" s="146">
        <f t="shared" si="127"/>
        <v>0</v>
      </c>
      <c r="BW130" s="146">
        <f t="shared" si="128"/>
        <v>0</v>
      </c>
      <c r="BX130" s="146">
        <f t="shared" si="129"/>
        <v>0</v>
      </c>
      <c r="BY130" s="146">
        <f t="shared" si="130"/>
        <v>0</v>
      </c>
      <c r="BZ130" s="146">
        <f t="shared" si="131"/>
        <v>0</v>
      </c>
      <c r="CA130" s="146">
        <f t="shared" si="132"/>
        <v>0</v>
      </c>
      <c r="CB130" s="146">
        <f t="shared" si="133"/>
        <v>0</v>
      </c>
      <c r="CC130" s="146">
        <f t="shared" si="134"/>
        <v>0</v>
      </c>
      <c r="CD130" s="146">
        <f t="shared" si="135"/>
        <v>0</v>
      </c>
      <c r="CE130" s="146">
        <f t="shared" si="136"/>
        <v>0</v>
      </c>
      <c r="CF130" s="146">
        <f t="shared" si="137"/>
        <v>0</v>
      </c>
      <c r="CG130" s="146">
        <f t="shared" si="138"/>
        <v>0</v>
      </c>
      <c r="CH130" s="146">
        <f t="shared" si="139"/>
        <v>0</v>
      </c>
      <c r="CI130" s="146">
        <f t="shared" si="140"/>
        <v>0</v>
      </c>
      <c r="CJ130" s="146">
        <f t="shared" si="141"/>
        <v>0</v>
      </c>
      <c r="CK130" s="146">
        <f t="shared" si="142"/>
        <v>0</v>
      </c>
      <c r="CL130" s="146">
        <f t="shared" si="143"/>
        <v>0</v>
      </c>
      <c r="CM130" s="146">
        <f t="shared" si="144"/>
        <v>0</v>
      </c>
      <c r="CN130" s="146">
        <f t="shared" si="145"/>
        <v>0</v>
      </c>
      <c r="CO130" s="146">
        <f t="shared" si="146"/>
        <v>0</v>
      </c>
      <c r="CP130" s="146">
        <f t="shared" si="147"/>
        <v>0</v>
      </c>
      <c r="CQ130" s="146">
        <f t="shared" si="148"/>
        <v>0</v>
      </c>
      <c r="CR130" s="146">
        <f t="shared" si="149"/>
        <v>0</v>
      </c>
      <c r="CS130" s="146">
        <f t="shared" si="150"/>
        <v>0</v>
      </c>
      <c r="CT130" s="146">
        <f t="shared" si="151"/>
        <v>0</v>
      </c>
      <c r="CU130" s="146">
        <f t="shared" si="152"/>
        <v>0</v>
      </c>
      <c r="CV130" s="146">
        <f t="shared" si="153"/>
        <v>0</v>
      </c>
      <c r="CW130" s="146">
        <f t="shared" si="154"/>
        <v>0</v>
      </c>
      <c r="CX130" s="146">
        <f t="shared" si="155"/>
        <v>0</v>
      </c>
      <c r="CY130" s="146">
        <f t="shared" si="156"/>
        <v>0</v>
      </c>
      <c r="CZ130" s="146">
        <f t="shared" si="157"/>
        <v>0</v>
      </c>
      <c r="DA130" s="146">
        <f t="shared" si="158"/>
        <v>0</v>
      </c>
      <c r="DB130" s="146">
        <f t="shared" si="159"/>
        <v>0</v>
      </c>
      <c r="DC130" s="146">
        <f t="shared" si="160"/>
        <v>0</v>
      </c>
      <c r="DD130" s="146">
        <f t="shared" si="161"/>
        <v>0</v>
      </c>
      <c r="DE130" s="146">
        <f t="shared" si="162"/>
        <v>0</v>
      </c>
      <c r="DF130" s="146">
        <f t="shared" si="163"/>
        <v>0</v>
      </c>
      <c r="DG130" s="146">
        <f t="shared" si="164"/>
        <v>0</v>
      </c>
      <c r="DH130" s="146">
        <f t="shared" si="165"/>
        <v>0</v>
      </c>
      <c r="DI130" s="146">
        <f t="shared" si="166"/>
        <v>0</v>
      </c>
      <c r="DJ130" s="146">
        <f t="shared" si="167"/>
        <v>0</v>
      </c>
      <c r="DK130" s="146">
        <f t="shared" si="168"/>
        <v>0</v>
      </c>
      <c r="DL130" s="146">
        <f t="shared" si="169"/>
        <v>0</v>
      </c>
      <c r="DM130" s="146">
        <f t="shared" si="170"/>
        <v>0</v>
      </c>
      <c r="DN130" s="54"/>
      <c r="DO130" s="55"/>
      <c r="DP130" s="55"/>
      <c r="DQ130" s="56"/>
      <c r="DS130" s="168" t="e">
        <f>IF(AND(DR130=#REF!,BL130=#REF!),'Tiến độ'!D130,"")</f>
        <v>#REF!</v>
      </c>
    </row>
    <row r="131" spans="1:123" ht="11.25" customHeight="1">
      <c r="A131" s="308">
        <f>IF(B131="","",MAX($A$7:A130)+1)</f>
        <v>14</v>
      </c>
      <c r="B131" s="311" t="s">
        <v>1128</v>
      </c>
      <c r="C131" s="67" t="s">
        <v>394</v>
      </c>
      <c r="D131" s="68" t="s">
        <v>395</v>
      </c>
      <c r="E131" s="69">
        <v>4</v>
      </c>
      <c r="F131" s="70">
        <v>60</v>
      </c>
      <c r="G131" s="71"/>
      <c r="H131" s="72">
        <v>1</v>
      </c>
      <c r="I131" s="73">
        <f>45</f>
        <v>45</v>
      </c>
      <c r="J131" s="24"/>
      <c r="K131" s="74">
        <v>8</v>
      </c>
      <c r="L131" s="75">
        <v>8</v>
      </c>
      <c r="M131" s="75">
        <v>8</v>
      </c>
      <c r="N131" s="76">
        <v>8</v>
      </c>
      <c r="O131" s="74">
        <v>8</v>
      </c>
      <c r="P131" s="75">
        <v>8</v>
      </c>
      <c r="Q131" s="75">
        <v>8</v>
      </c>
      <c r="R131" s="76">
        <v>4</v>
      </c>
      <c r="S131" s="74" t="s">
        <v>163</v>
      </c>
      <c r="T131" s="75" t="s">
        <v>163</v>
      </c>
      <c r="U131" s="75" t="s">
        <v>163</v>
      </c>
      <c r="V131" s="75"/>
      <c r="W131" s="76"/>
      <c r="X131" s="74"/>
      <c r="Y131" s="75"/>
      <c r="Z131" s="75"/>
      <c r="AA131" s="76"/>
      <c r="AB131" s="74"/>
      <c r="AC131" s="75"/>
      <c r="AD131" s="75" t="s">
        <v>164</v>
      </c>
      <c r="AE131" s="76" t="s">
        <v>164</v>
      </c>
      <c r="AF131" s="74" t="s">
        <v>164</v>
      </c>
      <c r="AG131" s="75" t="s">
        <v>164</v>
      </c>
      <c r="AH131" s="75" t="s">
        <v>164</v>
      </c>
      <c r="AI131" s="362"/>
      <c r="AJ131" s="363"/>
      <c r="AK131" s="74" t="s">
        <v>164</v>
      </c>
      <c r="AL131" s="75"/>
      <c r="AM131" s="75"/>
      <c r="AN131" s="76"/>
      <c r="AO131" s="74"/>
      <c r="AP131" s="75"/>
      <c r="AQ131" s="75"/>
      <c r="AR131" s="76"/>
      <c r="AS131" s="77"/>
      <c r="AT131" s="75"/>
      <c r="AU131" s="75"/>
      <c r="AV131" s="78"/>
      <c r="AW131" s="74"/>
      <c r="AX131" s="75"/>
      <c r="AY131" s="75"/>
      <c r="AZ131" s="75"/>
      <c r="BA131" s="76"/>
      <c r="BB131" s="77"/>
      <c r="BC131" s="75"/>
      <c r="BD131" s="75"/>
      <c r="BE131" s="321"/>
      <c r="BF131" s="322"/>
      <c r="BG131" s="322"/>
      <c r="BH131" s="322"/>
      <c r="BI131" s="322"/>
      <c r="BJ131" s="323"/>
      <c r="BK131" s="45" t="s">
        <v>18</v>
      </c>
      <c r="BL131" s="45" t="s">
        <v>37</v>
      </c>
      <c r="BN131" s="146">
        <f t="shared" si="171"/>
        <v>8</v>
      </c>
      <c r="BO131" s="146">
        <f t="shared" si="120"/>
        <v>8</v>
      </c>
      <c r="BP131" s="146">
        <f t="shared" si="121"/>
        <v>8</v>
      </c>
      <c r="BQ131" s="146">
        <f t="shared" si="122"/>
        <v>8</v>
      </c>
      <c r="BR131" s="146">
        <f t="shared" si="123"/>
        <v>8</v>
      </c>
      <c r="BS131" s="146">
        <f t="shared" si="124"/>
        <v>8</v>
      </c>
      <c r="BT131" s="146">
        <f t="shared" si="125"/>
        <v>8</v>
      </c>
      <c r="BU131" s="146">
        <f t="shared" si="126"/>
        <v>4</v>
      </c>
      <c r="BV131" s="146">
        <f t="shared" si="127"/>
        <v>0</v>
      </c>
      <c r="BW131" s="146">
        <f t="shared" si="128"/>
        <v>0</v>
      </c>
      <c r="BX131" s="146">
        <f t="shared" si="129"/>
        <v>0</v>
      </c>
      <c r="BY131" s="146">
        <f t="shared" si="130"/>
        <v>0</v>
      </c>
      <c r="BZ131" s="146">
        <f t="shared" si="131"/>
        <v>0</v>
      </c>
      <c r="CA131" s="146">
        <f t="shared" si="132"/>
        <v>0</v>
      </c>
      <c r="CB131" s="146">
        <f t="shared" si="133"/>
        <v>0</v>
      </c>
      <c r="CC131" s="146">
        <f t="shared" si="134"/>
        <v>0</v>
      </c>
      <c r="CD131" s="146">
        <f t="shared" si="135"/>
        <v>0</v>
      </c>
      <c r="CE131" s="146">
        <f t="shared" si="136"/>
        <v>0</v>
      </c>
      <c r="CF131" s="146">
        <f t="shared" si="137"/>
        <v>0</v>
      </c>
      <c r="CG131" s="146">
        <f t="shared" si="138"/>
        <v>0</v>
      </c>
      <c r="CH131" s="146">
        <f t="shared" si="139"/>
        <v>0</v>
      </c>
      <c r="CI131" s="146">
        <f t="shared" si="140"/>
        <v>0</v>
      </c>
      <c r="CJ131" s="146">
        <f t="shared" si="141"/>
        <v>0</v>
      </c>
      <c r="CK131" s="146">
        <f t="shared" si="142"/>
        <v>0</v>
      </c>
      <c r="CL131" s="146">
        <f t="shared" si="143"/>
        <v>0</v>
      </c>
      <c r="CM131" s="146">
        <f t="shared" si="144"/>
        <v>0</v>
      </c>
      <c r="CN131" s="146">
        <f t="shared" si="145"/>
        <v>0</v>
      </c>
      <c r="CO131" s="146">
        <f t="shared" si="146"/>
        <v>0</v>
      </c>
      <c r="CP131" s="146">
        <f t="shared" si="147"/>
        <v>0</v>
      </c>
      <c r="CQ131" s="146">
        <f t="shared" si="148"/>
        <v>0</v>
      </c>
      <c r="CR131" s="146">
        <f t="shared" si="149"/>
        <v>0</v>
      </c>
      <c r="CS131" s="146">
        <f t="shared" si="150"/>
        <v>0</v>
      </c>
      <c r="CT131" s="146">
        <f t="shared" si="151"/>
        <v>0</v>
      </c>
      <c r="CU131" s="146">
        <f t="shared" si="152"/>
        <v>0</v>
      </c>
      <c r="CV131" s="146">
        <f t="shared" si="153"/>
        <v>0</v>
      </c>
      <c r="CW131" s="146">
        <f t="shared" si="154"/>
        <v>0</v>
      </c>
      <c r="CX131" s="146">
        <f t="shared" si="155"/>
        <v>0</v>
      </c>
      <c r="CY131" s="146">
        <f t="shared" si="156"/>
        <v>0</v>
      </c>
      <c r="CZ131" s="146">
        <f t="shared" si="157"/>
        <v>0</v>
      </c>
      <c r="DA131" s="146">
        <f t="shared" si="158"/>
        <v>0</v>
      </c>
      <c r="DB131" s="146">
        <f t="shared" si="159"/>
        <v>0</v>
      </c>
      <c r="DC131" s="146">
        <f t="shared" si="160"/>
        <v>0</v>
      </c>
      <c r="DD131" s="146">
        <f t="shared" si="161"/>
        <v>0</v>
      </c>
      <c r="DE131" s="146">
        <f t="shared" si="162"/>
        <v>0</v>
      </c>
      <c r="DF131" s="146">
        <f t="shared" si="163"/>
        <v>0</v>
      </c>
      <c r="DG131" s="146">
        <f t="shared" si="164"/>
        <v>0</v>
      </c>
      <c r="DH131" s="146">
        <f t="shared" si="165"/>
        <v>0</v>
      </c>
      <c r="DI131" s="146">
        <f t="shared" si="166"/>
        <v>0</v>
      </c>
      <c r="DJ131" s="146">
        <f t="shared" si="167"/>
        <v>0</v>
      </c>
      <c r="DK131" s="146">
        <f t="shared" si="168"/>
        <v>0</v>
      </c>
      <c r="DL131" s="146">
        <f t="shared" si="169"/>
        <v>0</v>
      </c>
      <c r="DM131" s="146">
        <f t="shared" si="170"/>
        <v>0</v>
      </c>
      <c r="DN131" s="63">
        <f t="shared" ref="DN131:DN134" si="204">F131*H131</f>
        <v>60</v>
      </c>
      <c r="DO131" s="50">
        <f t="shared" ref="DO131:DO147" si="205">IF(COUNTA(K131:AC131)&gt;0,DN131,"")</f>
        <v>60</v>
      </c>
      <c r="DP131" s="50" t="str">
        <f t="shared" si="173"/>
        <v/>
      </c>
      <c r="DQ131" s="51" t="str">
        <f t="shared" si="174"/>
        <v/>
      </c>
      <c r="DR131" s="1">
        <f t="shared" ref="DR131:DR147" si="206">IF(DQ131="",1,2)</f>
        <v>1</v>
      </c>
      <c r="DS131" s="168" t="e">
        <f>IF(AND(DR131=#REF!,BL131=#REF!),'Tiến độ'!D131,"")</f>
        <v>#REF!</v>
      </c>
    </row>
    <row r="132" spans="1:123" ht="11.25" customHeight="1">
      <c r="A132" s="314" t="str">
        <f>IF(B132="","",MAX($A$7:A131)+1)</f>
        <v/>
      </c>
      <c r="B132" s="315"/>
      <c r="C132" s="79" t="s">
        <v>396</v>
      </c>
      <c r="D132" s="80" t="s">
        <v>397</v>
      </c>
      <c r="E132" s="81">
        <v>3</v>
      </c>
      <c r="F132" s="82">
        <v>45</v>
      </c>
      <c r="G132" s="83"/>
      <c r="H132" s="84">
        <f>H131</f>
        <v>1</v>
      </c>
      <c r="I132" s="85">
        <f>I131</f>
        <v>45</v>
      </c>
      <c r="J132" s="27"/>
      <c r="K132" s="86">
        <v>6</v>
      </c>
      <c r="L132" s="87">
        <v>6</v>
      </c>
      <c r="M132" s="87">
        <v>6</v>
      </c>
      <c r="N132" s="88">
        <v>6</v>
      </c>
      <c r="O132" s="86">
        <v>6</v>
      </c>
      <c r="P132" s="87">
        <v>6</v>
      </c>
      <c r="Q132" s="87">
        <v>6</v>
      </c>
      <c r="R132" s="88">
        <v>3</v>
      </c>
      <c r="S132" s="86" t="s">
        <v>163</v>
      </c>
      <c r="T132" s="87" t="s">
        <v>163</v>
      </c>
      <c r="U132" s="87" t="s">
        <v>163</v>
      </c>
      <c r="V132" s="87"/>
      <c r="W132" s="88"/>
      <c r="X132" s="86"/>
      <c r="Y132" s="87"/>
      <c r="Z132" s="87"/>
      <c r="AA132" s="88"/>
      <c r="AB132" s="86"/>
      <c r="AC132" s="87"/>
      <c r="AD132" s="87" t="s">
        <v>164</v>
      </c>
      <c r="AE132" s="88" t="s">
        <v>164</v>
      </c>
      <c r="AF132" s="86" t="s">
        <v>164</v>
      </c>
      <c r="AG132" s="87" t="s">
        <v>164</v>
      </c>
      <c r="AH132" s="87" t="s">
        <v>164</v>
      </c>
      <c r="AI132" s="362"/>
      <c r="AJ132" s="363"/>
      <c r="AK132" s="86" t="s">
        <v>164</v>
      </c>
      <c r="AL132" s="87"/>
      <c r="AM132" s="87"/>
      <c r="AN132" s="88"/>
      <c r="AO132" s="86"/>
      <c r="AP132" s="87"/>
      <c r="AQ132" s="87"/>
      <c r="AR132" s="88"/>
      <c r="AS132" s="89"/>
      <c r="AT132" s="87"/>
      <c r="AU132" s="87"/>
      <c r="AV132" s="90"/>
      <c r="AW132" s="86"/>
      <c r="AX132" s="87"/>
      <c r="AY132" s="87"/>
      <c r="AZ132" s="87"/>
      <c r="BA132" s="88"/>
      <c r="BB132" s="89"/>
      <c r="BC132" s="87"/>
      <c r="BD132" s="87"/>
      <c r="BE132" s="321"/>
      <c r="BF132" s="322"/>
      <c r="BG132" s="322"/>
      <c r="BH132" s="322"/>
      <c r="BI132" s="322"/>
      <c r="BJ132" s="323"/>
      <c r="BK132" s="46" t="s">
        <v>18</v>
      </c>
      <c r="BL132" s="46" t="s">
        <v>37</v>
      </c>
      <c r="BN132" s="146">
        <f t="shared" si="171"/>
        <v>6</v>
      </c>
      <c r="BO132" s="146">
        <f t="shared" si="120"/>
        <v>6</v>
      </c>
      <c r="BP132" s="146">
        <f t="shared" si="121"/>
        <v>6</v>
      </c>
      <c r="BQ132" s="146">
        <f t="shared" si="122"/>
        <v>6</v>
      </c>
      <c r="BR132" s="146">
        <f t="shared" si="123"/>
        <v>6</v>
      </c>
      <c r="BS132" s="146">
        <f t="shared" si="124"/>
        <v>6</v>
      </c>
      <c r="BT132" s="146">
        <f t="shared" si="125"/>
        <v>6</v>
      </c>
      <c r="BU132" s="146">
        <f t="shared" si="126"/>
        <v>3</v>
      </c>
      <c r="BV132" s="146">
        <f t="shared" si="127"/>
        <v>0</v>
      </c>
      <c r="BW132" s="146">
        <f t="shared" si="128"/>
        <v>0</v>
      </c>
      <c r="BX132" s="146">
        <f t="shared" si="129"/>
        <v>0</v>
      </c>
      <c r="BY132" s="146">
        <f t="shared" si="130"/>
        <v>0</v>
      </c>
      <c r="BZ132" s="146">
        <f t="shared" si="131"/>
        <v>0</v>
      </c>
      <c r="CA132" s="146">
        <f t="shared" si="132"/>
        <v>0</v>
      </c>
      <c r="CB132" s="146">
        <f t="shared" si="133"/>
        <v>0</v>
      </c>
      <c r="CC132" s="146">
        <f t="shared" si="134"/>
        <v>0</v>
      </c>
      <c r="CD132" s="146">
        <f t="shared" si="135"/>
        <v>0</v>
      </c>
      <c r="CE132" s="146">
        <f t="shared" si="136"/>
        <v>0</v>
      </c>
      <c r="CF132" s="146">
        <f t="shared" si="137"/>
        <v>0</v>
      </c>
      <c r="CG132" s="146">
        <f t="shared" si="138"/>
        <v>0</v>
      </c>
      <c r="CH132" s="146">
        <f t="shared" si="139"/>
        <v>0</v>
      </c>
      <c r="CI132" s="146">
        <f t="shared" si="140"/>
        <v>0</v>
      </c>
      <c r="CJ132" s="146">
        <f t="shared" si="141"/>
        <v>0</v>
      </c>
      <c r="CK132" s="146">
        <f t="shared" si="142"/>
        <v>0</v>
      </c>
      <c r="CL132" s="146">
        <f t="shared" si="143"/>
        <v>0</v>
      </c>
      <c r="CM132" s="146">
        <f t="shared" si="144"/>
        <v>0</v>
      </c>
      <c r="CN132" s="146">
        <f t="shared" si="145"/>
        <v>0</v>
      </c>
      <c r="CO132" s="146">
        <f t="shared" si="146"/>
        <v>0</v>
      </c>
      <c r="CP132" s="146">
        <f t="shared" si="147"/>
        <v>0</v>
      </c>
      <c r="CQ132" s="146">
        <f t="shared" si="148"/>
        <v>0</v>
      </c>
      <c r="CR132" s="146">
        <f t="shared" si="149"/>
        <v>0</v>
      </c>
      <c r="CS132" s="146">
        <f t="shared" si="150"/>
        <v>0</v>
      </c>
      <c r="CT132" s="146">
        <f t="shared" si="151"/>
        <v>0</v>
      </c>
      <c r="CU132" s="146">
        <f t="shared" si="152"/>
        <v>0</v>
      </c>
      <c r="CV132" s="146">
        <f t="shared" si="153"/>
        <v>0</v>
      </c>
      <c r="CW132" s="146">
        <f t="shared" si="154"/>
        <v>0</v>
      </c>
      <c r="CX132" s="146">
        <f t="shared" si="155"/>
        <v>0</v>
      </c>
      <c r="CY132" s="146">
        <f t="shared" si="156"/>
        <v>0</v>
      </c>
      <c r="CZ132" s="146">
        <f t="shared" si="157"/>
        <v>0</v>
      </c>
      <c r="DA132" s="146">
        <f t="shared" si="158"/>
        <v>0</v>
      </c>
      <c r="DB132" s="146">
        <f t="shared" si="159"/>
        <v>0</v>
      </c>
      <c r="DC132" s="146">
        <f t="shared" si="160"/>
        <v>0</v>
      </c>
      <c r="DD132" s="146">
        <f t="shared" si="161"/>
        <v>0</v>
      </c>
      <c r="DE132" s="146">
        <f t="shared" si="162"/>
        <v>0</v>
      </c>
      <c r="DF132" s="146">
        <f t="shared" si="163"/>
        <v>0</v>
      </c>
      <c r="DG132" s="146">
        <f t="shared" si="164"/>
        <v>0</v>
      </c>
      <c r="DH132" s="146">
        <f t="shared" si="165"/>
        <v>0</v>
      </c>
      <c r="DI132" s="146">
        <f t="shared" si="166"/>
        <v>0</v>
      </c>
      <c r="DJ132" s="146">
        <f t="shared" si="167"/>
        <v>0</v>
      </c>
      <c r="DK132" s="146">
        <f t="shared" si="168"/>
        <v>0</v>
      </c>
      <c r="DL132" s="146">
        <f t="shared" si="169"/>
        <v>0</v>
      </c>
      <c r="DM132" s="146">
        <f t="shared" si="170"/>
        <v>0</v>
      </c>
      <c r="DN132" s="64">
        <f t="shared" si="204"/>
        <v>45</v>
      </c>
      <c r="DO132" s="52">
        <f t="shared" si="205"/>
        <v>45</v>
      </c>
      <c r="DP132" s="52" t="str">
        <f t="shared" si="173"/>
        <v/>
      </c>
      <c r="DQ132" s="53" t="str">
        <f t="shared" si="174"/>
        <v/>
      </c>
      <c r="DR132" s="1">
        <f t="shared" si="206"/>
        <v>1</v>
      </c>
      <c r="DS132" s="168" t="e">
        <f>IF(AND(DR132=#REF!,BL132=#REF!),'Tiến độ'!D132,"")</f>
        <v>#REF!</v>
      </c>
    </row>
    <row r="133" spans="1:123" ht="11.25" customHeight="1">
      <c r="A133" s="314" t="str">
        <f>IF(B133="","",MAX($A$7:A132)+1)</f>
        <v/>
      </c>
      <c r="B133" s="315"/>
      <c r="C133" s="79" t="s">
        <v>15</v>
      </c>
      <c r="D133" s="80" t="s">
        <v>398</v>
      </c>
      <c r="E133" s="81">
        <v>2</v>
      </c>
      <c r="F133" s="82">
        <v>30</v>
      </c>
      <c r="G133" s="83"/>
      <c r="H133" s="84">
        <f t="shared" ref="H133:H145" si="207">H132</f>
        <v>1</v>
      </c>
      <c r="I133" s="85">
        <f t="shared" ref="I133:I145" si="208">I132</f>
        <v>45</v>
      </c>
      <c r="J133" s="27"/>
      <c r="K133" s="86">
        <v>4</v>
      </c>
      <c r="L133" s="87">
        <v>4</v>
      </c>
      <c r="M133" s="87">
        <v>4</v>
      </c>
      <c r="N133" s="88">
        <v>4</v>
      </c>
      <c r="O133" s="86">
        <v>4</v>
      </c>
      <c r="P133" s="87">
        <v>4</v>
      </c>
      <c r="Q133" s="87">
        <v>4</v>
      </c>
      <c r="R133" s="88">
        <v>2</v>
      </c>
      <c r="S133" s="86" t="s">
        <v>163</v>
      </c>
      <c r="T133" s="87" t="s">
        <v>163</v>
      </c>
      <c r="U133" s="87" t="s">
        <v>163</v>
      </c>
      <c r="V133" s="87"/>
      <c r="W133" s="88"/>
      <c r="X133" s="86"/>
      <c r="Y133" s="87"/>
      <c r="Z133" s="87"/>
      <c r="AA133" s="88"/>
      <c r="AB133" s="86"/>
      <c r="AC133" s="87"/>
      <c r="AD133" s="87" t="s">
        <v>164</v>
      </c>
      <c r="AE133" s="88" t="s">
        <v>164</v>
      </c>
      <c r="AF133" s="86" t="s">
        <v>164</v>
      </c>
      <c r="AG133" s="87" t="s">
        <v>164</v>
      </c>
      <c r="AH133" s="87" t="s">
        <v>164</v>
      </c>
      <c r="AI133" s="362"/>
      <c r="AJ133" s="363"/>
      <c r="AK133" s="86" t="s">
        <v>164</v>
      </c>
      <c r="AL133" s="87"/>
      <c r="AM133" s="87"/>
      <c r="AN133" s="88"/>
      <c r="AO133" s="86"/>
      <c r="AP133" s="87"/>
      <c r="AQ133" s="87"/>
      <c r="AR133" s="88"/>
      <c r="AS133" s="89"/>
      <c r="AT133" s="87"/>
      <c r="AU133" s="87"/>
      <c r="AV133" s="90"/>
      <c r="AW133" s="86"/>
      <c r="AX133" s="87"/>
      <c r="AY133" s="87"/>
      <c r="AZ133" s="87"/>
      <c r="BA133" s="88"/>
      <c r="BB133" s="89"/>
      <c r="BC133" s="87"/>
      <c r="BD133" s="87"/>
      <c r="BE133" s="321"/>
      <c r="BF133" s="322"/>
      <c r="BG133" s="322"/>
      <c r="BH133" s="322"/>
      <c r="BI133" s="322"/>
      <c r="BJ133" s="323"/>
      <c r="BK133" s="46" t="s">
        <v>18</v>
      </c>
      <c r="BL133" s="46" t="s">
        <v>15</v>
      </c>
      <c r="BN133" s="146">
        <f t="shared" si="171"/>
        <v>4</v>
      </c>
      <c r="BO133" s="146">
        <f t="shared" si="120"/>
        <v>4</v>
      </c>
      <c r="BP133" s="146">
        <f t="shared" si="121"/>
        <v>4</v>
      </c>
      <c r="BQ133" s="146">
        <f t="shared" si="122"/>
        <v>4</v>
      </c>
      <c r="BR133" s="146">
        <f t="shared" si="123"/>
        <v>4</v>
      </c>
      <c r="BS133" s="146">
        <f t="shared" si="124"/>
        <v>4</v>
      </c>
      <c r="BT133" s="146">
        <f t="shared" si="125"/>
        <v>4</v>
      </c>
      <c r="BU133" s="146">
        <f t="shared" si="126"/>
        <v>2</v>
      </c>
      <c r="BV133" s="146">
        <f t="shared" si="127"/>
        <v>0</v>
      </c>
      <c r="BW133" s="146">
        <f t="shared" si="128"/>
        <v>0</v>
      </c>
      <c r="BX133" s="146">
        <f t="shared" si="129"/>
        <v>0</v>
      </c>
      <c r="BY133" s="146">
        <f t="shared" si="130"/>
        <v>0</v>
      </c>
      <c r="BZ133" s="146">
        <f t="shared" si="131"/>
        <v>0</v>
      </c>
      <c r="CA133" s="146">
        <f t="shared" si="132"/>
        <v>0</v>
      </c>
      <c r="CB133" s="146">
        <f t="shared" si="133"/>
        <v>0</v>
      </c>
      <c r="CC133" s="146">
        <f t="shared" si="134"/>
        <v>0</v>
      </c>
      <c r="CD133" s="146">
        <f t="shared" si="135"/>
        <v>0</v>
      </c>
      <c r="CE133" s="146">
        <f t="shared" si="136"/>
        <v>0</v>
      </c>
      <c r="CF133" s="146">
        <f t="shared" si="137"/>
        <v>0</v>
      </c>
      <c r="CG133" s="146">
        <f t="shared" si="138"/>
        <v>0</v>
      </c>
      <c r="CH133" s="146">
        <f t="shared" si="139"/>
        <v>0</v>
      </c>
      <c r="CI133" s="146">
        <f t="shared" si="140"/>
        <v>0</v>
      </c>
      <c r="CJ133" s="146">
        <f t="shared" si="141"/>
        <v>0</v>
      </c>
      <c r="CK133" s="146">
        <f t="shared" si="142"/>
        <v>0</v>
      </c>
      <c r="CL133" s="146">
        <f t="shared" si="143"/>
        <v>0</v>
      </c>
      <c r="CM133" s="146">
        <f t="shared" si="144"/>
        <v>0</v>
      </c>
      <c r="CN133" s="146">
        <f t="shared" si="145"/>
        <v>0</v>
      </c>
      <c r="CO133" s="146">
        <f t="shared" si="146"/>
        <v>0</v>
      </c>
      <c r="CP133" s="146">
        <f t="shared" si="147"/>
        <v>0</v>
      </c>
      <c r="CQ133" s="146">
        <f t="shared" si="148"/>
        <v>0</v>
      </c>
      <c r="CR133" s="146">
        <f t="shared" si="149"/>
        <v>0</v>
      </c>
      <c r="CS133" s="146">
        <f t="shared" si="150"/>
        <v>0</v>
      </c>
      <c r="CT133" s="146">
        <f t="shared" si="151"/>
        <v>0</v>
      </c>
      <c r="CU133" s="146">
        <f t="shared" si="152"/>
        <v>0</v>
      </c>
      <c r="CV133" s="146">
        <f t="shared" si="153"/>
        <v>0</v>
      </c>
      <c r="CW133" s="146">
        <f t="shared" si="154"/>
        <v>0</v>
      </c>
      <c r="CX133" s="146">
        <f t="shared" si="155"/>
        <v>0</v>
      </c>
      <c r="CY133" s="146">
        <f t="shared" si="156"/>
        <v>0</v>
      </c>
      <c r="CZ133" s="146">
        <f t="shared" si="157"/>
        <v>0</v>
      </c>
      <c r="DA133" s="146">
        <f t="shared" si="158"/>
        <v>0</v>
      </c>
      <c r="DB133" s="146">
        <f t="shared" si="159"/>
        <v>0</v>
      </c>
      <c r="DC133" s="146">
        <f t="shared" si="160"/>
        <v>0</v>
      </c>
      <c r="DD133" s="146">
        <f t="shared" si="161"/>
        <v>0</v>
      </c>
      <c r="DE133" s="146">
        <f t="shared" si="162"/>
        <v>0</v>
      </c>
      <c r="DF133" s="146">
        <f t="shared" si="163"/>
        <v>0</v>
      </c>
      <c r="DG133" s="146">
        <f t="shared" si="164"/>
        <v>0</v>
      </c>
      <c r="DH133" s="146">
        <f t="shared" si="165"/>
        <v>0</v>
      </c>
      <c r="DI133" s="146">
        <f t="shared" si="166"/>
        <v>0</v>
      </c>
      <c r="DJ133" s="146">
        <f t="shared" si="167"/>
        <v>0</v>
      </c>
      <c r="DK133" s="146">
        <f t="shared" si="168"/>
        <v>0</v>
      </c>
      <c r="DL133" s="146">
        <f t="shared" si="169"/>
        <v>0</v>
      </c>
      <c r="DM133" s="146">
        <f t="shared" si="170"/>
        <v>0</v>
      </c>
      <c r="DN133" s="64">
        <f t="shared" si="204"/>
        <v>30</v>
      </c>
      <c r="DO133" s="52">
        <f t="shared" si="205"/>
        <v>30</v>
      </c>
      <c r="DP133" s="52" t="str">
        <f t="shared" si="173"/>
        <v/>
      </c>
      <c r="DQ133" s="53" t="str">
        <f t="shared" si="174"/>
        <v/>
      </c>
      <c r="DR133" s="1">
        <f t="shared" si="206"/>
        <v>1</v>
      </c>
      <c r="DS133" s="168" t="e">
        <f>IF(AND(DR133=#REF!,BL133=#REF!),'Tiến độ'!D133,"")</f>
        <v>#REF!</v>
      </c>
    </row>
    <row r="134" spans="1:123" ht="11.25" customHeight="1">
      <c r="A134" s="314" t="str">
        <f>IF(B134="","",MAX($A$7:A133)+1)</f>
        <v/>
      </c>
      <c r="B134" s="315"/>
      <c r="C134" s="79" t="s">
        <v>399</v>
      </c>
      <c r="D134" s="80" t="s">
        <v>400</v>
      </c>
      <c r="E134" s="81">
        <v>3</v>
      </c>
      <c r="F134" s="82">
        <v>45</v>
      </c>
      <c r="G134" s="83"/>
      <c r="H134" s="84">
        <f t="shared" si="207"/>
        <v>1</v>
      </c>
      <c r="I134" s="85">
        <f t="shared" si="208"/>
        <v>45</v>
      </c>
      <c r="J134" s="27"/>
      <c r="K134" s="86">
        <v>6</v>
      </c>
      <c r="L134" s="87">
        <v>6</v>
      </c>
      <c r="M134" s="87">
        <v>6</v>
      </c>
      <c r="N134" s="88">
        <v>6</v>
      </c>
      <c r="O134" s="86">
        <v>6</v>
      </c>
      <c r="P134" s="87">
        <v>6</v>
      </c>
      <c r="Q134" s="87">
        <v>6</v>
      </c>
      <c r="R134" s="88">
        <v>3</v>
      </c>
      <c r="S134" s="86" t="s">
        <v>163</v>
      </c>
      <c r="T134" s="87" t="s">
        <v>163</v>
      </c>
      <c r="U134" s="87" t="s">
        <v>163</v>
      </c>
      <c r="V134" s="87"/>
      <c r="W134" s="88"/>
      <c r="X134" s="86"/>
      <c r="Y134" s="87"/>
      <c r="Z134" s="87"/>
      <c r="AA134" s="88"/>
      <c r="AB134" s="86"/>
      <c r="AC134" s="87"/>
      <c r="AD134" s="87" t="s">
        <v>164</v>
      </c>
      <c r="AE134" s="88" t="s">
        <v>164</v>
      </c>
      <c r="AF134" s="86" t="s">
        <v>164</v>
      </c>
      <c r="AG134" s="87" t="s">
        <v>164</v>
      </c>
      <c r="AH134" s="87" t="s">
        <v>164</v>
      </c>
      <c r="AI134" s="362"/>
      <c r="AJ134" s="363"/>
      <c r="AK134" s="86" t="s">
        <v>164</v>
      </c>
      <c r="AL134" s="87"/>
      <c r="AM134" s="87"/>
      <c r="AN134" s="88"/>
      <c r="AO134" s="86"/>
      <c r="AP134" s="87"/>
      <c r="AQ134" s="87"/>
      <c r="AR134" s="88"/>
      <c r="AS134" s="89"/>
      <c r="AT134" s="87"/>
      <c r="AU134" s="87"/>
      <c r="AV134" s="90"/>
      <c r="AW134" s="86"/>
      <c r="AX134" s="87"/>
      <c r="AY134" s="87"/>
      <c r="AZ134" s="87"/>
      <c r="BA134" s="88"/>
      <c r="BB134" s="89"/>
      <c r="BC134" s="87"/>
      <c r="BD134" s="87"/>
      <c r="BE134" s="321"/>
      <c r="BF134" s="322"/>
      <c r="BG134" s="322"/>
      <c r="BH134" s="322"/>
      <c r="BI134" s="322"/>
      <c r="BJ134" s="323"/>
      <c r="BK134" s="46" t="s">
        <v>18</v>
      </c>
      <c r="BL134" s="46" t="s">
        <v>37</v>
      </c>
      <c r="BN134" s="146">
        <f t="shared" si="171"/>
        <v>6</v>
      </c>
      <c r="BO134" s="146">
        <f t="shared" si="120"/>
        <v>6</v>
      </c>
      <c r="BP134" s="146">
        <f t="shared" si="121"/>
        <v>6</v>
      </c>
      <c r="BQ134" s="146">
        <f t="shared" si="122"/>
        <v>6</v>
      </c>
      <c r="BR134" s="146">
        <f t="shared" si="123"/>
        <v>6</v>
      </c>
      <c r="BS134" s="146">
        <f t="shared" si="124"/>
        <v>6</v>
      </c>
      <c r="BT134" s="146">
        <f t="shared" si="125"/>
        <v>6</v>
      </c>
      <c r="BU134" s="146">
        <f t="shared" si="126"/>
        <v>3</v>
      </c>
      <c r="BV134" s="146">
        <f t="shared" si="127"/>
        <v>0</v>
      </c>
      <c r="BW134" s="146">
        <f t="shared" si="128"/>
        <v>0</v>
      </c>
      <c r="BX134" s="146">
        <f t="shared" si="129"/>
        <v>0</v>
      </c>
      <c r="BY134" s="146">
        <f t="shared" si="130"/>
        <v>0</v>
      </c>
      <c r="BZ134" s="146">
        <f t="shared" si="131"/>
        <v>0</v>
      </c>
      <c r="CA134" s="146">
        <f t="shared" si="132"/>
        <v>0</v>
      </c>
      <c r="CB134" s="146">
        <f t="shared" si="133"/>
        <v>0</v>
      </c>
      <c r="CC134" s="146">
        <f t="shared" si="134"/>
        <v>0</v>
      </c>
      <c r="CD134" s="146">
        <f t="shared" si="135"/>
        <v>0</v>
      </c>
      <c r="CE134" s="146">
        <f t="shared" si="136"/>
        <v>0</v>
      </c>
      <c r="CF134" s="146">
        <f t="shared" si="137"/>
        <v>0</v>
      </c>
      <c r="CG134" s="146">
        <f t="shared" si="138"/>
        <v>0</v>
      </c>
      <c r="CH134" s="146">
        <f t="shared" si="139"/>
        <v>0</v>
      </c>
      <c r="CI134" s="146">
        <f t="shared" si="140"/>
        <v>0</v>
      </c>
      <c r="CJ134" s="146">
        <f t="shared" si="141"/>
        <v>0</v>
      </c>
      <c r="CK134" s="146">
        <f t="shared" si="142"/>
        <v>0</v>
      </c>
      <c r="CL134" s="146">
        <f t="shared" si="143"/>
        <v>0</v>
      </c>
      <c r="CM134" s="146">
        <f t="shared" si="144"/>
        <v>0</v>
      </c>
      <c r="CN134" s="146">
        <f t="shared" si="145"/>
        <v>0</v>
      </c>
      <c r="CO134" s="146">
        <f t="shared" si="146"/>
        <v>0</v>
      </c>
      <c r="CP134" s="146">
        <f t="shared" si="147"/>
        <v>0</v>
      </c>
      <c r="CQ134" s="146">
        <f t="shared" si="148"/>
        <v>0</v>
      </c>
      <c r="CR134" s="146">
        <f t="shared" si="149"/>
        <v>0</v>
      </c>
      <c r="CS134" s="146">
        <f t="shared" si="150"/>
        <v>0</v>
      </c>
      <c r="CT134" s="146">
        <f t="shared" si="151"/>
        <v>0</v>
      </c>
      <c r="CU134" s="146">
        <f t="shared" si="152"/>
        <v>0</v>
      </c>
      <c r="CV134" s="146">
        <f t="shared" si="153"/>
        <v>0</v>
      </c>
      <c r="CW134" s="146">
        <f t="shared" si="154"/>
        <v>0</v>
      </c>
      <c r="CX134" s="146">
        <f t="shared" si="155"/>
        <v>0</v>
      </c>
      <c r="CY134" s="146">
        <f t="shared" si="156"/>
        <v>0</v>
      </c>
      <c r="CZ134" s="146">
        <f t="shared" si="157"/>
        <v>0</v>
      </c>
      <c r="DA134" s="146">
        <f t="shared" si="158"/>
        <v>0</v>
      </c>
      <c r="DB134" s="146">
        <f t="shared" si="159"/>
        <v>0</v>
      </c>
      <c r="DC134" s="146">
        <f t="shared" si="160"/>
        <v>0</v>
      </c>
      <c r="DD134" s="146">
        <f t="shared" si="161"/>
        <v>0</v>
      </c>
      <c r="DE134" s="146">
        <f t="shared" si="162"/>
        <v>0</v>
      </c>
      <c r="DF134" s="146">
        <f t="shared" si="163"/>
        <v>0</v>
      </c>
      <c r="DG134" s="146">
        <f t="shared" si="164"/>
        <v>0</v>
      </c>
      <c r="DH134" s="146">
        <f t="shared" si="165"/>
        <v>0</v>
      </c>
      <c r="DI134" s="146">
        <f t="shared" si="166"/>
        <v>0</v>
      </c>
      <c r="DJ134" s="146">
        <f t="shared" si="167"/>
        <v>0</v>
      </c>
      <c r="DK134" s="146">
        <f t="shared" si="168"/>
        <v>0</v>
      </c>
      <c r="DL134" s="146">
        <f t="shared" si="169"/>
        <v>0</v>
      </c>
      <c r="DM134" s="146">
        <f t="shared" si="170"/>
        <v>0</v>
      </c>
      <c r="DN134" s="64">
        <f t="shared" si="204"/>
        <v>45</v>
      </c>
      <c r="DO134" s="52">
        <f t="shared" si="205"/>
        <v>45</v>
      </c>
      <c r="DP134" s="52" t="str">
        <f t="shared" si="173"/>
        <v/>
      </c>
      <c r="DQ134" s="53" t="str">
        <f t="shared" si="174"/>
        <v/>
      </c>
      <c r="DR134" s="1">
        <f t="shared" si="206"/>
        <v>1</v>
      </c>
      <c r="DS134" s="168" t="e">
        <f>IF(AND(DR134=#REF!,BL134=#REF!),'Tiến độ'!D134,"")</f>
        <v>#REF!</v>
      </c>
    </row>
    <row r="135" spans="1:123" ht="11.25" customHeight="1">
      <c r="A135" s="314" t="str">
        <f>IF(B135="","",MAX($A$7:A134)+1)</f>
        <v/>
      </c>
      <c r="B135" s="315"/>
      <c r="C135" s="79" t="s">
        <v>401</v>
      </c>
      <c r="D135" s="80" t="s">
        <v>402</v>
      </c>
      <c r="E135" s="81">
        <v>5</v>
      </c>
      <c r="F135" s="82"/>
      <c r="G135" s="83">
        <v>225</v>
      </c>
      <c r="H135" s="84">
        <f t="shared" si="207"/>
        <v>1</v>
      </c>
      <c r="I135" s="85">
        <f t="shared" si="208"/>
        <v>45</v>
      </c>
      <c r="J135" s="27"/>
      <c r="K135" s="86"/>
      <c r="L135" s="87"/>
      <c r="M135" s="87"/>
      <c r="N135" s="88"/>
      <c r="O135" s="86"/>
      <c r="P135" s="87"/>
      <c r="Q135" s="87"/>
      <c r="R135" s="88"/>
      <c r="S135" s="86"/>
      <c r="T135" s="87"/>
      <c r="U135" s="87"/>
      <c r="V135" s="87"/>
      <c r="W135" s="88"/>
      <c r="X135" s="86"/>
      <c r="Y135" s="87" t="s">
        <v>12</v>
      </c>
      <c r="Z135" s="87" t="s">
        <v>12</v>
      </c>
      <c r="AA135" s="88" t="s">
        <v>12</v>
      </c>
      <c r="AB135" s="86" t="s">
        <v>12</v>
      </c>
      <c r="AC135" s="87" t="s">
        <v>12</v>
      </c>
      <c r="AD135" s="87" t="s">
        <v>164</v>
      </c>
      <c r="AE135" s="88" t="s">
        <v>164</v>
      </c>
      <c r="AF135" s="86" t="s">
        <v>164</v>
      </c>
      <c r="AG135" s="87" t="s">
        <v>164</v>
      </c>
      <c r="AH135" s="87" t="s">
        <v>164</v>
      </c>
      <c r="AI135" s="362"/>
      <c r="AJ135" s="363"/>
      <c r="AK135" s="86" t="s">
        <v>164</v>
      </c>
      <c r="AL135" s="87"/>
      <c r="AM135" s="87"/>
      <c r="AN135" s="88"/>
      <c r="AO135" s="86"/>
      <c r="AP135" s="87"/>
      <c r="AQ135" s="87"/>
      <c r="AR135" s="88"/>
      <c r="AS135" s="89"/>
      <c r="AT135" s="87"/>
      <c r="AU135" s="87"/>
      <c r="AV135" s="90"/>
      <c r="AW135" s="86"/>
      <c r="AX135" s="87"/>
      <c r="AY135" s="87"/>
      <c r="AZ135" s="87"/>
      <c r="BA135" s="88"/>
      <c r="BB135" s="89"/>
      <c r="BC135" s="87"/>
      <c r="BD135" s="87"/>
      <c r="BE135" s="321"/>
      <c r="BF135" s="322"/>
      <c r="BG135" s="322"/>
      <c r="BH135" s="322"/>
      <c r="BI135" s="322"/>
      <c r="BJ135" s="323"/>
      <c r="BK135" s="46"/>
      <c r="BL135" s="46" t="s">
        <v>41</v>
      </c>
      <c r="BN135" s="146">
        <f t="shared" si="171"/>
        <v>0</v>
      </c>
      <c r="BO135" s="146">
        <f t="shared" ref="BO135:BO198" si="209">IF(ISERROR(L135-0)=TRUE,0,$H135*L135)</f>
        <v>0</v>
      </c>
      <c r="BP135" s="146">
        <f t="shared" ref="BP135:BP198" si="210">IF(ISERROR(M135-0)=TRUE,0,$H135*M135)</f>
        <v>0</v>
      </c>
      <c r="BQ135" s="146">
        <f t="shared" ref="BQ135:BQ198" si="211">IF(ISERROR(N135-0)=TRUE,0,$H135*N135)</f>
        <v>0</v>
      </c>
      <c r="BR135" s="146">
        <f t="shared" ref="BR135:BR198" si="212">IF(ISERROR(O135-0)=TRUE,0,$H135*O135)</f>
        <v>0</v>
      </c>
      <c r="BS135" s="146">
        <f t="shared" ref="BS135:BS198" si="213">IF(ISERROR(P135-0)=TRUE,0,$H135*P135)</f>
        <v>0</v>
      </c>
      <c r="BT135" s="146">
        <f t="shared" ref="BT135:BT198" si="214">IF(ISERROR(Q135-0)=TRUE,0,$H135*Q135)</f>
        <v>0</v>
      </c>
      <c r="BU135" s="146">
        <f t="shared" ref="BU135:BU198" si="215">IF(ISERROR(R135-0)=TRUE,0,$H135*R135)</f>
        <v>0</v>
      </c>
      <c r="BV135" s="146">
        <f t="shared" ref="BV135:BV198" si="216">IF(ISERROR(S135-0)=TRUE,0,$H135*S135)</f>
        <v>0</v>
      </c>
      <c r="BW135" s="146">
        <f t="shared" ref="BW135:BW198" si="217">IF(ISERROR(T135-0)=TRUE,0,$H135*T135)</f>
        <v>0</v>
      </c>
      <c r="BX135" s="146">
        <f t="shared" ref="BX135:BX198" si="218">IF(ISERROR(U135-0)=TRUE,0,$H135*U135)</f>
        <v>0</v>
      </c>
      <c r="BY135" s="146">
        <f t="shared" ref="BY135:BY198" si="219">IF(ISERROR(V135-0)=TRUE,0,$H135*V135)</f>
        <v>0</v>
      </c>
      <c r="BZ135" s="146">
        <f t="shared" ref="BZ135:BZ198" si="220">IF(ISERROR(W135-0)=TRUE,0,$H135*W135)</f>
        <v>0</v>
      </c>
      <c r="CA135" s="146">
        <f t="shared" ref="CA135:CA198" si="221">IF(ISERROR(X135-0)=TRUE,0,$H135*X135)</f>
        <v>0</v>
      </c>
      <c r="CB135" s="146">
        <f t="shared" ref="CB135:CB198" si="222">IF(ISERROR(Y135-0)=TRUE,0,$H135*Y135)</f>
        <v>0</v>
      </c>
      <c r="CC135" s="146">
        <f t="shared" ref="CC135:CC198" si="223">IF(ISERROR(Z135-0)=TRUE,0,$H135*Z135)</f>
        <v>0</v>
      </c>
      <c r="CD135" s="146">
        <f t="shared" ref="CD135:CD198" si="224">IF(ISERROR(AA135-0)=TRUE,0,$H135*AA135)</f>
        <v>0</v>
      </c>
      <c r="CE135" s="146">
        <f t="shared" ref="CE135:CE198" si="225">IF(ISERROR(AB135-0)=TRUE,0,$H135*AB135)</f>
        <v>0</v>
      </c>
      <c r="CF135" s="146">
        <f t="shared" ref="CF135:CF198" si="226">IF(ISERROR(AC135-0)=TRUE,0,$H135*AC135)</f>
        <v>0</v>
      </c>
      <c r="CG135" s="146">
        <f t="shared" ref="CG135:CG198" si="227">IF(ISERROR(AD135-0)=TRUE,0,$H135*AD135)</f>
        <v>0</v>
      </c>
      <c r="CH135" s="146">
        <f t="shared" ref="CH135:CH198" si="228">IF(ISERROR(AE135-0)=TRUE,0,$H135*AE135)</f>
        <v>0</v>
      </c>
      <c r="CI135" s="146">
        <f t="shared" ref="CI135:CI198" si="229">IF(ISERROR(AF135-0)=TRUE,0,$H135*AF135)</f>
        <v>0</v>
      </c>
      <c r="CJ135" s="146">
        <f t="shared" ref="CJ135:CJ198" si="230">IF(ISERROR(AG135-0)=TRUE,0,$H135*AG135)</f>
        <v>0</v>
      </c>
      <c r="CK135" s="146">
        <f t="shared" ref="CK135:CK198" si="231">IF(ISERROR(AH135-0)=TRUE,0,$H135*AH135)</f>
        <v>0</v>
      </c>
      <c r="CL135" s="146">
        <f t="shared" ref="CL135:CL198" si="232">IF(ISERROR(AI135-0)=TRUE,0,$H135*AI135)</f>
        <v>0</v>
      </c>
      <c r="CM135" s="146">
        <f t="shared" ref="CM135:CM198" si="233">IF(ISERROR(AJ135-0)=TRUE,0,$H135*AJ135)</f>
        <v>0</v>
      </c>
      <c r="CN135" s="146">
        <f t="shared" ref="CN135:CN198" si="234">IF(ISERROR(AK135-0)=TRUE,0,$H135*AK135)</f>
        <v>0</v>
      </c>
      <c r="CO135" s="146">
        <f t="shared" ref="CO135:CO198" si="235">IF(ISERROR(AL135-0)=TRUE,0,$H135*AL135)</f>
        <v>0</v>
      </c>
      <c r="CP135" s="146">
        <f t="shared" ref="CP135:CP198" si="236">IF(ISERROR(AM135-0)=TRUE,0,$H135*AM135)</f>
        <v>0</v>
      </c>
      <c r="CQ135" s="146">
        <f t="shared" ref="CQ135:CQ198" si="237">IF(ISERROR(AN135-0)=TRUE,0,$H135*AN135)</f>
        <v>0</v>
      </c>
      <c r="CR135" s="146">
        <f t="shared" ref="CR135:CR198" si="238">IF(ISERROR(AO135-0)=TRUE,0,$H135*AO135)</f>
        <v>0</v>
      </c>
      <c r="CS135" s="146">
        <f t="shared" ref="CS135:CS198" si="239">IF(ISERROR(AP135-0)=TRUE,0,$H135*AP135)</f>
        <v>0</v>
      </c>
      <c r="CT135" s="146">
        <f t="shared" ref="CT135:CT198" si="240">IF(ISERROR(AQ135-0)=TRUE,0,$H135*AQ135)</f>
        <v>0</v>
      </c>
      <c r="CU135" s="146">
        <f t="shared" ref="CU135:CU198" si="241">IF(ISERROR(AR135-0)=TRUE,0,$H135*AR135)</f>
        <v>0</v>
      </c>
      <c r="CV135" s="146">
        <f t="shared" ref="CV135:CV198" si="242">IF(ISERROR(AS135-0)=TRUE,0,$H135*AS135)</f>
        <v>0</v>
      </c>
      <c r="CW135" s="146">
        <f t="shared" ref="CW135:CW198" si="243">IF(ISERROR(AT135-0)=TRUE,0,$H135*AT135)</f>
        <v>0</v>
      </c>
      <c r="CX135" s="146">
        <f t="shared" ref="CX135:CX198" si="244">IF(ISERROR(AU135-0)=TRUE,0,$H135*AU135)</f>
        <v>0</v>
      </c>
      <c r="CY135" s="146">
        <f t="shared" ref="CY135:CY198" si="245">IF(ISERROR(AV135-0)=TRUE,0,$H135*AV135)</f>
        <v>0</v>
      </c>
      <c r="CZ135" s="146">
        <f t="shared" ref="CZ135:CZ198" si="246">IF(ISERROR(AW135-0)=TRUE,0,$H135*AW135)</f>
        <v>0</v>
      </c>
      <c r="DA135" s="146">
        <f t="shared" ref="DA135:DA198" si="247">IF(ISERROR(AX135-0)=TRUE,0,$H135*AX135)</f>
        <v>0</v>
      </c>
      <c r="DB135" s="146">
        <f t="shared" ref="DB135:DB198" si="248">IF(ISERROR(AY135-0)=TRUE,0,$H135*AY135)</f>
        <v>0</v>
      </c>
      <c r="DC135" s="146">
        <f t="shared" ref="DC135:DC198" si="249">IF(ISERROR(AZ135-0)=TRUE,0,$H135*AZ135)</f>
        <v>0</v>
      </c>
      <c r="DD135" s="146">
        <f t="shared" ref="DD135:DD198" si="250">IF(ISERROR(BA135-0)=TRUE,0,$H135*BA135)</f>
        <v>0</v>
      </c>
      <c r="DE135" s="146">
        <f t="shared" ref="DE135:DE198" si="251">IF(ISERROR(BB135-0)=TRUE,0,$H135*BB135)</f>
        <v>0</v>
      </c>
      <c r="DF135" s="146">
        <f t="shared" ref="DF135:DF198" si="252">IF(ISERROR(BC135-0)=TRUE,0,$H135*BC135)</f>
        <v>0</v>
      </c>
      <c r="DG135" s="146">
        <f t="shared" ref="DG135:DG198" si="253">IF(ISERROR(BD135-0)=TRUE,0,$H135*BD135)</f>
        <v>0</v>
      </c>
      <c r="DH135" s="146">
        <f t="shared" ref="DH135:DH198" si="254">IF(ISERROR(BE135-0)=TRUE,0,$H135*BE135)</f>
        <v>0</v>
      </c>
      <c r="DI135" s="146">
        <f t="shared" ref="DI135:DI198" si="255">IF(ISERROR(BF135-0)=TRUE,0,$H135*BF135)</f>
        <v>0</v>
      </c>
      <c r="DJ135" s="146">
        <f t="shared" ref="DJ135:DJ198" si="256">IF(ISERROR(BG135-0)=TRUE,0,$H135*BG135)</f>
        <v>0</v>
      </c>
      <c r="DK135" s="146">
        <f t="shared" ref="DK135:DK198" si="257">IF(ISERROR(BH135-0)=TRUE,0,$H135*BH135)</f>
        <v>0</v>
      </c>
      <c r="DL135" s="146">
        <f t="shared" ref="DL135:DL198" si="258">IF(ISERROR(BI135-0)=TRUE,0,$H135*BI135)</f>
        <v>0</v>
      </c>
      <c r="DM135" s="146">
        <f t="shared" ref="DM135:DM198" si="259">IF(ISERROR(BJ135-0)=TRUE,0,$H135*BJ135)</f>
        <v>0</v>
      </c>
      <c r="DN135" s="64">
        <f>60*2*H135</f>
        <v>120</v>
      </c>
      <c r="DO135" s="52">
        <f t="shared" si="205"/>
        <v>120</v>
      </c>
      <c r="DP135" s="52" t="str">
        <f t="shared" si="173"/>
        <v/>
      </c>
      <c r="DQ135" s="53" t="str">
        <f t="shared" si="174"/>
        <v/>
      </c>
      <c r="DR135" s="1">
        <f t="shared" si="206"/>
        <v>1</v>
      </c>
      <c r="DS135" s="168" t="e">
        <f>IF(AND(DR135=#REF!,BL135=#REF!),'Tiến độ'!D135,"")</f>
        <v>#REF!</v>
      </c>
    </row>
    <row r="136" spans="1:123" ht="11.25" customHeight="1">
      <c r="A136" s="314" t="str">
        <f>IF(B136="","",MAX($A$7:A135)+1)</f>
        <v/>
      </c>
      <c r="B136" s="315"/>
      <c r="C136" s="79" t="s">
        <v>340</v>
      </c>
      <c r="D136" s="80" t="s">
        <v>341</v>
      </c>
      <c r="E136" s="81">
        <v>3</v>
      </c>
      <c r="F136" s="82"/>
      <c r="G136" s="83">
        <v>135</v>
      </c>
      <c r="H136" s="84">
        <f t="shared" si="207"/>
        <v>1</v>
      </c>
      <c r="I136" s="85">
        <f t="shared" si="208"/>
        <v>45</v>
      </c>
      <c r="J136" s="27"/>
      <c r="K136" s="86"/>
      <c r="L136" s="87"/>
      <c r="M136" s="87"/>
      <c r="N136" s="88"/>
      <c r="O136" s="86"/>
      <c r="P136" s="87"/>
      <c r="Q136" s="87"/>
      <c r="R136" s="88"/>
      <c r="S136" s="86"/>
      <c r="T136" s="87"/>
      <c r="U136" s="87"/>
      <c r="V136" s="87" t="s">
        <v>346</v>
      </c>
      <c r="W136" s="88" t="s">
        <v>346</v>
      </c>
      <c r="X136" s="86" t="s">
        <v>346</v>
      </c>
      <c r="Y136" s="87"/>
      <c r="Z136" s="87"/>
      <c r="AA136" s="88"/>
      <c r="AB136" s="86"/>
      <c r="AC136" s="87"/>
      <c r="AD136" s="87" t="s">
        <v>164</v>
      </c>
      <c r="AE136" s="88" t="s">
        <v>164</v>
      </c>
      <c r="AF136" s="86" t="s">
        <v>164</v>
      </c>
      <c r="AG136" s="87" t="s">
        <v>164</v>
      </c>
      <c r="AH136" s="87" t="s">
        <v>164</v>
      </c>
      <c r="AI136" s="362"/>
      <c r="AJ136" s="363"/>
      <c r="AK136" s="86" t="s">
        <v>164</v>
      </c>
      <c r="AL136" s="87"/>
      <c r="AM136" s="87"/>
      <c r="AN136" s="88"/>
      <c r="AO136" s="86"/>
      <c r="AP136" s="87"/>
      <c r="AQ136" s="87"/>
      <c r="AR136" s="88"/>
      <c r="AS136" s="89"/>
      <c r="AT136" s="87"/>
      <c r="AU136" s="87"/>
      <c r="AV136" s="90"/>
      <c r="AW136" s="86"/>
      <c r="AX136" s="87"/>
      <c r="AY136" s="87"/>
      <c r="AZ136" s="87"/>
      <c r="BA136" s="88"/>
      <c r="BB136" s="89"/>
      <c r="BC136" s="87"/>
      <c r="BD136" s="87"/>
      <c r="BE136" s="321"/>
      <c r="BF136" s="322"/>
      <c r="BG136" s="322"/>
      <c r="BH136" s="322"/>
      <c r="BI136" s="322"/>
      <c r="BJ136" s="323"/>
      <c r="BK136" s="46" t="s">
        <v>28</v>
      </c>
      <c r="BL136" s="46" t="s">
        <v>40</v>
      </c>
      <c r="BN136" s="146">
        <f t="shared" ref="BN136:BN199" si="260">IF(ISERROR(K136-0)=TRUE,0,$H136*K136)</f>
        <v>0</v>
      </c>
      <c r="BO136" s="146">
        <f t="shared" si="209"/>
        <v>0</v>
      </c>
      <c r="BP136" s="146">
        <f t="shared" si="210"/>
        <v>0</v>
      </c>
      <c r="BQ136" s="146">
        <f t="shared" si="211"/>
        <v>0</v>
      </c>
      <c r="BR136" s="146">
        <f t="shared" si="212"/>
        <v>0</v>
      </c>
      <c r="BS136" s="146">
        <f t="shared" si="213"/>
        <v>0</v>
      </c>
      <c r="BT136" s="146">
        <f t="shared" si="214"/>
        <v>0</v>
      </c>
      <c r="BU136" s="146">
        <f t="shared" si="215"/>
        <v>0</v>
      </c>
      <c r="BV136" s="146">
        <f t="shared" si="216"/>
        <v>0</v>
      </c>
      <c r="BW136" s="146">
        <f t="shared" si="217"/>
        <v>0</v>
      </c>
      <c r="BX136" s="146">
        <f t="shared" si="218"/>
        <v>0</v>
      </c>
      <c r="BY136" s="146">
        <f t="shared" si="219"/>
        <v>0</v>
      </c>
      <c r="BZ136" s="146">
        <f t="shared" si="220"/>
        <v>0</v>
      </c>
      <c r="CA136" s="146">
        <f t="shared" si="221"/>
        <v>0</v>
      </c>
      <c r="CB136" s="146">
        <f t="shared" si="222"/>
        <v>0</v>
      </c>
      <c r="CC136" s="146">
        <f t="shared" si="223"/>
        <v>0</v>
      </c>
      <c r="CD136" s="146">
        <f t="shared" si="224"/>
        <v>0</v>
      </c>
      <c r="CE136" s="146">
        <f t="shared" si="225"/>
        <v>0</v>
      </c>
      <c r="CF136" s="146">
        <f t="shared" si="226"/>
        <v>0</v>
      </c>
      <c r="CG136" s="146">
        <f t="shared" si="227"/>
        <v>0</v>
      </c>
      <c r="CH136" s="146">
        <f t="shared" si="228"/>
        <v>0</v>
      </c>
      <c r="CI136" s="146">
        <f t="shared" si="229"/>
        <v>0</v>
      </c>
      <c r="CJ136" s="146">
        <f t="shared" si="230"/>
        <v>0</v>
      </c>
      <c r="CK136" s="146">
        <f t="shared" si="231"/>
        <v>0</v>
      </c>
      <c r="CL136" s="146">
        <f t="shared" si="232"/>
        <v>0</v>
      </c>
      <c r="CM136" s="146">
        <f t="shared" si="233"/>
        <v>0</v>
      </c>
      <c r="CN136" s="146">
        <f t="shared" si="234"/>
        <v>0</v>
      </c>
      <c r="CO136" s="146">
        <f t="shared" si="235"/>
        <v>0</v>
      </c>
      <c r="CP136" s="146">
        <f t="shared" si="236"/>
        <v>0</v>
      </c>
      <c r="CQ136" s="146">
        <f t="shared" si="237"/>
        <v>0</v>
      </c>
      <c r="CR136" s="146">
        <f t="shared" si="238"/>
        <v>0</v>
      </c>
      <c r="CS136" s="146">
        <f t="shared" si="239"/>
        <v>0</v>
      </c>
      <c r="CT136" s="146">
        <f t="shared" si="240"/>
        <v>0</v>
      </c>
      <c r="CU136" s="146">
        <f t="shared" si="241"/>
        <v>0</v>
      </c>
      <c r="CV136" s="146">
        <f t="shared" si="242"/>
        <v>0</v>
      </c>
      <c r="CW136" s="146">
        <f t="shared" si="243"/>
        <v>0</v>
      </c>
      <c r="CX136" s="146">
        <f t="shared" si="244"/>
        <v>0</v>
      </c>
      <c r="CY136" s="146">
        <f t="shared" si="245"/>
        <v>0</v>
      </c>
      <c r="CZ136" s="146">
        <f t="shared" si="246"/>
        <v>0</v>
      </c>
      <c r="DA136" s="146">
        <f t="shared" si="247"/>
        <v>0</v>
      </c>
      <c r="DB136" s="146">
        <f t="shared" si="248"/>
        <v>0</v>
      </c>
      <c r="DC136" s="146">
        <f t="shared" si="249"/>
        <v>0</v>
      </c>
      <c r="DD136" s="146">
        <f t="shared" si="250"/>
        <v>0</v>
      </c>
      <c r="DE136" s="146">
        <f t="shared" si="251"/>
        <v>0</v>
      </c>
      <c r="DF136" s="146">
        <f t="shared" si="252"/>
        <v>0</v>
      </c>
      <c r="DG136" s="146">
        <f t="shared" si="253"/>
        <v>0</v>
      </c>
      <c r="DH136" s="146">
        <f t="shared" si="254"/>
        <v>0</v>
      </c>
      <c r="DI136" s="146">
        <f t="shared" si="255"/>
        <v>0</v>
      </c>
      <c r="DJ136" s="146">
        <f t="shared" si="256"/>
        <v>0</v>
      </c>
      <c r="DK136" s="146">
        <f t="shared" si="257"/>
        <v>0</v>
      </c>
      <c r="DL136" s="146">
        <f t="shared" si="258"/>
        <v>0</v>
      </c>
      <c r="DM136" s="146">
        <f t="shared" si="259"/>
        <v>0</v>
      </c>
      <c r="DN136" s="64">
        <f>45*H136*2</f>
        <v>90</v>
      </c>
      <c r="DO136" s="52">
        <f t="shared" si="205"/>
        <v>90</v>
      </c>
      <c r="DP136" s="52" t="str">
        <f t="shared" si="173"/>
        <v/>
      </c>
      <c r="DQ136" s="53" t="str">
        <f t="shared" si="174"/>
        <v/>
      </c>
      <c r="DR136" s="1">
        <f t="shared" si="206"/>
        <v>1</v>
      </c>
      <c r="DS136" s="168" t="e">
        <f>IF(AND(DR136=#REF!,BL136=#REF!),'Tiến độ'!D136,"")</f>
        <v>#REF!</v>
      </c>
    </row>
    <row r="137" spans="1:123" ht="11.25" customHeight="1">
      <c r="A137" s="314" t="str">
        <f>IF(B137="","",MAX($A$7:A136)+1)</f>
        <v/>
      </c>
      <c r="B137" s="315"/>
      <c r="C137" s="79" t="s">
        <v>318</v>
      </c>
      <c r="D137" s="80" t="s">
        <v>319</v>
      </c>
      <c r="E137" s="81">
        <v>2</v>
      </c>
      <c r="F137" s="82">
        <v>30</v>
      </c>
      <c r="G137" s="83"/>
      <c r="H137" s="84">
        <f t="shared" ref="H137:H138" si="261">H136</f>
        <v>1</v>
      </c>
      <c r="I137" s="85">
        <f t="shared" ref="I137:I138" si="262">I136</f>
        <v>45</v>
      </c>
      <c r="J137" s="236" t="s">
        <v>317</v>
      </c>
      <c r="K137" s="86">
        <v>4</v>
      </c>
      <c r="L137" s="87">
        <v>4</v>
      </c>
      <c r="M137" s="87">
        <v>4</v>
      </c>
      <c r="N137" s="88">
        <v>4</v>
      </c>
      <c r="O137" s="86">
        <v>4</v>
      </c>
      <c r="P137" s="87">
        <v>4</v>
      </c>
      <c r="Q137" s="87">
        <v>4</v>
      </c>
      <c r="R137" s="88">
        <v>2</v>
      </c>
      <c r="S137" s="86" t="s">
        <v>163</v>
      </c>
      <c r="T137" s="87" t="s">
        <v>163</v>
      </c>
      <c r="U137" s="87" t="s">
        <v>163</v>
      </c>
      <c r="V137" s="87"/>
      <c r="W137" s="88"/>
      <c r="X137" s="86"/>
      <c r="Y137" s="87"/>
      <c r="Z137" s="87"/>
      <c r="AA137" s="88"/>
      <c r="AB137" s="86"/>
      <c r="AC137" s="87"/>
      <c r="AD137" s="87"/>
      <c r="AE137" s="88"/>
      <c r="AF137" s="86"/>
      <c r="AG137" s="87"/>
      <c r="AH137" s="87"/>
      <c r="AI137" s="362"/>
      <c r="AJ137" s="363"/>
      <c r="AK137" s="86" t="s">
        <v>164</v>
      </c>
      <c r="AL137" s="87"/>
      <c r="AM137" s="87"/>
      <c r="AN137" s="88"/>
      <c r="AO137" s="86"/>
      <c r="AP137" s="87"/>
      <c r="AQ137" s="87"/>
      <c r="AR137" s="88"/>
      <c r="AS137" s="89"/>
      <c r="AT137" s="87"/>
      <c r="AU137" s="87"/>
      <c r="AV137" s="90"/>
      <c r="AW137" s="86"/>
      <c r="AX137" s="87"/>
      <c r="AY137" s="87"/>
      <c r="AZ137" s="87"/>
      <c r="BA137" s="88"/>
      <c r="BB137" s="89"/>
      <c r="BC137" s="87"/>
      <c r="BD137" s="87"/>
      <c r="BE137" s="321"/>
      <c r="BF137" s="322"/>
      <c r="BG137" s="322"/>
      <c r="BH137" s="322"/>
      <c r="BI137" s="322"/>
      <c r="BJ137" s="323"/>
      <c r="BK137" s="46" t="s">
        <v>18</v>
      </c>
      <c r="BL137" s="46" t="s">
        <v>29</v>
      </c>
      <c r="BN137" s="146">
        <f t="shared" si="260"/>
        <v>4</v>
      </c>
      <c r="BO137" s="146">
        <f t="shared" si="209"/>
        <v>4</v>
      </c>
      <c r="BP137" s="146">
        <f t="shared" si="210"/>
        <v>4</v>
      </c>
      <c r="BQ137" s="146">
        <f t="shared" si="211"/>
        <v>4</v>
      </c>
      <c r="BR137" s="146">
        <f t="shared" si="212"/>
        <v>4</v>
      </c>
      <c r="BS137" s="146">
        <f t="shared" si="213"/>
        <v>4</v>
      </c>
      <c r="BT137" s="146">
        <f t="shared" si="214"/>
        <v>4</v>
      </c>
      <c r="BU137" s="146">
        <f t="shared" si="215"/>
        <v>2</v>
      </c>
      <c r="BV137" s="146">
        <f t="shared" si="216"/>
        <v>0</v>
      </c>
      <c r="BW137" s="146">
        <f t="shared" si="217"/>
        <v>0</v>
      </c>
      <c r="BX137" s="146">
        <f t="shared" si="218"/>
        <v>0</v>
      </c>
      <c r="BY137" s="146">
        <f t="shared" si="219"/>
        <v>0</v>
      </c>
      <c r="BZ137" s="146">
        <f t="shared" si="220"/>
        <v>0</v>
      </c>
      <c r="CA137" s="146">
        <f t="shared" si="221"/>
        <v>0</v>
      </c>
      <c r="CB137" s="146">
        <f t="shared" si="222"/>
        <v>0</v>
      </c>
      <c r="CC137" s="146">
        <f t="shared" si="223"/>
        <v>0</v>
      </c>
      <c r="CD137" s="146">
        <f t="shared" si="224"/>
        <v>0</v>
      </c>
      <c r="CE137" s="146">
        <f t="shared" si="225"/>
        <v>0</v>
      </c>
      <c r="CF137" s="146">
        <f t="shared" si="226"/>
        <v>0</v>
      </c>
      <c r="CG137" s="146">
        <f t="shared" si="227"/>
        <v>0</v>
      </c>
      <c r="CH137" s="146">
        <f t="shared" si="228"/>
        <v>0</v>
      </c>
      <c r="CI137" s="146">
        <f t="shared" si="229"/>
        <v>0</v>
      </c>
      <c r="CJ137" s="146">
        <f t="shared" si="230"/>
        <v>0</v>
      </c>
      <c r="CK137" s="146">
        <f t="shared" si="231"/>
        <v>0</v>
      </c>
      <c r="CL137" s="146">
        <f t="shared" si="232"/>
        <v>0</v>
      </c>
      <c r="CM137" s="146">
        <f t="shared" si="233"/>
        <v>0</v>
      </c>
      <c r="CN137" s="146">
        <f t="shared" si="234"/>
        <v>0</v>
      </c>
      <c r="CO137" s="146">
        <f t="shared" si="235"/>
        <v>0</v>
      </c>
      <c r="CP137" s="146">
        <f t="shared" si="236"/>
        <v>0</v>
      </c>
      <c r="CQ137" s="146">
        <f t="shared" si="237"/>
        <v>0</v>
      </c>
      <c r="CR137" s="146">
        <f t="shared" si="238"/>
        <v>0</v>
      </c>
      <c r="CS137" s="146">
        <f t="shared" si="239"/>
        <v>0</v>
      </c>
      <c r="CT137" s="146">
        <f t="shared" si="240"/>
        <v>0</v>
      </c>
      <c r="CU137" s="146">
        <f t="shared" si="241"/>
        <v>0</v>
      </c>
      <c r="CV137" s="146">
        <f t="shared" si="242"/>
        <v>0</v>
      </c>
      <c r="CW137" s="146">
        <f t="shared" si="243"/>
        <v>0</v>
      </c>
      <c r="CX137" s="146">
        <f t="shared" si="244"/>
        <v>0</v>
      </c>
      <c r="CY137" s="146">
        <f t="shared" si="245"/>
        <v>0</v>
      </c>
      <c r="CZ137" s="146">
        <f t="shared" si="246"/>
        <v>0</v>
      </c>
      <c r="DA137" s="146">
        <f t="shared" si="247"/>
        <v>0</v>
      </c>
      <c r="DB137" s="146">
        <f t="shared" si="248"/>
        <v>0</v>
      </c>
      <c r="DC137" s="146">
        <f t="shared" si="249"/>
        <v>0</v>
      </c>
      <c r="DD137" s="146">
        <f t="shared" si="250"/>
        <v>0</v>
      </c>
      <c r="DE137" s="146">
        <f t="shared" si="251"/>
        <v>0</v>
      </c>
      <c r="DF137" s="146">
        <f t="shared" si="252"/>
        <v>0</v>
      </c>
      <c r="DG137" s="146">
        <f t="shared" si="253"/>
        <v>0</v>
      </c>
      <c r="DH137" s="146">
        <f t="shared" si="254"/>
        <v>0</v>
      </c>
      <c r="DI137" s="146">
        <f t="shared" si="255"/>
        <v>0</v>
      </c>
      <c r="DJ137" s="146">
        <f t="shared" si="256"/>
        <v>0</v>
      </c>
      <c r="DK137" s="146">
        <f t="shared" si="257"/>
        <v>0</v>
      </c>
      <c r="DL137" s="146">
        <f t="shared" si="258"/>
        <v>0</v>
      </c>
      <c r="DM137" s="146">
        <f t="shared" si="259"/>
        <v>0</v>
      </c>
      <c r="DN137" s="64">
        <f t="shared" ref="DN137:DN142" si="263">F137*H137</f>
        <v>30</v>
      </c>
      <c r="DO137" s="52">
        <f t="shared" si="205"/>
        <v>30</v>
      </c>
      <c r="DP137" s="52" t="str">
        <f t="shared" ref="DP137:DP199" si="264">IF(DO137="",IF(COUNT(AD137:AH137,AK137)&gt;0,DN137,""),"")</f>
        <v/>
      </c>
      <c r="DQ137" s="53" t="str">
        <f t="shared" ref="DQ137:DQ199" si="265">IF(AND(DO137="",DP137=""),IF(COUNTA(AL137:BD137)&gt;0,DN137,""),"")</f>
        <v/>
      </c>
      <c r="DR137" s="1">
        <f t="shared" si="206"/>
        <v>1</v>
      </c>
      <c r="DS137" s="168" t="e">
        <f>IF(AND(DR137=#REF!,BL137=#REF!),'Tiến độ'!D137,"")</f>
        <v>#REF!</v>
      </c>
    </row>
    <row r="138" spans="1:123" ht="11.25" customHeight="1">
      <c r="A138" s="314" t="str">
        <f>IF(B138="","",MAX($A$7:A137)+1)</f>
        <v/>
      </c>
      <c r="B138" s="315"/>
      <c r="C138" s="79" t="s">
        <v>416</v>
      </c>
      <c r="D138" s="80" t="s">
        <v>417</v>
      </c>
      <c r="E138" s="81">
        <v>2</v>
      </c>
      <c r="F138" s="82">
        <v>30</v>
      </c>
      <c r="G138" s="83"/>
      <c r="H138" s="84">
        <f t="shared" si="261"/>
        <v>1</v>
      </c>
      <c r="I138" s="85">
        <f t="shared" si="262"/>
        <v>45</v>
      </c>
      <c r="J138" s="236" t="s">
        <v>317</v>
      </c>
      <c r="K138" s="86"/>
      <c r="L138" s="87"/>
      <c r="M138" s="87"/>
      <c r="N138" s="88"/>
      <c r="O138" s="86"/>
      <c r="P138" s="87"/>
      <c r="Q138" s="87"/>
      <c r="R138" s="88"/>
      <c r="S138" s="86"/>
      <c r="T138" s="87"/>
      <c r="U138" s="87"/>
      <c r="V138" s="87"/>
      <c r="W138" s="88"/>
      <c r="X138" s="86"/>
      <c r="Y138" s="87"/>
      <c r="Z138" s="87"/>
      <c r="AA138" s="88"/>
      <c r="AB138" s="86"/>
      <c r="AC138" s="87"/>
      <c r="AD138" s="87">
        <v>6</v>
      </c>
      <c r="AE138" s="88">
        <v>6</v>
      </c>
      <c r="AF138" s="86">
        <v>6</v>
      </c>
      <c r="AG138" s="87">
        <v>6</v>
      </c>
      <c r="AH138" s="87">
        <v>6</v>
      </c>
      <c r="AI138" s="362"/>
      <c r="AJ138" s="363"/>
      <c r="AK138" s="86" t="s">
        <v>163</v>
      </c>
      <c r="AL138" s="87"/>
      <c r="AM138" s="87"/>
      <c r="AN138" s="88"/>
      <c r="AO138" s="86"/>
      <c r="AP138" s="87"/>
      <c r="AQ138" s="87"/>
      <c r="AR138" s="88"/>
      <c r="AS138" s="89"/>
      <c r="AT138" s="87"/>
      <c r="AU138" s="87"/>
      <c r="AV138" s="90"/>
      <c r="AW138" s="86"/>
      <c r="AX138" s="87"/>
      <c r="AY138" s="87"/>
      <c r="AZ138" s="87"/>
      <c r="BA138" s="88"/>
      <c r="BB138" s="89"/>
      <c r="BC138" s="87"/>
      <c r="BD138" s="87"/>
      <c r="BE138" s="321"/>
      <c r="BF138" s="322"/>
      <c r="BG138" s="322"/>
      <c r="BH138" s="322"/>
      <c r="BI138" s="322"/>
      <c r="BJ138" s="323"/>
      <c r="BK138" s="46" t="s">
        <v>18</v>
      </c>
      <c r="BL138" s="46" t="s">
        <v>38</v>
      </c>
      <c r="BN138" s="146">
        <f t="shared" si="260"/>
        <v>0</v>
      </c>
      <c r="BO138" s="146">
        <f t="shared" si="209"/>
        <v>0</v>
      </c>
      <c r="BP138" s="146">
        <f t="shared" si="210"/>
        <v>0</v>
      </c>
      <c r="BQ138" s="146">
        <f t="shared" si="211"/>
        <v>0</v>
      </c>
      <c r="BR138" s="146">
        <f t="shared" si="212"/>
        <v>0</v>
      </c>
      <c r="BS138" s="146">
        <f t="shared" si="213"/>
        <v>0</v>
      </c>
      <c r="BT138" s="146">
        <f t="shared" si="214"/>
        <v>0</v>
      </c>
      <c r="BU138" s="146">
        <f t="shared" si="215"/>
        <v>0</v>
      </c>
      <c r="BV138" s="146">
        <f t="shared" si="216"/>
        <v>0</v>
      </c>
      <c r="BW138" s="146">
        <f t="shared" si="217"/>
        <v>0</v>
      </c>
      <c r="BX138" s="146">
        <f t="shared" si="218"/>
        <v>0</v>
      </c>
      <c r="BY138" s="146">
        <f t="shared" si="219"/>
        <v>0</v>
      </c>
      <c r="BZ138" s="146">
        <f t="shared" si="220"/>
        <v>0</v>
      </c>
      <c r="CA138" s="146">
        <f t="shared" si="221"/>
        <v>0</v>
      </c>
      <c r="CB138" s="146">
        <f t="shared" si="222"/>
        <v>0</v>
      </c>
      <c r="CC138" s="146">
        <f t="shared" si="223"/>
        <v>0</v>
      </c>
      <c r="CD138" s="146">
        <f t="shared" si="224"/>
        <v>0</v>
      </c>
      <c r="CE138" s="146">
        <f t="shared" si="225"/>
        <v>0</v>
      </c>
      <c r="CF138" s="146">
        <f t="shared" si="226"/>
        <v>0</v>
      </c>
      <c r="CG138" s="146">
        <f t="shared" si="227"/>
        <v>6</v>
      </c>
      <c r="CH138" s="146">
        <f t="shared" si="228"/>
        <v>6</v>
      </c>
      <c r="CI138" s="146">
        <f t="shared" si="229"/>
        <v>6</v>
      </c>
      <c r="CJ138" s="146">
        <f t="shared" si="230"/>
        <v>6</v>
      </c>
      <c r="CK138" s="146">
        <f t="shared" si="231"/>
        <v>6</v>
      </c>
      <c r="CL138" s="146">
        <f t="shared" si="232"/>
        <v>0</v>
      </c>
      <c r="CM138" s="146">
        <f t="shared" si="233"/>
        <v>0</v>
      </c>
      <c r="CN138" s="146">
        <f t="shared" si="234"/>
        <v>0</v>
      </c>
      <c r="CO138" s="146">
        <f t="shared" si="235"/>
        <v>0</v>
      </c>
      <c r="CP138" s="146">
        <f t="shared" si="236"/>
        <v>0</v>
      </c>
      <c r="CQ138" s="146">
        <f t="shared" si="237"/>
        <v>0</v>
      </c>
      <c r="CR138" s="146">
        <f t="shared" si="238"/>
        <v>0</v>
      </c>
      <c r="CS138" s="146">
        <f t="shared" si="239"/>
        <v>0</v>
      </c>
      <c r="CT138" s="146">
        <f t="shared" si="240"/>
        <v>0</v>
      </c>
      <c r="CU138" s="146">
        <f t="shared" si="241"/>
        <v>0</v>
      </c>
      <c r="CV138" s="146">
        <f t="shared" si="242"/>
        <v>0</v>
      </c>
      <c r="CW138" s="146">
        <f t="shared" si="243"/>
        <v>0</v>
      </c>
      <c r="CX138" s="146">
        <f t="shared" si="244"/>
        <v>0</v>
      </c>
      <c r="CY138" s="146">
        <f t="shared" si="245"/>
        <v>0</v>
      </c>
      <c r="CZ138" s="146">
        <f t="shared" si="246"/>
        <v>0</v>
      </c>
      <c r="DA138" s="146">
        <f t="shared" si="247"/>
        <v>0</v>
      </c>
      <c r="DB138" s="146">
        <f t="shared" si="248"/>
        <v>0</v>
      </c>
      <c r="DC138" s="146">
        <f t="shared" si="249"/>
        <v>0</v>
      </c>
      <c r="DD138" s="146">
        <f t="shared" si="250"/>
        <v>0</v>
      </c>
      <c r="DE138" s="146">
        <f t="shared" si="251"/>
        <v>0</v>
      </c>
      <c r="DF138" s="146">
        <f t="shared" si="252"/>
        <v>0</v>
      </c>
      <c r="DG138" s="146">
        <f t="shared" si="253"/>
        <v>0</v>
      </c>
      <c r="DH138" s="146">
        <f t="shared" si="254"/>
        <v>0</v>
      </c>
      <c r="DI138" s="146">
        <f t="shared" si="255"/>
        <v>0</v>
      </c>
      <c r="DJ138" s="146">
        <f t="shared" si="256"/>
        <v>0</v>
      </c>
      <c r="DK138" s="146">
        <f t="shared" si="257"/>
        <v>0</v>
      </c>
      <c r="DL138" s="146">
        <f t="shared" si="258"/>
        <v>0</v>
      </c>
      <c r="DM138" s="146">
        <f t="shared" si="259"/>
        <v>0</v>
      </c>
      <c r="DN138" s="64">
        <f t="shared" si="263"/>
        <v>30</v>
      </c>
      <c r="DO138" s="52" t="str">
        <f t="shared" si="205"/>
        <v/>
      </c>
      <c r="DP138" s="52">
        <f t="shared" si="264"/>
        <v>30</v>
      </c>
      <c r="DQ138" s="53" t="str">
        <f t="shared" si="265"/>
        <v/>
      </c>
      <c r="DR138" s="1">
        <f t="shared" si="206"/>
        <v>1</v>
      </c>
      <c r="DS138" s="168" t="e">
        <f>IF(AND(DR138=#REF!,BL138=#REF!),'Tiến độ'!D138,"")</f>
        <v>#REF!</v>
      </c>
    </row>
    <row r="139" spans="1:123" ht="11.25" customHeight="1">
      <c r="A139" s="314" t="str">
        <f>IF(B139="","",MAX($A$7:A138)+1)</f>
        <v/>
      </c>
      <c r="B139" s="315"/>
      <c r="C139" s="79" t="s">
        <v>195</v>
      </c>
      <c r="D139" s="80" t="s">
        <v>403</v>
      </c>
      <c r="E139" s="81">
        <v>3</v>
      </c>
      <c r="F139" s="82">
        <v>60</v>
      </c>
      <c r="G139" s="83"/>
      <c r="H139" s="84">
        <f>H137</f>
        <v>1</v>
      </c>
      <c r="I139" s="85">
        <f>I137</f>
        <v>45</v>
      </c>
      <c r="J139" s="27"/>
      <c r="K139" s="86"/>
      <c r="L139" s="87"/>
      <c r="M139" s="87"/>
      <c r="N139" s="88"/>
      <c r="O139" s="86"/>
      <c r="P139" s="87"/>
      <c r="Q139" s="87"/>
      <c r="R139" s="88"/>
      <c r="S139" s="86"/>
      <c r="T139" s="87"/>
      <c r="U139" s="87"/>
      <c r="V139" s="87"/>
      <c r="W139" s="88"/>
      <c r="X139" s="86"/>
      <c r="Y139" s="87"/>
      <c r="Z139" s="87"/>
      <c r="AA139" s="88"/>
      <c r="AB139" s="86"/>
      <c r="AC139" s="87"/>
      <c r="AD139" s="87"/>
      <c r="AE139" s="88"/>
      <c r="AF139" s="86"/>
      <c r="AG139" s="87"/>
      <c r="AH139" s="87"/>
      <c r="AI139" s="362"/>
      <c r="AJ139" s="363"/>
      <c r="AK139" s="86"/>
      <c r="AL139" s="87">
        <v>4</v>
      </c>
      <c r="AM139" s="87">
        <v>4</v>
      </c>
      <c r="AN139" s="88">
        <v>4</v>
      </c>
      <c r="AO139" s="86">
        <v>4</v>
      </c>
      <c r="AP139" s="87">
        <v>4</v>
      </c>
      <c r="AQ139" s="87">
        <v>4</v>
      </c>
      <c r="AR139" s="88">
        <v>4</v>
      </c>
      <c r="AS139" s="89">
        <v>4</v>
      </c>
      <c r="AT139" s="87">
        <v>4</v>
      </c>
      <c r="AU139" s="87">
        <v>4</v>
      </c>
      <c r="AV139" s="90">
        <v>4</v>
      </c>
      <c r="AW139" s="86">
        <v>4</v>
      </c>
      <c r="AX139" s="87">
        <v>4</v>
      </c>
      <c r="AY139" s="87">
        <v>4</v>
      </c>
      <c r="AZ139" s="87">
        <v>4</v>
      </c>
      <c r="BA139" s="88" t="s">
        <v>163</v>
      </c>
      <c r="BB139" s="89" t="s">
        <v>163</v>
      </c>
      <c r="BC139" s="87" t="s">
        <v>163</v>
      </c>
      <c r="BD139" s="87" t="s">
        <v>163</v>
      </c>
      <c r="BE139" s="321"/>
      <c r="BF139" s="322"/>
      <c r="BG139" s="322"/>
      <c r="BH139" s="322"/>
      <c r="BI139" s="322"/>
      <c r="BJ139" s="323"/>
      <c r="BK139" s="46" t="s">
        <v>18</v>
      </c>
      <c r="BL139" s="46" t="s">
        <v>54</v>
      </c>
      <c r="BN139" s="146">
        <f t="shared" si="260"/>
        <v>0</v>
      </c>
      <c r="BO139" s="146">
        <f t="shared" si="209"/>
        <v>0</v>
      </c>
      <c r="BP139" s="146">
        <f t="shared" si="210"/>
        <v>0</v>
      </c>
      <c r="BQ139" s="146">
        <f t="shared" si="211"/>
        <v>0</v>
      </c>
      <c r="BR139" s="146">
        <f t="shared" si="212"/>
        <v>0</v>
      </c>
      <c r="BS139" s="146">
        <f t="shared" si="213"/>
        <v>0</v>
      </c>
      <c r="BT139" s="146">
        <f t="shared" si="214"/>
        <v>0</v>
      </c>
      <c r="BU139" s="146">
        <f t="shared" si="215"/>
        <v>0</v>
      </c>
      <c r="BV139" s="146">
        <f t="shared" si="216"/>
        <v>0</v>
      </c>
      <c r="BW139" s="146">
        <f t="shared" si="217"/>
        <v>0</v>
      </c>
      <c r="BX139" s="146">
        <f t="shared" si="218"/>
        <v>0</v>
      </c>
      <c r="BY139" s="146">
        <f t="shared" si="219"/>
        <v>0</v>
      </c>
      <c r="BZ139" s="146">
        <f t="shared" si="220"/>
        <v>0</v>
      </c>
      <c r="CA139" s="146">
        <f t="shared" si="221"/>
        <v>0</v>
      </c>
      <c r="CB139" s="146">
        <f t="shared" si="222"/>
        <v>0</v>
      </c>
      <c r="CC139" s="146">
        <f t="shared" si="223"/>
        <v>0</v>
      </c>
      <c r="CD139" s="146">
        <f t="shared" si="224"/>
        <v>0</v>
      </c>
      <c r="CE139" s="146">
        <f t="shared" si="225"/>
        <v>0</v>
      </c>
      <c r="CF139" s="146">
        <f t="shared" si="226"/>
        <v>0</v>
      </c>
      <c r="CG139" s="146">
        <f t="shared" si="227"/>
        <v>0</v>
      </c>
      <c r="CH139" s="146">
        <f t="shared" si="228"/>
        <v>0</v>
      </c>
      <c r="CI139" s="146">
        <f t="shared" si="229"/>
        <v>0</v>
      </c>
      <c r="CJ139" s="146">
        <f t="shared" si="230"/>
        <v>0</v>
      </c>
      <c r="CK139" s="146">
        <f t="shared" si="231"/>
        <v>0</v>
      </c>
      <c r="CL139" s="146">
        <f t="shared" si="232"/>
        <v>0</v>
      </c>
      <c r="CM139" s="146">
        <f t="shared" si="233"/>
        <v>0</v>
      </c>
      <c r="CN139" s="146">
        <f t="shared" si="234"/>
        <v>0</v>
      </c>
      <c r="CO139" s="146">
        <f t="shared" si="235"/>
        <v>4</v>
      </c>
      <c r="CP139" s="146">
        <f t="shared" si="236"/>
        <v>4</v>
      </c>
      <c r="CQ139" s="146">
        <f t="shared" si="237"/>
        <v>4</v>
      </c>
      <c r="CR139" s="146">
        <f t="shared" si="238"/>
        <v>4</v>
      </c>
      <c r="CS139" s="146">
        <f t="shared" si="239"/>
        <v>4</v>
      </c>
      <c r="CT139" s="146">
        <f t="shared" si="240"/>
        <v>4</v>
      </c>
      <c r="CU139" s="146">
        <f t="shared" si="241"/>
        <v>4</v>
      </c>
      <c r="CV139" s="146">
        <f t="shared" si="242"/>
        <v>4</v>
      </c>
      <c r="CW139" s="146">
        <f t="shared" si="243"/>
        <v>4</v>
      </c>
      <c r="CX139" s="146">
        <f t="shared" si="244"/>
        <v>4</v>
      </c>
      <c r="CY139" s="146">
        <f t="shared" si="245"/>
        <v>4</v>
      </c>
      <c r="CZ139" s="146">
        <f t="shared" si="246"/>
        <v>4</v>
      </c>
      <c r="DA139" s="146">
        <f t="shared" si="247"/>
        <v>4</v>
      </c>
      <c r="DB139" s="146">
        <f t="shared" si="248"/>
        <v>4</v>
      </c>
      <c r="DC139" s="146">
        <f t="shared" si="249"/>
        <v>4</v>
      </c>
      <c r="DD139" s="146">
        <f t="shared" si="250"/>
        <v>0</v>
      </c>
      <c r="DE139" s="146">
        <f t="shared" si="251"/>
        <v>0</v>
      </c>
      <c r="DF139" s="146">
        <f t="shared" si="252"/>
        <v>0</v>
      </c>
      <c r="DG139" s="146">
        <f t="shared" si="253"/>
        <v>0</v>
      </c>
      <c r="DH139" s="146">
        <f t="shared" si="254"/>
        <v>0</v>
      </c>
      <c r="DI139" s="146">
        <f t="shared" si="255"/>
        <v>0</v>
      </c>
      <c r="DJ139" s="146">
        <f t="shared" si="256"/>
        <v>0</v>
      </c>
      <c r="DK139" s="146">
        <f t="shared" si="257"/>
        <v>0</v>
      </c>
      <c r="DL139" s="146">
        <f t="shared" si="258"/>
        <v>0</v>
      </c>
      <c r="DM139" s="146">
        <f t="shared" si="259"/>
        <v>0</v>
      </c>
      <c r="DN139" s="64">
        <f t="shared" si="263"/>
        <v>60</v>
      </c>
      <c r="DO139" s="52" t="str">
        <f t="shared" si="205"/>
        <v/>
      </c>
      <c r="DP139" s="52" t="str">
        <f t="shared" si="264"/>
        <v/>
      </c>
      <c r="DQ139" s="53">
        <f t="shared" si="265"/>
        <v>60</v>
      </c>
      <c r="DR139" s="1">
        <f t="shared" si="206"/>
        <v>2</v>
      </c>
      <c r="DS139" s="168" t="e">
        <f>IF(AND(DR139=#REF!,BL139=#REF!),'Tiến độ'!D139,"")</f>
        <v>#REF!</v>
      </c>
    </row>
    <row r="140" spans="1:123" ht="11.25" customHeight="1">
      <c r="A140" s="314" t="str">
        <f>IF(B140="","",MAX($A$7:A139)+1)</f>
        <v/>
      </c>
      <c r="B140" s="315"/>
      <c r="C140" s="79" t="s">
        <v>334</v>
      </c>
      <c r="D140" s="80" t="s">
        <v>404</v>
      </c>
      <c r="E140" s="81">
        <v>3</v>
      </c>
      <c r="F140" s="82">
        <v>45</v>
      </c>
      <c r="G140" s="83"/>
      <c r="H140" s="84">
        <f t="shared" si="207"/>
        <v>1</v>
      </c>
      <c r="I140" s="85">
        <f t="shared" si="208"/>
        <v>45</v>
      </c>
      <c r="J140" s="27"/>
      <c r="K140" s="86"/>
      <c r="L140" s="87"/>
      <c r="M140" s="87"/>
      <c r="N140" s="88"/>
      <c r="O140" s="86"/>
      <c r="P140" s="87"/>
      <c r="Q140" s="87"/>
      <c r="R140" s="88"/>
      <c r="S140" s="86"/>
      <c r="T140" s="87"/>
      <c r="U140" s="87"/>
      <c r="V140" s="87"/>
      <c r="W140" s="88"/>
      <c r="X140" s="86"/>
      <c r="Y140" s="87"/>
      <c r="Z140" s="87"/>
      <c r="AA140" s="88"/>
      <c r="AB140" s="86"/>
      <c r="AC140" s="87"/>
      <c r="AD140" s="87"/>
      <c r="AE140" s="88"/>
      <c r="AF140" s="86"/>
      <c r="AG140" s="87"/>
      <c r="AH140" s="87"/>
      <c r="AI140" s="362"/>
      <c r="AJ140" s="363"/>
      <c r="AK140" s="86"/>
      <c r="AL140" s="87">
        <v>5</v>
      </c>
      <c r="AM140" s="87">
        <v>5</v>
      </c>
      <c r="AN140" s="88">
        <v>5</v>
      </c>
      <c r="AO140" s="86">
        <v>5</v>
      </c>
      <c r="AP140" s="87">
        <v>5</v>
      </c>
      <c r="AQ140" s="87">
        <v>2</v>
      </c>
      <c r="AR140" s="88">
        <v>2</v>
      </c>
      <c r="AS140" s="89">
        <v>2</v>
      </c>
      <c r="AT140" s="87">
        <v>2</v>
      </c>
      <c r="AU140" s="87">
        <v>2</v>
      </c>
      <c r="AV140" s="90">
        <v>2</v>
      </c>
      <c r="AW140" s="86">
        <v>2</v>
      </c>
      <c r="AX140" s="87">
        <v>2</v>
      </c>
      <c r="AY140" s="87">
        <v>2</v>
      </c>
      <c r="AZ140" s="87">
        <v>2</v>
      </c>
      <c r="BA140" s="88" t="s">
        <v>163</v>
      </c>
      <c r="BB140" s="89" t="s">
        <v>163</v>
      </c>
      <c r="BC140" s="87" t="s">
        <v>163</v>
      </c>
      <c r="BD140" s="87" t="s">
        <v>163</v>
      </c>
      <c r="BE140" s="321"/>
      <c r="BF140" s="322"/>
      <c r="BG140" s="322"/>
      <c r="BH140" s="322"/>
      <c r="BI140" s="322"/>
      <c r="BJ140" s="323"/>
      <c r="BK140" s="46" t="s">
        <v>18</v>
      </c>
      <c r="BL140" s="46" t="s">
        <v>37</v>
      </c>
      <c r="BN140" s="146">
        <f t="shared" si="260"/>
        <v>0</v>
      </c>
      <c r="BO140" s="146">
        <f t="shared" si="209"/>
        <v>0</v>
      </c>
      <c r="BP140" s="146">
        <f t="shared" si="210"/>
        <v>0</v>
      </c>
      <c r="BQ140" s="146">
        <f t="shared" si="211"/>
        <v>0</v>
      </c>
      <c r="BR140" s="146">
        <f t="shared" si="212"/>
        <v>0</v>
      </c>
      <c r="BS140" s="146">
        <f t="shared" si="213"/>
        <v>0</v>
      </c>
      <c r="BT140" s="146">
        <f t="shared" si="214"/>
        <v>0</v>
      </c>
      <c r="BU140" s="146">
        <f t="shared" si="215"/>
        <v>0</v>
      </c>
      <c r="BV140" s="146">
        <f t="shared" si="216"/>
        <v>0</v>
      </c>
      <c r="BW140" s="146">
        <f t="shared" si="217"/>
        <v>0</v>
      </c>
      <c r="BX140" s="146">
        <f t="shared" si="218"/>
        <v>0</v>
      </c>
      <c r="BY140" s="146">
        <f t="shared" si="219"/>
        <v>0</v>
      </c>
      <c r="BZ140" s="146">
        <f t="shared" si="220"/>
        <v>0</v>
      </c>
      <c r="CA140" s="146">
        <f t="shared" si="221"/>
        <v>0</v>
      </c>
      <c r="CB140" s="146">
        <f t="shared" si="222"/>
        <v>0</v>
      </c>
      <c r="CC140" s="146">
        <f t="shared" si="223"/>
        <v>0</v>
      </c>
      <c r="CD140" s="146">
        <f t="shared" si="224"/>
        <v>0</v>
      </c>
      <c r="CE140" s="146">
        <f t="shared" si="225"/>
        <v>0</v>
      </c>
      <c r="CF140" s="146">
        <f t="shared" si="226"/>
        <v>0</v>
      </c>
      <c r="CG140" s="146">
        <f t="shared" si="227"/>
        <v>0</v>
      </c>
      <c r="CH140" s="146">
        <f t="shared" si="228"/>
        <v>0</v>
      </c>
      <c r="CI140" s="146">
        <f t="shared" si="229"/>
        <v>0</v>
      </c>
      <c r="CJ140" s="146">
        <f t="shared" si="230"/>
        <v>0</v>
      </c>
      <c r="CK140" s="146">
        <f t="shared" si="231"/>
        <v>0</v>
      </c>
      <c r="CL140" s="146">
        <f t="shared" si="232"/>
        <v>0</v>
      </c>
      <c r="CM140" s="146">
        <f t="shared" si="233"/>
        <v>0</v>
      </c>
      <c r="CN140" s="146">
        <f t="shared" si="234"/>
        <v>0</v>
      </c>
      <c r="CO140" s="146">
        <f t="shared" si="235"/>
        <v>5</v>
      </c>
      <c r="CP140" s="146">
        <f t="shared" si="236"/>
        <v>5</v>
      </c>
      <c r="CQ140" s="146">
        <f t="shared" si="237"/>
        <v>5</v>
      </c>
      <c r="CR140" s="146">
        <f t="shared" si="238"/>
        <v>5</v>
      </c>
      <c r="CS140" s="146">
        <f t="shared" si="239"/>
        <v>5</v>
      </c>
      <c r="CT140" s="146">
        <f t="shared" si="240"/>
        <v>2</v>
      </c>
      <c r="CU140" s="146">
        <f t="shared" si="241"/>
        <v>2</v>
      </c>
      <c r="CV140" s="146">
        <f t="shared" si="242"/>
        <v>2</v>
      </c>
      <c r="CW140" s="146">
        <f t="shared" si="243"/>
        <v>2</v>
      </c>
      <c r="CX140" s="146">
        <f t="shared" si="244"/>
        <v>2</v>
      </c>
      <c r="CY140" s="146">
        <f t="shared" si="245"/>
        <v>2</v>
      </c>
      <c r="CZ140" s="146">
        <f t="shared" si="246"/>
        <v>2</v>
      </c>
      <c r="DA140" s="146">
        <f t="shared" si="247"/>
        <v>2</v>
      </c>
      <c r="DB140" s="146">
        <f t="shared" si="248"/>
        <v>2</v>
      </c>
      <c r="DC140" s="146">
        <f t="shared" si="249"/>
        <v>2</v>
      </c>
      <c r="DD140" s="146">
        <f t="shared" si="250"/>
        <v>0</v>
      </c>
      <c r="DE140" s="146">
        <f t="shared" si="251"/>
        <v>0</v>
      </c>
      <c r="DF140" s="146">
        <f t="shared" si="252"/>
        <v>0</v>
      </c>
      <c r="DG140" s="146">
        <f t="shared" si="253"/>
        <v>0</v>
      </c>
      <c r="DH140" s="146">
        <f t="shared" si="254"/>
        <v>0</v>
      </c>
      <c r="DI140" s="146">
        <f t="shared" si="255"/>
        <v>0</v>
      </c>
      <c r="DJ140" s="146">
        <f t="shared" si="256"/>
        <v>0</v>
      </c>
      <c r="DK140" s="146">
        <f t="shared" si="257"/>
        <v>0</v>
      </c>
      <c r="DL140" s="146">
        <f t="shared" si="258"/>
        <v>0</v>
      </c>
      <c r="DM140" s="146">
        <f t="shared" si="259"/>
        <v>0</v>
      </c>
      <c r="DN140" s="64">
        <f t="shared" si="263"/>
        <v>45</v>
      </c>
      <c r="DO140" s="52" t="str">
        <f t="shared" si="205"/>
        <v/>
      </c>
      <c r="DP140" s="52" t="str">
        <f t="shared" si="264"/>
        <v/>
      </c>
      <c r="DQ140" s="53">
        <f t="shared" si="265"/>
        <v>45</v>
      </c>
      <c r="DR140" s="1">
        <f t="shared" si="206"/>
        <v>2</v>
      </c>
      <c r="DS140" s="168" t="e">
        <f>IF(AND(DR140=#REF!,BL140=#REF!),'Tiến độ'!D140,"")</f>
        <v>#REF!</v>
      </c>
    </row>
    <row r="141" spans="1:123" ht="11.25" customHeight="1">
      <c r="A141" s="314" t="str">
        <f>IF(B141="","",MAX($A$7:A140)+1)</f>
        <v/>
      </c>
      <c r="B141" s="315"/>
      <c r="C141" s="79" t="s">
        <v>405</v>
      </c>
      <c r="D141" s="80" t="s">
        <v>406</v>
      </c>
      <c r="E141" s="81">
        <v>2</v>
      </c>
      <c r="F141" s="82">
        <v>30</v>
      </c>
      <c r="G141" s="83"/>
      <c r="H141" s="84">
        <f t="shared" si="207"/>
        <v>1</v>
      </c>
      <c r="I141" s="85">
        <f t="shared" si="208"/>
        <v>45</v>
      </c>
      <c r="J141" s="27"/>
      <c r="K141" s="86"/>
      <c r="L141" s="87"/>
      <c r="M141" s="87"/>
      <c r="N141" s="88"/>
      <c r="O141" s="86"/>
      <c r="P141" s="87"/>
      <c r="Q141" s="87"/>
      <c r="R141" s="88"/>
      <c r="S141" s="86"/>
      <c r="T141" s="87"/>
      <c r="U141" s="87"/>
      <c r="V141" s="87"/>
      <c r="W141" s="88"/>
      <c r="X141" s="86"/>
      <c r="Y141" s="87"/>
      <c r="Z141" s="87"/>
      <c r="AA141" s="88"/>
      <c r="AB141" s="86"/>
      <c r="AC141" s="87"/>
      <c r="AD141" s="87"/>
      <c r="AE141" s="88"/>
      <c r="AF141" s="86"/>
      <c r="AG141" s="87"/>
      <c r="AH141" s="87"/>
      <c r="AI141" s="362"/>
      <c r="AJ141" s="363"/>
      <c r="AK141" s="86"/>
      <c r="AL141" s="87">
        <v>2</v>
      </c>
      <c r="AM141" s="87">
        <v>2</v>
      </c>
      <c r="AN141" s="88">
        <v>2</v>
      </c>
      <c r="AO141" s="86">
        <v>2</v>
      </c>
      <c r="AP141" s="87">
        <v>2</v>
      </c>
      <c r="AQ141" s="87">
        <v>2</v>
      </c>
      <c r="AR141" s="88">
        <v>2</v>
      </c>
      <c r="AS141" s="89">
        <v>2</v>
      </c>
      <c r="AT141" s="87">
        <v>2</v>
      </c>
      <c r="AU141" s="87">
        <v>2</v>
      </c>
      <c r="AV141" s="90">
        <v>2</v>
      </c>
      <c r="AW141" s="86">
        <v>2</v>
      </c>
      <c r="AX141" s="87">
        <v>2</v>
      </c>
      <c r="AY141" s="87">
        <v>2</v>
      </c>
      <c r="AZ141" s="87">
        <v>2</v>
      </c>
      <c r="BA141" s="88" t="s">
        <v>163</v>
      </c>
      <c r="BB141" s="89" t="s">
        <v>163</v>
      </c>
      <c r="BC141" s="87" t="s">
        <v>163</v>
      </c>
      <c r="BD141" s="87" t="s">
        <v>163</v>
      </c>
      <c r="BE141" s="321"/>
      <c r="BF141" s="322"/>
      <c r="BG141" s="322"/>
      <c r="BH141" s="322"/>
      <c r="BI141" s="322"/>
      <c r="BJ141" s="323"/>
      <c r="BK141" s="46" t="s">
        <v>18</v>
      </c>
      <c r="BL141" s="46" t="s">
        <v>37</v>
      </c>
      <c r="BN141" s="146">
        <f t="shared" si="260"/>
        <v>0</v>
      </c>
      <c r="BO141" s="146">
        <f t="shared" si="209"/>
        <v>0</v>
      </c>
      <c r="BP141" s="146">
        <f t="shared" si="210"/>
        <v>0</v>
      </c>
      <c r="BQ141" s="146">
        <f t="shared" si="211"/>
        <v>0</v>
      </c>
      <c r="BR141" s="146">
        <f t="shared" si="212"/>
        <v>0</v>
      </c>
      <c r="BS141" s="146">
        <f t="shared" si="213"/>
        <v>0</v>
      </c>
      <c r="BT141" s="146">
        <f t="shared" si="214"/>
        <v>0</v>
      </c>
      <c r="BU141" s="146">
        <f t="shared" si="215"/>
        <v>0</v>
      </c>
      <c r="BV141" s="146">
        <f t="shared" si="216"/>
        <v>0</v>
      </c>
      <c r="BW141" s="146">
        <f t="shared" si="217"/>
        <v>0</v>
      </c>
      <c r="BX141" s="146">
        <f t="shared" si="218"/>
        <v>0</v>
      </c>
      <c r="BY141" s="146">
        <f t="shared" si="219"/>
        <v>0</v>
      </c>
      <c r="BZ141" s="146">
        <f t="shared" si="220"/>
        <v>0</v>
      </c>
      <c r="CA141" s="146">
        <f t="shared" si="221"/>
        <v>0</v>
      </c>
      <c r="CB141" s="146">
        <f t="shared" si="222"/>
        <v>0</v>
      </c>
      <c r="CC141" s="146">
        <f t="shared" si="223"/>
        <v>0</v>
      </c>
      <c r="CD141" s="146">
        <f t="shared" si="224"/>
        <v>0</v>
      </c>
      <c r="CE141" s="146">
        <f t="shared" si="225"/>
        <v>0</v>
      </c>
      <c r="CF141" s="146">
        <f t="shared" si="226"/>
        <v>0</v>
      </c>
      <c r="CG141" s="146">
        <f t="shared" si="227"/>
        <v>0</v>
      </c>
      <c r="CH141" s="146">
        <f t="shared" si="228"/>
        <v>0</v>
      </c>
      <c r="CI141" s="146">
        <f t="shared" si="229"/>
        <v>0</v>
      </c>
      <c r="CJ141" s="146">
        <f t="shared" si="230"/>
        <v>0</v>
      </c>
      <c r="CK141" s="146">
        <f t="shared" si="231"/>
        <v>0</v>
      </c>
      <c r="CL141" s="146">
        <f t="shared" si="232"/>
        <v>0</v>
      </c>
      <c r="CM141" s="146">
        <f t="shared" si="233"/>
        <v>0</v>
      </c>
      <c r="CN141" s="146">
        <f t="shared" si="234"/>
        <v>0</v>
      </c>
      <c r="CO141" s="146">
        <f t="shared" si="235"/>
        <v>2</v>
      </c>
      <c r="CP141" s="146">
        <f t="shared" si="236"/>
        <v>2</v>
      </c>
      <c r="CQ141" s="146">
        <f t="shared" si="237"/>
        <v>2</v>
      </c>
      <c r="CR141" s="146">
        <f t="shared" si="238"/>
        <v>2</v>
      </c>
      <c r="CS141" s="146">
        <f t="shared" si="239"/>
        <v>2</v>
      </c>
      <c r="CT141" s="146">
        <f t="shared" si="240"/>
        <v>2</v>
      </c>
      <c r="CU141" s="146">
        <f t="shared" si="241"/>
        <v>2</v>
      </c>
      <c r="CV141" s="146">
        <f t="shared" si="242"/>
        <v>2</v>
      </c>
      <c r="CW141" s="146">
        <f t="shared" si="243"/>
        <v>2</v>
      </c>
      <c r="CX141" s="146">
        <f t="shared" si="244"/>
        <v>2</v>
      </c>
      <c r="CY141" s="146">
        <f t="shared" si="245"/>
        <v>2</v>
      </c>
      <c r="CZ141" s="146">
        <f t="shared" si="246"/>
        <v>2</v>
      </c>
      <c r="DA141" s="146">
        <f t="shared" si="247"/>
        <v>2</v>
      </c>
      <c r="DB141" s="146">
        <f t="shared" si="248"/>
        <v>2</v>
      </c>
      <c r="DC141" s="146">
        <f t="shared" si="249"/>
        <v>2</v>
      </c>
      <c r="DD141" s="146">
        <f t="shared" si="250"/>
        <v>0</v>
      </c>
      <c r="DE141" s="146">
        <f t="shared" si="251"/>
        <v>0</v>
      </c>
      <c r="DF141" s="146">
        <f t="shared" si="252"/>
        <v>0</v>
      </c>
      <c r="DG141" s="146">
        <f t="shared" si="253"/>
        <v>0</v>
      </c>
      <c r="DH141" s="146">
        <f t="shared" si="254"/>
        <v>0</v>
      </c>
      <c r="DI141" s="146">
        <f t="shared" si="255"/>
        <v>0</v>
      </c>
      <c r="DJ141" s="146">
        <f t="shared" si="256"/>
        <v>0</v>
      </c>
      <c r="DK141" s="146">
        <f t="shared" si="257"/>
        <v>0</v>
      </c>
      <c r="DL141" s="146">
        <f t="shared" si="258"/>
        <v>0</v>
      </c>
      <c r="DM141" s="146">
        <f t="shared" si="259"/>
        <v>0</v>
      </c>
      <c r="DN141" s="64">
        <f t="shared" si="263"/>
        <v>30</v>
      </c>
      <c r="DO141" s="52" t="str">
        <f t="shared" si="205"/>
        <v/>
      </c>
      <c r="DP141" s="52" t="str">
        <f t="shared" si="264"/>
        <v/>
      </c>
      <c r="DQ141" s="53">
        <f t="shared" si="265"/>
        <v>30</v>
      </c>
      <c r="DR141" s="1">
        <f t="shared" si="206"/>
        <v>2</v>
      </c>
      <c r="DS141" s="168" t="e">
        <f>IF(AND(DR141=#REF!,BL141=#REF!),'Tiến độ'!D141,"")</f>
        <v>#REF!</v>
      </c>
    </row>
    <row r="142" spans="1:123" ht="11.25" customHeight="1">
      <c r="A142" s="314" t="str">
        <f>IF(B142="","",MAX($A$7:A141)+1)</f>
        <v/>
      </c>
      <c r="B142" s="315"/>
      <c r="C142" s="79" t="s">
        <v>407</v>
      </c>
      <c r="D142" s="80" t="s">
        <v>408</v>
      </c>
      <c r="E142" s="81">
        <v>2</v>
      </c>
      <c r="F142" s="82">
        <v>30</v>
      </c>
      <c r="G142" s="83"/>
      <c r="H142" s="84">
        <f t="shared" si="207"/>
        <v>1</v>
      </c>
      <c r="I142" s="85">
        <f t="shared" si="208"/>
        <v>45</v>
      </c>
      <c r="J142" s="27"/>
      <c r="K142" s="86"/>
      <c r="L142" s="87"/>
      <c r="M142" s="87"/>
      <c r="N142" s="88"/>
      <c r="O142" s="86"/>
      <c r="P142" s="87"/>
      <c r="Q142" s="87"/>
      <c r="R142" s="88"/>
      <c r="S142" s="86"/>
      <c r="T142" s="87"/>
      <c r="U142" s="87"/>
      <c r="V142" s="87"/>
      <c r="W142" s="88"/>
      <c r="X142" s="86"/>
      <c r="Y142" s="87"/>
      <c r="Z142" s="87"/>
      <c r="AA142" s="88"/>
      <c r="AB142" s="86"/>
      <c r="AC142" s="87"/>
      <c r="AD142" s="87"/>
      <c r="AE142" s="88"/>
      <c r="AF142" s="86"/>
      <c r="AG142" s="87"/>
      <c r="AH142" s="87"/>
      <c r="AI142" s="362"/>
      <c r="AJ142" s="363"/>
      <c r="AK142" s="86"/>
      <c r="AL142" s="87">
        <v>2</v>
      </c>
      <c r="AM142" s="87">
        <v>2</v>
      </c>
      <c r="AN142" s="88">
        <v>2</v>
      </c>
      <c r="AO142" s="86">
        <v>2</v>
      </c>
      <c r="AP142" s="87">
        <v>2</v>
      </c>
      <c r="AQ142" s="87">
        <v>2</v>
      </c>
      <c r="AR142" s="88">
        <v>2</v>
      </c>
      <c r="AS142" s="89">
        <v>2</v>
      </c>
      <c r="AT142" s="87">
        <v>2</v>
      </c>
      <c r="AU142" s="87">
        <v>2</v>
      </c>
      <c r="AV142" s="90">
        <v>2</v>
      </c>
      <c r="AW142" s="86">
        <v>2</v>
      </c>
      <c r="AX142" s="87">
        <v>2</v>
      </c>
      <c r="AY142" s="87">
        <v>2</v>
      </c>
      <c r="AZ142" s="87">
        <v>2</v>
      </c>
      <c r="BA142" s="88" t="s">
        <v>163</v>
      </c>
      <c r="BB142" s="89" t="s">
        <v>163</v>
      </c>
      <c r="BC142" s="87" t="s">
        <v>163</v>
      </c>
      <c r="BD142" s="87" t="s">
        <v>163</v>
      </c>
      <c r="BE142" s="321"/>
      <c r="BF142" s="322"/>
      <c r="BG142" s="322"/>
      <c r="BH142" s="322"/>
      <c r="BI142" s="322"/>
      <c r="BJ142" s="323"/>
      <c r="BK142" s="46" t="s">
        <v>18</v>
      </c>
      <c r="BL142" s="46" t="s">
        <v>37</v>
      </c>
      <c r="BN142" s="146">
        <f t="shared" si="260"/>
        <v>0</v>
      </c>
      <c r="BO142" s="146">
        <f t="shared" si="209"/>
        <v>0</v>
      </c>
      <c r="BP142" s="146">
        <f t="shared" si="210"/>
        <v>0</v>
      </c>
      <c r="BQ142" s="146">
        <f t="shared" si="211"/>
        <v>0</v>
      </c>
      <c r="BR142" s="146">
        <f t="shared" si="212"/>
        <v>0</v>
      </c>
      <c r="BS142" s="146">
        <f t="shared" si="213"/>
        <v>0</v>
      </c>
      <c r="BT142" s="146">
        <f t="shared" si="214"/>
        <v>0</v>
      </c>
      <c r="BU142" s="146">
        <f t="shared" si="215"/>
        <v>0</v>
      </c>
      <c r="BV142" s="146">
        <f t="shared" si="216"/>
        <v>0</v>
      </c>
      <c r="BW142" s="146">
        <f t="shared" si="217"/>
        <v>0</v>
      </c>
      <c r="BX142" s="146">
        <f t="shared" si="218"/>
        <v>0</v>
      </c>
      <c r="BY142" s="146">
        <f t="shared" si="219"/>
        <v>0</v>
      </c>
      <c r="BZ142" s="146">
        <f t="shared" si="220"/>
        <v>0</v>
      </c>
      <c r="CA142" s="146">
        <f t="shared" si="221"/>
        <v>0</v>
      </c>
      <c r="CB142" s="146">
        <f t="shared" si="222"/>
        <v>0</v>
      </c>
      <c r="CC142" s="146">
        <f t="shared" si="223"/>
        <v>0</v>
      </c>
      <c r="CD142" s="146">
        <f t="shared" si="224"/>
        <v>0</v>
      </c>
      <c r="CE142" s="146">
        <f t="shared" si="225"/>
        <v>0</v>
      </c>
      <c r="CF142" s="146">
        <f t="shared" si="226"/>
        <v>0</v>
      </c>
      <c r="CG142" s="146">
        <f t="shared" si="227"/>
        <v>0</v>
      </c>
      <c r="CH142" s="146">
        <f t="shared" si="228"/>
        <v>0</v>
      </c>
      <c r="CI142" s="146">
        <f t="shared" si="229"/>
        <v>0</v>
      </c>
      <c r="CJ142" s="146">
        <f t="shared" si="230"/>
        <v>0</v>
      </c>
      <c r="CK142" s="146">
        <f t="shared" si="231"/>
        <v>0</v>
      </c>
      <c r="CL142" s="146">
        <f t="shared" si="232"/>
        <v>0</v>
      </c>
      <c r="CM142" s="146">
        <f t="shared" si="233"/>
        <v>0</v>
      </c>
      <c r="CN142" s="146">
        <f t="shared" si="234"/>
        <v>0</v>
      </c>
      <c r="CO142" s="146">
        <f t="shared" si="235"/>
        <v>2</v>
      </c>
      <c r="CP142" s="146">
        <f t="shared" si="236"/>
        <v>2</v>
      </c>
      <c r="CQ142" s="146">
        <f t="shared" si="237"/>
        <v>2</v>
      </c>
      <c r="CR142" s="146">
        <f t="shared" si="238"/>
        <v>2</v>
      </c>
      <c r="CS142" s="146">
        <f t="shared" si="239"/>
        <v>2</v>
      </c>
      <c r="CT142" s="146">
        <f t="shared" si="240"/>
        <v>2</v>
      </c>
      <c r="CU142" s="146">
        <f t="shared" si="241"/>
        <v>2</v>
      </c>
      <c r="CV142" s="146">
        <f t="shared" si="242"/>
        <v>2</v>
      </c>
      <c r="CW142" s="146">
        <f t="shared" si="243"/>
        <v>2</v>
      </c>
      <c r="CX142" s="146">
        <f t="shared" si="244"/>
        <v>2</v>
      </c>
      <c r="CY142" s="146">
        <f t="shared" si="245"/>
        <v>2</v>
      </c>
      <c r="CZ142" s="146">
        <f t="shared" si="246"/>
        <v>2</v>
      </c>
      <c r="DA142" s="146">
        <f t="shared" si="247"/>
        <v>2</v>
      </c>
      <c r="DB142" s="146">
        <f t="shared" si="248"/>
        <v>2</v>
      </c>
      <c r="DC142" s="146">
        <f t="shared" si="249"/>
        <v>2</v>
      </c>
      <c r="DD142" s="146">
        <f t="shared" si="250"/>
        <v>0</v>
      </c>
      <c r="DE142" s="146">
        <f t="shared" si="251"/>
        <v>0</v>
      </c>
      <c r="DF142" s="146">
        <f t="shared" si="252"/>
        <v>0</v>
      </c>
      <c r="DG142" s="146">
        <f t="shared" si="253"/>
        <v>0</v>
      </c>
      <c r="DH142" s="146">
        <f t="shared" si="254"/>
        <v>0</v>
      </c>
      <c r="DI142" s="146">
        <f t="shared" si="255"/>
        <v>0</v>
      </c>
      <c r="DJ142" s="146">
        <f t="shared" si="256"/>
        <v>0</v>
      </c>
      <c r="DK142" s="146">
        <f t="shared" si="257"/>
        <v>0</v>
      </c>
      <c r="DL142" s="146">
        <f t="shared" si="258"/>
        <v>0</v>
      </c>
      <c r="DM142" s="146">
        <f t="shared" si="259"/>
        <v>0</v>
      </c>
      <c r="DN142" s="64">
        <f t="shared" si="263"/>
        <v>30</v>
      </c>
      <c r="DO142" s="52" t="str">
        <f t="shared" si="205"/>
        <v/>
      </c>
      <c r="DP142" s="52" t="str">
        <f t="shared" si="264"/>
        <v/>
      </c>
      <c r="DQ142" s="53">
        <f t="shared" si="265"/>
        <v>30</v>
      </c>
      <c r="DR142" s="1">
        <f t="shared" si="206"/>
        <v>2</v>
      </c>
      <c r="DS142" s="168" t="e">
        <f>IF(AND(DR142=#REF!,BL142=#REF!),'Tiến độ'!D142,"")</f>
        <v>#REF!</v>
      </c>
    </row>
    <row r="143" spans="1:123" ht="11.25" customHeight="1">
      <c r="A143" s="314" t="str">
        <f>IF(B143="","",MAX($A$7:A142)+1)</f>
        <v/>
      </c>
      <c r="B143" s="315"/>
      <c r="C143" s="79" t="s">
        <v>409</v>
      </c>
      <c r="D143" s="80" t="s">
        <v>410</v>
      </c>
      <c r="E143" s="81">
        <v>2</v>
      </c>
      <c r="F143" s="82">
        <v>30</v>
      </c>
      <c r="G143" s="83"/>
      <c r="H143" s="84">
        <f t="shared" si="207"/>
        <v>1</v>
      </c>
      <c r="I143" s="85">
        <f t="shared" si="208"/>
        <v>45</v>
      </c>
      <c r="J143" s="27"/>
      <c r="K143" s="86"/>
      <c r="L143" s="87"/>
      <c r="M143" s="87"/>
      <c r="N143" s="88"/>
      <c r="O143" s="86"/>
      <c r="P143" s="87"/>
      <c r="Q143" s="87"/>
      <c r="R143" s="88"/>
      <c r="S143" s="86"/>
      <c r="T143" s="87"/>
      <c r="U143" s="87"/>
      <c r="V143" s="87"/>
      <c r="W143" s="88"/>
      <c r="X143" s="86"/>
      <c r="Y143" s="87"/>
      <c r="Z143" s="87"/>
      <c r="AA143" s="88"/>
      <c r="AB143" s="86"/>
      <c r="AC143" s="87"/>
      <c r="AD143" s="87"/>
      <c r="AE143" s="88"/>
      <c r="AF143" s="86"/>
      <c r="AG143" s="87"/>
      <c r="AH143" s="87"/>
      <c r="AI143" s="362"/>
      <c r="AJ143" s="363"/>
      <c r="AK143" s="86"/>
      <c r="AL143" s="87">
        <v>2</v>
      </c>
      <c r="AM143" s="87">
        <v>2</v>
      </c>
      <c r="AN143" s="88">
        <v>2</v>
      </c>
      <c r="AO143" s="86">
        <v>2</v>
      </c>
      <c r="AP143" s="87">
        <v>2</v>
      </c>
      <c r="AQ143" s="87">
        <v>2</v>
      </c>
      <c r="AR143" s="88">
        <v>2</v>
      </c>
      <c r="AS143" s="89">
        <v>2</v>
      </c>
      <c r="AT143" s="87">
        <v>2</v>
      </c>
      <c r="AU143" s="87">
        <v>2</v>
      </c>
      <c r="AV143" s="90">
        <v>2</v>
      </c>
      <c r="AW143" s="86">
        <v>2</v>
      </c>
      <c r="AX143" s="87">
        <v>2</v>
      </c>
      <c r="AY143" s="87">
        <v>2</v>
      </c>
      <c r="AZ143" s="87">
        <v>2</v>
      </c>
      <c r="BA143" s="88" t="s">
        <v>163</v>
      </c>
      <c r="BB143" s="89" t="s">
        <v>163</v>
      </c>
      <c r="BC143" s="87" t="s">
        <v>163</v>
      </c>
      <c r="BD143" s="87" t="s">
        <v>163</v>
      </c>
      <c r="BE143" s="321"/>
      <c r="BF143" s="322"/>
      <c r="BG143" s="322"/>
      <c r="BH143" s="322"/>
      <c r="BI143" s="322"/>
      <c r="BJ143" s="323"/>
      <c r="BK143" s="46" t="s">
        <v>18</v>
      </c>
      <c r="BL143" s="46" t="s">
        <v>37</v>
      </c>
      <c r="BN143" s="146">
        <f t="shared" si="260"/>
        <v>0</v>
      </c>
      <c r="BO143" s="146">
        <f t="shared" si="209"/>
        <v>0</v>
      </c>
      <c r="BP143" s="146">
        <f t="shared" si="210"/>
        <v>0</v>
      </c>
      <c r="BQ143" s="146">
        <f t="shared" si="211"/>
        <v>0</v>
      </c>
      <c r="BR143" s="146">
        <f t="shared" si="212"/>
        <v>0</v>
      </c>
      <c r="BS143" s="146">
        <f t="shared" si="213"/>
        <v>0</v>
      </c>
      <c r="BT143" s="146">
        <f t="shared" si="214"/>
        <v>0</v>
      </c>
      <c r="BU143" s="146">
        <f t="shared" si="215"/>
        <v>0</v>
      </c>
      <c r="BV143" s="146">
        <f t="shared" si="216"/>
        <v>0</v>
      </c>
      <c r="BW143" s="146">
        <f t="shared" si="217"/>
        <v>0</v>
      </c>
      <c r="BX143" s="146">
        <f t="shared" si="218"/>
        <v>0</v>
      </c>
      <c r="BY143" s="146">
        <f t="shared" si="219"/>
        <v>0</v>
      </c>
      <c r="BZ143" s="146">
        <f t="shared" si="220"/>
        <v>0</v>
      </c>
      <c r="CA143" s="146">
        <f t="shared" si="221"/>
        <v>0</v>
      </c>
      <c r="CB143" s="146">
        <f t="shared" si="222"/>
        <v>0</v>
      </c>
      <c r="CC143" s="146">
        <f t="shared" si="223"/>
        <v>0</v>
      </c>
      <c r="CD143" s="146">
        <f t="shared" si="224"/>
        <v>0</v>
      </c>
      <c r="CE143" s="146">
        <f t="shared" si="225"/>
        <v>0</v>
      </c>
      <c r="CF143" s="146">
        <f t="shared" si="226"/>
        <v>0</v>
      </c>
      <c r="CG143" s="146">
        <f t="shared" si="227"/>
        <v>0</v>
      </c>
      <c r="CH143" s="146">
        <f t="shared" si="228"/>
        <v>0</v>
      </c>
      <c r="CI143" s="146">
        <f t="shared" si="229"/>
        <v>0</v>
      </c>
      <c r="CJ143" s="146">
        <f t="shared" si="230"/>
        <v>0</v>
      </c>
      <c r="CK143" s="146">
        <f t="shared" si="231"/>
        <v>0</v>
      </c>
      <c r="CL143" s="146">
        <f t="shared" si="232"/>
        <v>0</v>
      </c>
      <c r="CM143" s="146">
        <f t="shared" si="233"/>
        <v>0</v>
      </c>
      <c r="CN143" s="146">
        <f t="shared" si="234"/>
        <v>0</v>
      </c>
      <c r="CO143" s="146">
        <f t="shared" si="235"/>
        <v>2</v>
      </c>
      <c r="CP143" s="146">
        <f t="shared" si="236"/>
        <v>2</v>
      </c>
      <c r="CQ143" s="146">
        <f t="shared" si="237"/>
        <v>2</v>
      </c>
      <c r="CR143" s="146">
        <f t="shared" si="238"/>
        <v>2</v>
      </c>
      <c r="CS143" s="146">
        <f t="shared" si="239"/>
        <v>2</v>
      </c>
      <c r="CT143" s="146">
        <f t="shared" si="240"/>
        <v>2</v>
      </c>
      <c r="CU143" s="146">
        <f t="shared" si="241"/>
        <v>2</v>
      </c>
      <c r="CV143" s="146">
        <f t="shared" si="242"/>
        <v>2</v>
      </c>
      <c r="CW143" s="146">
        <f t="shared" si="243"/>
        <v>2</v>
      </c>
      <c r="CX143" s="146">
        <f t="shared" si="244"/>
        <v>2</v>
      </c>
      <c r="CY143" s="146">
        <f t="shared" si="245"/>
        <v>2</v>
      </c>
      <c r="CZ143" s="146">
        <f t="shared" si="246"/>
        <v>2</v>
      </c>
      <c r="DA143" s="146">
        <f t="shared" si="247"/>
        <v>2</v>
      </c>
      <c r="DB143" s="146">
        <f t="shared" si="248"/>
        <v>2</v>
      </c>
      <c r="DC143" s="146">
        <f t="shared" si="249"/>
        <v>2</v>
      </c>
      <c r="DD143" s="146">
        <f t="shared" si="250"/>
        <v>0</v>
      </c>
      <c r="DE143" s="146">
        <f t="shared" si="251"/>
        <v>0</v>
      </c>
      <c r="DF143" s="146">
        <f t="shared" si="252"/>
        <v>0</v>
      </c>
      <c r="DG143" s="146">
        <f t="shared" si="253"/>
        <v>0</v>
      </c>
      <c r="DH143" s="146">
        <f t="shared" si="254"/>
        <v>0</v>
      </c>
      <c r="DI143" s="146">
        <f t="shared" si="255"/>
        <v>0</v>
      </c>
      <c r="DJ143" s="146">
        <f t="shared" si="256"/>
        <v>0</v>
      </c>
      <c r="DK143" s="146">
        <f t="shared" si="257"/>
        <v>0</v>
      </c>
      <c r="DL143" s="146">
        <f t="shared" si="258"/>
        <v>0</v>
      </c>
      <c r="DM143" s="146">
        <f t="shared" si="259"/>
        <v>0</v>
      </c>
      <c r="DN143" s="64">
        <f>I143*1</f>
        <v>45</v>
      </c>
      <c r="DO143" s="52" t="str">
        <f t="shared" si="205"/>
        <v/>
      </c>
      <c r="DP143" s="52" t="str">
        <f t="shared" si="264"/>
        <v/>
      </c>
      <c r="DQ143" s="53">
        <f t="shared" si="265"/>
        <v>45</v>
      </c>
      <c r="DR143" s="1">
        <f t="shared" si="206"/>
        <v>2</v>
      </c>
      <c r="DS143" s="168" t="e">
        <f>IF(AND(DR143=#REF!,BL143=#REF!),'Tiến độ'!D143,"")</f>
        <v>#REF!</v>
      </c>
    </row>
    <row r="144" spans="1:123" ht="11.25" customHeight="1">
      <c r="A144" s="314" t="str">
        <f>IF(B144="","",MAX($A$7:A143)+1)</f>
        <v/>
      </c>
      <c r="B144" s="315"/>
      <c r="C144" s="79" t="s">
        <v>411</v>
      </c>
      <c r="D144" s="80" t="s">
        <v>412</v>
      </c>
      <c r="E144" s="81">
        <v>2</v>
      </c>
      <c r="F144" s="82">
        <v>30</v>
      </c>
      <c r="G144" s="83"/>
      <c r="H144" s="84">
        <f t="shared" si="207"/>
        <v>1</v>
      </c>
      <c r="I144" s="85">
        <f t="shared" si="208"/>
        <v>45</v>
      </c>
      <c r="J144" s="27"/>
      <c r="K144" s="86"/>
      <c r="L144" s="87"/>
      <c r="M144" s="87"/>
      <c r="N144" s="88"/>
      <c r="O144" s="86"/>
      <c r="P144" s="87"/>
      <c r="Q144" s="87"/>
      <c r="R144" s="88"/>
      <c r="S144" s="86"/>
      <c r="T144" s="87"/>
      <c r="U144" s="87"/>
      <c r="V144" s="87"/>
      <c r="W144" s="88"/>
      <c r="X144" s="86"/>
      <c r="Y144" s="87"/>
      <c r="Z144" s="87"/>
      <c r="AA144" s="88"/>
      <c r="AB144" s="86"/>
      <c r="AC144" s="87"/>
      <c r="AD144" s="87"/>
      <c r="AE144" s="88"/>
      <c r="AF144" s="86"/>
      <c r="AG144" s="87"/>
      <c r="AH144" s="87"/>
      <c r="AI144" s="362"/>
      <c r="AJ144" s="363"/>
      <c r="AK144" s="86"/>
      <c r="AL144" s="87">
        <v>2</v>
      </c>
      <c r="AM144" s="87">
        <v>2</v>
      </c>
      <c r="AN144" s="88">
        <v>2</v>
      </c>
      <c r="AO144" s="86">
        <v>2</v>
      </c>
      <c r="AP144" s="87">
        <v>2</v>
      </c>
      <c r="AQ144" s="87">
        <v>2</v>
      </c>
      <c r="AR144" s="88">
        <v>2</v>
      </c>
      <c r="AS144" s="89">
        <v>2</v>
      </c>
      <c r="AT144" s="87">
        <v>2</v>
      </c>
      <c r="AU144" s="87">
        <v>2</v>
      </c>
      <c r="AV144" s="90">
        <v>2</v>
      </c>
      <c r="AW144" s="86">
        <v>2</v>
      </c>
      <c r="AX144" s="87">
        <v>2</v>
      </c>
      <c r="AY144" s="87">
        <v>2</v>
      </c>
      <c r="AZ144" s="87">
        <v>2</v>
      </c>
      <c r="BA144" s="88" t="s">
        <v>163</v>
      </c>
      <c r="BB144" s="89" t="s">
        <v>163</v>
      </c>
      <c r="BC144" s="87" t="s">
        <v>163</v>
      </c>
      <c r="BD144" s="87" t="s">
        <v>163</v>
      </c>
      <c r="BE144" s="321"/>
      <c r="BF144" s="322"/>
      <c r="BG144" s="322"/>
      <c r="BH144" s="322"/>
      <c r="BI144" s="322"/>
      <c r="BJ144" s="323"/>
      <c r="BK144" s="46" t="s">
        <v>18</v>
      </c>
      <c r="BL144" s="46" t="s">
        <v>37</v>
      </c>
      <c r="BN144" s="146">
        <f t="shared" si="260"/>
        <v>0</v>
      </c>
      <c r="BO144" s="146">
        <f t="shared" si="209"/>
        <v>0</v>
      </c>
      <c r="BP144" s="146">
        <f t="shared" si="210"/>
        <v>0</v>
      </c>
      <c r="BQ144" s="146">
        <f t="shared" si="211"/>
        <v>0</v>
      </c>
      <c r="BR144" s="146">
        <f t="shared" si="212"/>
        <v>0</v>
      </c>
      <c r="BS144" s="146">
        <f t="shared" si="213"/>
        <v>0</v>
      </c>
      <c r="BT144" s="146">
        <f t="shared" si="214"/>
        <v>0</v>
      </c>
      <c r="BU144" s="146">
        <f t="shared" si="215"/>
        <v>0</v>
      </c>
      <c r="BV144" s="146">
        <f t="shared" si="216"/>
        <v>0</v>
      </c>
      <c r="BW144" s="146">
        <f t="shared" si="217"/>
        <v>0</v>
      </c>
      <c r="BX144" s="146">
        <f t="shared" si="218"/>
        <v>0</v>
      </c>
      <c r="BY144" s="146">
        <f t="shared" si="219"/>
        <v>0</v>
      </c>
      <c r="BZ144" s="146">
        <f t="shared" si="220"/>
        <v>0</v>
      </c>
      <c r="CA144" s="146">
        <f t="shared" si="221"/>
        <v>0</v>
      </c>
      <c r="CB144" s="146">
        <f t="shared" si="222"/>
        <v>0</v>
      </c>
      <c r="CC144" s="146">
        <f t="shared" si="223"/>
        <v>0</v>
      </c>
      <c r="CD144" s="146">
        <f t="shared" si="224"/>
        <v>0</v>
      </c>
      <c r="CE144" s="146">
        <f t="shared" si="225"/>
        <v>0</v>
      </c>
      <c r="CF144" s="146">
        <f t="shared" si="226"/>
        <v>0</v>
      </c>
      <c r="CG144" s="146">
        <f t="shared" si="227"/>
        <v>0</v>
      </c>
      <c r="CH144" s="146">
        <f t="shared" si="228"/>
        <v>0</v>
      </c>
      <c r="CI144" s="146">
        <f t="shared" si="229"/>
        <v>0</v>
      </c>
      <c r="CJ144" s="146">
        <f t="shared" si="230"/>
        <v>0</v>
      </c>
      <c r="CK144" s="146">
        <f t="shared" si="231"/>
        <v>0</v>
      </c>
      <c r="CL144" s="146">
        <f t="shared" si="232"/>
        <v>0</v>
      </c>
      <c r="CM144" s="146">
        <f t="shared" si="233"/>
        <v>0</v>
      </c>
      <c r="CN144" s="146">
        <f t="shared" si="234"/>
        <v>0</v>
      </c>
      <c r="CO144" s="146">
        <f t="shared" si="235"/>
        <v>2</v>
      </c>
      <c r="CP144" s="146">
        <f t="shared" si="236"/>
        <v>2</v>
      </c>
      <c r="CQ144" s="146">
        <f t="shared" si="237"/>
        <v>2</v>
      </c>
      <c r="CR144" s="146">
        <f t="shared" si="238"/>
        <v>2</v>
      </c>
      <c r="CS144" s="146">
        <f t="shared" si="239"/>
        <v>2</v>
      </c>
      <c r="CT144" s="146">
        <f t="shared" si="240"/>
        <v>2</v>
      </c>
      <c r="CU144" s="146">
        <f t="shared" si="241"/>
        <v>2</v>
      </c>
      <c r="CV144" s="146">
        <f t="shared" si="242"/>
        <v>2</v>
      </c>
      <c r="CW144" s="146">
        <f t="shared" si="243"/>
        <v>2</v>
      </c>
      <c r="CX144" s="146">
        <f t="shared" si="244"/>
        <v>2</v>
      </c>
      <c r="CY144" s="146">
        <f t="shared" si="245"/>
        <v>2</v>
      </c>
      <c r="CZ144" s="146">
        <f t="shared" si="246"/>
        <v>2</v>
      </c>
      <c r="DA144" s="146">
        <f t="shared" si="247"/>
        <v>2</v>
      </c>
      <c r="DB144" s="146">
        <f t="shared" si="248"/>
        <v>2</v>
      </c>
      <c r="DC144" s="146">
        <f t="shared" si="249"/>
        <v>2</v>
      </c>
      <c r="DD144" s="146">
        <f t="shared" si="250"/>
        <v>0</v>
      </c>
      <c r="DE144" s="146">
        <f t="shared" si="251"/>
        <v>0</v>
      </c>
      <c r="DF144" s="146">
        <f t="shared" si="252"/>
        <v>0</v>
      </c>
      <c r="DG144" s="146">
        <f t="shared" si="253"/>
        <v>0</v>
      </c>
      <c r="DH144" s="146">
        <f t="shared" si="254"/>
        <v>0</v>
      </c>
      <c r="DI144" s="146">
        <f t="shared" si="255"/>
        <v>0</v>
      </c>
      <c r="DJ144" s="146">
        <f t="shared" si="256"/>
        <v>0</v>
      </c>
      <c r="DK144" s="146">
        <f t="shared" si="257"/>
        <v>0</v>
      </c>
      <c r="DL144" s="146">
        <f t="shared" si="258"/>
        <v>0</v>
      </c>
      <c r="DM144" s="146">
        <f t="shared" si="259"/>
        <v>0</v>
      </c>
      <c r="DN144" s="64">
        <f>I144*1</f>
        <v>45</v>
      </c>
      <c r="DO144" s="52" t="str">
        <f t="shared" si="205"/>
        <v/>
      </c>
      <c r="DP144" s="52" t="str">
        <f t="shared" si="264"/>
        <v/>
      </c>
      <c r="DQ144" s="53">
        <f t="shared" si="265"/>
        <v>45</v>
      </c>
      <c r="DR144" s="1">
        <f t="shared" si="206"/>
        <v>2</v>
      </c>
      <c r="DS144" s="168" t="e">
        <f>IF(AND(DR144=#REF!,BL144=#REF!),'Tiến độ'!D144,"")</f>
        <v>#REF!</v>
      </c>
    </row>
    <row r="145" spans="1:123" ht="11.25" customHeight="1">
      <c r="A145" s="314" t="str">
        <f>IF(B145="","",MAX($A$7:A144)+1)</f>
        <v/>
      </c>
      <c r="B145" s="315"/>
      <c r="C145" s="79" t="s">
        <v>379</v>
      </c>
      <c r="D145" s="80" t="s">
        <v>413</v>
      </c>
      <c r="E145" s="81">
        <v>2</v>
      </c>
      <c r="F145" s="82">
        <v>30</v>
      </c>
      <c r="G145" s="83"/>
      <c r="H145" s="84">
        <f t="shared" si="207"/>
        <v>1</v>
      </c>
      <c r="I145" s="85">
        <f t="shared" si="208"/>
        <v>45</v>
      </c>
      <c r="J145" s="27"/>
      <c r="K145" s="86"/>
      <c r="L145" s="87"/>
      <c r="M145" s="87"/>
      <c r="N145" s="88"/>
      <c r="O145" s="86"/>
      <c r="P145" s="87"/>
      <c r="Q145" s="87"/>
      <c r="R145" s="88"/>
      <c r="S145" s="86"/>
      <c r="T145" s="87"/>
      <c r="U145" s="87"/>
      <c r="V145" s="87"/>
      <c r="W145" s="88"/>
      <c r="X145" s="86"/>
      <c r="Y145" s="87"/>
      <c r="Z145" s="87"/>
      <c r="AA145" s="88"/>
      <c r="AB145" s="86"/>
      <c r="AC145" s="87"/>
      <c r="AD145" s="87"/>
      <c r="AE145" s="88"/>
      <c r="AF145" s="86"/>
      <c r="AG145" s="87"/>
      <c r="AH145" s="87"/>
      <c r="AI145" s="362"/>
      <c r="AJ145" s="363"/>
      <c r="AK145" s="86"/>
      <c r="AL145" s="87"/>
      <c r="AM145" s="87"/>
      <c r="AN145" s="88"/>
      <c r="AO145" s="86"/>
      <c r="AP145" s="87"/>
      <c r="AQ145" s="87">
        <v>3</v>
      </c>
      <c r="AR145" s="88">
        <v>3</v>
      </c>
      <c r="AS145" s="89">
        <v>3</v>
      </c>
      <c r="AT145" s="87">
        <v>3</v>
      </c>
      <c r="AU145" s="87">
        <v>3</v>
      </c>
      <c r="AV145" s="90">
        <v>3</v>
      </c>
      <c r="AW145" s="86">
        <v>3</v>
      </c>
      <c r="AX145" s="87">
        <v>3</v>
      </c>
      <c r="AY145" s="87">
        <v>3</v>
      </c>
      <c r="AZ145" s="87">
        <v>3</v>
      </c>
      <c r="BA145" s="88" t="s">
        <v>163</v>
      </c>
      <c r="BB145" s="89" t="s">
        <v>163</v>
      </c>
      <c r="BC145" s="87" t="s">
        <v>163</v>
      </c>
      <c r="BD145" s="87" t="s">
        <v>163</v>
      </c>
      <c r="BE145" s="321"/>
      <c r="BF145" s="322"/>
      <c r="BG145" s="322"/>
      <c r="BH145" s="322"/>
      <c r="BI145" s="322"/>
      <c r="BJ145" s="323"/>
      <c r="BK145" s="46" t="s">
        <v>18</v>
      </c>
      <c r="BL145" s="46" t="s">
        <v>37</v>
      </c>
      <c r="BN145" s="146">
        <f t="shared" si="260"/>
        <v>0</v>
      </c>
      <c r="BO145" s="146">
        <f t="shared" si="209"/>
        <v>0</v>
      </c>
      <c r="BP145" s="146">
        <f t="shared" si="210"/>
        <v>0</v>
      </c>
      <c r="BQ145" s="146">
        <f t="shared" si="211"/>
        <v>0</v>
      </c>
      <c r="BR145" s="146">
        <f t="shared" si="212"/>
        <v>0</v>
      </c>
      <c r="BS145" s="146">
        <f t="shared" si="213"/>
        <v>0</v>
      </c>
      <c r="BT145" s="146">
        <f t="shared" si="214"/>
        <v>0</v>
      </c>
      <c r="BU145" s="146">
        <f t="shared" si="215"/>
        <v>0</v>
      </c>
      <c r="BV145" s="146">
        <f t="shared" si="216"/>
        <v>0</v>
      </c>
      <c r="BW145" s="146">
        <f t="shared" si="217"/>
        <v>0</v>
      </c>
      <c r="BX145" s="146">
        <f t="shared" si="218"/>
        <v>0</v>
      </c>
      <c r="BY145" s="146">
        <f t="shared" si="219"/>
        <v>0</v>
      </c>
      <c r="BZ145" s="146">
        <f t="shared" si="220"/>
        <v>0</v>
      </c>
      <c r="CA145" s="146">
        <f t="shared" si="221"/>
        <v>0</v>
      </c>
      <c r="CB145" s="146">
        <f t="shared" si="222"/>
        <v>0</v>
      </c>
      <c r="CC145" s="146">
        <f t="shared" si="223"/>
        <v>0</v>
      </c>
      <c r="CD145" s="146">
        <f t="shared" si="224"/>
        <v>0</v>
      </c>
      <c r="CE145" s="146">
        <f t="shared" si="225"/>
        <v>0</v>
      </c>
      <c r="CF145" s="146">
        <f t="shared" si="226"/>
        <v>0</v>
      </c>
      <c r="CG145" s="146">
        <f t="shared" si="227"/>
        <v>0</v>
      </c>
      <c r="CH145" s="146">
        <f t="shared" si="228"/>
        <v>0</v>
      </c>
      <c r="CI145" s="146">
        <f t="shared" si="229"/>
        <v>0</v>
      </c>
      <c r="CJ145" s="146">
        <f t="shared" si="230"/>
        <v>0</v>
      </c>
      <c r="CK145" s="146">
        <f t="shared" si="231"/>
        <v>0</v>
      </c>
      <c r="CL145" s="146">
        <f t="shared" si="232"/>
        <v>0</v>
      </c>
      <c r="CM145" s="146">
        <f t="shared" si="233"/>
        <v>0</v>
      </c>
      <c r="CN145" s="146">
        <f t="shared" si="234"/>
        <v>0</v>
      </c>
      <c r="CO145" s="146">
        <f t="shared" si="235"/>
        <v>0</v>
      </c>
      <c r="CP145" s="146">
        <f t="shared" si="236"/>
        <v>0</v>
      </c>
      <c r="CQ145" s="146">
        <f t="shared" si="237"/>
        <v>0</v>
      </c>
      <c r="CR145" s="146">
        <f t="shared" si="238"/>
        <v>0</v>
      </c>
      <c r="CS145" s="146">
        <f t="shared" si="239"/>
        <v>0</v>
      </c>
      <c r="CT145" s="146">
        <f t="shared" si="240"/>
        <v>3</v>
      </c>
      <c r="CU145" s="146">
        <f t="shared" si="241"/>
        <v>3</v>
      </c>
      <c r="CV145" s="146">
        <f t="shared" si="242"/>
        <v>3</v>
      </c>
      <c r="CW145" s="146">
        <f t="shared" si="243"/>
        <v>3</v>
      </c>
      <c r="CX145" s="146">
        <f t="shared" si="244"/>
        <v>3</v>
      </c>
      <c r="CY145" s="146">
        <f t="shared" si="245"/>
        <v>3</v>
      </c>
      <c r="CZ145" s="146">
        <f t="shared" si="246"/>
        <v>3</v>
      </c>
      <c r="DA145" s="146">
        <f t="shared" si="247"/>
        <v>3</v>
      </c>
      <c r="DB145" s="146">
        <f t="shared" si="248"/>
        <v>3</v>
      </c>
      <c r="DC145" s="146">
        <f t="shared" si="249"/>
        <v>3</v>
      </c>
      <c r="DD145" s="146">
        <f t="shared" si="250"/>
        <v>0</v>
      </c>
      <c r="DE145" s="146">
        <f t="shared" si="251"/>
        <v>0</v>
      </c>
      <c r="DF145" s="146">
        <f t="shared" si="252"/>
        <v>0</v>
      </c>
      <c r="DG145" s="146">
        <f t="shared" si="253"/>
        <v>0</v>
      </c>
      <c r="DH145" s="146">
        <f t="shared" si="254"/>
        <v>0</v>
      </c>
      <c r="DI145" s="146">
        <f t="shared" si="255"/>
        <v>0</v>
      </c>
      <c r="DJ145" s="146">
        <f t="shared" si="256"/>
        <v>0</v>
      </c>
      <c r="DK145" s="146">
        <f t="shared" si="257"/>
        <v>0</v>
      </c>
      <c r="DL145" s="146">
        <f t="shared" si="258"/>
        <v>0</v>
      </c>
      <c r="DM145" s="146">
        <f t="shared" si="259"/>
        <v>0</v>
      </c>
      <c r="DN145" s="64">
        <f>I145*1</f>
        <v>45</v>
      </c>
      <c r="DO145" s="52" t="str">
        <f t="shared" si="205"/>
        <v/>
      </c>
      <c r="DP145" s="52" t="str">
        <f t="shared" si="264"/>
        <v/>
      </c>
      <c r="DQ145" s="53">
        <f t="shared" si="265"/>
        <v>45</v>
      </c>
      <c r="DR145" s="1">
        <f t="shared" si="206"/>
        <v>2</v>
      </c>
      <c r="DS145" s="168" t="e">
        <f>IF(AND(DR145=#REF!,BL145=#REF!),'Tiến độ'!D145,"")</f>
        <v>#REF!</v>
      </c>
    </row>
    <row r="146" spans="1:123" ht="11.25" customHeight="1">
      <c r="A146" s="314" t="str">
        <f>IF(B146="","",MAX($A$7:A145)+1)</f>
        <v/>
      </c>
      <c r="B146" s="315"/>
      <c r="C146" s="79" t="s">
        <v>16</v>
      </c>
      <c r="D146" s="80" t="s">
        <v>242</v>
      </c>
      <c r="E146" s="81">
        <v>2</v>
      </c>
      <c r="F146" s="82">
        <v>39</v>
      </c>
      <c r="G146" s="83"/>
      <c r="H146" s="84">
        <f t="shared" ref="H146:H147" si="266">H145</f>
        <v>1</v>
      </c>
      <c r="I146" s="85">
        <f t="shared" ref="I146:I147" si="267">I145</f>
        <v>45</v>
      </c>
      <c r="J146" s="236" t="s">
        <v>317</v>
      </c>
      <c r="K146" s="86"/>
      <c r="L146" s="87"/>
      <c r="M146" s="87"/>
      <c r="N146" s="88"/>
      <c r="O146" s="86"/>
      <c r="P146" s="87"/>
      <c r="Q146" s="87"/>
      <c r="R146" s="88"/>
      <c r="S146" s="86"/>
      <c r="T146" s="87"/>
      <c r="U146" s="87"/>
      <c r="V146" s="87"/>
      <c r="W146" s="88"/>
      <c r="X146" s="86"/>
      <c r="Y146" s="87"/>
      <c r="Z146" s="87"/>
      <c r="AA146" s="88"/>
      <c r="AB146" s="86"/>
      <c r="AC146" s="87"/>
      <c r="AD146" s="87"/>
      <c r="AE146" s="88"/>
      <c r="AF146" s="86"/>
      <c r="AG146" s="87"/>
      <c r="AH146" s="87"/>
      <c r="AI146" s="362"/>
      <c r="AJ146" s="363"/>
      <c r="AK146" s="86"/>
      <c r="AL146" s="87">
        <v>3</v>
      </c>
      <c r="AM146" s="87">
        <v>3</v>
      </c>
      <c r="AN146" s="88">
        <v>3</v>
      </c>
      <c r="AO146" s="86">
        <v>3</v>
      </c>
      <c r="AP146" s="87">
        <v>3</v>
      </c>
      <c r="AQ146" s="87">
        <v>3</v>
      </c>
      <c r="AR146" s="88">
        <v>3</v>
      </c>
      <c r="AS146" s="89">
        <v>3</v>
      </c>
      <c r="AT146" s="87">
        <v>3</v>
      </c>
      <c r="AU146" s="87">
        <v>3</v>
      </c>
      <c r="AV146" s="90">
        <v>3</v>
      </c>
      <c r="AW146" s="86">
        <v>3</v>
      </c>
      <c r="AX146" s="87">
        <v>3</v>
      </c>
      <c r="AY146" s="87"/>
      <c r="AZ146" s="87"/>
      <c r="BA146" s="88" t="s">
        <v>163</v>
      </c>
      <c r="BB146" s="89" t="s">
        <v>163</v>
      </c>
      <c r="BC146" s="87" t="s">
        <v>163</v>
      </c>
      <c r="BD146" s="87" t="s">
        <v>163</v>
      </c>
      <c r="BE146" s="321"/>
      <c r="BF146" s="322"/>
      <c r="BG146" s="322"/>
      <c r="BH146" s="322"/>
      <c r="BI146" s="322"/>
      <c r="BJ146" s="323"/>
      <c r="BK146" s="46" t="s">
        <v>18</v>
      </c>
      <c r="BL146" s="46" t="s">
        <v>16</v>
      </c>
      <c r="BN146" s="146">
        <f t="shared" si="260"/>
        <v>0</v>
      </c>
      <c r="BO146" s="146">
        <f t="shared" si="209"/>
        <v>0</v>
      </c>
      <c r="BP146" s="146">
        <f t="shared" si="210"/>
        <v>0</v>
      </c>
      <c r="BQ146" s="146">
        <f t="shared" si="211"/>
        <v>0</v>
      </c>
      <c r="BR146" s="146">
        <f t="shared" si="212"/>
        <v>0</v>
      </c>
      <c r="BS146" s="146">
        <f t="shared" si="213"/>
        <v>0</v>
      </c>
      <c r="BT146" s="146">
        <f t="shared" si="214"/>
        <v>0</v>
      </c>
      <c r="BU146" s="146">
        <f t="shared" si="215"/>
        <v>0</v>
      </c>
      <c r="BV146" s="146">
        <f t="shared" si="216"/>
        <v>0</v>
      </c>
      <c r="BW146" s="146">
        <f t="shared" si="217"/>
        <v>0</v>
      </c>
      <c r="BX146" s="146">
        <f t="shared" si="218"/>
        <v>0</v>
      </c>
      <c r="BY146" s="146">
        <f t="shared" si="219"/>
        <v>0</v>
      </c>
      <c r="BZ146" s="146">
        <f t="shared" si="220"/>
        <v>0</v>
      </c>
      <c r="CA146" s="146">
        <f t="shared" si="221"/>
        <v>0</v>
      </c>
      <c r="CB146" s="146">
        <f t="shared" si="222"/>
        <v>0</v>
      </c>
      <c r="CC146" s="146">
        <f t="shared" si="223"/>
        <v>0</v>
      </c>
      <c r="CD146" s="146">
        <f t="shared" si="224"/>
        <v>0</v>
      </c>
      <c r="CE146" s="146">
        <f t="shared" si="225"/>
        <v>0</v>
      </c>
      <c r="CF146" s="146">
        <f t="shared" si="226"/>
        <v>0</v>
      </c>
      <c r="CG146" s="146">
        <f t="shared" si="227"/>
        <v>0</v>
      </c>
      <c r="CH146" s="146">
        <f t="shared" si="228"/>
        <v>0</v>
      </c>
      <c r="CI146" s="146">
        <f t="shared" si="229"/>
        <v>0</v>
      </c>
      <c r="CJ146" s="146">
        <f t="shared" si="230"/>
        <v>0</v>
      </c>
      <c r="CK146" s="146">
        <f t="shared" si="231"/>
        <v>0</v>
      </c>
      <c r="CL146" s="146">
        <f t="shared" si="232"/>
        <v>0</v>
      </c>
      <c r="CM146" s="146">
        <f t="shared" si="233"/>
        <v>0</v>
      </c>
      <c r="CN146" s="146">
        <f t="shared" si="234"/>
        <v>0</v>
      </c>
      <c r="CO146" s="146">
        <f t="shared" si="235"/>
        <v>3</v>
      </c>
      <c r="CP146" s="146">
        <f t="shared" si="236"/>
        <v>3</v>
      </c>
      <c r="CQ146" s="146">
        <f t="shared" si="237"/>
        <v>3</v>
      </c>
      <c r="CR146" s="146">
        <f t="shared" si="238"/>
        <v>3</v>
      </c>
      <c r="CS146" s="146">
        <f t="shared" si="239"/>
        <v>3</v>
      </c>
      <c r="CT146" s="146">
        <f t="shared" si="240"/>
        <v>3</v>
      </c>
      <c r="CU146" s="146">
        <f t="shared" si="241"/>
        <v>3</v>
      </c>
      <c r="CV146" s="146">
        <f t="shared" si="242"/>
        <v>3</v>
      </c>
      <c r="CW146" s="146">
        <f t="shared" si="243"/>
        <v>3</v>
      </c>
      <c r="CX146" s="146">
        <f t="shared" si="244"/>
        <v>3</v>
      </c>
      <c r="CY146" s="146">
        <f t="shared" si="245"/>
        <v>3</v>
      </c>
      <c r="CZ146" s="146">
        <f t="shared" si="246"/>
        <v>3</v>
      </c>
      <c r="DA146" s="146">
        <f t="shared" si="247"/>
        <v>3</v>
      </c>
      <c r="DB146" s="146">
        <f t="shared" si="248"/>
        <v>0</v>
      </c>
      <c r="DC146" s="146">
        <f t="shared" si="249"/>
        <v>0</v>
      </c>
      <c r="DD146" s="146">
        <f t="shared" si="250"/>
        <v>0</v>
      </c>
      <c r="DE146" s="146">
        <f t="shared" si="251"/>
        <v>0</v>
      </c>
      <c r="DF146" s="146">
        <f t="shared" si="252"/>
        <v>0</v>
      </c>
      <c r="DG146" s="146">
        <f t="shared" si="253"/>
        <v>0</v>
      </c>
      <c r="DH146" s="146">
        <f t="shared" si="254"/>
        <v>0</v>
      </c>
      <c r="DI146" s="146">
        <f t="shared" si="255"/>
        <v>0</v>
      </c>
      <c r="DJ146" s="146">
        <f t="shared" si="256"/>
        <v>0</v>
      </c>
      <c r="DK146" s="146">
        <f t="shared" si="257"/>
        <v>0</v>
      </c>
      <c r="DL146" s="146">
        <f t="shared" si="258"/>
        <v>0</v>
      </c>
      <c r="DM146" s="146">
        <f t="shared" si="259"/>
        <v>0</v>
      </c>
      <c r="DN146" s="64">
        <f>F146*H146</f>
        <v>39</v>
      </c>
      <c r="DO146" s="52" t="str">
        <f t="shared" si="205"/>
        <v/>
      </c>
      <c r="DP146" s="52" t="str">
        <f t="shared" si="264"/>
        <v/>
      </c>
      <c r="DQ146" s="53">
        <f t="shared" si="265"/>
        <v>39</v>
      </c>
      <c r="DR146" s="1">
        <f t="shared" si="206"/>
        <v>2</v>
      </c>
      <c r="DS146" s="168" t="e">
        <f>IF(AND(DR146=#REF!,BL146=#REF!),'Tiến độ'!D146,"")</f>
        <v>#REF!</v>
      </c>
    </row>
    <row r="147" spans="1:123" ht="11.25" customHeight="1">
      <c r="A147" s="314" t="str">
        <f>IF(B147="","",MAX($A$7:A146)+1)</f>
        <v/>
      </c>
      <c r="B147" s="315"/>
      <c r="C147" s="79" t="s">
        <v>414</v>
      </c>
      <c r="D147" s="80" t="s">
        <v>415</v>
      </c>
      <c r="E147" s="81">
        <v>2</v>
      </c>
      <c r="F147" s="82"/>
      <c r="G147" s="83">
        <v>90</v>
      </c>
      <c r="H147" s="84">
        <f t="shared" si="266"/>
        <v>1</v>
      </c>
      <c r="I147" s="85">
        <f t="shared" si="267"/>
        <v>45</v>
      </c>
      <c r="J147" s="27"/>
      <c r="K147" s="86"/>
      <c r="L147" s="87"/>
      <c r="M147" s="87"/>
      <c r="N147" s="88"/>
      <c r="O147" s="86"/>
      <c r="P147" s="87"/>
      <c r="Q147" s="87"/>
      <c r="R147" s="88"/>
      <c r="S147" s="86"/>
      <c r="T147" s="87"/>
      <c r="U147" s="87"/>
      <c r="V147" s="87"/>
      <c r="W147" s="88"/>
      <c r="X147" s="86"/>
      <c r="Y147" s="87"/>
      <c r="Z147" s="87"/>
      <c r="AA147" s="88"/>
      <c r="AB147" s="86"/>
      <c r="AC147" s="87"/>
      <c r="AD147" s="87"/>
      <c r="AE147" s="88"/>
      <c r="AF147" s="86"/>
      <c r="AG147" s="87"/>
      <c r="AH147" s="87"/>
      <c r="AI147" s="362"/>
      <c r="AJ147" s="363"/>
      <c r="AK147" s="86"/>
      <c r="AL147" s="87">
        <v>6</v>
      </c>
      <c r="AM147" s="87">
        <v>6</v>
      </c>
      <c r="AN147" s="88">
        <v>6</v>
      </c>
      <c r="AO147" s="86">
        <v>6</v>
      </c>
      <c r="AP147" s="87">
        <v>6</v>
      </c>
      <c r="AQ147" s="87">
        <v>6</v>
      </c>
      <c r="AR147" s="88">
        <v>6</v>
      </c>
      <c r="AS147" s="89">
        <v>6</v>
      </c>
      <c r="AT147" s="87">
        <v>6</v>
      </c>
      <c r="AU147" s="87">
        <v>6</v>
      </c>
      <c r="AV147" s="90">
        <v>6</v>
      </c>
      <c r="AW147" s="86">
        <v>6</v>
      </c>
      <c r="AX147" s="87">
        <v>6</v>
      </c>
      <c r="AY147" s="87">
        <v>6</v>
      </c>
      <c r="AZ147" s="87">
        <v>6</v>
      </c>
      <c r="BA147" s="88" t="s">
        <v>163</v>
      </c>
      <c r="BB147" s="89" t="s">
        <v>163</v>
      </c>
      <c r="BC147" s="87" t="s">
        <v>163</v>
      </c>
      <c r="BD147" s="87" t="s">
        <v>163</v>
      </c>
      <c r="BE147" s="321"/>
      <c r="BF147" s="322"/>
      <c r="BG147" s="322"/>
      <c r="BH147" s="322"/>
      <c r="BI147" s="322"/>
      <c r="BJ147" s="323"/>
      <c r="BK147" s="46" t="s">
        <v>23</v>
      </c>
      <c r="BL147" s="46" t="s">
        <v>37</v>
      </c>
      <c r="BN147" s="146">
        <f t="shared" si="260"/>
        <v>0</v>
      </c>
      <c r="BO147" s="146">
        <f t="shared" si="209"/>
        <v>0</v>
      </c>
      <c r="BP147" s="146">
        <f t="shared" si="210"/>
        <v>0</v>
      </c>
      <c r="BQ147" s="146">
        <f t="shared" si="211"/>
        <v>0</v>
      </c>
      <c r="BR147" s="146">
        <f t="shared" si="212"/>
        <v>0</v>
      </c>
      <c r="BS147" s="146">
        <f t="shared" si="213"/>
        <v>0</v>
      </c>
      <c r="BT147" s="146">
        <f t="shared" si="214"/>
        <v>0</v>
      </c>
      <c r="BU147" s="146">
        <f t="shared" si="215"/>
        <v>0</v>
      </c>
      <c r="BV147" s="146">
        <f t="shared" si="216"/>
        <v>0</v>
      </c>
      <c r="BW147" s="146">
        <f t="shared" si="217"/>
        <v>0</v>
      </c>
      <c r="BX147" s="146">
        <f t="shared" si="218"/>
        <v>0</v>
      </c>
      <c r="BY147" s="146">
        <f t="shared" si="219"/>
        <v>0</v>
      </c>
      <c r="BZ147" s="146">
        <f t="shared" si="220"/>
        <v>0</v>
      </c>
      <c r="CA147" s="146">
        <f t="shared" si="221"/>
        <v>0</v>
      </c>
      <c r="CB147" s="146">
        <f t="shared" si="222"/>
        <v>0</v>
      </c>
      <c r="CC147" s="146">
        <f t="shared" si="223"/>
        <v>0</v>
      </c>
      <c r="CD147" s="146">
        <f t="shared" si="224"/>
        <v>0</v>
      </c>
      <c r="CE147" s="146">
        <f t="shared" si="225"/>
        <v>0</v>
      </c>
      <c r="CF147" s="146">
        <f t="shared" si="226"/>
        <v>0</v>
      </c>
      <c r="CG147" s="146">
        <f t="shared" si="227"/>
        <v>0</v>
      </c>
      <c r="CH147" s="146">
        <f t="shared" si="228"/>
        <v>0</v>
      </c>
      <c r="CI147" s="146">
        <f t="shared" si="229"/>
        <v>0</v>
      </c>
      <c r="CJ147" s="146">
        <f t="shared" si="230"/>
        <v>0</v>
      </c>
      <c r="CK147" s="146">
        <f t="shared" si="231"/>
        <v>0</v>
      </c>
      <c r="CL147" s="146">
        <f t="shared" si="232"/>
        <v>0</v>
      </c>
      <c r="CM147" s="146">
        <f t="shared" si="233"/>
        <v>0</v>
      </c>
      <c r="CN147" s="146">
        <f t="shared" si="234"/>
        <v>0</v>
      </c>
      <c r="CO147" s="146">
        <f t="shared" si="235"/>
        <v>6</v>
      </c>
      <c r="CP147" s="146">
        <f t="shared" si="236"/>
        <v>6</v>
      </c>
      <c r="CQ147" s="146">
        <f t="shared" si="237"/>
        <v>6</v>
      </c>
      <c r="CR147" s="146">
        <f t="shared" si="238"/>
        <v>6</v>
      </c>
      <c r="CS147" s="146">
        <f t="shared" si="239"/>
        <v>6</v>
      </c>
      <c r="CT147" s="146">
        <f t="shared" si="240"/>
        <v>6</v>
      </c>
      <c r="CU147" s="146">
        <f t="shared" si="241"/>
        <v>6</v>
      </c>
      <c r="CV147" s="146">
        <f t="shared" si="242"/>
        <v>6</v>
      </c>
      <c r="CW147" s="146">
        <f t="shared" si="243"/>
        <v>6</v>
      </c>
      <c r="CX147" s="146">
        <f t="shared" si="244"/>
        <v>6</v>
      </c>
      <c r="CY147" s="146">
        <f t="shared" si="245"/>
        <v>6</v>
      </c>
      <c r="CZ147" s="146">
        <f t="shared" si="246"/>
        <v>6</v>
      </c>
      <c r="DA147" s="146">
        <f t="shared" si="247"/>
        <v>6</v>
      </c>
      <c r="DB147" s="146">
        <f t="shared" si="248"/>
        <v>6</v>
      </c>
      <c r="DC147" s="146">
        <f t="shared" si="249"/>
        <v>6</v>
      </c>
      <c r="DD147" s="146">
        <f t="shared" si="250"/>
        <v>0</v>
      </c>
      <c r="DE147" s="146">
        <f t="shared" si="251"/>
        <v>0</v>
      </c>
      <c r="DF147" s="146">
        <f t="shared" si="252"/>
        <v>0</v>
      </c>
      <c r="DG147" s="146">
        <f t="shared" si="253"/>
        <v>0</v>
      </c>
      <c r="DH147" s="146">
        <f t="shared" si="254"/>
        <v>0</v>
      </c>
      <c r="DI147" s="146">
        <f t="shared" si="255"/>
        <v>0</v>
      </c>
      <c r="DJ147" s="146">
        <f t="shared" si="256"/>
        <v>0</v>
      </c>
      <c r="DK147" s="146">
        <f t="shared" si="257"/>
        <v>0</v>
      </c>
      <c r="DL147" s="146">
        <f t="shared" si="258"/>
        <v>0</v>
      </c>
      <c r="DM147" s="146">
        <f t="shared" si="259"/>
        <v>0</v>
      </c>
      <c r="DN147" s="64">
        <f>20*2*E147*H147</f>
        <v>80</v>
      </c>
      <c r="DO147" s="52" t="str">
        <f t="shared" si="205"/>
        <v/>
      </c>
      <c r="DP147" s="52" t="str">
        <f t="shared" si="264"/>
        <v/>
      </c>
      <c r="DQ147" s="53">
        <f t="shared" si="265"/>
        <v>80</v>
      </c>
      <c r="DR147" s="1">
        <f t="shared" si="206"/>
        <v>2</v>
      </c>
      <c r="DS147" s="168" t="e">
        <f>IF(AND(DR147=#REF!,BL147=#REF!),'Tiến độ'!D147,"")</f>
        <v>#REF!</v>
      </c>
    </row>
    <row r="148" spans="1:123" ht="11.25" customHeight="1">
      <c r="A148" s="310" t="str">
        <f>IF(B148="","",MAX($A$7:A147)+1)</f>
        <v/>
      </c>
      <c r="B148" s="313"/>
      <c r="C148" s="91" t="s">
        <v>8</v>
      </c>
      <c r="D148" s="92"/>
      <c r="E148" s="93">
        <f>SUM(E131:E147)</f>
        <v>44</v>
      </c>
      <c r="F148" s="94"/>
      <c r="G148" s="95"/>
      <c r="H148" s="96"/>
      <c r="I148" s="97"/>
      <c r="J148" s="26"/>
      <c r="K148" s="96">
        <f t="shared" ref="K148:AH148" si="268">SUM(K131:K147)</f>
        <v>28</v>
      </c>
      <c r="L148" s="97">
        <f t="shared" si="268"/>
        <v>28</v>
      </c>
      <c r="M148" s="97">
        <f t="shared" si="268"/>
        <v>28</v>
      </c>
      <c r="N148" s="98">
        <f t="shared" si="268"/>
        <v>28</v>
      </c>
      <c r="O148" s="96">
        <f t="shared" si="268"/>
        <v>28</v>
      </c>
      <c r="P148" s="97">
        <f t="shared" si="268"/>
        <v>28</v>
      </c>
      <c r="Q148" s="97">
        <f t="shared" si="268"/>
        <v>28</v>
      </c>
      <c r="R148" s="98">
        <f t="shared" si="268"/>
        <v>14</v>
      </c>
      <c r="S148" s="96">
        <f t="shared" si="268"/>
        <v>0</v>
      </c>
      <c r="T148" s="97">
        <f t="shared" si="268"/>
        <v>0</v>
      </c>
      <c r="U148" s="97">
        <f t="shared" si="268"/>
        <v>0</v>
      </c>
      <c r="V148" s="97">
        <f t="shared" si="268"/>
        <v>0</v>
      </c>
      <c r="W148" s="98">
        <f t="shared" si="268"/>
        <v>0</v>
      </c>
      <c r="X148" s="96">
        <f t="shared" si="268"/>
        <v>0</v>
      </c>
      <c r="Y148" s="97">
        <f t="shared" si="268"/>
        <v>0</v>
      </c>
      <c r="Z148" s="97">
        <f t="shared" si="268"/>
        <v>0</v>
      </c>
      <c r="AA148" s="98">
        <f t="shared" si="268"/>
        <v>0</v>
      </c>
      <c r="AB148" s="96">
        <f t="shared" si="268"/>
        <v>0</v>
      </c>
      <c r="AC148" s="97">
        <f t="shared" si="268"/>
        <v>0</v>
      </c>
      <c r="AD148" s="97">
        <f t="shared" si="268"/>
        <v>6</v>
      </c>
      <c r="AE148" s="98">
        <f t="shared" si="268"/>
        <v>6</v>
      </c>
      <c r="AF148" s="96">
        <f t="shared" si="268"/>
        <v>6</v>
      </c>
      <c r="AG148" s="97">
        <f t="shared" si="268"/>
        <v>6</v>
      </c>
      <c r="AH148" s="97">
        <f t="shared" si="268"/>
        <v>6</v>
      </c>
      <c r="AI148" s="362"/>
      <c r="AJ148" s="363"/>
      <c r="AK148" s="96">
        <f t="shared" ref="AK148:BD148" si="269">SUM(AK131:AK147)</f>
        <v>0</v>
      </c>
      <c r="AL148" s="97">
        <f t="shared" si="269"/>
        <v>26</v>
      </c>
      <c r="AM148" s="97">
        <f t="shared" si="269"/>
        <v>26</v>
      </c>
      <c r="AN148" s="98">
        <f t="shared" si="269"/>
        <v>26</v>
      </c>
      <c r="AO148" s="96">
        <f t="shared" si="269"/>
        <v>26</v>
      </c>
      <c r="AP148" s="97">
        <f t="shared" si="269"/>
        <v>26</v>
      </c>
      <c r="AQ148" s="97">
        <f t="shared" si="269"/>
        <v>26</v>
      </c>
      <c r="AR148" s="98">
        <f t="shared" si="269"/>
        <v>26</v>
      </c>
      <c r="AS148" s="99">
        <f t="shared" si="269"/>
        <v>26</v>
      </c>
      <c r="AT148" s="97">
        <f t="shared" si="269"/>
        <v>26</v>
      </c>
      <c r="AU148" s="97">
        <f t="shared" si="269"/>
        <v>26</v>
      </c>
      <c r="AV148" s="100">
        <f t="shared" si="269"/>
        <v>26</v>
      </c>
      <c r="AW148" s="96">
        <f t="shared" si="269"/>
        <v>26</v>
      </c>
      <c r="AX148" s="97">
        <f t="shared" si="269"/>
        <v>26</v>
      </c>
      <c r="AY148" s="97">
        <f t="shared" si="269"/>
        <v>23</v>
      </c>
      <c r="AZ148" s="97">
        <f t="shared" si="269"/>
        <v>23</v>
      </c>
      <c r="BA148" s="98">
        <f t="shared" si="269"/>
        <v>0</v>
      </c>
      <c r="BB148" s="99">
        <f t="shared" si="269"/>
        <v>0</v>
      </c>
      <c r="BC148" s="97">
        <f t="shared" si="269"/>
        <v>0</v>
      </c>
      <c r="BD148" s="97">
        <f t="shared" si="269"/>
        <v>0</v>
      </c>
      <c r="BE148" s="321"/>
      <c r="BF148" s="322"/>
      <c r="BG148" s="322"/>
      <c r="BH148" s="322"/>
      <c r="BI148" s="322"/>
      <c r="BJ148" s="323"/>
      <c r="BK148" s="47"/>
      <c r="BL148" s="47" t="s">
        <v>1113</v>
      </c>
      <c r="BN148" s="146">
        <f t="shared" si="260"/>
        <v>0</v>
      </c>
      <c r="BO148" s="146">
        <f t="shared" si="209"/>
        <v>0</v>
      </c>
      <c r="BP148" s="146">
        <f t="shared" si="210"/>
        <v>0</v>
      </c>
      <c r="BQ148" s="146">
        <f t="shared" si="211"/>
        <v>0</v>
      </c>
      <c r="BR148" s="146">
        <f t="shared" si="212"/>
        <v>0</v>
      </c>
      <c r="BS148" s="146">
        <f t="shared" si="213"/>
        <v>0</v>
      </c>
      <c r="BT148" s="146">
        <f t="shared" si="214"/>
        <v>0</v>
      </c>
      <c r="BU148" s="146">
        <f t="shared" si="215"/>
        <v>0</v>
      </c>
      <c r="BV148" s="146">
        <f t="shared" si="216"/>
        <v>0</v>
      </c>
      <c r="BW148" s="146">
        <f t="shared" si="217"/>
        <v>0</v>
      </c>
      <c r="BX148" s="146">
        <f t="shared" si="218"/>
        <v>0</v>
      </c>
      <c r="BY148" s="146">
        <f t="shared" si="219"/>
        <v>0</v>
      </c>
      <c r="BZ148" s="146">
        <f t="shared" si="220"/>
        <v>0</v>
      </c>
      <c r="CA148" s="146">
        <f t="shared" si="221"/>
        <v>0</v>
      </c>
      <c r="CB148" s="146">
        <f t="shared" si="222"/>
        <v>0</v>
      </c>
      <c r="CC148" s="146">
        <f t="shared" si="223"/>
        <v>0</v>
      </c>
      <c r="CD148" s="146">
        <f t="shared" si="224"/>
        <v>0</v>
      </c>
      <c r="CE148" s="146">
        <f t="shared" si="225"/>
        <v>0</v>
      </c>
      <c r="CF148" s="146">
        <f t="shared" si="226"/>
        <v>0</v>
      </c>
      <c r="CG148" s="146">
        <f t="shared" si="227"/>
        <v>0</v>
      </c>
      <c r="CH148" s="146">
        <f t="shared" si="228"/>
        <v>0</v>
      </c>
      <c r="CI148" s="146">
        <f t="shared" si="229"/>
        <v>0</v>
      </c>
      <c r="CJ148" s="146">
        <f t="shared" si="230"/>
        <v>0</v>
      </c>
      <c r="CK148" s="146">
        <f t="shared" si="231"/>
        <v>0</v>
      </c>
      <c r="CL148" s="146">
        <f t="shared" si="232"/>
        <v>0</v>
      </c>
      <c r="CM148" s="146">
        <f t="shared" si="233"/>
        <v>0</v>
      </c>
      <c r="CN148" s="146">
        <f t="shared" si="234"/>
        <v>0</v>
      </c>
      <c r="CO148" s="146">
        <f t="shared" si="235"/>
        <v>0</v>
      </c>
      <c r="CP148" s="146">
        <f t="shared" si="236"/>
        <v>0</v>
      </c>
      <c r="CQ148" s="146">
        <f t="shared" si="237"/>
        <v>0</v>
      </c>
      <c r="CR148" s="146">
        <f t="shared" si="238"/>
        <v>0</v>
      </c>
      <c r="CS148" s="146">
        <f t="shared" si="239"/>
        <v>0</v>
      </c>
      <c r="CT148" s="146">
        <f t="shared" si="240"/>
        <v>0</v>
      </c>
      <c r="CU148" s="146">
        <f t="shared" si="241"/>
        <v>0</v>
      </c>
      <c r="CV148" s="146">
        <f t="shared" si="242"/>
        <v>0</v>
      </c>
      <c r="CW148" s="146">
        <f t="shared" si="243"/>
        <v>0</v>
      </c>
      <c r="CX148" s="146">
        <f t="shared" si="244"/>
        <v>0</v>
      </c>
      <c r="CY148" s="146">
        <f t="shared" si="245"/>
        <v>0</v>
      </c>
      <c r="CZ148" s="146">
        <f t="shared" si="246"/>
        <v>0</v>
      </c>
      <c r="DA148" s="146">
        <f t="shared" si="247"/>
        <v>0</v>
      </c>
      <c r="DB148" s="146">
        <f t="shared" si="248"/>
        <v>0</v>
      </c>
      <c r="DC148" s="146">
        <f t="shared" si="249"/>
        <v>0</v>
      </c>
      <c r="DD148" s="146">
        <f t="shared" si="250"/>
        <v>0</v>
      </c>
      <c r="DE148" s="146">
        <f t="shared" si="251"/>
        <v>0</v>
      </c>
      <c r="DF148" s="146">
        <f t="shared" si="252"/>
        <v>0</v>
      </c>
      <c r="DG148" s="146">
        <f t="shared" si="253"/>
        <v>0</v>
      </c>
      <c r="DH148" s="146">
        <f t="shared" si="254"/>
        <v>0</v>
      </c>
      <c r="DI148" s="146">
        <f t="shared" si="255"/>
        <v>0</v>
      </c>
      <c r="DJ148" s="146">
        <f t="shared" si="256"/>
        <v>0</v>
      </c>
      <c r="DK148" s="146">
        <f t="shared" si="257"/>
        <v>0</v>
      </c>
      <c r="DL148" s="146">
        <f t="shared" si="258"/>
        <v>0</v>
      </c>
      <c r="DM148" s="146">
        <f t="shared" si="259"/>
        <v>0</v>
      </c>
      <c r="DN148" s="54"/>
      <c r="DO148" s="55"/>
      <c r="DP148" s="55"/>
      <c r="DQ148" s="56"/>
      <c r="DS148" s="168" t="e">
        <f>IF(AND(DR148=#REF!,BL148=#REF!),'Tiến độ'!D148,"")</f>
        <v>#REF!</v>
      </c>
    </row>
    <row r="149" spans="1:123" ht="11.25" customHeight="1">
      <c r="A149" s="308">
        <f>IF(B149="","",MAX($A$7:A148)+1)</f>
        <v>15</v>
      </c>
      <c r="B149" s="311" t="s">
        <v>1129</v>
      </c>
      <c r="C149" s="67" t="s">
        <v>195</v>
      </c>
      <c r="D149" s="68" t="s">
        <v>418</v>
      </c>
      <c r="E149" s="69">
        <v>3</v>
      </c>
      <c r="F149" s="70">
        <v>60</v>
      </c>
      <c r="G149" s="71"/>
      <c r="H149" s="72">
        <v>3</v>
      </c>
      <c r="I149" s="73">
        <f>62+55+58</f>
        <v>175</v>
      </c>
      <c r="J149" s="24"/>
      <c r="K149" s="74"/>
      <c r="L149" s="75"/>
      <c r="M149" s="75"/>
      <c r="N149" s="76">
        <v>5</v>
      </c>
      <c r="O149" s="74">
        <v>5</v>
      </c>
      <c r="P149" s="75">
        <v>5</v>
      </c>
      <c r="Q149" s="75">
        <v>5</v>
      </c>
      <c r="R149" s="76">
        <v>5</v>
      </c>
      <c r="S149" s="74">
        <v>5</v>
      </c>
      <c r="T149" s="75">
        <v>5</v>
      </c>
      <c r="U149" s="75">
        <v>5</v>
      </c>
      <c r="V149" s="75">
        <v>5</v>
      </c>
      <c r="W149" s="76">
        <v>5</v>
      </c>
      <c r="X149" s="74">
        <v>5</v>
      </c>
      <c r="Y149" s="75">
        <v>5</v>
      </c>
      <c r="Z149" s="75" t="s">
        <v>163</v>
      </c>
      <c r="AA149" s="76" t="s">
        <v>163</v>
      </c>
      <c r="AB149" s="74" t="s">
        <v>163</v>
      </c>
      <c r="AC149" s="75" t="s">
        <v>163</v>
      </c>
      <c r="AD149" s="75" t="s">
        <v>164</v>
      </c>
      <c r="AE149" s="76" t="s">
        <v>164</v>
      </c>
      <c r="AF149" s="74" t="s">
        <v>164</v>
      </c>
      <c r="AG149" s="75" t="s">
        <v>164</v>
      </c>
      <c r="AH149" s="75" t="s">
        <v>164</v>
      </c>
      <c r="AI149" s="362"/>
      <c r="AJ149" s="363"/>
      <c r="AK149" s="74" t="s">
        <v>164</v>
      </c>
      <c r="AL149" s="75"/>
      <c r="AM149" s="75"/>
      <c r="AN149" s="76"/>
      <c r="AO149" s="74"/>
      <c r="AP149" s="75"/>
      <c r="AQ149" s="75"/>
      <c r="AR149" s="76"/>
      <c r="AS149" s="77"/>
      <c r="AT149" s="75"/>
      <c r="AU149" s="75"/>
      <c r="AV149" s="78"/>
      <c r="AW149" s="74"/>
      <c r="AX149" s="75"/>
      <c r="AY149" s="75"/>
      <c r="AZ149" s="75"/>
      <c r="BA149" s="76"/>
      <c r="BB149" s="77"/>
      <c r="BC149" s="75"/>
      <c r="BD149" s="75"/>
      <c r="BE149" s="321"/>
      <c r="BF149" s="322"/>
      <c r="BG149" s="322"/>
      <c r="BH149" s="322"/>
      <c r="BI149" s="322"/>
      <c r="BJ149" s="323"/>
      <c r="BK149" s="45" t="s">
        <v>18</v>
      </c>
      <c r="BL149" s="45" t="s">
        <v>54</v>
      </c>
      <c r="BN149" s="146">
        <f t="shared" si="260"/>
        <v>0</v>
      </c>
      <c r="BO149" s="146">
        <f t="shared" si="209"/>
        <v>0</v>
      </c>
      <c r="BP149" s="146">
        <f t="shared" si="210"/>
        <v>0</v>
      </c>
      <c r="BQ149" s="146">
        <f t="shared" si="211"/>
        <v>15</v>
      </c>
      <c r="BR149" s="146">
        <f t="shared" si="212"/>
        <v>15</v>
      </c>
      <c r="BS149" s="146">
        <f t="shared" si="213"/>
        <v>15</v>
      </c>
      <c r="BT149" s="146">
        <f t="shared" si="214"/>
        <v>15</v>
      </c>
      <c r="BU149" s="146">
        <f t="shared" si="215"/>
        <v>15</v>
      </c>
      <c r="BV149" s="146">
        <f t="shared" si="216"/>
        <v>15</v>
      </c>
      <c r="BW149" s="146">
        <f t="shared" si="217"/>
        <v>15</v>
      </c>
      <c r="BX149" s="146">
        <f t="shared" si="218"/>
        <v>15</v>
      </c>
      <c r="BY149" s="146">
        <f t="shared" si="219"/>
        <v>15</v>
      </c>
      <c r="BZ149" s="146">
        <f t="shared" si="220"/>
        <v>15</v>
      </c>
      <c r="CA149" s="146">
        <f t="shared" si="221"/>
        <v>15</v>
      </c>
      <c r="CB149" s="146">
        <f t="shared" si="222"/>
        <v>15</v>
      </c>
      <c r="CC149" s="146">
        <f t="shared" si="223"/>
        <v>0</v>
      </c>
      <c r="CD149" s="146">
        <f t="shared" si="224"/>
        <v>0</v>
      </c>
      <c r="CE149" s="146">
        <f t="shared" si="225"/>
        <v>0</v>
      </c>
      <c r="CF149" s="146">
        <f t="shared" si="226"/>
        <v>0</v>
      </c>
      <c r="CG149" s="146">
        <f t="shared" si="227"/>
        <v>0</v>
      </c>
      <c r="CH149" s="146">
        <f t="shared" si="228"/>
        <v>0</v>
      </c>
      <c r="CI149" s="146">
        <f t="shared" si="229"/>
        <v>0</v>
      </c>
      <c r="CJ149" s="146">
        <f t="shared" si="230"/>
        <v>0</v>
      </c>
      <c r="CK149" s="146">
        <f t="shared" si="231"/>
        <v>0</v>
      </c>
      <c r="CL149" s="146">
        <f t="shared" si="232"/>
        <v>0</v>
      </c>
      <c r="CM149" s="146">
        <f t="shared" si="233"/>
        <v>0</v>
      </c>
      <c r="CN149" s="146">
        <f t="shared" si="234"/>
        <v>0</v>
      </c>
      <c r="CO149" s="146">
        <f t="shared" si="235"/>
        <v>0</v>
      </c>
      <c r="CP149" s="146">
        <f t="shared" si="236"/>
        <v>0</v>
      </c>
      <c r="CQ149" s="146">
        <f t="shared" si="237"/>
        <v>0</v>
      </c>
      <c r="CR149" s="146">
        <f t="shared" si="238"/>
        <v>0</v>
      </c>
      <c r="CS149" s="146">
        <f t="shared" si="239"/>
        <v>0</v>
      </c>
      <c r="CT149" s="146">
        <f t="shared" si="240"/>
        <v>0</v>
      </c>
      <c r="CU149" s="146">
        <f t="shared" si="241"/>
        <v>0</v>
      </c>
      <c r="CV149" s="146">
        <f t="shared" si="242"/>
        <v>0</v>
      </c>
      <c r="CW149" s="146">
        <f t="shared" si="243"/>
        <v>0</v>
      </c>
      <c r="CX149" s="146">
        <f t="shared" si="244"/>
        <v>0</v>
      </c>
      <c r="CY149" s="146">
        <f t="shared" si="245"/>
        <v>0</v>
      </c>
      <c r="CZ149" s="146">
        <f t="shared" si="246"/>
        <v>0</v>
      </c>
      <c r="DA149" s="146">
        <f t="shared" si="247"/>
        <v>0</v>
      </c>
      <c r="DB149" s="146">
        <f t="shared" si="248"/>
        <v>0</v>
      </c>
      <c r="DC149" s="146">
        <f t="shared" si="249"/>
        <v>0</v>
      </c>
      <c r="DD149" s="146">
        <f t="shared" si="250"/>
        <v>0</v>
      </c>
      <c r="DE149" s="146">
        <f t="shared" si="251"/>
        <v>0</v>
      </c>
      <c r="DF149" s="146">
        <f t="shared" si="252"/>
        <v>0</v>
      </c>
      <c r="DG149" s="146">
        <f t="shared" si="253"/>
        <v>0</v>
      </c>
      <c r="DH149" s="146">
        <f t="shared" si="254"/>
        <v>0</v>
      </c>
      <c r="DI149" s="146">
        <f t="shared" si="255"/>
        <v>0</v>
      </c>
      <c r="DJ149" s="146">
        <f t="shared" si="256"/>
        <v>0</v>
      </c>
      <c r="DK149" s="146">
        <f t="shared" si="257"/>
        <v>0</v>
      </c>
      <c r="DL149" s="146">
        <f t="shared" si="258"/>
        <v>0</v>
      </c>
      <c r="DM149" s="146">
        <f t="shared" si="259"/>
        <v>0</v>
      </c>
      <c r="DN149" s="63">
        <f t="shared" ref="DN149:DN153" si="270">F149*H149</f>
        <v>180</v>
      </c>
      <c r="DO149" s="50">
        <f t="shared" ref="DO149:DO163" si="271">IF(COUNTA(K149:AC149)&gt;0,DN149,"")</f>
        <v>180</v>
      </c>
      <c r="DP149" s="50" t="str">
        <f t="shared" si="264"/>
        <v/>
      </c>
      <c r="DQ149" s="51" t="str">
        <f t="shared" si="265"/>
        <v/>
      </c>
      <c r="DR149" s="1">
        <f t="shared" ref="DR149:DR163" si="272">IF(DQ149="",1,2)</f>
        <v>1</v>
      </c>
      <c r="DS149" s="168" t="e">
        <f>IF(AND(DR149=#REF!,BL149=#REF!),'Tiến độ'!D149,"")</f>
        <v>#REF!</v>
      </c>
    </row>
    <row r="150" spans="1:123" ht="11.25" customHeight="1">
      <c r="A150" s="314" t="str">
        <f>IF(B150="","",MAX($A$7:A149)+1)</f>
        <v/>
      </c>
      <c r="B150" s="315"/>
      <c r="C150" s="79" t="s">
        <v>419</v>
      </c>
      <c r="D150" s="80" t="s">
        <v>319</v>
      </c>
      <c r="E150" s="81">
        <v>2</v>
      </c>
      <c r="F150" s="82">
        <v>30</v>
      </c>
      <c r="G150" s="83"/>
      <c r="H150" s="115">
        <v>2</v>
      </c>
      <c r="I150" s="116">
        <f>22+46+57</f>
        <v>125</v>
      </c>
      <c r="J150" s="236" t="s">
        <v>317</v>
      </c>
      <c r="K150" s="86"/>
      <c r="L150" s="87"/>
      <c r="M150" s="87"/>
      <c r="N150" s="88">
        <v>3</v>
      </c>
      <c r="O150" s="86">
        <v>3</v>
      </c>
      <c r="P150" s="87">
        <v>3</v>
      </c>
      <c r="Q150" s="87">
        <v>3</v>
      </c>
      <c r="R150" s="88">
        <v>3</v>
      </c>
      <c r="S150" s="86">
        <v>3</v>
      </c>
      <c r="T150" s="87">
        <v>3</v>
      </c>
      <c r="U150" s="87">
        <v>3</v>
      </c>
      <c r="V150" s="87">
        <v>3</v>
      </c>
      <c r="W150" s="88">
        <v>3</v>
      </c>
      <c r="X150" s="86"/>
      <c r="Y150" s="87"/>
      <c r="Z150" s="87" t="s">
        <v>163</v>
      </c>
      <c r="AA150" s="88" t="s">
        <v>163</v>
      </c>
      <c r="AB150" s="86" t="s">
        <v>163</v>
      </c>
      <c r="AC150" s="87" t="s">
        <v>163</v>
      </c>
      <c r="AD150" s="87" t="s">
        <v>164</v>
      </c>
      <c r="AE150" s="88" t="s">
        <v>164</v>
      </c>
      <c r="AF150" s="86" t="s">
        <v>164</v>
      </c>
      <c r="AG150" s="87" t="s">
        <v>164</v>
      </c>
      <c r="AH150" s="87" t="s">
        <v>164</v>
      </c>
      <c r="AI150" s="362"/>
      <c r="AJ150" s="363"/>
      <c r="AK150" s="86" t="s">
        <v>164</v>
      </c>
      <c r="AL150" s="87"/>
      <c r="AM150" s="87"/>
      <c r="AN150" s="88"/>
      <c r="AO150" s="86"/>
      <c r="AP150" s="87"/>
      <c r="AQ150" s="87"/>
      <c r="AR150" s="88"/>
      <c r="AS150" s="89"/>
      <c r="AT150" s="87"/>
      <c r="AU150" s="87"/>
      <c r="AV150" s="90"/>
      <c r="AW150" s="86"/>
      <c r="AX150" s="87"/>
      <c r="AY150" s="87"/>
      <c r="AZ150" s="87"/>
      <c r="BA150" s="88"/>
      <c r="BB150" s="89"/>
      <c r="BC150" s="87"/>
      <c r="BD150" s="87"/>
      <c r="BE150" s="321"/>
      <c r="BF150" s="322"/>
      <c r="BG150" s="322"/>
      <c r="BH150" s="322"/>
      <c r="BI150" s="322"/>
      <c r="BJ150" s="323"/>
      <c r="BK150" s="46" t="s">
        <v>18</v>
      </c>
      <c r="BL150" s="46" t="s">
        <v>29</v>
      </c>
      <c r="BN150" s="146">
        <f t="shared" si="260"/>
        <v>0</v>
      </c>
      <c r="BO150" s="146">
        <f t="shared" si="209"/>
        <v>0</v>
      </c>
      <c r="BP150" s="146">
        <f t="shared" si="210"/>
        <v>0</v>
      </c>
      <c r="BQ150" s="146">
        <f t="shared" si="211"/>
        <v>6</v>
      </c>
      <c r="BR150" s="146">
        <f t="shared" si="212"/>
        <v>6</v>
      </c>
      <c r="BS150" s="146">
        <f t="shared" si="213"/>
        <v>6</v>
      </c>
      <c r="BT150" s="146">
        <f t="shared" si="214"/>
        <v>6</v>
      </c>
      <c r="BU150" s="146">
        <f t="shared" si="215"/>
        <v>6</v>
      </c>
      <c r="BV150" s="146">
        <f t="shared" si="216"/>
        <v>6</v>
      </c>
      <c r="BW150" s="146">
        <f t="shared" si="217"/>
        <v>6</v>
      </c>
      <c r="BX150" s="146">
        <f t="shared" si="218"/>
        <v>6</v>
      </c>
      <c r="BY150" s="146">
        <f t="shared" si="219"/>
        <v>6</v>
      </c>
      <c r="BZ150" s="146">
        <f t="shared" si="220"/>
        <v>6</v>
      </c>
      <c r="CA150" s="146">
        <f t="shared" si="221"/>
        <v>0</v>
      </c>
      <c r="CB150" s="146">
        <f t="shared" si="222"/>
        <v>0</v>
      </c>
      <c r="CC150" s="146">
        <f t="shared" si="223"/>
        <v>0</v>
      </c>
      <c r="CD150" s="146">
        <f t="shared" si="224"/>
        <v>0</v>
      </c>
      <c r="CE150" s="146">
        <f t="shared" si="225"/>
        <v>0</v>
      </c>
      <c r="CF150" s="146">
        <f t="shared" si="226"/>
        <v>0</v>
      </c>
      <c r="CG150" s="146">
        <f t="shared" si="227"/>
        <v>0</v>
      </c>
      <c r="CH150" s="146">
        <f t="shared" si="228"/>
        <v>0</v>
      </c>
      <c r="CI150" s="146">
        <f t="shared" si="229"/>
        <v>0</v>
      </c>
      <c r="CJ150" s="146">
        <f t="shared" si="230"/>
        <v>0</v>
      </c>
      <c r="CK150" s="146">
        <f t="shared" si="231"/>
        <v>0</v>
      </c>
      <c r="CL150" s="146">
        <f t="shared" si="232"/>
        <v>0</v>
      </c>
      <c r="CM150" s="146">
        <f t="shared" si="233"/>
        <v>0</v>
      </c>
      <c r="CN150" s="146">
        <f t="shared" si="234"/>
        <v>0</v>
      </c>
      <c r="CO150" s="146">
        <f t="shared" si="235"/>
        <v>0</v>
      </c>
      <c r="CP150" s="146">
        <f t="shared" si="236"/>
        <v>0</v>
      </c>
      <c r="CQ150" s="146">
        <f t="shared" si="237"/>
        <v>0</v>
      </c>
      <c r="CR150" s="146">
        <f t="shared" si="238"/>
        <v>0</v>
      </c>
      <c r="CS150" s="146">
        <f t="shared" si="239"/>
        <v>0</v>
      </c>
      <c r="CT150" s="146">
        <f t="shared" si="240"/>
        <v>0</v>
      </c>
      <c r="CU150" s="146">
        <f t="shared" si="241"/>
        <v>0</v>
      </c>
      <c r="CV150" s="146">
        <f t="shared" si="242"/>
        <v>0</v>
      </c>
      <c r="CW150" s="146">
        <f t="shared" si="243"/>
        <v>0</v>
      </c>
      <c r="CX150" s="146">
        <f t="shared" si="244"/>
        <v>0</v>
      </c>
      <c r="CY150" s="146">
        <f t="shared" si="245"/>
        <v>0</v>
      </c>
      <c r="CZ150" s="146">
        <f t="shared" si="246"/>
        <v>0</v>
      </c>
      <c r="DA150" s="146">
        <f t="shared" si="247"/>
        <v>0</v>
      </c>
      <c r="DB150" s="146">
        <f t="shared" si="248"/>
        <v>0</v>
      </c>
      <c r="DC150" s="146">
        <f t="shared" si="249"/>
        <v>0</v>
      </c>
      <c r="DD150" s="146">
        <f t="shared" si="250"/>
        <v>0</v>
      </c>
      <c r="DE150" s="146">
        <f t="shared" si="251"/>
        <v>0</v>
      </c>
      <c r="DF150" s="146">
        <f t="shared" si="252"/>
        <v>0</v>
      </c>
      <c r="DG150" s="146">
        <f t="shared" si="253"/>
        <v>0</v>
      </c>
      <c r="DH150" s="146">
        <f t="shared" si="254"/>
        <v>0</v>
      </c>
      <c r="DI150" s="146">
        <f t="shared" si="255"/>
        <v>0</v>
      </c>
      <c r="DJ150" s="146">
        <f t="shared" si="256"/>
        <v>0</v>
      </c>
      <c r="DK150" s="146">
        <f t="shared" si="257"/>
        <v>0</v>
      </c>
      <c r="DL150" s="146">
        <f t="shared" si="258"/>
        <v>0</v>
      </c>
      <c r="DM150" s="146">
        <f t="shared" si="259"/>
        <v>0</v>
      </c>
      <c r="DN150" s="64">
        <f t="shared" si="270"/>
        <v>60</v>
      </c>
      <c r="DO150" s="52">
        <f t="shared" si="271"/>
        <v>60</v>
      </c>
      <c r="DP150" s="52" t="str">
        <f t="shared" si="264"/>
        <v/>
      </c>
      <c r="DQ150" s="53" t="str">
        <f t="shared" si="265"/>
        <v/>
      </c>
      <c r="DR150" s="1">
        <f t="shared" si="272"/>
        <v>1</v>
      </c>
      <c r="DS150" s="168" t="e">
        <f>IF(AND(DR150=#REF!,BL150=#REF!),'Tiến độ'!D150,"")</f>
        <v>#REF!</v>
      </c>
    </row>
    <row r="151" spans="1:123" ht="11.25" customHeight="1">
      <c r="A151" s="314" t="str">
        <f>IF(B151="","",MAX($A$7:A150)+1)</f>
        <v/>
      </c>
      <c r="B151" s="315"/>
      <c r="C151" s="79" t="s">
        <v>420</v>
      </c>
      <c r="D151" s="80" t="s">
        <v>421</v>
      </c>
      <c r="E151" s="81">
        <v>3</v>
      </c>
      <c r="F151" s="82">
        <v>45</v>
      </c>
      <c r="G151" s="83"/>
      <c r="H151" s="84">
        <f>H149</f>
        <v>3</v>
      </c>
      <c r="I151" s="85">
        <f>I149</f>
        <v>175</v>
      </c>
      <c r="J151" s="27"/>
      <c r="K151" s="86"/>
      <c r="L151" s="87"/>
      <c r="M151" s="87"/>
      <c r="N151" s="88">
        <v>4</v>
      </c>
      <c r="O151" s="86">
        <v>4</v>
      </c>
      <c r="P151" s="87">
        <v>4</v>
      </c>
      <c r="Q151" s="87">
        <v>4</v>
      </c>
      <c r="R151" s="88">
        <v>4</v>
      </c>
      <c r="S151" s="86">
        <v>4</v>
      </c>
      <c r="T151" s="87">
        <v>4</v>
      </c>
      <c r="U151" s="87">
        <v>4</v>
      </c>
      <c r="V151" s="87">
        <v>4</v>
      </c>
      <c r="W151" s="88">
        <v>4</v>
      </c>
      <c r="X151" s="86">
        <v>4</v>
      </c>
      <c r="Y151" s="87">
        <v>1</v>
      </c>
      <c r="Z151" s="87" t="s">
        <v>163</v>
      </c>
      <c r="AA151" s="88" t="s">
        <v>163</v>
      </c>
      <c r="AB151" s="86" t="s">
        <v>163</v>
      </c>
      <c r="AC151" s="87" t="s">
        <v>163</v>
      </c>
      <c r="AD151" s="87" t="s">
        <v>164</v>
      </c>
      <c r="AE151" s="88" t="s">
        <v>164</v>
      </c>
      <c r="AF151" s="86" t="s">
        <v>164</v>
      </c>
      <c r="AG151" s="87" t="s">
        <v>164</v>
      </c>
      <c r="AH151" s="87" t="s">
        <v>164</v>
      </c>
      <c r="AI151" s="362"/>
      <c r="AJ151" s="363"/>
      <c r="AK151" s="86" t="s">
        <v>164</v>
      </c>
      <c r="AL151" s="87"/>
      <c r="AM151" s="87"/>
      <c r="AN151" s="88"/>
      <c r="AO151" s="86"/>
      <c r="AP151" s="87"/>
      <c r="AQ151" s="87"/>
      <c r="AR151" s="88"/>
      <c r="AS151" s="89"/>
      <c r="AT151" s="87"/>
      <c r="AU151" s="87"/>
      <c r="AV151" s="90"/>
      <c r="AW151" s="86"/>
      <c r="AX151" s="87"/>
      <c r="AY151" s="87"/>
      <c r="AZ151" s="87"/>
      <c r="BA151" s="88"/>
      <c r="BB151" s="89"/>
      <c r="BC151" s="87"/>
      <c r="BD151" s="87"/>
      <c r="BE151" s="321"/>
      <c r="BF151" s="322"/>
      <c r="BG151" s="322"/>
      <c r="BH151" s="322"/>
      <c r="BI151" s="322"/>
      <c r="BJ151" s="323"/>
      <c r="BK151" s="46" t="s">
        <v>18</v>
      </c>
      <c r="BL151" s="46" t="s">
        <v>35</v>
      </c>
      <c r="BN151" s="146">
        <f t="shared" si="260"/>
        <v>0</v>
      </c>
      <c r="BO151" s="146">
        <f t="shared" si="209"/>
        <v>0</v>
      </c>
      <c r="BP151" s="146">
        <f t="shared" si="210"/>
        <v>0</v>
      </c>
      <c r="BQ151" s="146">
        <f t="shared" si="211"/>
        <v>12</v>
      </c>
      <c r="BR151" s="146">
        <f t="shared" si="212"/>
        <v>12</v>
      </c>
      <c r="BS151" s="146">
        <f t="shared" si="213"/>
        <v>12</v>
      </c>
      <c r="BT151" s="146">
        <f t="shared" si="214"/>
        <v>12</v>
      </c>
      <c r="BU151" s="146">
        <f t="shared" si="215"/>
        <v>12</v>
      </c>
      <c r="BV151" s="146">
        <f t="shared" si="216"/>
        <v>12</v>
      </c>
      <c r="BW151" s="146">
        <f t="shared" si="217"/>
        <v>12</v>
      </c>
      <c r="BX151" s="146">
        <f t="shared" si="218"/>
        <v>12</v>
      </c>
      <c r="BY151" s="146">
        <f t="shared" si="219"/>
        <v>12</v>
      </c>
      <c r="BZ151" s="146">
        <f t="shared" si="220"/>
        <v>12</v>
      </c>
      <c r="CA151" s="146">
        <f t="shared" si="221"/>
        <v>12</v>
      </c>
      <c r="CB151" s="146">
        <f t="shared" si="222"/>
        <v>3</v>
      </c>
      <c r="CC151" s="146">
        <f t="shared" si="223"/>
        <v>0</v>
      </c>
      <c r="CD151" s="146">
        <f t="shared" si="224"/>
        <v>0</v>
      </c>
      <c r="CE151" s="146">
        <f t="shared" si="225"/>
        <v>0</v>
      </c>
      <c r="CF151" s="146">
        <f t="shared" si="226"/>
        <v>0</v>
      </c>
      <c r="CG151" s="146">
        <f t="shared" si="227"/>
        <v>0</v>
      </c>
      <c r="CH151" s="146">
        <f t="shared" si="228"/>
        <v>0</v>
      </c>
      <c r="CI151" s="146">
        <f t="shared" si="229"/>
        <v>0</v>
      </c>
      <c r="CJ151" s="146">
        <f t="shared" si="230"/>
        <v>0</v>
      </c>
      <c r="CK151" s="146">
        <f t="shared" si="231"/>
        <v>0</v>
      </c>
      <c r="CL151" s="146">
        <f t="shared" si="232"/>
        <v>0</v>
      </c>
      <c r="CM151" s="146">
        <f t="shared" si="233"/>
        <v>0</v>
      </c>
      <c r="CN151" s="146">
        <f t="shared" si="234"/>
        <v>0</v>
      </c>
      <c r="CO151" s="146">
        <f t="shared" si="235"/>
        <v>0</v>
      </c>
      <c r="CP151" s="146">
        <f t="shared" si="236"/>
        <v>0</v>
      </c>
      <c r="CQ151" s="146">
        <f t="shared" si="237"/>
        <v>0</v>
      </c>
      <c r="CR151" s="146">
        <f t="shared" si="238"/>
        <v>0</v>
      </c>
      <c r="CS151" s="146">
        <f t="shared" si="239"/>
        <v>0</v>
      </c>
      <c r="CT151" s="146">
        <f t="shared" si="240"/>
        <v>0</v>
      </c>
      <c r="CU151" s="146">
        <f t="shared" si="241"/>
        <v>0</v>
      </c>
      <c r="CV151" s="146">
        <f t="shared" si="242"/>
        <v>0</v>
      </c>
      <c r="CW151" s="146">
        <f t="shared" si="243"/>
        <v>0</v>
      </c>
      <c r="CX151" s="146">
        <f t="shared" si="244"/>
        <v>0</v>
      </c>
      <c r="CY151" s="146">
        <f t="shared" si="245"/>
        <v>0</v>
      </c>
      <c r="CZ151" s="146">
        <f t="shared" si="246"/>
        <v>0</v>
      </c>
      <c r="DA151" s="146">
        <f t="shared" si="247"/>
        <v>0</v>
      </c>
      <c r="DB151" s="146">
        <f t="shared" si="248"/>
        <v>0</v>
      </c>
      <c r="DC151" s="146">
        <f t="shared" si="249"/>
        <v>0</v>
      </c>
      <c r="DD151" s="146">
        <f t="shared" si="250"/>
        <v>0</v>
      </c>
      <c r="DE151" s="146">
        <f t="shared" si="251"/>
        <v>0</v>
      </c>
      <c r="DF151" s="146">
        <f t="shared" si="252"/>
        <v>0</v>
      </c>
      <c r="DG151" s="146">
        <f t="shared" si="253"/>
        <v>0</v>
      </c>
      <c r="DH151" s="146">
        <f t="shared" si="254"/>
        <v>0</v>
      </c>
      <c r="DI151" s="146">
        <f t="shared" si="255"/>
        <v>0</v>
      </c>
      <c r="DJ151" s="146">
        <f t="shared" si="256"/>
        <v>0</v>
      </c>
      <c r="DK151" s="146">
        <f t="shared" si="257"/>
        <v>0</v>
      </c>
      <c r="DL151" s="146">
        <f t="shared" si="258"/>
        <v>0</v>
      </c>
      <c r="DM151" s="146">
        <f t="shared" si="259"/>
        <v>0</v>
      </c>
      <c r="DN151" s="64">
        <f t="shared" si="270"/>
        <v>135</v>
      </c>
      <c r="DO151" s="52">
        <f t="shared" si="271"/>
        <v>135</v>
      </c>
      <c r="DP151" s="52" t="str">
        <f t="shared" si="264"/>
        <v/>
      </c>
      <c r="DQ151" s="53" t="str">
        <f t="shared" si="265"/>
        <v/>
      </c>
      <c r="DR151" s="1">
        <f t="shared" si="272"/>
        <v>1</v>
      </c>
      <c r="DS151" s="168" t="e">
        <f>IF(AND(DR151=#REF!,BL151=#REF!),'Tiến độ'!D151,"")</f>
        <v>#REF!</v>
      </c>
    </row>
    <row r="152" spans="1:123" ht="11.25" customHeight="1">
      <c r="A152" s="314" t="str">
        <f>IF(B152="","",MAX($A$7:A151)+1)</f>
        <v/>
      </c>
      <c r="B152" s="315"/>
      <c r="C152" s="79" t="s">
        <v>422</v>
      </c>
      <c r="D152" s="80" t="s">
        <v>423</v>
      </c>
      <c r="E152" s="81">
        <v>2</v>
      </c>
      <c r="F152" s="82">
        <v>30</v>
      </c>
      <c r="G152" s="83"/>
      <c r="H152" s="84">
        <f t="shared" ref="H152:I152" si="273">H151</f>
        <v>3</v>
      </c>
      <c r="I152" s="85">
        <f t="shared" si="273"/>
        <v>175</v>
      </c>
      <c r="J152" s="27"/>
      <c r="K152" s="86"/>
      <c r="L152" s="87"/>
      <c r="M152" s="87"/>
      <c r="N152" s="88">
        <v>3</v>
      </c>
      <c r="O152" s="86">
        <v>3</v>
      </c>
      <c r="P152" s="87">
        <v>3</v>
      </c>
      <c r="Q152" s="87">
        <v>3</v>
      </c>
      <c r="R152" s="88">
        <v>3</v>
      </c>
      <c r="S152" s="86">
        <v>3</v>
      </c>
      <c r="T152" s="87">
        <v>3</v>
      </c>
      <c r="U152" s="87">
        <v>3</v>
      </c>
      <c r="V152" s="87">
        <v>3</v>
      </c>
      <c r="W152" s="88">
        <v>3</v>
      </c>
      <c r="X152" s="86"/>
      <c r="Y152" s="87"/>
      <c r="Z152" s="87" t="s">
        <v>163</v>
      </c>
      <c r="AA152" s="88" t="s">
        <v>163</v>
      </c>
      <c r="AB152" s="86" t="s">
        <v>163</v>
      </c>
      <c r="AC152" s="87" t="s">
        <v>163</v>
      </c>
      <c r="AD152" s="87" t="s">
        <v>164</v>
      </c>
      <c r="AE152" s="88" t="s">
        <v>164</v>
      </c>
      <c r="AF152" s="86" t="s">
        <v>164</v>
      </c>
      <c r="AG152" s="87" t="s">
        <v>164</v>
      </c>
      <c r="AH152" s="87" t="s">
        <v>164</v>
      </c>
      <c r="AI152" s="362"/>
      <c r="AJ152" s="363"/>
      <c r="AK152" s="86" t="s">
        <v>164</v>
      </c>
      <c r="AL152" s="87"/>
      <c r="AM152" s="87"/>
      <c r="AN152" s="88"/>
      <c r="AO152" s="86"/>
      <c r="AP152" s="87"/>
      <c r="AQ152" s="87"/>
      <c r="AR152" s="88"/>
      <c r="AS152" s="89"/>
      <c r="AT152" s="87"/>
      <c r="AU152" s="87"/>
      <c r="AV152" s="90"/>
      <c r="AW152" s="86"/>
      <c r="AX152" s="87"/>
      <c r="AY152" s="87"/>
      <c r="AZ152" s="87"/>
      <c r="BA152" s="88"/>
      <c r="BB152" s="89"/>
      <c r="BC152" s="87"/>
      <c r="BD152" s="87"/>
      <c r="BE152" s="321"/>
      <c r="BF152" s="322"/>
      <c r="BG152" s="322"/>
      <c r="BH152" s="322"/>
      <c r="BI152" s="322"/>
      <c r="BJ152" s="323"/>
      <c r="BK152" s="46" t="s">
        <v>18</v>
      </c>
      <c r="BL152" s="46" t="s">
        <v>35</v>
      </c>
      <c r="BN152" s="146">
        <f t="shared" si="260"/>
        <v>0</v>
      </c>
      <c r="BO152" s="146">
        <f t="shared" si="209"/>
        <v>0</v>
      </c>
      <c r="BP152" s="146">
        <f t="shared" si="210"/>
        <v>0</v>
      </c>
      <c r="BQ152" s="146">
        <f t="shared" si="211"/>
        <v>9</v>
      </c>
      <c r="BR152" s="146">
        <f t="shared" si="212"/>
        <v>9</v>
      </c>
      <c r="BS152" s="146">
        <f t="shared" si="213"/>
        <v>9</v>
      </c>
      <c r="BT152" s="146">
        <f t="shared" si="214"/>
        <v>9</v>
      </c>
      <c r="BU152" s="146">
        <f t="shared" si="215"/>
        <v>9</v>
      </c>
      <c r="BV152" s="146">
        <f t="shared" si="216"/>
        <v>9</v>
      </c>
      <c r="BW152" s="146">
        <f t="shared" si="217"/>
        <v>9</v>
      </c>
      <c r="BX152" s="146">
        <f t="shared" si="218"/>
        <v>9</v>
      </c>
      <c r="BY152" s="146">
        <f t="shared" si="219"/>
        <v>9</v>
      </c>
      <c r="BZ152" s="146">
        <f t="shared" si="220"/>
        <v>9</v>
      </c>
      <c r="CA152" s="146">
        <f t="shared" si="221"/>
        <v>0</v>
      </c>
      <c r="CB152" s="146">
        <f t="shared" si="222"/>
        <v>0</v>
      </c>
      <c r="CC152" s="146">
        <f t="shared" si="223"/>
        <v>0</v>
      </c>
      <c r="CD152" s="146">
        <f t="shared" si="224"/>
        <v>0</v>
      </c>
      <c r="CE152" s="146">
        <f t="shared" si="225"/>
        <v>0</v>
      </c>
      <c r="CF152" s="146">
        <f t="shared" si="226"/>
        <v>0</v>
      </c>
      <c r="CG152" s="146">
        <f t="shared" si="227"/>
        <v>0</v>
      </c>
      <c r="CH152" s="146">
        <f t="shared" si="228"/>
        <v>0</v>
      </c>
      <c r="CI152" s="146">
        <f t="shared" si="229"/>
        <v>0</v>
      </c>
      <c r="CJ152" s="146">
        <f t="shared" si="230"/>
        <v>0</v>
      </c>
      <c r="CK152" s="146">
        <f t="shared" si="231"/>
        <v>0</v>
      </c>
      <c r="CL152" s="146">
        <f t="shared" si="232"/>
        <v>0</v>
      </c>
      <c r="CM152" s="146">
        <f t="shared" si="233"/>
        <v>0</v>
      </c>
      <c r="CN152" s="146">
        <f t="shared" si="234"/>
        <v>0</v>
      </c>
      <c r="CO152" s="146">
        <f t="shared" si="235"/>
        <v>0</v>
      </c>
      <c r="CP152" s="146">
        <f t="shared" si="236"/>
        <v>0</v>
      </c>
      <c r="CQ152" s="146">
        <f t="shared" si="237"/>
        <v>0</v>
      </c>
      <c r="CR152" s="146">
        <f t="shared" si="238"/>
        <v>0</v>
      </c>
      <c r="CS152" s="146">
        <f t="shared" si="239"/>
        <v>0</v>
      </c>
      <c r="CT152" s="146">
        <f t="shared" si="240"/>
        <v>0</v>
      </c>
      <c r="CU152" s="146">
        <f t="shared" si="241"/>
        <v>0</v>
      </c>
      <c r="CV152" s="146">
        <f t="shared" si="242"/>
        <v>0</v>
      </c>
      <c r="CW152" s="146">
        <f t="shared" si="243"/>
        <v>0</v>
      </c>
      <c r="CX152" s="146">
        <f t="shared" si="244"/>
        <v>0</v>
      </c>
      <c r="CY152" s="146">
        <f t="shared" si="245"/>
        <v>0</v>
      </c>
      <c r="CZ152" s="146">
        <f t="shared" si="246"/>
        <v>0</v>
      </c>
      <c r="DA152" s="146">
        <f t="shared" si="247"/>
        <v>0</v>
      </c>
      <c r="DB152" s="146">
        <f t="shared" si="248"/>
        <v>0</v>
      </c>
      <c r="DC152" s="146">
        <f t="shared" si="249"/>
        <v>0</v>
      </c>
      <c r="DD152" s="146">
        <f t="shared" si="250"/>
        <v>0</v>
      </c>
      <c r="DE152" s="146">
        <f t="shared" si="251"/>
        <v>0</v>
      </c>
      <c r="DF152" s="146">
        <f t="shared" si="252"/>
        <v>0</v>
      </c>
      <c r="DG152" s="146">
        <f t="shared" si="253"/>
        <v>0</v>
      </c>
      <c r="DH152" s="146">
        <f t="shared" si="254"/>
        <v>0</v>
      </c>
      <c r="DI152" s="146">
        <f t="shared" si="255"/>
        <v>0</v>
      </c>
      <c r="DJ152" s="146">
        <f t="shared" si="256"/>
        <v>0</v>
      </c>
      <c r="DK152" s="146">
        <f t="shared" si="257"/>
        <v>0</v>
      </c>
      <c r="DL152" s="146">
        <f t="shared" si="258"/>
        <v>0</v>
      </c>
      <c r="DM152" s="146">
        <f t="shared" si="259"/>
        <v>0</v>
      </c>
      <c r="DN152" s="64">
        <f t="shared" si="270"/>
        <v>90</v>
      </c>
      <c r="DO152" s="52">
        <f t="shared" si="271"/>
        <v>90</v>
      </c>
      <c r="DP152" s="52" t="str">
        <f t="shared" si="264"/>
        <v/>
      </c>
      <c r="DQ152" s="53" t="str">
        <f t="shared" si="265"/>
        <v/>
      </c>
      <c r="DR152" s="1">
        <f t="shared" si="272"/>
        <v>1</v>
      </c>
      <c r="DS152" s="168" t="e">
        <f>IF(AND(DR152=#REF!,BL152=#REF!),'Tiến độ'!D152,"")</f>
        <v>#REF!</v>
      </c>
    </row>
    <row r="153" spans="1:123" ht="11.25" customHeight="1">
      <c r="A153" s="314" t="str">
        <f>IF(B153="","",MAX($A$7:A152)+1)</f>
        <v/>
      </c>
      <c r="B153" s="315"/>
      <c r="C153" s="79" t="s">
        <v>399</v>
      </c>
      <c r="D153" s="80" t="s">
        <v>424</v>
      </c>
      <c r="E153" s="81">
        <v>3</v>
      </c>
      <c r="F153" s="82">
        <v>45</v>
      </c>
      <c r="G153" s="83"/>
      <c r="H153" s="84">
        <f t="shared" ref="H153:I153" si="274">H152</f>
        <v>3</v>
      </c>
      <c r="I153" s="85">
        <f t="shared" si="274"/>
        <v>175</v>
      </c>
      <c r="J153" s="27"/>
      <c r="K153" s="86"/>
      <c r="L153" s="87"/>
      <c r="M153" s="87"/>
      <c r="N153" s="88">
        <v>4</v>
      </c>
      <c r="O153" s="86">
        <v>4</v>
      </c>
      <c r="P153" s="87">
        <v>4</v>
      </c>
      <c r="Q153" s="87">
        <v>4</v>
      </c>
      <c r="R153" s="88">
        <v>4</v>
      </c>
      <c r="S153" s="86">
        <v>4</v>
      </c>
      <c r="T153" s="87">
        <v>4</v>
      </c>
      <c r="U153" s="87">
        <v>4</v>
      </c>
      <c r="V153" s="87">
        <v>4</v>
      </c>
      <c r="W153" s="88">
        <v>4</v>
      </c>
      <c r="X153" s="86">
        <v>4</v>
      </c>
      <c r="Y153" s="87">
        <v>1</v>
      </c>
      <c r="Z153" s="87" t="s">
        <v>163</v>
      </c>
      <c r="AA153" s="88" t="s">
        <v>163</v>
      </c>
      <c r="AB153" s="86" t="s">
        <v>163</v>
      </c>
      <c r="AC153" s="87" t="s">
        <v>163</v>
      </c>
      <c r="AD153" s="87" t="s">
        <v>164</v>
      </c>
      <c r="AE153" s="88" t="s">
        <v>164</v>
      </c>
      <c r="AF153" s="86" t="s">
        <v>164</v>
      </c>
      <c r="AG153" s="87" t="s">
        <v>164</v>
      </c>
      <c r="AH153" s="87" t="s">
        <v>164</v>
      </c>
      <c r="AI153" s="362"/>
      <c r="AJ153" s="363"/>
      <c r="AK153" s="86" t="s">
        <v>164</v>
      </c>
      <c r="AL153" s="87"/>
      <c r="AM153" s="87"/>
      <c r="AN153" s="88"/>
      <c r="AO153" s="86"/>
      <c r="AP153" s="87"/>
      <c r="AQ153" s="87"/>
      <c r="AR153" s="88"/>
      <c r="AS153" s="89"/>
      <c r="AT153" s="87"/>
      <c r="AU153" s="87"/>
      <c r="AV153" s="90"/>
      <c r="AW153" s="86"/>
      <c r="AX153" s="87"/>
      <c r="AY153" s="87"/>
      <c r="AZ153" s="87"/>
      <c r="BA153" s="88"/>
      <c r="BB153" s="89"/>
      <c r="BC153" s="87"/>
      <c r="BD153" s="87"/>
      <c r="BE153" s="321"/>
      <c r="BF153" s="322"/>
      <c r="BG153" s="322"/>
      <c r="BH153" s="322"/>
      <c r="BI153" s="322"/>
      <c r="BJ153" s="323"/>
      <c r="BK153" s="46" t="s">
        <v>18</v>
      </c>
      <c r="BL153" s="46" t="s">
        <v>35</v>
      </c>
      <c r="BN153" s="146">
        <f t="shared" si="260"/>
        <v>0</v>
      </c>
      <c r="BO153" s="146">
        <f t="shared" si="209"/>
        <v>0</v>
      </c>
      <c r="BP153" s="146">
        <f t="shared" si="210"/>
        <v>0</v>
      </c>
      <c r="BQ153" s="146">
        <f t="shared" si="211"/>
        <v>12</v>
      </c>
      <c r="BR153" s="146">
        <f t="shared" si="212"/>
        <v>12</v>
      </c>
      <c r="BS153" s="146">
        <f t="shared" si="213"/>
        <v>12</v>
      </c>
      <c r="BT153" s="146">
        <f t="shared" si="214"/>
        <v>12</v>
      </c>
      <c r="BU153" s="146">
        <f t="shared" si="215"/>
        <v>12</v>
      </c>
      <c r="BV153" s="146">
        <f t="shared" si="216"/>
        <v>12</v>
      </c>
      <c r="BW153" s="146">
        <f t="shared" si="217"/>
        <v>12</v>
      </c>
      <c r="BX153" s="146">
        <f t="shared" si="218"/>
        <v>12</v>
      </c>
      <c r="BY153" s="146">
        <f t="shared" si="219"/>
        <v>12</v>
      </c>
      <c r="BZ153" s="146">
        <f t="shared" si="220"/>
        <v>12</v>
      </c>
      <c r="CA153" s="146">
        <f t="shared" si="221"/>
        <v>12</v>
      </c>
      <c r="CB153" s="146">
        <f t="shared" si="222"/>
        <v>3</v>
      </c>
      <c r="CC153" s="146">
        <f t="shared" si="223"/>
        <v>0</v>
      </c>
      <c r="CD153" s="146">
        <f t="shared" si="224"/>
        <v>0</v>
      </c>
      <c r="CE153" s="146">
        <f t="shared" si="225"/>
        <v>0</v>
      </c>
      <c r="CF153" s="146">
        <f t="shared" si="226"/>
        <v>0</v>
      </c>
      <c r="CG153" s="146">
        <f t="shared" si="227"/>
        <v>0</v>
      </c>
      <c r="CH153" s="146">
        <f t="shared" si="228"/>
        <v>0</v>
      </c>
      <c r="CI153" s="146">
        <f t="shared" si="229"/>
        <v>0</v>
      </c>
      <c r="CJ153" s="146">
        <f t="shared" si="230"/>
        <v>0</v>
      </c>
      <c r="CK153" s="146">
        <f t="shared" si="231"/>
        <v>0</v>
      </c>
      <c r="CL153" s="146">
        <f t="shared" si="232"/>
        <v>0</v>
      </c>
      <c r="CM153" s="146">
        <f t="shared" si="233"/>
        <v>0</v>
      </c>
      <c r="CN153" s="146">
        <f t="shared" si="234"/>
        <v>0</v>
      </c>
      <c r="CO153" s="146">
        <f t="shared" si="235"/>
        <v>0</v>
      </c>
      <c r="CP153" s="146">
        <f t="shared" si="236"/>
        <v>0</v>
      </c>
      <c r="CQ153" s="146">
        <f t="shared" si="237"/>
        <v>0</v>
      </c>
      <c r="CR153" s="146">
        <f t="shared" si="238"/>
        <v>0</v>
      </c>
      <c r="CS153" s="146">
        <f t="shared" si="239"/>
        <v>0</v>
      </c>
      <c r="CT153" s="146">
        <f t="shared" si="240"/>
        <v>0</v>
      </c>
      <c r="CU153" s="146">
        <f t="shared" si="241"/>
        <v>0</v>
      </c>
      <c r="CV153" s="146">
        <f t="shared" si="242"/>
        <v>0</v>
      </c>
      <c r="CW153" s="146">
        <f t="shared" si="243"/>
        <v>0</v>
      </c>
      <c r="CX153" s="146">
        <f t="shared" si="244"/>
        <v>0</v>
      </c>
      <c r="CY153" s="146">
        <f t="shared" si="245"/>
        <v>0</v>
      </c>
      <c r="CZ153" s="146">
        <f t="shared" si="246"/>
        <v>0</v>
      </c>
      <c r="DA153" s="146">
        <f t="shared" si="247"/>
        <v>0</v>
      </c>
      <c r="DB153" s="146">
        <f t="shared" si="248"/>
        <v>0</v>
      </c>
      <c r="DC153" s="146">
        <f t="shared" si="249"/>
        <v>0</v>
      </c>
      <c r="DD153" s="146">
        <f t="shared" si="250"/>
        <v>0</v>
      </c>
      <c r="DE153" s="146">
        <f t="shared" si="251"/>
        <v>0</v>
      </c>
      <c r="DF153" s="146">
        <f t="shared" si="252"/>
        <v>0</v>
      </c>
      <c r="DG153" s="146">
        <f t="shared" si="253"/>
        <v>0</v>
      </c>
      <c r="DH153" s="146">
        <f t="shared" si="254"/>
        <v>0</v>
      </c>
      <c r="DI153" s="146">
        <f t="shared" si="255"/>
        <v>0</v>
      </c>
      <c r="DJ153" s="146">
        <f t="shared" si="256"/>
        <v>0</v>
      </c>
      <c r="DK153" s="146">
        <f t="shared" si="257"/>
        <v>0</v>
      </c>
      <c r="DL153" s="146">
        <f t="shared" si="258"/>
        <v>0</v>
      </c>
      <c r="DM153" s="146">
        <f t="shared" si="259"/>
        <v>0</v>
      </c>
      <c r="DN153" s="64">
        <f t="shared" si="270"/>
        <v>135</v>
      </c>
      <c r="DO153" s="52">
        <f t="shared" si="271"/>
        <v>135</v>
      </c>
      <c r="DP153" s="52" t="str">
        <f t="shared" si="264"/>
        <v/>
      </c>
      <c r="DQ153" s="53" t="str">
        <f t="shared" si="265"/>
        <v/>
      </c>
      <c r="DR153" s="1">
        <f t="shared" si="272"/>
        <v>1</v>
      </c>
      <c r="DS153" s="168" t="e">
        <f>IF(AND(DR153=#REF!,BL153=#REF!),'Tiến độ'!D153,"")</f>
        <v>#REF!</v>
      </c>
    </row>
    <row r="154" spans="1:123" ht="11.25" customHeight="1">
      <c r="A154" s="314" t="str">
        <f>IF(B154="","",MAX($A$7:A153)+1)</f>
        <v/>
      </c>
      <c r="B154" s="315"/>
      <c r="C154" s="79" t="s">
        <v>248</v>
      </c>
      <c r="D154" s="80" t="s">
        <v>425</v>
      </c>
      <c r="E154" s="81">
        <v>2</v>
      </c>
      <c r="F154" s="82">
        <v>45</v>
      </c>
      <c r="G154" s="83"/>
      <c r="H154" s="84">
        <f t="shared" ref="H154:I154" si="275">H153</f>
        <v>3</v>
      </c>
      <c r="I154" s="85">
        <f t="shared" si="275"/>
        <v>175</v>
      </c>
      <c r="J154" s="27"/>
      <c r="K154" s="86"/>
      <c r="L154" s="87"/>
      <c r="M154" s="87"/>
      <c r="N154" s="88">
        <v>4</v>
      </c>
      <c r="O154" s="86">
        <v>4</v>
      </c>
      <c r="P154" s="87">
        <v>4</v>
      </c>
      <c r="Q154" s="87">
        <v>4</v>
      </c>
      <c r="R154" s="88">
        <v>4</v>
      </c>
      <c r="S154" s="86">
        <v>4</v>
      </c>
      <c r="T154" s="87">
        <v>4</v>
      </c>
      <c r="U154" s="87">
        <v>4</v>
      </c>
      <c r="V154" s="87">
        <v>4</v>
      </c>
      <c r="W154" s="88">
        <v>4</v>
      </c>
      <c r="X154" s="86">
        <v>4</v>
      </c>
      <c r="Y154" s="87">
        <v>1</v>
      </c>
      <c r="Z154" s="87" t="s">
        <v>163</v>
      </c>
      <c r="AA154" s="88" t="s">
        <v>163</v>
      </c>
      <c r="AB154" s="86" t="s">
        <v>163</v>
      </c>
      <c r="AC154" s="87" t="s">
        <v>163</v>
      </c>
      <c r="AD154" s="87" t="s">
        <v>164</v>
      </c>
      <c r="AE154" s="88" t="s">
        <v>164</v>
      </c>
      <c r="AF154" s="86" t="s">
        <v>164</v>
      </c>
      <c r="AG154" s="87" t="s">
        <v>164</v>
      </c>
      <c r="AH154" s="87" t="s">
        <v>164</v>
      </c>
      <c r="AI154" s="362"/>
      <c r="AJ154" s="363"/>
      <c r="AK154" s="86" t="s">
        <v>164</v>
      </c>
      <c r="AL154" s="87"/>
      <c r="AM154" s="87"/>
      <c r="AN154" s="88"/>
      <c r="AO154" s="86"/>
      <c r="AP154" s="87"/>
      <c r="AQ154" s="87"/>
      <c r="AR154" s="88"/>
      <c r="AS154" s="89"/>
      <c r="AT154" s="87"/>
      <c r="AU154" s="87"/>
      <c r="AV154" s="90"/>
      <c r="AW154" s="86"/>
      <c r="AX154" s="87"/>
      <c r="AY154" s="87"/>
      <c r="AZ154" s="87"/>
      <c r="BA154" s="88"/>
      <c r="BB154" s="89"/>
      <c r="BC154" s="87"/>
      <c r="BD154" s="87"/>
      <c r="BE154" s="321"/>
      <c r="BF154" s="322"/>
      <c r="BG154" s="322"/>
      <c r="BH154" s="322"/>
      <c r="BI154" s="322"/>
      <c r="BJ154" s="323"/>
      <c r="BK154" s="46" t="s">
        <v>19</v>
      </c>
      <c r="BL154" s="46" t="s">
        <v>42</v>
      </c>
      <c r="BN154" s="146">
        <f t="shared" si="260"/>
        <v>0</v>
      </c>
      <c r="BO154" s="146">
        <f t="shared" si="209"/>
        <v>0</v>
      </c>
      <c r="BP154" s="146">
        <f t="shared" si="210"/>
        <v>0</v>
      </c>
      <c r="BQ154" s="146">
        <f t="shared" si="211"/>
        <v>12</v>
      </c>
      <c r="BR154" s="146">
        <f t="shared" si="212"/>
        <v>12</v>
      </c>
      <c r="BS154" s="146">
        <f t="shared" si="213"/>
        <v>12</v>
      </c>
      <c r="BT154" s="146">
        <f t="shared" si="214"/>
        <v>12</v>
      </c>
      <c r="BU154" s="146">
        <f t="shared" si="215"/>
        <v>12</v>
      </c>
      <c r="BV154" s="146">
        <f t="shared" si="216"/>
        <v>12</v>
      </c>
      <c r="BW154" s="146">
        <f t="shared" si="217"/>
        <v>12</v>
      </c>
      <c r="BX154" s="146">
        <f t="shared" si="218"/>
        <v>12</v>
      </c>
      <c r="BY154" s="146">
        <f t="shared" si="219"/>
        <v>12</v>
      </c>
      <c r="BZ154" s="146">
        <f t="shared" si="220"/>
        <v>12</v>
      </c>
      <c r="CA154" s="146">
        <f t="shared" si="221"/>
        <v>12</v>
      </c>
      <c r="CB154" s="146">
        <f t="shared" si="222"/>
        <v>3</v>
      </c>
      <c r="CC154" s="146">
        <f t="shared" si="223"/>
        <v>0</v>
      </c>
      <c r="CD154" s="146">
        <f t="shared" si="224"/>
        <v>0</v>
      </c>
      <c r="CE154" s="146">
        <f t="shared" si="225"/>
        <v>0</v>
      </c>
      <c r="CF154" s="146">
        <f t="shared" si="226"/>
        <v>0</v>
      </c>
      <c r="CG154" s="146">
        <f t="shared" si="227"/>
        <v>0</v>
      </c>
      <c r="CH154" s="146">
        <f t="shared" si="228"/>
        <v>0</v>
      </c>
      <c r="CI154" s="146">
        <f t="shared" si="229"/>
        <v>0</v>
      </c>
      <c r="CJ154" s="146">
        <f t="shared" si="230"/>
        <v>0</v>
      </c>
      <c r="CK154" s="146">
        <f t="shared" si="231"/>
        <v>0</v>
      </c>
      <c r="CL154" s="146">
        <f t="shared" si="232"/>
        <v>0</v>
      </c>
      <c r="CM154" s="146">
        <f t="shared" si="233"/>
        <v>0</v>
      </c>
      <c r="CN154" s="146">
        <f t="shared" si="234"/>
        <v>0</v>
      </c>
      <c r="CO154" s="146">
        <f t="shared" si="235"/>
        <v>0</v>
      </c>
      <c r="CP154" s="146">
        <f t="shared" si="236"/>
        <v>0</v>
      </c>
      <c r="CQ154" s="146">
        <f t="shared" si="237"/>
        <v>0</v>
      </c>
      <c r="CR154" s="146">
        <f t="shared" si="238"/>
        <v>0</v>
      </c>
      <c r="CS154" s="146">
        <f t="shared" si="239"/>
        <v>0</v>
      </c>
      <c r="CT154" s="146">
        <f t="shared" si="240"/>
        <v>0</v>
      </c>
      <c r="CU154" s="146">
        <f t="shared" si="241"/>
        <v>0</v>
      </c>
      <c r="CV154" s="146">
        <f t="shared" si="242"/>
        <v>0</v>
      </c>
      <c r="CW154" s="146">
        <f t="shared" si="243"/>
        <v>0</v>
      </c>
      <c r="CX154" s="146">
        <f t="shared" si="244"/>
        <v>0</v>
      </c>
      <c r="CY154" s="146">
        <f t="shared" si="245"/>
        <v>0</v>
      </c>
      <c r="CZ154" s="146">
        <f t="shared" si="246"/>
        <v>0</v>
      </c>
      <c r="DA154" s="146">
        <f t="shared" si="247"/>
        <v>0</v>
      </c>
      <c r="DB154" s="146">
        <f t="shared" si="248"/>
        <v>0</v>
      </c>
      <c r="DC154" s="146">
        <f t="shared" si="249"/>
        <v>0</v>
      </c>
      <c r="DD154" s="146">
        <f t="shared" si="250"/>
        <v>0</v>
      </c>
      <c r="DE154" s="146">
        <f t="shared" si="251"/>
        <v>0</v>
      </c>
      <c r="DF154" s="146">
        <f t="shared" si="252"/>
        <v>0</v>
      </c>
      <c r="DG154" s="146">
        <f t="shared" si="253"/>
        <v>0</v>
      </c>
      <c r="DH154" s="146">
        <f t="shared" si="254"/>
        <v>0</v>
      </c>
      <c r="DI154" s="146">
        <f t="shared" si="255"/>
        <v>0</v>
      </c>
      <c r="DJ154" s="146">
        <f t="shared" si="256"/>
        <v>0</v>
      </c>
      <c r="DK154" s="146">
        <f t="shared" si="257"/>
        <v>0</v>
      </c>
      <c r="DL154" s="146">
        <f t="shared" si="258"/>
        <v>0</v>
      </c>
      <c r="DM154" s="146">
        <f t="shared" si="259"/>
        <v>0</v>
      </c>
      <c r="DN154" s="64">
        <f>(15+30/1.5*2)*H154</f>
        <v>165</v>
      </c>
      <c r="DO154" s="52">
        <f t="shared" si="271"/>
        <v>165</v>
      </c>
      <c r="DP154" s="52" t="str">
        <f t="shared" si="264"/>
        <v/>
      </c>
      <c r="DQ154" s="53" t="str">
        <f t="shared" si="265"/>
        <v/>
      </c>
      <c r="DR154" s="1">
        <f t="shared" si="272"/>
        <v>1</v>
      </c>
      <c r="DS154" s="168" t="e">
        <f>IF(AND(DR154=#REF!,BL154=#REF!),'Tiến độ'!D154,"")</f>
        <v>#REF!</v>
      </c>
    </row>
    <row r="155" spans="1:123" ht="11.25" customHeight="1">
      <c r="A155" s="314" t="str">
        <f>IF(B155="","",MAX($A$7:A154)+1)</f>
        <v/>
      </c>
      <c r="B155" s="315"/>
      <c r="C155" s="79" t="s">
        <v>340</v>
      </c>
      <c r="D155" s="80" t="s">
        <v>341</v>
      </c>
      <c r="E155" s="81">
        <v>3</v>
      </c>
      <c r="F155" s="82"/>
      <c r="G155" s="83">
        <v>135</v>
      </c>
      <c r="H155" s="84">
        <f t="shared" ref="H155:I155" si="276">H154</f>
        <v>3</v>
      </c>
      <c r="I155" s="85">
        <f t="shared" si="276"/>
        <v>175</v>
      </c>
      <c r="J155" s="27"/>
      <c r="K155" s="86" t="s">
        <v>346</v>
      </c>
      <c r="L155" s="87" t="s">
        <v>346</v>
      </c>
      <c r="M155" s="87" t="s">
        <v>346</v>
      </c>
      <c r="N155" s="88"/>
      <c r="O155" s="86"/>
      <c r="P155" s="87"/>
      <c r="Q155" s="87"/>
      <c r="R155" s="88"/>
      <c r="S155" s="86"/>
      <c r="T155" s="87"/>
      <c r="U155" s="87"/>
      <c r="V155" s="87"/>
      <c r="W155" s="88"/>
      <c r="X155" s="86"/>
      <c r="Y155" s="87"/>
      <c r="Z155" s="87"/>
      <c r="AA155" s="88"/>
      <c r="AB155" s="86"/>
      <c r="AC155" s="87"/>
      <c r="AD155" s="87" t="s">
        <v>164</v>
      </c>
      <c r="AE155" s="88" t="s">
        <v>164</v>
      </c>
      <c r="AF155" s="86" t="s">
        <v>164</v>
      </c>
      <c r="AG155" s="87" t="s">
        <v>164</v>
      </c>
      <c r="AH155" s="87" t="s">
        <v>164</v>
      </c>
      <c r="AI155" s="362"/>
      <c r="AJ155" s="363"/>
      <c r="AK155" s="86" t="s">
        <v>164</v>
      </c>
      <c r="AL155" s="87"/>
      <c r="AM155" s="87"/>
      <c r="AN155" s="88"/>
      <c r="AO155" s="86"/>
      <c r="AP155" s="87"/>
      <c r="AQ155" s="87"/>
      <c r="AR155" s="88"/>
      <c r="AS155" s="89"/>
      <c r="AT155" s="87"/>
      <c r="AU155" s="87"/>
      <c r="AV155" s="90"/>
      <c r="AW155" s="86"/>
      <c r="AX155" s="87"/>
      <c r="AY155" s="87"/>
      <c r="AZ155" s="87"/>
      <c r="BA155" s="88"/>
      <c r="BB155" s="89"/>
      <c r="BC155" s="87"/>
      <c r="BD155" s="87"/>
      <c r="BE155" s="321"/>
      <c r="BF155" s="322"/>
      <c r="BG155" s="322"/>
      <c r="BH155" s="322"/>
      <c r="BI155" s="322"/>
      <c r="BJ155" s="323"/>
      <c r="BK155" s="46" t="s">
        <v>28</v>
      </c>
      <c r="BL155" s="46" t="s">
        <v>40</v>
      </c>
      <c r="BN155" s="146">
        <f t="shared" si="260"/>
        <v>0</v>
      </c>
      <c r="BO155" s="146">
        <f t="shared" si="209"/>
        <v>0</v>
      </c>
      <c r="BP155" s="146">
        <f t="shared" si="210"/>
        <v>0</v>
      </c>
      <c r="BQ155" s="146">
        <f t="shared" si="211"/>
        <v>0</v>
      </c>
      <c r="BR155" s="146">
        <f t="shared" si="212"/>
        <v>0</v>
      </c>
      <c r="BS155" s="146">
        <f t="shared" si="213"/>
        <v>0</v>
      </c>
      <c r="BT155" s="146">
        <f t="shared" si="214"/>
        <v>0</v>
      </c>
      <c r="BU155" s="146">
        <f t="shared" si="215"/>
        <v>0</v>
      </c>
      <c r="BV155" s="146">
        <f t="shared" si="216"/>
        <v>0</v>
      </c>
      <c r="BW155" s="146">
        <f t="shared" si="217"/>
        <v>0</v>
      </c>
      <c r="BX155" s="146">
        <f t="shared" si="218"/>
        <v>0</v>
      </c>
      <c r="BY155" s="146">
        <f t="shared" si="219"/>
        <v>0</v>
      </c>
      <c r="BZ155" s="146">
        <f t="shared" si="220"/>
        <v>0</v>
      </c>
      <c r="CA155" s="146">
        <f t="shared" si="221"/>
        <v>0</v>
      </c>
      <c r="CB155" s="146">
        <f t="shared" si="222"/>
        <v>0</v>
      </c>
      <c r="CC155" s="146">
        <f t="shared" si="223"/>
        <v>0</v>
      </c>
      <c r="CD155" s="146">
        <f t="shared" si="224"/>
        <v>0</v>
      </c>
      <c r="CE155" s="146">
        <f t="shared" si="225"/>
        <v>0</v>
      </c>
      <c r="CF155" s="146">
        <f t="shared" si="226"/>
        <v>0</v>
      </c>
      <c r="CG155" s="146">
        <f t="shared" si="227"/>
        <v>0</v>
      </c>
      <c r="CH155" s="146">
        <f t="shared" si="228"/>
        <v>0</v>
      </c>
      <c r="CI155" s="146">
        <f t="shared" si="229"/>
        <v>0</v>
      </c>
      <c r="CJ155" s="146">
        <f t="shared" si="230"/>
        <v>0</v>
      </c>
      <c r="CK155" s="146">
        <f t="shared" si="231"/>
        <v>0</v>
      </c>
      <c r="CL155" s="146">
        <f t="shared" si="232"/>
        <v>0</v>
      </c>
      <c r="CM155" s="146">
        <f t="shared" si="233"/>
        <v>0</v>
      </c>
      <c r="CN155" s="146">
        <f t="shared" si="234"/>
        <v>0</v>
      </c>
      <c r="CO155" s="146">
        <f t="shared" si="235"/>
        <v>0</v>
      </c>
      <c r="CP155" s="146">
        <f t="shared" si="236"/>
        <v>0</v>
      </c>
      <c r="CQ155" s="146">
        <f t="shared" si="237"/>
        <v>0</v>
      </c>
      <c r="CR155" s="146">
        <f t="shared" si="238"/>
        <v>0</v>
      </c>
      <c r="CS155" s="146">
        <f t="shared" si="239"/>
        <v>0</v>
      </c>
      <c r="CT155" s="146">
        <f t="shared" si="240"/>
        <v>0</v>
      </c>
      <c r="CU155" s="146">
        <f t="shared" si="241"/>
        <v>0</v>
      </c>
      <c r="CV155" s="146">
        <f t="shared" si="242"/>
        <v>0</v>
      </c>
      <c r="CW155" s="146">
        <f t="shared" si="243"/>
        <v>0</v>
      </c>
      <c r="CX155" s="146">
        <f t="shared" si="244"/>
        <v>0</v>
      </c>
      <c r="CY155" s="146">
        <f t="shared" si="245"/>
        <v>0</v>
      </c>
      <c r="CZ155" s="146">
        <f t="shared" si="246"/>
        <v>0</v>
      </c>
      <c r="DA155" s="146">
        <f t="shared" si="247"/>
        <v>0</v>
      </c>
      <c r="DB155" s="146">
        <f t="shared" si="248"/>
        <v>0</v>
      </c>
      <c r="DC155" s="146">
        <f t="shared" si="249"/>
        <v>0</v>
      </c>
      <c r="DD155" s="146">
        <f t="shared" si="250"/>
        <v>0</v>
      </c>
      <c r="DE155" s="146">
        <f t="shared" si="251"/>
        <v>0</v>
      </c>
      <c r="DF155" s="146">
        <f t="shared" si="252"/>
        <v>0</v>
      </c>
      <c r="DG155" s="146">
        <f t="shared" si="253"/>
        <v>0</v>
      </c>
      <c r="DH155" s="146">
        <f t="shared" si="254"/>
        <v>0</v>
      </c>
      <c r="DI155" s="146">
        <f t="shared" si="255"/>
        <v>0</v>
      </c>
      <c r="DJ155" s="146">
        <f t="shared" si="256"/>
        <v>0</v>
      </c>
      <c r="DK155" s="146">
        <f t="shared" si="257"/>
        <v>0</v>
      </c>
      <c r="DL155" s="146">
        <f t="shared" si="258"/>
        <v>0</v>
      </c>
      <c r="DM155" s="146">
        <f t="shared" si="259"/>
        <v>0</v>
      </c>
      <c r="DN155" s="64">
        <f>45*H155*2</f>
        <v>270</v>
      </c>
      <c r="DO155" s="52">
        <f t="shared" si="271"/>
        <v>270</v>
      </c>
      <c r="DP155" s="52" t="str">
        <f t="shared" si="264"/>
        <v/>
      </c>
      <c r="DQ155" s="53" t="str">
        <f t="shared" si="265"/>
        <v/>
      </c>
      <c r="DR155" s="1">
        <f t="shared" si="272"/>
        <v>1</v>
      </c>
      <c r="DS155" s="168" t="e">
        <f>IF(AND(DR155=#REF!,BL155=#REF!),'Tiến độ'!D155,"")</f>
        <v>#REF!</v>
      </c>
    </row>
    <row r="156" spans="1:123" ht="11.25" customHeight="1">
      <c r="A156" s="314" t="str">
        <f>IF(B156="","",MAX($A$7:A155)+1)</f>
        <v/>
      </c>
      <c r="B156" s="315"/>
      <c r="C156" s="79" t="s">
        <v>376</v>
      </c>
      <c r="D156" s="80" t="s">
        <v>377</v>
      </c>
      <c r="E156" s="81">
        <v>2</v>
      </c>
      <c r="F156" s="82">
        <v>30</v>
      </c>
      <c r="G156" s="83"/>
      <c r="H156" s="84">
        <f>H154</f>
        <v>3</v>
      </c>
      <c r="I156" s="85">
        <f>I154</f>
        <v>175</v>
      </c>
      <c r="J156" s="27"/>
      <c r="K156" s="86"/>
      <c r="L156" s="87"/>
      <c r="M156" s="87"/>
      <c r="N156" s="88"/>
      <c r="O156" s="86"/>
      <c r="P156" s="87"/>
      <c r="Q156" s="87"/>
      <c r="R156" s="88"/>
      <c r="S156" s="86"/>
      <c r="T156" s="87"/>
      <c r="U156" s="87"/>
      <c r="V156" s="87"/>
      <c r="W156" s="88"/>
      <c r="X156" s="86"/>
      <c r="Y156" s="87"/>
      <c r="Z156" s="87"/>
      <c r="AA156" s="88"/>
      <c r="AB156" s="86"/>
      <c r="AC156" s="87"/>
      <c r="AD156" s="87">
        <v>6</v>
      </c>
      <c r="AE156" s="88">
        <v>6</v>
      </c>
      <c r="AF156" s="86">
        <v>6</v>
      </c>
      <c r="AG156" s="87">
        <v>6</v>
      </c>
      <c r="AH156" s="87">
        <v>6</v>
      </c>
      <c r="AI156" s="362"/>
      <c r="AJ156" s="363"/>
      <c r="AK156" s="87" t="s">
        <v>163</v>
      </c>
      <c r="AL156" s="87"/>
      <c r="AM156" s="87"/>
      <c r="AN156" s="88"/>
      <c r="AO156" s="86"/>
      <c r="AP156" s="87"/>
      <c r="AQ156" s="87"/>
      <c r="AR156" s="88"/>
      <c r="AS156" s="89"/>
      <c r="AT156" s="87"/>
      <c r="AU156" s="87"/>
      <c r="AV156" s="90"/>
      <c r="AW156" s="86"/>
      <c r="AX156" s="87"/>
      <c r="AY156" s="87"/>
      <c r="AZ156" s="87"/>
      <c r="BA156" s="88"/>
      <c r="BB156" s="89"/>
      <c r="BC156" s="87"/>
      <c r="BD156" s="87"/>
      <c r="BE156" s="321"/>
      <c r="BF156" s="322"/>
      <c r="BG156" s="322"/>
      <c r="BH156" s="322"/>
      <c r="BI156" s="322"/>
      <c r="BJ156" s="323"/>
      <c r="BK156" s="46" t="s">
        <v>18</v>
      </c>
      <c r="BL156" s="46" t="s">
        <v>36</v>
      </c>
      <c r="BN156" s="146">
        <f t="shared" si="260"/>
        <v>0</v>
      </c>
      <c r="BO156" s="146">
        <f t="shared" si="209"/>
        <v>0</v>
      </c>
      <c r="BP156" s="146">
        <f t="shared" si="210"/>
        <v>0</v>
      </c>
      <c r="BQ156" s="146">
        <f t="shared" si="211"/>
        <v>0</v>
      </c>
      <c r="BR156" s="146">
        <f t="shared" si="212"/>
        <v>0</v>
      </c>
      <c r="BS156" s="146">
        <f t="shared" si="213"/>
        <v>0</v>
      </c>
      <c r="BT156" s="146">
        <f t="shared" si="214"/>
        <v>0</v>
      </c>
      <c r="BU156" s="146">
        <f t="shared" si="215"/>
        <v>0</v>
      </c>
      <c r="BV156" s="146">
        <f t="shared" si="216"/>
        <v>0</v>
      </c>
      <c r="BW156" s="146">
        <f t="shared" si="217"/>
        <v>0</v>
      </c>
      <c r="BX156" s="146">
        <f t="shared" si="218"/>
        <v>0</v>
      </c>
      <c r="BY156" s="146">
        <f t="shared" si="219"/>
        <v>0</v>
      </c>
      <c r="BZ156" s="146">
        <f t="shared" si="220"/>
        <v>0</v>
      </c>
      <c r="CA156" s="146">
        <f t="shared" si="221"/>
        <v>0</v>
      </c>
      <c r="CB156" s="146">
        <f t="shared" si="222"/>
        <v>0</v>
      </c>
      <c r="CC156" s="146">
        <f t="shared" si="223"/>
        <v>0</v>
      </c>
      <c r="CD156" s="146">
        <f t="shared" si="224"/>
        <v>0</v>
      </c>
      <c r="CE156" s="146">
        <f t="shared" si="225"/>
        <v>0</v>
      </c>
      <c r="CF156" s="146">
        <f t="shared" si="226"/>
        <v>0</v>
      </c>
      <c r="CG156" s="146">
        <f t="shared" si="227"/>
        <v>18</v>
      </c>
      <c r="CH156" s="146">
        <f t="shared" si="228"/>
        <v>18</v>
      </c>
      <c r="CI156" s="146">
        <f t="shared" si="229"/>
        <v>18</v>
      </c>
      <c r="CJ156" s="146">
        <f t="shared" si="230"/>
        <v>18</v>
      </c>
      <c r="CK156" s="146">
        <f t="shared" si="231"/>
        <v>18</v>
      </c>
      <c r="CL156" s="146">
        <f t="shared" si="232"/>
        <v>0</v>
      </c>
      <c r="CM156" s="146">
        <f t="shared" si="233"/>
        <v>0</v>
      </c>
      <c r="CN156" s="146">
        <f t="shared" si="234"/>
        <v>0</v>
      </c>
      <c r="CO156" s="146">
        <f t="shared" si="235"/>
        <v>0</v>
      </c>
      <c r="CP156" s="146">
        <f t="shared" si="236"/>
        <v>0</v>
      </c>
      <c r="CQ156" s="146">
        <f t="shared" si="237"/>
        <v>0</v>
      </c>
      <c r="CR156" s="146">
        <f t="shared" si="238"/>
        <v>0</v>
      </c>
      <c r="CS156" s="146">
        <f t="shared" si="239"/>
        <v>0</v>
      </c>
      <c r="CT156" s="146">
        <f t="shared" si="240"/>
        <v>0</v>
      </c>
      <c r="CU156" s="146">
        <f t="shared" si="241"/>
        <v>0</v>
      </c>
      <c r="CV156" s="146">
        <f t="shared" si="242"/>
        <v>0</v>
      </c>
      <c r="CW156" s="146">
        <f t="shared" si="243"/>
        <v>0</v>
      </c>
      <c r="CX156" s="146">
        <f t="shared" si="244"/>
        <v>0</v>
      </c>
      <c r="CY156" s="146">
        <f t="shared" si="245"/>
        <v>0</v>
      </c>
      <c r="CZ156" s="146">
        <f t="shared" si="246"/>
        <v>0</v>
      </c>
      <c r="DA156" s="146">
        <f t="shared" si="247"/>
        <v>0</v>
      </c>
      <c r="DB156" s="146">
        <f t="shared" si="248"/>
        <v>0</v>
      </c>
      <c r="DC156" s="146">
        <f t="shared" si="249"/>
        <v>0</v>
      </c>
      <c r="DD156" s="146">
        <f t="shared" si="250"/>
        <v>0</v>
      </c>
      <c r="DE156" s="146">
        <f t="shared" si="251"/>
        <v>0</v>
      </c>
      <c r="DF156" s="146">
        <f t="shared" si="252"/>
        <v>0</v>
      </c>
      <c r="DG156" s="146">
        <f t="shared" si="253"/>
        <v>0</v>
      </c>
      <c r="DH156" s="146">
        <f t="shared" si="254"/>
        <v>0</v>
      </c>
      <c r="DI156" s="146">
        <f t="shared" si="255"/>
        <v>0</v>
      </c>
      <c r="DJ156" s="146">
        <f t="shared" si="256"/>
        <v>0</v>
      </c>
      <c r="DK156" s="146">
        <f t="shared" si="257"/>
        <v>0</v>
      </c>
      <c r="DL156" s="146">
        <f t="shared" si="258"/>
        <v>0</v>
      </c>
      <c r="DM156" s="146">
        <f t="shared" si="259"/>
        <v>0</v>
      </c>
      <c r="DN156" s="64">
        <f t="shared" ref="DN156:DN158" si="277">F156*H156</f>
        <v>90</v>
      </c>
      <c r="DO156" s="52" t="str">
        <f t="shared" si="271"/>
        <v/>
      </c>
      <c r="DP156" s="52">
        <f t="shared" si="264"/>
        <v>90</v>
      </c>
      <c r="DQ156" s="53" t="str">
        <f t="shared" si="265"/>
        <v/>
      </c>
      <c r="DR156" s="1">
        <f t="shared" si="272"/>
        <v>1</v>
      </c>
      <c r="DS156" s="168" t="e">
        <f>IF(AND(DR156=#REF!,BL156=#REF!),'Tiến độ'!D156,"")</f>
        <v>#REF!</v>
      </c>
    </row>
    <row r="157" spans="1:123" ht="11.25" customHeight="1">
      <c r="A157" s="314" t="str">
        <f>IF(B157="","",MAX($A$7:A156)+1)</f>
        <v/>
      </c>
      <c r="B157" s="315"/>
      <c r="C157" s="79" t="s">
        <v>426</v>
      </c>
      <c r="D157" s="80" t="s">
        <v>213</v>
      </c>
      <c r="E157" s="81">
        <v>3</v>
      </c>
      <c r="F157" s="82">
        <v>60</v>
      </c>
      <c r="G157" s="83"/>
      <c r="H157" s="84">
        <f>H155</f>
        <v>3</v>
      </c>
      <c r="I157" s="85">
        <f>I155</f>
        <v>175</v>
      </c>
      <c r="J157" s="27"/>
      <c r="K157" s="86"/>
      <c r="L157" s="87"/>
      <c r="M157" s="87"/>
      <c r="N157" s="88"/>
      <c r="O157" s="86"/>
      <c r="P157" s="87"/>
      <c r="Q157" s="87"/>
      <c r="R157" s="88"/>
      <c r="S157" s="86"/>
      <c r="T157" s="87"/>
      <c r="U157" s="87"/>
      <c r="V157" s="87"/>
      <c r="W157" s="88"/>
      <c r="X157" s="86"/>
      <c r="Y157" s="87"/>
      <c r="Z157" s="87"/>
      <c r="AA157" s="88"/>
      <c r="AB157" s="86"/>
      <c r="AC157" s="87"/>
      <c r="AD157" s="87"/>
      <c r="AE157" s="88"/>
      <c r="AF157" s="86"/>
      <c r="AG157" s="87"/>
      <c r="AH157" s="87"/>
      <c r="AI157" s="362"/>
      <c r="AJ157" s="363"/>
      <c r="AK157" s="86"/>
      <c r="AL157" s="87">
        <v>4</v>
      </c>
      <c r="AM157" s="87">
        <v>4</v>
      </c>
      <c r="AN157" s="88">
        <v>4</v>
      </c>
      <c r="AO157" s="86">
        <v>4</v>
      </c>
      <c r="AP157" s="87">
        <v>4</v>
      </c>
      <c r="AQ157" s="87">
        <v>4</v>
      </c>
      <c r="AR157" s="88">
        <v>4</v>
      </c>
      <c r="AS157" s="89">
        <v>4</v>
      </c>
      <c r="AT157" s="87">
        <v>4</v>
      </c>
      <c r="AU157" s="87">
        <v>4</v>
      </c>
      <c r="AV157" s="90">
        <v>4</v>
      </c>
      <c r="AW157" s="86">
        <v>4</v>
      </c>
      <c r="AX157" s="87">
        <v>4</v>
      </c>
      <c r="AY157" s="87">
        <v>4</v>
      </c>
      <c r="AZ157" s="87">
        <v>4</v>
      </c>
      <c r="BA157" s="88" t="s">
        <v>163</v>
      </c>
      <c r="BB157" s="89" t="s">
        <v>163</v>
      </c>
      <c r="BC157" s="87" t="s">
        <v>163</v>
      </c>
      <c r="BD157" s="87" t="s">
        <v>163</v>
      </c>
      <c r="BE157" s="321"/>
      <c r="BF157" s="322"/>
      <c r="BG157" s="322"/>
      <c r="BH157" s="322"/>
      <c r="BI157" s="322"/>
      <c r="BJ157" s="323"/>
      <c r="BK157" s="46" t="s">
        <v>18</v>
      </c>
      <c r="BL157" s="46" t="s">
        <v>57</v>
      </c>
      <c r="BN157" s="146">
        <f t="shared" si="260"/>
        <v>0</v>
      </c>
      <c r="BO157" s="146">
        <f t="shared" si="209"/>
        <v>0</v>
      </c>
      <c r="BP157" s="146">
        <f t="shared" si="210"/>
        <v>0</v>
      </c>
      <c r="BQ157" s="146">
        <f t="shared" si="211"/>
        <v>0</v>
      </c>
      <c r="BR157" s="146">
        <f t="shared" si="212"/>
        <v>0</v>
      </c>
      <c r="BS157" s="146">
        <f t="shared" si="213"/>
        <v>0</v>
      </c>
      <c r="BT157" s="146">
        <f t="shared" si="214"/>
        <v>0</v>
      </c>
      <c r="BU157" s="146">
        <f t="shared" si="215"/>
        <v>0</v>
      </c>
      <c r="BV157" s="146">
        <f t="shared" si="216"/>
        <v>0</v>
      </c>
      <c r="BW157" s="146">
        <f t="shared" si="217"/>
        <v>0</v>
      </c>
      <c r="BX157" s="146">
        <f t="shared" si="218"/>
        <v>0</v>
      </c>
      <c r="BY157" s="146">
        <f t="shared" si="219"/>
        <v>0</v>
      </c>
      <c r="BZ157" s="146">
        <f t="shared" si="220"/>
        <v>0</v>
      </c>
      <c r="CA157" s="146">
        <f t="shared" si="221"/>
        <v>0</v>
      </c>
      <c r="CB157" s="146">
        <f t="shared" si="222"/>
        <v>0</v>
      </c>
      <c r="CC157" s="146">
        <f t="shared" si="223"/>
        <v>0</v>
      </c>
      <c r="CD157" s="146">
        <f t="shared" si="224"/>
        <v>0</v>
      </c>
      <c r="CE157" s="146">
        <f t="shared" si="225"/>
        <v>0</v>
      </c>
      <c r="CF157" s="146">
        <f t="shared" si="226"/>
        <v>0</v>
      </c>
      <c r="CG157" s="146">
        <f t="shared" si="227"/>
        <v>0</v>
      </c>
      <c r="CH157" s="146">
        <f t="shared" si="228"/>
        <v>0</v>
      </c>
      <c r="CI157" s="146">
        <f t="shared" si="229"/>
        <v>0</v>
      </c>
      <c r="CJ157" s="146">
        <f t="shared" si="230"/>
        <v>0</v>
      </c>
      <c r="CK157" s="146">
        <f t="shared" si="231"/>
        <v>0</v>
      </c>
      <c r="CL157" s="146">
        <f t="shared" si="232"/>
        <v>0</v>
      </c>
      <c r="CM157" s="146">
        <f t="shared" si="233"/>
        <v>0</v>
      </c>
      <c r="CN157" s="146">
        <f t="shared" si="234"/>
        <v>0</v>
      </c>
      <c r="CO157" s="146">
        <f t="shared" si="235"/>
        <v>12</v>
      </c>
      <c r="CP157" s="146">
        <f t="shared" si="236"/>
        <v>12</v>
      </c>
      <c r="CQ157" s="146">
        <f t="shared" si="237"/>
        <v>12</v>
      </c>
      <c r="CR157" s="146">
        <f t="shared" si="238"/>
        <v>12</v>
      </c>
      <c r="CS157" s="146">
        <f t="shared" si="239"/>
        <v>12</v>
      </c>
      <c r="CT157" s="146">
        <f t="shared" si="240"/>
        <v>12</v>
      </c>
      <c r="CU157" s="146">
        <f t="shared" si="241"/>
        <v>12</v>
      </c>
      <c r="CV157" s="146">
        <f t="shared" si="242"/>
        <v>12</v>
      </c>
      <c r="CW157" s="146">
        <f t="shared" si="243"/>
        <v>12</v>
      </c>
      <c r="CX157" s="146">
        <f t="shared" si="244"/>
        <v>12</v>
      </c>
      <c r="CY157" s="146">
        <f t="shared" si="245"/>
        <v>12</v>
      </c>
      <c r="CZ157" s="146">
        <f t="shared" si="246"/>
        <v>12</v>
      </c>
      <c r="DA157" s="146">
        <f t="shared" si="247"/>
        <v>12</v>
      </c>
      <c r="DB157" s="146">
        <f t="shared" si="248"/>
        <v>12</v>
      </c>
      <c r="DC157" s="146">
        <f t="shared" si="249"/>
        <v>12</v>
      </c>
      <c r="DD157" s="146">
        <f t="shared" si="250"/>
        <v>0</v>
      </c>
      <c r="DE157" s="146">
        <f t="shared" si="251"/>
        <v>0</v>
      </c>
      <c r="DF157" s="146">
        <f t="shared" si="252"/>
        <v>0</v>
      </c>
      <c r="DG157" s="146">
        <f t="shared" si="253"/>
        <v>0</v>
      </c>
      <c r="DH157" s="146">
        <f t="shared" si="254"/>
        <v>0</v>
      </c>
      <c r="DI157" s="146">
        <f t="shared" si="255"/>
        <v>0</v>
      </c>
      <c r="DJ157" s="146">
        <f t="shared" si="256"/>
        <v>0</v>
      </c>
      <c r="DK157" s="146">
        <f t="shared" si="257"/>
        <v>0</v>
      </c>
      <c r="DL157" s="146">
        <f t="shared" si="258"/>
        <v>0</v>
      </c>
      <c r="DM157" s="146">
        <f t="shared" si="259"/>
        <v>0</v>
      </c>
      <c r="DN157" s="64">
        <f t="shared" si="277"/>
        <v>180</v>
      </c>
      <c r="DO157" s="52" t="str">
        <f t="shared" si="271"/>
        <v/>
      </c>
      <c r="DP157" s="52" t="str">
        <f t="shared" si="264"/>
        <v/>
      </c>
      <c r="DQ157" s="53">
        <f t="shared" si="265"/>
        <v>180</v>
      </c>
      <c r="DR157" s="1">
        <f t="shared" si="272"/>
        <v>2</v>
      </c>
      <c r="DS157" s="168" t="e">
        <f>IF(AND(DR157=#REF!,BL157=#REF!),'Tiến độ'!D157,"")</f>
        <v>#REF!</v>
      </c>
    </row>
    <row r="158" spans="1:123" ht="11.25" customHeight="1">
      <c r="A158" s="314" t="str">
        <f>IF(B158="","",MAX($A$7:A157)+1)</f>
        <v/>
      </c>
      <c r="B158" s="315"/>
      <c r="C158" s="79" t="s">
        <v>427</v>
      </c>
      <c r="D158" s="80" t="s">
        <v>428</v>
      </c>
      <c r="E158" s="81">
        <v>2</v>
      </c>
      <c r="F158" s="82">
        <v>30</v>
      </c>
      <c r="G158" s="83"/>
      <c r="H158" s="84">
        <f t="shared" ref="H158:I158" si="278">H157</f>
        <v>3</v>
      </c>
      <c r="I158" s="85">
        <f t="shared" si="278"/>
        <v>175</v>
      </c>
      <c r="J158" s="27"/>
      <c r="K158" s="86"/>
      <c r="L158" s="87"/>
      <c r="M158" s="87"/>
      <c r="N158" s="88"/>
      <c r="O158" s="86"/>
      <c r="P158" s="87"/>
      <c r="Q158" s="87"/>
      <c r="R158" s="88"/>
      <c r="S158" s="86"/>
      <c r="T158" s="87"/>
      <c r="U158" s="87"/>
      <c r="V158" s="87"/>
      <c r="W158" s="88"/>
      <c r="X158" s="86"/>
      <c r="Y158" s="87"/>
      <c r="Z158" s="87"/>
      <c r="AA158" s="88"/>
      <c r="AB158" s="86"/>
      <c r="AC158" s="87"/>
      <c r="AD158" s="87"/>
      <c r="AE158" s="88"/>
      <c r="AF158" s="86"/>
      <c r="AG158" s="87"/>
      <c r="AH158" s="87"/>
      <c r="AI158" s="362"/>
      <c r="AJ158" s="363"/>
      <c r="AK158" s="86"/>
      <c r="AL158" s="87">
        <v>2</v>
      </c>
      <c r="AM158" s="87">
        <v>2</v>
      </c>
      <c r="AN158" s="88">
        <v>2</v>
      </c>
      <c r="AO158" s="86">
        <v>2</v>
      </c>
      <c r="AP158" s="87">
        <v>2</v>
      </c>
      <c r="AQ158" s="87">
        <v>2</v>
      </c>
      <c r="AR158" s="88">
        <v>2</v>
      </c>
      <c r="AS158" s="89">
        <v>2</v>
      </c>
      <c r="AT158" s="87">
        <v>2</v>
      </c>
      <c r="AU158" s="87">
        <v>2</v>
      </c>
      <c r="AV158" s="90">
        <v>2</v>
      </c>
      <c r="AW158" s="86">
        <v>2</v>
      </c>
      <c r="AX158" s="87">
        <v>2</v>
      </c>
      <c r="AY158" s="87">
        <v>2</v>
      </c>
      <c r="AZ158" s="87">
        <v>2</v>
      </c>
      <c r="BA158" s="88" t="s">
        <v>163</v>
      </c>
      <c r="BB158" s="89" t="s">
        <v>163</v>
      </c>
      <c r="BC158" s="87" t="s">
        <v>163</v>
      </c>
      <c r="BD158" s="87" t="s">
        <v>163</v>
      </c>
      <c r="BE158" s="321"/>
      <c r="BF158" s="322"/>
      <c r="BG158" s="322"/>
      <c r="BH158" s="322"/>
      <c r="BI158" s="322"/>
      <c r="BJ158" s="323"/>
      <c r="BK158" s="46" t="s">
        <v>18</v>
      </c>
      <c r="BL158" s="46" t="s">
        <v>35</v>
      </c>
      <c r="BN158" s="146">
        <f t="shared" si="260"/>
        <v>0</v>
      </c>
      <c r="BO158" s="146">
        <f t="shared" si="209"/>
        <v>0</v>
      </c>
      <c r="BP158" s="146">
        <f t="shared" si="210"/>
        <v>0</v>
      </c>
      <c r="BQ158" s="146">
        <f t="shared" si="211"/>
        <v>0</v>
      </c>
      <c r="BR158" s="146">
        <f t="shared" si="212"/>
        <v>0</v>
      </c>
      <c r="BS158" s="146">
        <f t="shared" si="213"/>
        <v>0</v>
      </c>
      <c r="BT158" s="146">
        <f t="shared" si="214"/>
        <v>0</v>
      </c>
      <c r="BU158" s="146">
        <f t="shared" si="215"/>
        <v>0</v>
      </c>
      <c r="BV158" s="146">
        <f t="shared" si="216"/>
        <v>0</v>
      </c>
      <c r="BW158" s="146">
        <f t="shared" si="217"/>
        <v>0</v>
      </c>
      <c r="BX158" s="146">
        <f t="shared" si="218"/>
        <v>0</v>
      </c>
      <c r="BY158" s="146">
        <f t="shared" si="219"/>
        <v>0</v>
      </c>
      <c r="BZ158" s="146">
        <f t="shared" si="220"/>
        <v>0</v>
      </c>
      <c r="CA158" s="146">
        <f t="shared" si="221"/>
        <v>0</v>
      </c>
      <c r="CB158" s="146">
        <f t="shared" si="222"/>
        <v>0</v>
      </c>
      <c r="CC158" s="146">
        <f t="shared" si="223"/>
        <v>0</v>
      </c>
      <c r="CD158" s="146">
        <f t="shared" si="224"/>
        <v>0</v>
      </c>
      <c r="CE158" s="146">
        <f t="shared" si="225"/>
        <v>0</v>
      </c>
      <c r="CF158" s="146">
        <f t="shared" si="226"/>
        <v>0</v>
      </c>
      <c r="CG158" s="146">
        <f t="shared" si="227"/>
        <v>0</v>
      </c>
      <c r="CH158" s="146">
        <f t="shared" si="228"/>
        <v>0</v>
      </c>
      <c r="CI158" s="146">
        <f t="shared" si="229"/>
        <v>0</v>
      </c>
      <c r="CJ158" s="146">
        <f t="shared" si="230"/>
        <v>0</v>
      </c>
      <c r="CK158" s="146">
        <f t="shared" si="231"/>
        <v>0</v>
      </c>
      <c r="CL158" s="146">
        <f t="shared" si="232"/>
        <v>0</v>
      </c>
      <c r="CM158" s="146">
        <f t="shared" si="233"/>
        <v>0</v>
      </c>
      <c r="CN158" s="146">
        <f t="shared" si="234"/>
        <v>0</v>
      </c>
      <c r="CO158" s="146">
        <f t="shared" si="235"/>
        <v>6</v>
      </c>
      <c r="CP158" s="146">
        <f t="shared" si="236"/>
        <v>6</v>
      </c>
      <c r="CQ158" s="146">
        <f t="shared" si="237"/>
        <v>6</v>
      </c>
      <c r="CR158" s="146">
        <f t="shared" si="238"/>
        <v>6</v>
      </c>
      <c r="CS158" s="146">
        <f t="shared" si="239"/>
        <v>6</v>
      </c>
      <c r="CT158" s="146">
        <f t="shared" si="240"/>
        <v>6</v>
      </c>
      <c r="CU158" s="146">
        <f t="shared" si="241"/>
        <v>6</v>
      </c>
      <c r="CV158" s="146">
        <f t="shared" si="242"/>
        <v>6</v>
      </c>
      <c r="CW158" s="146">
        <f t="shared" si="243"/>
        <v>6</v>
      </c>
      <c r="CX158" s="146">
        <f t="shared" si="244"/>
        <v>6</v>
      </c>
      <c r="CY158" s="146">
        <f t="shared" si="245"/>
        <v>6</v>
      </c>
      <c r="CZ158" s="146">
        <f t="shared" si="246"/>
        <v>6</v>
      </c>
      <c r="DA158" s="146">
        <f t="shared" si="247"/>
        <v>6</v>
      </c>
      <c r="DB158" s="146">
        <f t="shared" si="248"/>
        <v>6</v>
      </c>
      <c r="DC158" s="146">
        <f t="shared" si="249"/>
        <v>6</v>
      </c>
      <c r="DD158" s="146">
        <f t="shared" si="250"/>
        <v>0</v>
      </c>
      <c r="DE158" s="146">
        <f t="shared" si="251"/>
        <v>0</v>
      </c>
      <c r="DF158" s="146">
        <f t="shared" si="252"/>
        <v>0</v>
      </c>
      <c r="DG158" s="146">
        <f t="shared" si="253"/>
        <v>0</v>
      </c>
      <c r="DH158" s="146">
        <f t="shared" si="254"/>
        <v>0</v>
      </c>
      <c r="DI158" s="146">
        <f t="shared" si="255"/>
        <v>0</v>
      </c>
      <c r="DJ158" s="146">
        <f t="shared" si="256"/>
        <v>0</v>
      </c>
      <c r="DK158" s="146">
        <f t="shared" si="257"/>
        <v>0</v>
      </c>
      <c r="DL158" s="146">
        <f t="shared" si="258"/>
        <v>0</v>
      </c>
      <c r="DM158" s="146">
        <f t="shared" si="259"/>
        <v>0</v>
      </c>
      <c r="DN158" s="64">
        <f t="shared" si="277"/>
        <v>90</v>
      </c>
      <c r="DO158" s="52" t="str">
        <f t="shared" si="271"/>
        <v/>
      </c>
      <c r="DP158" s="52" t="str">
        <f t="shared" si="264"/>
        <v/>
      </c>
      <c r="DQ158" s="53">
        <f t="shared" si="265"/>
        <v>90</v>
      </c>
      <c r="DR158" s="1">
        <f t="shared" si="272"/>
        <v>2</v>
      </c>
      <c r="DS158" s="168" t="e">
        <f>IF(AND(DR158=#REF!,BL158=#REF!),'Tiến độ'!D158,"")</f>
        <v>#REF!</v>
      </c>
    </row>
    <row r="159" spans="1:123" ht="11.25" customHeight="1">
      <c r="A159" s="314" t="str">
        <f>IF(B159="","",MAX($A$7:A158)+1)</f>
        <v/>
      </c>
      <c r="B159" s="315"/>
      <c r="C159" s="79" t="s">
        <v>429</v>
      </c>
      <c r="D159" s="80" t="s">
        <v>430</v>
      </c>
      <c r="E159" s="81">
        <v>2</v>
      </c>
      <c r="F159" s="82"/>
      <c r="G159" s="83">
        <v>90</v>
      </c>
      <c r="H159" s="84">
        <f t="shared" ref="H159:I159" si="279">H158</f>
        <v>3</v>
      </c>
      <c r="I159" s="85">
        <f t="shared" si="279"/>
        <v>175</v>
      </c>
      <c r="J159" s="27"/>
      <c r="K159" s="86"/>
      <c r="L159" s="87"/>
      <c r="M159" s="87"/>
      <c r="N159" s="88"/>
      <c r="O159" s="86"/>
      <c r="P159" s="87"/>
      <c r="Q159" s="87"/>
      <c r="R159" s="88"/>
      <c r="S159" s="86"/>
      <c r="T159" s="87"/>
      <c r="U159" s="87"/>
      <c r="V159" s="87"/>
      <c r="W159" s="88"/>
      <c r="X159" s="86"/>
      <c r="Y159" s="87"/>
      <c r="Z159" s="87"/>
      <c r="AA159" s="88"/>
      <c r="AB159" s="86"/>
      <c r="AC159" s="87"/>
      <c r="AD159" s="87"/>
      <c r="AE159" s="88"/>
      <c r="AF159" s="86"/>
      <c r="AG159" s="87"/>
      <c r="AH159" s="87"/>
      <c r="AI159" s="362"/>
      <c r="AJ159" s="363"/>
      <c r="AK159" s="86"/>
      <c r="AL159" s="87">
        <v>6</v>
      </c>
      <c r="AM159" s="87">
        <v>6</v>
      </c>
      <c r="AN159" s="88">
        <v>6</v>
      </c>
      <c r="AO159" s="86">
        <v>6</v>
      </c>
      <c r="AP159" s="87">
        <v>6</v>
      </c>
      <c r="AQ159" s="87">
        <v>6</v>
      </c>
      <c r="AR159" s="88">
        <v>6</v>
      </c>
      <c r="AS159" s="89">
        <v>6</v>
      </c>
      <c r="AT159" s="87">
        <v>6</v>
      </c>
      <c r="AU159" s="87">
        <v>6</v>
      </c>
      <c r="AV159" s="90">
        <v>6</v>
      </c>
      <c r="AW159" s="86">
        <v>6</v>
      </c>
      <c r="AX159" s="87">
        <v>6</v>
      </c>
      <c r="AY159" s="87">
        <v>6</v>
      </c>
      <c r="AZ159" s="87">
        <v>6</v>
      </c>
      <c r="BA159" s="88" t="s">
        <v>163</v>
      </c>
      <c r="BB159" s="89" t="s">
        <v>163</v>
      </c>
      <c r="BC159" s="87" t="s">
        <v>163</v>
      </c>
      <c r="BD159" s="87" t="s">
        <v>163</v>
      </c>
      <c r="BE159" s="321"/>
      <c r="BF159" s="322"/>
      <c r="BG159" s="322"/>
      <c r="BH159" s="322"/>
      <c r="BI159" s="322"/>
      <c r="BJ159" s="323"/>
      <c r="BK159" s="46" t="s">
        <v>23</v>
      </c>
      <c r="BL159" s="46" t="s">
        <v>35</v>
      </c>
      <c r="BN159" s="146">
        <f t="shared" si="260"/>
        <v>0</v>
      </c>
      <c r="BO159" s="146">
        <f t="shared" si="209"/>
        <v>0</v>
      </c>
      <c r="BP159" s="146">
        <f t="shared" si="210"/>
        <v>0</v>
      </c>
      <c r="BQ159" s="146">
        <f t="shared" si="211"/>
        <v>0</v>
      </c>
      <c r="BR159" s="146">
        <f t="shared" si="212"/>
        <v>0</v>
      </c>
      <c r="BS159" s="146">
        <f t="shared" si="213"/>
        <v>0</v>
      </c>
      <c r="BT159" s="146">
        <f t="shared" si="214"/>
        <v>0</v>
      </c>
      <c r="BU159" s="146">
        <f t="shared" si="215"/>
        <v>0</v>
      </c>
      <c r="BV159" s="146">
        <f t="shared" si="216"/>
        <v>0</v>
      </c>
      <c r="BW159" s="146">
        <f t="shared" si="217"/>
        <v>0</v>
      </c>
      <c r="BX159" s="146">
        <f t="shared" si="218"/>
        <v>0</v>
      </c>
      <c r="BY159" s="146">
        <f t="shared" si="219"/>
        <v>0</v>
      </c>
      <c r="BZ159" s="146">
        <f t="shared" si="220"/>
        <v>0</v>
      </c>
      <c r="CA159" s="146">
        <f t="shared" si="221"/>
        <v>0</v>
      </c>
      <c r="CB159" s="146">
        <f t="shared" si="222"/>
        <v>0</v>
      </c>
      <c r="CC159" s="146">
        <f t="shared" si="223"/>
        <v>0</v>
      </c>
      <c r="CD159" s="146">
        <f t="shared" si="224"/>
        <v>0</v>
      </c>
      <c r="CE159" s="146">
        <f t="shared" si="225"/>
        <v>0</v>
      </c>
      <c r="CF159" s="146">
        <f t="shared" si="226"/>
        <v>0</v>
      </c>
      <c r="CG159" s="146">
        <f t="shared" si="227"/>
        <v>0</v>
      </c>
      <c r="CH159" s="146">
        <f t="shared" si="228"/>
        <v>0</v>
      </c>
      <c r="CI159" s="146">
        <f t="shared" si="229"/>
        <v>0</v>
      </c>
      <c r="CJ159" s="146">
        <f t="shared" si="230"/>
        <v>0</v>
      </c>
      <c r="CK159" s="146">
        <f t="shared" si="231"/>
        <v>0</v>
      </c>
      <c r="CL159" s="146">
        <f t="shared" si="232"/>
        <v>0</v>
      </c>
      <c r="CM159" s="146">
        <f t="shared" si="233"/>
        <v>0</v>
      </c>
      <c r="CN159" s="146">
        <f t="shared" si="234"/>
        <v>0</v>
      </c>
      <c r="CO159" s="146">
        <f t="shared" si="235"/>
        <v>18</v>
      </c>
      <c r="CP159" s="146">
        <f t="shared" si="236"/>
        <v>18</v>
      </c>
      <c r="CQ159" s="146">
        <f t="shared" si="237"/>
        <v>18</v>
      </c>
      <c r="CR159" s="146">
        <f t="shared" si="238"/>
        <v>18</v>
      </c>
      <c r="CS159" s="146">
        <f t="shared" si="239"/>
        <v>18</v>
      </c>
      <c r="CT159" s="146">
        <f t="shared" si="240"/>
        <v>18</v>
      </c>
      <c r="CU159" s="146">
        <f t="shared" si="241"/>
        <v>18</v>
      </c>
      <c r="CV159" s="146">
        <f t="shared" si="242"/>
        <v>18</v>
      </c>
      <c r="CW159" s="146">
        <f t="shared" si="243"/>
        <v>18</v>
      </c>
      <c r="CX159" s="146">
        <f t="shared" si="244"/>
        <v>18</v>
      </c>
      <c r="CY159" s="146">
        <f t="shared" si="245"/>
        <v>18</v>
      </c>
      <c r="CZ159" s="146">
        <f t="shared" si="246"/>
        <v>18</v>
      </c>
      <c r="DA159" s="146">
        <f t="shared" si="247"/>
        <v>18</v>
      </c>
      <c r="DB159" s="146">
        <f t="shared" si="248"/>
        <v>18</v>
      </c>
      <c r="DC159" s="146">
        <f t="shared" si="249"/>
        <v>18</v>
      </c>
      <c r="DD159" s="146">
        <f t="shared" si="250"/>
        <v>0</v>
      </c>
      <c r="DE159" s="146">
        <f t="shared" si="251"/>
        <v>0</v>
      </c>
      <c r="DF159" s="146">
        <f t="shared" si="252"/>
        <v>0</v>
      </c>
      <c r="DG159" s="146">
        <f t="shared" si="253"/>
        <v>0</v>
      </c>
      <c r="DH159" s="146">
        <f t="shared" si="254"/>
        <v>0</v>
      </c>
      <c r="DI159" s="146">
        <f t="shared" si="255"/>
        <v>0</v>
      </c>
      <c r="DJ159" s="146">
        <f t="shared" si="256"/>
        <v>0</v>
      </c>
      <c r="DK159" s="146">
        <f t="shared" si="257"/>
        <v>0</v>
      </c>
      <c r="DL159" s="146">
        <f t="shared" si="258"/>
        <v>0</v>
      </c>
      <c r="DM159" s="146">
        <f t="shared" si="259"/>
        <v>0</v>
      </c>
      <c r="DN159" s="64">
        <f>20*2*E159*H159</f>
        <v>240</v>
      </c>
      <c r="DO159" s="52" t="str">
        <f t="shared" si="271"/>
        <v/>
      </c>
      <c r="DP159" s="52" t="str">
        <f t="shared" si="264"/>
        <v/>
      </c>
      <c r="DQ159" s="53">
        <f t="shared" si="265"/>
        <v>240</v>
      </c>
      <c r="DR159" s="1">
        <f t="shared" si="272"/>
        <v>2</v>
      </c>
      <c r="DS159" s="168" t="e">
        <f>IF(AND(DR159=#REF!,BL159=#REF!),'Tiến độ'!D159,"")</f>
        <v>#REF!</v>
      </c>
    </row>
    <row r="160" spans="1:123" ht="11.25" customHeight="1">
      <c r="A160" s="314" t="str">
        <f>IF(B160="","",MAX($A$7:A159)+1)</f>
        <v/>
      </c>
      <c r="B160" s="315"/>
      <c r="C160" s="79" t="s">
        <v>366</v>
      </c>
      <c r="D160" s="80" t="s">
        <v>367</v>
      </c>
      <c r="E160" s="81">
        <v>2</v>
      </c>
      <c r="F160" s="82">
        <v>30</v>
      </c>
      <c r="G160" s="83"/>
      <c r="H160" s="84">
        <f t="shared" ref="H160:I160" si="280">H159</f>
        <v>3</v>
      </c>
      <c r="I160" s="85">
        <f t="shared" si="280"/>
        <v>175</v>
      </c>
      <c r="J160" s="27"/>
      <c r="K160" s="86"/>
      <c r="L160" s="87"/>
      <c r="M160" s="87"/>
      <c r="N160" s="88"/>
      <c r="O160" s="86"/>
      <c r="P160" s="87"/>
      <c r="Q160" s="87"/>
      <c r="R160" s="88"/>
      <c r="S160" s="86"/>
      <c r="T160" s="87"/>
      <c r="U160" s="87"/>
      <c r="V160" s="87"/>
      <c r="W160" s="88"/>
      <c r="X160" s="86"/>
      <c r="Y160" s="87"/>
      <c r="Z160" s="87"/>
      <c r="AA160" s="88"/>
      <c r="AB160" s="86"/>
      <c r="AC160" s="87"/>
      <c r="AD160" s="87"/>
      <c r="AE160" s="88"/>
      <c r="AF160" s="86"/>
      <c r="AG160" s="87"/>
      <c r="AH160" s="87"/>
      <c r="AI160" s="362"/>
      <c r="AJ160" s="363"/>
      <c r="AK160" s="86"/>
      <c r="AL160" s="87">
        <v>2</v>
      </c>
      <c r="AM160" s="87">
        <v>2</v>
      </c>
      <c r="AN160" s="88">
        <v>2</v>
      </c>
      <c r="AO160" s="86">
        <v>2</v>
      </c>
      <c r="AP160" s="87">
        <v>2</v>
      </c>
      <c r="AQ160" s="87">
        <v>2</v>
      </c>
      <c r="AR160" s="88">
        <v>2</v>
      </c>
      <c r="AS160" s="89">
        <v>2</v>
      </c>
      <c r="AT160" s="87">
        <v>2</v>
      </c>
      <c r="AU160" s="87">
        <v>2</v>
      </c>
      <c r="AV160" s="90">
        <v>2</v>
      </c>
      <c r="AW160" s="86">
        <v>2</v>
      </c>
      <c r="AX160" s="87">
        <v>2</v>
      </c>
      <c r="AY160" s="87">
        <v>2</v>
      </c>
      <c r="AZ160" s="87">
        <v>2</v>
      </c>
      <c r="BA160" s="88" t="s">
        <v>163</v>
      </c>
      <c r="BB160" s="89" t="s">
        <v>163</v>
      </c>
      <c r="BC160" s="87" t="s">
        <v>163</v>
      </c>
      <c r="BD160" s="87" t="s">
        <v>163</v>
      </c>
      <c r="BE160" s="321"/>
      <c r="BF160" s="322"/>
      <c r="BG160" s="322"/>
      <c r="BH160" s="322"/>
      <c r="BI160" s="322"/>
      <c r="BJ160" s="323"/>
      <c r="BK160" s="46" t="s">
        <v>18</v>
      </c>
      <c r="BL160" s="46" t="s">
        <v>39</v>
      </c>
      <c r="BN160" s="146">
        <f t="shared" si="260"/>
        <v>0</v>
      </c>
      <c r="BO160" s="146">
        <f t="shared" si="209"/>
        <v>0</v>
      </c>
      <c r="BP160" s="146">
        <f t="shared" si="210"/>
        <v>0</v>
      </c>
      <c r="BQ160" s="146">
        <f t="shared" si="211"/>
        <v>0</v>
      </c>
      <c r="BR160" s="146">
        <f t="shared" si="212"/>
        <v>0</v>
      </c>
      <c r="BS160" s="146">
        <f t="shared" si="213"/>
        <v>0</v>
      </c>
      <c r="BT160" s="146">
        <f t="shared" si="214"/>
        <v>0</v>
      </c>
      <c r="BU160" s="146">
        <f t="shared" si="215"/>
        <v>0</v>
      </c>
      <c r="BV160" s="146">
        <f t="shared" si="216"/>
        <v>0</v>
      </c>
      <c r="BW160" s="146">
        <f t="shared" si="217"/>
        <v>0</v>
      </c>
      <c r="BX160" s="146">
        <f t="shared" si="218"/>
        <v>0</v>
      </c>
      <c r="BY160" s="146">
        <f t="shared" si="219"/>
        <v>0</v>
      </c>
      <c r="BZ160" s="146">
        <f t="shared" si="220"/>
        <v>0</v>
      </c>
      <c r="CA160" s="146">
        <f t="shared" si="221"/>
        <v>0</v>
      </c>
      <c r="CB160" s="146">
        <f t="shared" si="222"/>
        <v>0</v>
      </c>
      <c r="CC160" s="146">
        <f t="shared" si="223"/>
        <v>0</v>
      </c>
      <c r="CD160" s="146">
        <f t="shared" si="224"/>
        <v>0</v>
      </c>
      <c r="CE160" s="146">
        <f t="shared" si="225"/>
        <v>0</v>
      </c>
      <c r="CF160" s="146">
        <f t="shared" si="226"/>
        <v>0</v>
      </c>
      <c r="CG160" s="146">
        <f t="shared" si="227"/>
        <v>0</v>
      </c>
      <c r="CH160" s="146">
        <f t="shared" si="228"/>
        <v>0</v>
      </c>
      <c r="CI160" s="146">
        <f t="shared" si="229"/>
        <v>0</v>
      </c>
      <c r="CJ160" s="146">
        <f t="shared" si="230"/>
        <v>0</v>
      </c>
      <c r="CK160" s="146">
        <f t="shared" si="231"/>
        <v>0</v>
      </c>
      <c r="CL160" s="146">
        <f t="shared" si="232"/>
        <v>0</v>
      </c>
      <c r="CM160" s="146">
        <f t="shared" si="233"/>
        <v>0</v>
      </c>
      <c r="CN160" s="146">
        <f t="shared" si="234"/>
        <v>0</v>
      </c>
      <c r="CO160" s="146">
        <f t="shared" si="235"/>
        <v>6</v>
      </c>
      <c r="CP160" s="146">
        <f t="shared" si="236"/>
        <v>6</v>
      </c>
      <c r="CQ160" s="146">
        <f t="shared" si="237"/>
        <v>6</v>
      </c>
      <c r="CR160" s="146">
        <f t="shared" si="238"/>
        <v>6</v>
      </c>
      <c r="CS160" s="146">
        <f t="shared" si="239"/>
        <v>6</v>
      </c>
      <c r="CT160" s="146">
        <f t="shared" si="240"/>
        <v>6</v>
      </c>
      <c r="CU160" s="146">
        <f t="shared" si="241"/>
        <v>6</v>
      </c>
      <c r="CV160" s="146">
        <f t="shared" si="242"/>
        <v>6</v>
      </c>
      <c r="CW160" s="146">
        <f t="shared" si="243"/>
        <v>6</v>
      </c>
      <c r="CX160" s="146">
        <f t="shared" si="244"/>
        <v>6</v>
      </c>
      <c r="CY160" s="146">
        <f t="shared" si="245"/>
        <v>6</v>
      </c>
      <c r="CZ160" s="146">
        <f t="shared" si="246"/>
        <v>6</v>
      </c>
      <c r="DA160" s="146">
        <f t="shared" si="247"/>
        <v>6</v>
      </c>
      <c r="DB160" s="146">
        <f t="shared" si="248"/>
        <v>6</v>
      </c>
      <c r="DC160" s="146">
        <f t="shared" si="249"/>
        <v>6</v>
      </c>
      <c r="DD160" s="146">
        <f t="shared" si="250"/>
        <v>0</v>
      </c>
      <c r="DE160" s="146">
        <f t="shared" si="251"/>
        <v>0</v>
      </c>
      <c r="DF160" s="146">
        <f t="shared" si="252"/>
        <v>0</v>
      </c>
      <c r="DG160" s="146">
        <f t="shared" si="253"/>
        <v>0</v>
      </c>
      <c r="DH160" s="146">
        <f t="shared" si="254"/>
        <v>0</v>
      </c>
      <c r="DI160" s="146">
        <f t="shared" si="255"/>
        <v>0</v>
      </c>
      <c r="DJ160" s="146">
        <f t="shared" si="256"/>
        <v>0</v>
      </c>
      <c r="DK160" s="146">
        <f t="shared" si="257"/>
        <v>0</v>
      </c>
      <c r="DL160" s="146">
        <f t="shared" si="258"/>
        <v>0</v>
      </c>
      <c r="DM160" s="146">
        <f t="shared" si="259"/>
        <v>0</v>
      </c>
      <c r="DN160" s="64">
        <f>F160*H160</f>
        <v>90</v>
      </c>
      <c r="DO160" s="52" t="str">
        <f t="shared" si="271"/>
        <v/>
      </c>
      <c r="DP160" s="52" t="str">
        <f t="shared" si="264"/>
        <v/>
      </c>
      <c r="DQ160" s="53">
        <f t="shared" si="265"/>
        <v>90</v>
      </c>
      <c r="DR160" s="1">
        <f t="shared" si="272"/>
        <v>2</v>
      </c>
      <c r="DS160" s="168" t="e">
        <f>IF(AND(DR160=#REF!,BL160=#REF!),'Tiến độ'!D160,"")</f>
        <v>#REF!</v>
      </c>
    </row>
    <row r="161" spans="1:123" ht="11.25" customHeight="1">
      <c r="A161" s="314" t="str">
        <f>IF(B161="","",MAX($A$7:A160)+1)</f>
        <v/>
      </c>
      <c r="B161" s="315"/>
      <c r="C161" s="79" t="s">
        <v>379</v>
      </c>
      <c r="D161" s="80" t="s">
        <v>431</v>
      </c>
      <c r="E161" s="81">
        <v>2</v>
      </c>
      <c r="F161" s="82">
        <v>30</v>
      </c>
      <c r="G161" s="83"/>
      <c r="H161" s="84">
        <f t="shared" ref="H161:I161" si="281">H160</f>
        <v>3</v>
      </c>
      <c r="I161" s="85">
        <f t="shared" si="281"/>
        <v>175</v>
      </c>
      <c r="J161" s="27"/>
      <c r="K161" s="86"/>
      <c r="L161" s="87"/>
      <c r="M161" s="87"/>
      <c r="N161" s="88"/>
      <c r="O161" s="86"/>
      <c r="P161" s="87"/>
      <c r="Q161" s="87"/>
      <c r="R161" s="88"/>
      <c r="S161" s="86"/>
      <c r="T161" s="87"/>
      <c r="U161" s="87"/>
      <c r="V161" s="87"/>
      <c r="W161" s="88"/>
      <c r="X161" s="86"/>
      <c r="Y161" s="87"/>
      <c r="Z161" s="87"/>
      <c r="AA161" s="88"/>
      <c r="AB161" s="86"/>
      <c r="AC161" s="87"/>
      <c r="AD161" s="87"/>
      <c r="AE161" s="88"/>
      <c r="AF161" s="86"/>
      <c r="AG161" s="87"/>
      <c r="AH161" s="87"/>
      <c r="AI161" s="362"/>
      <c r="AJ161" s="363"/>
      <c r="AK161" s="86"/>
      <c r="AL161" s="87"/>
      <c r="AM161" s="87"/>
      <c r="AN161" s="88"/>
      <c r="AO161" s="86"/>
      <c r="AP161" s="87"/>
      <c r="AQ161" s="87">
        <v>3</v>
      </c>
      <c r="AR161" s="88">
        <v>3</v>
      </c>
      <c r="AS161" s="89">
        <v>3</v>
      </c>
      <c r="AT161" s="87">
        <v>3</v>
      </c>
      <c r="AU161" s="87">
        <v>3</v>
      </c>
      <c r="AV161" s="90">
        <v>3</v>
      </c>
      <c r="AW161" s="86">
        <v>3</v>
      </c>
      <c r="AX161" s="87">
        <v>3</v>
      </c>
      <c r="AY161" s="87">
        <v>3</v>
      </c>
      <c r="AZ161" s="87">
        <v>3</v>
      </c>
      <c r="BA161" s="88" t="s">
        <v>163</v>
      </c>
      <c r="BB161" s="89" t="s">
        <v>163</v>
      </c>
      <c r="BC161" s="87" t="s">
        <v>163</v>
      </c>
      <c r="BD161" s="87" t="s">
        <v>163</v>
      </c>
      <c r="BE161" s="321"/>
      <c r="BF161" s="322"/>
      <c r="BG161" s="322"/>
      <c r="BH161" s="322"/>
      <c r="BI161" s="322"/>
      <c r="BJ161" s="323"/>
      <c r="BK161" s="46" t="s">
        <v>18</v>
      </c>
      <c r="BL161" s="46" t="s">
        <v>35</v>
      </c>
      <c r="BN161" s="146">
        <f t="shared" si="260"/>
        <v>0</v>
      </c>
      <c r="BO161" s="146">
        <f t="shared" si="209"/>
        <v>0</v>
      </c>
      <c r="BP161" s="146">
        <f t="shared" si="210"/>
        <v>0</v>
      </c>
      <c r="BQ161" s="146">
        <f t="shared" si="211"/>
        <v>0</v>
      </c>
      <c r="BR161" s="146">
        <f t="shared" si="212"/>
        <v>0</v>
      </c>
      <c r="BS161" s="146">
        <f t="shared" si="213"/>
        <v>0</v>
      </c>
      <c r="BT161" s="146">
        <f t="shared" si="214"/>
        <v>0</v>
      </c>
      <c r="BU161" s="146">
        <f t="shared" si="215"/>
        <v>0</v>
      </c>
      <c r="BV161" s="146">
        <f t="shared" si="216"/>
        <v>0</v>
      </c>
      <c r="BW161" s="146">
        <f t="shared" si="217"/>
        <v>0</v>
      </c>
      <c r="BX161" s="146">
        <f t="shared" si="218"/>
        <v>0</v>
      </c>
      <c r="BY161" s="146">
        <f t="shared" si="219"/>
        <v>0</v>
      </c>
      <c r="BZ161" s="146">
        <f t="shared" si="220"/>
        <v>0</v>
      </c>
      <c r="CA161" s="146">
        <f t="shared" si="221"/>
        <v>0</v>
      </c>
      <c r="CB161" s="146">
        <f t="shared" si="222"/>
        <v>0</v>
      </c>
      <c r="CC161" s="146">
        <f t="shared" si="223"/>
        <v>0</v>
      </c>
      <c r="CD161" s="146">
        <f t="shared" si="224"/>
        <v>0</v>
      </c>
      <c r="CE161" s="146">
        <f t="shared" si="225"/>
        <v>0</v>
      </c>
      <c r="CF161" s="146">
        <f t="shared" si="226"/>
        <v>0</v>
      </c>
      <c r="CG161" s="146">
        <f t="shared" si="227"/>
        <v>0</v>
      </c>
      <c r="CH161" s="146">
        <f t="shared" si="228"/>
        <v>0</v>
      </c>
      <c r="CI161" s="146">
        <f t="shared" si="229"/>
        <v>0</v>
      </c>
      <c r="CJ161" s="146">
        <f t="shared" si="230"/>
        <v>0</v>
      </c>
      <c r="CK161" s="146">
        <f t="shared" si="231"/>
        <v>0</v>
      </c>
      <c r="CL161" s="146">
        <f t="shared" si="232"/>
        <v>0</v>
      </c>
      <c r="CM161" s="146">
        <f t="shared" si="233"/>
        <v>0</v>
      </c>
      <c r="CN161" s="146">
        <f t="shared" si="234"/>
        <v>0</v>
      </c>
      <c r="CO161" s="146">
        <f t="shared" si="235"/>
        <v>0</v>
      </c>
      <c r="CP161" s="146">
        <f t="shared" si="236"/>
        <v>0</v>
      </c>
      <c r="CQ161" s="146">
        <f t="shared" si="237"/>
        <v>0</v>
      </c>
      <c r="CR161" s="146">
        <f t="shared" si="238"/>
        <v>0</v>
      </c>
      <c r="CS161" s="146">
        <f t="shared" si="239"/>
        <v>0</v>
      </c>
      <c r="CT161" s="146">
        <f t="shared" si="240"/>
        <v>9</v>
      </c>
      <c r="CU161" s="146">
        <f t="shared" si="241"/>
        <v>9</v>
      </c>
      <c r="CV161" s="146">
        <f t="shared" si="242"/>
        <v>9</v>
      </c>
      <c r="CW161" s="146">
        <f t="shared" si="243"/>
        <v>9</v>
      </c>
      <c r="CX161" s="146">
        <f t="shared" si="244"/>
        <v>9</v>
      </c>
      <c r="CY161" s="146">
        <f t="shared" si="245"/>
        <v>9</v>
      </c>
      <c r="CZ161" s="146">
        <f t="shared" si="246"/>
        <v>9</v>
      </c>
      <c r="DA161" s="146">
        <f t="shared" si="247"/>
        <v>9</v>
      </c>
      <c r="DB161" s="146">
        <f t="shared" si="248"/>
        <v>9</v>
      </c>
      <c r="DC161" s="146">
        <f t="shared" si="249"/>
        <v>9</v>
      </c>
      <c r="DD161" s="146">
        <f t="shared" si="250"/>
        <v>0</v>
      </c>
      <c r="DE161" s="146">
        <f t="shared" si="251"/>
        <v>0</v>
      </c>
      <c r="DF161" s="146">
        <f t="shared" si="252"/>
        <v>0</v>
      </c>
      <c r="DG161" s="146">
        <f t="shared" si="253"/>
        <v>0</v>
      </c>
      <c r="DH161" s="146">
        <f t="shared" si="254"/>
        <v>0</v>
      </c>
      <c r="DI161" s="146">
        <f t="shared" si="255"/>
        <v>0</v>
      </c>
      <c r="DJ161" s="146">
        <f t="shared" si="256"/>
        <v>0</v>
      </c>
      <c r="DK161" s="146">
        <f t="shared" si="257"/>
        <v>0</v>
      </c>
      <c r="DL161" s="146">
        <f t="shared" si="258"/>
        <v>0</v>
      </c>
      <c r="DM161" s="146">
        <f t="shared" si="259"/>
        <v>0</v>
      </c>
      <c r="DN161" s="64">
        <f>I161*1</f>
        <v>175</v>
      </c>
      <c r="DO161" s="52" t="str">
        <f t="shared" si="271"/>
        <v/>
      </c>
      <c r="DP161" s="52" t="str">
        <f t="shared" si="264"/>
        <v/>
      </c>
      <c r="DQ161" s="53">
        <f t="shared" si="265"/>
        <v>175</v>
      </c>
      <c r="DR161" s="1">
        <f t="shared" si="272"/>
        <v>2</v>
      </c>
      <c r="DS161" s="168" t="e">
        <f>IF(AND(DR161=#REF!,BL161=#REF!),'Tiến độ'!D161,"")</f>
        <v>#REF!</v>
      </c>
    </row>
    <row r="162" spans="1:123" ht="11.25" customHeight="1">
      <c r="A162" s="314" t="str">
        <f>IF(B162="","",MAX($A$7:A161)+1)</f>
        <v/>
      </c>
      <c r="B162" s="315"/>
      <c r="C162" s="79" t="s">
        <v>334</v>
      </c>
      <c r="D162" s="80" t="s">
        <v>432</v>
      </c>
      <c r="E162" s="81">
        <v>3</v>
      </c>
      <c r="F162" s="82">
        <v>45</v>
      </c>
      <c r="G162" s="83"/>
      <c r="H162" s="84">
        <f t="shared" ref="H162:I162" si="282">H161</f>
        <v>3</v>
      </c>
      <c r="I162" s="85">
        <f t="shared" si="282"/>
        <v>175</v>
      </c>
      <c r="J162" s="27"/>
      <c r="K162" s="86"/>
      <c r="L162" s="87"/>
      <c r="M162" s="87"/>
      <c r="N162" s="88"/>
      <c r="O162" s="86"/>
      <c r="P162" s="87"/>
      <c r="Q162" s="87"/>
      <c r="R162" s="88"/>
      <c r="S162" s="86"/>
      <c r="T162" s="87"/>
      <c r="U162" s="87"/>
      <c r="V162" s="87"/>
      <c r="W162" s="88"/>
      <c r="X162" s="86"/>
      <c r="Y162" s="87"/>
      <c r="Z162" s="87"/>
      <c r="AA162" s="88"/>
      <c r="AB162" s="86"/>
      <c r="AC162" s="87"/>
      <c r="AD162" s="87"/>
      <c r="AE162" s="88"/>
      <c r="AF162" s="86"/>
      <c r="AG162" s="87"/>
      <c r="AH162" s="87"/>
      <c r="AI162" s="362"/>
      <c r="AJ162" s="363"/>
      <c r="AK162" s="86"/>
      <c r="AL162" s="87">
        <v>5</v>
      </c>
      <c r="AM162" s="87">
        <v>5</v>
      </c>
      <c r="AN162" s="88">
        <v>5</v>
      </c>
      <c r="AO162" s="86">
        <v>5</v>
      </c>
      <c r="AP162" s="87">
        <v>5</v>
      </c>
      <c r="AQ162" s="87">
        <v>2</v>
      </c>
      <c r="AR162" s="88">
        <v>2</v>
      </c>
      <c r="AS162" s="89">
        <v>2</v>
      </c>
      <c r="AT162" s="87">
        <v>2</v>
      </c>
      <c r="AU162" s="87">
        <v>2</v>
      </c>
      <c r="AV162" s="90">
        <v>2</v>
      </c>
      <c r="AW162" s="86">
        <v>2</v>
      </c>
      <c r="AX162" s="87">
        <v>2</v>
      </c>
      <c r="AY162" s="87">
        <v>2</v>
      </c>
      <c r="AZ162" s="87">
        <v>2</v>
      </c>
      <c r="BA162" s="88" t="s">
        <v>163</v>
      </c>
      <c r="BB162" s="89" t="s">
        <v>163</v>
      </c>
      <c r="BC162" s="87" t="s">
        <v>163</v>
      </c>
      <c r="BD162" s="87" t="s">
        <v>163</v>
      </c>
      <c r="BE162" s="321"/>
      <c r="BF162" s="322"/>
      <c r="BG162" s="322"/>
      <c r="BH162" s="322"/>
      <c r="BI162" s="322"/>
      <c r="BJ162" s="323"/>
      <c r="BK162" s="46" t="s">
        <v>18</v>
      </c>
      <c r="BL162" s="46" t="s">
        <v>35</v>
      </c>
      <c r="BN162" s="146">
        <f t="shared" si="260"/>
        <v>0</v>
      </c>
      <c r="BO162" s="146">
        <f t="shared" si="209"/>
        <v>0</v>
      </c>
      <c r="BP162" s="146">
        <f t="shared" si="210"/>
        <v>0</v>
      </c>
      <c r="BQ162" s="146">
        <f t="shared" si="211"/>
        <v>0</v>
      </c>
      <c r="BR162" s="146">
        <f t="shared" si="212"/>
        <v>0</v>
      </c>
      <c r="BS162" s="146">
        <f t="shared" si="213"/>
        <v>0</v>
      </c>
      <c r="BT162" s="146">
        <f t="shared" si="214"/>
        <v>0</v>
      </c>
      <c r="BU162" s="146">
        <f t="shared" si="215"/>
        <v>0</v>
      </c>
      <c r="BV162" s="146">
        <f t="shared" si="216"/>
        <v>0</v>
      </c>
      <c r="BW162" s="146">
        <f t="shared" si="217"/>
        <v>0</v>
      </c>
      <c r="BX162" s="146">
        <f t="shared" si="218"/>
        <v>0</v>
      </c>
      <c r="BY162" s="146">
        <f t="shared" si="219"/>
        <v>0</v>
      </c>
      <c r="BZ162" s="146">
        <f t="shared" si="220"/>
        <v>0</v>
      </c>
      <c r="CA162" s="146">
        <f t="shared" si="221"/>
        <v>0</v>
      </c>
      <c r="CB162" s="146">
        <f t="shared" si="222"/>
        <v>0</v>
      </c>
      <c r="CC162" s="146">
        <f t="shared" si="223"/>
        <v>0</v>
      </c>
      <c r="CD162" s="146">
        <f t="shared" si="224"/>
        <v>0</v>
      </c>
      <c r="CE162" s="146">
        <f t="shared" si="225"/>
        <v>0</v>
      </c>
      <c r="CF162" s="146">
        <f t="shared" si="226"/>
        <v>0</v>
      </c>
      <c r="CG162" s="146">
        <f t="shared" si="227"/>
        <v>0</v>
      </c>
      <c r="CH162" s="146">
        <f t="shared" si="228"/>
        <v>0</v>
      </c>
      <c r="CI162" s="146">
        <f t="shared" si="229"/>
        <v>0</v>
      </c>
      <c r="CJ162" s="146">
        <f t="shared" si="230"/>
        <v>0</v>
      </c>
      <c r="CK162" s="146">
        <f t="shared" si="231"/>
        <v>0</v>
      </c>
      <c r="CL162" s="146">
        <f t="shared" si="232"/>
        <v>0</v>
      </c>
      <c r="CM162" s="146">
        <f t="shared" si="233"/>
        <v>0</v>
      </c>
      <c r="CN162" s="146">
        <f t="shared" si="234"/>
        <v>0</v>
      </c>
      <c r="CO162" s="146">
        <f t="shared" si="235"/>
        <v>15</v>
      </c>
      <c r="CP162" s="146">
        <f t="shared" si="236"/>
        <v>15</v>
      </c>
      <c r="CQ162" s="146">
        <f t="shared" si="237"/>
        <v>15</v>
      </c>
      <c r="CR162" s="146">
        <f t="shared" si="238"/>
        <v>15</v>
      </c>
      <c r="CS162" s="146">
        <f t="shared" si="239"/>
        <v>15</v>
      </c>
      <c r="CT162" s="146">
        <f t="shared" si="240"/>
        <v>6</v>
      </c>
      <c r="CU162" s="146">
        <f t="shared" si="241"/>
        <v>6</v>
      </c>
      <c r="CV162" s="146">
        <f t="shared" si="242"/>
        <v>6</v>
      </c>
      <c r="CW162" s="146">
        <f t="shared" si="243"/>
        <v>6</v>
      </c>
      <c r="CX162" s="146">
        <f t="shared" si="244"/>
        <v>6</v>
      </c>
      <c r="CY162" s="146">
        <f t="shared" si="245"/>
        <v>6</v>
      </c>
      <c r="CZ162" s="146">
        <f t="shared" si="246"/>
        <v>6</v>
      </c>
      <c r="DA162" s="146">
        <f t="shared" si="247"/>
        <v>6</v>
      </c>
      <c r="DB162" s="146">
        <f t="shared" si="248"/>
        <v>6</v>
      </c>
      <c r="DC162" s="146">
        <f t="shared" si="249"/>
        <v>6</v>
      </c>
      <c r="DD162" s="146">
        <f t="shared" si="250"/>
        <v>0</v>
      </c>
      <c r="DE162" s="146">
        <f t="shared" si="251"/>
        <v>0</v>
      </c>
      <c r="DF162" s="146">
        <f t="shared" si="252"/>
        <v>0</v>
      </c>
      <c r="DG162" s="146">
        <f t="shared" si="253"/>
        <v>0</v>
      </c>
      <c r="DH162" s="146">
        <f t="shared" si="254"/>
        <v>0</v>
      </c>
      <c r="DI162" s="146">
        <f t="shared" si="255"/>
        <v>0</v>
      </c>
      <c r="DJ162" s="146">
        <f t="shared" si="256"/>
        <v>0</v>
      </c>
      <c r="DK162" s="146">
        <f t="shared" si="257"/>
        <v>0</v>
      </c>
      <c r="DL162" s="146">
        <f t="shared" si="258"/>
        <v>0</v>
      </c>
      <c r="DM162" s="146">
        <f t="shared" si="259"/>
        <v>0</v>
      </c>
      <c r="DN162" s="64">
        <f t="shared" ref="DN162:DN163" si="283">F162*H162</f>
        <v>135</v>
      </c>
      <c r="DO162" s="52" t="str">
        <f t="shared" si="271"/>
        <v/>
      </c>
      <c r="DP162" s="52" t="str">
        <f t="shared" si="264"/>
        <v/>
      </c>
      <c r="DQ162" s="53">
        <f t="shared" si="265"/>
        <v>135</v>
      </c>
      <c r="DR162" s="1">
        <f t="shared" si="272"/>
        <v>2</v>
      </c>
      <c r="DS162" s="168" t="e">
        <f>IF(AND(DR162=#REF!,BL162=#REF!),'Tiến độ'!D162,"")</f>
        <v>#REF!</v>
      </c>
    </row>
    <row r="163" spans="1:123" ht="11.25" customHeight="1">
      <c r="A163" s="314" t="str">
        <f>IF(B163="","",MAX($A$7:A162)+1)</f>
        <v/>
      </c>
      <c r="B163" s="315"/>
      <c r="C163" s="79" t="s">
        <v>240</v>
      </c>
      <c r="D163" s="80" t="s">
        <v>241</v>
      </c>
      <c r="E163" s="81">
        <v>4</v>
      </c>
      <c r="F163" s="82">
        <v>60</v>
      </c>
      <c r="G163" s="83"/>
      <c r="H163" s="115">
        <v>2</v>
      </c>
      <c r="I163" s="116">
        <f>35+35+30</f>
        <v>100</v>
      </c>
      <c r="J163" s="236" t="s">
        <v>317</v>
      </c>
      <c r="K163" s="86"/>
      <c r="L163" s="87"/>
      <c r="M163" s="87"/>
      <c r="N163" s="88"/>
      <c r="O163" s="86"/>
      <c r="P163" s="87"/>
      <c r="Q163" s="87"/>
      <c r="R163" s="88"/>
      <c r="S163" s="86"/>
      <c r="T163" s="87"/>
      <c r="U163" s="87"/>
      <c r="V163" s="87"/>
      <c r="W163" s="88"/>
      <c r="X163" s="86"/>
      <c r="Y163" s="87"/>
      <c r="Z163" s="87"/>
      <c r="AA163" s="88"/>
      <c r="AB163" s="86"/>
      <c r="AC163" s="87"/>
      <c r="AD163" s="87"/>
      <c r="AE163" s="88"/>
      <c r="AF163" s="86"/>
      <c r="AG163" s="87"/>
      <c r="AH163" s="87"/>
      <c r="AI163" s="362"/>
      <c r="AJ163" s="363"/>
      <c r="AK163" s="86"/>
      <c r="AL163" s="87">
        <v>4</v>
      </c>
      <c r="AM163" s="87">
        <v>4</v>
      </c>
      <c r="AN163" s="88">
        <v>4</v>
      </c>
      <c r="AO163" s="86">
        <v>4</v>
      </c>
      <c r="AP163" s="87">
        <v>4</v>
      </c>
      <c r="AQ163" s="87">
        <v>4</v>
      </c>
      <c r="AR163" s="88">
        <v>4</v>
      </c>
      <c r="AS163" s="89">
        <v>4</v>
      </c>
      <c r="AT163" s="87">
        <v>4</v>
      </c>
      <c r="AU163" s="87">
        <v>4</v>
      </c>
      <c r="AV163" s="90">
        <v>4</v>
      </c>
      <c r="AW163" s="86">
        <v>4</v>
      </c>
      <c r="AX163" s="87">
        <v>4</v>
      </c>
      <c r="AY163" s="87">
        <v>4</v>
      </c>
      <c r="AZ163" s="87">
        <v>4</v>
      </c>
      <c r="BA163" s="88" t="s">
        <v>163</v>
      </c>
      <c r="BB163" s="89" t="s">
        <v>163</v>
      </c>
      <c r="BC163" s="87" t="s">
        <v>163</v>
      </c>
      <c r="BD163" s="87" t="s">
        <v>163</v>
      </c>
      <c r="BE163" s="321"/>
      <c r="BF163" s="322"/>
      <c r="BG163" s="322"/>
      <c r="BH163" s="322"/>
      <c r="BI163" s="322"/>
      <c r="BJ163" s="323"/>
      <c r="BK163" s="46" t="s">
        <v>18</v>
      </c>
      <c r="BL163" s="46" t="s">
        <v>29</v>
      </c>
      <c r="BN163" s="146">
        <f t="shared" si="260"/>
        <v>0</v>
      </c>
      <c r="BO163" s="146">
        <f t="shared" si="209"/>
        <v>0</v>
      </c>
      <c r="BP163" s="146">
        <f t="shared" si="210"/>
        <v>0</v>
      </c>
      <c r="BQ163" s="146">
        <f t="shared" si="211"/>
        <v>0</v>
      </c>
      <c r="BR163" s="146">
        <f t="shared" si="212"/>
        <v>0</v>
      </c>
      <c r="BS163" s="146">
        <f t="shared" si="213"/>
        <v>0</v>
      </c>
      <c r="BT163" s="146">
        <f t="shared" si="214"/>
        <v>0</v>
      </c>
      <c r="BU163" s="146">
        <f t="shared" si="215"/>
        <v>0</v>
      </c>
      <c r="BV163" s="146">
        <f t="shared" si="216"/>
        <v>0</v>
      </c>
      <c r="BW163" s="146">
        <f t="shared" si="217"/>
        <v>0</v>
      </c>
      <c r="BX163" s="146">
        <f t="shared" si="218"/>
        <v>0</v>
      </c>
      <c r="BY163" s="146">
        <f t="shared" si="219"/>
        <v>0</v>
      </c>
      <c r="BZ163" s="146">
        <f t="shared" si="220"/>
        <v>0</v>
      </c>
      <c r="CA163" s="146">
        <f t="shared" si="221"/>
        <v>0</v>
      </c>
      <c r="CB163" s="146">
        <f t="shared" si="222"/>
        <v>0</v>
      </c>
      <c r="CC163" s="146">
        <f t="shared" si="223"/>
        <v>0</v>
      </c>
      <c r="CD163" s="146">
        <f t="shared" si="224"/>
        <v>0</v>
      </c>
      <c r="CE163" s="146">
        <f t="shared" si="225"/>
        <v>0</v>
      </c>
      <c r="CF163" s="146">
        <f t="shared" si="226"/>
        <v>0</v>
      </c>
      <c r="CG163" s="146">
        <f t="shared" si="227"/>
        <v>0</v>
      </c>
      <c r="CH163" s="146">
        <f t="shared" si="228"/>
        <v>0</v>
      </c>
      <c r="CI163" s="146">
        <f t="shared" si="229"/>
        <v>0</v>
      </c>
      <c r="CJ163" s="146">
        <f t="shared" si="230"/>
        <v>0</v>
      </c>
      <c r="CK163" s="146">
        <f t="shared" si="231"/>
        <v>0</v>
      </c>
      <c r="CL163" s="146">
        <f t="shared" si="232"/>
        <v>0</v>
      </c>
      <c r="CM163" s="146">
        <f t="shared" si="233"/>
        <v>0</v>
      </c>
      <c r="CN163" s="146">
        <f t="shared" si="234"/>
        <v>0</v>
      </c>
      <c r="CO163" s="146">
        <f t="shared" si="235"/>
        <v>8</v>
      </c>
      <c r="CP163" s="146">
        <f t="shared" si="236"/>
        <v>8</v>
      </c>
      <c r="CQ163" s="146">
        <f t="shared" si="237"/>
        <v>8</v>
      </c>
      <c r="CR163" s="146">
        <f t="shared" si="238"/>
        <v>8</v>
      </c>
      <c r="CS163" s="146">
        <f t="shared" si="239"/>
        <v>8</v>
      </c>
      <c r="CT163" s="146">
        <f t="shared" si="240"/>
        <v>8</v>
      </c>
      <c r="CU163" s="146">
        <f t="shared" si="241"/>
        <v>8</v>
      </c>
      <c r="CV163" s="146">
        <f t="shared" si="242"/>
        <v>8</v>
      </c>
      <c r="CW163" s="146">
        <f t="shared" si="243"/>
        <v>8</v>
      </c>
      <c r="CX163" s="146">
        <f t="shared" si="244"/>
        <v>8</v>
      </c>
      <c r="CY163" s="146">
        <f t="shared" si="245"/>
        <v>8</v>
      </c>
      <c r="CZ163" s="146">
        <f t="shared" si="246"/>
        <v>8</v>
      </c>
      <c r="DA163" s="146">
        <f t="shared" si="247"/>
        <v>8</v>
      </c>
      <c r="DB163" s="146">
        <f t="shared" si="248"/>
        <v>8</v>
      </c>
      <c r="DC163" s="146">
        <f t="shared" si="249"/>
        <v>8</v>
      </c>
      <c r="DD163" s="146">
        <f t="shared" si="250"/>
        <v>0</v>
      </c>
      <c r="DE163" s="146">
        <f t="shared" si="251"/>
        <v>0</v>
      </c>
      <c r="DF163" s="146">
        <f t="shared" si="252"/>
        <v>0</v>
      </c>
      <c r="DG163" s="146">
        <f t="shared" si="253"/>
        <v>0</v>
      </c>
      <c r="DH163" s="146">
        <f t="shared" si="254"/>
        <v>0</v>
      </c>
      <c r="DI163" s="146">
        <f t="shared" si="255"/>
        <v>0</v>
      </c>
      <c r="DJ163" s="146">
        <f t="shared" si="256"/>
        <v>0</v>
      </c>
      <c r="DK163" s="146">
        <f t="shared" si="257"/>
        <v>0</v>
      </c>
      <c r="DL163" s="146">
        <f t="shared" si="258"/>
        <v>0</v>
      </c>
      <c r="DM163" s="146">
        <f t="shared" si="259"/>
        <v>0</v>
      </c>
      <c r="DN163" s="64">
        <f t="shared" si="283"/>
        <v>120</v>
      </c>
      <c r="DO163" s="52" t="str">
        <f t="shared" si="271"/>
        <v/>
      </c>
      <c r="DP163" s="52" t="str">
        <f t="shared" si="264"/>
        <v/>
      </c>
      <c r="DQ163" s="53">
        <f t="shared" si="265"/>
        <v>120</v>
      </c>
      <c r="DR163" s="1">
        <f t="shared" si="272"/>
        <v>2</v>
      </c>
      <c r="DS163" s="168" t="e">
        <f>IF(AND(DR163=#REF!,BL163=#REF!),'Tiến độ'!D163,"")</f>
        <v>#REF!</v>
      </c>
    </row>
    <row r="164" spans="1:123" ht="11.25" customHeight="1">
      <c r="A164" s="310" t="str">
        <f>IF(B164="","",MAX($A$7:A163)+1)</f>
        <v/>
      </c>
      <c r="B164" s="313"/>
      <c r="C164" s="91" t="s">
        <v>8</v>
      </c>
      <c r="D164" s="92"/>
      <c r="E164" s="93">
        <f>SUM(E149:E163)</f>
        <v>38</v>
      </c>
      <c r="F164" s="94"/>
      <c r="G164" s="95"/>
      <c r="H164" s="96"/>
      <c r="I164" s="97"/>
      <c r="J164" s="26"/>
      <c r="K164" s="96">
        <f t="shared" ref="K164:AH164" si="284">SUM(K149:K163)</f>
        <v>0</v>
      </c>
      <c r="L164" s="97">
        <f t="shared" si="284"/>
        <v>0</v>
      </c>
      <c r="M164" s="97">
        <f t="shared" si="284"/>
        <v>0</v>
      </c>
      <c r="N164" s="98">
        <f t="shared" si="284"/>
        <v>23</v>
      </c>
      <c r="O164" s="96">
        <f t="shared" si="284"/>
        <v>23</v>
      </c>
      <c r="P164" s="97">
        <f t="shared" si="284"/>
        <v>23</v>
      </c>
      <c r="Q164" s="97">
        <f t="shared" si="284"/>
        <v>23</v>
      </c>
      <c r="R164" s="98">
        <f t="shared" si="284"/>
        <v>23</v>
      </c>
      <c r="S164" s="96">
        <f t="shared" si="284"/>
        <v>23</v>
      </c>
      <c r="T164" s="97">
        <f t="shared" si="284"/>
        <v>23</v>
      </c>
      <c r="U164" s="97">
        <f t="shared" si="284"/>
        <v>23</v>
      </c>
      <c r="V164" s="97">
        <f t="shared" si="284"/>
        <v>23</v>
      </c>
      <c r="W164" s="98">
        <f t="shared" si="284"/>
        <v>23</v>
      </c>
      <c r="X164" s="96">
        <f t="shared" si="284"/>
        <v>17</v>
      </c>
      <c r="Y164" s="97">
        <f t="shared" si="284"/>
        <v>8</v>
      </c>
      <c r="Z164" s="97">
        <f t="shared" si="284"/>
        <v>0</v>
      </c>
      <c r="AA164" s="98">
        <f t="shared" si="284"/>
        <v>0</v>
      </c>
      <c r="AB164" s="96">
        <f t="shared" si="284"/>
        <v>0</v>
      </c>
      <c r="AC164" s="97">
        <f t="shared" si="284"/>
        <v>0</v>
      </c>
      <c r="AD164" s="97">
        <f t="shared" si="284"/>
        <v>6</v>
      </c>
      <c r="AE164" s="98">
        <f t="shared" si="284"/>
        <v>6</v>
      </c>
      <c r="AF164" s="96">
        <f t="shared" si="284"/>
        <v>6</v>
      </c>
      <c r="AG164" s="97">
        <f t="shared" si="284"/>
        <v>6</v>
      </c>
      <c r="AH164" s="97">
        <f t="shared" si="284"/>
        <v>6</v>
      </c>
      <c r="AI164" s="362"/>
      <c r="AJ164" s="363"/>
      <c r="AK164" s="96">
        <f t="shared" ref="AK164:BD164" si="285">SUM(AK149:AK163)</f>
        <v>0</v>
      </c>
      <c r="AL164" s="97">
        <f t="shared" si="285"/>
        <v>23</v>
      </c>
      <c r="AM164" s="97">
        <f t="shared" si="285"/>
        <v>23</v>
      </c>
      <c r="AN164" s="98">
        <f t="shared" si="285"/>
        <v>23</v>
      </c>
      <c r="AO164" s="96">
        <f t="shared" si="285"/>
        <v>23</v>
      </c>
      <c r="AP164" s="97">
        <f t="shared" si="285"/>
        <v>23</v>
      </c>
      <c r="AQ164" s="97">
        <f t="shared" si="285"/>
        <v>23</v>
      </c>
      <c r="AR164" s="98">
        <f t="shared" si="285"/>
        <v>23</v>
      </c>
      <c r="AS164" s="99">
        <f t="shared" si="285"/>
        <v>23</v>
      </c>
      <c r="AT164" s="97">
        <f t="shared" si="285"/>
        <v>23</v>
      </c>
      <c r="AU164" s="97">
        <f t="shared" si="285"/>
        <v>23</v>
      </c>
      <c r="AV164" s="100">
        <f t="shared" si="285"/>
        <v>23</v>
      </c>
      <c r="AW164" s="96">
        <f t="shared" si="285"/>
        <v>23</v>
      </c>
      <c r="AX164" s="97">
        <f t="shared" si="285"/>
        <v>23</v>
      </c>
      <c r="AY164" s="97">
        <f t="shared" si="285"/>
        <v>23</v>
      </c>
      <c r="AZ164" s="97">
        <f t="shared" si="285"/>
        <v>23</v>
      </c>
      <c r="BA164" s="98">
        <f t="shared" si="285"/>
        <v>0</v>
      </c>
      <c r="BB164" s="99">
        <f t="shared" si="285"/>
        <v>0</v>
      </c>
      <c r="BC164" s="97">
        <f t="shared" si="285"/>
        <v>0</v>
      </c>
      <c r="BD164" s="97">
        <f t="shared" si="285"/>
        <v>0</v>
      </c>
      <c r="BE164" s="321"/>
      <c r="BF164" s="322"/>
      <c r="BG164" s="322"/>
      <c r="BH164" s="322"/>
      <c r="BI164" s="322"/>
      <c r="BJ164" s="323"/>
      <c r="BK164" s="47"/>
      <c r="BL164" s="47" t="s">
        <v>1113</v>
      </c>
      <c r="BN164" s="146">
        <f t="shared" si="260"/>
        <v>0</v>
      </c>
      <c r="BO164" s="146">
        <f t="shared" si="209"/>
        <v>0</v>
      </c>
      <c r="BP164" s="146">
        <f t="shared" si="210"/>
        <v>0</v>
      </c>
      <c r="BQ164" s="146">
        <f t="shared" si="211"/>
        <v>0</v>
      </c>
      <c r="BR164" s="146">
        <f t="shared" si="212"/>
        <v>0</v>
      </c>
      <c r="BS164" s="146">
        <f t="shared" si="213"/>
        <v>0</v>
      </c>
      <c r="BT164" s="146">
        <f t="shared" si="214"/>
        <v>0</v>
      </c>
      <c r="BU164" s="146">
        <f t="shared" si="215"/>
        <v>0</v>
      </c>
      <c r="BV164" s="146">
        <f t="shared" si="216"/>
        <v>0</v>
      </c>
      <c r="BW164" s="146">
        <f t="shared" si="217"/>
        <v>0</v>
      </c>
      <c r="BX164" s="146">
        <f t="shared" si="218"/>
        <v>0</v>
      </c>
      <c r="BY164" s="146">
        <f t="shared" si="219"/>
        <v>0</v>
      </c>
      <c r="BZ164" s="146">
        <f t="shared" si="220"/>
        <v>0</v>
      </c>
      <c r="CA164" s="146">
        <f t="shared" si="221"/>
        <v>0</v>
      </c>
      <c r="CB164" s="146">
        <f t="shared" si="222"/>
        <v>0</v>
      </c>
      <c r="CC164" s="146">
        <f t="shared" si="223"/>
        <v>0</v>
      </c>
      <c r="CD164" s="146">
        <f t="shared" si="224"/>
        <v>0</v>
      </c>
      <c r="CE164" s="146">
        <f t="shared" si="225"/>
        <v>0</v>
      </c>
      <c r="CF164" s="146">
        <f t="shared" si="226"/>
        <v>0</v>
      </c>
      <c r="CG164" s="146">
        <f t="shared" si="227"/>
        <v>0</v>
      </c>
      <c r="CH164" s="146">
        <f t="shared" si="228"/>
        <v>0</v>
      </c>
      <c r="CI164" s="146">
        <f t="shared" si="229"/>
        <v>0</v>
      </c>
      <c r="CJ164" s="146">
        <f t="shared" si="230"/>
        <v>0</v>
      </c>
      <c r="CK164" s="146">
        <f t="shared" si="231"/>
        <v>0</v>
      </c>
      <c r="CL164" s="146">
        <f t="shared" si="232"/>
        <v>0</v>
      </c>
      <c r="CM164" s="146">
        <f t="shared" si="233"/>
        <v>0</v>
      </c>
      <c r="CN164" s="146">
        <f t="shared" si="234"/>
        <v>0</v>
      </c>
      <c r="CO164" s="146">
        <f t="shared" si="235"/>
        <v>0</v>
      </c>
      <c r="CP164" s="146">
        <f t="shared" si="236"/>
        <v>0</v>
      </c>
      <c r="CQ164" s="146">
        <f t="shared" si="237"/>
        <v>0</v>
      </c>
      <c r="CR164" s="146">
        <f t="shared" si="238"/>
        <v>0</v>
      </c>
      <c r="CS164" s="146">
        <f t="shared" si="239"/>
        <v>0</v>
      </c>
      <c r="CT164" s="146">
        <f t="shared" si="240"/>
        <v>0</v>
      </c>
      <c r="CU164" s="146">
        <f t="shared" si="241"/>
        <v>0</v>
      </c>
      <c r="CV164" s="146">
        <f t="shared" si="242"/>
        <v>0</v>
      </c>
      <c r="CW164" s="146">
        <f t="shared" si="243"/>
        <v>0</v>
      </c>
      <c r="CX164" s="146">
        <f t="shared" si="244"/>
        <v>0</v>
      </c>
      <c r="CY164" s="146">
        <f t="shared" si="245"/>
        <v>0</v>
      </c>
      <c r="CZ164" s="146">
        <f t="shared" si="246"/>
        <v>0</v>
      </c>
      <c r="DA164" s="146">
        <f t="shared" si="247"/>
        <v>0</v>
      </c>
      <c r="DB164" s="146">
        <f t="shared" si="248"/>
        <v>0</v>
      </c>
      <c r="DC164" s="146">
        <f t="shared" si="249"/>
        <v>0</v>
      </c>
      <c r="DD164" s="146">
        <f t="shared" si="250"/>
        <v>0</v>
      </c>
      <c r="DE164" s="146">
        <f t="shared" si="251"/>
        <v>0</v>
      </c>
      <c r="DF164" s="146">
        <f t="shared" si="252"/>
        <v>0</v>
      </c>
      <c r="DG164" s="146">
        <f t="shared" si="253"/>
        <v>0</v>
      </c>
      <c r="DH164" s="146">
        <f t="shared" si="254"/>
        <v>0</v>
      </c>
      <c r="DI164" s="146">
        <f t="shared" si="255"/>
        <v>0</v>
      </c>
      <c r="DJ164" s="146">
        <f t="shared" si="256"/>
        <v>0</v>
      </c>
      <c r="DK164" s="146">
        <f t="shared" si="257"/>
        <v>0</v>
      </c>
      <c r="DL164" s="146">
        <f t="shared" si="258"/>
        <v>0</v>
      </c>
      <c r="DM164" s="146">
        <f t="shared" si="259"/>
        <v>0</v>
      </c>
      <c r="DN164" s="54"/>
      <c r="DO164" s="55"/>
      <c r="DP164" s="55"/>
      <c r="DQ164" s="56"/>
      <c r="DS164" s="168" t="e">
        <f>IF(AND(DR164=#REF!,BL164=#REF!),'Tiến độ'!D164,"")</f>
        <v>#REF!</v>
      </c>
    </row>
    <row r="165" spans="1:123" ht="11.25" customHeight="1">
      <c r="A165" s="308">
        <f>IF(B165="","",MAX($A$7:A164)+1)</f>
        <v>16</v>
      </c>
      <c r="B165" s="311" t="s">
        <v>1130</v>
      </c>
      <c r="C165" s="67" t="s">
        <v>148</v>
      </c>
      <c r="D165" s="68" t="s">
        <v>149</v>
      </c>
      <c r="E165" s="69">
        <v>3</v>
      </c>
      <c r="F165" s="70">
        <v>45</v>
      </c>
      <c r="G165" s="71"/>
      <c r="H165" s="72">
        <v>5</v>
      </c>
      <c r="I165" s="73">
        <f>65+52+53+54+55</f>
        <v>279</v>
      </c>
      <c r="J165" s="24"/>
      <c r="K165" s="74">
        <v>3</v>
      </c>
      <c r="L165" s="75">
        <v>3</v>
      </c>
      <c r="M165" s="75">
        <v>3</v>
      </c>
      <c r="N165" s="76">
        <v>3</v>
      </c>
      <c r="O165" s="74">
        <v>3</v>
      </c>
      <c r="P165" s="75">
        <v>3</v>
      </c>
      <c r="Q165" s="75">
        <v>3</v>
      </c>
      <c r="R165" s="76">
        <v>3</v>
      </c>
      <c r="S165" s="74">
        <v>3</v>
      </c>
      <c r="T165" s="75">
        <v>3</v>
      </c>
      <c r="U165" s="75">
        <v>3</v>
      </c>
      <c r="V165" s="75">
        <v>3</v>
      </c>
      <c r="W165" s="76">
        <v>3</v>
      </c>
      <c r="X165" s="74">
        <v>3</v>
      </c>
      <c r="Y165" s="75">
        <v>3</v>
      </c>
      <c r="Z165" s="75" t="s">
        <v>163</v>
      </c>
      <c r="AA165" s="76" t="s">
        <v>163</v>
      </c>
      <c r="AB165" s="74" t="s">
        <v>163</v>
      </c>
      <c r="AC165" s="75" t="s">
        <v>163</v>
      </c>
      <c r="AD165" s="75" t="s">
        <v>164</v>
      </c>
      <c r="AE165" s="76" t="s">
        <v>164</v>
      </c>
      <c r="AF165" s="74" t="s">
        <v>164</v>
      </c>
      <c r="AG165" s="75" t="s">
        <v>164</v>
      </c>
      <c r="AH165" s="75" t="s">
        <v>164</v>
      </c>
      <c r="AI165" s="362"/>
      <c r="AJ165" s="363"/>
      <c r="AK165" s="74" t="s">
        <v>164</v>
      </c>
      <c r="AL165" s="75"/>
      <c r="AM165" s="75"/>
      <c r="AN165" s="76"/>
      <c r="AO165" s="74"/>
      <c r="AP165" s="75"/>
      <c r="AQ165" s="75"/>
      <c r="AR165" s="76"/>
      <c r="AS165" s="77"/>
      <c r="AT165" s="75"/>
      <c r="AU165" s="75"/>
      <c r="AV165" s="78"/>
      <c r="AW165" s="74"/>
      <c r="AX165" s="75"/>
      <c r="AY165" s="75"/>
      <c r="AZ165" s="75"/>
      <c r="BA165" s="76"/>
      <c r="BB165" s="77"/>
      <c r="BC165" s="75"/>
      <c r="BD165" s="75"/>
      <c r="BE165" s="321"/>
      <c r="BF165" s="322"/>
      <c r="BG165" s="322"/>
      <c r="BH165" s="322"/>
      <c r="BI165" s="322"/>
      <c r="BJ165" s="323"/>
      <c r="BK165" s="45" t="s">
        <v>18</v>
      </c>
      <c r="BL165" s="45" t="s">
        <v>49</v>
      </c>
      <c r="BN165" s="146">
        <f t="shared" si="260"/>
        <v>15</v>
      </c>
      <c r="BO165" s="146">
        <f t="shared" si="209"/>
        <v>15</v>
      </c>
      <c r="BP165" s="146">
        <f t="shared" si="210"/>
        <v>15</v>
      </c>
      <c r="BQ165" s="146">
        <f t="shared" si="211"/>
        <v>15</v>
      </c>
      <c r="BR165" s="146">
        <f t="shared" si="212"/>
        <v>15</v>
      </c>
      <c r="BS165" s="146">
        <f t="shared" si="213"/>
        <v>15</v>
      </c>
      <c r="BT165" s="146">
        <f t="shared" si="214"/>
        <v>15</v>
      </c>
      <c r="BU165" s="146">
        <f t="shared" si="215"/>
        <v>15</v>
      </c>
      <c r="BV165" s="146">
        <f t="shared" si="216"/>
        <v>15</v>
      </c>
      <c r="BW165" s="146">
        <f t="shared" si="217"/>
        <v>15</v>
      </c>
      <c r="BX165" s="146">
        <f t="shared" si="218"/>
        <v>15</v>
      </c>
      <c r="BY165" s="146">
        <f t="shared" si="219"/>
        <v>15</v>
      </c>
      <c r="BZ165" s="146">
        <f t="shared" si="220"/>
        <v>15</v>
      </c>
      <c r="CA165" s="146">
        <f t="shared" si="221"/>
        <v>15</v>
      </c>
      <c r="CB165" s="146">
        <f t="shared" si="222"/>
        <v>15</v>
      </c>
      <c r="CC165" s="146">
        <f t="shared" si="223"/>
        <v>0</v>
      </c>
      <c r="CD165" s="146">
        <f t="shared" si="224"/>
        <v>0</v>
      </c>
      <c r="CE165" s="146">
        <f t="shared" si="225"/>
        <v>0</v>
      </c>
      <c r="CF165" s="146">
        <f t="shared" si="226"/>
        <v>0</v>
      </c>
      <c r="CG165" s="146">
        <f t="shared" si="227"/>
        <v>0</v>
      </c>
      <c r="CH165" s="146">
        <f t="shared" si="228"/>
        <v>0</v>
      </c>
      <c r="CI165" s="146">
        <f t="shared" si="229"/>
        <v>0</v>
      </c>
      <c r="CJ165" s="146">
        <f t="shared" si="230"/>
        <v>0</v>
      </c>
      <c r="CK165" s="146">
        <f t="shared" si="231"/>
        <v>0</v>
      </c>
      <c r="CL165" s="146">
        <f t="shared" si="232"/>
        <v>0</v>
      </c>
      <c r="CM165" s="146">
        <f t="shared" si="233"/>
        <v>0</v>
      </c>
      <c r="CN165" s="146">
        <f t="shared" si="234"/>
        <v>0</v>
      </c>
      <c r="CO165" s="146">
        <f t="shared" si="235"/>
        <v>0</v>
      </c>
      <c r="CP165" s="146">
        <f t="shared" si="236"/>
        <v>0</v>
      </c>
      <c r="CQ165" s="146">
        <f t="shared" si="237"/>
        <v>0</v>
      </c>
      <c r="CR165" s="146">
        <f t="shared" si="238"/>
        <v>0</v>
      </c>
      <c r="CS165" s="146">
        <f t="shared" si="239"/>
        <v>0</v>
      </c>
      <c r="CT165" s="146">
        <f t="shared" si="240"/>
        <v>0</v>
      </c>
      <c r="CU165" s="146">
        <f t="shared" si="241"/>
        <v>0</v>
      </c>
      <c r="CV165" s="146">
        <f t="shared" si="242"/>
        <v>0</v>
      </c>
      <c r="CW165" s="146">
        <f t="shared" si="243"/>
        <v>0</v>
      </c>
      <c r="CX165" s="146">
        <f t="shared" si="244"/>
        <v>0</v>
      </c>
      <c r="CY165" s="146">
        <f t="shared" si="245"/>
        <v>0</v>
      </c>
      <c r="CZ165" s="146">
        <f t="shared" si="246"/>
        <v>0</v>
      </c>
      <c r="DA165" s="146">
        <f t="shared" si="247"/>
        <v>0</v>
      </c>
      <c r="DB165" s="146">
        <f t="shared" si="248"/>
        <v>0</v>
      </c>
      <c r="DC165" s="146">
        <f t="shared" si="249"/>
        <v>0</v>
      </c>
      <c r="DD165" s="146">
        <f t="shared" si="250"/>
        <v>0</v>
      </c>
      <c r="DE165" s="146">
        <f t="shared" si="251"/>
        <v>0</v>
      </c>
      <c r="DF165" s="146">
        <f t="shared" si="252"/>
        <v>0</v>
      </c>
      <c r="DG165" s="146">
        <f t="shared" si="253"/>
        <v>0</v>
      </c>
      <c r="DH165" s="146">
        <f t="shared" si="254"/>
        <v>0</v>
      </c>
      <c r="DI165" s="146">
        <f t="shared" si="255"/>
        <v>0</v>
      </c>
      <c r="DJ165" s="146">
        <f t="shared" si="256"/>
        <v>0</v>
      </c>
      <c r="DK165" s="146">
        <f t="shared" si="257"/>
        <v>0</v>
      </c>
      <c r="DL165" s="146">
        <f t="shared" si="258"/>
        <v>0</v>
      </c>
      <c r="DM165" s="146">
        <f t="shared" si="259"/>
        <v>0</v>
      </c>
      <c r="DN165" s="63">
        <f t="shared" ref="DN165:DN168" si="286">F165*H165</f>
        <v>225</v>
      </c>
      <c r="DO165" s="50">
        <f t="shared" ref="DO165:DO173" si="287">IF(COUNTA(K165:AC165)&gt;0,DN165,"")</f>
        <v>225</v>
      </c>
      <c r="DP165" s="50" t="str">
        <f t="shared" si="264"/>
        <v/>
      </c>
      <c r="DQ165" s="51" t="str">
        <f t="shared" si="265"/>
        <v/>
      </c>
      <c r="DR165" s="1">
        <f t="shared" ref="DR165:DR173" si="288">IF(DQ165="",1,2)</f>
        <v>1</v>
      </c>
      <c r="DS165" s="168" t="e">
        <f>IF(AND(DR165=#REF!,BL165=#REF!),'Tiến độ'!D165,"")</f>
        <v>#REF!</v>
      </c>
    </row>
    <row r="166" spans="1:123" ht="11.25" customHeight="1">
      <c r="A166" s="314" t="str">
        <f>IF(B166="","",MAX($A$7:A165)+1)</f>
        <v/>
      </c>
      <c r="B166" s="315"/>
      <c r="C166" s="79" t="s">
        <v>150</v>
      </c>
      <c r="D166" s="80" t="s">
        <v>151</v>
      </c>
      <c r="E166" s="81">
        <v>3</v>
      </c>
      <c r="F166" s="82">
        <v>45</v>
      </c>
      <c r="G166" s="83"/>
      <c r="H166" s="84">
        <f t="shared" ref="H166:I173" si="289">H165</f>
        <v>5</v>
      </c>
      <c r="I166" s="85">
        <f>I165</f>
        <v>279</v>
      </c>
      <c r="J166" s="27"/>
      <c r="K166" s="86">
        <v>3</v>
      </c>
      <c r="L166" s="87">
        <v>3</v>
      </c>
      <c r="M166" s="87">
        <v>3</v>
      </c>
      <c r="N166" s="88">
        <v>3</v>
      </c>
      <c r="O166" s="86">
        <v>3</v>
      </c>
      <c r="P166" s="87">
        <v>3</v>
      </c>
      <c r="Q166" s="87">
        <v>3</v>
      </c>
      <c r="R166" s="88">
        <v>3</v>
      </c>
      <c r="S166" s="86">
        <v>3</v>
      </c>
      <c r="T166" s="87">
        <v>3</v>
      </c>
      <c r="U166" s="87">
        <v>3</v>
      </c>
      <c r="V166" s="87">
        <v>3</v>
      </c>
      <c r="W166" s="88">
        <v>3</v>
      </c>
      <c r="X166" s="86">
        <v>3</v>
      </c>
      <c r="Y166" s="87">
        <v>3</v>
      </c>
      <c r="Z166" s="87" t="s">
        <v>163</v>
      </c>
      <c r="AA166" s="88" t="s">
        <v>163</v>
      </c>
      <c r="AB166" s="86" t="s">
        <v>163</v>
      </c>
      <c r="AC166" s="87" t="s">
        <v>163</v>
      </c>
      <c r="AD166" s="87" t="s">
        <v>164</v>
      </c>
      <c r="AE166" s="88" t="s">
        <v>164</v>
      </c>
      <c r="AF166" s="86" t="s">
        <v>164</v>
      </c>
      <c r="AG166" s="87" t="s">
        <v>164</v>
      </c>
      <c r="AH166" s="87" t="s">
        <v>164</v>
      </c>
      <c r="AI166" s="362"/>
      <c r="AJ166" s="363"/>
      <c r="AK166" s="86" t="s">
        <v>164</v>
      </c>
      <c r="AL166" s="87"/>
      <c r="AM166" s="87"/>
      <c r="AN166" s="88"/>
      <c r="AO166" s="86"/>
      <c r="AP166" s="87"/>
      <c r="AQ166" s="87"/>
      <c r="AR166" s="88"/>
      <c r="AS166" s="89"/>
      <c r="AT166" s="87"/>
      <c r="AU166" s="87"/>
      <c r="AV166" s="90"/>
      <c r="AW166" s="86"/>
      <c r="AX166" s="87"/>
      <c r="AY166" s="87"/>
      <c r="AZ166" s="87"/>
      <c r="BA166" s="88"/>
      <c r="BB166" s="89"/>
      <c r="BC166" s="87"/>
      <c r="BD166" s="87"/>
      <c r="BE166" s="321"/>
      <c r="BF166" s="322"/>
      <c r="BG166" s="322"/>
      <c r="BH166" s="322"/>
      <c r="BI166" s="322"/>
      <c r="BJ166" s="323"/>
      <c r="BK166" s="46" t="s">
        <v>18</v>
      </c>
      <c r="BL166" s="46" t="s">
        <v>48</v>
      </c>
      <c r="BN166" s="146">
        <f t="shared" si="260"/>
        <v>15</v>
      </c>
      <c r="BO166" s="146">
        <f t="shared" si="209"/>
        <v>15</v>
      </c>
      <c r="BP166" s="146">
        <f t="shared" si="210"/>
        <v>15</v>
      </c>
      <c r="BQ166" s="146">
        <f t="shared" si="211"/>
        <v>15</v>
      </c>
      <c r="BR166" s="146">
        <f t="shared" si="212"/>
        <v>15</v>
      </c>
      <c r="BS166" s="146">
        <f t="shared" si="213"/>
        <v>15</v>
      </c>
      <c r="BT166" s="146">
        <f t="shared" si="214"/>
        <v>15</v>
      </c>
      <c r="BU166" s="146">
        <f t="shared" si="215"/>
        <v>15</v>
      </c>
      <c r="BV166" s="146">
        <f t="shared" si="216"/>
        <v>15</v>
      </c>
      <c r="BW166" s="146">
        <f t="shared" si="217"/>
        <v>15</v>
      </c>
      <c r="BX166" s="146">
        <f t="shared" si="218"/>
        <v>15</v>
      </c>
      <c r="BY166" s="146">
        <f t="shared" si="219"/>
        <v>15</v>
      </c>
      <c r="BZ166" s="146">
        <f t="shared" si="220"/>
        <v>15</v>
      </c>
      <c r="CA166" s="146">
        <f t="shared" si="221"/>
        <v>15</v>
      </c>
      <c r="CB166" s="146">
        <f t="shared" si="222"/>
        <v>15</v>
      </c>
      <c r="CC166" s="146">
        <f t="shared" si="223"/>
        <v>0</v>
      </c>
      <c r="CD166" s="146">
        <f t="shared" si="224"/>
        <v>0</v>
      </c>
      <c r="CE166" s="146">
        <f t="shared" si="225"/>
        <v>0</v>
      </c>
      <c r="CF166" s="146">
        <f t="shared" si="226"/>
        <v>0</v>
      </c>
      <c r="CG166" s="146">
        <f t="shared" si="227"/>
        <v>0</v>
      </c>
      <c r="CH166" s="146">
        <f t="shared" si="228"/>
        <v>0</v>
      </c>
      <c r="CI166" s="146">
        <f t="shared" si="229"/>
        <v>0</v>
      </c>
      <c r="CJ166" s="146">
        <f t="shared" si="230"/>
        <v>0</v>
      </c>
      <c r="CK166" s="146">
        <f t="shared" si="231"/>
        <v>0</v>
      </c>
      <c r="CL166" s="146">
        <f t="shared" si="232"/>
        <v>0</v>
      </c>
      <c r="CM166" s="146">
        <f t="shared" si="233"/>
        <v>0</v>
      </c>
      <c r="CN166" s="146">
        <f t="shared" si="234"/>
        <v>0</v>
      </c>
      <c r="CO166" s="146">
        <f t="shared" si="235"/>
        <v>0</v>
      </c>
      <c r="CP166" s="146">
        <f t="shared" si="236"/>
        <v>0</v>
      </c>
      <c r="CQ166" s="146">
        <f t="shared" si="237"/>
        <v>0</v>
      </c>
      <c r="CR166" s="146">
        <f t="shared" si="238"/>
        <v>0</v>
      </c>
      <c r="CS166" s="146">
        <f t="shared" si="239"/>
        <v>0</v>
      </c>
      <c r="CT166" s="146">
        <f t="shared" si="240"/>
        <v>0</v>
      </c>
      <c r="CU166" s="146">
        <f t="shared" si="241"/>
        <v>0</v>
      </c>
      <c r="CV166" s="146">
        <f t="shared" si="242"/>
        <v>0</v>
      </c>
      <c r="CW166" s="146">
        <f t="shared" si="243"/>
        <v>0</v>
      </c>
      <c r="CX166" s="146">
        <f t="shared" si="244"/>
        <v>0</v>
      </c>
      <c r="CY166" s="146">
        <f t="shared" si="245"/>
        <v>0</v>
      </c>
      <c r="CZ166" s="146">
        <f t="shared" si="246"/>
        <v>0</v>
      </c>
      <c r="DA166" s="146">
        <f t="shared" si="247"/>
        <v>0</v>
      </c>
      <c r="DB166" s="146">
        <f t="shared" si="248"/>
        <v>0</v>
      </c>
      <c r="DC166" s="146">
        <f t="shared" si="249"/>
        <v>0</v>
      </c>
      <c r="DD166" s="146">
        <f t="shared" si="250"/>
        <v>0</v>
      </c>
      <c r="DE166" s="146">
        <f t="shared" si="251"/>
        <v>0</v>
      </c>
      <c r="DF166" s="146">
        <f t="shared" si="252"/>
        <v>0</v>
      </c>
      <c r="DG166" s="146">
        <f t="shared" si="253"/>
        <v>0</v>
      </c>
      <c r="DH166" s="146">
        <f t="shared" si="254"/>
        <v>0</v>
      </c>
      <c r="DI166" s="146">
        <f t="shared" si="255"/>
        <v>0</v>
      </c>
      <c r="DJ166" s="146">
        <f t="shared" si="256"/>
        <v>0</v>
      </c>
      <c r="DK166" s="146">
        <f t="shared" si="257"/>
        <v>0</v>
      </c>
      <c r="DL166" s="146">
        <f t="shared" si="258"/>
        <v>0</v>
      </c>
      <c r="DM166" s="146">
        <f t="shared" si="259"/>
        <v>0</v>
      </c>
      <c r="DN166" s="64">
        <f t="shared" si="286"/>
        <v>225</v>
      </c>
      <c r="DO166" s="52">
        <f t="shared" si="287"/>
        <v>225</v>
      </c>
      <c r="DP166" s="52" t="str">
        <f t="shared" si="264"/>
        <v/>
      </c>
      <c r="DQ166" s="53" t="str">
        <f t="shared" si="265"/>
        <v/>
      </c>
      <c r="DR166" s="1">
        <f t="shared" si="288"/>
        <v>1</v>
      </c>
      <c r="DS166" s="168" t="e">
        <f>IF(AND(DR166=#REF!,BL166=#REF!),'Tiến độ'!D166,"")</f>
        <v>#REF!</v>
      </c>
    </row>
    <row r="167" spans="1:123" ht="11.25" customHeight="1">
      <c r="A167" s="314" t="str">
        <f>IF(B167="","",MAX($A$7:A166)+1)</f>
        <v/>
      </c>
      <c r="B167" s="315"/>
      <c r="C167" s="79" t="s">
        <v>152</v>
      </c>
      <c r="D167" s="80" t="s">
        <v>153</v>
      </c>
      <c r="E167" s="81">
        <v>2</v>
      </c>
      <c r="F167" s="82">
        <v>30</v>
      </c>
      <c r="G167" s="83"/>
      <c r="H167" s="84">
        <f t="shared" si="289"/>
        <v>5</v>
      </c>
      <c r="I167" s="85">
        <f t="shared" si="289"/>
        <v>279</v>
      </c>
      <c r="J167" s="27"/>
      <c r="K167" s="86">
        <v>2</v>
      </c>
      <c r="L167" s="87">
        <v>2</v>
      </c>
      <c r="M167" s="87">
        <v>2</v>
      </c>
      <c r="N167" s="88">
        <v>2</v>
      </c>
      <c r="O167" s="86">
        <v>2</v>
      </c>
      <c r="P167" s="87">
        <v>2</v>
      </c>
      <c r="Q167" s="87">
        <v>2</v>
      </c>
      <c r="R167" s="88">
        <v>2</v>
      </c>
      <c r="S167" s="86">
        <v>2</v>
      </c>
      <c r="T167" s="87">
        <v>2</v>
      </c>
      <c r="U167" s="87">
        <v>2</v>
      </c>
      <c r="V167" s="87">
        <v>2</v>
      </c>
      <c r="W167" s="88">
        <v>2</v>
      </c>
      <c r="X167" s="86">
        <v>2</v>
      </c>
      <c r="Y167" s="87">
        <v>2</v>
      </c>
      <c r="Z167" s="87" t="s">
        <v>163</v>
      </c>
      <c r="AA167" s="88" t="s">
        <v>163</v>
      </c>
      <c r="AB167" s="86" t="s">
        <v>163</v>
      </c>
      <c r="AC167" s="87" t="s">
        <v>163</v>
      </c>
      <c r="AD167" s="87" t="s">
        <v>164</v>
      </c>
      <c r="AE167" s="88" t="s">
        <v>164</v>
      </c>
      <c r="AF167" s="86" t="s">
        <v>164</v>
      </c>
      <c r="AG167" s="87" t="s">
        <v>164</v>
      </c>
      <c r="AH167" s="87" t="s">
        <v>164</v>
      </c>
      <c r="AI167" s="362"/>
      <c r="AJ167" s="363"/>
      <c r="AK167" s="86" t="s">
        <v>164</v>
      </c>
      <c r="AL167" s="87"/>
      <c r="AM167" s="87"/>
      <c r="AN167" s="88"/>
      <c r="AO167" s="86"/>
      <c r="AP167" s="87"/>
      <c r="AQ167" s="87"/>
      <c r="AR167" s="88"/>
      <c r="AS167" s="89"/>
      <c r="AT167" s="87"/>
      <c r="AU167" s="87"/>
      <c r="AV167" s="90"/>
      <c r="AW167" s="86"/>
      <c r="AX167" s="87"/>
      <c r="AY167" s="87"/>
      <c r="AZ167" s="87"/>
      <c r="BA167" s="88"/>
      <c r="BB167" s="89"/>
      <c r="BC167" s="87"/>
      <c r="BD167" s="87"/>
      <c r="BE167" s="321"/>
      <c r="BF167" s="322"/>
      <c r="BG167" s="322"/>
      <c r="BH167" s="322"/>
      <c r="BI167" s="322"/>
      <c r="BJ167" s="323"/>
      <c r="BK167" s="46" t="s">
        <v>18</v>
      </c>
      <c r="BL167" s="46" t="s">
        <v>48</v>
      </c>
      <c r="BN167" s="146">
        <f t="shared" si="260"/>
        <v>10</v>
      </c>
      <c r="BO167" s="146">
        <f t="shared" si="209"/>
        <v>10</v>
      </c>
      <c r="BP167" s="146">
        <f t="shared" si="210"/>
        <v>10</v>
      </c>
      <c r="BQ167" s="146">
        <f t="shared" si="211"/>
        <v>10</v>
      </c>
      <c r="BR167" s="146">
        <f t="shared" si="212"/>
        <v>10</v>
      </c>
      <c r="BS167" s="146">
        <f t="shared" si="213"/>
        <v>10</v>
      </c>
      <c r="BT167" s="146">
        <f t="shared" si="214"/>
        <v>10</v>
      </c>
      <c r="BU167" s="146">
        <f t="shared" si="215"/>
        <v>10</v>
      </c>
      <c r="BV167" s="146">
        <f t="shared" si="216"/>
        <v>10</v>
      </c>
      <c r="BW167" s="146">
        <f t="shared" si="217"/>
        <v>10</v>
      </c>
      <c r="BX167" s="146">
        <f t="shared" si="218"/>
        <v>10</v>
      </c>
      <c r="BY167" s="146">
        <f t="shared" si="219"/>
        <v>10</v>
      </c>
      <c r="BZ167" s="146">
        <f t="shared" si="220"/>
        <v>10</v>
      </c>
      <c r="CA167" s="146">
        <f t="shared" si="221"/>
        <v>10</v>
      </c>
      <c r="CB167" s="146">
        <f t="shared" si="222"/>
        <v>10</v>
      </c>
      <c r="CC167" s="146">
        <f t="shared" si="223"/>
        <v>0</v>
      </c>
      <c r="CD167" s="146">
        <f t="shared" si="224"/>
        <v>0</v>
      </c>
      <c r="CE167" s="146">
        <f t="shared" si="225"/>
        <v>0</v>
      </c>
      <c r="CF167" s="146">
        <f t="shared" si="226"/>
        <v>0</v>
      </c>
      <c r="CG167" s="146">
        <f t="shared" si="227"/>
        <v>0</v>
      </c>
      <c r="CH167" s="146">
        <f t="shared" si="228"/>
        <v>0</v>
      </c>
      <c r="CI167" s="146">
        <f t="shared" si="229"/>
        <v>0</v>
      </c>
      <c r="CJ167" s="146">
        <f t="shared" si="230"/>
        <v>0</v>
      </c>
      <c r="CK167" s="146">
        <f t="shared" si="231"/>
        <v>0</v>
      </c>
      <c r="CL167" s="146">
        <f t="shared" si="232"/>
        <v>0</v>
      </c>
      <c r="CM167" s="146">
        <f t="shared" si="233"/>
        <v>0</v>
      </c>
      <c r="CN167" s="146">
        <f t="shared" si="234"/>
        <v>0</v>
      </c>
      <c r="CO167" s="146">
        <f t="shared" si="235"/>
        <v>0</v>
      </c>
      <c r="CP167" s="146">
        <f t="shared" si="236"/>
        <v>0</v>
      </c>
      <c r="CQ167" s="146">
        <f t="shared" si="237"/>
        <v>0</v>
      </c>
      <c r="CR167" s="146">
        <f t="shared" si="238"/>
        <v>0</v>
      </c>
      <c r="CS167" s="146">
        <f t="shared" si="239"/>
        <v>0</v>
      </c>
      <c r="CT167" s="146">
        <f t="shared" si="240"/>
        <v>0</v>
      </c>
      <c r="CU167" s="146">
        <f t="shared" si="241"/>
        <v>0</v>
      </c>
      <c r="CV167" s="146">
        <f t="shared" si="242"/>
        <v>0</v>
      </c>
      <c r="CW167" s="146">
        <f t="shared" si="243"/>
        <v>0</v>
      </c>
      <c r="CX167" s="146">
        <f t="shared" si="244"/>
        <v>0</v>
      </c>
      <c r="CY167" s="146">
        <f t="shared" si="245"/>
        <v>0</v>
      </c>
      <c r="CZ167" s="146">
        <f t="shared" si="246"/>
        <v>0</v>
      </c>
      <c r="DA167" s="146">
        <f t="shared" si="247"/>
        <v>0</v>
      </c>
      <c r="DB167" s="146">
        <f t="shared" si="248"/>
        <v>0</v>
      </c>
      <c r="DC167" s="146">
        <f t="shared" si="249"/>
        <v>0</v>
      </c>
      <c r="DD167" s="146">
        <f t="shared" si="250"/>
        <v>0</v>
      </c>
      <c r="DE167" s="146">
        <f t="shared" si="251"/>
        <v>0</v>
      </c>
      <c r="DF167" s="146">
        <f t="shared" si="252"/>
        <v>0</v>
      </c>
      <c r="DG167" s="146">
        <f t="shared" si="253"/>
        <v>0</v>
      </c>
      <c r="DH167" s="146">
        <f t="shared" si="254"/>
        <v>0</v>
      </c>
      <c r="DI167" s="146">
        <f t="shared" si="255"/>
        <v>0</v>
      </c>
      <c r="DJ167" s="146">
        <f t="shared" si="256"/>
        <v>0</v>
      </c>
      <c r="DK167" s="146">
        <f t="shared" si="257"/>
        <v>0</v>
      </c>
      <c r="DL167" s="146">
        <f t="shared" si="258"/>
        <v>0</v>
      </c>
      <c r="DM167" s="146">
        <f t="shared" si="259"/>
        <v>0</v>
      </c>
      <c r="DN167" s="64">
        <f t="shared" si="286"/>
        <v>150</v>
      </c>
      <c r="DO167" s="52">
        <f t="shared" si="287"/>
        <v>150</v>
      </c>
      <c r="DP167" s="52" t="str">
        <f t="shared" si="264"/>
        <v/>
      </c>
      <c r="DQ167" s="53" t="str">
        <f t="shared" si="265"/>
        <v/>
      </c>
      <c r="DR167" s="1">
        <f t="shared" si="288"/>
        <v>1</v>
      </c>
      <c r="DS167" s="168" t="e">
        <f>IF(AND(DR167=#REF!,BL167=#REF!),'Tiến độ'!D167,"")</f>
        <v>#REF!</v>
      </c>
    </row>
    <row r="168" spans="1:123" ht="11.25" customHeight="1">
      <c r="A168" s="314" t="str">
        <f>IF(B168="","",MAX($A$7:A167)+1)</f>
        <v/>
      </c>
      <c r="B168" s="315"/>
      <c r="C168" s="79" t="s">
        <v>154</v>
      </c>
      <c r="D168" s="80" t="s">
        <v>155</v>
      </c>
      <c r="E168" s="81">
        <v>2</v>
      </c>
      <c r="F168" s="82">
        <v>45</v>
      </c>
      <c r="G168" s="83"/>
      <c r="H168" s="84">
        <f t="shared" si="289"/>
        <v>5</v>
      </c>
      <c r="I168" s="85">
        <f t="shared" si="289"/>
        <v>279</v>
      </c>
      <c r="J168" s="27"/>
      <c r="K168" s="86">
        <v>3</v>
      </c>
      <c r="L168" s="87">
        <v>3</v>
      </c>
      <c r="M168" s="87">
        <v>3</v>
      </c>
      <c r="N168" s="88">
        <v>3</v>
      </c>
      <c r="O168" s="86">
        <v>3</v>
      </c>
      <c r="P168" s="87">
        <v>3</v>
      </c>
      <c r="Q168" s="87">
        <v>3</v>
      </c>
      <c r="R168" s="88">
        <v>3</v>
      </c>
      <c r="S168" s="86">
        <v>3</v>
      </c>
      <c r="T168" s="87">
        <v>3</v>
      </c>
      <c r="U168" s="87">
        <v>3</v>
      </c>
      <c r="V168" s="87">
        <v>3</v>
      </c>
      <c r="W168" s="88">
        <v>3</v>
      </c>
      <c r="X168" s="86">
        <v>3</v>
      </c>
      <c r="Y168" s="87">
        <v>3</v>
      </c>
      <c r="Z168" s="87" t="s">
        <v>163</v>
      </c>
      <c r="AA168" s="88" t="s">
        <v>163</v>
      </c>
      <c r="AB168" s="86" t="s">
        <v>163</v>
      </c>
      <c r="AC168" s="87" t="s">
        <v>163</v>
      </c>
      <c r="AD168" s="87" t="s">
        <v>164</v>
      </c>
      <c r="AE168" s="88" t="s">
        <v>164</v>
      </c>
      <c r="AF168" s="86" t="s">
        <v>164</v>
      </c>
      <c r="AG168" s="87" t="s">
        <v>164</v>
      </c>
      <c r="AH168" s="87" t="s">
        <v>164</v>
      </c>
      <c r="AI168" s="362"/>
      <c r="AJ168" s="363"/>
      <c r="AK168" s="86" t="s">
        <v>164</v>
      </c>
      <c r="AL168" s="87"/>
      <c r="AM168" s="87"/>
      <c r="AN168" s="88"/>
      <c r="AO168" s="86"/>
      <c r="AP168" s="87"/>
      <c r="AQ168" s="87"/>
      <c r="AR168" s="88"/>
      <c r="AS168" s="89"/>
      <c r="AT168" s="87"/>
      <c r="AU168" s="87"/>
      <c r="AV168" s="90"/>
      <c r="AW168" s="86"/>
      <c r="AX168" s="87"/>
      <c r="AY168" s="87"/>
      <c r="AZ168" s="87"/>
      <c r="BA168" s="88"/>
      <c r="BB168" s="89"/>
      <c r="BC168" s="87"/>
      <c r="BD168" s="87"/>
      <c r="BE168" s="321"/>
      <c r="BF168" s="322"/>
      <c r="BG168" s="322"/>
      <c r="BH168" s="322"/>
      <c r="BI168" s="322"/>
      <c r="BJ168" s="323"/>
      <c r="BK168" s="46" t="s">
        <v>24</v>
      </c>
      <c r="BL168" s="46" t="s">
        <v>48</v>
      </c>
      <c r="BN168" s="146">
        <f t="shared" si="260"/>
        <v>15</v>
      </c>
      <c r="BO168" s="146">
        <f t="shared" si="209"/>
        <v>15</v>
      </c>
      <c r="BP168" s="146">
        <f t="shared" si="210"/>
        <v>15</v>
      </c>
      <c r="BQ168" s="146">
        <f t="shared" si="211"/>
        <v>15</v>
      </c>
      <c r="BR168" s="146">
        <f t="shared" si="212"/>
        <v>15</v>
      </c>
      <c r="BS168" s="146">
        <f t="shared" si="213"/>
        <v>15</v>
      </c>
      <c r="BT168" s="146">
        <f t="shared" si="214"/>
        <v>15</v>
      </c>
      <c r="BU168" s="146">
        <f t="shared" si="215"/>
        <v>15</v>
      </c>
      <c r="BV168" s="146">
        <f t="shared" si="216"/>
        <v>15</v>
      </c>
      <c r="BW168" s="146">
        <f t="shared" si="217"/>
        <v>15</v>
      </c>
      <c r="BX168" s="146">
        <f t="shared" si="218"/>
        <v>15</v>
      </c>
      <c r="BY168" s="146">
        <f t="shared" si="219"/>
        <v>15</v>
      </c>
      <c r="BZ168" s="146">
        <f t="shared" si="220"/>
        <v>15</v>
      </c>
      <c r="CA168" s="146">
        <f t="shared" si="221"/>
        <v>15</v>
      </c>
      <c r="CB168" s="146">
        <f t="shared" si="222"/>
        <v>15</v>
      </c>
      <c r="CC168" s="146">
        <f t="shared" si="223"/>
        <v>0</v>
      </c>
      <c r="CD168" s="146">
        <f t="shared" si="224"/>
        <v>0</v>
      </c>
      <c r="CE168" s="146">
        <f t="shared" si="225"/>
        <v>0</v>
      </c>
      <c r="CF168" s="146">
        <f t="shared" si="226"/>
        <v>0</v>
      </c>
      <c r="CG168" s="146">
        <f t="shared" si="227"/>
        <v>0</v>
      </c>
      <c r="CH168" s="146">
        <f t="shared" si="228"/>
        <v>0</v>
      </c>
      <c r="CI168" s="146">
        <f t="shared" si="229"/>
        <v>0</v>
      </c>
      <c r="CJ168" s="146">
        <f t="shared" si="230"/>
        <v>0</v>
      </c>
      <c r="CK168" s="146">
        <f t="shared" si="231"/>
        <v>0</v>
      </c>
      <c r="CL168" s="146">
        <f t="shared" si="232"/>
        <v>0</v>
      </c>
      <c r="CM168" s="146">
        <f t="shared" si="233"/>
        <v>0</v>
      </c>
      <c r="CN168" s="146">
        <f t="shared" si="234"/>
        <v>0</v>
      </c>
      <c r="CO168" s="146">
        <f t="shared" si="235"/>
        <v>0</v>
      </c>
      <c r="CP168" s="146">
        <f t="shared" si="236"/>
        <v>0</v>
      </c>
      <c r="CQ168" s="146">
        <f t="shared" si="237"/>
        <v>0</v>
      </c>
      <c r="CR168" s="146">
        <f t="shared" si="238"/>
        <v>0</v>
      </c>
      <c r="CS168" s="146">
        <f t="shared" si="239"/>
        <v>0</v>
      </c>
      <c r="CT168" s="146">
        <f t="shared" si="240"/>
        <v>0</v>
      </c>
      <c r="CU168" s="146">
        <f t="shared" si="241"/>
        <v>0</v>
      </c>
      <c r="CV168" s="146">
        <f t="shared" si="242"/>
        <v>0</v>
      </c>
      <c r="CW168" s="146">
        <f t="shared" si="243"/>
        <v>0</v>
      </c>
      <c r="CX168" s="146">
        <f t="shared" si="244"/>
        <v>0</v>
      </c>
      <c r="CY168" s="146">
        <f t="shared" si="245"/>
        <v>0</v>
      </c>
      <c r="CZ168" s="146">
        <f t="shared" si="246"/>
        <v>0</v>
      </c>
      <c r="DA168" s="146">
        <f t="shared" si="247"/>
        <v>0</v>
      </c>
      <c r="DB168" s="146">
        <f t="shared" si="248"/>
        <v>0</v>
      </c>
      <c r="DC168" s="146">
        <f t="shared" si="249"/>
        <v>0</v>
      </c>
      <c r="DD168" s="146">
        <f t="shared" si="250"/>
        <v>0</v>
      </c>
      <c r="DE168" s="146">
        <f t="shared" si="251"/>
        <v>0</v>
      </c>
      <c r="DF168" s="146">
        <f t="shared" si="252"/>
        <v>0</v>
      </c>
      <c r="DG168" s="146">
        <f t="shared" si="253"/>
        <v>0</v>
      </c>
      <c r="DH168" s="146">
        <f t="shared" si="254"/>
        <v>0</v>
      </c>
      <c r="DI168" s="146">
        <f t="shared" si="255"/>
        <v>0</v>
      </c>
      <c r="DJ168" s="146">
        <f t="shared" si="256"/>
        <v>0</v>
      </c>
      <c r="DK168" s="146">
        <f t="shared" si="257"/>
        <v>0</v>
      </c>
      <c r="DL168" s="146">
        <f t="shared" si="258"/>
        <v>0</v>
      </c>
      <c r="DM168" s="146">
        <f t="shared" si="259"/>
        <v>0</v>
      </c>
      <c r="DN168" s="64">
        <f t="shared" si="286"/>
        <v>225</v>
      </c>
      <c r="DO168" s="52">
        <f t="shared" si="287"/>
        <v>225</v>
      </c>
      <c r="DP168" s="52" t="str">
        <f t="shared" si="264"/>
        <v/>
      </c>
      <c r="DQ168" s="53" t="str">
        <f t="shared" si="265"/>
        <v/>
      </c>
      <c r="DR168" s="1">
        <f t="shared" si="288"/>
        <v>1</v>
      </c>
      <c r="DS168" s="168" t="e">
        <f>IF(AND(DR168=#REF!,BL168=#REF!),'Tiến độ'!D168,"")</f>
        <v>#REF!</v>
      </c>
    </row>
    <row r="169" spans="1:123" ht="11.25" customHeight="1">
      <c r="A169" s="314" t="str">
        <f>IF(B169="","",MAX($A$7:A168)+1)</f>
        <v/>
      </c>
      <c r="B169" s="315"/>
      <c r="C169" s="79" t="s">
        <v>195</v>
      </c>
      <c r="D169" s="80" t="s">
        <v>524</v>
      </c>
      <c r="E169" s="81">
        <v>3</v>
      </c>
      <c r="F169" s="82">
        <v>60</v>
      </c>
      <c r="G169" s="83"/>
      <c r="H169" s="115">
        <v>2</v>
      </c>
      <c r="I169" s="116">
        <f>20+18+11+26+16</f>
        <v>91</v>
      </c>
      <c r="J169" s="236" t="s">
        <v>317</v>
      </c>
      <c r="K169" s="86">
        <v>4</v>
      </c>
      <c r="L169" s="87">
        <v>4</v>
      </c>
      <c r="M169" s="87">
        <v>4</v>
      </c>
      <c r="N169" s="88">
        <v>4</v>
      </c>
      <c r="O169" s="86">
        <v>4</v>
      </c>
      <c r="P169" s="87">
        <v>4</v>
      </c>
      <c r="Q169" s="87">
        <v>4</v>
      </c>
      <c r="R169" s="88">
        <v>4</v>
      </c>
      <c r="S169" s="86">
        <v>4</v>
      </c>
      <c r="T169" s="87">
        <v>4</v>
      </c>
      <c r="U169" s="87">
        <v>4</v>
      </c>
      <c r="V169" s="87">
        <v>4</v>
      </c>
      <c r="W169" s="88">
        <v>4</v>
      </c>
      <c r="X169" s="86">
        <v>4</v>
      </c>
      <c r="Y169" s="87">
        <v>4</v>
      </c>
      <c r="Z169" s="87" t="s">
        <v>163</v>
      </c>
      <c r="AA169" s="88" t="s">
        <v>163</v>
      </c>
      <c r="AB169" s="86" t="s">
        <v>163</v>
      </c>
      <c r="AC169" s="87" t="s">
        <v>163</v>
      </c>
      <c r="AD169" s="87" t="s">
        <v>164</v>
      </c>
      <c r="AE169" s="88" t="s">
        <v>164</v>
      </c>
      <c r="AF169" s="86" t="s">
        <v>164</v>
      </c>
      <c r="AG169" s="87" t="s">
        <v>164</v>
      </c>
      <c r="AH169" s="87" t="s">
        <v>164</v>
      </c>
      <c r="AI169" s="362"/>
      <c r="AJ169" s="363"/>
      <c r="AK169" s="86" t="s">
        <v>164</v>
      </c>
      <c r="AL169" s="87"/>
      <c r="AM169" s="87"/>
      <c r="AN169" s="88"/>
      <c r="AO169" s="86"/>
      <c r="AP169" s="87"/>
      <c r="AQ169" s="87"/>
      <c r="AR169" s="88"/>
      <c r="AS169" s="89"/>
      <c r="AT169" s="87"/>
      <c r="AU169" s="87"/>
      <c r="AV169" s="90"/>
      <c r="AW169" s="86"/>
      <c r="AX169" s="87"/>
      <c r="AY169" s="87"/>
      <c r="AZ169" s="87"/>
      <c r="BA169" s="88"/>
      <c r="BB169" s="89"/>
      <c r="BC169" s="87"/>
      <c r="BD169" s="87"/>
      <c r="BE169" s="321"/>
      <c r="BF169" s="322"/>
      <c r="BG169" s="322"/>
      <c r="BH169" s="322"/>
      <c r="BI169" s="322"/>
      <c r="BJ169" s="323"/>
      <c r="BK169" s="46" t="s">
        <v>18</v>
      </c>
      <c r="BL169" s="46" t="s">
        <v>54</v>
      </c>
      <c r="BN169" s="146">
        <f t="shared" si="260"/>
        <v>8</v>
      </c>
      <c r="BO169" s="146">
        <f t="shared" si="209"/>
        <v>8</v>
      </c>
      <c r="BP169" s="146">
        <f t="shared" si="210"/>
        <v>8</v>
      </c>
      <c r="BQ169" s="146">
        <f t="shared" si="211"/>
        <v>8</v>
      </c>
      <c r="BR169" s="146">
        <f t="shared" si="212"/>
        <v>8</v>
      </c>
      <c r="BS169" s="146">
        <f t="shared" si="213"/>
        <v>8</v>
      </c>
      <c r="BT169" s="146">
        <f t="shared" si="214"/>
        <v>8</v>
      </c>
      <c r="BU169" s="146">
        <f t="shared" si="215"/>
        <v>8</v>
      </c>
      <c r="BV169" s="146">
        <f t="shared" si="216"/>
        <v>8</v>
      </c>
      <c r="BW169" s="146">
        <f t="shared" si="217"/>
        <v>8</v>
      </c>
      <c r="BX169" s="146">
        <f t="shared" si="218"/>
        <v>8</v>
      </c>
      <c r="BY169" s="146">
        <f t="shared" si="219"/>
        <v>8</v>
      </c>
      <c r="BZ169" s="146">
        <f t="shared" si="220"/>
        <v>8</v>
      </c>
      <c r="CA169" s="146">
        <f t="shared" si="221"/>
        <v>8</v>
      </c>
      <c r="CB169" s="146">
        <f t="shared" si="222"/>
        <v>8</v>
      </c>
      <c r="CC169" s="146">
        <f t="shared" si="223"/>
        <v>0</v>
      </c>
      <c r="CD169" s="146">
        <f t="shared" si="224"/>
        <v>0</v>
      </c>
      <c r="CE169" s="146">
        <f t="shared" si="225"/>
        <v>0</v>
      </c>
      <c r="CF169" s="146">
        <f t="shared" si="226"/>
        <v>0</v>
      </c>
      <c r="CG169" s="146">
        <f t="shared" si="227"/>
        <v>0</v>
      </c>
      <c r="CH169" s="146">
        <f t="shared" si="228"/>
        <v>0</v>
      </c>
      <c r="CI169" s="146">
        <f t="shared" si="229"/>
        <v>0</v>
      </c>
      <c r="CJ169" s="146">
        <f t="shared" si="230"/>
        <v>0</v>
      </c>
      <c r="CK169" s="146">
        <f t="shared" si="231"/>
        <v>0</v>
      </c>
      <c r="CL169" s="146">
        <f t="shared" si="232"/>
        <v>0</v>
      </c>
      <c r="CM169" s="146">
        <f t="shared" si="233"/>
        <v>0</v>
      </c>
      <c r="CN169" s="146">
        <f t="shared" si="234"/>
        <v>0</v>
      </c>
      <c r="CO169" s="146">
        <f t="shared" si="235"/>
        <v>0</v>
      </c>
      <c r="CP169" s="146">
        <f t="shared" si="236"/>
        <v>0</v>
      </c>
      <c r="CQ169" s="146">
        <f t="shared" si="237"/>
        <v>0</v>
      </c>
      <c r="CR169" s="146">
        <f t="shared" si="238"/>
        <v>0</v>
      </c>
      <c r="CS169" s="146">
        <f t="shared" si="239"/>
        <v>0</v>
      </c>
      <c r="CT169" s="146">
        <f t="shared" si="240"/>
        <v>0</v>
      </c>
      <c r="CU169" s="146">
        <f t="shared" si="241"/>
        <v>0</v>
      </c>
      <c r="CV169" s="146">
        <f t="shared" si="242"/>
        <v>0</v>
      </c>
      <c r="CW169" s="146">
        <f t="shared" si="243"/>
        <v>0</v>
      </c>
      <c r="CX169" s="146">
        <f t="shared" si="244"/>
        <v>0</v>
      </c>
      <c r="CY169" s="146">
        <f t="shared" si="245"/>
        <v>0</v>
      </c>
      <c r="CZ169" s="146">
        <f t="shared" si="246"/>
        <v>0</v>
      </c>
      <c r="DA169" s="146">
        <f t="shared" si="247"/>
        <v>0</v>
      </c>
      <c r="DB169" s="146">
        <f t="shared" si="248"/>
        <v>0</v>
      </c>
      <c r="DC169" s="146">
        <f t="shared" si="249"/>
        <v>0</v>
      </c>
      <c r="DD169" s="146">
        <f t="shared" si="250"/>
        <v>0</v>
      </c>
      <c r="DE169" s="146">
        <f t="shared" si="251"/>
        <v>0</v>
      </c>
      <c r="DF169" s="146">
        <f t="shared" si="252"/>
        <v>0</v>
      </c>
      <c r="DG169" s="146">
        <f t="shared" si="253"/>
        <v>0</v>
      </c>
      <c r="DH169" s="146">
        <f t="shared" si="254"/>
        <v>0</v>
      </c>
      <c r="DI169" s="146">
        <f t="shared" si="255"/>
        <v>0</v>
      </c>
      <c r="DJ169" s="146">
        <f t="shared" si="256"/>
        <v>0</v>
      </c>
      <c r="DK169" s="146">
        <f t="shared" si="257"/>
        <v>0</v>
      </c>
      <c r="DL169" s="146">
        <f t="shared" si="258"/>
        <v>0</v>
      </c>
      <c r="DM169" s="146">
        <f t="shared" si="259"/>
        <v>0</v>
      </c>
      <c r="DN169" s="64">
        <f t="shared" ref="DN169" si="290">F169*H169</f>
        <v>120</v>
      </c>
      <c r="DO169" s="52">
        <f t="shared" ref="DO169" si="291">IF(COUNTA(K169:AC169)&gt;0,DN169,"")</f>
        <v>120</v>
      </c>
      <c r="DP169" s="52" t="str">
        <f t="shared" si="264"/>
        <v/>
      </c>
      <c r="DQ169" s="53" t="str">
        <f t="shared" si="265"/>
        <v/>
      </c>
      <c r="DR169" s="1">
        <f t="shared" si="288"/>
        <v>1</v>
      </c>
      <c r="DS169" s="168" t="e">
        <f>IF(AND(DR169=#REF!,BL169=#REF!),'Tiến độ'!D169,"")</f>
        <v>#REF!</v>
      </c>
    </row>
    <row r="170" spans="1:123" ht="11.25" customHeight="1">
      <c r="A170" s="314" t="str">
        <f>IF(B170="","",MAX($A$7:A169)+1)</f>
        <v/>
      </c>
      <c r="B170" s="315"/>
      <c r="C170" s="79" t="s">
        <v>156</v>
      </c>
      <c r="D170" s="80" t="s">
        <v>157</v>
      </c>
      <c r="E170" s="81">
        <v>2</v>
      </c>
      <c r="F170" s="82">
        <v>30</v>
      </c>
      <c r="G170" s="83"/>
      <c r="H170" s="84">
        <f>H168</f>
        <v>5</v>
      </c>
      <c r="I170" s="85">
        <f>I168</f>
        <v>279</v>
      </c>
      <c r="J170" s="27"/>
      <c r="K170" s="86">
        <v>2</v>
      </c>
      <c r="L170" s="87">
        <v>2</v>
      </c>
      <c r="M170" s="87">
        <v>2</v>
      </c>
      <c r="N170" s="88">
        <v>2</v>
      </c>
      <c r="O170" s="86">
        <v>2</v>
      </c>
      <c r="P170" s="87">
        <v>2</v>
      </c>
      <c r="Q170" s="87">
        <v>2</v>
      </c>
      <c r="R170" s="88">
        <v>2</v>
      </c>
      <c r="S170" s="86">
        <v>2</v>
      </c>
      <c r="T170" s="87">
        <v>2</v>
      </c>
      <c r="U170" s="87">
        <v>2</v>
      </c>
      <c r="V170" s="87">
        <v>2</v>
      </c>
      <c r="W170" s="88">
        <v>2</v>
      </c>
      <c r="X170" s="86">
        <v>2</v>
      </c>
      <c r="Y170" s="87">
        <v>2</v>
      </c>
      <c r="Z170" s="87" t="s">
        <v>163</v>
      </c>
      <c r="AA170" s="88" t="s">
        <v>163</v>
      </c>
      <c r="AB170" s="86" t="s">
        <v>163</v>
      </c>
      <c r="AC170" s="87" t="s">
        <v>163</v>
      </c>
      <c r="AD170" s="87" t="s">
        <v>164</v>
      </c>
      <c r="AE170" s="88" t="s">
        <v>164</v>
      </c>
      <c r="AF170" s="86" t="s">
        <v>164</v>
      </c>
      <c r="AG170" s="87" t="s">
        <v>164</v>
      </c>
      <c r="AH170" s="87" t="s">
        <v>164</v>
      </c>
      <c r="AI170" s="362"/>
      <c r="AJ170" s="363"/>
      <c r="AK170" s="86" t="s">
        <v>164</v>
      </c>
      <c r="AL170" s="87"/>
      <c r="AM170" s="87"/>
      <c r="AN170" s="88"/>
      <c r="AO170" s="86"/>
      <c r="AP170" s="87"/>
      <c r="AQ170" s="87"/>
      <c r="AR170" s="88"/>
      <c r="AS170" s="89"/>
      <c r="AT170" s="87"/>
      <c r="AU170" s="87"/>
      <c r="AV170" s="90"/>
      <c r="AW170" s="86"/>
      <c r="AX170" s="87"/>
      <c r="AY170" s="87"/>
      <c r="AZ170" s="87"/>
      <c r="BA170" s="88"/>
      <c r="BB170" s="89"/>
      <c r="BC170" s="87"/>
      <c r="BD170" s="87"/>
      <c r="BE170" s="321"/>
      <c r="BF170" s="322"/>
      <c r="BG170" s="322"/>
      <c r="BH170" s="322"/>
      <c r="BI170" s="322"/>
      <c r="BJ170" s="323"/>
      <c r="BK170" s="46" t="s">
        <v>18</v>
      </c>
      <c r="BL170" s="46" t="s">
        <v>48</v>
      </c>
      <c r="BN170" s="146">
        <f t="shared" si="260"/>
        <v>10</v>
      </c>
      <c r="BO170" s="146">
        <f t="shared" si="209"/>
        <v>10</v>
      </c>
      <c r="BP170" s="146">
        <f t="shared" si="210"/>
        <v>10</v>
      </c>
      <c r="BQ170" s="146">
        <f t="shared" si="211"/>
        <v>10</v>
      </c>
      <c r="BR170" s="146">
        <f t="shared" si="212"/>
        <v>10</v>
      </c>
      <c r="BS170" s="146">
        <f t="shared" si="213"/>
        <v>10</v>
      </c>
      <c r="BT170" s="146">
        <f t="shared" si="214"/>
        <v>10</v>
      </c>
      <c r="BU170" s="146">
        <f t="shared" si="215"/>
        <v>10</v>
      </c>
      <c r="BV170" s="146">
        <f t="shared" si="216"/>
        <v>10</v>
      </c>
      <c r="BW170" s="146">
        <f t="shared" si="217"/>
        <v>10</v>
      </c>
      <c r="BX170" s="146">
        <f t="shared" si="218"/>
        <v>10</v>
      </c>
      <c r="BY170" s="146">
        <f t="shared" si="219"/>
        <v>10</v>
      </c>
      <c r="BZ170" s="146">
        <f t="shared" si="220"/>
        <v>10</v>
      </c>
      <c r="CA170" s="146">
        <f t="shared" si="221"/>
        <v>10</v>
      </c>
      <c r="CB170" s="146">
        <f t="shared" si="222"/>
        <v>10</v>
      </c>
      <c r="CC170" s="146">
        <f t="shared" si="223"/>
        <v>0</v>
      </c>
      <c r="CD170" s="146">
        <f t="shared" si="224"/>
        <v>0</v>
      </c>
      <c r="CE170" s="146">
        <f t="shared" si="225"/>
        <v>0</v>
      </c>
      <c r="CF170" s="146">
        <f t="shared" si="226"/>
        <v>0</v>
      </c>
      <c r="CG170" s="146">
        <f t="shared" si="227"/>
        <v>0</v>
      </c>
      <c r="CH170" s="146">
        <f t="shared" si="228"/>
        <v>0</v>
      </c>
      <c r="CI170" s="146">
        <f t="shared" si="229"/>
        <v>0</v>
      </c>
      <c r="CJ170" s="146">
        <f t="shared" si="230"/>
        <v>0</v>
      </c>
      <c r="CK170" s="146">
        <f t="shared" si="231"/>
        <v>0</v>
      </c>
      <c r="CL170" s="146">
        <f t="shared" si="232"/>
        <v>0</v>
      </c>
      <c r="CM170" s="146">
        <f t="shared" si="233"/>
        <v>0</v>
      </c>
      <c r="CN170" s="146">
        <f t="shared" si="234"/>
        <v>0</v>
      </c>
      <c r="CO170" s="146">
        <f t="shared" si="235"/>
        <v>0</v>
      </c>
      <c r="CP170" s="146">
        <f t="shared" si="236"/>
        <v>0</v>
      </c>
      <c r="CQ170" s="146">
        <f t="shared" si="237"/>
        <v>0</v>
      </c>
      <c r="CR170" s="146">
        <f t="shared" si="238"/>
        <v>0</v>
      </c>
      <c r="CS170" s="146">
        <f t="shared" si="239"/>
        <v>0</v>
      </c>
      <c r="CT170" s="146">
        <f t="shared" si="240"/>
        <v>0</v>
      </c>
      <c r="CU170" s="146">
        <f t="shared" si="241"/>
        <v>0</v>
      </c>
      <c r="CV170" s="146">
        <f t="shared" si="242"/>
        <v>0</v>
      </c>
      <c r="CW170" s="146">
        <f t="shared" si="243"/>
        <v>0</v>
      </c>
      <c r="CX170" s="146">
        <f t="shared" si="244"/>
        <v>0</v>
      </c>
      <c r="CY170" s="146">
        <f t="shared" si="245"/>
        <v>0</v>
      </c>
      <c r="CZ170" s="146">
        <f t="shared" si="246"/>
        <v>0</v>
      </c>
      <c r="DA170" s="146">
        <f t="shared" si="247"/>
        <v>0</v>
      </c>
      <c r="DB170" s="146">
        <f t="shared" si="248"/>
        <v>0</v>
      </c>
      <c r="DC170" s="146">
        <f t="shared" si="249"/>
        <v>0</v>
      </c>
      <c r="DD170" s="146">
        <f t="shared" si="250"/>
        <v>0</v>
      </c>
      <c r="DE170" s="146">
        <f t="shared" si="251"/>
        <v>0</v>
      </c>
      <c r="DF170" s="146">
        <f t="shared" si="252"/>
        <v>0</v>
      </c>
      <c r="DG170" s="146">
        <f t="shared" si="253"/>
        <v>0</v>
      </c>
      <c r="DH170" s="146">
        <f t="shared" si="254"/>
        <v>0</v>
      </c>
      <c r="DI170" s="146">
        <f t="shared" si="255"/>
        <v>0</v>
      </c>
      <c r="DJ170" s="146">
        <f t="shared" si="256"/>
        <v>0</v>
      </c>
      <c r="DK170" s="146">
        <f t="shared" si="257"/>
        <v>0</v>
      </c>
      <c r="DL170" s="146">
        <f t="shared" si="258"/>
        <v>0</v>
      </c>
      <c r="DM170" s="146">
        <f t="shared" si="259"/>
        <v>0</v>
      </c>
      <c r="DN170" s="64">
        <f>I170*1</f>
        <v>279</v>
      </c>
      <c r="DO170" s="52">
        <f t="shared" si="287"/>
        <v>279</v>
      </c>
      <c r="DP170" s="52" t="str">
        <f t="shared" si="264"/>
        <v/>
      </c>
      <c r="DQ170" s="53" t="str">
        <f t="shared" si="265"/>
        <v/>
      </c>
      <c r="DR170" s="1">
        <f t="shared" si="288"/>
        <v>1</v>
      </c>
      <c r="DS170" s="168" t="e">
        <f>IF(AND(DR170=#REF!,BL170=#REF!),'Tiến độ'!D170,"")</f>
        <v>#REF!</v>
      </c>
    </row>
    <row r="171" spans="1:123" ht="11.25" customHeight="1">
      <c r="A171" s="314" t="str">
        <f>IF(B171="","",MAX($A$7:A170)+1)</f>
        <v/>
      </c>
      <c r="B171" s="315"/>
      <c r="C171" s="79" t="s">
        <v>158</v>
      </c>
      <c r="D171" s="80" t="s">
        <v>159</v>
      </c>
      <c r="E171" s="81">
        <v>4</v>
      </c>
      <c r="F171" s="82"/>
      <c r="G171" s="83">
        <v>120</v>
      </c>
      <c r="H171" s="84">
        <f t="shared" si="289"/>
        <v>5</v>
      </c>
      <c r="I171" s="85">
        <f t="shared" si="289"/>
        <v>279</v>
      </c>
      <c r="J171" s="27"/>
      <c r="K171" s="86">
        <v>8</v>
      </c>
      <c r="L171" s="87">
        <v>8</v>
      </c>
      <c r="M171" s="87">
        <v>8</v>
      </c>
      <c r="N171" s="88">
        <v>8</v>
      </c>
      <c r="O171" s="86">
        <v>8</v>
      </c>
      <c r="P171" s="87">
        <v>8</v>
      </c>
      <c r="Q171" s="87">
        <v>8</v>
      </c>
      <c r="R171" s="88">
        <v>8</v>
      </c>
      <c r="S171" s="86">
        <v>8</v>
      </c>
      <c r="T171" s="87">
        <v>8</v>
      </c>
      <c r="U171" s="87">
        <v>8</v>
      </c>
      <c r="V171" s="87">
        <v>8</v>
      </c>
      <c r="W171" s="88">
        <v>8</v>
      </c>
      <c r="X171" s="86">
        <v>8</v>
      </c>
      <c r="Y171" s="87">
        <v>8</v>
      </c>
      <c r="Z171" s="87" t="s">
        <v>163</v>
      </c>
      <c r="AA171" s="88" t="s">
        <v>163</v>
      </c>
      <c r="AB171" s="86" t="s">
        <v>163</v>
      </c>
      <c r="AC171" s="87" t="s">
        <v>163</v>
      </c>
      <c r="AD171" s="87" t="s">
        <v>164</v>
      </c>
      <c r="AE171" s="88" t="s">
        <v>164</v>
      </c>
      <c r="AF171" s="86" t="s">
        <v>164</v>
      </c>
      <c r="AG171" s="87" t="s">
        <v>164</v>
      </c>
      <c r="AH171" s="87" t="s">
        <v>164</v>
      </c>
      <c r="AI171" s="362"/>
      <c r="AJ171" s="363"/>
      <c r="AK171" s="86" t="s">
        <v>164</v>
      </c>
      <c r="AL171" s="87"/>
      <c r="AM171" s="87"/>
      <c r="AN171" s="88"/>
      <c r="AO171" s="86"/>
      <c r="AP171" s="87"/>
      <c r="AQ171" s="87"/>
      <c r="AR171" s="88"/>
      <c r="AS171" s="89"/>
      <c r="AT171" s="87"/>
      <c r="AU171" s="87"/>
      <c r="AV171" s="90"/>
      <c r="AW171" s="86"/>
      <c r="AX171" s="87"/>
      <c r="AY171" s="87"/>
      <c r="AZ171" s="87"/>
      <c r="BA171" s="88"/>
      <c r="BB171" s="89"/>
      <c r="BC171" s="87"/>
      <c r="BD171" s="87"/>
      <c r="BE171" s="321"/>
      <c r="BF171" s="322"/>
      <c r="BG171" s="322"/>
      <c r="BH171" s="322"/>
      <c r="BI171" s="322"/>
      <c r="BJ171" s="323"/>
      <c r="BK171" s="46" t="s">
        <v>18</v>
      </c>
      <c r="BL171" s="46" t="s">
        <v>48</v>
      </c>
      <c r="BN171" s="146">
        <f t="shared" si="260"/>
        <v>40</v>
      </c>
      <c r="BO171" s="146">
        <f t="shared" si="209"/>
        <v>40</v>
      </c>
      <c r="BP171" s="146">
        <f t="shared" si="210"/>
        <v>40</v>
      </c>
      <c r="BQ171" s="146">
        <f t="shared" si="211"/>
        <v>40</v>
      </c>
      <c r="BR171" s="146">
        <f t="shared" si="212"/>
        <v>40</v>
      </c>
      <c r="BS171" s="146">
        <f t="shared" si="213"/>
        <v>40</v>
      </c>
      <c r="BT171" s="146">
        <f t="shared" si="214"/>
        <v>40</v>
      </c>
      <c r="BU171" s="146">
        <f t="shared" si="215"/>
        <v>40</v>
      </c>
      <c r="BV171" s="146">
        <f t="shared" si="216"/>
        <v>40</v>
      </c>
      <c r="BW171" s="146">
        <f t="shared" si="217"/>
        <v>40</v>
      </c>
      <c r="BX171" s="146">
        <f t="shared" si="218"/>
        <v>40</v>
      </c>
      <c r="BY171" s="146">
        <f t="shared" si="219"/>
        <v>40</v>
      </c>
      <c r="BZ171" s="146">
        <f t="shared" si="220"/>
        <v>40</v>
      </c>
      <c r="CA171" s="146">
        <f t="shared" si="221"/>
        <v>40</v>
      </c>
      <c r="CB171" s="146">
        <f t="shared" si="222"/>
        <v>40</v>
      </c>
      <c r="CC171" s="146">
        <f t="shared" si="223"/>
        <v>0</v>
      </c>
      <c r="CD171" s="146">
        <f t="shared" si="224"/>
        <v>0</v>
      </c>
      <c r="CE171" s="146">
        <f t="shared" si="225"/>
        <v>0</v>
      </c>
      <c r="CF171" s="146">
        <f t="shared" si="226"/>
        <v>0</v>
      </c>
      <c r="CG171" s="146">
        <f t="shared" si="227"/>
        <v>0</v>
      </c>
      <c r="CH171" s="146">
        <f t="shared" si="228"/>
        <v>0</v>
      </c>
      <c r="CI171" s="146">
        <f t="shared" si="229"/>
        <v>0</v>
      </c>
      <c r="CJ171" s="146">
        <f t="shared" si="230"/>
        <v>0</v>
      </c>
      <c r="CK171" s="146">
        <f t="shared" si="231"/>
        <v>0</v>
      </c>
      <c r="CL171" s="146">
        <f t="shared" si="232"/>
        <v>0</v>
      </c>
      <c r="CM171" s="146">
        <f t="shared" si="233"/>
        <v>0</v>
      </c>
      <c r="CN171" s="146">
        <f t="shared" si="234"/>
        <v>0</v>
      </c>
      <c r="CO171" s="146">
        <f t="shared" si="235"/>
        <v>0</v>
      </c>
      <c r="CP171" s="146">
        <f t="shared" si="236"/>
        <v>0</v>
      </c>
      <c r="CQ171" s="146">
        <f t="shared" si="237"/>
        <v>0</v>
      </c>
      <c r="CR171" s="146">
        <f t="shared" si="238"/>
        <v>0</v>
      </c>
      <c r="CS171" s="146">
        <f t="shared" si="239"/>
        <v>0</v>
      </c>
      <c r="CT171" s="146">
        <f t="shared" si="240"/>
        <v>0</v>
      </c>
      <c r="CU171" s="146">
        <f t="shared" si="241"/>
        <v>0</v>
      </c>
      <c r="CV171" s="146">
        <f t="shared" si="242"/>
        <v>0</v>
      </c>
      <c r="CW171" s="146">
        <f t="shared" si="243"/>
        <v>0</v>
      </c>
      <c r="CX171" s="146">
        <f t="shared" si="244"/>
        <v>0</v>
      </c>
      <c r="CY171" s="146">
        <f t="shared" si="245"/>
        <v>0</v>
      </c>
      <c r="CZ171" s="146">
        <f t="shared" si="246"/>
        <v>0</v>
      </c>
      <c r="DA171" s="146">
        <f t="shared" si="247"/>
        <v>0</v>
      </c>
      <c r="DB171" s="146">
        <f t="shared" si="248"/>
        <v>0</v>
      </c>
      <c r="DC171" s="146">
        <f t="shared" si="249"/>
        <v>0</v>
      </c>
      <c r="DD171" s="146">
        <f t="shared" si="250"/>
        <v>0</v>
      </c>
      <c r="DE171" s="146">
        <f t="shared" si="251"/>
        <v>0</v>
      </c>
      <c r="DF171" s="146">
        <f t="shared" si="252"/>
        <v>0</v>
      </c>
      <c r="DG171" s="146">
        <f t="shared" si="253"/>
        <v>0</v>
      </c>
      <c r="DH171" s="146">
        <f t="shared" si="254"/>
        <v>0</v>
      </c>
      <c r="DI171" s="146">
        <f t="shared" si="255"/>
        <v>0</v>
      </c>
      <c r="DJ171" s="146">
        <f t="shared" si="256"/>
        <v>0</v>
      </c>
      <c r="DK171" s="146">
        <f t="shared" si="257"/>
        <v>0</v>
      </c>
      <c r="DL171" s="146">
        <f t="shared" si="258"/>
        <v>0</v>
      </c>
      <c r="DM171" s="146">
        <f t="shared" si="259"/>
        <v>0</v>
      </c>
      <c r="DN171" s="64">
        <f>60*H171*2</f>
        <v>600</v>
      </c>
      <c r="DO171" s="52">
        <f t="shared" si="287"/>
        <v>600</v>
      </c>
      <c r="DP171" s="52" t="str">
        <f t="shared" si="264"/>
        <v/>
      </c>
      <c r="DQ171" s="53" t="str">
        <f t="shared" si="265"/>
        <v/>
      </c>
      <c r="DR171" s="1">
        <f t="shared" si="288"/>
        <v>1</v>
      </c>
      <c r="DS171" s="168" t="e">
        <f>IF(AND(DR171=#REF!,BL171=#REF!),'Tiến độ'!D171,"")</f>
        <v>#REF!</v>
      </c>
    </row>
    <row r="172" spans="1:123" ht="11.25" customHeight="1">
      <c r="A172" s="314" t="str">
        <f>IF(B172="","",MAX($A$7:A171)+1)</f>
        <v/>
      </c>
      <c r="B172" s="315"/>
      <c r="C172" s="79" t="s">
        <v>66</v>
      </c>
      <c r="D172" s="80" t="s">
        <v>160</v>
      </c>
      <c r="E172" s="81">
        <v>4</v>
      </c>
      <c r="F172" s="82"/>
      <c r="G172" s="83">
        <v>180</v>
      </c>
      <c r="H172" s="84">
        <f t="shared" si="289"/>
        <v>5</v>
      </c>
      <c r="I172" s="85">
        <f t="shared" si="289"/>
        <v>279</v>
      </c>
      <c r="J172" s="27"/>
      <c r="K172" s="86"/>
      <c r="L172" s="87"/>
      <c r="M172" s="87"/>
      <c r="N172" s="88"/>
      <c r="O172" s="86"/>
      <c r="P172" s="87"/>
      <c r="Q172" s="87"/>
      <c r="R172" s="88"/>
      <c r="S172" s="86"/>
      <c r="T172" s="87"/>
      <c r="U172" s="87"/>
      <c r="V172" s="87"/>
      <c r="W172" s="88"/>
      <c r="X172" s="86"/>
      <c r="Y172" s="87"/>
      <c r="Z172" s="87"/>
      <c r="AA172" s="88"/>
      <c r="AB172" s="86"/>
      <c r="AC172" s="87"/>
      <c r="AD172" s="87"/>
      <c r="AE172" s="88"/>
      <c r="AF172" s="86"/>
      <c r="AG172" s="87"/>
      <c r="AH172" s="87"/>
      <c r="AI172" s="362"/>
      <c r="AJ172" s="363"/>
      <c r="AK172" s="86"/>
      <c r="AL172" s="87" t="s">
        <v>25</v>
      </c>
      <c r="AM172" s="87" t="s">
        <v>25</v>
      </c>
      <c r="AN172" s="88" t="s">
        <v>25</v>
      </c>
      <c r="AO172" s="86" t="s">
        <v>25</v>
      </c>
      <c r="AP172" s="87" t="s">
        <v>166</v>
      </c>
      <c r="AQ172" s="87"/>
      <c r="AR172" s="88"/>
      <c r="AS172" s="89"/>
      <c r="AT172" s="87"/>
      <c r="AU172" s="87"/>
      <c r="AV172" s="90"/>
      <c r="AW172" s="86"/>
      <c r="AX172" s="87"/>
      <c r="AY172" s="87"/>
      <c r="AZ172" s="87"/>
      <c r="BA172" s="88"/>
      <c r="BB172" s="89"/>
      <c r="BC172" s="87"/>
      <c r="BD172" s="87"/>
      <c r="BE172" s="321"/>
      <c r="BF172" s="322"/>
      <c r="BG172" s="322"/>
      <c r="BH172" s="322"/>
      <c r="BI172" s="322"/>
      <c r="BJ172" s="323"/>
      <c r="BK172" s="46"/>
      <c r="BL172" s="46" t="s">
        <v>48</v>
      </c>
      <c r="BN172" s="146">
        <f t="shared" si="260"/>
        <v>0</v>
      </c>
      <c r="BO172" s="146">
        <f t="shared" si="209"/>
        <v>0</v>
      </c>
      <c r="BP172" s="146">
        <f t="shared" si="210"/>
        <v>0</v>
      </c>
      <c r="BQ172" s="146">
        <f t="shared" si="211"/>
        <v>0</v>
      </c>
      <c r="BR172" s="146">
        <f t="shared" si="212"/>
        <v>0</v>
      </c>
      <c r="BS172" s="146">
        <f t="shared" si="213"/>
        <v>0</v>
      </c>
      <c r="BT172" s="146">
        <f t="shared" si="214"/>
        <v>0</v>
      </c>
      <c r="BU172" s="146">
        <f t="shared" si="215"/>
        <v>0</v>
      </c>
      <c r="BV172" s="146">
        <f t="shared" si="216"/>
        <v>0</v>
      </c>
      <c r="BW172" s="146">
        <f t="shared" si="217"/>
        <v>0</v>
      </c>
      <c r="BX172" s="146">
        <f t="shared" si="218"/>
        <v>0</v>
      </c>
      <c r="BY172" s="146">
        <f t="shared" si="219"/>
        <v>0</v>
      </c>
      <c r="BZ172" s="146">
        <f t="shared" si="220"/>
        <v>0</v>
      </c>
      <c r="CA172" s="146">
        <f t="shared" si="221"/>
        <v>0</v>
      </c>
      <c r="CB172" s="146">
        <f t="shared" si="222"/>
        <v>0</v>
      </c>
      <c r="CC172" s="146">
        <f t="shared" si="223"/>
        <v>0</v>
      </c>
      <c r="CD172" s="146">
        <f t="shared" si="224"/>
        <v>0</v>
      </c>
      <c r="CE172" s="146">
        <f t="shared" si="225"/>
        <v>0</v>
      </c>
      <c r="CF172" s="146">
        <f t="shared" si="226"/>
        <v>0</v>
      </c>
      <c r="CG172" s="146">
        <f t="shared" si="227"/>
        <v>0</v>
      </c>
      <c r="CH172" s="146">
        <f t="shared" si="228"/>
        <v>0</v>
      </c>
      <c r="CI172" s="146">
        <f t="shared" si="229"/>
        <v>0</v>
      </c>
      <c r="CJ172" s="146">
        <f t="shared" si="230"/>
        <v>0</v>
      </c>
      <c r="CK172" s="146">
        <f t="shared" si="231"/>
        <v>0</v>
      </c>
      <c r="CL172" s="146">
        <f t="shared" si="232"/>
        <v>0</v>
      </c>
      <c r="CM172" s="146">
        <f t="shared" si="233"/>
        <v>0</v>
      </c>
      <c r="CN172" s="146">
        <f t="shared" si="234"/>
        <v>0</v>
      </c>
      <c r="CO172" s="146">
        <f t="shared" si="235"/>
        <v>0</v>
      </c>
      <c r="CP172" s="146">
        <f t="shared" si="236"/>
        <v>0</v>
      </c>
      <c r="CQ172" s="146">
        <f t="shared" si="237"/>
        <v>0</v>
      </c>
      <c r="CR172" s="146">
        <f t="shared" si="238"/>
        <v>0</v>
      </c>
      <c r="CS172" s="146">
        <f t="shared" si="239"/>
        <v>0</v>
      </c>
      <c r="CT172" s="146">
        <f t="shared" si="240"/>
        <v>0</v>
      </c>
      <c r="CU172" s="146">
        <f t="shared" si="241"/>
        <v>0</v>
      </c>
      <c r="CV172" s="146">
        <f t="shared" si="242"/>
        <v>0</v>
      </c>
      <c r="CW172" s="146">
        <f t="shared" si="243"/>
        <v>0</v>
      </c>
      <c r="CX172" s="146">
        <f t="shared" si="244"/>
        <v>0</v>
      </c>
      <c r="CY172" s="146">
        <f t="shared" si="245"/>
        <v>0</v>
      </c>
      <c r="CZ172" s="146">
        <f t="shared" si="246"/>
        <v>0</v>
      </c>
      <c r="DA172" s="146">
        <f t="shared" si="247"/>
        <v>0</v>
      </c>
      <c r="DB172" s="146">
        <f t="shared" si="248"/>
        <v>0</v>
      </c>
      <c r="DC172" s="146">
        <f t="shared" si="249"/>
        <v>0</v>
      </c>
      <c r="DD172" s="146">
        <f t="shared" si="250"/>
        <v>0</v>
      </c>
      <c r="DE172" s="146">
        <f t="shared" si="251"/>
        <v>0</v>
      </c>
      <c r="DF172" s="146">
        <f t="shared" si="252"/>
        <v>0</v>
      </c>
      <c r="DG172" s="146">
        <f t="shared" si="253"/>
        <v>0</v>
      </c>
      <c r="DH172" s="146">
        <f t="shared" si="254"/>
        <v>0</v>
      </c>
      <c r="DI172" s="146">
        <f t="shared" si="255"/>
        <v>0</v>
      </c>
      <c r="DJ172" s="146">
        <f t="shared" si="256"/>
        <v>0</v>
      </c>
      <c r="DK172" s="146">
        <f t="shared" si="257"/>
        <v>0</v>
      </c>
      <c r="DL172" s="146">
        <f t="shared" si="258"/>
        <v>0</v>
      </c>
      <c r="DM172" s="146">
        <f t="shared" si="259"/>
        <v>0</v>
      </c>
      <c r="DN172" s="64">
        <f>I172*2</f>
        <v>558</v>
      </c>
      <c r="DO172" s="52" t="str">
        <f t="shared" si="287"/>
        <v/>
      </c>
      <c r="DP172" s="52" t="str">
        <f t="shared" si="264"/>
        <v/>
      </c>
      <c r="DQ172" s="53">
        <f t="shared" si="265"/>
        <v>558</v>
      </c>
      <c r="DR172" s="1">
        <f t="shared" si="288"/>
        <v>2</v>
      </c>
      <c r="DS172" s="168" t="e">
        <f>IF(AND(DR172=#REF!,BL172=#REF!),'Tiến độ'!D172,"")</f>
        <v>#REF!</v>
      </c>
    </row>
    <row r="173" spans="1:123" ht="11.25" customHeight="1">
      <c r="A173" s="314" t="str">
        <f>IF(B173="","",MAX($A$7:A172)+1)</f>
        <v/>
      </c>
      <c r="B173" s="315"/>
      <c r="C173" s="79" t="s">
        <v>161</v>
      </c>
      <c r="D173" s="80" t="s">
        <v>162</v>
      </c>
      <c r="E173" s="81">
        <v>8</v>
      </c>
      <c r="F173" s="82"/>
      <c r="G173" s="83">
        <v>270</v>
      </c>
      <c r="H173" s="84">
        <f t="shared" si="289"/>
        <v>5</v>
      </c>
      <c r="I173" s="85">
        <f t="shared" si="289"/>
        <v>279</v>
      </c>
      <c r="J173" s="27"/>
      <c r="K173" s="86"/>
      <c r="L173" s="87"/>
      <c r="M173" s="87"/>
      <c r="N173" s="88"/>
      <c r="O173" s="86"/>
      <c r="P173" s="87"/>
      <c r="Q173" s="87"/>
      <c r="R173" s="88"/>
      <c r="S173" s="86"/>
      <c r="T173" s="87"/>
      <c r="U173" s="87"/>
      <c r="V173" s="87"/>
      <c r="W173" s="88"/>
      <c r="X173" s="86"/>
      <c r="Y173" s="87"/>
      <c r="Z173" s="87"/>
      <c r="AA173" s="88"/>
      <c r="AB173" s="86"/>
      <c r="AC173" s="87"/>
      <c r="AD173" s="87"/>
      <c r="AE173" s="88"/>
      <c r="AF173" s="86"/>
      <c r="AG173" s="87"/>
      <c r="AH173" s="87"/>
      <c r="AI173" s="362"/>
      <c r="AJ173" s="363"/>
      <c r="AK173" s="86"/>
      <c r="AL173" s="87"/>
      <c r="AM173" s="87"/>
      <c r="AN173" s="88"/>
      <c r="AO173" s="86"/>
      <c r="AP173" s="87" t="s">
        <v>166</v>
      </c>
      <c r="AQ173" s="87" t="s">
        <v>165</v>
      </c>
      <c r="AR173" s="88" t="s">
        <v>165</v>
      </c>
      <c r="AS173" s="89" t="s">
        <v>165</v>
      </c>
      <c r="AT173" s="87" t="s">
        <v>165</v>
      </c>
      <c r="AU173" s="87" t="s">
        <v>165</v>
      </c>
      <c r="AV173" s="90" t="s">
        <v>165</v>
      </c>
      <c r="AW173" s="86" t="s">
        <v>165</v>
      </c>
      <c r="AX173" s="87" t="s">
        <v>165</v>
      </c>
      <c r="AY173" s="87" t="s">
        <v>165</v>
      </c>
      <c r="AZ173" s="87" t="s">
        <v>165</v>
      </c>
      <c r="BA173" s="88" t="s">
        <v>165</v>
      </c>
      <c r="BB173" s="89" t="s">
        <v>165</v>
      </c>
      <c r="BC173" s="87" t="s">
        <v>65</v>
      </c>
      <c r="BD173" s="87" t="s">
        <v>65</v>
      </c>
      <c r="BE173" s="321"/>
      <c r="BF173" s="322"/>
      <c r="BG173" s="322"/>
      <c r="BH173" s="322"/>
      <c r="BI173" s="322"/>
      <c r="BJ173" s="323"/>
      <c r="BK173" s="46"/>
      <c r="BL173" s="46" t="s">
        <v>48</v>
      </c>
      <c r="BN173" s="146">
        <f t="shared" si="260"/>
        <v>0</v>
      </c>
      <c r="BO173" s="146">
        <f t="shared" si="209"/>
        <v>0</v>
      </c>
      <c r="BP173" s="146">
        <f t="shared" si="210"/>
        <v>0</v>
      </c>
      <c r="BQ173" s="146">
        <f t="shared" si="211"/>
        <v>0</v>
      </c>
      <c r="BR173" s="146">
        <f t="shared" si="212"/>
        <v>0</v>
      </c>
      <c r="BS173" s="146">
        <f t="shared" si="213"/>
        <v>0</v>
      </c>
      <c r="BT173" s="146">
        <f t="shared" si="214"/>
        <v>0</v>
      </c>
      <c r="BU173" s="146">
        <f t="shared" si="215"/>
        <v>0</v>
      </c>
      <c r="BV173" s="146">
        <f t="shared" si="216"/>
        <v>0</v>
      </c>
      <c r="BW173" s="146">
        <f t="shared" si="217"/>
        <v>0</v>
      </c>
      <c r="BX173" s="146">
        <f t="shared" si="218"/>
        <v>0</v>
      </c>
      <c r="BY173" s="146">
        <f t="shared" si="219"/>
        <v>0</v>
      </c>
      <c r="BZ173" s="146">
        <f t="shared" si="220"/>
        <v>0</v>
      </c>
      <c r="CA173" s="146">
        <f t="shared" si="221"/>
        <v>0</v>
      </c>
      <c r="CB173" s="146">
        <f t="shared" si="222"/>
        <v>0</v>
      </c>
      <c r="CC173" s="146">
        <f t="shared" si="223"/>
        <v>0</v>
      </c>
      <c r="CD173" s="146">
        <f t="shared" si="224"/>
        <v>0</v>
      </c>
      <c r="CE173" s="146">
        <f t="shared" si="225"/>
        <v>0</v>
      </c>
      <c r="CF173" s="146">
        <f t="shared" si="226"/>
        <v>0</v>
      </c>
      <c r="CG173" s="146">
        <f t="shared" si="227"/>
        <v>0</v>
      </c>
      <c r="CH173" s="146">
        <f t="shared" si="228"/>
        <v>0</v>
      </c>
      <c r="CI173" s="146">
        <f t="shared" si="229"/>
        <v>0</v>
      </c>
      <c r="CJ173" s="146">
        <f t="shared" si="230"/>
        <v>0</v>
      </c>
      <c r="CK173" s="146">
        <f t="shared" si="231"/>
        <v>0</v>
      </c>
      <c r="CL173" s="146">
        <f t="shared" si="232"/>
        <v>0</v>
      </c>
      <c r="CM173" s="146">
        <f t="shared" si="233"/>
        <v>0</v>
      </c>
      <c r="CN173" s="146">
        <f t="shared" si="234"/>
        <v>0</v>
      </c>
      <c r="CO173" s="146">
        <f t="shared" si="235"/>
        <v>0</v>
      </c>
      <c r="CP173" s="146">
        <f t="shared" si="236"/>
        <v>0</v>
      </c>
      <c r="CQ173" s="146">
        <f t="shared" si="237"/>
        <v>0</v>
      </c>
      <c r="CR173" s="146">
        <f t="shared" si="238"/>
        <v>0</v>
      </c>
      <c r="CS173" s="146">
        <f t="shared" si="239"/>
        <v>0</v>
      </c>
      <c r="CT173" s="146">
        <f t="shared" si="240"/>
        <v>0</v>
      </c>
      <c r="CU173" s="146">
        <f t="shared" si="241"/>
        <v>0</v>
      </c>
      <c r="CV173" s="146">
        <f t="shared" si="242"/>
        <v>0</v>
      </c>
      <c r="CW173" s="146">
        <f t="shared" si="243"/>
        <v>0</v>
      </c>
      <c r="CX173" s="146">
        <f t="shared" si="244"/>
        <v>0</v>
      </c>
      <c r="CY173" s="146">
        <f t="shared" si="245"/>
        <v>0</v>
      </c>
      <c r="CZ173" s="146">
        <f t="shared" si="246"/>
        <v>0</v>
      </c>
      <c r="DA173" s="146">
        <f t="shared" si="247"/>
        <v>0</v>
      </c>
      <c r="DB173" s="146">
        <f t="shared" si="248"/>
        <v>0</v>
      </c>
      <c r="DC173" s="146">
        <f t="shared" si="249"/>
        <v>0</v>
      </c>
      <c r="DD173" s="146">
        <f t="shared" si="250"/>
        <v>0</v>
      </c>
      <c r="DE173" s="146">
        <f t="shared" si="251"/>
        <v>0</v>
      </c>
      <c r="DF173" s="146">
        <f t="shared" si="252"/>
        <v>0</v>
      </c>
      <c r="DG173" s="146">
        <f t="shared" si="253"/>
        <v>0</v>
      </c>
      <c r="DH173" s="146">
        <f t="shared" si="254"/>
        <v>0</v>
      </c>
      <c r="DI173" s="146">
        <f t="shared" si="255"/>
        <v>0</v>
      </c>
      <c r="DJ173" s="146">
        <f t="shared" si="256"/>
        <v>0</v>
      </c>
      <c r="DK173" s="146">
        <f t="shared" si="257"/>
        <v>0</v>
      </c>
      <c r="DL173" s="146">
        <f t="shared" si="258"/>
        <v>0</v>
      </c>
      <c r="DM173" s="146">
        <f t="shared" si="259"/>
        <v>0</v>
      </c>
      <c r="DN173" s="64">
        <f>I173*15</f>
        <v>4185</v>
      </c>
      <c r="DO173" s="52" t="str">
        <f t="shared" si="287"/>
        <v/>
      </c>
      <c r="DP173" s="52" t="str">
        <f t="shared" si="264"/>
        <v/>
      </c>
      <c r="DQ173" s="53">
        <f t="shared" si="265"/>
        <v>4185</v>
      </c>
      <c r="DR173" s="1">
        <f t="shared" si="288"/>
        <v>2</v>
      </c>
      <c r="DS173" s="168" t="e">
        <f>IF(AND(DR173=#REF!,BL173=#REF!),'Tiến độ'!D173,"")</f>
        <v>#REF!</v>
      </c>
    </row>
    <row r="174" spans="1:123" ht="11.25" customHeight="1">
      <c r="A174" s="310" t="str">
        <f>IF(B174="","",MAX($A$7:A173)+1)</f>
        <v/>
      </c>
      <c r="B174" s="313"/>
      <c r="C174" s="91" t="s">
        <v>8</v>
      </c>
      <c r="D174" s="92"/>
      <c r="E174" s="93">
        <f>SUM(E165:E173)</f>
        <v>31</v>
      </c>
      <c r="F174" s="94"/>
      <c r="G174" s="95"/>
      <c r="H174" s="96"/>
      <c r="I174" s="97"/>
      <c r="J174" s="26"/>
      <c r="K174" s="96">
        <f t="shared" ref="K174:AH174" si="292">SUM(K165:K173)</f>
        <v>25</v>
      </c>
      <c r="L174" s="97">
        <f t="shared" si="292"/>
        <v>25</v>
      </c>
      <c r="M174" s="97">
        <f t="shared" si="292"/>
        <v>25</v>
      </c>
      <c r="N174" s="98">
        <f t="shared" si="292"/>
        <v>25</v>
      </c>
      <c r="O174" s="96">
        <f t="shared" si="292"/>
        <v>25</v>
      </c>
      <c r="P174" s="97">
        <f t="shared" si="292"/>
        <v>25</v>
      </c>
      <c r="Q174" s="97">
        <f t="shared" si="292"/>
        <v>25</v>
      </c>
      <c r="R174" s="98">
        <f t="shared" si="292"/>
        <v>25</v>
      </c>
      <c r="S174" s="96">
        <f t="shared" si="292"/>
        <v>25</v>
      </c>
      <c r="T174" s="97">
        <f t="shared" si="292"/>
        <v>25</v>
      </c>
      <c r="U174" s="97">
        <f t="shared" si="292"/>
        <v>25</v>
      </c>
      <c r="V174" s="97">
        <f t="shared" si="292"/>
        <v>25</v>
      </c>
      <c r="W174" s="98">
        <f t="shared" si="292"/>
        <v>25</v>
      </c>
      <c r="X174" s="96">
        <f t="shared" si="292"/>
        <v>25</v>
      </c>
      <c r="Y174" s="97">
        <f t="shared" si="292"/>
        <v>25</v>
      </c>
      <c r="Z174" s="97">
        <f t="shared" si="292"/>
        <v>0</v>
      </c>
      <c r="AA174" s="98">
        <f t="shared" si="292"/>
        <v>0</v>
      </c>
      <c r="AB174" s="96">
        <f t="shared" si="292"/>
        <v>0</v>
      </c>
      <c r="AC174" s="97">
        <f t="shared" si="292"/>
        <v>0</v>
      </c>
      <c r="AD174" s="97">
        <f t="shared" si="292"/>
        <v>0</v>
      </c>
      <c r="AE174" s="98">
        <f t="shared" si="292"/>
        <v>0</v>
      </c>
      <c r="AF174" s="96">
        <f t="shared" si="292"/>
        <v>0</v>
      </c>
      <c r="AG174" s="97">
        <f t="shared" si="292"/>
        <v>0</v>
      </c>
      <c r="AH174" s="97">
        <f t="shared" si="292"/>
        <v>0</v>
      </c>
      <c r="AI174" s="362"/>
      <c r="AJ174" s="363"/>
      <c r="AK174" s="96">
        <f t="shared" ref="AK174:BD174" si="293">SUM(AK165:AK173)</f>
        <v>0</v>
      </c>
      <c r="AL174" s="97">
        <f t="shared" si="293"/>
        <v>0</v>
      </c>
      <c r="AM174" s="97">
        <f t="shared" si="293"/>
        <v>0</v>
      </c>
      <c r="AN174" s="98">
        <f t="shared" si="293"/>
        <v>0</v>
      </c>
      <c r="AO174" s="96">
        <f t="shared" si="293"/>
        <v>0</v>
      </c>
      <c r="AP174" s="97">
        <f t="shared" si="293"/>
        <v>0</v>
      </c>
      <c r="AQ174" s="97">
        <f t="shared" si="293"/>
        <v>0</v>
      </c>
      <c r="AR174" s="98">
        <f t="shared" si="293"/>
        <v>0</v>
      </c>
      <c r="AS174" s="99">
        <f t="shared" si="293"/>
        <v>0</v>
      </c>
      <c r="AT174" s="97">
        <f t="shared" si="293"/>
        <v>0</v>
      </c>
      <c r="AU174" s="97">
        <f t="shared" si="293"/>
        <v>0</v>
      </c>
      <c r="AV174" s="100">
        <f t="shared" si="293"/>
        <v>0</v>
      </c>
      <c r="AW174" s="96">
        <f t="shared" si="293"/>
        <v>0</v>
      </c>
      <c r="AX174" s="97">
        <f t="shared" si="293"/>
        <v>0</v>
      </c>
      <c r="AY174" s="97">
        <f t="shared" si="293"/>
        <v>0</v>
      </c>
      <c r="AZ174" s="97">
        <f t="shared" si="293"/>
        <v>0</v>
      </c>
      <c r="BA174" s="98">
        <f t="shared" si="293"/>
        <v>0</v>
      </c>
      <c r="BB174" s="99">
        <f t="shared" si="293"/>
        <v>0</v>
      </c>
      <c r="BC174" s="97">
        <f t="shared" si="293"/>
        <v>0</v>
      </c>
      <c r="BD174" s="97">
        <f t="shared" si="293"/>
        <v>0</v>
      </c>
      <c r="BE174" s="321"/>
      <c r="BF174" s="322"/>
      <c r="BG174" s="322"/>
      <c r="BH174" s="322"/>
      <c r="BI174" s="322"/>
      <c r="BJ174" s="323"/>
      <c r="BK174" s="47"/>
      <c r="BL174" s="47" t="s">
        <v>1113</v>
      </c>
      <c r="BN174" s="146">
        <f t="shared" si="260"/>
        <v>0</v>
      </c>
      <c r="BO174" s="146">
        <f t="shared" si="209"/>
        <v>0</v>
      </c>
      <c r="BP174" s="146">
        <f t="shared" si="210"/>
        <v>0</v>
      </c>
      <c r="BQ174" s="146">
        <f t="shared" si="211"/>
        <v>0</v>
      </c>
      <c r="BR174" s="146">
        <f t="shared" si="212"/>
        <v>0</v>
      </c>
      <c r="BS174" s="146">
        <f t="shared" si="213"/>
        <v>0</v>
      </c>
      <c r="BT174" s="146">
        <f t="shared" si="214"/>
        <v>0</v>
      </c>
      <c r="BU174" s="146">
        <f t="shared" si="215"/>
        <v>0</v>
      </c>
      <c r="BV174" s="146">
        <f t="shared" si="216"/>
        <v>0</v>
      </c>
      <c r="BW174" s="146">
        <f t="shared" si="217"/>
        <v>0</v>
      </c>
      <c r="BX174" s="146">
        <f t="shared" si="218"/>
        <v>0</v>
      </c>
      <c r="BY174" s="146">
        <f t="shared" si="219"/>
        <v>0</v>
      </c>
      <c r="BZ174" s="146">
        <f t="shared" si="220"/>
        <v>0</v>
      </c>
      <c r="CA174" s="146">
        <f t="shared" si="221"/>
        <v>0</v>
      </c>
      <c r="CB174" s="146">
        <f t="shared" si="222"/>
        <v>0</v>
      </c>
      <c r="CC174" s="146">
        <f t="shared" si="223"/>
        <v>0</v>
      </c>
      <c r="CD174" s="146">
        <f t="shared" si="224"/>
        <v>0</v>
      </c>
      <c r="CE174" s="146">
        <f t="shared" si="225"/>
        <v>0</v>
      </c>
      <c r="CF174" s="146">
        <f t="shared" si="226"/>
        <v>0</v>
      </c>
      <c r="CG174" s="146">
        <f t="shared" si="227"/>
        <v>0</v>
      </c>
      <c r="CH174" s="146">
        <f t="shared" si="228"/>
        <v>0</v>
      </c>
      <c r="CI174" s="146">
        <f t="shared" si="229"/>
        <v>0</v>
      </c>
      <c r="CJ174" s="146">
        <f t="shared" si="230"/>
        <v>0</v>
      </c>
      <c r="CK174" s="146">
        <f t="shared" si="231"/>
        <v>0</v>
      </c>
      <c r="CL174" s="146">
        <f t="shared" si="232"/>
        <v>0</v>
      </c>
      <c r="CM174" s="146">
        <f t="shared" si="233"/>
        <v>0</v>
      </c>
      <c r="CN174" s="146">
        <f t="shared" si="234"/>
        <v>0</v>
      </c>
      <c r="CO174" s="146">
        <f t="shared" si="235"/>
        <v>0</v>
      </c>
      <c r="CP174" s="146">
        <f t="shared" si="236"/>
        <v>0</v>
      </c>
      <c r="CQ174" s="146">
        <f t="shared" si="237"/>
        <v>0</v>
      </c>
      <c r="CR174" s="146">
        <f t="shared" si="238"/>
        <v>0</v>
      </c>
      <c r="CS174" s="146">
        <f t="shared" si="239"/>
        <v>0</v>
      </c>
      <c r="CT174" s="146">
        <f t="shared" si="240"/>
        <v>0</v>
      </c>
      <c r="CU174" s="146">
        <f t="shared" si="241"/>
        <v>0</v>
      </c>
      <c r="CV174" s="146">
        <f t="shared" si="242"/>
        <v>0</v>
      </c>
      <c r="CW174" s="146">
        <f t="shared" si="243"/>
        <v>0</v>
      </c>
      <c r="CX174" s="146">
        <f t="shared" si="244"/>
        <v>0</v>
      </c>
      <c r="CY174" s="146">
        <f t="shared" si="245"/>
        <v>0</v>
      </c>
      <c r="CZ174" s="146">
        <f t="shared" si="246"/>
        <v>0</v>
      </c>
      <c r="DA174" s="146">
        <f t="shared" si="247"/>
        <v>0</v>
      </c>
      <c r="DB174" s="146">
        <f t="shared" si="248"/>
        <v>0</v>
      </c>
      <c r="DC174" s="146">
        <f t="shared" si="249"/>
        <v>0</v>
      </c>
      <c r="DD174" s="146">
        <f t="shared" si="250"/>
        <v>0</v>
      </c>
      <c r="DE174" s="146">
        <f t="shared" si="251"/>
        <v>0</v>
      </c>
      <c r="DF174" s="146">
        <f t="shared" si="252"/>
        <v>0</v>
      </c>
      <c r="DG174" s="146">
        <f t="shared" si="253"/>
        <v>0</v>
      </c>
      <c r="DH174" s="146">
        <f t="shared" si="254"/>
        <v>0</v>
      </c>
      <c r="DI174" s="146">
        <f t="shared" si="255"/>
        <v>0</v>
      </c>
      <c r="DJ174" s="146">
        <f t="shared" si="256"/>
        <v>0</v>
      </c>
      <c r="DK174" s="146">
        <f t="shared" si="257"/>
        <v>0</v>
      </c>
      <c r="DL174" s="146">
        <f t="shared" si="258"/>
        <v>0</v>
      </c>
      <c r="DM174" s="146">
        <f t="shared" si="259"/>
        <v>0</v>
      </c>
      <c r="DN174" s="54"/>
      <c r="DO174" s="55"/>
      <c r="DP174" s="55"/>
      <c r="DQ174" s="56"/>
      <c r="DS174" s="168" t="e">
        <f>IF(AND(DR174=#REF!,BL174=#REF!),'Tiến độ'!D174,"")</f>
        <v>#REF!</v>
      </c>
    </row>
    <row r="175" spans="1:123" ht="11.25" customHeight="1">
      <c r="A175" s="308">
        <f>IF(B175="","",MAX($A$7:A174)+1)</f>
        <v>17</v>
      </c>
      <c r="B175" s="311" t="s">
        <v>1131</v>
      </c>
      <c r="C175" s="67" t="s">
        <v>148</v>
      </c>
      <c r="D175" s="68" t="s">
        <v>149</v>
      </c>
      <c r="E175" s="69">
        <v>3</v>
      </c>
      <c r="F175" s="70">
        <v>45</v>
      </c>
      <c r="G175" s="71"/>
      <c r="H175" s="72">
        <v>2</v>
      </c>
      <c r="I175" s="73">
        <f>61+60</f>
        <v>121</v>
      </c>
      <c r="J175" s="24"/>
      <c r="K175" s="74">
        <v>6</v>
      </c>
      <c r="L175" s="75">
        <v>6</v>
      </c>
      <c r="M175" s="75">
        <v>6</v>
      </c>
      <c r="N175" s="76">
        <v>6</v>
      </c>
      <c r="O175" s="74">
        <v>6</v>
      </c>
      <c r="P175" s="75">
        <v>6</v>
      </c>
      <c r="Q175" s="75">
        <v>6</v>
      </c>
      <c r="R175" s="76">
        <v>3</v>
      </c>
      <c r="S175" s="74" t="s">
        <v>163</v>
      </c>
      <c r="T175" s="75" t="s">
        <v>163</v>
      </c>
      <c r="U175" s="75" t="s">
        <v>163</v>
      </c>
      <c r="V175" s="75"/>
      <c r="W175" s="76"/>
      <c r="X175" s="74"/>
      <c r="Y175" s="75"/>
      <c r="Z175" s="75"/>
      <c r="AA175" s="76"/>
      <c r="AB175" s="74"/>
      <c r="AC175" s="75"/>
      <c r="AD175" s="75"/>
      <c r="AE175" s="76"/>
      <c r="AF175" s="74"/>
      <c r="AG175" s="75"/>
      <c r="AH175" s="75" t="s">
        <v>164</v>
      </c>
      <c r="AI175" s="362"/>
      <c r="AJ175" s="363"/>
      <c r="AK175" s="74" t="s">
        <v>164</v>
      </c>
      <c r="AL175" s="75" t="s">
        <v>164</v>
      </c>
      <c r="AM175" s="75" t="s">
        <v>164</v>
      </c>
      <c r="AN175" s="76" t="s">
        <v>164</v>
      </c>
      <c r="AO175" s="74" t="s">
        <v>164</v>
      </c>
      <c r="AP175" s="75"/>
      <c r="AQ175" s="75"/>
      <c r="AR175" s="76"/>
      <c r="AS175" s="77"/>
      <c r="AT175" s="75"/>
      <c r="AU175" s="75"/>
      <c r="AV175" s="78"/>
      <c r="AW175" s="74"/>
      <c r="AX175" s="75"/>
      <c r="AY175" s="75"/>
      <c r="AZ175" s="75"/>
      <c r="BA175" s="76"/>
      <c r="BB175" s="77"/>
      <c r="BC175" s="75"/>
      <c r="BD175" s="75"/>
      <c r="BE175" s="321"/>
      <c r="BF175" s="322"/>
      <c r="BG175" s="322"/>
      <c r="BH175" s="322"/>
      <c r="BI175" s="322"/>
      <c r="BJ175" s="323"/>
      <c r="BK175" s="45" t="s">
        <v>18</v>
      </c>
      <c r="BL175" s="45" t="s">
        <v>49</v>
      </c>
      <c r="BN175" s="146">
        <f t="shared" si="260"/>
        <v>12</v>
      </c>
      <c r="BO175" s="146">
        <f t="shared" si="209"/>
        <v>12</v>
      </c>
      <c r="BP175" s="146">
        <f t="shared" si="210"/>
        <v>12</v>
      </c>
      <c r="BQ175" s="146">
        <f t="shared" si="211"/>
        <v>12</v>
      </c>
      <c r="BR175" s="146">
        <f t="shared" si="212"/>
        <v>12</v>
      </c>
      <c r="BS175" s="146">
        <f t="shared" si="213"/>
        <v>12</v>
      </c>
      <c r="BT175" s="146">
        <f t="shared" si="214"/>
        <v>12</v>
      </c>
      <c r="BU175" s="146">
        <f t="shared" si="215"/>
        <v>6</v>
      </c>
      <c r="BV175" s="146">
        <f t="shared" si="216"/>
        <v>0</v>
      </c>
      <c r="BW175" s="146">
        <f t="shared" si="217"/>
        <v>0</v>
      </c>
      <c r="BX175" s="146">
        <f t="shared" si="218"/>
        <v>0</v>
      </c>
      <c r="BY175" s="146">
        <f t="shared" si="219"/>
        <v>0</v>
      </c>
      <c r="BZ175" s="146">
        <f t="shared" si="220"/>
        <v>0</v>
      </c>
      <c r="CA175" s="146">
        <f t="shared" si="221"/>
        <v>0</v>
      </c>
      <c r="CB175" s="146">
        <f t="shared" si="222"/>
        <v>0</v>
      </c>
      <c r="CC175" s="146">
        <f t="shared" si="223"/>
        <v>0</v>
      </c>
      <c r="CD175" s="146">
        <f t="shared" si="224"/>
        <v>0</v>
      </c>
      <c r="CE175" s="146">
        <f t="shared" si="225"/>
        <v>0</v>
      </c>
      <c r="CF175" s="146">
        <f t="shared" si="226"/>
        <v>0</v>
      </c>
      <c r="CG175" s="146">
        <f t="shared" si="227"/>
        <v>0</v>
      </c>
      <c r="CH175" s="146">
        <f t="shared" si="228"/>
        <v>0</v>
      </c>
      <c r="CI175" s="146">
        <f t="shared" si="229"/>
        <v>0</v>
      </c>
      <c r="CJ175" s="146">
        <f t="shared" si="230"/>
        <v>0</v>
      </c>
      <c r="CK175" s="146">
        <f t="shared" si="231"/>
        <v>0</v>
      </c>
      <c r="CL175" s="146">
        <f t="shared" si="232"/>
        <v>0</v>
      </c>
      <c r="CM175" s="146">
        <f t="shared" si="233"/>
        <v>0</v>
      </c>
      <c r="CN175" s="146">
        <f t="shared" si="234"/>
        <v>0</v>
      </c>
      <c r="CO175" s="146">
        <f t="shared" si="235"/>
        <v>0</v>
      </c>
      <c r="CP175" s="146">
        <f t="shared" si="236"/>
        <v>0</v>
      </c>
      <c r="CQ175" s="146">
        <f t="shared" si="237"/>
        <v>0</v>
      </c>
      <c r="CR175" s="146">
        <f t="shared" si="238"/>
        <v>0</v>
      </c>
      <c r="CS175" s="146">
        <f t="shared" si="239"/>
        <v>0</v>
      </c>
      <c r="CT175" s="146">
        <f t="shared" si="240"/>
        <v>0</v>
      </c>
      <c r="CU175" s="146">
        <f t="shared" si="241"/>
        <v>0</v>
      </c>
      <c r="CV175" s="146">
        <f t="shared" si="242"/>
        <v>0</v>
      </c>
      <c r="CW175" s="146">
        <f t="shared" si="243"/>
        <v>0</v>
      </c>
      <c r="CX175" s="146">
        <f t="shared" si="244"/>
        <v>0</v>
      </c>
      <c r="CY175" s="146">
        <f t="shared" si="245"/>
        <v>0</v>
      </c>
      <c r="CZ175" s="146">
        <f t="shared" si="246"/>
        <v>0</v>
      </c>
      <c r="DA175" s="146">
        <f t="shared" si="247"/>
        <v>0</v>
      </c>
      <c r="DB175" s="146">
        <f t="shared" si="248"/>
        <v>0</v>
      </c>
      <c r="DC175" s="146">
        <f t="shared" si="249"/>
        <v>0</v>
      </c>
      <c r="DD175" s="146">
        <f t="shared" si="250"/>
        <v>0</v>
      </c>
      <c r="DE175" s="146">
        <f t="shared" si="251"/>
        <v>0</v>
      </c>
      <c r="DF175" s="146">
        <f t="shared" si="252"/>
        <v>0</v>
      </c>
      <c r="DG175" s="146">
        <f t="shared" si="253"/>
        <v>0</v>
      </c>
      <c r="DH175" s="146">
        <f t="shared" si="254"/>
        <v>0</v>
      </c>
      <c r="DI175" s="146">
        <f t="shared" si="255"/>
        <v>0</v>
      </c>
      <c r="DJ175" s="146">
        <f t="shared" si="256"/>
        <v>0</v>
      </c>
      <c r="DK175" s="146">
        <f t="shared" si="257"/>
        <v>0</v>
      </c>
      <c r="DL175" s="146">
        <f t="shared" si="258"/>
        <v>0</v>
      </c>
      <c r="DM175" s="146">
        <f t="shared" si="259"/>
        <v>0</v>
      </c>
      <c r="DN175" s="63">
        <f t="shared" ref="DN175:DN179" si="294">F175*H175</f>
        <v>90</v>
      </c>
      <c r="DO175" s="50">
        <f t="shared" ref="DO175:DO183" si="295">IF(COUNTA(K175:AC175)&gt;0,DN175,"")</f>
        <v>90</v>
      </c>
      <c r="DP175" s="50" t="str">
        <f t="shared" si="264"/>
        <v/>
      </c>
      <c r="DQ175" s="51" t="str">
        <f t="shared" si="265"/>
        <v/>
      </c>
      <c r="DR175" s="1">
        <f t="shared" ref="DR175:DR183" si="296">IF(DQ175="",1,2)</f>
        <v>1</v>
      </c>
      <c r="DS175" s="168" t="e">
        <f>IF(AND(DR175=#REF!,BL175=#REF!),'Tiến độ'!D175,"")</f>
        <v>#REF!</v>
      </c>
    </row>
    <row r="176" spans="1:123" ht="11.25" customHeight="1">
      <c r="A176" s="314" t="str">
        <f>IF(B176="","",MAX($A$7:A175)+1)</f>
        <v/>
      </c>
      <c r="B176" s="315"/>
      <c r="C176" s="79" t="s">
        <v>176</v>
      </c>
      <c r="D176" s="80" t="s">
        <v>177</v>
      </c>
      <c r="E176" s="81">
        <v>2</v>
      </c>
      <c r="F176" s="82">
        <v>30</v>
      </c>
      <c r="G176" s="83"/>
      <c r="H176" s="84">
        <f t="shared" ref="H176:I183" si="297">H175</f>
        <v>2</v>
      </c>
      <c r="I176" s="85">
        <f>I175</f>
        <v>121</v>
      </c>
      <c r="J176" s="27"/>
      <c r="K176" s="86">
        <v>4</v>
      </c>
      <c r="L176" s="87">
        <v>4</v>
      </c>
      <c r="M176" s="87">
        <v>4</v>
      </c>
      <c r="N176" s="88">
        <v>4</v>
      </c>
      <c r="O176" s="86">
        <v>4</v>
      </c>
      <c r="P176" s="87">
        <v>4</v>
      </c>
      <c r="Q176" s="87">
        <v>4</v>
      </c>
      <c r="R176" s="88">
        <v>2</v>
      </c>
      <c r="S176" s="86" t="s">
        <v>163</v>
      </c>
      <c r="T176" s="87" t="s">
        <v>163</v>
      </c>
      <c r="U176" s="87" t="s">
        <v>163</v>
      </c>
      <c r="V176" s="87"/>
      <c r="W176" s="88"/>
      <c r="X176" s="86"/>
      <c r="Y176" s="87"/>
      <c r="Z176" s="87"/>
      <c r="AA176" s="88"/>
      <c r="AB176" s="86"/>
      <c r="AC176" s="87"/>
      <c r="AD176" s="87"/>
      <c r="AE176" s="88"/>
      <c r="AF176" s="86"/>
      <c r="AG176" s="87"/>
      <c r="AH176" s="87" t="s">
        <v>164</v>
      </c>
      <c r="AI176" s="362"/>
      <c r="AJ176" s="363"/>
      <c r="AK176" s="86" t="s">
        <v>164</v>
      </c>
      <c r="AL176" s="87" t="s">
        <v>164</v>
      </c>
      <c r="AM176" s="87" t="s">
        <v>164</v>
      </c>
      <c r="AN176" s="88" t="s">
        <v>164</v>
      </c>
      <c r="AO176" s="86" t="s">
        <v>164</v>
      </c>
      <c r="AP176" s="87"/>
      <c r="AQ176" s="87"/>
      <c r="AR176" s="88"/>
      <c r="AS176" s="89"/>
      <c r="AT176" s="87"/>
      <c r="AU176" s="87"/>
      <c r="AV176" s="90"/>
      <c r="AW176" s="86"/>
      <c r="AX176" s="87"/>
      <c r="AY176" s="87"/>
      <c r="AZ176" s="87"/>
      <c r="BA176" s="88"/>
      <c r="BB176" s="89"/>
      <c r="BC176" s="87"/>
      <c r="BD176" s="87"/>
      <c r="BE176" s="321"/>
      <c r="BF176" s="322"/>
      <c r="BG176" s="322"/>
      <c r="BH176" s="322"/>
      <c r="BI176" s="322"/>
      <c r="BJ176" s="323"/>
      <c r="BK176" s="46" t="s">
        <v>18</v>
      </c>
      <c r="BL176" s="46" t="s">
        <v>49</v>
      </c>
      <c r="BN176" s="146">
        <f t="shared" si="260"/>
        <v>8</v>
      </c>
      <c r="BO176" s="146">
        <f t="shared" si="209"/>
        <v>8</v>
      </c>
      <c r="BP176" s="146">
        <f t="shared" si="210"/>
        <v>8</v>
      </c>
      <c r="BQ176" s="146">
        <f t="shared" si="211"/>
        <v>8</v>
      </c>
      <c r="BR176" s="146">
        <f t="shared" si="212"/>
        <v>8</v>
      </c>
      <c r="BS176" s="146">
        <f t="shared" si="213"/>
        <v>8</v>
      </c>
      <c r="BT176" s="146">
        <f t="shared" si="214"/>
        <v>8</v>
      </c>
      <c r="BU176" s="146">
        <f t="shared" si="215"/>
        <v>4</v>
      </c>
      <c r="BV176" s="146">
        <f t="shared" si="216"/>
        <v>0</v>
      </c>
      <c r="BW176" s="146">
        <f t="shared" si="217"/>
        <v>0</v>
      </c>
      <c r="BX176" s="146">
        <f t="shared" si="218"/>
        <v>0</v>
      </c>
      <c r="BY176" s="146">
        <f t="shared" si="219"/>
        <v>0</v>
      </c>
      <c r="BZ176" s="146">
        <f t="shared" si="220"/>
        <v>0</v>
      </c>
      <c r="CA176" s="146">
        <f t="shared" si="221"/>
        <v>0</v>
      </c>
      <c r="CB176" s="146">
        <f t="shared" si="222"/>
        <v>0</v>
      </c>
      <c r="CC176" s="146">
        <f t="shared" si="223"/>
        <v>0</v>
      </c>
      <c r="CD176" s="146">
        <f t="shared" si="224"/>
        <v>0</v>
      </c>
      <c r="CE176" s="146">
        <f t="shared" si="225"/>
        <v>0</v>
      </c>
      <c r="CF176" s="146">
        <f t="shared" si="226"/>
        <v>0</v>
      </c>
      <c r="CG176" s="146">
        <f t="shared" si="227"/>
        <v>0</v>
      </c>
      <c r="CH176" s="146">
        <f t="shared" si="228"/>
        <v>0</v>
      </c>
      <c r="CI176" s="146">
        <f t="shared" si="229"/>
        <v>0</v>
      </c>
      <c r="CJ176" s="146">
        <f t="shared" si="230"/>
        <v>0</v>
      </c>
      <c r="CK176" s="146">
        <f t="shared" si="231"/>
        <v>0</v>
      </c>
      <c r="CL176" s="146">
        <f t="shared" si="232"/>
        <v>0</v>
      </c>
      <c r="CM176" s="146">
        <f t="shared" si="233"/>
        <v>0</v>
      </c>
      <c r="CN176" s="146">
        <f t="shared" si="234"/>
        <v>0</v>
      </c>
      <c r="CO176" s="146">
        <f t="shared" si="235"/>
        <v>0</v>
      </c>
      <c r="CP176" s="146">
        <f t="shared" si="236"/>
        <v>0</v>
      </c>
      <c r="CQ176" s="146">
        <f t="shared" si="237"/>
        <v>0</v>
      </c>
      <c r="CR176" s="146">
        <f t="shared" si="238"/>
        <v>0</v>
      </c>
      <c r="CS176" s="146">
        <f t="shared" si="239"/>
        <v>0</v>
      </c>
      <c r="CT176" s="146">
        <f t="shared" si="240"/>
        <v>0</v>
      </c>
      <c r="CU176" s="146">
        <f t="shared" si="241"/>
        <v>0</v>
      </c>
      <c r="CV176" s="146">
        <f t="shared" si="242"/>
        <v>0</v>
      </c>
      <c r="CW176" s="146">
        <f t="shared" si="243"/>
        <v>0</v>
      </c>
      <c r="CX176" s="146">
        <f t="shared" si="244"/>
        <v>0</v>
      </c>
      <c r="CY176" s="146">
        <f t="shared" si="245"/>
        <v>0</v>
      </c>
      <c r="CZ176" s="146">
        <f t="shared" si="246"/>
        <v>0</v>
      </c>
      <c r="DA176" s="146">
        <f t="shared" si="247"/>
        <v>0</v>
      </c>
      <c r="DB176" s="146">
        <f t="shared" si="248"/>
        <v>0</v>
      </c>
      <c r="DC176" s="146">
        <f t="shared" si="249"/>
        <v>0</v>
      </c>
      <c r="DD176" s="146">
        <f t="shared" si="250"/>
        <v>0</v>
      </c>
      <c r="DE176" s="146">
        <f t="shared" si="251"/>
        <v>0</v>
      </c>
      <c r="DF176" s="146">
        <f t="shared" si="252"/>
        <v>0</v>
      </c>
      <c r="DG176" s="146">
        <f t="shared" si="253"/>
        <v>0</v>
      </c>
      <c r="DH176" s="146">
        <f t="shared" si="254"/>
        <v>0</v>
      </c>
      <c r="DI176" s="146">
        <f t="shared" si="255"/>
        <v>0</v>
      </c>
      <c r="DJ176" s="146">
        <f t="shared" si="256"/>
        <v>0</v>
      </c>
      <c r="DK176" s="146">
        <f t="shared" si="257"/>
        <v>0</v>
      </c>
      <c r="DL176" s="146">
        <f t="shared" si="258"/>
        <v>0</v>
      </c>
      <c r="DM176" s="146">
        <f t="shared" si="259"/>
        <v>0</v>
      </c>
      <c r="DN176" s="64">
        <f t="shared" si="294"/>
        <v>60</v>
      </c>
      <c r="DO176" s="52">
        <f t="shared" si="295"/>
        <v>60</v>
      </c>
      <c r="DP176" s="52" t="str">
        <f t="shared" si="264"/>
        <v/>
      </c>
      <c r="DQ176" s="53" t="str">
        <f t="shared" si="265"/>
        <v/>
      </c>
      <c r="DR176" s="1">
        <f t="shared" si="296"/>
        <v>1</v>
      </c>
      <c r="DS176" s="168" t="e">
        <f>IF(AND(DR176=#REF!,BL176=#REF!),'Tiến độ'!D176,"")</f>
        <v>#REF!</v>
      </c>
    </row>
    <row r="177" spans="1:123" ht="11.25" customHeight="1">
      <c r="A177" s="314" t="str">
        <f>IF(B177="","",MAX($A$7:A176)+1)</f>
        <v/>
      </c>
      <c r="B177" s="315"/>
      <c r="C177" s="79" t="s">
        <v>170</v>
      </c>
      <c r="D177" s="80" t="s">
        <v>171</v>
      </c>
      <c r="E177" s="81">
        <v>2</v>
      </c>
      <c r="F177" s="82">
        <v>30</v>
      </c>
      <c r="G177" s="83"/>
      <c r="H177" s="84">
        <f t="shared" si="297"/>
        <v>2</v>
      </c>
      <c r="I177" s="85">
        <f t="shared" si="297"/>
        <v>121</v>
      </c>
      <c r="J177" s="27"/>
      <c r="K177" s="86">
        <v>4</v>
      </c>
      <c r="L177" s="87">
        <v>4</v>
      </c>
      <c r="M177" s="87">
        <v>4</v>
      </c>
      <c r="N177" s="88">
        <v>4</v>
      </c>
      <c r="O177" s="86">
        <v>4</v>
      </c>
      <c r="P177" s="87">
        <v>4</v>
      </c>
      <c r="Q177" s="87">
        <v>4</v>
      </c>
      <c r="R177" s="88">
        <v>2</v>
      </c>
      <c r="S177" s="86" t="s">
        <v>163</v>
      </c>
      <c r="T177" s="87" t="s">
        <v>163</v>
      </c>
      <c r="U177" s="87" t="s">
        <v>163</v>
      </c>
      <c r="V177" s="87"/>
      <c r="W177" s="88"/>
      <c r="X177" s="86"/>
      <c r="Y177" s="87"/>
      <c r="Z177" s="87"/>
      <c r="AA177" s="88"/>
      <c r="AB177" s="86"/>
      <c r="AC177" s="87"/>
      <c r="AD177" s="87"/>
      <c r="AE177" s="88"/>
      <c r="AF177" s="86"/>
      <c r="AG177" s="87"/>
      <c r="AH177" s="87" t="s">
        <v>164</v>
      </c>
      <c r="AI177" s="362"/>
      <c r="AJ177" s="363"/>
      <c r="AK177" s="86" t="s">
        <v>164</v>
      </c>
      <c r="AL177" s="87" t="s">
        <v>164</v>
      </c>
      <c r="AM177" s="87" t="s">
        <v>164</v>
      </c>
      <c r="AN177" s="88" t="s">
        <v>164</v>
      </c>
      <c r="AO177" s="86" t="s">
        <v>164</v>
      </c>
      <c r="AP177" s="87"/>
      <c r="AQ177" s="87"/>
      <c r="AR177" s="88"/>
      <c r="AS177" s="89"/>
      <c r="AT177" s="87"/>
      <c r="AU177" s="87"/>
      <c r="AV177" s="90"/>
      <c r="AW177" s="86"/>
      <c r="AX177" s="87"/>
      <c r="AY177" s="87"/>
      <c r="AZ177" s="87"/>
      <c r="BA177" s="88"/>
      <c r="BB177" s="89"/>
      <c r="BC177" s="87"/>
      <c r="BD177" s="87"/>
      <c r="BE177" s="321"/>
      <c r="BF177" s="322"/>
      <c r="BG177" s="322"/>
      <c r="BH177" s="322"/>
      <c r="BI177" s="322"/>
      <c r="BJ177" s="323"/>
      <c r="BK177" s="46" t="s">
        <v>18</v>
      </c>
      <c r="BL177" s="46" t="s">
        <v>49</v>
      </c>
      <c r="BN177" s="146">
        <f t="shared" si="260"/>
        <v>8</v>
      </c>
      <c r="BO177" s="146">
        <f t="shared" si="209"/>
        <v>8</v>
      </c>
      <c r="BP177" s="146">
        <f t="shared" si="210"/>
        <v>8</v>
      </c>
      <c r="BQ177" s="146">
        <f t="shared" si="211"/>
        <v>8</v>
      </c>
      <c r="BR177" s="146">
        <f t="shared" si="212"/>
        <v>8</v>
      </c>
      <c r="BS177" s="146">
        <f t="shared" si="213"/>
        <v>8</v>
      </c>
      <c r="BT177" s="146">
        <f t="shared" si="214"/>
        <v>8</v>
      </c>
      <c r="BU177" s="146">
        <f t="shared" si="215"/>
        <v>4</v>
      </c>
      <c r="BV177" s="146">
        <f t="shared" si="216"/>
        <v>0</v>
      </c>
      <c r="BW177" s="146">
        <f t="shared" si="217"/>
        <v>0</v>
      </c>
      <c r="BX177" s="146">
        <f t="shared" si="218"/>
        <v>0</v>
      </c>
      <c r="BY177" s="146">
        <f t="shared" si="219"/>
        <v>0</v>
      </c>
      <c r="BZ177" s="146">
        <f t="shared" si="220"/>
        <v>0</v>
      </c>
      <c r="CA177" s="146">
        <f t="shared" si="221"/>
        <v>0</v>
      </c>
      <c r="CB177" s="146">
        <f t="shared" si="222"/>
        <v>0</v>
      </c>
      <c r="CC177" s="146">
        <f t="shared" si="223"/>
        <v>0</v>
      </c>
      <c r="CD177" s="146">
        <f t="shared" si="224"/>
        <v>0</v>
      </c>
      <c r="CE177" s="146">
        <f t="shared" si="225"/>
        <v>0</v>
      </c>
      <c r="CF177" s="146">
        <f t="shared" si="226"/>
        <v>0</v>
      </c>
      <c r="CG177" s="146">
        <f t="shared" si="227"/>
        <v>0</v>
      </c>
      <c r="CH177" s="146">
        <f t="shared" si="228"/>
        <v>0</v>
      </c>
      <c r="CI177" s="146">
        <f t="shared" si="229"/>
        <v>0</v>
      </c>
      <c r="CJ177" s="146">
        <f t="shared" si="230"/>
        <v>0</v>
      </c>
      <c r="CK177" s="146">
        <f t="shared" si="231"/>
        <v>0</v>
      </c>
      <c r="CL177" s="146">
        <f t="shared" si="232"/>
        <v>0</v>
      </c>
      <c r="CM177" s="146">
        <f t="shared" si="233"/>
        <v>0</v>
      </c>
      <c r="CN177" s="146">
        <f t="shared" si="234"/>
        <v>0</v>
      </c>
      <c r="CO177" s="146">
        <f t="shared" si="235"/>
        <v>0</v>
      </c>
      <c r="CP177" s="146">
        <f t="shared" si="236"/>
        <v>0</v>
      </c>
      <c r="CQ177" s="146">
        <f t="shared" si="237"/>
        <v>0</v>
      </c>
      <c r="CR177" s="146">
        <f t="shared" si="238"/>
        <v>0</v>
      </c>
      <c r="CS177" s="146">
        <f t="shared" si="239"/>
        <v>0</v>
      </c>
      <c r="CT177" s="146">
        <f t="shared" si="240"/>
        <v>0</v>
      </c>
      <c r="CU177" s="146">
        <f t="shared" si="241"/>
        <v>0</v>
      </c>
      <c r="CV177" s="146">
        <f t="shared" si="242"/>
        <v>0</v>
      </c>
      <c r="CW177" s="146">
        <f t="shared" si="243"/>
        <v>0</v>
      </c>
      <c r="CX177" s="146">
        <f t="shared" si="244"/>
        <v>0</v>
      </c>
      <c r="CY177" s="146">
        <f t="shared" si="245"/>
        <v>0</v>
      </c>
      <c r="CZ177" s="146">
        <f t="shared" si="246"/>
        <v>0</v>
      </c>
      <c r="DA177" s="146">
        <f t="shared" si="247"/>
        <v>0</v>
      </c>
      <c r="DB177" s="146">
        <f t="shared" si="248"/>
        <v>0</v>
      </c>
      <c r="DC177" s="146">
        <f t="shared" si="249"/>
        <v>0</v>
      </c>
      <c r="DD177" s="146">
        <f t="shared" si="250"/>
        <v>0</v>
      </c>
      <c r="DE177" s="146">
        <f t="shared" si="251"/>
        <v>0</v>
      </c>
      <c r="DF177" s="146">
        <f t="shared" si="252"/>
        <v>0</v>
      </c>
      <c r="DG177" s="146">
        <f t="shared" si="253"/>
        <v>0</v>
      </c>
      <c r="DH177" s="146">
        <f t="shared" si="254"/>
        <v>0</v>
      </c>
      <c r="DI177" s="146">
        <f t="shared" si="255"/>
        <v>0</v>
      </c>
      <c r="DJ177" s="146">
        <f t="shared" si="256"/>
        <v>0</v>
      </c>
      <c r="DK177" s="146">
        <f t="shared" si="257"/>
        <v>0</v>
      </c>
      <c r="DL177" s="146">
        <f t="shared" si="258"/>
        <v>0</v>
      </c>
      <c r="DM177" s="146">
        <f t="shared" si="259"/>
        <v>0</v>
      </c>
      <c r="DN177" s="64">
        <f t="shared" si="294"/>
        <v>60</v>
      </c>
      <c r="DO177" s="52">
        <f t="shared" si="295"/>
        <v>60</v>
      </c>
      <c r="DP177" s="52" t="str">
        <f t="shared" si="264"/>
        <v/>
      </c>
      <c r="DQ177" s="53" t="str">
        <f t="shared" si="265"/>
        <v/>
      </c>
      <c r="DR177" s="1">
        <f t="shared" si="296"/>
        <v>1</v>
      </c>
      <c r="DS177" s="168" t="e">
        <f>IF(AND(DR177=#REF!,BL177=#REF!),'Tiến độ'!D177,"")</f>
        <v>#REF!</v>
      </c>
    </row>
    <row r="178" spans="1:123" ht="11.25" customHeight="1">
      <c r="A178" s="314" t="str">
        <f>IF(B178="","",MAX($A$7:A177)+1)</f>
        <v/>
      </c>
      <c r="B178" s="315"/>
      <c r="C178" s="79" t="s">
        <v>312</v>
      </c>
      <c r="D178" s="80" t="s">
        <v>313</v>
      </c>
      <c r="E178" s="81">
        <v>3</v>
      </c>
      <c r="F178" s="82">
        <v>45</v>
      </c>
      <c r="G178" s="83"/>
      <c r="H178" s="115">
        <v>1</v>
      </c>
      <c r="I178" s="116">
        <v>56</v>
      </c>
      <c r="J178" s="27" t="s">
        <v>314</v>
      </c>
      <c r="K178" s="86">
        <v>6</v>
      </c>
      <c r="L178" s="87">
        <v>6</v>
      </c>
      <c r="M178" s="87">
        <v>6</v>
      </c>
      <c r="N178" s="88">
        <v>6</v>
      </c>
      <c r="O178" s="86">
        <v>6</v>
      </c>
      <c r="P178" s="87">
        <v>6</v>
      </c>
      <c r="Q178" s="87">
        <v>6</v>
      </c>
      <c r="R178" s="88">
        <v>3</v>
      </c>
      <c r="S178" s="86" t="s">
        <v>163</v>
      </c>
      <c r="T178" s="87" t="s">
        <v>163</v>
      </c>
      <c r="U178" s="87" t="s">
        <v>163</v>
      </c>
      <c r="V178" s="87"/>
      <c r="W178" s="88"/>
      <c r="X178" s="86"/>
      <c r="Y178" s="87"/>
      <c r="Z178" s="87"/>
      <c r="AA178" s="88"/>
      <c r="AB178" s="86"/>
      <c r="AC178" s="87"/>
      <c r="AD178" s="87"/>
      <c r="AE178" s="88"/>
      <c r="AF178" s="86"/>
      <c r="AG178" s="87"/>
      <c r="AH178" s="87" t="s">
        <v>164</v>
      </c>
      <c r="AI178" s="362"/>
      <c r="AJ178" s="363"/>
      <c r="AK178" s="86" t="s">
        <v>164</v>
      </c>
      <c r="AL178" s="87" t="s">
        <v>164</v>
      </c>
      <c r="AM178" s="87" t="s">
        <v>164</v>
      </c>
      <c r="AN178" s="88" t="s">
        <v>164</v>
      </c>
      <c r="AO178" s="86" t="s">
        <v>164</v>
      </c>
      <c r="AP178" s="87"/>
      <c r="AQ178" s="87"/>
      <c r="AR178" s="88"/>
      <c r="AS178" s="89"/>
      <c r="AT178" s="87"/>
      <c r="AU178" s="87"/>
      <c r="AV178" s="90"/>
      <c r="AW178" s="86"/>
      <c r="AX178" s="87"/>
      <c r="AY178" s="87"/>
      <c r="AZ178" s="87"/>
      <c r="BA178" s="88"/>
      <c r="BB178" s="89"/>
      <c r="BC178" s="87"/>
      <c r="BD178" s="87"/>
      <c r="BE178" s="321"/>
      <c r="BF178" s="322"/>
      <c r="BG178" s="322"/>
      <c r="BH178" s="322"/>
      <c r="BI178" s="322"/>
      <c r="BJ178" s="323"/>
      <c r="BK178" s="46" t="s">
        <v>18</v>
      </c>
      <c r="BL178" s="46" t="s">
        <v>47</v>
      </c>
      <c r="BN178" s="146">
        <f t="shared" si="260"/>
        <v>6</v>
      </c>
      <c r="BO178" s="146">
        <f t="shared" si="209"/>
        <v>6</v>
      </c>
      <c r="BP178" s="146">
        <f t="shared" si="210"/>
        <v>6</v>
      </c>
      <c r="BQ178" s="146">
        <f t="shared" si="211"/>
        <v>6</v>
      </c>
      <c r="BR178" s="146">
        <f t="shared" si="212"/>
        <v>6</v>
      </c>
      <c r="BS178" s="146">
        <f t="shared" si="213"/>
        <v>6</v>
      </c>
      <c r="BT178" s="146">
        <f t="shared" si="214"/>
        <v>6</v>
      </c>
      <c r="BU178" s="146">
        <f t="shared" si="215"/>
        <v>3</v>
      </c>
      <c r="BV178" s="146">
        <f t="shared" si="216"/>
        <v>0</v>
      </c>
      <c r="BW178" s="146">
        <f t="shared" si="217"/>
        <v>0</v>
      </c>
      <c r="BX178" s="146">
        <f t="shared" si="218"/>
        <v>0</v>
      </c>
      <c r="BY178" s="146">
        <f t="shared" si="219"/>
        <v>0</v>
      </c>
      <c r="BZ178" s="146">
        <f t="shared" si="220"/>
        <v>0</v>
      </c>
      <c r="CA178" s="146">
        <f t="shared" si="221"/>
        <v>0</v>
      </c>
      <c r="CB178" s="146">
        <f t="shared" si="222"/>
        <v>0</v>
      </c>
      <c r="CC178" s="146">
        <f t="shared" si="223"/>
        <v>0</v>
      </c>
      <c r="CD178" s="146">
        <f t="shared" si="224"/>
        <v>0</v>
      </c>
      <c r="CE178" s="146">
        <f t="shared" si="225"/>
        <v>0</v>
      </c>
      <c r="CF178" s="146">
        <f t="shared" si="226"/>
        <v>0</v>
      </c>
      <c r="CG178" s="146">
        <f t="shared" si="227"/>
        <v>0</v>
      </c>
      <c r="CH178" s="146">
        <f t="shared" si="228"/>
        <v>0</v>
      </c>
      <c r="CI178" s="146">
        <f t="shared" si="229"/>
        <v>0</v>
      </c>
      <c r="CJ178" s="146">
        <f t="shared" si="230"/>
        <v>0</v>
      </c>
      <c r="CK178" s="146">
        <f t="shared" si="231"/>
        <v>0</v>
      </c>
      <c r="CL178" s="146">
        <f t="shared" si="232"/>
        <v>0</v>
      </c>
      <c r="CM178" s="146">
        <f t="shared" si="233"/>
        <v>0</v>
      </c>
      <c r="CN178" s="146">
        <f t="shared" si="234"/>
        <v>0</v>
      </c>
      <c r="CO178" s="146">
        <f t="shared" si="235"/>
        <v>0</v>
      </c>
      <c r="CP178" s="146">
        <f t="shared" si="236"/>
        <v>0</v>
      </c>
      <c r="CQ178" s="146">
        <f t="shared" si="237"/>
        <v>0</v>
      </c>
      <c r="CR178" s="146">
        <f t="shared" si="238"/>
        <v>0</v>
      </c>
      <c r="CS178" s="146">
        <f t="shared" si="239"/>
        <v>0</v>
      </c>
      <c r="CT178" s="146">
        <f t="shared" si="240"/>
        <v>0</v>
      </c>
      <c r="CU178" s="146">
        <f t="shared" si="241"/>
        <v>0</v>
      </c>
      <c r="CV178" s="146">
        <f t="shared" si="242"/>
        <v>0</v>
      </c>
      <c r="CW178" s="146">
        <f t="shared" si="243"/>
        <v>0</v>
      </c>
      <c r="CX178" s="146">
        <f t="shared" si="244"/>
        <v>0</v>
      </c>
      <c r="CY178" s="146">
        <f t="shared" si="245"/>
        <v>0</v>
      </c>
      <c r="CZ178" s="146">
        <f t="shared" si="246"/>
        <v>0</v>
      </c>
      <c r="DA178" s="146">
        <f t="shared" si="247"/>
        <v>0</v>
      </c>
      <c r="DB178" s="146">
        <f t="shared" si="248"/>
        <v>0</v>
      </c>
      <c r="DC178" s="146">
        <f t="shared" si="249"/>
        <v>0</v>
      </c>
      <c r="DD178" s="146">
        <f t="shared" si="250"/>
        <v>0</v>
      </c>
      <c r="DE178" s="146">
        <f t="shared" si="251"/>
        <v>0</v>
      </c>
      <c r="DF178" s="146">
        <f t="shared" si="252"/>
        <v>0</v>
      </c>
      <c r="DG178" s="146">
        <f t="shared" si="253"/>
        <v>0</v>
      </c>
      <c r="DH178" s="146">
        <f t="shared" si="254"/>
        <v>0</v>
      </c>
      <c r="DI178" s="146">
        <f t="shared" si="255"/>
        <v>0</v>
      </c>
      <c r="DJ178" s="146">
        <f t="shared" si="256"/>
        <v>0</v>
      </c>
      <c r="DK178" s="146">
        <f t="shared" si="257"/>
        <v>0</v>
      </c>
      <c r="DL178" s="146">
        <f t="shared" si="258"/>
        <v>0</v>
      </c>
      <c r="DM178" s="146">
        <f t="shared" si="259"/>
        <v>0</v>
      </c>
      <c r="DN178" s="64">
        <f t="shared" si="294"/>
        <v>45</v>
      </c>
      <c r="DO178" s="52">
        <f t="shared" si="295"/>
        <v>45</v>
      </c>
      <c r="DP178" s="52" t="str">
        <f t="shared" si="264"/>
        <v/>
      </c>
      <c r="DQ178" s="53" t="str">
        <f t="shared" si="265"/>
        <v/>
      </c>
      <c r="DR178" s="1">
        <f t="shared" si="296"/>
        <v>1</v>
      </c>
      <c r="DS178" s="168" t="e">
        <f>IF(AND(DR178=#REF!,BL178=#REF!),'Tiến độ'!D178,"")</f>
        <v>#REF!</v>
      </c>
    </row>
    <row r="179" spans="1:123" ht="11.25" customHeight="1">
      <c r="A179" s="314" t="str">
        <f>IF(B179="","",MAX($A$7:A178)+1)</f>
        <v/>
      </c>
      <c r="B179" s="315"/>
      <c r="C179" s="79" t="s">
        <v>172</v>
      </c>
      <c r="D179" s="80" t="s">
        <v>173</v>
      </c>
      <c r="E179" s="81">
        <v>3</v>
      </c>
      <c r="F179" s="82">
        <v>45</v>
      </c>
      <c r="G179" s="83"/>
      <c r="H179" s="84">
        <f>H177</f>
        <v>2</v>
      </c>
      <c r="I179" s="85">
        <f>I177</f>
        <v>121</v>
      </c>
      <c r="J179" s="27"/>
      <c r="K179" s="86">
        <v>6</v>
      </c>
      <c r="L179" s="87">
        <v>6</v>
      </c>
      <c r="M179" s="87">
        <v>6</v>
      </c>
      <c r="N179" s="88">
        <v>6</v>
      </c>
      <c r="O179" s="86">
        <v>6</v>
      </c>
      <c r="P179" s="87">
        <v>6</v>
      </c>
      <c r="Q179" s="87">
        <v>6</v>
      </c>
      <c r="R179" s="88">
        <v>3</v>
      </c>
      <c r="S179" s="86" t="s">
        <v>163</v>
      </c>
      <c r="T179" s="87" t="s">
        <v>163</v>
      </c>
      <c r="U179" s="87" t="s">
        <v>163</v>
      </c>
      <c r="V179" s="87"/>
      <c r="W179" s="88"/>
      <c r="X179" s="86"/>
      <c r="Y179" s="87"/>
      <c r="Z179" s="87"/>
      <c r="AA179" s="88"/>
      <c r="AB179" s="86"/>
      <c r="AC179" s="87"/>
      <c r="AD179" s="87"/>
      <c r="AE179" s="88"/>
      <c r="AF179" s="86"/>
      <c r="AG179" s="87"/>
      <c r="AH179" s="87" t="s">
        <v>164</v>
      </c>
      <c r="AI179" s="362"/>
      <c r="AJ179" s="363"/>
      <c r="AK179" s="86" t="s">
        <v>164</v>
      </c>
      <c r="AL179" s="87" t="s">
        <v>164</v>
      </c>
      <c r="AM179" s="87" t="s">
        <v>164</v>
      </c>
      <c r="AN179" s="88" t="s">
        <v>164</v>
      </c>
      <c r="AO179" s="86" t="s">
        <v>164</v>
      </c>
      <c r="AP179" s="87"/>
      <c r="AQ179" s="87"/>
      <c r="AR179" s="88"/>
      <c r="AS179" s="89"/>
      <c r="AT179" s="87"/>
      <c r="AU179" s="87"/>
      <c r="AV179" s="90"/>
      <c r="AW179" s="86"/>
      <c r="AX179" s="87"/>
      <c r="AY179" s="87"/>
      <c r="AZ179" s="87"/>
      <c r="BA179" s="88"/>
      <c r="BB179" s="89"/>
      <c r="BC179" s="87"/>
      <c r="BD179" s="87"/>
      <c r="BE179" s="321"/>
      <c r="BF179" s="322"/>
      <c r="BG179" s="322"/>
      <c r="BH179" s="322"/>
      <c r="BI179" s="322"/>
      <c r="BJ179" s="323"/>
      <c r="BK179" s="46" t="s">
        <v>18</v>
      </c>
      <c r="BL179" s="46" t="s">
        <v>49</v>
      </c>
      <c r="BN179" s="146">
        <f t="shared" si="260"/>
        <v>12</v>
      </c>
      <c r="BO179" s="146">
        <f t="shared" si="209"/>
        <v>12</v>
      </c>
      <c r="BP179" s="146">
        <f t="shared" si="210"/>
        <v>12</v>
      </c>
      <c r="BQ179" s="146">
        <f t="shared" si="211"/>
        <v>12</v>
      </c>
      <c r="BR179" s="146">
        <f t="shared" si="212"/>
        <v>12</v>
      </c>
      <c r="BS179" s="146">
        <f t="shared" si="213"/>
        <v>12</v>
      </c>
      <c r="BT179" s="146">
        <f t="shared" si="214"/>
        <v>12</v>
      </c>
      <c r="BU179" s="146">
        <f t="shared" si="215"/>
        <v>6</v>
      </c>
      <c r="BV179" s="146">
        <f t="shared" si="216"/>
        <v>0</v>
      </c>
      <c r="BW179" s="146">
        <f t="shared" si="217"/>
        <v>0</v>
      </c>
      <c r="BX179" s="146">
        <f t="shared" si="218"/>
        <v>0</v>
      </c>
      <c r="BY179" s="146">
        <f t="shared" si="219"/>
        <v>0</v>
      </c>
      <c r="BZ179" s="146">
        <f t="shared" si="220"/>
        <v>0</v>
      </c>
      <c r="CA179" s="146">
        <f t="shared" si="221"/>
        <v>0</v>
      </c>
      <c r="CB179" s="146">
        <f t="shared" si="222"/>
        <v>0</v>
      </c>
      <c r="CC179" s="146">
        <f t="shared" si="223"/>
        <v>0</v>
      </c>
      <c r="CD179" s="146">
        <f t="shared" si="224"/>
        <v>0</v>
      </c>
      <c r="CE179" s="146">
        <f t="shared" si="225"/>
        <v>0</v>
      </c>
      <c r="CF179" s="146">
        <f t="shared" si="226"/>
        <v>0</v>
      </c>
      <c r="CG179" s="146">
        <f t="shared" si="227"/>
        <v>0</v>
      </c>
      <c r="CH179" s="146">
        <f t="shared" si="228"/>
        <v>0</v>
      </c>
      <c r="CI179" s="146">
        <f t="shared" si="229"/>
        <v>0</v>
      </c>
      <c r="CJ179" s="146">
        <f t="shared" si="230"/>
        <v>0</v>
      </c>
      <c r="CK179" s="146">
        <f t="shared" si="231"/>
        <v>0</v>
      </c>
      <c r="CL179" s="146">
        <f t="shared" si="232"/>
        <v>0</v>
      </c>
      <c r="CM179" s="146">
        <f t="shared" si="233"/>
        <v>0</v>
      </c>
      <c r="CN179" s="146">
        <f t="shared" si="234"/>
        <v>0</v>
      </c>
      <c r="CO179" s="146">
        <f t="shared" si="235"/>
        <v>0</v>
      </c>
      <c r="CP179" s="146">
        <f t="shared" si="236"/>
        <v>0</v>
      </c>
      <c r="CQ179" s="146">
        <f t="shared" si="237"/>
        <v>0</v>
      </c>
      <c r="CR179" s="146">
        <f t="shared" si="238"/>
        <v>0</v>
      </c>
      <c r="CS179" s="146">
        <f t="shared" si="239"/>
        <v>0</v>
      </c>
      <c r="CT179" s="146">
        <f t="shared" si="240"/>
        <v>0</v>
      </c>
      <c r="CU179" s="146">
        <f t="shared" si="241"/>
        <v>0</v>
      </c>
      <c r="CV179" s="146">
        <f t="shared" si="242"/>
        <v>0</v>
      </c>
      <c r="CW179" s="146">
        <f t="shared" si="243"/>
        <v>0</v>
      </c>
      <c r="CX179" s="146">
        <f t="shared" si="244"/>
        <v>0</v>
      </c>
      <c r="CY179" s="146">
        <f t="shared" si="245"/>
        <v>0</v>
      </c>
      <c r="CZ179" s="146">
        <f t="shared" si="246"/>
        <v>0</v>
      </c>
      <c r="DA179" s="146">
        <f t="shared" si="247"/>
        <v>0</v>
      </c>
      <c r="DB179" s="146">
        <f t="shared" si="248"/>
        <v>0</v>
      </c>
      <c r="DC179" s="146">
        <f t="shared" si="249"/>
        <v>0</v>
      </c>
      <c r="DD179" s="146">
        <f t="shared" si="250"/>
        <v>0</v>
      </c>
      <c r="DE179" s="146">
        <f t="shared" si="251"/>
        <v>0</v>
      </c>
      <c r="DF179" s="146">
        <f t="shared" si="252"/>
        <v>0</v>
      </c>
      <c r="DG179" s="146">
        <f t="shared" si="253"/>
        <v>0</v>
      </c>
      <c r="DH179" s="146">
        <f t="shared" si="254"/>
        <v>0</v>
      </c>
      <c r="DI179" s="146">
        <f t="shared" si="255"/>
        <v>0</v>
      </c>
      <c r="DJ179" s="146">
        <f t="shared" si="256"/>
        <v>0</v>
      </c>
      <c r="DK179" s="146">
        <f t="shared" si="257"/>
        <v>0</v>
      </c>
      <c r="DL179" s="146">
        <f t="shared" si="258"/>
        <v>0</v>
      </c>
      <c r="DM179" s="146">
        <f t="shared" si="259"/>
        <v>0</v>
      </c>
      <c r="DN179" s="64">
        <f t="shared" si="294"/>
        <v>90</v>
      </c>
      <c r="DO179" s="52">
        <f t="shared" si="295"/>
        <v>90</v>
      </c>
      <c r="DP179" s="52" t="str">
        <f t="shared" si="264"/>
        <v/>
      </c>
      <c r="DQ179" s="53" t="str">
        <f t="shared" si="265"/>
        <v/>
      </c>
      <c r="DR179" s="1">
        <f t="shared" si="296"/>
        <v>1</v>
      </c>
      <c r="DS179" s="168" t="e">
        <f>IF(AND(DR179=#REF!,BL179=#REF!),'Tiến độ'!D179,"")</f>
        <v>#REF!</v>
      </c>
    </row>
    <row r="180" spans="1:123" ht="11.25" customHeight="1">
      <c r="A180" s="314" t="str">
        <f>IF(B180="","",MAX($A$7:A179)+1)</f>
        <v/>
      </c>
      <c r="B180" s="315"/>
      <c r="C180" s="79" t="s">
        <v>168</v>
      </c>
      <c r="D180" s="80" t="s">
        <v>169</v>
      </c>
      <c r="E180" s="81">
        <v>4</v>
      </c>
      <c r="F180" s="82"/>
      <c r="G180" s="83">
        <v>120</v>
      </c>
      <c r="H180" s="84">
        <f t="shared" si="297"/>
        <v>2</v>
      </c>
      <c r="I180" s="85">
        <f t="shared" si="297"/>
        <v>121</v>
      </c>
      <c r="J180" s="27"/>
      <c r="K180" s="86"/>
      <c r="L180" s="87"/>
      <c r="M180" s="87"/>
      <c r="N180" s="88"/>
      <c r="O180" s="86"/>
      <c r="P180" s="87"/>
      <c r="Q180" s="87"/>
      <c r="R180" s="88"/>
      <c r="S180" s="86"/>
      <c r="T180" s="87"/>
      <c r="U180" s="87"/>
      <c r="V180" s="87" t="s">
        <v>180</v>
      </c>
      <c r="W180" s="88" t="s">
        <v>180</v>
      </c>
      <c r="X180" s="86" t="s">
        <v>180</v>
      </c>
      <c r="Y180" s="87" t="s">
        <v>180</v>
      </c>
      <c r="Z180" s="87"/>
      <c r="AA180" s="88"/>
      <c r="AB180" s="86"/>
      <c r="AC180" s="87"/>
      <c r="AD180" s="87"/>
      <c r="AE180" s="88"/>
      <c r="AF180" s="86"/>
      <c r="AG180" s="87"/>
      <c r="AH180" s="87" t="s">
        <v>164</v>
      </c>
      <c r="AI180" s="362"/>
      <c r="AJ180" s="363"/>
      <c r="AK180" s="86" t="s">
        <v>164</v>
      </c>
      <c r="AL180" s="87" t="s">
        <v>164</v>
      </c>
      <c r="AM180" s="87" t="s">
        <v>164</v>
      </c>
      <c r="AN180" s="88" t="s">
        <v>164</v>
      </c>
      <c r="AO180" s="86" t="s">
        <v>164</v>
      </c>
      <c r="AP180" s="87"/>
      <c r="AQ180" s="87"/>
      <c r="AR180" s="88"/>
      <c r="AS180" s="89"/>
      <c r="AT180" s="87"/>
      <c r="AU180" s="87"/>
      <c r="AV180" s="90"/>
      <c r="AW180" s="86"/>
      <c r="AX180" s="87"/>
      <c r="AY180" s="87"/>
      <c r="AZ180" s="87"/>
      <c r="BA180" s="88"/>
      <c r="BB180" s="89"/>
      <c r="BC180" s="87"/>
      <c r="BD180" s="87"/>
      <c r="BE180" s="321"/>
      <c r="BF180" s="322"/>
      <c r="BG180" s="322"/>
      <c r="BH180" s="322"/>
      <c r="BI180" s="322"/>
      <c r="BJ180" s="323"/>
      <c r="BK180" s="46"/>
      <c r="BL180" s="46" t="s">
        <v>49</v>
      </c>
      <c r="BN180" s="146">
        <f t="shared" si="260"/>
        <v>0</v>
      </c>
      <c r="BO180" s="146">
        <f t="shared" si="209"/>
        <v>0</v>
      </c>
      <c r="BP180" s="146">
        <f t="shared" si="210"/>
        <v>0</v>
      </c>
      <c r="BQ180" s="146">
        <f t="shared" si="211"/>
        <v>0</v>
      </c>
      <c r="BR180" s="146">
        <f t="shared" si="212"/>
        <v>0</v>
      </c>
      <c r="BS180" s="146">
        <f t="shared" si="213"/>
        <v>0</v>
      </c>
      <c r="BT180" s="146">
        <f t="shared" si="214"/>
        <v>0</v>
      </c>
      <c r="BU180" s="146">
        <f t="shared" si="215"/>
        <v>0</v>
      </c>
      <c r="BV180" s="146">
        <f t="shared" si="216"/>
        <v>0</v>
      </c>
      <c r="BW180" s="146">
        <f t="shared" si="217"/>
        <v>0</v>
      </c>
      <c r="BX180" s="146">
        <f t="shared" si="218"/>
        <v>0</v>
      </c>
      <c r="BY180" s="146">
        <f t="shared" si="219"/>
        <v>0</v>
      </c>
      <c r="BZ180" s="146">
        <f t="shared" si="220"/>
        <v>0</v>
      </c>
      <c r="CA180" s="146">
        <f t="shared" si="221"/>
        <v>0</v>
      </c>
      <c r="CB180" s="146">
        <f t="shared" si="222"/>
        <v>0</v>
      </c>
      <c r="CC180" s="146">
        <f t="shared" si="223"/>
        <v>0</v>
      </c>
      <c r="CD180" s="146">
        <f t="shared" si="224"/>
        <v>0</v>
      </c>
      <c r="CE180" s="146">
        <f t="shared" si="225"/>
        <v>0</v>
      </c>
      <c r="CF180" s="146">
        <f t="shared" si="226"/>
        <v>0</v>
      </c>
      <c r="CG180" s="146">
        <f t="shared" si="227"/>
        <v>0</v>
      </c>
      <c r="CH180" s="146">
        <f t="shared" si="228"/>
        <v>0</v>
      </c>
      <c r="CI180" s="146">
        <f t="shared" si="229"/>
        <v>0</v>
      </c>
      <c r="CJ180" s="146">
        <f t="shared" si="230"/>
        <v>0</v>
      </c>
      <c r="CK180" s="146">
        <f t="shared" si="231"/>
        <v>0</v>
      </c>
      <c r="CL180" s="146">
        <f t="shared" si="232"/>
        <v>0</v>
      </c>
      <c r="CM180" s="146">
        <f t="shared" si="233"/>
        <v>0</v>
      </c>
      <c r="CN180" s="146">
        <f t="shared" si="234"/>
        <v>0</v>
      </c>
      <c r="CO180" s="146">
        <f t="shared" si="235"/>
        <v>0</v>
      </c>
      <c r="CP180" s="146">
        <f t="shared" si="236"/>
        <v>0</v>
      </c>
      <c r="CQ180" s="146">
        <f t="shared" si="237"/>
        <v>0</v>
      </c>
      <c r="CR180" s="146">
        <f t="shared" si="238"/>
        <v>0</v>
      </c>
      <c r="CS180" s="146">
        <f t="shared" si="239"/>
        <v>0</v>
      </c>
      <c r="CT180" s="146">
        <f t="shared" si="240"/>
        <v>0</v>
      </c>
      <c r="CU180" s="146">
        <f t="shared" si="241"/>
        <v>0</v>
      </c>
      <c r="CV180" s="146">
        <f t="shared" si="242"/>
        <v>0</v>
      </c>
      <c r="CW180" s="146">
        <f t="shared" si="243"/>
        <v>0</v>
      </c>
      <c r="CX180" s="146">
        <f t="shared" si="244"/>
        <v>0</v>
      </c>
      <c r="CY180" s="146">
        <f t="shared" si="245"/>
        <v>0</v>
      </c>
      <c r="CZ180" s="146">
        <f t="shared" si="246"/>
        <v>0</v>
      </c>
      <c r="DA180" s="146">
        <f t="shared" si="247"/>
        <v>0</v>
      </c>
      <c r="DB180" s="146">
        <f t="shared" si="248"/>
        <v>0</v>
      </c>
      <c r="DC180" s="146">
        <f t="shared" si="249"/>
        <v>0</v>
      </c>
      <c r="DD180" s="146">
        <f t="shared" si="250"/>
        <v>0</v>
      </c>
      <c r="DE180" s="146">
        <f t="shared" si="251"/>
        <v>0</v>
      </c>
      <c r="DF180" s="146">
        <f t="shared" si="252"/>
        <v>0</v>
      </c>
      <c r="DG180" s="146">
        <f t="shared" si="253"/>
        <v>0</v>
      </c>
      <c r="DH180" s="146">
        <f t="shared" si="254"/>
        <v>0</v>
      </c>
      <c r="DI180" s="146">
        <f t="shared" si="255"/>
        <v>0</v>
      </c>
      <c r="DJ180" s="146">
        <f t="shared" si="256"/>
        <v>0</v>
      </c>
      <c r="DK180" s="146">
        <f t="shared" si="257"/>
        <v>0</v>
      </c>
      <c r="DL180" s="146">
        <f t="shared" si="258"/>
        <v>0</v>
      </c>
      <c r="DM180" s="146">
        <f t="shared" si="259"/>
        <v>0</v>
      </c>
      <c r="DN180" s="64">
        <f>2*I180</f>
        <v>242</v>
      </c>
      <c r="DO180" s="52">
        <f t="shared" si="295"/>
        <v>242</v>
      </c>
      <c r="DP180" s="52" t="str">
        <f t="shared" si="264"/>
        <v/>
      </c>
      <c r="DQ180" s="53" t="str">
        <f t="shared" si="265"/>
        <v/>
      </c>
      <c r="DR180" s="1">
        <f t="shared" si="296"/>
        <v>1</v>
      </c>
      <c r="DS180" s="168" t="e">
        <f>IF(AND(DR180=#REF!,BL180=#REF!),'Tiến độ'!D180,"")</f>
        <v>#REF!</v>
      </c>
    </row>
    <row r="181" spans="1:123" ht="11.25" customHeight="1">
      <c r="A181" s="314" t="str">
        <f>IF(B181="","",MAX($A$7:A180)+1)</f>
        <v/>
      </c>
      <c r="B181" s="315"/>
      <c r="C181" s="79" t="s">
        <v>174</v>
      </c>
      <c r="D181" s="80" t="s">
        <v>175</v>
      </c>
      <c r="E181" s="81">
        <v>4</v>
      </c>
      <c r="F181" s="82"/>
      <c r="G181" s="83">
        <v>120</v>
      </c>
      <c r="H181" s="84">
        <f t="shared" si="297"/>
        <v>2</v>
      </c>
      <c r="I181" s="85">
        <f t="shared" si="297"/>
        <v>121</v>
      </c>
      <c r="J181" s="27"/>
      <c r="K181" s="86"/>
      <c r="L181" s="87"/>
      <c r="M181" s="87"/>
      <c r="N181" s="88"/>
      <c r="O181" s="86"/>
      <c r="P181" s="87"/>
      <c r="Q181" s="87"/>
      <c r="R181" s="88"/>
      <c r="S181" s="86"/>
      <c r="T181" s="87"/>
      <c r="U181" s="87"/>
      <c r="V181" s="87"/>
      <c r="W181" s="88"/>
      <c r="X181" s="86"/>
      <c r="Y181" s="87"/>
      <c r="Z181" s="87" t="s">
        <v>180</v>
      </c>
      <c r="AA181" s="88" t="s">
        <v>180</v>
      </c>
      <c r="AB181" s="86" t="s">
        <v>180</v>
      </c>
      <c r="AC181" s="87" t="s">
        <v>180</v>
      </c>
      <c r="AD181" s="87"/>
      <c r="AE181" s="88"/>
      <c r="AF181" s="86"/>
      <c r="AG181" s="87"/>
      <c r="AH181" s="87" t="s">
        <v>164</v>
      </c>
      <c r="AI181" s="362"/>
      <c r="AJ181" s="363"/>
      <c r="AK181" s="86" t="s">
        <v>164</v>
      </c>
      <c r="AL181" s="87" t="s">
        <v>164</v>
      </c>
      <c r="AM181" s="87" t="s">
        <v>164</v>
      </c>
      <c r="AN181" s="88" t="s">
        <v>164</v>
      </c>
      <c r="AO181" s="86" t="s">
        <v>164</v>
      </c>
      <c r="AP181" s="87"/>
      <c r="AQ181" s="87"/>
      <c r="AR181" s="88"/>
      <c r="AS181" s="89"/>
      <c r="AT181" s="87"/>
      <c r="AU181" s="87"/>
      <c r="AV181" s="90"/>
      <c r="AW181" s="86"/>
      <c r="AX181" s="87"/>
      <c r="AY181" s="87"/>
      <c r="AZ181" s="87"/>
      <c r="BA181" s="88"/>
      <c r="BB181" s="89"/>
      <c r="BC181" s="87"/>
      <c r="BD181" s="87"/>
      <c r="BE181" s="321"/>
      <c r="BF181" s="322"/>
      <c r="BG181" s="322"/>
      <c r="BH181" s="322"/>
      <c r="BI181" s="322"/>
      <c r="BJ181" s="323"/>
      <c r="BK181" s="46"/>
      <c r="BL181" s="46" t="s">
        <v>49</v>
      </c>
      <c r="BN181" s="146">
        <f t="shared" si="260"/>
        <v>0</v>
      </c>
      <c r="BO181" s="146">
        <f t="shared" si="209"/>
        <v>0</v>
      </c>
      <c r="BP181" s="146">
        <f t="shared" si="210"/>
        <v>0</v>
      </c>
      <c r="BQ181" s="146">
        <f t="shared" si="211"/>
        <v>0</v>
      </c>
      <c r="BR181" s="146">
        <f t="shared" si="212"/>
        <v>0</v>
      </c>
      <c r="BS181" s="146">
        <f t="shared" si="213"/>
        <v>0</v>
      </c>
      <c r="BT181" s="146">
        <f t="shared" si="214"/>
        <v>0</v>
      </c>
      <c r="BU181" s="146">
        <f t="shared" si="215"/>
        <v>0</v>
      </c>
      <c r="BV181" s="146">
        <f t="shared" si="216"/>
        <v>0</v>
      </c>
      <c r="BW181" s="146">
        <f t="shared" si="217"/>
        <v>0</v>
      </c>
      <c r="BX181" s="146">
        <f t="shared" si="218"/>
        <v>0</v>
      </c>
      <c r="BY181" s="146">
        <f t="shared" si="219"/>
        <v>0</v>
      </c>
      <c r="BZ181" s="146">
        <f t="shared" si="220"/>
        <v>0</v>
      </c>
      <c r="CA181" s="146">
        <f t="shared" si="221"/>
        <v>0</v>
      </c>
      <c r="CB181" s="146">
        <f t="shared" si="222"/>
        <v>0</v>
      </c>
      <c r="CC181" s="146">
        <f t="shared" si="223"/>
        <v>0</v>
      </c>
      <c r="CD181" s="146">
        <f t="shared" si="224"/>
        <v>0</v>
      </c>
      <c r="CE181" s="146">
        <f t="shared" si="225"/>
        <v>0</v>
      </c>
      <c r="CF181" s="146">
        <f t="shared" si="226"/>
        <v>0</v>
      </c>
      <c r="CG181" s="146">
        <f t="shared" si="227"/>
        <v>0</v>
      </c>
      <c r="CH181" s="146">
        <f t="shared" si="228"/>
        <v>0</v>
      </c>
      <c r="CI181" s="146">
        <f t="shared" si="229"/>
        <v>0</v>
      </c>
      <c r="CJ181" s="146">
        <f t="shared" si="230"/>
        <v>0</v>
      </c>
      <c r="CK181" s="146">
        <f t="shared" si="231"/>
        <v>0</v>
      </c>
      <c r="CL181" s="146">
        <f t="shared" si="232"/>
        <v>0</v>
      </c>
      <c r="CM181" s="146">
        <f t="shared" si="233"/>
        <v>0</v>
      </c>
      <c r="CN181" s="146">
        <f t="shared" si="234"/>
        <v>0</v>
      </c>
      <c r="CO181" s="146">
        <f t="shared" si="235"/>
        <v>0</v>
      </c>
      <c r="CP181" s="146">
        <f t="shared" si="236"/>
        <v>0</v>
      </c>
      <c r="CQ181" s="146">
        <f t="shared" si="237"/>
        <v>0</v>
      </c>
      <c r="CR181" s="146">
        <f t="shared" si="238"/>
        <v>0</v>
      </c>
      <c r="CS181" s="146">
        <f t="shared" si="239"/>
        <v>0</v>
      </c>
      <c r="CT181" s="146">
        <f t="shared" si="240"/>
        <v>0</v>
      </c>
      <c r="CU181" s="146">
        <f t="shared" si="241"/>
        <v>0</v>
      </c>
      <c r="CV181" s="146">
        <f t="shared" si="242"/>
        <v>0</v>
      </c>
      <c r="CW181" s="146">
        <f t="shared" si="243"/>
        <v>0</v>
      </c>
      <c r="CX181" s="146">
        <f t="shared" si="244"/>
        <v>0</v>
      </c>
      <c r="CY181" s="146">
        <f t="shared" si="245"/>
        <v>0</v>
      </c>
      <c r="CZ181" s="146">
        <f t="shared" si="246"/>
        <v>0</v>
      </c>
      <c r="DA181" s="146">
        <f t="shared" si="247"/>
        <v>0</v>
      </c>
      <c r="DB181" s="146">
        <f t="shared" si="248"/>
        <v>0</v>
      </c>
      <c r="DC181" s="146">
        <f t="shared" si="249"/>
        <v>0</v>
      </c>
      <c r="DD181" s="146">
        <f t="shared" si="250"/>
        <v>0</v>
      </c>
      <c r="DE181" s="146">
        <f t="shared" si="251"/>
        <v>0</v>
      </c>
      <c r="DF181" s="146">
        <f t="shared" si="252"/>
        <v>0</v>
      </c>
      <c r="DG181" s="146">
        <f t="shared" si="253"/>
        <v>0</v>
      </c>
      <c r="DH181" s="146">
        <f t="shared" si="254"/>
        <v>0</v>
      </c>
      <c r="DI181" s="146">
        <f t="shared" si="255"/>
        <v>0</v>
      </c>
      <c r="DJ181" s="146">
        <f t="shared" si="256"/>
        <v>0</v>
      </c>
      <c r="DK181" s="146">
        <f t="shared" si="257"/>
        <v>0</v>
      </c>
      <c r="DL181" s="146">
        <f t="shared" si="258"/>
        <v>0</v>
      </c>
      <c r="DM181" s="146">
        <f t="shared" si="259"/>
        <v>0</v>
      </c>
      <c r="DN181" s="64">
        <f>2*I181</f>
        <v>242</v>
      </c>
      <c r="DO181" s="52">
        <f t="shared" si="295"/>
        <v>242</v>
      </c>
      <c r="DP181" s="52" t="str">
        <f t="shared" si="264"/>
        <v/>
      </c>
      <c r="DQ181" s="53" t="str">
        <f t="shared" si="265"/>
        <v/>
      </c>
      <c r="DR181" s="1">
        <f t="shared" si="296"/>
        <v>1</v>
      </c>
      <c r="DS181" s="168" t="e">
        <f>IF(AND(DR181=#REF!,BL181=#REF!),'Tiến độ'!D181,"")</f>
        <v>#REF!</v>
      </c>
    </row>
    <row r="182" spans="1:123" ht="11.25" customHeight="1">
      <c r="A182" s="314" t="str">
        <f>IF(B182="","",MAX($A$7:A181)+1)</f>
        <v/>
      </c>
      <c r="B182" s="315"/>
      <c r="C182" s="79" t="s">
        <v>66</v>
      </c>
      <c r="D182" s="80" t="s">
        <v>178</v>
      </c>
      <c r="E182" s="81">
        <v>4</v>
      </c>
      <c r="F182" s="82"/>
      <c r="G182" s="83">
        <v>180</v>
      </c>
      <c r="H182" s="84">
        <f t="shared" si="297"/>
        <v>2</v>
      </c>
      <c r="I182" s="85">
        <f t="shared" si="297"/>
        <v>121</v>
      </c>
      <c r="J182" s="27"/>
      <c r="K182" s="86"/>
      <c r="L182" s="87"/>
      <c r="M182" s="87"/>
      <c r="N182" s="88"/>
      <c r="O182" s="86"/>
      <c r="P182" s="87"/>
      <c r="Q182" s="87"/>
      <c r="R182" s="88"/>
      <c r="S182" s="86"/>
      <c r="T182" s="87"/>
      <c r="U182" s="87"/>
      <c r="V182" s="87"/>
      <c r="W182" s="88"/>
      <c r="X182" s="86"/>
      <c r="Y182" s="87"/>
      <c r="Z182" s="87"/>
      <c r="AA182" s="88"/>
      <c r="AB182" s="86"/>
      <c r="AC182" s="87"/>
      <c r="AD182" s="87" t="s">
        <v>25</v>
      </c>
      <c r="AE182" s="88" t="s">
        <v>25</v>
      </c>
      <c r="AF182" s="86" t="s">
        <v>25</v>
      </c>
      <c r="AG182" s="87" t="s">
        <v>25</v>
      </c>
      <c r="AH182" s="87"/>
      <c r="AI182" s="362"/>
      <c r="AJ182" s="363"/>
      <c r="AK182" s="86"/>
      <c r="AL182" s="87"/>
      <c r="AM182" s="87"/>
      <c r="AN182" s="88"/>
      <c r="AO182" s="86"/>
      <c r="AP182" s="87" t="s">
        <v>166</v>
      </c>
      <c r="AQ182" s="87"/>
      <c r="AR182" s="88"/>
      <c r="AS182" s="89"/>
      <c r="AT182" s="87"/>
      <c r="AU182" s="87"/>
      <c r="AV182" s="90"/>
      <c r="AW182" s="86"/>
      <c r="AX182" s="87"/>
      <c r="AY182" s="87"/>
      <c r="AZ182" s="87"/>
      <c r="BA182" s="88"/>
      <c r="BB182" s="89"/>
      <c r="BC182" s="87"/>
      <c r="BD182" s="87"/>
      <c r="BE182" s="321"/>
      <c r="BF182" s="322"/>
      <c r="BG182" s="322"/>
      <c r="BH182" s="322"/>
      <c r="BI182" s="322"/>
      <c r="BJ182" s="323"/>
      <c r="BK182" s="46"/>
      <c r="BL182" s="46" t="s">
        <v>49</v>
      </c>
      <c r="BN182" s="146">
        <f t="shared" si="260"/>
        <v>0</v>
      </c>
      <c r="BO182" s="146">
        <f t="shared" si="209"/>
        <v>0</v>
      </c>
      <c r="BP182" s="146">
        <f t="shared" si="210"/>
        <v>0</v>
      </c>
      <c r="BQ182" s="146">
        <f t="shared" si="211"/>
        <v>0</v>
      </c>
      <c r="BR182" s="146">
        <f t="shared" si="212"/>
        <v>0</v>
      </c>
      <c r="BS182" s="146">
        <f t="shared" si="213"/>
        <v>0</v>
      </c>
      <c r="BT182" s="146">
        <f t="shared" si="214"/>
        <v>0</v>
      </c>
      <c r="BU182" s="146">
        <f t="shared" si="215"/>
        <v>0</v>
      </c>
      <c r="BV182" s="146">
        <f t="shared" si="216"/>
        <v>0</v>
      </c>
      <c r="BW182" s="146">
        <f t="shared" si="217"/>
        <v>0</v>
      </c>
      <c r="BX182" s="146">
        <f t="shared" si="218"/>
        <v>0</v>
      </c>
      <c r="BY182" s="146">
        <f t="shared" si="219"/>
        <v>0</v>
      </c>
      <c r="BZ182" s="146">
        <f t="shared" si="220"/>
        <v>0</v>
      </c>
      <c r="CA182" s="146">
        <f t="shared" si="221"/>
        <v>0</v>
      </c>
      <c r="CB182" s="146">
        <f t="shared" si="222"/>
        <v>0</v>
      </c>
      <c r="CC182" s="146">
        <f t="shared" si="223"/>
        <v>0</v>
      </c>
      <c r="CD182" s="146">
        <f t="shared" si="224"/>
        <v>0</v>
      </c>
      <c r="CE182" s="146">
        <f t="shared" si="225"/>
        <v>0</v>
      </c>
      <c r="CF182" s="146">
        <f t="shared" si="226"/>
        <v>0</v>
      </c>
      <c r="CG182" s="146">
        <f t="shared" si="227"/>
        <v>0</v>
      </c>
      <c r="CH182" s="146">
        <f t="shared" si="228"/>
        <v>0</v>
      </c>
      <c r="CI182" s="146">
        <f t="shared" si="229"/>
        <v>0</v>
      </c>
      <c r="CJ182" s="146">
        <f t="shared" si="230"/>
        <v>0</v>
      </c>
      <c r="CK182" s="146">
        <f t="shared" si="231"/>
        <v>0</v>
      </c>
      <c r="CL182" s="146">
        <f t="shared" si="232"/>
        <v>0</v>
      </c>
      <c r="CM182" s="146">
        <f t="shared" si="233"/>
        <v>0</v>
      </c>
      <c r="CN182" s="146">
        <f t="shared" si="234"/>
        <v>0</v>
      </c>
      <c r="CO182" s="146">
        <f t="shared" si="235"/>
        <v>0</v>
      </c>
      <c r="CP182" s="146">
        <f t="shared" si="236"/>
        <v>0</v>
      </c>
      <c r="CQ182" s="146">
        <f t="shared" si="237"/>
        <v>0</v>
      </c>
      <c r="CR182" s="146">
        <f t="shared" si="238"/>
        <v>0</v>
      </c>
      <c r="CS182" s="146">
        <f t="shared" si="239"/>
        <v>0</v>
      </c>
      <c r="CT182" s="146">
        <f t="shared" si="240"/>
        <v>0</v>
      </c>
      <c r="CU182" s="146">
        <f t="shared" si="241"/>
        <v>0</v>
      </c>
      <c r="CV182" s="146">
        <f t="shared" si="242"/>
        <v>0</v>
      </c>
      <c r="CW182" s="146">
        <f t="shared" si="243"/>
        <v>0</v>
      </c>
      <c r="CX182" s="146">
        <f t="shared" si="244"/>
        <v>0</v>
      </c>
      <c r="CY182" s="146">
        <f t="shared" si="245"/>
        <v>0</v>
      </c>
      <c r="CZ182" s="146">
        <f t="shared" si="246"/>
        <v>0</v>
      </c>
      <c r="DA182" s="146">
        <f t="shared" si="247"/>
        <v>0</v>
      </c>
      <c r="DB182" s="146">
        <f t="shared" si="248"/>
        <v>0</v>
      </c>
      <c r="DC182" s="146">
        <f t="shared" si="249"/>
        <v>0</v>
      </c>
      <c r="DD182" s="146">
        <f t="shared" si="250"/>
        <v>0</v>
      </c>
      <c r="DE182" s="146">
        <f t="shared" si="251"/>
        <v>0</v>
      </c>
      <c r="DF182" s="146">
        <f t="shared" si="252"/>
        <v>0</v>
      </c>
      <c r="DG182" s="146">
        <f t="shared" si="253"/>
        <v>0</v>
      </c>
      <c r="DH182" s="146">
        <f t="shared" si="254"/>
        <v>0</v>
      </c>
      <c r="DI182" s="146">
        <f t="shared" si="255"/>
        <v>0</v>
      </c>
      <c r="DJ182" s="146">
        <f t="shared" si="256"/>
        <v>0</v>
      </c>
      <c r="DK182" s="146">
        <f t="shared" si="257"/>
        <v>0</v>
      </c>
      <c r="DL182" s="146">
        <f t="shared" si="258"/>
        <v>0</v>
      </c>
      <c r="DM182" s="146">
        <f t="shared" si="259"/>
        <v>0</v>
      </c>
      <c r="DN182" s="64">
        <f>I182*2</f>
        <v>242</v>
      </c>
      <c r="DO182" s="52" t="str">
        <f t="shared" si="295"/>
        <v/>
      </c>
      <c r="DP182" s="52" t="str">
        <f t="shared" si="264"/>
        <v/>
      </c>
      <c r="DQ182" s="53">
        <f t="shared" si="265"/>
        <v>242</v>
      </c>
      <c r="DR182" s="1">
        <f t="shared" si="296"/>
        <v>2</v>
      </c>
      <c r="DS182" s="168" t="e">
        <f>IF(AND(DR182=#REF!,BL182=#REF!),'Tiến độ'!D182,"")</f>
        <v>#REF!</v>
      </c>
    </row>
    <row r="183" spans="1:123" ht="11.25" customHeight="1">
      <c r="A183" s="314" t="str">
        <f>IF(B183="","",MAX($A$7:A182)+1)</f>
        <v/>
      </c>
      <c r="B183" s="315"/>
      <c r="C183" s="79" t="s">
        <v>161</v>
      </c>
      <c r="D183" s="80" t="s">
        <v>179</v>
      </c>
      <c r="E183" s="81">
        <v>8</v>
      </c>
      <c r="F183" s="82"/>
      <c r="G183" s="83">
        <v>270</v>
      </c>
      <c r="H183" s="84">
        <f t="shared" si="297"/>
        <v>2</v>
      </c>
      <c r="I183" s="85">
        <f t="shared" si="297"/>
        <v>121</v>
      </c>
      <c r="J183" s="27"/>
      <c r="K183" s="86"/>
      <c r="L183" s="87"/>
      <c r="M183" s="87"/>
      <c r="N183" s="88"/>
      <c r="O183" s="86"/>
      <c r="P183" s="87"/>
      <c r="Q183" s="87"/>
      <c r="R183" s="88"/>
      <c r="S183" s="86"/>
      <c r="T183" s="87"/>
      <c r="U183" s="87"/>
      <c r="V183" s="87"/>
      <c r="W183" s="88"/>
      <c r="X183" s="86"/>
      <c r="Y183" s="87"/>
      <c r="Z183" s="87"/>
      <c r="AA183" s="88"/>
      <c r="AB183" s="86"/>
      <c r="AC183" s="87"/>
      <c r="AD183" s="87"/>
      <c r="AE183" s="88"/>
      <c r="AF183" s="86"/>
      <c r="AG183" s="87"/>
      <c r="AH183" s="87"/>
      <c r="AI183" s="362"/>
      <c r="AJ183" s="363"/>
      <c r="AK183" s="86"/>
      <c r="AL183" s="87"/>
      <c r="AM183" s="87"/>
      <c r="AN183" s="88"/>
      <c r="AO183" s="86"/>
      <c r="AP183" s="87" t="s">
        <v>166</v>
      </c>
      <c r="AQ183" s="87" t="s">
        <v>165</v>
      </c>
      <c r="AR183" s="88" t="s">
        <v>165</v>
      </c>
      <c r="AS183" s="89" t="s">
        <v>165</v>
      </c>
      <c r="AT183" s="87" t="s">
        <v>165</v>
      </c>
      <c r="AU183" s="87" t="s">
        <v>165</v>
      </c>
      <c r="AV183" s="90" t="s">
        <v>165</v>
      </c>
      <c r="AW183" s="86" t="s">
        <v>165</v>
      </c>
      <c r="AX183" s="87" t="s">
        <v>165</v>
      </c>
      <c r="AY183" s="87" t="s">
        <v>165</v>
      </c>
      <c r="AZ183" s="87" t="s">
        <v>165</v>
      </c>
      <c r="BA183" s="88" t="s">
        <v>165</v>
      </c>
      <c r="BB183" s="89" t="s">
        <v>165</v>
      </c>
      <c r="BC183" s="87" t="s">
        <v>65</v>
      </c>
      <c r="BD183" s="87" t="s">
        <v>65</v>
      </c>
      <c r="BE183" s="321"/>
      <c r="BF183" s="322"/>
      <c r="BG183" s="322"/>
      <c r="BH183" s="322"/>
      <c r="BI183" s="322"/>
      <c r="BJ183" s="323"/>
      <c r="BK183" s="46"/>
      <c r="BL183" s="46" t="s">
        <v>49</v>
      </c>
      <c r="BN183" s="146">
        <f t="shared" si="260"/>
        <v>0</v>
      </c>
      <c r="BO183" s="146">
        <f t="shared" si="209"/>
        <v>0</v>
      </c>
      <c r="BP183" s="146">
        <f t="shared" si="210"/>
        <v>0</v>
      </c>
      <c r="BQ183" s="146">
        <f t="shared" si="211"/>
        <v>0</v>
      </c>
      <c r="BR183" s="146">
        <f t="shared" si="212"/>
        <v>0</v>
      </c>
      <c r="BS183" s="146">
        <f t="shared" si="213"/>
        <v>0</v>
      </c>
      <c r="BT183" s="146">
        <f t="shared" si="214"/>
        <v>0</v>
      </c>
      <c r="BU183" s="146">
        <f t="shared" si="215"/>
        <v>0</v>
      </c>
      <c r="BV183" s="146">
        <f t="shared" si="216"/>
        <v>0</v>
      </c>
      <c r="BW183" s="146">
        <f t="shared" si="217"/>
        <v>0</v>
      </c>
      <c r="BX183" s="146">
        <f t="shared" si="218"/>
        <v>0</v>
      </c>
      <c r="BY183" s="146">
        <f t="shared" si="219"/>
        <v>0</v>
      </c>
      <c r="BZ183" s="146">
        <f t="shared" si="220"/>
        <v>0</v>
      </c>
      <c r="CA183" s="146">
        <f t="shared" si="221"/>
        <v>0</v>
      </c>
      <c r="CB183" s="146">
        <f t="shared" si="222"/>
        <v>0</v>
      </c>
      <c r="CC183" s="146">
        <f t="shared" si="223"/>
        <v>0</v>
      </c>
      <c r="CD183" s="146">
        <f t="shared" si="224"/>
        <v>0</v>
      </c>
      <c r="CE183" s="146">
        <f t="shared" si="225"/>
        <v>0</v>
      </c>
      <c r="CF183" s="146">
        <f t="shared" si="226"/>
        <v>0</v>
      </c>
      <c r="CG183" s="146">
        <f t="shared" si="227"/>
        <v>0</v>
      </c>
      <c r="CH183" s="146">
        <f t="shared" si="228"/>
        <v>0</v>
      </c>
      <c r="CI183" s="146">
        <f t="shared" si="229"/>
        <v>0</v>
      </c>
      <c r="CJ183" s="146">
        <f t="shared" si="230"/>
        <v>0</v>
      </c>
      <c r="CK183" s="146">
        <f t="shared" si="231"/>
        <v>0</v>
      </c>
      <c r="CL183" s="146">
        <f t="shared" si="232"/>
        <v>0</v>
      </c>
      <c r="CM183" s="146">
        <f t="shared" si="233"/>
        <v>0</v>
      </c>
      <c r="CN183" s="146">
        <f t="shared" si="234"/>
        <v>0</v>
      </c>
      <c r="CO183" s="146">
        <f t="shared" si="235"/>
        <v>0</v>
      </c>
      <c r="CP183" s="146">
        <f t="shared" si="236"/>
        <v>0</v>
      </c>
      <c r="CQ183" s="146">
        <f t="shared" si="237"/>
        <v>0</v>
      </c>
      <c r="CR183" s="146">
        <f t="shared" si="238"/>
        <v>0</v>
      </c>
      <c r="CS183" s="146">
        <f t="shared" si="239"/>
        <v>0</v>
      </c>
      <c r="CT183" s="146">
        <f t="shared" si="240"/>
        <v>0</v>
      </c>
      <c r="CU183" s="146">
        <f t="shared" si="241"/>
        <v>0</v>
      </c>
      <c r="CV183" s="146">
        <f t="shared" si="242"/>
        <v>0</v>
      </c>
      <c r="CW183" s="146">
        <f t="shared" si="243"/>
        <v>0</v>
      </c>
      <c r="CX183" s="146">
        <f t="shared" si="244"/>
        <v>0</v>
      </c>
      <c r="CY183" s="146">
        <f t="shared" si="245"/>
        <v>0</v>
      </c>
      <c r="CZ183" s="146">
        <f t="shared" si="246"/>
        <v>0</v>
      </c>
      <c r="DA183" s="146">
        <f t="shared" si="247"/>
        <v>0</v>
      </c>
      <c r="DB183" s="146">
        <f t="shared" si="248"/>
        <v>0</v>
      </c>
      <c r="DC183" s="146">
        <f t="shared" si="249"/>
        <v>0</v>
      </c>
      <c r="DD183" s="146">
        <f t="shared" si="250"/>
        <v>0</v>
      </c>
      <c r="DE183" s="146">
        <f t="shared" si="251"/>
        <v>0</v>
      </c>
      <c r="DF183" s="146">
        <f t="shared" si="252"/>
        <v>0</v>
      </c>
      <c r="DG183" s="146">
        <f t="shared" si="253"/>
        <v>0</v>
      </c>
      <c r="DH183" s="146">
        <f t="shared" si="254"/>
        <v>0</v>
      </c>
      <c r="DI183" s="146">
        <f t="shared" si="255"/>
        <v>0</v>
      </c>
      <c r="DJ183" s="146">
        <f t="shared" si="256"/>
        <v>0</v>
      </c>
      <c r="DK183" s="146">
        <f t="shared" si="257"/>
        <v>0</v>
      </c>
      <c r="DL183" s="146">
        <f t="shared" si="258"/>
        <v>0</v>
      </c>
      <c r="DM183" s="146">
        <f t="shared" si="259"/>
        <v>0</v>
      </c>
      <c r="DN183" s="64">
        <f>I183*15</f>
        <v>1815</v>
      </c>
      <c r="DO183" s="52" t="str">
        <f t="shared" si="295"/>
        <v/>
      </c>
      <c r="DP183" s="52" t="str">
        <f t="shared" si="264"/>
        <v/>
      </c>
      <c r="DQ183" s="53">
        <f t="shared" si="265"/>
        <v>1815</v>
      </c>
      <c r="DR183" s="1">
        <f t="shared" si="296"/>
        <v>2</v>
      </c>
      <c r="DS183" s="168" t="e">
        <f>IF(AND(DR183=#REF!,BL183=#REF!),'Tiến độ'!D183,"")</f>
        <v>#REF!</v>
      </c>
    </row>
    <row r="184" spans="1:123" ht="11.25" customHeight="1">
      <c r="A184" s="310" t="str">
        <f>IF(B184="","",MAX($A$7:A183)+1)</f>
        <v/>
      </c>
      <c r="B184" s="313"/>
      <c r="C184" s="91" t="s">
        <v>8</v>
      </c>
      <c r="D184" s="92"/>
      <c r="E184" s="93">
        <f>SUM(E175:E183)</f>
        <v>33</v>
      </c>
      <c r="F184" s="94"/>
      <c r="G184" s="95"/>
      <c r="H184" s="96"/>
      <c r="I184" s="97"/>
      <c r="J184" s="26"/>
      <c r="K184" s="96">
        <f t="shared" ref="K184" si="298">SUM(K175:K183)</f>
        <v>26</v>
      </c>
      <c r="L184" s="97">
        <f t="shared" ref="L184:AH184" si="299">SUM(L175:L183)</f>
        <v>26</v>
      </c>
      <c r="M184" s="97">
        <f t="shared" si="299"/>
        <v>26</v>
      </c>
      <c r="N184" s="98">
        <f t="shared" si="299"/>
        <v>26</v>
      </c>
      <c r="O184" s="96">
        <f t="shared" si="299"/>
        <v>26</v>
      </c>
      <c r="P184" s="97">
        <f t="shared" si="299"/>
        <v>26</v>
      </c>
      <c r="Q184" s="97">
        <f t="shared" si="299"/>
        <v>26</v>
      </c>
      <c r="R184" s="98">
        <f t="shared" si="299"/>
        <v>13</v>
      </c>
      <c r="S184" s="96">
        <f t="shared" si="299"/>
        <v>0</v>
      </c>
      <c r="T184" s="97">
        <f t="shared" si="299"/>
        <v>0</v>
      </c>
      <c r="U184" s="97">
        <f t="shared" si="299"/>
        <v>0</v>
      </c>
      <c r="V184" s="97">
        <f t="shared" si="299"/>
        <v>0</v>
      </c>
      <c r="W184" s="98">
        <f t="shared" si="299"/>
        <v>0</v>
      </c>
      <c r="X184" s="96">
        <f t="shared" si="299"/>
        <v>0</v>
      </c>
      <c r="Y184" s="97">
        <f t="shared" si="299"/>
        <v>0</v>
      </c>
      <c r="Z184" s="97">
        <f t="shared" si="299"/>
        <v>0</v>
      </c>
      <c r="AA184" s="98">
        <f t="shared" si="299"/>
        <v>0</v>
      </c>
      <c r="AB184" s="96">
        <f t="shared" si="299"/>
        <v>0</v>
      </c>
      <c r="AC184" s="97">
        <f t="shared" si="299"/>
        <v>0</v>
      </c>
      <c r="AD184" s="97">
        <f t="shared" si="299"/>
        <v>0</v>
      </c>
      <c r="AE184" s="98">
        <f t="shared" si="299"/>
        <v>0</v>
      </c>
      <c r="AF184" s="96">
        <f t="shared" si="299"/>
        <v>0</v>
      </c>
      <c r="AG184" s="97">
        <f t="shared" si="299"/>
        <v>0</v>
      </c>
      <c r="AH184" s="97">
        <f t="shared" si="299"/>
        <v>0</v>
      </c>
      <c r="AI184" s="362"/>
      <c r="AJ184" s="363"/>
      <c r="AK184" s="96">
        <f t="shared" ref="AK184:BD184" si="300">SUM(AK175:AK183)</f>
        <v>0</v>
      </c>
      <c r="AL184" s="97">
        <f t="shared" si="300"/>
        <v>0</v>
      </c>
      <c r="AM184" s="97">
        <f t="shared" si="300"/>
        <v>0</v>
      </c>
      <c r="AN184" s="98">
        <f t="shared" si="300"/>
        <v>0</v>
      </c>
      <c r="AO184" s="96">
        <f t="shared" si="300"/>
        <v>0</v>
      </c>
      <c r="AP184" s="97">
        <f t="shared" si="300"/>
        <v>0</v>
      </c>
      <c r="AQ184" s="97">
        <f t="shared" si="300"/>
        <v>0</v>
      </c>
      <c r="AR184" s="98">
        <f t="shared" si="300"/>
        <v>0</v>
      </c>
      <c r="AS184" s="99">
        <f t="shared" si="300"/>
        <v>0</v>
      </c>
      <c r="AT184" s="97">
        <f t="shared" si="300"/>
        <v>0</v>
      </c>
      <c r="AU184" s="97">
        <f t="shared" si="300"/>
        <v>0</v>
      </c>
      <c r="AV184" s="100">
        <f t="shared" si="300"/>
        <v>0</v>
      </c>
      <c r="AW184" s="96">
        <f t="shared" si="300"/>
        <v>0</v>
      </c>
      <c r="AX184" s="97">
        <f t="shared" si="300"/>
        <v>0</v>
      </c>
      <c r="AY184" s="97">
        <f t="shared" si="300"/>
        <v>0</v>
      </c>
      <c r="AZ184" s="97">
        <f t="shared" si="300"/>
        <v>0</v>
      </c>
      <c r="BA184" s="98">
        <f t="shared" si="300"/>
        <v>0</v>
      </c>
      <c r="BB184" s="99">
        <f t="shared" si="300"/>
        <v>0</v>
      </c>
      <c r="BC184" s="97">
        <f t="shared" si="300"/>
        <v>0</v>
      </c>
      <c r="BD184" s="97">
        <f t="shared" si="300"/>
        <v>0</v>
      </c>
      <c r="BE184" s="321"/>
      <c r="BF184" s="322"/>
      <c r="BG184" s="322"/>
      <c r="BH184" s="322"/>
      <c r="BI184" s="322"/>
      <c r="BJ184" s="323"/>
      <c r="BK184" s="47"/>
      <c r="BL184" s="47" t="s">
        <v>1113</v>
      </c>
      <c r="BN184" s="146">
        <f t="shared" si="260"/>
        <v>0</v>
      </c>
      <c r="BO184" s="146">
        <f t="shared" si="209"/>
        <v>0</v>
      </c>
      <c r="BP184" s="146">
        <f t="shared" si="210"/>
        <v>0</v>
      </c>
      <c r="BQ184" s="146">
        <f t="shared" si="211"/>
        <v>0</v>
      </c>
      <c r="BR184" s="146">
        <f t="shared" si="212"/>
        <v>0</v>
      </c>
      <c r="BS184" s="146">
        <f t="shared" si="213"/>
        <v>0</v>
      </c>
      <c r="BT184" s="146">
        <f t="shared" si="214"/>
        <v>0</v>
      </c>
      <c r="BU184" s="146">
        <f t="shared" si="215"/>
        <v>0</v>
      </c>
      <c r="BV184" s="146">
        <f t="shared" si="216"/>
        <v>0</v>
      </c>
      <c r="BW184" s="146">
        <f t="shared" si="217"/>
        <v>0</v>
      </c>
      <c r="BX184" s="146">
        <f t="shared" si="218"/>
        <v>0</v>
      </c>
      <c r="BY184" s="146">
        <f t="shared" si="219"/>
        <v>0</v>
      </c>
      <c r="BZ184" s="146">
        <f t="shared" si="220"/>
        <v>0</v>
      </c>
      <c r="CA184" s="146">
        <f t="shared" si="221"/>
        <v>0</v>
      </c>
      <c r="CB184" s="146">
        <f t="shared" si="222"/>
        <v>0</v>
      </c>
      <c r="CC184" s="146">
        <f t="shared" si="223"/>
        <v>0</v>
      </c>
      <c r="CD184" s="146">
        <f t="shared" si="224"/>
        <v>0</v>
      </c>
      <c r="CE184" s="146">
        <f t="shared" si="225"/>
        <v>0</v>
      </c>
      <c r="CF184" s="146">
        <f t="shared" si="226"/>
        <v>0</v>
      </c>
      <c r="CG184" s="146">
        <f t="shared" si="227"/>
        <v>0</v>
      </c>
      <c r="CH184" s="146">
        <f t="shared" si="228"/>
        <v>0</v>
      </c>
      <c r="CI184" s="146">
        <f t="shared" si="229"/>
        <v>0</v>
      </c>
      <c r="CJ184" s="146">
        <f t="shared" si="230"/>
        <v>0</v>
      </c>
      <c r="CK184" s="146">
        <f t="shared" si="231"/>
        <v>0</v>
      </c>
      <c r="CL184" s="146">
        <f t="shared" si="232"/>
        <v>0</v>
      </c>
      <c r="CM184" s="146">
        <f t="shared" si="233"/>
        <v>0</v>
      </c>
      <c r="CN184" s="146">
        <f t="shared" si="234"/>
        <v>0</v>
      </c>
      <c r="CO184" s="146">
        <f t="shared" si="235"/>
        <v>0</v>
      </c>
      <c r="CP184" s="146">
        <f t="shared" si="236"/>
        <v>0</v>
      </c>
      <c r="CQ184" s="146">
        <f t="shared" si="237"/>
        <v>0</v>
      </c>
      <c r="CR184" s="146">
        <f t="shared" si="238"/>
        <v>0</v>
      </c>
      <c r="CS184" s="146">
        <f t="shared" si="239"/>
        <v>0</v>
      </c>
      <c r="CT184" s="146">
        <f t="shared" si="240"/>
        <v>0</v>
      </c>
      <c r="CU184" s="146">
        <f t="shared" si="241"/>
        <v>0</v>
      </c>
      <c r="CV184" s="146">
        <f t="shared" si="242"/>
        <v>0</v>
      </c>
      <c r="CW184" s="146">
        <f t="shared" si="243"/>
        <v>0</v>
      </c>
      <c r="CX184" s="146">
        <f t="shared" si="244"/>
        <v>0</v>
      </c>
      <c r="CY184" s="146">
        <f t="shared" si="245"/>
        <v>0</v>
      </c>
      <c r="CZ184" s="146">
        <f t="shared" si="246"/>
        <v>0</v>
      </c>
      <c r="DA184" s="146">
        <f t="shared" si="247"/>
        <v>0</v>
      </c>
      <c r="DB184" s="146">
        <f t="shared" si="248"/>
        <v>0</v>
      </c>
      <c r="DC184" s="146">
        <f t="shared" si="249"/>
        <v>0</v>
      </c>
      <c r="DD184" s="146">
        <f t="shared" si="250"/>
        <v>0</v>
      </c>
      <c r="DE184" s="146">
        <f t="shared" si="251"/>
        <v>0</v>
      </c>
      <c r="DF184" s="146">
        <f t="shared" si="252"/>
        <v>0</v>
      </c>
      <c r="DG184" s="146">
        <f t="shared" si="253"/>
        <v>0</v>
      </c>
      <c r="DH184" s="146">
        <f t="shared" si="254"/>
        <v>0</v>
      </c>
      <c r="DI184" s="146">
        <f t="shared" si="255"/>
        <v>0</v>
      </c>
      <c r="DJ184" s="146">
        <f t="shared" si="256"/>
        <v>0</v>
      </c>
      <c r="DK184" s="146">
        <f t="shared" si="257"/>
        <v>0</v>
      </c>
      <c r="DL184" s="146">
        <f t="shared" si="258"/>
        <v>0</v>
      </c>
      <c r="DM184" s="146">
        <f t="shared" si="259"/>
        <v>0</v>
      </c>
      <c r="DN184" s="54"/>
      <c r="DO184" s="55"/>
      <c r="DP184" s="55"/>
      <c r="DQ184" s="56"/>
      <c r="DS184" s="168" t="e">
        <f>IF(AND(DR184=#REF!,BL184=#REF!),'Tiến độ'!D184,"")</f>
        <v>#REF!</v>
      </c>
    </row>
    <row r="185" spans="1:123" ht="11.25" customHeight="1">
      <c r="A185" s="308">
        <f>IF(B185="","",MAX($A$7:A184)+1)</f>
        <v>18</v>
      </c>
      <c r="B185" s="311" t="s">
        <v>215</v>
      </c>
      <c r="C185" s="67" t="s">
        <v>216</v>
      </c>
      <c r="D185" s="68" t="s">
        <v>217</v>
      </c>
      <c r="E185" s="69">
        <v>4</v>
      </c>
      <c r="F185" s="70">
        <v>60</v>
      </c>
      <c r="G185" s="71"/>
      <c r="H185" s="72">
        <v>4</v>
      </c>
      <c r="I185" s="73">
        <f>56+51+49+48</f>
        <v>204</v>
      </c>
      <c r="J185" s="24"/>
      <c r="K185" s="74">
        <v>4</v>
      </c>
      <c r="L185" s="75">
        <v>4</v>
      </c>
      <c r="M185" s="75">
        <v>4</v>
      </c>
      <c r="N185" s="76">
        <v>4</v>
      </c>
      <c r="O185" s="74">
        <v>4</v>
      </c>
      <c r="P185" s="75">
        <v>4</v>
      </c>
      <c r="Q185" s="75">
        <v>4</v>
      </c>
      <c r="R185" s="76">
        <v>4</v>
      </c>
      <c r="S185" s="74">
        <v>4</v>
      </c>
      <c r="T185" s="75">
        <v>4</v>
      </c>
      <c r="U185" s="75">
        <v>4</v>
      </c>
      <c r="V185" s="75">
        <v>4</v>
      </c>
      <c r="W185" s="76">
        <v>4</v>
      </c>
      <c r="X185" s="74">
        <v>4</v>
      </c>
      <c r="Y185" s="75">
        <v>4</v>
      </c>
      <c r="Z185" s="75" t="s">
        <v>163</v>
      </c>
      <c r="AA185" s="76" t="s">
        <v>163</v>
      </c>
      <c r="AB185" s="74" t="s">
        <v>163</v>
      </c>
      <c r="AC185" s="75" t="s">
        <v>163</v>
      </c>
      <c r="AD185" s="75" t="s">
        <v>164</v>
      </c>
      <c r="AE185" s="76" t="s">
        <v>164</v>
      </c>
      <c r="AF185" s="74" t="s">
        <v>164</v>
      </c>
      <c r="AG185" s="75" t="s">
        <v>164</v>
      </c>
      <c r="AH185" s="75" t="s">
        <v>164</v>
      </c>
      <c r="AI185" s="362"/>
      <c r="AJ185" s="363"/>
      <c r="AK185" s="74" t="s">
        <v>164</v>
      </c>
      <c r="AL185" s="75"/>
      <c r="AM185" s="75"/>
      <c r="AN185" s="76"/>
      <c r="AO185" s="74"/>
      <c r="AP185" s="75"/>
      <c r="AQ185" s="75"/>
      <c r="AR185" s="76"/>
      <c r="AS185" s="77"/>
      <c r="AT185" s="75"/>
      <c r="AU185" s="75"/>
      <c r="AV185" s="78"/>
      <c r="AW185" s="74"/>
      <c r="AX185" s="75"/>
      <c r="AY185" s="75"/>
      <c r="AZ185" s="75"/>
      <c r="BA185" s="76"/>
      <c r="BB185" s="77"/>
      <c r="BC185" s="75"/>
      <c r="BD185" s="75"/>
      <c r="BE185" s="321"/>
      <c r="BF185" s="322"/>
      <c r="BG185" s="322"/>
      <c r="BH185" s="322"/>
      <c r="BI185" s="322"/>
      <c r="BJ185" s="323"/>
      <c r="BK185" s="45" t="s">
        <v>18</v>
      </c>
      <c r="BL185" s="45" t="s">
        <v>44</v>
      </c>
      <c r="BN185" s="146">
        <f t="shared" si="260"/>
        <v>16</v>
      </c>
      <c r="BO185" s="146">
        <f t="shared" si="209"/>
        <v>16</v>
      </c>
      <c r="BP185" s="146">
        <f t="shared" si="210"/>
        <v>16</v>
      </c>
      <c r="BQ185" s="146">
        <f t="shared" si="211"/>
        <v>16</v>
      </c>
      <c r="BR185" s="146">
        <f t="shared" si="212"/>
        <v>16</v>
      </c>
      <c r="BS185" s="146">
        <f t="shared" si="213"/>
        <v>16</v>
      </c>
      <c r="BT185" s="146">
        <f t="shared" si="214"/>
        <v>16</v>
      </c>
      <c r="BU185" s="146">
        <f t="shared" si="215"/>
        <v>16</v>
      </c>
      <c r="BV185" s="146">
        <f t="shared" si="216"/>
        <v>16</v>
      </c>
      <c r="BW185" s="146">
        <f t="shared" si="217"/>
        <v>16</v>
      </c>
      <c r="BX185" s="146">
        <f t="shared" si="218"/>
        <v>16</v>
      </c>
      <c r="BY185" s="146">
        <f t="shared" si="219"/>
        <v>16</v>
      </c>
      <c r="BZ185" s="146">
        <f t="shared" si="220"/>
        <v>16</v>
      </c>
      <c r="CA185" s="146">
        <f t="shared" si="221"/>
        <v>16</v>
      </c>
      <c r="CB185" s="146">
        <f t="shared" si="222"/>
        <v>16</v>
      </c>
      <c r="CC185" s="146">
        <f t="shared" si="223"/>
        <v>0</v>
      </c>
      <c r="CD185" s="146">
        <f t="shared" si="224"/>
        <v>0</v>
      </c>
      <c r="CE185" s="146">
        <f t="shared" si="225"/>
        <v>0</v>
      </c>
      <c r="CF185" s="146">
        <f t="shared" si="226"/>
        <v>0</v>
      </c>
      <c r="CG185" s="146">
        <f t="shared" si="227"/>
        <v>0</v>
      </c>
      <c r="CH185" s="146">
        <f t="shared" si="228"/>
        <v>0</v>
      </c>
      <c r="CI185" s="146">
        <f t="shared" si="229"/>
        <v>0</v>
      </c>
      <c r="CJ185" s="146">
        <f t="shared" si="230"/>
        <v>0</v>
      </c>
      <c r="CK185" s="146">
        <f t="shared" si="231"/>
        <v>0</v>
      </c>
      <c r="CL185" s="146">
        <f t="shared" si="232"/>
        <v>0</v>
      </c>
      <c r="CM185" s="146">
        <f t="shared" si="233"/>
        <v>0</v>
      </c>
      <c r="CN185" s="146">
        <f t="shared" si="234"/>
        <v>0</v>
      </c>
      <c r="CO185" s="146">
        <f t="shared" si="235"/>
        <v>0</v>
      </c>
      <c r="CP185" s="146">
        <f t="shared" si="236"/>
        <v>0</v>
      </c>
      <c r="CQ185" s="146">
        <f t="shared" si="237"/>
        <v>0</v>
      </c>
      <c r="CR185" s="146">
        <f t="shared" si="238"/>
        <v>0</v>
      </c>
      <c r="CS185" s="146">
        <f t="shared" si="239"/>
        <v>0</v>
      </c>
      <c r="CT185" s="146">
        <f t="shared" si="240"/>
        <v>0</v>
      </c>
      <c r="CU185" s="146">
        <f t="shared" si="241"/>
        <v>0</v>
      </c>
      <c r="CV185" s="146">
        <f t="shared" si="242"/>
        <v>0</v>
      </c>
      <c r="CW185" s="146">
        <f t="shared" si="243"/>
        <v>0</v>
      </c>
      <c r="CX185" s="146">
        <f t="shared" si="244"/>
        <v>0</v>
      </c>
      <c r="CY185" s="146">
        <f t="shared" si="245"/>
        <v>0</v>
      </c>
      <c r="CZ185" s="146">
        <f t="shared" si="246"/>
        <v>0</v>
      </c>
      <c r="DA185" s="146">
        <f t="shared" si="247"/>
        <v>0</v>
      </c>
      <c r="DB185" s="146">
        <f t="shared" si="248"/>
        <v>0</v>
      </c>
      <c r="DC185" s="146">
        <f t="shared" si="249"/>
        <v>0</v>
      </c>
      <c r="DD185" s="146">
        <f t="shared" si="250"/>
        <v>0</v>
      </c>
      <c r="DE185" s="146">
        <f t="shared" si="251"/>
        <v>0</v>
      </c>
      <c r="DF185" s="146">
        <f t="shared" si="252"/>
        <v>0</v>
      </c>
      <c r="DG185" s="146">
        <f t="shared" si="253"/>
        <v>0</v>
      </c>
      <c r="DH185" s="146">
        <f t="shared" si="254"/>
        <v>0</v>
      </c>
      <c r="DI185" s="146">
        <f t="shared" si="255"/>
        <v>0</v>
      </c>
      <c r="DJ185" s="146">
        <f t="shared" si="256"/>
        <v>0</v>
      </c>
      <c r="DK185" s="146">
        <f t="shared" si="257"/>
        <v>0</v>
      </c>
      <c r="DL185" s="146">
        <f t="shared" si="258"/>
        <v>0</v>
      </c>
      <c r="DM185" s="146">
        <f t="shared" si="259"/>
        <v>0</v>
      </c>
      <c r="DN185" s="63">
        <f>F185*H185</f>
        <v>240</v>
      </c>
      <c r="DO185" s="50">
        <f t="shared" ref="DO185:DO199" si="301">IF(COUNTA(K185:AC185)&gt;0,DN185,"")</f>
        <v>240</v>
      </c>
      <c r="DP185" s="50" t="str">
        <f t="shared" si="264"/>
        <v/>
      </c>
      <c r="DQ185" s="51" t="str">
        <f t="shared" si="265"/>
        <v/>
      </c>
      <c r="DR185" s="1">
        <f t="shared" ref="DR185:DR199" si="302">IF(DQ185="",1,2)</f>
        <v>1</v>
      </c>
      <c r="DS185" s="168" t="e">
        <f>IF(AND(DR185=#REF!,BL185=#REF!),'Tiến độ'!D185,"")</f>
        <v>#REF!</v>
      </c>
    </row>
    <row r="186" spans="1:123" ht="11.25" customHeight="1">
      <c r="A186" s="309" t="str">
        <f>IF(B186="","",MAX($A$7:A185)+1)</f>
        <v/>
      </c>
      <c r="B186" s="312"/>
      <c r="C186" s="101" t="s">
        <v>218</v>
      </c>
      <c r="D186" s="102" t="s">
        <v>219</v>
      </c>
      <c r="E186" s="103">
        <v>2</v>
      </c>
      <c r="F186" s="104">
        <v>30</v>
      </c>
      <c r="G186" s="105"/>
      <c r="H186" s="106">
        <f>H185</f>
        <v>4</v>
      </c>
      <c r="I186" s="107">
        <f>I185</f>
        <v>204</v>
      </c>
      <c r="J186" s="28"/>
      <c r="K186" s="108"/>
      <c r="L186" s="109"/>
      <c r="M186" s="109"/>
      <c r="N186" s="110"/>
      <c r="O186" s="108"/>
      <c r="P186" s="109">
        <v>3</v>
      </c>
      <c r="Q186" s="109">
        <v>3</v>
      </c>
      <c r="R186" s="110">
        <v>3</v>
      </c>
      <c r="S186" s="108">
        <v>3</v>
      </c>
      <c r="T186" s="109">
        <v>3</v>
      </c>
      <c r="U186" s="109">
        <v>3</v>
      </c>
      <c r="V186" s="109">
        <v>3</v>
      </c>
      <c r="W186" s="110">
        <v>3</v>
      </c>
      <c r="X186" s="108">
        <v>3</v>
      </c>
      <c r="Y186" s="109">
        <v>3</v>
      </c>
      <c r="Z186" s="109" t="s">
        <v>163</v>
      </c>
      <c r="AA186" s="110" t="s">
        <v>163</v>
      </c>
      <c r="AB186" s="108" t="s">
        <v>163</v>
      </c>
      <c r="AC186" s="109" t="s">
        <v>163</v>
      </c>
      <c r="AD186" s="109" t="s">
        <v>164</v>
      </c>
      <c r="AE186" s="110" t="s">
        <v>164</v>
      </c>
      <c r="AF186" s="108" t="s">
        <v>164</v>
      </c>
      <c r="AG186" s="109" t="s">
        <v>164</v>
      </c>
      <c r="AH186" s="109" t="s">
        <v>164</v>
      </c>
      <c r="AI186" s="362"/>
      <c r="AJ186" s="363"/>
      <c r="AK186" s="108" t="s">
        <v>164</v>
      </c>
      <c r="AL186" s="109"/>
      <c r="AM186" s="109"/>
      <c r="AN186" s="110"/>
      <c r="AO186" s="108"/>
      <c r="AP186" s="109"/>
      <c r="AQ186" s="109"/>
      <c r="AR186" s="110"/>
      <c r="AS186" s="111"/>
      <c r="AT186" s="109"/>
      <c r="AU186" s="109"/>
      <c r="AV186" s="112"/>
      <c r="AW186" s="108"/>
      <c r="AX186" s="109"/>
      <c r="AY186" s="109"/>
      <c r="AZ186" s="109"/>
      <c r="BA186" s="110"/>
      <c r="BB186" s="111"/>
      <c r="BC186" s="109"/>
      <c r="BD186" s="109"/>
      <c r="BE186" s="321"/>
      <c r="BF186" s="322"/>
      <c r="BG186" s="322"/>
      <c r="BH186" s="322"/>
      <c r="BI186" s="322"/>
      <c r="BJ186" s="323"/>
      <c r="BK186" s="48" t="s">
        <v>18</v>
      </c>
      <c r="BL186" s="48" t="s">
        <v>44</v>
      </c>
      <c r="BN186" s="146">
        <f t="shared" si="260"/>
        <v>0</v>
      </c>
      <c r="BO186" s="146">
        <f t="shared" si="209"/>
        <v>0</v>
      </c>
      <c r="BP186" s="146">
        <f t="shared" si="210"/>
        <v>0</v>
      </c>
      <c r="BQ186" s="146">
        <f t="shared" si="211"/>
        <v>0</v>
      </c>
      <c r="BR186" s="146">
        <f t="shared" si="212"/>
        <v>0</v>
      </c>
      <c r="BS186" s="146">
        <f t="shared" si="213"/>
        <v>12</v>
      </c>
      <c r="BT186" s="146">
        <f t="shared" si="214"/>
        <v>12</v>
      </c>
      <c r="BU186" s="146">
        <f t="shared" si="215"/>
        <v>12</v>
      </c>
      <c r="BV186" s="146">
        <f t="shared" si="216"/>
        <v>12</v>
      </c>
      <c r="BW186" s="146">
        <f t="shared" si="217"/>
        <v>12</v>
      </c>
      <c r="BX186" s="146">
        <f t="shared" si="218"/>
        <v>12</v>
      </c>
      <c r="BY186" s="146">
        <f t="shared" si="219"/>
        <v>12</v>
      </c>
      <c r="BZ186" s="146">
        <f t="shared" si="220"/>
        <v>12</v>
      </c>
      <c r="CA186" s="146">
        <f t="shared" si="221"/>
        <v>12</v>
      </c>
      <c r="CB186" s="146">
        <f t="shared" si="222"/>
        <v>12</v>
      </c>
      <c r="CC186" s="146">
        <f t="shared" si="223"/>
        <v>0</v>
      </c>
      <c r="CD186" s="146">
        <f t="shared" si="224"/>
        <v>0</v>
      </c>
      <c r="CE186" s="146">
        <f t="shared" si="225"/>
        <v>0</v>
      </c>
      <c r="CF186" s="146">
        <f t="shared" si="226"/>
        <v>0</v>
      </c>
      <c r="CG186" s="146">
        <f t="shared" si="227"/>
        <v>0</v>
      </c>
      <c r="CH186" s="146">
        <f t="shared" si="228"/>
        <v>0</v>
      </c>
      <c r="CI186" s="146">
        <f t="shared" si="229"/>
        <v>0</v>
      </c>
      <c r="CJ186" s="146">
        <f t="shared" si="230"/>
        <v>0</v>
      </c>
      <c r="CK186" s="146">
        <f t="shared" si="231"/>
        <v>0</v>
      </c>
      <c r="CL186" s="146">
        <f t="shared" si="232"/>
        <v>0</v>
      </c>
      <c r="CM186" s="146">
        <f t="shared" si="233"/>
        <v>0</v>
      </c>
      <c r="CN186" s="146">
        <f t="shared" si="234"/>
        <v>0</v>
      </c>
      <c r="CO186" s="146">
        <f t="shared" si="235"/>
        <v>0</v>
      </c>
      <c r="CP186" s="146">
        <f t="shared" si="236"/>
        <v>0</v>
      </c>
      <c r="CQ186" s="146">
        <f t="shared" si="237"/>
        <v>0</v>
      </c>
      <c r="CR186" s="146">
        <f t="shared" si="238"/>
        <v>0</v>
      </c>
      <c r="CS186" s="146">
        <f t="shared" si="239"/>
        <v>0</v>
      </c>
      <c r="CT186" s="146">
        <f t="shared" si="240"/>
        <v>0</v>
      </c>
      <c r="CU186" s="146">
        <f t="shared" si="241"/>
        <v>0</v>
      </c>
      <c r="CV186" s="146">
        <f t="shared" si="242"/>
        <v>0</v>
      </c>
      <c r="CW186" s="146">
        <f t="shared" si="243"/>
        <v>0</v>
      </c>
      <c r="CX186" s="146">
        <f t="shared" si="244"/>
        <v>0</v>
      </c>
      <c r="CY186" s="146">
        <f t="shared" si="245"/>
        <v>0</v>
      </c>
      <c r="CZ186" s="146">
        <f t="shared" si="246"/>
        <v>0</v>
      </c>
      <c r="DA186" s="146">
        <f t="shared" si="247"/>
        <v>0</v>
      </c>
      <c r="DB186" s="146">
        <f t="shared" si="248"/>
        <v>0</v>
      </c>
      <c r="DC186" s="146">
        <f t="shared" si="249"/>
        <v>0</v>
      </c>
      <c r="DD186" s="146">
        <f t="shared" si="250"/>
        <v>0</v>
      </c>
      <c r="DE186" s="146">
        <f t="shared" si="251"/>
        <v>0</v>
      </c>
      <c r="DF186" s="146">
        <f t="shared" si="252"/>
        <v>0</v>
      </c>
      <c r="DG186" s="146">
        <f t="shared" si="253"/>
        <v>0</v>
      </c>
      <c r="DH186" s="146">
        <f t="shared" si="254"/>
        <v>0</v>
      </c>
      <c r="DI186" s="146">
        <f t="shared" si="255"/>
        <v>0</v>
      </c>
      <c r="DJ186" s="146">
        <f t="shared" si="256"/>
        <v>0</v>
      </c>
      <c r="DK186" s="146">
        <f t="shared" si="257"/>
        <v>0</v>
      </c>
      <c r="DL186" s="146">
        <f t="shared" si="258"/>
        <v>0</v>
      </c>
      <c r="DM186" s="146">
        <f t="shared" si="259"/>
        <v>0</v>
      </c>
      <c r="DN186" s="65">
        <f>I186*1</f>
        <v>204</v>
      </c>
      <c r="DO186" s="57">
        <f t="shared" si="301"/>
        <v>204</v>
      </c>
      <c r="DP186" s="57" t="str">
        <f t="shared" si="264"/>
        <v/>
      </c>
      <c r="DQ186" s="58" t="str">
        <f t="shared" si="265"/>
        <v/>
      </c>
      <c r="DR186" s="1">
        <f t="shared" si="302"/>
        <v>1</v>
      </c>
      <c r="DS186" s="168" t="e">
        <f>IF(AND(DR186=#REF!,BL186=#REF!),'Tiến độ'!D186,"")</f>
        <v>#REF!</v>
      </c>
    </row>
    <row r="187" spans="1:123" ht="11.25" customHeight="1">
      <c r="A187" s="309" t="str">
        <f>IF(B187="","",MAX($A$7:A186)+1)</f>
        <v/>
      </c>
      <c r="B187" s="312"/>
      <c r="C187" s="101" t="s">
        <v>220</v>
      </c>
      <c r="D187" s="102" t="s">
        <v>221</v>
      </c>
      <c r="E187" s="103">
        <v>2</v>
      </c>
      <c r="F187" s="104">
        <v>30</v>
      </c>
      <c r="G187" s="105"/>
      <c r="H187" s="106">
        <f t="shared" ref="H187:H197" si="303">H186</f>
        <v>4</v>
      </c>
      <c r="I187" s="107">
        <f t="shared" ref="I187:I197" si="304">I186</f>
        <v>204</v>
      </c>
      <c r="J187" s="28"/>
      <c r="K187" s="108"/>
      <c r="L187" s="109"/>
      <c r="M187" s="109"/>
      <c r="N187" s="110"/>
      <c r="O187" s="108"/>
      <c r="P187" s="109">
        <v>3</v>
      </c>
      <c r="Q187" s="109">
        <v>3</v>
      </c>
      <c r="R187" s="110">
        <v>3</v>
      </c>
      <c r="S187" s="108">
        <v>3</v>
      </c>
      <c r="T187" s="109">
        <v>3</v>
      </c>
      <c r="U187" s="109">
        <v>3</v>
      </c>
      <c r="V187" s="109">
        <v>3</v>
      </c>
      <c r="W187" s="110">
        <v>3</v>
      </c>
      <c r="X187" s="108">
        <v>3</v>
      </c>
      <c r="Y187" s="109">
        <v>3</v>
      </c>
      <c r="Z187" s="109" t="s">
        <v>163</v>
      </c>
      <c r="AA187" s="110" t="s">
        <v>163</v>
      </c>
      <c r="AB187" s="108" t="s">
        <v>163</v>
      </c>
      <c r="AC187" s="109" t="s">
        <v>163</v>
      </c>
      <c r="AD187" s="109" t="s">
        <v>164</v>
      </c>
      <c r="AE187" s="110" t="s">
        <v>164</v>
      </c>
      <c r="AF187" s="108" t="s">
        <v>164</v>
      </c>
      <c r="AG187" s="109" t="s">
        <v>164</v>
      </c>
      <c r="AH187" s="109" t="s">
        <v>164</v>
      </c>
      <c r="AI187" s="362"/>
      <c r="AJ187" s="363"/>
      <c r="AK187" s="108" t="s">
        <v>164</v>
      </c>
      <c r="AL187" s="109"/>
      <c r="AM187" s="109"/>
      <c r="AN187" s="110"/>
      <c r="AO187" s="108"/>
      <c r="AP187" s="109"/>
      <c r="AQ187" s="109"/>
      <c r="AR187" s="110"/>
      <c r="AS187" s="111"/>
      <c r="AT187" s="109"/>
      <c r="AU187" s="109"/>
      <c r="AV187" s="112"/>
      <c r="AW187" s="108"/>
      <c r="AX187" s="109"/>
      <c r="AY187" s="109"/>
      <c r="AZ187" s="109"/>
      <c r="BA187" s="110"/>
      <c r="BB187" s="111"/>
      <c r="BC187" s="109"/>
      <c r="BD187" s="109"/>
      <c r="BE187" s="321"/>
      <c r="BF187" s="322"/>
      <c r="BG187" s="322"/>
      <c r="BH187" s="322"/>
      <c r="BI187" s="322"/>
      <c r="BJ187" s="323"/>
      <c r="BK187" s="48" t="s">
        <v>18</v>
      </c>
      <c r="BL187" s="48" t="s">
        <v>1116</v>
      </c>
      <c r="BN187" s="146">
        <f t="shared" si="260"/>
        <v>0</v>
      </c>
      <c r="BO187" s="146">
        <f t="shared" si="209"/>
        <v>0</v>
      </c>
      <c r="BP187" s="146">
        <f t="shared" si="210"/>
        <v>0</v>
      </c>
      <c r="BQ187" s="146">
        <f t="shared" si="211"/>
        <v>0</v>
      </c>
      <c r="BR187" s="146">
        <f t="shared" si="212"/>
        <v>0</v>
      </c>
      <c r="BS187" s="146">
        <f t="shared" si="213"/>
        <v>12</v>
      </c>
      <c r="BT187" s="146">
        <f t="shared" si="214"/>
        <v>12</v>
      </c>
      <c r="BU187" s="146">
        <f t="shared" si="215"/>
        <v>12</v>
      </c>
      <c r="BV187" s="146">
        <f t="shared" si="216"/>
        <v>12</v>
      </c>
      <c r="BW187" s="146">
        <f t="shared" si="217"/>
        <v>12</v>
      </c>
      <c r="BX187" s="146">
        <f t="shared" si="218"/>
        <v>12</v>
      </c>
      <c r="BY187" s="146">
        <f t="shared" si="219"/>
        <v>12</v>
      </c>
      <c r="BZ187" s="146">
        <f t="shared" si="220"/>
        <v>12</v>
      </c>
      <c r="CA187" s="146">
        <f t="shared" si="221"/>
        <v>12</v>
      </c>
      <c r="CB187" s="146">
        <f t="shared" si="222"/>
        <v>12</v>
      </c>
      <c r="CC187" s="146">
        <f t="shared" si="223"/>
        <v>0</v>
      </c>
      <c r="CD187" s="146">
        <f t="shared" si="224"/>
        <v>0</v>
      </c>
      <c r="CE187" s="146">
        <f t="shared" si="225"/>
        <v>0</v>
      </c>
      <c r="CF187" s="146">
        <f t="shared" si="226"/>
        <v>0</v>
      </c>
      <c r="CG187" s="146">
        <f t="shared" si="227"/>
        <v>0</v>
      </c>
      <c r="CH187" s="146">
        <f t="shared" si="228"/>
        <v>0</v>
      </c>
      <c r="CI187" s="146">
        <f t="shared" si="229"/>
        <v>0</v>
      </c>
      <c r="CJ187" s="146">
        <f t="shared" si="230"/>
        <v>0</v>
      </c>
      <c r="CK187" s="146">
        <f t="shared" si="231"/>
        <v>0</v>
      </c>
      <c r="CL187" s="146">
        <f t="shared" si="232"/>
        <v>0</v>
      </c>
      <c r="CM187" s="146">
        <f t="shared" si="233"/>
        <v>0</v>
      </c>
      <c r="CN187" s="146">
        <f t="shared" si="234"/>
        <v>0</v>
      </c>
      <c r="CO187" s="146">
        <f t="shared" si="235"/>
        <v>0</v>
      </c>
      <c r="CP187" s="146">
        <f t="shared" si="236"/>
        <v>0</v>
      </c>
      <c r="CQ187" s="146">
        <f t="shared" si="237"/>
        <v>0</v>
      </c>
      <c r="CR187" s="146">
        <f t="shared" si="238"/>
        <v>0</v>
      </c>
      <c r="CS187" s="146">
        <f t="shared" si="239"/>
        <v>0</v>
      </c>
      <c r="CT187" s="146">
        <f t="shared" si="240"/>
        <v>0</v>
      </c>
      <c r="CU187" s="146">
        <f t="shared" si="241"/>
        <v>0</v>
      </c>
      <c r="CV187" s="146">
        <f t="shared" si="242"/>
        <v>0</v>
      </c>
      <c r="CW187" s="146">
        <f t="shared" si="243"/>
        <v>0</v>
      </c>
      <c r="CX187" s="146">
        <f t="shared" si="244"/>
        <v>0</v>
      </c>
      <c r="CY187" s="146">
        <f t="shared" si="245"/>
        <v>0</v>
      </c>
      <c r="CZ187" s="146">
        <f t="shared" si="246"/>
        <v>0</v>
      </c>
      <c r="DA187" s="146">
        <f t="shared" si="247"/>
        <v>0</v>
      </c>
      <c r="DB187" s="146">
        <f t="shared" si="248"/>
        <v>0</v>
      </c>
      <c r="DC187" s="146">
        <f t="shared" si="249"/>
        <v>0</v>
      </c>
      <c r="DD187" s="146">
        <f t="shared" si="250"/>
        <v>0</v>
      </c>
      <c r="DE187" s="146">
        <f t="shared" si="251"/>
        <v>0</v>
      </c>
      <c r="DF187" s="146">
        <f t="shared" si="252"/>
        <v>0</v>
      </c>
      <c r="DG187" s="146">
        <f t="shared" si="253"/>
        <v>0</v>
      </c>
      <c r="DH187" s="146">
        <f t="shared" si="254"/>
        <v>0</v>
      </c>
      <c r="DI187" s="146">
        <f t="shared" si="255"/>
        <v>0</v>
      </c>
      <c r="DJ187" s="146">
        <f t="shared" si="256"/>
        <v>0</v>
      </c>
      <c r="DK187" s="146">
        <f t="shared" si="257"/>
        <v>0</v>
      </c>
      <c r="DL187" s="146">
        <f t="shared" si="258"/>
        <v>0</v>
      </c>
      <c r="DM187" s="146">
        <f t="shared" si="259"/>
        <v>0</v>
      </c>
      <c r="DN187" s="65">
        <f>I187*1</f>
        <v>204</v>
      </c>
      <c r="DO187" s="57">
        <f t="shared" si="301"/>
        <v>204</v>
      </c>
      <c r="DP187" s="57" t="str">
        <f t="shared" si="264"/>
        <v/>
      </c>
      <c r="DQ187" s="58" t="str">
        <f t="shared" si="265"/>
        <v/>
      </c>
      <c r="DR187" s="1">
        <f t="shared" si="302"/>
        <v>1</v>
      </c>
      <c r="DS187" s="168" t="e">
        <f>IF(AND(DR187=#REF!,BL187=#REF!),'Tiến độ'!D187,"")</f>
        <v>#REF!</v>
      </c>
    </row>
    <row r="188" spans="1:123" ht="11.25" customHeight="1">
      <c r="A188" s="309" t="str">
        <f>IF(B188="","",MAX($A$7:A187)+1)</f>
        <v/>
      </c>
      <c r="B188" s="312"/>
      <c r="C188" s="101" t="s">
        <v>222</v>
      </c>
      <c r="D188" s="102" t="s">
        <v>223</v>
      </c>
      <c r="E188" s="103">
        <v>4</v>
      </c>
      <c r="F188" s="104">
        <v>60</v>
      </c>
      <c r="G188" s="105"/>
      <c r="H188" s="106">
        <f t="shared" si="303"/>
        <v>4</v>
      </c>
      <c r="I188" s="107">
        <f t="shared" si="304"/>
        <v>204</v>
      </c>
      <c r="J188" s="28"/>
      <c r="K188" s="108">
        <v>4</v>
      </c>
      <c r="L188" s="109">
        <v>4</v>
      </c>
      <c r="M188" s="109">
        <v>4</v>
      </c>
      <c r="N188" s="110">
        <v>4</v>
      </c>
      <c r="O188" s="108">
        <v>4</v>
      </c>
      <c r="P188" s="109">
        <v>4</v>
      </c>
      <c r="Q188" s="109">
        <v>4</v>
      </c>
      <c r="R188" s="110">
        <v>4</v>
      </c>
      <c r="S188" s="108">
        <v>4</v>
      </c>
      <c r="T188" s="109">
        <v>4</v>
      </c>
      <c r="U188" s="109">
        <v>4</v>
      </c>
      <c r="V188" s="109">
        <v>4</v>
      </c>
      <c r="W188" s="110">
        <v>4</v>
      </c>
      <c r="X188" s="108">
        <v>4</v>
      </c>
      <c r="Y188" s="109">
        <v>4</v>
      </c>
      <c r="Z188" s="109" t="s">
        <v>163</v>
      </c>
      <c r="AA188" s="110" t="s">
        <v>163</v>
      </c>
      <c r="AB188" s="108" t="s">
        <v>163</v>
      </c>
      <c r="AC188" s="109" t="s">
        <v>163</v>
      </c>
      <c r="AD188" s="109" t="s">
        <v>164</v>
      </c>
      <c r="AE188" s="110" t="s">
        <v>164</v>
      </c>
      <c r="AF188" s="108" t="s">
        <v>164</v>
      </c>
      <c r="AG188" s="109" t="s">
        <v>164</v>
      </c>
      <c r="AH188" s="109" t="s">
        <v>164</v>
      </c>
      <c r="AI188" s="362"/>
      <c r="AJ188" s="363"/>
      <c r="AK188" s="108" t="s">
        <v>164</v>
      </c>
      <c r="AL188" s="109"/>
      <c r="AM188" s="109"/>
      <c r="AN188" s="110"/>
      <c r="AO188" s="108"/>
      <c r="AP188" s="109"/>
      <c r="AQ188" s="109"/>
      <c r="AR188" s="110"/>
      <c r="AS188" s="111"/>
      <c r="AT188" s="109"/>
      <c r="AU188" s="109"/>
      <c r="AV188" s="112"/>
      <c r="AW188" s="108"/>
      <c r="AX188" s="109"/>
      <c r="AY188" s="109"/>
      <c r="AZ188" s="109"/>
      <c r="BA188" s="110"/>
      <c r="BB188" s="111"/>
      <c r="BC188" s="109"/>
      <c r="BD188" s="109"/>
      <c r="BE188" s="321"/>
      <c r="BF188" s="322"/>
      <c r="BG188" s="322"/>
      <c r="BH188" s="322"/>
      <c r="BI188" s="322"/>
      <c r="BJ188" s="323"/>
      <c r="BK188" s="48" t="s">
        <v>18</v>
      </c>
      <c r="BL188" s="48" t="s">
        <v>1116</v>
      </c>
      <c r="BN188" s="146">
        <f t="shared" si="260"/>
        <v>16</v>
      </c>
      <c r="BO188" s="146">
        <f t="shared" si="209"/>
        <v>16</v>
      </c>
      <c r="BP188" s="146">
        <f t="shared" si="210"/>
        <v>16</v>
      </c>
      <c r="BQ188" s="146">
        <f t="shared" si="211"/>
        <v>16</v>
      </c>
      <c r="BR188" s="146">
        <f t="shared" si="212"/>
        <v>16</v>
      </c>
      <c r="BS188" s="146">
        <f t="shared" si="213"/>
        <v>16</v>
      </c>
      <c r="BT188" s="146">
        <f t="shared" si="214"/>
        <v>16</v>
      </c>
      <c r="BU188" s="146">
        <f t="shared" si="215"/>
        <v>16</v>
      </c>
      <c r="BV188" s="146">
        <f t="shared" si="216"/>
        <v>16</v>
      </c>
      <c r="BW188" s="146">
        <f t="shared" si="217"/>
        <v>16</v>
      </c>
      <c r="BX188" s="146">
        <f t="shared" si="218"/>
        <v>16</v>
      </c>
      <c r="BY188" s="146">
        <f t="shared" si="219"/>
        <v>16</v>
      </c>
      <c r="BZ188" s="146">
        <f t="shared" si="220"/>
        <v>16</v>
      </c>
      <c r="CA188" s="146">
        <f t="shared" si="221"/>
        <v>16</v>
      </c>
      <c r="CB188" s="146">
        <f t="shared" si="222"/>
        <v>16</v>
      </c>
      <c r="CC188" s="146">
        <f t="shared" si="223"/>
        <v>0</v>
      </c>
      <c r="CD188" s="146">
        <f t="shared" si="224"/>
        <v>0</v>
      </c>
      <c r="CE188" s="146">
        <f t="shared" si="225"/>
        <v>0</v>
      </c>
      <c r="CF188" s="146">
        <f t="shared" si="226"/>
        <v>0</v>
      </c>
      <c r="CG188" s="146">
        <f t="shared" si="227"/>
        <v>0</v>
      </c>
      <c r="CH188" s="146">
        <f t="shared" si="228"/>
        <v>0</v>
      </c>
      <c r="CI188" s="146">
        <f t="shared" si="229"/>
        <v>0</v>
      </c>
      <c r="CJ188" s="146">
        <f t="shared" si="230"/>
        <v>0</v>
      </c>
      <c r="CK188" s="146">
        <f t="shared" si="231"/>
        <v>0</v>
      </c>
      <c r="CL188" s="146">
        <f t="shared" si="232"/>
        <v>0</v>
      </c>
      <c r="CM188" s="146">
        <f t="shared" si="233"/>
        <v>0</v>
      </c>
      <c r="CN188" s="146">
        <f t="shared" si="234"/>
        <v>0</v>
      </c>
      <c r="CO188" s="146">
        <f t="shared" si="235"/>
        <v>0</v>
      </c>
      <c r="CP188" s="146">
        <f t="shared" si="236"/>
        <v>0</v>
      </c>
      <c r="CQ188" s="146">
        <f t="shared" si="237"/>
        <v>0</v>
      </c>
      <c r="CR188" s="146">
        <f t="shared" si="238"/>
        <v>0</v>
      </c>
      <c r="CS188" s="146">
        <f t="shared" si="239"/>
        <v>0</v>
      </c>
      <c r="CT188" s="146">
        <f t="shared" si="240"/>
        <v>0</v>
      </c>
      <c r="CU188" s="146">
        <f t="shared" si="241"/>
        <v>0</v>
      </c>
      <c r="CV188" s="146">
        <f t="shared" si="242"/>
        <v>0</v>
      </c>
      <c r="CW188" s="146">
        <f t="shared" si="243"/>
        <v>0</v>
      </c>
      <c r="CX188" s="146">
        <f t="shared" si="244"/>
        <v>0</v>
      </c>
      <c r="CY188" s="146">
        <f t="shared" si="245"/>
        <v>0</v>
      </c>
      <c r="CZ188" s="146">
        <f t="shared" si="246"/>
        <v>0</v>
      </c>
      <c r="DA188" s="146">
        <f t="shared" si="247"/>
        <v>0</v>
      </c>
      <c r="DB188" s="146">
        <f t="shared" si="248"/>
        <v>0</v>
      </c>
      <c r="DC188" s="146">
        <f t="shared" si="249"/>
        <v>0</v>
      </c>
      <c r="DD188" s="146">
        <f t="shared" si="250"/>
        <v>0</v>
      </c>
      <c r="DE188" s="146">
        <f t="shared" si="251"/>
        <v>0</v>
      </c>
      <c r="DF188" s="146">
        <f t="shared" si="252"/>
        <v>0</v>
      </c>
      <c r="DG188" s="146">
        <f t="shared" si="253"/>
        <v>0</v>
      </c>
      <c r="DH188" s="146">
        <f t="shared" si="254"/>
        <v>0</v>
      </c>
      <c r="DI188" s="146">
        <f t="shared" si="255"/>
        <v>0</v>
      </c>
      <c r="DJ188" s="146">
        <f t="shared" si="256"/>
        <v>0</v>
      </c>
      <c r="DK188" s="146">
        <f t="shared" si="257"/>
        <v>0</v>
      </c>
      <c r="DL188" s="146">
        <f t="shared" si="258"/>
        <v>0</v>
      </c>
      <c r="DM188" s="146">
        <f t="shared" si="259"/>
        <v>0</v>
      </c>
      <c r="DN188" s="65">
        <f t="shared" ref="DN188:DN199" si="305">F188*H188</f>
        <v>240</v>
      </c>
      <c r="DO188" s="57">
        <f t="shared" si="301"/>
        <v>240</v>
      </c>
      <c r="DP188" s="57" t="str">
        <f t="shared" si="264"/>
        <v/>
      </c>
      <c r="DQ188" s="58" t="str">
        <f t="shared" si="265"/>
        <v/>
      </c>
      <c r="DR188" s="1">
        <f t="shared" si="302"/>
        <v>1</v>
      </c>
      <c r="DS188" s="168" t="e">
        <f>IF(AND(DR188=#REF!,BL188=#REF!),'Tiến độ'!D188,"")</f>
        <v>#REF!</v>
      </c>
    </row>
    <row r="189" spans="1:123" ht="11.25" customHeight="1">
      <c r="A189" s="309" t="str">
        <f>IF(B189="","",MAX($A$7:A188)+1)</f>
        <v/>
      </c>
      <c r="B189" s="312"/>
      <c r="C189" s="101" t="s">
        <v>224</v>
      </c>
      <c r="D189" s="102" t="s">
        <v>225</v>
      </c>
      <c r="E189" s="103">
        <v>2</v>
      </c>
      <c r="F189" s="104">
        <v>30</v>
      </c>
      <c r="G189" s="105"/>
      <c r="H189" s="106">
        <f t="shared" si="303"/>
        <v>4</v>
      </c>
      <c r="I189" s="107">
        <f t="shared" si="304"/>
        <v>204</v>
      </c>
      <c r="J189" s="28"/>
      <c r="K189" s="108">
        <v>2</v>
      </c>
      <c r="L189" s="109">
        <v>2</v>
      </c>
      <c r="M189" s="109">
        <v>2</v>
      </c>
      <c r="N189" s="110">
        <v>2</v>
      </c>
      <c r="O189" s="108">
        <v>2</v>
      </c>
      <c r="P189" s="109">
        <v>2</v>
      </c>
      <c r="Q189" s="109">
        <v>2</v>
      </c>
      <c r="R189" s="110">
        <v>2</v>
      </c>
      <c r="S189" s="108">
        <v>2</v>
      </c>
      <c r="T189" s="109">
        <v>2</v>
      </c>
      <c r="U189" s="109">
        <v>2</v>
      </c>
      <c r="V189" s="109">
        <v>2</v>
      </c>
      <c r="W189" s="110">
        <v>2</v>
      </c>
      <c r="X189" s="108">
        <v>2</v>
      </c>
      <c r="Y189" s="109">
        <v>2</v>
      </c>
      <c r="Z189" s="109" t="s">
        <v>163</v>
      </c>
      <c r="AA189" s="110" t="s">
        <v>163</v>
      </c>
      <c r="AB189" s="108" t="s">
        <v>163</v>
      </c>
      <c r="AC189" s="109" t="s">
        <v>163</v>
      </c>
      <c r="AD189" s="109" t="s">
        <v>164</v>
      </c>
      <c r="AE189" s="110" t="s">
        <v>164</v>
      </c>
      <c r="AF189" s="108" t="s">
        <v>164</v>
      </c>
      <c r="AG189" s="109" t="s">
        <v>164</v>
      </c>
      <c r="AH189" s="109" t="s">
        <v>164</v>
      </c>
      <c r="AI189" s="362"/>
      <c r="AJ189" s="363"/>
      <c r="AK189" s="108" t="s">
        <v>164</v>
      </c>
      <c r="AL189" s="109"/>
      <c r="AM189" s="109"/>
      <c r="AN189" s="110"/>
      <c r="AO189" s="108"/>
      <c r="AP189" s="109"/>
      <c r="AQ189" s="109"/>
      <c r="AR189" s="110"/>
      <c r="AS189" s="111"/>
      <c r="AT189" s="109"/>
      <c r="AU189" s="109"/>
      <c r="AV189" s="112"/>
      <c r="AW189" s="108"/>
      <c r="AX189" s="109"/>
      <c r="AY189" s="109"/>
      <c r="AZ189" s="109"/>
      <c r="BA189" s="110"/>
      <c r="BB189" s="111"/>
      <c r="BC189" s="109"/>
      <c r="BD189" s="109"/>
      <c r="BE189" s="321"/>
      <c r="BF189" s="322"/>
      <c r="BG189" s="322"/>
      <c r="BH189" s="322"/>
      <c r="BI189" s="322"/>
      <c r="BJ189" s="323"/>
      <c r="BK189" s="48" t="s">
        <v>18</v>
      </c>
      <c r="BL189" s="48" t="s">
        <v>44</v>
      </c>
      <c r="BN189" s="146">
        <f t="shared" si="260"/>
        <v>8</v>
      </c>
      <c r="BO189" s="146">
        <f t="shared" si="209"/>
        <v>8</v>
      </c>
      <c r="BP189" s="146">
        <f t="shared" si="210"/>
        <v>8</v>
      </c>
      <c r="BQ189" s="146">
        <f t="shared" si="211"/>
        <v>8</v>
      </c>
      <c r="BR189" s="146">
        <f t="shared" si="212"/>
        <v>8</v>
      </c>
      <c r="BS189" s="146">
        <f t="shared" si="213"/>
        <v>8</v>
      </c>
      <c r="BT189" s="146">
        <f t="shared" si="214"/>
        <v>8</v>
      </c>
      <c r="BU189" s="146">
        <f t="shared" si="215"/>
        <v>8</v>
      </c>
      <c r="BV189" s="146">
        <f t="shared" si="216"/>
        <v>8</v>
      </c>
      <c r="BW189" s="146">
        <f t="shared" si="217"/>
        <v>8</v>
      </c>
      <c r="BX189" s="146">
        <f t="shared" si="218"/>
        <v>8</v>
      </c>
      <c r="BY189" s="146">
        <f t="shared" si="219"/>
        <v>8</v>
      </c>
      <c r="BZ189" s="146">
        <f t="shared" si="220"/>
        <v>8</v>
      </c>
      <c r="CA189" s="146">
        <f t="shared" si="221"/>
        <v>8</v>
      </c>
      <c r="CB189" s="146">
        <f t="shared" si="222"/>
        <v>8</v>
      </c>
      <c r="CC189" s="146">
        <f t="shared" si="223"/>
        <v>0</v>
      </c>
      <c r="CD189" s="146">
        <f t="shared" si="224"/>
        <v>0</v>
      </c>
      <c r="CE189" s="146">
        <f t="shared" si="225"/>
        <v>0</v>
      </c>
      <c r="CF189" s="146">
        <f t="shared" si="226"/>
        <v>0</v>
      </c>
      <c r="CG189" s="146">
        <f t="shared" si="227"/>
        <v>0</v>
      </c>
      <c r="CH189" s="146">
        <f t="shared" si="228"/>
        <v>0</v>
      </c>
      <c r="CI189" s="146">
        <f t="shared" si="229"/>
        <v>0</v>
      </c>
      <c r="CJ189" s="146">
        <f t="shared" si="230"/>
        <v>0</v>
      </c>
      <c r="CK189" s="146">
        <f t="shared" si="231"/>
        <v>0</v>
      </c>
      <c r="CL189" s="146">
        <f t="shared" si="232"/>
        <v>0</v>
      </c>
      <c r="CM189" s="146">
        <f t="shared" si="233"/>
        <v>0</v>
      </c>
      <c r="CN189" s="146">
        <f t="shared" si="234"/>
        <v>0</v>
      </c>
      <c r="CO189" s="146">
        <f t="shared" si="235"/>
        <v>0</v>
      </c>
      <c r="CP189" s="146">
        <f t="shared" si="236"/>
        <v>0</v>
      </c>
      <c r="CQ189" s="146">
        <f t="shared" si="237"/>
        <v>0</v>
      </c>
      <c r="CR189" s="146">
        <f t="shared" si="238"/>
        <v>0</v>
      </c>
      <c r="CS189" s="146">
        <f t="shared" si="239"/>
        <v>0</v>
      </c>
      <c r="CT189" s="146">
        <f t="shared" si="240"/>
        <v>0</v>
      </c>
      <c r="CU189" s="146">
        <f t="shared" si="241"/>
        <v>0</v>
      </c>
      <c r="CV189" s="146">
        <f t="shared" si="242"/>
        <v>0</v>
      </c>
      <c r="CW189" s="146">
        <f t="shared" si="243"/>
        <v>0</v>
      </c>
      <c r="CX189" s="146">
        <f t="shared" si="244"/>
        <v>0</v>
      </c>
      <c r="CY189" s="146">
        <f t="shared" si="245"/>
        <v>0</v>
      </c>
      <c r="CZ189" s="146">
        <f t="shared" si="246"/>
        <v>0</v>
      </c>
      <c r="DA189" s="146">
        <f t="shared" si="247"/>
        <v>0</v>
      </c>
      <c r="DB189" s="146">
        <f t="shared" si="248"/>
        <v>0</v>
      </c>
      <c r="DC189" s="146">
        <f t="shared" si="249"/>
        <v>0</v>
      </c>
      <c r="DD189" s="146">
        <f t="shared" si="250"/>
        <v>0</v>
      </c>
      <c r="DE189" s="146">
        <f t="shared" si="251"/>
        <v>0</v>
      </c>
      <c r="DF189" s="146">
        <f t="shared" si="252"/>
        <v>0</v>
      </c>
      <c r="DG189" s="146">
        <f t="shared" si="253"/>
        <v>0</v>
      </c>
      <c r="DH189" s="146">
        <f t="shared" si="254"/>
        <v>0</v>
      </c>
      <c r="DI189" s="146">
        <f t="shared" si="255"/>
        <v>0</v>
      </c>
      <c r="DJ189" s="146">
        <f t="shared" si="256"/>
        <v>0</v>
      </c>
      <c r="DK189" s="146">
        <f t="shared" si="257"/>
        <v>0</v>
      </c>
      <c r="DL189" s="146">
        <f t="shared" si="258"/>
        <v>0</v>
      </c>
      <c r="DM189" s="146">
        <f t="shared" si="259"/>
        <v>0</v>
      </c>
      <c r="DN189" s="65">
        <f t="shared" si="305"/>
        <v>120</v>
      </c>
      <c r="DO189" s="57">
        <f t="shared" si="301"/>
        <v>120</v>
      </c>
      <c r="DP189" s="57" t="str">
        <f t="shared" si="264"/>
        <v/>
      </c>
      <c r="DQ189" s="58" t="str">
        <f t="shared" si="265"/>
        <v/>
      </c>
      <c r="DR189" s="1">
        <f t="shared" si="302"/>
        <v>1</v>
      </c>
      <c r="DS189" s="168" t="e">
        <f>IF(AND(DR189=#REF!,BL189=#REF!),'Tiến độ'!D189,"")</f>
        <v>#REF!</v>
      </c>
    </row>
    <row r="190" spans="1:123" ht="11.25" customHeight="1">
      <c r="A190" s="309" t="str">
        <f>IF(B190="","",MAX($A$7:A189)+1)</f>
        <v/>
      </c>
      <c r="B190" s="312"/>
      <c r="C190" s="79" t="s">
        <v>234</v>
      </c>
      <c r="D190" s="80" t="s">
        <v>235</v>
      </c>
      <c r="E190" s="81">
        <v>2</v>
      </c>
      <c r="F190" s="82">
        <v>30</v>
      </c>
      <c r="G190" s="105"/>
      <c r="H190" s="106">
        <f t="shared" si="303"/>
        <v>4</v>
      </c>
      <c r="I190" s="107">
        <f t="shared" si="304"/>
        <v>204</v>
      </c>
      <c r="J190" s="28"/>
      <c r="K190" s="108">
        <v>2</v>
      </c>
      <c r="L190" s="109">
        <v>2</v>
      </c>
      <c r="M190" s="109">
        <v>2</v>
      </c>
      <c r="N190" s="110">
        <v>2</v>
      </c>
      <c r="O190" s="108">
        <v>2</v>
      </c>
      <c r="P190" s="109">
        <v>2</v>
      </c>
      <c r="Q190" s="109">
        <v>2</v>
      </c>
      <c r="R190" s="110">
        <v>2</v>
      </c>
      <c r="S190" s="108">
        <v>2</v>
      </c>
      <c r="T190" s="109">
        <v>2</v>
      </c>
      <c r="U190" s="109">
        <v>2</v>
      </c>
      <c r="V190" s="109">
        <v>2</v>
      </c>
      <c r="W190" s="110">
        <v>2</v>
      </c>
      <c r="X190" s="108">
        <v>2</v>
      </c>
      <c r="Y190" s="109">
        <v>2</v>
      </c>
      <c r="Z190" s="109" t="s">
        <v>163</v>
      </c>
      <c r="AA190" s="110" t="s">
        <v>163</v>
      </c>
      <c r="AB190" s="108" t="s">
        <v>163</v>
      </c>
      <c r="AC190" s="109" t="s">
        <v>163</v>
      </c>
      <c r="AD190" s="109" t="s">
        <v>164</v>
      </c>
      <c r="AE190" s="110" t="s">
        <v>164</v>
      </c>
      <c r="AF190" s="108" t="s">
        <v>164</v>
      </c>
      <c r="AG190" s="109" t="s">
        <v>164</v>
      </c>
      <c r="AH190" s="109" t="s">
        <v>164</v>
      </c>
      <c r="AI190" s="362"/>
      <c r="AJ190" s="363"/>
      <c r="AK190" s="108" t="s">
        <v>164</v>
      </c>
      <c r="AL190" s="109"/>
      <c r="AM190" s="109"/>
      <c r="AN190" s="110"/>
      <c r="AO190" s="108"/>
      <c r="AP190" s="109"/>
      <c r="AQ190" s="109"/>
      <c r="AR190" s="110"/>
      <c r="AS190" s="111"/>
      <c r="AT190" s="109"/>
      <c r="AU190" s="109"/>
      <c r="AV190" s="112"/>
      <c r="AW190" s="108"/>
      <c r="AX190" s="109"/>
      <c r="AY190" s="109"/>
      <c r="AZ190" s="109"/>
      <c r="BA190" s="110"/>
      <c r="BB190" s="111"/>
      <c r="BC190" s="109"/>
      <c r="BD190" s="109"/>
      <c r="BE190" s="321"/>
      <c r="BF190" s="322"/>
      <c r="BG190" s="322"/>
      <c r="BH190" s="322"/>
      <c r="BI190" s="322"/>
      <c r="BJ190" s="323"/>
      <c r="BK190" s="46" t="s">
        <v>18</v>
      </c>
      <c r="BL190" s="46" t="s">
        <v>1116</v>
      </c>
      <c r="BN190" s="146">
        <f t="shared" si="260"/>
        <v>8</v>
      </c>
      <c r="BO190" s="146">
        <f t="shared" si="209"/>
        <v>8</v>
      </c>
      <c r="BP190" s="146">
        <f t="shared" si="210"/>
        <v>8</v>
      </c>
      <c r="BQ190" s="146">
        <f t="shared" si="211"/>
        <v>8</v>
      </c>
      <c r="BR190" s="146">
        <f t="shared" si="212"/>
        <v>8</v>
      </c>
      <c r="BS190" s="146">
        <f t="shared" si="213"/>
        <v>8</v>
      </c>
      <c r="BT190" s="146">
        <f t="shared" si="214"/>
        <v>8</v>
      </c>
      <c r="BU190" s="146">
        <f t="shared" si="215"/>
        <v>8</v>
      </c>
      <c r="BV190" s="146">
        <f t="shared" si="216"/>
        <v>8</v>
      </c>
      <c r="BW190" s="146">
        <f t="shared" si="217"/>
        <v>8</v>
      </c>
      <c r="BX190" s="146">
        <f t="shared" si="218"/>
        <v>8</v>
      </c>
      <c r="BY190" s="146">
        <f t="shared" si="219"/>
        <v>8</v>
      </c>
      <c r="BZ190" s="146">
        <f t="shared" si="220"/>
        <v>8</v>
      </c>
      <c r="CA190" s="146">
        <f t="shared" si="221"/>
        <v>8</v>
      </c>
      <c r="CB190" s="146">
        <f t="shared" si="222"/>
        <v>8</v>
      </c>
      <c r="CC190" s="146">
        <f t="shared" si="223"/>
        <v>0</v>
      </c>
      <c r="CD190" s="146">
        <f t="shared" si="224"/>
        <v>0</v>
      </c>
      <c r="CE190" s="146">
        <f t="shared" si="225"/>
        <v>0</v>
      </c>
      <c r="CF190" s="146">
        <f t="shared" si="226"/>
        <v>0</v>
      </c>
      <c r="CG190" s="146">
        <f t="shared" si="227"/>
        <v>0</v>
      </c>
      <c r="CH190" s="146">
        <f t="shared" si="228"/>
        <v>0</v>
      </c>
      <c r="CI190" s="146">
        <f t="shared" si="229"/>
        <v>0</v>
      </c>
      <c r="CJ190" s="146">
        <f t="shared" si="230"/>
        <v>0</v>
      </c>
      <c r="CK190" s="146">
        <f t="shared" si="231"/>
        <v>0</v>
      </c>
      <c r="CL190" s="146">
        <f t="shared" si="232"/>
        <v>0</v>
      </c>
      <c r="CM190" s="146">
        <f t="shared" si="233"/>
        <v>0</v>
      </c>
      <c r="CN190" s="146">
        <f t="shared" si="234"/>
        <v>0</v>
      </c>
      <c r="CO190" s="146">
        <f t="shared" si="235"/>
        <v>0</v>
      </c>
      <c r="CP190" s="146">
        <f t="shared" si="236"/>
        <v>0</v>
      </c>
      <c r="CQ190" s="146">
        <f t="shared" si="237"/>
        <v>0</v>
      </c>
      <c r="CR190" s="146">
        <f t="shared" si="238"/>
        <v>0</v>
      </c>
      <c r="CS190" s="146">
        <f t="shared" si="239"/>
        <v>0</v>
      </c>
      <c r="CT190" s="146">
        <f t="shared" si="240"/>
        <v>0</v>
      </c>
      <c r="CU190" s="146">
        <f t="shared" si="241"/>
        <v>0</v>
      </c>
      <c r="CV190" s="146">
        <f t="shared" si="242"/>
        <v>0</v>
      </c>
      <c r="CW190" s="146">
        <f t="shared" si="243"/>
        <v>0</v>
      </c>
      <c r="CX190" s="146">
        <f t="shared" si="244"/>
        <v>0</v>
      </c>
      <c r="CY190" s="146">
        <f t="shared" si="245"/>
        <v>0</v>
      </c>
      <c r="CZ190" s="146">
        <f t="shared" si="246"/>
        <v>0</v>
      </c>
      <c r="DA190" s="146">
        <f t="shared" si="247"/>
        <v>0</v>
      </c>
      <c r="DB190" s="146">
        <f t="shared" si="248"/>
        <v>0</v>
      </c>
      <c r="DC190" s="146">
        <f t="shared" si="249"/>
        <v>0</v>
      </c>
      <c r="DD190" s="146">
        <f t="shared" si="250"/>
        <v>0</v>
      </c>
      <c r="DE190" s="146">
        <f t="shared" si="251"/>
        <v>0</v>
      </c>
      <c r="DF190" s="146">
        <f t="shared" si="252"/>
        <v>0</v>
      </c>
      <c r="DG190" s="146">
        <f t="shared" si="253"/>
        <v>0</v>
      </c>
      <c r="DH190" s="146">
        <f t="shared" si="254"/>
        <v>0</v>
      </c>
      <c r="DI190" s="146">
        <f t="shared" si="255"/>
        <v>0</v>
      </c>
      <c r="DJ190" s="146">
        <f t="shared" si="256"/>
        <v>0</v>
      </c>
      <c r="DK190" s="146">
        <f t="shared" si="257"/>
        <v>0</v>
      </c>
      <c r="DL190" s="146">
        <f t="shared" si="258"/>
        <v>0</v>
      </c>
      <c r="DM190" s="146">
        <f t="shared" si="259"/>
        <v>0</v>
      </c>
      <c r="DN190" s="64">
        <f t="shared" si="305"/>
        <v>120</v>
      </c>
      <c r="DO190" s="52">
        <f t="shared" si="301"/>
        <v>120</v>
      </c>
      <c r="DP190" s="52" t="str">
        <f t="shared" si="264"/>
        <v/>
      </c>
      <c r="DQ190" s="53" t="str">
        <f t="shared" si="265"/>
        <v/>
      </c>
      <c r="DR190" s="1">
        <f t="shared" si="302"/>
        <v>1</v>
      </c>
      <c r="DS190" s="168" t="e">
        <f>IF(AND(DR190=#REF!,BL190=#REF!),'Tiến độ'!D190,"")</f>
        <v>#REF!</v>
      </c>
    </row>
    <row r="191" spans="1:123" ht="11.25" customHeight="1">
      <c r="A191" s="309" t="str">
        <f>IF(B191="","",MAX($A$7:A190)+1)</f>
        <v/>
      </c>
      <c r="B191" s="312"/>
      <c r="C191" s="101" t="s">
        <v>16</v>
      </c>
      <c r="D191" s="102" t="s">
        <v>242</v>
      </c>
      <c r="E191" s="103">
        <v>2</v>
      </c>
      <c r="F191" s="104">
        <v>39</v>
      </c>
      <c r="G191" s="105"/>
      <c r="H191" s="117">
        <v>2</v>
      </c>
      <c r="I191" s="128">
        <f>39+27+31+36</f>
        <v>133</v>
      </c>
      <c r="J191" s="28" t="s">
        <v>11790</v>
      </c>
      <c r="K191" s="86">
        <v>3</v>
      </c>
      <c r="L191" s="87">
        <v>3</v>
      </c>
      <c r="M191" s="87">
        <v>3</v>
      </c>
      <c r="N191" s="88">
        <v>3</v>
      </c>
      <c r="O191" s="86">
        <v>3</v>
      </c>
      <c r="P191" s="87">
        <v>3</v>
      </c>
      <c r="Q191" s="87">
        <v>3</v>
      </c>
      <c r="R191" s="88">
        <v>3</v>
      </c>
      <c r="S191" s="86">
        <v>3</v>
      </c>
      <c r="T191" s="87">
        <v>3</v>
      </c>
      <c r="U191" s="87">
        <v>3</v>
      </c>
      <c r="V191" s="87">
        <v>3</v>
      </c>
      <c r="W191" s="110">
        <v>3</v>
      </c>
      <c r="X191" s="108"/>
      <c r="Y191" s="109"/>
      <c r="Z191" s="109" t="s">
        <v>163</v>
      </c>
      <c r="AA191" s="110" t="s">
        <v>163</v>
      </c>
      <c r="AB191" s="108" t="s">
        <v>163</v>
      </c>
      <c r="AC191" s="109" t="s">
        <v>163</v>
      </c>
      <c r="AD191" s="109" t="s">
        <v>164</v>
      </c>
      <c r="AE191" s="110" t="s">
        <v>164</v>
      </c>
      <c r="AF191" s="108" t="s">
        <v>164</v>
      </c>
      <c r="AG191" s="109" t="s">
        <v>164</v>
      </c>
      <c r="AH191" s="109" t="s">
        <v>164</v>
      </c>
      <c r="AI191" s="362"/>
      <c r="AJ191" s="363"/>
      <c r="AK191" s="108" t="s">
        <v>164</v>
      </c>
      <c r="AL191" s="109"/>
      <c r="AM191" s="109"/>
      <c r="AN191" s="110"/>
      <c r="AO191" s="108"/>
      <c r="AP191" s="109"/>
      <c r="AQ191" s="109"/>
      <c r="AR191" s="110"/>
      <c r="AS191" s="111"/>
      <c r="AT191" s="109"/>
      <c r="AU191" s="109"/>
      <c r="AV191" s="112"/>
      <c r="AW191" s="108"/>
      <c r="AX191" s="109"/>
      <c r="AY191" s="109"/>
      <c r="AZ191" s="109"/>
      <c r="BA191" s="110"/>
      <c r="BB191" s="111"/>
      <c r="BC191" s="109"/>
      <c r="BD191" s="109"/>
      <c r="BE191" s="321"/>
      <c r="BF191" s="322"/>
      <c r="BG191" s="322"/>
      <c r="BH191" s="322"/>
      <c r="BI191" s="322"/>
      <c r="BJ191" s="323"/>
      <c r="BK191" s="48" t="s">
        <v>18</v>
      </c>
      <c r="BL191" s="48" t="s">
        <v>16</v>
      </c>
      <c r="BN191" s="146">
        <f t="shared" si="260"/>
        <v>6</v>
      </c>
      <c r="BO191" s="146">
        <f t="shared" si="209"/>
        <v>6</v>
      </c>
      <c r="BP191" s="146">
        <f t="shared" si="210"/>
        <v>6</v>
      </c>
      <c r="BQ191" s="146">
        <f t="shared" si="211"/>
        <v>6</v>
      </c>
      <c r="BR191" s="146">
        <f t="shared" si="212"/>
        <v>6</v>
      </c>
      <c r="BS191" s="146">
        <f t="shared" si="213"/>
        <v>6</v>
      </c>
      <c r="BT191" s="146">
        <f t="shared" si="214"/>
        <v>6</v>
      </c>
      <c r="BU191" s="146">
        <f t="shared" si="215"/>
        <v>6</v>
      </c>
      <c r="BV191" s="146">
        <f t="shared" si="216"/>
        <v>6</v>
      </c>
      <c r="BW191" s="146">
        <f t="shared" si="217"/>
        <v>6</v>
      </c>
      <c r="BX191" s="146">
        <f t="shared" si="218"/>
        <v>6</v>
      </c>
      <c r="BY191" s="146">
        <f t="shared" si="219"/>
        <v>6</v>
      </c>
      <c r="BZ191" s="146">
        <f t="shared" si="220"/>
        <v>6</v>
      </c>
      <c r="CA191" s="146">
        <f t="shared" si="221"/>
        <v>0</v>
      </c>
      <c r="CB191" s="146">
        <f t="shared" si="222"/>
        <v>0</v>
      </c>
      <c r="CC191" s="146">
        <f t="shared" si="223"/>
        <v>0</v>
      </c>
      <c r="CD191" s="146">
        <f t="shared" si="224"/>
        <v>0</v>
      </c>
      <c r="CE191" s="146">
        <f t="shared" si="225"/>
        <v>0</v>
      </c>
      <c r="CF191" s="146">
        <f t="shared" si="226"/>
        <v>0</v>
      </c>
      <c r="CG191" s="146">
        <f t="shared" si="227"/>
        <v>0</v>
      </c>
      <c r="CH191" s="146">
        <f t="shared" si="228"/>
        <v>0</v>
      </c>
      <c r="CI191" s="146">
        <f t="shared" si="229"/>
        <v>0</v>
      </c>
      <c r="CJ191" s="146">
        <f t="shared" si="230"/>
        <v>0</v>
      </c>
      <c r="CK191" s="146">
        <f t="shared" si="231"/>
        <v>0</v>
      </c>
      <c r="CL191" s="146">
        <f t="shared" si="232"/>
        <v>0</v>
      </c>
      <c r="CM191" s="146">
        <f t="shared" si="233"/>
        <v>0</v>
      </c>
      <c r="CN191" s="146">
        <f t="shared" si="234"/>
        <v>0</v>
      </c>
      <c r="CO191" s="146">
        <f t="shared" si="235"/>
        <v>0</v>
      </c>
      <c r="CP191" s="146">
        <f t="shared" si="236"/>
        <v>0</v>
      </c>
      <c r="CQ191" s="146">
        <f t="shared" si="237"/>
        <v>0</v>
      </c>
      <c r="CR191" s="146">
        <f t="shared" si="238"/>
        <v>0</v>
      </c>
      <c r="CS191" s="146">
        <f t="shared" si="239"/>
        <v>0</v>
      </c>
      <c r="CT191" s="146">
        <f t="shared" si="240"/>
        <v>0</v>
      </c>
      <c r="CU191" s="146">
        <f t="shared" si="241"/>
        <v>0</v>
      </c>
      <c r="CV191" s="146">
        <f t="shared" si="242"/>
        <v>0</v>
      </c>
      <c r="CW191" s="146">
        <f t="shared" si="243"/>
        <v>0</v>
      </c>
      <c r="CX191" s="146">
        <f t="shared" si="244"/>
        <v>0</v>
      </c>
      <c r="CY191" s="146">
        <f t="shared" si="245"/>
        <v>0</v>
      </c>
      <c r="CZ191" s="146">
        <f t="shared" si="246"/>
        <v>0</v>
      </c>
      <c r="DA191" s="146">
        <f t="shared" si="247"/>
        <v>0</v>
      </c>
      <c r="DB191" s="146">
        <f t="shared" si="248"/>
        <v>0</v>
      </c>
      <c r="DC191" s="146">
        <f t="shared" si="249"/>
        <v>0</v>
      </c>
      <c r="DD191" s="146">
        <f t="shared" si="250"/>
        <v>0</v>
      </c>
      <c r="DE191" s="146">
        <f t="shared" si="251"/>
        <v>0</v>
      </c>
      <c r="DF191" s="146">
        <f t="shared" si="252"/>
        <v>0</v>
      </c>
      <c r="DG191" s="146">
        <f t="shared" si="253"/>
        <v>0</v>
      </c>
      <c r="DH191" s="146">
        <f t="shared" si="254"/>
        <v>0</v>
      </c>
      <c r="DI191" s="146">
        <f t="shared" si="255"/>
        <v>0</v>
      </c>
      <c r="DJ191" s="146">
        <f t="shared" si="256"/>
        <v>0</v>
      </c>
      <c r="DK191" s="146">
        <f t="shared" si="257"/>
        <v>0</v>
      </c>
      <c r="DL191" s="146">
        <f t="shared" si="258"/>
        <v>0</v>
      </c>
      <c r="DM191" s="146">
        <f t="shared" si="259"/>
        <v>0</v>
      </c>
      <c r="DN191" s="65">
        <f t="shared" si="305"/>
        <v>78</v>
      </c>
      <c r="DO191" s="57">
        <f t="shared" si="301"/>
        <v>78</v>
      </c>
      <c r="DP191" s="57" t="str">
        <f t="shared" si="264"/>
        <v/>
      </c>
      <c r="DQ191" s="58" t="str">
        <f t="shared" si="265"/>
        <v/>
      </c>
      <c r="DR191" s="1">
        <f t="shared" si="302"/>
        <v>1</v>
      </c>
      <c r="DS191" s="168" t="e">
        <f>IF(AND(DR191=#REF!,BL191=#REF!),'Tiến độ'!D191,"")</f>
        <v>#REF!</v>
      </c>
    </row>
    <row r="192" spans="1:123" ht="11.25" customHeight="1">
      <c r="A192" s="309" t="str">
        <f>IF(B192="","",MAX($A$7:A191)+1)</f>
        <v/>
      </c>
      <c r="B192" s="312"/>
      <c r="C192" s="79" t="s">
        <v>419</v>
      </c>
      <c r="D192" s="80" t="s">
        <v>319</v>
      </c>
      <c r="E192" s="81">
        <v>2</v>
      </c>
      <c r="F192" s="82">
        <v>30</v>
      </c>
      <c r="G192" s="105"/>
      <c r="H192" s="106">
        <v>4</v>
      </c>
      <c r="I192" s="107">
        <f>I190</f>
        <v>204</v>
      </c>
      <c r="J192" s="28" t="s">
        <v>317</v>
      </c>
      <c r="K192" s="108"/>
      <c r="L192" s="109"/>
      <c r="M192" s="109"/>
      <c r="N192" s="110"/>
      <c r="O192" s="108"/>
      <c r="P192" s="109"/>
      <c r="Q192" s="109"/>
      <c r="R192" s="110"/>
      <c r="S192" s="108"/>
      <c r="T192" s="109"/>
      <c r="U192" s="109"/>
      <c r="V192" s="109"/>
      <c r="W192" s="110"/>
      <c r="X192" s="108"/>
      <c r="Y192" s="109"/>
      <c r="Z192" s="109"/>
      <c r="AA192" s="110"/>
      <c r="AB192" s="108"/>
      <c r="AC192" s="109"/>
      <c r="AD192" s="109"/>
      <c r="AE192" s="110"/>
      <c r="AF192" s="108"/>
      <c r="AG192" s="109"/>
      <c r="AH192" s="109"/>
      <c r="AI192" s="362"/>
      <c r="AJ192" s="363"/>
      <c r="AK192" s="108"/>
      <c r="AL192" s="109">
        <v>2</v>
      </c>
      <c r="AM192" s="109">
        <v>2</v>
      </c>
      <c r="AN192" s="110">
        <v>2</v>
      </c>
      <c r="AO192" s="108">
        <v>2</v>
      </c>
      <c r="AP192" s="109">
        <v>2</v>
      </c>
      <c r="AQ192" s="109">
        <v>2</v>
      </c>
      <c r="AR192" s="110">
        <v>2</v>
      </c>
      <c r="AS192" s="111">
        <v>2</v>
      </c>
      <c r="AT192" s="109">
        <v>2</v>
      </c>
      <c r="AU192" s="109">
        <v>2</v>
      </c>
      <c r="AV192" s="112">
        <v>2</v>
      </c>
      <c r="AW192" s="108">
        <v>2</v>
      </c>
      <c r="AX192" s="109">
        <v>2</v>
      </c>
      <c r="AY192" s="109">
        <v>2</v>
      </c>
      <c r="AZ192" s="109">
        <v>2</v>
      </c>
      <c r="BA192" s="110" t="s">
        <v>163</v>
      </c>
      <c r="BB192" s="111" t="s">
        <v>163</v>
      </c>
      <c r="BC192" s="109" t="s">
        <v>163</v>
      </c>
      <c r="BD192" s="109" t="s">
        <v>163</v>
      </c>
      <c r="BE192" s="321"/>
      <c r="BF192" s="322"/>
      <c r="BG192" s="322"/>
      <c r="BH192" s="322"/>
      <c r="BI192" s="322"/>
      <c r="BJ192" s="323"/>
      <c r="BK192" s="46" t="s">
        <v>18</v>
      </c>
      <c r="BL192" s="46" t="s">
        <v>29</v>
      </c>
      <c r="BN192" s="146">
        <f t="shared" si="260"/>
        <v>0</v>
      </c>
      <c r="BO192" s="146">
        <f t="shared" si="209"/>
        <v>0</v>
      </c>
      <c r="BP192" s="146">
        <f t="shared" si="210"/>
        <v>0</v>
      </c>
      <c r="BQ192" s="146">
        <f t="shared" si="211"/>
        <v>0</v>
      </c>
      <c r="BR192" s="146">
        <f t="shared" si="212"/>
        <v>0</v>
      </c>
      <c r="BS192" s="146">
        <f t="shared" si="213"/>
        <v>0</v>
      </c>
      <c r="BT192" s="146">
        <f t="shared" si="214"/>
        <v>0</v>
      </c>
      <c r="BU192" s="146">
        <f t="shared" si="215"/>
        <v>0</v>
      </c>
      <c r="BV192" s="146">
        <f t="shared" si="216"/>
        <v>0</v>
      </c>
      <c r="BW192" s="146">
        <f t="shared" si="217"/>
        <v>0</v>
      </c>
      <c r="BX192" s="146">
        <f t="shared" si="218"/>
        <v>0</v>
      </c>
      <c r="BY192" s="146">
        <f t="shared" si="219"/>
        <v>0</v>
      </c>
      <c r="BZ192" s="146">
        <f t="shared" si="220"/>
        <v>0</v>
      </c>
      <c r="CA192" s="146">
        <f t="shared" si="221"/>
        <v>0</v>
      </c>
      <c r="CB192" s="146">
        <f t="shared" si="222"/>
        <v>0</v>
      </c>
      <c r="CC192" s="146">
        <f t="shared" si="223"/>
        <v>0</v>
      </c>
      <c r="CD192" s="146">
        <f t="shared" si="224"/>
        <v>0</v>
      </c>
      <c r="CE192" s="146">
        <f t="shared" si="225"/>
        <v>0</v>
      </c>
      <c r="CF192" s="146">
        <f t="shared" si="226"/>
        <v>0</v>
      </c>
      <c r="CG192" s="146">
        <f t="shared" si="227"/>
        <v>0</v>
      </c>
      <c r="CH192" s="146">
        <f t="shared" si="228"/>
        <v>0</v>
      </c>
      <c r="CI192" s="146">
        <f t="shared" si="229"/>
        <v>0</v>
      </c>
      <c r="CJ192" s="146">
        <f t="shared" si="230"/>
        <v>0</v>
      </c>
      <c r="CK192" s="146">
        <f t="shared" si="231"/>
        <v>0</v>
      </c>
      <c r="CL192" s="146">
        <f t="shared" si="232"/>
        <v>0</v>
      </c>
      <c r="CM192" s="146">
        <f t="shared" si="233"/>
        <v>0</v>
      </c>
      <c r="CN192" s="146">
        <f t="shared" si="234"/>
        <v>0</v>
      </c>
      <c r="CO192" s="146">
        <f t="shared" si="235"/>
        <v>8</v>
      </c>
      <c r="CP192" s="146">
        <f t="shared" si="236"/>
        <v>8</v>
      </c>
      <c r="CQ192" s="146">
        <f t="shared" si="237"/>
        <v>8</v>
      </c>
      <c r="CR192" s="146">
        <f t="shared" si="238"/>
        <v>8</v>
      </c>
      <c r="CS192" s="146">
        <f t="shared" si="239"/>
        <v>8</v>
      </c>
      <c r="CT192" s="146">
        <f t="shared" si="240"/>
        <v>8</v>
      </c>
      <c r="CU192" s="146">
        <f t="shared" si="241"/>
        <v>8</v>
      </c>
      <c r="CV192" s="146">
        <f t="shared" si="242"/>
        <v>8</v>
      </c>
      <c r="CW192" s="146">
        <f t="shared" si="243"/>
        <v>8</v>
      </c>
      <c r="CX192" s="146">
        <f t="shared" si="244"/>
        <v>8</v>
      </c>
      <c r="CY192" s="146">
        <f t="shared" si="245"/>
        <v>8</v>
      </c>
      <c r="CZ192" s="146">
        <f t="shared" si="246"/>
        <v>8</v>
      </c>
      <c r="DA192" s="146">
        <f t="shared" si="247"/>
        <v>8</v>
      </c>
      <c r="DB192" s="146">
        <f t="shared" si="248"/>
        <v>8</v>
      </c>
      <c r="DC192" s="146">
        <f t="shared" si="249"/>
        <v>8</v>
      </c>
      <c r="DD192" s="146">
        <f t="shared" si="250"/>
        <v>0</v>
      </c>
      <c r="DE192" s="146">
        <f t="shared" si="251"/>
        <v>0</v>
      </c>
      <c r="DF192" s="146">
        <f t="shared" si="252"/>
        <v>0</v>
      </c>
      <c r="DG192" s="146">
        <f t="shared" si="253"/>
        <v>0</v>
      </c>
      <c r="DH192" s="146">
        <f t="shared" si="254"/>
        <v>0</v>
      </c>
      <c r="DI192" s="146">
        <f t="shared" si="255"/>
        <v>0</v>
      </c>
      <c r="DJ192" s="146">
        <f t="shared" si="256"/>
        <v>0</v>
      </c>
      <c r="DK192" s="146">
        <f t="shared" si="257"/>
        <v>0</v>
      </c>
      <c r="DL192" s="146">
        <f t="shared" si="258"/>
        <v>0</v>
      </c>
      <c r="DM192" s="146">
        <f t="shared" si="259"/>
        <v>0</v>
      </c>
      <c r="DN192" s="64">
        <f t="shared" si="305"/>
        <v>120</v>
      </c>
      <c r="DO192" s="52" t="str">
        <f t="shared" si="301"/>
        <v/>
      </c>
      <c r="DP192" s="52" t="str">
        <f t="shared" si="264"/>
        <v/>
      </c>
      <c r="DQ192" s="53">
        <f t="shared" si="265"/>
        <v>120</v>
      </c>
      <c r="DR192" s="1">
        <f t="shared" si="302"/>
        <v>2</v>
      </c>
      <c r="DS192" s="168" t="e">
        <f>IF(AND(DR192=#REF!,BL192=#REF!),'Tiến độ'!D192,"")</f>
        <v>#REF!</v>
      </c>
    </row>
    <row r="193" spans="1:123" ht="11.25" customHeight="1">
      <c r="A193" s="309" t="str">
        <f>IF(B193="","",MAX($A$7:A192)+1)</f>
        <v/>
      </c>
      <c r="B193" s="312"/>
      <c r="C193" s="101" t="s">
        <v>228</v>
      </c>
      <c r="D193" s="102" t="s">
        <v>229</v>
      </c>
      <c r="E193" s="103">
        <v>2</v>
      </c>
      <c r="F193" s="104">
        <v>30</v>
      </c>
      <c r="G193" s="105"/>
      <c r="H193" s="106">
        <f>H190</f>
        <v>4</v>
      </c>
      <c r="I193" s="107">
        <f>I190</f>
        <v>204</v>
      </c>
      <c r="J193" s="28"/>
      <c r="K193" s="108"/>
      <c r="L193" s="109"/>
      <c r="M193" s="109"/>
      <c r="N193" s="110"/>
      <c r="O193" s="108"/>
      <c r="P193" s="109"/>
      <c r="Q193" s="109"/>
      <c r="R193" s="110"/>
      <c r="S193" s="108"/>
      <c r="T193" s="109"/>
      <c r="U193" s="109"/>
      <c r="V193" s="109"/>
      <c r="W193" s="110"/>
      <c r="X193" s="108"/>
      <c r="Y193" s="109"/>
      <c r="Z193" s="109"/>
      <c r="AA193" s="110"/>
      <c r="AB193" s="108"/>
      <c r="AC193" s="109"/>
      <c r="AD193" s="109"/>
      <c r="AE193" s="110"/>
      <c r="AF193" s="108"/>
      <c r="AG193" s="109"/>
      <c r="AH193" s="109"/>
      <c r="AI193" s="362"/>
      <c r="AJ193" s="363"/>
      <c r="AK193" s="108"/>
      <c r="AL193" s="109">
        <v>2</v>
      </c>
      <c r="AM193" s="109">
        <v>2</v>
      </c>
      <c r="AN193" s="110">
        <v>2</v>
      </c>
      <c r="AO193" s="108">
        <v>2</v>
      </c>
      <c r="AP193" s="109">
        <v>2</v>
      </c>
      <c r="AQ193" s="109">
        <v>2</v>
      </c>
      <c r="AR193" s="110">
        <v>2</v>
      </c>
      <c r="AS193" s="111">
        <v>2</v>
      </c>
      <c r="AT193" s="109">
        <v>2</v>
      </c>
      <c r="AU193" s="109">
        <v>2</v>
      </c>
      <c r="AV193" s="112">
        <v>2</v>
      </c>
      <c r="AW193" s="108">
        <v>2</v>
      </c>
      <c r="AX193" s="109">
        <v>2</v>
      </c>
      <c r="AY193" s="109">
        <v>2</v>
      </c>
      <c r="AZ193" s="109">
        <v>2</v>
      </c>
      <c r="BA193" s="110" t="s">
        <v>163</v>
      </c>
      <c r="BB193" s="111" t="s">
        <v>163</v>
      </c>
      <c r="BC193" s="109" t="s">
        <v>163</v>
      </c>
      <c r="BD193" s="109" t="s">
        <v>163</v>
      </c>
      <c r="BE193" s="321"/>
      <c r="BF193" s="322"/>
      <c r="BG193" s="322"/>
      <c r="BH193" s="322"/>
      <c r="BI193" s="322"/>
      <c r="BJ193" s="323"/>
      <c r="BK193" s="48" t="s">
        <v>18</v>
      </c>
      <c r="BL193" s="48" t="s">
        <v>44</v>
      </c>
      <c r="BN193" s="146">
        <f t="shared" si="260"/>
        <v>0</v>
      </c>
      <c r="BO193" s="146">
        <f t="shared" si="209"/>
        <v>0</v>
      </c>
      <c r="BP193" s="146">
        <f t="shared" si="210"/>
        <v>0</v>
      </c>
      <c r="BQ193" s="146">
        <f t="shared" si="211"/>
        <v>0</v>
      </c>
      <c r="BR193" s="146">
        <f t="shared" si="212"/>
        <v>0</v>
      </c>
      <c r="BS193" s="146">
        <f t="shared" si="213"/>
        <v>0</v>
      </c>
      <c r="BT193" s="146">
        <f t="shared" si="214"/>
        <v>0</v>
      </c>
      <c r="BU193" s="146">
        <f t="shared" si="215"/>
        <v>0</v>
      </c>
      <c r="BV193" s="146">
        <f t="shared" si="216"/>
        <v>0</v>
      </c>
      <c r="BW193" s="146">
        <f t="shared" si="217"/>
        <v>0</v>
      </c>
      <c r="BX193" s="146">
        <f t="shared" si="218"/>
        <v>0</v>
      </c>
      <c r="BY193" s="146">
        <f t="shared" si="219"/>
        <v>0</v>
      </c>
      <c r="BZ193" s="146">
        <f t="shared" si="220"/>
        <v>0</v>
      </c>
      <c r="CA193" s="146">
        <f t="shared" si="221"/>
        <v>0</v>
      </c>
      <c r="CB193" s="146">
        <f t="shared" si="222"/>
        <v>0</v>
      </c>
      <c r="CC193" s="146">
        <f t="shared" si="223"/>
        <v>0</v>
      </c>
      <c r="CD193" s="146">
        <f t="shared" si="224"/>
        <v>0</v>
      </c>
      <c r="CE193" s="146">
        <f t="shared" si="225"/>
        <v>0</v>
      </c>
      <c r="CF193" s="146">
        <f t="shared" si="226"/>
        <v>0</v>
      </c>
      <c r="CG193" s="146">
        <f t="shared" si="227"/>
        <v>0</v>
      </c>
      <c r="CH193" s="146">
        <f t="shared" si="228"/>
        <v>0</v>
      </c>
      <c r="CI193" s="146">
        <f t="shared" si="229"/>
        <v>0</v>
      </c>
      <c r="CJ193" s="146">
        <f t="shared" si="230"/>
        <v>0</v>
      </c>
      <c r="CK193" s="146">
        <f t="shared" si="231"/>
        <v>0</v>
      </c>
      <c r="CL193" s="146">
        <f t="shared" si="232"/>
        <v>0</v>
      </c>
      <c r="CM193" s="146">
        <f t="shared" si="233"/>
        <v>0</v>
      </c>
      <c r="CN193" s="146">
        <f t="shared" si="234"/>
        <v>0</v>
      </c>
      <c r="CO193" s="146">
        <f t="shared" si="235"/>
        <v>8</v>
      </c>
      <c r="CP193" s="146">
        <f t="shared" si="236"/>
        <v>8</v>
      </c>
      <c r="CQ193" s="146">
        <f t="shared" si="237"/>
        <v>8</v>
      </c>
      <c r="CR193" s="146">
        <f t="shared" si="238"/>
        <v>8</v>
      </c>
      <c r="CS193" s="146">
        <f t="shared" si="239"/>
        <v>8</v>
      </c>
      <c r="CT193" s="146">
        <f t="shared" si="240"/>
        <v>8</v>
      </c>
      <c r="CU193" s="146">
        <f t="shared" si="241"/>
        <v>8</v>
      </c>
      <c r="CV193" s="146">
        <f t="shared" si="242"/>
        <v>8</v>
      </c>
      <c r="CW193" s="146">
        <f t="shared" si="243"/>
        <v>8</v>
      </c>
      <c r="CX193" s="146">
        <f t="shared" si="244"/>
        <v>8</v>
      </c>
      <c r="CY193" s="146">
        <f t="shared" si="245"/>
        <v>8</v>
      </c>
      <c r="CZ193" s="146">
        <f t="shared" si="246"/>
        <v>8</v>
      </c>
      <c r="DA193" s="146">
        <f t="shared" si="247"/>
        <v>8</v>
      </c>
      <c r="DB193" s="146">
        <f t="shared" si="248"/>
        <v>8</v>
      </c>
      <c r="DC193" s="146">
        <f t="shared" si="249"/>
        <v>8</v>
      </c>
      <c r="DD193" s="146">
        <f t="shared" si="250"/>
        <v>0</v>
      </c>
      <c r="DE193" s="146">
        <f t="shared" si="251"/>
        <v>0</v>
      </c>
      <c r="DF193" s="146">
        <f t="shared" si="252"/>
        <v>0</v>
      </c>
      <c r="DG193" s="146">
        <f t="shared" si="253"/>
        <v>0</v>
      </c>
      <c r="DH193" s="146">
        <f t="shared" si="254"/>
        <v>0</v>
      </c>
      <c r="DI193" s="146">
        <f t="shared" si="255"/>
        <v>0</v>
      </c>
      <c r="DJ193" s="146">
        <f t="shared" si="256"/>
        <v>0</v>
      </c>
      <c r="DK193" s="146">
        <f t="shared" si="257"/>
        <v>0</v>
      </c>
      <c r="DL193" s="146">
        <f t="shared" si="258"/>
        <v>0</v>
      </c>
      <c r="DM193" s="146">
        <f t="shared" si="259"/>
        <v>0</v>
      </c>
      <c r="DN193" s="65">
        <f t="shared" si="305"/>
        <v>120</v>
      </c>
      <c r="DO193" s="57" t="str">
        <f t="shared" si="301"/>
        <v/>
      </c>
      <c r="DP193" s="57" t="str">
        <f t="shared" si="264"/>
        <v/>
      </c>
      <c r="DQ193" s="58">
        <f t="shared" si="265"/>
        <v>120</v>
      </c>
      <c r="DR193" s="1">
        <f t="shared" si="302"/>
        <v>2</v>
      </c>
      <c r="DS193" s="168" t="e">
        <f>IF(AND(DR193=#REF!,BL193=#REF!),'Tiến độ'!D193,"")</f>
        <v>#REF!</v>
      </c>
    </row>
    <row r="194" spans="1:123" ht="11.25" customHeight="1">
      <c r="A194" s="309" t="str">
        <f>IF(B194="","",MAX($A$7:A193)+1)</f>
        <v/>
      </c>
      <c r="B194" s="312"/>
      <c r="C194" s="101" t="s">
        <v>230</v>
      </c>
      <c r="D194" s="102" t="s">
        <v>231</v>
      </c>
      <c r="E194" s="103">
        <v>4</v>
      </c>
      <c r="F194" s="104">
        <v>60</v>
      </c>
      <c r="G194" s="105"/>
      <c r="H194" s="106">
        <f t="shared" si="303"/>
        <v>4</v>
      </c>
      <c r="I194" s="107">
        <f t="shared" si="304"/>
        <v>204</v>
      </c>
      <c r="J194" s="28"/>
      <c r="K194" s="108"/>
      <c r="L194" s="109"/>
      <c r="M194" s="109"/>
      <c r="N194" s="110"/>
      <c r="O194" s="108"/>
      <c r="P194" s="109"/>
      <c r="Q194" s="109"/>
      <c r="R194" s="110"/>
      <c r="S194" s="108"/>
      <c r="T194" s="109"/>
      <c r="U194" s="109"/>
      <c r="V194" s="109"/>
      <c r="W194" s="110"/>
      <c r="X194" s="108"/>
      <c r="Y194" s="109"/>
      <c r="Z194" s="109"/>
      <c r="AA194" s="110"/>
      <c r="AB194" s="108"/>
      <c r="AC194" s="109"/>
      <c r="AD194" s="109"/>
      <c r="AE194" s="110"/>
      <c r="AF194" s="108"/>
      <c r="AG194" s="109"/>
      <c r="AH194" s="109"/>
      <c r="AI194" s="362"/>
      <c r="AJ194" s="363"/>
      <c r="AK194" s="108"/>
      <c r="AL194" s="87">
        <v>4</v>
      </c>
      <c r="AM194" s="87">
        <v>4</v>
      </c>
      <c r="AN194" s="88">
        <v>4</v>
      </c>
      <c r="AO194" s="86">
        <v>4</v>
      </c>
      <c r="AP194" s="87">
        <v>4</v>
      </c>
      <c r="AQ194" s="87">
        <v>4</v>
      </c>
      <c r="AR194" s="88">
        <v>4</v>
      </c>
      <c r="AS194" s="89">
        <v>4</v>
      </c>
      <c r="AT194" s="87">
        <v>4</v>
      </c>
      <c r="AU194" s="87">
        <v>4</v>
      </c>
      <c r="AV194" s="90">
        <v>4</v>
      </c>
      <c r="AW194" s="86">
        <v>4</v>
      </c>
      <c r="AX194" s="87">
        <v>4</v>
      </c>
      <c r="AY194" s="87">
        <v>4</v>
      </c>
      <c r="AZ194" s="87">
        <v>4</v>
      </c>
      <c r="BA194" s="110" t="s">
        <v>163</v>
      </c>
      <c r="BB194" s="111" t="s">
        <v>163</v>
      </c>
      <c r="BC194" s="109" t="s">
        <v>163</v>
      </c>
      <c r="BD194" s="109" t="s">
        <v>163</v>
      </c>
      <c r="BE194" s="321"/>
      <c r="BF194" s="322"/>
      <c r="BG194" s="322"/>
      <c r="BH194" s="322"/>
      <c r="BI194" s="322"/>
      <c r="BJ194" s="323"/>
      <c r="BK194" s="48" t="s">
        <v>18</v>
      </c>
      <c r="BL194" s="48" t="s">
        <v>44</v>
      </c>
      <c r="BN194" s="146">
        <f t="shared" si="260"/>
        <v>0</v>
      </c>
      <c r="BO194" s="146">
        <f t="shared" si="209"/>
        <v>0</v>
      </c>
      <c r="BP194" s="146">
        <f t="shared" si="210"/>
        <v>0</v>
      </c>
      <c r="BQ194" s="146">
        <f t="shared" si="211"/>
        <v>0</v>
      </c>
      <c r="BR194" s="146">
        <f t="shared" si="212"/>
        <v>0</v>
      </c>
      <c r="BS194" s="146">
        <f t="shared" si="213"/>
        <v>0</v>
      </c>
      <c r="BT194" s="146">
        <f t="shared" si="214"/>
        <v>0</v>
      </c>
      <c r="BU194" s="146">
        <f t="shared" si="215"/>
        <v>0</v>
      </c>
      <c r="BV194" s="146">
        <f t="shared" si="216"/>
        <v>0</v>
      </c>
      <c r="BW194" s="146">
        <f t="shared" si="217"/>
        <v>0</v>
      </c>
      <c r="BX194" s="146">
        <f t="shared" si="218"/>
        <v>0</v>
      </c>
      <c r="BY194" s="146">
        <f t="shared" si="219"/>
        <v>0</v>
      </c>
      <c r="BZ194" s="146">
        <f t="shared" si="220"/>
        <v>0</v>
      </c>
      <c r="CA194" s="146">
        <f t="shared" si="221"/>
        <v>0</v>
      </c>
      <c r="CB194" s="146">
        <f t="shared" si="222"/>
        <v>0</v>
      </c>
      <c r="CC194" s="146">
        <f t="shared" si="223"/>
        <v>0</v>
      </c>
      <c r="CD194" s="146">
        <f t="shared" si="224"/>
        <v>0</v>
      </c>
      <c r="CE194" s="146">
        <f t="shared" si="225"/>
        <v>0</v>
      </c>
      <c r="CF194" s="146">
        <f t="shared" si="226"/>
        <v>0</v>
      </c>
      <c r="CG194" s="146">
        <f t="shared" si="227"/>
        <v>0</v>
      </c>
      <c r="CH194" s="146">
        <f t="shared" si="228"/>
        <v>0</v>
      </c>
      <c r="CI194" s="146">
        <f t="shared" si="229"/>
        <v>0</v>
      </c>
      <c r="CJ194" s="146">
        <f t="shared" si="230"/>
        <v>0</v>
      </c>
      <c r="CK194" s="146">
        <f t="shared" si="231"/>
        <v>0</v>
      </c>
      <c r="CL194" s="146">
        <f t="shared" si="232"/>
        <v>0</v>
      </c>
      <c r="CM194" s="146">
        <f t="shared" si="233"/>
        <v>0</v>
      </c>
      <c r="CN194" s="146">
        <f t="shared" si="234"/>
        <v>0</v>
      </c>
      <c r="CO194" s="146">
        <f t="shared" si="235"/>
        <v>16</v>
      </c>
      <c r="CP194" s="146">
        <f t="shared" si="236"/>
        <v>16</v>
      </c>
      <c r="CQ194" s="146">
        <f t="shared" si="237"/>
        <v>16</v>
      </c>
      <c r="CR194" s="146">
        <f t="shared" si="238"/>
        <v>16</v>
      </c>
      <c r="CS194" s="146">
        <f t="shared" si="239"/>
        <v>16</v>
      </c>
      <c r="CT194" s="146">
        <f t="shared" si="240"/>
        <v>16</v>
      </c>
      <c r="CU194" s="146">
        <f t="shared" si="241"/>
        <v>16</v>
      </c>
      <c r="CV194" s="146">
        <f t="shared" si="242"/>
        <v>16</v>
      </c>
      <c r="CW194" s="146">
        <f t="shared" si="243"/>
        <v>16</v>
      </c>
      <c r="CX194" s="146">
        <f t="shared" si="244"/>
        <v>16</v>
      </c>
      <c r="CY194" s="146">
        <f t="shared" si="245"/>
        <v>16</v>
      </c>
      <c r="CZ194" s="146">
        <f t="shared" si="246"/>
        <v>16</v>
      </c>
      <c r="DA194" s="146">
        <f t="shared" si="247"/>
        <v>16</v>
      </c>
      <c r="DB194" s="146">
        <f t="shared" si="248"/>
        <v>16</v>
      </c>
      <c r="DC194" s="146">
        <f t="shared" si="249"/>
        <v>16</v>
      </c>
      <c r="DD194" s="146">
        <f t="shared" si="250"/>
        <v>0</v>
      </c>
      <c r="DE194" s="146">
        <f t="shared" si="251"/>
        <v>0</v>
      </c>
      <c r="DF194" s="146">
        <f t="shared" si="252"/>
        <v>0</v>
      </c>
      <c r="DG194" s="146">
        <f t="shared" si="253"/>
        <v>0</v>
      </c>
      <c r="DH194" s="146">
        <f t="shared" si="254"/>
        <v>0</v>
      </c>
      <c r="DI194" s="146">
        <f t="shared" si="255"/>
        <v>0</v>
      </c>
      <c r="DJ194" s="146">
        <f t="shared" si="256"/>
        <v>0</v>
      </c>
      <c r="DK194" s="146">
        <f t="shared" si="257"/>
        <v>0</v>
      </c>
      <c r="DL194" s="146">
        <f t="shared" si="258"/>
        <v>0</v>
      </c>
      <c r="DM194" s="146">
        <f t="shared" si="259"/>
        <v>0</v>
      </c>
      <c r="DN194" s="65">
        <f t="shared" si="305"/>
        <v>240</v>
      </c>
      <c r="DO194" s="57" t="str">
        <f t="shared" si="301"/>
        <v/>
      </c>
      <c r="DP194" s="57" t="str">
        <f t="shared" si="264"/>
        <v/>
      </c>
      <c r="DQ194" s="58">
        <f t="shared" si="265"/>
        <v>240</v>
      </c>
      <c r="DR194" s="1">
        <f t="shared" si="302"/>
        <v>2</v>
      </c>
      <c r="DS194" s="168" t="e">
        <f>IF(AND(DR194=#REF!,BL194=#REF!),'Tiến độ'!D194,"")</f>
        <v>#REF!</v>
      </c>
    </row>
    <row r="195" spans="1:123" ht="11.25" customHeight="1">
      <c r="A195" s="314" t="str">
        <f>IF(B195="","",MAX($A$7:A194)+1)</f>
        <v/>
      </c>
      <c r="B195" s="315"/>
      <c r="C195" s="79" t="s">
        <v>232</v>
      </c>
      <c r="D195" s="80" t="s">
        <v>233</v>
      </c>
      <c r="E195" s="81">
        <v>2</v>
      </c>
      <c r="F195" s="82">
        <v>30</v>
      </c>
      <c r="G195" s="83"/>
      <c r="H195" s="106">
        <f t="shared" si="303"/>
        <v>4</v>
      </c>
      <c r="I195" s="107">
        <f t="shared" si="304"/>
        <v>204</v>
      </c>
      <c r="J195" s="27"/>
      <c r="K195" s="86"/>
      <c r="L195" s="87"/>
      <c r="M195" s="87"/>
      <c r="N195" s="88"/>
      <c r="O195" s="86"/>
      <c r="P195" s="87"/>
      <c r="Q195" s="87"/>
      <c r="R195" s="88"/>
      <c r="S195" s="86"/>
      <c r="T195" s="87"/>
      <c r="U195" s="87"/>
      <c r="V195" s="87"/>
      <c r="W195" s="88"/>
      <c r="X195" s="86"/>
      <c r="Y195" s="87"/>
      <c r="Z195" s="87"/>
      <c r="AA195" s="88"/>
      <c r="AB195" s="86"/>
      <c r="AC195" s="87"/>
      <c r="AD195" s="87"/>
      <c r="AE195" s="88"/>
      <c r="AF195" s="86"/>
      <c r="AG195" s="87"/>
      <c r="AH195" s="87"/>
      <c r="AI195" s="362"/>
      <c r="AJ195" s="363"/>
      <c r="AK195" s="86"/>
      <c r="AL195" s="87">
        <v>2</v>
      </c>
      <c r="AM195" s="87">
        <v>2</v>
      </c>
      <c r="AN195" s="88">
        <v>2</v>
      </c>
      <c r="AO195" s="86">
        <v>2</v>
      </c>
      <c r="AP195" s="87">
        <v>2</v>
      </c>
      <c r="AQ195" s="87">
        <v>2</v>
      </c>
      <c r="AR195" s="88">
        <v>2</v>
      </c>
      <c r="AS195" s="89">
        <v>2</v>
      </c>
      <c r="AT195" s="87">
        <v>2</v>
      </c>
      <c r="AU195" s="87">
        <v>2</v>
      </c>
      <c r="AV195" s="90">
        <v>2</v>
      </c>
      <c r="AW195" s="86">
        <v>2</v>
      </c>
      <c r="AX195" s="87">
        <v>2</v>
      </c>
      <c r="AY195" s="87">
        <v>2</v>
      </c>
      <c r="AZ195" s="87">
        <v>2</v>
      </c>
      <c r="BA195" s="88" t="s">
        <v>163</v>
      </c>
      <c r="BB195" s="89" t="s">
        <v>163</v>
      </c>
      <c r="BC195" s="87" t="s">
        <v>163</v>
      </c>
      <c r="BD195" s="87" t="s">
        <v>163</v>
      </c>
      <c r="BE195" s="321"/>
      <c r="BF195" s="322"/>
      <c r="BG195" s="322"/>
      <c r="BH195" s="322"/>
      <c r="BI195" s="322"/>
      <c r="BJ195" s="323"/>
      <c r="BK195" s="46" t="s">
        <v>18</v>
      </c>
      <c r="BL195" s="46" t="s">
        <v>44</v>
      </c>
      <c r="BN195" s="146">
        <f t="shared" si="260"/>
        <v>0</v>
      </c>
      <c r="BO195" s="146">
        <f t="shared" si="209"/>
        <v>0</v>
      </c>
      <c r="BP195" s="146">
        <f t="shared" si="210"/>
        <v>0</v>
      </c>
      <c r="BQ195" s="146">
        <f t="shared" si="211"/>
        <v>0</v>
      </c>
      <c r="BR195" s="146">
        <f t="shared" si="212"/>
        <v>0</v>
      </c>
      <c r="BS195" s="146">
        <f t="shared" si="213"/>
        <v>0</v>
      </c>
      <c r="BT195" s="146">
        <f t="shared" si="214"/>
        <v>0</v>
      </c>
      <c r="BU195" s="146">
        <f t="shared" si="215"/>
        <v>0</v>
      </c>
      <c r="BV195" s="146">
        <f t="shared" si="216"/>
        <v>0</v>
      </c>
      <c r="BW195" s="146">
        <f t="shared" si="217"/>
        <v>0</v>
      </c>
      <c r="BX195" s="146">
        <f t="shared" si="218"/>
        <v>0</v>
      </c>
      <c r="BY195" s="146">
        <f t="shared" si="219"/>
        <v>0</v>
      </c>
      <c r="BZ195" s="146">
        <f t="shared" si="220"/>
        <v>0</v>
      </c>
      <c r="CA195" s="146">
        <f t="shared" si="221"/>
        <v>0</v>
      </c>
      <c r="CB195" s="146">
        <f t="shared" si="222"/>
        <v>0</v>
      </c>
      <c r="CC195" s="146">
        <f t="shared" si="223"/>
        <v>0</v>
      </c>
      <c r="CD195" s="146">
        <f t="shared" si="224"/>
        <v>0</v>
      </c>
      <c r="CE195" s="146">
        <f t="shared" si="225"/>
        <v>0</v>
      </c>
      <c r="CF195" s="146">
        <f t="shared" si="226"/>
        <v>0</v>
      </c>
      <c r="CG195" s="146">
        <f t="shared" si="227"/>
        <v>0</v>
      </c>
      <c r="CH195" s="146">
        <f t="shared" si="228"/>
        <v>0</v>
      </c>
      <c r="CI195" s="146">
        <f t="shared" si="229"/>
        <v>0</v>
      </c>
      <c r="CJ195" s="146">
        <f t="shared" si="230"/>
        <v>0</v>
      </c>
      <c r="CK195" s="146">
        <f t="shared" si="231"/>
        <v>0</v>
      </c>
      <c r="CL195" s="146">
        <f t="shared" si="232"/>
        <v>0</v>
      </c>
      <c r="CM195" s="146">
        <f t="shared" si="233"/>
        <v>0</v>
      </c>
      <c r="CN195" s="146">
        <f t="shared" si="234"/>
        <v>0</v>
      </c>
      <c r="CO195" s="146">
        <f t="shared" si="235"/>
        <v>8</v>
      </c>
      <c r="CP195" s="146">
        <f t="shared" si="236"/>
        <v>8</v>
      </c>
      <c r="CQ195" s="146">
        <f t="shared" si="237"/>
        <v>8</v>
      </c>
      <c r="CR195" s="146">
        <f t="shared" si="238"/>
        <v>8</v>
      </c>
      <c r="CS195" s="146">
        <f t="shared" si="239"/>
        <v>8</v>
      </c>
      <c r="CT195" s="146">
        <f t="shared" si="240"/>
        <v>8</v>
      </c>
      <c r="CU195" s="146">
        <f t="shared" si="241"/>
        <v>8</v>
      </c>
      <c r="CV195" s="146">
        <f t="shared" si="242"/>
        <v>8</v>
      </c>
      <c r="CW195" s="146">
        <f t="shared" si="243"/>
        <v>8</v>
      </c>
      <c r="CX195" s="146">
        <f t="shared" si="244"/>
        <v>8</v>
      </c>
      <c r="CY195" s="146">
        <f t="shared" si="245"/>
        <v>8</v>
      </c>
      <c r="CZ195" s="146">
        <f t="shared" si="246"/>
        <v>8</v>
      </c>
      <c r="DA195" s="146">
        <f t="shared" si="247"/>
        <v>8</v>
      </c>
      <c r="DB195" s="146">
        <f t="shared" si="248"/>
        <v>8</v>
      </c>
      <c r="DC195" s="146">
        <f t="shared" si="249"/>
        <v>8</v>
      </c>
      <c r="DD195" s="146">
        <f t="shared" si="250"/>
        <v>0</v>
      </c>
      <c r="DE195" s="146">
        <f t="shared" si="251"/>
        <v>0</v>
      </c>
      <c r="DF195" s="146">
        <f t="shared" si="252"/>
        <v>0</v>
      </c>
      <c r="DG195" s="146">
        <f t="shared" si="253"/>
        <v>0</v>
      </c>
      <c r="DH195" s="146">
        <f t="shared" si="254"/>
        <v>0</v>
      </c>
      <c r="DI195" s="146">
        <f t="shared" si="255"/>
        <v>0</v>
      </c>
      <c r="DJ195" s="146">
        <f t="shared" si="256"/>
        <v>0</v>
      </c>
      <c r="DK195" s="146">
        <f t="shared" si="257"/>
        <v>0</v>
      </c>
      <c r="DL195" s="146">
        <f t="shared" si="258"/>
        <v>0</v>
      </c>
      <c r="DM195" s="146">
        <f t="shared" si="259"/>
        <v>0</v>
      </c>
      <c r="DN195" s="64">
        <f t="shared" si="305"/>
        <v>120</v>
      </c>
      <c r="DO195" s="52" t="str">
        <f t="shared" si="301"/>
        <v/>
      </c>
      <c r="DP195" s="52" t="str">
        <f t="shared" si="264"/>
        <v/>
      </c>
      <c r="DQ195" s="53">
        <f t="shared" si="265"/>
        <v>120</v>
      </c>
      <c r="DR195" s="1">
        <f t="shared" si="302"/>
        <v>2</v>
      </c>
      <c r="DS195" s="168" t="e">
        <f>IF(AND(DR195=#REF!,BL195=#REF!),'Tiến độ'!D195,"")</f>
        <v>#REF!</v>
      </c>
    </row>
    <row r="196" spans="1:123" ht="11.25" customHeight="1">
      <c r="A196" s="314" t="str">
        <f>IF(B196="","",MAX($A$7:A195)+1)</f>
        <v/>
      </c>
      <c r="B196" s="315"/>
      <c r="C196" s="79" t="s">
        <v>226</v>
      </c>
      <c r="D196" s="80" t="s">
        <v>227</v>
      </c>
      <c r="E196" s="81">
        <v>2</v>
      </c>
      <c r="F196" s="82">
        <v>30</v>
      </c>
      <c r="G196" s="83"/>
      <c r="H196" s="106">
        <f t="shared" si="303"/>
        <v>4</v>
      </c>
      <c r="I196" s="107">
        <f t="shared" si="304"/>
        <v>204</v>
      </c>
      <c r="J196" s="27"/>
      <c r="K196" s="86"/>
      <c r="L196" s="87"/>
      <c r="M196" s="87"/>
      <c r="N196" s="88"/>
      <c r="O196" s="86"/>
      <c r="P196" s="87"/>
      <c r="Q196" s="87"/>
      <c r="R196" s="88"/>
      <c r="S196" s="86"/>
      <c r="T196" s="87"/>
      <c r="U196" s="87"/>
      <c r="V196" s="87"/>
      <c r="W196" s="88"/>
      <c r="X196" s="86"/>
      <c r="Y196" s="87"/>
      <c r="Z196" s="87"/>
      <c r="AA196" s="88"/>
      <c r="AB196" s="86"/>
      <c r="AC196" s="87"/>
      <c r="AD196" s="87">
        <v>6</v>
      </c>
      <c r="AE196" s="88">
        <v>6</v>
      </c>
      <c r="AF196" s="86">
        <v>6</v>
      </c>
      <c r="AG196" s="87">
        <v>6</v>
      </c>
      <c r="AH196" s="87">
        <v>6</v>
      </c>
      <c r="AI196" s="362"/>
      <c r="AJ196" s="363"/>
      <c r="AK196" s="86" t="s">
        <v>163</v>
      </c>
      <c r="AL196" s="87"/>
      <c r="AM196" s="87"/>
      <c r="AN196" s="88"/>
      <c r="AO196" s="86"/>
      <c r="AP196" s="87"/>
      <c r="AQ196" s="87"/>
      <c r="AR196" s="88"/>
      <c r="AS196" s="89"/>
      <c r="AT196" s="87"/>
      <c r="AU196" s="87"/>
      <c r="AV196" s="90"/>
      <c r="AW196" s="86"/>
      <c r="AX196" s="87"/>
      <c r="AY196" s="87"/>
      <c r="AZ196" s="87"/>
      <c r="BA196" s="88"/>
      <c r="BB196" s="89"/>
      <c r="BC196" s="87"/>
      <c r="BD196" s="87"/>
      <c r="BE196" s="321"/>
      <c r="BF196" s="322"/>
      <c r="BG196" s="322"/>
      <c r="BH196" s="322"/>
      <c r="BI196" s="322"/>
      <c r="BJ196" s="323"/>
      <c r="BK196" s="46" t="s">
        <v>18</v>
      </c>
      <c r="BL196" s="46" t="s">
        <v>1116</v>
      </c>
      <c r="BN196" s="146">
        <f t="shared" si="260"/>
        <v>0</v>
      </c>
      <c r="BO196" s="146">
        <f t="shared" si="209"/>
        <v>0</v>
      </c>
      <c r="BP196" s="146">
        <f t="shared" si="210"/>
        <v>0</v>
      </c>
      <c r="BQ196" s="146">
        <f t="shared" si="211"/>
        <v>0</v>
      </c>
      <c r="BR196" s="146">
        <f t="shared" si="212"/>
        <v>0</v>
      </c>
      <c r="BS196" s="146">
        <f t="shared" si="213"/>
        <v>0</v>
      </c>
      <c r="BT196" s="146">
        <f t="shared" si="214"/>
        <v>0</v>
      </c>
      <c r="BU196" s="146">
        <f t="shared" si="215"/>
        <v>0</v>
      </c>
      <c r="BV196" s="146">
        <f t="shared" si="216"/>
        <v>0</v>
      </c>
      <c r="BW196" s="146">
        <f t="shared" si="217"/>
        <v>0</v>
      </c>
      <c r="BX196" s="146">
        <f t="shared" si="218"/>
        <v>0</v>
      </c>
      <c r="BY196" s="146">
        <f t="shared" si="219"/>
        <v>0</v>
      </c>
      <c r="BZ196" s="146">
        <f t="shared" si="220"/>
        <v>0</v>
      </c>
      <c r="CA196" s="146">
        <f t="shared" si="221"/>
        <v>0</v>
      </c>
      <c r="CB196" s="146">
        <f t="shared" si="222"/>
        <v>0</v>
      </c>
      <c r="CC196" s="146">
        <f t="shared" si="223"/>
        <v>0</v>
      </c>
      <c r="CD196" s="146">
        <f t="shared" si="224"/>
        <v>0</v>
      </c>
      <c r="CE196" s="146">
        <f t="shared" si="225"/>
        <v>0</v>
      </c>
      <c r="CF196" s="146">
        <f t="shared" si="226"/>
        <v>0</v>
      </c>
      <c r="CG196" s="146">
        <f t="shared" si="227"/>
        <v>24</v>
      </c>
      <c r="CH196" s="146">
        <f t="shared" si="228"/>
        <v>24</v>
      </c>
      <c r="CI196" s="146">
        <f t="shared" si="229"/>
        <v>24</v>
      </c>
      <c r="CJ196" s="146">
        <f t="shared" si="230"/>
        <v>24</v>
      </c>
      <c r="CK196" s="146">
        <f t="shared" si="231"/>
        <v>24</v>
      </c>
      <c r="CL196" s="146">
        <f t="shared" si="232"/>
        <v>0</v>
      </c>
      <c r="CM196" s="146">
        <f t="shared" si="233"/>
        <v>0</v>
      </c>
      <c r="CN196" s="146">
        <f t="shared" si="234"/>
        <v>0</v>
      </c>
      <c r="CO196" s="146">
        <f t="shared" si="235"/>
        <v>0</v>
      </c>
      <c r="CP196" s="146">
        <f t="shared" si="236"/>
        <v>0</v>
      </c>
      <c r="CQ196" s="146">
        <f t="shared" si="237"/>
        <v>0</v>
      </c>
      <c r="CR196" s="146">
        <f t="shared" si="238"/>
        <v>0</v>
      </c>
      <c r="CS196" s="146">
        <f t="shared" si="239"/>
        <v>0</v>
      </c>
      <c r="CT196" s="146">
        <f t="shared" si="240"/>
        <v>0</v>
      </c>
      <c r="CU196" s="146">
        <f t="shared" si="241"/>
        <v>0</v>
      </c>
      <c r="CV196" s="146">
        <f t="shared" si="242"/>
        <v>0</v>
      </c>
      <c r="CW196" s="146">
        <f t="shared" si="243"/>
        <v>0</v>
      </c>
      <c r="CX196" s="146">
        <f t="shared" si="244"/>
        <v>0</v>
      </c>
      <c r="CY196" s="146">
        <f t="shared" si="245"/>
        <v>0</v>
      </c>
      <c r="CZ196" s="146">
        <f t="shared" si="246"/>
        <v>0</v>
      </c>
      <c r="DA196" s="146">
        <f t="shared" si="247"/>
        <v>0</v>
      </c>
      <c r="DB196" s="146">
        <f t="shared" si="248"/>
        <v>0</v>
      </c>
      <c r="DC196" s="146">
        <f t="shared" si="249"/>
        <v>0</v>
      </c>
      <c r="DD196" s="146">
        <f t="shared" si="250"/>
        <v>0</v>
      </c>
      <c r="DE196" s="146">
        <f t="shared" si="251"/>
        <v>0</v>
      </c>
      <c r="DF196" s="146">
        <f t="shared" si="252"/>
        <v>0</v>
      </c>
      <c r="DG196" s="146">
        <f t="shared" si="253"/>
        <v>0</v>
      </c>
      <c r="DH196" s="146">
        <f t="shared" si="254"/>
        <v>0</v>
      </c>
      <c r="DI196" s="146">
        <f t="shared" si="255"/>
        <v>0</v>
      </c>
      <c r="DJ196" s="146">
        <f t="shared" si="256"/>
        <v>0</v>
      </c>
      <c r="DK196" s="146">
        <f t="shared" si="257"/>
        <v>0</v>
      </c>
      <c r="DL196" s="146">
        <f t="shared" si="258"/>
        <v>0</v>
      </c>
      <c r="DM196" s="146">
        <f t="shared" si="259"/>
        <v>0</v>
      </c>
      <c r="DN196" s="64">
        <f t="shared" si="305"/>
        <v>120</v>
      </c>
      <c r="DO196" s="52" t="str">
        <f t="shared" si="301"/>
        <v/>
      </c>
      <c r="DP196" s="52">
        <f t="shared" si="264"/>
        <v>120</v>
      </c>
      <c r="DQ196" s="53" t="str">
        <f t="shared" si="265"/>
        <v/>
      </c>
      <c r="DR196" s="1">
        <f t="shared" si="302"/>
        <v>1</v>
      </c>
      <c r="DS196" s="168" t="e">
        <f>IF(AND(DR196=#REF!,BL196=#REF!),'Tiến độ'!D196,"")</f>
        <v>#REF!</v>
      </c>
    </row>
    <row r="197" spans="1:123" ht="11.25" customHeight="1">
      <c r="A197" s="314" t="str">
        <f>IF(B197="","",MAX($A$7:A196)+1)</f>
        <v/>
      </c>
      <c r="B197" s="315"/>
      <c r="C197" s="79" t="s">
        <v>236</v>
      </c>
      <c r="D197" s="80" t="s">
        <v>237</v>
      </c>
      <c r="E197" s="81">
        <v>3</v>
      </c>
      <c r="F197" s="82">
        <v>45</v>
      </c>
      <c r="G197" s="83"/>
      <c r="H197" s="106">
        <f t="shared" si="303"/>
        <v>4</v>
      </c>
      <c r="I197" s="107">
        <f t="shared" si="304"/>
        <v>204</v>
      </c>
      <c r="J197" s="27"/>
      <c r="K197" s="86"/>
      <c r="L197" s="87"/>
      <c r="M197" s="87"/>
      <c r="N197" s="88"/>
      <c r="O197" s="86"/>
      <c r="P197" s="87"/>
      <c r="Q197" s="87"/>
      <c r="R197" s="88"/>
      <c r="S197" s="86"/>
      <c r="T197" s="87"/>
      <c r="U197" s="87"/>
      <c r="V197" s="87"/>
      <c r="W197" s="88"/>
      <c r="X197" s="86"/>
      <c r="Y197" s="87"/>
      <c r="Z197" s="87"/>
      <c r="AA197" s="88"/>
      <c r="AB197" s="86"/>
      <c r="AC197" s="87"/>
      <c r="AD197" s="87"/>
      <c r="AE197" s="88"/>
      <c r="AF197" s="86"/>
      <c r="AG197" s="87"/>
      <c r="AH197" s="87"/>
      <c r="AI197" s="362"/>
      <c r="AJ197" s="363"/>
      <c r="AK197" s="86"/>
      <c r="AL197" s="87">
        <v>3</v>
      </c>
      <c r="AM197" s="87">
        <v>3</v>
      </c>
      <c r="AN197" s="88">
        <v>3</v>
      </c>
      <c r="AO197" s="86">
        <v>3</v>
      </c>
      <c r="AP197" s="87">
        <v>3</v>
      </c>
      <c r="AQ197" s="87">
        <v>3</v>
      </c>
      <c r="AR197" s="88">
        <v>3</v>
      </c>
      <c r="AS197" s="89">
        <v>3</v>
      </c>
      <c r="AT197" s="87">
        <v>3</v>
      </c>
      <c r="AU197" s="87">
        <v>3</v>
      </c>
      <c r="AV197" s="90">
        <v>3</v>
      </c>
      <c r="AW197" s="86">
        <v>3</v>
      </c>
      <c r="AX197" s="87">
        <v>3</v>
      </c>
      <c r="AY197" s="87">
        <v>3</v>
      </c>
      <c r="AZ197" s="87">
        <v>3</v>
      </c>
      <c r="BA197" s="88" t="s">
        <v>163</v>
      </c>
      <c r="BB197" s="89" t="s">
        <v>163</v>
      </c>
      <c r="BC197" s="87" t="s">
        <v>163</v>
      </c>
      <c r="BD197" s="87" t="s">
        <v>163</v>
      </c>
      <c r="BE197" s="321"/>
      <c r="BF197" s="322"/>
      <c r="BG197" s="322"/>
      <c r="BH197" s="322"/>
      <c r="BI197" s="322"/>
      <c r="BJ197" s="323"/>
      <c r="BK197" s="46" t="s">
        <v>18</v>
      </c>
      <c r="BL197" s="46" t="s">
        <v>44</v>
      </c>
      <c r="BN197" s="146">
        <f t="shared" si="260"/>
        <v>0</v>
      </c>
      <c r="BO197" s="146">
        <f t="shared" si="209"/>
        <v>0</v>
      </c>
      <c r="BP197" s="146">
        <f t="shared" si="210"/>
        <v>0</v>
      </c>
      <c r="BQ197" s="146">
        <f t="shared" si="211"/>
        <v>0</v>
      </c>
      <c r="BR197" s="146">
        <f t="shared" si="212"/>
        <v>0</v>
      </c>
      <c r="BS197" s="146">
        <f t="shared" si="213"/>
        <v>0</v>
      </c>
      <c r="BT197" s="146">
        <f t="shared" si="214"/>
        <v>0</v>
      </c>
      <c r="BU197" s="146">
        <f t="shared" si="215"/>
        <v>0</v>
      </c>
      <c r="BV197" s="146">
        <f t="shared" si="216"/>
        <v>0</v>
      </c>
      <c r="BW197" s="146">
        <f t="shared" si="217"/>
        <v>0</v>
      </c>
      <c r="BX197" s="146">
        <f t="shared" si="218"/>
        <v>0</v>
      </c>
      <c r="BY197" s="146">
        <f t="shared" si="219"/>
        <v>0</v>
      </c>
      <c r="BZ197" s="146">
        <f t="shared" si="220"/>
        <v>0</v>
      </c>
      <c r="CA197" s="146">
        <f t="shared" si="221"/>
        <v>0</v>
      </c>
      <c r="CB197" s="146">
        <f t="shared" si="222"/>
        <v>0</v>
      </c>
      <c r="CC197" s="146">
        <f t="shared" si="223"/>
        <v>0</v>
      </c>
      <c r="CD197" s="146">
        <f t="shared" si="224"/>
        <v>0</v>
      </c>
      <c r="CE197" s="146">
        <f t="shared" si="225"/>
        <v>0</v>
      </c>
      <c r="CF197" s="146">
        <f t="shared" si="226"/>
        <v>0</v>
      </c>
      <c r="CG197" s="146">
        <f t="shared" si="227"/>
        <v>0</v>
      </c>
      <c r="CH197" s="146">
        <f t="shared" si="228"/>
        <v>0</v>
      </c>
      <c r="CI197" s="146">
        <f t="shared" si="229"/>
        <v>0</v>
      </c>
      <c r="CJ197" s="146">
        <f t="shared" si="230"/>
        <v>0</v>
      </c>
      <c r="CK197" s="146">
        <f t="shared" si="231"/>
        <v>0</v>
      </c>
      <c r="CL197" s="146">
        <f t="shared" si="232"/>
        <v>0</v>
      </c>
      <c r="CM197" s="146">
        <f t="shared" si="233"/>
        <v>0</v>
      </c>
      <c r="CN197" s="146">
        <f t="shared" si="234"/>
        <v>0</v>
      </c>
      <c r="CO197" s="146">
        <f t="shared" si="235"/>
        <v>12</v>
      </c>
      <c r="CP197" s="146">
        <f t="shared" si="236"/>
        <v>12</v>
      </c>
      <c r="CQ197" s="146">
        <f t="shared" si="237"/>
        <v>12</v>
      </c>
      <c r="CR197" s="146">
        <f t="shared" si="238"/>
        <v>12</v>
      </c>
      <c r="CS197" s="146">
        <f t="shared" si="239"/>
        <v>12</v>
      </c>
      <c r="CT197" s="146">
        <f t="shared" si="240"/>
        <v>12</v>
      </c>
      <c r="CU197" s="146">
        <f t="shared" si="241"/>
        <v>12</v>
      </c>
      <c r="CV197" s="146">
        <f t="shared" si="242"/>
        <v>12</v>
      </c>
      <c r="CW197" s="146">
        <f t="shared" si="243"/>
        <v>12</v>
      </c>
      <c r="CX197" s="146">
        <f t="shared" si="244"/>
        <v>12</v>
      </c>
      <c r="CY197" s="146">
        <f t="shared" si="245"/>
        <v>12</v>
      </c>
      <c r="CZ197" s="146">
        <f t="shared" si="246"/>
        <v>12</v>
      </c>
      <c r="DA197" s="146">
        <f t="shared" si="247"/>
        <v>12</v>
      </c>
      <c r="DB197" s="146">
        <f t="shared" si="248"/>
        <v>12</v>
      </c>
      <c r="DC197" s="146">
        <f t="shared" si="249"/>
        <v>12</v>
      </c>
      <c r="DD197" s="146">
        <f t="shared" si="250"/>
        <v>0</v>
      </c>
      <c r="DE197" s="146">
        <f t="shared" si="251"/>
        <v>0</v>
      </c>
      <c r="DF197" s="146">
        <f t="shared" si="252"/>
        <v>0</v>
      </c>
      <c r="DG197" s="146">
        <f t="shared" si="253"/>
        <v>0</v>
      </c>
      <c r="DH197" s="146">
        <f t="shared" si="254"/>
        <v>0</v>
      </c>
      <c r="DI197" s="146">
        <f t="shared" si="255"/>
        <v>0</v>
      </c>
      <c r="DJ197" s="146">
        <f t="shared" si="256"/>
        <v>0</v>
      </c>
      <c r="DK197" s="146">
        <f t="shared" si="257"/>
        <v>0</v>
      </c>
      <c r="DL197" s="146">
        <f t="shared" si="258"/>
        <v>0</v>
      </c>
      <c r="DM197" s="146">
        <f t="shared" si="259"/>
        <v>0</v>
      </c>
      <c r="DN197" s="64">
        <f t="shared" si="305"/>
        <v>180</v>
      </c>
      <c r="DO197" s="52" t="str">
        <f t="shared" si="301"/>
        <v/>
      </c>
      <c r="DP197" s="52" t="str">
        <f t="shared" si="264"/>
        <v/>
      </c>
      <c r="DQ197" s="53">
        <f t="shared" si="265"/>
        <v>180</v>
      </c>
      <c r="DR197" s="1">
        <f t="shared" si="302"/>
        <v>2</v>
      </c>
      <c r="DS197" s="168" t="e">
        <f>IF(AND(DR197=#REF!,BL197=#REF!),'Tiến độ'!D197,"")</f>
        <v>#REF!</v>
      </c>
    </row>
    <row r="198" spans="1:123" ht="11.25" customHeight="1">
      <c r="A198" s="314" t="str">
        <f>IF(B198="","",MAX($A$7:A197)+1)</f>
        <v/>
      </c>
      <c r="B198" s="315"/>
      <c r="C198" s="79" t="s">
        <v>238</v>
      </c>
      <c r="D198" s="80" t="s">
        <v>239</v>
      </c>
      <c r="E198" s="81">
        <v>3</v>
      </c>
      <c r="F198" s="82">
        <v>45</v>
      </c>
      <c r="G198" s="83"/>
      <c r="H198" s="106">
        <f>H196</f>
        <v>4</v>
      </c>
      <c r="I198" s="107">
        <f>I196</f>
        <v>204</v>
      </c>
      <c r="J198" s="27"/>
      <c r="K198" s="86"/>
      <c r="L198" s="87"/>
      <c r="M198" s="87"/>
      <c r="N198" s="88"/>
      <c r="O198" s="86"/>
      <c r="P198" s="87"/>
      <c r="Q198" s="87"/>
      <c r="R198" s="88"/>
      <c r="S198" s="86"/>
      <c r="T198" s="87"/>
      <c r="U198" s="87"/>
      <c r="V198" s="87"/>
      <c r="W198" s="88"/>
      <c r="X198" s="86"/>
      <c r="Y198" s="87"/>
      <c r="Z198" s="87"/>
      <c r="AA198" s="88"/>
      <c r="AB198" s="86"/>
      <c r="AC198" s="87"/>
      <c r="AD198" s="87"/>
      <c r="AE198" s="88"/>
      <c r="AF198" s="86"/>
      <c r="AG198" s="87"/>
      <c r="AH198" s="87"/>
      <c r="AI198" s="362"/>
      <c r="AJ198" s="363"/>
      <c r="AK198" s="86"/>
      <c r="AL198" s="87">
        <v>3</v>
      </c>
      <c r="AM198" s="87">
        <v>3</v>
      </c>
      <c r="AN198" s="88">
        <v>3</v>
      </c>
      <c r="AO198" s="86">
        <v>3</v>
      </c>
      <c r="AP198" s="87">
        <v>3</v>
      </c>
      <c r="AQ198" s="87">
        <v>3</v>
      </c>
      <c r="AR198" s="88">
        <v>3</v>
      </c>
      <c r="AS198" s="89">
        <v>3</v>
      </c>
      <c r="AT198" s="87">
        <v>3</v>
      </c>
      <c r="AU198" s="87">
        <v>3</v>
      </c>
      <c r="AV198" s="90">
        <v>3</v>
      </c>
      <c r="AW198" s="86">
        <v>3</v>
      </c>
      <c r="AX198" s="87">
        <v>3</v>
      </c>
      <c r="AY198" s="87">
        <v>3</v>
      </c>
      <c r="AZ198" s="87">
        <v>3</v>
      </c>
      <c r="BA198" s="88" t="s">
        <v>163</v>
      </c>
      <c r="BB198" s="89" t="s">
        <v>163</v>
      </c>
      <c r="BC198" s="87" t="s">
        <v>163</v>
      </c>
      <c r="BD198" s="87" t="s">
        <v>163</v>
      </c>
      <c r="BE198" s="321"/>
      <c r="BF198" s="322"/>
      <c r="BG198" s="322"/>
      <c r="BH198" s="322"/>
      <c r="BI198" s="322"/>
      <c r="BJ198" s="323"/>
      <c r="BK198" s="46" t="s">
        <v>18</v>
      </c>
      <c r="BL198" s="46" t="s">
        <v>44</v>
      </c>
      <c r="BN198" s="146">
        <f t="shared" si="260"/>
        <v>0</v>
      </c>
      <c r="BO198" s="146">
        <f t="shared" si="209"/>
        <v>0</v>
      </c>
      <c r="BP198" s="146">
        <f t="shared" si="210"/>
        <v>0</v>
      </c>
      <c r="BQ198" s="146">
        <f t="shared" si="211"/>
        <v>0</v>
      </c>
      <c r="BR198" s="146">
        <f t="shared" si="212"/>
        <v>0</v>
      </c>
      <c r="BS198" s="146">
        <f t="shared" si="213"/>
        <v>0</v>
      </c>
      <c r="BT198" s="146">
        <f t="shared" si="214"/>
        <v>0</v>
      </c>
      <c r="BU198" s="146">
        <f t="shared" si="215"/>
        <v>0</v>
      </c>
      <c r="BV198" s="146">
        <f t="shared" si="216"/>
        <v>0</v>
      </c>
      <c r="BW198" s="146">
        <f t="shared" si="217"/>
        <v>0</v>
      </c>
      <c r="BX198" s="146">
        <f t="shared" si="218"/>
        <v>0</v>
      </c>
      <c r="BY198" s="146">
        <f t="shared" si="219"/>
        <v>0</v>
      </c>
      <c r="BZ198" s="146">
        <f t="shared" si="220"/>
        <v>0</v>
      </c>
      <c r="CA198" s="146">
        <f t="shared" si="221"/>
        <v>0</v>
      </c>
      <c r="CB198" s="146">
        <f t="shared" si="222"/>
        <v>0</v>
      </c>
      <c r="CC198" s="146">
        <f t="shared" si="223"/>
        <v>0</v>
      </c>
      <c r="CD198" s="146">
        <f t="shared" si="224"/>
        <v>0</v>
      </c>
      <c r="CE198" s="146">
        <f t="shared" si="225"/>
        <v>0</v>
      </c>
      <c r="CF198" s="146">
        <f t="shared" si="226"/>
        <v>0</v>
      </c>
      <c r="CG198" s="146">
        <f t="shared" si="227"/>
        <v>0</v>
      </c>
      <c r="CH198" s="146">
        <f t="shared" si="228"/>
        <v>0</v>
      </c>
      <c r="CI198" s="146">
        <f t="shared" si="229"/>
        <v>0</v>
      </c>
      <c r="CJ198" s="146">
        <f t="shared" si="230"/>
        <v>0</v>
      </c>
      <c r="CK198" s="146">
        <f t="shared" si="231"/>
        <v>0</v>
      </c>
      <c r="CL198" s="146">
        <f t="shared" si="232"/>
        <v>0</v>
      </c>
      <c r="CM198" s="146">
        <f t="shared" si="233"/>
        <v>0</v>
      </c>
      <c r="CN198" s="146">
        <f t="shared" si="234"/>
        <v>0</v>
      </c>
      <c r="CO198" s="146">
        <f t="shared" si="235"/>
        <v>12</v>
      </c>
      <c r="CP198" s="146">
        <f t="shared" si="236"/>
        <v>12</v>
      </c>
      <c r="CQ198" s="146">
        <f t="shared" si="237"/>
        <v>12</v>
      </c>
      <c r="CR198" s="146">
        <f t="shared" si="238"/>
        <v>12</v>
      </c>
      <c r="CS198" s="146">
        <f t="shared" si="239"/>
        <v>12</v>
      </c>
      <c r="CT198" s="146">
        <f t="shared" si="240"/>
        <v>12</v>
      </c>
      <c r="CU198" s="146">
        <f t="shared" si="241"/>
        <v>12</v>
      </c>
      <c r="CV198" s="146">
        <f t="shared" si="242"/>
        <v>12</v>
      </c>
      <c r="CW198" s="146">
        <f t="shared" si="243"/>
        <v>12</v>
      </c>
      <c r="CX198" s="146">
        <f t="shared" si="244"/>
        <v>12</v>
      </c>
      <c r="CY198" s="146">
        <f t="shared" si="245"/>
        <v>12</v>
      </c>
      <c r="CZ198" s="146">
        <f t="shared" si="246"/>
        <v>12</v>
      </c>
      <c r="DA198" s="146">
        <f t="shared" si="247"/>
        <v>12</v>
      </c>
      <c r="DB198" s="146">
        <f t="shared" si="248"/>
        <v>12</v>
      </c>
      <c r="DC198" s="146">
        <f t="shared" si="249"/>
        <v>12</v>
      </c>
      <c r="DD198" s="146">
        <f t="shared" si="250"/>
        <v>0</v>
      </c>
      <c r="DE198" s="146">
        <f t="shared" si="251"/>
        <v>0</v>
      </c>
      <c r="DF198" s="146">
        <f t="shared" si="252"/>
        <v>0</v>
      </c>
      <c r="DG198" s="146">
        <f t="shared" si="253"/>
        <v>0</v>
      </c>
      <c r="DH198" s="146">
        <f t="shared" si="254"/>
        <v>0</v>
      </c>
      <c r="DI198" s="146">
        <f t="shared" si="255"/>
        <v>0</v>
      </c>
      <c r="DJ198" s="146">
        <f t="shared" si="256"/>
        <v>0</v>
      </c>
      <c r="DK198" s="146">
        <f t="shared" si="257"/>
        <v>0</v>
      </c>
      <c r="DL198" s="146">
        <f t="shared" si="258"/>
        <v>0</v>
      </c>
      <c r="DM198" s="146">
        <f t="shared" si="259"/>
        <v>0</v>
      </c>
      <c r="DN198" s="64">
        <f t="shared" si="305"/>
        <v>180</v>
      </c>
      <c r="DO198" s="52" t="str">
        <f t="shared" si="301"/>
        <v/>
      </c>
      <c r="DP198" s="52" t="str">
        <f t="shared" si="264"/>
        <v/>
      </c>
      <c r="DQ198" s="53">
        <f t="shared" si="265"/>
        <v>180</v>
      </c>
      <c r="DR198" s="1">
        <f t="shared" si="302"/>
        <v>2</v>
      </c>
      <c r="DS198" s="168" t="e">
        <f>IF(AND(DR198=#REF!,BL198=#REF!),'Tiến độ'!D198,"")</f>
        <v>#REF!</v>
      </c>
    </row>
    <row r="199" spans="1:123" ht="11.25" customHeight="1">
      <c r="A199" s="314" t="str">
        <f>IF(B199="","",MAX($A$7:A198)+1)</f>
        <v/>
      </c>
      <c r="B199" s="315"/>
      <c r="C199" s="79" t="s">
        <v>240</v>
      </c>
      <c r="D199" s="80" t="s">
        <v>241</v>
      </c>
      <c r="E199" s="81">
        <v>4</v>
      </c>
      <c r="F199" s="82">
        <v>60</v>
      </c>
      <c r="G199" s="83"/>
      <c r="H199" s="117">
        <v>2</v>
      </c>
      <c r="I199" s="128">
        <f>45+30+34+40</f>
        <v>149</v>
      </c>
      <c r="J199" s="28" t="s">
        <v>316</v>
      </c>
      <c r="K199" s="86"/>
      <c r="L199" s="87"/>
      <c r="M199" s="87"/>
      <c r="N199" s="88"/>
      <c r="O199" s="86"/>
      <c r="P199" s="87"/>
      <c r="Q199" s="87"/>
      <c r="R199" s="88"/>
      <c r="S199" s="86"/>
      <c r="T199" s="87"/>
      <c r="U199" s="87"/>
      <c r="V199" s="87"/>
      <c r="W199" s="88"/>
      <c r="X199" s="86"/>
      <c r="Y199" s="87"/>
      <c r="Z199" s="87"/>
      <c r="AA199" s="88"/>
      <c r="AB199" s="86"/>
      <c r="AC199" s="87"/>
      <c r="AD199" s="87"/>
      <c r="AE199" s="88"/>
      <c r="AF199" s="86"/>
      <c r="AG199" s="87"/>
      <c r="AH199" s="87"/>
      <c r="AI199" s="362"/>
      <c r="AJ199" s="363"/>
      <c r="AK199" s="86"/>
      <c r="AL199" s="87">
        <v>4</v>
      </c>
      <c r="AM199" s="87">
        <v>4</v>
      </c>
      <c r="AN199" s="88">
        <v>4</v>
      </c>
      <c r="AO199" s="86">
        <v>4</v>
      </c>
      <c r="AP199" s="87">
        <v>4</v>
      </c>
      <c r="AQ199" s="87">
        <v>4</v>
      </c>
      <c r="AR199" s="88">
        <v>4</v>
      </c>
      <c r="AS199" s="89">
        <v>4</v>
      </c>
      <c r="AT199" s="87">
        <v>4</v>
      </c>
      <c r="AU199" s="87">
        <v>4</v>
      </c>
      <c r="AV199" s="90">
        <v>4</v>
      </c>
      <c r="AW199" s="86">
        <v>4</v>
      </c>
      <c r="AX199" s="87">
        <v>4</v>
      </c>
      <c r="AY199" s="87">
        <v>4</v>
      </c>
      <c r="AZ199" s="87">
        <v>4</v>
      </c>
      <c r="BA199" s="88" t="s">
        <v>163</v>
      </c>
      <c r="BB199" s="89" t="s">
        <v>163</v>
      </c>
      <c r="BC199" s="87" t="s">
        <v>163</v>
      </c>
      <c r="BD199" s="87" t="s">
        <v>163</v>
      </c>
      <c r="BE199" s="321"/>
      <c r="BF199" s="322"/>
      <c r="BG199" s="322"/>
      <c r="BH199" s="322"/>
      <c r="BI199" s="322"/>
      <c r="BJ199" s="323"/>
      <c r="BK199" s="46" t="s">
        <v>18</v>
      </c>
      <c r="BL199" s="46" t="s">
        <v>29</v>
      </c>
      <c r="BN199" s="146">
        <f t="shared" si="260"/>
        <v>0</v>
      </c>
      <c r="BO199" s="146">
        <f t="shared" ref="BO199:BO262" si="306">IF(ISERROR(L199-0)=TRUE,0,$H199*L199)</f>
        <v>0</v>
      </c>
      <c r="BP199" s="146">
        <f t="shared" ref="BP199:BP262" si="307">IF(ISERROR(M199-0)=TRUE,0,$H199*M199)</f>
        <v>0</v>
      </c>
      <c r="BQ199" s="146">
        <f t="shared" ref="BQ199:BQ262" si="308">IF(ISERROR(N199-0)=TRUE,0,$H199*N199)</f>
        <v>0</v>
      </c>
      <c r="BR199" s="146">
        <f t="shared" ref="BR199:BR262" si="309">IF(ISERROR(O199-0)=TRUE,0,$H199*O199)</f>
        <v>0</v>
      </c>
      <c r="BS199" s="146">
        <f t="shared" ref="BS199:BS262" si="310">IF(ISERROR(P199-0)=TRUE,0,$H199*P199)</f>
        <v>0</v>
      </c>
      <c r="BT199" s="146">
        <f t="shared" ref="BT199:BT262" si="311">IF(ISERROR(Q199-0)=TRUE,0,$H199*Q199)</f>
        <v>0</v>
      </c>
      <c r="BU199" s="146">
        <f t="shared" ref="BU199:BU262" si="312">IF(ISERROR(R199-0)=TRUE,0,$H199*R199)</f>
        <v>0</v>
      </c>
      <c r="BV199" s="146">
        <f t="shared" ref="BV199:BV262" si="313">IF(ISERROR(S199-0)=TRUE,0,$H199*S199)</f>
        <v>0</v>
      </c>
      <c r="BW199" s="146">
        <f t="shared" ref="BW199:BW262" si="314">IF(ISERROR(T199-0)=TRUE,0,$H199*T199)</f>
        <v>0</v>
      </c>
      <c r="BX199" s="146">
        <f t="shared" ref="BX199:BX262" si="315">IF(ISERROR(U199-0)=TRUE,0,$H199*U199)</f>
        <v>0</v>
      </c>
      <c r="BY199" s="146">
        <f t="shared" ref="BY199:BY262" si="316">IF(ISERROR(V199-0)=TRUE,0,$H199*V199)</f>
        <v>0</v>
      </c>
      <c r="BZ199" s="146">
        <f t="shared" ref="BZ199:BZ262" si="317">IF(ISERROR(W199-0)=TRUE,0,$H199*W199)</f>
        <v>0</v>
      </c>
      <c r="CA199" s="146">
        <f t="shared" ref="CA199:CA262" si="318">IF(ISERROR(X199-0)=TRUE,0,$H199*X199)</f>
        <v>0</v>
      </c>
      <c r="CB199" s="146">
        <f t="shared" ref="CB199:CB262" si="319">IF(ISERROR(Y199-0)=TRUE,0,$H199*Y199)</f>
        <v>0</v>
      </c>
      <c r="CC199" s="146">
        <f t="shared" ref="CC199:CC262" si="320">IF(ISERROR(Z199-0)=TRUE,0,$H199*Z199)</f>
        <v>0</v>
      </c>
      <c r="CD199" s="146">
        <f t="shared" ref="CD199:CD262" si="321">IF(ISERROR(AA199-0)=TRUE,0,$H199*AA199)</f>
        <v>0</v>
      </c>
      <c r="CE199" s="146">
        <f t="shared" ref="CE199:CE262" si="322">IF(ISERROR(AB199-0)=TRUE,0,$H199*AB199)</f>
        <v>0</v>
      </c>
      <c r="CF199" s="146">
        <f t="shared" ref="CF199:CF262" si="323">IF(ISERROR(AC199-0)=TRUE,0,$H199*AC199)</f>
        <v>0</v>
      </c>
      <c r="CG199" s="146">
        <f t="shared" ref="CG199:CG262" si="324">IF(ISERROR(AD199-0)=TRUE,0,$H199*AD199)</f>
        <v>0</v>
      </c>
      <c r="CH199" s="146">
        <f t="shared" ref="CH199:CH262" si="325">IF(ISERROR(AE199-0)=TRUE,0,$H199*AE199)</f>
        <v>0</v>
      </c>
      <c r="CI199" s="146">
        <f t="shared" ref="CI199:CI262" si="326">IF(ISERROR(AF199-0)=TRUE,0,$H199*AF199)</f>
        <v>0</v>
      </c>
      <c r="CJ199" s="146">
        <f t="shared" ref="CJ199:CJ262" si="327">IF(ISERROR(AG199-0)=TRUE,0,$H199*AG199)</f>
        <v>0</v>
      </c>
      <c r="CK199" s="146">
        <f t="shared" ref="CK199:CK262" si="328">IF(ISERROR(AH199-0)=TRUE,0,$H199*AH199)</f>
        <v>0</v>
      </c>
      <c r="CL199" s="146">
        <f t="shared" ref="CL199:CL262" si="329">IF(ISERROR(AI199-0)=TRUE,0,$H199*AI199)</f>
        <v>0</v>
      </c>
      <c r="CM199" s="146">
        <f t="shared" ref="CM199:CM262" si="330">IF(ISERROR(AJ199-0)=TRUE,0,$H199*AJ199)</f>
        <v>0</v>
      </c>
      <c r="CN199" s="146">
        <f t="shared" ref="CN199:CN262" si="331">IF(ISERROR(AK199-0)=TRUE,0,$H199*AK199)</f>
        <v>0</v>
      </c>
      <c r="CO199" s="146">
        <f t="shared" ref="CO199:CO262" si="332">IF(ISERROR(AL199-0)=TRUE,0,$H199*AL199)</f>
        <v>8</v>
      </c>
      <c r="CP199" s="146">
        <f t="shared" ref="CP199:CP262" si="333">IF(ISERROR(AM199-0)=TRUE,0,$H199*AM199)</f>
        <v>8</v>
      </c>
      <c r="CQ199" s="146">
        <f t="shared" ref="CQ199:CQ262" si="334">IF(ISERROR(AN199-0)=TRUE,0,$H199*AN199)</f>
        <v>8</v>
      </c>
      <c r="CR199" s="146">
        <f t="shared" ref="CR199:CR262" si="335">IF(ISERROR(AO199-0)=TRUE,0,$H199*AO199)</f>
        <v>8</v>
      </c>
      <c r="CS199" s="146">
        <f t="shared" ref="CS199:CS262" si="336">IF(ISERROR(AP199-0)=TRUE,0,$H199*AP199)</f>
        <v>8</v>
      </c>
      <c r="CT199" s="146">
        <f t="shared" ref="CT199:CT262" si="337">IF(ISERROR(AQ199-0)=TRUE,0,$H199*AQ199)</f>
        <v>8</v>
      </c>
      <c r="CU199" s="146">
        <f t="shared" ref="CU199:CU262" si="338">IF(ISERROR(AR199-0)=TRUE,0,$H199*AR199)</f>
        <v>8</v>
      </c>
      <c r="CV199" s="146">
        <f t="shared" ref="CV199:CV262" si="339">IF(ISERROR(AS199-0)=TRUE,0,$H199*AS199)</f>
        <v>8</v>
      </c>
      <c r="CW199" s="146">
        <f t="shared" ref="CW199:CW262" si="340">IF(ISERROR(AT199-0)=TRUE,0,$H199*AT199)</f>
        <v>8</v>
      </c>
      <c r="CX199" s="146">
        <f t="shared" ref="CX199:CX262" si="341">IF(ISERROR(AU199-0)=TRUE,0,$H199*AU199)</f>
        <v>8</v>
      </c>
      <c r="CY199" s="146">
        <f t="shared" ref="CY199:CY262" si="342">IF(ISERROR(AV199-0)=TRUE,0,$H199*AV199)</f>
        <v>8</v>
      </c>
      <c r="CZ199" s="146">
        <f t="shared" ref="CZ199:CZ262" si="343">IF(ISERROR(AW199-0)=TRUE,0,$H199*AW199)</f>
        <v>8</v>
      </c>
      <c r="DA199" s="146">
        <f t="shared" ref="DA199:DA262" si="344">IF(ISERROR(AX199-0)=TRUE,0,$H199*AX199)</f>
        <v>8</v>
      </c>
      <c r="DB199" s="146">
        <f t="shared" ref="DB199:DB262" si="345">IF(ISERROR(AY199-0)=TRUE,0,$H199*AY199)</f>
        <v>8</v>
      </c>
      <c r="DC199" s="146">
        <f t="shared" ref="DC199:DC262" si="346">IF(ISERROR(AZ199-0)=TRUE,0,$H199*AZ199)</f>
        <v>8</v>
      </c>
      <c r="DD199" s="146">
        <f t="shared" ref="DD199:DD262" si="347">IF(ISERROR(BA199-0)=TRUE,0,$H199*BA199)</f>
        <v>0</v>
      </c>
      <c r="DE199" s="146">
        <f t="shared" ref="DE199:DE262" si="348">IF(ISERROR(BB199-0)=TRUE,0,$H199*BB199)</f>
        <v>0</v>
      </c>
      <c r="DF199" s="146">
        <f t="shared" ref="DF199:DF262" si="349">IF(ISERROR(BC199-0)=TRUE,0,$H199*BC199)</f>
        <v>0</v>
      </c>
      <c r="DG199" s="146">
        <f t="shared" ref="DG199:DG262" si="350">IF(ISERROR(BD199-0)=TRUE,0,$H199*BD199)</f>
        <v>0</v>
      </c>
      <c r="DH199" s="146">
        <f t="shared" ref="DH199:DH262" si="351">IF(ISERROR(BE199-0)=TRUE,0,$H199*BE199)</f>
        <v>0</v>
      </c>
      <c r="DI199" s="146">
        <f t="shared" ref="DI199:DI262" si="352">IF(ISERROR(BF199-0)=TRUE,0,$H199*BF199)</f>
        <v>0</v>
      </c>
      <c r="DJ199" s="146">
        <f t="shared" ref="DJ199:DJ262" si="353">IF(ISERROR(BG199-0)=TRUE,0,$H199*BG199)</f>
        <v>0</v>
      </c>
      <c r="DK199" s="146">
        <f t="shared" ref="DK199:DK262" si="354">IF(ISERROR(BH199-0)=TRUE,0,$H199*BH199)</f>
        <v>0</v>
      </c>
      <c r="DL199" s="146">
        <f t="shared" ref="DL199:DL262" si="355">IF(ISERROR(BI199-0)=TRUE,0,$H199*BI199)</f>
        <v>0</v>
      </c>
      <c r="DM199" s="146">
        <f t="shared" ref="DM199:DM262" si="356">IF(ISERROR(BJ199-0)=TRUE,0,$H199*BJ199)</f>
        <v>0</v>
      </c>
      <c r="DN199" s="64">
        <f t="shared" si="305"/>
        <v>120</v>
      </c>
      <c r="DO199" s="52" t="str">
        <f t="shared" si="301"/>
        <v/>
      </c>
      <c r="DP199" s="52" t="str">
        <f t="shared" si="264"/>
        <v/>
      </c>
      <c r="DQ199" s="53">
        <f t="shared" si="265"/>
        <v>120</v>
      </c>
      <c r="DR199" s="1">
        <f t="shared" si="302"/>
        <v>2</v>
      </c>
      <c r="DS199" s="168" t="e">
        <f>IF(AND(DR199=#REF!,BL199=#REF!),'Tiến độ'!D199,"")</f>
        <v>#REF!</v>
      </c>
    </row>
    <row r="200" spans="1:123" ht="11.25" customHeight="1">
      <c r="A200" s="310" t="str">
        <f>IF(B200="","",MAX($A$7:A199)+1)</f>
        <v/>
      </c>
      <c r="B200" s="313"/>
      <c r="C200" s="91" t="s">
        <v>8</v>
      </c>
      <c r="D200" s="92"/>
      <c r="E200" s="93">
        <f>SUM(E185:E199)</f>
        <v>40</v>
      </c>
      <c r="F200" s="94"/>
      <c r="G200" s="95"/>
      <c r="H200" s="96"/>
      <c r="I200" s="97"/>
      <c r="J200" s="26"/>
      <c r="K200" s="96">
        <f t="shared" ref="K200:AH200" si="357">SUM(K185:K199)</f>
        <v>15</v>
      </c>
      <c r="L200" s="97">
        <f t="shared" si="357"/>
        <v>15</v>
      </c>
      <c r="M200" s="97">
        <f t="shared" si="357"/>
        <v>15</v>
      </c>
      <c r="N200" s="98">
        <f t="shared" si="357"/>
        <v>15</v>
      </c>
      <c r="O200" s="96">
        <f t="shared" si="357"/>
        <v>15</v>
      </c>
      <c r="P200" s="97">
        <f t="shared" si="357"/>
        <v>21</v>
      </c>
      <c r="Q200" s="97">
        <f t="shared" si="357"/>
        <v>21</v>
      </c>
      <c r="R200" s="98">
        <f t="shared" si="357"/>
        <v>21</v>
      </c>
      <c r="S200" s="96">
        <f t="shared" si="357"/>
        <v>21</v>
      </c>
      <c r="T200" s="97">
        <f t="shared" si="357"/>
        <v>21</v>
      </c>
      <c r="U200" s="97">
        <f t="shared" si="357"/>
        <v>21</v>
      </c>
      <c r="V200" s="97">
        <f t="shared" si="357"/>
        <v>21</v>
      </c>
      <c r="W200" s="98">
        <f t="shared" si="357"/>
        <v>21</v>
      </c>
      <c r="X200" s="96">
        <f t="shared" si="357"/>
        <v>18</v>
      </c>
      <c r="Y200" s="97">
        <f t="shared" si="357"/>
        <v>18</v>
      </c>
      <c r="Z200" s="97">
        <f t="shared" si="357"/>
        <v>0</v>
      </c>
      <c r="AA200" s="98">
        <f t="shared" si="357"/>
        <v>0</v>
      </c>
      <c r="AB200" s="96">
        <f t="shared" si="357"/>
        <v>0</v>
      </c>
      <c r="AC200" s="97">
        <f t="shared" si="357"/>
        <v>0</v>
      </c>
      <c r="AD200" s="97">
        <f t="shared" si="357"/>
        <v>6</v>
      </c>
      <c r="AE200" s="98">
        <f t="shared" si="357"/>
        <v>6</v>
      </c>
      <c r="AF200" s="96">
        <f t="shared" si="357"/>
        <v>6</v>
      </c>
      <c r="AG200" s="97">
        <f t="shared" si="357"/>
        <v>6</v>
      </c>
      <c r="AH200" s="97">
        <f t="shared" si="357"/>
        <v>6</v>
      </c>
      <c r="AI200" s="362"/>
      <c r="AJ200" s="363"/>
      <c r="AK200" s="96">
        <f t="shared" ref="AK200:BD200" si="358">SUM(AK185:AK199)</f>
        <v>0</v>
      </c>
      <c r="AL200" s="97">
        <f t="shared" si="358"/>
        <v>20</v>
      </c>
      <c r="AM200" s="97">
        <f t="shared" si="358"/>
        <v>20</v>
      </c>
      <c r="AN200" s="98">
        <f t="shared" si="358"/>
        <v>20</v>
      </c>
      <c r="AO200" s="96">
        <f t="shared" si="358"/>
        <v>20</v>
      </c>
      <c r="AP200" s="97">
        <f t="shared" si="358"/>
        <v>20</v>
      </c>
      <c r="AQ200" s="97">
        <f t="shared" si="358"/>
        <v>20</v>
      </c>
      <c r="AR200" s="98">
        <f t="shared" si="358"/>
        <v>20</v>
      </c>
      <c r="AS200" s="99">
        <f t="shared" si="358"/>
        <v>20</v>
      </c>
      <c r="AT200" s="97">
        <f t="shared" si="358"/>
        <v>20</v>
      </c>
      <c r="AU200" s="97">
        <f t="shared" si="358"/>
        <v>20</v>
      </c>
      <c r="AV200" s="100">
        <f t="shared" si="358"/>
        <v>20</v>
      </c>
      <c r="AW200" s="96">
        <f t="shared" si="358"/>
        <v>20</v>
      </c>
      <c r="AX200" s="97">
        <f t="shared" si="358"/>
        <v>20</v>
      </c>
      <c r="AY200" s="97">
        <f t="shared" si="358"/>
        <v>20</v>
      </c>
      <c r="AZ200" s="97">
        <f t="shared" si="358"/>
        <v>20</v>
      </c>
      <c r="BA200" s="98">
        <f t="shared" si="358"/>
        <v>0</v>
      </c>
      <c r="BB200" s="99">
        <f t="shared" si="358"/>
        <v>0</v>
      </c>
      <c r="BC200" s="97">
        <f t="shared" si="358"/>
        <v>0</v>
      </c>
      <c r="BD200" s="97">
        <f t="shared" si="358"/>
        <v>0</v>
      </c>
      <c r="BE200" s="321"/>
      <c r="BF200" s="322"/>
      <c r="BG200" s="322"/>
      <c r="BH200" s="322"/>
      <c r="BI200" s="322"/>
      <c r="BJ200" s="323"/>
      <c r="BK200" s="47"/>
      <c r="BL200" s="47" t="s">
        <v>1113</v>
      </c>
      <c r="BN200" s="146">
        <f t="shared" ref="BN200:BN263" si="359">IF(ISERROR(K200-0)=TRUE,0,$H200*K200)</f>
        <v>0</v>
      </c>
      <c r="BO200" s="146">
        <f t="shared" si="306"/>
        <v>0</v>
      </c>
      <c r="BP200" s="146">
        <f t="shared" si="307"/>
        <v>0</v>
      </c>
      <c r="BQ200" s="146">
        <f t="shared" si="308"/>
        <v>0</v>
      </c>
      <c r="BR200" s="146">
        <f t="shared" si="309"/>
        <v>0</v>
      </c>
      <c r="BS200" s="146">
        <f t="shared" si="310"/>
        <v>0</v>
      </c>
      <c r="BT200" s="146">
        <f t="shared" si="311"/>
        <v>0</v>
      </c>
      <c r="BU200" s="146">
        <f t="shared" si="312"/>
        <v>0</v>
      </c>
      <c r="BV200" s="146">
        <f t="shared" si="313"/>
        <v>0</v>
      </c>
      <c r="BW200" s="146">
        <f t="shared" si="314"/>
        <v>0</v>
      </c>
      <c r="BX200" s="146">
        <f t="shared" si="315"/>
        <v>0</v>
      </c>
      <c r="BY200" s="146">
        <f t="shared" si="316"/>
        <v>0</v>
      </c>
      <c r="BZ200" s="146">
        <f t="shared" si="317"/>
        <v>0</v>
      </c>
      <c r="CA200" s="146">
        <f t="shared" si="318"/>
        <v>0</v>
      </c>
      <c r="CB200" s="146">
        <f t="shared" si="319"/>
        <v>0</v>
      </c>
      <c r="CC200" s="146">
        <f t="shared" si="320"/>
        <v>0</v>
      </c>
      <c r="CD200" s="146">
        <f t="shared" si="321"/>
        <v>0</v>
      </c>
      <c r="CE200" s="146">
        <f t="shared" si="322"/>
        <v>0</v>
      </c>
      <c r="CF200" s="146">
        <f t="shared" si="323"/>
        <v>0</v>
      </c>
      <c r="CG200" s="146">
        <f t="shared" si="324"/>
        <v>0</v>
      </c>
      <c r="CH200" s="146">
        <f t="shared" si="325"/>
        <v>0</v>
      </c>
      <c r="CI200" s="146">
        <f t="shared" si="326"/>
        <v>0</v>
      </c>
      <c r="CJ200" s="146">
        <f t="shared" si="327"/>
        <v>0</v>
      </c>
      <c r="CK200" s="146">
        <f t="shared" si="328"/>
        <v>0</v>
      </c>
      <c r="CL200" s="146">
        <f t="shared" si="329"/>
        <v>0</v>
      </c>
      <c r="CM200" s="146">
        <f t="shared" si="330"/>
        <v>0</v>
      </c>
      <c r="CN200" s="146">
        <f t="shared" si="331"/>
        <v>0</v>
      </c>
      <c r="CO200" s="146">
        <f t="shared" si="332"/>
        <v>0</v>
      </c>
      <c r="CP200" s="146">
        <f t="shared" si="333"/>
        <v>0</v>
      </c>
      <c r="CQ200" s="146">
        <f t="shared" si="334"/>
        <v>0</v>
      </c>
      <c r="CR200" s="146">
        <f t="shared" si="335"/>
        <v>0</v>
      </c>
      <c r="CS200" s="146">
        <f t="shared" si="336"/>
        <v>0</v>
      </c>
      <c r="CT200" s="146">
        <f t="shared" si="337"/>
        <v>0</v>
      </c>
      <c r="CU200" s="146">
        <f t="shared" si="338"/>
        <v>0</v>
      </c>
      <c r="CV200" s="146">
        <f t="shared" si="339"/>
        <v>0</v>
      </c>
      <c r="CW200" s="146">
        <f t="shared" si="340"/>
        <v>0</v>
      </c>
      <c r="CX200" s="146">
        <f t="shared" si="341"/>
        <v>0</v>
      </c>
      <c r="CY200" s="146">
        <f t="shared" si="342"/>
        <v>0</v>
      </c>
      <c r="CZ200" s="146">
        <f t="shared" si="343"/>
        <v>0</v>
      </c>
      <c r="DA200" s="146">
        <f t="shared" si="344"/>
        <v>0</v>
      </c>
      <c r="DB200" s="146">
        <f t="shared" si="345"/>
        <v>0</v>
      </c>
      <c r="DC200" s="146">
        <f t="shared" si="346"/>
        <v>0</v>
      </c>
      <c r="DD200" s="146">
        <f t="shared" si="347"/>
        <v>0</v>
      </c>
      <c r="DE200" s="146">
        <f t="shared" si="348"/>
        <v>0</v>
      </c>
      <c r="DF200" s="146">
        <f t="shared" si="349"/>
        <v>0</v>
      </c>
      <c r="DG200" s="146">
        <f t="shared" si="350"/>
        <v>0</v>
      </c>
      <c r="DH200" s="146">
        <f t="shared" si="351"/>
        <v>0</v>
      </c>
      <c r="DI200" s="146">
        <f t="shared" si="352"/>
        <v>0</v>
      </c>
      <c r="DJ200" s="146">
        <f t="shared" si="353"/>
        <v>0</v>
      </c>
      <c r="DK200" s="146">
        <f t="shared" si="354"/>
        <v>0</v>
      </c>
      <c r="DL200" s="146">
        <f t="shared" si="355"/>
        <v>0</v>
      </c>
      <c r="DM200" s="146">
        <f t="shared" si="356"/>
        <v>0</v>
      </c>
      <c r="DN200" s="54"/>
      <c r="DO200" s="55"/>
      <c r="DP200" s="55"/>
      <c r="DQ200" s="56"/>
      <c r="DS200" s="168" t="e">
        <f>IF(AND(DR200=#REF!,BL200=#REF!),'Tiến độ'!D200,"")</f>
        <v>#REF!</v>
      </c>
    </row>
    <row r="201" spans="1:123" ht="11.25" customHeight="1">
      <c r="A201" s="308">
        <f>IF(B201="","",MAX($A$7:A200)+1)</f>
        <v>19</v>
      </c>
      <c r="B201" s="311" t="s">
        <v>1132</v>
      </c>
      <c r="C201" s="67" t="s">
        <v>220</v>
      </c>
      <c r="D201" s="68" t="s">
        <v>221</v>
      </c>
      <c r="E201" s="69">
        <v>2</v>
      </c>
      <c r="F201" s="70">
        <v>30</v>
      </c>
      <c r="G201" s="71"/>
      <c r="H201" s="72">
        <v>2</v>
      </c>
      <c r="I201" s="73">
        <f>44+44</f>
        <v>88</v>
      </c>
      <c r="J201" s="113"/>
      <c r="K201" s="74">
        <v>2</v>
      </c>
      <c r="L201" s="75">
        <v>2</v>
      </c>
      <c r="M201" s="75">
        <v>2</v>
      </c>
      <c r="N201" s="76">
        <v>2</v>
      </c>
      <c r="O201" s="74">
        <v>2</v>
      </c>
      <c r="P201" s="75">
        <v>2</v>
      </c>
      <c r="Q201" s="75">
        <v>2</v>
      </c>
      <c r="R201" s="76">
        <v>2</v>
      </c>
      <c r="S201" s="74">
        <v>2</v>
      </c>
      <c r="T201" s="75">
        <v>2</v>
      </c>
      <c r="U201" s="75">
        <v>2</v>
      </c>
      <c r="V201" s="75">
        <v>2</v>
      </c>
      <c r="W201" s="76">
        <v>2</v>
      </c>
      <c r="X201" s="74">
        <v>2</v>
      </c>
      <c r="Y201" s="75">
        <v>2</v>
      </c>
      <c r="Z201" s="75" t="s">
        <v>163</v>
      </c>
      <c r="AA201" s="76" t="s">
        <v>163</v>
      </c>
      <c r="AB201" s="74" t="s">
        <v>163</v>
      </c>
      <c r="AC201" s="75" t="s">
        <v>163</v>
      </c>
      <c r="AD201" s="75" t="s">
        <v>164</v>
      </c>
      <c r="AE201" s="76" t="s">
        <v>164</v>
      </c>
      <c r="AF201" s="74" t="s">
        <v>164</v>
      </c>
      <c r="AG201" s="75" t="s">
        <v>164</v>
      </c>
      <c r="AH201" s="75" t="s">
        <v>164</v>
      </c>
      <c r="AI201" s="362"/>
      <c r="AJ201" s="363"/>
      <c r="AK201" s="74" t="s">
        <v>164</v>
      </c>
      <c r="AL201" s="75"/>
      <c r="AM201" s="75"/>
      <c r="AN201" s="76"/>
      <c r="AO201" s="74"/>
      <c r="AP201" s="75"/>
      <c r="AQ201" s="75"/>
      <c r="AR201" s="76"/>
      <c r="AS201" s="77"/>
      <c r="AT201" s="75"/>
      <c r="AU201" s="75"/>
      <c r="AV201" s="78"/>
      <c r="AW201" s="74"/>
      <c r="AX201" s="75"/>
      <c r="AY201" s="75"/>
      <c r="AZ201" s="75"/>
      <c r="BA201" s="76"/>
      <c r="BB201" s="77"/>
      <c r="BC201" s="75"/>
      <c r="BD201" s="75"/>
      <c r="BE201" s="321"/>
      <c r="BF201" s="322"/>
      <c r="BG201" s="322"/>
      <c r="BH201" s="322"/>
      <c r="BI201" s="322"/>
      <c r="BJ201" s="323"/>
      <c r="BK201" s="45" t="s">
        <v>18</v>
      </c>
      <c r="BL201" s="45" t="s">
        <v>1116</v>
      </c>
      <c r="BN201" s="146">
        <f t="shared" si="359"/>
        <v>4</v>
      </c>
      <c r="BO201" s="146">
        <f t="shared" si="306"/>
        <v>4</v>
      </c>
      <c r="BP201" s="146">
        <f t="shared" si="307"/>
        <v>4</v>
      </c>
      <c r="BQ201" s="146">
        <f t="shared" si="308"/>
        <v>4</v>
      </c>
      <c r="BR201" s="146">
        <f t="shared" si="309"/>
        <v>4</v>
      </c>
      <c r="BS201" s="146">
        <f t="shared" si="310"/>
        <v>4</v>
      </c>
      <c r="BT201" s="146">
        <f t="shared" si="311"/>
        <v>4</v>
      </c>
      <c r="BU201" s="146">
        <f t="shared" si="312"/>
        <v>4</v>
      </c>
      <c r="BV201" s="146">
        <f t="shared" si="313"/>
        <v>4</v>
      </c>
      <c r="BW201" s="146">
        <f t="shared" si="314"/>
        <v>4</v>
      </c>
      <c r="BX201" s="146">
        <f t="shared" si="315"/>
        <v>4</v>
      </c>
      <c r="BY201" s="146">
        <f t="shared" si="316"/>
        <v>4</v>
      </c>
      <c r="BZ201" s="146">
        <f t="shared" si="317"/>
        <v>4</v>
      </c>
      <c r="CA201" s="146">
        <f t="shared" si="318"/>
        <v>4</v>
      </c>
      <c r="CB201" s="146">
        <f t="shared" si="319"/>
        <v>4</v>
      </c>
      <c r="CC201" s="146">
        <f t="shared" si="320"/>
        <v>0</v>
      </c>
      <c r="CD201" s="146">
        <f t="shared" si="321"/>
        <v>0</v>
      </c>
      <c r="CE201" s="146">
        <f t="shared" si="322"/>
        <v>0</v>
      </c>
      <c r="CF201" s="146">
        <f t="shared" si="323"/>
        <v>0</v>
      </c>
      <c r="CG201" s="146">
        <f t="shared" si="324"/>
        <v>0</v>
      </c>
      <c r="CH201" s="146">
        <f t="shared" si="325"/>
        <v>0</v>
      </c>
      <c r="CI201" s="146">
        <f t="shared" si="326"/>
        <v>0</v>
      </c>
      <c r="CJ201" s="146">
        <f t="shared" si="327"/>
        <v>0</v>
      </c>
      <c r="CK201" s="146">
        <f t="shared" si="328"/>
        <v>0</v>
      </c>
      <c r="CL201" s="146">
        <f t="shared" si="329"/>
        <v>0</v>
      </c>
      <c r="CM201" s="146">
        <f t="shared" si="330"/>
        <v>0</v>
      </c>
      <c r="CN201" s="146">
        <f t="shared" si="331"/>
        <v>0</v>
      </c>
      <c r="CO201" s="146">
        <f t="shared" si="332"/>
        <v>0</v>
      </c>
      <c r="CP201" s="146">
        <f t="shared" si="333"/>
        <v>0</v>
      </c>
      <c r="CQ201" s="146">
        <f t="shared" si="334"/>
        <v>0</v>
      </c>
      <c r="CR201" s="146">
        <f t="shared" si="335"/>
        <v>0</v>
      </c>
      <c r="CS201" s="146">
        <f t="shared" si="336"/>
        <v>0</v>
      </c>
      <c r="CT201" s="146">
        <f t="shared" si="337"/>
        <v>0</v>
      </c>
      <c r="CU201" s="146">
        <f t="shared" si="338"/>
        <v>0</v>
      </c>
      <c r="CV201" s="146">
        <f t="shared" si="339"/>
        <v>0</v>
      </c>
      <c r="CW201" s="146">
        <f t="shared" si="340"/>
        <v>0</v>
      </c>
      <c r="CX201" s="146">
        <f t="shared" si="341"/>
        <v>0</v>
      </c>
      <c r="CY201" s="146">
        <f t="shared" si="342"/>
        <v>0</v>
      </c>
      <c r="CZ201" s="146">
        <f t="shared" si="343"/>
        <v>0</v>
      </c>
      <c r="DA201" s="146">
        <f t="shared" si="344"/>
        <v>0</v>
      </c>
      <c r="DB201" s="146">
        <f t="shared" si="345"/>
        <v>0</v>
      </c>
      <c r="DC201" s="146">
        <f t="shared" si="346"/>
        <v>0</v>
      </c>
      <c r="DD201" s="146">
        <f t="shared" si="347"/>
        <v>0</v>
      </c>
      <c r="DE201" s="146">
        <f t="shared" si="348"/>
        <v>0</v>
      </c>
      <c r="DF201" s="146">
        <f t="shared" si="349"/>
        <v>0</v>
      </c>
      <c r="DG201" s="146">
        <f t="shared" si="350"/>
        <v>0</v>
      </c>
      <c r="DH201" s="146">
        <f t="shared" si="351"/>
        <v>0</v>
      </c>
      <c r="DI201" s="146">
        <f t="shared" si="352"/>
        <v>0</v>
      </c>
      <c r="DJ201" s="146">
        <f t="shared" si="353"/>
        <v>0</v>
      </c>
      <c r="DK201" s="146">
        <f t="shared" si="354"/>
        <v>0</v>
      </c>
      <c r="DL201" s="146">
        <f t="shared" si="355"/>
        <v>0</v>
      </c>
      <c r="DM201" s="146">
        <f t="shared" si="356"/>
        <v>0</v>
      </c>
      <c r="DN201" s="63">
        <f>I201*1</f>
        <v>88</v>
      </c>
      <c r="DO201" s="50">
        <f t="shared" ref="DO201:DO217" si="360">IF(COUNTA(K201:AC201)&gt;0,DN201,"")</f>
        <v>88</v>
      </c>
      <c r="DP201" s="50" t="str">
        <f t="shared" ref="DP201:DP264" si="361">IF(DO201="",IF(COUNT(AD201:AH201,AK201)&gt;0,DN201,""),"")</f>
        <v/>
      </c>
      <c r="DQ201" s="51" t="str">
        <f t="shared" ref="DQ201:DQ264" si="362">IF(AND(DO201="",DP201=""),IF(COUNTA(AL201:BD201)&gt;0,DN201,""),"")</f>
        <v/>
      </c>
      <c r="DR201" s="1">
        <f t="shared" ref="DR201:DR217" si="363">IF(DQ201="",1,2)</f>
        <v>1</v>
      </c>
      <c r="DS201" s="168" t="e">
        <f>IF(AND(DR201=#REF!,BL201=#REF!),'Tiến độ'!D201,"")</f>
        <v>#REF!</v>
      </c>
    </row>
    <row r="202" spans="1:123" ht="11.25" customHeight="1">
      <c r="A202" s="314" t="str">
        <f>IF(B202="","",MAX($A$7:A201)+1)</f>
        <v/>
      </c>
      <c r="B202" s="315"/>
      <c r="C202" s="79" t="s">
        <v>260</v>
      </c>
      <c r="D202" s="80" t="s">
        <v>243</v>
      </c>
      <c r="E202" s="81">
        <v>3</v>
      </c>
      <c r="F202" s="82">
        <v>45</v>
      </c>
      <c r="G202" s="83"/>
      <c r="H202" s="84">
        <f t="shared" ref="H202:H203" si="364">H201</f>
        <v>2</v>
      </c>
      <c r="I202" s="85">
        <f>I201</f>
        <v>88</v>
      </c>
      <c r="J202" s="114"/>
      <c r="K202" s="86">
        <v>3</v>
      </c>
      <c r="L202" s="87">
        <v>3</v>
      </c>
      <c r="M202" s="87">
        <v>3</v>
      </c>
      <c r="N202" s="88">
        <v>3</v>
      </c>
      <c r="O202" s="86">
        <v>3</v>
      </c>
      <c r="P202" s="87">
        <v>3</v>
      </c>
      <c r="Q202" s="87">
        <v>3</v>
      </c>
      <c r="R202" s="88">
        <v>3</v>
      </c>
      <c r="S202" s="86">
        <v>3</v>
      </c>
      <c r="T202" s="87">
        <v>3</v>
      </c>
      <c r="U202" s="87">
        <v>3</v>
      </c>
      <c r="V202" s="87">
        <v>3</v>
      </c>
      <c r="W202" s="88">
        <v>3</v>
      </c>
      <c r="X202" s="86">
        <v>3</v>
      </c>
      <c r="Y202" s="87">
        <v>3</v>
      </c>
      <c r="Z202" s="87" t="s">
        <v>163</v>
      </c>
      <c r="AA202" s="88" t="s">
        <v>163</v>
      </c>
      <c r="AB202" s="86" t="s">
        <v>163</v>
      </c>
      <c r="AC202" s="87" t="s">
        <v>163</v>
      </c>
      <c r="AD202" s="87" t="s">
        <v>164</v>
      </c>
      <c r="AE202" s="88" t="s">
        <v>164</v>
      </c>
      <c r="AF202" s="86" t="s">
        <v>164</v>
      </c>
      <c r="AG202" s="87" t="s">
        <v>164</v>
      </c>
      <c r="AH202" s="87" t="s">
        <v>164</v>
      </c>
      <c r="AI202" s="362"/>
      <c r="AJ202" s="363"/>
      <c r="AK202" s="86" t="s">
        <v>164</v>
      </c>
      <c r="AL202" s="87"/>
      <c r="AM202" s="87"/>
      <c r="AN202" s="88"/>
      <c r="AO202" s="86"/>
      <c r="AP202" s="87"/>
      <c r="AQ202" s="87"/>
      <c r="AR202" s="88"/>
      <c r="AS202" s="89"/>
      <c r="AT202" s="87"/>
      <c r="AU202" s="87"/>
      <c r="AV202" s="90"/>
      <c r="AW202" s="86"/>
      <c r="AX202" s="87"/>
      <c r="AY202" s="87"/>
      <c r="AZ202" s="87"/>
      <c r="BA202" s="88"/>
      <c r="BB202" s="89"/>
      <c r="BC202" s="87"/>
      <c r="BD202" s="87"/>
      <c r="BE202" s="321"/>
      <c r="BF202" s="322"/>
      <c r="BG202" s="322"/>
      <c r="BH202" s="322"/>
      <c r="BI202" s="322"/>
      <c r="BJ202" s="323"/>
      <c r="BK202" s="46" t="s">
        <v>18</v>
      </c>
      <c r="BL202" s="46" t="s">
        <v>15</v>
      </c>
      <c r="BN202" s="146">
        <f t="shared" si="359"/>
        <v>6</v>
      </c>
      <c r="BO202" s="146">
        <f t="shared" si="306"/>
        <v>6</v>
      </c>
      <c r="BP202" s="146">
        <f t="shared" si="307"/>
        <v>6</v>
      </c>
      <c r="BQ202" s="146">
        <f t="shared" si="308"/>
        <v>6</v>
      </c>
      <c r="BR202" s="146">
        <f t="shared" si="309"/>
        <v>6</v>
      </c>
      <c r="BS202" s="146">
        <f t="shared" si="310"/>
        <v>6</v>
      </c>
      <c r="BT202" s="146">
        <f t="shared" si="311"/>
        <v>6</v>
      </c>
      <c r="BU202" s="146">
        <f t="shared" si="312"/>
        <v>6</v>
      </c>
      <c r="BV202" s="146">
        <f t="shared" si="313"/>
        <v>6</v>
      </c>
      <c r="BW202" s="146">
        <f t="shared" si="314"/>
        <v>6</v>
      </c>
      <c r="BX202" s="146">
        <f t="shared" si="315"/>
        <v>6</v>
      </c>
      <c r="BY202" s="146">
        <f t="shared" si="316"/>
        <v>6</v>
      </c>
      <c r="BZ202" s="146">
        <f t="shared" si="317"/>
        <v>6</v>
      </c>
      <c r="CA202" s="146">
        <f t="shared" si="318"/>
        <v>6</v>
      </c>
      <c r="CB202" s="146">
        <f t="shared" si="319"/>
        <v>6</v>
      </c>
      <c r="CC202" s="146">
        <f t="shared" si="320"/>
        <v>0</v>
      </c>
      <c r="CD202" s="146">
        <f t="shared" si="321"/>
        <v>0</v>
      </c>
      <c r="CE202" s="146">
        <f t="shared" si="322"/>
        <v>0</v>
      </c>
      <c r="CF202" s="146">
        <f t="shared" si="323"/>
        <v>0</v>
      </c>
      <c r="CG202" s="146">
        <f t="shared" si="324"/>
        <v>0</v>
      </c>
      <c r="CH202" s="146">
        <f t="shared" si="325"/>
        <v>0</v>
      </c>
      <c r="CI202" s="146">
        <f t="shared" si="326"/>
        <v>0</v>
      </c>
      <c r="CJ202" s="146">
        <f t="shared" si="327"/>
        <v>0</v>
      </c>
      <c r="CK202" s="146">
        <f t="shared" si="328"/>
        <v>0</v>
      </c>
      <c r="CL202" s="146">
        <f t="shared" si="329"/>
        <v>0</v>
      </c>
      <c r="CM202" s="146">
        <f t="shared" si="330"/>
        <v>0</v>
      </c>
      <c r="CN202" s="146">
        <f t="shared" si="331"/>
        <v>0</v>
      </c>
      <c r="CO202" s="146">
        <f t="shared" si="332"/>
        <v>0</v>
      </c>
      <c r="CP202" s="146">
        <f t="shared" si="333"/>
        <v>0</v>
      </c>
      <c r="CQ202" s="146">
        <f t="shared" si="334"/>
        <v>0</v>
      </c>
      <c r="CR202" s="146">
        <f t="shared" si="335"/>
        <v>0</v>
      </c>
      <c r="CS202" s="146">
        <f t="shared" si="336"/>
        <v>0</v>
      </c>
      <c r="CT202" s="146">
        <f t="shared" si="337"/>
        <v>0</v>
      </c>
      <c r="CU202" s="146">
        <f t="shared" si="338"/>
        <v>0</v>
      </c>
      <c r="CV202" s="146">
        <f t="shared" si="339"/>
        <v>0</v>
      </c>
      <c r="CW202" s="146">
        <f t="shared" si="340"/>
        <v>0</v>
      </c>
      <c r="CX202" s="146">
        <f t="shared" si="341"/>
        <v>0</v>
      </c>
      <c r="CY202" s="146">
        <f t="shared" si="342"/>
        <v>0</v>
      </c>
      <c r="CZ202" s="146">
        <f t="shared" si="343"/>
        <v>0</v>
      </c>
      <c r="DA202" s="146">
        <f t="shared" si="344"/>
        <v>0</v>
      </c>
      <c r="DB202" s="146">
        <f t="shared" si="345"/>
        <v>0</v>
      </c>
      <c r="DC202" s="146">
        <f t="shared" si="346"/>
        <v>0</v>
      </c>
      <c r="DD202" s="146">
        <f t="shared" si="347"/>
        <v>0</v>
      </c>
      <c r="DE202" s="146">
        <f t="shared" si="348"/>
        <v>0</v>
      </c>
      <c r="DF202" s="146">
        <f t="shared" si="349"/>
        <v>0</v>
      </c>
      <c r="DG202" s="146">
        <f t="shared" si="350"/>
        <v>0</v>
      </c>
      <c r="DH202" s="146">
        <f t="shared" si="351"/>
        <v>0</v>
      </c>
      <c r="DI202" s="146">
        <f t="shared" si="352"/>
        <v>0</v>
      </c>
      <c r="DJ202" s="146">
        <f t="shared" si="353"/>
        <v>0</v>
      </c>
      <c r="DK202" s="146">
        <f t="shared" si="354"/>
        <v>0</v>
      </c>
      <c r="DL202" s="146">
        <f t="shared" si="355"/>
        <v>0</v>
      </c>
      <c r="DM202" s="146">
        <f t="shared" si="356"/>
        <v>0</v>
      </c>
      <c r="DN202" s="64">
        <f>F202*H202</f>
        <v>90</v>
      </c>
      <c r="DO202" s="52">
        <f t="shared" si="360"/>
        <v>90</v>
      </c>
      <c r="DP202" s="52" t="str">
        <f t="shared" si="361"/>
        <v/>
      </c>
      <c r="DQ202" s="53" t="str">
        <f t="shared" si="362"/>
        <v/>
      </c>
      <c r="DR202" s="1">
        <f t="shared" si="363"/>
        <v>1</v>
      </c>
      <c r="DS202" s="168" t="e">
        <f>IF(AND(DR202=#REF!,BL202=#REF!),'Tiến độ'!D202,"")</f>
        <v>#REF!</v>
      </c>
    </row>
    <row r="203" spans="1:123" ht="11.25" customHeight="1">
      <c r="A203" s="314" t="str">
        <f>IF(B203="","",MAX($A$7:A202)+1)</f>
        <v/>
      </c>
      <c r="B203" s="315"/>
      <c r="C203" s="79" t="s">
        <v>259</v>
      </c>
      <c r="D203" s="80" t="s">
        <v>263</v>
      </c>
      <c r="E203" s="81">
        <v>1</v>
      </c>
      <c r="F203" s="82">
        <v>15</v>
      </c>
      <c r="G203" s="83"/>
      <c r="H203" s="84">
        <f t="shared" si="364"/>
        <v>2</v>
      </c>
      <c r="I203" s="85">
        <f>I202</f>
        <v>88</v>
      </c>
      <c r="J203" s="114"/>
      <c r="K203" s="86"/>
      <c r="L203" s="87"/>
      <c r="M203" s="87"/>
      <c r="N203" s="88"/>
      <c r="O203" s="86"/>
      <c r="P203" s="87">
        <v>2</v>
      </c>
      <c r="Q203" s="87">
        <v>2</v>
      </c>
      <c r="R203" s="88">
        <v>2</v>
      </c>
      <c r="S203" s="86">
        <v>2</v>
      </c>
      <c r="T203" s="87">
        <v>2</v>
      </c>
      <c r="U203" s="87">
        <v>2</v>
      </c>
      <c r="V203" s="87">
        <v>2</v>
      </c>
      <c r="W203" s="88">
        <v>1</v>
      </c>
      <c r="X203" s="86"/>
      <c r="Y203" s="87"/>
      <c r="Z203" s="87" t="s">
        <v>163</v>
      </c>
      <c r="AA203" s="88" t="s">
        <v>163</v>
      </c>
      <c r="AB203" s="86" t="s">
        <v>163</v>
      </c>
      <c r="AC203" s="87" t="s">
        <v>163</v>
      </c>
      <c r="AD203" s="87" t="s">
        <v>164</v>
      </c>
      <c r="AE203" s="88" t="s">
        <v>164</v>
      </c>
      <c r="AF203" s="86" t="s">
        <v>164</v>
      </c>
      <c r="AG203" s="87" t="s">
        <v>164</v>
      </c>
      <c r="AH203" s="87" t="s">
        <v>164</v>
      </c>
      <c r="AI203" s="362"/>
      <c r="AJ203" s="363"/>
      <c r="AK203" s="86" t="s">
        <v>164</v>
      </c>
      <c r="AL203" s="87"/>
      <c r="AM203" s="87"/>
      <c r="AN203" s="88"/>
      <c r="AO203" s="86"/>
      <c r="AP203" s="87"/>
      <c r="AQ203" s="87"/>
      <c r="AR203" s="88"/>
      <c r="AS203" s="89"/>
      <c r="AT203" s="87"/>
      <c r="AU203" s="87"/>
      <c r="AV203" s="90"/>
      <c r="AW203" s="86"/>
      <c r="AX203" s="87"/>
      <c r="AY203" s="87"/>
      <c r="AZ203" s="87"/>
      <c r="BA203" s="88"/>
      <c r="BB203" s="89"/>
      <c r="BC203" s="87"/>
      <c r="BD203" s="87"/>
      <c r="BE203" s="321"/>
      <c r="BF203" s="322"/>
      <c r="BG203" s="322"/>
      <c r="BH203" s="322"/>
      <c r="BI203" s="322"/>
      <c r="BJ203" s="323"/>
      <c r="BK203" s="46" t="s">
        <v>18</v>
      </c>
      <c r="BL203" s="46" t="s">
        <v>15</v>
      </c>
      <c r="BN203" s="146">
        <f t="shared" si="359"/>
        <v>0</v>
      </c>
      <c r="BO203" s="146">
        <f t="shared" si="306"/>
        <v>0</v>
      </c>
      <c r="BP203" s="146">
        <f t="shared" si="307"/>
        <v>0</v>
      </c>
      <c r="BQ203" s="146">
        <f t="shared" si="308"/>
        <v>0</v>
      </c>
      <c r="BR203" s="146">
        <f t="shared" si="309"/>
        <v>0</v>
      </c>
      <c r="BS203" s="146">
        <f t="shared" si="310"/>
        <v>4</v>
      </c>
      <c r="BT203" s="146">
        <f t="shared" si="311"/>
        <v>4</v>
      </c>
      <c r="BU203" s="146">
        <f t="shared" si="312"/>
        <v>4</v>
      </c>
      <c r="BV203" s="146">
        <f t="shared" si="313"/>
        <v>4</v>
      </c>
      <c r="BW203" s="146">
        <f t="shared" si="314"/>
        <v>4</v>
      </c>
      <c r="BX203" s="146">
        <f t="shared" si="315"/>
        <v>4</v>
      </c>
      <c r="BY203" s="146">
        <f t="shared" si="316"/>
        <v>4</v>
      </c>
      <c r="BZ203" s="146">
        <f t="shared" si="317"/>
        <v>2</v>
      </c>
      <c r="CA203" s="146">
        <f t="shared" si="318"/>
        <v>0</v>
      </c>
      <c r="CB203" s="146">
        <f t="shared" si="319"/>
        <v>0</v>
      </c>
      <c r="CC203" s="146">
        <f t="shared" si="320"/>
        <v>0</v>
      </c>
      <c r="CD203" s="146">
        <f t="shared" si="321"/>
        <v>0</v>
      </c>
      <c r="CE203" s="146">
        <f t="shared" si="322"/>
        <v>0</v>
      </c>
      <c r="CF203" s="146">
        <f t="shared" si="323"/>
        <v>0</v>
      </c>
      <c r="CG203" s="146">
        <f t="shared" si="324"/>
        <v>0</v>
      </c>
      <c r="CH203" s="146">
        <f t="shared" si="325"/>
        <v>0</v>
      </c>
      <c r="CI203" s="146">
        <f t="shared" si="326"/>
        <v>0</v>
      </c>
      <c r="CJ203" s="146">
        <f t="shared" si="327"/>
        <v>0</v>
      </c>
      <c r="CK203" s="146">
        <f t="shared" si="328"/>
        <v>0</v>
      </c>
      <c r="CL203" s="146">
        <f t="shared" si="329"/>
        <v>0</v>
      </c>
      <c r="CM203" s="146">
        <f t="shared" si="330"/>
        <v>0</v>
      </c>
      <c r="CN203" s="146">
        <f t="shared" si="331"/>
        <v>0</v>
      </c>
      <c r="CO203" s="146">
        <f t="shared" si="332"/>
        <v>0</v>
      </c>
      <c r="CP203" s="146">
        <f t="shared" si="333"/>
        <v>0</v>
      </c>
      <c r="CQ203" s="146">
        <f t="shared" si="334"/>
        <v>0</v>
      </c>
      <c r="CR203" s="146">
        <f t="shared" si="335"/>
        <v>0</v>
      </c>
      <c r="CS203" s="146">
        <f t="shared" si="336"/>
        <v>0</v>
      </c>
      <c r="CT203" s="146">
        <f t="shared" si="337"/>
        <v>0</v>
      </c>
      <c r="CU203" s="146">
        <f t="shared" si="338"/>
        <v>0</v>
      </c>
      <c r="CV203" s="146">
        <f t="shared" si="339"/>
        <v>0</v>
      </c>
      <c r="CW203" s="146">
        <f t="shared" si="340"/>
        <v>0</v>
      </c>
      <c r="CX203" s="146">
        <f t="shared" si="341"/>
        <v>0</v>
      </c>
      <c r="CY203" s="146">
        <f t="shared" si="342"/>
        <v>0</v>
      </c>
      <c r="CZ203" s="146">
        <f t="shared" si="343"/>
        <v>0</v>
      </c>
      <c r="DA203" s="146">
        <f t="shared" si="344"/>
        <v>0</v>
      </c>
      <c r="DB203" s="146">
        <f t="shared" si="345"/>
        <v>0</v>
      </c>
      <c r="DC203" s="146">
        <f t="shared" si="346"/>
        <v>0</v>
      </c>
      <c r="DD203" s="146">
        <f t="shared" si="347"/>
        <v>0</v>
      </c>
      <c r="DE203" s="146">
        <f t="shared" si="348"/>
        <v>0</v>
      </c>
      <c r="DF203" s="146">
        <f t="shared" si="349"/>
        <v>0</v>
      </c>
      <c r="DG203" s="146">
        <f t="shared" si="350"/>
        <v>0</v>
      </c>
      <c r="DH203" s="146">
        <f t="shared" si="351"/>
        <v>0</v>
      </c>
      <c r="DI203" s="146">
        <f t="shared" si="352"/>
        <v>0</v>
      </c>
      <c r="DJ203" s="146">
        <f t="shared" si="353"/>
        <v>0</v>
      </c>
      <c r="DK203" s="146">
        <f t="shared" si="354"/>
        <v>0</v>
      </c>
      <c r="DL203" s="146">
        <f t="shared" si="355"/>
        <v>0</v>
      </c>
      <c r="DM203" s="146">
        <f t="shared" si="356"/>
        <v>0</v>
      </c>
      <c r="DN203" s="64">
        <f>0.8*I203</f>
        <v>70.400000000000006</v>
      </c>
      <c r="DO203" s="52">
        <f t="shared" si="360"/>
        <v>70.400000000000006</v>
      </c>
      <c r="DP203" s="52" t="str">
        <f t="shared" si="361"/>
        <v/>
      </c>
      <c r="DQ203" s="53" t="str">
        <f t="shared" si="362"/>
        <v/>
      </c>
      <c r="DR203" s="1">
        <f t="shared" si="363"/>
        <v>1</v>
      </c>
      <c r="DS203" s="168" t="e">
        <f>IF(AND(DR203=#REF!,BL203=#REF!),'Tiến độ'!D203,"")</f>
        <v>#REF!</v>
      </c>
    </row>
    <row r="204" spans="1:123" ht="11.25" customHeight="1">
      <c r="A204" s="314" t="str">
        <f>IF(B204="","",MAX($A$7:A203)+1)</f>
        <v/>
      </c>
      <c r="B204" s="315"/>
      <c r="C204" s="79" t="s">
        <v>244</v>
      </c>
      <c r="D204" s="80" t="s">
        <v>245</v>
      </c>
      <c r="E204" s="81">
        <v>3</v>
      </c>
      <c r="F204" s="82">
        <v>45</v>
      </c>
      <c r="G204" s="83"/>
      <c r="H204" s="84">
        <f t="shared" ref="H204:I204" si="365">H202</f>
        <v>2</v>
      </c>
      <c r="I204" s="85">
        <f t="shared" si="365"/>
        <v>88</v>
      </c>
      <c r="J204" s="114"/>
      <c r="K204" s="86">
        <v>3</v>
      </c>
      <c r="L204" s="87">
        <v>3</v>
      </c>
      <c r="M204" s="87">
        <v>3</v>
      </c>
      <c r="N204" s="88">
        <v>3</v>
      </c>
      <c r="O204" s="86">
        <v>3</v>
      </c>
      <c r="P204" s="87">
        <v>3</v>
      </c>
      <c r="Q204" s="87">
        <v>3</v>
      </c>
      <c r="R204" s="88">
        <v>3</v>
      </c>
      <c r="S204" s="86">
        <v>3</v>
      </c>
      <c r="T204" s="87">
        <v>3</v>
      </c>
      <c r="U204" s="87">
        <v>3</v>
      </c>
      <c r="V204" s="87">
        <v>3</v>
      </c>
      <c r="W204" s="88">
        <v>3</v>
      </c>
      <c r="X204" s="86">
        <v>3</v>
      </c>
      <c r="Y204" s="87">
        <v>3</v>
      </c>
      <c r="Z204" s="87" t="s">
        <v>163</v>
      </c>
      <c r="AA204" s="88" t="s">
        <v>163</v>
      </c>
      <c r="AB204" s="86" t="s">
        <v>163</v>
      </c>
      <c r="AC204" s="87" t="s">
        <v>163</v>
      </c>
      <c r="AD204" s="87" t="s">
        <v>164</v>
      </c>
      <c r="AE204" s="88" t="s">
        <v>164</v>
      </c>
      <c r="AF204" s="86" t="s">
        <v>164</v>
      </c>
      <c r="AG204" s="87" t="s">
        <v>164</v>
      </c>
      <c r="AH204" s="87" t="s">
        <v>164</v>
      </c>
      <c r="AI204" s="362"/>
      <c r="AJ204" s="363"/>
      <c r="AK204" s="86" t="s">
        <v>164</v>
      </c>
      <c r="AL204" s="87"/>
      <c r="AM204" s="87"/>
      <c r="AN204" s="88"/>
      <c r="AO204" s="86"/>
      <c r="AP204" s="87"/>
      <c r="AQ204" s="87"/>
      <c r="AR204" s="88"/>
      <c r="AS204" s="89"/>
      <c r="AT204" s="87"/>
      <c r="AU204" s="87"/>
      <c r="AV204" s="90"/>
      <c r="AW204" s="86"/>
      <c r="AX204" s="87"/>
      <c r="AY204" s="87"/>
      <c r="AZ204" s="87"/>
      <c r="BA204" s="88"/>
      <c r="BB204" s="89"/>
      <c r="BC204" s="87"/>
      <c r="BD204" s="87"/>
      <c r="BE204" s="321"/>
      <c r="BF204" s="322"/>
      <c r="BG204" s="322"/>
      <c r="BH204" s="322"/>
      <c r="BI204" s="322"/>
      <c r="BJ204" s="323"/>
      <c r="BK204" s="46" t="s">
        <v>18</v>
      </c>
      <c r="BL204" s="46" t="s">
        <v>15</v>
      </c>
      <c r="BN204" s="146">
        <f t="shared" si="359"/>
        <v>6</v>
      </c>
      <c r="BO204" s="146">
        <f t="shared" si="306"/>
        <v>6</v>
      </c>
      <c r="BP204" s="146">
        <f t="shared" si="307"/>
        <v>6</v>
      </c>
      <c r="BQ204" s="146">
        <f t="shared" si="308"/>
        <v>6</v>
      </c>
      <c r="BR204" s="146">
        <f t="shared" si="309"/>
        <v>6</v>
      </c>
      <c r="BS204" s="146">
        <f t="shared" si="310"/>
        <v>6</v>
      </c>
      <c r="BT204" s="146">
        <f t="shared" si="311"/>
        <v>6</v>
      </c>
      <c r="BU204" s="146">
        <f t="shared" si="312"/>
        <v>6</v>
      </c>
      <c r="BV204" s="146">
        <f t="shared" si="313"/>
        <v>6</v>
      </c>
      <c r="BW204" s="146">
        <f t="shared" si="314"/>
        <v>6</v>
      </c>
      <c r="BX204" s="146">
        <f t="shared" si="315"/>
        <v>6</v>
      </c>
      <c r="BY204" s="146">
        <f t="shared" si="316"/>
        <v>6</v>
      </c>
      <c r="BZ204" s="146">
        <f t="shared" si="317"/>
        <v>6</v>
      </c>
      <c r="CA204" s="146">
        <f t="shared" si="318"/>
        <v>6</v>
      </c>
      <c r="CB204" s="146">
        <f t="shared" si="319"/>
        <v>6</v>
      </c>
      <c r="CC204" s="146">
        <f t="shared" si="320"/>
        <v>0</v>
      </c>
      <c r="CD204" s="146">
        <f t="shared" si="321"/>
        <v>0</v>
      </c>
      <c r="CE204" s="146">
        <f t="shared" si="322"/>
        <v>0</v>
      </c>
      <c r="CF204" s="146">
        <f t="shared" si="323"/>
        <v>0</v>
      </c>
      <c r="CG204" s="146">
        <f t="shared" si="324"/>
        <v>0</v>
      </c>
      <c r="CH204" s="146">
        <f t="shared" si="325"/>
        <v>0</v>
      </c>
      <c r="CI204" s="146">
        <f t="shared" si="326"/>
        <v>0</v>
      </c>
      <c r="CJ204" s="146">
        <f t="shared" si="327"/>
        <v>0</v>
      </c>
      <c r="CK204" s="146">
        <f t="shared" si="328"/>
        <v>0</v>
      </c>
      <c r="CL204" s="146">
        <f t="shared" si="329"/>
        <v>0</v>
      </c>
      <c r="CM204" s="146">
        <f t="shared" si="330"/>
        <v>0</v>
      </c>
      <c r="CN204" s="146">
        <f t="shared" si="331"/>
        <v>0</v>
      </c>
      <c r="CO204" s="146">
        <f t="shared" si="332"/>
        <v>0</v>
      </c>
      <c r="CP204" s="146">
        <f t="shared" si="333"/>
        <v>0</v>
      </c>
      <c r="CQ204" s="146">
        <f t="shared" si="334"/>
        <v>0</v>
      </c>
      <c r="CR204" s="146">
        <f t="shared" si="335"/>
        <v>0</v>
      </c>
      <c r="CS204" s="146">
        <f t="shared" si="336"/>
        <v>0</v>
      </c>
      <c r="CT204" s="146">
        <f t="shared" si="337"/>
        <v>0</v>
      </c>
      <c r="CU204" s="146">
        <f t="shared" si="338"/>
        <v>0</v>
      </c>
      <c r="CV204" s="146">
        <f t="shared" si="339"/>
        <v>0</v>
      </c>
      <c r="CW204" s="146">
        <f t="shared" si="340"/>
        <v>0</v>
      </c>
      <c r="CX204" s="146">
        <f t="shared" si="341"/>
        <v>0</v>
      </c>
      <c r="CY204" s="146">
        <f t="shared" si="342"/>
        <v>0</v>
      </c>
      <c r="CZ204" s="146">
        <f t="shared" si="343"/>
        <v>0</v>
      </c>
      <c r="DA204" s="146">
        <f t="shared" si="344"/>
        <v>0</v>
      </c>
      <c r="DB204" s="146">
        <f t="shared" si="345"/>
        <v>0</v>
      </c>
      <c r="DC204" s="146">
        <f t="shared" si="346"/>
        <v>0</v>
      </c>
      <c r="DD204" s="146">
        <f t="shared" si="347"/>
        <v>0</v>
      </c>
      <c r="DE204" s="146">
        <f t="shared" si="348"/>
        <v>0</v>
      </c>
      <c r="DF204" s="146">
        <f t="shared" si="349"/>
        <v>0</v>
      </c>
      <c r="DG204" s="146">
        <f t="shared" si="350"/>
        <v>0</v>
      </c>
      <c r="DH204" s="146">
        <f t="shared" si="351"/>
        <v>0</v>
      </c>
      <c r="DI204" s="146">
        <f t="shared" si="352"/>
        <v>0</v>
      </c>
      <c r="DJ204" s="146">
        <f t="shared" si="353"/>
        <v>0</v>
      </c>
      <c r="DK204" s="146">
        <f t="shared" si="354"/>
        <v>0</v>
      </c>
      <c r="DL204" s="146">
        <f t="shared" si="355"/>
        <v>0</v>
      </c>
      <c r="DM204" s="146">
        <f t="shared" si="356"/>
        <v>0</v>
      </c>
      <c r="DN204" s="64">
        <f>F204*H204</f>
        <v>90</v>
      </c>
      <c r="DO204" s="52">
        <f t="shared" si="360"/>
        <v>90</v>
      </c>
      <c r="DP204" s="52" t="str">
        <f t="shared" si="361"/>
        <v/>
      </c>
      <c r="DQ204" s="53" t="str">
        <f t="shared" si="362"/>
        <v/>
      </c>
      <c r="DR204" s="1">
        <f t="shared" si="363"/>
        <v>1</v>
      </c>
      <c r="DS204" s="168" t="e">
        <f>IF(AND(DR204=#REF!,BL204=#REF!),'Tiến độ'!D204,"")</f>
        <v>#REF!</v>
      </c>
    </row>
    <row r="205" spans="1:123" ht="11.25" customHeight="1">
      <c r="A205" s="314" t="str">
        <f>IF(B205="","",MAX($A$7:A204)+1)</f>
        <v/>
      </c>
      <c r="B205" s="315"/>
      <c r="C205" s="79" t="s">
        <v>246</v>
      </c>
      <c r="D205" s="80" t="s">
        <v>247</v>
      </c>
      <c r="E205" s="81">
        <v>2</v>
      </c>
      <c r="F205" s="82">
        <v>30</v>
      </c>
      <c r="G205" s="83"/>
      <c r="H205" s="84">
        <f t="shared" ref="H205:I205" si="366">H204</f>
        <v>2</v>
      </c>
      <c r="I205" s="85">
        <f t="shared" si="366"/>
        <v>88</v>
      </c>
      <c r="J205" s="114"/>
      <c r="K205" s="86"/>
      <c r="L205" s="87"/>
      <c r="M205" s="87"/>
      <c r="N205" s="88"/>
      <c r="O205" s="86"/>
      <c r="P205" s="87">
        <v>3</v>
      </c>
      <c r="Q205" s="87">
        <v>3</v>
      </c>
      <c r="R205" s="88">
        <v>3</v>
      </c>
      <c r="S205" s="86">
        <v>3</v>
      </c>
      <c r="T205" s="87">
        <v>3</v>
      </c>
      <c r="U205" s="87">
        <v>3</v>
      </c>
      <c r="V205" s="87">
        <v>3</v>
      </c>
      <c r="W205" s="88">
        <v>3</v>
      </c>
      <c r="X205" s="86">
        <v>3</v>
      </c>
      <c r="Y205" s="87">
        <v>3</v>
      </c>
      <c r="Z205" s="87" t="s">
        <v>163</v>
      </c>
      <c r="AA205" s="88" t="s">
        <v>163</v>
      </c>
      <c r="AB205" s="86" t="s">
        <v>163</v>
      </c>
      <c r="AC205" s="87" t="s">
        <v>163</v>
      </c>
      <c r="AD205" s="87" t="s">
        <v>164</v>
      </c>
      <c r="AE205" s="88" t="s">
        <v>164</v>
      </c>
      <c r="AF205" s="86" t="s">
        <v>164</v>
      </c>
      <c r="AG205" s="87" t="s">
        <v>164</v>
      </c>
      <c r="AH205" s="87" t="s">
        <v>164</v>
      </c>
      <c r="AI205" s="362"/>
      <c r="AJ205" s="363"/>
      <c r="AK205" s="86" t="s">
        <v>164</v>
      </c>
      <c r="AL205" s="87"/>
      <c r="AM205" s="87"/>
      <c r="AN205" s="88"/>
      <c r="AO205" s="86"/>
      <c r="AP205" s="87"/>
      <c r="AQ205" s="87"/>
      <c r="AR205" s="88"/>
      <c r="AS205" s="89"/>
      <c r="AT205" s="87"/>
      <c r="AU205" s="87"/>
      <c r="AV205" s="90"/>
      <c r="AW205" s="86"/>
      <c r="AX205" s="87"/>
      <c r="AY205" s="87"/>
      <c r="AZ205" s="87"/>
      <c r="BA205" s="88"/>
      <c r="BB205" s="89"/>
      <c r="BC205" s="87"/>
      <c r="BD205" s="87"/>
      <c r="BE205" s="321"/>
      <c r="BF205" s="322"/>
      <c r="BG205" s="322"/>
      <c r="BH205" s="322"/>
      <c r="BI205" s="322"/>
      <c r="BJ205" s="323"/>
      <c r="BK205" s="46" t="s">
        <v>18</v>
      </c>
      <c r="BL205" s="46" t="s">
        <v>15</v>
      </c>
      <c r="BN205" s="146">
        <f t="shared" si="359"/>
        <v>0</v>
      </c>
      <c r="BO205" s="146">
        <f t="shared" si="306"/>
        <v>0</v>
      </c>
      <c r="BP205" s="146">
        <f t="shared" si="307"/>
        <v>0</v>
      </c>
      <c r="BQ205" s="146">
        <f t="shared" si="308"/>
        <v>0</v>
      </c>
      <c r="BR205" s="146">
        <f t="shared" si="309"/>
        <v>0</v>
      </c>
      <c r="BS205" s="146">
        <f t="shared" si="310"/>
        <v>6</v>
      </c>
      <c r="BT205" s="146">
        <f t="shared" si="311"/>
        <v>6</v>
      </c>
      <c r="BU205" s="146">
        <f t="shared" si="312"/>
        <v>6</v>
      </c>
      <c r="BV205" s="146">
        <f t="shared" si="313"/>
        <v>6</v>
      </c>
      <c r="BW205" s="146">
        <f t="shared" si="314"/>
        <v>6</v>
      </c>
      <c r="BX205" s="146">
        <f t="shared" si="315"/>
        <v>6</v>
      </c>
      <c r="BY205" s="146">
        <f t="shared" si="316"/>
        <v>6</v>
      </c>
      <c r="BZ205" s="146">
        <f t="shared" si="317"/>
        <v>6</v>
      </c>
      <c r="CA205" s="146">
        <f t="shared" si="318"/>
        <v>6</v>
      </c>
      <c r="CB205" s="146">
        <f t="shared" si="319"/>
        <v>6</v>
      </c>
      <c r="CC205" s="146">
        <f t="shared" si="320"/>
        <v>0</v>
      </c>
      <c r="CD205" s="146">
        <f t="shared" si="321"/>
        <v>0</v>
      </c>
      <c r="CE205" s="146">
        <f t="shared" si="322"/>
        <v>0</v>
      </c>
      <c r="CF205" s="146">
        <f t="shared" si="323"/>
        <v>0</v>
      </c>
      <c r="CG205" s="146">
        <f t="shared" si="324"/>
        <v>0</v>
      </c>
      <c r="CH205" s="146">
        <f t="shared" si="325"/>
        <v>0</v>
      </c>
      <c r="CI205" s="146">
        <f t="shared" si="326"/>
        <v>0</v>
      </c>
      <c r="CJ205" s="146">
        <f t="shared" si="327"/>
        <v>0</v>
      </c>
      <c r="CK205" s="146">
        <f t="shared" si="328"/>
        <v>0</v>
      </c>
      <c r="CL205" s="146">
        <f t="shared" si="329"/>
        <v>0</v>
      </c>
      <c r="CM205" s="146">
        <f t="shared" si="330"/>
        <v>0</v>
      </c>
      <c r="CN205" s="146">
        <f t="shared" si="331"/>
        <v>0</v>
      </c>
      <c r="CO205" s="146">
        <f t="shared" si="332"/>
        <v>0</v>
      </c>
      <c r="CP205" s="146">
        <f t="shared" si="333"/>
        <v>0</v>
      </c>
      <c r="CQ205" s="146">
        <f t="shared" si="334"/>
        <v>0</v>
      </c>
      <c r="CR205" s="146">
        <f t="shared" si="335"/>
        <v>0</v>
      </c>
      <c r="CS205" s="146">
        <f t="shared" si="336"/>
        <v>0</v>
      </c>
      <c r="CT205" s="146">
        <f t="shared" si="337"/>
        <v>0</v>
      </c>
      <c r="CU205" s="146">
        <f t="shared" si="338"/>
        <v>0</v>
      </c>
      <c r="CV205" s="146">
        <f t="shared" si="339"/>
        <v>0</v>
      </c>
      <c r="CW205" s="146">
        <f t="shared" si="340"/>
        <v>0</v>
      </c>
      <c r="CX205" s="146">
        <f t="shared" si="341"/>
        <v>0</v>
      </c>
      <c r="CY205" s="146">
        <f t="shared" si="342"/>
        <v>0</v>
      </c>
      <c r="CZ205" s="146">
        <f t="shared" si="343"/>
        <v>0</v>
      </c>
      <c r="DA205" s="146">
        <f t="shared" si="344"/>
        <v>0</v>
      </c>
      <c r="DB205" s="146">
        <f t="shared" si="345"/>
        <v>0</v>
      </c>
      <c r="DC205" s="146">
        <f t="shared" si="346"/>
        <v>0</v>
      </c>
      <c r="DD205" s="146">
        <f t="shared" si="347"/>
        <v>0</v>
      </c>
      <c r="DE205" s="146">
        <f t="shared" si="348"/>
        <v>0</v>
      </c>
      <c r="DF205" s="146">
        <f t="shared" si="349"/>
        <v>0</v>
      </c>
      <c r="DG205" s="146">
        <f t="shared" si="350"/>
        <v>0</v>
      </c>
      <c r="DH205" s="146">
        <f t="shared" si="351"/>
        <v>0</v>
      </c>
      <c r="DI205" s="146">
        <f t="shared" si="352"/>
        <v>0</v>
      </c>
      <c r="DJ205" s="146">
        <f t="shared" si="353"/>
        <v>0</v>
      </c>
      <c r="DK205" s="146">
        <f t="shared" si="354"/>
        <v>0</v>
      </c>
      <c r="DL205" s="146">
        <f t="shared" si="355"/>
        <v>0</v>
      </c>
      <c r="DM205" s="146">
        <f t="shared" si="356"/>
        <v>0</v>
      </c>
      <c r="DN205" s="64">
        <f>I205*1</f>
        <v>88</v>
      </c>
      <c r="DO205" s="52">
        <f t="shared" si="360"/>
        <v>88</v>
      </c>
      <c r="DP205" s="52" t="str">
        <f t="shared" si="361"/>
        <v/>
      </c>
      <c r="DQ205" s="53" t="str">
        <f t="shared" si="362"/>
        <v/>
      </c>
      <c r="DR205" s="1">
        <f t="shared" si="363"/>
        <v>1</v>
      </c>
      <c r="DS205" s="168" t="e">
        <f>IF(AND(DR205=#REF!,BL205=#REF!),'Tiến độ'!D205,"")</f>
        <v>#REF!</v>
      </c>
    </row>
    <row r="206" spans="1:123" ht="11.25" customHeight="1">
      <c r="A206" s="314" t="str">
        <f>IF(B206="","",MAX($A$7:A205)+1)</f>
        <v/>
      </c>
      <c r="B206" s="315"/>
      <c r="C206" s="79" t="s">
        <v>234</v>
      </c>
      <c r="D206" s="80" t="s">
        <v>235</v>
      </c>
      <c r="E206" s="81">
        <v>2</v>
      </c>
      <c r="F206" s="82">
        <v>30</v>
      </c>
      <c r="G206" s="83"/>
      <c r="H206" s="84">
        <f t="shared" ref="H206:I206" si="367">H205</f>
        <v>2</v>
      </c>
      <c r="I206" s="85">
        <f t="shared" si="367"/>
        <v>88</v>
      </c>
      <c r="J206" s="114"/>
      <c r="K206" s="86">
        <v>2</v>
      </c>
      <c r="L206" s="87">
        <v>2</v>
      </c>
      <c r="M206" s="87">
        <v>2</v>
      </c>
      <c r="N206" s="88">
        <v>2</v>
      </c>
      <c r="O206" s="86">
        <v>2</v>
      </c>
      <c r="P206" s="87">
        <v>2</v>
      </c>
      <c r="Q206" s="87">
        <v>2</v>
      </c>
      <c r="R206" s="88">
        <v>2</v>
      </c>
      <c r="S206" s="86">
        <v>2</v>
      </c>
      <c r="T206" s="87">
        <v>2</v>
      </c>
      <c r="U206" s="87">
        <v>2</v>
      </c>
      <c r="V206" s="87">
        <v>2</v>
      </c>
      <c r="W206" s="88">
        <v>2</v>
      </c>
      <c r="X206" s="86">
        <v>2</v>
      </c>
      <c r="Y206" s="87">
        <v>2</v>
      </c>
      <c r="Z206" s="87" t="s">
        <v>163</v>
      </c>
      <c r="AA206" s="88" t="s">
        <v>163</v>
      </c>
      <c r="AB206" s="86" t="s">
        <v>163</v>
      </c>
      <c r="AC206" s="87" t="s">
        <v>163</v>
      </c>
      <c r="AD206" s="87" t="s">
        <v>164</v>
      </c>
      <c r="AE206" s="88" t="s">
        <v>164</v>
      </c>
      <c r="AF206" s="86" t="s">
        <v>164</v>
      </c>
      <c r="AG206" s="87" t="s">
        <v>164</v>
      </c>
      <c r="AH206" s="87" t="s">
        <v>164</v>
      </c>
      <c r="AI206" s="362"/>
      <c r="AJ206" s="363"/>
      <c r="AK206" s="86" t="s">
        <v>164</v>
      </c>
      <c r="AL206" s="87"/>
      <c r="AM206" s="87"/>
      <c r="AN206" s="88"/>
      <c r="AO206" s="86"/>
      <c r="AP206" s="87"/>
      <c r="AQ206" s="87"/>
      <c r="AR206" s="88"/>
      <c r="AS206" s="89"/>
      <c r="AT206" s="87"/>
      <c r="AU206" s="87"/>
      <c r="AV206" s="90"/>
      <c r="AW206" s="86"/>
      <c r="AX206" s="87"/>
      <c r="AY206" s="87"/>
      <c r="AZ206" s="87"/>
      <c r="BA206" s="88"/>
      <c r="BB206" s="89"/>
      <c r="BC206" s="87"/>
      <c r="BD206" s="87"/>
      <c r="BE206" s="321"/>
      <c r="BF206" s="322"/>
      <c r="BG206" s="322"/>
      <c r="BH206" s="322"/>
      <c r="BI206" s="322"/>
      <c r="BJ206" s="323"/>
      <c r="BK206" s="46" t="s">
        <v>18</v>
      </c>
      <c r="BL206" s="46" t="s">
        <v>1116</v>
      </c>
      <c r="BN206" s="146">
        <f t="shared" si="359"/>
        <v>4</v>
      </c>
      <c r="BO206" s="146">
        <f t="shared" si="306"/>
        <v>4</v>
      </c>
      <c r="BP206" s="146">
        <f t="shared" si="307"/>
        <v>4</v>
      </c>
      <c r="BQ206" s="146">
        <f t="shared" si="308"/>
        <v>4</v>
      </c>
      <c r="BR206" s="146">
        <f t="shared" si="309"/>
        <v>4</v>
      </c>
      <c r="BS206" s="146">
        <f t="shared" si="310"/>
        <v>4</v>
      </c>
      <c r="BT206" s="146">
        <f t="shared" si="311"/>
        <v>4</v>
      </c>
      <c r="BU206" s="146">
        <f t="shared" si="312"/>
        <v>4</v>
      </c>
      <c r="BV206" s="146">
        <f t="shared" si="313"/>
        <v>4</v>
      </c>
      <c r="BW206" s="146">
        <f t="shared" si="314"/>
        <v>4</v>
      </c>
      <c r="BX206" s="146">
        <f t="shared" si="315"/>
        <v>4</v>
      </c>
      <c r="BY206" s="146">
        <f t="shared" si="316"/>
        <v>4</v>
      </c>
      <c r="BZ206" s="146">
        <f t="shared" si="317"/>
        <v>4</v>
      </c>
      <c r="CA206" s="146">
        <f t="shared" si="318"/>
        <v>4</v>
      </c>
      <c r="CB206" s="146">
        <f t="shared" si="319"/>
        <v>4</v>
      </c>
      <c r="CC206" s="146">
        <f t="shared" si="320"/>
        <v>0</v>
      </c>
      <c r="CD206" s="146">
        <f t="shared" si="321"/>
        <v>0</v>
      </c>
      <c r="CE206" s="146">
        <f t="shared" si="322"/>
        <v>0</v>
      </c>
      <c r="CF206" s="146">
        <f t="shared" si="323"/>
        <v>0</v>
      </c>
      <c r="CG206" s="146">
        <f t="shared" si="324"/>
        <v>0</v>
      </c>
      <c r="CH206" s="146">
        <f t="shared" si="325"/>
        <v>0</v>
      </c>
      <c r="CI206" s="146">
        <f t="shared" si="326"/>
        <v>0</v>
      </c>
      <c r="CJ206" s="146">
        <f t="shared" si="327"/>
        <v>0</v>
      </c>
      <c r="CK206" s="146">
        <f t="shared" si="328"/>
        <v>0</v>
      </c>
      <c r="CL206" s="146">
        <f t="shared" si="329"/>
        <v>0</v>
      </c>
      <c r="CM206" s="146">
        <f t="shared" si="330"/>
        <v>0</v>
      </c>
      <c r="CN206" s="146">
        <f t="shared" si="331"/>
        <v>0</v>
      </c>
      <c r="CO206" s="146">
        <f t="shared" si="332"/>
        <v>0</v>
      </c>
      <c r="CP206" s="146">
        <f t="shared" si="333"/>
        <v>0</v>
      </c>
      <c r="CQ206" s="146">
        <f t="shared" si="334"/>
        <v>0</v>
      </c>
      <c r="CR206" s="146">
        <f t="shared" si="335"/>
        <v>0</v>
      </c>
      <c r="CS206" s="146">
        <f t="shared" si="336"/>
        <v>0</v>
      </c>
      <c r="CT206" s="146">
        <f t="shared" si="337"/>
        <v>0</v>
      </c>
      <c r="CU206" s="146">
        <f t="shared" si="338"/>
        <v>0</v>
      </c>
      <c r="CV206" s="146">
        <f t="shared" si="339"/>
        <v>0</v>
      </c>
      <c r="CW206" s="146">
        <f t="shared" si="340"/>
        <v>0</v>
      </c>
      <c r="CX206" s="146">
        <f t="shared" si="341"/>
        <v>0</v>
      </c>
      <c r="CY206" s="146">
        <f t="shared" si="342"/>
        <v>0</v>
      </c>
      <c r="CZ206" s="146">
        <f t="shared" si="343"/>
        <v>0</v>
      </c>
      <c r="DA206" s="146">
        <f t="shared" si="344"/>
        <v>0</v>
      </c>
      <c r="DB206" s="146">
        <f t="shared" si="345"/>
        <v>0</v>
      </c>
      <c r="DC206" s="146">
        <f t="shared" si="346"/>
        <v>0</v>
      </c>
      <c r="DD206" s="146">
        <f t="shared" si="347"/>
        <v>0</v>
      </c>
      <c r="DE206" s="146">
        <f t="shared" si="348"/>
        <v>0</v>
      </c>
      <c r="DF206" s="146">
        <f t="shared" si="349"/>
        <v>0</v>
      </c>
      <c r="DG206" s="146">
        <f t="shared" si="350"/>
        <v>0</v>
      </c>
      <c r="DH206" s="146">
        <f t="shared" si="351"/>
        <v>0</v>
      </c>
      <c r="DI206" s="146">
        <f t="shared" si="352"/>
        <v>0</v>
      </c>
      <c r="DJ206" s="146">
        <f t="shared" si="353"/>
        <v>0</v>
      </c>
      <c r="DK206" s="146">
        <f t="shared" si="354"/>
        <v>0</v>
      </c>
      <c r="DL206" s="146">
        <f t="shared" si="355"/>
        <v>0</v>
      </c>
      <c r="DM206" s="146">
        <f t="shared" si="356"/>
        <v>0</v>
      </c>
      <c r="DN206" s="64">
        <f t="shared" ref="DN206:DN213" si="368">F206*H206</f>
        <v>60</v>
      </c>
      <c r="DO206" s="52">
        <f t="shared" si="360"/>
        <v>60</v>
      </c>
      <c r="DP206" s="52" t="str">
        <f t="shared" si="361"/>
        <v/>
      </c>
      <c r="DQ206" s="53" t="str">
        <f t="shared" si="362"/>
        <v/>
      </c>
      <c r="DR206" s="1">
        <f t="shared" si="363"/>
        <v>1</v>
      </c>
      <c r="DS206" s="168" t="e">
        <f>IF(AND(DR206=#REF!,BL206=#REF!),'Tiến độ'!D206,"")</f>
        <v>#REF!</v>
      </c>
    </row>
    <row r="207" spans="1:123" ht="11.25" customHeight="1">
      <c r="A207" s="314" t="str">
        <f>IF(B207="","",MAX($A$7:A206)+1)</f>
        <v/>
      </c>
      <c r="B207" s="315"/>
      <c r="C207" s="79" t="s">
        <v>248</v>
      </c>
      <c r="D207" s="80" t="s">
        <v>249</v>
      </c>
      <c r="E207" s="81">
        <v>2</v>
      </c>
      <c r="F207" s="82">
        <v>45</v>
      </c>
      <c r="G207" s="83"/>
      <c r="H207" s="84">
        <f t="shared" ref="H207:I207" si="369">H206</f>
        <v>2</v>
      </c>
      <c r="I207" s="85">
        <f t="shared" si="369"/>
        <v>88</v>
      </c>
      <c r="J207" s="114"/>
      <c r="K207" s="86">
        <v>3</v>
      </c>
      <c r="L207" s="87">
        <v>3</v>
      </c>
      <c r="M207" s="87">
        <v>3</v>
      </c>
      <c r="N207" s="88">
        <v>3</v>
      </c>
      <c r="O207" s="86">
        <v>3</v>
      </c>
      <c r="P207" s="87">
        <v>3</v>
      </c>
      <c r="Q207" s="87">
        <v>3</v>
      </c>
      <c r="R207" s="88">
        <v>3</v>
      </c>
      <c r="S207" s="86">
        <v>3</v>
      </c>
      <c r="T207" s="87">
        <v>3</v>
      </c>
      <c r="U207" s="87">
        <v>3</v>
      </c>
      <c r="V207" s="87">
        <v>3</v>
      </c>
      <c r="W207" s="88">
        <v>3</v>
      </c>
      <c r="X207" s="86">
        <v>3</v>
      </c>
      <c r="Y207" s="87">
        <v>3</v>
      </c>
      <c r="Z207" s="87" t="s">
        <v>163</v>
      </c>
      <c r="AA207" s="88" t="s">
        <v>163</v>
      </c>
      <c r="AB207" s="86" t="s">
        <v>163</v>
      </c>
      <c r="AC207" s="87" t="s">
        <v>163</v>
      </c>
      <c r="AD207" s="87" t="s">
        <v>164</v>
      </c>
      <c r="AE207" s="88" t="s">
        <v>164</v>
      </c>
      <c r="AF207" s="86" t="s">
        <v>164</v>
      </c>
      <c r="AG207" s="87" t="s">
        <v>164</v>
      </c>
      <c r="AH207" s="87" t="s">
        <v>164</v>
      </c>
      <c r="AI207" s="362"/>
      <c r="AJ207" s="363"/>
      <c r="AK207" s="86" t="s">
        <v>164</v>
      </c>
      <c r="AL207" s="87"/>
      <c r="AM207" s="87"/>
      <c r="AN207" s="88"/>
      <c r="AO207" s="86"/>
      <c r="AP207" s="87"/>
      <c r="AQ207" s="87"/>
      <c r="AR207" s="88"/>
      <c r="AS207" s="89"/>
      <c r="AT207" s="87"/>
      <c r="AU207" s="87"/>
      <c r="AV207" s="90"/>
      <c r="AW207" s="86"/>
      <c r="AX207" s="87"/>
      <c r="AY207" s="87"/>
      <c r="AZ207" s="87"/>
      <c r="BA207" s="88"/>
      <c r="BB207" s="89"/>
      <c r="BC207" s="87"/>
      <c r="BD207" s="87"/>
      <c r="BE207" s="321"/>
      <c r="BF207" s="322"/>
      <c r="BG207" s="322"/>
      <c r="BH207" s="322"/>
      <c r="BI207" s="322"/>
      <c r="BJ207" s="323"/>
      <c r="BK207" s="46" t="s">
        <v>18</v>
      </c>
      <c r="BL207" s="46" t="s">
        <v>1116</v>
      </c>
      <c r="BN207" s="146">
        <f t="shared" si="359"/>
        <v>6</v>
      </c>
      <c r="BO207" s="146">
        <f t="shared" si="306"/>
        <v>6</v>
      </c>
      <c r="BP207" s="146">
        <f t="shared" si="307"/>
        <v>6</v>
      </c>
      <c r="BQ207" s="146">
        <f t="shared" si="308"/>
        <v>6</v>
      </c>
      <c r="BR207" s="146">
        <f t="shared" si="309"/>
        <v>6</v>
      </c>
      <c r="BS207" s="146">
        <f t="shared" si="310"/>
        <v>6</v>
      </c>
      <c r="BT207" s="146">
        <f t="shared" si="311"/>
        <v>6</v>
      </c>
      <c r="BU207" s="146">
        <f t="shared" si="312"/>
        <v>6</v>
      </c>
      <c r="BV207" s="146">
        <f t="shared" si="313"/>
        <v>6</v>
      </c>
      <c r="BW207" s="146">
        <f t="shared" si="314"/>
        <v>6</v>
      </c>
      <c r="BX207" s="146">
        <f t="shared" si="315"/>
        <v>6</v>
      </c>
      <c r="BY207" s="146">
        <f t="shared" si="316"/>
        <v>6</v>
      </c>
      <c r="BZ207" s="146">
        <f t="shared" si="317"/>
        <v>6</v>
      </c>
      <c r="CA207" s="146">
        <f t="shared" si="318"/>
        <v>6</v>
      </c>
      <c r="CB207" s="146">
        <f t="shared" si="319"/>
        <v>6</v>
      </c>
      <c r="CC207" s="146">
        <f t="shared" si="320"/>
        <v>0</v>
      </c>
      <c r="CD207" s="146">
        <f t="shared" si="321"/>
        <v>0</v>
      </c>
      <c r="CE207" s="146">
        <f t="shared" si="322"/>
        <v>0</v>
      </c>
      <c r="CF207" s="146">
        <f t="shared" si="323"/>
        <v>0</v>
      </c>
      <c r="CG207" s="146">
        <f t="shared" si="324"/>
        <v>0</v>
      </c>
      <c r="CH207" s="146">
        <f t="shared" si="325"/>
        <v>0</v>
      </c>
      <c r="CI207" s="146">
        <f t="shared" si="326"/>
        <v>0</v>
      </c>
      <c r="CJ207" s="146">
        <f t="shared" si="327"/>
        <v>0</v>
      </c>
      <c r="CK207" s="146">
        <f t="shared" si="328"/>
        <v>0</v>
      </c>
      <c r="CL207" s="146">
        <f t="shared" si="329"/>
        <v>0</v>
      </c>
      <c r="CM207" s="146">
        <f t="shared" si="330"/>
        <v>0</v>
      </c>
      <c r="CN207" s="146">
        <f t="shared" si="331"/>
        <v>0</v>
      </c>
      <c r="CO207" s="146">
        <f t="shared" si="332"/>
        <v>0</v>
      </c>
      <c r="CP207" s="146">
        <f t="shared" si="333"/>
        <v>0</v>
      </c>
      <c r="CQ207" s="146">
        <f t="shared" si="334"/>
        <v>0</v>
      </c>
      <c r="CR207" s="146">
        <f t="shared" si="335"/>
        <v>0</v>
      </c>
      <c r="CS207" s="146">
        <f t="shared" si="336"/>
        <v>0</v>
      </c>
      <c r="CT207" s="146">
        <f t="shared" si="337"/>
        <v>0</v>
      </c>
      <c r="CU207" s="146">
        <f t="shared" si="338"/>
        <v>0</v>
      </c>
      <c r="CV207" s="146">
        <f t="shared" si="339"/>
        <v>0</v>
      </c>
      <c r="CW207" s="146">
        <f t="shared" si="340"/>
        <v>0</v>
      </c>
      <c r="CX207" s="146">
        <f t="shared" si="341"/>
        <v>0</v>
      </c>
      <c r="CY207" s="146">
        <f t="shared" si="342"/>
        <v>0</v>
      </c>
      <c r="CZ207" s="146">
        <f t="shared" si="343"/>
        <v>0</v>
      </c>
      <c r="DA207" s="146">
        <f t="shared" si="344"/>
        <v>0</v>
      </c>
      <c r="DB207" s="146">
        <f t="shared" si="345"/>
        <v>0</v>
      </c>
      <c r="DC207" s="146">
        <f t="shared" si="346"/>
        <v>0</v>
      </c>
      <c r="DD207" s="146">
        <f t="shared" si="347"/>
        <v>0</v>
      </c>
      <c r="DE207" s="146">
        <f t="shared" si="348"/>
        <v>0</v>
      </c>
      <c r="DF207" s="146">
        <f t="shared" si="349"/>
        <v>0</v>
      </c>
      <c r="DG207" s="146">
        <f t="shared" si="350"/>
        <v>0</v>
      </c>
      <c r="DH207" s="146">
        <f t="shared" si="351"/>
        <v>0</v>
      </c>
      <c r="DI207" s="146">
        <f t="shared" si="352"/>
        <v>0</v>
      </c>
      <c r="DJ207" s="146">
        <f t="shared" si="353"/>
        <v>0</v>
      </c>
      <c r="DK207" s="146">
        <f t="shared" si="354"/>
        <v>0</v>
      </c>
      <c r="DL207" s="146">
        <f t="shared" si="355"/>
        <v>0</v>
      </c>
      <c r="DM207" s="146">
        <f t="shared" si="356"/>
        <v>0</v>
      </c>
      <c r="DN207" s="64">
        <f t="shared" si="368"/>
        <v>90</v>
      </c>
      <c r="DO207" s="52">
        <f t="shared" si="360"/>
        <v>90</v>
      </c>
      <c r="DP207" s="52" t="str">
        <f t="shared" si="361"/>
        <v/>
      </c>
      <c r="DQ207" s="53" t="str">
        <f t="shared" si="362"/>
        <v/>
      </c>
      <c r="DR207" s="1">
        <f t="shared" si="363"/>
        <v>1</v>
      </c>
      <c r="DS207" s="168" t="e">
        <f>IF(AND(DR207=#REF!,BL207=#REF!),'Tiến độ'!D207,"")</f>
        <v>#REF!</v>
      </c>
    </row>
    <row r="208" spans="1:123" ht="11.25" customHeight="1">
      <c r="A208" s="314" t="str">
        <f>IF(B208="","",MAX($A$7:A207)+1)</f>
        <v/>
      </c>
      <c r="B208" s="315"/>
      <c r="C208" s="101" t="s">
        <v>16</v>
      </c>
      <c r="D208" s="102" t="s">
        <v>242</v>
      </c>
      <c r="E208" s="103">
        <v>2</v>
      </c>
      <c r="F208" s="104">
        <v>39</v>
      </c>
      <c r="G208" s="105"/>
      <c r="H208" s="117">
        <v>1</v>
      </c>
      <c r="I208" s="128">
        <f>22+30</f>
        <v>52</v>
      </c>
      <c r="J208" s="28" t="s">
        <v>1112</v>
      </c>
      <c r="K208" s="86">
        <v>3</v>
      </c>
      <c r="L208" s="87">
        <v>3</v>
      </c>
      <c r="M208" s="87">
        <v>3</v>
      </c>
      <c r="N208" s="88">
        <v>3</v>
      </c>
      <c r="O208" s="86">
        <v>3</v>
      </c>
      <c r="P208" s="87">
        <v>3</v>
      </c>
      <c r="Q208" s="87">
        <v>3</v>
      </c>
      <c r="R208" s="88">
        <v>3</v>
      </c>
      <c r="S208" s="86">
        <v>3</v>
      </c>
      <c r="T208" s="87">
        <v>3</v>
      </c>
      <c r="U208" s="87">
        <v>3</v>
      </c>
      <c r="V208" s="87">
        <v>3</v>
      </c>
      <c r="W208" s="88">
        <v>3</v>
      </c>
      <c r="X208" s="86"/>
      <c r="Y208" s="87"/>
      <c r="Z208" s="87" t="s">
        <v>163</v>
      </c>
      <c r="AA208" s="88" t="s">
        <v>163</v>
      </c>
      <c r="AB208" s="86" t="s">
        <v>163</v>
      </c>
      <c r="AC208" s="87" t="s">
        <v>163</v>
      </c>
      <c r="AD208" s="87" t="s">
        <v>164</v>
      </c>
      <c r="AE208" s="88" t="s">
        <v>164</v>
      </c>
      <c r="AF208" s="86" t="s">
        <v>164</v>
      </c>
      <c r="AG208" s="87" t="s">
        <v>164</v>
      </c>
      <c r="AH208" s="87" t="s">
        <v>164</v>
      </c>
      <c r="AI208" s="362"/>
      <c r="AJ208" s="363"/>
      <c r="AK208" s="86" t="s">
        <v>164</v>
      </c>
      <c r="AL208" s="87"/>
      <c r="AM208" s="87"/>
      <c r="AN208" s="88"/>
      <c r="AO208" s="86"/>
      <c r="AP208" s="87"/>
      <c r="AQ208" s="87"/>
      <c r="AR208" s="88"/>
      <c r="AS208" s="89"/>
      <c r="AT208" s="87"/>
      <c r="AU208" s="87"/>
      <c r="AV208" s="90"/>
      <c r="AW208" s="86"/>
      <c r="AX208" s="87"/>
      <c r="AY208" s="87"/>
      <c r="AZ208" s="87"/>
      <c r="BA208" s="88"/>
      <c r="BB208" s="89"/>
      <c r="BC208" s="87"/>
      <c r="BD208" s="87"/>
      <c r="BE208" s="321"/>
      <c r="BF208" s="322"/>
      <c r="BG208" s="322"/>
      <c r="BH208" s="322"/>
      <c r="BI208" s="322"/>
      <c r="BJ208" s="323"/>
      <c r="BK208" s="48" t="s">
        <v>18</v>
      </c>
      <c r="BL208" s="48" t="s">
        <v>16</v>
      </c>
      <c r="BN208" s="146">
        <f t="shared" si="359"/>
        <v>3</v>
      </c>
      <c r="BO208" s="146">
        <f t="shared" si="306"/>
        <v>3</v>
      </c>
      <c r="BP208" s="146">
        <f t="shared" si="307"/>
        <v>3</v>
      </c>
      <c r="BQ208" s="146">
        <f t="shared" si="308"/>
        <v>3</v>
      </c>
      <c r="BR208" s="146">
        <f t="shared" si="309"/>
        <v>3</v>
      </c>
      <c r="BS208" s="146">
        <f t="shared" si="310"/>
        <v>3</v>
      </c>
      <c r="BT208" s="146">
        <f t="shared" si="311"/>
        <v>3</v>
      </c>
      <c r="BU208" s="146">
        <f t="shared" si="312"/>
        <v>3</v>
      </c>
      <c r="BV208" s="146">
        <f t="shared" si="313"/>
        <v>3</v>
      </c>
      <c r="BW208" s="146">
        <f t="shared" si="314"/>
        <v>3</v>
      </c>
      <c r="BX208" s="146">
        <f t="shared" si="315"/>
        <v>3</v>
      </c>
      <c r="BY208" s="146">
        <f t="shared" si="316"/>
        <v>3</v>
      </c>
      <c r="BZ208" s="146">
        <f t="shared" si="317"/>
        <v>3</v>
      </c>
      <c r="CA208" s="146">
        <f t="shared" si="318"/>
        <v>0</v>
      </c>
      <c r="CB208" s="146">
        <f t="shared" si="319"/>
        <v>0</v>
      </c>
      <c r="CC208" s="146">
        <f t="shared" si="320"/>
        <v>0</v>
      </c>
      <c r="CD208" s="146">
        <f t="shared" si="321"/>
        <v>0</v>
      </c>
      <c r="CE208" s="146">
        <f t="shared" si="322"/>
        <v>0</v>
      </c>
      <c r="CF208" s="146">
        <f t="shared" si="323"/>
        <v>0</v>
      </c>
      <c r="CG208" s="146">
        <f t="shared" si="324"/>
        <v>0</v>
      </c>
      <c r="CH208" s="146">
        <f t="shared" si="325"/>
        <v>0</v>
      </c>
      <c r="CI208" s="146">
        <f t="shared" si="326"/>
        <v>0</v>
      </c>
      <c r="CJ208" s="146">
        <f t="shared" si="327"/>
        <v>0</v>
      </c>
      <c r="CK208" s="146">
        <f t="shared" si="328"/>
        <v>0</v>
      </c>
      <c r="CL208" s="146">
        <f t="shared" si="329"/>
        <v>0</v>
      </c>
      <c r="CM208" s="146">
        <f t="shared" si="330"/>
        <v>0</v>
      </c>
      <c r="CN208" s="146">
        <f t="shared" si="331"/>
        <v>0</v>
      </c>
      <c r="CO208" s="146">
        <f t="shared" si="332"/>
        <v>0</v>
      </c>
      <c r="CP208" s="146">
        <f t="shared" si="333"/>
        <v>0</v>
      </c>
      <c r="CQ208" s="146">
        <f t="shared" si="334"/>
        <v>0</v>
      </c>
      <c r="CR208" s="146">
        <f t="shared" si="335"/>
        <v>0</v>
      </c>
      <c r="CS208" s="146">
        <f t="shared" si="336"/>
        <v>0</v>
      </c>
      <c r="CT208" s="146">
        <f t="shared" si="337"/>
        <v>0</v>
      </c>
      <c r="CU208" s="146">
        <f t="shared" si="338"/>
        <v>0</v>
      </c>
      <c r="CV208" s="146">
        <f t="shared" si="339"/>
        <v>0</v>
      </c>
      <c r="CW208" s="146">
        <f t="shared" si="340"/>
        <v>0</v>
      </c>
      <c r="CX208" s="146">
        <f t="shared" si="341"/>
        <v>0</v>
      </c>
      <c r="CY208" s="146">
        <f t="shared" si="342"/>
        <v>0</v>
      </c>
      <c r="CZ208" s="146">
        <f t="shared" si="343"/>
        <v>0</v>
      </c>
      <c r="DA208" s="146">
        <f t="shared" si="344"/>
        <v>0</v>
      </c>
      <c r="DB208" s="146">
        <f t="shared" si="345"/>
        <v>0</v>
      </c>
      <c r="DC208" s="146">
        <f t="shared" si="346"/>
        <v>0</v>
      </c>
      <c r="DD208" s="146">
        <f t="shared" si="347"/>
        <v>0</v>
      </c>
      <c r="DE208" s="146">
        <f t="shared" si="348"/>
        <v>0</v>
      </c>
      <c r="DF208" s="146">
        <f t="shared" si="349"/>
        <v>0</v>
      </c>
      <c r="DG208" s="146">
        <f t="shared" si="350"/>
        <v>0</v>
      </c>
      <c r="DH208" s="146">
        <f t="shared" si="351"/>
        <v>0</v>
      </c>
      <c r="DI208" s="146">
        <f t="shared" si="352"/>
        <v>0</v>
      </c>
      <c r="DJ208" s="146">
        <f t="shared" si="353"/>
        <v>0</v>
      </c>
      <c r="DK208" s="146">
        <f t="shared" si="354"/>
        <v>0</v>
      </c>
      <c r="DL208" s="146">
        <f t="shared" si="355"/>
        <v>0</v>
      </c>
      <c r="DM208" s="146">
        <f t="shared" si="356"/>
        <v>0</v>
      </c>
      <c r="DN208" s="65">
        <f t="shared" si="368"/>
        <v>39</v>
      </c>
      <c r="DO208" s="57">
        <f t="shared" si="360"/>
        <v>39</v>
      </c>
      <c r="DP208" s="57" t="str">
        <f t="shared" si="361"/>
        <v/>
      </c>
      <c r="DQ208" s="58" t="str">
        <f t="shared" si="362"/>
        <v/>
      </c>
      <c r="DR208" s="1">
        <f t="shared" si="363"/>
        <v>1</v>
      </c>
      <c r="DS208" s="168" t="e">
        <f>IF(AND(DR208=#REF!,BL208=#REF!),'Tiến độ'!D208,"")</f>
        <v>#REF!</v>
      </c>
    </row>
    <row r="209" spans="1:123" ht="11.25" customHeight="1">
      <c r="A209" s="314" t="str">
        <f>IF(B209="","",MAX($A$7:A208)+1)</f>
        <v/>
      </c>
      <c r="B209" s="315"/>
      <c r="C209" s="79" t="s">
        <v>419</v>
      </c>
      <c r="D209" s="80" t="s">
        <v>319</v>
      </c>
      <c r="E209" s="81">
        <v>2</v>
      </c>
      <c r="F209" s="82">
        <v>30</v>
      </c>
      <c r="G209" s="105"/>
      <c r="H209" s="117">
        <v>1</v>
      </c>
      <c r="I209" s="128">
        <f>37+34</f>
        <v>71</v>
      </c>
      <c r="J209" s="237" t="s">
        <v>437</v>
      </c>
      <c r="K209" s="86">
        <v>2</v>
      </c>
      <c r="L209" s="87">
        <v>2</v>
      </c>
      <c r="M209" s="87">
        <v>2</v>
      </c>
      <c r="N209" s="88">
        <v>2</v>
      </c>
      <c r="O209" s="86">
        <v>2</v>
      </c>
      <c r="P209" s="87">
        <v>2</v>
      </c>
      <c r="Q209" s="87">
        <v>2</v>
      </c>
      <c r="R209" s="88">
        <v>2</v>
      </c>
      <c r="S209" s="86">
        <v>2</v>
      </c>
      <c r="T209" s="87">
        <v>2</v>
      </c>
      <c r="U209" s="87">
        <v>2</v>
      </c>
      <c r="V209" s="87">
        <v>2</v>
      </c>
      <c r="W209" s="88">
        <v>2</v>
      </c>
      <c r="X209" s="86">
        <v>2</v>
      </c>
      <c r="Y209" s="87">
        <v>2</v>
      </c>
      <c r="Z209" s="87" t="s">
        <v>163</v>
      </c>
      <c r="AA209" s="88" t="s">
        <v>163</v>
      </c>
      <c r="AB209" s="86" t="s">
        <v>163</v>
      </c>
      <c r="AC209" s="87" t="s">
        <v>163</v>
      </c>
      <c r="AD209" s="87" t="s">
        <v>164</v>
      </c>
      <c r="AE209" s="88" t="s">
        <v>164</v>
      </c>
      <c r="AF209" s="86" t="s">
        <v>164</v>
      </c>
      <c r="AG209" s="87" t="s">
        <v>164</v>
      </c>
      <c r="AH209" s="87" t="s">
        <v>164</v>
      </c>
      <c r="AI209" s="362"/>
      <c r="AJ209" s="363"/>
      <c r="AK209" s="86" t="s">
        <v>164</v>
      </c>
      <c r="AL209" s="87"/>
      <c r="AM209" s="87"/>
      <c r="AN209" s="88"/>
      <c r="AO209" s="86"/>
      <c r="AP209" s="87"/>
      <c r="AQ209" s="87"/>
      <c r="AR209" s="88"/>
      <c r="AS209" s="89"/>
      <c r="AT209" s="87"/>
      <c r="AU209" s="87"/>
      <c r="AV209" s="90"/>
      <c r="AW209" s="86"/>
      <c r="AX209" s="87"/>
      <c r="AY209" s="87"/>
      <c r="AZ209" s="87"/>
      <c r="BA209" s="88"/>
      <c r="BB209" s="89"/>
      <c r="BC209" s="87"/>
      <c r="BD209" s="87"/>
      <c r="BE209" s="321"/>
      <c r="BF209" s="322"/>
      <c r="BG209" s="322"/>
      <c r="BH209" s="322"/>
      <c r="BI209" s="322"/>
      <c r="BJ209" s="323"/>
      <c r="BK209" s="46" t="s">
        <v>18</v>
      </c>
      <c r="BL209" s="46" t="s">
        <v>29</v>
      </c>
      <c r="BN209" s="146">
        <f t="shared" si="359"/>
        <v>2</v>
      </c>
      <c r="BO209" s="146">
        <f t="shared" si="306"/>
        <v>2</v>
      </c>
      <c r="BP209" s="146">
        <f t="shared" si="307"/>
        <v>2</v>
      </c>
      <c r="BQ209" s="146">
        <f t="shared" si="308"/>
        <v>2</v>
      </c>
      <c r="BR209" s="146">
        <f t="shared" si="309"/>
        <v>2</v>
      </c>
      <c r="BS209" s="146">
        <f t="shared" si="310"/>
        <v>2</v>
      </c>
      <c r="BT209" s="146">
        <f t="shared" si="311"/>
        <v>2</v>
      </c>
      <c r="BU209" s="146">
        <f t="shared" si="312"/>
        <v>2</v>
      </c>
      <c r="BV209" s="146">
        <f t="shared" si="313"/>
        <v>2</v>
      </c>
      <c r="BW209" s="146">
        <f t="shared" si="314"/>
        <v>2</v>
      </c>
      <c r="BX209" s="146">
        <f t="shared" si="315"/>
        <v>2</v>
      </c>
      <c r="BY209" s="146">
        <f t="shared" si="316"/>
        <v>2</v>
      </c>
      <c r="BZ209" s="146">
        <f t="shared" si="317"/>
        <v>2</v>
      </c>
      <c r="CA209" s="146">
        <f t="shared" si="318"/>
        <v>2</v>
      </c>
      <c r="CB209" s="146">
        <f t="shared" si="319"/>
        <v>2</v>
      </c>
      <c r="CC209" s="146">
        <f t="shared" si="320"/>
        <v>0</v>
      </c>
      <c r="CD209" s="146">
        <f t="shared" si="321"/>
        <v>0</v>
      </c>
      <c r="CE209" s="146">
        <f t="shared" si="322"/>
        <v>0</v>
      </c>
      <c r="CF209" s="146">
        <f t="shared" si="323"/>
        <v>0</v>
      </c>
      <c r="CG209" s="146">
        <f t="shared" si="324"/>
        <v>0</v>
      </c>
      <c r="CH209" s="146">
        <f t="shared" si="325"/>
        <v>0</v>
      </c>
      <c r="CI209" s="146">
        <f t="shared" si="326"/>
        <v>0</v>
      </c>
      <c r="CJ209" s="146">
        <f t="shared" si="327"/>
        <v>0</v>
      </c>
      <c r="CK209" s="146">
        <f t="shared" si="328"/>
        <v>0</v>
      </c>
      <c r="CL209" s="146">
        <f t="shared" si="329"/>
        <v>0</v>
      </c>
      <c r="CM209" s="146">
        <f t="shared" si="330"/>
        <v>0</v>
      </c>
      <c r="CN209" s="146">
        <f t="shared" si="331"/>
        <v>0</v>
      </c>
      <c r="CO209" s="146">
        <f t="shared" si="332"/>
        <v>0</v>
      </c>
      <c r="CP209" s="146">
        <f t="shared" si="333"/>
        <v>0</v>
      </c>
      <c r="CQ209" s="146">
        <f t="shared" si="334"/>
        <v>0</v>
      </c>
      <c r="CR209" s="146">
        <f t="shared" si="335"/>
        <v>0</v>
      </c>
      <c r="CS209" s="146">
        <f t="shared" si="336"/>
        <v>0</v>
      </c>
      <c r="CT209" s="146">
        <f t="shared" si="337"/>
        <v>0</v>
      </c>
      <c r="CU209" s="146">
        <f t="shared" si="338"/>
        <v>0</v>
      </c>
      <c r="CV209" s="146">
        <f t="shared" si="339"/>
        <v>0</v>
      </c>
      <c r="CW209" s="146">
        <f t="shared" si="340"/>
        <v>0</v>
      </c>
      <c r="CX209" s="146">
        <f t="shared" si="341"/>
        <v>0</v>
      </c>
      <c r="CY209" s="146">
        <f t="shared" si="342"/>
        <v>0</v>
      </c>
      <c r="CZ209" s="146">
        <f t="shared" si="343"/>
        <v>0</v>
      </c>
      <c r="DA209" s="146">
        <f t="shared" si="344"/>
        <v>0</v>
      </c>
      <c r="DB209" s="146">
        <f t="shared" si="345"/>
        <v>0</v>
      </c>
      <c r="DC209" s="146">
        <f t="shared" si="346"/>
        <v>0</v>
      </c>
      <c r="DD209" s="146">
        <f t="shared" si="347"/>
        <v>0</v>
      </c>
      <c r="DE209" s="146">
        <f t="shared" si="348"/>
        <v>0</v>
      </c>
      <c r="DF209" s="146">
        <f t="shared" si="349"/>
        <v>0</v>
      </c>
      <c r="DG209" s="146">
        <f t="shared" si="350"/>
        <v>0</v>
      </c>
      <c r="DH209" s="146">
        <f t="shared" si="351"/>
        <v>0</v>
      </c>
      <c r="DI209" s="146">
        <f t="shared" si="352"/>
        <v>0</v>
      </c>
      <c r="DJ209" s="146">
        <f t="shared" si="353"/>
        <v>0</v>
      </c>
      <c r="DK209" s="146">
        <f t="shared" si="354"/>
        <v>0</v>
      </c>
      <c r="DL209" s="146">
        <f t="shared" si="355"/>
        <v>0</v>
      </c>
      <c r="DM209" s="146">
        <f t="shared" si="356"/>
        <v>0</v>
      </c>
      <c r="DN209" s="64">
        <f t="shared" si="368"/>
        <v>30</v>
      </c>
      <c r="DO209" s="52">
        <f t="shared" si="360"/>
        <v>30</v>
      </c>
      <c r="DP209" s="52" t="str">
        <f t="shared" si="361"/>
        <v/>
      </c>
      <c r="DQ209" s="53" t="str">
        <f t="shared" si="362"/>
        <v/>
      </c>
      <c r="DR209" s="1">
        <f t="shared" si="363"/>
        <v>1</v>
      </c>
      <c r="DS209" s="168" t="e">
        <f>IF(AND(DR209=#REF!,BL209=#REF!),'Tiến độ'!D209,"")</f>
        <v>#REF!</v>
      </c>
    </row>
    <row r="210" spans="1:123" ht="11.25" customHeight="1">
      <c r="A210" s="314" t="str">
        <f>IF(B210="","",MAX($A$7:A209)+1)</f>
        <v/>
      </c>
      <c r="B210" s="315"/>
      <c r="C210" s="79" t="s">
        <v>250</v>
      </c>
      <c r="D210" s="80" t="s">
        <v>251</v>
      </c>
      <c r="E210" s="81">
        <v>2</v>
      </c>
      <c r="F210" s="82">
        <v>30</v>
      </c>
      <c r="G210" s="83"/>
      <c r="H210" s="84">
        <f>H201</f>
        <v>2</v>
      </c>
      <c r="I210" s="85">
        <f>I201</f>
        <v>88</v>
      </c>
      <c r="J210" s="114"/>
      <c r="K210" s="86"/>
      <c r="L210" s="87"/>
      <c r="M210" s="87"/>
      <c r="N210" s="88"/>
      <c r="O210" s="86"/>
      <c r="P210" s="87"/>
      <c r="Q210" s="87"/>
      <c r="R210" s="88"/>
      <c r="S210" s="86"/>
      <c r="T210" s="87"/>
      <c r="U210" s="87"/>
      <c r="V210" s="87"/>
      <c r="W210" s="88"/>
      <c r="X210" s="86"/>
      <c r="Y210" s="87"/>
      <c r="Z210" s="87"/>
      <c r="AA210" s="88"/>
      <c r="AB210" s="86"/>
      <c r="AC210" s="87"/>
      <c r="AD210" s="87"/>
      <c r="AE210" s="88"/>
      <c r="AF210" s="86"/>
      <c r="AG210" s="87"/>
      <c r="AH210" s="87"/>
      <c r="AI210" s="362"/>
      <c r="AJ210" s="363"/>
      <c r="AK210" s="86"/>
      <c r="AL210" s="87">
        <v>2</v>
      </c>
      <c r="AM210" s="87">
        <v>2</v>
      </c>
      <c r="AN210" s="88">
        <v>2</v>
      </c>
      <c r="AO210" s="86">
        <v>2</v>
      </c>
      <c r="AP210" s="87">
        <v>2</v>
      </c>
      <c r="AQ210" s="87">
        <v>2</v>
      </c>
      <c r="AR210" s="88">
        <v>2</v>
      </c>
      <c r="AS210" s="89">
        <v>2</v>
      </c>
      <c r="AT210" s="87">
        <v>2</v>
      </c>
      <c r="AU210" s="87">
        <v>2</v>
      </c>
      <c r="AV210" s="90">
        <v>2</v>
      </c>
      <c r="AW210" s="86">
        <v>2</v>
      </c>
      <c r="AX210" s="87">
        <v>2</v>
      </c>
      <c r="AY210" s="87">
        <v>2</v>
      </c>
      <c r="AZ210" s="87">
        <v>2</v>
      </c>
      <c r="BA210" s="88" t="s">
        <v>163</v>
      </c>
      <c r="BB210" s="89" t="s">
        <v>163</v>
      </c>
      <c r="BC210" s="87" t="s">
        <v>163</v>
      </c>
      <c r="BD210" s="87" t="s">
        <v>163</v>
      </c>
      <c r="BE210" s="321"/>
      <c r="BF210" s="322"/>
      <c r="BG210" s="322"/>
      <c r="BH210" s="322"/>
      <c r="BI210" s="322"/>
      <c r="BJ210" s="323"/>
      <c r="BK210" s="46" t="s">
        <v>18</v>
      </c>
      <c r="BL210" s="46" t="s">
        <v>15</v>
      </c>
      <c r="BN210" s="146">
        <f t="shared" si="359"/>
        <v>0</v>
      </c>
      <c r="BO210" s="146">
        <f t="shared" si="306"/>
        <v>0</v>
      </c>
      <c r="BP210" s="146">
        <f t="shared" si="307"/>
        <v>0</v>
      </c>
      <c r="BQ210" s="146">
        <f t="shared" si="308"/>
        <v>0</v>
      </c>
      <c r="BR210" s="146">
        <f t="shared" si="309"/>
        <v>0</v>
      </c>
      <c r="BS210" s="146">
        <f t="shared" si="310"/>
        <v>0</v>
      </c>
      <c r="BT210" s="146">
        <f t="shared" si="311"/>
        <v>0</v>
      </c>
      <c r="BU210" s="146">
        <f t="shared" si="312"/>
        <v>0</v>
      </c>
      <c r="BV210" s="146">
        <f t="shared" si="313"/>
        <v>0</v>
      </c>
      <c r="BW210" s="146">
        <f t="shared" si="314"/>
        <v>0</v>
      </c>
      <c r="BX210" s="146">
        <f t="shared" si="315"/>
        <v>0</v>
      </c>
      <c r="BY210" s="146">
        <f t="shared" si="316"/>
        <v>0</v>
      </c>
      <c r="BZ210" s="146">
        <f t="shared" si="317"/>
        <v>0</v>
      </c>
      <c r="CA210" s="146">
        <f t="shared" si="318"/>
        <v>0</v>
      </c>
      <c r="CB210" s="146">
        <f t="shared" si="319"/>
        <v>0</v>
      </c>
      <c r="CC210" s="146">
        <f t="shared" si="320"/>
        <v>0</v>
      </c>
      <c r="CD210" s="146">
        <f t="shared" si="321"/>
        <v>0</v>
      </c>
      <c r="CE210" s="146">
        <f t="shared" si="322"/>
        <v>0</v>
      </c>
      <c r="CF210" s="146">
        <f t="shared" si="323"/>
        <v>0</v>
      </c>
      <c r="CG210" s="146">
        <f t="shared" si="324"/>
        <v>0</v>
      </c>
      <c r="CH210" s="146">
        <f t="shared" si="325"/>
        <v>0</v>
      </c>
      <c r="CI210" s="146">
        <f t="shared" si="326"/>
        <v>0</v>
      </c>
      <c r="CJ210" s="146">
        <f t="shared" si="327"/>
        <v>0</v>
      </c>
      <c r="CK210" s="146">
        <f t="shared" si="328"/>
        <v>0</v>
      </c>
      <c r="CL210" s="146">
        <f t="shared" si="329"/>
        <v>0</v>
      </c>
      <c r="CM210" s="146">
        <f t="shared" si="330"/>
        <v>0</v>
      </c>
      <c r="CN210" s="146">
        <f t="shared" si="331"/>
        <v>0</v>
      </c>
      <c r="CO210" s="146">
        <f t="shared" si="332"/>
        <v>4</v>
      </c>
      <c r="CP210" s="146">
        <f t="shared" si="333"/>
        <v>4</v>
      </c>
      <c r="CQ210" s="146">
        <f t="shared" si="334"/>
        <v>4</v>
      </c>
      <c r="CR210" s="146">
        <f t="shared" si="335"/>
        <v>4</v>
      </c>
      <c r="CS210" s="146">
        <f t="shared" si="336"/>
        <v>4</v>
      </c>
      <c r="CT210" s="146">
        <f t="shared" si="337"/>
        <v>4</v>
      </c>
      <c r="CU210" s="146">
        <f t="shared" si="338"/>
        <v>4</v>
      </c>
      <c r="CV210" s="146">
        <f t="shared" si="339"/>
        <v>4</v>
      </c>
      <c r="CW210" s="146">
        <f t="shared" si="340"/>
        <v>4</v>
      </c>
      <c r="CX210" s="146">
        <f t="shared" si="341"/>
        <v>4</v>
      </c>
      <c r="CY210" s="146">
        <f t="shared" si="342"/>
        <v>4</v>
      </c>
      <c r="CZ210" s="146">
        <f t="shared" si="343"/>
        <v>4</v>
      </c>
      <c r="DA210" s="146">
        <f t="shared" si="344"/>
        <v>4</v>
      </c>
      <c r="DB210" s="146">
        <f t="shared" si="345"/>
        <v>4</v>
      </c>
      <c r="DC210" s="146">
        <f t="shared" si="346"/>
        <v>4</v>
      </c>
      <c r="DD210" s="146">
        <f t="shared" si="347"/>
        <v>0</v>
      </c>
      <c r="DE210" s="146">
        <f t="shared" si="348"/>
        <v>0</v>
      </c>
      <c r="DF210" s="146">
        <f t="shared" si="349"/>
        <v>0</v>
      </c>
      <c r="DG210" s="146">
        <f t="shared" si="350"/>
        <v>0</v>
      </c>
      <c r="DH210" s="146">
        <f t="shared" si="351"/>
        <v>0</v>
      </c>
      <c r="DI210" s="146">
        <f t="shared" si="352"/>
        <v>0</v>
      </c>
      <c r="DJ210" s="146">
        <f t="shared" si="353"/>
        <v>0</v>
      </c>
      <c r="DK210" s="146">
        <f t="shared" si="354"/>
        <v>0</v>
      </c>
      <c r="DL210" s="146">
        <f t="shared" si="355"/>
        <v>0</v>
      </c>
      <c r="DM210" s="146">
        <f t="shared" si="356"/>
        <v>0</v>
      </c>
      <c r="DN210" s="64">
        <f t="shared" si="368"/>
        <v>60</v>
      </c>
      <c r="DO210" s="52" t="str">
        <f t="shared" si="360"/>
        <v/>
      </c>
      <c r="DP210" s="52" t="str">
        <f t="shared" si="361"/>
        <v/>
      </c>
      <c r="DQ210" s="53">
        <f t="shared" si="362"/>
        <v>60</v>
      </c>
      <c r="DR210" s="1">
        <f t="shared" si="363"/>
        <v>2</v>
      </c>
      <c r="DS210" s="168" t="e">
        <f>IF(AND(DR210=#REF!,BL210=#REF!),'Tiến độ'!D210,"")</f>
        <v>#REF!</v>
      </c>
    </row>
    <row r="211" spans="1:123" ht="11.25" customHeight="1">
      <c r="A211" s="314" t="str">
        <f>IF(B211="","",MAX($A$7:A210)+1)</f>
        <v/>
      </c>
      <c r="B211" s="315"/>
      <c r="C211" s="79" t="s">
        <v>252</v>
      </c>
      <c r="D211" s="80" t="s">
        <v>253</v>
      </c>
      <c r="E211" s="81">
        <v>2</v>
      </c>
      <c r="F211" s="82">
        <v>30</v>
      </c>
      <c r="G211" s="83"/>
      <c r="H211" s="84">
        <f t="shared" ref="H211:I211" si="370">H202</f>
        <v>2</v>
      </c>
      <c r="I211" s="85">
        <f t="shared" si="370"/>
        <v>88</v>
      </c>
      <c r="J211" s="114"/>
      <c r="K211" s="86"/>
      <c r="L211" s="87"/>
      <c r="M211" s="87"/>
      <c r="N211" s="88"/>
      <c r="O211" s="86"/>
      <c r="P211" s="87"/>
      <c r="Q211" s="87"/>
      <c r="R211" s="88"/>
      <c r="S211" s="86"/>
      <c r="T211" s="87"/>
      <c r="U211" s="87"/>
      <c r="V211" s="87"/>
      <c r="W211" s="88"/>
      <c r="X211" s="86"/>
      <c r="Y211" s="87"/>
      <c r="Z211" s="87"/>
      <c r="AA211" s="88"/>
      <c r="AB211" s="86"/>
      <c r="AC211" s="87"/>
      <c r="AD211" s="87"/>
      <c r="AE211" s="88"/>
      <c r="AF211" s="86"/>
      <c r="AG211" s="87"/>
      <c r="AH211" s="87"/>
      <c r="AI211" s="362"/>
      <c r="AJ211" s="363"/>
      <c r="AK211" s="86"/>
      <c r="AL211" s="87">
        <v>2</v>
      </c>
      <c r="AM211" s="87">
        <v>2</v>
      </c>
      <c r="AN211" s="88">
        <v>2</v>
      </c>
      <c r="AO211" s="86">
        <v>2</v>
      </c>
      <c r="AP211" s="87">
        <v>2</v>
      </c>
      <c r="AQ211" s="87">
        <v>2</v>
      </c>
      <c r="AR211" s="88">
        <v>2</v>
      </c>
      <c r="AS211" s="89">
        <v>2</v>
      </c>
      <c r="AT211" s="87">
        <v>2</v>
      </c>
      <c r="AU211" s="87">
        <v>2</v>
      </c>
      <c r="AV211" s="90">
        <v>2</v>
      </c>
      <c r="AW211" s="86">
        <v>2</v>
      </c>
      <c r="AX211" s="87">
        <v>2</v>
      </c>
      <c r="AY211" s="87">
        <v>2</v>
      </c>
      <c r="AZ211" s="87">
        <v>2</v>
      </c>
      <c r="BA211" s="88" t="s">
        <v>163</v>
      </c>
      <c r="BB211" s="89" t="s">
        <v>163</v>
      </c>
      <c r="BC211" s="87" t="s">
        <v>163</v>
      </c>
      <c r="BD211" s="87" t="s">
        <v>163</v>
      </c>
      <c r="BE211" s="321"/>
      <c r="BF211" s="322"/>
      <c r="BG211" s="322"/>
      <c r="BH211" s="322"/>
      <c r="BI211" s="322"/>
      <c r="BJ211" s="323"/>
      <c r="BK211" s="46" t="s">
        <v>18</v>
      </c>
      <c r="BL211" s="46" t="s">
        <v>15</v>
      </c>
      <c r="BN211" s="146">
        <f t="shared" si="359"/>
        <v>0</v>
      </c>
      <c r="BO211" s="146">
        <f t="shared" si="306"/>
        <v>0</v>
      </c>
      <c r="BP211" s="146">
        <f t="shared" si="307"/>
        <v>0</v>
      </c>
      <c r="BQ211" s="146">
        <f t="shared" si="308"/>
        <v>0</v>
      </c>
      <c r="BR211" s="146">
        <f t="shared" si="309"/>
        <v>0</v>
      </c>
      <c r="BS211" s="146">
        <f t="shared" si="310"/>
        <v>0</v>
      </c>
      <c r="BT211" s="146">
        <f t="shared" si="311"/>
        <v>0</v>
      </c>
      <c r="BU211" s="146">
        <f t="shared" si="312"/>
        <v>0</v>
      </c>
      <c r="BV211" s="146">
        <f t="shared" si="313"/>
        <v>0</v>
      </c>
      <c r="BW211" s="146">
        <f t="shared" si="314"/>
        <v>0</v>
      </c>
      <c r="BX211" s="146">
        <f t="shared" si="315"/>
        <v>0</v>
      </c>
      <c r="BY211" s="146">
        <f t="shared" si="316"/>
        <v>0</v>
      </c>
      <c r="BZ211" s="146">
        <f t="shared" si="317"/>
        <v>0</v>
      </c>
      <c r="CA211" s="146">
        <f t="shared" si="318"/>
        <v>0</v>
      </c>
      <c r="CB211" s="146">
        <f t="shared" si="319"/>
        <v>0</v>
      </c>
      <c r="CC211" s="146">
        <f t="shared" si="320"/>
        <v>0</v>
      </c>
      <c r="CD211" s="146">
        <f t="shared" si="321"/>
        <v>0</v>
      </c>
      <c r="CE211" s="146">
        <f t="shared" si="322"/>
        <v>0</v>
      </c>
      <c r="CF211" s="146">
        <f t="shared" si="323"/>
        <v>0</v>
      </c>
      <c r="CG211" s="146">
        <f t="shared" si="324"/>
        <v>0</v>
      </c>
      <c r="CH211" s="146">
        <f t="shared" si="325"/>
        <v>0</v>
      </c>
      <c r="CI211" s="146">
        <f t="shared" si="326"/>
        <v>0</v>
      </c>
      <c r="CJ211" s="146">
        <f t="shared" si="327"/>
        <v>0</v>
      </c>
      <c r="CK211" s="146">
        <f t="shared" si="328"/>
        <v>0</v>
      </c>
      <c r="CL211" s="146">
        <f t="shared" si="329"/>
        <v>0</v>
      </c>
      <c r="CM211" s="146">
        <f t="shared" si="330"/>
        <v>0</v>
      </c>
      <c r="CN211" s="146">
        <f t="shared" si="331"/>
        <v>0</v>
      </c>
      <c r="CO211" s="146">
        <f t="shared" si="332"/>
        <v>4</v>
      </c>
      <c r="CP211" s="146">
        <f t="shared" si="333"/>
        <v>4</v>
      </c>
      <c r="CQ211" s="146">
        <f t="shared" si="334"/>
        <v>4</v>
      </c>
      <c r="CR211" s="146">
        <f t="shared" si="335"/>
        <v>4</v>
      </c>
      <c r="CS211" s="146">
        <f t="shared" si="336"/>
        <v>4</v>
      </c>
      <c r="CT211" s="146">
        <f t="shared" si="337"/>
        <v>4</v>
      </c>
      <c r="CU211" s="146">
        <f t="shared" si="338"/>
        <v>4</v>
      </c>
      <c r="CV211" s="146">
        <f t="shared" si="339"/>
        <v>4</v>
      </c>
      <c r="CW211" s="146">
        <f t="shared" si="340"/>
        <v>4</v>
      </c>
      <c r="CX211" s="146">
        <f t="shared" si="341"/>
        <v>4</v>
      </c>
      <c r="CY211" s="146">
        <f t="shared" si="342"/>
        <v>4</v>
      </c>
      <c r="CZ211" s="146">
        <f t="shared" si="343"/>
        <v>4</v>
      </c>
      <c r="DA211" s="146">
        <f t="shared" si="344"/>
        <v>4</v>
      </c>
      <c r="DB211" s="146">
        <f t="shared" si="345"/>
        <v>4</v>
      </c>
      <c r="DC211" s="146">
        <f t="shared" si="346"/>
        <v>4</v>
      </c>
      <c r="DD211" s="146">
        <f t="shared" si="347"/>
        <v>0</v>
      </c>
      <c r="DE211" s="146">
        <f t="shared" si="348"/>
        <v>0</v>
      </c>
      <c r="DF211" s="146">
        <f t="shared" si="349"/>
        <v>0</v>
      </c>
      <c r="DG211" s="146">
        <f t="shared" si="350"/>
        <v>0</v>
      </c>
      <c r="DH211" s="146">
        <f t="shared" si="351"/>
        <v>0</v>
      </c>
      <c r="DI211" s="146">
        <f t="shared" si="352"/>
        <v>0</v>
      </c>
      <c r="DJ211" s="146">
        <f t="shared" si="353"/>
        <v>0</v>
      </c>
      <c r="DK211" s="146">
        <f t="shared" si="354"/>
        <v>0</v>
      </c>
      <c r="DL211" s="146">
        <f t="shared" si="355"/>
        <v>0</v>
      </c>
      <c r="DM211" s="146">
        <f t="shared" si="356"/>
        <v>0</v>
      </c>
      <c r="DN211" s="64">
        <f t="shared" si="368"/>
        <v>60</v>
      </c>
      <c r="DO211" s="52" t="str">
        <f t="shared" si="360"/>
        <v/>
      </c>
      <c r="DP211" s="52" t="str">
        <f t="shared" si="361"/>
        <v/>
      </c>
      <c r="DQ211" s="53">
        <f t="shared" si="362"/>
        <v>60</v>
      </c>
      <c r="DR211" s="1">
        <f t="shared" si="363"/>
        <v>2</v>
      </c>
      <c r="DS211" s="168" t="e">
        <f>IF(AND(DR211=#REF!,BL211=#REF!),'Tiến độ'!D211,"")</f>
        <v>#REF!</v>
      </c>
    </row>
    <row r="212" spans="1:123" ht="11.25" customHeight="1">
      <c r="A212" s="314" t="str">
        <f>IF(B212="","",MAX($A$7:A211)+1)</f>
        <v/>
      </c>
      <c r="B212" s="315"/>
      <c r="C212" s="79" t="s">
        <v>254</v>
      </c>
      <c r="D212" s="80" t="s">
        <v>255</v>
      </c>
      <c r="E212" s="81">
        <v>4</v>
      </c>
      <c r="F212" s="82">
        <v>60</v>
      </c>
      <c r="G212" s="83"/>
      <c r="H212" s="84">
        <f t="shared" ref="H212:I212" si="371">H203</f>
        <v>2</v>
      </c>
      <c r="I212" s="85">
        <f t="shared" si="371"/>
        <v>88</v>
      </c>
      <c r="J212" s="114"/>
      <c r="K212" s="86"/>
      <c r="L212" s="87"/>
      <c r="M212" s="87"/>
      <c r="N212" s="88"/>
      <c r="O212" s="86"/>
      <c r="P212" s="87"/>
      <c r="Q212" s="87"/>
      <c r="R212" s="88"/>
      <c r="S212" s="86"/>
      <c r="T212" s="87"/>
      <c r="U212" s="87"/>
      <c r="V212" s="87"/>
      <c r="W212" s="88"/>
      <c r="X212" s="86"/>
      <c r="Y212" s="87"/>
      <c r="Z212" s="87"/>
      <c r="AA212" s="88"/>
      <c r="AB212" s="86"/>
      <c r="AC212" s="87"/>
      <c r="AD212" s="87"/>
      <c r="AE212" s="88"/>
      <c r="AF212" s="86"/>
      <c r="AG212" s="87"/>
      <c r="AH212" s="87"/>
      <c r="AI212" s="362"/>
      <c r="AJ212" s="363"/>
      <c r="AK212" s="86"/>
      <c r="AL212" s="87">
        <v>4</v>
      </c>
      <c r="AM212" s="87">
        <v>4</v>
      </c>
      <c r="AN212" s="88">
        <v>4</v>
      </c>
      <c r="AO212" s="86">
        <v>4</v>
      </c>
      <c r="AP212" s="87">
        <v>4</v>
      </c>
      <c r="AQ212" s="87">
        <v>4</v>
      </c>
      <c r="AR212" s="88">
        <v>4</v>
      </c>
      <c r="AS212" s="89">
        <v>4</v>
      </c>
      <c r="AT212" s="87">
        <v>4</v>
      </c>
      <c r="AU212" s="87">
        <v>4</v>
      </c>
      <c r="AV212" s="90">
        <v>4</v>
      </c>
      <c r="AW212" s="86">
        <v>4</v>
      </c>
      <c r="AX212" s="87">
        <v>4</v>
      </c>
      <c r="AY212" s="87">
        <v>4</v>
      </c>
      <c r="AZ212" s="87">
        <v>4</v>
      </c>
      <c r="BA212" s="88" t="s">
        <v>163</v>
      </c>
      <c r="BB212" s="89" t="s">
        <v>163</v>
      </c>
      <c r="BC212" s="87" t="s">
        <v>163</v>
      </c>
      <c r="BD212" s="87" t="s">
        <v>163</v>
      </c>
      <c r="BE212" s="321"/>
      <c r="BF212" s="322"/>
      <c r="BG212" s="322"/>
      <c r="BH212" s="322"/>
      <c r="BI212" s="322"/>
      <c r="BJ212" s="323"/>
      <c r="BK212" s="46" t="s">
        <v>18</v>
      </c>
      <c r="BL212" s="46" t="s">
        <v>15</v>
      </c>
      <c r="BN212" s="146">
        <f t="shared" si="359"/>
        <v>0</v>
      </c>
      <c r="BO212" s="146">
        <f t="shared" si="306"/>
        <v>0</v>
      </c>
      <c r="BP212" s="146">
        <f t="shared" si="307"/>
        <v>0</v>
      </c>
      <c r="BQ212" s="146">
        <f t="shared" si="308"/>
        <v>0</v>
      </c>
      <c r="BR212" s="146">
        <f t="shared" si="309"/>
        <v>0</v>
      </c>
      <c r="BS212" s="146">
        <f t="shared" si="310"/>
        <v>0</v>
      </c>
      <c r="BT212" s="146">
        <f t="shared" si="311"/>
        <v>0</v>
      </c>
      <c r="BU212" s="146">
        <f t="shared" si="312"/>
        <v>0</v>
      </c>
      <c r="BV212" s="146">
        <f t="shared" si="313"/>
        <v>0</v>
      </c>
      <c r="BW212" s="146">
        <f t="shared" si="314"/>
        <v>0</v>
      </c>
      <c r="BX212" s="146">
        <f t="shared" si="315"/>
        <v>0</v>
      </c>
      <c r="BY212" s="146">
        <f t="shared" si="316"/>
        <v>0</v>
      </c>
      <c r="BZ212" s="146">
        <f t="shared" si="317"/>
        <v>0</v>
      </c>
      <c r="CA212" s="146">
        <f t="shared" si="318"/>
        <v>0</v>
      </c>
      <c r="CB212" s="146">
        <f t="shared" si="319"/>
        <v>0</v>
      </c>
      <c r="CC212" s="146">
        <f t="shared" si="320"/>
        <v>0</v>
      </c>
      <c r="CD212" s="146">
        <f t="shared" si="321"/>
        <v>0</v>
      </c>
      <c r="CE212" s="146">
        <f t="shared" si="322"/>
        <v>0</v>
      </c>
      <c r="CF212" s="146">
        <f t="shared" si="323"/>
        <v>0</v>
      </c>
      <c r="CG212" s="146">
        <f t="shared" si="324"/>
        <v>0</v>
      </c>
      <c r="CH212" s="146">
        <f t="shared" si="325"/>
        <v>0</v>
      </c>
      <c r="CI212" s="146">
        <f t="shared" si="326"/>
        <v>0</v>
      </c>
      <c r="CJ212" s="146">
        <f t="shared" si="327"/>
        <v>0</v>
      </c>
      <c r="CK212" s="146">
        <f t="shared" si="328"/>
        <v>0</v>
      </c>
      <c r="CL212" s="146">
        <f t="shared" si="329"/>
        <v>0</v>
      </c>
      <c r="CM212" s="146">
        <f t="shared" si="330"/>
        <v>0</v>
      </c>
      <c r="CN212" s="146">
        <f t="shared" si="331"/>
        <v>0</v>
      </c>
      <c r="CO212" s="146">
        <f t="shared" si="332"/>
        <v>8</v>
      </c>
      <c r="CP212" s="146">
        <f t="shared" si="333"/>
        <v>8</v>
      </c>
      <c r="CQ212" s="146">
        <f t="shared" si="334"/>
        <v>8</v>
      </c>
      <c r="CR212" s="146">
        <f t="shared" si="335"/>
        <v>8</v>
      </c>
      <c r="CS212" s="146">
        <f t="shared" si="336"/>
        <v>8</v>
      </c>
      <c r="CT212" s="146">
        <f t="shared" si="337"/>
        <v>8</v>
      </c>
      <c r="CU212" s="146">
        <f t="shared" si="338"/>
        <v>8</v>
      </c>
      <c r="CV212" s="146">
        <f t="shared" si="339"/>
        <v>8</v>
      </c>
      <c r="CW212" s="146">
        <f t="shared" si="340"/>
        <v>8</v>
      </c>
      <c r="CX212" s="146">
        <f t="shared" si="341"/>
        <v>8</v>
      </c>
      <c r="CY212" s="146">
        <f t="shared" si="342"/>
        <v>8</v>
      </c>
      <c r="CZ212" s="146">
        <f t="shared" si="343"/>
        <v>8</v>
      </c>
      <c r="DA212" s="146">
        <f t="shared" si="344"/>
        <v>8</v>
      </c>
      <c r="DB212" s="146">
        <f t="shared" si="345"/>
        <v>8</v>
      </c>
      <c r="DC212" s="146">
        <f t="shared" si="346"/>
        <v>8</v>
      </c>
      <c r="DD212" s="146">
        <f t="shared" si="347"/>
        <v>0</v>
      </c>
      <c r="DE212" s="146">
        <f t="shared" si="348"/>
        <v>0</v>
      </c>
      <c r="DF212" s="146">
        <f t="shared" si="349"/>
        <v>0</v>
      </c>
      <c r="DG212" s="146">
        <f t="shared" si="350"/>
        <v>0</v>
      </c>
      <c r="DH212" s="146">
        <f t="shared" si="351"/>
        <v>0</v>
      </c>
      <c r="DI212" s="146">
        <f t="shared" si="352"/>
        <v>0</v>
      </c>
      <c r="DJ212" s="146">
        <f t="shared" si="353"/>
        <v>0</v>
      </c>
      <c r="DK212" s="146">
        <f t="shared" si="354"/>
        <v>0</v>
      </c>
      <c r="DL212" s="146">
        <f t="shared" si="355"/>
        <v>0</v>
      </c>
      <c r="DM212" s="146">
        <f t="shared" si="356"/>
        <v>0</v>
      </c>
      <c r="DN212" s="64">
        <f t="shared" si="368"/>
        <v>120</v>
      </c>
      <c r="DO212" s="52" t="str">
        <f t="shared" si="360"/>
        <v/>
      </c>
      <c r="DP212" s="52" t="str">
        <f t="shared" si="361"/>
        <v/>
      </c>
      <c r="DQ212" s="53">
        <f t="shared" si="362"/>
        <v>120</v>
      </c>
      <c r="DR212" s="1">
        <f t="shared" si="363"/>
        <v>2</v>
      </c>
      <c r="DS212" s="168" t="e">
        <f>IF(AND(DR212=#REF!,BL212=#REF!),'Tiến độ'!D212,"")</f>
        <v>#REF!</v>
      </c>
    </row>
    <row r="213" spans="1:123" ht="11.25" customHeight="1">
      <c r="A213" s="314" t="str">
        <f>IF(B213="","",MAX($A$7:A212)+1)</f>
        <v/>
      </c>
      <c r="B213" s="315"/>
      <c r="C213" s="79" t="s">
        <v>262</v>
      </c>
      <c r="D213" s="80" t="s">
        <v>256</v>
      </c>
      <c r="E213" s="81">
        <v>3</v>
      </c>
      <c r="F213" s="82">
        <v>45</v>
      </c>
      <c r="G213" s="83"/>
      <c r="H213" s="84">
        <f t="shared" ref="H213:I213" si="372">H204</f>
        <v>2</v>
      </c>
      <c r="I213" s="85">
        <f t="shared" si="372"/>
        <v>88</v>
      </c>
      <c r="J213" s="114"/>
      <c r="K213" s="86"/>
      <c r="L213" s="87"/>
      <c r="M213" s="87"/>
      <c r="N213" s="88"/>
      <c r="O213" s="86"/>
      <c r="P213" s="87"/>
      <c r="Q213" s="87"/>
      <c r="R213" s="88"/>
      <c r="S213" s="86"/>
      <c r="T213" s="87"/>
      <c r="U213" s="87"/>
      <c r="V213" s="87"/>
      <c r="W213" s="88"/>
      <c r="X213" s="86"/>
      <c r="Y213" s="87"/>
      <c r="Z213" s="87"/>
      <c r="AA213" s="88"/>
      <c r="AB213" s="86"/>
      <c r="AC213" s="87"/>
      <c r="AD213" s="87"/>
      <c r="AE213" s="88"/>
      <c r="AF213" s="86"/>
      <c r="AG213" s="87"/>
      <c r="AH213" s="87"/>
      <c r="AI213" s="362"/>
      <c r="AJ213" s="363"/>
      <c r="AK213" s="86"/>
      <c r="AL213" s="87">
        <v>3</v>
      </c>
      <c r="AM213" s="87">
        <v>3</v>
      </c>
      <c r="AN213" s="88">
        <v>3</v>
      </c>
      <c r="AO213" s="86">
        <v>3</v>
      </c>
      <c r="AP213" s="87">
        <v>3</v>
      </c>
      <c r="AQ213" s="87">
        <v>3</v>
      </c>
      <c r="AR213" s="88">
        <v>3</v>
      </c>
      <c r="AS213" s="89">
        <v>3</v>
      </c>
      <c r="AT213" s="87">
        <v>3</v>
      </c>
      <c r="AU213" s="87">
        <v>3</v>
      </c>
      <c r="AV213" s="90">
        <v>3</v>
      </c>
      <c r="AW213" s="86">
        <v>3</v>
      </c>
      <c r="AX213" s="87">
        <v>3</v>
      </c>
      <c r="AY213" s="87">
        <v>3</v>
      </c>
      <c r="AZ213" s="87">
        <v>3</v>
      </c>
      <c r="BA213" s="88" t="s">
        <v>163</v>
      </c>
      <c r="BB213" s="89" t="s">
        <v>163</v>
      </c>
      <c r="BC213" s="87" t="s">
        <v>163</v>
      </c>
      <c r="BD213" s="87" t="s">
        <v>163</v>
      </c>
      <c r="BE213" s="321"/>
      <c r="BF213" s="322"/>
      <c r="BG213" s="322"/>
      <c r="BH213" s="322"/>
      <c r="BI213" s="322"/>
      <c r="BJ213" s="323"/>
      <c r="BK213" s="46" t="s">
        <v>18</v>
      </c>
      <c r="BL213" s="46" t="s">
        <v>15</v>
      </c>
      <c r="BN213" s="146">
        <f t="shared" si="359"/>
        <v>0</v>
      </c>
      <c r="BO213" s="146">
        <f t="shared" si="306"/>
        <v>0</v>
      </c>
      <c r="BP213" s="146">
        <f t="shared" si="307"/>
        <v>0</v>
      </c>
      <c r="BQ213" s="146">
        <f t="shared" si="308"/>
        <v>0</v>
      </c>
      <c r="BR213" s="146">
        <f t="shared" si="309"/>
        <v>0</v>
      </c>
      <c r="BS213" s="146">
        <f t="shared" si="310"/>
        <v>0</v>
      </c>
      <c r="BT213" s="146">
        <f t="shared" si="311"/>
        <v>0</v>
      </c>
      <c r="BU213" s="146">
        <f t="shared" si="312"/>
        <v>0</v>
      </c>
      <c r="BV213" s="146">
        <f t="shared" si="313"/>
        <v>0</v>
      </c>
      <c r="BW213" s="146">
        <f t="shared" si="314"/>
        <v>0</v>
      </c>
      <c r="BX213" s="146">
        <f t="shared" si="315"/>
        <v>0</v>
      </c>
      <c r="BY213" s="146">
        <f t="shared" si="316"/>
        <v>0</v>
      </c>
      <c r="BZ213" s="146">
        <f t="shared" si="317"/>
        <v>0</v>
      </c>
      <c r="CA213" s="146">
        <f t="shared" si="318"/>
        <v>0</v>
      </c>
      <c r="CB213" s="146">
        <f t="shared" si="319"/>
        <v>0</v>
      </c>
      <c r="CC213" s="146">
        <f t="shared" si="320"/>
        <v>0</v>
      </c>
      <c r="CD213" s="146">
        <f t="shared" si="321"/>
        <v>0</v>
      </c>
      <c r="CE213" s="146">
        <f t="shared" si="322"/>
        <v>0</v>
      </c>
      <c r="CF213" s="146">
        <f t="shared" si="323"/>
        <v>0</v>
      </c>
      <c r="CG213" s="146">
        <f t="shared" si="324"/>
        <v>0</v>
      </c>
      <c r="CH213" s="146">
        <f t="shared" si="325"/>
        <v>0</v>
      </c>
      <c r="CI213" s="146">
        <f t="shared" si="326"/>
        <v>0</v>
      </c>
      <c r="CJ213" s="146">
        <f t="shared" si="327"/>
        <v>0</v>
      </c>
      <c r="CK213" s="146">
        <f t="shared" si="328"/>
        <v>0</v>
      </c>
      <c r="CL213" s="146">
        <f t="shared" si="329"/>
        <v>0</v>
      </c>
      <c r="CM213" s="146">
        <f t="shared" si="330"/>
        <v>0</v>
      </c>
      <c r="CN213" s="146">
        <f t="shared" si="331"/>
        <v>0</v>
      </c>
      <c r="CO213" s="146">
        <f t="shared" si="332"/>
        <v>6</v>
      </c>
      <c r="CP213" s="146">
        <f t="shared" si="333"/>
        <v>6</v>
      </c>
      <c r="CQ213" s="146">
        <f t="shared" si="334"/>
        <v>6</v>
      </c>
      <c r="CR213" s="146">
        <f t="shared" si="335"/>
        <v>6</v>
      </c>
      <c r="CS213" s="146">
        <f t="shared" si="336"/>
        <v>6</v>
      </c>
      <c r="CT213" s="146">
        <f t="shared" si="337"/>
        <v>6</v>
      </c>
      <c r="CU213" s="146">
        <f t="shared" si="338"/>
        <v>6</v>
      </c>
      <c r="CV213" s="146">
        <f t="shared" si="339"/>
        <v>6</v>
      </c>
      <c r="CW213" s="146">
        <f t="shared" si="340"/>
        <v>6</v>
      </c>
      <c r="CX213" s="146">
        <f t="shared" si="341"/>
        <v>6</v>
      </c>
      <c r="CY213" s="146">
        <f t="shared" si="342"/>
        <v>6</v>
      </c>
      <c r="CZ213" s="146">
        <f t="shared" si="343"/>
        <v>6</v>
      </c>
      <c r="DA213" s="146">
        <f t="shared" si="344"/>
        <v>6</v>
      </c>
      <c r="DB213" s="146">
        <f t="shared" si="345"/>
        <v>6</v>
      </c>
      <c r="DC213" s="146">
        <f t="shared" si="346"/>
        <v>6</v>
      </c>
      <c r="DD213" s="146">
        <f t="shared" si="347"/>
        <v>0</v>
      </c>
      <c r="DE213" s="146">
        <f t="shared" si="348"/>
        <v>0</v>
      </c>
      <c r="DF213" s="146">
        <f t="shared" si="349"/>
        <v>0</v>
      </c>
      <c r="DG213" s="146">
        <f t="shared" si="350"/>
        <v>0</v>
      </c>
      <c r="DH213" s="146">
        <f t="shared" si="351"/>
        <v>0</v>
      </c>
      <c r="DI213" s="146">
        <f t="shared" si="352"/>
        <v>0</v>
      </c>
      <c r="DJ213" s="146">
        <f t="shared" si="353"/>
        <v>0</v>
      </c>
      <c r="DK213" s="146">
        <f t="shared" si="354"/>
        <v>0</v>
      </c>
      <c r="DL213" s="146">
        <f t="shared" si="355"/>
        <v>0</v>
      </c>
      <c r="DM213" s="146">
        <f t="shared" si="356"/>
        <v>0</v>
      </c>
      <c r="DN213" s="64">
        <f t="shared" si="368"/>
        <v>90</v>
      </c>
      <c r="DO213" s="52" t="str">
        <f t="shared" si="360"/>
        <v/>
      </c>
      <c r="DP213" s="52" t="str">
        <f t="shared" si="361"/>
        <v/>
      </c>
      <c r="DQ213" s="53">
        <f t="shared" si="362"/>
        <v>90</v>
      </c>
      <c r="DR213" s="1">
        <f t="shared" si="363"/>
        <v>2</v>
      </c>
      <c r="DS213" s="168" t="e">
        <f>IF(AND(DR213=#REF!,BL213=#REF!),'Tiến độ'!D213,"")</f>
        <v>#REF!</v>
      </c>
    </row>
    <row r="214" spans="1:123" ht="11.25" customHeight="1">
      <c r="A214" s="314" t="str">
        <f>IF(B214="","",MAX($A$7:A213)+1)</f>
        <v/>
      </c>
      <c r="B214" s="315"/>
      <c r="C214" s="79" t="s">
        <v>261</v>
      </c>
      <c r="D214" s="80" t="s">
        <v>264</v>
      </c>
      <c r="E214" s="81">
        <v>1</v>
      </c>
      <c r="F214" s="82">
        <v>15</v>
      </c>
      <c r="G214" s="83"/>
      <c r="H214" s="84">
        <f t="shared" ref="H214:I214" si="373">H205</f>
        <v>2</v>
      </c>
      <c r="I214" s="85">
        <f t="shared" si="373"/>
        <v>88</v>
      </c>
      <c r="J214" s="114"/>
      <c r="K214" s="86"/>
      <c r="L214" s="87"/>
      <c r="M214" s="87"/>
      <c r="N214" s="88"/>
      <c r="O214" s="86"/>
      <c r="P214" s="87"/>
      <c r="Q214" s="87"/>
      <c r="R214" s="88"/>
      <c r="S214" s="86"/>
      <c r="T214" s="87"/>
      <c r="U214" s="87"/>
      <c r="V214" s="87"/>
      <c r="W214" s="88"/>
      <c r="X214" s="86"/>
      <c r="Y214" s="87"/>
      <c r="Z214" s="87"/>
      <c r="AA214" s="88"/>
      <c r="AB214" s="86"/>
      <c r="AC214" s="87"/>
      <c r="AD214" s="87"/>
      <c r="AE214" s="88"/>
      <c r="AF214" s="86"/>
      <c r="AG214" s="87"/>
      <c r="AH214" s="87"/>
      <c r="AI214" s="362"/>
      <c r="AJ214" s="363"/>
      <c r="AK214" s="86"/>
      <c r="AL214" s="87"/>
      <c r="AM214" s="87"/>
      <c r="AN214" s="88"/>
      <c r="AO214" s="86"/>
      <c r="AP214" s="87"/>
      <c r="AQ214" s="87">
        <v>2</v>
      </c>
      <c r="AR214" s="88">
        <v>2</v>
      </c>
      <c r="AS214" s="89">
        <v>2</v>
      </c>
      <c r="AT214" s="87">
        <v>2</v>
      </c>
      <c r="AU214" s="87">
        <v>2</v>
      </c>
      <c r="AV214" s="90">
        <v>2</v>
      </c>
      <c r="AW214" s="86">
        <v>2</v>
      </c>
      <c r="AX214" s="87">
        <v>1</v>
      </c>
      <c r="AY214" s="87"/>
      <c r="AZ214" s="87"/>
      <c r="BA214" s="88" t="s">
        <v>163</v>
      </c>
      <c r="BB214" s="89" t="s">
        <v>163</v>
      </c>
      <c r="BC214" s="87" t="s">
        <v>163</v>
      </c>
      <c r="BD214" s="87" t="s">
        <v>163</v>
      </c>
      <c r="BE214" s="321"/>
      <c r="BF214" s="322"/>
      <c r="BG214" s="322"/>
      <c r="BH214" s="322"/>
      <c r="BI214" s="322"/>
      <c r="BJ214" s="323"/>
      <c r="BK214" s="46" t="s">
        <v>18</v>
      </c>
      <c r="BL214" s="46" t="s">
        <v>15</v>
      </c>
      <c r="BN214" s="146">
        <f t="shared" si="359"/>
        <v>0</v>
      </c>
      <c r="BO214" s="146">
        <f t="shared" si="306"/>
        <v>0</v>
      </c>
      <c r="BP214" s="146">
        <f t="shared" si="307"/>
        <v>0</v>
      </c>
      <c r="BQ214" s="146">
        <f t="shared" si="308"/>
        <v>0</v>
      </c>
      <c r="BR214" s="146">
        <f t="shared" si="309"/>
        <v>0</v>
      </c>
      <c r="BS214" s="146">
        <f t="shared" si="310"/>
        <v>0</v>
      </c>
      <c r="BT214" s="146">
        <f t="shared" si="311"/>
        <v>0</v>
      </c>
      <c r="BU214" s="146">
        <f t="shared" si="312"/>
        <v>0</v>
      </c>
      <c r="BV214" s="146">
        <f t="shared" si="313"/>
        <v>0</v>
      </c>
      <c r="BW214" s="146">
        <f t="shared" si="314"/>
        <v>0</v>
      </c>
      <c r="BX214" s="146">
        <f t="shared" si="315"/>
        <v>0</v>
      </c>
      <c r="BY214" s="146">
        <f t="shared" si="316"/>
        <v>0</v>
      </c>
      <c r="BZ214" s="146">
        <f t="shared" si="317"/>
        <v>0</v>
      </c>
      <c r="CA214" s="146">
        <f t="shared" si="318"/>
        <v>0</v>
      </c>
      <c r="CB214" s="146">
        <f t="shared" si="319"/>
        <v>0</v>
      </c>
      <c r="CC214" s="146">
        <f t="shared" si="320"/>
        <v>0</v>
      </c>
      <c r="CD214" s="146">
        <f t="shared" si="321"/>
        <v>0</v>
      </c>
      <c r="CE214" s="146">
        <f t="shared" si="322"/>
        <v>0</v>
      </c>
      <c r="CF214" s="146">
        <f t="shared" si="323"/>
        <v>0</v>
      </c>
      <c r="CG214" s="146">
        <f t="shared" si="324"/>
        <v>0</v>
      </c>
      <c r="CH214" s="146">
        <f t="shared" si="325"/>
        <v>0</v>
      </c>
      <c r="CI214" s="146">
        <f t="shared" si="326"/>
        <v>0</v>
      </c>
      <c r="CJ214" s="146">
        <f t="shared" si="327"/>
        <v>0</v>
      </c>
      <c r="CK214" s="146">
        <f t="shared" si="328"/>
        <v>0</v>
      </c>
      <c r="CL214" s="146">
        <f t="shared" si="329"/>
        <v>0</v>
      </c>
      <c r="CM214" s="146">
        <f t="shared" si="330"/>
        <v>0</v>
      </c>
      <c r="CN214" s="146">
        <f t="shared" si="331"/>
        <v>0</v>
      </c>
      <c r="CO214" s="146">
        <f t="shared" si="332"/>
        <v>0</v>
      </c>
      <c r="CP214" s="146">
        <f t="shared" si="333"/>
        <v>0</v>
      </c>
      <c r="CQ214" s="146">
        <f t="shared" si="334"/>
        <v>0</v>
      </c>
      <c r="CR214" s="146">
        <f t="shared" si="335"/>
        <v>0</v>
      </c>
      <c r="CS214" s="146">
        <f t="shared" si="336"/>
        <v>0</v>
      </c>
      <c r="CT214" s="146">
        <f t="shared" si="337"/>
        <v>4</v>
      </c>
      <c r="CU214" s="146">
        <f t="shared" si="338"/>
        <v>4</v>
      </c>
      <c r="CV214" s="146">
        <f t="shared" si="339"/>
        <v>4</v>
      </c>
      <c r="CW214" s="146">
        <f t="shared" si="340"/>
        <v>4</v>
      </c>
      <c r="CX214" s="146">
        <f t="shared" si="341"/>
        <v>4</v>
      </c>
      <c r="CY214" s="146">
        <f t="shared" si="342"/>
        <v>4</v>
      </c>
      <c r="CZ214" s="146">
        <f t="shared" si="343"/>
        <v>4</v>
      </c>
      <c r="DA214" s="146">
        <f t="shared" si="344"/>
        <v>2</v>
      </c>
      <c r="DB214" s="146">
        <f t="shared" si="345"/>
        <v>0</v>
      </c>
      <c r="DC214" s="146">
        <f t="shared" si="346"/>
        <v>0</v>
      </c>
      <c r="DD214" s="146">
        <f t="shared" si="347"/>
        <v>0</v>
      </c>
      <c r="DE214" s="146">
        <f t="shared" si="348"/>
        <v>0</v>
      </c>
      <c r="DF214" s="146">
        <f t="shared" si="349"/>
        <v>0</v>
      </c>
      <c r="DG214" s="146">
        <f t="shared" si="350"/>
        <v>0</v>
      </c>
      <c r="DH214" s="146">
        <f t="shared" si="351"/>
        <v>0</v>
      </c>
      <c r="DI214" s="146">
        <f t="shared" si="352"/>
        <v>0</v>
      </c>
      <c r="DJ214" s="146">
        <f t="shared" si="353"/>
        <v>0</v>
      </c>
      <c r="DK214" s="146">
        <f t="shared" si="354"/>
        <v>0</v>
      </c>
      <c r="DL214" s="146">
        <f t="shared" si="355"/>
        <v>0</v>
      </c>
      <c r="DM214" s="146">
        <f t="shared" si="356"/>
        <v>0</v>
      </c>
      <c r="DN214" s="64">
        <f>0.8*I214</f>
        <v>70.400000000000006</v>
      </c>
      <c r="DO214" s="52" t="str">
        <f t="shared" si="360"/>
        <v/>
      </c>
      <c r="DP214" s="52" t="str">
        <f t="shared" si="361"/>
        <v/>
      </c>
      <c r="DQ214" s="53">
        <f t="shared" si="362"/>
        <v>70.400000000000006</v>
      </c>
      <c r="DR214" s="1">
        <f t="shared" si="363"/>
        <v>2</v>
      </c>
      <c r="DS214" s="168" t="e">
        <f>IF(AND(DR214=#REF!,BL214=#REF!),'Tiến độ'!D214,"")</f>
        <v>#REF!</v>
      </c>
    </row>
    <row r="215" spans="1:123" ht="11.25" customHeight="1">
      <c r="A215" s="314" t="str">
        <f>IF(B215="","",MAX($A$7:A214)+1)</f>
        <v/>
      </c>
      <c r="B215" s="315"/>
      <c r="C215" s="79" t="s">
        <v>226</v>
      </c>
      <c r="D215" s="80" t="s">
        <v>227</v>
      </c>
      <c r="E215" s="81">
        <v>2</v>
      </c>
      <c r="F215" s="82">
        <v>30</v>
      </c>
      <c r="G215" s="83"/>
      <c r="H215" s="84">
        <f t="shared" ref="H215:I215" si="374">H206</f>
        <v>2</v>
      </c>
      <c r="I215" s="85">
        <f t="shared" si="374"/>
        <v>88</v>
      </c>
      <c r="J215" s="114"/>
      <c r="K215" s="86"/>
      <c r="L215" s="87"/>
      <c r="M215" s="87"/>
      <c r="N215" s="88"/>
      <c r="O215" s="86"/>
      <c r="P215" s="87"/>
      <c r="Q215" s="87"/>
      <c r="R215" s="88"/>
      <c r="S215" s="86"/>
      <c r="T215" s="87"/>
      <c r="U215" s="87"/>
      <c r="V215" s="87"/>
      <c r="W215" s="88"/>
      <c r="X215" s="86"/>
      <c r="Y215" s="87"/>
      <c r="Z215" s="87"/>
      <c r="AA215" s="88"/>
      <c r="AB215" s="86"/>
      <c r="AC215" s="87"/>
      <c r="AD215" s="87"/>
      <c r="AE215" s="88"/>
      <c r="AF215" s="86"/>
      <c r="AG215" s="87"/>
      <c r="AH215" s="87"/>
      <c r="AI215" s="362"/>
      <c r="AJ215" s="363"/>
      <c r="AK215" s="86"/>
      <c r="AL215" s="87">
        <v>2</v>
      </c>
      <c r="AM215" s="87">
        <v>2</v>
      </c>
      <c r="AN215" s="88">
        <v>2</v>
      </c>
      <c r="AO215" s="86">
        <v>2</v>
      </c>
      <c r="AP215" s="87">
        <v>2</v>
      </c>
      <c r="AQ215" s="87">
        <v>2</v>
      </c>
      <c r="AR215" s="88">
        <v>2</v>
      </c>
      <c r="AS215" s="89">
        <v>2</v>
      </c>
      <c r="AT215" s="87">
        <v>2</v>
      </c>
      <c r="AU215" s="87">
        <v>2</v>
      </c>
      <c r="AV215" s="90">
        <v>2</v>
      </c>
      <c r="AW215" s="86">
        <v>2</v>
      </c>
      <c r="AX215" s="87">
        <v>2</v>
      </c>
      <c r="AY215" s="87">
        <v>2</v>
      </c>
      <c r="AZ215" s="87">
        <v>2</v>
      </c>
      <c r="BA215" s="88" t="s">
        <v>163</v>
      </c>
      <c r="BB215" s="89" t="s">
        <v>163</v>
      </c>
      <c r="BC215" s="87" t="s">
        <v>163</v>
      </c>
      <c r="BD215" s="87" t="s">
        <v>163</v>
      </c>
      <c r="BE215" s="321"/>
      <c r="BF215" s="322"/>
      <c r="BG215" s="322"/>
      <c r="BH215" s="322"/>
      <c r="BI215" s="322"/>
      <c r="BJ215" s="323"/>
      <c r="BK215" s="46" t="s">
        <v>18</v>
      </c>
      <c r="BL215" s="46" t="s">
        <v>1116</v>
      </c>
      <c r="BN215" s="146">
        <f t="shared" si="359"/>
        <v>0</v>
      </c>
      <c r="BO215" s="146">
        <f t="shared" si="306"/>
        <v>0</v>
      </c>
      <c r="BP215" s="146">
        <f t="shared" si="307"/>
        <v>0</v>
      </c>
      <c r="BQ215" s="146">
        <f t="shared" si="308"/>
        <v>0</v>
      </c>
      <c r="BR215" s="146">
        <f t="shared" si="309"/>
        <v>0</v>
      </c>
      <c r="BS215" s="146">
        <f t="shared" si="310"/>
        <v>0</v>
      </c>
      <c r="BT215" s="146">
        <f t="shared" si="311"/>
        <v>0</v>
      </c>
      <c r="BU215" s="146">
        <f t="shared" si="312"/>
        <v>0</v>
      </c>
      <c r="BV215" s="146">
        <f t="shared" si="313"/>
        <v>0</v>
      </c>
      <c r="BW215" s="146">
        <f t="shared" si="314"/>
        <v>0</v>
      </c>
      <c r="BX215" s="146">
        <f t="shared" si="315"/>
        <v>0</v>
      </c>
      <c r="BY215" s="146">
        <f t="shared" si="316"/>
        <v>0</v>
      </c>
      <c r="BZ215" s="146">
        <f t="shared" si="317"/>
        <v>0</v>
      </c>
      <c r="CA215" s="146">
        <f t="shared" si="318"/>
        <v>0</v>
      </c>
      <c r="CB215" s="146">
        <f t="shared" si="319"/>
        <v>0</v>
      </c>
      <c r="CC215" s="146">
        <f t="shared" si="320"/>
        <v>0</v>
      </c>
      <c r="CD215" s="146">
        <f t="shared" si="321"/>
        <v>0</v>
      </c>
      <c r="CE215" s="146">
        <f t="shared" si="322"/>
        <v>0</v>
      </c>
      <c r="CF215" s="146">
        <f t="shared" si="323"/>
        <v>0</v>
      </c>
      <c r="CG215" s="146">
        <f t="shared" si="324"/>
        <v>0</v>
      </c>
      <c r="CH215" s="146">
        <f t="shared" si="325"/>
        <v>0</v>
      </c>
      <c r="CI215" s="146">
        <f t="shared" si="326"/>
        <v>0</v>
      </c>
      <c r="CJ215" s="146">
        <f t="shared" si="327"/>
        <v>0</v>
      </c>
      <c r="CK215" s="146">
        <f t="shared" si="328"/>
        <v>0</v>
      </c>
      <c r="CL215" s="146">
        <f t="shared" si="329"/>
        <v>0</v>
      </c>
      <c r="CM215" s="146">
        <f t="shared" si="330"/>
        <v>0</v>
      </c>
      <c r="CN215" s="146">
        <f t="shared" si="331"/>
        <v>0</v>
      </c>
      <c r="CO215" s="146">
        <f t="shared" si="332"/>
        <v>4</v>
      </c>
      <c r="CP215" s="146">
        <f t="shared" si="333"/>
        <v>4</v>
      </c>
      <c r="CQ215" s="146">
        <f t="shared" si="334"/>
        <v>4</v>
      </c>
      <c r="CR215" s="146">
        <f t="shared" si="335"/>
        <v>4</v>
      </c>
      <c r="CS215" s="146">
        <f t="shared" si="336"/>
        <v>4</v>
      </c>
      <c r="CT215" s="146">
        <f t="shared" si="337"/>
        <v>4</v>
      </c>
      <c r="CU215" s="146">
        <f t="shared" si="338"/>
        <v>4</v>
      </c>
      <c r="CV215" s="146">
        <f t="shared" si="339"/>
        <v>4</v>
      </c>
      <c r="CW215" s="146">
        <f t="shared" si="340"/>
        <v>4</v>
      </c>
      <c r="CX215" s="146">
        <f t="shared" si="341"/>
        <v>4</v>
      </c>
      <c r="CY215" s="146">
        <f t="shared" si="342"/>
        <v>4</v>
      </c>
      <c r="CZ215" s="146">
        <f t="shared" si="343"/>
        <v>4</v>
      </c>
      <c r="DA215" s="146">
        <f t="shared" si="344"/>
        <v>4</v>
      </c>
      <c r="DB215" s="146">
        <f t="shared" si="345"/>
        <v>4</v>
      </c>
      <c r="DC215" s="146">
        <f t="shared" si="346"/>
        <v>4</v>
      </c>
      <c r="DD215" s="146">
        <f t="shared" si="347"/>
        <v>0</v>
      </c>
      <c r="DE215" s="146">
        <f t="shared" si="348"/>
        <v>0</v>
      </c>
      <c r="DF215" s="146">
        <f t="shared" si="349"/>
        <v>0</v>
      </c>
      <c r="DG215" s="146">
        <f t="shared" si="350"/>
        <v>0</v>
      </c>
      <c r="DH215" s="146">
        <f t="shared" si="351"/>
        <v>0</v>
      </c>
      <c r="DI215" s="146">
        <f t="shared" si="352"/>
        <v>0</v>
      </c>
      <c r="DJ215" s="146">
        <f t="shared" si="353"/>
        <v>0</v>
      </c>
      <c r="DK215" s="146">
        <f t="shared" si="354"/>
        <v>0</v>
      </c>
      <c r="DL215" s="146">
        <f t="shared" si="355"/>
        <v>0</v>
      </c>
      <c r="DM215" s="146">
        <f t="shared" si="356"/>
        <v>0</v>
      </c>
      <c r="DN215" s="64">
        <f t="shared" ref="DN215:DN217" si="375">F215*H215</f>
        <v>60</v>
      </c>
      <c r="DO215" s="52" t="str">
        <f t="shared" si="360"/>
        <v/>
      </c>
      <c r="DP215" s="52" t="str">
        <f t="shared" si="361"/>
        <v/>
      </c>
      <c r="DQ215" s="53">
        <f t="shared" si="362"/>
        <v>60</v>
      </c>
      <c r="DR215" s="1">
        <f t="shared" si="363"/>
        <v>2</v>
      </c>
      <c r="DS215" s="168" t="e">
        <f>IF(AND(DR215=#REF!,BL215=#REF!),'Tiến độ'!D215,"")</f>
        <v>#REF!</v>
      </c>
    </row>
    <row r="216" spans="1:123" ht="11.25" customHeight="1">
      <c r="A216" s="314" t="str">
        <f>IF(B216="","",MAX($A$7:A215)+1)</f>
        <v/>
      </c>
      <c r="B216" s="315"/>
      <c r="C216" s="79" t="s">
        <v>257</v>
      </c>
      <c r="D216" s="80" t="s">
        <v>258</v>
      </c>
      <c r="E216" s="81">
        <v>2</v>
      </c>
      <c r="F216" s="82">
        <v>30</v>
      </c>
      <c r="G216" s="83"/>
      <c r="H216" s="115">
        <v>1</v>
      </c>
      <c r="I216" s="116">
        <f>20+29</f>
        <v>49</v>
      </c>
      <c r="J216" s="28" t="s">
        <v>310</v>
      </c>
      <c r="K216" s="86"/>
      <c r="L216" s="87"/>
      <c r="M216" s="87"/>
      <c r="N216" s="88"/>
      <c r="O216" s="86"/>
      <c r="P216" s="87"/>
      <c r="Q216" s="87"/>
      <c r="R216" s="88"/>
      <c r="S216" s="86"/>
      <c r="T216" s="87"/>
      <c r="U216" s="87"/>
      <c r="V216" s="87"/>
      <c r="W216" s="88"/>
      <c r="X216" s="86"/>
      <c r="Y216" s="87"/>
      <c r="Z216" s="87"/>
      <c r="AA216" s="88"/>
      <c r="AB216" s="86"/>
      <c r="AC216" s="87"/>
      <c r="AD216" s="87"/>
      <c r="AE216" s="88"/>
      <c r="AF216" s="86"/>
      <c r="AG216" s="87"/>
      <c r="AH216" s="87"/>
      <c r="AI216" s="362"/>
      <c r="AJ216" s="363"/>
      <c r="AK216" s="86"/>
      <c r="AL216" s="87">
        <v>2</v>
      </c>
      <c r="AM216" s="87">
        <v>2</v>
      </c>
      <c r="AN216" s="88">
        <v>2</v>
      </c>
      <c r="AO216" s="86">
        <v>2</v>
      </c>
      <c r="AP216" s="87">
        <v>2</v>
      </c>
      <c r="AQ216" s="87">
        <v>2</v>
      </c>
      <c r="AR216" s="88">
        <v>2</v>
      </c>
      <c r="AS216" s="89">
        <v>2</v>
      </c>
      <c r="AT216" s="87">
        <v>2</v>
      </c>
      <c r="AU216" s="87">
        <v>2</v>
      </c>
      <c r="AV216" s="90">
        <v>2</v>
      </c>
      <c r="AW216" s="86">
        <v>2</v>
      </c>
      <c r="AX216" s="87">
        <v>2</v>
      </c>
      <c r="AY216" s="87">
        <v>2</v>
      </c>
      <c r="AZ216" s="87">
        <v>2</v>
      </c>
      <c r="BA216" s="88" t="s">
        <v>163</v>
      </c>
      <c r="BB216" s="89" t="s">
        <v>163</v>
      </c>
      <c r="BC216" s="87" t="s">
        <v>163</v>
      </c>
      <c r="BD216" s="87" t="s">
        <v>163</v>
      </c>
      <c r="BE216" s="321"/>
      <c r="BF216" s="322"/>
      <c r="BG216" s="322"/>
      <c r="BH216" s="322"/>
      <c r="BI216" s="322"/>
      <c r="BJ216" s="323"/>
      <c r="BK216" s="46" t="s">
        <v>18</v>
      </c>
      <c r="BL216" s="46" t="s">
        <v>1116</v>
      </c>
      <c r="BN216" s="146">
        <f t="shared" si="359"/>
        <v>0</v>
      </c>
      <c r="BO216" s="146">
        <f t="shared" si="306"/>
        <v>0</v>
      </c>
      <c r="BP216" s="146">
        <f t="shared" si="307"/>
        <v>0</v>
      </c>
      <c r="BQ216" s="146">
        <f t="shared" si="308"/>
        <v>0</v>
      </c>
      <c r="BR216" s="146">
        <f t="shared" si="309"/>
        <v>0</v>
      </c>
      <c r="BS216" s="146">
        <f t="shared" si="310"/>
        <v>0</v>
      </c>
      <c r="BT216" s="146">
        <f t="shared" si="311"/>
        <v>0</v>
      </c>
      <c r="BU216" s="146">
        <f t="shared" si="312"/>
        <v>0</v>
      </c>
      <c r="BV216" s="146">
        <f t="shared" si="313"/>
        <v>0</v>
      </c>
      <c r="BW216" s="146">
        <f t="shared" si="314"/>
        <v>0</v>
      </c>
      <c r="BX216" s="146">
        <f t="shared" si="315"/>
        <v>0</v>
      </c>
      <c r="BY216" s="146">
        <f t="shared" si="316"/>
        <v>0</v>
      </c>
      <c r="BZ216" s="146">
        <f t="shared" si="317"/>
        <v>0</v>
      </c>
      <c r="CA216" s="146">
        <f t="shared" si="318"/>
        <v>0</v>
      </c>
      <c r="CB216" s="146">
        <f t="shared" si="319"/>
        <v>0</v>
      </c>
      <c r="CC216" s="146">
        <f t="shared" si="320"/>
        <v>0</v>
      </c>
      <c r="CD216" s="146">
        <f t="shared" si="321"/>
        <v>0</v>
      </c>
      <c r="CE216" s="146">
        <f t="shared" si="322"/>
        <v>0</v>
      </c>
      <c r="CF216" s="146">
        <f t="shared" si="323"/>
        <v>0</v>
      </c>
      <c r="CG216" s="146">
        <f t="shared" si="324"/>
        <v>0</v>
      </c>
      <c r="CH216" s="146">
        <f t="shared" si="325"/>
        <v>0</v>
      </c>
      <c r="CI216" s="146">
        <f t="shared" si="326"/>
        <v>0</v>
      </c>
      <c r="CJ216" s="146">
        <f t="shared" si="327"/>
        <v>0</v>
      </c>
      <c r="CK216" s="146">
        <f t="shared" si="328"/>
        <v>0</v>
      </c>
      <c r="CL216" s="146">
        <f t="shared" si="329"/>
        <v>0</v>
      </c>
      <c r="CM216" s="146">
        <f t="shared" si="330"/>
        <v>0</v>
      </c>
      <c r="CN216" s="146">
        <f t="shared" si="331"/>
        <v>0</v>
      </c>
      <c r="CO216" s="146">
        <f t="shared" si="332"/>
        <v>2</v>
      </c>
      <c r="CP216" s="146">
        <f t="shared" si="333"/>
        <v>2</v>
      </c>
      <c r="CQ216" s="146">
        <f t="shared" si="334"/>
        <v>2</v>
      </c>
      <c r="CR216" s="146">
        <f t="shared" si="335"/>
        <v>2</v>
      </c>
      <c r="CS216" s="146">
        <f t="shared" si="336"/>
        <v>2</v>
      </c>
      <c r="CT216" s="146">
        <f t="shared" si="337"/>
        <v>2</v>
      </c>
      <c r="CU216" s="146">
        <f t="shared" si="338"/>
        <v>2</v>
      </c>
      <c r="CV216" s="146">
        <f t="shared" si="339"/>
        <v>2</v>
      </c>
      <c r="CW216" s="146">
        <f t="shared" si="340"/>
        <v>2</v>
      </c>
      <c r="CX216" s="146">
        <f t="shared" si="341"/>
        <v>2</v>
      </c>
      <c r="CY216" s="146">
        <f t="shared" si="342"/>
        <v>2</v>
      </c>
      <c r="CZ216" s="146">
        <f t="shared" si="343"/>
        <v>2</v>
      </c>
      <c r="DA216" s="146">
        <f t="shared" si="344"/>
        <v>2</v>
      </c>
      <c r="DB216" s="146">
        <f t="shared" si="345"/>
        <v>2</v>
      </c>
      <c r="DC216" s="146">
        <f t="shared" si="346"/>
        <v>2</v>
      </c>
      <c r="DD216" s="146">
        <f t="shared" si="347"/>
        <v>0</v>
      </c>
      <c r="DE216" s="146">
        <f t="shared" si="348"/>
        <v>0</v>
      </c>
      <c r="DF216" s="146">
        <f t="shared" si="349"/>
        <v>0</v>
      </c>
      <c r="DG216" s="146">
        <f t="shared" si="350"/>
        <v>0</v>
      </c>
      <c r="DH216" s="146">
        <f t="shared" si="351"/>
        <v>0</v>
      </c>
      <c r="DI216" s="146">
        <f t="shared" si="352"/>
        <v>0</v>
      </c>
      <c r="DJ216" s="146">
        <f t="shared" si="353"/>
        <v>0</v>
      </c>
      <c r="DK216" s="146">
        <f t="shared" si="354"/>
        <v>0</v>
      </c>
      <c r="DL216" s="146">
        <f t="shared" si="355"/>
        <v>0</v>
      </c>
      <c r="DM216" s="146">
        <f t="shared" si="356"/>
        <v>0</v>
      </c>
      <c r="DN216" s="64">
        <f t="shared" si="375"/>
        <v>30</v>
      </c>
      <c r="DO216" s="52" t="str">
        <f t="shared" si="360"/>
        <v/>
      </c>
      <c r="DP216" s="52" t="str">
        <f t="shared" si="361"/>
        <v/>
      </c>
      <c r="DQ216" s="53">
        <f t="shared" si="362"/>
        <v>30</v>
      </c>
      <c r="DR216" s="1">
        <f t="shared" si="363"/>
        <v>2</v>
      </c>
      <c r="DS216" s="168" t="e">
        <f>IF(AND(DR216=#REF!,BL216=#REF!),'Tiến độ'!D216,"")</f>
        <v>#REF!</v>
      </c>
    </row>
    <row r="217" spans="1:123" ht="11.25" customHeight="1">
      <c r="A217" s="314" t="str">
        <f>IF(B217="","",MAX($A$7:A216)+1)</f>
        <v/>
      </c>
      <c r="B217" s="315"/>
      <c r="C217" s="79" t="s">
        <v>240</v>
      </c>
      <c r="D217" s="80" t="s">
        <v>241</v>
      </c>
      <c r="E217" s="81">
        <v>4</v>
      </c>
      <c r="F217" s="82">
        <v>60</v>
      </c>
      <c r="G217" s="83"/>
      <c r="H217" s="115">
        <v>1</v>
      </c>
      <c r="I217" s="116">
        <v>45</v>
      </c>
      <c r="J217" s="28" t="s">
        <v>309</v>
      </c>
      <c r="K217" s="86"/>
      <c r="L217" s="87"/>
      <c r="M217" s="87"/>
      <c r="N217" s="88"/>
      <c r="O217" s="86"/>
      <c r="P217" s="87"/>
      <c r="Q217" s="87"/>
      <c r="R217" s="88"/>
      <c r="S217" s="86"/>
      <c r="T217" s="87"/>
      <c r="U217" s="87"/>
      <c r="V217" s="87"/>
      <c r="W217" s="88"/>
      <c r="X217" s="86"/>
      <c r="Y217" s="87"/>
      <c r="Z217" s="87"/>
      <c r="AA217" s="88"/>
      <c r="AB217" s="86"/>
      <c r="AC217" s="87"/>
      <c r="AD217" s="87"/>
      <c r="AE217" s="88"/>
      <c r="AF217" s="86"/>
      <c r="AG217" s="87"/>
      <c r="AH217" s="87"/>
      <c r="AI217" s="362"/>
      <c r="AJ217" s="363"/>
      <c r="AK217" s="86"/>
      <c r="AL217" s="87">
        <v>4</v>
      </c>
      <c r="AM217" s="87">
        <v>4</v>
      </c>
      <c r="AN217" s="88">
        <v>4</v>
      </c>
      <c r="AO217" s="86">
        <v>4</v>
      </c>
      <c r="AP217" s="87">
        <v>4</v>
      </c>
      <c r="AQ217" s="87">
        <v>4</v>
      </c>
      <c r="AR217" s="88">
        <v>4</v>
      </c>
      <c r="AS217" s="89">
        <v>4</v>
      </c>
      <c r="AT217" s="87">
        <v>4</v>
      </c>
      <c r="AU217" s="87">
        <v>4</v>
      </c>
      <c r="AV217" s="90">
        <v>4</v>
      </c>
      <c r="AW217" s="86">
        <v>4</v>
      </c>
      <c r="AX217" s="87">
        <v>4</v>
      </c>
      <c r="AY217" s="87">
        <v>4</v>
      </c>
      <c r="AZ217" s="87">
        <v>4</v>
      </c>
      <c r="BA217" s="88" t="s">
        <v>163</v>
      </c>
      <c r="BB217" s="89" t="s">
        <v>163</v>
      </c>
      <c r="BC217" s="87" t="s">
        <v>163</v>
      </c>
      <c r="BD217" s="87" t="s">
        <v>163</v>
      </c>
      <c r="BE217" s="321"/>
      <c r="BF217" s="322"/>
      <c r="BG217" s="322"/>
      <c r="BH217" s="322"/>
      <c r="BI217" s="322"/>
      <c r="BJ217" s="323"/>
      <c r="BK217" s="46" t="s">
        <v>18</v>
      </c>
      <c r="BL217" s="46" t="s">
        <v>29</v>
      </c>
      <c r="BN217" s="146">
        <f t="shared" si="359"/>
        <v>0</v>
      </c>
      <c r="BO217" s="146">
        <f t="shared" si="306"/>
        <v>0</v>
      </c>
      <c r="BP217" s="146">
        <f t="shared" si="307"/>
        <v>0</v>
      </c>
      <c r="BQ217" s="146">
        <f t="shared" si="308"/>
        <v>0</v>
      </c>
      <c r="BR217" s="146">
        <f t="shared" si="309"/>
        <v>0</v>
      </c>
      <c r="BS217" s="146">
        <f t="shared" si="310"/>
        <v>0</v>
      </c>
      <c r="BT217" s="146">
        <f t="shared" si="311"/>
        <v>0</v>
      </c>
      <c r="BU217" s="146">
        <f t="shared" si="312"/>
        <v>0</v>
      </c>
      <c r="BV217" s="146">
        <f t="shared" si="313"/>
        <v>0</v>
      </c>
      <c r="BW217" s="146">
        <f t="shared" si="314"/>
        <v>0</v>
      </c>
      <c r="BX217" s="146">
        <f t="shared" si="315"/>
        <v>0</v>
      </c>
      <c r="BY217" s="146">
        <f t="shared" si="316"/>
        <v>0</v>
      </c>
      <c r="BZ217" s="146">
        <f t="shared" si="317"/>
        <v>0</v>
      </c>
      <c r="CA217" s="146">
        <f t="shared" si="318"/>
        <v>0</v>
      </c>
      <c r="CB217" s="146">
        <f t="shared" si="319"/>
        <v>0</v>
      </c>
      <c r="CC217" s="146">
        <f t="shared" si="320"/>
        <v>0</v>
      </c>
      <c r="CD217" s="146">
        <f t="shared" si="321"/>
        <v>0</v>
      </c>
      <c r="CE217" s="146">
        <f t="shared" si="322"/>
        <v>0</v>
      </c>
      <c r="CF217" s="146">
        <f t="shared" si="323"/>
        <v>0</v>
      </c>
      <c r="CG217" s="146">
        <f t="shared" si="324"/>
        <v>0</v>
      </c>
      <c r="CH217" s="146">
        <f t="shared" si="325"/>
        <v>0</v>
      </c>
      <c r="CI217" s="146">
        <f t="shared" si="326"/>
        <v>0</v>
      </c>
      <c r="CJ217" s="146">
        <f t="shared" si="327"/>
        <v>0</v>
      </c>
      <c r="CK217" s="146">
        <f t="shared" si="328"/>
        <v>0</v>
      </c>
      <c r="CL217" s="146">
        <f t="shared" si="329"/>
        <v>0</v>
      </c>
      <c r="CM217" s="146">
        <f t="shared" si="330"/>
        <v>0</v>
      </c>
      <c r="CN217" s="146">
        <f t="shared" si="331"/>
        <v>0</v>
      </c>
      <c r="CO217" s="146">
        <f t="shared" si="332"/>
        <v>4</v>
      </c>
      <c r="CP217" s="146">
        <f t="shared" si="333"/>
        <v>4</v>
      </c>
      <c r="CQ217" s="146">
        <f t="shared" si="334"/>
        <v>4</v>
      </c>
      <c r="CR217" s="146">
        <f t="shared" si="335"/>
        <v>4</v>
      </c>
      <c r="CS217" s="146">
        <f t="shared" si="336"/>
        <v>4</v>
      </c>
      <c r="CT217" s="146">
        <f t="shared" si="337"/>
        <v>4</v>
      </c>
      <c r="CU217" s="146">
        <f t="shared" si="338"/>
        <v>4</v>
      </c>
      <c r="CV217" s="146">
        <f t="shared" si="339"/>
        <v>4</v>
      </c>
      <c r="CW217" s="146">
        <f t="shared" si="340"/>
        <v>4</v>
      </c>
      <c r="CX217" s="146">
        <f t="shared" si="341"/>
        <v>4</v>
      </c>
      <c r="CY217" s="146">
        <f t="shared" si="342"/>
        <v>4</v>
      </c>
      <c r="CZ217" s="146">
        <f t="shared" si="343"/>
        <v>4</v>
      </c>
      <c r="DA217" s="146">
        <f t="shared" si="344"/>
        <v>4</v>
      </c>
      <c r="DB217" s="146">
        <f t="shared" si="345"/>
        <v>4</v>
      </c>
      <c r="DC217" s="146">
        <f t="shared" si="346"/>
        <v>4</v>
      </c>
      <c r="DD217" s="146">
        <f t="shared" si="347"/>
        <v>0</v>
      </c>
      <c r="DE217" s="146">
        <f t="shared" si="348"/>
        <v>0</v>
      </c>
      <c r="DF217" s="146">
        <f t="shared" si="349"/>
        <v>0</v>
      </c>
      <c r="DG217" s="146">
        <f t="shared" si="350"/>
        <v>0</v>
      </c>
      <c r="DH217" s="146">
        <f t="shared" si="351"/>
        <v>0</v>
      </c>
      <c r="DI217" s="146">
        <f t="shared" si="352"/>
        <v>0</v>
      </c>
      <c r="DJ217" s="146">
        <f t="shared" si="353"/>
        <v>0</v>
      </c>
      <c r="DK217" s="146">
        <f t="shared" si="354"/>
        <v>0</v>
      </c>
      <c r="DL217" s="146">
        <f t="shared" si="355"/>
        <v>0</v>
      </c>
      <c r="DM217" s="146">
        <f t="shared" si="356"/>
        <v>0</v>
      </c>
      <c r="DN217" s="64">
        <f t="shared" si="375"/>
        <v>60</v>
      </c>
      <c r="DO217" s="52" t="str">
        <f t="shared" si="360"/>
        <v/>
      </c>
      <c r="DP217" s="52" t="str">
        <f t="shared" si="361"/>
        <v/>
      </c>
      <c r="DQ217" s="53">
        <f t="shared" si="362"/>
        <v>60</v>
      </c>
      <c r="DR217" s="1">
        <f t="shared" si="363"/>
        <v>2</v>
      </c>
      <c r="DS217" s="168" t="e">
        <f>IF(AND(DR217=#REF!,BL217=#REF!),'Tiến độ'!D217,"")</f>
        <v>#REF!</v>
      </c>
    </row>
    <row r="218" spans="1:123" ht="11.25" customHeight="1">
      <c r="A218" s="310" t="str">
        <f>IF(B218="","",MAX($A$7:A217)+1)</f>
        <v/>
      </c>
      <c r="B218" s="313"/>
      <c r="C218" s="91" t="s">
        <v>8</v>
      </c>
      <c r="D218" s="92"/>
      <c r="E218" s="93">
        <f>SUM(E201:E217)</f>
        <v>39</v>
      </c>
      <c r="F218" s="94"/>
      <c r="G218" s="95"/>
      <c r="H218" s="96"/>
      <c r="I218" s="97"/>
      <c r="J218" s="26"/>
      <c r="K218" s="96">
        <f t="shared" ref="K218:AH218" si="376">SUM(K201:K217)</f>
        <v>18</v>
      </c>
      <c r="L218" s="97">
        <f t="shared" si="376"/>
        <v>18</v>
      </c>
      <c r="M218" s="97">
        <f t="shared" si="376"/>
        <v>18</v>
      </c>
      <c r="N218" s="98">
        <f t="shared" si="376"/>
        <v>18</v>
      </c>
      <c r="O218" s="96">
        <f t="shared" si="376"/>
        <v>18</v>
      </c>
      <c r="P218" s="97">
        <f t="shared" si="376"/>
        <v>23</v>
      </c>
      <c r="Q218" s="97">
        <f t="shared" si="376"/>
        <v>23</v>
      </c>
      <c r="R218" s="98">
        <f t="shared" si="376"/>
        <v>23</v>
      </c>
      <c r="S218" s="96">
        <f t="shared" si="376"/>
        <v>23</v>
      </c>
      <c r="T218" s="97">
        <f t="shared" si="376"/>
        <v>23</v>
      </c>
      <c r="U218" s="97">
        <f t="shared" si="376"/>
        <v>23</v>
      </c>
      <c r="V218" s="97">
        <f t="shared" si="376"/>
        <v>23</v>
      </c>
      <c r="W218" s="98">
        <f t="shared" si="376"/>
        <v>22</v>
      </c>
      <c r="X218" s="96">
        <f t="shared" si="376"/>
        <v>18</v>
      </c>
      <c r="Y218" s="97">
        <f t="shared" si="376"/>
        <v>18</v>
      </c>
      <c r="Z218" s="97">
        <f t="shared" si="376"/>
        <v>0</v>
      </c>
      <c r="AA218" s="98">
        <f t="shared" si="376"/>
        <v>0</v>
      </c>
      <c r="AB218" s="96">
        <f t="shared" si="376"/>
        <v>0</v>
      </c>
      <c r="AC218" s="97">
        <f t="shared" si="376"/>
        <v>0</v>
      </c>
      <c r="AD218" s="97">
        <f t="shared" si="376"/>
        <v>0</v>
      </c>
      <c r="AE218" s="98">
        <f t="shared" si="376"/>
        <v>0</v>
      </c>
      <c r="AF218" s="96">
        <f t="shared" si="376"/>
        <v>0</v>
      </c>
      <c r="AG218" s="97">
        <f t="shared" si="376"/>
        <v>0</v>
      </c>
      <c r="AH218" s="97">
        <f t="shared" si="376"/>
        <v>0</v>
      </c>
      <c r="AI218" s="362"/>
      <c r="AJ218" s="363"/>
      <c r="AK218" s="96">
        <f t="shared" ref="AK218:BD218" si="377">SUM(AK201:AK217)</f>
        <v>0</v>
      </c>
      <c r="AL218" s="97">
        <f t="shared" si="377"/>
        <v>19</v>
      </c>
      <c r="AM218" s="97">
        <f t="shared" si="377"/>
        <v>19</v>
      </c>
      <c r="AN218" s="98">
        <f t="shared" si="377"/>
        <v>19</v>
      </c>
      <c r="AO218" s="96">
        <f t="shared" si="377"/>
        <v>19</v>
      </c>
      <c r="AP218" s="97">
        <f t="shared" si="377"/>
        <v>19</v>
      </c>
      <c r="AQ218" s="97">
        <f t="shared" si="377"/>
        <v>21</v>
      </c>
      <c r="AR218" s="98">
        <f t="shared" si="377"/>
        <v>21</v>
      </c>
      <c r="AS218" s="99">
        <f t="shared" si="377"/>
        <v>21</v>
      </c>
      <c r="AT218" s="97">
        <f t="shared" si="377"/>
        <v>21</v>
      </c>
      <c r="AU218" s="97">
        <f t="shared" si="377"/>
        <v>21</v>
      </c>
      <c r="AV218" s="100">
        <f t="shared" si="377"/>
        <v>21</v>
      </c>
      <c r="AW218" s="96">
        <f t="shared" si="377"/>
        <v>21</v>
      </c>
      <c r="AX218" s="97">
        <f t="shared" si="377"/>
        <v>20</v>
      </c>
      <c r="AY218" s="97">
        <f t="shared" si="377"/>
        <v>19</v>
      </c>
      <c r="AZ218" s="97">
        <f t="shared" si="377"/>
        <v>19</v>
      </c>
      <c r="BA218" s="98">
        <f t="shared" si="377"/>
        <v>0</v>
      </c>
      <c r="BB218" s="99">
        <f t="shared" si="377"/>
        <v>0</v>
      </c>
      <c r="BC218" s="97">
        <f t="shared" si="377"/>
        <v>0</v>
      </c>
      <c r="BD218" s="97">
        <f t="shared" si="377"/>
        <v>0</v>
      </c>
      <c r="BE218" s="321"/>
      <c r="BF218" s="322"/>
      <c r="BG218" s="322"/>
      <c r="BH218" s="322"/>
      <c r="BI218" s="322"/>
      <c r="BJ218" s="323"/>
      <c r="BK218" s="47"/>
      <c r="BL218" s="47" t="s">
        <v>1113</v>
      </c>
      <c r="BN218" s="146">
        <f t="shared" si="359"/>
        <v>0</v>
      </c>
      <c r="BO218" s="146">
        <f t="shared" si="306"/>
        <v>0</v>
      </c>
      <c r="BP218" s="146">
        <f t="shared" si="307"/>
        <v>0</v>
      </c>
      <c r="BQ218" s="146">
        <f t="shared" si="308"/>
        <v>0</v>
      </c>
      <c r="BR218" s="146">
        <f t="shared" si="309"/>
        <v>0</v>
      </c>
      <c r="BS218" s="146">
        <f t="shared" si="310"/>
        <v>0</v>
      </c>
      <c r="BT218" s="146">
        <f t="shared" si="311"/>
        <v>0</v>
      </c>
      <c r="BU218" s="146">
        <f t="shared" si="312"/>
        <v>0</v>
      </c>
      <c r="BV218" s="146">
        <f t="shared" si="313"/>
        <v>0</v>
      </c>
      <c r="BW218" s="146">
        <f t="shared" si="314"/>
        <v>0</v>
      </c>
      <c r="BX218" s="146">
        <f t="shared" si="315"/>
        <v>0</v>
      </c>
      <c r="BY218" s="146">
        <f t="shared" si="316"/>
        <v>0</v>
      </c>
      <c r="BZ218" s="146">
        <f t="shared" si="317"/>
        <v>0</v>
      </c>
      <c r="CA218" s="146">
        <f t="shared" si="318"/>
        <v>0</v>
      </c>
      <c r="CB218" s="146">
        <f t="shared" si="319"/>
        <v>0</v>
      </c>
      <c r="CC218" s="146">
        <f t="shared" si="320"/>
        <v>0</v>
      </c>
      <c r="CD218" s="146">
        <f t="shared" si="321"/>
        <v>0</v>
      </c>
      <c r="CE218" s="146">
        <f t="shared" si="322"/>
        <v>0</v>
      </c>
      <c r="CF218" s="146">
        <f t="shared" si="323"/>
        <v>0</v>
      </c>
      <c r="CG218" s="146">
        <f t="shared" si="324"/>
        <v>0</v>
      </c>
      <c r="CH218" s="146">
        <f t="shared" si="325"/>
        <v>0</v>
      </c>
      <c r="CI218" s="146">
        <f t="shared" si="326"/>
        <v>0</v>
      </c>
      <c r="CJ218" s="146">
        <f t="shared" si="327"/>
        <v>0</v>
      </c>
      <c r="CK218" s="146">
        <f t="shared" si="328"/>
        <v>0</v>
      </c>
      <c r="CL218" s="146">
        <f t="shared" si="329"/>
        <v>0</v>
      </c>
      <c r="CM218" s="146">
        <f t="shared" si="330"/>
        <v>0</v>
      </c>
      <c r="CN218" s="146">
        <f t="shared" si="331"/>
        <v>0</v>
      </c>
      <c r="CO218" s="146">
        <f t="shared" si="332"/>
        <v>0</v>
      </c>
      <c r="CP218" s="146">
        <f t="shared" si="333"/>
        <v>0</v>
      </c>
      <c r="CQ218" s="146">
        <f t="shared" si="334"/>
        <v>0</v>
      </c>
      <c r="CR218" s="146">
        <f t="shared" si="335"/>
        <v>0</v>
      </c>
      <c r="CS218" s="146">
        <f t="shared" si="336"/>
        <v>0</v>
      </c>
      <c r="CT218" s="146">
        <f t="shared" si="337"/>
        <v>0</v>
      </c>
      <c r="CU218" s="146">
        <f t="shared" si="338"/>
        <v>0</v>
      </c>
      <c r="CV218" s="146">
        <f t="shared" si="339"/>
        <v>0</v>
      </c>
      <c r="CW218" s="146">
        <f t="shared" si="340"/>
        <v>0</v>
      </c>
      <c r="CX218" s="146">
        <f t="shared" si="341"/>
        <v>0</v>
      </c>
      <c r="CY218" s="146">
        <f t="shared" si="342"/>
        <v>0</v>
      </c>
      <c r="CZ218" s="146">
        <f t="shared" si="343"/>
        <v>0</v>
      </c>
      <c r="DA218" s="146">
        <f t="shared" si="344"/>
        <v>0</v>
      </c>
      <c r="DB218" s="146">
        <f t="shared" si="345"/>
        <v>0</v>
      </c>
      <c r="DC218" s="146">
        <f t="shared" si="346"/>
        <v>0</v>
      </c>
      <c r="DD218" s="146">
        <f t="shared" si="347"/>
        <v>0</v>
      </c>
      <c r="DE218" s="146">
        <f t="shared" si="348"/>
        <v>0</v>
      </c>
      <c r="DF218" s="146">
        <f t="shared" si="349"/>
        <v>0</v>
      </c>
      <c r="DG218" s="146">
        <f t="shared" si="350"/>
        <v>0</v>
      </c>
      <c r="DH218" s="146">
        <f t="shared" si="351"/>
        <v>0</v>
      </c>
      <c r="DI218" s="146">
        <f t="shared" si="352"/>
        <v>0</v>
      </c>
      <c r="DJ218" s="146">
        <f t="shared" si="353"/>
        <v>0</v>
      </c>
      <c r="DK218" s="146">
        <f t="shared" si="354"/>
        <v>0</v>
      </c>
      <c r="DL218" s="146">
        <f t="shared" si="355"/>
        <v>0</v>
      </c>
      <c r="DM218" s="146">
        <f t="shared" si="356"/>
        <v>0</v>
      </c>
      <c r="DN218" s="54"/>
      <c r="DO218" s="55"/>
      <c r="DP218" s="55"/>
      <c r="DQ218" s="56"/>
      <c r="DS218" s="168" t="e">
        <f>IF(AND(DR218=#REF!,BL218=#REF!),'Tiến độ'!D218,"")</f>
        <v>#REF!</v>
      </c>
    </row>
    <row r="219" spans="1:123" ht="11.25" customHeight="1">
      <c r="A219" s="308">
        <f>IF(B219="","",MAX($A$7:A218)+1)</f>
        <v>20</v>
      </c>
      <c r="B219" s="311" t="s">
        <v>1133</v>
      </c>
      <c r="C219" s="67" t="s">
        <v>195</v>
      </c>
      <c r="D219" s="68" t="s">
        <v>265</v>
      </c>
      <c r="E219" s="69">
        <v>3</v>
      </c>
      <c r="F219" s="70">
        <v>60</v>
      </c>
      <c r="G219" s="71"/>
      <c r="H219" s="72">
        <v>1</v>
      </c>
      <c r="I219" s="73">
        <f>27</f>
        <v>27</v>
      </c>
      <c r="J219" s="24" t="s">
        <v>1107</v>
      </c>
      <c r="K219" s="74">
        <v>4</v>
      </c>
      <c r="L219" s="75">
        <v>4</v>
      </c>
      <c r="M219" s="75">
        <v>4</v>
      </c>
      <c r="N219" s="76">
        <v>4</v>
      </c>
      <c r="O219" s="74">
        <v>4</v>
      </c>
      <c r="P219" s="75">
        <v>4</v>
      </c>
      <c r="Q219" s="75">
        <v>4</v>
      </c>
      <c r="R219" s="76">
        <v>4</v>
      </c>
      <c r="S219" s="74">
        <v>4</v>
      </c>
      <c r="T219" s="75">
        <v>4</v>
      </c>
      <c r="U219" s="75">
        <v>4</v>
      </c>
      <c r="V219" s="75">
        <v>4</v>
      </c>
      <c r="W219" s="76">
        <v>4</v>
      </c>
      <c r="X219" s="74">
        <v>4</v>
      </c>
      <c r="Y219" s="75">
        <v>4</v>
      </c>
      <c r="Z219" s="75" t="s">
        <v>163</v>
      </c>
      <c r="AA219" s="76" t="s">
        <v>163</v>
      </c>
      <c r="AB219" s="74" t="s">
        <v>163</v>
      </c>
      <c r="AC219" s="75" t="s">
        <v>163</v>
      </c>
      <c r="AD219" s="75" t="s">
        <v>164</v>
      </c>
      <c r="AE219" s="76" t="s">
        <v>164</v>
      </c>
      <c r="AF219" s="74" t="s">
        <v>164</v>
      </c>
      <c r="AG219" s="75" t="s">
        <v>164</v>
      </c>
      <c r="AH219" s="75" t="s">
        <v>164</v>
      </c>
      <c r="AI219" s="362"/>
      <c r="AJ219" s="363"/>
      <c r="AK219" s="74" t="s">
        <v>164</v>
      </c>
      <c r="AL219" s="75"/>
      <c r="AM219" s="75"/>
      <c r="AN219" s="76"/>
      <c r="AO219" s="74"/>
      <c r="AP219" s="75"/>
      <c r="AQ219" s="75"/>
      <c r="AR219" s="76"/>
      <c r="AS219" s="77"/>
      <c r="AT219" s="75"/>
      <c r="AU219" s="75"/>
      <c r="AV219" s="78"/>
      <c r="AW219" s="74"/>
      <c r="AX219" s="75"/>
      <c r="AY219" s="75"/>
      <c r="AZ219" s="75"/>
      <c r="BA219" s="76"/>
      <c r="BB219" s="77"/>
      <c r="BC219" s="75"/>
      <c r="BD219" s="75"/>
      <c r="BE219" s="321"/>
      <c r="BF219" s="322"/>
      <c r="BG219" s="322"/>
      <c r="BH219" s="322"/>
      <c r="BI219" s="322"/>
      <c r="BJ219" s="323"/>
      <c r="BK219" s="45" t="s">
        <v>18</v>
      </c>
      <c r="BL219" s="45" t="s">
        <v>54</v>
      </c>
      <c r="BN219" s="146">
        <f t="shared" si="359"/>
        <v>4</v>
      </c>
      <c r="BO219" s="146">
        <f t="shared" si="306"/>
        <v>4</v>
      </c>
      <c r="BP219" s="146">
        <f t="shared" si="307"/>
        <v>4</v>
      </c>
      <c r="BQ219" s="146">
        <f t="shared" si="308"/>
        <v>4</v>
      </c>
      <c r="BR219" s="146">
        <f t="shared" si="309"/>
        <v>4</v>
      </c>
      <c r="BS219" s="146">
        <f t="shared" si="310"/>
        <v>4</v>
      </c>
      <c r="BT219" s="146">
        <f t="shared" si="311"/>
        <v>4</v>
      </c>
      <c r="BU219" s="146">
        <f t="shared" si="312"/>
        <v>4</v>
      </c>
      <c r="BV219" s="146">
        <f t="shared" si="313"/>
        <v>4</v>
      </c>
      <c r="BW219" s="146">
        <f t="shared" si="314"/>
        <v>4</v>
      </c>
      <c r="BX219" s="146">
        <f t="shared" si="315"/>
        <v>4</v>
      </c>
      <c r="BY219" s="146">
        <f t="shared" si="316"/>
        <v>4</v>
      </c>
      <c r="BZ219" s="146">
        <f t="shared" si="317"/>
        <v>4</v>
      </c>
      <c r="CA219" s="146">
        <f t="shared" si="318"/>
        <v>4</v>
      </c>
      <c r="CB219" s="146">
        <f t="shared" si="319"/>
        <v>4</v>
      </c>
      <c r="CC219" s="146">
        <f t="shared" si="320"/>
        <v>0</v>
      </c>
      <c r="CD219" s="146">
        <f t="shared" si="321"/>
        <v>0</v>
      </c>
      <c r="CE219" s="146">
        <f t="shared" si="322"/>
        <v>0</v>
      </c>
      <c r="CF219" s="146">
        <f t="shared" si="323"/>
        <v>0</v>
      </c>
      <c r="CG219" s="146">
        <f t="shared" si="324"/>
        <v>0</v>
      </c>
      <c r="CH219" s="146">
        <f t="shared" si="325"/>
        <v>0</v>
      </c>
      <c r="CI219" s="146">
        <f t="shared" si="326"/>
        <v>0</v>
      </c>
      <c r="CJ219" s="146">
        <f t="shared" si="327"/>
        <v>0</v>
      </c>
      <c r="CK219" s="146">
        <f t="shared" si="328"/>
        <v>0</v>
      </c>
      <c r="CL219" s="146">
        <f t="shared" si="329"/>
        <v>0</v>
      </c>
      <c r="CM219" s="146">
        <f t="shared" si="330"/>
        <v>0</v>
      </c>
      <c r="CN219" s="146">
        <f t="shared" si="331"/>
        <v>0</v>
      </c>
      <c r="CO219" s="146">
        <f t="shared" si="332"/>
        <v>0</v>
      </c>
      <c r="CP219" s="146">
        <f t="shared" si="333"/>
        <v>0</v>
      </c>
      <c r="CQ219" s="146">
        <f t="shared" si="334"/>
        <v>0</v>
      </c>
      <c r="CR219" s="146">
        <f t="shared" si="335"/>
        <v>0</v>
      </c>
      <c r="CS219" s="146">
        <f t="shared" si="336"/>
        <v>0</v>
      </c>
      <c r="CT219" s="146">
        <f t="shared" si="337"/>
        <v>0</v>
      </c>
      <c r="CU219" s="146">
        <f t="shared" si="338"/>
        <v>0</v>
      </c>
      <c r="CV219" s="146">
        <f t="shared" si="339"/>
        <v>0</v>
      </c>
      <c r="CW219" s="146">
        <f t="shared" si="340"/>
        <v>0</v>
      </c>
      <c r="CX219" s="146">
        <f t="shared" si="341"/>
        <v>0</v>
      </c>
      <c r="CY219" s="146">
        <f t="shared" si="342"/>
        <v>0</v>
      </c>
      <c r="CZ219" s="146">
        <f t="shared" si="343"/>
        <v>0</v>
      </c>
      <c r="DA219" s="146">
        <f t="shared" si="344"/>
        <v>0</v>
      </c>
      <c r="DB219" s="146">
        <f t="shared" si="345"/>
        <v>0</v>
      </c>
      <c r="DC219" s="146">
        <f t="shared" si="346"/>
        <v>0</v>
      </c>
      <c r="DD219" s="146">
        <f t="shared" si="347"/>
        <v>0</v>
      </c>
      <c r="DE219" s="146">
        <f t="shared" si="348"/>
        <v>0</v>
      </c>
      <c r="DF219" s="146">
        <f t="shared" si="349"/>
        <v>0</v>
      </c>
      <c r="DG219" s="146">
        <f t="shared" si="350"/>
        <v>0</v>
      </c>
      <c r="DH219" s="146">
        <f t="shared" si="351"/>
        <v>0</v>
      </c>
      <c r="DI219" s="146">
        <f t="shared" si="352"/>
        <v>0</v>
      </c>
      <c r="DJ219" s="146">
        <f t="shared" si="353"/>
        <v>0</v>
      </c>
      <c r="DK219" s="146">
        <f t="shared" si="354"/>
        <v>0</v>
      </c>
      <c r="DL219" s="146">
        <f t="shared" si="355"/>
        <v>0</v>
      </c>
      <c r="DM219" s="146">
        <f t="shared" si="356"/>
        <v>0</v>
      </c>
      <c r="DN219" s="63">
        <f>F219*H219</f>
        <v>60</v>
      </c>
      <c r="DO219" s="50">
        <f t="shared" ref="DO219:DO232" si="378">IF(COUNTA(K219:AC219)&gt;0,DN219,"")</f>
        <v>60</v>
      </c>
      <c r="DP219" s="50" t="str">
        <f t="shared" si="361"/>
        <v/>
      </c>
      <c r="DQ219" s="51" t="str">
        <f t="shared" si="362"/>
        <v/>
      </c>
      <c r="DR219" s="1">
        <f t="shared" ref="DR219:DR232" si="379">IF(DQ219="",1,2)</f>
        <v>1</v>
      </c>
      <c r="DS219" s="168" t="e">
        <f>IF(AND(DR219=#REF!,BL219=#REF!),'Tiến độ'!D219,"")</f>
        <v>#REF!</v>
      </c>
    </row>
    <row r="220" spans="1:123" ht="11.25" customHeight="1">
      <c r="A220" s="314" t="str">
        <f>IF(B220="","",MAX($A$7:A219)+1)</f>
        <v/>
      </c>
      <c r="B220" s="315"/>
      <c r="C220" s="79" t="s">
        <v>266</v>
      </c>
      <c r="D220" s="80" t="s">
        <v>267</v>
      </c>
      <c r="E220" s="81">
        <v>2</v>
      </c>
      <c r="F220" s="82">
        <v>30</v>
      </c>
      <c r="G220" s="83"/>
      <c r="H220" s="84">
        <f t="shared" ref="H220:I223" si="380">H219</f>
        <v>1</v>
      </c>
      <c r="I220" s="85">
        <f>I219</f>
        <v>27</v>
      </c>
      <c r="J220" s="27" t="s">
        <v>1107</v>
      </c>
      <c r="K220" s="86"/>
      <c r="L220" s="87"/>
      <c r="M220" s="87"/>
      <c r="N220" s="88"/>
      <c r="O220" s="86"/>
      <c r="P220" s="87">
        <v>3</v>
      </c>
      <c r="Q220" s="87">
        <v>3</v>
      </c>
      <c r="R220" s="88">
        <v>3</v>
      </c>
      <c r="S220" s="86">
        <v>3</v>
      </c>
      <c r="T220" s="87">
        <v>3</v>
      </c>
      <c r="U220" s="87">
        <v>3</v>
      </c>
      <c r="V220" s="87">
        <v>3</v>
      </c>
      <c r="W220" s="88">
        <v>3</v>
      </c>
      <c r="X220" s="86">
        <v>3</v>
      </c>
      <c r="Y220" s="87">
        <v>3</v>
      </c>
      <c r="Z220" s="87" t="s">
        <v>163</v>
      </c>
      <c r="AA220" s="88" t="s">
        <v>163</v>
      </c>
      <c r="AB220" s="86" t="s">
        <v>163</v>
      </c>
      <c r="AC220" s="87" t="s">
        <v>163</v>
      </c>
      <c r="AD220" s="87" t="s">
        <v>164</v>
      </c>
      <c r="AE220" s="88" t="s">
        <v>164</v>
      </c>
      <c r="AF220" s="86" t="s">
        <v>164</v>
      </c>
      <c r="AG220" s="87" t="s">
        <v>164</v>
      </c>
      <c r="AH220" s="87" t="s">
        <v>164</v>
      </c>
      <c r="AI220" s="362"/>
      <c r="AJ220" s="363"/>
      <c r="AK220" s="86" t="s">
        <v>164</v>
      </c>
      <c r="AL220" s="87"/>
      <c r="AM220" s="87"/>
      <c r="AN220" s="88"/>
      <c r="AO220" s="86"/>
      <c r="AP220" s="87"/>
      <c r="AQ220" s="87"/>
      <c r="AR220" s="88"/>
      <c r="AS220" s="89"/>
      <c r="AT220" s="87"/>
      <c r="AU220" s="87"/>
      <c r="AV220" s="90"/>
      <c r="AW220" s="86"/>
      <c r="AX220" s="87"/>
      <c r="AY220" s="87"/>
      <c r="AZ220" s="87"/>
      <c r="BA220" s="88"/>
      <c r="BB220" s="89"/>
      <c r="BC220" s="87"/>
      <c r="BD220" s="87"/>
      <c r="BE220" s="321"/>
      <c r="BF220" s="322"/>
      <c r="BG220" s="322"/>
      <c r="BH220" s="322"/>
      <c r="BI220" s="322"/>
      <c r="BJ220" s="323"/>
      <c r="BK220" s="46" t="s">
        <v>18</v>
      </c>
      <c r="BL220" s="46" t="s">
        <v>45</v>
      </c>
      <c r="BN220" s="146">
        <f t="shared" si="359"/>
        <v>0</v>
      </c>
      <c r="BO220" s="146">
        <f t="shared" si="306"/>
        <v>0</v>
      </c>
      <c r="BP220" s="146">
        <f t="shared" si="307"/>
        <v>0</v>
      </c>
      <c r="BQ220" s="146">
        <f t="shared" si="308"/>
        <v>0</v>
      </c>
      <c r="BR220" s="146">
        <f t="shared" si="309"/>
        <v>0</v>
      </c>
      <c r="BS220" s="146">
        <f t="shared" si="310"/>
        <v>3</v>
      </c>
      <c r="BT220" s="146">
        <f t="shared" si="311"/>
        <v>3</v>
      </c>
      <c r="BU220" s="146">
        <f t="shared" si="312"/>
        <v>3</v>
      </c>
      <c r="BV220" s="146">
        <f t="shared" si="313"/>
        <v>3</v>
      </c>
      <c r="BW220" s="146">
        <f t="shared" si="314"/>
        <v>3</v>
      </c>
      <c r="BX220" s="146">
        <f t="shared" si="315"/>
        <v>3</v>
      </c>
      <c r="BY220" s="146">
        <f t="shared" si="316"/>
        <v>3</v>
      </c>
      <c r="BZ220" s="146">
        <f t="shared" si="317"/>
        <v>3</v>
      </c>
      <c r="CA220" s="146">
        <f t="shared" si="318"/>
        <v>3</v>
      </c>
      <c r="CB220" s="146">
        <f t="shared" si="319"/>
        <v>3</v>
      </c>
      <c r="CC220" s="146">
        <f t="shared" si="320"/>
        <v>0</v>
      </c>
      <c r="CD220" s="146">
        <f t="shared" si="321"/>
        <v>0</v>
      </c>
      <c r="CE220" s="146">
        <f t="shared" si="322"/>
        <v>0</v>
      </c>
      <c r="CF220" s="146">
        <f t="shared" si="323"/>
        <v>0</v>
      </c>
      <c r="CG220" s="146">
        <f t="shared" si="324"/>
        <v>0</v>
      </c>
      <c r="CH220" s="146">
        <f t="shared" si="325"/>
        <v>0</v>
      </c>
      <c r="CI220" s="146">
        <f t="shared" si="326"/>
        <v>0</v>
      </c>
      <c r="CJ220" s="146">
        <f t="shared" si="327"/>
        <v>0</v>
      </c>
      <c r="CK220" s="146">
        <f t="shared" si="328"/>
        <v>0</v>
      </c>
      <c r="CL220" s="146">
        <f t="shared" si="329"/>
        <v>0</v>
      </c>
      <c r="CM220" s="146">
        <f t="shared" si="330"/>
        <v>0</v>
      </c>
      <c r="CN220" s="146">
        <f t="shared" si="331"/>
        <v>0</v>
      </c>
      <c r="CO220" s="146">
        <f t="shared" si="332"/>
        <v>0</v>
      </c>
      <c r="CP220" s="146">
        <f t="shared" si="333"/>
        <v>0</v>
      </c>
      <c r="CQ220" s="146">
        <f t="shared" si="334"/>
        <v>0</v>
      </c>
      <c r="CR220" s="146">
        <f t="shared" si="335"/>
        <v>0</v>
      </c>
      <c r="CS220" s="146">
        <f t="shared" si="336"/>
        <v>0</v>
      </c>
      <c r="CT220" s="146">
        <f t="shared" si="337"/>
        <v>0</v>
      </c>
      <c r="CU220" s="146">
        <f t="shared" si="338"/>
        <v>0</v>
      </c>
      <c r="CV220" s="146">
        <f t="shared" si="339"/>
        <v>0</v>
      </c>
      <c r="CW220" s="146">
        <f t="shared" si="340"/>
        <v>0</v>
      </c>
      <c r="CX220" s="146">
        <f t="shared" si="341"/>
        <v>0</v>
      </c>
      <c r="CY220" s="146">
        <f t="shared" si="342"/>
        <v>0</v>
      </c>
      <c r="CZ220" s="146">
        <f t="shared" si="343"/>
        <v>0</v>
      </c>
      <c r="DA220" s="146">
        <f t="shared" si="344"/>
        <v>0</v>
      </c>
      <c r="DB220" s="146">
        <f t="shared" si="345"/>
        <v>0</v>
      </c>
      <c r="DC220" s="146">
        <f t="shared" si="346"/>
        <v>0</v>
      </c>
      <c r="DD220" s="146">
        <f t="shared" si="347"/>
        <v>0</v>
      </c>
      <c r="DE220" s="146">
        <f t="shared" si="348"/>
        <v>0</v>
      </c>
      <c r="DF220" s="146">
        <f t="shared" si="349"/>
        <v>0</v>
      </c>
      <c r="DG220" s="146">
        <f t="shared" si="350"/>
        <v>0</v>
      </c>
      <c r="DH220" s="146">
        <f t="shared" si="351"/>
        <v>0</v>
      </c>
      <c r="DI220" s="146">
        <f t="shared" si="352"/>
        <v>0</v>
      </c>
      <c r="DJ220" s="146">
        <f t="shared" si="353"/>
        <v>0</v>
      </c>
      <c r="DK220" s="146">
        <f t="shared" si="354"/>
        <v>0</v>
      </c>
      <c r="DL220" s="146">
        <f t="shared" si="355"/>
        <v>0</v>
      </c>
      <c r="DM220" s="146">
        <f t="shared" si="356"/>
        <v>0</v>
      </c>
      <c r="DN220" s="64">
        <f>I220*1</f>
        <v>27</v>
      </c>
      <c r="DO220" s="52">
        <f t="shared" si="378"/>
        <v>27</v>
      </c>
      <c r="DP220" s="52" t="str">
        <f t="shared" si="361"/>
        <v/>
      </c>
      <c r="DQ220" s="53" t="str">
        <f t="shared" si="362"/>
        <v/>
      </c>
      <c r="DR220" s="1">
        <f t="shared" si="379"/>
        <v>1</v>
      </c>
      <c r="DS220" s="168" t="e">
        <f>IF(AND(DR220=#REF!,BL220=#REF!),'Tiến độ'!D220,"")</f>
        <v>#REF!</v>
      </c>
    </row>
    <row r="221" spans="1:123" ht="11.25" customHeight="1">
      <c r="A221" s="314" t="str">
        <f>IF(B221="","",MAX($A$7:A220)+1)</f>
        <v/>
      </c>
      <c r="B221" s="315"/>
      <c r="C221" s="79" t="s">
        <v>268</v>
      </c>
      <c r="D221" s="80" t="s">
        <v>269</v>
      </c>
      <c r="E221" s="81">
        <v>3</v>
      </c>
      <c r="F221" s="82">
        <v>45</v>
      </c>
      <c r="G221" s="83"/>
      <c r="H221" s="84">
        <f t="shared" si="380"/>
        <v>1</v>
      </c>
      <c r="I221" s="85">
        <f t="shared" si="380"/>
        <v>27</v>
      </c>
      <c r="J221" s="27" t="s">
        <v>1107</v>
      </c>
      <c r="K221" s="86">
        <v>3</v>
      </c>
      <c r="L221" s="87">
        <v>3</v>
      </c>
      <c r="M221" s="87">
        <v>3</v>
      </c>
      <c r="N221" s="88">
        <v>3</v>
      </c>
      <c r="O221" s="86">
        <v>3</v>
      </c>
      <c r="P221" s="87">
        <v>3</v>
      </c>
      <c r="Q221" s="87">
        <v>3</v>
      </c>
      <c r="R221" s="88">
        <v>3</v>
      </c>
      <c r="S221" s="86">
        <v>3</v>
      </c>
      <c r="T221" s="87">
        <v>3</v>
      </c>
      <c r="U221" s="87">
        <v>3</v>
      </c>
      <c r="V221" s="87">
        <v>3</v>
      </c>
      <c r="W221" s="88">
        <v>3</v>
      </c>
      <c r="X221" s="86">
        <v>3</v>
      </c>
      <c r="Y221" s="87">
        <v>3</v>
      </c>
      <c r="Z221" s="87" t="s">
        <v>163</v>
      </c>
      <c r="AA221" s="88" t="s">
        <v>163</v>
      </c>
      <c r="AB221" s="86" t="s">
        <v>163</v>
      </c>
      <c r="AC221" s="87" t="s">
        <v>163</v>
      </c>
      <c r="AD221" s="87" t="s">
        <v>164</v>
      </c>
      <c r="AE221" s="88" t="s">
        <v>164</v>
      </c>
      <c r="AF221" s="86" t="s">
        <v>164</v>
      </c>
      <c r="AG221" s="87" t="s">
        <v>164</v>
      </c>
      <c r="AH221" s="87" t="s">
        <v>164</v>
      </c>
      <c r="AI221" s="362"/>
      <c r="AJ221" s="363"/>
      <c r="AK221" s="86" t="s">
        <v>164</v>
      </c>
      <c r="AL221" s="87"/>
      <c r="AM221" s="87"/>
      <c r="AN221" s="88"/>
      <c r="AO221" s="86"/>
      <c r="AP221" s="87"/>
      <c r="AQ221" s="87"/>
      <c r="AR221" s="88"/>
      <c r="AS221" s="89"/>
      <c r="AT221" s="87"/>
      <c r="AU221" s="87"/>
      <c r="AV221" s="90"/>
      <c r="AW221" s="86"/>
      <c r="AX221" s="87"/>
      <c r="AY221" s="87"/>
      <c r="AZ221" s="87"/>
      <c r="BA221" s="88"/>
      <c r="BB221" s="89"/>
      <c r="BC221" s="87"/>
      <c r="BD221" s="87"/>
      <c r="BE221" s="321"/>
      <c r="BF221" s="322"/>
      <c r="BG221" s="322"/>
      <c r="BH221" s="322"/>
      <c r="BI221" s="322"/>
      <c r="BJ221" s="323"/>
      <c r="BK221" s="46" t="s">
        <v>18</v>
      </c>
      <c r="BL221" s="46" t="s">
        <v>45</v>
      </c>
      <c r="BN221" s="146">
        <f t="shared" si="359"/>
        <v>3</v>
      </c>
      <c r="BO221" s="146">
        <f t="shared" si="306"/>
        <v>3</v>
      </c>
      <c r="BP221" s="146">
        <f t="shared" si="307"/>
        <v>3</v>
      </c>
      <c r="BQ221" s="146">
        <f t="shared" si="308"/>
        <v>3</v>
      </c>
      <c r="BR221" s="146">
        <f t="shared" si="309"/>
        <v>3</v>
      </c>
      <c r="BS221" s="146">
        <f t="shared" si="310"/>
        <v>3</v>
      </c>
      <c r="BT221" s="146">
        <f t="shared" si="311"/>
        <v>3</v>
      </c>
      <c r="BU221" s="146">
        <f t="shared" si="312"/>
        <v>3</v>
      </c>
      <c r="BV221" s="146">
        <f t="shared" si="313"/>
        <v>3</v>
      </c>
      <c r="BW221" s="146">
        <f t="shared" si="314"/>
        <v>3</v>
      </c>
      <c r="BX221" s="146">
        <f t="shared" si="315"/>
        <v>3</v>
      </c>
      <c r="BY221" s="146">
        <f t="shared" si="316"/>
        <v>3</v>
      </c>
      <c r="BZ221" s="146">
        <f t="shared" si="317"/>
        <v>3</v>
      </c>
      <c r="CA221" s="146">
        <f t="shared" si="318"/>
        <v>3</v>
      </c>
      <c r="CB221" s="146">
        <f t="shared" si="319"/>
        <v>3</v>
      </c>
      <c r="CC221" s="146">
        <f t="shared" si="320"/>
        <v>0</v>
      </c>
      <c r="CD221" s="146">
        <f t="shared" si="321"/>
        <v>0</v>
      </c>
      <c r="CE221" s="146">
        <f t="shared" si="322"/>
        <v>0</v>
      </c>
      <c r="CF221" s="146">
        <f t="shared" si="323"/>
        <v>0</v>
      </c>
      <c r="CG221" s="146">
        <f t="shared" si="324"/>
        <v>0</v>
      </c>
      <c r="CH221" s="146">
        <f t="shared" si="325"/>
        <v>0</v>
      </c>
      <c r="CI221" s="146">
        <f t="shared" si="326"/>
        <v>0</v>
      </c>
      <c r="CJ221" s="146">
        <f t="shared" si="327"/>
        <v>0</v>
      </c>
      <c r="CK221" s="146">
        <f t="shared" si="328"/>
        <v>0</v>
      </c>
      <c r="CL221" s="146">
        <f t="shared" si="329"/>
        <v>0</v>
      </c>
      <c r="CM221" s="146">
        <f t="shared" si="330"/>
        <v>0</v>
      </c>
      <c r="CN221" s="146">
        <f t="shared" si="331"/>
        <v>0</v>
      </c>
      <c r="CO221" s="146">
        <f t="shared" si="332"/>
        <v>0</v>
      </c>
      <c r="CP221" s="146">
        <f t="shared" si="333"/>
        <v>0</v>
      </c>
      <c r="CQ221" s="146">
        <f t="shared" si="334"/>
        <v>0</v>
      </c>
      <c r="CR221" s="146">
        <f t="shared" si="335"/>
        <v>0</v>
      </c>
      <c r="CS221" s="146">
        <f t="shared" si="336"/>
        <v>0</v>
      </c>
      <c r="CT221" s="146">
        <f t="shared" si="337"/>
        <v>0</v>
      </c>
      <c r="CU221" s="146">
        <f t="shared" si="338"/>
        <v>0</v>
      </c>
      <c r="CV221" s="146">
        <f t="shared" si="339"/>
        <v>0</v>
      </c>
      <c r="CW221" s="146">
        <f t="shared" si="340"/>
        <v>0</v>
      </c>
      <c r="CX221" s="146">
        <f t="shared" si="341"/>
        <v>0</v>
      </c>
      <c r="CY221" s="146">
        <f t="shared" si="342"/>
        <v>0</v>
      </c>
      <c r="CZ221" s="146">
        <f t="shared" si="343"/>
        <v>0</v>
      </c>
      <c r="DA221" s="146">
        <f t="shared" si="344"/>
        <v>0</v>
      </c>
      <c r="DB221" s="146">
        <f t="shared" si="345"/>
        <v>0</v>
      </c>
      <c r="DC221" s="146">
        <f t="shared" si="346"/>
        <v>0</v>
      </c>
      <c r="DD221" s="146">
        <f t="shared" si="347"/>
        <v>0</v>
      </c>
      <c r="DE221" s="146">
        <f t="shared" si="348"/>
        <v>0</v>
      </c>
      <c r="DF221" s="146">
        <f t="shared" si="349"/>
        <v>0</v>
      </c>
      <c r="DG221" s="146">
        <f t="shared" si="350"/>
        <v>0</v>
      </c>
      <c r="DH221" s="146">
        <f t="shared" si="351"/>
        <v>0</v>
      </c>
      <c r="DI221" s="146">
        <f t="shared" si="352"/>
        <v>0</v>
      </c>
      <c r="DJ221" s="146">
        <f t="shared" si="353"/>
        <v>0</v>
      </c>
      <c r="DK221" s="146">
        <f t="shared" si="354"/>
        <v>0</v>
      </c>
      <c r="DL221" s="146">
        <f t="shared" si="355"/>
        <v>0</v>
      </c>
      <c r="DM221" s="146">
        <f t="shared" si="356"/>
        <v>0</v>
      </c>
      <c r="DN221" s="64">
        <f t="shared" ref="DN221:DN227" si="381">F221*H221</f>
        <v>45</v>
      </c>
      <c r="DO221" s="52">
        <f t="shared" si="378"/>
        <v>45</v>
      </c>
      <c r="DP221" s="52" t="str">
        <f t="shared" si="361"/>
        <v/>
      </c>
      <c r="DQ221" s="53" t="str">
        <f t="shared" si="362"/>
        <v/>
      </c>
      <c r="DR221" s="1">
        <f t="shared" si="379"/>
        <v>1</v>
      </c>
      <c r="DS221" s="168" t="e">
        <f>IF(AND(DR221=#REF!,BL221=#REF!),'Tiến độ'!D221,"")</f>
        <v>#REF!</v>
      </c>
    </row>
    <row r="222" spans="1:123" ht="11.25" customHeight="1">
      <c r="A222" s="314" t="str">
        <f>IF(B222="","",MAX($A$7:A221)+1)</f>
        <v/>
      </c>
      <c r="B222" s="315"/>
      <c r="C222" s="79" t="s">
        <v>270</v>
      </c>
      <c r="D222" s="80" t="s">
        <v>271</v>
      </c>
      <c r="E222" s="81">
        <v>3</v>
      </c>
      <c r="F222" s="82">
        <v>45</v>
      </c>
      <c r="G222" s="83"/>
      <c r="H222" s="84">
        <f t="shared" si="380"/>
        <v>1</v>
      </c>
      <c r="I222" s="85">
        <f t="shared" si="380"/>
        <v>27</v>
      </c>
      <c r="J222" s="27" t="s">
        <v>1107</v>
      </c>
      <c r="K222" s="86">
        <v>3</v>
      </c>
      <c r="L222" s="87">
        <v>3</v>
      </c>
      <c r="M222" s="87">
        <v>3</v>
      </c>
      <c r="N222" s="88">
        <v>3</v>
      </c>
      <c r="O222" s="86">
        <v>3</v>
      </c>
      <c r="P222" s="87">
        <v>3</v>
      </c>
      <c r="Q222" s="87">
        <v>3</v>
      </c>
      <c r="R222" s="88">
        <v>3</v>
      </c>
      <c r="S222" s="86">
        <v>3</v>
      </c>
      <c r="T222" s="87">
        <v>3</v>
      </c>
      <c r="U222" s="87">
        <v>3</v>
      </c>
      <c r="V222" s="87">
        <v>3</v>
      </c>
      <c r="W222" s="88">
        <v>3</v>
      </c>
      <c r="X222" s="86">
        <v>3</v>
      </c>
      <c r="Y222" s="87">
        <v>3</v>
      </c>
      <c r="Z222" s="87" t="s">
        <v>163</v>
      </c>
      <c r="AA222" s="88" t="s">
        <v>163</v>
      </c>
      <c r="AB222" s="86" t="s">
        <v>163</v>
      </c>
      <c r="AC222" s="87" t="s">
        <v>163</v>
      </c>
      <c r="AD222" s="87" t="s">
        <v>164</v>
      </c>
      <c r="AE222" s="88" t="s">
        <v>164</v>
      </c>
      <c r="AF222" s="86" t="s">
        <v>164</v>
      </c>
      <c r="AG222" s="87" t="s">
        <v>164</v>
      </c>
      <c r="AH222" s="87" t="s">
        <v>164</v>
      </c>
      <c r="AI222" s="362"/>
      <c r="AJ222" s="363"/>
      <c r="AK222" s="86" t="s">
        <v>164</v>
      </c>
      <c r="AL222" s="87"/>
      <c r="AM222" s="87"/>
      <c r="AN222" s="88"/>
      <c r="AO222" s="86"/>
      <c r="AP222" s="87"/>
      <c r="AQ222" s="87"/>
      <c r="AR222" s="88"/>
      <c r="AS222" s="89"/>
      <c r="AT222" s="87"/>
      <c r="AU222" s="87"/>
      <c r="AV222" s="90"/>
      <c r="AW222" s="86"/>
      <c r="AX222" s="87"/>
      <c r="AY222" s="87"/>
      <c r="AZ222" s="87"/>
      <c r="BA222" s="88"/>
      <c r="BB222" s="89"/>
      <c r="BC222" s="87"/>
      <c r="BD222" s="87"/>
      <c r="BE222" s="321"/>
      <c r="BF222" s="322"/>
      <c r="BG222" s="322"/>
      <c r="BH222" s="322"/>
      <c r="BI222" s="322"/>
      <c r="BJ222" s="323"/>
      <c r="BK222" s="46" t="s">
        <v>18</v>
      </c>
      <c r="BL222" s="46" t="s">
        <v>45</v>
      </c>
      <c r="BN222" s="146">
        <f t="shared" si="359"/>
        <v>3</v>
      </c>
      <c r="BO222" s="146">
        <f t="shared" si="306"/>
        <v>3</v>
      </c>
      <c r="BP222" s="146">
        <f t="shared" si="307"/>
        <v>3</v>
      </c>
      <c r="BQ222" s="146">
        <f t="shared" si="308"/>
        <v>3</v>
      </c>
      <c r="BR222" s="146">
        <f t="shared" si="309"/>
        <v>3</v>
      </c>
      <c r="BS222" s="146">
        <f t="shared" si="310"/>
        <v>3</v>
      </c>
      <c r="BT222" s="146">
        <f t="shared" si="311"/>
        <v>3</v>
      </c>
      <c r="BU222" s="146">
        <f t="shared" si="312"/>
        <v>3</v>
      </c>
      <c r="BV222" s="146">
        <f t="shared" si="313"/>
        <v>3</v>
      </c>
      <c r="BW222" s="146">
        <f t="shared" si="314"/>
        <v>3</v>
      </c>
      <c r="BX222" s="146">
        <f t="shared" si="315"/>
        <v>3</v>
      </c>
      <c r="BY222" s="146">
        <f t="shared" si="316"/>
        <v>3</v>
      </c>
      <c r="BZ222" s="146">
        <f t="shared" si="317"/>
        <v>3</v>
      </c>
      <c r="CA222" s="146">
        <f t="shared" si="318"/>
        <v>3</v>
      </c>
      <c r="CB222" s="146">
        <f t="shared" si="319"/>
        <v>3</v>
      </c>
      <c r="CC222" s="146">
        <f t="shared" si="320"/>
        <v>0</v>
      </c>
      <c r="CD222" s="146">
        <f t="shared" si="321"/>
        <v>0</v>
      </c>
      <c r="CE222" s="146">
        <f t="shared" si="322"/>
        <v>0</v>
      </c>
      <c r="CF222" s="146">
        <f t="shared" si="323"/>
        <v>0</v>
      </c>
      <c r="CG222" s="146">
        <f t="shared" si="324"/>
        <v>0</v>
      </c>
      <c r="CH222" s="146">
        <f t="shared" si="325"/>
        <v>0</v>
      </c>
      <c r="CI222" s="146">
        <f t="shared" si="326"/>
        <v>0</v>
      </c>
      <c r="CJ222" s="146">
        <f t="shared" si="327"/>
        <v>0</v>
      </c>
      <c r="CK222" s="146">
        <f t="shared" si="328"/>
        <v>0</v>
      </c>
      <c r="CL222" s="146">
        <f t="shared" si="329"/>
        <v>0</v>
      </c>
      <c r="CM222" s="146">
        <f t="shared" si="330"/>
        <v>0</v>
      </c>
      <c r="CN222" s="146">
        <f t="shared" si="331"/>
        <v>0</v>
      </c>
      <c r="CO222" s="146">
        <f t="shared" si="332"/>
        <v>0</v>
      </c>
      <c r="CP222" s="146">
        <f t="shared" si="333"/>
        <v>0</v>
      </c>
      <c r="CQ222" s="146">
        <f t="shared" si="334"/>
        <v>0</v>
      </c>
      <c r="CR222" s="146">
        <f t="shared" si="335"/>
        <v>0</v>
      </c>
      <c r="CS222" s="146">
        <f t="shared" si="336"/>
        <v>0</v>
      </c>
      <c r="CT222" s="146">
        <f t="shared" si="337"/>
        <v>0</v>
      </c>
      <c r="CU222" s="146">
        <f t="shared" si="338"/>
        <v>0</v>
      </c>
      <c r="CV222" s="146">
        <f t="shared" si="339"/>
        <v>0</v>
      </c>
      <c r="CW222" s="146">
        <f t="shared" si="340"/>
        <v>0</v>
      </c>
      <c r="CX222" s="146">
        <f t="shared" si="341"/>
        <v>0</v>
      </c>
      <c r="CY222" s="146">
        <f t="shared" si="342"/>
        <v>0</v>
      </c>
      <c r="CZ222" s="146">
        <f t="shared" si="343"/>
        <v>0</v>
      </c>
      <c r="DA222" s="146">
        <f t="shared" si="344"/>
        <v>0</v>
      </c>
      <c r="DB222" s="146">
        <f t="shared" si="345"/>
        <v>0</v>
      </c>
      <c r="DC222" s="146">
        <f t="shared" si="346"/>
        <v>0</v>
      </c>
      <c r="DD222" s="146">
        <f t="shared" si="347"/>
        <v>0</v>
      </c>
      <c r="DE222" s="146">
        <f t="shared" si="348"/>
        <v>0</v>
      </c>
      <c r="DF222" s="146">
        <f t="shared" si="349"/>
        <v>0</v>
      </c>
      <c r="DG222" s="146">
        <f t="shared" si="350"/>
        <v>0</v>
      </c>
      <c r="DH222" s="146">
        <f t="shared" si="351"/>
        <v>0</v>
      </c>
      <c r="DI222" s="146">
        <f t="shared" si="352"/>
        <v>0</v>
      </c>
      <c r="DJ222" s="146">
        <f t="shared" si="353"/>
        <v>0</v>
      </c>
      <c r="DK222" s="146">
        <f t="shared" si="354"/>
        <v>0</v>
      </c>
      <c r="DL222" s="146">
        <f t="shared" si="355"/>
        <v>0</v>
      </c>
      <c r="DM222" s="146">
        <f t="shared" si="356"/>
        <v>0</v>
      </c>
      <c r="DN222" s="64">
        <f t="shared" si="381"/>
        <v>45</v>
      </c>
      <c r="DO222" s="52">
        <f t="shared" si="378"/>
        <v>45</v>
      </c>
      <c r="DP222" s="52" t="str">
        <f t="shared" si="361"/>
        <v/>
      </c>
      <c r="DQ222" s="53" t="str">
        <f t="shared" si="362"/>
        <v/>
      </c>
      <c r="DR222" s="1">
        <f t="shared" si="379"/>
        <v>1</v>
      </c>
      <c r="DS222" s="168" t="e">
        <f>IF(AND(DR222=#REF!,BL222=#REF!),'Tiến độ'!D222,"")</f>
        <v>#REF!</v>
      </c>
    </row>
    <row r="223" spans="1:123" ht="11.25" customHeight="1">
      <c r="A223" s="314" t="str">
        <f>IF(B223="","",MAX($A$7:A222)+1)</f>
        <v/>
      </c>
      <c r="B223" s="315"/>
      <c r="C223" s="79" t="s">
        <v>272</v>
      </c>
      <c r="D223" s="80" t="s">
        <v>273</v>
      </c>
      <c r="E223" s="81">
        <v>4</v>
      </c>
      <c r="F223" s="82">
        <v>60</v>
      </c>
      <c r="G223" s="83"/>
      <c r="H223" s="84">
        <f t="shared" si="380"/>
        <v>1</v>
      </c>
      <c r="I223" s="85">
        <f t="shared" si="380"/>
        <v>27</v>
      </c>
      <c r="J223" s="27" t="s">
        <v>1107</v>
      </c>
      <c r="K223" s="86">
        <v>4</v>
      </c>
      <c r="L223" s="87">
        <v>4</v>
      </c>
      <c r="M223" s="87">
        <v>4</v>
      </c>
      <c r="N223" s="88">
        <v>4</v>
      </c>
      <c r="O223" s="86">
        <v>4</v>
      </c>
      <c r="P223" s="87">
        <v>4</v>
      </c>
      <c r="Q223" s="87">
        <v>4</v>
      </c>
      <c r="R223" s="88">
        <v>4</v>
      </c>
      <c r="S223" s="86">
        <v>4</v>
      </c>
      <c r="T223" s="87">
        <v>4</v>
      </c>
      <c r="U223" s="87">
        <v>4</v>
      </c>
      <c r="V223" s="87">
        <v>4</v>
      </c>
      <c r="W223" s="88">
        <v>4</v>
      </c>
      <c r="X223" s="86">
        <v>4</v>
      </c>
      <c r="Y223" s="87">
        <v>4</v>
      </c>
      <c r="Z223" s="87" t="s">
        <v>163</v>
      </c>
      <c r="AA223" s="88" t="s">
        <v>163</v>
      </c>
      <c r="AB223" s="86" t="s">
        <v>163</v>
      </c>
      <c r="AC223" s="87" t="s">
        <v>163</v>
      </c>
      <c r="AD223" s="87" t="s">
        <v>164</v>
      </c>
      <c r="AE223" s="88" t="s">
        <v>164</v>
      </c>
      <c r="AF223" s="86" t="s">
        <v>164</v>
      </c>
      <c r="AG223" s="87" t="s">
        <v>164</v>
      </c>
      <c r="AH223" s="87" t="s">
        <v>164</v>
      </c>
      <c r="AI223" s="362"/>
      <c r="AJ223" s="363"/>
      <c r="AK223" s="86" t="s">
        <v>164</v>
      </c>
      <c r="AL223" s="87"/>
      <c r="AM223" s="87"/>
      <c r="AN223" s="88"/>
      <c r="AO223" s="86"/>
      <c r="AP223" s="87"/>
      <c r="AQ223" s="87"/>
      <c r="AR223" s="88"/>
      <c r="AS223" s="89"/>
      <c r="AT223" s="87"/>
      <c r="AU223" s="87"/>
      <c r="AV223" s="90"/>
      <c r="AW223" s="86"/>
      <c r="AX223" s="87"/>
      <c r="AY223" s="87"/>
      <c r="AZ223" s="87"/>
      <c r="BA223" s="88"/>
      <c r="BB223" s="89"/>
      <c r="BC223" s="87"/>
      <c r="BD223" s="87"/>
      <c r="BE223" s="321"/>
      <c r="BF223" s="322"/>
      <c r="BG223" s="322"/>
      <c r="BH223" s="322"/>
      <c r="BI223" s="322"/>
      <c r="BJ223" s="323"/>
      <c r="BK223" s="46" t="s">
        <v>18</v>
      </c>
      <c r="BL223" s="46" t="s">
        <v>45</v>
      </c>
      <c r="BN223" s="146">
        <f t="shared" si="359"/>
        <v>4</v>
      </c>
      <c r="BO223" s="146">
        <f t="shared" si="306"/>
        <v>4</v>
      </c>
      <c r="BP223" s="146">
        <f t="shared" si="307"/>
        <v>4</v>
      </c>
      <c r="BQ223" s="146">
        <f t="shared" si="308"/>
        <v>4</v>
      </c>
      <c r="BR223" s="146">
        <f t="shared" si="309"/>
        <v>4</v>
      </c>
      <c r="BS223" s="146">
        <f t="shared" si="310"/>
        <v>4</v>
      </c>
      <c r="BT223" s="146">
        <f t="shared" si="311"/>
        <v>4</v>
      </c>
      <c r="BU223" s="146">
        <f t="shared" si="312"/>
        <v>4</v>
      </c>
      <c r="BV223" s="146">
        <f t="shared" si="313"/>
        <v>4</v>
      </c>
      <c r="BW223" s="146">
        <f t="shared" si="314"/>
        <v>4</v>
      </c>
      <c r="BX223" s="146">
        <f t="shared" si="315"/>
        <v>4</v>
      </c>
      <c r="BY223" s="146">
        <f t="shared" si="316"/>
        <v>4</v>
      </c>
      <c r="BZ223" s="146">
        <f t="shared" si="317"/>
        <v>4</v>
      </c>
      <c r="CA223" s="146">
        <f t="shared" si="318"/>
        <v>4</v>
      </c>
      <c r="CB223" s="146">
        <f t="shared" si="319"/>
        <v>4</v>
      </c>
      <c r="CC223" s="146">
        <f t="shared" si="320"/>
        <v>0</v>
      </c>
      <c r="CD223" s="146">
        <f t="shared" si="321"/>
        <v>0</v>
      </c>
      <c r="CE223" s="146">
        <f t="shared" si="322"/>
        <v>0</v>
      </c>
      <c r="CF223" s="146">
        <f t="shared" si="323"/>
        <v>0</v>
      </c>
      <c r="CG223" s="146">
        <f t="shared" si="324"/>
        <v>0</v>
      </c>
      <c r="CH223" s="146">
        <f t="shared" si="325"/>
        <v>0</v>
      </c>
      <c r="CI223" s="146">
        <f t="shared" si="326"/>
        <v>0</v>
      </c>
      <c r="CJ223" s="146">
        <f t="shared" si="327"/>
        <v>0</v>
      </c>
      <c r="CK223" s="146">
        <f t="shared" si="328"/>
        <v>0</v>
      </c>
      <c r="CL223" s="146">
        <f t="shared" si="329"/>
        <v>0</v>
      </c>
      <c r="CM223" s="146">
        <f t="shared" si="330"/>
        <v>0</v>
      </c>
      <c r="CN223" s="146">
        <f t="shared" si="331"/>
        <v>0</v>
      </c>
      <c r="CO223" s="146">
        <f t="shared" si="332"/>
        <v>0</v>
      </c>
      <c r="CP223" s="146">
        <f t="shared" si="333"/>
        <v>0</v>
      </c>
      <c r="CQ223" s="146">
        <f t="shared" si="334"/>
        <v>0</v>
      </c>
      <c r="CR223" s="146">
        <f t="shared" si="335"/>
        <v>0</v>
      </c>
      <c r="CS223" s="146">
        <f t="shared" si="336"/>
        <v>0</v>
      </c>
      <c r="CT223" s="146">
        <f t="shared" si="337"/>
        <v>0</v>
      </c>
      <c r="CU223" s="146">
        <f t="shared" si="338"/>
        <v>0</v>
      </c>
      <c r="CV223" s="146">
        <f t="shared" si="339"/>
        <v>0</v>
      </c>
      <c r="CW223" s="146">
        <f t="shared" si="340"/>
        <v>0</v>
      </c>
      <c r="CX223" s="146">
        <f t="shared" si="341"/>
        <v>0</v>
      </c>
      <c r="CY223" s="146">
        <f t="shared" si="342"/>
        <v>0</v>
      </c>
      <c r="CZ223" s="146">
        <f t="shared" si="343"/>
        <v>0</v>
      </c>
      <c r="DA223" s="146">
        <f t="shared" si="344"/>
        <v>0</v>
      </c>
      <c r="DB223" s="146">
        <f t="shared" si="345"/>
        <v>0</v>
      </c>
      <c r="DC223" s="146">
        <f t="shared" si="346"/>
        <v>0</v>
      </c>
      <c r="DD223" s="146">
        <f t="shared" si="347"/>
        <v>0</v>
      </c>
      <c r="DE223" s="146">
        <f t="shared" si="348"/>
        <v>0</v>
      </c>
      <c r="DF223" s="146">
        <f t="shared" si="349"/>
        <v>0</v>
      </c>
      <c r="DG223" s="146">
        <f t="shared" si="350"/>
        <v>0</v>
      </c>
      <c r="DH223" s="146">
        <f t="shared" si="351"/>
        <v>0</v>
      </c>
      <c r="DI223" s="146">
        <f t="shared" si="352"/>
        <v>0</v>
      </c>
      <c r="DJ223" s="146">
        <f t="shared" si="353"/>
        <v>0</v>
      </c>
      <c r="DK223" s="146">
        <f t="shared" si="354"/>
        <v>0</v>
      </c>
      <c r="DL223" s="146">
        <f t="shared" si="355"/>
        <v>0</v>
      </c>
      <c r="DM223" s="146">
        <f t="shared" si="356"/>
        <v>0</v>
      </c>
      <c r="DN223" s="64">
        <f t="shared" si="381"/>
        <v>60</v>
      </c>
      <c r="DO223" s="52">
        <f t="shared" si="378"/>
        <v>60</v>
      </c>
      <c r="DP223" s="52" t="str">
        <f t="shared" si="361"/>
        <v/>
      </c>
      <c r="DQ223" s="53" t="str">
        <f t="shared" si="362"/>
        <v/>
      </c>
      <c r="DR223" s="1">
        <f t="shared" si="379"/>
        <v>1</v>
      </c>
      <c r="DS223" s="168" t="e">
        <f>IF(AND(DR223=#REF!,BL223=#REF!),'Tiến độ'!D223,"")</f>
        <v>#REF!</v>
      </c>
    </row>
    <row r="224" spans="1:123" ht="11.25" customHeight="1">
      <c r="A224" s="314" t="str">
        <f>IF(B224="","",MAX($A$7:A223)+1)</f>
        <v/>
      </c>
      <c r="B224" s="315"/>
      <c r="C224" s="79" t="s">
        <v>274</v>
      </c>
      <c r="D224" s="80" t="s">
        <v>275</v>
      </c>
      <c r="E224" s="81">
        <v>2</v>
      </c>
      <c r="F224" s="82">
        <v>30</v>
      </c>
      <c r="G224" s="83"/>
      <c r="H224" s="84">
        <f t="shared" ref="H224:I224" si="382">H223</f>
        <v>1</v>
      </c>
      <c r="I224" s="85">
        <f t="shared" si="382"/>
        <v>27</v>
      </c>
      <c r="J224" s="27" t="s">
        <v>1107</v>
      </c>
      <c r="K224" s="86">
        <v>2</v>
      </c>
      <c r="L224" s="87">
        <v>2</v>
      </c>
      <c r="M224" s="87">
        <v>2</v>
      </c>
      <c r="N224" s="88">
        <v>2</v>
      </c>
      <c r="O224" s="86">
        <v>2</v>
      </c>
      <c r="P224" s="87">
        <v>2</v>
      </c>
      <c r="Q224" s="87">
        <v>2</v>
      </c>
      <c r="R224" s="88">
        <v>2</v>
      </c>
      <c r="S224" s="86">
        <v>2</v>
      </c>
      <c r="T224" s="87">
        <v>2</v>
      </c>
      <c r="U224" s="87">
        <v>2</v>
      </c>
      <c r="V224" s="87">
        <v>2</v>
      </c>
      <c r="W224" s="88">
        <v>2</v>
      </c>
      <c r="X224" s="86">
        <v>2</v>
      </c>
      <c r="Y224" s="87">
        <v>2</v>
      </c>
      <c r="Z224" s="87" t="s">
        <v>163</v>
      </c>
      <c r="AA224" s="88" t="s">
        <v>163</v>
      </c>
      <c r="AB224" s="86" t="s">
        <v>163</v>
      </c>
      <c r="AC224" s="87" t="s">
        <v>163</v>
      </c>
      <c r="AD224" s="87" t="s">
        <v>164</v>
      </c>
      <c r="AE224" s="88" t="s">
        <v>164</v>
      </c>
      <c r="AF224" s="86" t="s">
        <v>164</v>
      </c>
      <c r="AG224" s="87" t="s">
        <v>164</v>
      </c>
      <c r="AH224" s="87" t="s">
        <v>164</v>
      </c>
      <c r="AI224" s="362"/>
      <c r="AJ224" s="363"/>
      <c r="AK224" s="86" t="s">
        <v>164</v>
      </c>
      <c r="AL224" s="87"/>
      <c r="AM224" s="87"/>
      <c r="AN224" s="88"/>
      <c r="AO224" s="86"/>
      <c r="AP224" s="87"/>
      <c r="AQ224" s="87"/>
      <c r="AR224" s="88"/>
      <c r="AS224" s="89"/>
      <c r="AT224" s="87"/>
      <c r="AU224" s="87"/>
      <c r="AV224" s="90"/>
      <c r="AW224" s="86"/>
      <c r="AX224" s="87"/>
      <c r="AY224" s="87"/>
      <c r="AZ224" s="87"/>
      <c r="BA224" s="88"/>
      <c r="BB224" s="89"/>
      <c r="BC224" s="87"/>
      <c r="BD224" s="87"/>
      <c r="BE224" s="321"/>
      <c r="BF224" s="322"/>
      <c r="BG224" s="322"/>
      <c r="BH224" s="322"/>
      <c r="BI224" s="322"/>
      <c r="BJ224" s="323"/>
      <c r="BK224" s="46" t="s">
        <v>18</v>
      </c>
      <c r="BL224" s="46" t="s">
        <v>45</v>
      </c>
      <c r="BN224" s="146">
        <f t="shared" si="359"/>
        <v>2</v>
      </c>
      <c r="BO224" s="146">
        <f t="shared" si="306"/>
        <v>2</v>
      </c>
      <c r="BP224" s="146">
        <f t="shared" si="307"/>
        <v>2</v>
      </c>
      <c r="BQ224" s="146">
        <f t="shared" si="308"/>
        <v>2</v>
      </c>
      <c r="BR224" s="146">
        <f t="shared" si="309"/>
        <v>2</v>
      </c>
      <c r="BS224" s="146">
        <f t="shared" si="310"/>
        <v>2</v>
      </c>
      <c r="BT224" s="146">
        <f t="shared" si="311"/>
        <v>2</v>
      </c>
      <c r="BU224" s="146">
        <f t="shared" si="312"/>
        <v>2</v>
      </c>
      <c r="BV224" s="146">
        <f t="shared" si="313"/>
        <v>2</v>
      </c>
      <c r="BW224" s="146">
        <f t="shared" si="314"/>
        <v>2</v>
      </c>
      <c r="BX224" s="146">
        <f t="shared" si="315"/>
        <v>2</v>
      </c>
      <c r="BY224" s="146">
        <f t="shared" si="316"/>
        <v>2</v>
      </c>
      <c r="BZ224" s="146">
        <f t="shared" si="317"/>
        <v>2</v>
      </c>
      <c r="CA224" s="146">
        <f t="shared" si="318"/>
        <v>2</v>
      </c>
      <c r="CB224" s="146">
        <f t="shared" si="319"/>
        <v>2</v>
      </c>
      <c r="CC224" s="146">
        <f t="shared" si="320"/>
        <v>0</v>
      </c>
      <c r="CD224" s="146">
        <f t="shared" si="321"/>
        <v>0</v>
      </c>
      <c r="CE224" s="146">
        <f t="shared" si="322"/>
        <v>0</v>
      </c>
      <c r="CF224" s="146">
        <f t="shared" si="323"/>
        <v>0</v>
      </c>
      <c r="CG224" s="146">
        <f t="shared" si="324"/>
        <v>0</v>
      </c>
      <c r="CH224" s="146">
        <f t="shared" si="325"/>
        <v>0</v>
      </c>
      <c r="CI224" s="146">
        <f t="shared" si="326"/>
        <v>0</v>
      </c>
      <c r="CJ224" s="146">
        <f t="shared" si="327"/>
        <v>0</v>
      </c>
      <c r="CK224" s="146">
        <f t="shared" si="328"/>
        <v>0</v>
      </c>
      <c r="CL224" s="146">
        <f t="shared" si="329"/>
        <v>0</v>
      </c>
      <c r="CM224" s="146">
        <f t="shared" si="330"/>
        <v>0</v>
      </c>
      <c r="CN224" s="146">
        <f t="shared" si="331"/>
        <v>0</v>
      </c>
      <c r="CO224" s="146">
        <f t="shared" si="332"/>
        <v>0</v>
      </c>
      <c r="CP224" s="146">
        <f t="shared" si="333"/>
        <v>0</v>
      </c>
      <c r="CQ224" s="146">
        <f t="shared" si="334"/>
        <v>0</v>
      </c>
      <c r="CR224" s="146">
        <f t="shared" si="335"/>
        <v>0</v>
      </c>
      <c r="CS224" s="146">
        <f t="shared" si="336"/>
        <v>0</v>
      </c>
      <c r="CT224" s="146">
        <f t="shared" si="337"/>
        <v>0</v>
      </c>
      <c r="CU224" s="146">
        <f t="shared" si="338"/>
        <v>0</v>
      </c>
      <c r="CV224" s="146">
        <f t="shared" si="339"/>
        <v>0</v>
      </c>
      <c r="CW224" s="146">
        <f t="shared" si="340"/>
        <v>0</v>
      </c>
      <c r="CX224" s="146">
        <f t="shared" si="341"/>
        <v>0</v>
      </c>
      <c r="CY224" s="146">
        <f t="shared" si="342"/>
        <v>0</v>
      </c>
      <c r="CZ224" s="146">
        <f t="shared" si="343"/>
        <v>0</v>
      </c>
      <c r="DA224" s="146">
        <f t="shared" si="344"/>
        <v>0</v>
      </c>
      <c r="DB224" s="146">
        <f t="shared" si="345"/>
        <v>0</v>
      </c>
      <c r="DC224" s="146">
        <f t="shared" si="346"/>
        <v>0</v>
      </c>
      <c r="DD224" s="146">
        <f t="shared" si="347"/>
        <v>0</v>
      </c>
      <c r="DE224" s="146">
        <f t="shared" si="348"/>
        <v>0</v>
      </c>
      <c r="DF224" s="146">
        <f t="shared" si="349"/>
        <v>0</v>
      </c>
      <c r="DG224" s="146">
        <f t="shared" si="350"/>
        <v>0</v>
      </c>
      <c r="DH224" s="146">
        <f t="shared" si="351"/>
        <v>0</v>
      </c>
      <c r="DI224" s="146">
        <f t="shared" si="352"/>
        <v>0</v>
      </c>
      <c r="DJ224" s="146">
        <f t="shared" si="353"/>
        <v>0</v>
      </c>
      <c r="DK224" s="146">
        <f t="shared" si="354"/>
        <v>0</v>
      </c>
      <c r="DL224" s="146">
        <f t="shared" si="355"/>
        <v>0</v>
      </c>
      <c r="DM224" s="146">
        <f t="shared" si="356"/>
        <v>0</v>
      </c>
      <c r="DN224" s="64">
        <f t="shared" si="381"/>
        <v>30</v>
      </c>
      <c r="DO224" s="52">
        <f t="shared" si="378"/>
        <v>30</v>
      </c>
      <c r="DP224" s="52" t="str">
        <f t="shared" si="361"/>
        <v/>
      </c>
      <c r="DQ224" s="53" t="str">
        <f t="shared" si="362"/>
        <v/>
      </c>
      <c r="DR224" s="1">
        <f t="shared" si="379"/>
        <v>1</v>
      </c>
      <c r="DS224" s="168" t="e">
        <f>IF(AND(DR224=#REF!,BL224=#REF!),'Tiến độ'!D224,"")</f>
        <v>#REF!</v>
      </c>
    </row>
    <row r="225" spans="1:123" ht="11.25" customHeight="1">
      <c r="A225" s="314" t="str">
        <f>IF(B225="","",MAX($A$7:A224)+1)</f>
        <v/>
      </c>
      <c r="B225" s="315"/>
      <c r="C225" s="79" t="s">
        <v>276</v>
      </c>
      <c r="D225" s="80" t="s">
        <v>277</v>
      </c>
      <c r="E225" s="81">
        <v>2</v>
      </c>
      <c r="F225" s="82">
        <v>30</v>
      </c>
      <c r="G225" s="83"/>
      <c r="H225" s="84">
        <f t="shared" ref="H225:I225" si="383">H224</f>
        <v>1</v>
      </c>
      <c r="I225" s="85">
        <f t="shared" si="383"/>
        <v>27</v>
      </c>
      <c r="J225" s="27" t="s">
        <v>1107</v>
      </c>
      <c r="K225" s="86">
        <v>2</v>
      </c>
      <c r="L225" s="87">
        <v>2</v>
      </c>
      <c r="M225" s="87">
        <v>2</v>
      </c>
      <c r="N225" s="88">
        <v>2</v>
      </c>
      <c r="O225" s="86">
        <v>2</v>
      </c>
      <c r="P225" s="87">
        <v>2</v>
      </c>
      <c r="Q225" s="87">
        <v>2</v>
      </c>
      <c r="R225" s="88">
        <v>2</v>
      </c>
      <c r="S225" s="86">
        <v>2</v>
      </c>
      <c r="T225" s="87">
        <v>2</v>
      </c>
      <c r="U225" s="87">
        <v>2</v>
      </c>
      <c r="V225" s="87">
        <v>2</v>
      </c>
      <c r="W225" s="88">
        <v>2</v>
      </c>
      <c r="X225" s="86">
        <v>2</v>
      </c>
      <c r="Y225" s="87">
        <v>2</v>
      </c>
      <c r="Z225" s="87" t="s">
        <v>163</v>
      </c>
      <c r="AA225" s="88" t="s">
        <v>163</v>
      </c>
      <c r="AB225" s="86" t="s">
        <v>163</v>
      </c>
      <c r="AC225" s="87" t="s">
        <v>163</v>
      </c>
      <c r="AD225" s="87" t="s">
        <v>164</v>
      </c>
      <c r="AE225" s="88" t="s">
        <v>164</v>
      </c>
      <c r="AF225" s="86" t="s">
        <v>164</v>
      </c>
      <c r="AG225" s="87" t="s">
        <v>164</v>
      </c>
      <c r="AH225" s="87" t="s">
        <v>164</v>
      </c>
      <c r="AI225" s="362"/>
      <c r="AJ225" s="363"/>
      <c r="AK225" s="86" t="s">
        <v>164</v>
      </c>
      <c r="AL225" s="87"/>
      <c r="AM225" s="87"/>
      <c r="AN225" s="88"/>
      <c r="AO225" s="86"/>
      <c r="AP225" s="87"/>
      <c r="AQ225" s="87"/>
      <c r="AR225" s="88"/>
      <c r="AS225" s="89"/>
      <c r="AT225" s="87"/>
      <c r="AU225" s="87"/>
      <c r="AV225" s="90"/>
      <c r="AW225" s="86"/>
      <c r="AX225" s="87"/>
      <c r="AY225" s="87"/>
      <c r="AZ225" s="87"/>
      <c r="BA225" s="88"/>
      <c r="BB225" s="89"/>
      <c r="BC225" s="87"/>
      <c r="BD225" s="87"/>
      <c r="BE225" s="321"/>
      <c r="BF225" s="322"/>
      <c r="BG225" s="322"/>
      <c r="BH225" s="322"/>
      <c r="BI225" s="322"/>
      <c r="BJ225" s="323"/>
      <c r="BK225" s="46" t="s">
        <v>18</v>
      </c>
      <c r="BL225" s="46" t="s">
        <v>45</v>
      </c>
      <c r="BN225" s="146">
        <f t="shared" si="359"/>
        <v>2</v>
      </c>
      <c r="BO225" s="146">
        <f t="shared" si="306"/>
        <v>2</v>
      </c>
      <c r="BP225" s="146">
        <f t="shared" si="307"/>
        <v>2</v>
      </c>
      <c r="BQ225" s="146">
        <f t="shared" si="308"/>
        <v>2</v>
      </c>
      <c r="BR225" s="146">
        <f t="shared" si="309"/>
        <v>2</v>
      </c>
      <c r="BS225" s="146">
        <f t="shared" si="310"/>
        <v>2</v>
      </c>
      <c r="BT225" s="146">
        <f t="shared" si="311"/>
        <v>2</v>
      </c>
      <c r="BU225" s="146">
        <f t="shared" si="312"/>
        <v>2</v>
      </c>
      <c r="BV225" s="146">
        <f t="shared" si="313"/>
        <v>2</v>
      </c>
      <c r="BW225" s="146">
        <f t="shared" si="314"/>
        <v>2</v>
      </c>
      <c r="BX225" s="146">
        <f t="shared" si="315"/>
        <v>2</v>
      </c>
      <c r="BY225" s="146">
        <f t="shared" si="316"/>
        <v>2</v>
      </c>
      <c r="BZ225" s="146">
        <f t="shared" si="317"/>
        <v>2</v>
      </c>
      <c r="CA225" s="146">
        <f t="shared" si="318"/>
        <v>2</v>
      </c>
      <c r="CB225" s="146">
        <f t="shared" si="319"/>
        <v>2</v>
      </c>
      <c r="CC225" s="146">
        <f t="shared" si="320"/>
        <v>0</v>
      </c>
      <c r="CD225" s="146">
        <f t="shared" si="321"/>
        <v>0</v>
      </c>
      <c r="CE225" s="146">
        <f t="shared" si="322"/>
        <v>0</v>
      </c>
      <c r="CF225" s="146">
        <f t="shared" si="323"/>
        <v>0</v>
      </c>
      <c r="CG225" s="146">
        <f t="shared" si="324"/>
        <v>0</v>
      </c>
      <c r="CH225" s="146">
        <f t="shared" si="325"/>
        <v>0</v>
      </c>
      <c r="CI225" s="146">
        <f t="shared" si="326"/>
        <v>0</v>
      </c>
      <c r="CJ225" s="146">
        <f t="shared" si="327"/>
        <v>0</v>
      </c>
      <c r="CK225" s="146">
        <f t="shared" si="328"/>
        <v>0</v>
      </c>
      <c r="CL225" s="146">
        <f t="shared" si="329"/>
        <v>0</v>
      </c>
      <c r="CM225" s="146">
        <f t="shared" si="330"/>
        <v>0</v>
      </c>
      <c r="CN225" s="146">
        <f t="shared" si="331"/>
        <v>0</v>
      </c>
      <c r="CO225" s="146">
        <f t="shared" si="332"/>
        <v>0</v>
      </c>
      <c r="CP225" s="146">
        <f t="shared" si="333"/>
        <v>0</v>
      </c>
      <c r="CQ225" s="146">
        <f t="shared" si="334"/>
        <v>0</v>
      </c>
      <c r="CR225" s="146">
        <f t="shared" si="335"/>
        <v>0</v>
      </c>
      <c r="CS225" s="146">
        <f t="shared" si="336"/>
        <v>0</v>
      </c>
      <c r="CT225" s="146">
        <f t="shared" si="337"/>
        <v>0</v>
      </c>
      <c r="CU225" s="146">
        <f t="shared" si="338"/>
        <v>0</v>
      </c>
      <c r="CV225" s="146">
        <f t="shared" si="339"/>
        <v>0</v>
      </c>
      <c r="CW225" s="146">
        <f t="shared" si="340"/>
        <v>0</v>
      </c>
      <c r="CX225" s="146">
        <f t="shared" si="341"/>
        <v>0</v>
      </c>
      <c r="CY225" s="146">
        <f t="shared" si="342"/>
        <v>0</v>
      </c>
      <c r="CZ225" s="146">
        <f t="shared" si="343"/>
        <v>0</v>
      </c>
      <c r="DA225" s="146">
        <f t="shared" si="344"/>
        <v>0</v>
      </c>
      <c r="DB225" s="146">
        <f t="shared" si="345"/>
        <v>0</v>
      </c>
      <c r="DC225" s="146">
        <f t="shared" si="346"/>
        <v>0</v>
      </c>
      <c r="DD225" s="146">
        <f t="shared" si="347"/>
        <v>0</v>
      </c>
      <c r="DE225" s="146">
        <f t="shared" si="348"/>
        <v>0</v>
      </c>
      <c r="DF225" s="146">
        <f t="shared" si="349"/>
        <v>0</v>
      </c>
      <c r="DG225" s="146">
        <f t="shared" si="350"/>
        <v>0</v>
      </c>
      <c r="DH225" s="146">
        <f t="shared" si="351"/>
        <v>0</v>
      </c>
      <c r="DI225" s="146">
        <f t="shared" si="352"/>
        <v>0</v>
      </c>
      <c r="DJ225" s="146">
        <f t="shared" si="353"/>
        <v>0</v>
      </c>
      <c r="DK225" s="146">
        <f t="shared" si="354"/>
        <v>0</v>
      </c>
      <c r="DL225" s="146">
        <f t="shared" si="355"/>
        <v>0</v>
      </c>
      <c r="DM225" s="146">
        <f t="shared" si="356"/>
        <v>0</v>
      </c>
      <c r="DN225" s="64">
        <f t="shared" si="381"/>
        <v>30</v>
      </c>
      <c r="DO225" s="52">
        <f t="shared" si="378"/>
        <v>30</v>
      </c>
      <c r="DP225" s="52" t="str">
        <f t="shared" si="361"/>
        <v/>
      </c>
      <c r="DQ225" s="53" t="str">
        <f t="shared" si="362"/>
        <v/>
      </c>
      <c r="DR225" s="1">
        <f t="shared" si="379"/>
        <v>1</v>
      </c>
      <c r="DS225" s="168" t="e">
        <f>IF(AND(DR225=#REF!,BL225=#REF!),'Tiến độ'!D225,"")</f>
        <v>#REF!</v>
      </c>
    </row>
    <row r="226" spans="1:123" ht="11.25" customHeight="1">
      <c r="A226" s="314" t="str">
        <f>IF(B226="","",MAX($A$7:A225)+1)</f>
        <v/>
      </c>
      <c r="B226" s="315"/>
      <c r="C226" s="79" t="s">
        <v>278</v>
      </c>
      <c r="D226" s="80" t="s">
        <v>279</v>
      </c>
      <c r="E226" s="81">
        <v>4</v>
      </c>
      <c r="F226" s="82">
        <v>60</v>
      </c>
      <c r="G226" s="83"/>
      <c r="H226" s="84">
        <f t="shared" ref="H226:I226" si="384">H225</f>
        <v>1</v>
      </c>
      <c r="I226" s="85">
        <f t="shared" si="384"/>
        <v>27</v>
      </c>
      <c r="J226" s="27" t="s">
        <v>1107</v>
      </c>
      <c r="K226" s="86"/>
      <c r="L226" s="87"/>
      <c r="M226" s="87"/>
      <c r="N226" s="88"/>
      <c r="O226" s="86"/>
      <c r="P226" s="87"/>
      <c r="Q226" s="87"/>
      <c r="R226" s="88"/>
      <c r="S226" s="86"/>
      <c r="T226" s="87"/>
      <c r="U226" s="87"/>
      <c r="V226" s="87"/>
      <c r="W226" s="88"/>
      <c r="X226" s="86"/>
      <c r="Y226" s="87"/>
      <c r="Z226" s="87"/>
      <c r="AA226" s="88"/>
      <c r="AB226" s="86"/>
      <c r="AC226" s="87"/>
      <c r="AD226" s="87"/>
      <c r="AE226" s="88"/>
      <c r="AF226" s="86"/>
      <c r="AG226" s="87"/>
      <c r="AH226" s="87"/>
      <c r="AI226" s="362"/>
      <c r="AJ226" s="363"/>
      <c r="AK226" s="86"/>
      <c r="AL226" s="87">
        <v>4</v>
      </c>
      <c r="AM226" s="87">
        <v>4</v>
      </c>
      <c r="AN226" s="88">
        <v>4</v>
      </c>
      <c r="AO226" s="86">
        <v>4</v>
      </c>
      <c r="AP226" s="87">
        <v>4</v>
      </c>
      <c r="AQ226" s="87">
        <v>4</v>
      </c>
      <c r="AR226" s="88">
        <v>4</v>
      </c>
      <c r="AS226" s="89">
        <v>4</v>
      </c>
      <c r="AT226" s="87">
        <v>4</v>
      </c>
      <c r="AU226" s="87">
        <v>4</v>
      </c>
      <c r="AV226" s="90">
        <v>4</v>
      </c>
      <c r="AW226" s="86">
        <v>4</v>
      </c>
      <c r="AX226" s="87">
        <v>4</v>
      </c>
      <c r="AY226" s="87">
        <v>4</v>
      </c>
      <c r="AZ226" s="87">
        <v>4</v>
      </c>
      <c r="BA226" s="88" t="s">
        <v>163</v>
      </c>
      <c r="BB226" s="89" t="s">
        <v>163</v>
      </c>
      <c r="BC226" s="87" t="s">
        <v>163</v>
      </c>
      <c r="BD226" s="87" t="s">
        <v>163</v>
      </c>
      <c r="BE226" s="321"/>
      <c r="BF226" s="322"/>
      <c r="BG226" s="322"/>
      <c r="BH226" s="322"/>
      <c r="BI226" s="322"/>
      <c r="BJ226" s="323"/>
      <c r="BK226" s="46" t="s">
        <v>18</v>
      </c>
      <c r="BL226" s="46" t="s">
        <v>45</v>
      </c>
      <c r="BN226" s="146">
        <f t="shared" si="359"/>
        <v>0</v>
      </c>
      <c r="BO226" s="146">
        <f t="shared" si="306"/>
        <v>0</v>
      </c>
      <c r="BP226" s="146">
        <f t="shared" si="307"/>
        <v>0</v>
      </c>
      <c r="BQ226" s="146">
        <f t="shared" si="308"/>
        <v>0</v>
      </c>
      <c r="BR226" s="146">
        <f t="shared" si="309"/>
        <v>0</v>
      </c>
      <c r="BS226" s="146">
        <f t="shared" si="310"/>
        <v>0</v>
      </c>
      <c r="BT226" s="146">
        <f t="shared" si="311"/>
        <v>0</v>
      </c>
      <c r="BU226" s="146">
        <f t="shared" si="312"/>
        <v>0</v>
      </c>
      <c r="BV226" s="146">
        <f t="shared" si="313"/>
        <v>0</v>
      </c>
      <c r="BW226" s="146">
        <f t="shared" si="314"/>
        <v>0</v>
      </c>
      <c r="BX226" s="146">
        <f t="shared" si="315"/>
        <v>0</v>
      </c>
      <c r="BY226" s="146">
        <f t="shared" si="316"/>
        <v>0</v>
      </c>
      <c r="BZ226" s="146">
        <f t="shared" si="317"/>
        <v>0</v>
      </c>
      <c r="CA226" s="146">
        <f t="shared" si="318"/>
        <v>0</v>
      </c>
      <c r="CB226" s="146">
        <f t="shared" si="319"/>
        <v>0</v>
      </c>
      <c r="CC226" s="146">
        <f t="shared" si="320"/>
        <v>0</v>
      </c>
      <c r="CD226" s="146">
        <f t="shared" si="321"/>
        <v>0</v>
      </c>
      <c r="CE226" s="146">
        <f t="shared" si="322"/>
        <v>0</v>
      </c>
      <c r="CF226" s="146">
        <f t="shared" si="323"/>
        <v>0</v>
      </c>
      <c r="CG226" s="146">
        <f t="shared" si="324"/>
        <v>0</v>
      </c>
      <c r="CH226" s="146">
        <f t="shared" si="325"/>
        <v>0</v>
      </c>
      <c r="CI226" s="146">
        <f t="shared" si="326"/>
        <v>0</v>
      </c>
      <c r="CJ226" s="146">
        <f t="shared" si="327"/>
        <v>0</v>
      </c>
      <c r="CK226" s="146">
        <f t="shared" si="328"/>
        <v>0</v>
      </c>
      <c r="CL226" s="146">
        <f t="shared" si="329"/>
        <v>0</v>
      </c>
      <c r="CM226" s="146">
        <f t="shared" si="330"/>
        <v>0</v>
      </c>
      <c r="CN226" s="146">
        <f t="shared" si="331"/>
        <v>0</v>
      </c>
      <c r="CO226" s="146">
        <f t="shared" si="332"/>
        <v>4</v>
      </c>
      <c r="CP226" s="146">
        <f t="shared" si="333"/>
        <v>4</v>
      </c>
      <c r="CQ226" s="146">
        <f t="shared" si="334"/>
        <v>4</v>
      </c>
      <c r="CR226" s="146">
        <f t="shared" si="335"/>
        <v>4</v>
      </c>
      <c r="CS226" s="146">
        <f t="shared" si="336"/>
        <v>4</v>
      </c>
      <c r="CT226" s="146">
        <f t="shared" si="337"/>
        <v>4</v>
      </c>
      <c r="CU226" s="146">
        <f t="shared" si="338"/>
        <v>4</v>
      </c>
      <c r="CV226" s="146">
        <f t="shared" si="339"/>
        <v>4</v>
      </c>
      <c r="CW226" s="146">
        <f t="shared" si="340"/>
        <v>4</v>
      </c>
      <c r="CX226" s="146">
        <f t="shared" si="341"/>
        <v>4</v>
      </c>
      <c r="CY226" s="146">
        <f t="shared" si="342"/>
        <v>4</v>
      </c>
      <c r="CZ226" s="146">
        <f t="shared" si="343"/>
        <v>4</v>
      </c>
      <c r="DA226" s="146">
        <f t="shared" si="344"/>
        <v>4</v>
      </c>
      <c r="DB226" s="146">
        <f t="shared" si="345"/>
        <v>4</v>
      </c>
      <c r="DC226" s="146">
        <f t="shared" si="346"/>
        <v>4</v>
      </c>
      <c r="DD226" s="146">
        <f t="shared" si="347"/>
        <v>0</v>
      </c>
      <c r="DE226" s="146">
        <f t="shared" si="348"/>
        <v>0</v>
      </c>
      <c r="DF226" s="146">
        <f t="shared" si="349"/>
        <v>0</v>
      </c>
      <c r="DG226" s="146">
        <f t="shared" si="350"/>
        <v>0</v>
      </c>
      <c r="DH226" s="146">
        <f t="shared" si="351"/>
        <v>0</v>
      </c>
      <c r="DI226" s="146">
        <f t="shared" si="352"/>
        <v>0</v>
      </c>
      <c r="DJ226" s="146">
        <f t="shared" si="353"/>
        <v>0</v>
      </c>
      <c r="DK226" s="146">
        <f t="shared" si="354"/>
        <v>0</v>
      </c>
      <c r="DL226" s="146">
        <f t="shared" si="355"/>
        <v>0</v>
      </c>
      <c r="DM226" s="146">
        <f t="shared" si="356"/>
        <v>0</v>
      </c>
      <c r="DN226" s="64">
        <f t="shared" si="381"/>
        <v>60</v>
      </c>
      <c r="DO226" s="52" t="str">
        <f t="shared" si="378"/>
        <v/>
      </c>
      <c r="DP226" s="52" t="str">
        <f t="shared" si="361"/>
        <v/>
      </c>
      <c r="DQ226" s="53">
        <f t="shared" si="362"/>
        <v>60</v>
      </c>
      <c r="DR226" s="1">
        <f t="shared" si="379"/>
        <v>2</v>
      </c>
      <c r="DS226" s="168" t="e">
        <f>IF(AND(DR226=#REF!,BL226=#REF!),'Tiến độ'!D226,"")</f>
        <v>#REF!</v>
      </c>
    </row>
    <row r="227" spans="1:123" ht="11.25" customHeight="1">
      <c r="A227" s="314" t="str">
        <f>IF(B227="","",MAX($A$7:A226)+1)</f>
        <v/>
      </c>
      <c r="B227" s="315"/>
      <c r="C227" s="79" t="s">
        <v>280</v>
      </c>
      <c r="D227" s="80" t="s">
        <v>281</v>
      </c>
      <c r="E227" s="81">
        <v>3</v>
      </c>
      <c r="F227" s="82">
        <v>45</v>
      </c>
      <c r="G227" s="83"/>
      <c r="H227" s="84">
        <f t="shared" ref="H227:I227" si="385">H226</f>
        <v>1</v>
      </c>
      <c r="I227" s="85">
        <f t="shared" si="385"/>
        <v>27</v>
      </c>
      <c r="J227" s="27" t="s">
        <v>1107</v>
      </c>
      <c r="K227" s="86"/>
      <c r="L227" s="87"/>
      <c r="M227" s="87"/>
      <c r="N227" s="88"/>
      <c r="O227" s="86"/>
      <c r="P227" s="87"/>
      <c r="Q227" s="87"/>
      <c r="R227" s="88"/>
      <c r="S227" s="86"/>
      <c r="T227" s="87"/>
      <c r="U227" s="87"/>
      <c r="V227" s="87"/>
      <c r="W227" s="88"/>
      <c r="X227" s="86"/>
      <c r="Y227" s="87"/>
      <c r="Z227" s="87"/>
      <c r="AA227" s="88"/>
      <c r="AB227" s="86"/>
      <c r="AC227" s="87"/>
      <c r="AD227" s="87"/>
      <c r="AE227" s="88"/>
      <c r="AF227" s="86"/>
      <c r="AG227" s="87"/>
      <c r="AH227" s="87"/>
      <c r="AI227" s="362"/>
      <c r="AJ227" s="363"/>
      <c r="AK227" s="86"/>
      <c r="AL227" s="87">
        <v>3</v>
      </c>
      <c r="AM227" s="87">
        <v>3</v>
      </c>
      <c r="AN227" s="88">
        <v>3</v>
      </c>
      <c r="AO227" s="86">
        <v>3</v>
      </c>
      <c r="AP227" s="87">
        <v>3</v>
      </c>
      <c r="AQ227" s="87">
        <v>3</v>
      </c>
      <c r="AR227" s="88">
        <v>3</v>
      </c>
      <c r="AS227" s="89">
        <v>3</v>
      </c>
      <c r="AT227" s="87">
        <v>3</v>
      </c>
      <c r="AU227" s="87">
        <v>3</v>
      </c>
      <c r="AV227" s="90">
        <v>3</v>
      </c>
      <c r="AW227" s="86">
        <v>3</v>
      </c>
      <c r="AX227" s="87">
        <v>3</v>
      </c>
      <c r="AY227" s="87">
        <v>3</v>
      </c>
      <c r="AZ227" s="87">
        <v>3</v>
      </c>
      <c r="BA227" s="88" t="s">
        <v>163</v>
      </c>
      <c r="BB227" s="89" t="s">
        <v>163</v>
      </c>
      <c r="BC227" s="87" t="s">
        <v>163</v>
      </c>
      <c r="BD227" s="87" t="s">
        <v>163</v>
      </c>
      <c r="BE227" s="321"/>
      <c r="BF227" s="322"/>
      <c r="BG227" s="322"/>
      <c r="BH227" s="322"/>
      <c r="BI227" s="322"/>
      <c r="BJ227" s="323"/>
      <c r="BK227" s="46" t="s">
        <v>18</v>
      </c>
      <c r="BL227" s="46" t="s">
        <v>45</v>
      </c>
      <c r="BN227" s="146">
        <f t="shared" si="359"/>
        <v>0</v>
      </c>
      <c r="BO227" s="146">
        <f t="shared" si="306"/>
        <v>0</v>
      </c>
      <c r="BP227" s="146">
        <f t="shared" si="307"/>
        <v>0</v>
      </c>
      <c r="BQ227" s="146">
        <f t="shared" si="308"/>
        <v>0</v>
      </c>
      <c r="BR227" s="146">
        <f t="shared" si="309"/>
        <v>0</v>
      </c>
      <c r="BS227" s="146">
        <f t="shared" si="310"/>
        <v>0</v>
      </c>
      <c r="BT227" s="146">
        <f t="shared" si="311"/>
        <v>0</v>
      </c>
      <c r="BU227" s="146">
        <f t="shared" si="312"/>
        <v>0</v>
      </c>
      <c r="BV227" s="146">
        <f t="shared" si="313"/>
        <v>0</v>
      </c>
      <c r="BW227" s="146">
        <f t="shared" si="314"/>
        <v>0</v>
      </c>
      <c r="BX227" s="146">
        <f t="shared" si="315"/>
        <v>0</v>
      </c>
      <c r="BY227" s="146">
        <f t="shared" si="316"/>
        <v>0</v>
      </c>
      <c r="BZ227" s="146">
        <f t="shared" si="317"/>
        <v>0</v>
      </c>
      <c r="CA227" s="146">
        <f t="shared" si="318"/>
        <v>0</v>
      </c>
      <c r="CB227" s="146">
        <f t="shared" si="319"/>
        <v>0</v>
      </c>
      <c r="CC227" s="146">
        <f t="shared" si="320"/>
        <v>0</v>
      </c>
      <c r="CD227" s="146">
        <f t="shared" si="321"/>
        <v>0</v>
      </c>
      <c r="CE227" s="146">
        <f t="shared" si="322"/>
        <v>0</v>
      </c>
      <c r="CF227" s="146">
        <f t="shared" si="323"/>
        <v>0</v>
      </c>
      <c r="CG227" s="146">
        <f t="shared" si="324"/>
        <v>0</v>
      </c>
      <c r="CH227" s="146">
        <f t="shared" si="325"/>
        <v>0</v>
      </c>
      <c r="CI227" s="146">
        <f t="shared" si="326"/>
        <v>0</v>
      </c>
      <c r="CJ227" s="146">
        <f t="shared" si="327"/>
        <v>0</v>
      </c>
      <c r="CK227" s="146">
        <f t="shared" si="328"/>
        <v>0</v>
      </c>
      <c r="CL227" s="146">
        <f t="shared" si="329"/>
        <v>0</v>
      </c>
      <c r="CM227" s="146">
        <f t="shared" si="330"/>
        <v>0</v>
      </c>
      <c r="CN227" s="146">
        <f t="shared" si="331"/>
        <v>0</v>
      </c>
      <c r="CO227" s="146">
        <f t="shared" si="332"/>
        <v>3</v>
      </c>
      <c r="CP227" s="146">
        <f t="shared" si="333"/>
        <v>3</v>
      </c>
      <c r="CQ227" s="146">
        <f t="shared" si="334"/>
        <v>3</v>
      </c>
      <c r="CR227" s="146">
        <f t="shared" si="335"/>
        <v>3</v>
      </c>
      <c r="CS227" s="146">
        <f t="shared" si="336"/>
        <v>3</v>
      </c>
      <c r="CT227" s="146">
        <f t="shared" si="337"/>
        <v>3</v>
      </c>
      <c r="CU227" s="146">
        <f t="shared" si="338"/>
        <v>3</v>
      </c>
      <c r="CV227" s="146">
        <f t="shared" si="339"/>
        <v>3</v>
      </c>
      <c r="CW227" s="146">
        <f t="shared" si="340"/>
        <v>3</v>
      </c>
      <c r="CX227" s="146">
        <f t="shared" si="341"/>
        <v>3</v>
      </c>
      <c r="CY227" s="146">
        <f t="shared" si="342"/>
        <v>3</v>
      </c>
      <c r="CZ227" s="146">
        <f t="shared" si="343"/>
        <v>3</v>
      </c>
      <c r="DA227" s="146">
        <f t="shared" si="344"/>
        <v>3</v>
      </c>
      <c r="DB227" s="146">
        <f t="shared" si="345"/>
        <v>3</v>
      </c>
      <c r="DC227" s="146">
        <f t="shared" si="346"/>
        <v>3</v>
      </c>
      <c r="DD227" s="146">
        <f t="shared" si="347"/>
        <v>0</v>
      </c>
      <c r="DE227" s="146">
        <f t="shared" si="348"/>
        <v>0</v>
      </c>
      <c r="DF227" s="146">
        <f t="shared" si="349"/>
        <v>0</v>
      </c>
      <c r="DG227" s="146">
        <f t="shared" si="350"/>
        <v>0</v>
      </c>
      <c r="DH227" s="146">
        <f t="shared" si="351"/>
        <v>0</v>
      </c>
      <c r="DI227" s="146">
        <f t="shared" si="352"/>
        <v>0</v>
      </c>
      <c r="DJ227" s="146">
        <f t="shared" si="353"/>
        <v>0</v>
      </c>
      <c r="DK227" s="146">
        <f t="shared" si="354"/>
        <v>0</v>
      </c>
      <c r="DL227" s="146">
        <f t="shared" si="355"/>
        <v>0</v>
      </c>
      <c r="DM227" s="146">
        <f t="shared" si="356"/>
        <v>0</v>
      </c>
      <c r="DN227" s="64">
        <f t="shared" si="381"/>
        <v>45</v>
      </c>
      <c r="DO227" s="52" t="str">
        <f t="shared" si="378"/>
        <v/>
      </c>
      <c r="DP227" s="52" t="str">
        <f t="shared" si="361"/>
        <v/>
      </c>
      <c r="DQ227" s="53">
        <f t="shared" si="362"/>
        <v>45</v>
      </c>
      <c r="DR227" s="1">
        <f t="shared" si="379"/>
        <v>2</v>
      </c>
      <c r="DS227" s="168" t="e">
        <f>IF(AND(DR227=#REF!,BL227=#REF!),'Tiến độ'!D227,"")</f>
        <v>#REF!</v>
      </c>
    </row>
    <row r="228" spans="1:123" ht="11.25" customHeight="1">
      <c r="A228" s="314" t="str">
        <f>IF(B228="","",MAX($A$7:A227)+1)</f>
        <v/>
      </c>
      <c r="B228" s="315"/>
      <c r="C228" s="79" t="s">
        <v>285</v>
      </c>
      <c r="D228" s="80" t="s">
        <v>282</v>
      </c>
      <c r="E228" s="81">
        <v>2</v>
      </c>
      <c r="F228" s="82">
        <v>30</v>
      </c>
      <c r="G228" s="83"/>
      <c r="H228" s="84">
        <f t="shared" ref="H228:I228" si="386">H227</f>
        <v>1</v>
      </c>
      <c r="I228" s="85">
        <f t="shared" si="386"/>
        <v>27</v>
      </c>
      <c r="J228" s="27" t="s">
        <v>1107</v>
      </c>
      <c r="K228" s="86"/>
      <c r="L228" s="87"/>
      <c r="M228" s="87"/>
      <c r="N228" s="88"/>
      <c r="O228" s="86"/>
      <c r="P228" s="87"/>
      <c r="Q228" s="87"/>
      <c r="R228" s="88"/>
      <c r="S228" s="86"/>
      <c r="T228" s="87"/>
      <c r="U228" s="87"/>
      <c r="V228" s="87"/>
      <c r="W228" s="88"/>
      <c r="X228" s="86"/>
      <c r="Y228" s="87"/>
      <c r="Z228" s="87"/>
      <c r="AA228" s="88"/>
      <c r="AB228" s="86"/>
      <c r="AC228" s="87"/>
      <c r="AD228" s="87"/>
      <c r="AE228" s="88"/>
      <c r="AF228" s="86"/>
      <c r="AG228" s="87"/>
      <c r="AH228" s="87"/>
      <c r="AI228" s="362"/>
      <c r="AJ228" s="363"/>
      <c r="AK228" s="86"/>
      <c r="AL228" s="87"/>
      <c r="AM228" s="87"/>
      <c r="AN228" s="88"/>
      <c r="AO228" s="86"/>
      <c r="AP228" s="87"/>
      <c r="AQ228" s="87">
        <v>3</v>
      </c>
      <c r="AR228" s="88">
        <v>3</v>
      </c>
      <c r="AS228" s="89">
        <v>3</v>
      </c>
      <c r="AT228" s="87">
        <v>3</v>
      </c>
      <c r="AU228" s="87">
        <v>3</v>
      </c>
      <c r="AV228" s="90">
        <v>3</v>
      </c>
      <c r="AW228" s="86">
        <v>3</v>
      </c>
      <c r="AX228" s="87">
        <v>3</v>
      </c>
      <c r="AY228" s="87">
        <v>3</v>
      </c>
      <c r="AZ228" s="87">
        <v>3</v>
      </c>
      <c r="BA228" s="88" t="s">
        <v>163</v>
      </c>
      <c r="BB228" s="89" t="s">
        <v>163</v>
      </c>
      <c r="BC228" s="87" t="s">
        <v>163</v>
      </c>
      <c r="BD228" s="87" t="s">
        <v>163</v>
      </c>
      <c r="BE228" s="321"/>
      <c r="BF228" s="322"/>
      <c r="BG228" s="322"/>
      <c r="BH228" s="322"/>
      <c r="BI228" s="322"/>
      <c r="BJ228" s="323"/>
      <c r="BK228" s="46" t="s">
        <v>18</v>
      </c>
      <c r="BL228" s="46" t="s">
        <v>45</v>
      </c>
      <c r="BN228" s="146">
        <f t="shared" si="359"/>
        <v>0</v>
      </c>
      <c r="BO228" s="146">
        <f t="shared" si="306"/>
        <v>0</v>
      </c>
      <c r="BP228" s="146">
        <f t="shared" si="307"/>
        <v>0</v>
      </c>
      <c r="BQ228" s="146">
        <f t="shared" si="308"/>
        <v>0</v>
      </c>
      <c r="BR228" s="146">
        <f t="shared" si="309"/>
        <v>0</v>
      </c>
      <c r="BS228" s="146">
        <f t="shared" si="310"/>
        <v>0</v>
      </c>
      <c r="BT228" s="146">
        <f t="shared" si="311"/>
        <v>0</v>
      </c>
      <c r="BU228" s="146">
        <f t="shared" si="312"/>
        <v>0</v>
      </c>
      <c r="BV228" s="146">
        <f t="shared" si="313"/>
        <v>0</v>
      </c>
      <c r="BW228" s="146">
        <f t="shared" si="314"/>
        <v>0</v>
      </c>
      <c r="BX228" s="146">
        <f t="shared" si="315"/>
        <v>0</v>
      </c>
      <c r="BY228" s="146">
        <f t="shared" si="316"/>
        <v>0</v>
      </c>
      <c r="BZ228" s="146">
        <f t="shared" si="317"/>
        <v>0</v>
      </c>
      <c r="CA228" s="146">
        <f t="shared" si="318"/>
        <v>0</v>
      </c>
      <c r="CB228" s="146">
        <f t="shared" si="319"/>
        <v>0</v>
      </c>
      <c r="CC228" s="146">
        <f t="shared" si="320"/>
        <v>0</v>
      </c>
      <c r="CD228" s="146">
        <f t="shared" si="321"/>
        <v>0</v>
      </c>
      <c r="CE228" s="146">
        <f t="shared" si="322"/>
        <v>0</v>
      </c>
      <c r="CF228" s="146">
        <f t="shared" si="323"/>
        <v>0</v>
      </c>
      <c r="CG228" s="146">
        <f t="shared" si="324"/>
        <v>0</v>
      </c>
      <c r="CH228" s="146">
        <f t="shared" si="325"/>
        <v>0</v>
      </c>
      <c r="CI228" s="146">
        <f t="shared" si="326"/>
        <v>0</v>
      </c>
      <c r="CJ228" s="146">
        <f t="shared" si="327"/>
        <v>0</v>
      </c>
      <c r="CK228" s="146">
        <f t="shared" si="328"/>
        <v>0</v>
      </c>
      <c r="CL228" s="146">
        <f t="shared" si="329"/>
        <v>0</v>
      </c>
      <c r="CM228" s="146">
        <f t="shared" si="330"/>
        <v>0</v>
      </c>
      <c r="CN228" s="146">
        <f t="shared" si="331"/>
        <v>0</v>
      </c>
      <c r="CO228" s="146">
        <f t="shared" si="332"/>
        <v>0</v>
      </c>
      <c r="CP228" s="146">
        <f t="shared" si="333"/>
        <v>0</v>
      </c>
      <c r="CQ228" s="146">
        <f t="shared" si="334"/>
        <v>0</v>
      </c>
      <c r="CR228" s="146">
        <f t="shared" si="335"/>
        <v>0</v>
      </c>
      <c r="CS228" s="146">
        <f t="shared" si="336"/>
        <v>0</v>
      </c>
      <c r="CT228" s="146">
        <f t="shared" si="337"/>
        <v>3</v>
      </c>
      <c r="CU228" s="146">
        <f t="shared" si="338"/>
        <v>3</v>
      </c>
      <c r="CV228" s="146">
        <f t="shared" si="339"/>
        <v>3</v>
      </c>
      <c r="CW228" s="146">
        <f t="shared" si="340"/>
        <v>3</v>
      </c>
      <c r="CX228" s="146">
        <f t="shared" si="341"/>
        <v>3</v>
      </c>
      <c r="CY228" s="146">
        <f t="shared" si="342"/>
        <v>3</v>
      </c>
      <c r="CZ228" s="146">
        <f t="shared" si="343"/>
        <v>3</v>
      </c>
      <c r="DA228" s="146">
        <f t="shared" si="344"/>
        <v>3</v>
      </c>
      <c r="DB228" s="146">
        <f t="shared" si="345"/>
        <v>3</v>
      </c>
      <c r="DC228" s="146">
        <f t="shared" si="346"/>
        <v>3</v>
      </c>
      <c r="DD228" s="146">
        <f t="shared" si="347"/>
        <v>0</v>
      </c>
      <c r="DE228" s="146">
        <f t="shared" si="348"/>
        <v>0</v>
      </c>
      <c r="DF228" s="146">
        <f t="shared" si="349"/>
        <v>0</v>
      </c>
      <c r="DG228" s="146">
        <f t="shared" si="350"/>
        <v>0</v>
      </c>
      <c r="DH228" s="146">
        <f t="shared" si="351"/>
        <v>0</v>
      </c>
      <c r="DI228" s="146">
        <f t="shared" si="352"/>
        <v>0</v>
      </c>
      <c r="DJ228" s="146">
        <f t="shared" si="353"/>
        <v>0</v>
      </c>
      <c r="DK228" s="146">
        <f t="shared" si="354"/>
        <v>0</v>
      </c>
      <c r="DL228" s="146">
        <f t="shared" si="355"/>
        <v>0</v>
      </c>
      <c r="DM228" s="146">
        <f t="shared" si="356"/>
        <v>0</v>
      </c>
      <c r="DN228" s="64">
        <f>I228*1</f>
        <v>27</v>
      </c>
      <c r="DO228" s="52" t="str">
        <f t="shared" si="378"/>
        <v/>
      </c>
      <c r="DP228" s="52" t="str">
        <f t="shared" si="361"/>
        <v/>
      </c>
      <c r="DQ228" s="53">
        <f t="shared" si="362"/>
        <v>27</v>
      </c>
      <c r="DR228" s="1">
        <f t="shared" si="379"/>
        <v>2</v>
      </c>
      <c r="DS228" s="168" t="e">
        <f>IF(AND(DR228=#REF!,BL228=#REF!),'Tiến độ'!D228,"")</f>
        <v>#REF!</v>
      </c>
    </row>
    <row r="229" spans="1:123" ht="11.25" customHeight="1">
      <c r="A229" s="314" t="str">
        <f>IF(B229="","",MAX($A$7:A228)+1)</f>
        <v/>
      </c>
      <c r="B229" s="315"/>
      <c r="C229" s="79" t="s">
        <v>283</v>
      </c>
      <c r="D229" s="80" t="s">
        <v>284</v>
      </c>
      <c r="E229" s="81">
        <v>4</v>
      </c>
      <c r="F229" s="82">
        <v>60</v>
      </c>
      <c r="G229" s="83"/>
      <c r="H229" s="84">
        <f t="shared" ref="H229:I229" si="387">H228</f>
        <v>1</v>
      </c>
      <c r="I229" s="85">
        <f t="shared" si="387"/>
        <v>27</v>
      </c>
      <c r="J229" s="27" t="s">
        <v>1107</v>
      </c>
      <c r="K229" s="86"/>
      <c r="L229" s="87"/>
      <c r="M229" s="87"/>
      <c r="N229" s="88"/>
      <c r="O229" s="86"/>
      <c r="P229" s="87"/>
      <c r="Q229" s="87"/>
      <c r="R229" s="88"/>
      <c r="S229" s="86"/>
      <c r="T229" s="87"/>
      <c r="U229" s="87"/>
      <c r="V229" s="87"/>
      <c r="W229" s="88"/>
      <c r="X229" s="86"/>
      <c r="Y229" s="87"/>
      <c r="Z229" s="87"/>
      <c r="AA229" s="88"/>
      <c r="AB229" s="86"/>
      <c r="AC229" s="87"/>
      <c r="AD229" s="87"/>
      <c r="AE229" s="88"/>
      <c r="AF229" s="86"/>
      <c r="AG229" s="87"/>
      <c r="AH229" s="87"/>
      <c r="AI229" s="362"/>
      <c r="AJ229" s="363"/>
      <c r="AK229" s="86"/>
      <c r="AL229" s="87">
        <v>6</v>
      </c>
      <c r="AM229" s="87">
        <v>6</v>
      </c>
      <c r="AN229" s="88">
        <v>6</v>
      </c>
      <c r="AO229" s="86">
        <v>6</v>
      </c>
      <c r="AP229" s="87">
        <v>6</v>
      </c>
      <c r="AQ229" s="87">
        <v>3</v>
      </c>
      <c r="AR229" s="88">
        <v>3</v>
      </c>
      <c r="AS229" s="89">
        <v>3</v>
      </c>
      <c r="AT229" s="87">
        <v>3</v>
      </c>
      <c r="AU229" s="87">
        <v>3</v>
      </c>
      <c r="AV229" s="90">
        <v>3</v>
      </c>
      <c r="AW229" s="86">
        <v>3</v>
      </c>
      <c r="AX229" s="87">
        <v>3</v>
      </c>
      <c r="AY229" s="87">
        <v>3</v>
      </c>
      <c r="AZ229" s="87">
        <v>3</v>
      </c>
      <c r="BA229" s="88" t="s">
        <v>163</v>
      </c>
      <c r="BB229" s="89" t="s">
        <v>163</v>
      </c>
      <c r="BC229" s="87" t="s">
        <v>163</v>
      </c>
      <c r="BD229" s="87" t="s">
        <v>163</v>
      </c>
      <c r="BE229" s="321"/>
      <c r="BF229" s="322"/>
      <c r="BG229" s="322"/>
      <c r="BH229" s="322"/>
      <c r="BI229" s="322"/>
      <c r="BJ229" s="323"/>
      <c r="BK229" s="46" t="s">
        <v>18</v>
      </c>
      <c r="BL229" s="46" t="s">
        <v>45</v>
      </c>
      <c r="BN229" s="146">
        <f t="shared" si="359"/>
        <v>0</v>
      </c>
      <c r="BO229" s="146">
        <f t="shared" si="306"/>
        <v>0</v>
      </c>
      <c r="BP229" s="146">
        <f t="shared" si="307"/>
        <v>0</v>
      </c>
      <c r="BQ229" s="146">
        <f t="shared" si="308"/>
        <v>0</v>
      </c>
      <c r="BR229" s="146">
        <f t="shared" si="309"/>
        <v>0</v>
      </c>
      <c r="BS229" s="146">
        <f t="shared" si="310"/>
        <v>0</v>
      </c>
      <c r="BT229" s="146">
        <f t="shared" si="311"/>
        <v>0</v>
      </c>
      <c r="BU229" s="146">
        <f t="shared" si="312"/>
        <v>0</v>
      </c>
      <c r="BV229" s="146">
        <f t="shared" si="313"/>
        <v>0</v>
      </c>
      <c r="BW229" s="146">
        <f t="shared" si="314"/>
        <v>0</v>
      </c>
      <c r="BX229" s="146">
        <f t="shared" si="315"/>
        <v>0</v>
      </c>
      <c r="BY229" s="146">
        <f t="shared" si="316"/>
        <v>0</v>
      </c>
      <c r="BZ229" s="146">
        <f t="shared" si="317"/>
        <v>0</v>
      </c>
      <c r="CA229" s="146">
        <f t="shared" si="318"/>
        <v>0</v>
      </c>
      <c r="CB229" s="146">
        <f t="shared" si="319"/>
        <v>0</v>
      </c>
      <c r="CC229" s="146">
        <f t="shared" si="320"/>
        <v>0</v>
      </c>
      <c r="CD229" s="146">
        <f t="shared" si="321"/>
        <v>0</v>
      </c>
      <c r="CE229" s="146">
        <f t="shared" si="322"/>
        <v>0</v>
      </c>
      <c r="CF229" s="146">
        <f t="shared" si="323"/>
        <v>0</v>
      </c>
      <c r="CG229" s="146">
        <f t="shared" si="324"/>
        <v>0</v>
      </c>
      <c r="CH229" s="146">
        <f t="shared" si="325"/>
        <v>0</v>
      </c>
      <c r="CI229" s="146">
        <f t="shared" si="326"/>
        <v>0</v>
      </c>
      <c r="CJ229" s="146">
        <f t="shared" si="327"/>
        <v>0</v>
      </c>
      <c r="CK229" s="146">
        <f t="shared" si="328"/>
        <v>0</v>
      </c>
      <c r="CL229" s="146">
        <f t="shared" si="329"/>
        <v>0</v>
      </c>
      <c r="CM229" s="146">
        <f t="shared" si="330"/>
        <v>0</v>
      </c>
      <c r="CN229" s="146">
        <f t="shared" si="331"/>
        <v>0</v>
      </c>
      <c r="CO229" s="146">
        <f t="shared" si="332"/>
        <v>6</v>
      </c>
      <c r="CP229" s="146">
        <f t="shared" si="333"/>
        <v>6</v>
      </c>
      <c r="CQ229" s="146">
        <f t="shared" si="334"/>
        <v>6</v>
      </c>
      <c r="CR229" s="146">
        <f t="shared" si="335"/>
        <v>6</v>
      </c>
      <c r="CS229" s="146">
        <f t="shared" si="336"/>
        <v>6</v>
      </c>
      <c r="CT229" s="146">
        <f t="shared" si="337"/>
        <v>3</v>
      </c>
      <c r="CU229" s="146">
        <f t="shared" si="338"/>
        <v>3</v>
      </c>
      <c r="CV229" s="146">
        <f t="shared" si="339"/>
        <v>3</v>
      </c>
      <c r="CW229" s="146">
        <f t="shared" si="340"/>
        <v>3</v>
      </c>
      <c r="CX229" s="146">
        <f t="shared" si="341"/>
        <v>3</v>
      </c>
      <c r="CY229" s="146">
        <f t="shared" si="342"/>
        <v>3</v>
      </c>
      <c r="CZ229" s="146">
        <f t="shared" si="343"/>
        <v>3</v>
      </c>
      <c r="DA229" s="146">
        <f t="shared" si="344"/>
        <v>3</v>
      </c>
      <c r="DB229" s="146">
        <f t="shared" si="345"/>
        <v>3</v>
      </c>
      <c r="DC229" s="146">
        <f t="shared" si="346"/>
        <v>3</v>
      </c>
      <c r="DD229" s="146">
        <f t="shared" si="347"/>
        <v>0</v>
      </c>
      <c r="DE229" s="146">
        <f t="shared" si="348"/>
        <v>0</v>
      </c>
      <c r="DF229" s="146">
        <f t="shared" si="349"/>
        <v>0</v>
      </c>
      <c r="DG229" s="146">
        <f t="shared" si="350"/>
        <v>0</v>
      </c>
      <c r="DH229" s="146">
        <f t="shared" si="351"/>
        <v>0</v>
      </c>
      <c r="DI229" s="146">
        <f t="shared" si="352"/>
        <v>0</v>
      </c>
      <c r="DJ229" s="146">
        <f t="shared" si="353"/>
        <v>0</v>
      </c>
      <c r="DK229" s="146">
        <f t="shared" si="354"/>
        <v>0</v>
      </c>
      <c r="DL229" s="146">
        <f t="shared" si="355"/>
        <v>0</v>
      </c>
      <c r="DM229" s="146">
        <f t="shared" si="356"/>
        <v>0</v>
      </c>
      <c r="DN229" s="64">
        <f t="shared" ref="DN229:DN232" si="388">F229*H229</f>
        <v>60</v>
      </c>
      <c r="DO229" s="52" t="str">
        <f t="shared" si="378"/>
        <v/>
      </c>
      <c r="DP229" s="52" t="str">
        <f t="shared" si="361"/>
        <v/>
      </c>
      <c r="DQ229" s="53">
        <f t="shared" si="362"/>
        <v>60</v>
      </c>
      <c r="DR229" s="1">
        <f t="shared" si="379"/>
        <v>2</v>
      </c>
      <c r="DS229" s="168" t="e">
        <f>IF(AND(DR229=#REF!,BL229=#REF!),'Tiến độ'!D229,"")</f>
        <v>#REF!</v>
      </c>
    </row>
    <row r="230" spans="1:123" ht="11.25" customHeight="1">
      <c r="A230" s="314" t="str">
        <f>IF(B230="","",MAX($A$7:A229)+1)</f>
        <v/>
      </c>
      <c r="B230" s="315"/>
      <c r="C230" s="79" t="s">
        <v>226</v>
      </c>
      <c r="D230" s="80" t="s">
        <v>227</v>
      </c>
      <c r="E230" s="81">
        <v>2</v>
      </c>
      <c r="F230" s="82">
        <v>30</v>
      </c>
      <c r="G230" s="83"/>
      <c r="H230" s="115">
        <v>0.5</v>
      </c>
      <c r="I230" s="85">
        <f t="shared" ref="I230:I231" si="389">I229</f>
        <v>27</v>
      </c>
      <c r="J230" s="27" t="s">
        <v>287</v>
      </c>
      <c r="K230" s="86"/>
      <c r="L230" s="87"/>
      <c r="M230" s="87"/>
      <c r="N230" s="88"/>
      <c r="O230" s="86"/>
      <c r="P230" s="87"/>
      <c r="Q230" s="87"/>
      <c r="R230" s="88"/>
      <c r="S230" s="86"/>
      <c r="T230" s="87"/>
      <c r="U230" s="87"/>
      <c r="V230" s="87"/>
      <c r="W230" s="88"/>
      <c r="X230" s="86"/>
      <c r="Y230" s="87"/>
      <c r="Z230" s="87"/>
      <c r="AA230" s="88"/>
      <c r="AB230" s="86"/>
      <c r="AC230" s="87"/>
      <c r="AD230" s="87"/>
      <c r="AE230" s="88"/>
      <c r="AF230" s="86"/>
      <c r="AG230" s="87"/>
      <c r="AH230" s="87"/>
      <c r="AI230" s="362"/>
      <c r="AJ230" s="363"/>
      <c r="AK230" s="86"/>
      <c r="AL230" s="87">
        <v>2</v>
      </c>
      <c r="AM230" s="87">
        <v>2</v>
      </c>
      <c r="AN230" s="88">
        <v>2</v>
      </c>
      <c r="AO230" s="86">
        <v>2</v>
      </c>
      <c r="AP230" s="87">
        <v>2</v>
      </c>
      <c r="AQ230" s="87">
        <v>2</v>
      </c>
      <c r="AR230" s="88">
        <v>2</v>
      </c>
      <c r="AS230" s="89">
        <v>2</v>
      </c>
      <c r="AT230" s="87">
        <v>2</v>
      </c>
      <c r="AU230" s="87">
        <v>2</v>
      </c>
      <c r="AV230" s="90">
        <v>2</v>
      </c>
      <c r="AW230" s="86">
        <v>2</v>
      </c>
      <c r="AX230" s="87">
        <v>2</v>
      </c>
      <c r="AY230" s="87">
        <v>2</v>
      </c>
      <c r="AZ230" s="87">
        <v>2</v>
      </c>
      <c r="BA230" s="88" t="s">
        <v>163</v>
      </c>
      <c r="BB230" s="89" t="s">
        <v>163</v>
      </c>
      <c r="BC230" s="87" t="s">
        <v>163</v>
      </c>
      <c r="BD230" s="87" t="s">
        <v>163</v>
      </c>
      <c r="BE230" s="321"/>
      <c r="BF230" s="322"/>
      <c r="BG230" s="322"/>
      <c r="BH230" s="322"/>
      <c r="BI230" s="322"/>
      <c r="BJ230" s="323"/>
      <c r="BK230" s="46" t="s">
        <v>18</v>
      </c>
      <c r="BL230" s="46" t="s">
        <v>1116</v>
      </c>
      <c r="BN230" s="146">
        <f t="shared" si="359"/>
        <v>0</v>
      </c>
      <c r="BO230" s="146">
        <f t="shared" si="306"/>
        <v>0</v>
      </c>
      <c r="BP230" s="146">
        <f t="shared" si="307"/>
        <v>0</v>
      </c>
      <c r="BQ230" s="146">
        <f t="shared" si="308"/>
        <v>0</v>
      </c>
      <c r="BR230" s="146">
        <f t="shared" si="309"/>
        <v>0</v>
      </c>
      <c r="BS230" s="146">
        <f t="shared" si="310"/>
        <v>0</v>
      </c>
      <c r="BT230" s="146">
        <f t="shared" si="311"/>
        <v>0</v>
      </c>
      <c r="BU230" s="146">
        <f t="shared" si="312"/>
        <v>0</v>
      </c>
      <c r="BV230" s="146">
        <f t="shared" si="313"/>
        <v>0</v>
      </c>
      <c r="BW230" s="146">
        <f t="shared" si="314"/>
        <v>0</v>
      </c>
      <c r="BX230" s="146">
        <f t="shared" si="315"/>
        <v>0</v>
      </c>
      <c r="BY230" s="146">
        <f t="shared" si="316"/>
        <v>0</v>
      </c>
      <c r="BZ230" s="146">
        <f t="shared" si="317"/>
        <v>0</v>
      </c>
      <c r="CA230" s="146">
        <f t="shared" si="318"/>
        <v>0</v>
      </c>
      <c r="CB230" s="146">
        <f t="shared" si="319"/>
        <v>0</v>
      </c>
      <c r="CC230" s="146">
        <f t="shared" si="320"/>
        <v>0</v>
      </c>
      <c r="CD230" s="146">
        <f t="shared" si="321"/>
        <v>0</v>
      </c>
      <c r="CE230" s="146">
        <f t="shared" si="322"/>
        <v>0</v>
      </c>
      <c r="CF230" s="146">
        <f t="shared" si="323"/>
        <v>0</v>
      </c>
      <c r="CG230" s="146">
        <f t="shared" si="324"/>
        <v>0</v>
      </c>
      <c r="CH230" s="146">
        <f t="shared" si="325"/>
        <v>0</v>
      </c>
      <c r="CI230" s="146">
        <f t="shared" si="326"/>
        <v>0</v>
      </c>
      <c r="CJ230" s="146">
        <f t="shared" si="327"/>
        <v>0</v>
      </c>
      <c r="CK230" s="146">
        <f t="shared" si="328"/>
        <v>0</v>
      </c>
      <c r="CL230" s="146">
        <f t="shared" si="329"/>
        <v>0</v>
      </c>
      <c r="CM230" s="146">
        <f t="shared" si="330"/>
        <v>0</v>
      </c>
      <c r="CN230" s="146">
        <f t="shared" si="331"/>
        <v>0</v>
      </c>
      <c r="CO230" s="146">
        <f t="shared" si="332"/>
        <v>1</v>
      </c>
      <c r="CP230" s="146">
        <f t="shared" si="333"/>
        <v>1</v>
      </c>
      <c r="CQ230" s="146">
        <f t="shared" si="334"/>
        <v>1</v>
      </c>
      <c r="CR230" s="146">
        <f t="shared" si="335"/>
        <v>1</v>
      </c>
      <c r="CS230" s="146">
        <f t="shared" si="336"/>
        <v>1</v>
      </c>
      <c r="CT230" s="146">
        <f t="shared" si="337"/>
        <v>1</v>
      </c>
      <c r="CU230" s="146">
        <f t="shared" si="338"/>
        <v>1</v>
      </c>
      <c r="CV230" s="146">
        <f t="shared" si="339"/>
        <v>1</v>
      </c>
      <c r="CW230" s="146">
        <f t="shared" si="340"/>
        <v>1</v>
      </c>
      <c r="CX230" s="146">
        <f t="shared" si="341"/>
        <v>1</v>
      </c>
      <c r="CY230" s="146">
        <f t="shared" si="342"/>
        <v>1</v>
      </c>
      <c r="CZ230" s="146">
        <f t="shared" si="343"/>
        <v>1</v>
      </c>
      <c r="DA230" s="146">
        <f t="shared" si="344"/>
        <v>1</v>
      </c>
      <c r="DB230" s="146">
        <f t="shared" si="345"/>
        <v>1</v>
      </c>
      <c r="DC230" s="146">
        <f t="shared" si="346"/>
        <v>1</v>
      </c>
      <c r="DD230" s="146">
        <f t="shared" si="347"/>
        <v>0</v>
      </c>
      <c r="DE230" s="146">
        <f t="shared" si="348"/>
        <v>0</v>
      </c>
      <c r="DF230" s="146">
        <f t="shared" si="349"/>
        <v>0</v>
      </c>
      <c r="DG230" s="146">
        <f t="shared" si="350"/>
        <v>0</v>
      </c>
      <c r="DH230" s="146">
        <f t="shared" si="351"/>
        <v>0</v>
      </c>
      <c r="DI230" s="146">
        <f t="shared" si="352"/>
        <v>0</v>
      </c>
      <c r="DJ230" s="146">
        <f t="shared" si="353"/>
        <v>0</v>
      </c>
      <c r="DK230" s="146">
        <f t="shared" si="354"/>
        <v>0</v>
      </c>
      <c r="DL230" s="146">
        <f t="shared" si="355"/>
        <v>0</v>
      </c>
      <c r="DM230" s="146">
        <f t="shared" si="356"/>
        <v>0</v>
      </c>
      <c r="DN230" s="64">
        <f t="shared" si="388"/>
        <v>15</v>
      </c>
      <c r="DO230" s="52" t="str">
        <f t="shared" si="378"/>
        <v/>
      </c>
      <c r="DP230" s="52" t="str">
        <f t="shared" si="361"/>
        <v/>
      </c>
      <c r="DQ230" s="53">
        <f t="shared" si="362"/>
        <v>15</v>
      </c>
      <c r="DR230" s="1">
        <f t="shared" si="379"/>
        <v>2</v>
      </c>
      <c r="DS230" s="168" t="e">
        <f>IF(AND(DR230=#REF!,BL230=#REF!),'Tiến độ'!D230,"")</f>
        <v>#REF!</v>
      </c>
    </row>
    <row r="231" spans="1:123" ht="11.25" customHeight="1">
      <c r="A231" s="314" t="str">
        <f>IF(B231="","",MAX($A$7:A230)+1)</f>
        <v/>
      </c>
      <c r="B231" s="315"/>
      <c r="C231" s="79" t="s">
        <v>234</v>
      </c>
      <c r="D231" s="80" t="s">
        <v>235</v>
      </c>
      <c r="E231" s="81">
        <v>2</v>
      </c>
      <c r="F231" s="82">
        <v>30</v>
      </c>
      <c r="G231" s="83"/>
      <c r="H231" s="115">
        <v>0.5</v>
      </c>
      <c r="I231" s="85">
        <f t="shared" si="389"/>
        <v>27</v>
      </c>
      <c r="J231" s="27" t="s">
        <v>287</v>
      </c>
      <c r="K231" s="86"/>
      <c r="L231" s="87"/>
      <c r="M231" s="87"/>
      <c r="N231" s="88"/>
      <c r="O231" s="86"/>
      <c r="P231" s="87"/>
      <c r="Q231" s="87"/>
      <c r="R231" s="88"/>
      <c r="S231" s="86"/>
      <c r="T231" s="87"/>
      <c r="U231" s="87"/>
      <c r="V231" s="87"/>
      <c r="W231" s="88"/>
      <c r="X231" s="86"/>
      <c r="Y231" s="87"/>
      <c r="Z231" s="87"/>
      <c r="AA231" s="88"/>
      <c r="AB231" s="86"/>
      <c r="AC231" s="87"/>
      <c r="AD231" s="87"/>
      <c r="AE231" s="88"/>
      <c r="AF231" s="86"/>
      <c r="AG231" s="87"/>
      <c r="AH231" s="87"/>
      <c r="AI231" s="362"/>
      <c r="AJ231" s="363"/>
      <c r="AK231" s="86"/>
      <c r="AL231" s="87">
        <v>2</v>
      </c>
      <c r="AM231" s="87">
        <v>2</v>
      </c>
      <c r="AN231" s="88">
        <v>2</v>
      </c>
      <c r="AO231" s="86">
        <v>2</v>
      </c>
      <c r="AP231" s="87">
        <v>2</v>
      </c>
      <c r="AQ231" s="87">
        <v>2</v>
      </c>
      <c r="AR231" s="88">
        <v>2</v>
      </c>
      <c r="AS231" s="89">
        <v>2</v>
      </c>
      <c r="AT231" s="87">
        <v>2</v>
      </c>
      <c r="AU231" s="87">
        <v>2</v>
      </c>
      <c r="AV231" s="90">
        <v>2</v>
      </c>
      <c r="AW231" s="86">
        <v>2</v>
      </c>
      <c r="AX231" s="87">
        <v>2</v>
      </c>
      <c r="AY231" s="87">
        <v>2</v>
      </c>
      <c r="AZ231" s="87">
        <v>2</v>
      </c>
      <c r="BA231" s="88" t="s">
        <v>163</v>
      </c>
      <c r="BB231" s="89" t="s">
        <v>163</v>
      </c>
      <c r="BC231" s="87" t="s">
        <v>163</v>
      </c>
      <c r="BD231" s="87" t="s">
        <v>163</v>
      </c>
      <c r="BE231" s="321"/>
      <c r="BF231" s="322"/>
      <c r="BG231" s="322"/>
      <c r="BH231" s="322"/>
      <c r="BI231" s="322"/>
      <c r="BJ231" s="323"/>
      <c r="BK231" s="46" t="s">
        <v>18</v>
      </c>
      <c r="BL231" s="46" t="s">
        <v>1116</v>
      </c>
      <c r="BN231" s="146">
        <f t="shared" si="359"/>
        <v>0</v>
      </c>
      <c r="BO231" s="146">
        <f t="shared" si="306"/>
        <v>0</v>
      </c>
      <c r="BP231" s="146">
        <f t="shared" si="307"/>
        <v>0</v>
      </c>
      <c r="BQ231" s="146">
        <f t="shared" si="308"/>
        <v>0</v>
      </c>
      <c r="BR231" s="146">
        <f t="shared" si="309"/>
        <v>0</v>
      </c>
      <c r="BS231" s="146">
        <f t="shared" si="310"/>
        <v>0</v>
      </c>
      <c r="BT231" s="146">
        <f t="shared" si="311"/>
        <v>0</v>
      </c>
      <c r="BU231" s="146">
        <f t="shared" si="312"/>
        <v>0</v>
      </c>
      <c r="BV231" s="146">
        <f t="shared" si="313"/>
        <v>0</v>
      </c>
      <c r="BW231" s="146">
        <f t="shared" si="314"/>
        <v>0</v>
      </c>
      <c r="BX231" s="146">
        <f t="shared" si="315"/>
        <v>0</v>
      </c>
      <c r="BY231" s="146">
        <f t="shared" si="316"/>
        <v>0</v>
      </c>
      <c r="BZ231" s="146">
        <f t="shared" si="317"/>
        <v>0</v>
      </c>
      <c r="CA231" s="146">
        <f t="shared" si="318"/>
        <v>0</v>
      </c>
      <c r="CB231" s="146">
        <f t="shared" si="319"/>
        <v>0</v>
      </c>
      <c r="CC231" s="146">
        <f t="shared" si="320"/>
        <v>0</v>
      </c>
      <c r="CD231" s="146">
        <f t="shared" si="321"/>
        <v>0</v>
      </c>
      <c r="CE231" s="146">
        <f t="shared" si="322"/>
        <v>0</v>
      </c>
      <c r="CF231" s="146">
        <f t="shared" si="323"/>
        <v>0</v>
      </c>
      <c r="CG231" s="146">
        <f t="shared" si="324"/>
        <v>0</v>
      </c>
      <c r="CH231" s="146">
        <f t="shared" si="325"/>
        <v>0</v>
      </c>
      <c r="CI231" s="146">
        <f t="shared" si="326"/>
        <v>0</v>
      </c>
      <c r="CJ231" s="146">
        <f t="shared" si="327"/>
        <v>0</v>
      </c>
      <c r="CK231" s="146">
        <f t="shared" si="328"/>
        <v>0</v>
      </c>
      <c r="CL231" s="146">
        <f t="shared" si="329"/>
        <v>0</v>
      </c>
      <c r="CM231" s="146">
        <f t="shared" si="330"/>
        <v>0</v>
      </c>
      <c r="CN231" s="146">
        <f t="shared" si="331"/>
        <v>0</v>
      </c>
      <c r="CO231" s="146">
        <f t="shared" si="332"/>
        <v>1</v>
      </c>
      <c r="CP231" s="146">
        <f t="shared" si="333"/>
        <v>1</v>
      </c>
      <c r="CQ231" s="146">
        <f t="shared" si="334"/>
        <v>1</v>
      </c>
      <c r="CR231" s="146">
        <f t="shared" si="335"/>
        <v>1</v>
      </c>
      <c r="CS231" s="146">
        <f t="shared" si="336"/>
        <v>1</v>
      </c>
      <c r="CT231" s="146">
        <f t="shared" si="337"/>
        <v>1</v>
      </c>
      <c r="CU231" s="146">
        <f t="shared" si="338"/>
        <v>1</v>
      </c>
      <c r="CV231" s="146">
        <f t="shared" si="339"/>
        <v>1</v>
      </c>
      <c r="CW231" s="146">
        <f t="shared" si="340"/>
        <v>1</v>
      </c>
      <c r="CX231" s="146">
        <f t="shared" si="341"/>
        <v>1</v>
      </c>
      <c r="CY231" s="146">
        <f t="shared" si="342"/>
        <v>1</v>
      </c>
      <c r="CZ231" s="146">
        <f t="shared" si="343"/>
        <v>1</v>
      </c>
      <c r="DA231" s="146">
        <f t="shared" si="344"/>
        <v>1</v>
      </c>
      <c r="DB231" s="146">
        <f t="shared" si="345"/>
        <v>1</v>
      </c>
      <c r="DC231" s="146">
        <f t="shared" si="346"/>
        <v>1</v>
      </c>
      <c r="DD231" s="146">
        <f t="shared" si="347"/>
        <v>0</v>
      </c>
      <c r="DE231" s="146">
        <f t="shared" si="348"/>
        <v>0</v>
      </c>
      <c r="DF231" s="146">
        <f t="shared" si="349"/>
        <v>0</v>
      </c>
      <c r="DG231" s="146">
        <f t="shared" si="350"/>
        <v>0</v>
      </c>
      <c r="DH231" s="146">
        <f t="shared" si="351"/>
        <v>0</v>
      </c>
      <c r="DI231" s="146">
        <f t="shared" si="352"/>
        <v>0</v>
      </c>
      <c r="DJ231" s="146">
        <f t="shared" si="353"/>
        <v>0</v>
      </c>
      <c r="DK231" s="146">
        <f t="shared" si="354"/>
        <v>0</v>
      </c>
      <c r="DL231" s="146">
        <f t="shared" si="355"/>
        <v>0</v>
      </c>
      <c r="DM231" s="146">
        <f t="shared" si="356"/>
        <v>0</v>
      </c>
      <c r="DN231" s="64">
        <f t="shared" si="388"/>
        <v>15</v>
      </c>
      <c r="DO231" s="52" t="str">
        <f t="shared" si="378"/>
        <v/>
      </c>
      <c r="DP231" s="52" t="str">
        <f t="shared" si="361"/>
        <v/>
      </c>
      <c r="DQ231" s="53">
        <f t="shared" si="362"/>
        <v>15</v>
      </c>
      <c r="DR231" s="1">
        <f t="shared" si="379"/>
        <v>2</v>
      </c>
      <c r="DS231" s="168" t="e">
        <f>IF(AND(DR231=#REF!,BL231=#REF!),'Tiến độ'!D231,"")</f>
        <v>#REF!</v>
      </c>
    </row>
    <row r="232" spans="1:123" ht="11.25" customHeight="1">
      <c r="A232" s="314" t="str">
        <f>IF(B232="","",MAX($A$7:A231)+1)</f>
        <v/>
      </c>
      <c r="B232" s="315"/>
      <c r="C232" s="79" t="s">
        <v>240</v>
      </c>
      <c r="D232" s="80" t="s">
        <v>241</v>
      </c>
      <c r="E232" s="81">
        <v>4</v>
      </c>
      <c r="F232" s="82">
        <v>60</v>
      </c>
      <c r="G232" s="83"/>
      <c r="H232" s="115">
        <v>0.5</v>
      </c>
      <c r="I232" s="116">
        <v>25</v>
      </c>
      <c r="J232" s="28" t="s">
        <v>286</v>
      </c>
      <c r="K232" s="86"/>
      <c r="L232" s="87"/>
      <c r="M232" s="87"/>
      <c r="N232" s="88"/>
      <c r="O232" s="86"/>
      <c r="P232" s="87"/>
      <c r="Q232" s="87"/>
      <c r="R232" s="88"/>
      <c r="S232" s="86"/>
      <c r="T232" s="87"/>
      <c r="U232" s="87"/>
      <c r="V232" s="87"/>
      <c r="W232" s="88"/>
      <c r="X232" s="86"/>
      <c r="Y232" s="87"/>
      <c r="Z232" s="87"/>
      <c r="AA232" s="88"/>
      <c r="AB232" s="86"/>
      <c r="AC232" s="87"/>
      <c r="AD232" s="87"/>
      <c r="AE232" s="88"/>
      <c r="AF232" s="86"/>
      <c r="AG232" s="87"/>
      <c r="AH232" s="87"/>
      <c r="AI232" s="362"/>
      <c r="AJ232" s="363"/>
      <c r="AK232" s="86"/>
      <c r="AL232" s="87">
        <v>4</v>
      </c>
      <c r="AM232" s="87">
        <v>4</v>
      </c>
      <c r="AN232" s="88">
        <v>4</v>
      </c>
      <c r="AO232" s="86">
        <v>4</v>
      </c>
      <c r="AP232" s="87">
        <v>4</v>
      </c>
      <c r="AQ232" s="87">
        <v>4</v>
      </c>
      <c r="AR232" s="88">
        <v>4</v>
      </c>
      <c r="AS232" s="89">
        <v>4</v>
      </c>
      <c r="AT232" s="87">
        <v>4</v>
      </c>
      <c r="AU232" s="87">
        <v>4</v>
      </c>
      <c r="AV232" s="90">
        <v>4</v>
      </c>
      <c r="AW232" s="86">
        <v>4</v>
      </c>
      <c r="AX232" s="87">
        <v>4</v>
      </c>
      <c r="AY232" s="87">
        <v>4</v>
      </c>
      <c r="AZ232" s="87">
        <v>4</v>
      </c>
      <c r="BA232" s="88" t="s">
        <v>163</v>
      </c>
      <c r="BB232" s="89" t="s">
        <v>163</v>
      </c>
      <c r="BC232" s="87" t="s">
        <v>163</v>
      </c>
      <c r="BD232" s="87" t="s">
        <v>163</v>
      </c>
      <c r="BE232" s="321"/>
      <c r="BF232" s="322"/>
      <c r="BG232" s="322"/>
      <c r="BH232" s="322"/>
      <c r="BI232" s="322"/>
      <c r="BJ232" s="323"/>
      <c r="BK232" s="46" t="s">
        <v>18</v>
      </c>
      <c r="BL232" s="46" t="s">
        <v>29</v>
      </c>
      <c r="BN232" s="146">
        <f t="shared" si="359"/>
        <v>0</v>
      </c>
      <c r="BO232" s="146">
        <f t="shared" si="306"/>
        <v>0</v>
      </c>
      <c r="BP232" s="146">
        <f t="shared" si="307"/>
        <v>0</v>
      </c>
      <c r="BQ232" s="146">
        <f t="shared" si="308"/>
        <v>0</v>
      </c>
      <c r="BR232" s="146">
        <f t="shared" si="309"/>
        <v>0</v>
      </c>
      <c r="BS232" s="146">
        <f t="shared" si="310"/>
        <v>0</v>
      </c>
      <c r="BT232" s="146">
        <f t="shared" si="311"/>
        <v>0</v>
      </c>
      <c r="BU232" s="146">
        <f t="shared" si="312"/>
        <v>0</v>
      </c>
      <c r="BV232" s="146">
        <f t="shared" si="313"/>
        <v>0</v>
      </c>
      <c r="BW232" s="146">
        <f t="shared" si="314"/>
        <v>0</v>
      </c>
      <c r="BX232" s="146">
        <f t="shared" si="315"/>
        <v>0</v>
      </c>
      <c r="BY232" s="146">
        <f t="shared" si="316"/>
        <v>0</v>
      </c>
      <c r="BZ232" s="146">
        <f t="shared" si="317"/>
        <v>0</v>
      </c>
      <c r="CA232" s="146">
        <f t="shared" si="318"/>
        <v>0</v>
      </c>
      <c r="CB232" s="146">
        <f t="shared" si="319"/>
        <v>0</v>
      </c>
      <c r="CC232" s="146">
        <f t="shared" si="320"/>
        <v>0</v>
      </c>
      <c r="CD232" s="146">
        <f t="shared" si="321"/>
        <v>0</v>
      </c>
      <c r="CE232" s="146">
        <f t="shared" si="322"/>
        <v>0</v>
      </c>
      <c r="CF232" s="146">
        <f t="shared" si="323"/>
        <v>0</v>
      </c>
      <c r="CG232" s="146">
        <f t="shared" si="324"/>
        <v>0</v>
      </c>
      <c r="CH232" s="146">
        <f t="shared" si="325"/>
        <v>0</v>
      </c>
      <c r="CI232" s="146">
        <f t="shared" si="326"/>
        <v>0</v>
      </c>
      <c r="CJ232" s="146">
        <f t="shared" si="327"/>
        <v>0</v>
      </c>
      <c r="CK232" s="146">
        <f t="shared" si="328"/>
        <v>0</v>
      </c>
      <c r="CL232" s="146">
        <f t="shared" si="329"/>
        <v>0</v>
      </c>
      <c r="CM232" s="146">
        <f t="shared" si="330"/>
        <v>0</v>
      </c>
      <c r="CN232" s="146">
        <f t="shared" si="331"/>
        <v>0</v>
      </c>
      <c r="CO232" s="146">
        <f t="shared" si="332"/>
        <v>2</v>
      </c>
      <c r="CP232" s="146">
        <f t="shared" si="333"/>
        <v>2</v>
      </c>
      <c r="CQ232" s="146">
        <f t="shared" si="334"/>
        <v>2</v>
      </c>
      <c r="CR232" s="146">
        <f t="shared" si="335"/>
        <v>2</v>
      </c>
      <c r="CS232" s="146">
        <f t="shared" si="336"/>
        <v>2</v>
      </c>
      <c r="CT232" s="146">
        <f t="shared" si="337"/>
        <v>2</v>
      </c>
      <c r="CU232" s="146">
        <f t="shared" si="338"/>
        <v>2</v>
      </c>
      <c r="CV232" s="146">
        <f t="shared" si="339"/>
        <v>2</v>
      </c>
      <c r="CW232" s="146">
        <f t="shared" si="340"/>
        <v>2</v>
      </c>
      <c r="CX232" s="146">
        <f t="shared" si="341"/>
        <v>2</v>
      </c>
      <c r="CY232" s="146">
        <f t="shared" si="342"/>
        <v>2</v>
      </c>
      <c r="CZ232" s="146">
        <f t="shared" si="343"/>
        <v>2</v>
      </c>
      <c r="DA232" s="146">
        <f t="shared" si="344"/>
        <v>2</v>
      </c>
      <c r="DB232" s="146">
        <f t="shared" si="345"/>
        <v>2</v>
      </c>
      <c r="DC232" s="146">
        <f t="shared" si="346"/>
        <v>2</v>
      </c>
      <c r="DD232" s="146">
        <f t="shared" si="347"/>
        <v>0</v>
      </c>
      <c r="DE232" s="146">
        <f t="shared" si="348"/>
        <v>0</v>
      </c>
      <c r="DF232" s="146">
        <f t="shared" si="349"/>
        <v>0</v>
      </c>
      <c r="DG232" s="146">
        <f t="shared" si="350"/>
        <v>0</v>
      </c>
      <c r="DH232" s="146">
        <f t="shared" si="351"/>
        <v>0</v>
      </c>
      <c r="DI232" s="146">
        <f t="shared" si="352"/>
        <v>0</v>
      </c>
      <c r="DJ232" s="146">
        <f t="shared" si="353"/>
        <v>0</v>
      </c>
      <c r="DK232" s="146">
        <f t="shared" si="354"/>
        <v>0</v>
      </c>
      <c r="DL232" s="146">
        <f t="shared" si="355"/>
        <v>0</v>
      </c>
      <c r="DM232" s="146">
        <f t="shared" si="356"/>
        <v>0</v>
      </c>
      <c r="DN232" s="64">
        <f t="shared" si="388"/>
        <v>30</v>
      </c>
      <c r="DO232" s="52" t="str">
        <f t="shared" si="378"/>
        <v/>
      </c>
      <c r="DP232" s="52" t="str">
        <f t="shared" si="361"/>
        <v/>
      </c>
      <c r="DQ232" s="53">
        <f t="shared" si="362"/>
        <v>30</v>
      </c>
      <c r="DR232" s="1">
        <f t="shared" si="379"/>
        <v>2</v>
      </c>
      <c r="DS232" s="168" t="e">
        <f>IF(AND(DR232=#REF!,BL232=#REF!),'Tiến độ'!D232,"")</f>
        <v>#REF!</v>
      </c>
    </row>
    <row r="233" spans="1:123" ht="11.25" customHeight="1">
      <c r="A233" s="310" t="str">
        <f>IF(B233="","",MAX($A$7:A232)+1)</f>
        <v/>
      </c>
      <c r="B233" s="313"/>
      <c r="C233" s="91" t="s">
        <v>8</v>
      </c>
      <c r="D233" s="92"/>
      <c r="E233" s="93">
        <f>SUM(E219:E232)</f>
        <v>40</v>
      </c>
      <c r="F233" s="94"/>
      <c r="G233" s="95"/>
      <c r="H233" s="96"/>
      <c r="I233" s="97"/>
      <c r="J233" s="26"/>
      <c r="K233" s="96">
        <f t="shared" ref="K233:AH233" si="390">SUM(K219:K232)</f>
        <v>18</v>
      </c>
      <c r="L233" s="97">
        <f t="shared" si="390"/>
        <v>18</v>
      </c>
      <c r="M233" s="97">
        <f t="shared" si="390"/>
        <v>18</v>
      </c>
      <c r="N233" s="98">
        <f t="shared" si="390"/>
        <v>18</v>
      </c>
      <c r="O233" s="96">
        <f t="shared" si="390"/>
        <v>18</v>
      </c>
      <c r="P233" s="97">
        <f t="shared" si="390"/>
        <v>21</v>
      </c>
      <c r="Q233" s="97">
        <f t="shared" si="390"/>
        <v>21</v>
      </c>
      <c r="R233" s="98">
        <f t="shared" si="390"/>
        <v>21</v>
      </c>
      <c r="S233" s="96">
        <f t="shared" si="390"/>
        <v>21</v>
      </c>
      <c r="T233" s="97">
        <f t="shared" si="390"/>
        <v>21</v>
      </c>
      <c r="U233" s="97">
        <f t="shared" si="390"/>
        <v>21</v>
      </c>
      <c r="V233" s="97">
        <f t="shared" si="390"/>
        <v>21</v>
      </c>
      <c r="W233" s="98">
        <f t="shared" si="390"/>
        <v>21</v>
      </c>
      <c r="X233" s="96">
        <f t="shared" si="390"/>
        <v>21</v>
      </c>
      <c r="Y233" s="97">
        <f t="shared" si="390"/>
        <v>21</v>
      </c>
      <c r="Z233" s="97">
        <f t="shared" si="390"/>
        <v>0</v>
      </c>
      <c r="AA233" s="98">
        <f t="shared" si="390"/>
        <v>0</v>
      </c>
      <c r="AB233" s="96">
        <f t="shared" si="390"/>
        <v>0</v>
      </c>
      <c r="AC233" s="97">
        <f t="shared" si="390"/>
        <v>0</v>
      </c>
      <c r="AD233" s="97">
        <f t="shared" si="390"/>
        <v>0</v>
      </c>
      <c r="AE233" s="98">
        <f t="shared" si="390"/>
        <v>0</v>
      </c>
      <c r="AF233" s="96">
        <f t="shared" si="390"/>
        <v>0</v>
      </c>
      <c r="AG233" s="97">
        <f t="shared" si="390"/>
        <v>0</v>
      </c>
      <c r="AH233" s="97">
        <f t="shared" si="390"/>
        <v>0</v>
      </c>
      <c r="AI233" s="362"/>
      <c r="AJ233" s="363"/>
      <c r="AK233" s="96">
        <f t="shared" ref="AK233:BD233" si="391">SUM(AK219:AK232)</f>
        <v>0</v>
      </c>
      <c r="AL233" s="97">
        <f t="shared" si="391"/>
        <v>21</v>
      </c>
      <c r="AM233" s="97">
        <f t="shared" si="391"/>
        <v>21</v>
      </c>
      <c r="AN233" s="98">
        <f t="shared" si="391"/>
        <v>21</v>
      </c>
      <c r="AO233" s="96">
        <f t="shared" si="391"/>
        <v>21</v>
      </c>
      <c r="AP233" s="97">
        <f t="shared" si="391"/>
        <v>21</v>
      </c>
      <c r="AQ233" s="97">
        <f t="shared" si="391"/>
        <v>21</v>
      </c>
      <c r="AR233" s="98">
        <f t="shared" si="391"/>
        <v>21</v>
      </c>
      <c r="AS233" s="99">
        <f t="shared" si="391"/>
        <v>21</v>
      </c>
      <c r="AT233" s="97">
        <f t="shared" si="391"/>
        <v>21</v>
      </c>
      <c r="AU233" s="97">
        <f t="shared" si="391"/>
        <v>21</v>
      </c>
      <c r="AV233" s="100">
        <f t="shared" si="391"/>
        <v>21</v>
      </c>
      <c r="AW233" s="96">
        <f t="shared" si="391"/>
        <v>21</v>
      </c>
      <c r="AX233" s="97">
        <f t="shared" si="391"/>
        <v>21</v>
      </c>
      <c r="AY233" s="97">
        <f t="shared" si="391"/>
        <v>21</v>
      </c>
      <c r="AZ233" s="97">
        <f t="shared" si="391"/>
        <v>21</v>
      </c>
      <c r="BA233" s="98">
        <f t="shared" si="391"/>
        <v>0</v>
      </c>
      <c r="BB233" s="99">
        <f t="shared" si="391"/>
        <v>0</v>
      </c>
      <c r="BC233" s="97">
        <f t="shared" si="391"/>
        <v>0</v>
      </c>
      <c r="BD233" s="97">
        <f t="shared" si="391"/>
        <v>0</v>
      </c>
      <c r="BE233" s="321"/>
      <c r="BF233" s="322"/>
      <c r="BG233" s="322"/>
      <c r="BH233" s="322"/>
      <c r="BI233" s="322"/>
      <c r="BJ233" s="323"/>
      <c r="BK233" s="47"/>
      <c r="BL233" s="47" t="s">
        <v>1113</v>
      </c>
      <c r="BN233" s="146">
        <f t="shared" si="359"/>
        <v>0</v>
      </c>
      <c r="BO233" s="146">
        <f t="shared" si="306"/>
        <v>0</v>
      </c>
      <c r="BP233" s="146">
        <f t="shared" si="307"/>
        <v>0</v>
      </c>
      <c r="BQ233" s="146">
        <f t="shared" si="308"/>
        <v>0</v>
      </c>
      <c r="BR233" s="146">
        <f t="shared" si="309"/>
        <v>0</v>
      </c>
      <c r="BS233" s="146">
        <f t="shared" si="310"/>
        <v>0</v>
      </c>
      <c r="BT233" s="146">
        <f t="shared" si="311"/>
        <v>0</v>
      </c>
      <c r="BU233" s="146">
        <f t="shared" si="312"/>
        <v>0</v>
      </c>
      <c r="BV233" s="146">
        <f t="shared" si="313"/>
        <v>0</v>
      </c>
      <c r="BW233" s="146">
        <f t="shared" si="314"/>
        <v>0</v>
      </c>
      <c r="BX233" s="146">
        <f t="shared" si="315"/>
        <v>0</v>
      </c>
      <c r="BY233" s="146">
        <f t="shared" si="316"/>
        <v>0</v>
      </c>
      <c r="BZ233" s="146">
        <f t="shared" si="317"/>
        <v>0</v>
      </c>
      <c r="CA233" s="146">
        <f t="shared" si="318"/>
        <v>0</v>
      </c>
      <c r="CB233" s="146">
        <f t="shared" si="319"/>
        <v>0</v>
      </c>
      <c r="CC233" s="146">
        <f t="shared" si="320"/>
        <v>0</v>
      </c>
      <c r="CD233" s="146">
        <f t="shared" si="321"/>
        <v>0</v>
      </c>
      <c r="CE233" s="146">
        <f t="shared" si="322"/>
        <v>0</v>
      </c>
      <c r="CF233" s="146">
        <f t="shared" si="323"/>
        <v>0</v>
      </c>
      <c r="CG233" s="146">
        <f t="shared" si="324"/>
        <v>0</v>
      </c>
      <c r="CH233" s="146">
        <f t="shared" si="325"/>
        <v>0</v>
      </c>
      <c r="CI233" s="146">
        <f t="shared" si="326"/>
        <v>0</v>
      </c>
      <c r="CJ233" s="146">
        <f t="shared" si="327"/>
        <v>0</v>
      </c>
      <c r="CK233" s="146">
        <f t="shared" si="328"/>
        <v>0</v>
      </c>
      <c r="CL233" s="146">
        <f t="shared" si="329"/>
        <v>0</v>
      </c>
      <c r="CM233" s="146">
        <f t="shared" si="330"/>
        <v>0</v>
      </c>
      <c r="CN233" s="146">
        <f t="shared" si="331"/>
        <v>0</v>
      </c>
      <c r="CO233" s="146">
        <f t="shared" si="332"/>
        <v>0</v>
      </c>
      <c r="CP233" s="146">
        <f t="shared" si="333"/>
        <v>0</v>
      </c>
      <c r="CQ233" s="146">
        <f t="shared" si="334"/>
        <v>0</v>
      </c>
      <c r="CR233" s="146">
        <f t="shared" si="335"/>
        <v>0</v>
      </c>
      <c r="CS233" s="146">
        <f t="shared" si="336"/>
        <v>0</v>
      </c>
      <c r="CT233" s="146">
        <f t="shared" si="337"/>
        <v>0</v>
      </c>
      <c r="CU233" s="146">
        <f t="shared" si="338"/>
        <v>0</v>
      </c>
      <c r="CV233" s="146">
        <f t="shared" si="339"/>
        <v>0</v>
      </c>
      <c r="CW233" s="146">
        <f t="shared" si="340"/>
        <v>0</v>
      </c>
      <c r="CX233" s="146">
        <f t="shared" si="341"/>
        <v>0</v>
      </c>
      <c r="CY233" s="146">
        <f t="shared" si="342"/>
        <v>0</v>
      </c>
      <c r="CZ233" s="146">
        <f t="shared" si="343"/>
        <v>0</v>
      </c>
      <c r="DA233" s="146">
        <f t="shared" si="344"/>
        <v>0</v>
      </c>
      <c r="DB233" s="146">
        <f t="shared" si="345"/>
        <v>0</v>
      </c>
      <c r="DC233" s="146">
        <f t="shared" si="346"/>
        <v>0</v>
      </c>
      <c r="DD233" s="146">
        <f t="shared" si="347"/>
        <v>0</v>
      </c>
      <c r="DE233" s="146">
        <f t="shared" si="348"/>
        <v>0</v>
      </c>
      <c r="DF233" s="146">
        <f t="shared" si="349"/>
        <v>0</v>
      </c>
      <c r="DG233" s="146">
        <f t="shared" si="350"/>
        <v>0</v>
      </c>
      <c r="DH233" s="146">
        <f t="shared" si="351"/>
        <v>0</v>
      </c>
      <c r="DI233" s="146">
        <f t="shared" si="352"/>
        <v>0</v>
      </c>
      <c r="DJ233" s="146">
        <f t="shared" si="353"/>
        <v>0</v>
      </c>
      <c r="DK233" s="146">
        <f t="shared" si="354"/>
        <v>0</v>
      </c>
      <c r="DL233" s="146">
        <f t="shared" si="355"/>
        <v>0</v>
      </c>
      <c r="DM233" s="146">
        <f t="shared" si="356"/>
        <v>0</v>
      </c>
      <c r="DN233" s="54"/>
      <c r="DO233" s="55"/>
      <c r="DP233" s="55"/>
      <c r="DQ233" s="56"/>
      <c r="DS233" s="168" t="e">
        <f>IF(AND(DR233=#REF!,BL233=#REF!),'Tiến độ'!D233,"")</f>
        <v>#REF!</v>
      </c>
    </row>
    <row r="234" spans="1:123" ht="11.25" customHeight="1">
      <c r="A234" s="308">
        <f>IF(B234="","",MAX($A$7:A233)+1)</f>
        <v>21</v>
      </c>
      <c r="B234" s="311" t="s">
        <v>1134</v>
      </c>
      <c r="C234" s="67" t="s">
        <v>195</v>
      </c>
      <c r="D234" s="68" t="s">
        <v>288</v>
      </c>
      <c r="E234" s="69">
        <v>3</v>
      </c>
      <c r="F234" s="70">
        <v>60</v>
      </c>
      <c r="G234" s="71"/>
      <c r="H234" s="72">
        <v>1</v>
      </c>
      <c r="I234" s="73">
        <f>23</f>
        <v>23</v>
      </c>
      <c r="J234" s="24" t="s">
        <v>1107</v>
      </c>
      <c r="K234" s="74">
        <v>4</v>
      </c>
      <c r="L234" s="75">
        <v>4</v>
      </c>
      <c r="M234" s="75">
        <v>4</v>
      </c>
      <c r="N234" s="76">
        <v>4</v>
      </c>
      <c r="O234" s="74">
        <v>4</v>
      </c>
      <c r="P234" s="75">
        <v>4</v>
      </c>
      <c r="Q234" s="75">
        <v>4</v>
      </c>
      <c r="R234" s="76">
        <v>4</v>
      </c>
      <c r="S234" s="74">
        <v>4</v>
      </c>
      <c r="T234" s="75">
        <v>4</v>
      </c>
      <c r="U234" s="75">
        <v>4</v>
      </c>
      <c r="V234" s="75">
        <v>4</v>
      </c>
      <c r="W234" s="76">
        <v>4</v>
      </c>
      <c r="X234" s="74">
        <v>4</v>
      </c>
      <c r="Y234" s="75">
        <v>4</v>
      </c>
      <c r="Z234" s="75" t="s">
        <v>163</v>
      </c>
      <c r="AA234" s="76" t="s">
        <v>163</v>
      </c>
      <c r="AB234" s="74" t="s">
        <v>163</v>
      </c>
      <c r="AC234" s="75" t="s">
        <v>163</v>
      </c>
      <c r="AD234" s="75" t="s">
        <v>164</v>
      </c>
      <c r="AE234" s="76" t="s">
        <v>164</v>
      </c>
      <c r="AF234" s="74" t="s">
        <v>164</v>
      </c>
      <c r="AG234" s="75" t="s">
        <v>164</v>
      </c>
      <c r="AH234" s="75" t="s">
        <v>164</v>
      </c>
      <c r="AI234" s="362"/>
      <c r="AJ234" s="363"/>
      <c r="AK234" s="74" t="s">
        <v>164</v>
      </c>
      <c r="AL234" s="75"/>
      <c r="AM234" s="75"/>
      <c r="AN234" s="76"/>
      <c r="AO234" s="74"/>
      <c r="AP234" s="75"/>
      <c r="AQ234" s="75"/>
      <c r="AR234" s="76"/>
      <c r="AS234" s="77"/>
      <c r="AT234" s="75"/>
      <c r="AU234" s="75"/>
      <c r="AV234" s="78"/>
      <c r="AW234" s="74"/>
      <c r="AX234" s="75"/>
      <c r="AY234" s="75"/>
      <c r="AZ234" s="75"/>
      <c r="BA234" s="76"/>
      <c r="BB234" s="77"/>
      <c r="BC234" s="75"/>
      <c r="BD234" s="75"/>
      <c r="BE234" s="321"/>
      <c r="BF234" s="322"/>
      <c r="BG234" s="322"/>
      <c r="BH234" s="322"/>
      <c r="BI234" s="322"/>
      <c r="BJ234" s="323"/>
      <c r="BK234" s="45" t="s">
        <v>18</v>
      </c>
      <c r="BL234" s="45" t="s">
        <v>54</v>
      </c>
      <c r="BN234" s="146">
        <f t="shared" si="359"/>
        <v>4</v>
      </c>
      <c r="BO234" s="146">
        <f t="shared" si="306"/>
        <v>4</v>
      </c>
      <c r="BP234" s="146">
        <f t="shared" si="307"/>
        <v>4</v>
      </c>
      <c r="BQ234" s="146">
        <f t="shared" si="308"/>
        <v>4</v>
      </c>
      <c r="BR234" s="146">
        <f t="shared" si="309"/>
        <v>4</v>
      </c>
      <c r="BS234" s="146">
        <f t="shared" si="310"/>
        <v>4</v>
      </c>
      <c r="BT234" s="146">
        <f t="shared" si="311"/>
        <v>4</v>
      </c>
      <c r="BU234" s="146">
        <f t="shared" si="312"/>
        <v>4</v>
      </c>
      <c r="BV234" s="146">
        <f t="shared" si="313"/>
        <v>4</v>
      </c>
      <c r="BW234" s="146">
        <f t="shared" si="314"/>
        <v>4</v>
      </c>
      <c r="BX234" s="146">
        <f t="shared" si="315"/>
        <v>4</v>
      </c>
      <c r="BY234" s="146">
        <f t="shared" si="316"/>
        <v>4</v>
      </c>
      <c r="BZ234" s="146">
        <f t="shared" si="317"/>
        <v>4</v>
      </c>
      <c r="CA234" s="146">
        <f t="shared" si="318"/>
        <v>4</v>
      </c>
      <c r="CB234" s="146">
        <f t="shared" si="319"/>
        <v>4</v>
      </c>
      <c r="CC234" s="146">
        <f t="shared" si="320"/>
        <v>0</v>
      </c>
      <c r="CD234" s="146">
        <f t="shared" si="321"/>
        <v>0</v>
      </c>
      <c r="CE234" s="146">
        <f t="shared" si="322"/>
        <v>0</v>
      </c>
      <c r="CF234" s="146">
        <f t="shared" si="323"/>
        <v>0</v>
      </c>
      <c r="CG234" s="146">
        <f t="shared" si="324"/>
        <v>0</v>
      </c>
      <c r="CH234" s="146">
        <f t="shared" si="325"/>
        <v>0</v>
      </c>
      <c r="CI234" s="146">
        <f t="shared" si="326"/>
        <v>0</v>
      </c>
      <c r="CJ234" s="146">
        <f t="shared" si="327"/>
        <v>0</v>
      </c>
      <c r="CK234" s="146">
        <f t="shared" si="328"/>
        <v>0</v>
      </c>
      <c r="CL234" s="146">
        <f t="shared" si="329"/>
        <v>0</v>
      </c>
      <c r="CM234" s="146">
        <f t="shared" si="330"/>
        <v>0</v>
      </c>
      <c r="CN234" s="146">
        <f t="shared" si="331"/>
        <v>0</v>
      </c>
      <c r="CO234" s="146">
        <f t="shared" si="332"/>
        <v>0</v>
      </c>
      <c r="CP234" s="146">
        <f t="shared" si="333"/>
        <v>0</v>
      </c>
      <c r="CQ234" s="146">
        <f t="shared" si="334"/>
        <v>0</v>
      </c>
      <c r="CR234" s="146">
        <f t="shared" si="335"/>
        <v>0</v>
      </c>
      <c r="CS234" s="146">
        <f t="shared" si="336"/>
        <v>0</v>
      </c>
      <c r="CT234" s="146">
        <f t="shared" si="337"/>
        <v>0</v>
      </c>
      <c r="CU234" s="146">
        <f t="shared" si="338"/>
        <v>0</v>
      </c>
      <c r="CV234" s="146">
        <f t="shared" si="339"/>
        <v>0</v>
      </c>
      <c r="CW234" s="146">
        <f t="shared" si="340"/>
        <v>0</v>
      </c>
      <c r="CX234" s="146">
        <f t="shared" si="341"/>
        <v>0</v>
      </c>
      <c r="CY234" s="146">
        <f t="shared" si="342"/>
        <v>0</v>
      </c>
      <c r="CZ234" s="146">
        <f t="shared" si="343"/>
        <v>0</v>
      </c>
      <c r="DA234" s="146">
        <f t="shared" si="344"/>
        <v>0</v>
      </c>
      <c r="DB234" s="146">
        <f t="shared" si="345"/>
        <v>0</v>
      </c>
      <c r="DC234" s="146">
        <f t="shared" si="346"/>
        <v>0</v>
      </c>
      <c r="DD234" s="146">
        <f t="shared" si="347"/>
        <v>0</v>
      </c>
      <c r="DE234" s="146">
        <f t="shared" si="348"/>
        <v>0</v>
      </c>
      <c r="DF234" s="146">
        <f t="shared" si="349"/>
        <v>0</v>
      </c>
      <c r="DG234" s="146">
        <f t="shared" si="350"/>
        <v>0</v>
      </c>
      <c r="DH234" s="146">
        <f t="shared" si="351"/>
        <v>0</v>
      </c>
      <c r="DI234" s="146">
        <f t="shared" si="352"/>
        <v>0</v>
      </c>
      <c r="DJ234" s="146">
        <f t="shared" si="353"/>
        <v>0</v>
      </c>
      <c r="DK234" s="146">
        <f t="shared" si="354"/>
        <v>0</v>
      </c>
      <c r="DL234" s="146">
        <f t="shared" si="355"/>
        <v>0</v>
      </c>
      <c r="DM234" s="146">
        <f t="shared" si="356"/>
        <v>0</v>
      </c>
      <c r="DN234" s="63">
        <f t="shared" ref="DN234:DN235" si="392">F234*H234</f>
        <v>60</v>
      </c>
      <c r="DO234" s="50">
        <f t="shared" ref="DO234:DO248" si="393">IF(COUNTA(K234:AC234)&gt;0,DN234,"")</f>
        <v>60</v>
      </c>
      <c r="DP234" s="50" t="str">
        <f t="shared" si="361"/>
        <v/>
      </c>
      <c r="DQ234" s="51" t="str">
        <f t="shared" si="362"/>
        <v/>
      </c>
      <c r="DR234" s="1">
        <f t="shared" ref="DR234:DR248" si="394">IF(DQ234="",1,2)</f>
        <v>1</v>
      </c>
      <c r="DS234" s="168" t="e">
        <f>IF(AND(DR234=#REF!,BL234=#REF!),'Tiến độ'!D234,"")</f>
        <v>#REF!</v>
      </c>
    </row>
    <row r="235" spans="1:123" ht="11.25" customHeight="1">
      <c r="A235" s="309" t="str">
        <f>IF(B235="","",MAX($A$7:A234)+1)</f>
        <v/>
      </c>
      <c r="B235" s="312"/>
      <c r="C235" s="101" t="s">
        <v>289</v>
      </c>
      <c r="D235" s="102" t="s">
        <v>290</v>
      </c>
      <c r="E235" s="103">
        <v>3</v>
      </c>
      <c r="F235" s="104">
        <v>45</v>
      </c>
      <c r="G235" s="105"/>
      <c r="H235" s="106">
        <f>H234</f>
        <v>1</v>
      </c>
      <c r="I235" s="107">
        <f>I234</f>
        <v>23</v>
      </c>
      <c r="J235" s="28" t="s">
        <v>1107</v>
      </c>
      <c r="K235" s="108">
        <v>3</v>
      </c>
      <c r="L235" s="109">
        <v>3</v>
      </c>
      <c r="M235" s="109">
        <v>3</v>
      </c>
      <c r="N235" s="110">
        <v>3</v>
      </c>
      <c r="O235" s="108">
        <v>3</v>
      </c>
      <c r="P235" s="109">
        <v>3</v>
      </c>
      <c r="Q235" s="109">
        <v>3</v>
      </c>
      <c r="R235" s="110">
        <v>3</v>
      </c>
      <c r="S235" s="108">
        <v>3</v>
      </c>
      <c r="T235" s="109">
        <v>3</v>
      </c>
      <c r="U235" s="109">
        <v>3</v>
      </c>
      <c r="V235" s="109">
        <v>3</v>
      </c>
      <c r="W235" s="110">
        <v>3</v>
      </c>
      <c r="X235" s="108">
        <v>3</v>
      </c>
      <c r="Y235" s="109">
        <v>3</v>
      </c>
      <c r="Z235" s="109" t="s">
        <v>163</v>
      </c>
      <c r="AA235" s="110" t="s">
        <v>163</v>
      </c>
      <c r="AB235" s="108" t="s">
        <v>163</v>
      </c>
      <c r="AC235" s="109" t="s">
        <v>163</v>
      </c>
      <c r="AD235" s="109" t="s">
        <v>164</v>
      </c>
      <c r="AE235" s="110" t="s">
        <v>164</v>
      </c>
      <c r="AF235" s="108" t="s">
        <v>164</v>
      </c>
      <c r="AG235" s="109" t="s">
        <v>164</v>
      </c>
      <c r="AH235" s="109" t="s">
        <v>164</v>
      </c>
      <c r="AI235" s="362"/>
      <c r="AJ235" s="363"/>
      <c r="AK235" s="108" t="s">
        <v>164</v>
      </c>
      <c r="AL235" s="109"/>
      <c r="AM235" s="109"/>
      <c r="AN235" s="110"/>
      <c r="AO235" s="108"/>
      <c r="AP235" s="109"/>
      <c r="AQ235" s="109"/>
      <c r="AR235" s="110"/>
      <c r="AS235" s="111"/>
      <c r="AT235" s="109"/>
      <c r="AU235" s="109"/>
      <c r="AV235" s="112"/>
      <c r="AW235" s="108"/>
      <c r="AX235" s="109"/>
      <c r="AY235" s="109"/>
      <c r="AZ235" s="109"/>
      <c r="BA235" s="110"/>
      <c r="BB235" s="111"/>
      <c r="BC235" s="109"/>
      <c r="BD235" s="109"/>
      <c r="BE235" s="321"/>
      <c r="BF235" s="322"/>
      <c r="BG235" s="322"/>
      <c r="BH235" s="322"/>
      <c r="BI235" s="322"/>
      <c r="BJ235" s="323"/>
      <c r="BK235" s="48" t="s">
        <v>18</v>
      </c>
      <c r="BL235" s="48" t="s">
        <v>46</v>
      </c>
      <c r="BN235" s="146">
        <f t="shared" si="359"/>
        <v>3</v>
      </c>
      <c r="BO235" s="146">
        <f t="shared" si="306"/>
        <v>3</v>
      </c>
      <c r="BP235" s="146">
        <f t="shared" si="307"/>
        <v>3</v>
      </c>
      <c r="BQ235" s="146">
        <f t="shared" si="308"/>
        <v>3</v>
      </c>
      <c r="BR235" s="146">
        <f t="shared" si="309"/>
        <v>3</v>
      </c>
      <c r="BS235" s="146">
        <f t="shared" si="310"/>
        <v>3</v>
      </c>
      <c r="BT235" s="146">
        <f t="shared" si="311"/>
        <v>3</v>
      </c>
      <c r="BU235" s="146">
        <f t="shared" si="312"/>
        <v>3</v>
      </c>
      <c r="BV235" s="146">
        <f t="shared" si="313"/>
        <v>3</v>
      </c>
      <c r="BW235" s="146">
        <f t="shared" si="314"/>
        <v>3</v>
      </c>
      <c r="BX235" s="146">
        <f t="shared" si="315"/>
        <v>3</v>
      </c>
      <c r="BY235" s="146">
        <f t="shared" si="316"/>
        <v>3</v>
      </c>
      <c r="BZ235" s="146">
        <f t="shared" si="317"/>
        <v>3</v>
      </c>
      <c r="CA235" s="146">
        <f t="shared" si="318"/>
        <v>3</v>
      </c>
      <c r="CB235" s="146">
        <f t="shared" si="319"/>
        <v>3</v>
      </c>
      <c r="CC235" s="146">
        <f t="shared" si="320"/>
        <v>0</v>
      </c>
      <c r="CD235" s="146">
        <f t="shared" si="321"/>
        <v>0</v>
      </c>
      <c r="CE235" s="146">
        <f t="shared" si="322"/>
        <v>0</v>
      </c>
      <c r="CF235" s="146">
        <f t="shared" si="323"/>
        <v>0</v>
      </c>
      <c r="CG235" s="146">
        <f t="shared" si="324"/>
        <v>0</v>
      </c>
      <c r="CH235" s="146">
        <f t="shared" si="325"/>
        <v>0</v>
      </c>
      <c r="CI235" s="146">
        <f t="shared" si="326"/>
        <v>0</v>
      </c>
      <c r="CJ235" s="146">
        <f t="shared" si="327"/>
        <v>0</v>
      </c>
      <c r="CK235" s="146">
        <f t="shared" si="328"/>
        <v>0</v>
      </c>
      <c r="CL235" s="146">
        <f t="shared" si="329"/>
        <v>0</v>
      </c>
      <c r="CM235" s="146">
        <f t="shared" si="330"/>
        <v>0</v>
      </c>
      <c r="CN235" s="146">
        <f t="shared" si="331"/>
        <v>0</v>
      </c>
      <c r="CO235" s="146">
        <f t="shared" si="332"/>
        <v>0</v>
      </c>
      <c r="CP235" s="146">
        <f t="shared" si="333"/>
        <v>0</v>
      </c>
      <c r="CQ235" s="146">
        <f t="shared" si="334"/>
        <v>0</v>
      </c>
      <c r="CR235" s="146">
        <f t="shared" si="335"/>
        <v>0</v>
      </c>
      <c r="CS235" s="146">
        <f t="shared" si="336"/>
        <v>0</v>
      </c>
      <c r="CT235" s="146">
        <f t="shared" si="337"/>
        <v>0</v>
      </c>
      <c r="CU235" s="146">
        <f t="shared" si="338"/>
        <v>0</v>
      </c>
      <c r="CV235" s="146">
        <f t="shared" si="339"/>
        <v>0</v>
      </c>
      <c r="CW235" s="146">
        <f t="shared" si="340"/>
        <v>0</v>
      </c>
      <c r="CX235" s="146">
        <f t="shared" si="341"/>
        <v>0</v>
      </c>
      <c r="CY235" s="146">
        <f t="shared" si="342"/>
        <v>0</v>
      </c>
      <c r="CZ235" s="146">
        <f t="shared" si="343"/>
        <v>0</v>
      </c>
      <c r="DA235" s="146">
        <f t="shared" si="344"/>
        <v>0</v>
      </c>
      <c r="DB235" s="146">
        <f t="shared" si="345"/>
        <v>0</v>
      </c>
      <c r="DC235" s="146">
        <f t="shared" si="346"/>
        <v>0</v>
      </c>
      <c r="DD235" s="146">
        <f t="shared" si="347"/>
        <v>0</v>
      </c>
      <c r="DE235" s="146">
        <f t="shared" si="348"/>
        <v>0</v>
      </c>
      <c r="DF235" s="146">
        <f t="shared" si="349"/>
        <v>0</v>
      </c>
      <c r="DG235" s="146">
        <f t="shared" si="350"/>
        <v>0</v>
      </c>
      <c r="DH235" s="146">
        <f t="shared" si="351"/>
        <v>0</v>
      </c>
      <c r="DI235" s="146">
        <f t="shared" si="352"/>
        <v>0</v>
      </c>
      <c r="DJ235" s="146">
        <f t="shared" si="353"/>
        <v>0</v>
      </c>
      <c r="DK235" s="146">
        <f t="shared" si="354"/>
        <v>0</v>
      </c>
      <c r="DL235" s="146">
        <f t="shared" si="355"/>
        <v>0</v>
      </c>
      <c r="DM235" s="146">
        <f t="shared" si="356"/>
        <v>0</v>
      </c>
      <c r="DN235" s="65">
        <f t="shared" si="392"/>
        <v>45</v>
      </c>
      <c r="DO235" s="57">
        <f t="shared" si="393"/>
        <v>45</v>
      </c>
      <c r="DP235" s="57" t="str">
        <f t="shared" si="361"/>
        <v/>
      </c>
      <c r="DQ235" s="58" t="str">
        <f t="shared" si="362"/>
        <v/>
      </c>
      <c r="DR235" s="1">
        <f t="shared" si="394"/>
        <v>1</v>
      </c>
      <c r="DS235" s="168" t="e">
        <f>IF(AND(DR235=#REF!,BL235=#REF!),'Tiến độ'!D235,"")</f>
        <v>#REF!</v>
      </c>
    </row>
    <row r="236" spans="1:123" ht="11.25" customHeight="1">
      <c r="A236" s="309" t="str">
        <f>IF(B236="","",MAX($A$7:A235)+1)</f>
        <v/>
      </c>
      <c r="B236" s="312"/>
      <c r="C236" s="101" t="s">
        <v>291</v>
      </c>
      <c r="D236" s="102" t="s">
        <v>292</v>
      </c>
      <c r="E236" s="103">
        <v>2</v>
      </c>
      <c r="F236" s="104">
        <v>30</v>
      </c>
      <c r="G236" s="105"/>
      <c r="H236" s="106">
        <f t="shared" ref="H236:H245" si="395">H235</f>
        <v>1</v>
      </c>
      <c r="I236" s="107">
        <f t="shared" ref="I236:I245" si="396">I235</f>
        <v>23</v>
      </c>
      <c r="J236" s="28" t="s">
        <v>1107</v>
      </c>
      <c r="K236" s="108"/>
      <c r="L236" s="109"/>
      <c r="M236" s="109"/>
      <c r="N236" s="110"/>
      <c r="O236" s="108"/>
      <c r="P236" s="109">
        <v>3</v>
      </c>
      <c r="Q236" s="109">
        <v>3</v>
      </c>
      <c r="R236" s="110">
        <v>3</v>
      </c>
      <c r="S236" s="108">
        <v>3</v>
      </c>
      <c r="T236" s="109">
        <v>3</v>
      </c>
      <c r="U236" s="109">
        <v>3</v>
      </c>
      <c r="V236" s="109">
        <v>3</v>
      </c>
      <c r="W236" s="110">
        <v>3</v>
      </c>
      <c r="X236" s="108">
        <v>3</v>
      </c>
      <c r="Y236" s="109">
        <v>3</v>
      </c>
      <c r="Z236" s="109" t="s">
        <v>163</v>
      </c>
      <c r="AA236" s="110" t="s">
        <v>163</v>
      </c>
      <c r="AB236" s="108" t="s">
        <v>163</v>
      </c>
      <c r="AC236" s="109" t="s">
        <v>163</v>
      </c>
      <c r="AD236" s="109" t="s">
        <v>164</v>
      </c>
      <c r="AE236" s="110" t="s">
        <v>164</v>
      </c>
      <c r="AF236" s="108" t="s">
        <v>164</v>
      </c>
      <c r="AG236" s="109" t="s">
        <v>164</v>
      </c>
      <c r="AH236" s="109" t="s">
        <v>164</v>
      </c>
      <c r="AI236" s="362"/>
      <c r="AJ236" s="363"/>
      <c r="AK236" s="108" t="s">
        <v>164</v>
      </c>
      <c r="AL236" s="109"/>
      <c r="AM236" s="109"/>
      <c r="AN236" s="110"/>
      <c r="AO236" s="108"/>
      <c r="AP236" s="109"/>
      <c r="AQ236" s="109"/>
      <c r="AR236" s="110"/>
      <c r="AS236" s="111"/>
      <c r="AT236" s="109"/>
      <c r="AU236" s="109"/>
      <c r="AV236" s="112"/>
      <c r="AW236" s="108"/>
      <c r="AX236" s="109"/>
      <c r="AY236" s="109"/>
      <c r="AZ236" s="109"/>
      <c r="BA236" s="110"/>
      <c r="BB236" s="111"/>
      <c r="BC236" s="109"/>
      <c r="BD236" s="109"/>
      <c r="BE236" s="321"/>
      <c r="BF236" s="322"/>
      <c r="BG236" s="322"/>
      <c r="BH236" s="322"/>
      <c r="BI236" s="322"/>
      <c r="BJ236" s="323"/>
      <c r="BK236" s="48" t="s">
        <v>18</v>
      </c>
      <c r="BL236" s="48" t="s">
        <v>46</v>
      </c>
      <c r="BN236" s="146">
        <f t="shared" si="359"/>
        <v>0</v>
      </c>
      <c r="BO236" s="146">
        <f t="shared" si="306"/>
        <v>0</v>
      </c>
      <c r="BP236" s="146">
        <f t="shared" si="307"/>
        <v>0</v>
      </c>
      <c r="BQ236" s="146">
        <f t="shared" si="308"/>
        <v>0</v>
      </c>
      <c r="BR236" s="146">
        <f t="shared" si="309"/>
        <v>0</v>
      </c>
      <c r="BS236" s="146">
        <f t="shared" si="310"/>
        <v>3</v>
      </c>
      <c r="BT236" s="146">
        <f t="shared" si="311"/>
        <v>3</v>
      </c>
      <c r="BU236" s="146">
        <f t="shared" si="312"/>
        <v>3</v>
      </c>
      <c r="BV236" s="146">
        <f t="shared" si="313"/>
        <v>3</v>
      </c>
      <c r="BW236" s="146">
        <f t="shared" si="314"/>
        <v>3</v>
      </c>
      <c r="BX236" s="146">
        <f t="shared" si="315"/>
        <v>3</v>
      </c>
      <c r="BY236" s="146">
        <f t="shared" si="316"/>
        <v>3</v>
      </c>
      <c r="BZ236" s="146">
        <f t="shared" si="317"/>
        <v>3</v>
      </c>
      <c r="CA236" s="146">
        <f t="shared" si="318"/>
        <v>3</v>
      </c>
      <c r="CB236" s="146">
        <f t="shared" si="319"/>
        <v>3</v>
      </c>
      <c r="CC236" s="146">
        <f t="shared" si="320"/>
        <v>0</v>
      </c>
      <c r="CD236" s="146">
        <f t="shared" si="321"/>
        <v>0</v>
      </c>
      <c r="CE236" s="146">
        <f t="shared" si="322"/>
        <v>0</v>
      </c>
      <c r="CF236" s="146">
        <f t="shared" si="323"/>
        <v>0</v>
      </c>
      <c r="CG236" s="146">
        <f t="shared" si="324"/>
        <v>0</v>
      </c>
      <c r="CH236" s="146">
        <f t="shared" si="325"/>
        <v>0</v>
      </c>
      <c r="CI236" s="146">
        <f t="shared" si="326"/>
        <v>0</v>
      </c>
      <c r="CJ236" s="146">
        <f t="shared" si="327"/>
        <v>0</v>
      </c>
      <c r="CK236" s="146">
        <f t="shared" si="328"/>
        <v>0</v>
      </c>
      <c r="CL236" s="146">
        <f t="shared" si="329"/>
        <v>0</v>
      </c>
      <c r="CM236" s="146">
        <f t="shared" si="330"/>
        <v>0</v>
      </c>
      <c r="CN236" s="146">
        <f t="shared" si="331"/>
        <v>0</v>
      </c>
      <c r="CO236" s="146">
        <f t="shared" si="332"/>
        <v>0</v>
      </c>
      <c r="CP236" s="146">
        <f t="shared" si="333"/>
        <v>0</v>
      </c>
      <c r="CQ236" s="146">
        <f t="shared" si="334"/>
        <v>0</v>
      </c>
      <c r="CR236" s="146">
        <f t="shared" si="335"/>
        <v>0</v>
      </c>
      <c r="CS236" s="146">
        <f t="shared" si="336"/>
        <v>0</v>
      </c>
      <c r="CT236" s="146">
        <f t="shared" si="337"/>
        <v>0</v>
      </c>
      <c r="CU236" s="146">
        <f t="shared" si="338"/>
        <v>0</v>
      </c>
      <c r="CV236" s="146">
        <f t="shared" si="339"/>
        <v>0</v>
      </c>
      <c r="CW236" s="146">
        <f t="shared" si="340"/>
        <v>0</v>
      </c>
      <c r="CX236" s="146">
        <f t="shared" si="341"/>
        <v>0</v>
      </c>
      <c r="CY236" s="146">
        <f t="shared" si="342"/>
        <v>0</v>
      </c>
      <c r="CZ236" s="146">
        <f t="shared" si="343"/>
        <v>0</v>
      </c>
      <c r="DA236" s="146">
        <f t="shared" si="344"/>
        <v>0</v>
      </c>
      <c r="DB236" s="146">
        <f t="shared" si="345"/>
        <v>0</v>
      </c>
      <c r="DC236" s="146">
        <f t="shared" si="346"/>
        <v>0</v>
      </c>
      <c r="DD236" s="146">
        <f t="shared" si="347"/>
        <v>0</v>
      </c>
      <c r="DE236" s="146">
        <f t="shared" si="348"/>
        <v>0</v>
      </c>
      <c r="DF236" s="146">
        <f t="shared" si="349"/>
        <v>0</v>
      </c>
      <c r="DG236" s="146">
        <f t="shared" si="350"/>
        <v>0</v>
      </c>
      <c r="DH236" s="146">
        <f t="shared" si="351"/>
        <v>0</v>
      </c>
      <c r="DI236" s="146">
        <f t="shared" si="352"/>
        <v>0</v>
      </c>
      <c r="DJ236" s="146">
        <f t="shared" si="353"/>
        <v>0</v>
      </c>
      <c r="DK236" s="146">
        <f t="shared" si="354"/>
        <v>0</v>
      </c>
      <c r="DL236" s="146">
        <f t="shared" si="355"/>
        <v>0</v>
      </c>
      <c r="DM236" s="146">
        <f t="shared" si="356"/>
        <v>0</v>
      </c>
      <c r="DN236" s="65">
        <f>I236*1</f>
        <v>23</v>
      </c>
      <c r="DO236" s="57">
        <f t="shared" si="393"/>
        <v>23</v>
      </c>
      <c r="DP236" s="57" t="str">
        <f t="shared" si="361"/>
        <v/>
      </c>
      <c r="DQ236" s="58" t="str">
        <f t="shared" si="362"/>
        <v/>
      </c>
      <c r="DR236" s="1">
        <f t="shared" si="394"/>
        <v>1</v>
      </c>
      <c r="DS236" s="168" t="e">
        <f>IF(AND(DR236=#REF!,BL236=#REF!),'Tiến độ'!D236,"")</f>
        <v>#REF!</v>
      </c>
    </row>
    <row r="237" spans="1:123" ht="11.25" customHeight="1">
      <c r="A237" s="309" t="str">
        <f>IF(B237="","",MAX($A$7:A236)+1)</f>
        <v/>
      </c>
      <c r="B237" s="312"/>
      <c r="C237" s="101" t="s">
        <v>293</v>
      </c>
      <c r="D237" s="102" t="s">
        <v>294</v>
      </c>
      <c r="E237" s="103">
        <v>2</v>
      </c>
      <c r="F237" s="104">
        <v>30</v>
      </c>
      <c r="G237" s="105"/>
      <c r="H237" s="106">
        <f t="shared" si="395"/>
        <v>1</v>
      </c>
      <c r="I237" s="107">
        <f t="shared" si="396"/>
        <v>23</v>
      </c>
      <c r="J237" s="28" t="s">
        <v>1107</v>
      </c>
      <c r="K237" s="108">
        <v>2</v>
      </c>
      <c r="L237" s="109">
        <v>2</v>
      </c>
      <c r="M237" s="109">
        <v>2</v>
      </c>
      <c r="N237" s="110">
        <v>2</v>
      </c>
      <c r="O237" s="108">
        <v>2</v>
      </c>
      <c r="P237" s="109">
        <v>2</v>
      </c>
      <c r="Q237" s="109">
        <v>2</v>
      </c>
      <c r="R237" s="110">
        <v>2</v>
      </c>
      <c r="S237" s="108">
        <v>2</v>
      </c>
      <c r="T237" s="109">
        <v>2</v>
      </c>
      <c r="U237" s="109">
        <v>2</v>
      </c>
      <c r="V237" s="109">
        <v>2</v>
      </c>
      <c r="W237" s="110">
        <v>2</v>
      </c>
      <c r="X237" s="108">
        <v>2</v>
      </c>
      <c r="Y237" s="109">
        <v>2</v>
      </c>
      <c r="Z237" s="109" t="s">
        <v>163</v>
      </c>
      <c r="AA237" s="110" t="s">
        <v>163</v>
      </c>
      <c r="AB237" s="108" t="s">
        <v>163</v>
      </c>
      <c r="AC237" s="109" t="s">
        <v>163</v>
      </c>
      <c r="AD237" s="109" t="s">
        <v>164</v>
      </c>
      <c r="AE237" s="110" t="s">
        <v>164</v>
      </c>
      <c r="AF237" s="108" t="s">
        <v>164</v>
      </c>
      <c r="AG237" s="109" t="s">
        <v>164</v>
      </c>
      <c r="AH237" s="109" t="s">
        <v>164</v>
      </c>
      <c r="AI237" s="362"/>
      <c r="AJ237" s="363"/>
      <c r="AK237" s="108" t="s">
        <v>164</v>
      </c>
      <c r="AL237" s="109"/>
      <c r="AM237" s="109"/>
      <c r="AN237" s="110"/>
      <c r="AO237" s="108"/>
      <c r="AP237" s="109"/>
      <c r="AQ237" s="109"/>
      <c r="AR237" s="110"/>
      <c r="AS237" s="111"/>
      <c r="AT237" s="109"/>
      <c r="AU237" s="109"/>
      <c r="AV237" s="112"/>
      <c r="AW237" s="108"/>
      <c r="AX237" s="109"/>
      <c r="AY237" s="109"/>
      <c r="AZ237" s="109"/>
      <c r="BA237" s="110"/>
      <c r="BB237" s="111"/>
      <c r="BC237" s="109"/>
      <c r="BD237" s="109"/>
      <c r="BE237" s="321"/>
      <c r="BF237" s="322"/>
      <c r="BG237" s="322"/>
      <c r="BH237" s="322"/>
      <c r="BI237" s="322"/>
      <c r="BJ237" s="323"/>
      <c r="BK237" s="48" t="s">
        <v>18</v>
      </c>
      <c r="BL237" s="48" t="s">
        <v>46</v>
      </c>
      <c r="BN237" s="146">
        <f t="shared" si="359"/>
        <v>2</v>
      </c>
      <c r="BO237" s="146">
        <f t="shared" si="306"/>
        <v>2</v>
      </c>
      <c r="BP237" s="146">
        <f t="shared" si="307"/>
        <v>2</v>
      </c>
      <c r="BQ237" s="146">
        <f t="shared" si="308"/>
        <v>2</v>
      </c>
      <c r="BR237" s="146">
        <f t="shared" si="309"/>
        <v>2</v>
      </c>
      <c r="BS237" s="146">
        <f t="shared" si="310"/>
        <v>2</v>
      </c>
      <c r="BT237" s="146">
        <f t="shared" si="311"/>
        <v>2</v>
      </c>
      <c r="BU237" s="146">
        <f t="shared" si="312"/>
        <v>2</v>
      </c>
      <c r="BV237" s="146">
        <f t="shared" si="313"/>
        <v>2</v>
      </c>
      <c r="BW237" s="146">
        <f t="shared" si="314"/>
        <v>2</v>
      </c>
      <c r="BX237" s="146">
        <f t="shared" si="315"/>
        <v>2</v>
      </c>
      <c r="BY237" s="146">
        <f t="shared" si="316"/>
        <v>2</v>
      </c>
      <c r="BZ237" s="146">
        <f t="shared" si="317"/>
        <v>2</v>
      </c>
      <c r="CA237" s="146">
        <f t="shared" si="318"/>
        <v>2</v>
      </c>
      <c r="CB237" s="146">
        <f t="shared" si="319"/>
        <v>2</v>
      </c>
      <c r="CC237" s="146">
        <f t="shared" si="320"/>
        <v>0</v>
      </c>
      <c r="CD237" s="146">
        <f t="shared" si="321"/>
        <v>0</v>
      </c>
      <c r="CE237" s="146">
        <f t="shared" si="322"/>
        <v>0</v>
      </c>
      <c r="CF237" s="146">
        <f t="shared" si="323"/>
        <v>0</v>
      </c>
      <c r="CG237" s="146">
        <f t="shared" si="324"/>
        <v>0</v>
      </c>
      <c r="CH237" s="146">
        <f t="shared" si="325"/>
        <v>0</v>
      </c>
      <c r="CI237" s="146">
        <f t="shared" si="326"/>
        <v>0</v>
      </c>
      <c r="CJ237" s="146">
        <f t="shared" si="327"/>
        <v>0</v>
      </c>
      <c r="CK237" s="146">
        <f t="shared" si="328"/>
        <v>0</v>
      </c>
      <c r="CL237" s="146">
        <f t="shared" si="329"/>
        <v>0</v>
      </c>
      <c r="CM237" s="146">
        <f t="shared" si="330"/>
        <v>0</v>
      </c>
      <c r="CN237" s="146">
        <f t="shared" si="331"/>
        <v>0</v>
      </c>
      <c r="CO237" s="146">
        <f t="shared" si="332"/>
        <v>0</v>
      </c>
      <c r="CP237" s="146">
        <f t="shared" si="333"/>
        <v>0</v>
      </c>
      <c r="CQ237" s="146">
        <f t="shared" si="334"/>
        <v>0</v>
      </c>
      <c r="CR237" s="146">
        <f t="shared" si="335"/>
        <v>0</v>
      </c>
      <c r="CS237" s="146">
        <f t="shared" si="336"/>
        <v>0</v>
      </c>
      <c r="CT237" s="146">
        <f t="shared" si="337"/>
        <v>0</v>
      </c>
      <c r="CU237" s="146">
        <f t="shared" si="338"/>
        <v>0</v>
      </c>
      <c r="CV237" s="146">
        <f t="shared" si="339"/>
        <v>0</v>
      </c>
      <c r="CW237" s="146">
        <f t="shared" si="340"/>
        <v>0</v>
      </c>
      <c r="CX237" s="146">
        <f t="shared" si="341"/>
        <v>0</v>
      </c>
      <c r="CY237" s="146">
        <f t="shared" si="342"/>
        <v>0</v>
      </c>
      <c r="CZ237" s="146">
        <f t="shared" si="343"/>
        <v>0</v>
      </c>
      <c r="DA237" s="146">
        <f t="shared" si="344"/>
        <v>0</v>
      </c>
      <c r="DB237" s="146">
        <f t="shared" si="345"/>
        <v>0</v>
      </c>
      <c r="DC237" s="146">
        <f t="shared" si="346"/>
        <v>0</v>
      </c>
      <c r="DD237" s="146">
        <f t="shared" si="347"/>
        <v>0</v>
      </c>
      <c r="DE237" s="146">
        <f t="shared" si="348"/>
        <v>0</v>
      </c>
      <c r="DF237" s="146">
        <f t="shared" si="349"/>
        <v>0</v>
      </c>
      <c r="DG237" s="146">
        <f t="shared" si="350"/>
        <v>0</v>
      </c>
      <c r="DH237" s="146">
        <f t="shared" si="351"/>
        <v>0</v>
      </c>
      <c r="DI237" s="146">
        <f t="shared" si="352"/>
        <v>0</v>
      </c>
      <c r="DJ237" s="146">
        <f t="shared" si="353"/>
        <v>0</v>
      </c>
      <c r="DK237" s="146">
        <f t="shared" si="354"/>
        <v>0</v>
      </c>
      <c r="DL237" s="146">
        <f t="shared" si="355"/>
        <v>0</v>
      </c>
      <c r="DM237" s="146">
        <f t="shared" si="356"/>
        <v>0</v>
      </c>
      <c r="DN237" s="65">
        <f t="shared" ref="DN237:DN248" si="397">F237*H237</f>
        <v>30</v>
      </c>
      <c r="DO237" s="57">
        <f t="shared" si="393"/>
        <v>30</v>
      </c>
      <c r="DP237" s="57" t="str">
        <f t="shared" si="361"/>
        <v/>
      </c>
      <c r="DQ237" s="58" t="str">
        <f t="shared" si="362"/>
        <v/>
      </c>
      <c r="DR237" s="1">
        <f t="shared" si="394"/>
        <v>1</v>
      </c>
      <c r="DS237" s="168" t="e">
        <f>IF(AND(DR237=#REF!,BL237=#REF!),'Tiến độ'!D237,"")</f>
        <v>#REF!</v>
      </c>
    </row>
    <row r="238" spans="1:123" ht="11.25" customHeight="1">
      <c r="A238" s="309" t="str">
        <f>IF(B238="","",MAX($A$7:A237)+1)</f>
        <v/>
      </c>
      <c r="B238" s="312"/>
      <c r="C238" s="101" t="s">
        <v>295</v>
      </c>
      <c r="D238" s="102" t="s">
        <v>296</v>
      </c>
      <c r="E238" s="103">
        <v>3</v>
      </c>
      <c r="F238" s="104">
        <v>45</v>
      </c>
      <c r="G238" s="105"/>
      <c r="H238" s="106">
        <f t="shared" si="395"/>
        <v>1</v>
      </c>
      <c r="I238" s="107">
        <f t="shared" si="396"/>
        <v>23</v>
      </c>
      <c r="J238" s="28" t="s">
        <v>1107</v>
      </c>
      <c r="K238" s="108">
        <v>3</v>
      </c>
      <c r="L238" s="109">
        <v>3</v>
      </c>
      <c r="M238" s="109">
        <v>3</v>
      </c>
      <c r="N238" s="110">
        <v>3</v>
      </c>
      <c r="O238" s="108">
        <v>3</v>
      </c>
      <c r="P238" s="109">
        <v>3</v>
      </c>
      <c r="Q238" s="109">
        <v>3</v>
      </c>
      <c r="R238" s="110">
        <v>3</v>
      </c>
      <c r="S238" s="108">
        <v>3</v>
      </c>
      <c r="T238" s="109">
        <v>3</v>
      </c>
      <c r="U238" s="109">
        <v>3</v>
      </c>
      <c r="V238" s="109">
        <v>3</v>
      </c>
      <c r="W238" s="110">
        <v>3</v>
      </c>
      <c r="X238" s="108">
        <v>3</v>
      </c>
      <c r="Y238" s="109">
        <v>3</v>
      </c>
      <c r="Z238" s="109" t="s">
        <v>163</v>
      </c>
      <c r="AA238" s="110" t="s">
        <v>163</v>
      </c>
      <c r="AB238" s="108" t="s">
        <v>163</v>
      </c>
      <c r="AC238" s="109" t="s">
        <v>163</v>
      </c>
      <c r="AD238" s="109" t="s">
        <v>164</v>
      </c>
      <c r="AE238" s="110" t="s">
        <v>164</v>
      </c>
      <c r="AF238" s="108" t="s">
        <v>164</v>
      </c>
      <c r="AG238" s="109" t="s">
        <v>164</v>
      </c>
      <c r="AH238" s="109" t="s">
        <v>164</v>
      </c>
      <c r="AI238" s="362"/>
      <c r="AJ238" s="363"/>
      <c r="AK238" s="108" t="s">
        <v>164</v>
      </c>
      <c r="AL238" s="109"/>
      <c r="AM238" s="109"/>
      <c r="AN238" s="110"/>
      <c r="AO238" s="108"/>
      <c r="AP238" s="109"/>
      <c r="AQ238" s="109"/>
      <c r="AR238" s="110"/>
      <c r="AS238" s="111"/>
      <c r="AT238" s="109"/>
      <c r="AU238" s="109"/>
      <c r="AV238" s="112"/>
      <c r="AW238" s="108"/>
      <c r="AX238" s="109"/>
      <c r="AY238" s="109"/>
      <c r="AZ238" s="109"/>
      <c r="BA238" s="110"/>
      <c r="BB238" s="111"/>
      <c r="BC238" s="109"/>
      <c r="BD238" s="109"/>
      <c r="BE238" s="321"/>
      <c r="BF238" s="322"/>
      <c r="BG238" s="322"/>
      <c r="BH238" s="322"/>
      <c r="BI238" s="322"/>
      <c r="BJ238" s="323"/>
      <c r="BK238" s="48" t="s">
        <v>18</v>
      </c>
      <c r="BL238" s="48" t="s">
        <v>46</v>
      </c>
      <c r="BN238" s="146">
        <f t="shared" si="359"/>
        <v>3</v>
      </c>
      <c r="BO238" s="146">
        <f t="shared" si="306"/>
        <v>3</v>
      </c>
      <c r="BP238" s="146">
        <f t="shared" si="307"/>
        <v>3</v>
      </c>
      <c r="BQ238" s="146">
        <f t="shared" si="308"/>
        <v>3</v>
      </c>
      <c r="BR238" s="146">
        <f t="shared" si="309"/>
        <v>3</v>
      </c>
      <c r="BS238" s="146">
        <f t="shared" si="310"/>
        <v>3</v>
      </c>
      <c r="BT238" s="146">
        <f t="shared" si="311"/>
        <v>3</v>
      </c>
      <c r="BU238" s="146">
        <f t="shared" si="312"/>
        <v>3</v>
      </c>
      <c r="BV238" s="146">
        <f t="shared" si="313"/>
        <v>3</v>
      </c>
      <c r="BW238" s="146">
        <f t="shared" si="314"/>
        <v>3</v>
      </c>
      <c r="BX238" s="146">
        <f t="shared" si="315"/>
        <v>3</v>
      </c>
      <c r="BY238" s="146">
        <f t="shared" si="316"/>
        <v>3</v>
      </c>
      <c r="BZ238" s="146">
        <f t="shared" si="317"/>
        <v>3</v>
      </c>
      <c r="CA238" s="146">
        <f t="shared" si="318"/>
        <v>3</v>
      </c>
      <c r="CB238" s="146">
        <f t="shared" si="319"/>
        <v>3</v>
      </c>
      <c r="CC238" s="146">
        <f t="shared" si="320"/>
        <v>0</v>
      </c>
      <c r="CD238" s="146">
        <f t="shared" si="321"/>
        <v>0</v>
      </c>
      <c r="CE238" s="146">
        <f t="shared" si="322"/>
        <v>0</v>
      </c>
      <c r="CF238" s="146">
        <f t="shared" si="323"/>
        <v>0</v>
      </c>
      <c r="CG238" s="146">
        <f t="shared" si="324"/>
        <v>0</v>
      </c>
      <c r="CH238" s="146">
        <f t="shared" si="325"/>
        <v>0</v>
      </c>
      <c r="CI238" s="146">
        <f t="shared" si="326"/>
        <v>0</v>
      </c>
      <c r="CJ238" s="146">
        <f t="shared" si="327"/>
        <v>0</v>
      </c>
      <c r="CK238" s="146">
        <f t="shared" si="328"/>
        <v>0</v>
      </c>
      <c r="CL238" s="146">
        <f t="shared" si="329"/>
        <v>0</v>
      </c>
      <c r="CM238" s="146">
        <f t="shared" si="330"/>
        <v>0</v>
      </c>
      <c r="CN238" s="146">
        <f t="shared" si="331"/>
        <v>0</v>
      </c>
      <c r="CO238" s="146">
        <f t="shared" si="332"/>
        <v>0</v>
      </c>
      <c r="CP238" s="146">
        <f t="shared" si="333"/>
        <v>0</v>
      </c>
      <c r="CQ238" s="146">
        <f t="shared" si="334"/>
        <v>0</v>
      </c>
      <c r="CR238" s="146">
        <f t="shared" si="335"/>
        <v>0</v>
      </c>
      <c r="CS238" s="146">
        <f t="shared" si="336"/>
        <v>0</v>
      </c>
      <c r="CT238" s="146">
        <f t="shared" si="337"/>
        <v>0</v>
      </c>
      <c r="CU238" s="146">
        <f t="shared" si="338"/>
        <v>0</v>
      </c>
      <c r="CV238" s="146">
        <f t="shared" si="339"/>
        <v>0</v>
      </c>
      <c r="CW238" s="146">
        <f t="shared" si="340"/>
        <v>0</v>
      </c>
      <c r="CX238" s="146">
        <f t="shared" si="341"/>
        <v>0</v>
      </c>
      <c r="CY238" s="146">
        <f t="shared" si="342"/>
        <v>0</v>
      </c>
      <c r="CZ238" s="146">
        <f t="shared" si="343"/>
        <v>0</v>
      </c>
      <c r="DA238" s="146">
        <f t="shared" si="344"/>
        <v>0</v>
      </c>
      <c r="DB238" s="146">
        <f t="shared" si="345"/>
        <v>0</v>
      </c>
      <c r="DC238" s="146">
        <f t="shared" si="346"/>
        <v>0</v>
      </c>
      <c r="DD238" s="146">
        <f t="shared" si="347"/>
        <v>0</v>
      </c>
      <c r="DE238" s="146">
        <f t="shared" si="348"/>
        <v>0</v>
      </c>
      <c r="DF238" s="146">
        <f t="shared" si="349"/>
        <v>0</v>
      </c>
      <c r="DG238" s="146">
        <f t="shared" si="350"/>
        <v>0</v>
      </c>
      <c r="DH238" s="146">
        <f t="shared" si="351"/>
        <v>0</v>
      </c>
      <c r="DI238" s="146">
        <f t="shared" si="352"/>
        <v>0</v>
      </c>
      <c r="DJ238" s="146">
        <f t="shared" si="353"/>
        <v>0</v>
      </c>
      <c r="DK238" s="146">
        <f t="shared" si="354"/>
        <v>0</v>
      </c>
      <c r="DL238" s="146">
        <f t="shared" si="355"/>
        <v>0</v>
      </c>
      <c r="DM238" s="146">
        <f t="shared" si="356"/>
        <v>0</v>
      </c>
      <c r="DN238" s="65">
        <f t="shared" si="397"/>
        <v>45</v>
      </c>
      <c r="DO238" s="57">
        <f t="shared" si="393"/>
        <v>45</v>
      </c>
      <c r="DP238" s="57" t="str">
        <f t="shared" si="361"/>
        <v/>
      </c>
      <c r="DQ238" s="58" t="str">
        <f t="shared" si="362"/>
        <v/>
      </c>
      <c r="DR238" s="1">
        <f t="shared" si="394"/>
        <v>1</v>
      </c>
      <c r="DS238" s="168" t="e">
        <f>IF(AND(DR238=#REF!,BL238=#REF!),'Tiến độ'!D238,"")</f>
        <v>#REF!</v>
      </c>
    </row>
    <row r="239" spans="1:123" ht="11.25" customHeight="1">
      <c r="A239" s="309" t="str">
        <f>IF(B239="","",MAX($A$7:A238)+1)</f>
        <v/>
      </c>
      <c r="B239" s="312"/>
      <c r="C239" s="101" t="s">
        <v>257</v>
      </c>
      <c r="D239" s="102" t="s">
        <v>258</v>
      </c>
      <c r="E239" s="103">
        <v>2</v>
      </c>
      <c r="F239" s="104">
        <v>30</v>
      </c>
      <c r="G239" s="105"/>
      <c r="H239" s="117">
        <v>0.5</v>
      </c>
      <c r="I239" s="107">
        <f t="shared" si="396"/>
        <v>23</v>
      </c>
      <c r="J239" s="28" t="s">
        <v>637</v>
      </c>
      <c r="K239" s="108">
        <v>2</v>
      </c>
      <c r="L239" s="109">
        <v>2</v>
      </c>
      <c r="M239" s="109">
        <v>2</v>
      </c>
      <c r="N239" s="110">
        <v>2</v>
      </c>
      <c r="O239" s="108">
        <v>2</v>
      </c>
      <c r="P239" s="109">
        <v>2</v>
      </c>
      <c r="Q239" s="109">
        <v>2</v>
      </c>
      <c r="R239" s="110">
        <v>2</v>
      </c>
      <c r="S239" s="108">
        <v>2</v>
      </c>
      <c r="T239" s="109">
        <v>2</v>
      </c>
      <c r="U239" s="109">
        <v>2</v>
      </c>
      <c r="V239" s="109">
        <v>2</v>
      </c>
      <c r="W239" s="110">
        <v>2</v>
      </c>
      <c r="X239" s="108">
        <v>2</v>
      </c>
      <c r="Y239" s="109">
        <v>2</v>
      </c>
      <c r="Z239" s="109" t="s">
        <v>163</v>
      </c>
      <c r="AA239" s="110" t="s">
        <v>163</v>
      </c>
      <c r="AB239" s="108" t="s">
        <v>163</v>
      </c>
      <c r="AC239" s="109" t="s">
        <v>163</v>
      </c>
      <c r="AD239" s="109" t="s">
        <v>164</v>
      </c>
      <c r="AE239" s="110" t="s">
        <v>164</v>
      </c>
      <c r="AF239" s="108" t="s">
        <v>164</v>
      </c>
      <c r="AG239" s="109" t="s">
        <v>164</v>
      </c>
      <c r="AH239" s="109" t="s">
        <v>164</v>
      </c>
      <c r="AI239" s="362"/>
      <c r="AJ239" s="363"/>
      <c r="AK239" s="108" t="s">
        <v>164</v>
      </c>
      <c r="AL239" s="109"/>
      <c r="AM239" s="109"/>
      <c r="AN239" s="110"/>
      <c r="AO239" s="108"/>
      <c r="AP239" s="109"/>
      <c r="AQ239" s="109"/>
      <c r="AR239" s="110"/>
      <c r="AS239" s="111"/>
      <c r="AT239" s="109"/>
      <c r="AU239" s="109"/>
      <c r="AV239" s="112"/>
      <c r="AW239" s="108"/>
      <c r="AX239" s="109"/>
      <c r="AY239" s="109"/>
      <c r="AZ239" s="109"/>
      <c r="BA239" s="110"/>
      <c r="BB239" s="111"/>
      <c r="BC239" s="109"/>
      <c r="BD239" s="109"/>
      <c r="BE239" s="321"/>
      <c r="BF239" s="322"/>
      <c r="BG239" s="322"/>
      <c r="BH239" s="322"/>
      <c r="BI239" s="322"/>
      <c r="BJ239" s="323"/>
      <c r="BK239" s="48" t="s">
        <v>18</v>
      </c>
      <c r="BL239" s="48" t="s">
        <v>1116</v>
      </c>
      <c r="BN239" s="146">
        <f t="shared" si="359"/>
        <v>1</v>
      </c>
      <c r="BO239" s="146">
        <f t="shared" si="306"/>
        <v>1</v>
      </c>
      <c r="BP239" s="146">
        <f t="shared" si="307"/>
        <v>1</v>
      </c>
      <c r="BQ239" s="146">
        <f t="shared" si="308"/>
        <v>1</v>
      </c>
      <c r="BR239" s="146">
        <f t="shared" si="309"/>
        <v>1</v>
      </c>
      <c r="BS239" s="146">
        <f t="shared" si="310"/>
        <v>1</v>
      </c>
      <c r="BT239" s="146">
        <f t="shared" si="311"/>
        <v>1</v>
      </c>
      <c r="BU239" s="146">
        <f t="shared" si="312"/>
        <v>1</v>
      </c>
      <c r="BV239" s="146">
        <f t="shared" si="313"/>
        <v>1</v>
      </c>
      <c r="BW239" s="146">
        <f t="shared" si="314"/>
        <v>1</v>
      </c>
      <c r="BX239" s="146">
        <f t="shared" si="315"/>
        <v>1</v>
      </c>
      <c r="BY239" s="146">
        <f t="shared" si="316"/>
        <v>1</v>
      </c>
      <c r="BZ239" s="146">
        <f t="shared" si="317"/>
        <v>1</v>
      </c>
      <c r="CA239" s="146">
        <f t="shared" si="318"/>
        <v>1</v>
      </c>
      <c r="CB239" s="146">
        <f t="shared" si="319"/>
        <v>1</v>
      </c>
      <c r="CC239" s="146">
        <f t="shared" si="320"/>
        <v>0</v>
      </c>
      <c r="CD239" s="146">
        <f t="shared" si="321"/>
        <v>0</v>
      </c>
      <c r="CE239" s="146">
        <f t="shared" si="322"/>
        <v>0</v>
      </c>
      <c r="CF239" s="146">
        <f t="shared" si="323"/>
        <v>0</v>
      </c>
      <c r="CG239" s="146">
        <f t="shared" si="324"/>
        <v>0</v>
      </c>
      <c r="CH239" s="146">
        <f t="shared" si="325"/>
        <v>0</v>
      </c>
      <c r="CI239" s="146">
        <f t="shared" si="326"/>
        <v>0</v>
      </c>
      <c r="CJ239" s="146">
        <f t="shared" si="327"/>
        <v>0</v>
      </c>
      <c r="CK239" s="146">
        <f t="shared" si="328"/>
        <v>0</v>
      </c>
      <c r="CL239" s="146">
        <f t="shared" si="329"/>
        <v>0</v>
      </c>
      <c r="CM239" s="146">
        <f t="shared" si="330"/>
        <v>0</v>
      </c>
      <c r="CN239" s="146">
        <f t="shared" si="331"/>
        <v>0</v>
      </c>
      <c r="CO239" s="146">
        <f t="shared" si="332"/>
        <v>0</v>
      </c>
      <c r="CP239" s="146">
        <f t="shared" si="333"/>
        <v>0</v>
      </c>
      <c r="CQ239" s="146">
        <f t="shared" si="334"/>
        <v>0</v>
      </c>
      <c r="CR239" s="146">
        <f t="shared" si="335"/>
        <v>0</v>
      </c>
      <c r="CS239" s="146">
        <f t="shared" si="336"/>
        <v>0</v>
      </c>
      <c r="CT239" s="146">
        <f t="shared" si="337"/>
        <v>0</v>
      </c>
      <c r="CU239" s="146">
        <f t="shared" si="338"/>
        <v>0</v>
      </c>
      <c r="CV239" s="146">
        <f t="shared" si="339"/>
        <v>0</v>
      </c>
      <c r="CW239" s="146">
        <f t="shared" si="340"/>
        <v>0</v>
      </c>
      <c r="CX239" s="146">
        <f t="shared" si="341"/>
        <v>0</v>
      </c>
      <c r="CY239" s="146">
        <f t="shared" si="342"/>
        <v>0</v>
      </c>
      <c r="CZ239" s="146">
        <f t="shared" si="343"/>
        <v>0</v>
      </c>
      <c r="DA239" s="146">
        <f t="shared" si="344"/>
        <v>0</v>
      </c>
      <c r="DB239" s="146">
        <f t="shared" si="345"/>
        <v>0</v>
      </c>
      <c r="DC239" s="146">
        <f t="shared" si="346"/>
        <v>0</v>
      </c>
      <c r="DD239" s="146">
        <f t="shared" si="347"/>
        <v>0</v>
      </c>
      <c r="DE239" s="146">
        <f t="shared" si="348"/>
        <v>0</v>
      </c>
      <c r="DF239" s="146">
        <f t="shared" si="349"/>
        <v>0</v>
      </c>
      <c r="DG239" s="146">
        <f t="shared" si="350"/>
        <v>0</v>
      </c>
      <c r="DH239" s="146">
        <f t="shared" si="351"/>
        <v>0</v>
      </c>
      <c r="DI239" s="146">
        <f t="shared" si="352"/>
        <v>0</v>
      </c>
      <c r="DJ239" s="146">
        <f t="shared" si="353"/>
        <v>0</v>
      </c>
      <c r="DK239" s="146">
        <f t="shared" si="354"/>
        <v>0</v>
      </c>
      <c r="DL239" s="146">
        <f t="shared" si="355"/>
        <v>0</v>
      </c>
      <c r="DM239" s="146">
        <f t="shared" si="356"/>
        <v>0</v>
      </c>
      <c r="DN239" s="65">
        <f t="shared" si="397"/>
        <v>15</v>
      </c>
      <c r="DO239" s="57">
        <f t="shared" si="393"/>
        <v>15</v>
      </c>
      <c r="DP239" s="57" t="str">
        <f t="shared" si="361"/>
        <v/>
      </c>
      <c r="DQ239" s="58" t="str">
        <f t="shared" si="362"/>
        <v/>
      </c>
      <c r="DR239" s="1">
        <f t="shared" si="394"/>
        <v>1</v>
      </c>
      <c r="DS239" s="168" t="e">
        <f>IF(AND(DR239=#REF!,BL239=#REF!),'Tiến độ'!D239,"")</f>
        <v>#REF!</v>
      </c>
    </row>
    <row r="240" spans="1:123" ht="11.25" customHeight="1">
      <c r="A240" s="309" t="str">
        <f>IF(B240="","",MAX($A$7:A239)+1)</f>
        <v/>
      </c>
      <c r="B240" s="312"/>
      <c r="C240" s="101" t="s">
        <v>16</v>
      </c>
      <c r="D240" s="102" t="s">
        <v>242</v>
      </c>
      <c r="E240" s="103">
        <v>2</v>
      </c>
      <c r="F240" s="104">
        <v>39</v>
      </c>
      <c r="G240" s="105"/>
      <c r="H240" s="117">
        <v>0</v>
      </c>
      <c r="I240" s="128">
        <v>22</v>
      </c>
      <c r="J240" s="28" t="s">
        <v>311</v>
      </c>
      <c r="K240" s="86">
        <v>3</v>
      </c>
      <c r="L240" s="87">
        <v>3</v>
      </c>
      <c r="M240" s="87">
        <v>3</v>
      </c>
      <c r="N240" s="88">
        <v>3</v>
      </c>
      <c r="O240" s="86">
        <v>3</v>
      </c>
      <c r="P240" s="87">
        <v>3</v>
      </c>
      <c r="Q240" s="87">
        <v>3</v>
      </c>
      <c r="R240" s="88">
        <v>3</v>
      </c>
      <c r="S240" s="86">
        <v>3</v>
      </c>
      <c r="T240" s="87">
        <v>3</v>
      </c>
      <c r="U240" s="87">
        <v>3</v>
      </c>
      <c r="V240" s="87">
        <v>3</v>
      </c>
      <c r="W240" s="110">
        <v>3</v>
      </c>
      <c r="X240" s="108"/>
      <c r="Y240" s="109"/>
      <c r="Z240" s="109" t="s">
        <v>163</v>
      </c>
      <c r="AA240" s="110" t="s">
        <v>163</v>
      </c>
      <c r="AB240" s="108" t="s">
        <v>163</v>
      </c>
      <c r="AC240" s="109" t="s">
        <v>163</v>
      </c>
      <c r="AD240" s="109" t="s">
        <v>164</v>
      </c>
      <c r="AE240" s="110" t="s">
        <v>164</v>
      </c>
      <c r="AF240" s="108" t="s">
        <v>164</v>
      </c>
      <c r="AG240" s="109" t="s">
        <v>164</v>
      </c>
      <c r="AH240" s="109" t="s">
        <v>164</v>
      </c>
      <c r="AI240" s="362"/>
      <c r="AJ240" s="363"/>
      <c r="AK240" s="108" t="s">
        <v>164</v>
      </c>
      <c r="AL240" s="109"/>
      <c r="AM240" s="109"/>
      <c r="AN240" s="110"/>
      <c r="AO240" s="108"/>
      <c r="AP240" s="109"/>
      <c r="AQ240" s="109"/>
      <c r="AR240" s="110"/>
      <c r="AS240" s="111"/>
      <c r="AT240" s="109"/>
      <c r="AU240" s="109"/>
      <c r="AV240" s="112"/>
      <c r="AW240" s="108"/>
      <c r="AX240" s="109"/>
      <c r="AY240" s="109"/>
      <c r="AZ240" s="109"/>
      <c r="BA240" s="110"/>
      <c r="BB240" s="111"/>
      <c r="BC240" s="109"/>
      <c r="BD240" s="109"/>
      <c r="BE240" s="321"/>
      <c r="BF240" s="322"/>
      <c r="BG240" s="322"/>
      <c r="BH240" s="322"/>
      <c r="BI240" s="322"/>
      <c r="BJ240" s="323"/>
      <c r="BK240" s="48" t="s">
        <v>18</v>
      </c>
      <c r="BL240" s="48" t="s">
        <v>16</v>
      </c>
      <c r="BN240" s="146">
        <f t="shared" si="359"/>
        <v>0</v>
      </c>
      <c r="BO240" s="146">
        <f t="shared" si="306"/>
        <v>0</v>
      </c>
      <c r="BP240" s="146">
        <f t="shared" si="307"/>
        <v>0</v>
      </c>
      <c r="BQ240" s="146">
        <f t="shared" si="308"/>
        <v>0</v>
      </c>
      <c r="BR240" s="146">
        <f t="shared" si="309"/>
        <v>0</v>
      </c>
      <c r="BS240" s="146">
        <f t="shared" si="310"/>
        <v>0</v>
      </c>
      <c r="BT240" s="146">
        <f t="shared" si="311"/>
        <v>0</v>
      </c>
      <c r="BU240" s="146">
        <f t="shared" si="312"/>
        <v>0</v>
      </c>
      <c r="BV240" s="146">
        <f t="shared" si="313"/>
        <v>0</v>
      </c>
      <c r="BW240" s="146">
        <f t="shared" si="314"/>
        <v>0</v>
      </c>
      <c r="BX240" s="146">
        <f t="shared" si="315"/>
        <v>0</v>
      </c>
      <c r="BY240" s="146">
        <f t="shared" si="316"/>
        <v>0</v>
      </c>
      <c r="BZ240" s="146">
        <f t="shared" si="317"/>
        <v>0</v>
      </c>
      <c r="CA240" s="146">
        <f t="shared" si="318"/>
        <v>0</v>
      </c>
      <c r="CB240" s="146">
        <f t="shared" si="319"/>
        <v>0</v>
      </c>
      <c r="CC240" s="146">
        <f t="shared" si="320"/>
        <v>0</v>
      </c>
      <c r="CD240" s="146">
        <f t="shared" si="321"/>
        <v>0</v>
      </c>
      <c r="CE240" s="146">
        <f t="shared" si="322"/>
        <v>0</v>
      </c>
      <c r="CF240" s="146">
        <f t="shared" si="323"/>
        <v>0</v>
      </c>
      <c r="CG240" s="146">
        <f t="shared" si="324"/>
        <v>0</v>
      </c>
      <c r="CH240" s="146">
        <f t="shared" si="325"/>
        <v>0</v>
      </c>
      <c r="CI240" s="146">
        <f t="shared" si="326"/>
        <v>0</v>
      </c>
      <c r="CJ240" s="146">
        <f t="shared" si="327"/>
        <v>0</v>
      </c>
      <c r="CK240" s="146">
        <f t="shared" si="328"/>
        <v>0</v>
      </c>
      <c r="CL240" s="146">
        <f t="shared" si="329"/>
        <v>0</v>
      </c>
      <c r="CM240" s="146">
        <f t="shared" si="330"/>
        <v>0</v>
      </c>
      <c r="CN240" s="146">
        <f t="shared" si="331"/>
        <v>0</v>
      </c>
      <c r="CO240" s="146">
        <f t="shared" si="332"/>
        <v>0</v>
      </c>
      <c r="CP240" s="146">
        <f t="shared" si="333"/>
        <v>0</v>
      </c>
      <c r="CQ240" s="146">
        <f t="shared" si="334"/>
        <v>0</v>
      </c>
      <c r="CR240" s="146">
        <f t="shared" si="335"/>
        <v>0</v>
      </c>
      <c r="CS240" s="146">
        <f t="shared" si="336"/>
        <v>0</v>
      </c>
      <c r="CT240" s="146">
        <f t="shared" si="337"/>
        <v>0</v>
      </c>
      <c r="CU240" s="146">
        <f t="shared" si="338"/>
        <v>0</v>
      </c>
      <c r="CV240" s="146">
        <f t="shared" si="339"/>
        <v>0</v>
      </c>
      <c r="CW240" s="146">
        <f t="shared" si="340"/>
        <v>0</v>
      </c>
      <c r="CX240" s="146">
        <f t="shared" si="341"/>
        <v>0</v>
      </c>
      <c r="CY240" s="146">
        <f t="shared" si="342"/>
        <v>0</v>
      </c>
      <c r="CZ240" s="146">
        <f t="shared" si="343"/>
        <v>0</v>
      </c>
      <c r="DA240" s="146">
        <f t="shared" si="344"/>
        <v>0</v>
      </c>
      <c r="DB240" s="146">
        <f t="shared" si="345"/>
        <v>0</v>
      </c>
      <c r="DC240" s="146">
        <f t="shared" si="346"/>
        <v>0</v>
      </c>
      <c r="DD240" s="146">
        <f t="shared" si="347"/>
        <v>0</v>
      </c>
      <c r="DE240" s="146">
        <f t="shared" si="348"/>
        <v>0</v>
      </c>
      <c r="DF240" s="146">
        <f t="shared" si="349"/>
        <v>0</v>
      </c>
      <c r="DG240" s="146">
        <f t="shared" si="350"/>
        <v>0</v>
      </c>
      <c r="DH240" s="146">
        <f t="shared" si="351"/>
        <v>0</v>
      </c>
      <c r="DI240" s="146">
        <f t="shared" si="352"/>
        <v>0</v>
      </c>
      <c r="DJ240" s="146">
        <f t="shared" si="353"/>
        <v>0</v>
      </c>
      <c r="DK240" s="146">
        <f t="shared" si="354"/>
        <v>0</v>
      </c>
      <c r="DL240" s="146">
        <f t="shared" si="355"/>
        <v>0</v>
      </c>
      <c r="DM240" s="146">
        <f t="shared" si="356"/>
        <v>0</v>
      </c>
      <c r="DN240" s="65">
        <f t="shared" si="397"/>
        <v>0</v>
      </c>
      <c r="DO240" s="57">
        <f t="shared" si="393"/>
        <v>0</v>
      </c>
      <c r="DP240" s="57" t="str">
        <f t="shared" si="361"/>
        <v/>
      </c>
      <c r="DQ240" s="58" t="str">
        <f t="shared" si="362"/>
        <v/>
      </c>
      <c r="DR240" s="1">
        <f t="shared" si="394"/>
        <v>1</v>
      </c>
      <c r="DS240" s="168" t="e">
        <f>IF(AND(DR240=#REF!,BL240=#REF!),'Tiến độ'!D240,"")</f>
        <v>#REF!</v>
      </c>
    </row>
    <row r="241" spans="1:123" ht="11.25" customHeight="1">
      <c r="A241" s="309" t="str">
        <f>IF(B241="","",MAX($A$7:A240)+1)</f>
        <v/>
      </c>
      <c r="B241" s="312"/>
      <c r="C241" s="101" t="s">
        <v>297</v>
      </c>
      <c r="D241" s="102" t="s">
        <v>298</v>
      </c>
      <c r="E241" s="103">
        <v>3</v>
      </c>
      <c r="F241" s="104">
        <v>45</v>
      </c>
      <c r="G241" s="105"/>
      <c r="H241" s="106">
        <f>H234</f>
        <v>1</v>
      </c>
      <c r="I241" s="107">
        <f>I239</f>
        <v>23</v>
      </c>
      <c r="J241" s="28" t="s">
        <v>1107</v>
      </c>
      <c r="K241" s="108"/>
      <c r="L241" s="109"/>
      <c r="M241" s="109"/>
      <c r="N241" s="110"/>
      <c r="O241" s="108"/>
      <c r="P241" s="109"/>
      <c r="Q241" s="109"/>
      <c r="R241" s="110"/>
      <c r="S241" s="108"/>
      <c r="T241" s="109"/>
      <c r="U241" s="109"/>
      <c r="V241" s="109"/>
      <c r="W241" s="110"/>
      <c r="X241" s="108"/>
      <c r="Y241" s="109"/>
      <c r="Z241" s="109"/>
      <c r="AA241" s="110"/>
      <c r="AB241" s="108"/>
      <c r="AC241" s="109"/>
      <c r="AD241" s="109"/>
      <c r="AE241" s="110"/>
      <c r="AF241" s="108"/>
      <c r="AG241" s="109"/>
      <c r="AH241" s="109"/>
      <c r="AI241" s="362"/>
      <c r="AJ241" s="363"/>
      <c r="AK241" s="108"/>
      <c r="AL241" s="109">
        <v>3</v>
      </c>
      <c r="AM241" s="109">
        <v>3</v>
      </c>
      <c r="AN241" s="110">
        <v>3</v>
      </c>
      <c r="AO241" s="108">
        <v>3</v>
      </c>
      <c r="AP241" s="109">
        <v>3</v>
      </c>
      <c r="AQ241" s="109">
        <v>3</v>
      </c>
      <c r="AR241" s="110">
        <v>3</v>
      </c>
      <c r="AS241" s="111">
        <v>3</v>
      </c>
      <c r="AT241" s="109">
        <v>3</v>
      </c>
      <c r="AU241" s="109">
        <v>3</v>
      </c>
      <c r="AV241" s="112">
        <v>3</v>
      </c>
      <c r="AW241" s="108">
        <v>3</v>
      </c>
      <c r="AX241" s="109">
        <v>3</v>
      </c>
      <c r="AY241" s="109">
        <v>3</v>
      </c>
      <c r="AZ241" s="109">
        <v>3</v>
      </c>
      <c r="BA241" s="110" t="s">
        <v>163</v>
      </c>
      <c r="BB241" s="111" t="s">
        <v>163</v>
      </c>
      <c r="BC241" s="109" t="s">
        <v>163</v>
      </c>
      <c r="BD241" s="109" t="s">
        <v>163</v>
      </c>
      <c r="BE241" s="321"/>
      <c r="BF241" s="322"/>
      <c r="BG241" s="322"/>
      <c r="BH241" s="322"/>
      <c r="BI241" s="322"/>
      <c r="BJ241" s="323"/>
      <c r="BK241" s="48" t="s">
        <v>18</v>
      </c>
      <c r="BL241" s="48" t="s">
        <v>46</v>
      </c>
      <c r="BN241" s="146">
        <f t="shared" si="359"/>
        <v>0</v>
      </c>
      <c r="BO241" s="146">
        <f t="shared" si="306"/>
        <v>0</v>
      </c>
      <c r="BP241" s="146">
        <f t="shared" si="307"/>
        <v>0</v>
      </c>
      <c r="BQ241" s="146">
        <f t="shared" si="308"/>
        <v>0</v>
      </c>
      <c r="BR241" s="146">
        <f t="shared" si="309"/>
        <v>0</v>
      </c>
      <c r="BS241" s="146">
        <f t="shared" si="310"/>
        <v>0</v>
      </c>
      <c r="BT241" s="146">
        <f t="shared" si="311"/>
        <v>0</v>
      </c>
      <c r="BU241" s="146">
        <f t="shared" si="312"/>
        <v>0</v>
      </c>
      <c r="BV241" s="146">
        <f t="shared" si="313"/>
        <v>0</v>
      </c>
      <c r="BW241" s="146">
        <f t="shared" si="314"/>
        <v>0</v>
      </c>
      <c r="BX241" s="146">
        <f t="shared" si="315"/>
        <v>0</v>
      </c>
      <c r="BY241" s="146">
        <f t="shared" si="316"/>
        <v>0</v>
      </c>
      <c r="BZ241" s="146">
        <f t="shared" si="317"/>
        <v>0</v>
      </c>
      <c r="CA241" s="146">
        <f t="shared" si="318"/>
        <v>0</v>
      </c>
      <c r="CB241" s="146">
        <f t="shared" si="319"/>
        <v>0</v>
      </c>
      <c r="CC241" s="146">
        <f t="shared" si="320"/>
        <v>0</v>
      </c>
      <c r="CD241" s="146">
        <f t="shared" si="321"/>
        <v>0</v>
      </c>
      <c r="CE241" s="146">
        <f t="shared" si="322"/>
        <v>0</v>
      </c>
      <c r="CF241" s="146">
        <f t="shared" si="323"/>
        <v>0</v>
      </c>
      <c r="CG241" s="146">
        <f t="shared" si="324"/>
        <v>0</v>
      </c>
      <c r="CH241" s="146">
        <f t="shared" si="325"/>
        <v>0</v>
      </c>
      <c r="CI241" s="146">
        <f t="shared" si="326"/>
        <v>0</v>
      </c>
      <c r="CJ241" s="146">
        <f t="shared" si="327"/>
        <v>0</v>
      </c>
      <c r="CK241" s="146">
        <f t="shared" si="328"/>
        <v>0</v>
      </c>
      <c r="CL241" s="146">
        <f t="shared" si="329"/>
        <v>0</v>
      </c>
      <c r="CM241" s="146">
        <f t="shared" si="330"/>
        <v>0</v>
      </c>
      <c r="CN241" s="146">
        <f t="shared" si="331"/>
        <v>0</v>
      </c>
      <c r="CO241" s="146">
        <f t="shared" si="332"/>
        <v>3</v>
      </c>
      <c r="CP241" s="146">
        <f t="shared" si="333"/>
        <v>3</v>
      </c>
      <c r="CQ241" s="146">
        <f t="shared" si="334"/>
        <v>3</v>
      </c>
      <c r="CR241" s="146">
        <f t="shared" si="335"/>
        <v>3</v>
      </c>
      <c r="CS241" s="146">
        <f t="shared" si="336"/>
        <v>3</v>
      </c>
      <c r="CT241" s="146">
        <f t="shared" si="337"/>
        <v>3</v>
      </c>
      <c r="CU241" s="146">
        <f t="shared" si="338"/>
        <v>3</v>
      </c>
      <c r="CV241" s="146">
        <f t="shared" si="339"/>
        <v>3</v>
      </c>
      <c r="CW241" s="146">
        <f t="shared" si="340"/>
        <v>3</v>
      </c>
      <c r="CX241" s="146">
        <f t="shared" si="341"/>
        <v>3</v>
      </c>
      <c r="CY241" s="146">
        <f t="shared" si="342"/>
        <v>3</v>
      </c>
      <c r="CZ241" s="146">
        <f t="shared" si="343"/>
        <v>3</v>
      </c>
      <c r="DA241" s="146">
        <f t="shared" si="344"/>
        <v>3</v>
      </c>
      <c r="DB241" s="146">
        <f t="shared" si="345"/>
        <v>3</v>
      </c>
      <c r="DC241" s="146">
        <f t="shared" si="346"/>
        <v>3</v>
      </c>
      <c r="DD241" s="146">
        <f t="shared" si="347"/>
        <v>0</v>
      </c>
      <c r="DE241" s="146">
        <f t="shared" si="348"/>
        <v>0</v>
      </c>
      <c r="DF241" s="146">
        <f t="shared" si="349"/>
        <v>0</v>
      </c>
      <c r="DG241" s="146">
        <f t="shared" si="350"/>
        <v>0</v>
      </c>
      <c r="DH241" s="146">
        <f t="shared" si="351"/>
        <v>0</v>
      </c>
      <c r="DI241" s="146">
        <f t="shared" si="352"/>
        <v>0</v>
      </c>
      <c r="DJ241" s="146">
        <f t="shared" si="353"/>
        <v>0</v>
      </c>
      <c r="DK241" s="146">
        <f t="shared" si="354"/>
        <v>0</v>
      </c>
      <c r="DL241" s="146">
        <f t="shared" si="355"/>
        <v>0</v>
      </c>
      <c r="DM241" s="146">
        <f t="shared" si="356"/>
        <v>0</v>
      </c>
      <c r="DN241" s="65">
        <f t="shared" si="397"/>
        <v>45</v>
      </c>
      <c r="DO241" s="57" t="str">
        <f t="shared" si="393"/>
        <v/>
      </c>
      <c r="DP241" s="57" t="str">
        <f t="shared" si="361"/>
        <v/>
      </c>
      <c r="DQ241" s="58">
        <f t="shared" si="362"/>
        <v>45</v>
      </c>
      <c r="DR241" s="1">
        <f t="shared" si="394"/>
        <v>2</v>
      </c>
      <c r="DS241" s="168" t="e">
        <f>IF(AND(DR241=#REF!,BL241=#REF!),'Tiến độ'!D241,"")</f>
        <v>#REF!</v>
      </c>
    </row>
    <row r="242" spans="1:123" ht="11.25" customHeight="1">
      <c r="A242" s="309" t="str">
        <f>IF(B242="","",MAX($A$7:A241)+1)</f>
        <v/>
      </c>
      <c r="B242" s="312"/>
      <c r="C242" s="101" t="s">
        <v>299</v>
      </c>
      <c r="D242" s="102" t="s">
        <v>300</v>
      </c>
      <c r="E242" s="103">
        <v>3</v>
      </c>
      <c r="F242" s="104">
        <v>45</v>
      </c>
      <c r="G242" s="105"/>
      <c r="H242" s="106">
        <f t="shared" si="395"/>
        <v>1</v>
      </c>
      <c r="I242" s="107">
        <f t="shared" si="396"/>
        <v>23</v>
      </c>
      <c r="J242" s="28" t="s">
        <v>1107</v>
      </c>
      <c r="K242" s="108"/>
      <c r="L242" s="109"/>
      <c r="M242" s="109"/>
      <c r="N242" s="110"/>
      <c r="O242" s="108"/>
      <c r="P242" s="109"/>
      <c r="Q242" s="109"/>
      <c r="R242" s="110"/>
      <c r="S242" s="108"/>
      <c r="T242" s="109"/>
      <c r="U242" s="109"/>
      <c r="V242" s="109"/>
      <c r="W242" s="110"/>
      <c r="X242" s="108"/>
      <c r="Y242" s="109"/>
      <c r="Z242" s="109"/>
      <c r="AA242" s="110"/>
      <c r="AB242" s="108"/>
      <c r="AC242" s="109"/>
      <c r="AD242" s="109"/>
      <c r="AE242" s="110"/>
      <c r="AF242" s="108"/>
      <c r="AG242" s="109"/>
      <c r="AH242" s="109"/>
      <c r="AI242" s="362"/>
      <c r="AJ242" s="363"/>
      <c r="AK242" s="108"/>
      <c r="AL242" s="109">
        <v>3</v>
      </c>
      <c r="AM242" s="109">
        <v>3</v>
      </c>
      <c r="AN242" s="110">
        <v>3</v>
      </c>
      <c r="AO242" s="108">
        <v>3</v>
      </c>
      <c r="AP242" s="109">
        <v>3</v>
      </c>
      <c r="AQ242" s="109">
        <v>3</v>
      </c>
      <c r="AR242" s="110">
        <v>3</v>
      </c>
      <c r="AS242" s="111">
        <v>3</v>
      </c>
      <c r="AT242" s="109">
        <v>3</v>
      </c>
      <c r="AU242" s="109">
        <v>3</v>
      </c>
      <c r="AV242" s="112">
        <v>3</v>
      </c>
      <c r="AW242" s="108">
        <v>3</v>
      </c>
      <c r="AX242" s="109">
        <v>3</v>
      </c>
      <c r="AY242" s="109">
        <v>3</v>
      </c>
      <c r="AZ242" s="109">
        <v>3</v>
      </c>
      <c r="BA242" s="110" t="s">
        <v>163</v>
      </c>
      <c r="BB242" s="111" t="s">
        <v>163</v>
      </c>
      <c r="BC242" s="109" t="s">
        <v>163</v>
      </c>
      <c r="BD242" s="109" t="s">
        <v>163</v>
      </c>
      <c r="BE242" s="321"/>
      <c r="BF242" s="322"/>
      <c r="BG242" s="322"/>
      <c r="BH242" s="322"/>
      <c r="BI242" s="322"/>
      <c r="BJ242" s="323"/>
      <c r="BK242" s="48" t="s">
        <v>18</v>
      </c>
      <c r="BL242" s="48" t="s">
        <v>46</v>
      </c>
      <c r="BN242" s="146">
        <f t="shared" si="359"/>
        <v>0</v>
      </c>
      <c r="BO242" s="146">
        <f t="shared" si="306"/>
        <v>0</v>
      </c>
      <c r="BP242" s="146">
        <f t="shared" si="307"/>
        <v>0</v>
      </c>
      <c r="BQ242" s="146">
        <f t="shared" si="308"/>
        <v>0</v>
      </c>
      <c r="BR242" s="146">
        <f t="shared" si="309"/>
        <v>0</v>
      </c>
      <c r="BS242" s="146">
        <f t="shared" si="310"/>
        <v>0</v>
      </c>
      <c r="BT242" s="146">
        <f t="shared" si="311"/>
        <v>0</v>
      </c>
      <c r="BU242" s="146">
        <f t="shared" si="312"/>
        <v>0</v>
      </c>
      <c r="BV242" s="146">
        <f t="shared" si="313"/>
        <v>0</v>
      </c>
      <c r="BW242" s="146">
        <f t="shared" si="314"/>
        <v>0</v>
      </c>
      <c r="BX242" s="146">
        <f t="shared" si="315"/>
        <v>0</v>
      </c>
      <c r="BY242" s="146">
        <f t="shared" si="316"/>
        <v>0</v>
      </c>
      <c r="BZ242" s="146">
        <f t="shared" si="317"/>
        <v>0</v>
      </c>
      <c r="CA242" s="146">
        <f t="shared" si="318"/>
        <v>0</v>
      </c>
      <c r="CB242" s="146">
        <f t="shared" si="319"/>
        <v>0</v>
      </c>
      <c r="CC242" s="146">
        <f t="shared" si="320"/>
        <v>0</v>
      </c>
      <c r="CD242" s="146">
        <f t="shared" si="321"/>
        <v>0</v>
      </c>
      <c r="CE242" s="146">
        <f t="shared" si="322"/>
        <v>0</v>
      </c>
      <c r="CF242" s="146">
        <f t="shared" si="323"/>
        <v>0</v>
      </c>
      <c r="CG242" s="146">
        <f t="shared" si="324"/>
        <v>0</v>
      </c>
      <c r="CH242" s="146">
        <f t="shared" si="325"/>
        <v>0</v>
      </c>
      <c r="CI242" s="146">
        <f t="shared" si="326"/>
        <v>0</v>
      </c>
      <c r="CJ242" s="146">
        <f t="shared" si="327"/>
        <v>0</v>
      </c>
      <c r="CK242" s="146">
        <f t="shared" si="328"/>
        <v>0</v>
      </c>
      <c r="CL242" s="146">
        <f t="shared" si="329"/>
        <v>0</v>
      </c>
      <c r="CM242" s="146">
        <f t="shared" si="330"/>
        <v>0</v>
      </c>
      <c r="CN242" s="146">
        <f t="shared" si="331"/>
        <v>0</v>
      </c>
      <c r="CO242" s="146">
        <f t="shared" si="332"/>
        <v>3</v>
      </c>
      <c r="CP242" s="146">
        <f t="shared" si="333"/>
        <v>3</v>
      </c>
      <c r="CQ242" s="146">
        <f t="shared" si="334"/>
        <v>3</v>
      </c>
      <c r="CR242" s="146">
        <f t="shared" si="335"/>
        <v>3</v>
      </c>
      <c r="CS242" s="146">
        <f t="shared" si="336"/>
        <v>3</v>
      </c>
      <c r="CT242" s="146">
        <f t="shared" si="337"/>
        <v>3</v>
      </c>
      <c r="CU242" s="146">
        <f t="shared" si="338"/>
        <v>3</v>
      </c>
      <c r="CV242" s="146">
        <f t="shared" si="339"/>
        <v>3</v>
      </c>
      <c r="CW242" s="146">
        <f t="shared" si="340"/>
        <v>3</v>
      </c>
      <c r="CX242" s="146">
        <f t="shared" si="341"/>
        <v>3</v>
      </c>
      <c r="CY242" s="146">
        <f t="shared" si="342"/>
        <v>3</v>
      </c>
      <c r="CZ242" s="146">
        <f t="shared" si="343"/>
        <v>3</v>
      </c>
      <c r="DA242" s="146">
        <f t="shared" si="344"/>
        <v>3</v>
      </c>
      <c r="DB242" s="146">
        <f t="shared" si="345"/>
        <v>3</v>
      </c>
      <c r="DC242" s="146">
        <f t="shared" si="346"/>
        <v>3</v>
      </c>
      <c r="DD242" s="146">
        <f t="shared" si="347"/>
        <v>0</v>
      </c>
      <c r="DE242" s="146">
        <f t="shared" si="348"/>
        <v>0</v>
      </c>
      <c r="DF242" s="146">
        <f t="shared" si="349"/>
        <v>0</v>
      </c>
      <c r="DG242" s="146">
        <f t="shared" si="350"/>
        <v>0</v>
      </c>
      <c r="DH242" s="146">
        <f t="shared" si="351"/>
        <v>0</v>
      </c>
      <c r="DI242" s="146">
        <f t="shared" si="352"/>
        <v>0</v>
      </c>
      <c r="DJ242" s="146">
        <f t="shared" si="353"/>
        <v>0</v>
      </c>
      <c r="DK242" s="146">
        <f t="shared" si="354"/>
        <v>0</v>
      </c>
      <c r="DL242" s="146">
        <f t="shared" si="355"/>
        <v>0</v>
      </c>
      <c r="DM242" s="146">
        <f t="shared" si="356"/>
        <v>0</v>
      </c>
      <c r="DN242" s="65">
        <f t="shared" si="397"/>
        <v>45</v>
      </c>
      <c r="DO242" s="57" t="str">
        <f t="shared" si="393"/>
        <v/>
      </c>
      <c r="DP242" s="57" t="str">
        <f t="shared" si="361"/>
        <v/>
      </c>
      <c r="DQ242" s="58">
        <f t="shared" si="362"/>
        <v>45</v>
      </c>
      <c r="DR242" s="1">
        <f t="shared" si="394"/>
        <v>2</v>
      </c>
      <c r="DS242" s="168" t="e">
        <f>IF(AND(DR242=#REF!,BL242=#REF!),'Tiến độ'!D242,"")</f>
        <v>#REF!</v>
      </c>
    </row>
    <row r="243" spans="1:123" ht="11.25" customHeight="1">
      <c r="A243" s="309" t="str">
        <f>IF(B243="","",MAX($A$7:A242)+1)</f>
        <v/>
      </c>
      <c r="B243" s="312"/>
      <c r="C243" s="101" t="s">
        <v>301</v>
      </c>
      <c r="D243" s="102" t="s">
        <v>302</v>
      </c>
      <c r="E243" s="103">
        <v>2</v>
      </c>
      <c r="F243" s="104">
        <v>30</v>
      </c>
      <c r="G243" s="105"/>
      <c r="H243" s="106">
        <f t="shared" si="395"/>
        <v>1</v>
      </c>
      <c r="I243" s="107">
        <f t="shared" si="396"/>
        <v>23</v>
      </c>
      <c r="J243" s="28" t="s">
        <v>1107</v>
      </c>
      <c r="K243" s="108"/>
      <c r="L243" s="109"/>
      <c r="M243" s="109"/>
      <c r="N243" s="110"/>
      <c r="O243" s="108"/>
      <c r="P243" s="109"/>
      <c r="Q243" s="109"/>
      <c r="R243" s="110"/>
      <c r="S243" s="108"/>
      <c r="T243" s="109"/>
      <c r="U243" s="109"/>
      <c r="V243" s="109"/>
      <c r="W243" s="110"/>
      <c r="X243" s="108"/>
      <c r="Y243" s="109"/>
      <c r="Z243" s="109"/>
      <c r="AA243" s="110"/>
      <c r="AB243" s="108"/>
      <c r="AC243" s="109"/>
      <c r="AD243" s="109"/>
      <c r="AE243" s="110"/>
      <c r="AF243" s="108"/>
      <c r="AG243" s="109"/>
      <c r="AH243" s="109"/>
      <c r="AI243" s="362"/>
      <c r="AJ243" s="363"/>
      <c r="AK243" s="108"/>
      <c r="AL243" s="109">
        <v>2</v>
      </c>
      <c r="AM243" s="109">
        <v>2</v>
      </c>
      <c r="AN243" s="110">
        <v>2</v>
      </c>
      <c r="AO243" s="108">
        <v>2</v>
      </c>
      <c r="AP243" s="109">
        <v>2</v>
      </c>
      <c r="AQ243" s="109">
        <v>2</v>
      </c>
      <c r="AR243" s="110">
        <v>2</v>
      </c>
      <c r="AS243" s="111">
        <v>2</v>
      </c>
      <c r="AT243" s="109">
        <v>2</v>
      </c>
      <c r="AU243" s="109">
        <v>2</v>
      </c>
      <c r="AV243" s="112">
        <v>2</v>
      </c>
      <c r="AW243" s="108">
        <v>2</v>
      </c>
      <c r="AX243" s="109">
        <v>2</v>
      </c>
      <c r="AY243" s="109">
        <v>2</v>
      </c>
      <c r="AZ243" s="109">
        <v>2</v>
      </c>
      <c r="BA243" s="110" t="s">
        <v>163</v>
      </c>
      <c r="BB243" s="111" t="s">
        <v>163</v>
      </c>
      <c r="BC243" s="109" t="s">
        <v>163</v>
      </c>
      <c r="BD243" s="109" t="s">
        <v>163</v>
      </c>
      <c r="BE243" s="321"/>
      <c r="BF243" s="322"/>
      <c r="BG243" s="322"/>
      <c r="BH243" s="322"/>
      <c r="BI243" s="322"/>
      <c r="BJ243" s="323"/>
      <c r="BK243" s="48" t="s">
        <v>18</v>
      </c>
      <c r="BL243" s="48" t="s">
        <v>46</v>
      </c>
      <c r="BN243" s="146">
        <f t="shared" si="359"/>
        <v>0</v>
      </c>
      <c r="BO243" s="146">
        <f t="shared" si="306"/>
        <v>0</v>
      </c>
      <c r="BP243" s="146">
        <f t="shared" si="307"/>
        <v>0</v>
      </c>
      <c r="BQ243" s="146">
        <f t="shared" si="308"/>
        <v>0</v>
      </c>
      <c r="BR243" s="146">
        <f t="shared" si="309"/>
        <v>0</v>
      </c>
      <c r="BS243" s="146">
        <f t="shared" si="310"/>
        <v>0</v>
      </c>
      <c r="BT243" s="146">
        <f t="shared" si="311"/>
        <v>0</v>
      </c>
      <c r="BU243" s="146">
        <f t="shared" si="312"/>
        <v>0</v>
      </c>
      <c r="BV243" s="146">
        <f t="shared" si="313"/>
        <v>0</v>
      </c>
      <c r="BW243" s="146">
        <f t="shared" si="314"/>
        <v>0</v>
      </c>
      <c r="BX243" s="146">
        <f t="shared" si="315"/>
        <v>0</v>
      </c>
      <c r="BY243" s="146">
        <f t="shared" si="316"/>
        <v>0</v>
      </c>
      <c r="BZ243" s="146">
        <f t="shared" si="317"/>
        <v>0</v>
      </c>
      <c r="CA243" s="146">
        <f t="shared" si="318"/>
        <v>0</v>
      </c>
      <c r="CB243" s="146">
        <f t="shared" si="319"/>
        <v>0</v>
      </c>
      <c r="CC243" s="146">
        <f t="shared" si="320"/>
        <v>0</v>
      </c>
      <c r="CD243" s="146">
        <f t="shared" si="321"/>
        <v>0</v>
      </c>
      <c r="CE243" s="146">
        <f t="shared" si="322"/>
        <v>0</v>
      </c>
      <c r="CF243" s="146">
        <f t="shared" si="323"/>
        <v>0</v>
      </c>
      <c r="CG243" s="146">
        <f t="shared" si="324"/>
        <v>0</v>
      </c>
      <c r="CH243" s="146">
        <f t="shared" si="325"/>
        <v>0</v>
      </c>
      <c r="CI243" s="146">
        <f t="shared" si="326"/>
        <v>0</v>
      </c>
      <c r="CJ243" s="146">
        <f t="shared" si="327"/>
        <v>0</v>
      </c>
      <c r="CK243" s="146">
        <f t="shared" si="328"/>
        <v>0</v>
      </c>
      <c r="CL243" s="146">
        <f t="shared" si="329"/>
        <v>0</v>
      </c>
      <c r="CM243" s="146">
        <f t="shared" si="330"/>
        <v>0</v>
      </c>
      <c r="CN243" s="146">
        <f t="shared" si="331"/>
        <v>0</v>
      </c>
      <c r="CO243" s="146">
        <f t="shared" si="332"/>
        <v>2</v>
      </c>
      <c r="CP243" s="146">
        <f t="shared" si="333"/>
        <v>2</v>
      </c>
      <c r="CQ243" s="146">
        <f t="shared" si="334"/>
        <v>2</v>
      </c>
      <c r="CR243" s="146">
        <f t="shared" si="335"/>
        <v>2</v>
      </c>
      <c r="CS243" s="146">
        <f t="shared" si="336"/>
        <v>2</v>
      </c>
      <c r="CT243" s="146">
        <f t="shared" si="337"/>
        <v>2</v>
      </c>
      <c r="CU243" s="146">
        <f t="shared" si="338"/>
        <v>2</v>
      </c>
      <c r="CV243" s="146">
        <f t="shared" si="339"/>
        <v>2</v>
      </c>
      <c r="CW243" s="146">
        <f t="shared" si="340"/>
        <v>2</v>
      </c>
      <c r="CX243" s="146">
        <f t="shared" si="341"/>
        <v>2</v>
      </c>
      <c r="CY243" s="146">
        <f t="shared" si="342"/>
        <v>2</v>
      </c>
      <c r="CZ243" s="146">
        <f t="shared" si="343"/>
        <v>2</v>
      </c>
      <c r="DA243" s="146">
        <f t="shared" si="344"/>
        <v>2</v>
      </c>
      <c r="DB243" s="146">
        <f t="shared" si="345"/>
        <v>2</v>
      </c>
      <c r="DC243" s="146">
        <f t="shared" si="346"/>
        <v>2</v>
      </c>
      <c r="DD243" s="146">
        <f t="shared" si="347"/>
        <v>0</v>
      </c>
      <c r="DE243" s="146">
        <f t="shared" si="348"/>
        <v>0</v>
      </c>
      <c r="DF243" s="146">
        <f t="shared" si="349"/>
        <v>0</v>
      </c>
      <c r="DG243" s="146">
        <f t="shared" si="350"/>
        <v>0</v>
      </c>
      <c r="DH243" s="146">
        <f t="shared" si="351"/>
        <v>0</v>
      </c>
      <c r="DI243" s="146">
        <f t="shared" si="352"/>
        <v>0</v>
      </c>
      <c r="DJ243" s="146">
        <f t="shared" si="353"/>
        <v>0</v>
      </c>
      <c r="DK243" s="146">
        <f t="shared" si="354"/>
        <v>0</v>
      </c>
      <c r="DL243" s="146">
        <f t="shared" si="355"/>
        <v>0</v>
      </c>
      <c r="DM243" s="146">
        <f t="shared" si="356"/>
        <v>0</v>
      </c>
      <c r="DN243" s="65">
        <f t="shared" si="397"/>
        <v>30</v>
      </c>
      <c r="DO243" s="57" t="str">
        <f t="shared" si="393"/>
        <v/>
      </c>
      <c r="DP243" s="57" t="str">
        <f t="shared" si="361"/>
        <v/>
      </c>
      <c r="DQ243" s="58">
        <f t="shared" si="362"/>
        <v>30</v>
      </c>
      <c r="DR243" s="1">
        <f t="shared" si="394"/>
        <v>2</v>
      </c>
      <c r="DS243" s="168" t="e">
        <f>IF(AND(DR243=#REF!,BL243=#REF!),'Tiến độ'!D243,"")</f>
        <v>#REF!</v>
      </c>
    </row>
    <row r="244" spans="1:123" ht="11.25" customHeight="1">
      <c r="A244" s="309" t="str">
        <f>IF(B244="","",MAX($A$7:A243)+1)</f>
        <v/>
      </c>
      <c r="B244" s="312"/>
      <c r="C244" s="101" t="s">
        <v>303</v>
      </c>
      <c r="D244" s="102" t="s">
        <v>304</v>
      </c>
      <c r="E244" s="103">
        <v>3</v>
      </c>
      <c r="F244" s="104">
        <v>45</v>
      </c>
      <c r="G244" s="105"/>
      <c r="H244" s="106">
        <f t="shared" si="395"/>
        <v>1</v>
      </c>
      <c r="I244" s="107">
        <f t="shared" si="396"/>
        <v>23</v>
      </c>
      <c r="J244" s="28" t="s">
        <v>1107</v>
      </c>
      <c r="K244" s="108"/>
      <c r="L244" s="109"/>
      <c r="M244" s="109"/>
      <c r="N244" s="110"/>
      <c r="O244" s="108"/>
      <c r="P244" s="109"/>
      <c r="Q244" s="109"/>
      <c r="R244" s="110"/>
      <c r="S244" s="108"/>
      <c r="T244" s="109"/>
      <c r="U244" s="109"/>
      <c r="V244" s="109"/>
      <c r="W244" s="110"/>
      <c r="X244" s="108"/>
      <c r="Y244" s="109"/>
      <c r="Z244" s="109"/>
      <c r="AA244" s="110"/>
      <c r="AB244" s="108"/>
      <c r="AC244" s="109"/>
      <c r="AD244" s="109"/>
      <c r="AE244" s="110"/>
      <c r="AF244" s="108"/>
      <c r="AG244" s="109"/>
      <c r="AH244" s="109"/>
      <c r="AI244" s="362"/>
      <c r="AJ244" s="363"/>
      <c r="AK244" s="108"/>
      <c r="AL244" s="109">
        <v>3</v>
      </c>
      <c r="AM244" s="109">
        <v>3</v>
      </c>
      <c r="AN244" s="110">
        <v>3</v>
      </c>
      <c r="AO244" s="108">
        <v>3</v>
      </c>
      <c r="AP244" s="109">
        <v>3</v>
      </c>
      <c r="AQ244" s="109">
        <v>3</v>
      </c>
      <c r="AR244" s="110">
        <v>3</v>
      </c>
      <c r="AS244" s="111">
        <v>3</v>
      </c>
      <c r="AT244" s="109">
        <v>3</v>
      </c>
      <c r="AU244" s="109">
        <v>3</v>
      </c>
      <c r="AV244" s="112">
        <v>3</v>
      </c>
      <c r="AW244" s="108">
        <v>3</v>
      </c>
      <c r="AX244" s="109">
        <v>3</v>
      </c>
      <c r="AY244" s="109">
        <v>3</v>
      </c>
      <c r="AZ244" s="109">
        <v>3</v>
      </c>
      <c r="BA244" s="110" t="s">
        <v>163</v>
      </c>
      <c r="BB244" s="111" t="s">
        <v>163</v>
      </c>
      <c r="BC244" s="109" t="s">
        <v>163</v>
      </c>
      <c r="BD244" s="109" t="s">
        <v>163</v>
      </c>
      <c r="BE244" s="321"/>
      <c r="BF244" s="322"/>
      <c r="BG244" s="322"/>
      <c r="BH244" s="322"/>
      <c r="BI244" s="322"/>
      <c r="BJ244" s="323"/>
      <c r="BK244" s="48" t="s">
        <v>18</v>
      </c>
      <c r="BL244" s="48" t="s">
        <v>46</v>
      </c>
      <c r="BN244" s="146">
        <f t="shared" si="359"/>
        <v>0</v>
      </c>
      <c r="BO244" s="146">
        <f t="shared" si="306"/>
        <v>0</v>
      </c>
      <c r="BP244" s="146">
        <f t="shared" si="307"/>
        <v>0</v>
      </c>
      <c r="BQ244" s="146">
        <f t="shared" si="308"/>
        <v>0</v>
      </c>
      <c r="BR244" s="146">
        <f t="shared" si="309"/>
        <v>0</v>
      </c>
      <c r="BS244" s="146">
        <f t="shared" si="310"/>
        <v>0</v>
      </c>
      <c r="BT244" s="146">
        <f t="shared" si="311"/>
        <v>0</v>
      </c>
      <c r="BU244" s="146">
        <f t="shared" si="312"/>
        <v>0</v>
      </c>
      <c r="BV244" s="146">
        <f t="shared" si="313"/>
        <v>0</v>
      </c>
      <c r="BW244" s="146">
        <f t="shared" si="314"/>
        <v>0</v>
      </c>
      <c r="BX244" s="146">
        <f t="shared" si="315"/>
        <v>0</v>
      </c>
      <c r="BY244" s="146">
        <f t="shared" si="316"/>
        <v>0</v>
      </c>
      <c r="BZ244" s="146">
        <f t="shared" si="317"/>
        <v>0</v>
      </c>
      <c r="CA244" s="146">
        <f t="shared" si="318"/>
        <v>0</v>
      </c>
      <c r="CB244" s="146">
        <f t="shared" si="319"/>
        <v>0</v>
      </c>
      <c r="CC244" s="146">
        <f t="shared" si="320"/>
        <v>0</v>
      </c>
      <c r="CD244" s="146">
        <f t="shared" si="321"/>
        <v>0</v>
      </c>
      <c r="CE244" s="146">
        <f t="shared" si="322"/>
        <v>0</v>
      </c>
      <c r="CF244" s="146">
        <f t="shared" si="323"/>
        <v>0</v>
      </c>
      <c r="CG244" s="146">
        <f t="shared" si="324"/>
        <v>0</v>
      </c>
      <c r="CH244" s="146">
        <f t="shared" si="325"/>
        <v>0</v>
      </c>
      <c r="CI244" s="146">
        <f t="shared" si="326"/>
        <v>0</v>
      </c>
      <c r="CJ244" s="146">
        <f t="shared" si="327"/>
        <v>0</v>
      </c>
      <c r="CK244" s="146">
        <f t="shared" si="328"/>
        <v>0</v>
      </c>
      <c r="CL244" s="146">
        <f t="shared" si="329"/>
        <v>0</v>
      </c>
      <c r="CM244" s="146">
        <f t="shared" si="330"/>
        <v>0</v>
      </c>
      <c r="CN244" s="146">
        <f t="shared" si="331"/>
        <v>0</v>
      </c>
      <c r="CO244" s="146">
        <f t="shared" si="332"/>
        <v>3</v>
      </c>
      <c r="CP244" s="146">
        <f t="shared" si="333"/>
        <v>3</v>
      </c>
      <c r="CQ244" s="146">
        <f t="shared" si="334"/>
        <v>3</v>
      </c>
      <c r="CR244" s="146">
        <f t="shared" si="335"/>
        <v>3</v>
      </c>
      <c r="CS244" s="146">
        <f t="shared" si="336"/>
        <v>3</v>
      </c>
      <c r="CT244" s="146">
        <f t="shared" si="337"/>
        <v>3</v>
      </c>
      <c r="CU244" s="146">
        <f t="shared" si="338"/>
        <v>3</v>
      </c>
      <c r="CV244" s="146">
        <f t="shared" si="339"/>
        <v>3</v>
      </c>
      <c r="CW244" s="146">
        <f t="shared" si="340"/>
        <v>3</v>
      </c>
      <c r="CX244" s="146">
        <f t="shared" si="341"/>
        <v>3</v>
      </c>
      <c r="CY244" s="146">
        <f t="shared" si="342"/>
        <v>3</v>
      </c>
      <c r="CZ244" s="146">
        <f t="shared" si="343"/>
        <v>3</v>
      </c>
      <c r="DA244" s="146">
        <f t="shared" si="344"/>
        <v>3</v>
      </c>
      <c r="DB244" s="146">
        <f t="shared" si="345"/>
        <v>3</v>
      </c>
      <c r="DC244" s="146">
        <f t="shared" si="346"/>
        <v>3</v>
      </c>
      <c r="DD244" s="146">
        <f t="shared" si="347"/>
        <v>0</v>
      </c>
      <c r="DE244" s="146">
        <f t="shared" si="348"/>
        <v>0</v>
      </c>
      <c r="DF244" s="146">
        <f t="shared" si="349"/>
        <v>0</v>
      </c>
      <c r="DG244" s="146">
        <f t="shared" si="350"/>
        <v>0</v>
      </c>
      <c r="DH244" s="146">
        <f t="shared" si="351"/>
        <v>0</v>
      </c>
      <c r="DI244" s="146">
        <f t="shared" si="352"/>
        <v>0</v>
      </c>
      <c r="DJ244" s="146">
        <f t="shared" si="353"/>
        <v>0</v>
      </c>
      <c r="DK244" s="146">
        <f t="shared" si="354"/>
        <v>0</v>
      </c>
      <c r="DL244" s="146">
        <f t="shared" si="355"/>
        <v>0</v>
      </c>
      <c r="DM244" s="146">
        <f t="shared" si="356"/>
        <v>0</v>
      </c>
      <c r="DN244" s="65">
        <f t="shared" si="397"/>
        <v>45</v>
      </c>
      <c r="DO244" s="57" t="str">
        <f t="shared" si="393"/>
        <v/>
      </c>
      <c r="DP244" s="57" t="str">
        <f t="shared" si="361"/>
        <v/>
      </c>
      <c r="DQ244" s="58">
        <f t="shared" si="362"/>
        <v>45</v>
      </c>
      <c r="DR244" s="1">
        <f t="shared" si="394"/>
        <v>2</v>
      </c>
      <c r="DS244" s="168" t="e">
        <f>IF(AND(DR244=#REF!,BL244=#REF!),'Tiến độ'!D244,"")</f>
        <v>#REF!</v>
      </c>
    </row>
    <row r="245" spans="1:123" ht="11.25" customHeight="1">
      <c r="A245" s="314" t="str">
        <f>IF(B245="","",MAX($A$7:A244)+1)</f>
        <v/>
      </c>
      <c r="B245" s="315"/>
      <c r="C245" s="79" t="s">
        <v>305</v>
      </c>
      <c r="D245" s="80" t="s">
        <v>306</v>
      </c>
      <c r="E245" s="81">
        <v>2</v>
      </c>
      <c r="F245" s="82">
        <v>30</v>
      </c>
      <c r="G245" s="83"/>
      <c r="H245" s="106">
        <f t="shared" si="395"/>
        <v>1</v>
      </c>
      <c r="I245" s="107">
        <f t="shared" si="396"/>
        <v>23</v>
      </c>
      <c r="J245" s="27" t="s">
        <v>1107</v>
      </c>
      <c r="K245" s="86"/>
      <c r="L245" s="87"/>
      <c r="M245" s="87"/>
      <c r="N245" s="88"/>
      <c r="O245" s="86"/>
      <c r="P245" s="87"/>
      <c r="Q245" s="87"/>
      <c r="R245" s="88"/>
      <c r="S245" s="86"/>
      <c r="T245" s="87"/>
      <c r="U245" s="87"/>
      <c r="V245" s="87"/>
      <c r="W245" s="88"/>
      <c r="X245" s="86"/>
      <c r="Y245" s="87"/>
      <c r="Z245" s="87"/>
      <c r="AA245" s="88"/>
      <c r="AB245" s="86"/>
      <c r="AC245" s="87"/>
      <c r="AD245" s="87"/>
      <c r="AE245" s="88"/>
      <c r="AF245" s="86"/>
      <c r="AG245" s="87"/>
      <c r="AH245" s="87"/>
      <c r="AI245" s="362"/>
      <c r="AJ245" s="363"/>
      <c r="AK245" s="86"/>
      <c r="AL245" s="87">
        <v>2</v>
      </c>
      <c r="AM245" s="87">
        <v>2</v>
      </c>
      <c r="AN245" s="88">
        <v>2</v>
      </c>
      <c r="AO245" s="86">
        <v>2</v>
      </c>
      <c r="AP245" s="87">
        <v>2</v>
      </c>
      <c r="AQ245" s="87">
        <v>2</v>
      </c>
      <c r="AR245" s="88">
        <v>2</v>
      </c>
      <c r="AS245" s="89">
        <v>2</v>
      </c>
      <c r="AT245" s="87">
        <v>2</v>
      </c>
      <c r="AU245" s="87">
        <v>2</v>
      </c>
      <c r="AV245" s="90">
        <v>2</v>
      </c>
      <c r="AW245" s="86">
        <v>2</v>
      </c>
      <c r="AX245" s="87">
        <v>2</v>
      </c>
      <c r="AY245" s="87">
        <v>2</v>
      </c>
      <c r="AZ245" s="87">
        <v>2</v>
      </c>
      <c r="BA245" s="88" t="s">
        <v>163</v>
      </c>
      <c r="BB245" s="89" t="s">
        <v>163</v>
      </c>
      <c r="BC245" s="87" t="s">
        <v>163</v>
      </c>
      <c r="BD245" s="87" t="s">
        <v>163</v>
      </c>
      <c r="BE245" s="321"/>
      <c r="BF245" s="322"/>
      <c r="BG245" s="322"/>
      <c r="BH245" s="322"/>
      <c r="BI245" s="322"/>
      <c r="BJ245" s="323"/>
      <c r="BK245" s="46" t="s">
        <v>18</v>
      </c>
      <c r="BL245" s="46" t="s">
        <v>46</v>
      </c>
      <c r="BN245" s="146">
        <f t="shared" si="359"/>
        <v>0</v>
      </c>
      <c r="BO245" s="146">
        <f t="shared" si="306"/>
        <v>0</v>
      </c>
      <c r="BP245" s="146">
        <f t="shared" si="307"/>
        <v>0</v>
      </c>
      <c r="BQ245" s="146">
        <f t="shared" si="308"/>
        <v>0</v>
      </c>
      <c r="BR245" s="146">
        <f t="shared" si="309"/>
        <v>0</v>
      </c>
      <c r="BS245" s="146">
        <f t="shared" si="310"/>
        <v>0</v>
      </c>
      <c r="BT245" s="146">
        <f t="shared" si="311"/>
        <v>0</v>
      </c>
      <c r="BU245" s="146">
        <f t="shared" si="312"/>
        <v>0</v>
      </c>
      <c r="BV245" s="146">
        <f t="shared" si="313"/>
        <v>0</v>
      </c>
      <c r="BW245" s="146">
        <f t="shared" si="314"/>
        <v>0</v>
      </c>
      <c r="BX245" s="146">
        <f t="shared" si="315"/>
        <v>0</v>
      </c>
      <c r="BY245" s="146">
        <f t="shared" si="316"/>
        <v>0</v>
      </c>
      <c r="BZ245" s="146">
        <f t="shared" si="317"/>
        <v>0</v>
      </c>
      <c r="CA245" s="146">
        <f t="shared" si="318"/>
        <v>0</v>
      </c>
      <c r="CB245" s="146">
        <f t="shared" si="319"/>
        <v>0</v>
      </c>
      <c r="CC245" s="146">
        <f t="shared" si="320"/>
        <v>0</v>
      </c>
      <c r="CD245" s="146">
        <f t="shared" si="321"/>
        <v>0</v>
      </c>
      <c r="CE245" s="146">
        <f t="shared" si="322"/>
        <v>0</v>
      </c>
      <c r="CF245" s="146">
        <f t="shared" si="323"/>
        <v>0</v>
      </c>
      <c r="CG245" s="146">
        <f t="shared" si="324"/>
        <v>0</v>
      </c>
      <c r="CH245" s="146">
        <f t="shared" si="325"/>
        <v>0</v>
      </c>
      <c r="CI245" s="146">
        <f t="shared" si="326"/>
        <v>0</v>
      </c>
      <c r="CJ245" s="146">
        <f t="shared" si="327"/>
        <v>0</v>
      </c>
      <c r="CK245" s="146">
        <f t="shared" si="328"/>
        <v>0</v>
      </c>
      <c r="CL245" s="146">
        <f t="shared" si="329"/>
        <v>0</v>
      </c>
      <c r="CM245" s="146">
        <f t="shared" si="330"/>
        <v>0</v>
      </c>
      <c r="CN245" s="146">
        <f t="shared" si="331"/>
        <v>0</v>
      </c>
      <c r="CO245" s="146">
        <f t="shared" si="332"/>
        <v>2</v>
      </c>
      <c r="CP245" s="146">
        <f t="shared" si="333"/>
        <v>2</v>
      </c>
      <c r="CQ245" s="146">
        <f t="shared" si="334"/>
        <v>2</v>
      </c>
      <c r="CR245" s="146">
        <f t="shared" si="335"/>
        <v>2</v>
      </c>
      <c r="CS245" s="146">
        <f t="shared" si="336"/>
        <v>2</v>
      </c>
      <c r="CT245" s="146">
        <f t="shared" si="337"/>
        <v>2</v>
      </c>
      <c r="CU245" s="146">
        <f t="shared" si="338"/>
        <v>2</v>
      </c>
      <c r="CV245" s="146">
        <f t="shared" si="339"/>
        <v>2</v>
      </c>
      <c r="CW245" s="146">
        <f t="shared" si="340"/>
        <v>2</v>
      </c>
      <c r="CX245" s="146">
        <f t="shared" si="341"/>
        <v>2</v>
      </c>
      <c r="CY245" s="146">
        <f t="shared" si="342"/>
        <v>2</v>
      </c>
      <c r="CZ245" s="146">
        <f t="shared" si="343"/>
        <v>2</v>
      </c>
      <c r="DA245" s="146">
        <f t="shared" si="344"/>
        <v>2</v>
      </c>
      <c r="DB245" s="146">
        <f t="shared" si="345"/>
        <v>2</v>
      </c>
      <c r="DC245" s="146">
        <f t="shared" si="346"/>
        <v>2</v>
      </c>
      <c r="DD245" s="146">
        <f t="shared" si="347"/>
        <v>0</v>
      </c>
      <c r="DE245" s="146">
        <f t="shared" si="348"/>
        <v>0</v>
      </c>
      <c r="DF245" s="146">
        <f t="shared" si="349"/>
        <v>0</v>
      </c>
      <c r="DG245" s="146">
        <f t="shared" si="350"/>
        <v>0</v>
      </c>
      <c r="DH245" s="146">
        <f t="shared" si="351"/>
        <v>0</v>
      </c>
      <c r="DI245" s="146">
        <f t="shared" si="352"/>
        <v>0</v>
      </c>
      <c r="DJ245" s="146">
        <f t="shared" si="353"/>
        <v>0</v>
      </c>
      <c r="DK245" s="146">
        <f t="shared" si="354"/>
        <v>0</v>
      </c>
      <c r="DL245" s="146">
        <f t="shared" si="355"/>
        <v>0</v>
      </c>
      <c r="DM245" s="146">
        <f t="shared" si="356"/>
        <v>0</v>
      </c>
      <c r="DN245" s="64">
        <f t="shared" si="397"/>
        <v>30</v>
      </c>
      <c r="DO245" s="52" t="str">
        <f t="shared" si="393"/>
        <v/>
      </c>
      <c r="DP245" s="52" t="str">
        <f t="shared" si="361"/>
        <v/>
      </c>
      <c r="DQ245" s="53">
        <f t="shared" si="362"/>
        <v>30</v>
      </c>
      <c r="DR245" s="1">
        <f t="shared" si="394"/>
        <v>2</v>
      </c>
      <c r="DS245" s="168" t="e">
        <f>IF(AND(DR245=#REF!,BL245=#REF!),'Tiến độ'!D245,"")</f>
        <v>#REF!</v>
      </c>
    </row>
    <row r="246" spans="1:123" ht="11.25" customHeight="1">
      <c r="A246" s="314" t="str">
        <f>IF(B246="","",MAX($A$7:A245)+1)</f>
        <v/>
      </c>
      <c r="B246" s="315"/>
      <c r="C246" s="79" t="s">
        <v>226</v>
      </c>
      <c r="D246" s="80" t="s">
        <v>227</v>
      </c>
      <c r="E246" s="81">
        <v>2</v>
      </c>
      <c r="F246" s="82">
        <v>30</v>
      </c>
      <c r="G246" s="83"/>
      <c r="H246" s="115">
        <v>0.5</v>
      </c>
      <c r="I246" s="85">
        <f t="shared" ref="I246" si="398">I245</f>
        <v>23</v>
      </c>
      <c r="J246" s="27" t="s">
        <v>307</v>
      </c>
      <c r="K246" s="86"/>
      <c r="L246" s="87"/>
      <c r="M246" s="87"/>
      <c r="N246" s="88"/>
      <c r="O246" s="86"/>
      <c r="P246" s="87"/>
      <c r="Q246" s="87"/>
      <c r="R246" s="88"/>
      <c r="S246" s="86"/>
      <c r="T246" s="87"/>
      <c r="U246" s="87"/>
      <c r="V246" s="87"/>
      <c r="W246" s="88"/>
      <c r="X246" s="86"/>
      <c r="Y246" s="87"/>
      <c r="Z246" s="87"/>
      <c r="AA246" s="88"/>
      <c r="AB246" s="86"/>
      <c r="AC246" s="87"/>
      <c r="AD246" s="87"/>
      <c r="AE246" s="88"/>
      <c r="AF246" s="86"/>
      <c r="AG246" s="87"/>
      <c r="AH246" s="87"/>
      <c r="AI246" s="362"/>
      <c r="AJ246" s="363"/>
      <c r="AK246" s="86"/>
      <c r="AL246" s="87">
        <v>2</v>
      </c>
      <c r="AM246" s="87">
        <v>2</v>
      </c>
      <c r="AN246" s="88">
        <v>2</v>
      </c>
      <c r="AO246" s="86">
        <v>2</v>
      </c>
      <c r="AP246" s="87">
        <v>2</v>
      </c>
      <c r="AQ246" s="87">
        <v>2</v>
      </c>
      <c r="AR246" s="88">
        <v>2</v>
      </c>
      <c r="AS246" s="89">
        <v>2</v>
      </c>
      <c r="AT246" s="87">
        <v>2</v>
      </c>
      <c r="AU246" s="87">
        <v>2</v>
      </c>
      <c r="AV246" s="90">
        <v>2</v>
      </c>
      <c r="AW246" s="86">
        <v>2</v>
      </c>
      <c r="AX246" s="87">
        <v>2</v>
      </c>
      <c r="AY246" s="87">
        <v>2</v>
      </c>
      <c r="AZ246" s="87">
        <v>2</v>
      </c>
      <c r="BA246" s="88" t="s">
        <v>163</v>
      </c>
      <c r="BB246" s="89" t="s">
        <v>163</v>
      </c>
      <c r="BC246" s="87" t="s">
        <v>163</v>
      </c>
      <c r="BD246" s="87" t="s">
        <v>163</v>
      </c>
      <c r="BE246" s="321"/>
      <c r="BF246" s="322"/>
      <c r="BG246" s="322"/>
      <c r="BH246" s="322"/>
      <c r="BI246" s="322"/>
      <c r="BJ246" s="323"/>
      <c r="BK246" s="46" t="s">
        <v>18</v>
      </c>
      <c r="BL246" s="46" t="s">
        <v>1116</v>
      </c>
      <c r="BN246" s="146">
        <f t="shared" si="359"/>
        <v>0</v>
      </c>
      <c r="BO246" s="146">
        <f t="shared" si="306"/>
        <v>0</v>
      </c>
      <c r="BP246" s="146">
        <f t="shared" si="307"/>
        <v>0</v>
      </c>
      <c r="BQ246" s="146">
        <f t="shared" si="308"/>
        <v>0</v>
      </c>
      <c r="BR246" s="146">
        <f t="shared" si="309"/>
        <v>0</v>
      </c>
      <c r="BS246" s="146">
        <f t="shared" si="310"/>
        <v>0</v>
      </c>
      <c r="BT246" s="146">
        <f t="shared" si="311"/>
        <v>0</v>
      </c>
      <c r="BU246" s="146">
        <f t="shared" si="312"/>
        <v>0</v>
      </c>
      <c r="BV246" s="146">
        <f t="shared" si="313"/>
        <v>0</v>
      </c>
      <c r="BW246" s="146">
        <f t="shared" si="314"/>
        <v>0</v>
      </c>
      <c r="BX246" s="146">
        <f t="shared" si="315"/>
        <v>0</v>
      </c>
      <c r="BY246" s="146">
        <f t="shared" si="316"/>
        <v>0</v>
      </c>
      <c r="BZ246" s="146">
        <f t="shared" si="317"/>
        <v>0</v>
      </c>
      <c r="CA246" s="146">
        <f t="shared" si="318"/>
        <v>0</v>
      </c>
      <c r="CB246" s="146">
        <f t="shared" si="319"/>
        <v>0</v>
      </c>
      <c r="CC246" s="146">
        <f t="shared" si="320"/>
        <v>0</v>
      </c>
      <c r="CD246" s="146">
        <f t="shared" si="321"/>
        <v>0</v>
      </c>
      <c r="CE246" s="146">
        <f t="shared" si="322"/>
        <v>0</v>
      </c>
      <c r="CF246" s="146">
        <f t="shared" si="323"/>
        <v>0</v>
      </c>
      <c r="CG246" s="146">
        <f t="shared" si="324"/>
        <v>0</v>
      </c>
      <c r="CH246" s="146">
        <f t="shared" si="325"/>
        <v>0</v>
      </c>
      <c r="CI246" s="146">
        <f t="shared" si="326"/>
        <v>0</v>
      </c>
      <c r="CJ246" s="146">
        <f t="shared" si="327"/>
        <v>0</v>
      </c>
      <c r="CK246" s="146">
        <f t="shared" si="328"/>
        <v>0</v>
      </c>
      <c r="CL246" s="146">
        <f t="shared" si="329"/>
        <v>0</v>
      </c>
      <c r="CM246" s="146">
        <f t="shared" si="330"/>
        <v>0</v>
      </c>
      <c r="CN246" s="146">
        <f t="shared" si="331"/>
        <v>0</v>
      </c>
      <c r="CO246" s="146">
        <f t="shared" si="332"/>
        <v>1</v>
      </c>
      <c r="CP246" s="146">
        <f t="shared" si="333"/>
        <v>1</v>
      </c>
      <c r="CQ246" s="146">
        <f t="shared" si="334"/>
        <v>1</v>
      </c>
      <c r="CR246" s="146">
        <f t="shared" si="335"/>
        <v>1</v>
      </c>
      <c r="CS246" s="146">
        <f t="shared" si="336"/>
        <v>1</v>
      </c>
      <c r="CT246" s="146">
        <f t="shared" si="337"/>
        <v>1</v>
      </c>
      <c r="CU246" s="146">
        <f t="shared" si="338"/>
        <v>1</v>
      </c>
      <c r="CV246" s="146">
        <f t="shared" si="339"/>
        <v>1</v>
      </c>
      <c r="CW246" s="146">
        <f t="shared" si="340"/>
        <v>1</v>
      </c>
      <c r="CX246" s="146">
        <f t="shared" si="341"/>
        <v>1</v>
      </c>
      <c r="CY246" s="146">
        <f t="shared" si="342"/>
        <v>1</v>
      </c>
      <c r="CZ246" s="146">
        <f t="shared" si="343"/>
        <v>1</v>
      </c>
      <c r="DA246" s="146">
        <f t="shared" si="344"/>
        <v>1</v>
      </c>
      <c r="DB246" s="146">
        <f t="shared" si="345"/>
        <v>1</v>
      </c>
      <c r="DC246" s="146">
        <f t="shared" si="346"/>
        <v>1</v>
      </c>
      <c r="DD246" s="146">
        <f t="shared" si="347"/>
        <v>0</v>
      </c>
      <c r="DE246" s="146">
        <f t="shared" si="348"/>
        <v>0</v>
      </c>
      <c r="DF246" s="146">
        <f t="shared" si="349"/>
        <v>0</v>
      </c>
      <c r="DG246" s="146">
        <f t="shared" si="350"/>
        <v>0</v>
      </c>
      <c r="DH246" s="146">
        <f t="shared" si="351"/>
        <v>0</v>
      </c>
      <c r="DI246" s="146">
        <f t="shared" si="352"/>
        <v>0</v>
      </c>
      <c r="DJ246" s="146">
        <f t="shared" si="353"/>
        <v>0</v>
      </c>
      <c r="DK246" s="146">
        <f t="shared" si="354"/>
        <v>0</v>
      </c>
      <c r="DL246" s="146">
        <f t="shared" si="355"/>
        <v>0</v>
      </c>
      <c r="DM246" s="146">
        <f t="shared" si="356"/>
        <v>0</v>
      </c>
      <c r="DN246" s="64">
        <f t="shared" si="397"/>
        <v>15</v>
      </c>
      <c r="DO246" s="52" t="str">
        <f t="shared" si="393"/>
        <v/>
      </c>
      <c r="DP246" s="52" t="str">
        <f t="shared" si="361"/>
        <v/>
      </c>
      <c r="DQ246" s="53">
        <f t="shared" si="362"/>
        <v>15</v>
      </c>
      <c r="DR246" s="1">
        <f t="shared" si="394"/>
        <v>2</v>
      </c>
      <c r="DS246" s="168" t="e">
        <f>IF(AND(DR246=#REF!,BL246=#REF!),'Tiến độ'!D246,"")</f>
        <v>#REF!</v>
      </c>
    </row>
    <row r="247" spans="1:123" ht="11.25" customHeight="1">
      <c r="A247" s="314" t="str">
        <f>IF(B247="","",MAX($A$7:A246)+1)</f>
        <v/>
      </c>
      <c r="B247" s="315"/>
      <c r="C247" s="79" t="s">
        <v>234</v>
      </c>
      <c r="D247" s="80" t="s">
        <v>235</v>
      </c>
      <c r="E247" s="81">
        <v>2</v>
      </c>
      <c r="F247" s="82">
        <v>30</v>
      </c>
      <c r="G247" s="83"/>
      <c r="H247" s="115">
        <v>0.5</v>
      </c>
      <c r="I247" s="85">
        <f t="shared" ref="I247" si="399">I246</f>
        <v>23</v>
      </c>
      <c r="J247" s="27" t="s">
        <v>307</v>
      </c>
      <c r="K247" s="86"/>
      <c r="L247" s="87"/>
      <c r="M247" s="87"/>
      <c r="N247" s="88"/>
      <c r="O247" s="86"/>
      <c r="P247" s="87"/>
      <c r="Q247" s="87"/>
      <c r="R247" s="88"/>
      <c r="S247" s="86"/>
      <c r="T247" s="87"/>
      <c r="U247" s="87"/>
      <c r="V247" s="87"/>
      <c r="W247" s="88"/>
      <c r="X247" s="86"/>
      <c r="Y247" s="87"/>
      <c r="Z247" s="87"/>
      <c r="AA247" s="88"/>
      <c r="AB247" s="86"/>
      <c r="AC247" s="87"/>
      <c r="AD247" s="87"/>
      <c r="AE247" s="88"/>
      <c r="AF247" s="86"/>
      <c r="AG247" s="87"/>
      <c r="AH247" s="87"/>
      <c r="AI247" s="362"/>
      <c r="AJ247" s="363"/>
      <c r="AK247" s="86"/>
      <c r="AL247" s="87">
        <v>2</v>
      </c>
      <c r="AM247" s="87">
        <v>2</v>
      </c>
      <c r="AN247" s="88">
        <v>2</v>
      </c>
      <c r="AO247" s="86">
        <v>2</v>
      </c>
      <c r="AP247" s="87">
        <v>2</v>
      </c>
      <c r="AQ247" s="87">
        <v>2</v>
      </c>
      <c r="AR247" s="88">
        <v>2</v>
      </c>
      <c r="AS247" s="89">
        <v>2</v>
      </c>
      <c r="AT247" s="87">
        <v>2</v>
      </c>
      <c r="AU247" s="87">
        <v>2</v>
      </c>
      <c r="AV247" s="90">
        <v>2</v>
      </c>
      <c r="AW247" s="86">
        <v>2</v>
      </c>
      <c r="AX247" s="87">
        <v>2</v>
      </c>
      <c r="AY247" s="87">
        <v>2</v>
      </c>
      <c r="AZ247" s="87">
        <v>2</v>
      </c>
      <c r="BA247" s="88" t="s">
        <v>163</v>
      </c>
      <c r="BB247" s="89" t="s">
        <v>163</v>
      </c>
      <c r="BC247" s="87" t="s">
        <v>163</v>
      </c>
      <c r="BD247" s="87" t="s">
        <v>163</v>
      </c>
      <c r="BE247" s="321"/>
      <c r="BF247" s="322"/>
      <c r="BG247" s="322"/>
      <c r="BH247" s="322"/>
      <c r="BI247" s="322"/>
      <c r="BJ247" s="323"/>
      <c r="BK247" s="46" t="s">
        <v>18</v>
      </c>
      <c r="BL247" s="46" t="s">
        <v>1116</v>
      </c>
      <c r="BN247" s="146">
        <f t="shared" si="359"/>
        <v>0</v>
      </c>
      <c r="BO247" s="146">
        <f t="shared" si="306"/>
        <v>0</v>
      </c>
      <c r="BP247" s="146">
        <f t="shared" si="307"/>
        <v>0</v>
      </c>
      <c r="BQ247" s="146">
        <f t="shared" si="308"/>
        <v>0</v>
      </c>
      <c r="BR247" s="146">
        <f t="shared" si="309"/>
        <v>0</v>
      </c>
      <c r="BS247" s="146">
        <f t="shared" si="310"/>
        <v>0</v>
      </c>
      <c r="BT247" s="146">
        <f t="shared" si="311"/>
        <v>0</v>
      </c>
      <c r="BU247" s="146">
        <f t="shared" si="312"/>
        <v>0</v>
      </c>
      <c r="BV247" s="146">
        <f t="shared" si="313"/>
        <v>0</v>
      </c>
      <c r="BW247" s="146">
        <f t="shared" si="314"/>
        <v>0</v>
      </c>
      <c r="BX247" s="146">
        <f t="shared" si="315"/>
        <v>0</v>
      </c>
      <c r="BY247" s="146">
        <f t="shared" si="316"/>
        <v>0</v>
      </c>
      <c r="BZ247" s="146">
        <f t="shared" si="317"/>
        <v>0</v>
      </c>
      <c r="CA247" s="146">
        <f t="shared" si="318"/>
        <v>0</v>
      </c>
      <c r="CB247" s="146">
        <f t="shared" si="319"/>
        <v>0</v>
      </c>
      <c r="CC247" s="146">
        <f t="shared" si="320"/>
        <v>0</v>
      </c>
      <c r="CD247" s="146">
        <f t="shared" si="321"/>
        <v>0</v>
      </c>
      <c r="CE247" s="146">
        <f t="shared" si="322"/>
        <v>0</v>
      </c>
      <c r="CF247" s="146">
        <f t="shared" si="323"/>
        <v>0</v>
      </c>
      <c r="CG247" s="146">
        <f t="shared" si="324"/>
        <v>0</v>
      </c>
      <c r="CH247" s="146">
        <f t="shared" si="325"/>
        <v>0</v>
      </c>
      <c r="CI247" s="146">
        <f t="shared" si="326"/>
        <v>0</v>
      </c>
      <c r="CJ247" s="146">
        <f t="shared" si="327"/>
        <v>0</v>
      </c>
      <c r="CK247" s="146">
        <f t="shared" si="328"/>
        <v>0</v>
      </c>
      <c r="CL247" s="146">
        <f t="shared" si="329"/>
        <v>0</v>
      </c>
      <c r="CM247" s="146">
        <f t="shared" si="330"/>
        <v>0</v>
      </c>
      <c r="CN247" s="146">
        <f t="shared" si="331"/>
        <v>0</v>
      </c>
      <c r="CO247" s="146">
        <f t="shared" si="332"/>
        <v>1</v>
      </c>
      <c r="CP247" s="146">
        <f t="shared" si="333"/>
        <v>1</v>
      </c>
      <c r="CQ247" s="146">
        <f t="shared" si="334"/>
        <v>1</v>
      </c>
      <c r="CR247" s="146">
        <f t="shared" si="335"/>
        <v>1</v>
      </c>
      <c r="CS247" s="146">
        <f t="shared" si="336"/>
        <v>1</v>
      </c>
      <c r="CT247" s="146">
        <f t="shared" si="337"/>
        <v>1</v>
      </c>
      <c r="CU247" s="146">
        <f t="shared" si="338"/>
        <v>1</v>
      </c>
      <c r="CV247" s="146">
        <f t="shared" si="339"/>
        <v>1</v>
      </c>
      <c r="CW247" s="146">
        <f t="shared" si="340"/>
        <v>1</v>
      </c>
      <c r="CX247" s="146">
        <f t="shared" si="341"/>
        <v>1</v>
      </c>
      <c r="CY247" s="146">
        <f t="shared" si="342"/>
        <v>1</v>
      </c>
      <c r="CZ247" s="146">
        <f t="shared" si="343"/>
        <v>1</v>
      </c>
      <c r="DA247" s="146">
        <f t="shared" si="344"/>
        <v>1</v>
      </c>
      <c r="DB247" s="146">
        <f t="shared" si="345"/>
        <v>1</v>
      </c>
      <c r="DC247" s="146">
        <f t="shared" si="346"/>
        <v>1</v>
      </c>
      <c r="DD247" s="146">
        <f t="shared" si="347"/>
        <v>0</v>
      </c>
      <c r="DE247" s="146">
        <f t="shared" si="348"/>
        <v>0</v>
      </c>
      <c r="DF247" s="146">
        <f t="shared" si="349"/>
        <v>0</v>
      </c>
      <c r="DG247" s="146">
        <f t="shared" si="350"/>
        <v>0</v>
      </c>
      <c r="DH247" s="146">
        <f t="shared" si="351"/>
        <v>0</v>
      </c>
      <c r="DI247" s="146">
        <f t="shared" si="352"/>
        <v>0</v>
      </c>
      <c r="DJ247" s="146">
        <f t="shared" si="353"/>
        <v>0</v>
      </c>
      <c r="DK247" s="146">
        <f t="shared" si="354"/>
        <v>0</v>
      </c>
      <c r="DL247" s="146">
        <f t="shared" si="355"/>
        <v>0</v>
      </c>
      <c r="DM247" s="146">
        <f t="shared" si="356"/>
        <v>0</v>
      </c>
      <c r="DN247" s="64">
        <f t="shared" si="397"/>
        <v>15</v>
      </c>
      <c r="DO247" s="52" t="str">
        <f t="shared" si="393"/>
        <v/>
      </c>
      <c r="DP247" s="52" t="str">
        <f t="shared" si="361"/>
        <v/>
      </c>
      <c r="DQ247" s="53">
        <f t="shared" si="362"/>
        <v>15</v>
      </c>
      <c r="DR247" s="1">
        <f t="shared" si="394"/>
        <v>2</v>
      </c>
      <c r="DS247" s="168" t="e">
        <f>IF(AND(DR247=#REF!,BL247=#REF!),'Tiến độ'!D247,"")</f>
        <v>#REF!</v>
      </c>
    </row>
    <row r="248" spans="1:123" ht="11.25" customHeight="1">
      <c r="A248" s="314" t="str">
        <f>IF(B248="","",MAX($A$7:A247)+1)</f>
        <v/>
      </c>
      <c r="B248" s="315"/>
      <c r="C248" s="79" t="s">
        <v>240</v>
      </c>
      <c r="D248" s="80" t="s">
        <v>241</v>
      </c>
      <c r="E248" s="81">
        <v>4</v>
      </c>
      <c r="F248" s="82">
        <v>60</v>
      </c>
      <c r="G248" s="83"/>
      <c r="H248" s="115">
        <v>0.5</v>
      </c>
      <c r="I248" s="116">
        <v>18</v>
      </c>
      <c r="J248" s="28" t="s">
        <v>308</v>
      </c>
      <c r="K248" s="86"/>
      <c r="L248" s="87"/>
      <c r="M248" s="87"/>
      <c r="N248" s="88"/>
      <c r="O248" s="86"/>
      <c r="P248" s="87"/>
      <c r="Q248" s="87"/>
      <c r="R248" s="88"/>
      <c r="S248" s="86"/>
      <c r="T248" s="87"/>
      <c r="U248" s="87"/>
      <c r="V248" s="87"/>
      <c r="W248" s="88"/>
      <c r="X248" s="86"/>
      <c r="Y248" s="87"/>
      <c r="Z248" s="87"/>
      <c r="AA248" s="88"/>
      <c r="AB248" s="86"/>
      <c r="AC248" s="87"/>
      <c r="AD248" s="87"/>
      <c r="AE248" s="88"/>
      <c r="AF248" s="86"/>
      <c r="AG248" s="87"/>
      <c r="AH248" s="87"/>
      <c r="AI248" s="362"/>
      <c r="AJ248" s="363"/>
      <c r="AK248" s="86"/>
      <c r="AL248" s="87">
        <v>4</v>
      </c>
      <c r="AM248" s="87">
        <v>4</v>
      </c>
      <c r="AN248" s="88">
        <v>4</v>
      </c>
      <c r="AO248" s="86">
        <v>4</v>
      </c>
      <c r="AP248" s="87">
        <v>4</v>
      </c>
      <c r="AQ248" s="87">
        <v>4</v>
      </c>
      <c r="AR248" s="88">
        <v>4</v>
      </c>
      <c r="AS248" s="89">
        <v>4</v>
      </c>
      <c r="AT248" s="87">
        <v>4</v>
      </c>
      <c r="AU248" s="87">
        <v>4</v>
      </c>
      <c r="AV248" s="90">
        <v>4</v>
      </c>
      <c r="AW248" s="86">
        <v>4</v>
      </c>
      <c r="AX248" s="87">
        <v>4</v>
      </c>
      <c r="AY248" s="87">
        <v>4</v>
      </c>
      <c r="AZ248" s="87">
        <v>4</v>
      </c>
      <c r="BA248" s="88" t="s">
        <v>163</v>
      </c>
      <c r="BB248" s="89" t="s">
        <v>163</v>
      </c>
      <c r="BC248" s="87" t="s">
        <v>163</v>
      </c>
      <c r="BD248" s="87" t="s">
        <v>163</v>
      </c>
      <c r="BE248" s="321"/>
      <c r="BF248" s="322"/>
      <c r="BG248" s="322"/>
      <c r="BH248" s="322"/>
      <c r="BI248" s="322"/>
      <c r="BJ248" s="323"/>
      <c r="BK248" s="46" t="s">
        <v>18</v>
      </c>
      <c r="BL248" s="46" t="s">
        <v>29</v>
      </c>
      <c r="BN248" s="146">
        <f t="shared" si="359"/>
        <v>0</v>
      </c>
      <c r="BO248" s="146">
        <f t="shared" si="306"/>
        <v>0</v>
      </c>
      <c r="BP248" s="146">
        <f t="shared" si="307"/>
        <v>0</v>
      </c>
      <c r="BQ248" s="146">
        <f t="shared" si="308"/>
        <v>0</v>
      </c>
      <c r="BR248" s="146">
        <f t="shared" si="309"/>
        <v>0</v>
      </c>
      <c r="BS248" s="146">
        <f t="shared" si="310"/>
        <v>0</v>
      </c>
      <c r="BT248" s="146">
        <f t="shared" si="311"/>
        <v>0</v>
      </c>
      <c r="BU248" s="146">
        <f t="shared" si="312"/>
        <v>0</v>
      </c>
      <c r="BV248" s="146">
        <f t="shared" si="313"/>
        <v>0</v>
      </c>
      <c r="BW248" s="146">
        <f t="shared" si="314"/>
        <v>0</v>
      </c>
      <c r="BX248" s="146">
        <f t="shared" si="315"/>
        <v>0</v>
      </c>
      <c r="BY248" s="146">
        <f t="shared" si="316"/>
        <v>0</v>
      </c>
      <c r="BZ248" s="146">
        <f t="shared" si="317"/>
        <v>0</v>
      </c>
      <c r="CA248" s="146">
        <f t="shared" si="318"/>
        <v>0</v>
      </c>
      <c r="CB248" s="146">
        <f t="shared" si="319"/>
        <v>0</v>
      </c>
      <c r="CC248" s="146">
        <f t="shared" si="320"/>
        <v>0</v>
      </c>
      <c r="CD248" s="146">
        <f t="shared" si="321"/>
        <v>0</v>
      </c>
      <c r="CE248" s="146">
        <f t="shared" si="322"/>
        <v>0</v>
      </c>
      <c r="CF248" s="146">
        <f t="shared" si="323"/>
        <v>0</v>
      </c>
      <c r="CG248" s="146">
        <f t="shared" si="324"/>
        <v>0</v>
      </c>
      <c r="CH248" s="146">
        <f t="shared" si="325"/>
        <v>0</v>
      </c>
      <c r="CI248" s="146">
        <f t="shared" si="326"/>
        <v>0</v>
      </c>
      <c r="CJ248" s="146">
        <f t="shared" si="327"/>
        <v>0</v>
      </c>
      <c r="CK248" s="146">
        <f t="shared" si="328"/>
        <v>0</v>
      </c>
      <c r="CL248" s="146">
        <f t="shared" si="329"/>
        <v>0</v>
      </c>
      <c r="CM248" s="146">
        <f t="shared" si="330"/>
        <v>0</v>
      </c>
      <c r="CN248" s="146">
        <f t="shared" si="331"/>
        <v>0</v>
      </c>
      <c r="CO248" s="146">
        <f t="shared" si="332"/>
        <v>2</v>
      </c>
      <c r="CP248" s="146">
        <f t="shared" si="333"/>
        <v>2</v>
      </c>
      <c r="CQ248" s="146">
        <f t="shared" si="334"/>
        <v>2</v>
      </c>
      <c r="CR248" s="146">
        <f t="shared" si="335"/>
        <v>2</v>
      </c>
      <c r="CS248" s="146">
        <f t="shared" si="336"/>
        <v>2</v>
      </c>
      <c r="CT248" s="146">
        <f t="shared" si="337"/>
        <v>2</v>
      </c>
      <c r="CU248" s="146">
        <f t="shared" si="338"/>
        <v>2</v>
      </c>
      <c r="CV248" s="146">
        <f t="shared" si="339"/>
        <v>2</v>
      </c>
      <c r="CW248" s="146">
        <f t="shared" si="340"/>
        <v>2</v>
      </c>
      <c r="CX248" s="146">
        <f t="shared" si="341"/>
        <v>2</v>
      </c>
      <c r="CY248" s="146">
        <f t="shared" si="342"/>
        <v>2</v>
      </c>
      <c r="CZ248" s="146">
        <f t="shared" si="343"/>
        <v>2</v>
      </c>
      <c r="DA248" s="146">
        <f t="shared" si="344"/>
        <v>2</v>
      </c>
      <c r="DB248" s="146">
        <f t="shared" si="345"/>
        <v>2</v>
      </c>
      <c r="DC248" s="146">
        <f t="shared" si="346"/>
        <v>2</v>
      </c>
      <c r="DD248" s="146">
        <f t="shared" si="347"/>
        <v>0</v>
      </c>
      <c r="DE248" s="146">
        <f t="shared" si="348"/>
        <v>0</v>
      </c>
      <c r="DF248" s="146">
        <f t="shared" si="349"/>
        <v>0</v>
      </c>
      <c r="DG248" s="146">
        <f t="shared" si="350"/>
        <v>0</v>
      </c>
      <c r="DH248" s="146">
        <f t="shared" si="351"/>
        <v>0</v>
      </c>
      <c r="DI248" s="146">
        <f t="shared" si="352"/>
        <v>0</v>
      </c>
      <c r="DJ248" s="146">
        <f t="shared" si="353"/>
        <v>0</v>
      </c>
      <c r="DK248" s="146">
        <f t="shared" si="354"/>
        <v>0</v>
      </c>
      <c r="DL248" s="146">
        <f t="shared" si="355"/>
        <v>0</v>
      </c>
      <c r="DM248" s="146">
        <f t="shared" si="356"/>
        <v>0</v>
      </c>
      <c r="DN248" s="64">
        <f t="shared" si="397"/>
        <v>30</v>
      </c>
      <c r="DO248" s="52" t="str">
        <f t="shared" si="393"/>
        <v/>
      </c>
      <c r="DP248" s="52" t="str">
        <f t="shared" si="361"/>
        <v/>
      </c>
      <c r="DQ248" s="53">
        <f t="shared" si="362"/>
        <v>30</v>
      </c>
      <c r="DR248" s="1">
        <f t="shared" si="394"/>
        <v>2</v>
      </c>
      <c r="DS248" s="168" t="e">
        <f>IF(AND(DR248=#REF!,BL248=#REF!),'Tiến độ'!D248,"")</f>
        <v>#REF!</v>
      </c>
    </row>
    <row r="249" spans="1:123" ht="11.25" customHeight="1">
      <c r="A249" s="310" t="str">
        <f>IF(B249="","",MAX($A$7:A248)+1)</f>
        <v/>
      </c>
      <c r="B249" s="313"/>
      <c r="C249" s="91" t="s">
        <v>8</v>
      </c>
      <c r="D249" s="92"/>
      <c r="E249" s="93">
        <f>SUM(E234:E248)</f>
        <v>38</v>
      </c>
      <c r="F249" s="94"/>
      <c r="G249" s="95"/>
      <c r="H249" s="96"/>
      <c r="I249" s="97"/>
      <c r="J249" s="26"/>
      <c r="K249" s="96">
        <f t="shared" ref="K249:AH249" si="400">SUM(K234:K248)</f>
        <v>17</v>
      </c>
      <c r="L249" s="97">
        <f t="shared" si="400"/>
        <v>17</v>
      </c>
      <c r="M249" s="97">
        <f t="shared" si="400"/>
        <v>17</v>
      </c>
      <c r="N249" s="98">
        <f t="shared" si="400"/>
        <v>17</v>
      </c>
      <c r="O249" s="96">
        <f t="shared" si="400"/>
        <v>17</v>
      </c>
      <c r="P249" s="97">
        <f t="shared" si="400"/>
        <v>20</v>
      </c>
      <c r="Q249" s="97">
        <f t="shared" si="400"/>
        <v>20</v>
      </c>
      <c r="R249" s="98">
        <f t="shared" si="400"/>
        <v>20</v>
      </c>
      <c r="S249" s="96">
        <f t="shared" si="400"/>
        <v>20</v>
      </c>
      <c r="T249" s="97">
        <f t="shared" si="400"/>
        <v>20</v>
      </c>
      <c r="U249" s="97">
        <f t="shared" si="400"/>
        <v>20</v>
      </c>
      <c r="V249" s="97">
        <f t="shared" si="400"/>
        <v>20</v>
      </c>
      <c r="W249" s="98">
        <f t="shared" si="400"/>
        <v>20</v>
      </c>
      <c r="X249" s="96">
        <f t="shared" si="400"/>
        <v>17</v>
      </c>
      <c r="Y249" s="97">
        <f t="shared" si="400"/>
        <v>17</v>
      </c>
      <c r="Z249" s="97">
        <f t="shared" si="400"/>
        <v>0</v>
      </c>
      <c r="AA249" s="98">
        <f t="shared" si="400"/>
        <v>0</v>
      </c>
      <c r="AB249" s="96">
        <f t="shared" si="400"/>
        <v>0</v>
      </c>
      <c r="AC249" s="97">
        <f t="shared" si="400"/>
        <v>0</v>
      </c>
      <c r="AD249" s="97">
        <f t="shared" si="400"/>
        <v>0</v>
      </c>
      <c r="AE249" s="98">
        <f t="shared" si="400"/>
        <v>0</v>
      </c>
      <c r="AF249" s="96">
        <f t="shared" si="400"/>
        <v>0</v>
      </c>
      <c r="AG249" s="97">
        <f t="shared" si="400"/>
        <v>0</v>
      </c>
      <c r="AH249" s="97">
        <f t="shared" si="400"/>
        <v>0</v>
      </c>
      <c r="AI249" s="362"/>
      <c r="AJ249" s="363"/>
      <c r="AK249" s="96">
        <f t="shared" ref="AK249:BD249" si="401">SUM(AK234:AK248)</f>
        <v>0</v>
      </c>
      <c r="AL249" s="97">
        <f t="shared" si="401"/>
        <v>21</v>
      </c>
      <c r="AM249" s="97">
        <f t="shared" si="401"/>
        <v>21</v>
      </c>
      <c r="AN249" s="98">
        <f t="shared" si="401"/>
        <v>21</v>
      </c>
      <c r="AO249" s="96">
        <f t="shared" si="401"/>
        <v>21</v>
      </c>
      <c r="AP249" s="97">
        <f t="shared" si="401"/>
        <v>21</v>
      </c>
      <c r="AQ249" s="97">
        <f t="shared" si="401"/>
        <v>21</v>
      </c>
      <c r="AR249" s="98">
        <f t="shared" si="401"/>
        <v>21</v>
      </c>
      <c r="AS249" s="99">
        <f t="shared" si="401"/>
        <v>21</v>
      </c>
      <c r="AT249" s="97">
        <f t="shared" si="401"/>
        <v>21</v>
      </c>
      <c r="AU249" s="97">
        <f t="shared" si="401"/>
        <v>21</v>
      </c>
      <c r="AV249" s="100">
        <f t="shared" si="401"/>
        <v>21</v>
      </c>
      <c r="AW249" s="96">
        <f t="shared" si="401"/>
        <v>21</v>
      </c>
      <c r="AX249" s="97">
        <f t="shared" si="401"/>
        <v>21</v>
      </c>
      <c r="AY249" s="97">
        <f t="shared" si="401"/>
        <v>21</v>
      </c>
      <c r="AZ249" s="97">
        <f t="shared" si="401"/>
        <v>21</v>
      </c>
      <c r="BA249" s="98">
        <f t="shared" si="401"/>
        <v>0</v>
      </c>
      <c r="BB249" s="99">
        <f t="shared" si="401"/>
        <v>0</v>
      </c>
      <c r="BC249" s="97">
        <f t="shared" si="401"/>
        <v>0</v>
      </c>
      <c r="BD249" s="97">
        <f t="shared" si="401"/>
        <v>0</v>
      </c>
      <c r="BE249" s="321"/>
      <c r="BF249" s="322"/>
      <c r="BG249" s="322"/>
      <c r="BH249" s="322"/>
      <c r="BI249" s="322"/>
      <c r="BJ249" s="323"/>
      <c r="BK249" s="47"/>
      <c r="BL249" s="47" t="s">
        <v>1113</v>
      </c>
      <c r="BN249" s="146">
        <f t="shared" si="359"/>
        <v>0</v>
      </c>
      <c r="BO249" s="146">
        <f t="shared" si="306"/>
        <v>0</v>
      </c>
      <c r="BP249" s="146">
        <f t="shared" si="307"/>
        <v>0</v>
      </c>
      <c r="BQ249" s="146">
        <f t="shared" si="308"/>
        <v>0</v>
      </c>
      <c r="BR249" s="146">
        <f t="shared" si="309"/>
        <v>0</v>
      </c>
      <c r="BS249" s="146">
        <f t="shared" si="310"/>
        <v>0</v>
      </c>
      <c r="BT249" s="146">
        <f t="shared" si="311"/>
        <v>0</v>
      </c>
      <c r="BU249" s="146">
        <f t="shared" si="312"/>
        <v>0</v>
      </c>
      <c r="BV249" s="146">
        <f t="shared" si="313"/>
        <v>0</v>
      </c>
      <c r="BW249" s="146">
        <f t="shared" si="314"/>
        <v>0</v>
      </c>
      <c r="BX249" s="146">
        <f t="shared" si="315"/>
        <v>0</v>
      </c>
      <c r="BY249" s="146">
        <f t="shared" si="316"/>
        <v>0</v>
      </c>
      <c r="BZ249" s="146">
        <f t="shared" si="317"/>
        <v>0</v>
      </c>
      <c r="CA249" s="146">
        <f t="shared" si="318"/>
        <v>0</v>
      </c>
      <c r="CB249" s="146">
        <f t="shared" si="319"/>
        <v>0</v>
      </c>
      <c r="CC249" s="146">
        <f t="shared" si="320"/>
        <v>0</v>
      </c>
      <c r="CD249" s="146">
        <f t="shared" si="321"/>
        <v>0</v>
      </c>
      <c r="CE249" s="146">
        <f t="shared" si="322"/>
        <v>0</v>
      </c>
      <c r="CF249" s="146">
        <f t="shared" si="323"/>
        <v>0</v>
      </c>
      <c r="CG249" s="146">
        <f t="shared" si="324"/>
        <v>0</v>
      </c>
      <c r="CH249" s="146">
        <f t="shared" si="325"/>
        <v>0</v>
      </c>
      <c r="CI249" s="146">
        <f t="shared" si="326"/>
        <v>0</v>
      </c>
      <c r="CJ249" s="146">
        <f t="shared" si="327"/>
        <v>0</v>
      </c>
      <c r="CK249" s="146">
        <f t="shared" si="328"/>
        <v>0</v>
      </c>
      <c r="CL249" s="146">
        <f t="shared" si="329"/>
        <v>0</v>
      </c>
      <c r="CM249" s="146">
        <f t="shared" si="330"/>
        <v>0</v>
      </c>
      <c r="CN249" s="146">
        <f t="shared" si="331"/>
        <v>0</v>
      </c>
      <c r="CO249" s="146">
        <f t="shared" si="332"/>
        <v>0</v>
      </c>
      <c r="CP249" s="146">
        <f t="shared" si="333"/>
        <v>0</v>
      </c>
      <c r="CQ249" s="146">
        <f t="shared" si="334"/>
        <v>0</v>
      </c>
      <c r="CR249" s="146">
        <f t="shared" si="335"/>
        <v>0</v>
      </c>
      <c r="CS249" s="146">
        <f t="shared" si="336"/>
        <v>0</v>
      </c>
      <c r="CT249" s="146">
        <f t="shared" si="337"/>
        <v>0</v>
      </c>
      <c r="CU249" s="146">
        <f t="shared" si="338"/>
        <v>0</v>
      </c>
      <c r="CV249" s="146">
        <f t="shared" si="339"/>
        <v>0</v>
      </c>
      <c r="CW249" s="146">
        <f t="shared" si="340"/>
        <v>0</v>
      </c>
      <c r="CX249" s="146">
        <f t="shared" si="341"/>
        <v>0</v>
      </c>
      <c r="CY249" s="146">
        <f t="shared" si="342"/>
        <v>0</v>
      </c>
      <c r="CZ249" s="146">
        <f t="shared" si="343"/>
        <v>0</v>
      </c>
      <c r="DA249" s="146">
        <f t="shared" si="344"/>
        <v>0</v>
      </c>
      <c r="DB249" s="146">
        <f t="shared" si="345"/>
        <v>0</v>
      </c>
      <c r="DC249" s="146">
        <f t="shared" si="346"/>
        <v>0</v>
      </c>
      <c r="DD249" s="146">
        <f t="shared" si="347"/>
        <v>0</v>
      </c>
      <c r="DE249" s="146">
        <f t="shared" si="348"/>
        <v>0</v>
      </c>
      <c r="DF249" s="146">
        <f t="shared" si="349"/>
        <v>0</v>
      </c>
      <c r="DG249" s="146">
        <f t="shared" si="350"/>
        <v>0</v>
      </c>
      <c r="DH249" s="146">
        <f t="shared" si="351"/>
        <v>0</v>
      </c>
      <c r="DI249" s="146">
        <f t="shared" si="352"/>
        <v>0</v>
      </c>
      <c r="DJ249" s="146">
        <f t="shared" si="353"/>
        <v>0</v>
      </c>
      <c r="DK249" s="146">
        <f t="shared" si="354"/>
        <v>0</v>
      </c>
      <c r="DL249" s="146">
        <f t="shared" si="355"/>
        <v>0</v>
      </c>
      <c r="DM249" s="146">
        <f t="shared" si="356"/>
        <v>0</v>
      </c>
      <c r="DN249" s="54"/>
      <c r="DO249" s="55"/>
      <c r="DP249" s="55"/>
      <c r="DQ249" s="56"/>
      <c r="DS249" s="168" t="e">
        <f>IF(AND(DR249=#REF!,BL249=#REF!),'Tiến độ'!D249,"")</f>
        <v>#REF!</v>
      </c>
    </row>
    <row r="250" spans="1:123" ht="11.25" customHeight="1">
      <c r="A250" s="308">
        <f>IF(B250="","",MAX($A$7:A249)+1)</f>
        <v>22</v>
      </c>
      <c r="B250" s="311" t="s">
        <v>1135</v>
      </c>
      <c r="C250" s="67" t="s">
        <v>181</v>
      </c>
      <c r="D250" s="68" t="s">
        <v>182</v>
      </c>
      <c r="E250" s="69">
        <v>3</v>
      </c>
      <c r="F250" s="70">
        <v>45</v>
      </c>
      <c r="G250" s="71"/>
      <c r="H250" s="72">
        <v>3</v>
      </c>
      <c r="I250" s="73">
        <f>63+54+58</f>
        <v>175</v>
      </c>
      <c r="J250" s="24"/>
      <c r="K250" s="74">
        <v>3</v>
      </c>
      <c r="L250" s="75">
        <v>3</v>
      </c>
      <c r="M250" s="75">
        <v>3</v>
      </c>
      <c r="N250" s="76">
        <v>3</v>
      </c>
      <c r="O250" s="74">
        <v>3</v>
      </c>
      <c r="P250" s="75">
        <v>3</v>
      </c>
      <c r="Q250" s="75">
        <v>3</v>
      </c>
      <c r="R250" s="76">
        <v>3</v>
      </c>
      <c r="S250" s="74">
        <v>3</v>
      </c>
      <c r="T250" s="75">
        <v>3</v>
      </c>
      <c r="U250" s="75">
        <v>3</v>
      </c>
      <c r="V250" s="75">
        <v>3</v>
      </c>
      <c r="W250" s="76">
        <v>3</v>
      </c>
      <c r="X250" s="74">
        <v>3</v>
      </c>
      <c r="Y250" s="75">
        <v>3</v>
      </c>
      <c r="Z250" s="75" t="s">
        <v>163</v>
      </c>
      <c r="AA250" s="76" t="s">
        <v>163</v>
      </c>
      <c r="AB250" s="74" t="s">
        <v>163</v>
      </c>
      <c r="AC250" s="75" t="s">
        <v>163</v>
      </c>
      <c r="AD250" s="75" t="s">
        <v>164</v>
      </c>
      <c r="AE250" s="76" t="s">
        <v>164</v>
      </c>
      <c r="AF250" s="74" t="s">
        <v>164</v>
      </c>
      <c r="AG250" s="75" t="s">
        <v>164</v>
      </c>
      <c r="AH250" s="75" t="s">
        <v>164</v>
      </c>
      <c r="AI250" s="362"/>
      <c r="AJ250" s="363"/>
      <c r="AK250" s="74" t="s">
        <v>164</v>
      </c>
      <c r="AL250" s="75"/>
      <c r="AM250" s="75"/>
      <c r="AN250" s="76"/>
      <c r="AO250" s="74"/>
      <c r="AP250" s="75"/>
      <c r="AQ250" s="75"/>
      <c r="AR250" s="76"/>
      <c r="AS250" s="77"/>
      <c r="AT250" s="75"/>
      <c r="AU250" s="75"/>
      <c r="AV250" s="78"/>
      <c r="AW250" s="74"/>
      <c r="AX250" s="75"/>
      <c r="AY250" s="75"/>
      <c r="AZ250" s="75"/>
      <c r="BA250" s="76"/>
      <c r="BB250" s="77"/>
      <c r="BC250" s="75"/>
      <c r="BD250" s="75"/>
      <c r="BE250" s="321"/>
      <c r="BF250" s="322"/>
      <c r="BG250" s="322"/>
      <c r="BH250" s="322"/>
      <c r="BI250" s="322"/>
      <c r="BJ250" s="323"/>
      <c r="BK250" s="45" t="s">
        <v>18</v>
      </c>
      <c r="BL250" s="45" t="s">
        <v>51</v>
      </c>
      <c r="BN250" s="146">
        <f t="shared" si="359"/>
        <v>9</v>
      </c>
      <c r="BO250" s="146">
        <f t="shared" si="306"/>
        <v>9</v>
      </c>
      <c r="BP250" s="146">
        <f t="shared" si="307"/>
        <v>9</v>
      </c>
      <c r="BQ250" s="146">
        <f t="shared" si="308"/>
        <v>9</v>
      </c>
      <c r="BR250" s="146">
        <f t="shared" si="309"/>
        <v>9</v>
      </c>
      <c r="BS250" s="146">
        <f t="shared" si="310"/>
        <v>9</v>
      </c>
      <c r="BT250" s="146">
        <f t="shared" si="311"/>
        <v>9</v>
      </c>
      <c r="BU250" s="146">
        <f t="shared" si="312"/>
        <v>9</v>
      </c>
      <c r="BV250" s="146">
        <f t="shared" si="313"/>
        <v>9</v>
      </c>
      <c r="BW250" s="146">
        <f t="shared" si="314"/>
        <v>9</v>
      </c>
      <c r="BX250" s="146">
        <f t="shared" si="315"/>
        <v>9</v>
      </c>
      <c r="BY250" s="146">
        <f t="shared" si="316"/>
        <v>9</v>
      </c>
      <c r="BZ250" s="146">
        <f t="shared" si="317"/>
        <v>9</v>
      </c>
      <c r="CA250" s="146">
        <f t="shared" si="318"/>
        <v>9</v>
      </c>
      <c r="CB250" s="146">
        <f t="shared" si="319"/>
        <v>9</v>
      </c>
      <c r="CC250" s="146">
        <f t="shared" si="320"/>
        <v>0</v>
      </c>
      <c r="CD250" s="146">
        <f t="shared" si="321"/>
        <v>0</v>
      </c>
      <c r="CE250" s="146">
        <f t="shared" si="322"/>
        <v>0</v>
      </c>
      <c r="CF250" s="146">
        <f t="shared" si="323"/>
        <v>0</v>
      </c>
      <c r="CG250" s="146">
        <f t="shared" si="324"/>
        <v>0</v>
      </c>
      <c r="CH250" s="146">
        <f t="shared" si="325"/>
        <v>0</v>
      </c>
      <c r="CI250" s="146">
        <f t="shared" si="326"/>
        <v>0</v>
      </c>
      <c r="CJ250" s="146">
        <f t="shared" si="327"/>
        <v>0</v>
      </c>
      <c r="CK250" s="146">
        <f t="shared" si="328"/>
        <v>0</v>
      </c>
      <c r="CL250" s="146">
        <f t="shared" si="329"/>
        <v>0</v>
      </c>
      <c r="CM250" s="146">
        <f t="shared" si="330"/>
        <v>0</v>
      </c>
      <c r="CN250" s="146">
        <f t="shared" si="331"/>
        <v>0</v>
      </c>
      <c r="CO250" s="146">
        <f t="shared" si="332"/>
        <v>0</v>
      </c>
      <c r="CP250" s="146">
        <f t="shared" si="333"/>
        <v>0</v>
      </c>
      <c r="CQ250" s="146">
        <f t="shared" si="334"/>
        <v>0</v>
      </c>
      <c r="CR250" s="146">
        <f t="shared" si="335"/>
        <v>0</v>
      </c>
      <c r="CS250" s="146">
        <f t="shared" si="336"/>
        <v>0</v>
      </c>
      <c r="CT250" s="146">
        <f t="shared" si="337"/>
        <v>0</v>
      </c>
      <c r="CU250" s="146">
        <f t="shared" si="338"/>
        <v>0</v>
      </c>
      <c r="CV250" s="146">
        <f t="shared" si="339"/>
        <v>0</v>
      </c>
      <c r="CW250" s="146">
        <f t="shared" si="340"/>
        <v>0</v>
      </c>
      <c r="CX250" s="146">
        <f t="shared" si="341"/>
        <v>0</v>
      </c>
      <c r="CY250" s="146">
        <f t="shared" si="342"/>
        <v>0</v>
      </c>
      <c r="CZ250" s="146">
        <f t="shared" si="343"/>
        <v>0</v>
      </c>
      <c r="DA250" s="146">
        <f t="shared" si="344"/>
        <v>0</v>
      </c>
      <c r="DB250" s="146">
        <f t="shared" si="345"/>
        <v>0</v>
      </c>
      <c r="DC250" s="146">
        <f t="shared" si="346"/>
        <v>0</v>
      </c>
      <c r="DD250" s="146">
        <f t="shared" si="347"/>
        <v>0</v>
      </c>
      <c r="DE250" s="146">
        <f t="shared" si="348"/>
        <v>0</v>
      </c>
      <c r="DF250" s="146">
        <f t="shared" si="349"/>
        <v>0</v>
      </c>
      <c r="DG250" s="146">
        <f t="shared" si="350"/>
        <v>0</v>
      </c>
      <c r="DH250" s="146">
        <f t="shared" si="351"/>
        <v>0</v>
      </c>
      <c r="DI250" s="146">
        <f t="shared" si="352"/>
        <v>0</v>
      </c>
      <c r="DJ250" s="146">
        <f t="shared" si="353"/>
        <v>0</v>
      </c>
      <c r="DK250" s="146">
        <f t="shared" si="354"/>
        <v>0</v>
      </c>
      <c r="DL250" s="146">
        <f t="shared" si="355"/>
        <v>0</v>
      </c>
      <c r="DM250" s="146">
        <f t="shared" si="356"/>
        <v>0</v>
      </c>
      <c r="DN250" s="63">
        <f t="shared" ref="DN250:DN251" si="402">F250*H250</f>
        <v>135</v>
      </c>
      <c r="DO250" s="50">
        <f t="shared" ref="DO250:DO260" si="403">IF(COUNTA(K250:AC250)&gt;0,DN250,"")</f>
        <v>135</v>
      </c>
      <c r="DP250" s="50" t="str">
        <f t="shared" si="361"/>
        <v/>
      </c>
      <c r="DQ250" s="51" t="str">
        <f t="shared" si="362"/>
        <v/>
      </c>
      <c r="DR250" s="1">
        <f t="shared" ref="DR250:DR260" si="404">IF(DQ250="",1,2)</f>
        <v>1</v>
      </c>
      <c r="DS250" s="168" t="e">
        <f>IF(AND(DR250=#REF!,BL250=#REF!),'Tiến độ'!D250,"")</f>
        <v>#REF!</v>
      </c>
    </row>
    <row r="251" spans="1:123" ht="11.25" customHeight="1">
      <c r="A251" s="314" t="str">
        <f>IF(B251="","",MAX($A$7:A250)+1)</f>
        <v/>
      </c>
      <c r="B251" s="315"/>
      <c r="C251" s="79" t="s">
        <v>183</v>
      </c>
      <c r="D251" s="80" t="s">
        <v>184</v>
      </c>
      <c r="E251" s="81">
        <v>3</v>
      </c>
      <c r="F251" s="82">
        <v>45</v>
      </c>
      <c r="G251" s="83"/>
      <c r="H251" s="84">
        <f t="shared" ref="H251:I260" si="405">H250</f>
        <v>3</v>
      </c>
      <c r="I251" s="85">
        <f>I250</f>
        <v>175</v>
      </c>
      <c r="J251" s="27"/>
      <c r="K251" s="86">
        <v>3</v>
      </c>
      <c r="L251" s="87">
        <v>3</v>
      </c>
      <c r="M251" s="87">
        <v>3</v>
      </c>
      <c r="N251" s="88">
        <v>3</v>
      </c>
      <c r="O251" s="86">
        <v>3</v>
      </c>
      <c r="P251" s="87">
        <v>3</v>
      </c>
      <c r="Q251" s="87">
        <v>3</v>
      </c>
      <c r="R251" s="88">
        <v>3</v>
      </c>
      <c r="S251" s="86">
        <v>3</v>
      </c>
      <c r="T251" s="87">
        <v>3</v>
      </c>
      <c r="U251" s="87">
        <v>3</v>
      </c>
      <c r="V251" s="87">
        <v>3</v>
      </c>
      <c r="W251" s="88">
        <v>3</v>
      </c>
      <c r="X251" s="86">
        <v>3</v>
      </c>
      <c r="Y251" s="87">
        <v>3</v>
      </c>
      <c r="Z251" s="87" t="s">
        <v>163</v>
      </c>
      <c r="AA251" s="88" t="s">
        <v>163</v>
      </c>
      <c r="AB251" s="86" t="s">
        <v>163</v>
      </c>
      <c r="AC251" s="87" t="s">
        <v>163</v>
      </c>
      <c r="AD251" s="87" t="s">
        <v>164</v>
      </c>
      <c r="AE251" s="88" t="s">
        <v>164</v>
      </c>
      <c r="AF251" s="86" t="s">
        <v>164</v>
      </c>
      <c r="AG251" s="87" t="s">
        <v>164</v>
      </c>
      <c r="AH251" s="87" t="s">
        <v>164</v>
      </c>
      <c r="AI251" s="362"/>
      <c r="AJ251" s="363"/>
      <c r="AK251" s="86" t="s">
        <v>164</v>
      </c>
      <c r="AL251" s="87"/>
      <c r="AM251" s="87"/>
      <c r="AN251" s="88"/>
      <c r="AO251" s="86"/>
      <c r="AP251" s="87"/>
      <c r="AQ251" s="87"/>
      <c r="AR251" s="88"/>
      <c r="AS251" s="89"/>
      <c r="AT251" s="87"/>
      <c r="AU251" s="87"/>
      <c r="AV251" s="90"/>
      <c r="AW251" s="86"/>
      <c r="AX251" s="87"/>
      <c r="AY251" s="87"/>
      <c r="AZ251" s="87"/>
      <c r="BA251" s="88"/>
      <c r="BB251" s="89"/>
      <c r="BC251" s="87"/>
      <c r="BD251" s="87"/>
      <c r="BE251" s="321"/>
      <c r="BF251" s="322"/>
      <c r="BG251" s="322"/>
      <c r="BH251" s="322"/>
      <c r="BI251" s="322"/>
      <c r="BJ251" s="323"/>
      <c r="BK251" s="46" t="s">
        <v>18</v>
      </c>
      <c r="BL251" s="46" t="s">
        <v>51</v>
      </c>
      <c r="BN251" s="146">
        <f t="shared" si="359"/>
        <v>9</v>
      </c>
      <c r="BO251" s="146">
        <f t="shared" si="306"/>
        <v>9</v>
      </c>
      <c r="BP251" s="146">
        <f t="shared" si="307"/>
        <v>9</v>
      </c>
      <c r="BQ251" s="146">
        <f t="shared" si="308"/>
        <v>9</v>
      </c>
      <c r="BR251" s="146">
        <f t="shared" si="309"/>
        <v>9</v>
      </c>
      <c r="BS251" s="146">
        <f t="shared" si="310"/>
        <v>9</v>
      </c>
      <c r="BT251" s="146">
        <f t="shared" si="311"/>
        <v>9</v>
      </c>
      <c r="BU251" s="146">
        <f t="shared" si="312"/>
        <v>9</v>
      </c>
      <c r="BV251" s="146">
        <f t="shared" si="313"/>
        <v>9</v>
      </c>
      <c r="BW251" s="146">
        <f t="shared" si="314"/>
        <v>9</v>
      </c>
      <c r="BX251" s="146">
        <f t="shared" si="315"/>
        <v>9</v>
      </c>
      <c r="BY251" s="146">
        <f t="shared" si="316"/>
        <v>9</v>
      </c>
      <c r="BZ251" s="146">
        <f t="shared" si="317"/>
        <v>9</v>
      </c>
      <c r="CA251" s="146">
        <f t="shared" si="318"/>
        <v>9</v>
      </c>
      <c r="CB251" s="146">
        <f t="shared" si="319"/>
        <v>9</v>
      </c>
      <c r="CC251" s="146">
        <f t="shared" si="320"/>
        <v>0</v>
      </c>
      <c r="CD251" s="146">
        <f t="shared" si="321"/>
        <v>0</v>
      </c>
      <c r="CE251" s="146">
        <f t="shared" si="322"/>
        <v>0</v>
      </c>
      <c r="CF251" s="146">
        <f t="shared" si="323"/>
        <v>0</v>
      </c>
      <c r="CG251" s="146">
        <f t="shared" si="324"/>
        <v>0</v>
      </c>
      <c r="CH251" s="146">
        <f t="shared" si="325"/>
        <v>0</v>
      </c>
      <c r="CI251" s="146">
        <f t="shared" si="326"/>
        <v>0</v>
      </c>
      <c r="CJ251" s="146">
        <f t="shared" si="327"/>
        <v>0</v>
      </c>
      <c r="CK251" s="146">
        <f t="shared" si="328"/>
        <v>0</v>
      </c>
      <c r="CL251" s="146">
        <f t="shared" si="329"/>
        <v>0</v>
      </c>
      <c r="CM251" s="146">
        <f t="shared" si="330"/>
        <v>0</v>
      </c>
      <c r="CN251" s="146">
        <f t="shared" si="331"/>
        <v>0</v>
      </c>
      <c r="CO251" s="146">
        <f t="shared" si="332"/>
        <v>0</v>
      </c>
      <c r="CP251" s="146">
        <f t="shared" si="333"/>
        <v>0</v>
      </c>
      <c r="CQ251" s="146">
        <f t="shared" si="334"/>
        <v>0</v>
      </c>
      <c r="CR251" s="146">
        <f t="shared" si="335"/>
        <v>0</v>
      </c>
      <c r="CS251" s="146">
        <f t="shared" si="336"/>
        <v>0</v>
      </c>
      <c r="CT251" s="146">
        <f t="shared" si="337"/>
        <v>0</v>
      </c>
      <c r="CU251" s="146">
        <f t="shared" si="338"/>
        <v>0</v>
      </c>
      <c r="CV251" s="146">
        <f t="shared" si="339"/>
        <v>0</v>
      </c>
      <c r="CW251" s="146">
        <f t="shared" si="340"/>
        <v>0</v>
      </c>
      <c r="CX251" s="146">
        <f t="shared" si="341"/>
        <v>0</v>
      </c>
      <c r="CY251" s="146">
        <f t="shared" si="342"/>
        <v>0</v>
      </c>
      <c r="CZ251" s="146">
        <f t="shared" si="343"/>
        <v>0</v>
      </c>
      <c r="DA251" s="146">
        <f t="shared" si="344"/>
        <v>0</v>
      </c>
      <c r="DB251" s="146">
        <f t="shared" si="345"/>
        <v>0</v>
      </c>
      <c r="DC251" s="146">
        <f t="shared" si="346"/>
        <v>0</v>
      </c>
      <c r="DD251" s="146">
        <f t="shared" si="347"/>
        <v>0</v>
      </c>
      <c r="DE251" s="146">
        <f t="shared" si="348"/>
        <v>0</v>
      </c>
      <c r="DF251" s="146">
        <f t="shared" si="349"/>
        <v>0</v>
      </c>
      <c r="DG251" s="146">
        <f t="shared" si="350"/>
        <v>0</v>
      </c>
      <c r="DH251" s="146">
        <f t="shared" si="351"/>
        <v>0</v>
      </c>
      <c r="DI251" s="146">
        <f t="shared" si="352"/>
        <v>0</v>
      </c>
      <c r="DJ251" s="146">
        <f t="shared" si="353"/>
        <v>0</v>
      </c>
      <c r="DK251" s="146">
        <f t="shared" si="354"/>
        <v>0</v>
      </c>
      <c r="DL251" s="146">
        <f t="shared" si="355"/>
        <v>0</v>
      </c>
      <c r="DM251" s="146">
        <f t="shared" si="356"/>
        <v>0</v>
      </c>
      <c r="DN251" s="64">
        <f t="shared" si="402"/>
        <v>135</v>
      </c>
      <c r="DO251" s="52">
        <f t="shared" si="403"/>
        <v>135</v>
      </c>
      <c r="DP251" s="52" t="str">
        <f t="shared" si="361"/>
        <v/>
      </c>
      <c r="DQ251" s="53" t="str">
        <f t="shared" si="362"/>
        <v/>
      </c>
      <c r="DR251" s="1">
        <f t="shared" si="404"/>
        <v>1</v>
      </c>
      <c r="DS251" s="168" t="e">
        <f>IF(AND(DR251=#REF!,BL251=#REF!),'Tiến độ'!D251,"")</f>
        <v>#REF!</v>
      </c>
    </row>
    <row r="252" spans="1:123" ht="11.25" customHeight="1">
      <c r="A252" s="314" t="str">
        <f>IF(B252="","",MAX($A$7:A251)+1)</f>
        <v/>
      </c>
      <c r="B252" s="315"/>
      <c r="C252" s="79" t="s">
        <v>185</v>
      </c>
      <c r="D252" s="80" t="s">
        <v>186</v>
      </c>
      <c r="E252" s="81">
        <v>3</v>
      </c>
      <c r="F252" s="82">
        <v>45</v>
      </c>
      <c r="G252" s="83"/>
      <c r="H252" s="84">
        <f t="shared" si="405"/>
        <v>3</v>
      </c>
      <c r="I252" s="85">
        <f t="shared" si="405"/>
        <v>175</v>
      </c>
      <c r="J252" s="27"/>
      <c r="K252" s="86">
        <v>3</v>
      </c>
      <c r="L252" s="87">
        <v>3</v>
      </c>
      <c r="M252" s="87">
        <v>3</v>
      </c>
      <c r="N252" s="88">
        <v>3</v>
      </c>
      <c r="O252" s="86">
        <v>3</v>
      </c>
      <c r="P252" s="87">
        <v>3</v>
      </c>
      <c r="Q252" s="87">
        <v>3</v>
      </c>
      <c r="R252" s="88">
        <v>3</v>
      </c>
      <c r="S252" s="86">
        <v>3</v>
      </c>
      <c r="T252" s="87">
        <v>3</v>
      </c>
      <c r="U252" s="87">
        <v>3</v>
      </c>
      <c r="V252" s="87">
        <v>3</v>
      </c>
      <c r="W252" s="88">
        <v>3</v>
      </c>
      <c r="X252" s="86">
        <v>3</v>
      </c>
      <c r="Y252" s="87">
        <v>3</v>
      </c>
      <c r="Z252" s="87" t="s">
        <v>163</v>
      </c>
      <c r="AA252" s="88" t="s">
        <v>163</v>
      </c>
      <c r="AB252" s="86" t="s">
        <v>163</v>
      </c>
      <c r="AC252" s="87" t="s">
        <v>163</v>
      </c>
      <c r="AD252" s="87" t="s">
        <v>164</v>
      </c>
      <c r="AE252" s="88" t="s">
        <v>164</v>
      </c>
      <c r="AF252" s="86" t="s">
        <v>164</v>
      </c>
      <c r="AG252" s="87" t="s">
        <v>164</v>
      </c>
      <c r="AH252" s="87" t="s">
        <v>164</v>
      </c>
      <c r="AI252" s="362"/>
      <c r="AJ252" s="363"/>
      <c r="AK252" s="86" t="s">
        <v>164</v>
      </c>
      <c r="AL252" s="87"/>
      <c r="AM252" s="87"/>
      <c r="AN252" s="88"/>
      <c r="AO252" s="86"/>
      <c r="AP252" s="87"/>
      <c r="AQ252" s="87"/>
      <c r="AR252" s="88"/>
      <c r="AS252" s="89"/>
      <c r="AT252" s="87"/>
      <c r="AU252" s="87"/>
      <c r="AV252" s="90"/>
      <c r="AW252" s="86"/>
      <c r="AX252" s="87"/>
      <c r="AY252" s="87"/>
      <c r="AZ252" s="87"/>
      <c r="BA252" s="88"/>
      <c r="BB252" s="89"/>
      <c r="BC252" s="87"/>
      <c r="BD252" s="87"/>
      <c r="BE252" s="321"/>
      <c r="BF252" s="322"/>
      <c r="BG252" s="322"/>
      <c r="BH252" s="322"/>
      <c r="BI252" s="322"/>
      <c r="BJ252" s="323"/>
      <c r="BK252" s="46" t="s">
        <v>18</v>
      </c>
      <c r="BL252" s="46" t="s">
        <v>51</v>
      </c>
      <c r="BN252" s="146">
        <f t="shared" si="359"/>
        <v>9</v>
      </c>
      <c r="BO252" s="146">
        <f t="shared" si="306"/>
        <v>9</v>
      </c>
      <c r="BP252" s="146">
        <f t="shared" si="307"/>
        <v>9</v>
      </c>
      <c r="BQ252" s="146">
        <f t="shared" si="308"/>
        <v>9</v>
      </c>
      <c r="BR252" s="146">
        <f t="shared" si="309"/>
        <v>9</v>
      </c>
      <c r="BS252" s="146">
        <f t="shared" si="310"/>
        <v>9</v>
      </c>
      <c r="BT252" s="146">
        <f t="shared" si="311"/>
        <v>9</v>
      </c>
      <c r="BU252" s="146">
        <f t="shared" si="312"/>
        <v>9</v>
      </c>
      <c r="BV252" s="146">
        <f t="shared" si="313"/>
        <v>9</v>
      </c>
      <c r="BW252" s="146">
        <f t="shared" si="314"/>
        <v>9</v>
      </c>
      <c r="BX252" s="146">
        <f t="shared" si="315"/>
        <v>9</v>
      </c>
      <c r="BY252" s="146">
        <f t="shared" si="316"/>
        <v>9</v>
      </c>
      <c r="BZ252" s="146">
        <f t="shared" si="317"/>
        <v>9</v>
      </c>
      <c r="CA252" s="146">
        <f t="shared" si="318"/>
        <v>9</v>
      </c>
      <c r="CB252" s="146">
        <f t="shared" si="319"/>
        <v>9</v>
      </c>
      <c r="CC252" s="146">
        <f t="shared" si="320"/>
        <v>0</v>
      </c>
      <c r="CD252" s="146">
        <f t="shared" si="321"/>
        <v>0</v>
      </c>
      <c r="CE252" s="146">
        <f t="shared" si="322"/>
        <v>0</v>
      </c>
      <c r="CF252" s="146">
        <f t="shared" si="323"/>
        <v>0</v>
      </c>
      <c r="CG252" s="146">
        <f t="shared" si="324"/>
        <v>0</v>
      </c>
      <c r="CH252" s="146">
        <f t="shared" si="325"/>
        <v>0</v>
      </c>
      <c r="CI252" s="146">
        <f t="shared" si="326"/>
        <v>0</v>
      </c>
      <c r="CJ252" s="146">
        <f t="shared" si="327"/>
        <v>0</v>
      </c>
      <c r="CK252" s="146">
        <f t="shared" si="328"/>
        <v>0</v>
      </c>
      <c r="CL252" s="146">
        <f t="shared" si="329"/>
        <v>0</v>
      </c>
      <c r="CM252" s="146">
        <f t="shared" si="330"/>
        <v>0</v>
      </c>
      <c r="CN252" s="146">
        <f t="shared" si="331"/>
        <v>0</v>
      </c>
      <c r="CO252" s="146">
        <f t="shared" si="332"/>
        <v>0</v>
      </c>
      <c r="CP252" s="146">
        <f t="shared" si="333"/>
        <v>0</v>
      </c>
      <c r="CQ252" s="146">
        <f t="shared" si="334"/>
        <v>0</v>
      </c>
      <c r="CR252" s="146">
        <f t="shared" si="335"/>
        <v>0</v>
      </c>
      <c r="CS252" s="146">
        <f t="shared" si="336"/>
        <v>0</v>
      </c>
      <c r="CT252" s="146">
        <f t="shared" si="337"/>
        <v>0</v>
      </c>
      <c r="CU252" s="146">
        <f t="shared" si="338"/>
        <v>0</v>
      </c>
      <c r="CV252" s="146">
        <f t="shared" si="339"/>
        <v>0</v>
      </c>
      <c r="CW252" s="146">
        <f t="shared" si="340"/>
        <v>0</v>
      </c>
      <c r="CX252" s="146">
        <f t="shared" si="341"/>
        <v>0</v>
      </c>
      <c r="CY252" s="146">
        <f t="shared" si="342"/>
        <v>0</v>
      </c>
      <c r="CZ252" s="146">
        <f t="shared" si="343"/>
        <v>0</v>
      </c>
      <c r="DA252" s="146">
        <f t="shared" si="344"/>
        <v>0</v>
      </c>
      <c r="DB252" s="146">
        <f t="shared" si="345"/>
        <v>0</v>
      </c>
      <c r="DC252" s="146">
        <f t="shared" si="346"/>
        <v>0</v>
      </c>
      <c r="DD252" s="146">
        <f t="shared" si="347"/>
        <v>0</v>
      </c>
      <c r="DE252" s="146">
        <f t="shared" si="348"/>
        <v>0</v>
      </c>
      <c r="DF252" s="146">
        <f t="shared" si="349"/>
        <v>0</v>
      </c>
      <c r="DG252" s="146">
        <f t="shared" si="350"/>
        <v>0</v>
      </c>
      <c r="DH252" s="146">
        <f t="shared" si="351"/>
        <v>0</v>
      </c>
      <c r="DI252" s="146">
        <f t="shared" si="352"/>
        <v>0</v>
      </c>
      <c r="DJ252" s="146">
        <f t="shared" si="353"/>
        <v>0</v>
      </c>
      <c r="DK252" s="146">
        <f t="shared" si="354"/>
        <v>0</v>
      </c>
      <c r="DL252" s="146">
        <f t="shared" si="355"/>
        <v>0</v>
      </c>
      <c r="DM252" s="146">
        <f t="shared" si="356"/>
        <v>0</v>
      </c>
      <c r="DN252" s="64">
        <f>I252*1</f>
        <v>175</v>
      </c>
      <c r="DO252" s="52">
        <f t="shared" si="403"/>
        <v>175</v>
      </c>
      <c r="DP252" s="52" t="str">
        <f t="shared" si="361"/>
        <v/>
      </c>
      <c r="DQ252" s="53" t="str">
        <f t="shared" si="362"/>
        <v/>
      </c>
      <c r="DR252" s="1">
        <f t="shared" si="404"/>
        <v>1</v>
      </c>
      <c r="DS252" s="168" t="e">
        <f>IF(AND(DR252=#REF!,BL252=#REF!),'Tiến độ'!D252,"")</f>
        <v>#REF!</v>
      </c>
    </row>
    <row r="253" spans="1:123" ht="11.25" customHeight="1">
      <c r="A253" s="314" t="str">
        <f>IF(B253="","",MAX($A$7:A252)+1)</f>
        <v/>
      </c>
      <c r="B253" s="315"/>
      <c r="C253" s="79" t="s">
        <v>187</v>
      </c>
      <c r="D253" s="80" t="s">
        <v>188</v>
      </c>
      <c r="E253" s="81">
        <v>3</v>
      </c>
      <c r="F253" s="82">
        <v>45</v>
      </c>
      <c r="G253" s="83"/>
      <c r="H253" s="84">
        <f t="shared" si="405"/>
        <v>3</v>
      </c>
      <c r="I253" s="85">
        <f t="shared" si="405"/>
        <v>175</v>
      </c>
      <c r="J253" s="27"/>
      <c r="K253" s="86">
        <v>3</v>
      </c>
      <c r="L253" s="87">
        <v>3</v>
      </c>
      <c r="M253" s="87">
        <v>3</v>
      </c>
      <c r="N253" s="88">
        <v>3</v>
      </c>
      <c r="O253" s="86">
        <v>3</v>
      </c>
      <c r="P253" s="87">
        <v>3</v>
      </c>
      <c r="Q253" s="87">
        <v>3</v>
      </c>
      <c r="R253" s="88">
        <v>3</v>
      </c>
      <c r="S253" s="86">
        <v>3</v>
      </c>
      <c r="T253" s="87">
        <v>3</v>
      </c>
      <c r="U253" s="87">
        <v>3</v>
      </c>
      <c r="V253" s="87">
        <v>3</v>
      </c>
      <c r="W253" s="88">
        <v>3</v>
      </c>
      <c r="X253" s="86">
        <v>3</v>
      </c>
      <c r="Y253" s="87">
        <v>3</v>
      </c>
      <c r="Z253" s="87" t="s">
        <v>163</v>
      </c>
      <c r="AA253" s="88" t="s">
        <v>163</v>
      </c>
      <c r="AB253" s="86" t="s">
        <v>163</v>
      </c>
      <c r="AC253" s="87" t="s">
        <v>163</v>
      </c>
      <c r="AD253" s="87" t="s">
        <v>164</v>
      </c>
      <c r="AE253" s="88" t="s">
        <v>164</v>
      </c>
      <c r="AF253" s="86" t="s">
        <v>164</v>
      </c>
      <c r="AG253" s="87" t="s">
        <v>164</v>
      </c>
      <c r="AH253" s="87" t="s">
        <v>164</v>
      </c>
      <c r="AI253" s="362"/>
      <c r="AJ253" s="363"/>
      <c r="AK253" s="86" t="s">
        <v>164</v>
      </c>
      <c r="AL253" s="87"/>
      <c r="AM253" s="87"/>
      <c r="AN253" s="88"/>
      <c r="AO253" s="86"/>
      <c r="AP253" s="87"/>
      <c r="AQ253" s="87"/>
      <c r="AR253" s="88"/>
      <c r="AS253" s="89"/>
      <c r="AT253" s="87"/>
      <c r="AU253" s="87"/>
      <c r="AV253" s="90"/>
      <c r="AW253" s="86"/>
      <c r="AX253" s="87"/>
      <c r="AY253" s="87"/>
      <c r="AZ253" s="87"/>
      <c r="BA253" s="88"/>
      <c r="BB253" s="89"/>
      <c r="BC253" s="87"/>
      <c r="BD253" s="87"/>
      <c r="BE253" s="321"/>
      <c r="BF253" s="322"/>
      <c r="BG253" s="322"/>
      <c r="BH253" s="322"/>
      <c r="BI253" s="322"/>
      <c r="BJ253" s="323"/>
      <c r="BK253" s="46" t="s">
        <v>18</v>
      </c>
      <c r="BL253" s="46" t="s">
        <v>51</v>
      </c>
      <c r="BN253" s="146">
        <f t="shared" si="359"/>
        <v>9</v>
      </c>
      <c r="BO253" s="146">
        <f t="shared" si="306"/>
        <v>9</v>
      </c>
      <c r="BP253" s="146">
        <f t="shared" si="307"/>
        <v>9</v>
      </c>
      <c r="BQ253" s="146">
        <f t="shared" si="308"/>
        <v>9</v>
      </c>
      <c r="BR253" s="146">
        <f t="shared" si="309"/>
        <v>9</v>
      </c>
      <c r="BS253" s="146">
        <f t="shared" si="310"/>
        <v>9</v>
      </c>
      <c r="BT253" s="146">
        <f t="shared" si="311"/>
        <v>9</v>
      </c>
      <c r="BU253" s="146">
        <f t="shared" si="312"/>
        <v>9</v>
      </c>
      <c r="BV253" s="146">
        <f t="shared" si="313"/>
        <v>9</v>
      </c>
      <c r="BW253" s="146">
        <f t="shared" si="314"/>
        <v>9</v>
      </c>
      <c r="BX253" s="146">
        <f t="shared" si="315"/>
        <v>9</v>
      </c>
      <c r="BY253" s="146">
        <f t="shared" si="316"/>
        <v>9</v>
      </c>
      <c r="BZ253" s="146">
        <f t="shared" si="317"/>
        <v>9</v>
      </c>
      <c r="CA253" s="146">
        <f t="shared" si="318"/>
        <v>9</v>
      </c>
      <c r="CB253" s="146">
        <f t="shared" si="319"/>
        <v>9</v>
      </c>
      <c r="CC253" s="146">
        <f t="shared" si="320"/>
        <v>0</v>
      </c>
      <c r="CD253" s="146">
        <f t="shared" si="321"/>
        <v>0</v>
      </c>
      <c r="CE253" s="146">
        <f t="shared" si="322"/>
        <v>0</v>
      </c>
      <c r="CF253" s="146">
        <f t="shared" si="323"/>
        <v>0</v>
      </c>
      <c r="CG253" s="146">
        <f t="shared" si="324"/>
        <v>0</v>
      </c>
      <c r="CH253" s="146">
        <f t="shared" si="325"/>
        <v>0</v>
      </c>
      <c r="CI253" s="146">
        <f t="shared" si="326"/>
        <v>0</v>
      </c>
      <c r="CJ253" s="146">
        <f t="shared" si="327"/>
        <v>0</v>
      </c>
      <c r="CK253" s="146">
        <f t="shared" si="328"/>
        <v>0</v>
      </c>
      <c r="CL253" s="146">
        <f t="shared" si="329"/>
        <v>0</v>
      </c>
      <c r="CM253" s="146">
        <f t="shared" si="330"/>
        <v>0</v>
      </c>
      <c r="CN253" s="146">
        <f t="shared" si="331"/>
        <v>0</v>
      </c>
      <c r="CO253" s="146">
        <f t="shared" si="332"/>
        <v>0</v>
      </c>
      <c r="CP253" s="146">
        <f t="shared" si="333"/>
        <v>0</v>
      </c>
      <c r="CQ253" s="146">
        <f t="shared" si="334"/>
        <v>0</v>
      </c>
      <c r="CR253" s="146">
        <f t="shared" si="335"/>
        <v>0</v>
      </c>
      <c r="CS253" s="146">
        <f t="shared" si="336"/>
        <v>0</v>
      </c>
      <c r="CT253" s="146">
        <f t="shared" si="337"/>
        <v>0</v>
      </c>
      <c r="CU253" s="146">
        <f t="shared" si="338"/>
        <v>0</v>
      </c>
      <c r="CV253" s="146">
        <f t="shared" si="339"/>
        <v>0</v>
      </c>
      <c r="CW253" s="146">
        <f t="shared" si="340"/>
        <v>0</v>
      </c>
      <c r="CX253" s="146">
        <f t="shared" si="341"/>
        <v>0</v>
      </c>
      <c r="CY253" s="146">
        <f t="shared" si="342"/>
        <v>0</v>
      </c>
      <c r="CZ253" s="146">
        <f t="shared" si="343"/>
        <v>0</v>
      </c>
      <c r="DA253" s="146">
        <f t="shared" si="344"/>
        <v>0</v>
      </c>
      <c r="DB253" s="146">
        <f t="shared" si="345"/>
        <v>0</v>
      </c>
      <c r="DC253" s="146">
        <f t="shared" si="346"/>
        <v>0</v>
      </c>
      <c r="DD253" s="146">
        <f t="shared" si="347"/>
        <v>0</v>
      </c>
      <c r="DE253" s="146">
        <f t="shared" si="348"/>
        <v>0</v>
      </c>
      <c r="DF253" s="146">
        <f t="shared" si="349"/>
        <v>0</v>
      </c>
      <c r="DG253" s="146">
        <f t="shared" si="350"/>
        <v>0</v>
      </c>
      <c r="DH253" s="146">
        <f t="shared" si="351"/>
        <v>0</v>
      </c>
      <c r="DI253" s="146">
        <f t="shared" si="352"/>
        <v>0</v>
      </c>
      <c r="DJ253" s="146">
        <f t="shared" si="353"/>
        <v>0</v>
      </c>
      <c r="DK253" s="146">
        <f t="shared" si="354"/>
        <v>0</v>
      </c>
      <c r="DL253" s="146">
        <f t="shared" si="355"/>
        <v>0</v>
      </c>
      <c r="DM253" s="146">
        <f t="shared" si="356"/>
        <v>0</v>
      </c>
      <c r="DN253" s="64">
        <f t="shared" ref="DN253:DN258" si="406">F253*H253</f>
        <v>135</v>
      </c>
      <c r="DO253" s="52">
        <f t="shared" si="403"/>
        <v>135</v>
      </c>
      <c r="DP253" s="52" t="str">
        <f t="shared" si="361"/>
        <v/>
      </c>
      <c r="DQ253" s="53" t="str">
        <f t="shared" si="362"/>
        <v/>
      </c>
      <c r="DR253" s="1">
        <f t="shared" si="404"/>
        <v>1</v>
      </c>
      <c r="DS253" s="168" t="e">
        <f>IF(AND(DR253=#REF!,BL253=#REF!),'Tiến độ'!D253,"")</f>
        <v>#REF!</v>
      </c>
    </row>
    <row r="254" spans="1:123" ht="11.25" customHeight="1">
      <c r="A254" s="314" t="str">
        <f>IF(B254="","",MAX($A$7:A253)+1)</f>
        <v/>
      </c>
      <c r="B254" s="315"/>
      <c r="C254" s="79" t="s">
        <v>195</v>
      </c>
      <c r="D254" s="80" t="s">
        <v>196</v>
      </c>
      <c r="E254" s="81">
        <v>3</v>
      </c>
      <c r="F254" s="82">
        <v>60</v>
      </c>
      <c r="G254" s="83"/>
      <c r="H254" s="84">
        <f>H253</f>
        <v>3</v>
      </c>
      <c r="I254" s="85">
        <f>I253</f>
        <v>175</v>
      </c>
      <c r="J254" s="27" t="s">
        <v>317</v>
      </c>
      <c r="K254" s="86">
        <v>4</v>
      </c>
      <c r="L254" s="87">
        <v>4</v>
      </c>
      <c r="M254" s="87">
        <v>4</v>
      </c>
      <c r="N254" s="88">
        <v>4</v>
      </c>
      <c r="O254" s="86">
        <v>4</v>
      </c>
      <c r="P254" s="87">
        <v>4</v>
      </c>
      <c r="Q254" s="87">
        <v>4</v>
      </c>
      <c r="R254" s="88">
        <v>4</v>
      </c>
      <c r="S254" s="86">
        <v>4</v>
      </c>
      <c r="T254" s="87">
        <v>4</v>
      </c>
      <c r="U254" s="87">
        <v>4</v>
      </c>
      <c r="V254" s="87">
        <v>4</v>
      </c>
      <c r="W254" s="88">
        <v>4</v>
      </c>
      <c r="X254" s="86">
        <v>4</v>
      </c>
      <c r="Y254" s="87">
        <v>4</v>
      </c>
      <c r="Z254" s="87" t="s">
        <v>163</v>
      </c>
      <c r="AA254" s="88" t="s">
        <v>163</v>
      </c>
      <c r="AB254" s="86" t="s">
        <v>163</v>
      </c>
      <c r="AC254" s="87" t="s">
        <v>163</v>
      </c>
      <c r="AD254" s="87" t="s">
        <v>164</v>
      </c>
      <c r="AE254" s="88" t="s">
        <v>164</v>
      </c>
      <c r="AF254" s="86" t="s">
        <v>164</v>
      </c>
      <c r="AG254" s="87" t="s">
        <v>164</v>
      </c>
      <c r="AH254" s="87" t="s">
        <v>164</v>
      </c>
      <c r="AI254" s="362"/>
      <c r="AJ254" s="363"/>
      <c r="AK254" s="86" t="s">
        <v>164</v>
      </c>
      <c r="AL254" s="87"/>
      <c r="AM254" s="87"/>
      <c r="AN254" s="88"/>
      <c r="AO254" s="86"/>
      <c r="AP254" s="87"/>
      <c r="AQ254" s="87"/>
      <c r="AR254" s="88"/>
      <c r="AS254" s="89"/>
      <c r="AT254" s="87"/>
      <c r="AU254" s="87"/>
      <c r="AV254" s="90"/>
      <c r="AW254" s="86"/>
      <c r="AX254" s="87"/>
      <c r="AY254" s="87"/>
      <c r="AZ254" s="87"/>
      <c r="BA254" s="88"/>
      <c r="BB254" s="89"/>
      <c r="BC254" s="87"/>
      <c r="BD254" s="87"/>
      <c r="BE254" s="321"/>
      <c r="BF254" s="322"/>
      <c r="BG254" s="322"/>
      <c r="BH254" s="322"/>
      <c r="BI254" s="322"/>
      <c r="BJ254" s="323"/>
      <c r="BK254" s="46" t="s">
        <v>18</v>
      </c>
      <c r="BL254" s="46" t="s">
        <v>54</v>
      </c>
      <c r="BN254" s="146">
        <f t="shared" si="359"/>
        <v>12</v>
      </c>
      <c r="BO254" s="146">
        <f t="shared" si="306"/>
        <v>12</v>
      </c>
      <c r="BP254" s="146">
        <f t="shared" si="307"/>
        <v>12</v>
      </c>
      <c r="BQ254" s="146">
        <f t="shared" si="308"/>
        <v>12</v>
      </c>
      <c r="BR254" s="146">
        <f t="shared" si="309"/>
        <v>12</v>
      </c>
      <c r="BS254" s="146">
        <f t="shared" si="310"/>
        <v>12</v>
      </c>
      <c r="BT254" s="146">
        <f t="shared" si="311"/>
        <v>12</v>
      </c>
      <c r="BU254" s="146">
        <f t="shared" si="312"/>
        <v>12</v>
      </c>
      <c r="BV254" s="146">
        <f t="shared" si="313"/>
        <v>12</v>
      </c>
      <c r="BW254" s="146">
        <f t="shared" si="314"/>
        <v>12</v>
      </c>
      <c r="BX254" s="146">
        <f t="shared" si="315"/>
        <v>12</v>
      </c>
      <c r="BY254" s="146">
        <f t="shared" si="316"/>
        <v>12</v>
      </c>
      <c r="BZ254" s="146">
        <f t="shared" si="317"/>
        <v>12</v>
      </c>
      <c r="CA254" s="146">
        <f t="shared" si="318"/>
        <v>12</v>
      </c>
      <c r="CB254" s="146">
        <f t="shared" si="319"/>
        <v>12</v>
      </c>
      <c r="CC254" s="146">
        <f t="shared" si="320"/>
        <v>0</v>
      </c>
      <c r="CD254" s="146">
        <f t="shared" si="321"/>
        <v>0</v>
      </c>
      <c r="CE254" s="146">
        <f t="shared" si="322"/>
        <v>0</v>
      </c>
      <c r="CF254" s="146">
        <f t="shared" si="323"/>
        <v>0</v>
      </c>
      <c r="CG254" s="146">
        <f t="shared" si="324"/>
        <v>0</v>
      </c>
      <c r="CH254" s="146">
        <f t="shared" si="325"/>
        <v>0</v>
      </c>
      <c r="CI254" s="146">
        <f t="shared" si="326"/>
        <v>0</v>
      </c>
      <c r="CJ254" s="146">
        <f t="shared" si="327"/>
        <v>0</v>
      </c>
      <c r="CK254" s="146">
        <f t="shared" si="328"/>
        <v>0</v>
      </c>
      <c r="CL254" s="146">
        <f t="shared" si="329"/>
        <v>0</v>
      </c>
      <c r="CM254" s="146">
        <f t="shared" si="330"/>
        <v>0</v>
      </c>
      <c r="CN254" s="146">
        <f t="shared" si="331"/>
        <v>0</v>
      </c>
      <c r="CO254" s="146">
        <f t="shared" si="332"/>
        <v>0</v>
      </c>
      <c r="CP254" s="146">
        <f t="shared" si="333"/>
        <v>0</v>
      </c>
      <c r="CQ254" s="146">
        <f t="shared" si="334"/>
        <v>0</v>
      </c>
      <c r="CR254" s="146">
        <f t="shared" si="335"/>
        <v>0</v>
      </c>
      <c r="CS254" s="146">
        <f t="shared" si="336"/>
        <v>0</v>
      </c>
      <c r="CT254" s="146">
        <f t="shared" si="337"/>
        <v>0</v>
      </c>
      <c r="CU254" s="146">
        <f t="shared" si="338"/>
        <v>0</v>
      </c>
      <c r="CV254" s="146">
        <f t="shared" si="339"/>
        <v>0</v>
      </c>
      <c r="CW254" s="146">
        <f t="shared" si="340"/>
        <v>0</v>
      </c>
      <c r="CX254" s="146">
        <f t="shared" si="341"/>
        <v>0</v>
      </c>
      <c r="CY254" s="146">
        <f t="shared" si="342"/>
        <v>0</v>
      </c>
      <c r="CZ254" s="146">
        <f t="shared" si="343"/>
        <v>0</v>
      </c>
      <c r="DA254" s="146">
        <f t="shared" si="344"/>
        <v>0</v>
      </c>
      <c r="DB254" s="146">
        <f t="shared" si="345"/>
        <v>0</v>
      </c>
      <c r="DC254" s="146">
        <f t="shared" si="346"/>
        <v>0</v>
      </c>
      <c r="DD254" s="146">
        <f t="shared" si="347"/>
        <v>0</v>
      </c>
      <c r="DE254" s="146">
        <f t="shared" si="348"/>
        <v>0</v>
      </c>
      <c r="DF254" s="146">
        <f t="shared" si="349"/>
        <v>0</v>
      </c>
      <c r="DG254" s="146">
        <f t="shared" si="350"/>
        <v>0</v>
      </c>
      <c r="DH254" s="146">
        <f t="shared" si="351"/>
        <v>0</v>
      </c>
      <c r="DI254" s="146">
        <f t="shared" si="352"/>
        <v>0</v>
      </c>
      <c r="DJ254" s="146">
        <f t="shared" si="353"/>
        <v>0</v>
      </c>
      <c r="DK254" s="146">
        <f t="shared" si="354"/>
        <v>0</v>
      </c>
      <c r="DL254" s="146">
        <f t="shared" si="355"/>
        <v>0</v>
      </c>
      <c r="DM254" s="146">
        <f t="shared" si="356"/>
        <v>0</v>
      </c>
      <c r="DN254" s="64">
        <f t="shared" si="406"/>
        <v>180</v>
      </c>
      <c r="DO254" s="52">
        <f t="shared" si="403"/>
        <v>180</v>
      </c>
      <c r="DP254" s="52" t="str">
        <f t="shared" si="361"/>
        <v/>
      </c>
      <c r="DQ254" s="53" t="str">
        <f t="shared" si="362"/>
        <v/>
      </c>
      <c r="DR254" s="1">
        <f t="shared" si="404"/>
        <v>1</v>
      </c>
      <c r="DS254" s="168" t="e">
        <f>IF(AND(DR254=#REF!,BL254=#REF!),'Tiến độ'!D254,"")</f>
        <v>#REF!</v>
      </c>
    </row>
    <row r="255" spans="1:123" ht="11.25" customHeight="1">
      <c r="A255" s="314" t="str">
        <f>IF(B255="","",MAX($A$7:A254)+1)</f>
        <v/>
      </c>
      <c r="B255" s="315"/>
      <c r="C255" s="79" t="s">
        <v>191</v>
      </c>
      <c r="D255" s="80" t="s">
        <v>192</v>
      </c>
      <c r="E255" s="81">
        <v>2</v>
      </c>
      <c r="F255" s="82">
        <v>30</v>
      </c>
      <c r="G255" s="83"/>
      <c r="H255" s="84">
        <f t="shared" si="405"/>
        <v>3</v>
      </c>
      <c r="I255" s="85">
        <f t="shared" si="405"/>
        <v>175</v>
      </c>
      <c r="J255" s="27"/>
      <c r="K255" s="86">
        <v>2</v>
      </c>
      <c r="L255" s="87">
        <v>2</v>
      </c>
      <c r="M255" s="87">
        <v>2</v>
      </c>
      <c r="N255" s="88">
        <v>2</v>
      </c>
      <c r="O255" s="86">
        <v>2</v>
      </c>
      <c r="P255" s="87">
        <v>2</v>
      </c>
      <c r="Q255" s="87">
        <v>2</v>
      </c>
      <c r="R255" s="88">
        <v>2</v>
      </c>
      <c r="S255" s="86">
        <v>2</v>
      </c>
      <c r="T255" s="87">
        <v>2</v>
      </c>
      <c r="U255" s="87">
        <v>2</v>
      </c>
      <c r="V255" s="87">
        <v>2</v>
      </c>
      <c r="W255" s="88">
        <v>2</v>
      </c>
      <c r="X255" s="86">
        <v>2</v>
      </c>
      <c r="Y255" s="87">
        <v>2</v>
      </c>
      <c r="Z255" s="87" t="s">
        <v>163</v>
      </c>
      <c r="AA255" s="88" t="s">
        <v>163</v>
      </c>
      <c r="AB255" s="86" t="s">
        <v>163</v>
      </c>
      <c r="AC255" s="87" t="s">
        <v>163</v>
      </c>
      <c r="AD255" s="87" t="s">
        <v>164</v>
      </c>
      <c r="AE255" s="88" t="s">
        <v>164</v>
      </c>
      <c r="AF255" s="86" t="s">
        <v>164</v>
      </c>
      <c r="AG255" s="87" t="s">
        <v>164</v>
      </c>
      <c r="AH255" s="87" t="s">
        <v>164</v>
      </c>
      <c r="AI255" s="362"/>
      <c r="AJ255" s="363"/>
      <c r="AK255" s="86" t="s">
        <v>164</v>
      </c>
      <c r="AL255" s="87"/>
      <c r="AM255" s="87"/>
      <c r="AN255" s="88"/>
      <c r="AO255" s="86"/>
      <c r="AP255" s="87"/>
      <c r="AQ255" s="87"/>
      <c r="AR255" s="88"/>
      <c r="AS255" s="89"/>
      <c r="AT255" s="87"/>
      <c r="AU255" s="87"/>
      <c r="AV255" s="90"/>
      <c r="AW255" s="86"/>
      <c r="AX255" s="87"/>
      <c r="AY255" s="87"/>
      <c r="AZ255" s="87"/>
      <c r="BA255" s="88"/>
      <c r="BB255" s="89"/>
      <c r="BC255" s="87"/>
      <c r="BD255" s="87"/>
      <c r="BE255" s="321"/>
      <c r="BF255" s="322"/>
      <c r="BG255" s="322"/>
      <c r="BH255" s="322"/>
      <c r="BI255" s="322"/>
      <c r="BJ255" s="323"/>
      <c r="BK255" s="46" t="s">
        <v>18</v>
      </c>
      <c r="BL255" s="46" t="s">
        <v>51</v>
      </c>
      <c r="BN255" s="146">
        <f t="shared" si="359"/>
        <v>6</v>
      </c>
      <c r="BO255" s="146">
        <f t="shared" si="306"/>
        <v>6</v>
      </c>
      <c r="BP255" s="146">
        <f t="shared" si="307"/>
        <v>6</v>
      </c>
      <c r="BQ255" s="146">
        <f t="shared" si="308"/>
        <v>6</v>
      </c>
      <c r="BR255" s="146">
        <f t="shared" si="309"/>
        <v>6</v>
      </c>
      <c r="BS255" s="146">
        <f t="shared" si="310"/>
        <v>6</v>
      </c>
      <c r="BT255" s="146">
        <f t="shared" si="311"/>
        <v>6</v>
      </c>
      <c r="BU255" s="146">
        <f t="shared" si="312"/>
        <v>6</v>
      </c>
      <c r="BV255" s="146">
        <f t="shared" si="313"/>
        <v>6</v>
      </c>
      <c r="BW255" s="146">
        <f t="shared" si="314"/>
        <v>6</v>
      </c>
      <c r="BX255" s="146">
        <f t="shared" si="315"/>
        <v>6</v>
      </c>
      <c r="BY255" s="146">
        <f t="shared" si="316"/>
        <v>6</v>
      </c>
      <c r="BZ255" s="146">
        <f t="shared" si="317"/>
        <v>6</v>
      </c>
      <c r="CA255" s="146">
        <f t="shared" si="318"/>
        <v>6</v>
      </c>
      <c r="CB255" s="146">
        <f t="shared" si="319"/>
        <v>6</v>
      </c>
      <c r="CC255" s="146">
        <f t="shared" si="320"/>
        <v>0</v>
      </c>
      <c r="CD255" s="146">
        <f t="shared" si="321"/>
        <v>0</v>
      </c>
      <c r="CE255" s="146">
        <f t="shared" si="322"/>
        <v>0</v>
      </c>
      <c r="CF255" s="146">
        <f t="shared" si="323"/>
        <v>0</v>
      </c>
      <c r="CG255" s="146">
        <f t="shared" si="324"/>
        <v>0</v>
      </c>
      <c r="CH255" s="146">
        <f t="shared" si="325"/>
        <v>0</v>
      </c>
      <c r="CI255" s="146">
        <f t="shared" si="326"/>
        <v>0</v>
      </c>
      <c r="CJ255" s="146">
        <f t="shared" si="327"/>
        <v>0</v>
      </c>
      <c r="CK255" s="146">
        <f t="shared" si="328"/>
        <v>0</v>
      </c>
      <c r="CL255" s="146">
        <f t="shared" si="329"/>
        <v>0</v>
      </c>
      <c r="CM255" s="146">
        <f t="shared" si="330"/>
        <v>0</v>
      </c>
      <c r="CN255" s="146">
        <f t="shared" si="331"/>
        <v>0</v>
      </c>
      <c r="CO255" s="146">
        <f t="shared" si="332"/>
        <v>0</v>
      </c>
      <c r="CP255" s="146">
        <f t="shared" si="333"/>
        <v>0</v>
      </c>
      <c r="CQ255" s="146">
        <f t="shared" si="334"/>
        <v>0</v>
      </c>
      <c r="CR255" s="146">
        <f t="shared" si="335"/>
        <v>0</v>
      </c>
      <c r="CS255" s="146">
        <f t="shared" si="336"/>
        <v>0</v>
      </c>
      <c r="CT255" s="146">
        <f t="shared" si="337"/>
        <v>0</v>
      </c>
      <c r="CU255" s="146">
        <f t="shared" si="338"/>
        <v>0</v>
      </c>
      <c r="CV255" s="146">
        <f t="shared" si="339"/>
        <v>0</v>
      </c>
      <c r="CW255" s="146">
        <f t="shared" si="340"/>
        <v>0</v>
      </c>
      <c r="CX255" s="146">
        <f t="shared" si="341"/>
        <v>0</v>
      </c>
      <c r="CY255" s="146">
        <f t="shared" si="342"/>
        <v>0</v>
      </c>
      <c r="CZ255" s="146">
        <f t="shared" si="343"/>
        <v>0</v>
      </c>
      <c r="DA255" s="146">
        <f t="shared" si="344"/>
        <v>0</v>
      </c>
      <c r="DB255" s="146">
        <f t="shared" si="345"/>
        <v>0</v>
      </c>
      <c r="DC255" s="146">
        <f t="shared" si="346"/>
        <v>0</v>
      </c>
      <c r="DD255" s="146">
        <f t="shared" si="347"/>
        <v>0</v>
      </c>
      <c r="DE255" s="146">
        <f t="shared" si="348"/>
        <v>0</v>
      </c>
      <c r="DF255" s="146">
        <f t="shared" si="349"/>
        <v>0</v>
      </c>
      <c r="DG255" s="146">
        <f t="shared" si="350"/>
        <v>0</v>
      </c>
      <c r="DH255" s="146">
        <f t="shared" si="351"/>
        <v>0</v>
      </c>
      <c r="DI255" s="146">
        <f t="shared" si="352"/>
        <v>0</v>
      </c>
      <c r="DJ255" s="146">
        <f t="shared" si="353"/>
        <v>0</v>
      </c>
      <c r="DK255" s="146">
        <f t="shared" si="354"/>
        <v>0</v>
      </c>
      <c r="DL255" s="146">
        <f t="shared" si="355"/>
        <v>0</v>
      </c>
      <c r="DM255" s="146">
        <f t="shared" si="356"/>
        <v>0</v>
      </c>
      <c r="DN255" s="64">
        <f t="shared" si="406"/>
        <v>90</v>
      </c>
      <c r="DO255" s="52">
        <f t="shared" si="403"/>
        <v>90</v>
      </c>
      <c r="DP255" s="52" t="str">
        <f t="shared" si="361"/>
        <v/>
      </c>
      <c r="DQ255" s="53" t="str">
        <f t="shared" si="362"/>
        <v/>
      </c>
      <c r="DR255" s="1">
        <f t="shared" si="404"/>
        <v>1</v>
      </c>
      <c r="DS255" s="168" t="e">
        <f>IF(AND(DR255=#REF!,BL255=#REF!),'Tiến độ'!D255,"")</f>
        <v>#REF!</v>
      </c>
    </row>
    <row r="256" spans="1:123" ht="11.25" customHeight="1">
      <c r="A256" s="314" t="str">
        <f>IF(B256="","",MAX($A$7:A255)+1)</f>
        <v/>
      </c>
      <c r="B256" s="315"/>
      <c r="C256" s="79" t="s">
        <v>193</v>
      </c>
      <c r="D256" s="80" t="s">
        <v>194</v>
      </c>
      <c r="E256" s="81">
        <v>2</v>
      </c>
      <c r="F256" s="82">
        <v>30</v>
      </c>
      <c r="G256" s="83"/>
      <c r="H256" s="84">
        <f t="shared" si="405"/>
        <v>3</v>
      </c>
      <c r="I256" s="85">
        <f t="shared" si="405"/>
        <v>175</v>
      </c>
      <c r="J256" s="27"/>
      <c r="K256" s="86">
        <v>2</v>
      </c>
      <c r="L256" s="87">
        <v>2</v>
      </c>
      <c r="M256" s="87">
        <v>2</v>
      </c>
      <c r="N256" s="88">
        <v>2</v>
      </c>
      <c r="O256" s="86">
        <v>2</v>
      </c>
      <c r="P256" s="87">
        <v>2</v>
      </c>
      <c r="Q256" s="87">
        <v>2</v>
      </c>
      <c r="R256" s="88">
        <v>2</v>
      </c>
      <c r="S256" s="86">
        <v>2</v>
      </c>
      <c r="T256" s="87">
        <v>2</v>
      </c>
      <c r="U256" s="87">
        <v>2</v>
      </c>
      <c r="V256" s="87">
        <v>2</v>
      </c>
      <c r="W256" s="88">
        <v>2</v>
      </c>
      <c r="X256" s="86">
        <v>2</v>
      </c>
      <c r="Y256" s="87">
        <v>2</v>
      </c>
      <c r="Z256" s="87" t="s">
        <v>163</v>
      </c>
      <c r="AA256" s="88" t="s">
        <v>163</v>
      </c>
      <c r="AB256" s="86" t="s">
        <v>163</v>
      </c>
      <c r="AC256" s="87" t="s">
        <v>163</v>
      </c>
      <c r="AD256" s="87" t="s">
        <v>164</v>
      </c>
      <c r="AE256" s="88" t="s">
        <v>164</v>
      </c>
      <c r="AF256" s="86" t="s">
        <v>164</v>
      </c>
      <c r="AG256" s="87" t="s">
        <v>164</v>
      </c>
      <c r="AH256" s="87" t="s">
        <v>164</v>
      </c>
      <c r="AI256" s="362"/>
      <c r="AJ256" s="363"/>
      <c r="AK256" s="86" t="s">
        <v>164</v>
      </c>
      <c r="AL256" s="87"/>
      <c r="AM256" s="87"/>
      <c r="AN256" s="88"/>
      <c r="AO256" s="86"/>
      <c r="AP256" s="87"/>
      <c r="AQ256" s="87"/>
      <c r="AR256" s="88"/>
      <c r="AS256" s="89"/>
      <c r="AT256" s="87"/>
      <c r="AU256" s="87"/>
      <c r="AV256" s="90"/>
      <c r="AW256" s="86"/>
      <c r="AX256" s="87"/>
      <c r="AY256" s="87"/>
      <c r="AZ256" s="87"/>
      <c r="BA256" s="88"/>
      <c r="BB256" s="89"/>
      <c r="BC256" s="87"/>
      <c r="BD256" s="87"/>
      <c r="BE256" s="321"/>
      <c r="BF256" s="322"/>
      <c r="BG256" s="322"/>
      <c r="BH256" s="322"/>
      <c r="BI256" s="322"/>
      <c r="BJ256" s="323"/>
      <c r="BK256" s="46" t="s">
        <v>18</v>
      </c>
      <c r="BL256" s="46" t="s">
        <v>52</v>
      </c>
      <c r="BN256" s="146">
        <f t="shared" si="359"/>
        <v>6</v>
      </c>
      <c r="BO256" s="146">
        <f t="shared" si="306"/>
        <v>6</v>
      </c>
      <c r="BP256" s="146">
        <f t="shared" si="307"/>
        <v>6</v>
      </c>
      <c r="BQ256" s="146">
        <f t="shared" si="308"/>
        <v>6</v>
      </c>
      <c r="BR256" s="146">
        <f t="shared" si="309"/>
        <v>6</v>
      </c>
      <c r="BS256" s="146">
        <f t="shared" si="310"/>
        <v>6</v>
      </c>
      <c r="BT256" s="146">
        <f t="shared" si="311"/>
        <v>6</v>
      </c>
      <c r="BU256" s="146">
        <f t="shared" si="312"/>
        <v>6</v>
      </c>
      <c r="BV256" s="146">
        <f t="shared" si="313"/>
        <v>6</v>
      </c>
      <c r="BW256" s="146">
        <f t="shared" si="314"/>
        <v>6</v>
      </c>
      <c r="BX256" s="146">
        <f t="shared" si="315"/>
        <v>6</v>
      </c>
      <c r="BY256" s="146">
        <f t="shared" si="316"/>
        <v>6</v>
      </c>
      <c r="BZ256" s="146">
        <f t="shared" si="317"/>
        <v>6</v>
      </c>
      <c r="CA256" s="146">
        <f t="shared" si="318"/>
        <v>6</v>
      </c>
      <c r="CB256" s="146">
        <f t="shared" si="319"/>
        <v>6</v>
      </c>
      <c r="CC256" s="146">
        <f t="shared" si="320"/>
        <v>0</v>
      </c>
      <c r="CD256" s="146">
        <f t="shared" si="321"/>
        <v>0</v>
      </c>
      <c r="CE256" s="146">
        <f t="shared" si="322"/>
        <v>0</v>
      </c>
      <c r="CF256" s="146">
        <f t="shared" si="323"/>
        <v>0</v>
      </c>
      <c r="CG256" s="146">
        <f t="shared" si="324"/>
        <v>0</v>
      </c>
      <c r="CH256" s="146">
        <f t="shared" si="325"/>
        <v>0</v>
      </c>
      <c r="CI256" s="146">
        <f t="shared" si="326"/>
        <v>0</v>
      </c>
      <c r="CJ256" s="146">
        <f t="shared" si="327"/>
        <v>0</v>
      </c>
      <c r="CK256" s="146">
        <f t="shared" si="328"/>
        <v>0</v>
      </c>
      <c r="CL256" s="146">
        <f t="shared" si="329"/>
        <v>0</v>
      </c>
      <c r="CM256" s="146">
        <f t="shared" si="330"/>
        <v>0</v>
      </c>
      <c r="CN256" s="146">
        <f t="shared" si="331"/>
        <v>0</v>
      </c>
      <c r="CO256" s="146">
        <f t="shared" si="332"/>
        <v>0</v>
      </c>
      <c r="CP256" s="146">
        <f t="shared" si="333"/>
        <v>0</v>
      </c>
      <c r="CQ256" s="146">
        <f t="shared" si="334"/>
        <v>0</v>
      </c>
      <c r="CR256" s="146">
        <f t="shared" si="335"/>
        <v>0</v>
      </c>
      <c r="CS256" s="146">
        <f t="shared" si="336"/>
        <v>0</v>
      </c>
      <c r="CT256" s="146">
        <f t="shared" si="337"/>
        <v>0</v>
      </c>
      <c r="CU256" s="146">
        <f t="shared" si="338"/>
        <v>0</v>
      </c>
      <c r="CV256" s="146">
        <f t="shared" si="339"/>
        <v>0</v>
      </c>
      <c r="CW256" s="146">
        <f t="shared" si="340"/>
        <v>0</v>
      </c>
      <c r="CX256" s="146">
        <f t="shared" si="341"/>
        <v>0</v>
      </c>
      <c r="CY256" s="146">
        <f t="shared" si="342"/>
        <v>0</v>
      </c>
      <c r="CZ256" s="146">
        <f t="shared" si="343"/>
        <v>0</v>
      </c>
      <c r="DA256" s="146">
        <f t="shared" si="344"/>
        <v>0</v>
      </c>
      <c r="DB256" s="146">
        <f t="shared" si="345"/>
        <v>0</v>
      </c>
      <c r="DC256" s="146">
        <f t="shared" si="346"/>
        <v>0</v>
      </c>
      <c r="DD256" s="146">
        <f t="shared" si="347"/>
        <v>0</v>
      </c>
      <c r="DE256" s="146">
        <f t="shared" si="348"/>
        <v>0</v>
      </c>
      <c r="DF256" s="146">
        <f t="shared" si="349"/>
        <v>0</v>
      </c>
      <c r="DG256" s="146">
        <f t="shared" si="350"/>
        <v>0</v>
      </c>
      <c r="DH256" s="146">
        <f t="shared" si="351"/>
        <v>0</v>
      </c>
      <c r="DI256" s="146">
        <f t="shared" si="352"/>
        <v>0</v>
      </c>
      <c r="DJ256" s="146">
        <f t="shared" si="353"/>
        <v>0</v>
      </c>
      <c r="DK256" s="146">
        <f t="shared" si="354"/>
        <v>0</v>
      </c>
      <c r="DL256" s="146">
        <f t="shared" si="355"/>
        <v>0</v>
      </c>
      <c r="DM256" s="146">
        <f t="shared" si="356"/>
        <v>0</v>
      </c>
      <c r="DN256" s="64">
        <f t="shared" si="406"/>
        <v>90</v>
      </c>
      <c r="DO256" s="52">
        <f t="shared" si="403"/>
        <v>90</v>
      </c>
      <c r="DP256" s="52" t="str">
        <f t="shared" si="361"/>
        <v/>
      </c>
      <c r="DQ256" s="53" t="str">
        <f t="shared" si="362"/>
        <v/>
      </c>
      <c r="DR256" s="1">
        <f t="shared" si="404"/>
        <v>1</v>
      </c>
      <c r="DS256" s="168" t="e">
        <f>IF(AND(DR256=#REF!,BL256=#REF!),'Tiến độ'!D256,"")</f>
        <v>#REF!</v>
      </c>
    </row>
    <row r="257" spans="1:123" ht="11.25" customHeight="1">
      <c r="A257" s="359" t="str">
        <f>IF(B257="","",MAX($A$7:A256)+1)</f>
        <v/>
      </c>
      <c r="B257" s="358"/>
      <c r="C257" s="127" t="s">
        <v>240</v>
      </c>
      <c r="D257" s="118" t="s">
        <v>241</v>
      </c>
      <c r="E257" s="119">
        <v>4</v>
      </c>
      <c r="F257" s="120">
        <v>60</v>
      </c>
      <c r="G257" s="121"/>
      <c r="H257" s="238">
        <v>2</v>
      </c>
      <c r="I257" s="239">
        <v>99</v>
      </c>
      <c r="J257" s="240" t="s">
        <v>315</v>
      </c>
      <c r="K257" s="86">
        <v>4</v>
      </c>
      <c r="L257" s="87">
        <v>4</v>
      </c>
      <c r="M257" s="87">
        <v>4</v>
      </c>
      <c r="N257" s="88">
        <v>4</v>
      </c>
      <c r="O257" s="86">
        <v>4</v>
      </c>
      <c r="P257" s="87">
        <v>4</v>
      </c>
      <c r="Q257" s="87">
        <v>4</v>
      </c>
      <c r="R257" s="88">
        <v>4</v>
      </c>
      <c r="S257" s="86">
        <v>4</v>
      </c>
      <c r="T257" s="87">
        <v>4</v>
      </c>
      <c r="U257" s="87">
        <v>4</v>
      </c>
      <c r="V257" s="87">
        <v>4</v>
      </c>
      <c r="W257" s="88">
        <v>4</v>
      </c>
      <c r="X257" s="86">
        <v>4</v>
      </c>
      <c r="Y257" s="87">
        <v>4</v>
      </c>
      <c r="Z257" s="87" t="s">
        <v>163</v>
      </c>
      <c r="AA257" s="88" t="s">
        <v>163</v>
      </c>
      <c r="AB257" s="86" t="s">
        <v>163</v>
      </c>
      <c r="AC257" s="87" t="s">
        <v>163</v>
      </c>
      <c r="AD257" s="87" t="s">
        <v>164</v>
      </c>
      <c r="AE257" s="88" t="s">
        <v>164</v>
      </c>
      <c r="AF257" s="86" t="s">
        <v>164</v>
      </c>
      <c r="AG257" s="87" t="s">
        <v>164</v>
      </c>
      <c r="AH257" s="87" t="s">
        <v>164</v>
      </c>
      <c r="AI257" s="362"/>
      <c r="AJ257" s="363"/>
      <c r="AK257" s="86" t="s">
        <v>164</v>
      </c>
      <c r="AL257" s="123"/>
      <c r="AM257" s="123"/>
      <c r="AN257" s="124"/>
      <c r="AO257" s="122"/>
      <c r="AP257" s="123"/>
      <c r="AQ257" s="123"/>
      <c r="AR257" s="124"/>
      <c r="AS257" s="125"/>
      <c r="AT257" s="123"/>
      <c r="AU257" s="123"/>
      <c r="AV257" s="126"/>
      <c r="AW257" s="122"/>
      <c r="AX257" s="123"/>
      <c r="AY257" s="123"/>
      <c r="AZ257" s="123"/>
      <c r="BA257" s="124"/>
      <c r="BB257" s="125"/>
      <c r="BC257" s="123"/>
      <c r="BD257" s="123"/>
      <c r="BE257" s="321"/>
      <c r="BF257" s="322"/>
      <c r="BG257" s="322"/>
      <c r="BH257" s="322"/>
      <c r="BI257" s="322"/>
      <c r="BJ257" s="323"/>
      <c r="BK257" s="49" t="s">
        <v>18</v>
      </c>
      <c r="BL257" s="49" t="s">
        <v>29</v>
      </c>
      <c r="BN257" s="146">
        <f t="shared" si="359"/>
        <v>8</v>
      </c>
      <c r="BO257" s="146">
        <f t="shared" si="306"/>
        <v>8</v>
      </c>
      <c r="BP257" s="146">
        <f t="shared" si="307"/>
        <v>8</v>
      </c>
      <c r="BQ257" s="146">
        <f t="shared" si="308"/>
        <v>8</v>
      </c>
      <c r="BR257" s="146">
        <f t="shared" si="309"/>
        <v>8</v>
      </c>
      <c r="BS257" s="146">
        <f t="shared" si="310"/>
        <v>8</v>
      </c>
      <c r="BT257" s="146">
        <f t="shared" si="311"/>
        <v>8</v>
      </c>
      <c r="BU257" s="146">
        <f t="shared" si="312"/>
        <v>8</v>
      </c>
      <c r="BV257" s="146">
        <f t="shared" si="313"/>
        <v>8</v>
      </c>
      <c r="BW257" s="146">
        <f t="shared" si="314"/>
        <v>8</v>
      </c>
      <c r="BX257" s="146">
        <f t="shared" si="315"/>
        <v>8</v>
      </c>
      <c r="BY257" s="146">
        <f t="shared" si="316"/>
        <v>8</v>
      </c>
      <c r="BZ257" s="146">
        <f t="shared" si="317"/>
        <v>8</v>
      </c>
      <c r="CA257" s="146">
        <f t="shared" si="318"/>
        <v>8</v>
      </c>
      <c r="CB257" s="146">
        <f t="shared" si="319"/>
        <v>8</v>
      </c>
      <c r="CC257" s="146">
        <f t="shared" si="320"/>
        <v>0</v>
      </c>
      <c r="CD257" s="146">
        <f t="shared" si="321"/>
        <v>0</v>
      </c>
      <c r="CE257" s="146">
        <f t="shared" si="322"/>
        <v>0</v>
      </c>
      <c r="CF257" s="146">
        <f t="shared" si="323"/>
        <v>0</v>
      </c>
      <c r="CG257" s="146">
        <f t="shared" si="324"/>
        <v>0</v>
      </c>
      <c r="CH257" s="146">
        <f t="shared" si="325"/>
        <v>0</v>
      </c>
      <c r="CI257" s="146">
        <f t="shared" si="326"/>
        <v>0</v>
      </c>
      <c r="CJ257" s="146">
        <f t="shared" si="327"/>
        <v>0</v>
      </c>
      <c r="CK257" s="146">
        <f t="shared" si="328"/>
        <v>0</v>
      </c>
      <c r="CL257" s="146">
        <f t="shared" si="329"/>
        <v>0</v>
      </c>
      <c r="CM257" s="146">
        <f t="shared" si="330"/>
        <v>0</v>
      </c>
      <c r="CN257" s="146">
        <f t="shared" si="331"/>
        <v>0</v>
      </c>
      <c r="CO257" s="146">
        <f t="shared" si="332"/>
        <v>0</v>
      </c>
      <c r="CP257" s="146">
        <f t="shared" si="333"/>
        <v>0</v>
      </c>
      <c r="CQ257" s="146">
        <f t="shared" si="334"/>
        <v>0</v>
      </c>
      <c r="CR257" s="146">
        <f t="shared" si="335"/>
        <v>0</v>
      </c>
      <c r="CS257" s="146">
        <f t="shared" si="336"/>
        <v>0</v>
      </c>
      <c r="CT257" s="146">
        <f t="shared" si="337"/>
        <v>0</v>
      </c>
      <c r="CU257" s="146">
        <f t="shared" si="338"/>
        <v>0</v>
      </c>
      <c r="CV257" s="146">
        <f t="shared" si="339"/>
        <v>0</v>
      </c>
      <c r="CW257" s="146">
        <f t="shared" si="340"/>
        <v>0</v>
      </c>
      <c r="CX257" s="146">
        <f t="shared" si="341"/>
        <v>0</v>
      </c>
      <c r="CY257" s="146">
        <f t="shared" si="342"/>
        <v>0</v>
      </c>
      <c r="CZ257" s="146">
        <f t="shared" si="343"/>
        <v>0</v>
      </c>
      <c r="DA257" s="146">
        <f t="shared" si="344"/>
        <v>0</v>
      </c>
      <c r="DB257" s="146">
        <f t="shared" si="345"/>
        <v>0</v>
      </c>
      <c r="DC257" s="146">
        <f t="shared" si="346"/>
        <v>0</v>
      </c>
      <c r="DD257" s="146">
        <f t="shared" si="347"/>
        <v>0</v>
      </c>
      <c r="DE257" s="146">
        <f t="shared" si="348"/>
        <v>0</v>
      </c>
      <c r="DF257" s="146">
        <f t="shared" si="349"/>
        <v>0</v>
      </c>
      <c r="DG257" s="146">
        <f t="shared" si="350"/>
        <v>0</v>
      </c>
      <c r="DH257" s="146">
        <f t="shared" si="351"/>
        <v>0</v>
      </c>
      <c r="DI257" s="146">
        <f t="shared" si="352"/>
        <v>0</v>
      </c>
      <c r="DJ257" s="146">
        <f t="shared" si="353"/>
        <v>0</v>
      </c>
      <c r="DK257" s="146">
        <f t="shared" si="354"/>
        <v>0</v>
      </c>
      <c r="DL257" s="146">
        <f t="shared" si="355"/>
        <v>0</v>
      </c>
      <c r="DM257" s="146">
        <f t="shared" si="356"/>
        <v>0</v>
      </c>
      <c r="DN257" s="66">
        <f t="shared" si="406"/>
        <v>120</v>
      </c>
      <c r="DO257" s="59">
        <f t="shared" si="403"/>
        <v>120</v>
      </c>
      <c r="DP257" s="59" t="str">
        <f t="shared" si="361"/>
        <v/>
      </c>
      <c r="DQ257" s="60" t="str">
        <f t="shared" si="362"/>
        <v/>
      </c>
      <c r="DR257" s="1">
        <f t="shared" si="404"/>
        <v>1</v>
      </c>
      <c r="DS257" s="168" t="e">
        <f>IF(AND(DR257=#REF!,BL257=#REF!),'Tiến độ'!D257,"")</f>
        <v>#REF!</v>
      </c>
    </row>
    <row r="258" spans="1:123" ht="11.25" customHeight="1">
      <c r="A258" s="359" t="str">
        <f>IF(B258="","",MAX($A$7:A257)+1)</f>
        <v/>
      </c>
      <c r="B258" s="358"/>
      <c r="C258" s="79" t="s">
        <v>318</v>
      </c>
      <c r="D258" s="80" t="s">
        <v>319</v>
      </c>
      <c r="E258" s="81">
        <v>2</v>
      </c>
      <c r="F258" s="82">
        <v>30</v>
      </c>
      <c r="G258" s="83"/>
      <c r="H258" s="115">
        <v>2</v>
      </c>
      <c r="I258" s="116">
        <v>139</v>
      </c>
      <c r="J258" s="236" t="s">
        <v>320</v>
      </c>
      <c r="K258" s="122">
        <v>2</v>
      </c>
      <c r="L258" s="123">
        <v>2</v>
      </c>
      <c r="M258" s="123">
        <v>2</v>
      </c>
      <c r="N258" s="124">
        <v>2</v>
      </c>
      <c r="O258" s="122">
        <v>2</v>
      </c>
      <c r="P258" s="123">
        <v>2</v>
      </c>
      <c r="Q258" s="123">
        <v>2</v>
      </c>
      <c r="R258" s="124">
        <v>2</v>
      </c>
      <c r="S258" s="122">
        <v>2</v>
      </c>
      <c r="T258" s="123">
        <v>2</v>
      </c>
      <c r="U258" s="123">
        <v>2</v>
      </c>
      <c r="V258" s="123">
        <v>2</v>
      </c>
      <c r="W258" s="124">
        <v>2</v>
      </c>
      <c r="X258" s="122">
        <v>2</v>
      </c>
      <c r="Y258" s="123">
        <v>2</v>
      </c>
      <c r="Z258" s="87" t="s">
        <v>163</v>
      </c>
      <c r="AA258" s="88" t="s">
        <v>163</v>
      </c>
      <c r="AB258" s="86" t="s">
        <v>163</v>
      </c>
      <c r="AC258" s="87" t="s">
        <v>163</v>
      </c>
      <c r="AD258" s="87" t="s">
        <v>164</v>
      </c>
      <c r="AE258" s="88" t="s">
        <v>164</v>
      </c>
      <c r="AF258" s="86" t="s">
        <v>164</v>
      </c>
      <c r="AG258" s="87" t="s">
        <v>164</v>
      </c>
      <c r="AH258" s="87" t="s">
        <v>164</v>
      </c>
      <c r="AI258" s="362"/>
      <c r="AJ258" s="363"/>
      <c r="AK258" s="86" t="s">
        <v>164</v>
      </c>
      <c r="AL258" s="123"/>
      <c r="AM258" s="123"/>
      <c r="AN258" s="124"/>
      <c r="AO258" s="122"/>
      <c r="AP258" s="123"/>
      <c r="AQ258" s="123"/>
      <c r="AR258" s="124"/>
      <c r="AS258" s="125"/>
      <c r="AT258" s="123"/>
      <c r="AU258" s="123"/>
      <c r="AV258" s="126"/>
      <c r="AW258" s="122"/>
      <c r="AX258" s="123"/>
      <c r="AY258" s="123"/>
      <c r="AZ258" s="123"/>
      <c r="BA258" s="124"/>
      <c r="BB258" s="125"/>
      <c r="BC258" s="123"/>
      <c r="BD258" s="123"/>
      <c r="BE258" s="321"/>
      <c r="BF258" s="322"/>
      <c r="BG258" s="322"/>
      <c r="BH258" s="322"/>
      <c r="BI258" s="322"/>
      <c r="BJ258" s="323"/>
      <c r="BK258" s="46" t="s">
        <v>18</v>
      </c>
      <c r="BL258" s="46" t="s">
        <v>29</v>
      </c>
      <c r="BN258" s="146">
        <f t="shared" si="359"/>
        <v>4</v>
      </c>
      <c r="BO258" s="146">
        <f t="shared" si="306"/>
        <v>4</v>
      </c>
      <c r="BP258" s="146">
        <f t="shared" si="307"/>
        <v>4</v>
      </c>
      <c r="BQ258" s="146">
        <f t="shared" si="308"/>
        <v>4</v>
      </c>
      <c r="BR258" s="146">
        <f t="shared" si="309"/>
        <v>4</v>
      </c>
      <c r="BS258" s="146">
        <f t="shared" si="310"/>
        <v>4</v>
      </c>
      <c r="BT258" s="146">
        <f t="shared" si="311"/>
        <v>4</v>
      </c>
      <c r="BU258" s="146">
        <f t="shared" si="312"/>
        <v>4</v>
      </c>
      <c r="BV258" s="146">
        <f t="shared" si="313"/>
        <v>4</v>
      </c>
      <c r="BW258" s="146">
        <f t="shared" si="314"/>
        <v>4</v>
      </c>
      <c r="BX258" s="146">
        <f t="shared" si="315"/>
        <v>4</v>
      </c>
      <c r="BY258" s="146">
        <f t="shared" si="316"/>
        <v>4</v>
      </c>
      <c r="BZ258" s="146">
        <f t="shared" si="317"/>
        <v>4</v>
      </c>
      <c r="CA258" s="146">
        <f t="shared" si="318"/>
        <v>4</v>
      </c>
      <c r="CB258" s="146">
        <f t="shared" si="319"/>
        <v>4</v>
      </c>
      <c r="CC258" s="146">
        <f t="shared" si="320"/>
        <v>0</v>
      </c>
      <c r="CD258" s="146">
        <f t="shared" si="321"/>
        <v>0</v>
      </c>
      <c r="CE258" s="146">
        <f t="shared" si="322"/>
        <v>0</v>
      </c>
      <c r="CF258" s="146">
        <f t="shared" si="323"/>
        <v>0</v>
      </c>
      <c r="CG258" s="146">
        <f t="shared" si="324"/>
        <v>0</v>
      </c>
      <c r="CH258" s="146">
        <f t="shared" si="325"/>
        <v>0</v>
      </c>
      <c r="CI258" s="146">
        <f t="shared" si="326"/>
        <v>0</v>
      </c>
      <c r="CJ258" s="146">
        <f t="shared" si="327"/>
        <v>0</v>
      </c>
      <c r="CK258" s="146">
        <f t="shared" si="328"/>
        <v>0</v>
      </c>
      <c r="CL258" s="146">
        <f t="shared" si="329"/>
        <v>0</v>
      </c>
      <c r="CM258" s="146">
        <f t="shared" si="330"/>
        <v>0</v>
      </c>
      <c r="CN258" s="146">
        <f t="shared" si="331"/>
        <v>0</v>
      </c>
      <c r="CO258" s="146">
        <f t="shared" si="332"/>
        <v>0</v>
      </c>
      <c r="CP258" s="146">
        <f t="shared" si="333"/>
        <v>0</v>
      </c>
      <c r="CQ258" s="146">
        <f t="shared" si="334"/>
        <v>0</v>
      </c>
      <c r="CR258" s="146">
        <f t="shared" si="335"/>
        <v>0</v>
      </c>
      <c r="CS258" s="146">
        <f t="shared" si="336"/>
        <v>0</v>
      </c>
      <c r="CT258" s="146">
        <f t="shared" si="337"/>
        <v>0</v>
      </c>
      <c r="CU258" s="146">
        <f t="shared" si="338"/>
        <v>0</v>
      </c>
      <c r="CV258" s="146">
        <f t="shared" si="339"/>
        <v>0</v>
      </c>
      <c r="CW258" s="146">
        <f t="shared" si="340"/>
        <v>0</v>
      </c>
      <c r="CX258" s="146">
        <f t="shared" si="341"/>
        <v>0</v>
      </c>
      <c r="CY258" s="146">
        <f t="shared" si="342"/>
        <v>0</v>
      </c>
      <c r="CZ258" s="146">
        <f t="shared" si="343"/>
        <v>0</v>
      </c>
      <c r="DA258" s="146">
        <f t="shared" si="344"/>
        <v>0</v>
      </c>
      <c r="DB258" s="146">
        <f t="shared" si="345"/>
        <v>0</v>
      </c>
      <c r="DC258" s="146">
        <f t="shared" si="346"/>
        <v>0</v>
      </c>
      <c r="DD258" s="146">
        <f t="shared" si="347"/>
        <v>0</v>
      </c>
      <c r="DE258" s="146">
        <f t="shared" si="348"/>
        <v>0</v>
      </c>
      <c r="DF258" s="146">
        <f t="shared" si="349"/>
        <v>0</v>
      </c>
      <c r="DG258" s="146">
        <f t="shared" si="350"/>
        <v>0</v>
      </c>
      <c r="DH258" s="146">
        <f t="shared" si="351"/>
        <v>0</v>
      </c>
      <c r="DI258" s="146">
        <f t="shared" si="352"/>
        <v>0</v>
      </c>
      <c r="DJ258" s="146">
        <f t="shared" si="353"/>
        <v>0</v>
      </c>
      <c r="DK258" s="146">
        <f t="shared" si="354"/>
        <v>0</v>
      </c>
      <c r="DL258" s="146">
        <f t="shared" si="355"/>
        <v>0</v>
      </c>
      <c r="DM258" s="146">
        <f t="shared" si="356"/>
        <v>0</v>
      </c>
      <c r="DN258" s="64">
        <f t="shared" si="406"/>
        <v>60</v>
      </c>
      <c r="DO258" s="52">
        <f t="shared" si="403"/>
        <v>60</v>
      </c>
      <c r="DP258" s="52" t="str">
        <f t="shared" si="361"/>
        <v/>
      </c>
      <c r="DQ258" s="53" t="str">
        <f t="shared" si="362"/>
        <v/>
      </c>
      <c r="DR258" s="1">
        <f t="shared" si="404"/>
        <v>1</v>
      </c>
      <c r="DS258" s="168" t="e">
        <f>IF(AND(DR258=#REF!,BL258=#REF!),'Tiến độ'!D258,"")</f>
        <v>#REF!</v>
      </c>
    </row>
    <row r="259" spans="1:123" ht="11.25" customHeight="1">
      <c r="A259" s="359" t="str">
        <f>IF(B259="","",MAX($A$7:A258)+1)</f>
        <v/>
      </c>
      <c r="B259" s="358"/>
      <c r="C259" s="127" t="s">
        <v>66</v>
      </c>
      <c r="D259" s="118" t="s">
        <v>197</v>
      </c>
      <c r="E259" s="119">
        <v>4</v>
      </c>
      <c r="F259" s="120"/>
      <c r="G259" s="121">
        <v>180</v>
      </c>
      <c r="H259" s="84">
        <f>H256</f>
        <v>3</v>
      </c>
      <c r="I259" s="85">
        <f>I256</f>
        <v>175</v>
      </c>
      <c r="J259" s="29"/>
      <c r="K259" s="122"/>
      <c r="L259" s="123"/>
      <c r="M259" s="123"/>
      <c r="N259" s="124"/>
      <c r="O259" s="122"/>
      <c r="P259" s="123"/>
      <c r="Q259" s="123"/>
      <c r="R259" s="124"/>
      <c r="S259" s="122"/>
      <c r="T259" s="123"/>
      <c r="U259" s="123"/>
      <c r="V259" s="123"/>
      <c r="W259" s="124"/>
      <c r="X259" s="122"/>
      <c r="Y259" s="123"/>
      <c r="Z259" s="123"/>
      <c r="AA259" s="124"/>
      <c r="AB259" s="122"/>
      <c r="AC259" s="123"/>
      <c r="AD259" s="123"/>
      <c r="AE259" s="124"/>
      <c r="AF259" s="122"/>
      <c r="AG259" s="123"/>
      <c r="AH259" s="123"/>
      <c r="AI259" s="362"/>
      <c r="AJ259" s="363"/>
      <c r="AK259" s="122"/>
      <c r="AL259" s="123" t="s">
        <v>25</v>
      </c>
      <c r="AM259" s="123" t="s">
        <v>25</v>
      </c>
      <c r="AN259" s="124" t="s">
        <v>25</v>
      </c>
      <c r="AO259" s="122" t="s">
        <v>25</v>
      </c>
      <c r="AP259" s="123" t="s">
        <v>166</v>
      </c>
      <c r="AQ259" s="123"/>
      <c r="AR259" s="124"/>
      <c r="AS259" s="125"/>
      <c r="AT259" s="123"/>
      <c r="AU259" s="123"/>
      <c r="AV259" s="126"/>
      <c r="AW259" s="122"/>
      <c r="AX259" s="123"/>
      <c r="AY259" s="123"/>
      <c r="AZ259" s="123"/>
      <c r="BA259" s="124"/>
      <c r="BB259" s="125"/>
      <c r="BC259" s="123"/>
      <c r="BD259" s="123"/>
      <c r="BE259" s="321"/>
      <c r="BF259" s="322"/>
      <c r="BG259" s="322"/>
      <c r="BH259" s="322"/>
      <c r="BI259" s="322"/>
      <c r="BJ259" s="323"/>
      <c r="BK259" s="49"/>
      <c r="BL259" s="49" t="s">
        <v>1117</v>
      </c>
      <c r="BN259" s="146">
        <f t="shared" si="359"/>
        <v>0</v>
      </c>
      <c r="BO259" s="146">
        <f t="shared" si="306"/>
        <v>0</v>
      </c>
      <c r="BP259" s="146">
        <f t="shared" si="307"/>
        <v>0</v>
      </c>
      <c r="BQ259" s="146">
        <f t="shared" si="308"/>
        <v>0</v>
      </c>
      <c r="BR259" s="146">
        <f t="shared" si="309"/>
        <v>0</v>
      </c>
      <c r="BS259" s="146">
        <f t="shared" si="310"/>
        <v>0</v>
      </c>
      <c r="BT259" s="146">
        <f t="shared" si="311"/>
        <v>0</v>
      </c>
      <c r="BU259" s="146">
        <f t="shared" si="312"/>
        <v>0</v>
      </c>
      <c r="BV259" s="146">
        <f t="shared" si="313"/>
        <v>0</v>
      </c>
      <c r="BW259" s="146">
        <f t="shared" si="314"/>
        <v>0</v>
      </c>
      <c r="BX259" s="146">
        <f t="shared" si="315"/>
        <v>0</v>
      </c>
      <c r="BY259" s="146">
        <f t="shared" si="316"/>
        <v>0</v>
      </c>
      <c r="BZ259" s="146">
        <f t="shared" si="317"/>
        <v>0</v>
      </c>
      <c r="CA259" s="146">
        <f t="shared" si="318"/>
        <v>0</v>
      </c>
      <c r="CB259" s="146">
        <f t="shared" si="319"/>
        <v>0</v>
      </c>
      <c r="CC259" s="146">
        <f t="shared" si="320"/>
        <v>0</v>
      </c>
      <c r="CD259" s="146">
        <f t="shared" si="321"/>
        <v>0</v>
      </c>
      <c r="CE259" s="146">
        <f t="shared" si="322"/>
        <v>0</v>
      </c>
      <c r="CF259" s="146">
        <f t="shared" si="323"/>
        <v>0</v>
      </c>
      <c r="CG259" s="146">
        <f t="shared" si="324"/>
        <v>0</v>
      </c>
      <c r="CH259" s="146">
        <f t="shared" si="325"/>
        <v>0</v>
      </c>
      <c r="CI259" s="146">
        <f t="shared" si="326"/>
        <v>0</v>
      </c>
      <c r="CJ259" s="146">
        <f t="shared" si="327"/>
        <v>0</v>
      </c>
      <c r="CK259" s="146">
        <f t="shared" si="328"/>
        <v>0</v>
      </c>
      <c r="CL259" s="146">
        <f t="shared" si="329"/>
        <v>0</v>
      </c>
      <c r="CM259" s="146">
        <f t="shared" si="330"/>
        <v>0</v>
      </c>
      <c r="CN259" s="146">
        <f t="shared" si="331"/>
        <v>0</v>
      </c>
      <c r="CO259" s="146">
        <f t="shared" si="332"/>
        <v>0</v>
      </c>
      <c r="CP259" s="146">
        <f t="shared" si="333"/>
        <v>0</v>
      </c>
      <c r="CQ259" s="146">
        <f t="shared" si="334"/>
        <v>0</v>
      </c>
      <c r="CR259" s="146">
        <f t="shared" si="335"/>
        <v>0</v>
      </c>
      <c r="CS259" s="146">
        <f t="shared" si="336"/>
        <v>0</v>
      </c>
      <c r="CT259" s="146">
        <f t="shared" si="337"/>
        <v>0</v>
      </c>
      <c r="CU259" s="146">
        <f t="shared" si="338"/>
        <v>0</v>
      </c>
      <c r="CV259" s="146">
        <f t="shared" si="339"/>
        <v>0</v>
      </c>
      <c r="CW259" s="146">
        <f t="shared" si="340"/>
        <v>0</v>
      </c>
      <c r="CX259" s="146">
        <f t="shared" si="341"/>
        <v>0</v>
      </c>
      <c r="CY259" s="146">
        <f t="shared" si="342"/>
        <v>0</v>
      </c>
      <c r="CZ259" s="146">
        <f t="shared" si="343"/>
        <v>0</v>
      </c>
      <c r="DA259" s="146">
        <f t="shared" si="344"/>
        <v>0</v>
      </c>
      <c r="DB259" s="146">
        <f t="shared" si="345"/>
        <v>0</v>
      </c>
      <c r="DC259" s="146">
        <f t="shared" si="346"/>
        <v>0</v>
      </c>
      <c r="DD259" s="146">
        <f t="shared" si="347"/>
        <v>0</v>
      </c>
      <c r="DE259" s="146">
        <f t="shared" si="348"/>
        <v>0</v>
      </c>
      <c r="DF259" s="146">
        <f t="shared" si="349"/>
        <v>0</v>
      </c>
      <c r="DG259" s="146">
        <f t="shared" si="350"/>
        <v>0</v>
      </c>
      <c r="DH259" s="146">
        <f t="shared" si="351"/>
        <v>0</v>
      </c>
      <c r="DI259" s="146">
        <f t="shared" si="352"/>
        <v>0</v>
      </c>
      <c r="DJ259" s="146">
        <f t="shared" si="353"/>
        <v>0</v>
      </c>
      <c r="DK259" s="146">
        <f t="shared" si="354"/>
        <v>0</v>
      </c>
      <c r="DL259" s="146">
        <f t="shared" si="355"/>
        <v>0</v>
      </c>
      <c r="DM259" s="146">
        <f t="shared" si="356"/>
        <v>0</v>
      </c>
      <c r="DN259" s="66">
        <f>I259*2</f>
        <v>350</v>
      </c>
      <c r="DO259" s="59" t="str">
        <f t="shared" si="403"/>
        <v/>
      </c>
      <c r="DP259" s="59" t="str">
        <f t="shared" si="361"/>
        <v/>
      </c>
      <c r="DQ259" s="60">
        <f t="shared" si="362"/>
        <v>350</v>
      </c>
      <c r="DR259" s="1">
        <f t="shared" si="404"/>
        <v>2</v>
      </c>
      <c r="DS259" s="168" t="e">
        <f>IF(AND(DR259=#REF!,BL259=#REF!),'Tiến độ'!D259,"")</f>
        <v>#REF!</v>
      </c>
    </row>
    <row r="260" spans="1:123" ht="11.25" customHeight="1">
      <c r="A260" s="359" t="str">
        <f>IF(B260="","",MAX($A$7:A259)+1)</f>
        <v/>
      </c>
      <c r="B260" s="358"/>
      <c r="C260" s="127" t="s">
        <v>63</v>
      </c>
      <c r="D260" s="118" t="s">
        <v>198</v>
      </c>
      <c r="E260" s="119">
        <v>8</v>
      </c>
      <c r="F260" s="120"/>
      <c r="G260" s="121">
        <v>270</v>
      </c>
      <c r="H260" s="84">
        <f t="shared" si="405"/>
        <v>3</v>
      </c>
      <c r="I260" s="85">
        <f t="shared" si="405"/>
        <v>175</v>
      </c>
      <c r="J260" s="29"/>
      <c r="K260" s="122"/>
      <c r="L260" s="123"/>
      <c r="M260" s="123"/>
      <c r="N260" s="124"/>
      <c r="O260" s="122"/>
      <c r="P260" s="123"/>
      <c r="Q260" s="123"/>
      <c r="R260" s="124"/>
      <c r="S260" s="122"/>
      <c r="T260" s="123"/>
      <c r="U260" s="123"/>
      <c r="V260" s="123"/>
      <c r="W260" s="124"/>
      <c r="X260" s="122"/>
      <c r="Y260" s="123"/>
      <c r="Z260" s="123"/>
      <c r="AA260" s="124"/>
      <c r="AB260" s="122"/>
      <c r="AC260" s="123"/>
      <c r="AD260" s="123"/>
      <c r="AE260" s="124"/>
      <c r="AF260" s="122"/>
      <c r="AG260" s="123"/>
      <c r="AH260" s="123"/>
      <c r="AI260" s="362"/>
      <c r="AJ260" s="363"/>
      <c r="AK260" s="122"/>
      <c r="AL260" s="123"/>
      <c r="AM260" s="123"/>
      <c r="AN260" s="124"/>
      <c r="AO260" s="122"/>
      <c r="AP260" s="123" t="s">
        <v>166</v>
      </c>
      <c r="AQ260" s="123" t="s">
        <v>67</v>
      </c>
      <c r="AR260" s="124" t="s">
        <v>67</v>
      </c>
      <c r="AS260" s="125" t="s">
        <v>67</v>
      </c>
      <c r="AT260" s="123" t="s">
        <v>67</v>
      </c>
      <c r="AU260" s="123" t="s">
        <v>67</v>
      </c>
      <c r="AV260" s="126" t="s">
        <v>67</v>
      </c>
      <c r="AW260" s="122" t="s">
        <v>67</v>
      </c>
      <c r="AX260" s="123" t="s">
        <v>67</v>
      </c>
      <c r="AY260" s="123" t="s">
        <v>67</v>
      </c>
      <c r="AZ260" s="123" t="s">
        <v>67</v>
      </c>
      <c r="BA260" s="124" t="s">
        <v>67</v>
      </c>
      <c r="BB260" s="125" t="s">
        <v>67</v>
      </c>
      <c r="BC260" s="123" t="s">
        <v>65</v>
      </c>
      <c r="BD260" s="123" t="s">
        <v>65</v>
      </c>
      <c r="BE260" s="321"/>
      <c r="BF260" s="322"/>
      <c r="BG260" s="322"/>
      <c r="BH260" s="322"/>
      <c r="BI260" s="322"/>
      <c r="BJ260" s="323"/>
      <c r="BK260" s="49"/>
      <c r="BL260" s="49" t="s">
        <v>1117</v>
      </c>
      <c r="BN260" s="146">
        <f t="shared" si="359"/>
        <v>0</v>
      </c>
      <c r="BO260" s="146">
        <f t="shared" si="306"/>
        <v>0</v>
      </c>
      <c r="BP260" s="146">
        <f t="shared" si="307"/>
        <v>0</v>
      </c>
      <c r="BQ260" s="146">
        <f t="shared" si="308"/>
        <v>0</v>
      </c>
      <c r="BR260" s="146">
        <f t="shared" si="309"/>
        <v>0</v>
      </c>
      <c r="BS260" s="146">
        <f t="shared" si="310"/>
        <v>0</v>
      </c>
      <c r="BT260" s="146">
        <f t="shared" si="311"/>
        <v>0</v>
      </c>
      <c r="BU260" s="146">
        <f t="shared" si="312"/>
        <v>0</v>
      </c>
      <c r="BV260" s="146">
        <f t="shared" si="313"/>
        <v>0</v>
      </c>
      <c r="BW260" s="146">
        <f t="shared" si="314"/>
        <v>0</v>
      </c>
      <c r="BX260" s="146">
        <f t="shared" si="315"/>
        <v>0</v>
      </c>
      <c r="BY260" s="146">
        <f t="shared" si="316"/>
        <v>0</v>
      </c>
      <c r="BZ260" s="146">
        <f t="shared" si="317"/>
        <v>0</v>
      </c>
      <c r="CA260" s="146">
        <f t="shared" si="318"/>
        <v>0</v>
      </c>
      <c r="CB260" s="146">
        <f t="shared" si="319"/>
        <v>0</v>
      </c>
      <c r="CC260" s="146">
        <f t="shared" si="320"/>
        <v>0</v>
      </c>
      <c r="CD260" s="146">
        <f t="shared" si="321"/>
        <v>0</v>
      </c>
      <c r="CE260" s="146">
        <f t="shared" si="322"/>
        <v>0</v>
      </c>
      <c r="CF260" s="146">
        <f t="shared" si="323"/>
        <v>0</v>
      </c>
      <c r="CG260" s="146">
        <f t="shared" si="324"/>
        <v>0</v>
      </c>
      <c r="CH260" s="146">
        <f t="shared" si="325"/>
        <v>0</v>
      </c>
      <c r="CI260" s="146">
        <f t="shared" si="326"/>
        <v>0</v>
      </c>
      <c r="CJ260" s="146">
        <f t="shared" si="327"/>
        <v>0</v>
      </c>
      <c r="CK260" s="146">
        <f t="shared" si="328"/>
        <v>0</v>
      </c>
      <c r="CL260" s="146">
        <f t="shared" si="329"/>
        <v>0</v>
      </c>
      <c r="CM260" s="146">
        <f t="shared" si="330"/>
        <v>0</v>
      </c>
      <c r="CN260" s="146">
        <f t="shared" si="331"/>
        <v>0</v>
      </c>
      <c r="CO260" s="146">
        <f t="shared" si="332"/>
        <v>0</v>
      </c>
      <c r="CP260" s="146">
        <f t="shared" si="333"/>
        <v>0</v>
      </c>
      <c r="CQ260" s="146">
        <f t="shared" si="334"/>
        <v>0</v>
      </c>
      <c r="CR260" s="146">
        <f t="shared" si="335"/>
        <v>0</v>
      </c>
      <c r="CS260" s="146">
        <f t="shared" si="336"/>
        <v>0</v>
      </c>
      <c r="CT260" s="146">
        <f t="shared" si="337"/>
        <v>0</v>
      </c>
      <c r="CU260" s="146">
        <f t="shared" si="338"/>
        <v>0</v>
      </c>
      <c r="CV260" s="146">
        <f t="shared" si="339"/>
        <v>0</v>
      </c>
      <c r="CW260" s="146">
        <f t="shared" si="340"/>
        <v>0</v>
      </c>
      <c r="CX260" s="146">
        <f t="shared" si="341"/>
        <v>0</v>
      </c>
      <c r="CY260" s="146">
        <f t="shared" si="342"/>
        <v>0</v>
      </c>
      <c r="CZ260" s="146">
        <f t="shared" si="343"/>
        <v>0</v>
      </c>
      <c r="DA260" s="146">
        <f t="shared" si="344"/>
        <v>0</v>
      </c>
      <c r="DB260" s="146">
        <f t="shared" si="345"/>
        <v>0</v>
      </c>
      <c r="DC260" s="146">
        <f t="shared" si="346"/>
        <v>0</v>
      </c>
      <c r="DD260" s="146">
        <f t="shared" si="347"/>
        <v>0</v>
      </c>
      <c r="DE260" s="146">
        <f t="shared" si="348"/>
        <v>0</v>
      </c>
      <c r="DF260" s="146">
        <f t="shared" si="349"/>
        <v>0</v>
      </c>
      <c r="DG260" s="146">
        <f t="shared" si="350"/>
        <v>0</v>
      </c>
      <c r="DH260" s="146">
        <f t="shared" si="351"/>
        <v>0</v>
      </c>
      <c r="DI260" s="146">
        <f t="shared" si="352"/>
        <v>0</v>
      </c>
      <c r="DJ260" s="146">
        <f t="shared" si="353"/>
        <v>0</v>
      </c>
      <c r="DK260" s="146">
        <f t="shared" si="354"/>
        <v>0</v>
      </c>
      <c r="DL260" s="146">
        <f t="shared" si="355"/>
        <v>0</v>
      </c>
      <c r="DM260" s="146">
        <f t="shared" si="356"/>
        <v>0</v>
      </c>
      <c r="DN260" s="66">
        <f>15*I260</f>
        <v>2625</v>
      </c>
      <c r="DO260" s="59" t="str">
        <f t="shared" si="403"/>
        <v/>
      </c>
      <c r="DP260" s="59" t="str">
        <f t="shared" si="361"/>
        <v/>
      </c>
      <c r="DQ260" s="60">
        <f t="shared" si="362"/>
        <v>2625</v>
      </c>
      <c r="DR260" s="1">
        <f t="shared" si="404"/>
        <v>2</v>
      </c>
      <c r="DS260" s="168" t="e">
        <f>IF(AND(DR260=#REF!,BL260=#REF!),'Tiến độ'!D260,"")</f>
        <v>#REF!</v>
      </c>
    </row>
    <row r="261" spans="1:123" ht="11.25" customHeight="1">
      <c r="A261" s="310" t="str">
        <f>IF(B261="","",MAX($A$7:A260)+1)</f>
        <v/>
      </c>
      <c r="B261" s="313"/>
      <c r="C261" s="91" t="s">
        <v>8</v>
      </c>
      <c r="D261" s="92"/>
      <c r="E261" s="93">
        <f>SUM(E250:E260)</f>
        <v>37</v>
      </c>
      <c r="F261" s="94"/>
      <c r="G261" s="95"/>
      <c r="H261" s="96"/>
      <c r="I261" s="97"/>
      <c r="J261" s="26"/>
      <c r="K261" s="96">
        <f>SUM(K250:K260)</f>
        <v>26</v>
      </c>
      <c r="L261" s="97">
        <f t="shared" ref="L261:AH261" si="407">SUM(L250:L260)</f>
        <v>26</v>
      </c>
      <c r="M261" s="97">
        <f t="shared" si="407"/>
        <v>26</v>
      </c>
      <c r="N261" s="98">
        <f t="shared" si="407"/>
        <v>26</v>
      </c>
      <c r="O261" s="96">
        <f t="shared" si="407"/>
        <v>26</v>
      </c>
      <c r="P261" s="97">
        <f t="shared" si="407"/>
        <v>26</v>
      </c>
      <c r="Q261" s="97">
        <f t="shared" si="407"/>
        <v>26</v>
      </c>
      <c r="R261" s="98">
        <f t="shared" si="407"/>
        <v>26</v>
      </c>
      <c r="S261" s="96">
        <f t="shared" si="407"/>
        <v>26</v>
      </c>
      <c r="T261" s="97">
        <f t="shared" si="407"/>
        <v>26</v>
      </c>
      <c r="U261" s="97">
        <f t="shared" si="407"/>
        <v>26</v>
      </c>
      <c r="V261" s="97">
        <f t="shared" si="407"/>
        <v>26</v>
      </c>
      <c r="W261" s="98">
        <f t="shared" si="407"/>
        <v>26</v>
      </c>
      <c r="X261" s="96">
        <f t="shared" si="407"/>
        <v>26</v>
      </c>
      <c r="Y261" s="97">
        <f t="shared" si="407"/>
        <v>26</v>
      </c>
      <c r="Z261" s="97">
        <f t="shared" si="407"/>
        <v>0</v>
      </c>
      <c r="AA261" s="98">
        <f t="shared" si="407"/>
        <v>0</v>
      </c>
      <c r="AB261" s="96">
        <f t="shared" si="407"/>
        <v>0</v>
      </c>
      <c r="AC261" s="97">
        <f t="shared" si="407"/>
        <v>0</v>
      </c>
      <c r="AD261" s="97">
        <f t="shared" si="407"/>
        <v>0</v>
      </c>
      <c r="AE261" s="98">
        <f t="shared" si="407"/>
        <v>0</v>
      </c>
      <c r="AF261" s="96">
        <f t="shared" si="407"/>
        <v>0</v>
      </c>
      <c r="AG261" s="97">
        <f t="shared" si="407"/>
        <v>0</v>
      </c>
      <c r="AH261" s="97">
        <f t="shared" si="407"/>
        <v>0</v>
      </c>
      <c r="AI261" s="362"/>
      <c r="AJ261" s="363"/>
      <c r="AK261" s="96">
        <f t="shared" ref="AK261:BD261" si="408">SUM(AK250:AK260)</f>
        <v>0</v>
      </c>
      <c r="AL261" s="97">
        <f t="shared" si="408"/>
        <v>0</v>
      </c>
      <c r="AM261" s="97">
        <f t="shared" si="408"/>
        <v>0</v>
      </c>
      <c r="AN261" s="98">
        <f t="shared" si="408"/>
        <v>0</v>
      </c>
      <c r="AO261" s="96">
        <f t="shared" si="408"/>
        <v>0</v>
      </c>
      <c r="AP261" s="97">
        <f t="shared" si="408"/>
        <v>0</v>
      </c>
      <c r="AQ261" s="97">
        <f t="shared" si="408"/>
        <v>0</v>
      </c>
      <c r="AR261" s="98">
        <f t="shared" si="408"/>
        <v>0</v>
      </c>
      <c r="AS261" s="99">
        <f t="shared" si="408"/>
        <v>0</v>
      </c>
      <c r="AT261" s="97">
        <f t="shared" si="408"/>
        <v>0</v>
      </c>
      <c r="AU261" s="97">
        <f t="shared" si="408"/>
        <v>0</v>
      </c>
      <c r="AV261" s="100">
        <f t="shared" si="408"/>
        <v>0</v>
      </c>
      <c r="AW261" s="96">
        <f t="shared" si="408"/>
        <v>0</v>
      </c>
      <c r="AX261" s="97">
        <f t="shared" si="408"/>
        <v>0</v>
      </c>
      <c r="AY261" s="97">
        <f t="shared" si="408"/>
        <v>0</v>
      </c>
      <c r="AZ261" s="97">
        <f t="shared" si="408"/>
        <v>0</v>
      </c>
      <c r="BA261" s="98">
        <f t="shared" si="408"/>
        <v>0</v>
      </c>
      <c r="BB261" s="99">
        <f t="shared" si="408"/>
        <v>0</v>
      </c>
      <c r="BC261" s="97">
        <f t="shared" si="408"/>
        <v>0</v>
      </c>
      <c r="BD261" s="97">
        <f t="shared" si="408"/>
        <v>0</v>
      </c>
      <c r="BE261" s="321"/>
      <c r="BF261" s="322"/>
      <c r="BG261" s="322"/>
      <c r="BH261" s="322"/>
      <c r="BI261" s="322"/>
      <c r="BJ261" s="323"/>
      <c r="BK261" s="47"/>
      <c r="BL261" s="47" t="s">
        <v>1113</v>
      </c>
      <c r="BN261" s="146">
        <f t="shared" si="359"/>
        <v>0</v>
      </c>
      <c r="BO261" s="146">
        <f t="shared" si="306"/>
        <v>0</v>
      </c>
      <c r="BP261" s="146">
        <f t="shared" si="307"/>
        <v>0</v>
      </c>
      <c r="BQ261" s="146">
        <f t="shared" si="308"/>
        <v>0</v>
      </c>
      <c r="BR261" s="146">
        <f t="shared" si="309"/>
        <v>0</v>
      </c>
      <c r="BS261" s="146">
        <f t="shared" si="310"/>
        <v>0</v>
      </c>
      <c r="BT261" s="146">
        <f t="shared" si="311"/>
        <v>0</v>
      </c>
      <c r="BU261" s="146">
        <f t="shared" si="312"/>
        <v>0</v>
      </c>
      <c r="BV261" s="146">
        <f t="shared" si="313"/>
        <v>0</v>
      </c>
      <c r="BW261" s="146">
        <f t="shared" si="314"/>
        <v>0</v>
      </c>
      <c r="BX261" s="146">
        <f t="shared" si="315"/>
        <v>0</v>
      </c>
      <c r="BY261" s="146">
        <f t="shared" si="316"/>
        <v>0</v>
      </c>
      <c r="BZ261" s="146">
        <f t="shared" si="317"/>
        <v>0</v>
      </c>
      <c r="CA261" s="146">
        <f t="shared" si="318"/>
        <v>0</v>
      </c>
      <c r="CB261" s="146">
        <f t="shared" si="319"/>
        <v>0</v>
      </c>
      <c r="CC261" s="146">
        <f t="shared" si="320"/>
        <v>0</v>
      </c>
      <c r="CD261" s="146">
        <f t="shared" si="321"/>
        <v>0</v>
      </c>
      <c r="CE261" s="146">
        <f t="shared" si="322"/>
        <v>0</v>
      </c>
      <c r="CF261" s="146">
        <f t="shared" si="323"/>
        <v>0</v>
      </c>
      <c r="CG261" s="146">
        <f t="shared" si="324"/>
        <v>0</v>
      </c>
      <c r="CH261" s="146">
        <f t="shared" si="325"/>
        <v>0</v>
      </c>
      <c r="CI261" s="146">
        <f t="shared" si="326"/>
        <v>0</v>
      </c>
      <c r="CJ261" s="146">
        <f t="shared" si="327"/>
        <v>0</v>
      </c>
      <c r="CK261" s="146">
        <f t="shared" si="328"/>
        <v>0</v>
      </c>
      <c r="CL261" s="146">
        <f t="shared" si="329"/>
        <v>0</v>
      </c>
      <c r="CM261" s="146">
        <f t="shared" si="330"/>
        <v>0</v>
      </c>
      <c r="CN261" s="146">
        <f t="shared" si="331"/>
        <v>0</v>
      </c>
      <c r="CO261" s="146">
        <f t="shared" si="332"/>
        <v>0</v>
      </c>
      <c r="CP261" s="146">
        <f t="shared" si="333"/>
        <v>0</v>
      </c>
      <c r="CQ261" s="146">
        <f t="shared" si="334"/>
        <v>0</v>
      </c>
      <c r="CR261" s="146">
        <f t="shared" si="335"/>
        <v>0</v>
      </c>
      <c r="CS261" s="146">
        <f t="shared" si="336"/>
        <v>0</v>
      </c>
      <c r="CT261" s="146">
        <f t="shared" si="337"/>
        <v>0</v>
      </c>
      <c r="CU261" s="146">
        <f t="shared" si="338"/>
        <v>0</v>
      </c>
      <c r="CV261" s="146">
        <f t="shared" si="339"/>
        <v>0</v>
      </c>
      <c r="CW261" s="146">
        <f t="shared" si="340"/>
        <v>0</v>
      </c>
      <c r="CX261" s="146">
        <f t="shared" si="341"/>
        <v>0</v>
      </c>
      <c r="CY261" s="146">
        <f t="shared" si="342"/>
        <v>0</v>
      </c>
      <c r="CZ261" s="146">
        <f t="shared" si="343"/>
        <v>0</v>
      </c>
      <c r="DA261" s="146">
        <f t="shared" si="344"/>
        <v>0</v>
      </c>
      <c r="DB261" s="146">
        <f t="shared" si="345"/>
        <v>0</v>
      </c>
      <c r="DC261" s="146">
        <f t="shared" si="346"/>
        <v>0</v>
      </c>
      <c r="DD261" s="146">
        <f t="shared" si="347"/>
        <v>0</v>
      </c>
      <c r="DE261" s="146">
        <f t="shared" si="348"/>
        <v>0</v>
      </c>
      <c r="DF261" s="146">
        <f t="shared" si="349"/>
        <v>0</v>
      </c>
      <c r="DG261" s="146">
        <f t="shared" si="350"/>
        <v>0</v>
      </c>
      <c r="DH261" s="146">
        <f t="shared" si="351"/>
        <v>0</v>
      </c>
      <c r="DI261" s="146">
        <f t="shared" si="352"/>
        <v>0</v>
      </c>
      <c r="DJ261" s="146">
        <f t="shared" si="353"/>
        <v>0</v>
      </c>
      <c r="DK261" s="146">
        <f t="shared" si="354"/>
        <v>0</v>
      </c>
      <c r="DL261" s="146">
        <f t="shared" si="355"/>
        <v>0</v>
      </c>
      <c r="DM261" s="146">
        <f t="shared" si="356"/>
        <v>0</v>
      </c>
      <c r="DN261" s="54"/>
      <c r="DO261" s="55"/>
      <c r="DP261" s="55"/>
      <c r="DQ261" s="56"/>
      <c r="DS261" s="168" t="e">
        <f>IF(AND(DR261=#REF!,BL261=#REF!),'Tiến độ'!D261,"")</f>
        <v>#REF!</v>
      </c>
    </row>
    <row r="262" spans="1:123" ht="11.25" customHeight="1">
      <c r="A262" s="308">
        <f>IF(B262="","",MAX($A$7:A261)+1)</f>
        <v>23</v>
      </c>
      <c r="B262" s="311" t="s">
        <v>1136</v>
      </c>
      <c r="C262" s="67" t="s">
        <v>195</v>
      </c>
      <c r="D262" s="68" t="s">
        <v>199</v>
      </c>
      <c r="E262" s="69">
        <v>3</v>
      </c>
      <c r="F262" s="70">
        <v>60</v>
      </c>
      <c r="G262" s="71"/>
      <c r="H262" s="72">
        <v>3</v>
      </c>
      <c r="I262" s="73">
        <f>55+50+59</f>
        <v>164</v>
      </c>
      <c r="J262" s="24"/>
      <c r="K262" s="74">
        <v>5</v>
      </c>
      <c r="L262" s="75">
        <v>5</v>
      </c>
      <c r="M262" s="75">
        <v>5</v>
      </c>
      <c r="N262" s="76">
        <v>5</v>
      </c>
      <c r="O262" s="74">
        <v>5</v>
      </c>
      <c r="P262" s="75">
        <v>5</v>
      </c>
      <c r="Q262" s="75">
        <v>5</v>
      </c>
      <c r="R262" s="76">
        <v>5</v>
      </c>
      <c r="S262" s="74">
        <v>5</v>
      </c>
      <c r="T262" s="75">
        <v>5</v>
      </c>
      <c r="U262" s="75">
        <v>5</v>
      </c>
      <c r="V262" s="75">
        <v>5</v>
      </c>
      <c r="W262" s="76" t="s">
        <v>163</v>
      </c>
      <c r="X262" s="74" t="s">
        <v>163</v>
      </c>
      <c r="Y262" s="75" t="s">
        <v>163</v>
      </c>
      <c r="Z262" s="75"/>
      <c r="AA262" s="76"/>
      <c r="AB262" s="74"/>
      <c r="AC262" s="75"/>
      <c r="AD262" s="75" t="s">
        <v>164</v>
      </c>
      <c r="AE262" s="76" t="s">
        <v>164</v>
      </c>
      <c r="AF262" s="74" t="s">
        <v>164</v>
      </c>
      <c r="AG262" s="75" t="s">
        <v>164</v>
      </c>
      <c r="AH262" s="75" t="s">
        <v>164</v>
      </c>
      <c r="AI262" s="362"/>
      <c r="AJ262" s="363"/>
      <c r="AK262" s="74" t="s">
        <v>164</v>
      </c>
      <c r="AL262" s="75"/>
      <c r="AM262" s="75"/>
      <c r="AN262" s="76"/>
      <c r="AO262" s="74"/>
      <c r="AP262" s="75"/>
      <c r="AQ262" s="75"/>
      <c r="AR262" s="76"/>
      <c r="AS262" s="77"/>
      <c r="AT262" s="75"/>
      <c r="AU262" s="75"/>
      <c r="AV262" s="78"/>
      <c r="AW262" s="74"/>
      <c r="AX262" s="75"/>
      <c r="AY262" s="75"/>
      <c r="AZ262" s="75"/>
      <c r="BA262" s="76"/>
      <c r="BB262" s="77"/>
      <c r="BC262" s="75"/>
      <c r="BD262" s="75"/>
      <c r="BE262" s="321"/>
      <c r="BF262" s="322"/>
      <c r="BG262" s="322"/>
      <c r="BH262" s="322"/>
      <c r="BI262" s="322"/>
      <c r="BJ262" s="323"/>
      <c r="BK262" s="45" t="s">
        <v>18</v>
      </c>
      <c r="BL262" s="45" t="s">
        <v>54</v>
      </c>
      <c r="BN262" s="146">
        <f t="shared" si="359"/>
        <v>15</v>
      </c>
      <c r="BO262" s="146">
        <f t="shared" si="306"/>
        <v>15</v>
      </c>
      <c r="BP262" s="146">
        <f t="shared" si="307"/>
        <v>15</v>
      </c>
      <c r="BQ262" s="146">
        <f t="shared" si="308"/>
        <v>15</v>
      </c>
      <c r="BR262" s="146">
        <f t="shared" si="309"/>
        <v>15</v>
      </c>
      <c r="BS262" s="146">
        <f t="shared" si="310"/>
        <v>15</v>
      </c>
      <c r="BT262" s="146">
        <f t="shared" si="311"/>
        <v>15</v>
      </c>
      <c r="BU262" s="146">
        <f t="shared" si="312"/>
        <v>15</v>
      </c>
      <c r="BV262" s="146">
        <f t="shared" si="313"/>
        <v>15</v>
      </c>
      <c r="BW262" s="146">
        <f t="shared" si="314"/>
        <v>15</v>
      </c>
      <c r="BX262" s="146">
        <f t="shared" si="315"/>
        <v>15</v>
      </c>
      <c r="BY262" s="146">
        <f t="shared" si="316"/>
        <v>15</v>
      </c>
      <c r="BZ262" s="146">
        <f t="shared" si="317"/>
        <v>0</v>
      </c>
      <c r="CA262" s="146">
        <f t="shared" si="318"/>
        <v>0</v>
      </c>
      <c r="CB262" s="146">
        <f t="shared" si="319"/>
        <v>0</v>
      </c>
      <c r="CC262" s="146">
        <f t="shared" si="320"/>
        <v>0</v>
      </c>
      <c r="CD262" s="146">
        <f t="shared" si="321"/>
        <v>0</v>
      </c>
      <c r="CE262" s="146">
        <f t="shared" si="322"/>
        <v>0</v>
      </c>
      <c r="CF262" s="146">
        <f t="shared" si="323"/>
        <v>0</v>
      </c>
      <c r="CG262" s="146">
        <f t="shared" si="324"/>
        <v>0</v>
      </c>
      <c r="CH262" s="146">
        <f t="shared" si="325"/>
        <v>0</v>
      </c>
      <c r="CI262" s="146">
        <f t="shared" si="326"/>
        <v>0</v>
      </c>
      <c r="CJ262" s="146">
        <f t="shared" si="327"/>
        <v>0</v>
      </c>
      <c r="CK262" s="146">
        <f t="shared" si="328"/>
        <v>0</v>
      </c>
      <c r="CL262" s="146">
        <f t="shared" si="329"/>
        <v>0</v>
      </c>
      <c r="CM262" s="146">
        <f t="shared" si="330"/>
        <v>0</v>
      </c>
      <c r="CN262" s="146">
        <f t="shared" si="331"/>
        <v>0</v>
      </c>
      <c r="CO262" s="146">
        <f t="shared" si="332"/>
        <v>0</v>
      </c>
      <c r="CP262" s="146">
        <f t="shared" si="333"/>
        <v>0</v>
      </c>
      <c r="CQ262" s="146">
        <f t="shared" si="334"/>
        <v>0</v>
      </c>
      <c r="CR262" s="146">
        <f t="shared" si="335"/>
        <v>0</v>
      </c>
      <c r="CS262" s="146">
        <f t="shared" si="336"/>
        <v>0</v>
      </c>
      <c r="CT262" s="146">
        <f t="shared" si="337"/>
        <v>0</v>
      </c>
      <c r="CU262" s="146">
        <f t="shared" si="338"/>
        <v>0</v>
      </c>
      <c r="CV262" s="146">
        <f t="shared" si="339"/>
        <v>0</v>
      </c>
      <c r="CW262" s="146">
        <f t="shared" si="340"/>
        <v>0</v>
      </c>
      <c r="CX262" s="146">
        <f t="shared" si="341"/>
        <v>0</v>
      </c>
      <c r="CY262" s="146">
        <f t="shared" si="342"/>
        <v>0</v>
      </c>
      <c r="CZ262" s="146">
        <f t="shared" si="343"/>
        <v>0</v>
      </c>
      <c r="DA262" s="146">
        <f t="shared" si="344"/>
        <v>0</v>
      </c>
      <c r="DB262" s="146">
        <f t="shared" si="345"/>
        <v>0</v>
      </c>
      <c r="DC262" s="146">
        <f t="shared" si="346"/>
        <v>0</v>
      </c>
      <c r="DD262" s="146">
        <f t="shared" si="347"/>
        <v>0</v>
      </c>
      <c r="DE262" s="146">
        <f t="shared" si="348"/>
        <v>0</v>
      </c>
      <c r="DF262" s="146">
        <f t="shared" si="349"/>
        <v>0</v>
      </c>
      <c r="DG262" s="146">
        <f t="shared" si="350"/>
        <v>0</v>
      </c>
      <c r="DH262" s="146">
        <f t="shared" si="351"/>
        <v>0</v>
      </c>
      <c r="DI262" s="146">
        <f t="shared" si="352"/>
        <v>0</v>
      </c>
      <c r="DJ262" s="146">
        <f t="shared" si="353"/>
        <v>0</v>
      </c>
      <c r="DK262" s="146">
        <f t="shared" si="354"/>
        <v>0</v>
      </c>
      <c r="DL262" s="146">
        <f t="shared" si="355"/>
        <v>0</v>
      </c>
      <c r="DM262" s="146">
        <f t="shared" si="356"/>
        <v>0</v>
      </c>
      <c r="DN262" s="63">
        <f t="shared" ref="DN262:DN263" si="409">F262*H262</f>
        <v>180</v>
      </c>
      <c r="DO262" s="50">
        <f t="shared" ref="DO262:DO272" si="410">IF(COUNTA(K262:AC262)&gt;0,DN262,"")</f>
        <v>180</v>
      </c>
      <c r="DP262" s="50" t="str">
        <f t="shared" si="361"/>
        <v/>
      </c>
      <c r="DQ262" s="51" t="str">
        <f t="shared" si="362"/>
        <v/>
      </c>
      <c r="DR262" s="1">
        <f t="shared" ref="DR262:DR272" si="411">IF(DQ262="",1,2)</f>
        <v>1</v>
      </c>
      <c r="DS262" s="168" t="e">
        <f>IF(AND(DR262=#REF!,BL262=#REF!),'Tiến độ'!D262,"")</f>
        <v>#REF!</v>
      </c>
    </row>
    <row r="263" spans="1:123" ht="11.25" customHeight="1">
      <c r="A263" s="314" t="str">
        <f>IF(B263="","",MAX($A$7:A262)+1)</f>
        <v/>
      </c>
      <c r="B263" s="315"/>
      <c r="C263" s="79" t="s">
        <v>200</v>
      </c>
      <c r="D263" s="80" t="s">
        <v>201</v>
      </c>
      <c r="E263" s="81">
        <v>4</v>
      </c>
      <c r="F263" s="82">
        <v>60</v>
      </c>
      <c r="G263" s="83"/>
      <c r="H263" s="84">
        <f t="shared" ref="H263:I272" si="412">H262</f>
        <v>3</v>
      </c>
      <c r="I263" s="85">
        <f>I262</f>
        <v>164</v>
      </c>
      <c r="J263" s="27"/>
      <c r="K263" s="86">
        <v>5</v>
      </c>
      <c r="L263" s="87">
        <v>5</v>
      </c>
      <c r="M263" s="87">
        <v>5</v>
      </c>
      <c r="N263" s="88">
        <v>5</v>
      </c>
      <c r="O263" s="86">
        <v>5</v>
      </c>
      <c r="P263" s="87">
        <v>5</v>
      </c>
      <c r="Q263" s="87">
        <v>5</v>
      </c>
      <c r="R263" s="88">
        <v>5</v>
      </c>
      <c r="S263" s="86">
        <v>5</v>
      </c>
      <c r="T263" s="87">
        <v>5</v>
      </c>
      <c r="U263" s="87">
        <v>5</v>
      </c>
      <c r="V263" s="87">
        <v>5</v>
      </c>
      <c r="W263" s="88" t="s">
        <v>163</v>
      </c>
      <c r="X263" s="86" t="s">
        <v>163</v>
      </c>
      <c r="Y263" s="87" t="s">
        <v>163</v>
      </c>
      <c r="Z263" s="87"/>
      <c r="AA263" s="88"/>
      <c r="AB263" s="86"/>
      <c r="AC263" s="87"/>
      <c r="AD263" s="87" t="s">
        <v>164</v>
      </c>
      <c r="AE263" s="88" t="s">
        <v>164</v>
      </c>
      <c r="AF263" s="86" t="s">
        <v>164</v>
      </c>
      <c r="AG263" s="87" t="s">
        <v>164</v>
      </c>
      <c r="AH263" s="87" t="s">
        <v>164</v>
      </c>
      <c r="AI263" s="362"/>
      <c r="AJ263" s="363"/>
      <c r="AK263" s="86" t="s">
        <v>164</v>
      </c>
      <c r="AL263" s="87"/>
      <c r="AM263" s="87"/>
      <c r="AN263" s="88"/>
      <c r="AO263" s="86"/>
      <c r="AP263" s="87"/>
      <c r="AQ263" s="87"/>
      <c r="AR263" s="88"/>
      <c r="AS263" s="89"/>
      <c r="AT263" s="87"/>
      <c r="AU263" s="87"/>
      <c r="AV263" s="90"/>
      <c r="AW263" s="86"/>
      <c r="AX263" s="87"/>
      <c r="AY263" s="87"/>
      <c r="AZ263" s="87"/>
      <c r="BA263" s="88"/>
      <c r="BB263" s="89"/>
      <c r="BC263" s="87"/>
      <c r="BD263" s="87"/>
      <c r="BE263" s="321"/>
      <c r="BF263" s="322"/>
      <c r="BG263" s="322"/>
      <c r="BH263" s="322"/>
      <c r="BI263" s="322"/>
      <c r="BJ263" s="323"/>
      <c r="BK263" s="46" t="s">
        <v>18</v>
      </c>
      <c r="BL263" s="46" t="s">
        <v>53</v>
      </c>
      <c r="BN263" s="146">
        <f t="shared" si="359"/>
        <v>15</v>
      </c>
      <c r="BO263" s="146">
        <f t="shared" ref="BO263:BO326" si="413">IF(ISERROR(L263-0)=TRUE,0,$H263*L263)</f>
        <v>15</v>
      </c>
      <c r="BP263" s="146">
        <f t="shared" ref="BP263:BP326" si="414">IF(ISERROR(M263-0)=TRUE,0,$H263*M263)</f>
        <v>15</v>
      </c>
      <c r="BQ263" s="146">
        <f t="shared" ref="BQ263:BQ326" si="415">IF(ISERROR(N263-0)=TRUE,0,$H263*N263)</f>
        <v>15</v>
      </c>
      <c r="BR263" s="146">
        <f t="shared" ref="BR263:BR326" si="416">IF(ISERROR(O263-0)=TRUE,0,$H263*O263)</f>
        <v>15</v>
      </c>
      <c r="BS263" s="146">
        <f t="shared" ref="BS263:BS326" si="417">IF(ISERROR(P263-0)=TRUE,0,$H263*P263)</f>
        <v>15</v>
      </c>
      <c r="BT263" s="146">
        <f t="shared" ref="BT263:BT326" si="418">IF(ISERROR(Q263-0)=TRUE,0,$H263*Q263)</f>
        <v>15</v>
      </c>
      <c r="BU263" s="146">
        <f t="shared" ref="BU263:BU326" si="419">IF(ISERROR(R263-0)=TRUE,0,$H263*R263)</f>
        <v>15</v>
      </c>
      <c r="BV263" s="146">
        <f t="shared" ref="BV263:BV326" si="420">IF(ISERROR(S263-0)=TRUE,0,$H263*S263)</f>
        <v>15</v>
      </c>
      <c r="BW263" s="146">
        <f t="shared" ref="BW263:BW326" si="421">IF(ISERROR(T263-0)=TRUE,0,$H263*T263)</f>
        <v>15</v>
      </c>
      <c r="BX263" s="146">
        <f t="shared" ref="BX263:BX326" si="422">IF(ISERROR(U263-0)=TRUE,0,$H263*U263)</f>
        <v>15</v>
      </c>
      <c r="BY263" s="146">
        <f t="shared" ref="BY263:BY326" si="423">IF(ISERROR(V263-0)=TRUE,0,$H263*V263)</f>
        <v>15</v>
      </c>
      <c r="BZ263" s="146">
        <f t="shared" ref="BZ263:BZ326" si="424">IF(ISERROR(W263-0)=TRUE,0,$H263*W263)</f>
        <v>0</v>
      </c>
      <c r="CA263" s="146">
        <f t="shared" ref="CA263:CA326" si="425">IF(ISERROR(X263-0)=TRUE,0,$H263*X263)</f>
        <v>0</v>
      </c>
      <c r="CB263" s="146">
        <f t="shared" ref="CB263:CB326" si="426">IF(ISERROR(Y263-0)=TRUE,0,$H263*Y263)</f>
        <v>0</v>
      </c>
      <c r="CC263" s="146">
        <f t="shared" ref="CC263:CC326" si="427">IF(ISERROR(Z263-0)=TRUE,0,$H263*Z263)</f>
        <v>0</v>
      </c>
      <c r="CD263" s="146">
        <f t="shared" ref="CD263:CD326" si="428">IF(ISERROR(AA263-0)=TRUE,0,$H263*AA263)</f>
        <v>0</v>
      </c>
      <c r="CE263" s="146">
        <f t="shared" ref="CE263:CE326" si="429">IF(ISERROR(AB263-0)=TRUE,0,$H263*AB263)</f>
        <v>0</v>
      </c>
      <c r="CF263" s="146">
        <f t="shared" ref="CF263:CF326" si="430">IF(ISERROR(AC263-0)=TRUE,0,$H263*AC263)</f>
        <v>0</v>
      </c>
      <c r="CG263" s="146">
        <f t="shared" ref="CG263:CG326" si="431">IF(ISERROR(AD263-0)=TRUE,0,$H263*AD263)</f>
        <v>0</v>
      </c>
      <c r="CH263" s="146">
        <f t="shared" ref="CH263:CH326" si="432">IF(ISERROR(AE263-0)=TRUE,0,$H263*AE263)</f>
        <v>0</v>
      </c>
      <c r="CI263" s="146">
        <f t="shared" ref="CI263:CI326" si="433">IF(ISERROR(AF263-0)=TRUE,0,$H263*AF263)</f>
        <v>0</v>
      </c>
      <c r="CJ263" s="146">
        <f t="shared" ref="CJ263:CJ326" si="434">IF(ISERROR(AG263-0)=TRUE,0,$H263*AG263)</f>
        <v>0</v>
      </c>
      <c r="CK263" s="146">
        <f t="shared" ref="CK263:CK326" si="435">IF(ISERROR(AH263-0)=TRUE,0,$H263*AH263)</f>
        <v>0</v>
      </c>
      <c r="CL263" s="146">
        <f t="shared" ref="CL263:CL326" si="436">IF(ISERROR(AI263-0)=TRUE,0,$H263*AI263)</f>
        <v>0</v>
      </c>
      <c r="CM263" s="146">
        <f t="shared" ref="CM263:CM326" si="437">IF(ISERROR(AJ263-0)=TRUE,0,$H263*AJ263)</f>
        <v>0</v>
      </c>
      <c r="CN263" s="146">
        <f t="shared" ref="CN263:CN326" si="438">IF(ISERROR(AK263-0)=TRUE,0,$H263*AK263)</f>
        <v>0</v>
      </c>
      <c r="CO263" s="146">
        <f t="shared" ref="CO263:CO326" si="439">IF(ISERROR(AL263-0)=TRUE,0,$H263*AL263)</f>
        <v>0</v>
      </c>
      <c r="CP263" s="146">
        <f t="shared" ref="CP263:CP326" si="440">IF(ISERROR(AM263-0)=TRUE,0,$H263*AM263)</f>
        <v>0</v>
      </c>
      <c r="CQ263" s="146">
        <f t="shared" ref="CQ263:CQ326" si="441">IF(ISERROR(AN263-0)=TRUE,0,$H263*AN263)</f>
        <v>0</v>
      </c>
      <c r="CR263" s="146">
        <f t="shared" ref="CR263:CR326" si="442">IF(ISERROR(AO263-0)=TRUE,0,$H263*AO263)</f>
        <v>0</v>
      </c>
      <c r="CS263" s="146">
        <f t="shared" ref="CS263:CS326" si="443">IF(ISERROR(AP263-0)=TRUE,0,$H263*AP263)</f>
        <v>0</v>
      </c>
      <c r="CT263" s="146">
        <f t="shared" ref="CT263:CT326" si="444">IF(ISERROR(AQ263-0)=TRUE,0,$H263*AQ263)</f>
        <v>0</v>
      </c>
      <c r="CU263" s="146">
        <f t="shared" ref="CU263:CU326" si="445">IF(ISERROR(AR263-0)=TRUE,0,$H263*AR263)</f>
        <v>0</v>
      </c>
      <c r="CV263" s="146">
        <f t="shared" ref="CV263:CV326" si="446">IF(ISERROR(AS263-0)=TRUE,0,$H263*AS263)</f>
        <v>0</v>
      </c>
      <c r="CW263" s="146">
        <f t="shared" ref="CW263:CW326" si="447">IF(ISERROR(AT263-0)=TRUE,0,$H263*AT263)</f>
        <v>0</v>
      </c>
      <c r="CX263" s="146">
        <f t="shared" ref="CX263:CX326" si="448">IF(ISERROR(AU263-0)=TRUE,0,$H263*AU263)</f>
        <v>0</v>
      </c>
      <c r="CY263" s="146">
        <f t="shared" ref="CY263:CY326" si="449">IF(ISERROR(AV263-0)=TRUE,0,$H263*AV263)</f>
        <v>0</v>
      </c>
      <c r="CZ263" s="146">
        <f t="shared" ref="CZ263:CZ326" si="450">IF(ISERROR(AW263-0)=TRUE,0,$H263*AW263)</f>
        <v>0</v>
      </c>
      <c r="DA263" s="146">
        <f t="shared" ref="DA263:DA326" si="451">IF(ISERROR(AX263-0)=TRUE,0,$H263*AX263)</f>
        <v>0</v>
      </c>
      <c r="DB263" s="146">
        <f t="shared" ref="DB263:DB326" si="452">IF(ISERROR(AY263-0)=TRUE,0,$H263*AY263)</f>
        <v>0</v>
      </c>
      <c r="DC263" s="146">
        <f t="shared" ref="DC263:DC326" si="453">IF(ISERROR(AZ263-0)=TRUE,0,$H263*AZ263)</f>
        <v>0</v>
      </c>
      <c r="DD263" s="146">
        <f t="shared" ref="DD263:DD326" si="454">IF(ISERROR(BA263-0)=TRUE,0,$H263*BA263)</f>
        <v>0</v>
      </c>
      <c r="DE263" s="146">
        <f t="shared" ref="DE263:DE326" si="455">IF(ISERROR(BB263-0)=TRUE,0,$H263*BB263)</f>
        <v>0</v>
      </c>
      <c r="DF263" s="146">
        <f t="shared" ref="DF263:DF326" si="456">IF(ISERROR(BC263-0)=TRUE,0,$H263*BC263)</f>
        <v>0</v>
      </c>
      <c r="DG263" s="146">
        <f t="shared" ref="DG263:DG326" si="457">IF(ISERROR(BD263-0)=TRUE,0,$H263*BD263)</f>
        <v>0</v>
      </c>
      <c r="DH263" s="146">
        <f t="shared" ref="DH263:DH326" si="458">IF(ISERROR(BE263-0)=TRUE,0,$H263*BE263)</f>
        <v>0</v>
      </c>
      <c r="DI263" s="146">
        <f t="shared" ref="DI263:DI326" si="459">IF(ISERROR(BF263-0)=TRUE,0,$H263*BF263)</f>
        <v>0</v>
      </c>
      <c r="DJ263" s="146">
        <f t="shared" ref="DJ263:DJ326" si="460">IF(ISERROR(BG263-0)=TRUE,0,$H263*BG263)</f>
        <v>0</v>
      </c>
      <c r="DK263" s="146">
        <f t="shared" ref="DK263:DK326" si="461">IF(ISERROR(BH263-0)=TRUE,0,$H263*BH263)</f>
        <v>0</v>
      </c>
      <c r="DL263" s="146">
        <f t="shared" ref="DL263:DL326" si="462">IF(ISERROR(BI263-0)=TRUE,0,$H263*BI263)</f>
        <v>0</v>
      </c>
      <c r="DM263" s="146">
        <f t="shared" ref="DM263:DM326" si="463">IF(ISERROR(BJ263-0)=TRUE,0,$H263*BJ263)</f>
        <v>0</v>
      </c>
      <c r="DN263" s="64">
        <f t="shared" si="409"/>
        <v>180</v>
      </c>
      <c r="DO263" s="52">
        <f t="shared" si="410"/>
        <v>180</v>
      </c>
      <c r="DP263" s="52" t="str">
        <f t="shared" si="361"/>
        <v/>
      </c>
      <c r="DQ263" s="53" t="str">
        <f t="shared" si="362"/>
        <v/>
      </c>
      <c r="DR263" s="1">
        <f t="shared" si="411"/>
        <v>1</v>
      </c>
      <c r="DS263" s="168" t="e">
        <f>IF(AND(DR263=#REF!,BL263=#REF!),'Tiến độ'!D263,"")</f>
        <v>#REF!</v>
      </c>
    </row>
    <row r="264" spans="1:123" ht="11.25" customHeight="1">
      <c r="A264" s="314" t="str">
        <f>IF(B264="","",MAX($A$7:A263)+1)</f>
        <v/>
      </c>
      <c r="B264" s="315"/>
      <c r="C264" s="79" t="s">
        <v>202</v>
      </c>
      <c r="D264" s="80" t="s">
        <v>203</v>
      </c>
      <c r="E264" s="81">
        <v>2</v>
      </c>
      <c r="F264" s="82">
        <v>30</v>
      </c>
      <c r="G264" s="83"/>
      <c r="H264" s="84">
        <f t="shared" si="412"/>
        <v>3</v>
      </c>
      <c r="I264" s="85">
        <f t="shared" si="412"/>
        <v>164</v>
      </c>
      <c r="J264" s="27"/>
      <c r="K264" s="86"/>
      <c r="L264" s="87"/>
      <c r="M264" s="87"/>
      <c r="N264" s="88"/>
      <c r="O264" s="86"/>
      <c r="P264" s="87">
        <v>5</v>
      </c>
      <c r="Q264" s="87">
        <v>5</v>
      </c>
      <c r="R264" s="88">
        <v>5</v>
      </c>
      <c r="S264" s="86">
        <v>5</v>
      </c>
      <c r="T264" s="87">
        <v>5</v>
      </c>
      <c r="U264" s="87">
        <v>5</v>
      </c>
      <c r="V264" s="87"/>
      <c r="W264" s="88" t="s">
        <v>163</v>
      </c>
      <c r="X264" s="86" t="s">
        <v>163</v>
      </c>
      <c r="Y264" s="87" t="s">
        <v>163</v>
      </c>
      <c r="Z264" s="87"/>
      <c r="AA264" s="88"/>
      <c r="AB264" s="86"/>
      <c r="AC264" s="87"/>
      <c r="AD264" s="87" t="s">
        <v>164</v>
      </c>
      <c r="AE264" s="88" t="s">
        <v>164</v>
      </c>
      <c r="AF264" s="86" t="s">
        <v>164</v>
      </c>
      <c r="AG264" s="87" t="s">
        <v>164</v>
      </c>
      <c r="AH264" s="87" t="s">
        <v>164</v>
      </c>
      <c r="AI264" s="362"/>
      <c r="AJ264" s="363"/>
      <c r="AK264" s="86" t="s">
        <v>164</v>
      </c>
      <c r="AL264" s="87"/>
      <c r="AM264" s="87"/>
      <c r="AN264" s="88"/>
      <c r="AO264" s="86"/>
      <c r="AP264" s="87"/>
      <c r="AQ264" s="87"/>
      <c r="AR264" s="88"/>
      <c r="AS264" s="89"/>
      <c r="AT264" s="87"/>
      <c r="AU264" s="87"/>
      <c r="AV264" s="90"/>
      <c r="AW264" s="86"/>
      <c r="AX264" s="87"/>
      <c r="AY264" s="87"/>
      <c r="AZ264" s="87"/>
      <c r="BA264" s="88"/>
      <c r="BB264" s="89"/>
      <c r="BC264" s="87"/>
      <c r="BD264" s="87"/>
      <c r="BE264" s="321"/>
      <c r="BF264" s="322"/>
      <c r="BG264" s="322"/>
      <c r="BH264" s="322"/>
      <c r="BI264" s="322"/>
      <c r="BJ264" s="323"/>
      <c r="BK264" s="46" t="s">
        <v>18</v>
      </c>
      <c r="BL264" s="46" t="s">
        <v>53</v>
      </c>
      <c r="BN264" s="146">
        <f t="shared" ref="BN264:BN327" si="464">IF(ISERROR(K264-0)=TRUE,0,$H264*K264)</f>
        <v>0</v>
      </c>
      <c r="BO264" s="146">
        <f t="shared" si="413"/>
        <v>0</v>
      </c>
      <c r="BP264" s="146">
        <f t="shared" si="414"/>
        <v>0</v>
      </c>
      <c r="BQ264" s="146">
        <f t="shared" si="415"/>
        <v>0</v>
      </c>
      <c r="BR264" s="146">
        <f t="shared" si="416"/>
        <v>0</v>
      </c>
      <c r="BS264" s="146">
        <f t="shared" si="417"/>
        <v>15</v>
      </c>
      <c r="BT264" s="146">
        <f t="shared" si="418"/>
        <v>15</v>
      </c>
      <c r="BU264" s="146">
        <f t="shared" si="419"/>
        <v>15</v>
      </c>
      <c r="BV264" s="146">
        <f t="shared" si="420"/>
        <v>15</v>
      </c>
      <c r="BW264" s="146">
        <f t="shared" si="421"/>
        <v>15</v>
      </c>
      <c r="BX264" s="146">
        <f t="shared" si="422"/>
        <v>15</v>
      </c>
      <c r="BY264" s="146">
        <f t="shared" si="423"/>
        <v>0</v>
      </c>
      <c r="BZ264" s="146">
        <f t="shared" si="424"/>
        <v>0</v>
      </c>
      <c r="CA264" s="146">
        <f t="shared" si="425"/>
        <v>0</v>
      </c>
      <c r="CB264" s="146">
        <f t="shared" si="426"/>
        <v>0</v>
      </c>
      <c r="CC264" s="146">
        <f t="shared" si="427"/>
        <v>0</v>
      </c>
      <c r="CD264" s="146">
        <f t="shared" si="428"/>
        <v>0</v>
      </c>
      <c r="CE264" s="146">
        <f t="shared" si="429"/>
        <v>0</v>
      </c>
      <c r="CF264" s="146">
        <f t="shared" si="430"/>
        <v>0</v>
      </c>
      <c r="CG264" s="146">
        <f t="shared" si="431"/>
        <v>0</v>
      </c>
      <c r="CH264" s="146">
        <f t="shared" si="432"/>
        <v>0</v>
      </c>
      <c r="CI264" s="146">
        <f t="shared" si="433"/>
        <v>0</v>
      </c>
      <c r="CJ264" s="146">
        <f t="shared" si="434"/>
        <v>0</v>
      </c>
      <c r="CK264" s="146">
        <f t="shared" si="435"/>
        <v>0</v>
      </c>
      <c r="CL264" s="146">
        <f t="shared" si="436"/>
        <v>0</v>
      </c>
      <c r="CM264" s="146">
        <f t="shared" si="437"/>
        <v>0</v>
      </c>
      <c r="CN264" s="146">
        <f t="shared" si="438"/>
        <v>0</v>
      </c>
      <c r="CO264" s="146">
        <f t="shared" si="439"/>
        <v>0</v>
      </c>
      <c r="CP264" s="146">
        <f t="shared" si="440"/>
        <v>0</v>
      </c>
      <c r="CQ264" s="146">
        <f t="shared" si="441"/>
        <v>0</v>
      </c>
      <c r="CR264" s="146">
        <f t="shared" si="442"/>
        <v>0</v>
      </c>
      <c r="CS264" s="146">
        <f t="shared" si="443"/>
        <v>0</v>
      </c>
      <c r="CT264" s="146">
        <f t="shared" si="444"/>
        <v>0</v>
      </c>
      <c r="CU264" s="146">
        <f t="shared" si="445"/>
        <v>0</v>
      </c>
      <c r="CV264" s="146">
        <f t="shared" si="446"/>
        <v>0</v>
      </c>
      <c r="CW264" s="146">
        <f t="shared" si="447"/>
        <v>0</v>
      </c>
      <c r="CX264" s="146">
        <f t="shared" si="448"/>
        <v>0</v>
      </c>
      <c r="CY264" s="146">
        <f t="shared" si="449"/>
        <v>0</v>
      </c>
      <c r="CZ264" s="146">
        <f t="shared" si="450"/>
        <v>0</v>
      </c>
      <c r="DA264" s="146">
        <f t="shared" si="451"/>
        <v>0</v>
      </c>
      <c r="DB264" s="146">
        <f t="shared" si="452"/>
        <v>0</v>
      </c>
      <c r="DC264" s="146">
        <f t="shared" si="453"/>
        <v>0</v>
      </c>
      <c r="DD264" s="146">
        <f t="shared" si="454"/>
        <v>0</v>
      </c>
      <c r="DE264" s="146">
        <f t="shared" si="455"/>
        <v>0</v>
      </c>
      <c r="DF264" s="146">
        <f t="shared" si="456"/>
        <v>0</v>
      </c>
      <c r="DG264" s="146">
        <f t="shared" si="457"/>
        <v>0</v>
      </c>
      <c r="DH264" s="146">
        <f t="shared" si="458"/>
        <v>0</v>
      </c>
      <c r="DI264" s="146">
        <f t="shared" si="459"/>
        <v>0</v>
      </c>
      <c r="DJ264" s="146">
        <f t="shared" si="460"/>
        <v>0</v>
      </c>
      <c r="DK264" s="146">
        <f t="shared" si="461"/>
        <v>0</v>
      </c>
      <c r="DL264" s="146">
        <f t="shared" si="462"/>
        <v>0</v>
      </c>
      <c r="DM264" s="146">
        <f t="shared" si="463"/>
        <v>0</v>
      </c>
      <c r="DN264" s="64">
        <f>I264*1</f>
        <v>164</v>
      </c>
      <c r="DO264" s="52">
        <f t="shared" si="410"/>
        <v>164</v>
      </c>
      <c r="DP264" s="52" t="str">
        <f t="shared" si="361"/>
        <v/>
      </c>
      <c r="DQ264" s="53" t="str">
        <f t="shared" si="362"/>
        <v/>
      </c>
      <c r="DR264" s="1">
        <f t="shared" si="411"/>
        <v>1</v>
      </c>
      <c r="DS264" s="168" t="e">
        <f>IF(AND(DR264=#REF!,BL264=#REF!),'Tiến độ'!D264,"")</f>
        <v>#REF!</v>
      </c>
    </row>
    <row r="265" spans="1:123" ht="11.25" customHeight="1">
      <c r="A265" s="314" t="str">
        <f>IF(B265="","",MAX($A$7:A264)+1)</f>
        <v/>
      </c>
      <c r="B265" s="315"/>
      <c r="C265" s="79" t="s">
        <v>204</v>
      </c>
      <c r="D265" s="80" t="s">
        <v>205</v>
      </c>
      <c r="E265" s="81">
        <v>3</v>
      </c>
      <c r="F265" s="82">
        <v>45</v>
      </c>
      <c r="G265" s="83"/>
      <c r="H265" s="84">
        <f t="shared" si="412"/>
        <v>3</v>
      </c>
      <c r="I265" s="85">
        <f t="shared" si="412"/>
        <v>164</v>
      </c>
      <c r="J265" s="27"/>
      <c r="K265" s="86">
        <v>4</v>
      </c>
      <c r="L265" s="87">
        <v>4</v>
      </c>
      <c r="M265" s="87">
        <v>4</v>
      </c>
      <c r="N265" s="88">
        <v>4</v>
      </c>
      <c r="O265" s="86">
        <v>4</v>
      </c>
      <c r="P265" s="87">
        <v>4</v>
      </c>
      <c r="Q265" s="87">
        <v>4</v>
      </c>
      <c r="R265" s="88">
        <v>4</v>
      </c>
      <c r="S265" s="86">
        <v>4</v>
      </c>
      <c r="T265" s="87">
        <v>4</v>
      </c>
      <c r="U265" s="87">
        <v>4</v>
      </c>
      <c r="V265" s="87">
        <v>1</v>
      </c>
      <c r="W265" s="88" t="s">
        <v>163</v>
      </c>
      <c r="X265" s="86" t="s">
        <v>163</v>
      </c>
      <c r="Y265" s="87" t="s">
        <v>163</v>
      </c>
      <c r="Z265" s="87"/>
      <c r="AA265" s="88"/>
      <c r="AB265" s="86"/>
      <c r="AC265" s="87"/>
      <c r="AD265" s="87" t="s">
        <v>164</v>
      </c>
      <c r="AE265" s="88" t="s">
        <v>164</v>
      </c>
      <c r="AF265" s="86" t="s">
        <v>164</v>
      </c>
      <c r="AG265" s="87" t="s">
        <v>164</v>
      </c>
      <c r="AH265" s="87" t="s">
        <v>164</v>
      </c>
      <c r="AI265" s="362"/>
      <c r="AJ265" s="363"/>
      <c r="AK265" s="86" t="s">
        <v>164</v>
      </c>
      <c r="AL265" s="87"/>
      <c r="AM265" s="87"/>
      <c r="AN265" s="88"/>
      <c r="AO265" s="86"/>
      <c r="AP265" s="87"/>
      <c r="AQ265" s="87"/>
      <c r="AR265" s="88"/>
      <c r="AS265" s="89"/>
      <c r="AT265" s="87"/>
      <c r="AU265" s="87"/>
      <c r="AV265" s="90"/>
      <c r="AW265" s="86"/>
      <c r="AX265" s="87"/>
      <c r="AY265" s="87"/>
      <c r="AZ265" s="87"/>
      <c r="BA265" s="88"/>
      <c r="BB265" s="89"/>
      <c r="BC265" s="87"/>
      <c r="BD265" s="87"/>
      <c r="BE265" s="321"/>
      <c r="BF265" s="322"/>
      <c r="BG265" s="322"/>
      <c r="BH265" s="322"/>
      <c r="BI265" s="322"/>
      <c r="BJ265" s="323"/>
      <c r="BK265" s="46" t="s">
        <v>18</v>
      </c>
      <c r="BL265" s="46" t="s">
        <v>53</v>
      </c>
      <c r="BN265" s="146">
        <f t="shared" si="464"/>
        <v>12</v>
      </c>
      <c r="BO265" s="146">
        <f t="shared" si="413"/>
        <v>12</v>
      </c>
      <c r="BP265" s="146">
        <f t="shared" si="414"/>
        <v>12</v>
      </c>
      <c r="BQ265" s="146">
        <f t="shared" si="415"/>
        <v>12</v>
      </c>
      <c r="BR265" s="146">
        <f t="shared" si="416"/>
        <v>12</v>
      </c>
      <c r="BS265" s="146">
        <f t="shared" si="417"/>
        <v>12</v>
      </c>
      <c r="BT265" s="146">
        <f t="shared" si="418"/>
        <v>12</v>
      </c>
      <c r="BU265" s="146">
        <f t="shared" si="419"/>
        <v>12</v>
      </c>
      <c r="BV265" s="146">
        <f t="shared" si="420"/>
        <v>12</v>
      </c>
      <c r="BW265" s="146">
        <f t="shared" si="421"/>
        <v>12</v>
      </c>
      <c r="BX265" s="146">
        <f t="shared" si="422"/>
        <v>12</v>
      </c>
      <c r="BY265" s="146">
        <f t="shared" si="423"/>
        <v>3</v>
      </c>
      <c r="BZ265" s="146">
        <f t="shared" si="424"/>
        <v>0</v>
      </c>
      <c r="CA265" s="146">
        <f t="shared" si="425"/>
        <v>0</v>
      </c>
      <c r="CB265" s="146">
        <f t="shared" si="426"/>
        <v>0</v>
      </c>
      <c r="CC265" s="146">
        <f t="shared" si="427"/>
        <v>0</v>
      </c>
      <c r="CD265" s="146">
        <f t="shared" si="428"/>
        <v>0</v>
      </c>
      <c r="CE265" s="146">
        <f t="shared" si="429"/>
        <v>0</v>
      </c>
      <c r="CF265" s="146">
        <f t="shared" si="430"/>
        <v>0</v>
      </c>
      <c r="CG265" s="146">
        <f t="shared" si="431"/>
        <v>0</v>
      </c>
      <c r="CH265" s="146">
        <f t="shared" si="432"/>
        <v>0</v>
      </c>
      <c r="CI265" s="146">
        <f t="shared" si="433"/>
        <v>0</v>
      </c>
      <c r="CJ265" s="146">
        <f t="shared" si="434"/>
        <v>0</v>
      </c>
      <c r="CK265" s="146">
        <f t="shared" si="435"/>
        <v>0</v>
      </c>
      <c r="CL265" s="146">
        <f t="shared" si="436"/>
        <v>0</v>
      </c>
      <c r="CM265" s="146">
        <f t="shared" si="437"/>
        <v>0</v>
      </c>
      <c r="CN265" s="146">
        <f t="shared" si="438"/>
        <v>0</v>
      </c>
      <c r="CO265" s="146">
        <f t="shared" si="439"/>
        <v>0</v>
      </c>
      <c r="CP265" s="146">
        <f t="shared" si="440"/>
        <v>0</v>
      </c>
      <c r="CQ265" s="146">
        <f t="shared" si="441"/>
        <v>0</v>
      </c>
      <c r="CR265" s="146">
        <f t="shared" si="442"/>
        <v>0</v>
      </c>
      <c r="CS265" s="146">
        <f t="shared" si="443"/>
        <v>0</v>
      </c>
      <c r="CT265" s="146">
        <f t="shared" si="444"/>
        <v>0</v>
      </c>
      <c r="CU265" s="146">
        <f t="shared" si="445"/>
        <v>0</v>
      </c>
      <c r="CV265" s="146">
        <f t="shared" si="446"/>
        <v>0</v>
      </c>
      <c r="CW265" s="146">
        <f t="shared" si="447"/>
        <v>0</v>
      </c>
      <c r="CX265" s="146">
        <f t="shared" si="448"/>
        <v>0</v>
      </c>
      <c r="CY265" s="146">
        <f t="shared" si="449"/>
        <v>0</v>
      </c>
      <c r="CZ265" s="146">
        <f t="shared" si="450"/>
        <v>0</v>
      </c>
      <c r="DA265" s="146">
        <f t="shared" si="451"/>
        <v>0</v>
      </c>
      <c r="DB265" s="146">
        <f t="shared" si="452"/>
        <v>0</v>
      </c>
      <c r="DC265" s="146">
        <f t="shared" si="453"/>
        <v>0</v>
      </c>
      <c r="DD265" s="146">
        <f t="shared" si="454"/>
        <v>0</v>
      </c>
      <c r="DE265" s="146">
        <f t="shared" si="455"/>
        <v>0</v>
      </c>
      <c r="DF265" s="146">
        <f t="shared" si="456"/>
        <v>0</v>
      </c>
      <c r="DG265" s="146">
        <f t="shared" si="457"/>
        <v>0</v>
      </c>
      <c r="DH265" s="146">
        <f t="shared" si="458"/>
        <v>0</v>
      </c>
      <c r="DI265" s="146">
        <f t="shared" si="459"/>
        <v>0</v>
      </c>
      <c r="DJ265" s="146">
        <f t="shared" si="460"/>
        <v>0</v>
      </c>
      <c r="DK265" s="146">
        <f t="shared" si="461"/>
        <v>0</v>
      </c>
      <c r="DL265" s="146">
        <f t="shared" si="462"/>
        <v>0</v>
      </c>
      <c r="DM265" s="146">
        <f t="shared" si="463"/>
        <v>0</v>
      </c>
      <c r="DN265" s="64">
        <f t="shared" ref="DN265:DN269" si="465">F265*H265</f>
        <v>135</v>
      </c>
      <c r="DO265" s="52">
        <f t="shared" si="410"/>
        <v>135</v>
      </c>
      <c r="DP265" s="52" t="str">
        <f t="shared" ref="DP265:DP328" si="466">IF(DO265="",IF(COUNT(AD265:AH265,AK265)&gt;0,DN265,""),"")</f>
        <v/>
      </c>
      <c r="DQ265" s="53" t="str">
        <f t="shared" ref="DQ265:DQ328" si="467">IF(AND(DO265="",DP265=""),IF(COUNTA(AL265:BD265)&gt;0,DN265,""),"")</f>
        <v/>
      </c>
      <c r="DR265" s="1">
        <f t="shared" si="411"/>
        <v>1</v>
      </c>
      <c r="DS265" s="168" t="e">
        <f>IF(AND(DR265=#REF!,BL265=#REF!),'Tiến độ'!D265,"")</f>
        <v>#REF!</v>
      </c>
    </row>
    <row r="266" spans="1:123" ht="11.25" customHeight="1">
      <c r="A266" s="314" t="str">
        <f>IF(B266="","",MAX($A$7:A265)+1)</f>
        <v/>
      </c>
      <c r="B266" s="315"/>
      <c r="C266" s="79" t="s">
        <v>206</v>
      </c>
      <c r="D266" s="80" t="s">
        <v>207</v>
      </c>
      <c r="E266" s="81">
        <v>3</v>
      </c>
      <c r="F266" s="82">
        <v>45</v>
      </c>
      <c r="G266" s="83"/>
      <c r="H266" s="84">
        <f t="shared" si="412"/>
        <v>3</v>
      </c>
      <c r="I266" s="85">
        <f t="shared" si="412"/>
        <v>164</v>
      </c>
      <c r="J266" s="27"/>
      <c r="K266" s="86">
        <v>4</v>
      </c>
      <c r="L266" s="87">
        <v>4</v>
      </c>
      <c r="M266" s="87">
        <v>4</v>
      </c>
      <c r="N266" s="88">
        <v>4</v>
      </c>
      <c r="O266" s="86">
        <v>4</v>
      </c>
      <c r="P266" s="87">
        <v>4</v>
      </c>
      <c r="Q266" s="87">
        <v>4</v>
      </c>
      <c r="R266" s="88">
        <v>4</v>
      </c>
      <c r="S266" s="86">
        <v>4</v>
      </c>
      <c r="T266" s="87">
        <v>4</v>
      </c>
      <c r="U266" s="87">
        <v>4</v>
      </c>
      <c r="V266" s="87">
        <v>1</v>
      </c>
      <c r="W266" s="88" t="s">
        <v>163</v>
      </c>
      <c r="X266" s="86" t="s">
        <v>163</v>
      </c>
      <c r="Y266" s="87" t="s">
        <v>163</v>
      </c>
      <c r="Z266" s="87"/>
      <c r="AA266" s="88"/>
      <c r="AB266" s="86"/>
      <c r="AC266" s="87"/>
      <c r="AD266" s="87" t="s">
        <v>164</v>
      </c>
      <c r="AE266" s="88" t="s">
        <v>164</v>
      </c>
      <c r="AF266" s="86" t="s">
        <v>164</v>
      </c>
      <c r="AG266" s="87" t="s">
        <v>164</v>
      </c>
      <c r="AH266" s="87" t="s">
        <v>164</v>
      </c>
      <c r="AI266" s="362"/>
      <c r="AJ266" s="363"/>
      <c r="AK266" s="86" t="s">
        <v>164</v>
      </c>
      <c r="AL266" s="87"/>
      <c r="AM266" s="87"/>
      <c r="AN266" s="88"/>
      <c r="AO266" s="86"/>
      <c r="AP266" s="87"/>
      <c r="AQ266" s="87"/>
      <c r="AR266" s="88"/>
      <c r="AS266" s="89"/>
      <c r="AT266" s="87"/>
      <c r="AU266" s="87"/>
      <c r="AV266" s="90"/>
      <c r="AW266" s="86"/>
      <c r="AX266" s="87"/>
      <c r="AY266" s="87"/>
      <c r="AZ266" s="87"/>
      <c r="BA266" s="88"/>
      <c r="BB266" s="89"/>
      <c r="BC266" s="87"/>
      <c r="BD266" s="87"/>
      <c r="BE266" s="321"/>
      <c r="BF266" s="322"/>
      <c r="BG266" s="322"/>
      <c r="BH266" s="322"/>
      <c r="BI266" s="322"/>
      <c r="BJ266" s="323"/>
      <c r="BK266" s="46" t="s">
        <v>18</v>
      </c>
      <c r="BL266" s="46" t="s">
        <v>53</v>
      </c>
      <c r="BN266" s="146">
        <f t="shared" si="464"/>
        <v>12</v>
      </c>
      <c r="BO266" s="146">
        <f t="shared" si="413"/>
        <v>12</v>
      </c>
      <c r="BP266" s="146">
        <f t="shared" si="414"/>
        <v>12</v>
      </c>
      <c r="BQ266" s="146">
        <f t="shared" si="415"/>
        <v>12</v>
      </c>
      <c r="BR266" s="146">
        <f t="shared" si="416"/>
        <v>12</v>
      </c>
      <c r="BS266" s="146">
        <f t="shared" si="417"/>
        <v>12</v>
      </c>
      <c r="BT266" s="146">
        <f t="shared" si="418"/>
        <v>12</v>
      </c>
      <c r="BU266" s="146">
        <f t="shared" si="419"/>
        <v>12</v>
      </c>
      <c r="BV266" s="146">
        <f t="shared" si="420"/>
        <v>12</v>
      </c>
      <c r="BW266" s="146">
        <f t="shared" si="421"/>
        <v>12</v>
      </c>
      <c r="BX266" s="146">
        <f t="shared" si="422"/>
        <v>12</v>
      </c>
      <c r="BY266" s="146">
        <f t="shared" si="423"/>
        <v>3</v>
      </c>
      <c r="BZ266" s="146">
        <f t="shared" si="424"/>
        <v>0</v>
      </c>
      <c r="CA266" s="146">
        <f t="shared" si="425"/>
        <v>0</v>
      </c>
      <c r="CB266" s="146">
        <f t="shared" si="426"/>
        <v>0</v>
      </c>
      <c r="CC266" s="146">
        <f t="shared" si="427"/>
        <v>0</v>
      </c>
      <c r="CD266" s="146">
        <f t="shared" si="428"/>
        <v>0</v>
      </c>
      <c r="CE266" s="146">
        <f t="shared" si="429"/>
        <v>0</v>
      </c>
      <c r="CF266" s="146">
        <f t="shared" si="430"/>
        <v>0</v>
      </c>
      <c r="CG266" s="146">
        <f t="shared" si="431"/>
        <v>0</v>
      </c>
      <c r="CH266" s="146">
        <f t="shared" si="432"/>
        <v>0</v>
      </c>
      <c r="CI266" s="146">
        <f t="shared" si="433"/>
        <v>0</v>
      </c>
      <c r="CJ266" s="146">
        <f t="shared" si="434"/>
        <v>0</v>
      </c>
      <c r="CK266" s="146">
        <f t="shared" si="435"/>
        <v>0</v>
      </c>
      <c r="CL266" s="146">
        <f t="shared" si="436"/>
        <v>0</v>
      </c>
      <c r="CM266" s="146">
        <f t="shared" si="437"/>
        <v>0</v>
      </c>
      <c r="CN266" s="146">
        <f t="shared" si="438"/>
        <v>0</v>
      </c>
      <c r="CO266" s="146">
        <f t="shared" si="439"/>
        <v>0</v>
      </c>
      <c r="CP266" s="146">
        <f t="shared" si="440"/>
        <v>0</v>
      </c>
      <c r="CQ266" s="146">
        <f t="shared" si="441"/>
        <v>0</v>
      </c>
      <c r="CR266" s="146">
        <f t="shared" si="442"/>
        <v>0</v>
      </c>
      <c r="CS266" s="146">
        <f t="shared" si="443"/>
        <v>0</v>
      </c>
      <c r="CT266" s="146">
        <f t="shared" si="444"/>
        <v>0</v>
      </c>
      <c r="CU266" s="146">
        <f t="shared" si="445"/>
        <v>0</v>
      </c>
      <c r="CV266" s="146">
        <f t="shared" si="446"/>
        <v>0</v>
      </c>
      <c r="CW266" s="146">
        <f t="shared" si="447"/>
        <v>0</v>
      </c>
      <c r="CX266" s="146">
        <f t="shared" si="448"/>
        <v>0</v>
      </c>
      <c r="CY266" s="146">
        <f t="shared" si="449"/>
        <v>0</v>
      </c>
      <c r="CZ266" s="146">
        <f t="shared" si="450"/>
        <v>0</v>
      </c>
      <c r="DA266" s="146">
        <f t="shared" si="451"/>
        <v>0</v>
      </c>
      <c r="DB266" s="146">
        <f t="shared" si="452"/>
        <v>0</v>
      </c>
      <c r="DC266" s="146">
        <f t="shared" si="453"/>
        <v>0</v>
      </c>
      <c r="DD266" s="146">
        <f t="shared" si="454"/>
        <v>0</v>
      </c>
      <c r="DE266" s="146">
        <f t="shared" si="455"/>
        <v>0</v>
      </c>
      <c r="DF266" s="146">
        <f t="shared" si="456"/>
        <v>0</v>
      </c>
      <c r="DG266" s="146">
        <f t="shared" si="457"/>
        <v>0</v>
      </c>
      <c r="DH266" s="146">
        <f t="shared" si="458"/>
        <v>0</v>
      </c>
      <c r="DI266" s="146">
        <f t="shared" si="459"/>
        <v>0</v>
      </c>
      <c r="DJ266" s="146">
        <f t="shared" si="460"/>
        <v>0</v>
      </c>
      <c r="DK266" s="146">
        <f t="shared" si="461"/>
        <v>0</v>
      </c>
      <c r="DL266" s="146">
        <f t="shared" si="462"/>
        <v>0</v>
      </c>
      <c r="DM266" s="146">
        <f t="shared" si="463"/>
        <v>0</v>
      </c>
      <c r="DN266" s="64">
        <f t="shared" si="465"/>
        <v>135</v>
      </c>
      <c r="DO266" s="52">
        <f t="shared" si="410"/>
        <v>135</v>
      </c>
      <c r="DP266" s="52" t="str">
        <f t="shared" si="466"/>
        <v/>
      </c>
      <c r="DQ266" s="53" t="str">
        <f t="shared" si="467"/>
        <v/>
      </c>
      <c r="DR266" s="1">
        <f t="shared" si="411"/>
        <v>1</v>
      </c>
      <c r="DS266" s="168" t="e">
        <f>IF(AND(DR266=#REF!,BL266=#REF!),'Tiến độ'!D266,"")</f>
        <v>#REF!</v>
      </c>
    </row>
    <row r="267" spans="1:123" ht="11.25" customHeight="1">
      <c r="A267" s="314" t="str">
        <f>IF(B267="","",MAX($A$7:A266)+1)</f>
        <v/>
      </c>
      <c r="B267" s="315"/>
      <c r="C267" s="79" t="s">
        <v>212</v>
      </c>
      <c r="D267" s="80" t="s">
        <v>213</v>
      </c>
      <c r="E267" s="81">
        <v>3</v>
      </c>
      <c r="F267" s="82">
        <v>60</v>
      </c>
      <c r="G267" s="83"/>
      <c r="H267" s="84">
        <f t="shared" si="412"/>
        <v>3</v>
      </c>
      <c r="I267" s="85">
        <f t="shared" si="412"/>
        <v>164</v>
      </c>
      <c r="J267" s="27" t="s">
        <v>317</v>
      </c>
      <c r="K267" s="86">
        <v>5</v>
      </c>
      <c r="L267" s="87">
        <v>5</v>
      </c>
      <c r="M267" s="87">
        <v>5</v>
      </c>
      <c r="N267" s="88">
        <v>5</v>
      </c>
      <c r="O267" s="86">
        <v>5</v>
      </c>
      <c r="P267" s="87">
        <v>5</v>
      </c>
      <c r="Q267" s="87">
        <v>5</v>
      </c>
      <c r="R267" s="88">
        <v>5</v>
      </c>
      <c r="S267" s="86">
        <v>5</v>
      </c>
      <c r="T267" s="87">
        <v>5</v>
      </c>
      <c r="U267" s="87">
        <v>5</v>
      </c>
      <c r="V267" s="87">
        <v>5</v>
      </c>
      <c r="W267" s="88" t="s">
        <v>163</v>
      </c>
      <c r="X267" s="86" t="s">
        <v>163</v>
      </c>
      <c r="Y267" s="87" t="s">
        <v>163</v>
      </c>
      <c r="Z267" s="87"/>
      <c r="AA267" s="88"/>
      <c r="AB267" s="86"/>
      <c r="AC267" s="87"/>
      <c r="AD267" s="87" t="s">
        <v>164</v>
      </c>
      <c r="AE267" s="88" t="s">
        <v>164</v>
      </c>
      <c r="AF267" s="86" t="s">
        <v>164</v>
      </c>
      <c r="AG267" s="87" t="s">
        <v>164</v>
      </c>
      <c r="AH267" s="87" t="s">
        <v>164</v>
      </c>
      <c r="AI267" s="362"/>
      <c r="AJ267" s="363"/>
      <c r="AK267" s="86" t="s">
        <v>164</v>
      </c>
      <c r="AL267" s="87"/>
      <c r="AM267" s="87"/>
      <c r="AN267" s="88"/>
      <c r="AO267" s="86"/>
      <c r="AP267" s="87"/>
      <c r="AQ267" s="87"/>
      <c r="AR267" s="88"/>
      <c r="AS267" s="89"/>
      <c r="AT267" s="87"/>
      <c r="AU267" s="87"/>
      <c r="AV267" s="90"/>
      <c r="AW267" s="86"/>
      <c r="AX267" s="87"/>
      <c r="AY267" s="87"/>
      <c r="AZ267" s="87"/>
      <c r="BA267" s="88"/>
      <c r="BB267" s="89"/>
      <c r="BC267" s="87"/>
      <c r="BD267" s="87"/>
      <c r="BE267" s="321"/>
      <c r="BF267" s="322"/>
      <c r="BG267" s="322"/>
      <c r="BH267" s="322"/>
      <c r="BI267" s="322"/>
      <c r="BJ267" s="323"/>
      <c r="BK267" s="46" t="s">
        <v>20</v>
      </c>
      <c r="BL267" s="46" t="s">
        <v>57</v>
      </c>
      <c r="BN267" s="146">
        <f t="shared" si="464"/>
        <v>15</v>
      </c>
      <c r="BO267" s="146">
        <f t="shared" si="413"/>
        <v>15</v>
      </c>
      <c r="BP267" s="146">
        <f t="shared" si="414"/>
        <v>15</v>
      </c>
      <c r="BQ267" s="146">
        <f t="shared" si="415"/>
        <v>15</v>
      </c>
      <c r="BR267" s="146">
        <f t="shared" si="416"/>
        <v>15</v>
      </c>
      <c r="BS267" s="146">
        <f t="shared" si="417"/>
        <v>15</v>
      </c>
      <c r="BT267" s="146">
        <f t="shared" si="418"/>
        <v>15</v>
      </c>
      <c r="BU267" s="146">
        <f t="shared" si="419"/>
        <v>15</v>
      </c>
      <c r="BV267" s="146">
        <f t="shared" si="420"/>
        <v>15</v>
      </c>
      <c r="BW267" s="146">
        <f t="shared" si="421"/>
        <v>15</v>
      </c>
      <c r="BX267" s="146">
        <f t="shared" si="422"/>
        <v>15</v>
      </c>
      <c r="BY267" s="146">
        <f t="shared" si="423"/>
        <v>15</v>
      </c>
      <c r="BZ267" s="146">
        <f t="shared" si="424"/>
        <v>0</v>
      </c>
      <c r="CA267" s="146">
        <f t="shared" si="425"/>
        <v>0</v>
      </c>
      <c r="CB267" s="146">
        <f t="shared" si="426"/>
        <v>0</v>
      </c>
      <c r="CC267" s="146">
        <f t="shared" si="427"/>
        <v>0</v>
      </c>
      <c r="CD267" s="146">
        <f t="shared" si="428"/>
        <v>0</v>
      </c>
      <c r="CE267" s="146">
        <f t="shared" si="429"/>
        <v>0</v>
      </c>
      <c r="CF267" s="146">
        <f t="shared" si="430"/>
        <v>0</v>
      </c>
      <c r="CG267" s="146">
        <f t="shared" si="431"/>
        <v>0</v>
      </c>
      <c r="CH267" s="146">
        <f t="shared" si="432"/>
        <v>0</v>
      </c>
      <c r="CI267" s="146">
        <f t="shared" si="433"/>
        <v>0</v>
      </c>
      <c r="CJ267" s="146">
        <f t="shared" si="434"/>
        <v>0</v>
      </c>
      <c r="CK267" s="146">
        <f t="shared" si="435"/>
        <v>0</v>
      </c>
      <c r="CL267" s="146">
        <f t="shared" si="436"/>
        <v>0</v>
      </c>
      <c r="CM267" s="146">
        <f t="shared" si="437"/>
        <v>0</v>
      </c>
      <c r="CN267" s="146">
        <f t="shared" si="438"/>
        <v>0</v>
      </c>
      <c r="CO267" s="146">
        <f t="shared" si="439"/>
        <v>0</v>
      </c>
      <c r="CP267" s="146">
        <f t="shared" si="440"/>
        <v>0</v>
      </c>
      <c r="CQ267" s="146">
        <f t="shared" si="441"/>
        <v>0</v>
      </c>
      <c r="CR267" s="146">
        <f t="shared" si="442"/>
        <v>0</v>
      </c>
      <c r="CS267" s="146">
        <f t="shared" si="443"/>
        <v>0</v>
      </c>
      <c r="CT267" s="146">
        <f t="shared" si="444"/>
        <v>0</v>
      </c>
      <c r="CU267" s="146">
        <f t="shared" si="445"/>
        <v>0</v>
      </c>
      <c r="CV267" s="146">
        <f t="shared" si="446"/>
        <v>0</v>
      </c>
      <c r="CW267" s="146">
        <f t="shared" si="447"/>
        <v>0</v>
      </c>
      <c r="CX267" s="146">
        <f t="shared" si="448"/>
        <v>0</v>
      </c>
      <c r="CY267" s="146">
        <f t="shared" si="449"/>
        <v>0</v>
      </c>
      <c r="CZ267" s="146">
        <f t="shared" si="450"/>
        <v>0</v>
      </c>
      <c r="DA267" s="146">
        <f t="shared" si="451"/>
        <v>0</v>
      </c>
      <c r="DB267" s="146">
        <f t="shared" si="452"/>
        <v>0</v>
      </c>
      <c r="DC267" s="146">
        <f t="shared" si="453"/>
        <v>0</v>
      </c>
      <c r="DD267" s="146">
        <f t="shared" si="454"/>
        <v>0</v>
      </c>
      <c r="DE267" s="146">
        <f t="shared" si="455"/>
        <v>0</v>
      </c>
      <c r="DF267" s="146">
        <f t="shared" si="456"/>
        <v>0</v>
      </c>
      <c r="DG267" s="146">
        <f t="shared" si="457"/>
        <v>0</v>
      </c>
      <c r="DH267" s="146">
        <f t="shared" si="458"/>
        <v>0</v>
      </c>
      <c r="DI267" s="146">
        <f t="shared" si="459"/>
        <v>0</v>
      </c>
      <c r="DJ267" s="146">
        <f t="shared" si="460"/>
        <v>0</v>
      </c>
      <c r="DK267" s="146">
        <f t="shared" si="461"/>
        <v>0</v>
      </c>
      <c r="DL267" s="146">
        <f t="shared" si="462"/>
        <v>0</v>
      </c>
      <c r="DM267" s="146">
        <f t="shared" si="463"/>
        <v>0</v>
      </c>
      <c r="DN267" s="64">
        <f t="shared" si="465"/>
        <v>180</v>
      </c>
      <c r="DO267" s="52">
        <f t="shared" si="410"/>
        <v>180</v>
      </c>
      <c r="DP267" s="52" t="str">
        <f t="shared" si="466"/>
        <v/>
      </c>
      <c r="DQ267" s="53" t="str">
        <f t="shared" si="467"/>
        <v/>
      </c>
      <c r="DR267" s="1">
        <f t="shared" si="411"/>
        <v>1</v>
      </c>
      <c r="DS267" s="168" t="e">
        <f>IF(AND(DR267=#REF!,BL267=#REF!),'Tiến độ'!D267,"")</f>
        <v>#REF!</v>
      </c>
    </row>
    <row r="268" spans="1:123" ht="11.25" customHeight="1">
      <c r="A268" s="314" t="str">
        <f>IF(B268="","",MAX($A$7:A267)+1)</f>
        <v/>
      </c>
      <c r="B268" s="315"/>
      <c r="C268" s="79" t="s">
        <v>240</v>
      </c>
      <c r="D268" s="80" t="s">
        <v>241</v>
      </c>
      <c r="E268" s="81">
        <v>4</v>
      </c>
      <c r="F268" s="82">
        <v>60</v>
      </c>
      <c r="G268" s="83"/>
      <c r="H268" s="115">
        <v>2</v>
      </c>
      <c r="I268" s="116">
        <v>106</v>
      </c>
      <c r="J268" s="27" t="s">
        <v>317</v>
      </c>
      <c r="K268" s="86"/>
      <c r="L268" s="87"/>
      <c r="M268" s="87"/>
      <c r="N268" s="88"/>
      <c r="O268" s="86"/>
      <c r="P268" s="87"/>
      <c r="Q268" s="87"/>
      <c r="R268" s="88"/>
      <c r="S268" s="86"/>
      <c r="T268" s="87"/>
      <c r="U268" s="87"/>
      <c r="V268" s="87"/>
      <c r="W268" s="88"/>
      <c r="X268" s="86"/>
      <c r="Y268" s="87"/>
      <c r="Z268" s="87"/>
      <c r="AA268" s="88"/>
      <c r="AB268" s="86"/>
      <c r="AC268" s="87"/>
      <c r="AD268" s="123">
        <v>12</v>
      </c>
      <c r="AE268" s="124">
        <v>12</v>
      </c>
      <c r="AF268" s="122">
        <v>12</v>
      </c>
      <c r="AG268" s="123">
        <v>12</v>
      </c>
      <c r="AH268" s="123">
        <v>12</v>
      </c>
      <c r="AI268" s="362"/>
      <c r="AJ268" s="363"/>
      <c r="AK268" s="86" t="s">
        <v>163</v>
      </c>
      <c r="AL268" s="87"/>
      <c r="AM268" s="87"/>
      <c r="AN268" s="88"/>
      <c r="AO268" s="86"/>
      <c r="AP268" s="87"/>
      <c r="AQ268" s="87"/>
      <c r="AR268" s="88"/>
      <c r="AS268" s="89"/>
      <c r="AT268" s="87"/>
      <c r="AU268" s="87"/>
      <c r="AV268" s="90"/>
      <c r="AW268" s="86"/>
      <c r="AX268" s="87"/>
      <c r="AY268" s="87"/>
      <c r="AZ268" s="87"/>
      <c r="BA268" s="88"/>
      <c r="BB268" s="89"/>
      <c r="BC268" s="87"/>
      <c r="BD268" s="87"/>
      <c r="BE268" s="321"/>
      <c r="BF268" s="322"/>
      <c r="BG268" s="322"/>
      <c r="BH268" s="322"/>
      <c r="BI268" s="322"/>
      <c r="BJ268" s="323"/>
      <c r="BK268" s="46" t="s">
        <v>18</v>
      </c>
      <c r="BL268" s="46" t="s">
        <v>29</v>
      </c>
      <c r="BN268" s="146">
        <f t="shared" si="464"/>
        <v>0</v>
      </c>
      <c r="BO268" s="146">
        <f t="shared" si="413"/>
        <v>0</v>
      </c>
      <c r="BP268" s="146">
        <f t="shared" si="414"/>
        <v>0</v>
      </c>
      <c r="BQ268" s="146">
        <f t="shared" si="415"/>
        <v>0</v>
      </c>
      <c r="BR268" s="146">
        <f t="shared" si="416"/>
        <v>0</v>
      </c>
      <c r="BS268" s="146">
        <f t="shared" si="417"/>
        <v>0</v>
      </c>
      <c r="BT268" s="146">
        <f t="shared" si="418"/>
        <v>0</v>
      </c>
      <c r="BU268" s="146">
        <f t="shared" si="419"/>
        <v>0</v>
      </c>
      <c r="BV268" s="146">
        <f t="shared" si="420"/>
        <v>0</v>
      </c>
      <c r="BW268" s="146">
        <f t="shared" si="421"/>
        <v>0</v>
      </c>
      <c r="BX268" s="146">
        <f t="shared" si="422"/>
        <v>0</v>
      </c>
      <c r="BY268" s="146">
        <f t="shared" si="423"/>
        <v>0</v>
      </c>
      <c r="BZ268" s="146">
        <f t="shared" si="424"/>
        <v>0</v>
      </c>
      <c r="CA268" s="146">
        <f t="shared" si="425"/>
        <v>0</v>
      </c>
      <c r="CB268" s="146">
        <f t="shared" si="426"/>
        <v>0</v>
      </c>
      <c r="CC268" s="146">
        <f t="shared" si="427"/>
        <v>0</v>
      </c>
      <c r="CD268" s="146">
        <f t="shared" si="428"/>
        <v>0</v>
      </c>
      <c r="CE268" s="146">
        <f t="shared" si="429"/>
        <v>0</v>
      </c>
      <c r="CF268" s="146">
        <f t="shared" si="430"/>
        <v>0</v>
      </c>
      <c r="CG268" s="146">
        <f t="shared" si="431"/>
        <v>24</v>
      </c>
      <c r="CH268" s="146">
        <f t="shared" si="432"/>
        <v>24</v>
      </c>
      <c r="CI268" s="146">
        <f t="shared" si="433"/>
        <v>24</v>
      </c>
      <c r="CJ268" s="146">
        <f t="shared" si="434"/>
        <v>24</v>
      </c>
      <c r="CK268" s="146">
        <f t="shared" si="435"/>
        <v>24</v>
      </c>
      <c r="CL268" s="146">
        <f t="shared" si="436"/>
        <v>0</v>
      </c>
      <c r="CM268" s="146">
        <f t="shared" si="437"/>
        <v>0</v>
      </c>
      <c r="CN268" s="146">
        <f t="shared" si="438"/>
        <v>0</v>
      </c>
      <c r="CO268" s="146">
        <f t="shared" si="439"/>
        <v>0</v>
      </c>
      <c r="CP268" s="146">
        <f t="shared" si="440"/>
        <v>0</v>
      </c>
      <c r="CQ268" s="146">
        <f t="shared" si="441"/>
        <v>0</v>
      </c>
      <c r="CR268" s="146">
        <f t="shared" si="442"/>
        <v>0</v>
      </c>
      <c r="CS268" s="146">
        <f t="shared" si="443"/>
        <v>0</v>
      </c>
      <c r="CT268" s="146">
        <f t="shared" si="444"/>
        <v>0</v>
      </c>
      <c r="CU268" s="146">
        <f t="shared" si="445"/>
        <v>0</v>
      </c>
      <c r="CV268" s="146">
        <f t="shared" si="446"/>
        <v>0</v>
      </c>
      <c r="CW268" s="146">
        <f t="shared" si="447"/>
        <v>0</v>
      </c>
      <c r="CX268" s="146">
        <f t="shared" si="448"/>
        <v>0</v>
      </c>
      <c r="CY268" s="146">
        <f t="shared" si="449"/>
        <v>0</v>
      </c>
      <c r="CZ268" s="146">
        <f t="shared" si="450"/>
        <v>0</v>
      </c>
      <c r="DA268" s="146">
        <f t="shared" si="451"/>
        <v>0</v>
      </c>
      <c r="DB268" s="146">
        <f t="shared" si="452"/>
        <v>0</v>
      </c>
      <c r="DC268" s="146">
        <f t="shared" si="453"/>
        <v>0</v>
      </c>
      <c r="DD268" s="146">
        <f t="shared" si="454"/>
        <v>0</v>
      </c>
      <c r="DE268" s="146">
        <f t="shared" si="455"/>
        <v>0</v>
      </c>
      <c r="DF268" s="146">
        <f t="shared" si="456"/>
        <v>0</v>
      </c>
      <c r="DG268" s="146">
        <f t="shared" si="457"/>
        <v>0</v>
      </c>
      <c r="DH268" s="146">
        <f t="shared" si="458"/>
        <v>0</v>
      </c>
      <c r="DI268" s="146">
        <f t="shared" si="459"/>
        <v>0</v>
      </c>
      <c r="DJ268" s="146">
        <f t="shared" si="460"/>
        <v>0</v>
      </c>
      <c r="DK268" s="146">
        <f t="shared" si="461"/>
        <v>0</v>
      </c>
      <c r="DL268" s="146">
        <f t="shared" si="462"/>
        <v>0</v>
      </c>
      <c r="DM268" s="146">
        <f t="shared" si="463"/>
        <v>0</v>
      </c>
      <c r="DN268" s="64">
        <f t="shared" si="465"/>
        <v>120</v>
      </c>
      <c r="DO268" s="52" t="str">
        <f t="shared" si="410"/>
        <v/>
      </c>
      <c r="DP268" s="52">
        <f t="shared" si="466"/>
        <v>120</v>
      </c>
      <c r="DQ268" s="53" t="str">
        <f t="shared" si="467"/>
        <v/>
      </c>
      <c r="DR268" s="1">
        <f t="shared" si="411"/>
        <v>1</v>
      </c>
      <c r="DS268" s="168" t="e">
        <f>IF(AND(DR268=#REF!,BL268=#REF!),'Tiến độ'!D268,"")</f>
        <v>#REF!</v>
      </c>
    </row>
    <row r="269" spans="1:123" ht="11.25" customHeight="1">
      <c r="A269" s="314" t="str">
        <f>IF(B269="","",MAX($A$7:A268)+1)</f>
        <v/>
      </c>
      <c r="B269" s="315"/>
      <c r="C269" s="127" t="s">
        <v>16</v>
      </c>
      <c r="D269" s="118" t="s">
        <v>242</v>
      </c>
      <c r="E269" s="119">
        <v>2</v>
      </c>
      <c r="F269" s="120">
        <v>39</v>
      </c>
      <c r="G269" s="121"/>
      <c r="H269" s="84">
        <f>H267</f>
        <v>3</v>
      </c>
      <c r="I269" s="85">
        <f>I267</f>
        <v>164</v>
      </c>
      <c r="J269" s="240" t="s">
        <v>317</v>
      </c>
      <c r="K269" s="86"/>
      <c r="L269" s="87"/>
      <c r="M269" s="87"/>
      <c r="N269" s="88"/>
      <c r="O269" s="86"/>
      <c r="P269" s="87"/>
      <c r="Q269" s="87"/>
      <c r="R269" s="88"/>
      <c r="S269" s="86"/>
      <c r="T269" s="87"/>
      <c r="U269" s="87"/>
      <c r="V269" s="87"/>
      <c r="W269" s="88"/>
      <c r="X269" s="86"/>
      <c r="Y269" s="87"/>
      <c r="Z269" s="87"/>
      <c r="AA269" s="88"/>
      <c r="AB269" s="86"/>
      <c r="AC269" s="87"/>
      <c r="AD269" s="123">
        <v>8</v>
      </c>
      <c r="AE269" s="124">
        <v>8</v>
      </c>
      <c r="AF269" s="122">
        <v>8</v>
      </c>
      <c r="AG269" s="123">
        <v>8</v>
      </c>
      <c r="AH269" s="123">
        <v>7</v>
      </c>
      <c r="AI269" s="362"/>
      <c r="AJ269" s="363"/>
      <c r="AK269" s="86" t="s">
        <v>163</v>
      </c>
      <c r="AL269" s="87"/>
      <c r="AM269" s="87"/>
      <c r="AN269" s="88"/>
      <c r="AO269" s="86"/>
      <c r="AP269" s="87"/>
      <c r="AQ269" s="87"/>
      <c r="AR269" s="88"/>
      <c r="AS269" s="89"/>
      <c r="AT269" s="87"/>
      <c r="AU269" s="87"/>
      <c r="AV269" s="90"/>
      <c r="AW269" s="86"/>
      <c r="AX269" s="87"/>
      <c r="AY269" s="87"/>
      <c r="AZ269" s="87"/>
      <c r="BA269" s="88"/>
      <c r="BB269" s="89"/>
      <c r="BC269" s="87"/>
      <c r="BD269" s="87"/>
      <c r="BE269" s="321"/>
      <c r="BF269" s="322"/>
      <c r="BG269" s="322"/>
      <c r="BH269" s="322"/>
      <c r="BI269" s="322"/>
      <c r="BJ269" s="323"/>
      <c r="BK269" s="49" t="s">
        <v>18</v>
      </c>
      <c r="BL269" s="49" t="s">
        <v>16</v>
      </c>
      <c r="BN269" s="146">
        <f t="shared" si="464"/>
        <v>0</v>
      </c>
      <c r="BO269" s="146">
        <f t="shared" si="413"/>
        <v>0</v>
      </c>
      <c r="BP269" s="146">
        <f t="shared" si="414"/>
        <v>0</v>
      </c>
      <c r="BQ269" s="146">
        <f t="shared" si="415"/>
        <v>0</v>
      </c>
      <c r="BR269" s="146">
        <f t="shared" si="416"/>
        <v>0</v>
      </c>
      <c r="BS269" s="146">
        <f t="shared" si="417"/>
        <v>0</v>
      </c>
      <c r="BT269" s="146">
        <f t="shared" si="418"/>
        <v>0</v>
      </c>
      <c r="BU269" s="146">
        <f t="shared" si="419"/>
        <v>0</v>
      </c>
      <c r="BV269" s="146">
        <f t="shared" si="420"/>
        <v>0</v>
      </c>
      <c r="BW269" s="146">
        <f t="shared" si="421"/>
        <v>0</v>
      </c>
      <c r="BX269" s="146">
        <f t="shared" si="422"/>
        <v>0</v>
      </c>
      <c r="BY269" s="146">
        <f t="shared" si="423"/>
        <v>0</v>
      </c>
      <c r="BZ269" s="146">
        <f t="shared" si="424"/>
        <v>0</v>
      </c>
      <c r="CA269" s="146">
        <f t="shared" si="425"/>
        <v>0</v>
      </c>
      <c r="CB269" s="146">
        <f t="shared" si="426"/>
        <v>0</v>
      </c>
      <c r="CC269" s="146">
        <f t="shared" si="427"/>
        <v>0</v>
      </c>
      <c r="CD269" s="146">
        <f t="shared" si="428"/>
        <v>0</v>
      </c>
      <c r="CE269" s="146">
        <f t="shared" si="429"/>
        <v>0</v>
      </c>
      <c r="CF269" s="146">
        <f t="shared" si="430"/>
        <v>0</v>
      </c>
      <c r="CG269" s="146">
        <f t="shared" si="431"/>
        <v>24</v>
      </c>
      <c r="CH269" s="146">
        <f t="shared" si="432"/>
        <v>24</v>
      </c>
      <c r="CI269" s="146">
        <f t="shared" si="433"/>
        <v>24</v>
      </c>
      <c r="CJ269" s="146">
        <f t="shared" si="434"/>
        <v>24</v>
      </c>
      <c r="CK269" s="146">
        <f t="shared" si="435"/>
        <v>21</v>
      </c>
      <c r="CL269" s="146">
        <f t="shared" si="436"/>
        <v>0</v>
      </c>
      <c r="CM269" s="146">
        <f t="shared" si="437"/>
        <v>0</v>
      </c>
      <c r="CN269" s="146">
        <f t="shared" si="438"/>
        <v>0</v>
      </c>
      <c r="CO269" s="146">
        <f t="shared" si="439"/>
        <v>0</v>
      </c>
      <c r="CP269" s="146">
        <f t="shared" si="440"/>
        <v>0</v>
      </c>
      <c r="CQ269" s="146">
        <f t="shared" si="441"/>
        <v>0</v>
      </c>
      <c r="CR269" s="146">
        <f t="shared" si="442"/>
        <v>0</v>
      </c>
      <c r="CS269" s="146">
        <f t="shared" si="443"/>
        <v>0</v>
      </c>
      <c r="CT269" s="146">
        <f t="shared" si="444"/>
        <v>0</v>
      </c>
      <c r="CU269" s="146">
        <f t="shared" si="445"/>
        <v>0</v>
      </c>
      <c r="CV269" s="146">
        <f t="shared" si="446"/>
        <v>0</v>
      </c>
      <c r="CW269" s="146">
        <f t="shared" si="447"/>
        <v>0</v>
      </c>
      <c r="CX269" s="146">
        <f t="shared" si="448"/>
        <v>0</v>
      </c>
      <c r="CY269" s="146">
        <f t="shared" si="449"/>
        <v>0</v>
      </c>
      <c r="CZ269" s="146">
        <f t="shared" si="450"/>
        <v>0</v>
      </c>
      <c r="DA269" s="146">
        <f t="shared" si="451"/>
        <v>0</v>
      </c>
      <c r="DB269" s="146">
        <f t="shared" si="452"/>
        <v>0</v>
      </c>
      <c r="DC269" s="146">
        <f t="shared" si="453"/>
        <v>0</v>
      </c>
      <c r="DD269" s="146">
        <f t="shared" si="454"/>
        <v>0</v>
      </c>
      <c r="DE269" s="146">
        <f t="shared" si="455"/>
        <v>0</v>
      </c>
      <c r="DF269" s="146">
        <f t="shared" si="456"/>
        <v>0</v>
      </c>
      <c r="DG269" s="146">
        <f t="shared" si="457"/>
        <v>0</v>
      </c>
      <c r="DH269" s="146">
        <f t="shared" si="458"/>
        <v>0</v>
      </c>
      <c r="DI269" s="146">
        <f t="shared" si="459"/>
        <v>0</v>
      </c>
      <c r="DJ269" s="146">
        <f t="shared" si="460"/>
        <v>0</v>
      </c>
      <c r="DK269" s="146">
        <f t="shared" si="461"/>
        <v>0</v>
      </c>
      <c r="DL269" s="146">
        <f t="shared" si="462"/>
        <v>0</v>
      </c>
      <c r="DM269" s="146">
        <f t="shared" si="463"/>
        <v>0</v>
      </c>
      <c r="DN269" s="66">
        <f t="shared" si="465"/>
        <v>117</v>
      </c>
      <c r="DO269" s="59" t="str">
        <f t="shared" si="410"/>
        <v/>
      </c>
      <c r="DP269" s="59">
        <f t="shared" si="466"/>
        <v>117</v>
      </c>
      <c r="DQ269" s="60" t="str">
        <f t="shared" si="467"/>
        <v/>
      </c>
      <c r="DR269" s="1">
        <f t="shared" si="411"/>
        <v>1</v>
      </c>
      <c r="DS269" s="168" t="e">
        <f>IF(AND(DR269=#REF!,BL269=#REF!),'Tiến độ'!D269,"")</f>
        <v>#REF!</v>
      </c>
    </row>
    <row r="270" spans="1:123" ht="11.25" customHeight="1">
      <c r="A270" s="314" t="str">
        <f>IF(B270="","",MAX($A$7:A269)+1)</f>
        <v/>
      </c>
      <c r="B270" s="315"/>
      <c r="C270" s="79" t="s">
        <v>208</v>
      </c>
      <c r="D270" s="80" t="s">
        <v>209</v>
      </c>
      <c r="E270" s="81">
        <v>3</v>
      </c>
      <c r="F270" s="82"/>
      <c r="G270" s="83">
        <v>135</v>
      </c>
      <c r="H270" s="84">
        <f>H266</f>
        <v>3</v>
      </c>
      <c r="I270" s="85">
        <f>I267</f>
        <v>164</v>
      </c>
      <c r="J270" s="27"/>
      <c r="K270" s="86"/>
      <c r="L270" s="87"/>
      <c r="M270" s="87"/>
      <c r="N270" s="88"/>
      <c r="O270" s="86"/>
      <c r="P270" s="87"/>
      <c r="Q270" s="87"/>
      <c r="R270" s="88"/>
      <c r="S270" s="86"/>
      <c r="T270" s="87"/>
      <c r="U270" s="87"/>
      <c r="V270" s="87"/>
      <c r="W270" s="88"/>
      <c r="X270" s="86"/>
      <c r="Y270" s="87"/>
      <c r="Z270" s="87" t="s">
        <v>214</v>
      </c>
      <c r="AA270" s="88" t="s">
        <v>214</v>
      </c>
      <c r="AB270" s="86" t="s">
        <v>214</v>
      </c>
      <c r="AC270" s="87"/>
      <c r="AD270" s="87"/>
      <c r="AE270" s="88"/>
      <c r="AF270" s="86"/>
      <c r="AG270" s="87"/>
      <c r="AH270" s="87"/>
      <c r="AI270" s="362"/>
      <c r="AJ270" s="363"/>
      <c r="AK270" s="86"/>
      <c r="AL270" s="87"/>
      <c r="AM270" s="87"/>
      <c r="AN270" s="88"/>
      <c r="AO270" s="86"/>
      <c r="AP270" s="87"/>
      <c r="AQ270" s="87"/>
      <c r="AR270" s="88"/>
      <c r="AS270" s="89"/>
      <c r="AT270" s="87"/>
      <c r="AU270" s="87"/>
      <c r="AV270" s="90"/>
      <c r="AW270" s="86"/>
      <c r="AX270" s="87"/>
      <c r="AY270" s="87"/>
      <c r="AZ270" s="87"/>
      <c r="BA270" s="88"/>
      <c r="BB270" s="89"/>
      <c r="BC270" s="87"/>
      <c r="BD270" s="87"/>
      <c r="BE270" s="321"/>
      <c r="BF270" s="322"/>
      <c r="BG270" s="322"/>
      <c r="BH270" s="322"/>
      <c r="BI270" s="322"/>
      <c r="BJ270" s="323"/>
      <c r="BK270" s="46"/>
      <c r="BL270" s="46" t="s">
        <v>53</v>
      </c>
      <c r="BN270" s="146">
        <f t="shared" si="464"/>
        <v>0</v>
      </c>
      <c r="BO270" s="146">
        <f t="shared" si="413"/>
        <v>0</v>
      </c>
      <c r="BP270" s="146">
        <f t="shared" si="414"/>
        <v>0</v>
      </c>
      <c r="BQ270" s="146">
        <f t="shared" si="415"/>
        <v>0</v>
      </c>
      <c r="BR270" s="146">
        <f t="shared" si="416"/>
        <v>0</v>
      </c>
      <c r="BS270" s="146">
        <f t="shared" si="417"/>
        <v>0</v>
      </c>
      <c r="BT270" s="146">
        <f t="shared" si="418"/>
        <v>0</v>
      </c>
      <c r="BU270" s="146">
        <f t="shared" si="419"/>
        <v>0</v>
      </c>
      <c r="BV270" s="146">
        <f t="shared" si="420"/>
        <v>0</v>
      </c>
      <c r="BW270" s="146">
        <f t="shared" si="421"/>
        <v>0</v>
      </c>
      <c r="BX270" s="146">
        <f t="shared" si="422"/>
        <v>0</v>
      </c>
      <c r="BY270" s="146">
        <f t="shared" si="423"/>
        <v>0</v>
      </c>
      <c r="BZ270" s="146">
        <f t="shared" si="424"/>
        <v>0</v>
      </c>
      <c r="CA270" s="146">
        <f t="shared" si="425"/>
        <v>0</v>
      </c>
      <c r="CB270" s="146">
        <f t="shared" si="426"/>
        <v>0</v>
      </c>
      <c r="CC270" s="146">
        <f t="shared" si="427"/>
        <v>0</v>
      </c>
      <c r="CD270" s="146">
        <f t="shared" si="428"/>
        <v>0</v>
      </c>
      <c r="CE270" s="146">
        <f t="shared" si="429"/>
        <v>0</v>
      </c>
      <c r="CF270" s="146">
        <f t="shared" si="430"/>
        <v>0</v>
      </c>
      <c r="CG270" s="146">
        <f t="shared" si="431"/>
        <v>0</v>
      </c>
      <c r="CH270" s="146">
        <f t="shared" si="432"/>
        <v>0</v>
      </c>
      <c r="CI270" s="146">
        <f t="shared" si="433"/>
        <v>0</v>
      </c>
      <c r="CJ270" s="146">
        <f t="shared" si="434"/>
        <v>0</v>
      </c>
      <c r="CK270" s="146">
        <f t="shared" si="435"/>
        <v>0</v>
      </c>
      <c r="CL270" s="146">
        <f t="shared" si="436"/>
        <v>0</v>
      </c>
      <c r="CM270" s="146">
        <f t="shared" si="437"/>
        <v>0</v>
      </c>
      <c r="CN270" s="146">
        <f t="shared" si="438"/>
        <v>0</v>
      </c>
      <c r="CO270" s="146">
        <f t="shared" si="439"/>
        <v>0</v>
      </c>
      <c r="CP270" s="146">
        <f t="shared" si="440"/>
        <v>0</v>
      </c>
      <c r="CQ270" s="146">
        <f t="shared" si="441"/>
        <v>0</v>
      </c>
      <c r="CR270" s="146">
        <f t="shared" si="442"/>
        <v>0</v>
      </c>
      <c r="CS270" s="146">
        <f t="shared" si="443"/>
        <v>0</v>
      </c>
      <c r="CT270" s="146">
        <f t="shared" si="444"/>
        <v>0</v>
      </c>
      <c r="CU270" s="146">
        <f t="shared" si="445"/>
        <v>0</v>
      </c>
      <c r="CV270" s="146">
        <f t="shared" si="446"/>
        <v>0</v>
      </c>
      <c r="CW270" s="146">
        <f t="shared" si="447"/>
        <v>0</v>
      </c>
      <c r="CX270" s="146">
        <f t="shared" si="448"/>
        <v>0</v>
      </c>
      <c r="CY270" s="146">
        <f t="shared" si="449"/>
        <v>0</v>
      </c>
      <c r="CZ270" s="146">
        <f t="shared" si="450"/>
        <v>0</v>
      </c>
      <c r="DA270" s="146">
        <f t="shared" si="451"/>
        <v>0</v>
      </c>
      <c r="DB270" s="146">
        <f t="shared" si="452"/>
        <v>0</v>
      </c>
      <c r="DC270" s="146">
        <f t="shared" si="453"/>
        <v>0</v>
      </c>
      <c r="DD270" s="146">
        <f t="shared" si="454"/>
        <v>0</v>
      </c>
      <c r="DE270" s="146">
        <f t="shared" si="455"/>
        <v>0</v>
      </c>
      <c r="DF270" s="146">
        <f t="shared" si="456"/>
        <v>0</v>
      </c>
      <c r="DG270" s="146">
        <f t="shared" si="457"/>
        <v>0</v>
      </c>
      <c r="DH270" s="146">
        <f t="shared" si="458"/>
        <v>0</v>
      </c>
      <c r="DI270" s="146">
        <f t="shared" si="459"/>
        <v>0</v>
      </c>
      <c r="DJ270" s="146">
        <f t="shared" si="460"/>
        <v>0</v>
      </c>
      <c r="DK270" s="146">
        <f t="shared" si="461"/>
        <v>0</v>
      </c>
      <c r="DL270" s="146">
        <f t="shared" si="462"/>
        <v>0</v>
      </c>
      <c r="DM270" s="146">
        <f t="shared" si="463"/>
        <v>0</v>
      </c>
      <c r="DN270" s="64">
        <f>30*2*H270</f>
        <v>180</v>
      </c>
      <c r="DO270" s="52">
        <f t="shared" si="410"/>
        <v>180</v>
      </c>
      <c r="DP270" s="52" t="str">
        <f t="shared" si="466"/>
        <v/>
      </c>
      <c r="DQ270" s="53" t="str">
        <f t="shared" si="467"/>
        <v/>
      </c>
      <c r="DR270" s="1">
        <f t="shared" si="411"/>
        <v>1</v>
      </c>
      <c r="DS270" s="168" t="e">
        <f>IF(AND(DR270=#REF!,BL270=#REF!),'Tiến độ'!D270,"")</f>
        <v>#REF!</v>
      </c>
    </row>
    <row r="271" spans="1:123" ht="11.25" customHeight="1">
      <c r="A271" s="314" t="str">
        <f>IF(B271="","",MAX($A$7:A270)+1)</f>
        <v/>
      </c>
      <c r="B271" s="315"/>
      <c r="C271" s="79" t="s">
        <v>66</v>
      </c>
      <c r="D271" s="80" t="s">
        <v>210</v>
      </c>
      <c r="E271" s="81">
        <v>4</v>
      </c>
      <c r="F271" s="82"/>
      <c r="G271" s="83">
        <v>180</v>
      </c>
      <c r="H271" s="84">
        <f t="shared" si="412"/>
        <v>3</v>
      </c>
      <c r="I271" s="85">
        <f t="shared" ref="I271:I272" si="468">I270</f>
        <v>164</v>
      </c>
      <c r="J271" s="27"/>
      <c r="K271" s="86"/>
      <c r="L271" s="87"/>
      <c r="M271" s="87"/>
      <c r="N271" s="88"/>
      <c r="O271" s="86"/>
      <c r="P271" s="87"/>
      <c r="Q271" s="87"/>
      <c r="R271" s="88"/>
      <c r="S271" s="86"/>
      <c r="T271" s="87"/>
      <c r="U271" s="87"/>
      <c r="V271" s="87"/>
      <c r="W271" s="88"/>
      <c r="X271" s="86"/>
      <c r="Y271" s="87"/>
      <c r="Z271" s="87"/>
      <c r="AA271" s="88"/>
      <c r="AB271" s="86"/>
      <c r="AC271" s="87"/>
      <c r="AD271" s="87"/>
      <c r="AE271" s="88"/>
      <c r="AF271" s="86"/>
      <c r="AG271" s="87"/>
      <c r="AH271" s="87"/>
      <c r="AI271" s="362"/>
      <c r="AJ271" s="363"/>
      <c r="AK271" s="86"/>
      <c r="AL271" s="123" t="s">
        <v>25</v>
      </c>
      <c r="AM271" s="123" t="s">
        <v>25</v>
      </c>
      <c r="AN271" s="124" t="s">
        <v>25</v>
      </c>
      <c r="AO271" s="122" t="s">
        <v>25</v>
      </c>
      <c r="AP271" s="123" t="s">
        <v>166</v>
      </c>
      <c r="AQ271" s="123"/>
      <c r="AR271" s="124"/>
      <c r="AS271" s="125"/>
      <c r="AT271" s="123"/>
      <c r="AU271" s="123"/>
      <c r="AV271" s="126"/>
      <c r="AW271" s="122"/>
      <c r="AX271" s="123"/>
      <c r="AY271" s="123"/>
      <c r="AZ271" s="123"/>
      <c r="BA271" s="124"/>
      <c r="BB271" s="125"/>
      <c r="BC271" s="123"/>
      <c r="BD271" s="123"/>
      <c r="BE271" s="321"/>
      <c r="BF271" s="322"/>
      <c r="BG271" s="322"/>
      <c r="BH271" s="322"/>
      <c r="BI271" s="322"/>
      <c r="BJ271" s="323"/>
      <c r="BK271" s="46"/>
      <c r="BL271" s="46" t="s">
        <v>1117</v>
      </c>
      <c r="BN271" s="146">
        <f t="shared" si="464"/>
        <v>0</v>
      </c>
      <c r="BO271" s="146">
        <f t="shared" si="413"/>
        <v>0</v>
      </c>
      <c r="BP271" s="146">
        <f t="shared" si="414"/>
        <v>0</v>
      </c>
      <c r="BQ271" s="146">
        <f t="shared" si="415"/>
        <v>0</v>
      </c>
      <c r="BR271" s="146">
        <f t="shared" si="416"/>
        <v>0</v>
      </c>
      <c r="BS271" s="146">
        <f t="shared" si="417"/>
        <v>0</v>
      </c>
      <c r="BT271" s="146">
        <f t="shared" si="418"/>
        <v>0</v>
      </c>
      <c r="BU271" s="146">
        <f t="shared" si="419"/>
        <v>0</v>
      </c>
      <c r="BV271" s="146">
        <f t="shared" si="420"/>
        <v>0</v>
      </c>
      <c r="BW271" s="146">
        <f t="shared" si="421"/>
        <v>0</v>
      </c>
      <c r="BX271" s="146">
        <f t="shared" si="422"/>
        <v>0</v>
      </c>
      <c r="BY271" s="146">
        <f t="shared" si="423"/>
        <v>0</v>
      </c>
      <c r="BZ271" s="146">
        <f t="shared" si="424"/>
        <v>0</v>
      </c>
      <c r="CA271" s="146">
        <f t="shared" si="425"/>
        <v>0</v>
      </c>
      <c r="CB271" s="146">
        <f t="shared" si="426"/>
        <v>0</v>
      </c>
      <c r="CC271" s="146">
        <f t="shared" si="427"/>
        <v>0</v>
      </c>
      <c r="CD271" s="146">
        <f t="shared" si="428"/>
        <v>0</v>
      </c>
      <c r="CE271" s="146">
        <f t="shared" si="429"/>
        <v>0</v>
      </c>
      <c r="CF271" s="146">
        <f t="shared" si="430"/>
        <v>0</v>
      </c>
      <c r="CG271" s="146">
        <f t="shared" si="431"/>
        <v>0</v>
      </c>
      <c r="CH271" s="146">
        <f t="shared" si="432"/>
        <v>0</v>
      </c>
      <c r="CI271" s="146">
        <f t="shared" si="433"/>
        <v>0</v>
      </c>
      <c r="CJ271" s="146">
        <f t="shared" si="434"/>
        <v>0</v>
      </c>
      <c r="CK271" s="146">
        <f t="shared" si="435"/>
        <v>0</v>
      </c>
      <c r="CL271" s="146">
        <f t="shared" si="436"/>
        <v>0</v>
      </c>
      <c r="CM271" s="146">
        <f t="shared" si="437"/>
        <v>0</v>
      </c>
      <c r="CN271" s="146">
        <f t="shared" si="438"/>
        <v>0</v>
      </c>
      <c r="CO271" s="146">
        <f t="shared" si="439"/>
        <v>0</v>
      </c>
      <c r="CP271" s="146">
        <f t="shared" si="440"/>
        <v>0</v>
      </c>
      <c r="CQ271" s="146">
        <f t="shared" si="441"/>
        <v>0</v>
      </c>
      <c r="CR271" s="146">
        <f t="shared" si="442"/>
        <v>0</v>
      </c>
      <c r="CS271" s="146">
        <f t="shared" si="443"/>
        <v>0</v>
      </c>
      <c r="CT271" s="146">
        <f t="shared" si="444"/>
        <v>0</v>
      </c>
      <c r="CU271" s="146">
        <f t="shared" si="445"/>
        <v>0</v>
      </c>
      <c r="CV271" s="146">
        <f t="shared" si="446"/>
        <v>0</v>
      </c>
      <c r="CW271" s="146">
        <f t="shared" si="447"/>
        <v>0</v>
      </c>
      <c r="CX271" s="146">
        <f t="shared" si="448"/>
        <v>0</v>
      </c>
      <c r="CY271" s="146">
        <f t="shared" si="449"/>
        <v>0</v>
      </c>
      <c r="CZ271" s="146">
        <f t="shared" si="450"/>
        <v>0</v>
      </c>
      <c r="DA271" s="146">
        <f t="shared" si="451"/>
        <v>0</v>
      </c>
      <c r="DB271" s="146">
        <f t="shared" si="452"/>
        <v>0</v>
      </c>
      <c r="DC271" s="146">
        <f t="shared" si="453"/>
        <v>0</v>
      </c>
      <c r="DD271" s="146">
        <f t="shared" si="454"/>
        <v>0</v>
      </c>
      <c r="DE271" s="146">
        <f t="shared" si="455"/>
        <v>0</v>
      </c>
      <c r="DF271" s="146">
        <f t="shared" si="456"/>
        <v>0</v>
      </c>
      <c r="DG271" s="146">
        <f t="shared" si="457"/>
        <v>0</v>
      </c>
      <c r="DH271" s="146">
        <f t="shared" si="458"/>
        <v>0</v>
      </c>
      <c r="DI271" s="146">
        <f t="shared" si="459"/>
        <v>0</v>
      </c>
      <c r="DJ271" s="146">
        <f t="shared" si="460"/>
        <v>0</v>
      </c>
      <c r="DK271" s="146">
        <f t="shared" si="461"/>
        <v>0</v>
      </c>
      <c r="DL271" s="146">
        <f t="shared" si="462"/>
        <v>0</v>
      </c>
      <c r="DM271" s="146">
        <f t="shared" si="463"/>
        <v>0</v>
      </c>
      <c r="DN271" s="64">
        <f>I271*2</f>
        <v>328</v>
      </c>
      <c r="DO271" s="52" t="str">
        <f t="shared" si="410"/>
        <v/>
      </c>
      <c r="DP271" s="52" t="str">
        <f t="shared" si="466"/>
        <v/>
      </c>
      <c r="DQ271" s="53">
        <f t="shared" si="467"/>
        <v>328</v>
      </c>
      <c r="DR271" s="1">
        <f t="shared" si="411"/>
        <v>2</v>
      </c>
      <c r="DS271" s="168" t="e">
        <f>IF(AND(DR271=#REF!,BL271=#REF!),'Tiến độ'!D271,"")</f>
        <v>#REF!</v>
      </c>
    </row>
    <row r="272" spans="1:123" ht="11.25" customHeight="1">
      <c r="A272" s="314" t="str">
        <f>IF(B272="","",MAX($A$7:A271)+1)</f>
        <v/>
      </c>
      <c r="B272" s="315"/>
      <c r="C272" s="79" t="s">
        <v>63</v>
      </c>
      <c r="D272" s="80" t="s">
        <v>211</v>
      </c>
      <c r="E272" s="81">
        <v>8</v>
      </c>
      <c r="F272" s="82"/>
      <c r="G272" s="83">
        <v>270</v>
      </c>
      <c r="H272" s="84">
        <f t="shared" si="412"/>
        <v>3</v>
      </c>
      <c r="I272" s="85">
        <f t="shared" si="468"/>
        <v>164</v>
      </c>
      <c r="J272" s="27"/>
      <c r="K272" s="86"/>
      <c r="L272" s="87"/>
      <c r="M272" s="87"/>
      <c r="N272" s="88"/>
      <c r="O272" s="86"/>
      <c r="P272" s="87"/>
      <c r="Q272" s="87"/>
      <c r="R272" s="88"/>
      <c r="S272" s="86"/>
      <c r="T272" s="87"/>
      <c r="U272" s="87"/>
      <c r="V272" s="87"/>
      <c r="W272" s="88"/>
      <c r="X272" s="86"/>
      <c r="Y272" s="87"/>
      <c r="Z272" s="87"/>
      <c r="AA272" s="88"/>
      <c r="AB272" s="86"/>
      <c r="AC272" s="87"/>
      <c r="AD272" s="87"/>
      <c r="AE272" s="88"/>
      <c r="AF272" s="86"/>
      <c r="AG272" s="87"/>
      <c r="AH272" s="87"/>
      <c r="AI272" s="362"/>
      <c r="AJ272" s="363"/>
      <c r="AK272" s="86"/>
      <c r="AL272" s="123"/>
      <c r="AM272" s="123"/>
      <c r="AN272" s="124"/>
      <c r="AO272" s="122"/>
      <c r="AP272" s="123" t="s">
        <v>166</v>
      </c>
      <c r="AQ272" s="123" t="s">
        <v>67</v>
      </c>
      <c r="AR272" s="124" t="s">
        <v>67</v>
      </c>
      <c r="AS272" s="125" t="s">
        <v>67</v>
      </c>
      <c r="AT272" s="123" t="s">
        <v>67</v>
      </c>
      <c r="AU272" s="123" t="s">
        <v>67</v>
      </c>
      <c r="AV272" s="126" t="s">
        <v>67</v>
      </c>
      <c r="AW272" s="122" t="s">
        <v>67</v>
      </c>
      <c r="AX272" s="123" t="s">
        <v>67</v>
      </c>
      <c r="AY272" s="123" t="s">
        <v>67</v>
      </c>
      <c r="AZ272" s="123" t="s">
        <v>67</v>
      </c>
      <c r="BA272" s="124" t="s">
        <v>67</v>
      </c>
      <c r="BB272" s="125" t="s">
        <v>67</v>
      </c>
      <c r="BC272" s="123" t="s">
        <v>65</v>
      </c>
      <c r="BD272" s="123" t="s">
        <v>65</v>
      </c>
      <c r="BE272" s="321"/>
      <c r="BF272" s="322"/>
      <c r="BG272" s="322"/>
      <c r="BH272" s="322"/>
      <c r="BI272" s="322"/>
      <c r="BJ272" s="323"/>
      <c r="BK272" s="46"/>
      <c r="BL272" s="46" t="s">
        <v>1117</v>
      </c>
      <c r="BN272" s="146">
        <f t="shared" si="464"/>
        <v>0</v>
      </c>
      <c r="BO272" s="146">
        <f t="shared" si="413"/>
        <v>0</v>
      </c>
      <c r="BP272" s="146">
        <f t="shared" si="414"/>
        <v>0</v>
      </c>
      <c r="BQ272" s="146">
        <f t="shared" si="415"/>
        <v>0</v>
      </c>
      <c r="BR272" s="146">
        <f t="shared" si="416"/>
        <v>0</v>
      </c>
      <c r="BS272" s="146">
        <f t="shared" si="417"/>
        <v>0</v>
      </c>
      <c r="BT272" s="146">
        <f t="shared" si="418"/>
        <v>0</v>
      </c>
      <c r="BU272" s="146">
        <f t="shared" si="419"/>
        <v>0</v>
      </c>
      <c r="BV272" s="146">
        <f t="shared" si="420"/>
        <v>0</v>
      </c>
      <c r="BW272" s="146">
        <f t="shared" si="421"/>
        <v>0</v>
      </c>
      <c r="BX272" s="146">
        <f t="shared" si="422"/>
        <v>0</v>
      </c>
      <c r="BY272" s="146">
        <f t="shared" si="423"/>
        <v>0</v>
      </c>
      <c r="BZ272" s="146">
        <f t="shared" si="424"/>
        <v>0</v>
      </c>
      <c r="CA272" s="146">
        <f t="shared" si="425"/>
        <v>0</v>
      </c>
      <c r="CB272" s="146">
        <f t="shared" si="426"/>
        <v>0</v>
      </c>
      <c r="CC272" s="146">
        <f t="shared" si="427"/>
        <v>0</v>
      </c>
      <c r="CD272" s="146">
        <f t="shared" si="428"/>
        <v>0</v>
      </c>
      <c r="CE272" s="146">
        <f t="shared" si="429"/>
        <v>0</v>
      </c>
      <c r="CF272" s="146">
        <f t="shared" si="430"/>
        <v>0</v>
      </c>
      <c r="CG272" s="146">
        <f t="shared" si="431"/>
        <v>0</v>
      </c>
      <c r="CH272" s="146">
        <f t="shared" si="432"/>
        <v>0</v>
      </c>
      <c r="CI272" s="146">
        <f t="shared" si="433"/>
        <v>0</v>
      </c>
      <c r="CJ272" s="146">
        <f t="shared" si="434"/>
        <v>0</v>
      </c>
      <c r="CK272" s="146">
        <f t="shared" si="435"/>
        <v>0</v>
      </c>
      <c r="CL272" s="146">
        <f t="shared" si="436"/>
        <v>0</v>
      </c>
      <c r="CM272" s="146">
        <f t="shared" si="437"/>
        <v>0</v>
      </c>
      <c r="CN272" s="146">
        <f t="shared" si="438"/>
        <v>0</v>
      </c>
      <c r="CO272" s="146">
        <f t="shared" si="439"/>
        <v>0</v>
      </c>
      <c r="CP272" s="146">
        <f t="shared" si="440"/>
        <v>0</v>
      </c>
      <c r="CQ272" s="146">
        <f t="shared" si="441"/>
        <v>0</v>
      </c>
      <c r="CR272" s="146">
        <f t="shared" si="442"/>
        <v>0</v>
      </c>
      <c r="CS272" s="146">
        <f t="shared" si="443"/>
        <v>0</v>
      </c>
      <c r="CT272" s="146">
        <f t="shared" si="444"/>
        <v>0</v>
      </c>
      <c r="CU272" s="146">
        <f t="shared" si="445"/>
        <v>0</v>
      </c>
      <c r="CV272" s="146">
        <f t="shared" si="446"/>
        <v>0</v>
      </c>
      <c r="CW272" s="146">
        <f t="shared" si="447"/>
        <v>0</v>
      </c>
      <c r="CX272" s="146">
        <f t="shared" si="448"/>
        <v>0</v>
      </c>
      <c r="CY272" s="146">
        <f t="shared" si="449"/>
        <v>0</v>
      </c>
      <c r="CZ272" s="146">
        <f t="shared" si="450"/>
        <v>0</v>
      </c>
      <c r="DA272" s="146">
        <f t="shared" si="451"/>
        <v>0</v>
      </c>
      <c r="DB272" s="146">
        <f t="shared" si="452"/>
        <v>0</v>
      </c>
      <c r="DC272" s="146">
        <f t="shared" si="453"/>
        <v>0</v>
      </c>
      <c r="DD272" s="146">
        <f t="shared" si="454"/>
        <v>0</v>
      </c>
      <c r="DE272" s="146">
        <f t="shared" si="455"/>
        <v>0</v>
      </c>
      <c r="DF272" s="146">
        <f t="shared" si="456"/>
        <v>0</v>
      </c>
      <c r="DG272" s="146">
        <f t="shared" si="457"/>
        <v>0</v>
      </c>
      <c r="DH272" s="146">
        <f t="shared" si="458"/>
        <v>0</v>
      </c>
      <c r="DI272" s="146">
        <f t="shared" si="459"/>
        <v>0</v>
      </c>
      <c r="DJ272" s="146">
        <f t="shared" si="460"/>
        <v>0</v>
      </c>
      <c r="DK272" s="146">
        <f t="shared" si="461"/>
        <v>0</v>
      </c>
      <c r="DL272" s="146">
        <f t="shared" si="462"/>
        <v>0</v>
      </c>
      <c r="DM272" s="146">
        <f t="shared" si="463"/>
        <v>0</v>
      </c>
      <c r="DN272" s="64">
        <f>15*I272</f>
        <v>2460</v>
      </c>
      <c r="DO272" s="52" t="str">
        <f t="shared" si="410"/>
        <v/>
      </c>
      <c r="DP272" s="52" t="str">
        <f t="shared" si="466"/>
        <v/>
      </c>
      <c r="DQ272" s="53">
        <f t="shared" si="467"/>
        <v>2460</v>
      </c>
      <c r="DR272" s="1">
        <f t="shared" si="411"/>
        <v>2</v>
      </c>
      <c r="DS272" s="168" t="e">
        <f>IF(AND(DR272=#REF!,BL272=#REF!),'Tiến độ'!D272,"")</f>
        <v>#REF!</v>
      </c>
    </row>
    <row r="273" spans="1:123" ht="11.25" customHeight="1">
      <c r="A273" s="310" t="str">
        <f>IF(B273="","",MAX($A$7:A272)+1)</f>
        <v/>
      </c>
      <c r="B273" s="313"/>
      <c r="C273" s="91" t="s">
        <v>8</v>
      </c>
      <c r="D273" s="92"/>
      <c r="E273" s="93">
        <f>SUM(E262:E272)</f>
        <v>39</v>
      </c>
      <c r="F273" s="94"/>
      <c r="G273" s="95"/>
      <c r="H273" s="96"/>
      <c r="I273" s="97"/>
      <c r="J273" s="26"/>
      <c r="K273" s="96">
        <f t="shared" ref="K273:AH273" si="469">SUM(K262:K272)</f>
        <v>23</v>
      </c>
      <c r="L273" s="97">
        <f t="shared" si="469"/>
        <v>23</v>
      </c>
      <c r="M273" s="97">
        <f t="shared" si="469"/>
        <v>23</v>
      </c>
      <c r="N273" s="98">
        <f t="shared" si="469"/>
        <v>23</v>
      </c>
      <c r="O273" s="96">
        <f t="shared" si="469"/>
        <v>23</v>
      </c>
      <c r="P273" s="97">
        <f t="shared" si="469"/>
        <v>28</v>
      </c>
      <c r="Q273" s="97">
        <f t="shared" si="469"/>
        <v>28</v>
      </c>
      <c r="R273" s="98">
        <f t="shared" si="469"/>
        <v>28</v>
      </c>
      <c r="S273" s="96">
        <f t="shared" si="469"/>
        <v>28</v>
      </c>
      <c r="T273" s="97">
        <f t="shared" si="469"/>
        <v>28</v>
      </c>
      <c r="U273" s="97">
        <f t="shared" si="469"/>
        <v>28</v>
      </c>
      <c r="V273" s="97">
        <f t="shared" si="469"/>
        <v>17</v>
      </c>
      <c r="W273" s="98">
        <f t="shared" si="469"/>
        <v>0</v>
      </c>
      <c r="X273" s="96">
        <f t="shared" si="469"/>
        <v>0</v>
      </c>
      <c r="Y273" s="97">
        <f t="shared" si="469"/>
        <v>0</v>
      </c>
      <c r="Z273" s="97">
        <f t="shared" si="469"/>
        <v>0</v>
      </c>
      <c r="AA273" s="98">
        <f t="shared" si="469"/>
        <v>0</v>
      </c>
      <c r="AB273" s="96">
        <f t="shared" si="469"/>
        <v>0</v>
      </c>
      <c r="AC273" s="97">
        <f t="shared" si="469"/>
        <v>0</v>
      </c>
      <c r="AD273" s="97">
        <f t="shared" si="469"/>
        <v>20</v>
      </c>
      <c r="AE273" s="98">
        <f t="shared" si="469"/>
        <v>20</v>
      </c>
      <c r="AF273" s="96">
        <f t="shared" si="469"/>
        <v>20</v>
      </c>
      <c r="AG273" s="97">
        <f t="shared" si="469"/>
        <v>20</v>
      </c>
      <c r="AH273" s="97">
        <f t="shared" si="469"/>
        <v>19</v>
      </c>
      <c r="AI273" s="362"/>
      <c r="AJ273" s="363"/>
      <c r="AK273" s="96">
        <f t="shared" ref="AK273:BD273" si="470">SUM(AK262:AK272)</f>
        <v>0</v>
      </c>
      <c r="AL273" s="97">
        <f t="shared" si="470"/>
        <v>0</v>
      </c>
      <c r="AM273" s="97">
        <f t="shared" si="470"/>
        <v>0</v>
      </c>
      <c r="AN273" s="98">
        <f t="shared" si="470"/>
        <v>0</v>
      </c>
      <c r="AO273" s="96">
        <f t="shared" si="470"/>
        <v>0</v>
      </c>
      <c r="AP273" s="97">
        <f t="shared" si="470"/>
        <v>0</v>
      </c>
      <c r="AQ273" s="97">
        <f t="shared" si="470"/>
        <v>0</v>
      </c>
      <c r="AR273" s="98">
        <f t="shared" si="470"/>
        <v>0</v>
      </c>
      <c r="AS273" s="99">
        <f t="shared" si="470"/>
        <v>0</v>
      </c>
      <c r="AT273" s="97">
        <f t="shared" si="470"/>
        <v>0</v>
      </c>
      <c r="AU273" s="97">
        <f t="shared" si="470"/>
        <v>0</v>
      </c>
      <c r="AV273" s="100">
        <f t="shared" si="470"/>
        <v>0</v>
      </c>
      <c r="AW273" s="96">
        <f t="shared" si="470"/>
        <v>0</v>
      </c>
      <c r="AX273" s="97">
        <f t="shared" si="470"/>
        <v>0</v>
      </c>
      <c r="AY273" s="97">
        <f t="shared" si="470"/>
        <v>0</v>
      </c>
      <c r="AZ273" s="97">
        <f t="shared" si="470"/>
        <v>0</v>
      </c>
      <c r="BA273" s="98">
        <f t="shared" si="470"/>
        <v>0</v>
      </c>
      <c r="BB273" s="99">
        <f t="shared" si="470"/>
        <v>0</v>
      </c>
      <c r="BC273" s="97">
        <f t="shared" si="470"/>
        <v>0</v>
      </c>
      <c r="BD273" s="97">
        <f t="shared" si="470"/>
        <v>0</v>
      </c>
      <c r="BE273" s="321"/>
      <c r="BF273" s="322"/>
      <c r="BG273" s="322"/>
      <c r="BH273" s="322"/>
      <c r="BI273" s="322"/>
      <c r="BJ273" s="323"/>
      <c r="BK273" s="47"/>
      <c r="BL273" s="47" t="s">
        <v>1113</v>
      </c>
      <c r="BN273" s="146">
        <f t="shared" si="464"/>
        <v>0</v>
      </c>
      <c r="BO273" s="146">
        <f t="shared" si="413"/>
        <v>0</v>
      </c>
      <c r="BP273" s="146">
        <f t="shared" si="414"/>
        <v>0</v>
      </c>
      <c r="BQ273" s="146">
        <f t="shared" si="415"/>
        <v>0</v>
      </c>
      <c r="BR273" s="146">
        <f t="shared" si="416"/>
        <v>0</v>
      </c>
      <c r="BS273" s="146">
        <f t="shared" si="417"/>
        <v>0</v>
      </c>
      <c r="BT273" s="146">
        <f t="shared" si="418"/>
        <v>0</v>
      </c>
      <c r="BU273" s="146">
        <f t="shared" si="419"/>
        <v>0</v>
      </c>
      <c r="BV273" s="146">
        <f t="shared" si="420"/>
        <v>0</v>
      </c>
      <c r="BW273" s="146">
        <f t="shared" si="421"/>
        <v>0</v>
      </c>
      <c r="BX273" s="146">
        <f t="shared" si="422"/>
        <v>0</v>
      </c>
      <c r="BY273" s="146">
        <f t="shared" si="423"/>
        <v>0</v>
      </c>
      <c r="BZ273" s="146">
        <f t="shared" si="424"/>
        <v>0</v>
      </c>
      <c r="CA273" s="146">
        <f t="shared" si="425"/>
        <v>0</v>
      </c>
      <c r="CB273" s="146">
        <f t="shared" si="426"/>
        <v>0</v>
      </c>
      <c r="CC273" s="146">
        <f t="shared" si="427"/>
        <v>0</v>
      </c>
      <c r="CD273" s="146">
        <f t="shared" si="428"/>
        <v>0</v>
      </c>
      <c r="CE273" s="146">
        <f t="shared" si="429"/>
        <v>0</v>
      </c>
      <c r="CF273" s="146">
        <f t="shared" si="430"/>
        <v>0</v>
      </c>
      <c r="CG273" s="146">
        <f t="shared" si="431"/>
        <v>0</v>
      </c>
      <c r="CH273" s="146">
        <f t="shared" si="432"/>
        <v>0</v>
      </c>
      <c r="CI273" s="146">
        <f t="shared" si="433"/>
        <v>0</v>
      </c>
      <c r="CJ273" s="146">
        <f t="shared" si="434"/>
        <v>0</v>
      </c>
      <c r="CK273" s="146">
        <f t="shared" si="435"/>
        <v>0</v>
      </c>
      <c r="CL273" s="146">
        <f t="shared" si="436"/>
        <v>0</v>
      </c>
      <c r="CM273" s="146">
        <f t="shared" si="437"/>
        <v>0</v>
      </c>
      <c r="CN273" s="146">
        <f t="shared" si="438"/>
        <v>0</v>
      </c>
      <c r="CO273" s="146">
        <f t="shared" si="439"/>
        <v>0</v>
      </c>
      <c r="CP273" s="146">
        <f t="shared" si="440"/>
        <v>0</v>
      </c>
      <c r="CQ273" s="146">
        <f t="shared" si="441"/>
        <v>0</v>
      </c>
      <c r="CR273" s="146">
        <f t="shared" si="442"/>
        <v>0</v>
      </c>
      <c r="CS273" s="146">
        <f t="shared" si="443"/>
        <v>0</v>
      </c>
      <c r="CT273" s="146">
        <f t="shared" si="444"/>
        <v>0</v>
      </c>
      <c r="CU273" s="146">
        <f t="shared" si="445"/>
        <v>0</v>
      </c>
      <c r="CV273" s="146">
        <f t="shared" si="446"/>
        <v>0</v>
      </c>
      <c r="CW273" s="146">
        <f t="shared" si="447"/>
        <v>0</v>
      </c>
      <c r="CX273" s="146">
        <f t="shared" si="448"/>
        <v>0</v>
      </c>
      <c r="CY273" s="146">
        <f t="shared" si="449"/>
        <v>0</v>
      </c>
      <c r="CZ273" s="146">
        <f t="shared" si="450"/>
        <v>0</v>
      </c>
      <c r="DA273" s="146">
        <f t="shared" si="451"/>
        <v>0</v>
      </c>
      <c r="DB273" s="146">
        <f t="shared" si="452"/>
        <v>0</v>
      </c>
      <c r="DC273" s="146">
        <f t="shared" si="453"/>
        <v>0</v>
      </c>
      <c r="DD273" s="146">
        <f t="shared" si="454"/>
        <v>0</v>
      </c>
      <c r="DE273" s="146">
        <f t="shared" si="455"/>
        <v>0</v>
      </c>
      <c r="DF273" s="146">
        <f t="shared" si="456"/>
        <v>0</v>
      </c>
      <c r="DG273" s="146">
        <f t="shared" si="457"/>
        <v>0</v>
      </c>
      <c r="DH273" s="146">
        <f t="shared" si="458"/>
        <v>0</v>
      </c>
      <c r="DI273" s="146">
        <f t="shared" si="459"/>
        <v>0</v>
      </c>
      <c r="DJ273" s="146">
        <f t="shared" si="460"/>
        <v>0</v>
      </c>
      <c r="DK273" s="146">
        <f t="shared" si="461"/>
        <v>0</v>
      </c>
      <c r="DL273" s="146">
        <f t="shared" si="462"/>
        <v>0</v>
      </c>
      <c r="DM273" s="146">
        <f t="shared" si="463"/>
        <v>0</v>
      </c>
      <c r="DN273" s="54"/>
      <c r="DO273" s="55"/>
      <c r="DP273" s="55"/>
      <c r="DQ273" s="56"/>
      <c r="DS273" s="168" t="e">
        <f>IF(AND(DR273=#REF!,BL273=#REF!),'Tiến độ'!D273,"")</f>
        <v>#REF!</v>
      </c>
    </row>
    <row r="274" spans="1:123" ht="11.25" customHeight="1">
      <c r="A274" s="308">
        <f>IF(B274="","",MAX($A$7:A273)+1)</f>
        <v>24</v>
      </c>
      <c r="B274" s="311" t="s">
        <v>1137</v>
      </c>
      <c r="C274" s="67" t="s">
        <v>443</v>
      </c>
      <c r="D274" s="68" t="s">
        <v>444</v>
      </c>
      <c r="E274" s="69">
        <v>4</v>
      </c>
      <c r="F274" s="70">
        <v>60</v>
      </c>
      <c r="G274" s="71"/>
      <c r="H274" s="72">
        <v>1</v>
      </c>
      <c r="I274" s="73">
        <f>41</f>
        <v>41</v>
      </c>
      <c r="J274" s="24"/>
      <c r="K274" s="74">
        <v>4</v>
      </c>
      <c r="L274" s="75">
        <v>4</v>
      </c>
      <c r="M274" s="75">
        <v>4</v>
      </c>
      <c r="N274" s="76">
        <v>4</v>
      </c>
      <c r="O274" s="74">
        <v>4</v>
      </c>
      <c r="P274" s="75">
        <v>4</v>
      </c>
      <c r="Q274" s="75">
        <v>4</v>
      </c>
      <c r="R274" s="76">
        <v>4</v>
      </c>
      <c r="S274" s="74">
        <v>4</v>
      </c>
      <c r="T274" s="75">
        <v>4</v>
      </c>
      <c r="U274" s="75">
        <v>4</v>
      </c>
      <c r="V274" s="75">
        <v>4</v>
      </c>
      <c r="W274" s="76">
        <v>4</v>
      </c>
      <c r="X274" s="74">
        <v>4</v>
      </c>
      <c r="Y274" s="75">
        <v>4</v>
      </c>
      <c r="Z274" s="75" t="s">
        <v>163</v>
      </c>
      <c r="AA274" s="76" t="s">
        <v>163</v>
      </c>
      <c r="AB274" s="74" t="s">
        <v>163</v>
      </c>
      <c r="AC274" s="75" t="s">
        <v>163</v>
      </c>
      <c r="AD274" s="75" t="s">
        <v>164</v>
      </c>
      <c r="AE274" s="76" t="s">
        <v>164</v>
      </c>
      <c r="AF274" s="74" t="s">
        <v>164</v>
      </c>
      <c r="AG274" s="75" t="s">
        <v>164</v>
      </c>
      <c r="AH274" s="75" t="s">
        <v>164</v>
      </c>
      <c r="AI274" s="362"/>
      <c r="AJ274" s="363"/>
      <c r="AK274" s="74" t="s">
        <v>164</v>
      </c>
      <c r="AL274" s="75"/>
      <c r="AM274" s="75"/>
      <c r="AN274" s="76"/>
      <c r="AO274" s="74"/>
      <c r="AP274" s="75"/>
      <c r="AQ274" s="75"/>
      <c r="AR274" s="76"/>
      <c r="AS274" s="77"/>
      <c r="AT274" s="75"/>
      <c r="AU274" s="75"/>
      <c r="AV274" s="78"/>
      <c r="AW274" s="74"/>
      <c r="AX274" s="75"/>
      <c r="AY274" s="75"/>
      <c r="AZ274" s="75"/>
      <c r="BA274" s="76"/>
      <c r="BB274" s="77"/>
      <c r="BC274" s="75"/>
      <c r="BD274" s="75"/>
      <c r="BE274" s="321"/>
      <c r="BF274" s="322"/>
      <c r="BG274" s="322"/>
      <c r="BH274" s="322"/>
      <c r="BI274" s="322"/>
      <c r="BJ274" s="323"/>
      <c r="BK274" s="45" t="s">
        <v>1106</v>
      </c>
      <c r="BL274" s="45" t="s">
        <v>38</v>
      </c>
      <c r="BN274" s="146">
        <f t="shared" si="464"/>
        <v>4</v>
      </c>
      <c r="BO274" s="146">
        <f t="shared" si="413"/>
        <v>4</v>
      </c>
      <c r="BP274" s="146">
        <f t="shared" si="414"/>
        <v>4</v>
      </c>
      <c r="BQ274" s="146">
        <f t="shared" si="415"/>
        <v>4</v>
      </c>
      <c r="BR274" s="146">
        <f t="shared" si="416"/>
        <v>4</v>
      </c>
      <c r="BS274" s="146">
        <f t="shared" si="417"/>
        <v>4</v>
      </c>
      <c r="BT274" s="146">
        <f t="shared" si="418"/>
        <v>4</v>
      </c>
      <c r="BU274" s="146">
        <f t="shared" si="419"/>
        <v>4</v>
      </c>
      <c r="BV274" s="146">
        <f t="shared" si="420"/>
        <v>4</v>
      </c>
      <c r="BW274" s="146">
        <f t="shared" si="421"/>
        <v>4</v>
      </c>
      <c r="BX274" s="146">
        <f t="shared" si="422"/>
        <v>4</v>
      </c>
      <c r="BY274" s="146">
        <f t="shared" si="423"/>
        <v>4</v>
      </c>
      <c r="BZ274" s="146">
        <f t="shared" si="424"/>
        <v>4</v>
      </c>
      <c r="CA274" s="146">
        <f t="shared" si="425"/>
        <v>4</v>
      </c>
      <c r="CB274" s="146">
        <f t="shared" si="426"/>
        <v>4</v>
      </c>
      <c r="CC274" s="146">
        <f t="shared" si="427"/>
        <v>0</v>
      </c>
      <c r="CD274" s="146">
        <f t="shared" si="428"/>
        <v>0</v>
      </c>
      <c r="CE274" s="146">
        <f t="shared" si="429"/>
        <v>0</v>
      </c>
      <c r="CF274" s="146">
        <f t="shared" si="430"/>
        <v>0</v>
      </c>
      <c r="CG274" s="146">
        <f t="shared" si="431"/>
        <v>0</v>
      </c>
      <c r="CH274" s="146">
        <f t="shared" si="432"/>
        <v>0</v>
      </c>
      <c r="CI274" s="146">
        <f t="shared" si="433"/>
        <v>0</v>
      </c>
      <c r="CJ274" s="146">
        <f t="shared" si="434"/>
        <v>0</v>
      </c>
      <c r="CK274" s="146">
        <f t="shared" si="435"/>
        <v>0</v>
      </c>
      <c r="CL274" s="146">
        <f t="shared" si="436"/>
        <v>0</v>
      </c>
      <c r="CM274" s="146">
        <f t="shared" si="437"/>
        <v>0</v>
      </c>
      <c r="CN274" s="146">
        <f t="shared" si="438"/>
        <v>0</v>
      </c>
      <c r="CO274" s="146">
        <f t="shared" si="439"/>
        <v>0</v>
      </c>
      <c r="CP274" s="146">
        <f t="shared" si="440"/>
        <v>0</v>
      </c>
      <c r="CQ274" s="146">
        <f t="shared" si="441"/>
        <v>0</v>
      </c>
      <c r="CR274" s="146">
        <f t="shared" si="442"/>
        <v>0</v>
      </c>
      <c r="CS274" s="146">
        <f t="shared" si="443"/>
        <v>0</v>
      </c>
      <c r="CT274" s="146">
        <f t="shared" si="444"/>
        <v>0</v>
      </c>
      <c r="CU274" s="146">
        <f t="shared" si="445"/>
        <v>0</v>
      </c>
      <c r="CV274" s="146">
        <f t="shared" si="446"/>
        <v>0</v>
      </c>
      <c r="CW274" s="146">
        <f t="shared" si="447"/>
        <v>0</v>
      </c>
      <c r="CX274" s="146">
        <f t="shared" si="448"/>
        <v>0</v>
      </c>
      <c r="CY274" s="146">
        <f t="shared" si="449"/>
        <v>0</v>
      </c>
      <c r="CZ274" s="146">
        <f t="shared" si="450"/>
        <v>0</v>
      </c>
      <c r="DA274" s="146">
        <f t="shared" si="451"/>
        <v>0</v>
      </c>
      <c r="DB274" s="146">
        <f t="shared" si="452"/>
        <v>0</v>
      </c>
      <c r="DC274" s="146">
        <f t="shared" si="453"/>
        <v>0</v>
      </c>
      <c r="DD274" s="146">
        <f t="shared" si="454"/>
        <v>0</v>
      </c>
      <c r="DE274" s="146">
        <f t="shared" si="455"/>
        <v>0</v>
      </c>
      <c r="DF274" s="146">
        <f t="shared" si="456"/>
        <v>0</v>
      </c>
      <c r="DG274" s="146">
        <f t="shared" si="457"/>
        <v>0</v>
      </c>
      <c r="DH274" s="146">
        <f t="shared" si="458"/>
        <v>0</v>
      </c>
      <c r="DI274" s="146">
        <f t="shared" si="459"/>
        <v>0</v>
      </c>
      <c r="DJ274" s="146">
        <f t="shared" si="460"/>
        <v>0</v>
      </c>
      <c r="DK274" s="146">
        <f t="shared" si="461"/>
        <v>0</v>
      </c>
      <c r="DL274" s="146">
        <f t="shared" si="462"/>
        <v>0</v>
      </c>
      <c r="DM274" s="146">
        <f t="shared" si="463"/>
        <v>0</v>
      </c>
      <c r="DN274" s="63">
        <f t="shared" ref="DN274:DN275" si="471">F274*H274</f>
        <v>60</v>
      </c>
      <c r="DO274" s="50">
        <f t="shared" ref="DO274:DO290" si="472">IF(COUNTA(K274:AC274)&gt;0,DN274,"")</f>
        <v>60</v>
      </c>
      <c r="DP274" s="50" t="str">
        <f t="shared" si="466"/>
        <v/>
      </c>
      <c r="DQ274" s="51" t="str">
        <f t="shared" si="467"/>
        <v/>
      </c>
      <c r="DR274" s="1">
        <f t="shared" ref="DR274:DR290" si="473">IF(DQ274="",1,2)</f>
        <v>1</v>
      </c>
      <c r="DS274" s="168" t="e">
        <f>IF(AND(DR274=#REF!,BL274=#REF!),'Tiến độ'!D274,"")</f>
        <v>#REF!</v>
      </c>
    </row>
    <row r="275" spans="1:123" ht="11.25" customHeight="1">
      <c r="A275" s="314" t="str">
        <f>IF(B275="","",MAX($A$7:A274)+1)</f>
        <v/>
      </c>
      <c r="B275" s="315"/>
      <c r="C275" s="79" t="s">
        <v>453</v>
      </c>
      <c r="D275" s="80" t="s">
        <v>454</v>
      </c>
      <c r="E275" s="81">
        <v>3</v>
      </c>
      <c r="F275" s="82">
        <v>45</v>
      </c>
      <c r="G275" s="83"/>
      <c r="H275" s="84">
        <f>H274</f>
        <v>1</v>
      </c>
      <c r="I275" s="85">
        <f>I274</f>
        <v>41</v>
      </c>
      <c r="J275" s="27"/>
      <c r="K275" s="86">
        <v>5</v>
      </c>
      <c r="L275" s="87">
        <v>5</v>
      </c>
      <c r="M275" s="87">
        <v>5</v>
      </c>
      <c r="N275" s="88">
        <v>5</v>
      </c>
      <c r="O275" s="86">
        <v>5</v>
      </c>
      <c r="P275" s="87">
        <v>2</v>
      </c>
      <c r="Q275" s="87">
        <v>2</v>
      </c>
      <c r="R275" s="88">
        <v>2</v>
      </c>
      <c r="S275" s="86">
        <v>2</v>
      </c>
      <c r="T275" s="87">
        <v>2</v>
      </c>
      <c r="U275" s="87">
        <v>2</v>
      </c>
      <c r="V275" s="87">
        <v>2</v>
      </c>
      <c r="W275" s="88">
        <v>2</v>
      </c>
      <c r="X275" s="86">
        <v>2</v>
      </c>
      <c r="Y275" s="87">
        <v>2</v>
      </c>
      <c r="Z275" s="87" t="s">
        <v>163</v>
      </c>
      <c r="AA275" s="88" t="s">
        <v>163</v>
      </c>
      <c r="AB275" s="86" t="s">
        <v>163</v>
      </c>
      <c r="AC275" s="87" t="s">
        <v>163</v>
      </c>
      <c r="AD275" s="87" t="s">
        <v>164</v>
      </c>
      <c r="AE275" s="88" t="s">
        <v>164</v>
      </c>
      <c r="AF275" s="86" t="s">
        <v>164</v>
      </c>
      <c r="AG275" s="87" t="s">
        <v>164</v>
      </c>
      <c r="AH275" s="87" t="s">
        <v>164</v>
      </c>
      <c r="AI275" s="362"/>
      <c r="AJ275" s="363"/>
      <c r="AK275" s="86" t="s">
        <v>164</v>
      </c>
      <c r="AL275" s="87"/>
      <c r="AM275" s="87"/>
      <c r="AN275" s="88"/>
      <c r="AO275" s="86"/>
      <c r="AP275" s="87"/>
      <c r="AQ275" s="87"/>
      <c r="AR275" s="88"/>
      <c r="AS275" s="89"/>
      <c r="AT275" s="87"/>
      <c r="AU275" s="87"/>
      <c r="AV275" s="90"/>
      <c r="AW275" s="86"/>
      <c r="AX275" s="87"/>
      <c r="AY275" s="87"/>
      <c r="AZ275" s="87"/>
      <c r="BA275" s="88"/>
      <c r="BB275" s="89"/>
      <c r="BC275" s="87"/>
      <c r="BD275" s="87"/>
      <c r="BE275" s="321"/>
      <c r="BF275" s="322"/>
      <c r="BG275" s="322"/>
      <c r="BH275" s="322"/>
      <c r="BI275" s="322"/>
      <c r="BJ275" s="323"/>
      <c r="BK275" s="46" t="s">
        <v>1106</v>
      </c>
      <c r="BL275" s="46" t="s">
        <v>27</v>
      </c>
      <c r="BN275" s="146">
        <f t="shared" si="464"/>
        <v>5</v>
      </c>
      <c r="BO275" s="146">
        <f t="shared" si="413"/>
        <v>5</v>
      </c>
      <c r="BP275" s="146">
        <f t="shared" si="414"/>
        <v>5</v>
      </c>
      <c r="BQ275" s="146">
        <f t="shared" si="415"/>
        <v>5</v>
      </c>
      <c r="BR275" s="146">
        <f t="shared" si="416"/>
        <v>5</v>
      </c>
      <c r="BS275" s="146">
        <f t="shared" si="417"/>
        <v>2</v>
      </c>
      <c r="BT275" s="146">
        <f t="shared" si="418"/>
        <v>2</v>
      </c>
      <c r="BU275" s="146">
        <f t="shared" si="419"/>
        <v>2</v>
      </c>
      <c r="BV275" s="146">
        <f t="shared" si="420"/>
        <v>2</v>
      </c>
      <c r="BW275" s="146">
        <f t="shared" si="421"/>
        <v>2</v>
      </c>
      <c r="BX275" s="146">
        <f t="shared" si="422"/>
        <v>2</v>
      </c>
      <c r="BY275" s="146">
        <f t="shared" si="423"/>
        <v>2</v>
      </c>
      <c r="BZ275" s="146">
        <f t="shared" si="424"/>
        <v>2</v>
      </c>
      <c r="CA275" s="146">
        <f t="shared" si="425"/>
        <v>2</v>
      </c>
      <c r="CB275" s="146">
        <f t="shared" si="426"/>
        <v>2</v>
      </c>
      <c r="CC275" s="146">
        <f t="shared" si="427"/>
        <v>0</v>
      </c>
      <c r="CD275" s="146">
        <f t="shared" si="428"/>
        <v>0</v>
      </c>
      <c r="CE275" s="146">
        <f t="shared" si="429"/>
        <v>0</v>
      </c>
      <c r="CF275" s="146">
        <f t="shared" si="430"/>
        <v>0</v>
      </c>
      <c r="CG275" s="146">
        <f t="shared" si="431"/>
        <v>0</v>
      </c>
      <c r="CH275" s="146">
        <f t="shared" si="432"/>
        <v>0</v>
      </c>
      <c r="CI275" s="146">
        <f t="shared" si="433"/>
        <v>0</v>
      </c>
      <c r="CJ275" s="146">
        <f t="shared" si="434"/>
        <v>0</v>
      </c>
      <c r="CK275" s="146">
        <f t="shared" si="435"/>
        <v>0</v>
      </c>
      <c r="CL275" s="146">
        <f t="shared" si="436"/>
        <v>0</v>
      </c>
      <c r="CM275" s="146">
        <f t="shared" si="437"/>
        <v>0</v>
      </c>
      <c r="CN275" s="146">
        <f t="shared" si="438"/>
        <v>0</v>
      </c>
      <c r="CO275" s="146">
        <f t="shared" si="439"/>
        <v>0</v>
      </c>
      <c r="CP275" s="146">
        <f t="shared" si="440"/>
        <v>0</v>
      </c>
      <c r="CQ275" s="146">
        <f t="shared" si="441"/>
        <v>0</v>
      </c>
      <c r="CR275" s="146">
        <f t="shared" si="442"/>
        <v>0</v>
      </c>
      <c r="CS275" s="146">
        <f t="shared" si="443"/>
        <v>0</v>
      </c>
      <c r="CT275" s="146">
        <f t="shared" si="444"/>
        <v>0</v>
      </c>
      <c r="CU275" s="146">
        <f t="shared" si="445"/>
        <v>0</v>
      </c>
      <c r="CV275" s="146">
        <f t="shared" si="446"/>
        <v>0</v>
      </c>
      <c r="CW275" s="146">
        <f t="shared" si="447"/>
        <v>0</v>
      </c>
      <c r="CX275" s="146">
        <f t="shared" si="448"/>
        <v>0</v>
      </c>
      <c r="CY275" s="146">
        <f t="shared" si="449"/>
        <v>0</v>
      </c>
      <c r="CZ275" s="146">
        <f t="shared" si="450"/>
        <v>0</v>
      </c>
      <c r="DA275" s="146">
        <f t="shared" si="451"/>
        <v>0</v>
      </c>
      <c r="DB275" s="146">
        <f t="shared" si="452"/>
        <v>0</v>
      </c>
      <c r="DC275" s="146">
        <f t="shared" si="453"/>
        <v>0</v>
      </c>
      <c r="DD275" s="146">
        <f t="shared" si="454"/>
        <v>0</v>
      </c>
      <c r="DE275" s="146">
        <f t="shared" si="455"/>
        <v>0</v>
      </c>
      <c r="DF275" s="146">
        <f t="shared" si="456"/>
        <v>0</v>
      </c>
      <c r="DG275" s="146">
        <f t="shared" si="457"/>
        <v>0</v>
      </c>
      <c r="DH275" s="146">
        <f t="shared" si="458"/>
        <v>0</v>
      </c>
      <c r="DI275" s="146">
        <f t="shared" si="459"/>
        <v>0</v>
      </c>
      <c r="DJ275" s="146">
        <f t="shared" si="460"/>
        <v>0</v>
      </c>
      <c r="DK275" s="146">
        <f t="shared" si="461"/>
        <v>0</v>
      </c>
      <c r="DL275" s="146">
        <f t="shared" si="462"/>
        <v>0</v>
      </c>
      <c r="DM275" s="146">
        <f t="shared" si="463"/>
        <v>0</v>
      </c>
      <c r="DN275" s="64">
        <f t="shared" si="471"/>
        <v>45</v>
      </c>
      <c r="DO275" s="52">
        <f t="shared" si="472"/>
        <v>45</v>
      </c>
      <c r="DP275" s="52" t="str">
        <f t="shared" si="466"/>
        <v/>
      </c>
      <c r="DQ275" s="53" t="str">
        <f t="shared" si="467"/>
        <v/>
      </c>
      <c r="DR275" s="1">
        <f t="shared" si="473"/>
        <v>1</v>
      </c>
      <c r="DS275" s="168" t="e">
        <f>IF(AND(DR275=#REF!,BL275=#REF!),'Tiến độ'!D275,"")</f>
        <v>#REF!</v>
      </c>
    </row>
    <row r="276" spans="1:123" ht="11.25" customHeight="1">
      <c r="A276" s="314" t="str">
        <f>IF(B276="","",MAX($A$7:A275)+1)</f>
        <v/>
      </c>
      <c r="B276" s="315"/>
      <c r="C276" s="79" t="s">
        <v>451</v>
      </c>
      <c r="D276" s="80" t="s">
        <v>452</v>
      </c>
      <c r="E276" s="81">
        <v>1</v>
      </c>
      <c r="F276" s="82">
        <v>15</v>
      </c>
      <c r="G276" s="83"/>
      <c r="H276" s="84">
        <f t="shared" ref="H276:H290" si="474">H275</f>
        <v>1</v>
      </c>
      <c r="I276" s="85">
        <f t="shared" ref="I276:I290" si="475">I275</f>
        <v>41</v>
      </c>
      <c r="J276" s="27"/>
      <c r="K276" s="86"/>
      <c r="L276" s="87"/>
      <c r="M276" s="87"/>
      <c r="N276" s="88"/>
      <c r="O276" s="86"/>
      <c r="P276" s="87">
        <v>2</v>
      </c>
      <c r="Q276" s="87">
        <v>2</v>
      </c>
      <c r="R276" s="88">
        <v>2</v>
      </c>
      <c r="S276" s="86">
        <v>2</v>
      </c>
      <c r="T276" s="87">
        <v>2</v>
      </c>
      <c r="U276" s="87">
        <v>2</v>
      </c>
      <c r="V276" s="87">
        <v>2</v>
      </c>
      <c r="W276" s="88">
        <v>1</v>
      </c>
      <c r="X276" s="86"/>
      <c r="Y276" s="87"/>
      <c r="Z276" s="87" t="s">
        <v>163</v>
      </c>
      <c r="AA276" s="88" t="s">
        <v>163</v>
      </c>
      <c r="AB276" s="86" t="s">
        <v>163</v>
      </c>
      <c r="AC276" s="87" t="s">
        <v>163</v>
      </c>
      <c r="AD276" s="87" t="s">
        <v>164</v>
      </c>
      <c r="AE276" s="88" t="s">
        <v>164</v>
      </c>
      <c r="AF276" s="86" t="s">
        <v>164</v>
      </c>
      <c r="AG276" s="87" t="s">
        <v>164</v>
      </c>
      <c r="AH276" s="87" t="s">
        <v>164</v>
      </c>
      <c r="AI276" s="362"/>
      <c r="AJ276" s="363"/>
      <c r="AK276" s="86" t="s">
        <v>164</v>
      </c>
      <c r="AL276" s="87"/>
      <c r="AM276" s="87"/>
      <c r="AN276" s="88"/>
      <c r="AO276" s="86"/>
      <c r="AP276" s="87"/>
      <c r="AQ276" s="87"/>
      <c r="AR276" s="88"/>
      <c r="AS276" s="89"/>
      <c r="AT276" s="87"/>
      <c r="AU276" s="87"/>
      <c r="AV276" s="90"/>
      <c r="AW276" s="86"/>
      <c r="AX276" s="87"/>
      <c r="AY276" s="87"/>
      <c r="AZ276" s="87"/>
      <c r="BA276" s="88"/>
      <c r="BB276" s="89"/>
      <c r="BC276" s="87"/>
      <c r="BD276" s="87"/>
      <c r="BE276" s="321"/>
      <c r="BF276" s="322"/>
      <c r="BG276" s="322"/>
      <c r="BH276" s="322"/>
      <c r="BI276" s="322"/>
      <c r="BJ276" s="323"/>
      <c r="BK276" s="46" t="s">
        <v>1106</v>
      </c>
      <c r="BL276" s="46" t="s">
        <v>27</v>
      </c>
      <c r="BN276" s="146">
        <f t="shared" si="464"/>
        <v>0</v>
      </c>
      <c r="BO276" s="146">
        <f t="shared" si="413"/>
        <v>0</v>
      </c>
      <c r="BP276" s="146">
        <f t="shared" si="414"/>
        <v>0</v>
      </c>
      <c r="BQ276" s="146">
        <f t="shared" si="415"/>
        <v>0</v>
      </c>
      <c r="BR276" s="146">
        <f t="shared" si="416"/>
        <v>0</v>
      </c>
      <c r="BS276" s="146">
        <f t="shared" si="417"/>
        <v>2</v>
      </c>
      <c r="BT276" s="146">
        <f t="shared" si="418"/>
        <v>2</v>
      </c>
      <c r="BU276" s="146">
        <f t="shared" si="419"/>
        <v>2</v>
      </c>
      <c r="BV276" s="146">
        <f t="shared" si="420"/>
        <v>2</v>
      </c>
      <c r="BW276" s="146">
        <f t="shared" si="421"/>
        <v>2</v>
      </c>
      <c r="BX276" s="146">
        <f t="shared" si="422"/>
        <v>2</v>
      </c>
      <c r="BY276" s="146">
        <f t="shared" si="423"/>
        <v>2</v>
      </c>
      <c r="BZ276" s="146">
        <f t="shared" si="424"/>
        <v>1</v>
      </c>
      <c r="CA276" s="146">
        <f t="shared" si="425"/>
        <v>0</v>
      </c>
      <c r="CB276" s="146">
        <f t="shared" si="426"/>
        <v>0</v>
      </c>
      <c r="CC276" s="146">
        <f t="shared" si="427"/>
        <v>0</v>
      </c>
      <c r="CD276" s="146">
        <f t="shared" si="428"/>
        <v>0</v>
      </c>
      <c r="CE276" s="146">
        <f t="shared" si="429"/>
        <v>0</v>
      </c>
      <c r="CF276" s="146">
        <f t="shared" si="430"/>
        <v>0</v>
      </c>
      <c r="CG276" s="146">
        <f t="shared" si="431"/>
        <v>0</v>
      </c>
      <c r="CH276" s="146">
        <f t="shared" si="432"/>
        <v>0</v>
      </c>
      <c r="CI276" s="146">
        <f t="shared" si="433"/>
        <v>0</v>
      </c>
      <c r="CJ276" s="146">
        <f t="shared" si="434"/>
        <v>0</v>
      </c>
      <c r="CK276" s="146">
        <f t="shared" si="435"/>
        <v>0</v>
      </c>
      <c r="CL276" s="146">
        <f t="shared" si="436"/>
        <v>0</v>
      </c>
      <c r="CM276" s="146">
        <f t="shared" si="437"/>
        <v>0</v>
      </c>
      <c r="CN276" s="146">
        <f t="shared" si="438"/>
        <v>0</v>
      </c>
      <c r="CO276" s="146">
        <f t="shared" si="439"/>
        <v>0</v>
      </c>
      <c r="CP276" s="146">
        <f t="shared" si="440"/>
        <v>0</v>
      </c>
      <c r="CQ276" s="146">
        <f t="shared" si="441"/>
        <v>0</v>
      </c>
      <c r="CR276" s="146">
        <f t="shared" si="442"/>
        <v>0</v>
      </c>
      <c r="CS276" s="146">
        <f t="shared" si="443"/>
        <v>0</v>
      </c>
      <c r="CT276" s="146">
        <f t="shared" si="444"/>
        <v>0</v>
      </c>
      <c r="CU276" s="146">
        <f t="shared" si="445"/>
        <v>0</v>
      </c>
      <c r="CV276" s="146">
        <f t="shared" si="446"/>
        <v>0</v>
      </c>
      <c r="CW276" s="146">
        <f t="shared" si="447"/>
        <v>0</v>
      </c>
      <c r="CX276" s="146">
        <f t="shared" si="448"/>
        <v>0</v>
      </c>
      <c r="CY276" s="146">
        <f t="shared" si="449"/>
        <v>0</v>
      </c>
      <c r="CZ276" s="146">
        <f t="shared" si="450"/>
        <v>0</v>
      </c>
      <c r="DA276" s="146">
        <f t="shared" si="451"/>
        <v>0</v>
      </c>
      <c r="DB276" s="146">
        <f t="shared" si="452"/>
        <v>0</v>
      </c>
      <c r="DC276" s="146">
        <f t="shared" si="453"/>
        <v>0</v>
      </c>
      <c r="DD276" s="146">
        <f t="shared" si="454"/>
        <v>0</v>
      </c>
      <c r="DE276" s="146">
        <f t="shared" si="455"/>
        <v>0</v>
      </c>
      <c r="DF276" s="146">
        <f t="shared" si="456"/>
        <v>0</v>
      </c>
      <c r="DG276" s="146">
        <f t="shared" si="457"/>
        <v>0</v>
      </c>
      <c r="DH276" s="146">
        <f t="shared" si="458"/>
        <v>0</v>
      </c>
      <c r="DI276" s="146">
        <f t="shared" si="459"/>
        <v>0</v>
      </c>
      <c r="DJ276" s="146">
        <f t="shared" si="460"/>
        <v>0</v>
      </c>
      <c r="DK276" s="146">
        <f t="shared" si="461"/>
        <v>0</v>
      </c>
      <c r="DL276" s="146">
        <f t="shared" si="462"/>
        <v>0</v>
      </c>
      <c r="DM276" s="146">
        <f t="shared" si="463"/>
        <v>0</v>
      </c>
      <c r="DN276" s="64">
        <f>0.8*I276</f>
        <v>32.800000000000004</v>
      </c>
      <c r="DO276" s="52">
        <f t="shared" si="472"/>
        <v>32.800000000000004</v>
      </c>
      <c r="DP276" s="52" t="str">
        <f t="shared" si="466"/>
        <v/>
      </c>
      <c r="DQ276" s="53" t="str">
        <f t="shared" si="467"/>
        <v/>
      </c>
      <c r="DR276" s="1">
        <f t="shared" si="473"/>
        <v>1</v>
      </c>
      <c r="DS276" s="168" t="e">
        <f>IF(AND(DR276=#REF!,BL276=#REF!),'Tiến độ'!D276,"")</f>
        <v>#REF!</v>
      </c>
    </row>
    <row r="277" spans="1:123" ht="11.25" customHeight="1">
      <c r="A277" s="314" t="str">
        <f>IF(B277="","",MAX($A$7:A276)+1)</f>
        <v/>
      </c>
      <c r="B277" s="315"/>
      <c r="C277" s="79" t="s">
        <v>449</v>
      </c>
      <c r="D277" s="80" t="s">
        <v>450</v>
      </c>
      <c r="E277" s="81">
        <v>3</v>
      </c>
      <c r="F277" s="82">
        <v>45</v>
      </c>
      <c r="G277" s="83"/>
      <c r="H277" s="84">
        <f t="shared" si="474"/>
        <v>1</v>
      </c>
      <c r="I277" s="85">
        <f t="shared" si="475"/>
        <v>41</v>
      </c>
      <c r="J277" s="27"/>
      <c r="K277" s="86">
        <v>5</v>
      </c>
      <c r="L277" s="87">
        <v>5</v>
      </c>
      <c r="M277" s="87">
        <v>5</v>
      </c>
      <c r="N277" s="88">
        <v>5</v>
      </c>
      <c r="O277" s="86">
        <v>5</v>
      </c>
      <c r="P277" s="87">
        <v>2</v>
      </c>
      <c r="Q277" s="87">
        <v>2</v>
      </c>
      <c r="R277" s="88">
        <v>2</v>
      </c>
      <c r="S277" s="86">
        <v>2</v>
      </c>
      <c r="T277" s="87">
        <v>2</v>
      </c>
      <c r="U277" s="87">
        <v>2</v>
      </c>
      <c r="V277" s="87">
        <v>2</v>
      </c>
      <c r="W277" s="88">
        <v>2</v>
      </c>
      <c r="X277" s="86">
        <v>2</v>
      </c>
      <c r="Y277" s="87">
        <v>2</v>
      </c>
      <c r="Z277" s="87" t="s">
        <v>163</v>
      </c>
      <c r="AA277" s="88" t="s">
        <v>163</v>
      </c>
      <c r="AB277" s="86" t="s">
        <v>163</v>
      </c>
      <c r="AC277" s="87" t="s">
        <v>163</v>
      </c>
      <c r="AD277" s="87" t="s">
        <v>164</v>
      </c>
      <c r="AE277" s="88" t="s">
        <v>164</v>
      </c>
      <c r="AF277" s="86" t="s">
        <v>164</v>
      </c>
      <c r="AG277" s="87" t="s">
        <v>164</v>
      </c>
      <c r="AH277" s="87" t="s">
        <v>164</v>
      </c>
      <c r="AI277" s="362"/>
      <c r="AJ277" s="363"/>
      <c r="AK277" s="86" t="s">
        <v>164</v>
      </c>
      <c r="AL277" s="87"/>
      <c r="AM277" s="87"/>
      <c r="AN277" s="88"/>
      <c r="AO277" s="86"/>
      <c r="AP277" s="87"/>
      <c r="AQ277" s="87"/>
      <c r="AR277" s="88"/>
      <c r="AS277" s="89"/>
      <c r="AT277" s="87"/>
      <c r="AU277" s="87"/>
      <c r="AV277" s="90"/>
      <c r="AW277" s="86"/>
      <c r="AX277" s="87"/>
      <c r="AY277" s="87"/>
      <c r="AZ277" s="87"/>
      <c r="BA277" s="88"/>
      <c r="BB277" s="89"/>
      <c r="BC277" s="87"/>
      <c r="BD277" s="87"/>
      <c r="BE277" s="321"/>
      <c r="BF277" s="322"/>
      <c r="BG277" s="322"/>
      <c r="BH277" s="322"/>
      <c r="BI277" s="322"/>
      <c r="BJ277" s="323"/>
      <c r="BK277" s="46" t="s">
        <v>1106</v>
      </c>
      <c r="BL277" s="46" t="s">
        <v>39</v>
      </c>
      <c r="BN277" s="146">
        <f t="shared" si="464"/>
        <v>5</v>
      </c>
      <c r="BO277" s="146">
        <f t="shared" si="413"/>
        <v>5</v>
      </c>
      <c r="BP277" s="146">
        <f t="shared" si="414"/>
        <v>5</v>
      </c>
      <c r="BQ277" s="146">
        <f t="shared" si="415"/>
        <v>5</v>
      </c>
      <c r="BR277" s="146">
        <f t="shared" si="416"/>
        <v>5</v>
      </c>
      <c r="BS277" s="146">
        <f t="shared" si="417"/>
        <v>2</v>
      </c>
      <c r="BT277" s="146">
        <f t="shared" si="418"/>
        <v>2</v>
      </c>
      <c r="BU277" s="146">
        <f t="shared" si="419"/>
        <v>2</v>
      </c>
      <c r="BV277" s="146">
        <f t="shared" si="420"/>
        <v>2</v>
      </c>
      <c r="BW277" s="146">
        <f t="shared" si="421"/>
        <v>2</v>
      </c>
      <c r="BX277" s="146">
        <f t="shared" si="422"/>
        <v>2</v>
      </c>
      <c r="BY277" s="146">
        <f t="shared" si="423"/>
        <v>2</v>
      </c>
      <c r="BZ277" s="146">
        <f t="shared" si="424"/>
        <v>2</v>
      </c>
      <c r="CA277" s="146">
        <f t="shared" si="425"/>
        <v>2</v>
      </c>
      <c r="CB277" s="146">
        <f t="shared" si="426"/>
        <v>2</v>
      </c>
      <c r="CC277" s="146">
        <f t="shared" si="427"/>
        <v>0</v>
      </c>
      <c r="CD277" s="146">
        <f t="shared" si="428"/>
        <v>0</v>
      </c>
      <c r="CE277" s="146">
        <f t="shared" si="429"/>
        <v>0</v>
      </c>
      <c r="CF277" s="146">
        <f t="shared" si="430"/>
        <v>0</v>
      </c>
      <c r="CG277" s="146">
        <f t="shared" si="431"/>
        <v>0</v>
      </c>
      <c r="CH277" s="146">
        <f t="shared" si="432"/>
        <v>0</v>
      </c>
      <c r="CI277" s="146">
        <f t="shared" si="433"/>
        <v>0</v>
      </c>
      <c r="CJ277" s="146">
        <f t="shared" si="434"/>
        <v>0</v>
      </c>
      <c r="CK277" s="146">
        <f t="shared" si="435"/>
        <v>0</v>
      </c>
      <c r="CL277" s="146">
        <f t="shared" si="436"/>
        <v>0</v>
      </c>
      <c r="CM277" s="146">
        <f t="shared" si="437"/>
        <v>0</v>
      </c>
      <c r="CN277" s="146">
        <f t="shared" si="438"/>
        <v>0</v>
      </c>
      <c r="CO277" s="146">
        <f t="shared" si="439"/>
        <v>0</v>
      </c>
      <c r="CP277" s="146">
        <f t="shared" si="440"/>
        <v>0</v>
      </c>
      <c r="CQ277" s="146">
        <f t="shared" si="441"/>
        <v>0</v>
      </c>
      <c r="CR277" s="146">
        <f t="shared" si="442"/>
        <v>0</v>
      </c>
      <c r="CS277" s="146">
        <f t="shared" si="443"/>
        <v>0</v>
      </c>
      <c r="CT277" s="146">
        <f t="shared" si="444"/>
        <v>0</v>
      </c>
      <c r="CU277" s="146">
        <f t="shared" si="445"/>
        <v>0</v>
      </c>
      <c r="CV277" s="146">
        <f t="shared" si="446"/>
        <v>0</v>
      </c>
      <c r="CW277" s="146">
        <f t="shared" si="447"/>
        <v>0</v>
      </c>
      <c r="CX277" s="146">
        <f t="shared" si="448"/>
        <v>0</v>
      </c>
      <c r="CY277" s="146">
        <f t="shared" si="449"/>
        <v>0</v>
      </c>
      <c r="CZ277" s="146">
        <f t="shared" si="450"/>
        <v>0</v>
      </c>
      <c r="DA277" s="146">
        <f t="shared" si="451"/>
        <v>0</v>
      </c>
      <c r="DB277" s="146">
        <f t="shared" si="452"/>
        <v>0</v>
      </c>
      <c r="DC277" s="146">
        <f t="shared" si="453"/>
        <v>0</v>
      </c>
      <c r="DD277" s="146">
        <f t="shared" si="454"/>
        <v>0</v>
      </c>
      <c r="DE277" s="146">
        <f t="shared" si="455"/>
        <v>0</v>
      </c>
      <c r="DF277" s="146">
        <f t="shared" si="456"/>
        <v>0</v>
      </c>
      <c r="DG277" s="146">
        <f t="shared" si="457"/>
        <v>0</v>
      </c>
      <c r="DH277" s="146">
        <f t="shared" si="458"/>
        <v>0</v>
      </c>
      <c r="DI277" s="146">
        <f t="shared" si="459"/>
        <v>0</v>
      </c>
      <c r="DJ277" s="146">
        <f t="shared" si="460"/>
        <v>0</v>
      </c>
      <c r="DK277" s="146">
        <f t="shared" si="461"/>
        <v>0</v>
      </c>
      <c r="DL277" s="146">
        <f t="shared" si="462"/>
        <v>0</v>
      </c>
      <c r="DM277" s="146">
        <f t="shared" si="463"/>
        <v>0</v>
      </c>
      <c r="DN277" s="64">
        <f>F277*H277</f>
        <v>45</v>
      </c>
      <c r="DO277" s="52">
        <f t="shared" si="472"/>
        <v>45</v>
      </c>
      <c r="DP277" s="52" t="str">
        <f t="shared" si="466"/>
        <v/>
      </c>
      <c r="DQ277" s="53" t="str">
        <f t="shared" si="467"/>
        <v/>
      </c>
      <c r="DR277" s="1">
        <f t="shared" si="473"/>
        <v>1</v>
      </c>
      <c r="DS277" s="168" t="e">
        <f>IF(AND(DR277=#REF!,BL277=#REF!),'Tiến độ'!D277,"")</f>
        <v>#REF!</v>
      </c>
    </row>
    <row r="278" spans="1:123" ht="11.25" customHeight="1">
      <c r="A278" s="314" t="str">
        <f>IF(B278="","",MAX($A$7:A277)+1)</f>
        <v/>
      </c>
      <c r="B278" s="315"/>
      <c r="C278" s="79" t="s">
        <v>447</v>
      </c>
      <c r="D278" s="80" t="s">
        <v>448</v>
      </c>
      <c r="E278" s="81">
        <v>1</v>
      </c>
      <c r="F278" s="82">
        <v>15</v>
      </c>
      <c r="G278" s="83"/>
      <c r="H278" s="84">
        <f t="shared" si="474"/>
        <v>1</v>
      </c>
      <c r="I278" s="85">
        <f t="shared" si="475"/>
        <v>41</v>
      </c>
      <c r="J278" s="27"/>
      <c r="K278" s="86"/>
      <c r="L278" s="87"/>
      <c r="M278" s="87"/>
      <c r="N278" s="88"/>
      <c r="O278" s="86"/>
      <c r="P278" s="87">
        <v>2</v>
      </c>
      <c r="Q278" s="87">
        <v>2</v>
      </c>
      <c r="R278" s="88">
        <v>2</v>
      </c>
      <c r="S278" s="86">
        <v>2</v>
      </c>
      <c r="T278" s="87">
        <v>2</v>
      </c>
      <c r="U278" s="87">
        <v>2</v>
      </c>
      <c r="V278" s="87">
        <v>2</v>
      </c>
      <c r="W278" s="88">
        <v>1</v>
      </c>
      <c r="X278" s="86"/>
      <c r="Y278" s="87"/>
      <c r="Z278" s="87" t="s">
        <v>163</v>
      </c>
      <c r="AA278" s="88" t="s">
        <v>163</v>
      </c>
      <c r="AB278" s="86" t="s">
        <v>163</v>
      </c>
      <c r="AC278" s="87" t="s">
        <v>163</v>
      </c>
      <c r="AD278" s="87" t="s">
        <v>164</v>
      </c>
      <c r="AE278" s="88" t="s">
        <v>164</v>
      </c>
      <c r="AF278" s="86" t="s">
        <v>164</v>
      </c>
      <c r="AG278" s="87" t="s">
        <v>164</v>
      </c>
      <c r="AH278" s="87" t="s">
        <v>164</v>
      </c>
      <c r="AI278" s="362"/>
      <c r="AJ278" s="363"/>
      <c r="AK278" s="86" t="s">
        <v>164</v>
      </c>
      <c r="AL278" s="87"/>
      <c r="AM278" s="87"/>
      <c r="AN278" s="88"/>
      <c r="AO278" s="86"/>
      <c r="AP278" s="87"/>
      <c r="AQ278" s="87"/>
      <c r="AR278" s="88"/>
      <c r="AS278" s="89"/>
      <c r="AT278" s="87"/>
      <c r="AU278" s="87"/>
      <c r="AV278" s="90"/>
      <c r="AW278" s="86"/>
      <c r="AX278" s="87"/>
      <c r="AY278" s="87"/>
      <c r="AZ278" s="87"/>
      <c r="BA278" s="88"/>
      <c r="BB278" s="89"/>
      <c r="BC278" s="87"/>
      <c r="BD278" s="87"/>
      <c r="BE278" s="321"/>
      <c r="BF278" s="322"/>
      <c r="BG278" s="322"/>
      <c r="BH278" s="322"/>
      <c r="BI278" s="322"/>
      <c r="BJ278" s="323"/>
      <c r="BK278" s="46" t="s">
        <v>1106</v>
      </c>
      <c r="BL278" s="46" t="s">
        <v>39</v>
      </c>
      <c r="BN278" s="146">
        <f t="shared" si="464"/>
        <v>0</v>
      </c>
      <c r="BO278" s="146">
        <f t="shared" si="413"/>
        <v>0</v>
      </c>
      <c r="BP278" s="146">
        <f t="shared" si="414"/>
        <v>0</v>
      </c>
      <c r="BQ278" s="146">
        <f t="shared" si="415"/>
        <v>0</v>
      </c>
      <c r="BR278" s="146">
        <f t="shared" si="416"/>
        <v>0</v>
      </c>
      <c r="BS278" s="146">
        <f t="shared" si="417"/>
        <v>2</v>
      </c>
      <c r="BT278" s="146">
        <f t="shared" si="418"/>
        <v>2</v>
      </c>
      <c r="BU278" s="146">
        <f t="shared" si="419"/>
        <v>2</v>
      </c>
      <c r="BV278" s="146">
        <f t="shared" si="420"/>
        <v>2</v>
      </c>
      <c r="BW278" s="146">
        <f t="shared" si="421"/>
        <v>2</v>
      </c>
      <c r="BX278" s="146">
        <f t="shared" si="422"/>
        <v>2</v>
      </c>
      <c r="BY278" s="146">
        <f t="shared" si="423"/>
        <v>2</v>
      </c>
      <c r="BZ278" s="146">
        <f t="shared" si="424"/>
        <v>1</v>
      </c>
      <c r="CA278" s="146">
        <f t="shared" si="425"/>
        <v>0</v>
      </c>
      <c r="CB278" s="146">
        <f t="shared" si="426"/>
        <v>0</v>
      </c>
      <c r="CC278" s="146">
        <f t="shared" si="427"/>
        <v>0</v>
      </c>
      <c r="CD278" s="146">
        <f t="shared" si="428"/>
        <v>0</v>
      </c>
      <c r="CE278" s="146">
        <f t="shared" si="429"/>
        <v>0</v>
      </c>
      <c r="CF278" s="146">
        <f t="shared" si="430"/>
        <v>0</v>
      </c>
      <c r="CG278" s="146">
        <f t="shared" si="431"/>
        <v>0</v>
      </c>
      <c r="CH278" s="146">
        <f t="shared" si="432"/>
        <v>0</v>
      </c>
      <c r="CI278" s="146">
        <f t="shared" si="433"/>
        <v>0</v>
      </c>
      <c r="CJ278" s="146">
        <f t="shared" si="434"/>
        <v>0</v>
      </c>
      <c r="CK278" s="146">
        <f t="shared" si="435"/>
        <v>0</v>
      </c>
      <c r="CL278" s="146">
        <f t="shared" si="436"/>
        <v>0</v>
      </c>
      <c r="CM278" s="146">
        <f t="shared" si="437"/>
        <v>0</v>
      </c>
      <c r="CN278" s="146">
        <f t="shared" si="438"/>
        <v>0</v>
      </c>
      <c r="CO278" s="146">
        <f t="shared" si="439"/>
        <v>0</v>
      </c>
      <c r="CP278" s="146">
        <f t="shared" si="440"/>
        <v>0</v>
      </c>
      <c r="CQ278" s="146">
        <f t="shared" si="441"/>
        <v>0</v>
      </c>
      <c r="CR278" s="146">
        <f t="shared" si="442"/>
        <v>0</v>
      </c>
      <c r="CS278" s="146">
        <f t="shared" si="443"/>
        <v>0</v>
      </c>
      <c r="CT278" s="146">
        <f t="shared" si="444"/>
        <v>0</v>
      </c>
      <c r="CU278" s="146">
        <f t="shared" si="445"/>
        <v>0</v>
      </c>
      <c r="CV278" s="146">
        <f t="shared" si="446"/>
        <v>0</v>
      </c>
      <c r="CW278" s="146">
        <f t="shared" si="447"/>
        <v>0</v>
      </c>
      <c r="CX278" s="146">
        <f t="shared" si="448"/>
        <v>0</v>
      </c>
      <c r="CY278" s="146">
        <f t="shared" si="449"/>
        <v>0</v>
      </c>
      <c r="CZ278" s="146">
        <f t="shared" si="450"/>
        <v>0</v>
      </c>
      <c r="DA278" s="146">
        <f t="shared" si="451"/>
        <v>0</v>
      </c>
      <c r="DB278" s="146">
        <f t="shared" si="452"/>
        <v>0</v>
      </c>
      <c r="DC278" s="146">
        <f t="shared" si="453"/>
        <v>0</v>
      </c>
      <c r="DD278" s="146">
        <f t="shared" si="454"/>
        <v>0</v>
      </c>
      <c r="DE278" s="146">
        <f t="shared" si="455"/>
        <v>0</v>
      </c>
      <c r="DF278" s="146">
        <f t="shared" si="456"/>
        <v>0</v>
      </c>
      <c r="DG278" s="146">
        <f t="shared" si="457"/>
        <v>0</v>
      </c>
      <c r="DH278" s="146">
        <f t="shared" si="458"/>
        <v>0</v>
      </c>
      <c r="DI278" s="146">
        <f t="shared" si="459"/>
        <v>0</v>
      </c>
      <c r="DJ278" s="146">
        <f t="shared" si="460"/>
        <v>0</v>
      </c>
      <c r="DK278" s="146">
        <f t="shared" si="461"/>
        <v>0</v>
      </c>
      <c r="DL278" s="146">
        <f t="shared" si="462"/>
        <v>0</v>
      </c>
      <c r="DM278" s="146">
        <f t="shared" si="463"/>
        <v>0</v>
      </c>
      <c r="DN278" s="64">
        <f>0.8*I278</f>
        <v>32.800000000000004</v>
      </c>
      <c r="DO278" s="52">
        <f t="shared" si="472"/>
        <v>32.800000000000004</v>
      </c>
      <c r="DP278" s="52" t="str">
        <f t="shared" si="466"/>
        <v/>
      </c>
      <c r="DQ278" s="53" t="str">
        <f t="shared" si="467"/>
        <v/>
      </c>
      <c r="DR278" s="1">
        <f t="shared" si="473"/>
        <v>1</v>
      </c>
      <c r="DS278" s="168" t="e">
        <f>IF(AND(DR278=#REF!,BL278=#REF!),'Tiến độ'!D278,"")</f>
        <v>#REF!</v>
      </c>
    </row>
    <row r="279" spans="1:123" ht="11.25" customHeight="1">
      <c r="A279" s="314" t="str">
        <f>IF(B279="","",MAX($A$7:A278)+1)</f>
        <v/>
      </c>
      <c r="B279" s="315"/>
      <c r="C279" s="79" t="s">
        <v>445</v>
      </c>
      <c r="D279" s="80" t="s">
        <v>446</v>
      </c>
      <c r="E279" s="81">
        <v>2</v>
      </c>
      <c r="F279" s="82">
        <v>30</v>
      </c>
      <c r="G279" s="83"/>
      <c r="H279" s="84">
        <f t="shared" si="474"/>
        <v>1</v>
      </c>
      <c r="I279" s="85">
        <f t="shared" si="475"/>
        <v>41</v>
      </c>
      <c r="J279" s="27"/>
      <c r="K279" s="86">
        <v>2</v>
      </c>
      <c r="L279" s="87">
        <v>2</v>
      </c>
      <c r="M279" s="87">
        <v>2</v>
      </c>
      <c r="N279" s="88">
        <v>2</v>
      </c>
      <c r="O279" s="86">
        <v>2</v>
      </c>
      <c r="P279" s="87">
        <v>2</v>
      </c>
      <c r="Q279" s="87">
        <v>2</v>
      </c>
      <c r="R279" s="88">
        <v>2</v>
      </c>
      <c r="S279" s="86">
        <v>2</v>
      </c>
      <c r="T279" s="87">
        <v>2</v>
      </c>
      <c r="U279" s="87">
        <v>2</v>
      </c>
      <c r="V279" s="87">
        <v>2</v>
      </c>
      <c r="W279" s="88">
        <v>2</v>
      </c>
      <c r="X279" s="86">
        <v>2</v>
      </c>
      <c r="Y279" s="87">
        <v>2</v>
      </c>
      <c r="Z279" s="87" t="s">
        <v>163</v>
      </c>
      <c r="AA279" s="88" t="s">
        <v>163</v>
      </c>
      <c r="AB279" s="86" t="s">
        <v>163</v>
      </c>
      <c r="AC279" s="87" t="s">
        <v>163</v>
      </c>
      <c r="AD279" s="87" t="s">
        <v>164</v>
      </c>
      <c r="AE279" s="88" t="s">
        <v>164</v>
      </c>
      <c r="AF279" s="86" t="s">
        <v>164</v>
      </c>
      <c r="AG279" s="87" t="s">
        <v>164</v>
      </c>
      <c r="AH279" s="87" t="s">
        <v>164</v>
      </c>
      <c r="AI279" s="362"/>
      <c r="AJ279" s="363"/>
      <c r="AK279" s="86" t="s">
        <v>164</v>
      </c>
      <c r="AL279" s="87"/>
      <c r="AM279" s="87"/>
      <c r="AN279" s="88"/>
      <c r="AO279" s="86"/>
      <c r="AP279" s="87"/>
      <c r="AQ279" s="87"/>
      <c r="AR279" s="88"/>
      <c r="AS279" s="89"/>
      <c r="AT279" s="87"/>
      <c r="AU279" s="87"/>
      <c r="AV279" s="90"/>
      <c r="AW279" s="86"/>
      <c r="AX279" s="87"/>
      <c r="AY279" s="87"/>
      <c r="AZ279" s="87"/>
      <c r="BA279" s="88"/>
      <c r="BB279" s="89"/>
      <c r="BC279" s="87"/>
      <c r="BD279" s="87"/>
      <c r="BE279" s="321"/>
      <c r="BF279" s="322"/>
      <c r="BG279" s="322"/>
      <c r="BH279" s="322"/>
      <c r="BI279" s="322"/>
      <c r="BJ279" s="323"/>
      <c r="BK279" s="46" t="s">
        <v>1106</v>
      </c>
      <c r="BL279" s="46" t="s">
        <v>39</v>
      </c>
      <c r="BN279" s="146">
        <f t="shared" si="464"/>
        <v>2</v>
      </c>
      <c r="BO279" s="146">
        <f t="shared" si="413"/>
        <v>2</v>
      </c>
      <c r="BP279" s="146">
        <f t="shared" si="414"/>
        <v>2</v>
      </c>
      <c r="BQ279" s="146">
        <f t="shared" si="415"/>
        <v>2</v>
      </c>
      <c r="BR279" s="146">
        <f t="shared" si="416"/>
        <v>2</v>
      </c>
      <c r="BS279" s="146">
        <f t="shared" si="417"/>
        <v>2</v>
      </c>
      <c r="BT279" s="146">
        <f t="shared" si="418"/>
        <v>2</v>
      </c>
      <c r="BU279" s="146">
        <f t="shared" si="419"/>
        <v>2</v>
      </c>
      <c r="BV279" s="146">
        <f t="shared" si="420"/>
        <v>2</v>
      </c>
      <c r="BW279" s="146">
        <f t="shared" si="421"/>
        <v>2</v>
      </c>
      <c r="BX279" s="146">
        <f t="shared" si="422"/>
        <v>2</v>
      </c>
      <c r="BY279" s="146">
        <f t="shared" si="423"/>
        <v>2</v>
      </c>
      <c r="BZ279" s="146">
        <f t="shared" si="424"/>
        <v>2</v>
      </c>
      <c r="CA279" s="146">
        <f t="shared" si="425"/>
        <v>2</v>
      </c>
      <c r="CB279" s="146">
        <f t="shared" si="426"/>
        <v>2</v>
      </c>
      <c r="CC279" s="146">
        <f t="shared" si="427"/>
        <v>0</v>
      </c>
      <c r="CD279" s="146">
        <f t="shared" si="428"/>
        <v>0</v>
      </c>
      <c r="CE279" s="146">
        <f t="shared" si="429"/>
        <v>0</v>
      </c>
      <c r="CF279" s="146">
        <f t="shared" si="430"/>
        <v>0</v>
      </c>
      <c r="CG279" s="146">
        <f t="shared" si="431"/>
        <v>0</v>
      </c>
      <c r="CH279" s="146">
        <f t="shared" si="432"/>
        <v>0</v>
      </c>
      <c r="CI279" s="146">
        <f t="shared" si="433"/>
        <v>0</v>
      </c>
      <c r="CJ279" s="146">
        <f t="shared" si="434"/>
        <v>0</v>
      </c>
      <c r="CK279" s="146">
        <f t="shared" si="435"/>
        <v>0</v>
      </c>
      <c r="CL279" s="146">
        <f t="shared" si="436"/>
        <v>0</v>
      </c>
      <c r="CM279" s="146">
        <f t="shared" si="437"/>
        <v>0</v>
      </c>
      <c r="CN279" s="146">
        <f t="shared" si="438"/>
        <v>0</v>
      </c>
      <c r="CO279" s="146">
        <f t="shared" si="439"/>
        <v>0</v>
      </c>
      <c r="CP279" s="146">
        <f t="shared" si="440"/>
        <v>0</v>
      </c>
      <c r="CQ279" s="146">
        <f t="shared" si="441"/>
        <v>0</v>
      </c>
      <c r="CR279" s="146">
        <f t="shared" si="442"/>
        <v>0</v>
      </c>
      <c r="CS279" s="146">
        <f t="shared" si="443"/>
        <v>0</v>
      </c>
      <c r="CT279" s="146">
        <f t="shared" si="444"/>
        <v>0</v>
      </c>
      <c r="CU279" s="146">
        <f t="shared" si="445"/>
        <v>0</v>
      </c>
      <c r="CV279" s="146">
        <f t="shared" si="446"/>
        <v>0</v>
      </c>
      <c r="CW279" s="146">
        <f t="shared" si="447"/>
        <v>0</v>
      </c>
      <c r="CX279" s="146">
        <f t="shared" si="448"/>
        <v>0</v>
      </c>
      <c r="CY279" s="146">
        <f t="shared" si="449"/>
        <v>0</v>
      </c>
      <c r="CZ279" s="146">
        <f t="shared" si="450"/>
        <v>0</v>
      </c>
      <c r="DA279" s="146">
        <f t="shared" si="451"/>
        <v>0</v>
      </c>
      <c r="DB279" s="146">
        <f t="shared" si="452"/>
        <v>0</v>
      </c>
      <c r="DC279" s="146">
        <f t="shared" si="453"/>
        <v>0</v>
      </c>
      <c r="DD279" s="146">
        <f t="shared" si="454"/>
        <v>0</v>
      </c>
      <c r="DE279" s="146">
        <f t="shared" si="455"/>
        <v>0</v>
      </c>
      <c r="DF279" s="146">
        <f t="shared" si="456"/>
        <v>0</v>
      </c>
      <c r="DG279" s="146">
        <f t="shared" si="457"/>
        <v>0</v>
      </c>
      <c r="DH279" s="146">
        <f t="shared" si="458"/>
        <v>0</v>
      </c>
      <c r="DI279" s="146">
        <f t="shared" si="459"/>
        <v>0</v>
      </c>
      <c r="DJ279" s="146">
        <f t="shared" si="460"/>
        <v>0</v>
      </c>
      <c r="DK279" s="146">
        <f t="shared" si="461"/>
        <v>0</v>
      </c>
      <c r="DL279" s="146">
        <f t="shared" si="462"/>
        <v>0</v>
      </c>
      <c r="DM279" s="146">
        <f t="shared" si="463"/>
        <v>0</v>
      </c>
      <c r="DN279" s="64">
        <f t="shared" ref="DN279:DN280" si="476">F279*H279</f>
        <v>30</v>
      </c>
      <c r="DO279" s="52">
        <f t="shared" si="472"/>
        <v>30</v>
      </c>
      <c r="DP279" s="52" t="str">
        <f t="shared" si="466"/>
        <v/>
      </c>
      <c r="DQ279" s="53" t="str">
        <f t="shared" si="467"/>
        <v/>
      </c>
      <c r="DR279" s="1">
        <f t="shared" si="473"/>
        <v>1</v>
      </c>
      <c r="DS279" s="168" t="e">
        <f>IF(AND(DR279=#REF!,BL279=#REF!),'Tiến độ'!D279,"")</f>
        <v>#REF!</v>
      </c>
    </row>
    <row r="280" spans="1:123" ht="11.25" customHeight="1">
      <c r="A280" s="314" t="str">
        <f>IF(B280="","",MAX($A$7:A279)+1)</f>
        <v/>
      </c>
      <c r="B280" s="315"/>
      <c r="C280" s="79" t="s">
        <v>457</v>
      </c>
      <c r="D280" s="80" t="s">
        <v>458</v>
      </c>
      <c r="E280" s="81">
        <v>4</v>
      </c>
      <c r="F280" s="82">
        <v>60</v>
      </c>
      <c r="G280" s="83"/>
      <c r="H280" s="84">
        <f t="shared" si="474"/>
        <v>1</v>
      </c>
      <c r="I280" s="85">
        <f t="shared" si="475"/>
        <v>41</v>
      </c>
      <c r="J280" s="27"/>
      <c r="K280" s="86">
        <v>4</v>
      </c>
      <c r="L280" s="87">
        <v>4</v>
      </c>
      <c r="M280" s="87">
        <v>4</v>
      </c>
      <c r="N280" s="88">
        <v>4</v>
      </c>
      <c r="O280" s="86">
        <v>4</v>
      </c>
      <c r="P280" s="87">
        <v>4</v>
      </c>
      <c r="Q280" s="87">
        <v>4</v>
      </c>
      <c r="R280" s="88">
        <v>4</v>
      </c>
      <c r="S280" s="86">
        <v>4</v>
      </c>
      <c r="T280" s="87">
        <v>4</v>
      </c>
      <c r="U280" s="87">
        <v>4</v>
      </c>
      <c r="V280" s="87">
        <v>4</v>
      </c>
      <c r="W280" s="88">
        <v>4</v>
      </c>
      <c r="X280" s="86">
        <v>4</v>
      </c>
      <c r="Y280" s="87">
        <v>4</v>
      </c>
      <c r="Z280" s="87" t="s">
        <v>163</v>
      </c>
      <c r="AA280" s="88" t="s">
        <v>163</v>
      </c>
      <c r="AB280" s="86" t="s">
        <v>163</v>
      </c>
      <c r="AC280" s="87" t="s">
        <v>163</v>
      </c>
      <c r="AD280" s="87" t="s">
        <v>164</v>
      </c>
      <c r="AE280" s="88" t="s">
        <v>164</v>
      </c>
      <c r="AF280" s="86" t="s">
        <v>164</v>
      </c>
      <c r="AG280" s="87" t="s">
        <v>164</v>
      </c>
      <c r="AH280" s="87" t="s">
        <v>164</v>
      </c>
      <c r="AI280" s="362"/>
      <c r="AJ280" s="363"/>
      <c r="AK280" s="86" t="s">
        <v>164</v>
      </c>
      <c r="AL280" s="87"/>
      <c r="AM280" s="87"/>
      <c r="AN280" s="88"/>
      <c r="AO280" s="86"/>
      <c r="AP280" s="87"/>
      <c r="AQ280" s="87"/>
      <c r="AR280" s="88"/>
      <c r="AS280" s="89"/>
      <c r="AT280" s="87"/>
      <c r="AU280" s="87"/>
      <c r="AV280" s="90"/>
      <c r="AW280" s="86"/>
      <c r="AX280" s="87"/>
      <c r="AY280" s="87"/>
      <c r="AZ280" s="87"/>
      <c r="BA280" s="88"/>
      <c r="BB280" s="89"/>
      <c r="BC280" s="87"/>
      <c r="BD280" s="87"/>
      <c r="BE280" s="321"/>
      <c r="BF280" s="322"/>
      <c r="BG280" s="322"/>
      <c r="BH280" s="322"/>
      <c r="BI280" s="322"/>
      <c r="BJ280" s="323"/>
      <c r="BK280" s="46" t="s">
        <v>1106</v>
      </c>
      <c r="BL280" s="46" t="s">
        <v>34</v>
      </c>
      <c r="BN280" s="146">
        <f t="shared" si="464"/>
        <v>4</v>
      </c>
      <c r="BO280" s="146">
        <f t="shared" si="413"/>
        <v>4</v>
      </c>
      <c r="BP280" s="146">
        <f t="shared" si="414"/>
        <v>4</v>
      </c>
      <c r="BQ280" s="146">
        <f t="shared" si="415"/>
        <v>4</v>
      </c>
      <c r="BR280" s="146">
        <f t="shared" si="416"/>
        <v>4</v>
      </c>
      <c r="BS280" s="146">
        <f t="shared" si="417"/>
        <v>4</v>
      </c>
      <c r="BT280" s="146">
        <f t="shared" si="418"/>
        <v>4</v>
      </c>
      <c r="BU280" s="146">
        <f t="shared" si="419"/>
        <v>4</v>
      </c>
      <c r="BV280" s="146">
        <f t="shared" si="420"/>
        <v>4</v>
      </c>
      <c r="BW280" s="146">
        <f t="shared" si="421"/>
        <v>4</v>
      </c>
      <c r="BX280" s="146">
        <f t="shared" si="422"/>
        <v>4</v>
      </c>
      <c r="BY280" s="146">
        <f t="shared" si="423"/>
        <v>4</v>
      </c>
      <c r="BZ280" s="146">
        <f t="shared" si="424"/>
        <v>4</v>
      </c>
      <c r="CA280" s="146">
        <f t="shared" si="425"/>
        <v>4</v>
      </c>
      <c r="CB280" s="146">
        <f t="shared" si="426"/>
        <v>4</v>
      </c>
      <c r="CC280" s="146">
        <f t="shared" si="427"/>
        <v>0</v>
      </c>
      <c r="CD280" s="146">
        <f t="shared" si="428"/>
        <v>0</v>
      </c>
      <c r="CE280" s="146">
        <f t="shared" si="429"/>
        <v>0</v>
      </c>
      <c r="CF280" s="146">
        <f t="shared" si="430"/>
        <v>0</v>
      </c>
      <c r="CG280" s="146">
        <f t="shared" si="431"/>
        <v>0</v>
      </c>
      <c r="CH280" s="146">
        <f t="shared" si="432"/>
        <v>0</v>
      </c>
      <c r="CI280" s="146">
        <f t="shared" si="433"/>
        <v>0</v>
      </c>
      <c r="CJ280" s="146">
        <f t="shared" si="434"/>
        <v>0</v>
      </c>
      <c r="CK280" s="146">
        <f t="shared" si="435"/>
        <v>0</v>
      </c>
      <c r="CL280" s="146">
        <f t="shared" si="436"/>
        <v>0</v>
      </c>
      <c r="CM280" s="146">
        <f t="shared" si="437"/>
        <v>0</v>
      </c>
      <c r="CN280" s="146">
        <f t="shared" si="438"/>
        <v>0</v>
      </c>
      <c r="CO280" s="146">
        <f t="shared" si="439"/>
        <v>0</v>
      </c>
      <c r="CP280" s="146">
        <f t="shared" si="440"/>
        <v>0</v>
      </c>
      <c r="CQ280" s="146">
        <f t="shared" si="441"/>
        <v>0</v>
      </c>
      <c r="CR280" s="146">
        <f t="shared" si="442"/>
        <v>0</v>
      </c>
      <c r="CS280" s="146">
        <f t="shared" si="443"/>
        <v>0</v>
      </c>
      <c r="CT280" s="146">
        <f t="shared" si="444"/>
        <v>0</v>
      </c>
      <c r="CU280" s="146">
        <f t="shared" si="445"/>
        <v>0</v>
      </c>
      <c r="CV280" s="146">
        <f t="shared" si="446"/>
        <v>0</v>
      </c>
      <c r="CW280" s="146">
        <f t="shared" si="447"/>
        <v>0</v>
      </c>
      <c r="CX280" s="146">
        <f t="shared" si="448"/>
        <v>0</v>
      </c>
      <c r="CY280" s="146">
        <f t="shared" si="449"/>
        <v>0</v>
      </c>
      <c r="CZ280" s="146">
        <f t="shared" si="450"/>
        <v>0</v>
      </c>
      <c r="DA280" s="146">
        <f t="shared" si="451"/>
        <v>0</v>
      </c>
      <c r="DB280" s="146">
        <f t="shared" si="452"/>
        <v>0</v>
      </c>
      <c r="DC280" s="146">
        <f t="shared" si="453"/>
        <v>0</v>
      </c>
      <c r="DD280" s="146">
        <f t="shared" si="454"/>
        <v>0</v>
      </c>
      <c r="DE280" s="146">
        <f t="shared" si="455"/>
        <v>0</v>
      </c>
      <c r="DF280" s="146">
        <f t="shared" si="456"/>
        <v>0</v>
      </c>
      <c r="DG280" s="146">
        <f t="shared" si="457"/>
        <v>0</v>
      </c>
      <c r="DH280" s="146">
        <f t="shared" si="458"/>
        <v>0</v>
      </c>
      <c r="DI280" s="146">
        <f t="shared" si="459"/>
        <v>0</v>
      </c>
      <c r="DJ280" s="146">
        <f t="shared" si="460"/>
        <v>0</v>
      </c>
      <c r="DK280" s="146">
        <f t="shared" si="461"/>
        <v>0</v>
      </c>
      <c r="DL280" s="146">
        <f t="shared" si="462"/>
        <v>0</v>
      </c>
      <c r="DM280" s="146">
        <f t="shared" si="463"/>
        <v>0</v>
      </c>
      <c r="DN280" s="64">
        <f t="shared" si="476"/>
        <v>60</v>
      </c>
      <c r="DO280" s="52">
        <f t="shared" si="472"/>
        <v>60</v>
      </c>
      <c r="DP280" s="52" t="str">
        <f t="shared" si="466"/>
        <v/>
      </c>
      <c r="DQ280" s="53" t="str">
        <f t="shared" si="467"/>
        <v/>
      </c>
      <c r="DR280" s="1">
        <f t="shared" si="473"/>
        <v>1</v>
      </c>
      <c r="DS280" s="168" t="e">
        <f>IF(AND(DR280=#REF!,BL280=#REF!),'Tiến độ'!D280,"")</f>
        <v>#REF!</v>
      </c>
    </row>
    <row r="281" spans="1:123" ht="11.25" customHeight="1">
      <c r="A281" s="314" t="str">
        <f>IF(B281="","",MAX($A$7:A280)+1)</f>
        <v/>
      </c>
      <c r="B281" s="315"/>
      <c r="C281" s="79" t="s">
        <v>778</v>
      </c>
      <c r="D281" s="80" t="s">
        <v>779</v>
      </c>
      <c r="E281" s="81">
        <v>1</v>
      </c>
      <c r="F281" s="82"/>
      <c r="G281" s="83">
        <v>30</v>
      </c>
      <c r="H281" s="84">
        <f t="shared" si="474"/>
        <v>1</v>
      </c>
      <c r="I281" s="85">
        <f t="shared" si="475"/>
        <v>41</v>
      </c>
      <c r="J281" s="27"/>
      <c r="K281" s="86">
        <v>2</v>
      </c>
      <c r="L281" s="87">
        <v>2</v>
      </c>
      <c r="M281" s="87">
        <v>2</v>
      </c>
      <c r="N281" s="88">
        <v>2</v>
      </c>
      <c r="O281" s="86">
        <v>2</v>
      </c>
      <c r="P281" s="87">
        <v>2</v>
      </c>
      <c r="Q281" s="87">
        <v>2</v>
      </c>
      <c r="R281" s="88">
        <v>2</v>
      </c>
      <c r="S281" s="86">
        <v>2</v>
      </c>
      <c r="T281" s="87">
        <v>2</v>
      </c>
      <c r="U281" s="87">
        <v>2</v>
      </c>
      <c r="V281" s="87">
        <v>2</v>
      </c>
      <c r="W281" s="88">
        <v>2</v>
      </c>
      <c r="X281" s="86">
        <v>2</v>
      </c>
      <c r="Y281" s="87">
        <v>2</v>
      </c>
      <c r="Z281" s="87" t="s">
        <v>163</v>
      </c>
      <c r="AA281" s="88" t="s">
        <v>163</v>
      </c>
      <c r="AB281" s="86" t="s">
        <v>163</v>
      </c>
      <c r="AC281" s="87" t="s">
        <v>163</v>
      </c>
      <c r="AD281" s="87" t="s">
        <v>164</v>
      </c>
      <c r="AE281" s="88" t="s">
        <v>164</v>
      </c>
      <c r="AF281" s="86" t="s">
        <v>164</v>
      </c>
      <c r="AG281" s="87" t="s">
        <v>164</v>
      </c>
      <c r="AH281" s="87" t="s">
        <v>164</v>
      </c>
      <c r="AI281" s="362"/>
      <c r="AJ281" s="363"/>
      <c r="AK281" s="86" t="s">
        <v>164</v>
      </c>
      <c r="AL281" s="87"/>
      <c r="AM281" s="87"/>
      <c r="AN281" s="88"/>
      <c r="AO281" s="86"/>
      <c r="AP281" s="87"/>
      <c r="AQ281" s="87"/>
      <c r="AR281" s="88"/>
      <c r="AS281" s="89"/>
      <c r="AT281" s="87"/>
      <c r="AU281" s="87"/>
      <c r="AV281" s="90"/>
      <c r="AW281" s="86"/>
      <c r="AX281" s="87"/>
      <c r="AY281" s="87"/>
      <c r="AZ281" s="87"/>
      <c r="BA281" s="88"/>
      <c r="BB281" s="89"/>
      <c r="BC281" s="87"/>
      <c r="BD281" s="87"/>
      <c r="BE281" s="321"/>
      <c r="BF281" s="322"/>
      <c r="BG281" s="322"/>
      <c r="BH281" s="322"/>
      <c r="BI281" s="322"/>
      <c r="BJ281" s="323"/>
      <c r="BK281" s="46" t="s">
        <v>22</v>
      </c>
      <c r="BL281" s="46" t="s">
        <v>43</v>
      </c>
      <c r="BN281" s="146">
        <f t="shared" si="464"/>
        <v>2</v>
      </c>
      <c r="BO281" s="146">
        <f t="shared" si="413"/>
        <v>2</v>
      </c>
      <c r="BP281" s="146">
        <f t="shared" si="414"/>
        <v>2</v>
      </c>
      <c r="BQ281" s="146">
        <f t="shared" si="415"/>
        <v>2</v>
      </c>
      <c r="BR281" s="146">
        <f t="shared" si="416"/>
        <v>2</v>
      </c>
      <c r="BS281" s="146">
        <f t="shared" si="417"/>
        <v>2</v>
      </c>
      <c r="BT281" s="146">
        <f t="shared" si="418"/>
        <v>2</v>
      </c>
      <c r="BU281" s="146">
        <f t="shared" si="419"/>
        <v>2</v>
      </c>
      <c r="BV281" s="146">
        <f t="shared" si="420"/>
        <v>2</v>
      </c>
      <c r="BW281" s="146">
        <f t="shared" si="421"/>
        <v>2</v>
      </c>
      <c r="BX281" s="146">
        <f t="shared" si="422"/>
        <v>2</v>
      </c>
      <c r="BY281" s="146">
        <f t="shared" si="423"/>
        <v>2</v>
      </c>
      <c r="BZ281" s="146">
        <f t="shared" si="424"/>
        <v>2</v>
      </c>
      <c r="CA281" s="146">
        <f t="shared" si="425"/>
        <v>2</v>
      </c>
      <c r="CB281" s="146">
        <f t="shared" si="426"/>
        <v>2</v>
      </c>
      <c r="CC281" s="146">
        <f t="shared" si="427"/>
        <v>0</v>
      </c>
      <c r="CD281" s="146">
        <f t="shared" si="428"/>
        <v>0</v>
      </c>
      <c r="CE281" s="146">
        <f t="shared" si="429"/>
        <v>0</v>
      </c>
      <c r="CF281" s="146">
        <f t="shared" si="430"/>
        <v>0</v>
      </c>
      <c r="CG281" s="146">
        <f t="shared" si="431"/>
        <v>0</v>
      </c>
      <c r="CH281" s="146">
        <f t="shared" si="432"/>
        <v>0</v>
      </c>
      <c r="CI281" s="146">
        <f t="shared" si="433"/>
        <v>0</v>
      </c>
      <c r="CJ281" s="146">
        <f t="shared" si="434"/>
        <v>0</v>
      </c>
      <c r="CK281" s="146">
        <f t="shared" si="435"/>
        <v>0</v>
      </c>
      <c r="CL281" s="146">
        <f t="shared" si="436"/>
        <v>0</v>
      </c>
      <c r="CM281" s="146">
        <f t="shared" si="437"/>
        <v>0</v>
      </c>
      <c r="CN281" s="146">
        <f t="shared" si="438"/>
        <v>0</v>
      </c>
      <c r="CO281" s="146">
        <f t="shared" si="439"/>
        <v>0</v>
      </c>
      <c r="CP281" s="146">
        <f t="shared" si="440"/>
        <v>0</v>
      </c>
      <c r="CQ281" s="146">
        <f t="shared" si="441"/>
        <v>0</v>
      </c>
      <c r="CR281" s="146">
        <f t="shared" si="442"/>
        <v>0</v>
      </c>
      <c r="CS281" s="146">
        <f t="shared" si="443"/>
        <v>0</v>
      </c>
      <c r="CT281" s="146">
        <f t="shared" si="444"/>
        <v>0</v>
      </c>
      <c r="CU281" s="146">
        <f t="shared" si="445"/>
        <v>0</v>
      </c>
      <c r="CV281" s="146">
        <f t="shared" si="446"/>
        <v>0</v>
      </c>
      <c r="CW281" s="146">
        <f t="shared" si="447"/>
        <v>0</v>
      </c>
      <c r="CX281" s="146">
        <f t="shared" si="448"/>
        <v>0</v>
      </c>
      <c r="CY281" s="146">
        <f t="shared" si="449"/>
        <v>0</v>
      </c>
      <c r="CZ281" s="146">
        <f t="shared" si="450"/>
        <v>0</v>
      </c>
      <c r="DA281" s="146">
        <f t="shared" si="451"/>
        <v>0</v>
      </c>
      <c r="DB281" s="146">
        <f t="shared" si="452"/>
        <v>0</v>
      </c>
      <c r="DC281" s="146">
        <f t="shared" si="453"/>
        <v>0</v>
      </c>
      <c r="DD281" s="146">
        <f t="shared" si="454"/>
        <v>0</v>
      </c>
      <c r="DE281" s="146">
        <f t="shared" si="455"/>
        <v>0</v>
      </c>
      <c r="DF281" s="146">
        <f t="shared" si="456"/>
        <v>0</v>
      </c>
      <c r="DG281" s="146">
        <f t="shared" si="457"/>
        <v>0</v>
      </c>
      <c r="DH281" s="146">
        <f t="shared" si="458"/>
        <v>0</v>
      </c>
      <c r="DI281" s="146">
        <f t="shared" si="459"/>
        <v>0</v>
      </c>
      <c r="DJ281" s="146">
        <f t="shared" si="460"/>
        <v>0</v>
      </c>
      <c r="DK281" s="146">
        <f t="shared" si="461"/>
        <v>0</v>
      </c>
      <c r="DL281" s="146">
        <f t="shared" si="462"/>
        <v>0</v>
      </c>
      <c r="DM281" s="146">
        <f t="shared" si="463"/>
        <v>0</v>
      </c>
      <c r="DN281" s="64">
        <f>20*H281*2</f>
        <v>40</v>
      </c>
      <c r="DO281" s="52">
        <f t="shared" si="472"/>
        <v>40</v>
      </c>
      <c r="DP281" s="52" t="str">
        <f t="shared" si="466"/>
        <v/>
      </c>
      <c r="DQ281" s="53" t="str">
        <f t="shared" si="467"/>
        <v/>
      </c>
      <c r="DR281" s="1">
        <f t="shared" si="473"/>
        <v>1</v>
      </c>
      <c r="DS281" s="168" t="e">
        <f>IF(AND(DR281=#REF!,BL281=#REF!),'Tiến độ'!D281,"")</f>
        <v>#REF!</v>
      </c>
    </row>
    <row r="282" spans="1:123" ht="11.25" customHeight="1">
      <c r="A282" s="314" t="str">
        <f>IF(B282="","",MAX($A$7:A281)+1)</f>
        <v/>
      </c>
      <c r="B282" s="315"/>
      <c r="C282" s="79" t="s">
        <v>780</v>
      </c>
      <c r="D282" s="80" t="s">
        <v>781</v>
      </c>
      <c r="E282" s="81">
        <v>1</v>
      </c>
      <c r="F282" s="82"/>
      <c r="G282" s="83">
        <v>30</v>
      </c>
      <c r="H282" s="84">
        <f t="shared" si="474"/>
        <v>1</v>
      </c>
      <c r="I282" s="85">
        <f t="shared" si="475"/>
        <v>41</v>
      </c>
      <c r="J282" s="27"/>
      <c r="K282" s="86">
        <v>2</v>
      </c>
      <c r="L282" s="87">
        <v>2</v>
      </c>
      <c r="M282" s="87">
        <v>2</v>
      </c>
      <c r="N282" s="88">
        <v>2</v>
      </c>
      <c r="O282" s="86">
        <v>2</v>
      </c>
      <c r="P282" s="87">
        <v>2</v>
      </c>
      <c r="Q282" s="87">
        <v>2</v>
      </c>
      <c r="R282" s="88">
        <v>2</v>
      </c>
      <c r="S282" s="86">
        <v>2</v>
      </c>
      <c r="T282" s="87">
        <v>2</v>
      </c>
      <c r="U282" s="87">
        <v>2</v>
      </c>
      <c r="V282" s="87">
        <v>2</v>
      </c>
      <c r="W282" s="88">
        <v>2</v>
      </c>
      <c r="X282" s="86">
        <v>2</v>
      </c>
      <c r="Y282" s="87">
        <v>2</v>
      </c>
      <c r="Z282" s="87" t="s">
        <v>163</v>
      </c>
      <c r="AA282" s="88" t="s">
        <v>163</v>
      </c>
      <c r="AB282" s="86" t="s">
        <v>163</v>
      </c>
      <c r="AC282" s="87" t="s">
        <v>163</v>
      </c>
      <c r="AD282" s="87" t="s">
        <v>164</v>
      </c>
      <c r="AE282" s="88" t="s">
        <v>164</v>
      </c>
      <c r="AF282" s="86" t="s">
        <v>164</v>
      </c>
      <c r="AG282" s="87" t="s">
        <v>164</v>
      </c>
      <c r="AH282" s="87" t="s">
        <v>164</v>
      </c>
      <c r="AI282" s="362"/>
      <c r="AJ282" s="363"/>
      <c r="AK282" s="86" t="s">
        <v>164</v>
      </c>
      <c r="AL282" s="87"/>
      <c r="AM282" s="87"/>
      <c r="AN282" s="88"/>
      <c r="AO282" s="86"/>
      <c r="AP282" s="87"/>
      <c r="AQ282" s="87"/>
      <c r="AR282" s="88"/>
      <c r="AS282" s="89"/>
      <c r="AT282" s="87"/>
      <c r="AU282" s="87"/>
      <c r="AV282" s="90"/>
      <c r="AW282" s="86"/>
      <c r="AX282" s="87"/>
      <c r="AY282" s="87"/>
      <c r="AZ282" s="87"/>
      <c r="BA282" s="88"/>
      <c r="BB282" s="89"/>
      <c r="BC282" s="87"/>
      <c r="BD282" s="87"/>
      <c r="BE282" s="321"/>
      <c r="BF282" s="322"/>
      <c r="BG282" s="322"/>
      <c r="BH282" s="322"/>
      <c r="BI282" s="322"/>
      <c r="BJ282" s="323"/>
      <c r="BK282" s="46" t="s">
        <v>21</v>
      </c>
      <c r="BL282" s="46" t="s">
        <v>43</v>
      </c>
      <c r="BN282" s="146">
        <f t="shared" si="464"/>
        <v>2</v>
      </c>
      <c r="BO282" s="146">
        <f t="shared" si="413"/>
        <v>2</v>
      </c>
      <c r="BP282" s="146">
        <f t="shared" si="414"/>
        <v>2</v>
      </c>
      <c r="BQ282" s="146">
        <f t="shared" si="415"/>
        <v>2</v>
      </c>
      <c r="BR282" s="146">
        <f t="shared" si="416"/>
        <v>2</v>
      </c>
      <c r="BS282" s="146">
        <f t="shared" si="417"/>
        <v>2</v>
      </c>
      <c r="BT282" s="146">
        <f t="shared" si="418"/>
        <v>2</v>
      </c>
      <c r="BU282" s="146">
        <f t="shared" si="419"/>
        <v>2</v>
      </c>
      <c r="BV282" s="146">
        <f t="shared" si="420"/>
        <v>2</v>
      </c>
      <c r="BW282" s="146">
        <f t="shared" si="421"/>
        <v>2</v>
      </c>
      <c r="BX282" s="146">
        <f t="shared" si="422"/>
        <v>2</v>
      </c>
      <c r="BY282" s="146">
        <f t="shared" si="423"/>
        <v>2</v>
      </c>
      <c r="BZ282" s="146">
        <f t="shared" si="424"/>
        <v>2</v>
      </c>
      <c r="CA282" s="146">
        <f t="shared" si="425"/>
        <v>2</v>
      </c>
      <c r="CB282" s="146">
        <f t="shared" si="426"/>
        <v>2</v>
      </c>
      <c r="CC282" s="146">
        <f t="shared" si="427"/>
        <v>0</v>
      </c>
      <c r="CD282" s="146">
        <f t="shared" si="428"/>
        <v>0</v>
      </c>
      <c r="CE282" s="146">
        <f t="shared" si="429"/>
        <v>0</v>
      </c>
      <c r="CF282" s="146">
        <f t="shared" si="430"/>
        <v>0</v>
      </c>
      <c r="CG282" s="146">
        <f t="shared" si="431"/>
        <v>0</v>
      </c>
      <c r="CH282" s="146">
        <f t="shared" si="432"/>
        <v>0</v>
      </c>
      <c r="CI282" s="146">
        <f t="shared" si="433"/>
        <v>0</v>
      </c>
      <c r="CJ282" s="146">
        <f t="shared" si="434"/>
        <v>0</v>
      </c>
      <c r="CK282" s="146">
        <f t="shared" si="435"/>
        <v>0</v>
      </c>
      <c r="CL282" s="146">
        <f t="shared" si="436"/>
        <v>0</v>
      </c>
      <c r="CM282" s="146">
        <f t="shared" si="437"/>
        <v>0</v>
      </c>
      <c r="CN282" s="146">
        <f t="shared" si="438"/>
        <v>0</v>
      </c>
      <c r="CO282" s="146">
        <f t="shared" si="439"/>
        <v>0</v>
      </c>
      <c r="CP282" s="146">
        <f t="shared" si="440"/>
        <v>0</v>
      </c>
      <c r="CQ282" s="146">
        <f t="shared" si="441"/>
        <v>0</v>
      </c>
      <c r="CR282" s="146">
        <f t="shared" si="442"/>
        <v>0</v>
      </c>
      <c r="CS282" s="146">
        <f t="shared" si="443"/>
        <v>0</v>
      </c>
      <c r="CT282" s="146">
        <f t="shared" si="444"/>
        <v>0</v>
      </c>
      <c r="CU282" s="146">
        <f t="shared" si="445"/>
        <v>0</v>
      </c>
      <c r="CV282" s="146">
        <f t="shared" si="446"/>
        <v>0</v>
      </c>
      <c r="CW282" s="146">
        <f t="shared" si="447"/>
        <v>0</v>
      </c>
      <c r="CX282" s="146">
        <f t="shared" si="448"/>
        <v>0</v>
      </c>
      <c r="CY282" s="146">
        <f t="shared" si="449"/>
        <v>0</v>
      </c>
      <c r="CZ282" s="146">
        <f t="shared" si="450"/>
        <v>0</v>
      </c>
      <c r="DA282" s="146">
        <f t="shared" si="451"/>
        <v>0</v>
      </c>
      <c r="DB282" s="146">
        <f t="shared" si="452"/>
        <v>0</v>
      </c>
      <c r="DC282" s="146">
        <f t="shared" si="453"/>
        <v>0</v>
      </c>
      <c r="DD282" s="146">
        <f t="shared" si="454"/>
        <v>0</v>
      </c>
      <c r="DE282" s="146">
        <f t="shared" si="455"/>
        <v>0</v>
      </c>
      <c r="DF282" s="146">
        <f t="shared" si="456"/>
        <v>0</v>
      </c>
      <c r="DG282" s="146">
        <f t="shared" si="457"/>
        <v>0</v>
      </c>
      <c r="DH282" s="146">
        <f t="shared" si="458"/>
        <v>0</v>
      </c>
      <c r="DI282" s="146">
        <f t="shared" si="459"/>
        <v>0</v>
      </c>
      <c r="DJ282" s="146">
        <f t="shared" si="460"/>
        <v>0</v>
      </c>
      <c r="DK282" s="146">
        <f t="shared" si="461"/>
        <v>0</v>
      </c>
      <c r="DL282" s="146">
        <f t="shared" si="462"/>
        <v>0</v>
      </c>
      <c r="DM282" s="146">
        <f t="shared" si="463"/>
        <v>0</v>
      </c>
      <c r="DN282" s="64">
        <f>20*H282*2</f>
        <v>40</v>
      </c>
      <c r="DO282" s="52">
        <f t="shared" si="472"/>
        <v>40</v>
      </c>
      <c r="DP282" s="52" t="str">
        <f t="shared" si="466"/>
        <v/>
      </c>
      <c r="DQ282" s="53" t="str">
        <f t="shared" si="467"/>
        <v/>
      </c>
      <c r="DR282" s="1">
        <f t="shared" si="473"/>
        <v>1</v>
      </c>
      <c r="DS282" s="168" t="e">
        <f>IF(AND(DR282=#REF!,BL282=#REF!),'Tiến độ'!D282,"")</f>
        <v>#REF!</v>
      </c>
    </row>
    <row r="283" spans="1:123" ht="11.25" customHeight="1">
      <c r="A283" s="314" t="str">
        <f>IF(B283="","",MAX($A$7:A282)+1)</f>
        <v/>
      </c>
      <c r="B283" s="315"/>
      <c r="C283" s="79" t="s">
        <v>16</v>
      </c>
      <c r="D283" s="80" t="s">
        <v>242</v>
      </c>
      <c r="E283" s="81">
        <v>2</v>
      </c>
      <c r="F283" s="82">
        <v>39</v>
      </c>
      <c r="G283" s="83"/>
      <c r="H283" s="84">
        <f t="shared" si="474"/>
        <v>1</v>
      </c>
      <c r="I283" s="85">
        <f t="shared" si="475"/>
        <v>41</v>
      </c>
      <c r="J283" s="27"/>
      <c r="K283" s="86"/>
      <c r="L283" s="87"/>
      <c r="M283" s="87"/>
      <c r="N283" s="88"/>
      <c r="O283" s="86"/>
      <c r="P283" s="87"/>
      <c r="Q283" s="87"/>
      <c r="R283" s="88"/>
      <c r="S283" s="86"/>
      <c r="T283" s="87"/>
      <c r="U283" s="87"/>
      <c r="V283" s="87"/>
      <c r="W283" s="88"/>
      <c r="X283" s="86"/>
      <c r="Y283" s="87"/>
      <c r="Z283" s="87"/>
      <c r="AA283" s="88"/>
      <c r="AB283" s="86"/>
      <c r="AC283" s="87"/>
      <c r="AD283" s="87"/>
      <c r="AE283" s="88"/>
      <c r="AF283" s="86"/>
      <c r="AG283" s="87"/>
      <c r="AH283" s="87"/>
      <c r="AI283" s="362"/>
      <c r="AJ283" s="363"/>
      <c r="AK283" s="86"/>
      <c r="AL283" s="87">
        <v>3</v>
      </c>
      <c r="AM283" s="87">
        <v>3</v>
      </c>
      <c r="AN283" s="88">
        <v>3</v>
      </c>
      <c r="AO283" s="86">
        <v>3</v>
      </c>
      <c r="AP283" s="87">
        <v>3</v>
      </c>
      <c r="AQ283" s="87">
        <v>3</v>
      </c>
      <c r="AR283" s="88">
        <v>3</v>
      </c>
      <c r="AS283" s="89">
        <v>3</v>
      </c>
      <c r="AT283" s="87">
        <v>3</v>
      </c>
      <c r="AU283" s="87">
        <v>3</v>
      </c>
      <c r="AV283" s="90">
        <v>3</v>
      </c>
      <c r="AW283" s="86">
        <v>3</v>
      </c>
      <c r="AX283" s="87">
        <v>3</v>
      </c>
      <c r="AY283" s="87"/>
      <c r="AZ283" s="87"/>
      <c r="BA283" s="88" t="s">
        <v>163</v>
      </c>
      <c r="BB283" s="89" t="s">
        <v>163</v>
      </c>
      <c r="BC283" s="87" t="s">
        <v>163</v>
      </c>
      <c r="BD283" s="87" t="s">
        <v>163</v>
      </c>
      <c r="BE283" s="321"/>
      <c r="BF283" s="322"/>
      <c r="BG283" s="322"/>
      <c r="BH283" s="322"/>
      <c r="BI283" s="322"/>
      <c r="BJ283" s="323"/>
      <c r="BK283" s="46" t="s">
        <v>1106</v>
      </c>
      <c r="BL283" s="46" t="s">
        <v>16</v>
      </c>
      <c r="BN283" s="146">
        <f t="shared" si="464"/>
        <v>0</v>
      </c>
      <c r="BO283" s="146">
        <f t="shared" si="413"/>
        <v>0</v>
      </c>
      <c r="BP283" s="146">
        <f t="shared" si="414"/>
        <v>0</v>
      </c>
      <c r="BQ283" s="146">
        <f t="shared" si="415"/>
        <v>0</v>
      </c>
      <c r="BR283" s="146">
        <f t="shared" si="416"/>
        <v>0</v>
      </c>
      <c r="BS283" s="146">
        <f t="shared" si="417"/>
        <v>0</v>
      </c>
      <c r="BT283" s="146">
        <f t="shared" si="418"/>
        <v>0</v>
      </c>
      <c r="BU283" s="146">
        <f t="shared" si="419"/>
        <v>0</v>
      </c>
      <c r="BV283" s="146">
        <f t="shared" si="420"/>
        <v>0</v>
      </c>
      <c r="BW283" s="146">
        <f t="shared" si="421"/>
        <v>0</v>
      </c>
      <c r="BX283" s="146">
        <f t="shared" si="422"/>
        <v>0</v>
      </c>
      <c r="BY283" s="146">
        <f t="shared" si="423"/>
        <v>0</v>
      </c>
      <c r="BZ283" s="146">
        <f t="shared" si="424"/>
        <v>0</v>
      </c>
      <c r="CA283" s="146">
        <f t="shared" si="425"/>
        <v>0</v>
      </c>
      <c r="CB283" s="146">
        <f t="shared" si="426"/>
        <v>0</v>
      </c>
      <c r="CC283" s="146">
        <f t="shared" si="427"/>
        <v>0</v>
      </c>
      <c r="CD283" s="146">
        <f t="shared" si="428"/>
        <v>0</v>
      </c>
      <c r="CE283" s="146">
        <f t="shared" si="429"/>
        <v>0</v>
      </c>
      <c r="CF283" s="146">
        <f t="shared" si="430"/>
        <v>0</v>
      </c>
      <c r="CG283" s="146">
        <f t="shared" si="431"/>
        <v>0</v>
      </c>
      <c r="CH283" s="146">
        <f t="shared" si="432"/>
        <v>0</v>
      </c>
      <c r="CI283" s="146">
        <f t="shared" si="433"/>
        <v>0</v>
      </c>
      <c r="CJ283" s="146">
        <f t="shared" si="434"/>
        <v>0</v>
      </c>
      <c r="CK283" s="146">
        <f t="shared" si="435"/>
        <v>0</v>
      </c>
      <c r="CL283" s="146">
        <f t="shared" si="436"/>
        <v>0</v>
      </c>
      <c r="CM283" s="146">
        <f t="shared" si="437"/>
        <v>0</v>
      </c>
      <c r="CN283" s="146">
        <f t="shared" si="438"/>
        <v>0</v>
      </c>
      <c r="CO283" s="146">
        <f t="shared" si="439"/>
        <v>3</v>
      </c>
      <c r="CP283" s="146">
        <f t="shared" si="440"/>
        <v>3</v>
      </c>
      <c r="CQ283" s="146">
        <f t="shared" si="441"/>
        <v>3</v>
      </c>
      <c r="CR283" s="146">
        <f t="shared" si="442"/>
        <v>3</v>
      </c>
      <c r="CS283" s="146">
        <f t="shared" si="443"/>
        <v>3</v>
      </c>
      <c r="CT283" s="146">
        <f t="shared" si="444"/>
        <v>3</v>
      </c>
      <c r="CU283" s="146">
        <f t="shared" si="445"/>
        <v>3</v>
      </c>
      <c r="CV283" s="146">
        <f t="shared" si="446"/>
        <v>3</v>
      </c>
      <c r="CW283" s="146">
        <f t="shared" si="447"/>
        <v>3</v>
      </c>
      <c r="CX283" s="146">
        <f t="shared" si="448"/>
        <v>3</v>
      </c>
      <c r="CY283" s="146">
        <f t="shared" si="449"/>
        <v>3</v>
      </c>
      <c r="CZ283" s="146">
        <f t="shared" si="450"/>
        <v>3</v>
      </c>
      <c r="DA283" s="146">
        <f t="shared" si="451"/>
        <v>3</v>
      </c>
      <c r="DB283" s="146">
        <f t="shared" si="452"/>
        <v>0</v>
      </c>
      <c r="DC283" s="146">
        <f t="shared" si="453"/>
        <v>0</v>
      </c>
      <c r="DD283" s="146">
        <f t="shared" si="454"/>
        <v>0</v>
      </c>
      <c r="DE283" s="146">
        <f t="shared" si="455"/>
        <v>0</v>
      </c>
      <c r="DF283" s="146">
        <f t="shared" si="456"/>
        <v>0</v>
      </c>
      <c r="DG283" s="146">
        <f t="shared" si="457"/>
        <v>0</v>
      </c>
      <c r="DH283" s="146">
        <f t="shared" si="458"/>
        <v>0</v>
      </c>
      <c r="DI283" s="146">
        <f t="shared" si="459"/>
        <v>0</v>
      </c>
      <c r="DJ283" s="146">
        <f t="shared" si="460"/>
        <v>0</v>
      </c>
      <c r="DK283" s="146">
        <f t="shared" si="461"/>
        <v>0</v>
      </c>
      <c r="DL283" s="146">
        <f t="shared" si="462"/>
        <v>0</v>
      </c>
      <c r="DM283" s="146">
        <f t="shared" si="463"/>
        <v>0</v>
      </c>
      <c r="DN283" s="64">
        <f t="shared" ref="DN283:DN290" si="477">F283*H283</f>
        <v>39</v>
      </c>
      <c r="DO283" s="52" t="str">
        <f t="shared" si="472"/>
        <v/>
      </c>
      <c r="DP283" s="52" t="str">
        <f t="shared" si="466"/>
        <v/>
      </c>
      <c r="DQ283" s="53">
        <f t="shared" si="467"/>
        <v>39</v>
      </c>
      <c r="DR283" s="1">
        <f t="shared" si="473"/>
        <v>2</v>
      </c>
      <c r="DS283" s="168" t="e">
        <f>IF(AND(DR283=#REF!,BL283=#REF!),'Tiến độ'!D283,"")</f>
        <v>#REF!</v>
      </c>
    </row>
    <row r="284" spans="1:123" ht="11.25" customHeight="1">
      <c r="A284" s="314" t="str">
        <f>IF(B284="","",MAX($A$7:A283)+1)</f>
        <v/>
      </c>
      <c r="B284" s="315"/>
      <c r="C284" s="79" t="s">
        <v>573</v>
      </c>
      <c r="D284" s="80" t="s">
        <v>574</v>
      </c>
      <c r="E284" s="81">
        <v>2</v>
      </c>
      <c r="F284" s="82">
        <v>30</v>
      </c>
      <c r="G284" s="83"/>
      <c r="H284" s="84">
        <f t="shared" si="474"/>
        <v>1</v>
      </c>
      <c r="I284" s="85">
        <f t="shared" si="475"/>
        <v>41</v>
      </c>
      <c r="J284" s="27"/>
      <c r="K284" s="86"/>
      <c r="L284" s="87"/>
      <c r="M284" s="87"/>
      <c r="N284" s="88"/>
      <c r="O284" s="86"/>
      <c r="P284" s="87"/>
      <c r="Q284" s="87"/>
      <c r="R284" s="88"/>
      <c r="S284" s="86"/>
      <c r="T284" s="87"/>
      <c r="U284" s="87"/>
      <c r="V284" s="87"/>
      <c r="W284" s="88"/>
      <c r="X284" s="86"/>
      <c r="Y284" s="87"/>
      <c r="Z284" s="87"/>
      <c r="AA284" s="88"/>
      <c r="AB284" s="86"/>
      <c r="AC284" s="87"/>
      <c r="AD284" s="87"/>
      <c r="AE284" s="88"/>
      <c r="AF284" s="86"/>
      <c r="AG284" s="87"/>
      <c r="AH284" s="87"/>
      <c r="AI284" s="362"/>
      <c r="AJ284" s="363"/>
      <c r="AK284" s="86"/>
      <c r="AL284" s="87">
        <v>2</v>
      </c>
      <c r="AM284" s="87">
        <v>2</v>
      </c>
      <c r="AN284" s="88">
        <v>2</v>
      </c>
      <c r="AO284" s="86">
        <v>2</v>
      </c>
      <c r="AP284" s="87">
        <v>2</v>
      </c>
      <c r="AQ284" s="87">
        <v>2</v>
      </c>
      <c r="AR284" s="88">
        <v>2</v>
      </c>
      <c r="AS284" s="89">
        <v>2</v>
      </c>
      <c r="AT284" s="87">
        <v>2</v>
      </c>
      <c r="AU284" s="87">
        <v>2</v>
      </c>
      <c r="AV284" s="90">
        <v>2</v>
      </c>
      <c r="AW284" s="86">
        <v>2</v>
      </c>
      <c r="AX284" s="87">
        <v>2</v>
      </c>
      <c r="AY284" s="87">
        <v>2</v>
      </c>
      <c r="AZ284" s="87">
        <v>2</v>
      </c>
      <c r="BA284" s="88" t="s">
        <v>163</v>
      </c>
      <c r="BB284" s="89" t="s">
        <v>163</v>
      </c>
      <c r="BC284" s="87" t="s">
        <v>163</v>
      </c>
      <c r="BD284" s="87" t="s">
        <v>163</v>
      </c>
      <c r="BE284" s="321"/>
      <c r="BF284" s="322"/>
      <c r="BG284" s="322"/>
      <c r="BH284" s="322"/>
      <c r="BI284" s="322"/>
      <c r="BJ284" s="323"/>
      <c r="BK284" s="46" t="s">
        <v>1106</v>
      </c>
      <c r="BL284" s="46" t="s">
        <v>58</v>
      </c>
      <c r="BN284" s="146">
        <f t="shared" si="464"/>
        <v>0</v>
      </c>
      <c r="BO284" s="146">
        <f t="shared" si="413"/>
        <v>0</v>
      </c>
      <c r="BP284" s="146">
        <f t="shared" si="414"/>
        <v>0</v>
      </c>
      <c r="BQ284" s="146">
        <f t="shared" si="415"/>
        <v>0</v>
      </c>
      <c r="BR284" s="146">
        <f t="shared" si="416"/>
        <v>0</v>
      </c>
      <c r="BS284" s="146">
        <f t="shared" si="417"/>
        <v>0</v>
      </c>
      <c r="BT284" s="146">
        <f t="shared" si="418"/>
        <v>0</v>
      </c>
      <c r="BU284" s="146">
        <f t="shared" si="419"/>
        <v>0</v>
      </c>
      <c r="BV284" s="146">
        <f t="shared" si="420"/>
        <v>0</v>
      </c>
      <c r="BW284" s="146">
        <f t="shared" si="421"/>
        <v>0</v>
      </c>
      <c r="BX284" s="146">
        <f t="shared" si="422"/>
        <v>0</v>
      </c>
      <c r="BY284" s="146">
        <f t="shared" si="423"/>
        <v>0</v>
      </c>
      <c r="BZ284" s="146">
        <f t="shared" si="424"/>
        <v>0</v>
      </c>
      <c r="CA284" s="146">
        <f t="shared" si="425"/>
        <v>0</v>
      </c>
      <c r="CB284" s="146">
        <f t="shared" si="426"/>
        <v>0</v>
      </c>
      <c r="CC284" s="146">
        <f t="shared" si="427"/>
        <v>0</v>
      </c>
      <c r="CD284" s="146">
        <f t="shared" si="428"/>
        <v>0</v>
      </c>
      <c r="CE284" s="146">
        <f t="shared" si="429"/>
        <v>0</v>
      </c>
      <c r="CF284" s="146">
        <f t="shared" si="430"/>
        <v>0</v>
      </c>
      <c r="CG284" s="146">
        <f t="shared" si="431"/>
        <v>0</v>
      </c>
      <c r="CH284" s="146">
        <f t="shared" si="432"/>
        <v>0</v>
      </c>
      <c r="CI284" s="146">
        <f t="shared" si="433"/>
        <v>0</v>
      </c>
      <c r="CJ284" s="146">
        <f t="shared" si="434"/>
        <v>0</v>
      </c>
      <c r="CK284" s="146">
        <f t="shared" si="435"/>
        <v>0</v>
      </c>
      <c r="CL284" s="146">
        <f t="shared" si="436"/>
        <v>0</v>
      </c>
      <c r="CM284" s="146">
        <f t="shared" si="437"/>
        <v>0</v>
      </c>
      <c r="CN284" s="146">
        <f t="shared" si="438"/>
        <v>0</v>
      </c>
      <c r="CO284" s="146">
        <f t="shared" si="439"/>
        <v>2</v>
      </c>
      <c r="CP284" s="146">
        <f t="shared" si="440"/>
        <v>2</v>
      </c>
      <c r="CQ284" s="146">
        <f t="shared" si="441"/>
        <v>2</v>
      </c>
      <c r="CR284" s="146">
        <f t="shared" si="442"/>
        <v>2</v>
      </c>
      <c r="CS284" s="146">
        <f t="shared" si="443"/>
        <v>2</v>
      </c>
      <c r="CT284" s="146">
        <f t="shared" si="444"/>
        <v>2</v>
      </c>
      <c r="CU284" s="146">
        <f t="shared" si="445"/>
        <v>2</v>
      </c>
      <c r="CV284" s="146">
        <f t="shared" si="446"/>
        <v>2</v>
      </c>
      <c r="CW284" s="146">
        <f t="shared" si="447"/>
        <v>2</v>
      </c>
      <c r="CX284" s="146">
        <f t="shared" si="448"/>
        <v>2</v>
      </c>
      <c r="CY284" s="146">
        <f t="shared" si="449"/>
        <v>2</v>
      </c>
      <c r="CZ284" s="146">
        <f t="shared" si="450"/>
        <v>2</v>
      </c>
      <c r="DA284" s="146">
        <f t="shared" si="451"/>
        <v>2</v>
      </c>
      <c r="DB284" s="146">
        <f t="shared" si="452"/>
        <v>2</v>
      </c>
      <c r="DC284" s="146">
        <f t="shared" si="453"/>
        <v>2</v>
      </c>
      <c r="DD284" s="146">
        <f t="shared" si="454"/>
        <v>0</v>
      </c>
      <c r="DE284" s="146">
        <f t="shared" si="455"/>
        <v>0</v>
      </c>
      <c r="DF284" s="146">
        <f t="shared" si="456"/>
        <v>0</v>
      </c>
      <c r="DG284" s="146">
        <f t="shared" si="457"/>
        <v>0</v>
      </c>
      <c r="DH284" s="146">
        <f t="shared" si="458"/>
        <v>0</v>
      </c>
      <c r="DI284" s="146">
        <f t="shared" si="459"/>
        <v>0</v>
      </c>
      <c r="DJ284" s="146">
        <f t="shared" si="460"/>
        <v>0</v>
      </c>
      <c r="DK284" s="146">
        <f t="shared" si="461"/>
        <v>0</v>
      </c>
      <c r="DL284" s="146">
        <f t="shared" si="462"/>
        <v>0</v>
      </c>
      <c r="DM284" s="146">
        <f t="shared" si="463"/>
        <v>0</v>
      </c>
      <c r="DN284" s="64">
        <f t="shared" si="477"/>
        <v>30</v>
      </c>
      <c r="DO284" s="52" t="str">
        <f t="shared" si="472"/>
        <v/>
      </c>
      <c r="DP284" s="52" t="str">
        <f t="shared" si="466"/>
        <v/>
      </c>
      <c r="DQ284" s="53">
        <f t="shared" si="467"/>
        <v>30</v>
      </c>
      <c r="DR284" s="1">
        <f t="shared" si="473"/>
        <v>2</v>
      </c>
      <c r="DS284" s="168" t="e">
        <f>IF(AND(DR284=#REF!,BL284=#REF!),'Tiến độ'!D284,"")</f>
        <v>#REF!</v>
      </c>
    </row>
    <row r="285" spans="1:123" ht="11.25" customHeight="1">
      <c r="A285" s="314" t="str">
        <f>IF(B285="","",MAX($A$7:A284)+1)</f>
        <v/>
      </c>
      <c r="B285" s="315"/>
      <c r="C285" s="79" t="s">
        <v>195</v>
      </c>
      <c r="D285" s="80" t="s">
        <v>343</v>
      </c>
      <c r="E285" s="81">
        <v>3</v>
      </c>
      <c r="F285" s="82">
        <v>60</v>
      </c>
      <c r="G285" s="83"/>
      <c r="H285" s="84">
        <f t="shared" si="474"/>
        <v>1</v>
      </c>
      <c r="I285" s="85">
        <f t="shared" si="475"/>
        <v>41</v>
      </c>
      <c r="J285" s="27"/>
      <c r="K285" s="86"/>
      <c r="L285" s="87"/>
      <c r="M285" s="87"/>
      <c r="N285" s="88"/>
      <c r="O285" s="86"/>
      <c r="P285" s="87"/>
      <c r="Q285" s="87"/>
      <c r="R285" s="88"/>
      <c r="S285" s="86"/>
      <c r="T285" s="87"/>
      <c r="U285" s="87"/>
      <c r="V285" s="87"/>
      <c r="W285" s="88"/>
      <c r="X285" s="86"/>
      <c r="Y285" s="87"/>
      <c r="Z285" s="87"/>
      <c r="AA285" s="88"/>
      <c r="AB285" s="86"/>
      <c r="AC285" s="87"/>
      <c r="AD285" s="87"/>
      <c r="AE285" s="88"/>
      <c r="AF285" s="86"/>
      <c r="AG285" s="87"/>
      <c r="AH285" s="87"/>
      <c r="AI285" s="362"/>
      <c r="AJ285" s="363"/>
      <c r="AK285" s="86"/>
      <c r="AL285" s="87">
        <v>4</v>
      </c>
      <c r="AM285" s="87">
        <v>4</v>
      </c>
      <c r="AN285" s="88">
        <v>4</v>
      </c>
      <c r="AO285" s="86">
        <v>4</v>
      </c>
      <c r="AP285" s="87">
        <v>4</v>
      </c>
      <c r="AQ285" s="87">
        <v>4</v>
      </c>
      <c r="AR285" s="88">
        <v>4</v>
      </c>
      <c r="AS285" s="89">
        <v>4</v>
      </c>
      <c r="AT285" s="87">
        <v>4</v>
      </c>
      <c r="AU285" s="87">
        <v>4</v>
      </c>
      <c r="AV285" s="90">
        <v>4</v>
      </c>
      <c r="AW285" s="86">
        <v>4</v>
      </c>
      <c r="AX285" s="87">
        <v>4</v>
      </c>
      <c r="AY285" s="87">
        <v>4</v>
      </c>
      <c r="AZ285" s="87">
        <v>4</v>
      </c>
      <c r="BA285" s="88" t="s">
        <v>163</v>
      </c>
      <c r="BB285" s="89" t="s">
        <v>163</v>
      </c>
      <c r="BC285" s="87" t="s">
        <v>163</v>
      </c>
      <c r="BD285" s="87" t="s">
        <v>163</v>
      </c>
      <c r="BE285" s="321"/>
      <c r="BF285" s="322"/>
      <c r="BG285" s="322"/>
      <c r="BH285" s="322"/>
      <c r="BI285" s="322"/>
      <c r="BJ285" s="323"/>
      <c r="BK285" s="46" t="s">
        <v>1106</v>
      </c>
      <c r="BL285" s="46" t="s">
        <v>54</v>
      </c>
      <c r="BN285" s="146">
        <f t="shared" si="464"/>
        <v>0</v>
      </c>
      <c r="BO285" s="146">
        <f t="shared" si="413"/>
        <v>0</v>
      </c>
      <c r="BP285" s="146">
        <f t="shared" si="414"/>
        <v>0</v>
      </c>
      <c r="BQ285" s="146">
        <f t="shared" si="415"/>
        <v>0</v>
      </c>
      <c r="BR285" s="146">
        <f t="shared" si="416"/>
        <v>0</v>
      </c>
      <c r="BS285" s="146">
        <f t="shared" si="417"/>
        <v>0</v>
      </c>
      <c r="BT285" s="146">
        <f t="shared" si="418"/>
        <v>0</v>
      </c>
      <c r="BU285" s="146">
        <f t="shared" si="419"/>
        <v>0</v>
      </c>
      <c r="BV285" s="146">
        <f t="shared" si="420"/>
        <v>0</v>
      </c>
      <c r="BW285" s="146">
        <f t="shared" si="421"/>
        <v>0</v>
      </c>
      <c r="BX285" s="146">
        <f t="shared" si="422"/>
        <v>0</v>
      </c>
      <c r="BY285" s="146">
        <f t="shared" si="423"/>
        <v>0</v>
      </c>
      <c r="BZ285" s="146">
        <f t="shared" si="424"/>
        <v>0</v>
      </c>
      <c r="CA285" s="146">
        <f t="shared" si="425"/>
        <v>0</v>
      </c>
      <c r="CB285" s="146">
        <f t="shared" si="426"/>
        <v>0</v>
      </c>
      <c r="CC285" s="146">
        <f t="shared" si="427"/>
        <v>0</v>
      </c>
      <c r="CD285" s="146">
        <f t="shared" si="428"/>
        <v>0</v>
      </c>
      <c r="CE285" s="146">
        <f t="shared" si="429"/>
        <v>0</v>
      </c>
      <c r="CF285" s="146">
        <f t="shared" si="430"/>
        <v>0</v>
      </c>
      <c r="CG285" s="146">
        <f t="shared" si="431"/>
        <v>0</v>
      </c>
      <c r="CH285" s="146">
        <f t="shared" si="432"/>
        <v>0</v>
      </c>
      <c r="CI285" s="146">
        <f t="shared" si="433"/>
        <v>0</v>
      </c>
      <c r="CJ285" s="146">
        <f t="shared" si="434"/>
        <v>0</v>
      </c>
      <c r="CK285" s="146">
        <f t="shared" si="435"/>
        <v>0</v>
      </c>
      <c r="CL285" s="146">
        <f t="shared" si="436"/>
        <v>0</v>
      </c>
      <c r="CM285" s="146">
        <f t="shared" si="437"/>
        <v>0</v>
      </c>
      <c r="CN285" s="146">
        <f t="shared" si="438"/>
        <v>0</v>
      </c>
      <c r="CO285" s="146">
        <f t="shared" si="439"/>
        <v>4</v>
      </c>
      <c r="CP285" s="146">
        <f t="shared" si="440"/>
        <v>4</v>
      </c>
      <c r="CQ285" s="146">
        <f t="shared" si="441"/>
        <v>4</v>
      </c>
      <c r="CR285" s="146">
        <f t="shared" si="442"/>
        <v>4</v>
      </c>
      <c r="CS285" s="146">
        <f t="shared" si="443"/>
        <v>4</v>
      </c>
      <c r="CT285" s="146">
        <f t="shared" si="444"/>
        <v>4</v>
      </c>
      <c r="CU285" s="146">
        <f t="shared" si="445"/>
        <v>4</v>
      </c>
      <c r="CV285" s="146">
        <f t="shared" si="446"/>
        <v>4</v>
      </c>
      <c r="CW285" s="146">
        <f t="shared" si="447"/>
        <v>4</v>
      </c>
      <c r="CX285" s="146">
        <f t="shared" si="448"/>
        <v>4</v>
      </c>
      <c r="CY285" s="146">
        <f t="shared" si="449"/>
        <v>4</v>
      </c>
      <c r="CZ285" s="146">
        <f t="shared" si="450"/>
        <v>4</v>
      </c>
      <c r="DA285" s="146">
        <f t="shared" si="451"/>
        <v>4</v>
      </c>
      <c r="DB285" s="146">
        <f t="shared" si="452"/>
        <v>4</v>
      </c>
      <c r="DC285" s="146">
        <f t="shared" si="453"/>
        <v>4</v>
      </c>
      <c r="DD285" s="146">
        <f t="shared" si="454"/>
        <v>0</v>
      </c>
      <c r="DE285" s="146">
        <f t="shared" si="455"/>
        <v>0</v>
      </c>
      <c r="DF285" s="146">
        <f t="shared" si="456"/>
        <v>0</v>
      </c>
      <c r="DG285" s="146">
        <f t="shared" si="457"/>
        <v>0</v>
      </c>
      <c r="DH285" s="146">
        <f t="shared" si="458"/>
        <v>0</v>
      </c>
      <c r="DI285" s="146">
        <f t="shared" si="459"/>
        <v>0</v>
      </c>
      <c r="DJ285" s="146">
        <f t="shared" si="460"/>
        <v>0</v>
      </c>
      <c r="DK285" s="146">
        <f t="shared" si="461"/>
        <v>0</v>
      </c>
      <c r="DL285" s="146">
        <f t="shared" si="462"/>
        <v>0</v>
      </c>
      <c r="DM285" s="146">
        <f t="shared" si="463"/>
        <v>0</v>
      </c>
      <c r="DN285" s="64">
        <f t="shared" si="477"/>
        <v>60</v>
      </c>
      <c r="DO285" s="52" t="str">
        <f t="shared" si="472"/>
        <v/>
      </c>
      <c r="DP285" s="52" t="str">
        <f t="shared" si="466"/>
        <v/>
      </c>
      <c r="DQ285" s="53">
        <f t="shared" si="467"/>
        <v>60</v>
      </c>
      <c r="DR285" s="1">
        <f t="shared" si="473"/>
        <v>2</v>
      </c>
      <c r="DS285" s="168" t="e">
        <f>IF(AND(DR285=#REF!,BL285=#REF!),'Tiến độ'!D285,"")</f>
        <v>#REF!</v>
      </c>
    </row>
    <row r="286" spans="1:123" ht="11.25" customHeight="1">
      <c r="A286" s="314" t="str">
        <f>IF(B286="","",MAX($A$7:A285)+1)</f>
        <v/>
      </c>
      <c r="B286" s="315"/>
      <c r="C286" s="79" t="s">
        <v>323</v>
      </c>
      <c r="D286" s="80" t="s">
        <v>324</v>
      </c>
      <c r="E286" s="81">
        <v>3</v>
      </c>
      <c r="F286" s="82">
        <v>45</v>
      </c>
      <c r="G286" s="83"/>
      <c r="H286" s="84">
        <f t="shared" si="474"/>
        <v>1</v>
      </c>
      <c r="I286" s="85">
        <f t="shared" si="475"/>
        <v>41</v>
      </c>
      <c r="J286" s="27"/>
      <c r="K286" s="86"/>
      <c r="L286" s="87"/>
      <c r="M286" s="87"/>
      <c r="N286" s="88"/>
      <c r="O286" s="86"/>
      <c r="P286" s="87"/>
      <c r="Q286" s="87"/>
      <c r="R286" s="88"/>
      <c r="S286" s="86"/>
      <c r="T286" s="87"/>
      <c r="U286" s="87"/>
      <c r="V286" s="87"/>
      <c r="W286" s="88"/>
      <c r="X286" s="86"/>
      <c r="Y286" s="87"/>
      <c r="Z286" s="87"/>
      <c r="AA286" s="88"/>
      <c r="AB286" s="86"/>
      <c r="AC286" s="87"/>
      <c r="AD286" s="87"/>
      <c r="AE286" s="88"/>
      <c r="AF286" s="86"/>
      <c r="AG286" s="87"/>
      <c r="AH286" s="87"/>
      <c r="AI286" s="362"/>
      <c r="AJ286" s="363"/>
      <c r="AK286" s="86"/>
      <c r="AL286" s="87">
        <v>3</v>
      </c>
      <c r="AM286" s="87">
        <v>3</v>
      </c>
      <c r="AN286" s="88">
        <v>3</v>
      </c>
      <c r="AO286" s="86">
        <v>3</v>
      </c>
      <c r="AP286" s="87">
        <v>3</v>
      </c>
      <c r="AQ286" s="87">
        <v>3</v>
      </c>
      <c r="AR286" s="88">
        <v>3</v>
      </c>
      <c r="AS286" s="89">
        <v>3</v>
      </c>
      <c r="AT286" s="87">
        <v>3</v>
      </c>
      <c r="AU286" s="87">
        <v>3</v>
      </c>
      <c r="AV286" s="90">
        <v>3</v>
      </c>
      <c r="AW286" s="86">
        <v>3</v>
      </c>
      <c r="AX286" s="87">
        <v>3</v>
      </c>
      <c r="AY286" s="87">
        <v>3</v>
      </c>
      <c r="AZ286" s="87">
        <v>3</v>
      </c>
      <c r="BA286" s="88" t="s">
        <v>163</v>
      </c>
      <c r="BB286" s="89" t="s">
        <v>163</v>
      </c>
      <c r="BC286" s="87" t="s">
        <v>163</v>
      </c>
      <c r="BD286" s="87" t="s">
        <v>163</v>
      </c>
      <c r="BE286" s="321"/>
      <c r="BF286" s="322"/>
      <c r="BG286" s="322"/>
      <c r="BH286" s="322"/>
      <c r="BI286" s="322"/>
      <c r="BJ286" s="323"/>
      <c r="BK286" s="46" t="s">
        <v>1106</v>
      </c>
      <c r="BL286" s="46" t="s">
        <v>34</v>
      </c>
      <c r="BN286" s="146">
        <f t="shared" si="464"/>
        <v>0</v>
      </c>
      <c r="BO286" s="146">
        <f t="shared" si="413"/>
        <v>0</v>
      </c>
      <c r="BP286" s="146">
        <f t="shared" si="414"/>
        <v>0</v>
      </c>
      <c r="BQ286" s="146">
        <f t="shared" si="415"/>
        <v>0</v>
      </c>
      <c r="BR286" s="146">
        <f t="shared" si="416"/>
        <v>0</v>
      </c>
      <c r="BS286" s="146">
        <f t="shared" si="417"/>
        <v>0</v>
      </c>
      <c r="BT286" s="146">
        <f t="shared" si="418"/>
        <v>0</v>
      </c>
      <c r="BU286" s="146">
        <f t="shared" si="419"/>
        <v>0</v>
      </c>
      <c r="BV286" s="146">
        <f t="shared" si="420"/>
        <v>0</v>
      </c>
      <c r="BW286" s="146">
        <f t="shared" si="421"/>
        <v>0</v>
      </c>
      <c r="BX286" s="146">
        <f t="shared" si="422"/>
        <v>0</v>
      </c>
      <c r="BY286" s="146">
        <f t="shared" si="423"/>
        <v>0</v>
      </c>
      <c r="BZ286" s="146">
        <f t="shared" si="424"/>
        <v>0</v>
      </c>
      <c r="CA286" s="146">
        <f t="shared" si="425"/>
        <v>0</v>
      </c>
      <c r="CB286" s="146">
        <f t="shared" si="426"/>
        <v>0</v>
      </c>
      <c r="CC286" s="146">
        <f t="shared" si="427"/>
        <v>0</v>
      </c>
      <c r="CD286" s="146">
        <f t="shared" si="428"/>
        <v>0</v>
      </c>
      <c r="CE286" s="146">
        <f t="shared" si="429"/>
        <v>0</v>
      </c>
      <c r="CF286" s="146">
        <f t="shared" si="430"/>
        <v>0</v>
      </c>
      <c r="CG286" s="146">
        <f t="shared" si="431"/>
        <v>0</v>
      </c>
      <c r="CH286" s="146">
        <f t="shared" si="432"/>
        <v>0</v>
      </c>
      <c r="CI286" s="146">
        <f t="shared" si="433"/>
        <v>0</v>
      </c>
      <c r="CJ286" s="146">
        <f t="shared" si="434"/>
        <v>0</v>
      </c>
      <c r="CK286" s="146">
        <f t="shared" si="435"/>
        <v>0</v>
      </c>
      <c r="CL286" s="146">
        <f t="shared" si="436"/>
        <v>0</v>
      </c>
      <c r="CM286" s="146">
        <f t="shared" si="437"/>
        <v>0</v>
      </c>
      <c r="CN286" s="146">
        <f t="shared" si="438"/>
        <v>0</v>
      </c>
      <c r="CO286" s="146">
        <f t="shared" si="439"/>
        <v>3</v>
      </c>
      <c r="CP286" s="146">
        <f t="shared" si="440"/>
        <v>3</v>
      </c>
      <c r="CQ286" s="146">
        <f t="shared" si="441"/>
        <v>3</v>
      </c>
      <c r="CR286" s="146">
        <f t="shared" si="442"/>
        <v>3</v>
      </c>
      <c r="CS286" s="146">
        <f t="shared" si="443"/>
        <v>3</v>
      </c>
      <c r="CT286" s="146">
        <f t="shared" si="444"/>
        <v>3</v>
      </c>
      <c r="CU286" s="146">
        <f t="shared" si="445"/>
        <v>3</v>
      </c>
      <c r="CV286" s="146">
        <f t="shared" si="446"/>
        <v>3</v>
      </c>
      <c r="CW286" s="146">
        <f t="shared" si="447"/>
        <v>3</v>
      </c>
      <c r="CX286" s="146">
        <f t="shared" si="448"/>
        <v>3</v>
      </c>
      <c r="CY286" s="146">
        <f t="shared" si="449"/>
        <v>3</v>
      </c>
      <c r="CZ286" s="146">
        <f t="shared" si="450"/>
        <v>3</v>
      </c>
      <c r="DA286" s="146">
        <f t="shared" si="451"/>
        <v>3</v>
      </c>
      <c r="DB286" s="146">
        <f t="shared" si="452"/>
        <v>3</v>
      </c>
      <c r="DC286" s="146">
        <f t="shared" si="453"/>
        <v>3</v>
      </c>
      <c r="DD286" s="146">
        <f t="shared" si="454"/>
        <v>0</v>
      </c>
      <c r="DE286" s="146">
        <f t="shared" si="455"/>
        <v>0</v>
      </c>
      <c r="DF286" s="146">
        <f t="shared" si="456"/>
        <v>0</v>
      </c>
      <c r="DG286" s="146">
        <f t="shared" si="457"/>
        <v>0</v>
      </c>
      <c r="DH286" s="146">
        <f t="shared" si="458"/>
        <v>0</v>
      </c>
      <c r="DI286" s="146">
        <f t="shared" si="459"/>
        <v>0</v>
      </c>
      <c r="DJ286" s="146">
        <f t="shared" si="460"/>
        <v>0</v>
      </c>
      <c r="DK286" s="146">
        <f t="shared" si="461"/>
        <v>0</v>
      </c>
      <c r="DL286" s="146">
        <f t="shared" si="462"/>
        <v>0</v>
      </c>
      <c r="DM286" s="146">
        <f t="shared" si="463"/>
        <v>0</v>
      </c>
      <c r="DN286" s="64">
        <f t="shared" si="477"/>
        <v>45</v>
      </c>
      <c r="DO286" s="52" t="str">
        <f t="shared" si="472"/>
        <v/>
      </c>
      <c r="DP286" s="52" t="str">
        <f t="shared" si="466"/>
        <v/>
      </c>
      <c r="DQ286" s="53">
        <f t="shared" si="467"/>
        <v>45</v>
      </c>
      <c r="DR286" s="1">
        <f t="shared" si="473"/>
        <v>2</v>
      </c>
      <c r="DS286" s="168" t="e">
        <f>IF(AND(DR286=#REF!,BL286=#REF!),'Tiến độ'!D286,"")</f>
        <v>#REF!</v>
      </c>
    </row>
    <row r="287" spans="1:123" ht="11.25" customHeight="1">
      <c r="A287" s="314" t="str">
        <f>IF(B287="","",MAX($A$7:A286)+1)</f>
        <v/>
      </c>
      <c r="B287" s="315"/>
      <c r="C287" s="79" t="s">
        <v>376</v>
      </c>
      <c r="D287" s="80" t="s">
        <v>377</v>
      </c>
      <c r="E287" s="81">
        <v>2</v>
      </c>
      <c r="F287" s="82">
        <v>30</v>
      </c>
      <c r="G287" s="83"/>
      <c r="H287" s="84">
        <f t="shared" si="474"/>
        <v>1</v>
      </c>
      <c r="I287" s="85">
        <f t="shared" si="475"/>
        <v>41</v>
      </c>
      <c r="J287" s="27"/>
      <c r="K287" s="86"/>
      <c r="L287" s="87"/>
      <c r="M287" s="87"/>
      <c r="N287" s="88"/>
      <c r="O287" s="86"/>
      <c r="P287" s="87"/>
      <c r="Q287" s="87"/>
      <c r="R287" s="88"/>
      <c r="S287" s="86"/>
      <c r="T287" s="87"/>
      <c r="U287" s="87"/>
      <c r="V287" s="87"/>
      <c r="W287" s="88"/>
      <c r="X287" s="86"/>
      <c r="Y287" s="87"/>
      <c r="Z287" s="87"/>
      <c r="AA287" s="88"/>
      <c r="AB287" s="86"/>
      <c r="AC287" s="87"/>
      <c r="AD287" s="87"/>
      <c r="AE287" s="88"/>
      <c r="AF287" s="86"/>
      <c r="AG287" s="87"/>
      <c r="AH287" s="87"/>
      <c r="AI287" s="362"/>
      <c r="AJ287" s="363"/>
      <c r="AK287" s="86"/>
      <c r="AL287" s="87">
        <v>2</v>
      </c>
      <c r="AM287" s="87">
        <v>2</v>
      </c>
      <c r="AN287" s="88">
        <v>2</v>
      </c>
      <c r="AO287" s="86">
        <v>2</v>
      </c>
      <c r="AP287" s="87">
        <v>2</v>
      </c>
      <c r="AQ287" s="87">
        <v>2</v>
      </c>
      <c r="AR287" s="88">
        <v>2</v>
      </c>
      <c r="AS287" s="89">
        <v>2</v>
      </c>
      <c r="AT287" s="87">
        <v>2</v>
      </c>
      <c r="AU287" s="87">
        <v>2</v>
      </c>
      <c r="AV287" s="90">
        <v>2</v>
      </c>
      <c r="AW287" s="86">
        <v>2</v>
      </c>
      <c r="AX287" s="87">
        <v>2</v>
      </c>
      <c r="AY287" s="87">
        <v>2</v>
      </c>
      <c r="AZ287" s="87">
        <v>2</v>
      </c>
      <c r="BA287" s="88" t="s">
        <v>163</v>
      </c>
      <c r="BB287" s="89" t="s">
        <v>163</v>
      </c>
      <c r="BC287" s="87" t="s">
        <v>163</v>
      </c>
      <c r="BD287" s="87" t="s">
        <v>163</v>
      </c>
      <c r="BE287" s="321"/>
      <c r="BF287" s="322"/>
      <c r="BG287" s="322"/>
      <c r="BH287" s="322"/>
      <c r="BI287" s="322"/>
      <c r="BJ287" s="323"/>
      <c r="BK287" s="46" t="s">
        <v>1106</v>
      </c>
      <c r="BL287" s="46" t="s">
        <v>36</v>
      </c>
      <c r="BN287" s="146">
        <f t="shared" si="464"/>
        <v>0</v>
      </c>
      <c r="BO287" s="146">
        <f t="shared" si="413"/>
        <v>0</v>
      </c>
      <c r="BP287" s="146">
        <f t="shared" si="414"/>
        <v>0</v>
      </c>
      <c r="BQ287" s="146">
        <f t="shared" si="415"/>
        <v>0</v>
      </c>
      <c r="BR287" s="146">
        <f t="shared" si="416"/>
        <v>0</v>
      </c>
      <c r="BS287" s="146">
        <f t="shared" si="417"/>
        <v>0</v>
      </c>
      <c r="BT287" s="146">
        <f t="shared" si="418"/>
        <v>0</v>
      </c>
      <c r="BU287" s="146">
        <f t="shared" si="419"/>
        <v>0</v>
      </c>
      <c r="BV287" s="146">
        <f t="shared" si="420"/>
        <v>0</v>
      </c>
      <c r="BW287" s="146">
        <f t="shared" si="421"/>
        <v>0</v>
      </c>
      <c r="BX287" s="146">
        <f t="shared" si="422"/>
        <v>0</v>
      </c>
      <c r="BY287" s="146">
        <f t="shared" si="423"/>
        <v>0</v>
      </c>
      <c r="BZ287" s="146">
        <f t="shared" si="424"/>
        <v>0</v>
      </c>
      <c r="CA287" s="146">
        <f t="shared" si="425"/>
        <v>0</v>
      </c>
      <c r="CB287" s="146">
        <f t="shared" si="426"/>
        <v>0</v>
      </c>
      <c r="CC287" s="146">
        <f t="shared" si="427"/>
        <v>0</v>
      </c>
      <c r="CD287" s="146">
        <f t="shared" si="428"/>
        <v>0</v>
      </c>
      <c r="CE287" s="146">
        <f t="shared" si="429"/>
        <v>0</v>
      </c>
      <c r="CF287" s="146">
        <f t="shared" si="430"/>
        <v>0</v>
      </c>
      <c r="CG287" s="146">
        <f t="shared" si="431"/>
        <v>0</v>
      </c>
      <c r="CH287" s="146">
        <f t="shared" si="432"/>
        <v>0</v>
      </c>
      <c r="CI287" s="146">
        <f t="shared" si="433"/>
        <v>0</v>
      </c>
      <c r="CJ287" s="146">
        <f t="shared" si="434"/>
        <v>0</v>
      </c>
      <c r="CK287" s="146">
        <f t="shared" si="435"/>
        <v>0</v>
      </c>
      <c r="CL287" s="146">
        <f t="shared" si="436"/>
        <v>0</v>
      </c>
      <c r="CM287" s="146">
        <f t="shared" si="437"/>
        <v>0</v>
      </c>
      <c r="CN287" s="146">
        <f t="shared" si="438"/>
        <v>0</v>
      </c>
      <c r="CO287" s="146">
        <f t="shared" si="439"/>
        <v>2</v>
      </c>
      <c r="CP287" s="146">
        <f t="shared" si="440"/>
        <v>2</v>
      </c>
      <c r="CQ287" s="146">
        <f t="shared" si="441"/>
        <v>2</v>
      </c>
      <c r="CR287" s="146">
        <f t="shared" si="442"/>
        <v>2</v>
      </c>
      <c r="CS287" s="146">
        <f t="shared" si="443"/>
        <v>2</v>
      </c>
      <c r="CT287" s="146">
        <f t="shared" si="444"/>
        <v>2</v>
      </c>
      <c r="CU287" s="146">
        <f t="shared" si="445"/>
        <v>2</v>
      </c>
      <c r="CV287" s="146">
        <f t="shared" si="446"/>
        <v>2</v>
      </c>
      <c r="CW287" s="146">
        <f t="shared" si="447"/>
        <v>2</v>
      </c>
      <c r="CX287" s="146">
        <f t="shared" si="448"/>
        <v>2</v>
      </c>
      <c r="CY287" s="146">
        <f t="shared" si="449"/>
        <v>2</v>
      </c>
      <c r="CZ287" s="146">
        <f t="shared" si="450"/>
        <v>2</v>
      </c>
      <c r="DA287" s="146">
        <f t="shared" si="451"/>
        <v>2</v>
      </c>
      <c r="DB287" s="146">
        <f t="shared" si="452"/>
        <v>2</v>
      </c>
      <c r="DC287" s="146">
        <f t="shared" si="453"/>
        <v>2</v>
      </c>
      <c r="DD287" s="146">
        <f t="shared" si="454"/>
        <v>0</v>
      </c>
      <c r="DE287" s="146">
        <f t="shared" si="455"/>
        <v>0</v>
      </c>
      <c r="DF287" s="146">
        <f t="shared" si="456"/>
        <v>0</v>
      </c>
      <c r="DG287" s="146">
        <f t="shared" si="457"/>
        <v>0</v>
      </c>
      <c r="DH287" s="146">
        <f t="shared" si="458"/>
        <v>0</v>
      </c>
      <c r="DI287" s="146">
        <f t="shared" si="459"/>
        <v>0</v>
      </c>
      <c r="DJ287" s="146">
        <f t="shared" si="460"/>
        <v>0</v>
      </c>
      <c r="DK287" s="146">
        <f t="shared" si="461"/>
        <v>0</v>
      </c>
      <c r="DL287" s="146">
        <f t="shared" si="462"/>
        <v>0</v>
      </c>
      <c r="DM287" s="146">
        <f t="shared" si="463"/>
        <v>0</v>
      </c>
      <c r="DN287" s="64">
        <f t="shared" si="477"/>
        <v>30</v>
      </c>
      <c r="DO287" s="52" t="str">
        <f t="shared" si="472"/>
        <v/>
      </c>
      <c r="DP287" s="52" t="str">
        <f t="shared" si="466"/>
        <v/>
      </c>
      <c r="DQ287" s="53">
        <f t="shared" si="467"/>
        <v>30</v>
      </c>
      <c r="DR287" s="1">
        <f t="shared" si="473"/>
        <v>2</v>
      </c>
      <c r="DS287" s="168" t="e">
        <f>IF(AND(DR287=#REF!,BL287=#REF!),'Tiến độ'!D287,"")</f>
        <v>#REF!</v>
      </c>
    </row>
    <row r="288" spans="1:123" ht="11.25" customHeight="1">
      <c r="A288" s="314" t="str">
        <f>IF(B288="","",MAX($A$7:A287)+1)</f>
        <v/>
      </c>
      <c r="B288" s="315"/>
      <c r="C288" s="79" t="s">
        <v>459</v>
      </c>
      <c r="D288" s="80" t="s">
        <v>460</v>
      </c>
      <c r="E288" s="81">
        <v>4</v>
      </c>
      <c r="F288" s="82">
        <v>60</v>
      </c>
      <c r="G288" s="83"/>
      <c r="H288" s="84">
        <f t="shared" si="474"/>
        <v>1</v>
      </c>
      <c r="I288" s="85">
        <f t="shared" si="475"/>
        <v>41</v>
      </c>
      <c r="J288" s="27"/>
      <c r="K288" s="86"/>
      <c r="L288" s="87"/>
      <c r="M288" s="87"/>
      <c r="N288" s="88"/>
      <c r="O288" s="86"/>
      <c r="P288" s="87"/>
      <c r="Q288" s="87"/>
      <c r="R288" s="88"/>
      <c r="S288" s="86"/>
      <c r="T288" s="87"/>
      <c r="U288" s="87"/>
      <c r="V288" s="87"/>
      <c r="W288" s="88"/>
      <c r="X288" s="86"/>
      <c r="Y288" s="87"/>
      <c r="Z288" s="87"/>
      <c r="AA288" s="88"/>
      <c r="AB288" s="86"/>
      <c r="AC288" s="87"/>
      <c r="AD288" s="87"/>
      <c r="AE288" s="88"/>
      <c r="AF288" s="86"/>
      <c r="AG288" s="87"/>
      <c r="AH288" s="87"/>
      <c r="AI288" s="362"/>
      <c r="AJ288" s="363"/>
      <c r="AK288" s="86"/>
      <c r="AL288" s="87">
        <v>4</v>
      </c>
      <c r="AM288" s="87">
        <v>4</v>
      </c>
      <c r="AN288" s="88">
        <v>4</v>
      </c>
      <c r="AO288" s="86">
        <v>4</v>
      </c>
      <c r="AP288" s="87">
        <v>4</v>
      </c>
      <c r="AQ288" s="87">
        <v>4</v>
      </c>
      <c r="AR288" s="88">
        <v>4</v>
      </c>
      <c r="AS288" s="89">
        <v>4</v>
      </c>
      <c r="AT288" s="87">
        <v>4</v>
      </c>
      <c r="AU288" s="87">
        <v>4</v>
      </c>
      <c r="AV288" s="90">
        <v>4</v>
      </c>
      <c r="AW288" s="86">
        <v>4</v>
      </c>
      <c r="AX288" s="87">
        <v>4</v>
      </c>
      <c r="AY288" s="87">
        <v>4</v>
      </c>
      <c r="AZ288" s="87">
        <v>4</v>
      </c>
      <c r="BA288" s="88" t="s">
        <v>163</v>
      </c>
      <c r="BB288" s="89" t="s">
        <v>163</v>
      </c>
      <c r="BC288" s="87" t="s">
        <v>163</v>
      </c>
      <c r="BD288" s="87" t="s">
        <v>163</v>
      </c>
      <c r="BE288" s="321"/>
      <c r="BF288" s="322"/>
      <c r="BG288" s="322"/>
      <c r="BH288" s="322"/>
      <c r="BI288" s="322"/>
      <c r="BJ288" s="323"/>
      <c r="BK288" s="46" t="s">
        <v>1106</v>
      </c>
      <c r="BL288" s="46" t="s">
        <v>33</v>
      </c>
      <c r="BN288" s="146">
        <f t="shared" si="464"/>
        <v>0</v>
      </c>
      <c r="BO288" s="146">
        <f t="shared" si="413"/>
        <v>0</v>
      </c>
      <c r="BP288" s="146">
        <f t="shared" si="414"/>
        <v>0</v>
      </c>
      <c r="BQ288" s="146">
        <f t="shared" si="415"/>
        <v>0</v>
      </c>
      <c r="BR288" s="146">
        <f t="shared" si="416"/>
        <v>0</v>
      </c>
      <c r="BS288" s="146">
        <f t="shared" si="417"/>
        <v>0</v>
      </c>
      <c r="BT288" s="146">
        <f t="shared" si="418"/>
        <v>0</v>
      </c>
      <c r="BU288" s="146">
        <f t="shared" si="419"/>
        <v>0</v>
      </c>
      <c r="BV288" s="146">
        <f t="shared" si="420"/>
        <v>0</v>
      </c>
      <c r="BW288" s="146">
        <f t="shared" si="421"/>
        <v>0</v>
      </c>
      <c r="BX288" s="146">
        <f t="shared" si="422"/>
        <v>0</v>
      </c>
      <c r="BY288" s="146">
        <f t="shared" si="423"/>
        <v>0</v>
      </c>
      <c r="BZ288" s="146">
        <f t="shared" si="424"/>
        <v>0</v>
      </c>
      <c r="CA288" s="146">
        <f t="shared" si="425"/>
        <v>0</v>
      </c>
      <c r="CB288" s="146">
        <f t="shared" si="426"/>
        <v>0</v>
      </c>
      <c r="CC288" s="146">
        <f t="shared" si="427"/>
        <v>0</v>
      </c>
      <c r="CD288" s="146">
        <f t="shared" si="428"/>
        <v>0</v>
      </c>
      <c r="CE288" s="146">
        <f t="shared" si="429"/>
        <v>0</v>
      </c>
      <c r="CF288" s="146">
        <f t="shared" si="430"/>
        <v>0</v>
      </c>
      <c r="CG288" s="146">
        <f t="shared" si="431"/>
        <v>0</v>
      </c>
      <c r="CH288" s="146">
        <f t="shared" si="432"/>
        <v>0</v>
      </c>
      <c r="CI288" s="146">
        <f t="shared" si="433"/>
        <v>0</v>
      </c>
      <c r="CJ288" s="146">
        <f t="shared" si="434"/>
        <v>0</v>
      </c>
      <c r="CK288" s="146">
        <f t="shared" si="435"/>
        <v>0</v>
      </c>
      <c r="CL288" s="146">
        <f t="shared" si="436"/>
        <v>0</v>
      </c>
      <c r="CM288" s="146">
        <f t="shared" si="437"/>
        <v>0</v>
      </c>
      <c r="CN288" s="146">
        <f t="shared" si="438"/>
        <v>0</v>
      </c>
      <c r="CO288" s="146">
        <f t="shared" si="439"/>
        <v>4</v>
      </c>
      <c r="CP288" s="146">
        <f t="shared" si="440"/>
        <v>4</v>
      </c>
      <c r="CQ288" s="146">
        <f t="shared" si="441"/>
        <v>4</v>
      </c>
      <c r="CR288" s="146">
        <f t="shared" si="442"/>
        <v>4</v>
      </c>
      <c r="CS288" s="146">
        <f t="shared" si="443"/>
        <v>4</v>
      </c>
      <c r="CT288" s="146">
        <f t="shared" si="444"/>
        <v>4</v>
      </c>
      <c r="CU288" s="146">
        <f t="shared" si="445"/>
        <v>4</v>
      </c>
      <c r="CV288" s="146">
        <f t="shared" si="446"/>
        <v>4</v>
      </c>
      <c r="CW288" s="146">
        <f t="shared" si="447"/>
        <v>4</v>
      </c>
      <c r="CX288" s="146">
        <f t="shared" si="448"/>
        <v>4</v>
      </c>
      <c r="CY288" s="146">
        <f t="shared" si="449"/>
        <v>4</v>
      </c>
      <c r="CZ288" s="146">
        <f t="shared" si="450"/>
        <v>4</v>
      </c>
      <c r="DA288" s="146">
        <f t="shared" si="451"/>
        <v>4</v>
      </c>
      <c r="DB288" s="146">
        <f t="shared" si="452"/>
        <v>4</v>
      </c>
      <c r="DC288" s="146">
        <f t="shared" si="453"/>
        <v>4</v>
      </c>
      <c r="DD288" s="146">
        <f t="shared" si="454"/>
        <v>0</v>
      </c>
      <c r="DE288" s="146">
        <f t="shared" si="455"/>
        <v>0</v>
      </c>
      <c r="DF288" s="146">
        <f t="shared" si="456"/>
        <v>0</v>
      </c>
      <c r="DG288" s="146">
        <f t="shared" si="457"/>
        <v>0</v>
      </c>
      <c r="DH288" s="146">
        <f t="shared" si="458"/>
        <v>0</v>
      </c>
      <c r="DI288" s="146">
        <f t="shared" si="459"/>
        <v>0</v>
      </c>
      <c r="DJ288" s="146">
        <f t="shared" si="460"/>
        <v>0</v>
      </c>
      <c r="DK288" s="146">
        <f t="shared" si="461"/>
        <v>0</v>
      </c>
      <c r="DL288" s="146">
        <f t="shared" si="462"/>
        <v>0</v>
      </c>
      <c r="DM288" s="146">
        <f t="shared" si="463"/>
        <v>0</v>
      </c>
      <c r="DN288" s="64">
        <f t="shared" si="477"/>
        <v>60</v>
      </c>
      <c r="DO288" s="52" t="str">
        <f t="shared" si="472"/>
        <v/>
      </c>
      <c r="DP288" s="52" t="str">
        <f t="shared" si="466"/>
        <v/>
      </c>
      <c r="DQ288" s="53">
        <f t="shared" si="467"/>
        <v>60</v>
      </c>
      <c r="DR288" s="1">
        <f t="shared" si="473"/>
        <v>2</v>
      </c>
      <c r="DS288" s="168" t="e">
        <f>IF(AND(DR288=#REF!,BL288=#REF!),'Tiến độ'!D288,"")</f>
        <v>#REF!</v>
      </c>
    </row>
    <row r="289" spans="1:123" ht="11.25" customHeight="1">
      <c r="A289" s="314" t="str">
        <f>IF(B289="","",MAX($A$7:A288)+1)</f>
        <v/>
      </c>
      <c r="B289" s="315"/>
      <c r="C289" s="79" t="s">
        <v>15</v>
      </c>
      <c r="D289" s="80" t="s">
        <v>398</v>
      </c>
      <c r="E289" s="81">
        <v>2</v>
      </c>
      <c r="F289" s="82">
        <v>30</v>
      </c>
      <c r="G289" s="83"/>
      <c r="H289" s="84">
        <f t="shared" si="474"/>
        <v>1</v>
      </c>
      <c r="I289" s="85">
        <f t="shared" si="475"/>
        <v>41</v>
      </c>
      <c r="J289" s="27"/>
      <c r="K289" s="86"/>
      <c r="L289" s="87"/>
      <c r="M289" s="87"/>
      <c r="N289" s="88"/>
      <c r="O289" s="86"/>
      <c r="P289" s="87"/>
      <c r="Q289" s="87"/>
      <c r="R289" s="88"/>
      <c r="S289" s="86"/>
      <c r="T289" s="87"/>
      <c r="U289" s="87"/>
      <c r="V289" s="87"/>
      <c r="W289" s="88"/>
      <c r="X289" s="86"/>
      <c r="Y289" s="87"/>
      <c r="Z289" s="87"/>
      <c r="AA289" s="88"/>
      <c r="AB289" s="86"/>
      <c r="AC289" s="87"/>
      <c r="AD289" s="87"/>
      <c r="AE289" s="88"/>
      <c r="AF289" s="86"/>
      <c r="AG289" s="87"/>
      <c r="AH289" s="87"/>
      <c r="AI289" s="362"/>
      <c r="AJ289" s="363"/>
      <c r="AK289" s="86"/>
      <c r="AL289" s="87">
        <v>2</v>
      </c>
      <c r="AM289" s="87">
        <v>2</v>
      </c>
      <c r="AN289" s="88">
        <v>2</v>
      </c>
      <c r="AO289" s="86">
        <v>2</v>
      </c>
      <c r="AP289" s="87">
        <v>2</v>
      </c>
      <c r="AQ289" s="87">
        <v>2</v>
      </c>
      <c r="AR289" s="88">
        <v>2</v>
      </c>
      <c r="AS289" s="89">
        <v>2</v>
      </c>
      <c r="AT289" s="87">
        <v>2</v>
      </c>
      <c r="AU289" s="87">
        <v>2</v>
      </c>
      <c r="AV289" s="90">
        <v>2</v>
      </c>
      <c r="AW289" s="86">
        <v>2</v>
      </c>
      <c r="AX289" s="87">
        <v>2</v>
      </c>
      <c r="AY289" s="87">
        <v>2</v>
      </c>
      <c r="AZ289" s="87">
        <v>2</v>
      </c>
      <c r="BA289" s="88" t="s">
        <v>163</v>
      </c>
      <c r="BB289" s="89" t="s">
        <v>163</v>
      </c>
      <c r="BC289" s="87" t="s">
        <v>163</v>
      </c>
      <c r="BD289" s="87" t="s">
        <v>163</v>
      </c>
      <c r="BE289" s="321"/>
      <c r="BF289" s="322"/>
      <c r="BG289" s="322"/>
      <c r="BH289" s="322"/>
      <c r="BI289" s="322"/>
      <c r="BJ289" s="323"/>
      <c r="BK289" s="46" t="s">
        <v>1106</v>
      </c>
      <c r="BL289" s="46" t="s">
        <v>15</v>
      </c>
      <c r="BN289" s="146">
        <f t="shared" si="464"/>
        <v>0</v>
      </c>
      <c r="BO289" s="146">
        <f t="shared" si="413"/>
        <v>0</v>
      </c>
      <c r="BP289" s="146">
        <f t="shared" si="414"/>
        <v>0</v>
      </c>
      <c r="BQ289" s="146">
        <f t="shared" si="415"/>
        <v>0</v>
      </c>
      <c r="BR289" s="146">
        <f t="shared" si="416"/>
        <v>0</v>
      </c>
      <c r="BS289" s="146">
        <f t="shared" si="417"/>
        <v>0</v>
      </c>
      <c r="BT289" s="146">
        <f t="shared" si="418"/>
        <v>0</v>
      </c>
      <c r="BU289" s="146">
        <f t="shared" si="419"/>
        <v>0</v>
      </c>
      <c r="BV289" s="146">
        <f t="shared" si="420"/>
        <v>0</v>
      </c>
      <c r="BW289" s="146">
        <f t="shared" si="421"/>
        <v>0</v>
      </c>
      <c r="BX289" s="146">
        <f t="shared" si="422"/>
        <v>0</v>
      </c>
      <c r="BY289" s="146">
        <f t="shared" si="423"/>
        <v>0</v>
      </c>
      <c r="BZ289" s="146">
        <f t="shared" si="424"/>
        <v>0</v>
      </c>
      <c r="CA289" s="146">
        <f t="shared" si="425"/>
        <v>0</v>
      </c>
      <c r="CB289" s="146">
        <f t="shared" si="426"/>
        <v>0</v>
      </c>
      <c r="CC289" s="146">
        <f t="shared" si="427"/>
        <v>0</v>
      </c>
      <c r="CD289" s="146">
        <f t="shared" si="428"/>
        <v>0</v>
      </c>
      <c r="CE289" s="146">
        <f t="shared" si="429"/>
        <v>0</v>
      </c>
      <c r="CF289" s="146">
        <f t="shared" si="430"/>
        <v>0</v>
      </c>
      <c r="CG289" s="146">
        <f t="shared" si="431"/>
        <v>0</v>
      </c>
      <c r="CH289" s="146">
        <f t="shared" si="432"/>
        <v>0</v>
      </c>
      <c r="CI289" s="146">
        <f t="shared" si="433"/>
        <v>0</v>
      </c>
      <c r="CJ289" s="146">
        <f t="shared" si="434"/>
        <v>0</v>
      </c>
      <c r="CK289" s="146">
        <f t="shared" si="435"/>
        <v>0</v>
      </c>
      <c r="CL289" s="146">
        <f t="shared" si="436"/>
        <v>0</v>
      </c>
      <c r="CM289" s="146">
        <f t="shared" si="437"/>
        <v>0</v>
      </c>
      <c r="CN289" s="146">
        <f t="shared" si="438"/>
        <v>0</v>
      </c>
      <c r="CO289" s="146">
        <f t="shared" si="439"/>
        <v>2</v>
      </c>
      <c r="CP289" s="146">
        <f t="shared" si="440"/>
        <v>2</v>
      </c>
      <c r="CQ289" s="146">
        <f t="shared" si="441"/>
        <v>2</v>
      </c>
      <c r="CR289" s="146">
        <f t="shared" si="442"/>
        <v>2</v>
      </c>
      <c r="CS289" s="146">
        <f t="shared" si="443"/>
        <v>2</v>
      </c>
      <c r="CT289" s="146">
        <f t="shared" si="444"/>
        <v>2</v>
      </c>
      <c r="CU289" s="146">
        <f t="shared" si="445"/>
        <v>2</v>
      </c>
      <c r="CV289" s="146">
        <f t="shared" si="446"/>
        <v>2</v>
      </c>
      <c r="CW289" s="146">
        <f t="shared" si="447"/>
        <v>2</v>
      </c>
      <c r="CX289" s="146">
        <f t="shared" si="448"/>
        <v>2</v>
      </c>
      <c r="CY289" s="146">
        <f t="shared" si="449"/>
        <v>2</v>
      </c>
      <c r="CZ289" s="146">
        <f t="shared" si="450"/>
        <v>2</v>
      </c>
      <c r="DA289" s="146">
        <f t="shared" si="451"/>
        <v>2</v>
      </c>
      <c r="DB289" s="146">
        <f t="shared" si="452"/>
        <v>2</v>
      </c>
      <c r="DC289" s="146">
        <f t="shared" si="453"/>
        <v>2</v>
      </c>
      <c r="DD289" s="146">
        <f t="shared" si="454"/>
        <v>0</v>
      </c>
      <c r="DE289" s="146">
        <f t="shared" si="455"/>
        <v>0</v>
      </c>
      <c r="DF289" s="146">
        <f t="shared" si="456"/>
        <v>0</v>
      </c>
      <c r="DG289" s="146">
        <f t="shared" si="457"/>
        <v>0</v>
      </c>
      <c r="DH289" s="146">
        <f t="shared" si="458"/>
        <v>0</v>
      </c>
      <c r="DI289" s="146">
        <f t="shared" si="459"/>
        <v>0</v>
      </c>
      <c r="DJ289" s="146">
        <f t="shared" si="460"/>
        <v>0</v>
      </c>
      <c r="DK289" s="146">
        <f t="shared" si="461"/>
        <v>0</v>
      </c>
      <c r="DL289" s="146">
        <f t="shared" si="462"/>
        <v>0</v>
      </c>
      <c r="DM289" s="146">
        <f t="shared" si="463"/>
        <v>0</v>
      </c>
      <c r="DN289" s="64">
        <f t="shared" si="477"/>
        <v>30</v>
      </c>
      <c r="DO289" s="52" t="str">
        <f t="shared" si="472"/>
        <v/>
      </c>
      <c r="DP289" s="52" t="str">
        <f t="shared" si="466"/>
        <v/>
      </c>
      <c r="DQ289" s="53">
        <f t="shared" si="467"/>
        <v>30</v>
      </c>
      <c r="DR289" s="1">
        <f t="shared" si="473"/>
        <v>2</v>
      </c>
      <c r="DS289" s="168" t="e">
        <f>IF(AND(DR289=#REF!,BL289=#REF!),'Tiến độ'!D289,"")</f>
        <v>#REF!</v>
      </c>
    </row>
    <row r="290" spans="1:123" ht="11.25" customHeight="1">
      <c r="A290" s="314" t="str">
        <f>IF(B290="","",MAX($A$7:A289)+1)</f>
        <v/>
      </c>
      <c r="B290" s="315"/>
      <c r="C290" s="79" t="s">
        <v>782</v>
      </c>
      <c r="D290" s="80" t="s">
        <v>783</v>
      </c>
      <c r="E290" s="81">
        <v>2</v>
      </c>
      <c r="F290" s="82">
        <v>45</v>
      </c>
      <c r="G290" s="83"/>
      <c r="H290" s="84">
        <f t="shared" si="474"/>
        <v>1</v>
      </c>
      <c r="I290" s="85">
        <f t="shared" si="475"/>
        <v>41</v>
      </c>
      <c r="J290" s="27"/>
      <c r="K290" s="86"/>
      <c r="L290" s="87"/>
      <c r="M290" s="87"/>
      <c r="N290" s="88"/>
      <c r="O290" s="86"/>
      <c r="P290" s="87"/>
      <c r="Q290" s="87"/>
      <c r="R290" s="88"/>
      <c r="S290" s="86"/>
      <c r="T290" s="87"/>
      <c r="U290" s="87"/>
      <c r="V290" s="87"/>
      <c r="W290" s="88"/>
      <c r="X290" s="86"/>
      <c r="Y290" s="87"/>
      <c r="Z290" s="87"/>
      <c r="AA290" s="88"/>
      <c r="AB290" s="86"/>
      <c r="AC290" s="87"/>
      <c r="AD290" s="87"/>
      <c r="AE290" s="88"/>
      <c r="AF290" s="86"/>
      <c r="AG290" s="87"/>
      <c r="AH290" s="87"/>
      <c r="AI290" s="362"/>
      <c r="AJ290" s="363"/>
      <c r="AK290" s="86"/>
      <c r="AL290" s="87">
        <v>3</v>
      </c>
      <c r="AM290" s="87">
        <v>3</v>
      </c>
      <c r="AN290" s="88">
        <v>3</v>
      </c>
      <c r="AO290" s="86">
        <v>3</v>
      </c>
      <c r="AP290" s="87">
        <v>3</v>
      </c>
      <c r="AQ290" s="87">
        <v>3</v>
      </c>
      <c r="AR290" s="88">
        <v>3</v>
      </c>
      <c r="AS290" s="89">
        <v>3</v>
      </c>
      <c r="AT290" s="87">
        <v>3</v>
      </c>
      <c r="AU290" s="87">
        <v>3</v>
      </c>
      <c r="AV290" s="90">
        <v>3</v>
      </c>
      <c r="AW290" s="86">
        <v>3</v>
      </c>
      <c r="AX290" s="87">
        <v>3</v>
      </c>
      <c r="AY290" s="87">
        <v>3</v>
      </c>
      <c r="AZ290" s="87">
        <v>3</v>
      </c>
      <c r="BA290" s="88" t="s">
        <v>163</v>
      </c>
      <c r="BB290" s="89" t="s">
        <v>163</v>
      </c>
      <c r="BC290" s="87" t="s">
        <v>163</v>
      </c>
      <c r="BD290" s="87" t="s">
        <v>163</v>
      </c>
      <c r="BE290" s="321"/>
      <c r="BF290" s="322"/>
      <c r="BG290" s="322"/>
      <c r="BH290" s="322"/>
      <c r="BI290" s="322"/>
      <c r="BJ290" s="323"/>
      <c r="BK290" s="46" t="s">
        <v>1106</v>
      </c>
      <c r="BL290" s="46" t="s">
        <v>54</v>
      </c>
      <c r="BN290" s="146">
        <f t="shared" si="464"/>
        <v>0</v>
      </c>
      <c r="BO290" s="146">
        <f t="shared" si="413"/>
        <v>0</v>
      </c>
      <c r="BP290" s="146">
        <f t="shared" si="414"/>
        <v>0</v>
      </c>
      <c r="BQ290" s="146">
        <f t="shared" si="415"/>
        <v>0</v>
      </c>
      <c r="BR290" s="146">
        <f t="shared" si="416"/>
        <v>0</v>
      </c>
      <c r="BS290" s="146">
        <f t="shared" si="417"/>
        <v>0</v>
      </c>
      <c r="BT290" s="146">
        <f t="shared" si="418"/>
        <v>0</v>
      </c>
      <c r="BU290" s="146">
        <f t="shared" si="419"/>
        <v>0</v>
      </c>
      <c r="BV290" s="146">
        <f t="shared" si="420"/>
        <v>0</v>
      </c>
      <c r="BW290" s="146">
        <f t="shared" si="421"/>
        <v>0</v>
      </c>
      <c r="BX290" s="146">
        <f t="shared" si="422"/>
        <v>0</v>
      </c>
      <c r="BY290" s="146">
        <f t="shared" si="423"/>
        <v>0</v>
      </c>
      <c r="BZ290" s="146">
        <f t="shared" si="424"/>
        <v>0</v>
      </c>
      <c r="CA290" s="146">
        <f t="shared" si="425"/>
        <v>0</v>
      </c>
      <c r="CB290" s="146">
        <f t="shared" si="426"/>
        <v>0</v>
      </c>
      <c r="CC290" s="146">
        <f t="shared" si="427"/>
        <v>0</v>
      </c>
      <c r="CD290" s="146">
        <f t="shared" si="428"/>
        <v>0</v>
      </c>
      <c r="CE290" s="146">
        <f t="shared" si="429"/>
        <v>0</v>
      </c>
      <c r="CF290" s="146">
        <f t="shared" si="430"/>
        <v>0</v>
      </c>
      <c r="CG290" s="146">
        <f t="shared" si="431"/>
        <v>0</v>
      </c>
      <c r="CH290" s="146">
        <f t="shared" si="432"/>
        <v>0</v>
      </c>
      <c r="CI290" s="146">
        <f t="shared" si="433"/>
        <v>0</v>
      </c>
      <c r="CJ290" s="146">
        <f t="shared" si="434"/>
        <v>0</v>
      </c>
      <c r="CK290" s="146">
        <f t="shared" si="435"/>
        <v>0</v>
      </c>
      <c r="CL290" s="146">
        <f t="shared" si="436"/>
        <v>0</v>
      </c>
      <c r="CM290" s="146">
        <f t="shared" si="437"/>
        <v>0</v>
      </c>
      <c r="CN290" s="146">
        <f t="shared" si="438"/>
        <v>0</v>
      </c>
      <c r="CO290" s="146">
        <f t="shared" si="439"/>
        <v>3</v>
      </c>
      <c r="CP290" s="146">
        <f t="shared" si="440"/>
        <v>3</v>
      </c>
      <c r="CQ290" s="146">
        <f t="shared" si="441"/>
        <v>3</v>
      </c>
      <c r="CR290" s="146">
        <f t="shared" si="442"/>
        <v>3</v>
      </c>
      <c r="CS290" s="146">
        <f t="shared" si="443"/>
        <v>3</v>
      </c>
      <c r="CT290" s="146">
        <f t="shared" si="444"/>
        <v>3</v>
      </c>
      <c r="CU290" s="146">
        <f t="shared" si="445"/>
        <v>3</v>
      </c>
      <c r="CV290" s="146">
        <f t="shared" si="446"/>
        <v>3</v>
      </c>
      <c r="CW290" s="146">
        <f t="shared" si="447"/>
        <v>3</v>
      </c>
      <c r="CX290" s="146">
        <f t="shared" si="448"/>
        <v>3</v>
      </c>
      <c r="CY290" s="146">
        <f t="shared" si="449"/>
        <v>3</v>
      </c>
      <c r="CZ290" s="146">
        <f t="shared" si="450"/>
        <v>3</v>
      </c>
      <c r="DA290" s="146">
        <f t="shared" si="451"/>
        <v>3</v>
      </c>
      <c r="DB290" s="146">
        <f t="shared" si="452"/>
        <v>3</v>
      </c>
      <c r="DC290" s="146">
        <f t="shared" si="453"/>
        <v>3</v>
      </c>
      <c r="DD290" s="146">
        <f t="shared" si="454"/>
        <v>0</v>
      </c>
      <c r="DE290" s="146">
        <f t="shared" si="455"/>
        <v>0</v>
      </c>
      <c r="DF290" s="146">
        <f t="shared" si="456"/>
        <v>0</v>
      </c>
      <c r="DG290" s="146">
        <f t="shared" si="457"/>
        <v>0</v>
      </c>
      <c r="DH290" s="146">
        <f t="shared" si="458"/>
        <v>0</v>
      </c>
      <c r="DI290" s="146">
        <f t="shared" si="459"/>
        <v>0</v>
      </c>
      <c r="DJ290" s="146">
        <f t="shared" si="460"/>
        <v>0</v>
      </c>
      <c r="DK290" s="146">
        <f t="shared" si="461"/>
        <v>0</v>
      </c>
      <c r="DL290" s="146">
        <f t="shared" si="462"/>
        <v>0</v>
      </c>
      <c r="DM290" s="146">
        <f t="shared" si="463"/>
        <v>0</v>
      </c>
      <c r="DN290" s="64">
        <f t="shared" si="477"/>
        <v>45</v>
      </c>
      <c r="DO290" s="52" t="str">
        <f t="shared" si="472"/>
        <v/>
      </c>
      <c r="DP290" s="52" t="str">
        <f t="shared" si="466"/>
        <v/>
      </c>
      <c r="DQ290" s="53">
        <f t="shared" si="467"/>
        <v>45</v>
      </c>
      <c r="DR290" s="1">
        <f t="shared" si="473"/>
        <v>2</v>
      </c>
      <c r="DS290" s="168" t="e">
        <f>IF(AND(DR290=#REF!,BL290=#REF!),'Tiến độ'!D290,"")</f>
        <v>#REF!</v>
      </c>
    </row>
    <row r="291" spans="1:123" ht="11.25" customHeight="1">
      <c r="A291" s="310" t="str">
        <f>IF(B291="","",MAX($A$7:A290)+1)</f>
        <v/>
      </c>
      <c r="B291" s="313"/>
      <c r="C291" s="91" t="s">
        <v>8</v>
      </c>
      <c r="D291" s="92"/>
      <c r="E291" s="93">
        <f>SUM(E274:E290)</f>
        <v>40</v>
      </c>
      <c r="F291" s="94"/>
      <c r="G291" s="95"/>
      <c r="H291" s="96"/>
      <c r="I291" s="97"/>
      <c r="J291" s="26"/>
      <c r="K291" s="96">
        <f t="shared" ref="K291:AH291" si="478">SUM(K274:K290)</f>
        <v>24</v>
      </c>
      <c r="L291" s="97">
        <f t="shared" si="478"/>
        <v>24</v>
      </c>
      <c r="M291" s="97">
        <f t="shared" si="478"/>
        <v>24</v>
      </c>
      <c r="N291" s="98">
        <f t="shared" si="478"/>
        <v>24</v>
      </c>
      <c r="O291" s="96">
        <f t="shared" si="478"/>
        <v>24</v>
      </c>
      <c r="P291" s="97">
        <f t="shared" si="478"/>
        <v>22</v>
      </c>
      <c r="Q291" s="97">
        <f t="shared" si="478"/>
        <v>22</v>
      </c>
      <c r="R291" s="98">
        <f t="shared" si="478"/>
        <v>22</v>
      </c>
      <c r="S291" s="96">
        <f t="shared" si="478"/>
        <v>22</v>
      </c>
      <c r="T291" s="97">
        <f t="shared" si="478"/>
        <v>22</v>
      </c>
      <c r="U291" s="97">
        <f t="shared" si="478"/>
        <v>22</v>
      </c>
      <c r="V291" s="97">
        <f t="shared" si="478"/>
        <v>22</v>
      </c>
      <c r="W291" s="98">
        <f t="shared" si="478"/>
        <v>20</v>
      </c>
      <c r="X291" s="96">
        <f t="shared" si="478"/>
        <v>18</v>
      </c>
      <c r="Y291" s="97">
        <f t="shared" si="478"/>
        <v>18</v>
      </c>
      <c r="Z291" s="97">
        <f t="shared" si="478"/>
        <v>0</v>
      </c>
      <c r="AA291" s="98">
        <f t="shared" si="478"/>
        <v>0</v>
      </c>
      <c r="AB291" s="96">
        <f t="shared" si="478"/>
        <v>0</v>
      </c>
      <c r="AC291" s="97">
        <f t="shared" si="478"/>
        <v>0</v>
      </c>
      <c r="AD291" s="97">
        <f t="shared" si="478"/>
        <v>0</v>
      </c>
      <c r="AE291" s="98">
        <f t="shared" si="478"/>
        <v>0</v>
      </c>
      <c r="AF291" s="96">
        <f t="shared" si="478"/>
        <v>0</v>
      </c>
      <c r="AG291" s="97">
        <f t="shared" si="478"/>
        <v>0</v>
      </c>
      <c r="AH291" s="97">
        <f t="shared" si="478"/>
        <v>0</v>
      </c>
      <c r="AI291" s="362"/>
      <c r="AJ291" s="363"/>
      <c r="AK291" s="96">
        <f t="shared" ref="AK291:BD291" si="479">SUM(AK274:AK290)</f>
        <v>0</v>
      </c>
      <c r="AL291" s="97">
        <f t="shared" si="479"/>
        <v>23</v>
      </c>
      <c r="AM291" s="97">
        <f t="shared" si="479"/>
        <v>23</v>
      </c>
      <c r="AN291" s="98">
        <f t="shared" si="479"/>
        <v>23</v>
      </c>
      <c r="AO291" s="96">
        <f t="shared" si="479"/>
        <v>23</v>
      </c>
      <c r="AP291" s="97">
        <f t="shared" si="479"/>
        <v>23</v>
      </c>
      <c r="AQ291" s="97">
        <f t="shared" si="479"/>
        <v>23</v>
      </c>
      <c r="AR291" s="98">
        <f t="shared" si="479"/>
        <v>23</v>
      </c>
      <c r="AS291" s="99">
        <f t="shared" si="479"/>
        <v>23</v>
      </c>
      <c r="AT291" s="97">
        <f t="shared" si="479"/>
        <v>23</v>
      </c>
      <c r="AU291" s="97">
        <f t="shared" si="479"/>
        <v>23</v>
      </c>
      <c r="AV291" s="100">
        <f t="shared" si="479"/>
        <v>23</v>
      </c>
      <c r="AW291" s="96">
        <f t="shared" si="479"/>
        <v>23</v>
      </c>
      <c r="AX291" s="97">
        <f t="shared" si="479"/>
        <v>23</v>
      </c>
      <c r="AY291" s="97">
        <f t="shared" si="479"/>
        <v>20</v>
      </c>
      <c r="AZ291" s="97">
        <f t="shared" si="479"/>
        <v>20</v>
      </c>
      <c r="BA291" s="98">
        <f t="shared" si="479"/>
        <v>0</v>
      </c>
      <c r="BB291" s="99">
        <f t="shared" si="479"/>
        <v>0</v>
      </c>
      <c r="BC291" s="97">
        <f t="shared" si="479"/>
        <v>0</v>
      </c>
      <c r="BD291" s="97">
        <f t="shared" si="479"/>
        <v>0</v>
      </c>
      <c r="BE291" s="321"/>
      <c r="BF291" s="322"/>
      <c r="BG291" s="322"/>
      <c r="BH291" s="322"/>
      <c r="BI291" s="322"/>
      <c r="BJ291" s="323"/>
      <c r="BK291" s="47"/>
      <c r="BL291" s="47" t="s">
        <v>1113</v>
      </c>
      <c r="BN291" s="146">
        <f t="shared" si="464"/>
        <v>0</v>
      </c>
      <c r="BO291" s="146">
        <f t="shared" si="413"/>
        <v>0</v>
      </c>
      <c r="BP291" s="146">
        <f t="shared" si="414"/>
        <v>0</v>
      </c>
      <c r="BQ291" s="146">
        <f t="shared" si="415"/>
        <v>0</v>
      </c>
      <c r="BR291" s="146">
        <f t="shared" si="416"/>
        <v>0</v>
      </c>
      <c r="BS291" s="146">
        <f t="shared" si="417"/>
        <v>0</v>
      </c>
      <c r="BT291" s="146">
        <f t="shared" si="418"/>
        <v>0</v>
      </c>
      <c r="BU291" s="146">
        <f t="shared" si="419"/>
        <v>0</v>
      </c>
      <c r="BV291" s="146">
        <f t="shared" si="420"/>
        <v>0</v>
      </c>
      <c r="BW291" s="146">
        <f t="shared" si="421"/>
        <v>0</v>
      </c>
      <c r="BX291" s="146">
        <f t="shared" si="422"/>
        <v>0</v>
      </c>
      <c r="BY291" s="146">
        <f t="shared" si="423"/>
        <v>0</v>
      </c>
      <c r="BZ291" s="146">
        <f t="shared" si="424"/>
        <v>0</v>
      </c>
      <c r="CA291" s="146">
        <f t="shared" si="425"/>
        <v>0</v>
      </c>
      <c r="CB291" s="146">
        <f t="shared" si="426"/>
        <v>0</v>
      </c>
      <c r="CC291" s="146">
        <f t="shared" si="427"/>
        <v>0</v>
      </c>
      <c r="CD291" s="146">
        <f t="shared" si="428"/>
        <v>0</v>
      </c>
      <c r="CE291" s="146">
        <f t="shared" si="429"/>
        <v>0</v>
      </c>
      <c r="CF291" s="146">
        <f t="shared" si="430"/>
        <v>0</v>
      </c>
      <c r="CG291" s="146">
        <f t="shared" si="431"/>
        <v>0</v>
      </c>
      <c r="CH291" s="146">
        <f t="shared" si="432"/>
        <v>0</v>
      </c>
      <c r="CI291" s="146">
        <f t="shared" si="433"/>
        <v>0</v>
      </c>
      <c r="CJ291" s="146">
        <f t="shared" si="434"/>
        <v>0</v>
      </c>
      <c r="CK291" s="146">
        <f t="shared" si="435"/>
        <v>0</v>
      </c>
      <c r="CL291" s="146">
        <f t="shared" si="436"/>
        <v>0</v>
      </c>
      <c r="CM291" s="146">
        <f t="shared" si="437"/>
        <v>0</v>
      </c>
      <c r="CN291" s="146">
        <f t="shared" si="438"/>
        <v>0</v>
      </c>
      <c r="CO291" s="146">
        <f t="shared" si="439"/>
        <v>0</v>
      </c>
      <c r="CP291" s="146">
        <f t="shared" si="440"/>
        <v>0</v>
      </c>
      <c r="CQ291" s="146">
        <f t="shared" si="441"/>
        <v>0</v>
      </c>
      <c r="CR291" s="146">
        <f t="shared" si="442"/>
        <v>0</v>
      </c>
      <c r="CS291" s="146">
        <f t="shared" si="443"/>
        <v>0</v>
      </c>
      <c r="CT291" s="146">
        <f t="shared" si="444"/>
        <v>0</v>
      </c>
      <c r="CU291" s="146">
        <f t="shared" si="445"/>
        <v>0</v>
      </c>
      <c r="CV291" s="146">
        <f t="shared" si="446"/>
        <v>0</v>
      </c>
      <c r="CW291" s="146">
        <f t="shared" si="447"/>
        <v>0</v>
      </c>
      <c r="CX291" s="146">
        <f t="shared" si="448"/>
        <v>0</v>
      </c>
      <c r="CY291" s="146">
        <f t="shared" si="449"/>
        <v>0</v>
      </c>
      <c r="CZ291" s="146">
        <f t="shared" si="450"/>
        <v>0</v>
      </c>
      <c r="DA291" s="146">
        <f t="shared" si="451"/>
        <v>0</v>
      </c>
      <c r="DB291" s="146">
        <f t="shared" si="452"/>
        <v>0</v>
      </c>
      <c r="DC291" s="146">
        <f t="shared" si="453"/>
        <v>0</v>
      </c>
      <c r="DD291" s="146">
        <f t="shared" si="454"/>
        <v>0</v>
      </c>
      <c r="DE291" s="146">
        <f t="shared" si="455"/>
        <v>0</v>
      </c>
      <c r="DF291" s="146">
        <f t="shared" si="456"/>
        <v>0</v>
      </c>
      <c r="DG291" s="146">
        <f t="shared" si="457"/>
        <v>0</v>
      </c>
      <c r="DH291" s="146">
        <f t="shared" si="458"/>
        <v>0</v>
      </c>
      <c r="DI291" s="146">
        <f t="shared" si="459"/>
        <v>0</v>
      </c>
      <c r="DJ291" s="146">
        <f t="shared" si="460"/>
        <v>0</v>
      </c>
      <c r="DK291" s="146">
        <f t="shared" si="461"/>
        <v>0</v>
      </c>
      <c r="DL291" s="146">
        <f t="shared" si="462"/>
        <v>0</v>
      </c>
      <c r="DM291" s="146">
        <f t="shared" si="463"/>
        <v>0</v>
      </c>
      <c r="DN291" s="54"/>
      <c r="DO291" s="55"/>
      <c r="DP291" s="55"/>
      <c r="DQ291" s="56"/>
      <c r="DS291" s="168" t="e">
        <f>IF(AND(DR291=#REF!,BL291=#REF!),'Tiến độ'!D291,"")</f>
        <v>#REF!</v>
      </c>
    </row>
    <row r="292" spans="1:123" ht="11.25" customHeight="1">
      <c r="A292" s="308">
        <f>IF(B292="","",MAX($A$7:A291)+1)</f>
        <v>25</v>
      </c>
      <c r="B292" s="311" t="s">
        <v>1096</v>
      </c>
      <c r="C292" s="67" t="s">
        <v>443</v>
      </c>
      <c r="D292" s="68" t="s">
        <v>444</v>
      </c>
      <c r="E292" s="69">
        <v>4</v>
      </c>
      <c r="F292" s="70">
        <v>60</v>
      </c>
      <c r="G292" s="71"/>
      <c r="H292" s="72">
        <v>3</v>
      </c>
      <c r="I292" s="73">
        <f>64+60+56</f>
        <v>180</v>
      </c>
      <c r="J292" s="24"/>
      <c r="K292" s="74">
        <v>4</v>
      </c>
      <c r="L292" s="75">
        <v>4</v>
      </c>
      <c r="M292" s="75">
        <v>4</v>
      </c>
      <c r="N292" s="76">
        <v>4</v>
      </c>
      <c r="O292" s="74">
        <v>4</v>
      </c>
      <c r="P292" s="75">
        <v>4</v>
      </c>
      <c r="Q292" s="75">
        <v>4</v>
      </c>
      <c r="R292" s="76">
        <v>4</v>
      </c>
      <c r="S292" s="74">
        <v>4</v>
      </c>
      <c r="T292" s="75">
        <v>4</v>
      </c>
      <c r="U292" s="75">
        <v>4</v>
      </c>
      <c r="V292" s="75">
        <v>4</v>
      </c>
      <c r="W292" s="76">
        <v>4</v>
      </c>
      <c r="X292" s="74">
        <v>4</v>
      </c>
      <c r="Y292" s="75">
        <v>4</v>
      </c>
      <c r="Z292" s="75" t="s">
        <v>163</v>
      </c>
      <c r="AA292" s="76" t="s">
        <v>163</v>
      </c>
      <c r="AB292" s="74" t="s">
        <v>163</v>
      </c>
      <c r="AC292" s="75" t="s">
        <v>163</v>
      </c>
      <c r="AD292" s="75" t="s">
        <v>164</v>
      </c>
      <c r="AE292" s="76" t="s">
        <v>164</v>
      </c>
      <c r="AF292" s="74" t="s">
        <v>164</v>
      </c>
      <c r="AG292" s="75" t="s">
        <v>164</v>
      </c>
      <c r="AH292" s="75" t="s">
        <v>164</v>
      </c>
      <c r="AI292" s="362"/>
      <c r="AJ292" s="363"/>
      <c r="AK292" s="74" t="s">
        <v>164</v>
      </c>
      <c r="AL292" s="75"/>
      <c r="AM292" s="75"/>
      <c r="AN292" s="76"/>
      <c r="AO292" s="74"/>
      <c r="AP292" s="75"/>
      <c r="AQ292" s="75"/>
      <c r="AR292" s="76"/>
      <c r="AS292" s="77"/>
      <c r="AT292" s="75"/>
      <c r="AU292" s="75"/>
      <c r="AV292" s="78"/>
      <c r="AW292" s="74"/>
      <c r="AX292" s="75"/>
      <c r="AY292" s="75"/>
      <c r="AZ292" s="75"/>
      <c r="BA292" s="76"/>
      <c r="BB292" s="77"/>
      <c r="BC292" s="75"/>
      <c r="BD292" s="75"/>
      <c r="BE292" s="321"/>
      <c r="BF292" s="322"/>
      <c r="BG292" s="322"/>
      <c r="BH292" s="322"/>
      <c r="BI292" s="322"/>
      <c r="BJ292" s="323"/>
      <c r="BK292" s="45" t="s">
        <v>18</v>
      </c>
      <c r="BL292" s="45" t="s">
        <v>38</v>
      </c>
      <c r="BN292" s="146">
        <f t="shared" si="464"/>
        <v>12</v>
      </c>
      <c r="BO292" s="146">
        <f t="shared" si="413"/>
        <v>12</v>
      </c>
      <c r="BP292" s="146">
        <f t="shared" si="414"/>
        <v>12</v>
      </c>
      <c r="BQ292" s="146">
        <f t="shared" si="415"/>
        <v>12</v>
      </c>
      <c r="BR292" s="146">
        <f t="shared" si="416"/>
        <v>12</v>
      </c>
      <c r="BS292" s="146">
        <f t="shared" si="417"/>
        <v>12</v>
      </c>
      <c r="BT292" s="146">
        <f t="shared" si="418"/>
        <v>12</v>
      </c>
      <c r="BU292" s="146">
        <f t="shared" si="419"/>
        <v>12</v>
      </c>
      <c r="BV292" s="146">
        <f t="shared" si="420"/>
        <v>12</v>
      </c>
      <c r="BW292" s="146">
        <f t="shared" si="421"/>
        <v>12</v>
      </c>
      <c r="BX292" s="146">
        <f t="shared" si="422"/>
        <v>12</v>
      </c>
      <c r="BY292" s="146">
        <f t="shared" si="423"/>
        <v>12</v>
      </c>
      <c r="BZ292" s="146">
        <f t="shared" si="424"/>
        <v>12</v>
      </c>
      <c r="CA292" s="146">
        <f t="shared" si="425"/>
        <v>12</v>
      </c>
      <c r="CB292" s="146">
        <f t="shared" si="426"/>
        <v>12</v>
      </c>
      <c r="CC292" s="146">
        <f t="shared" si="427"/>
        <v>0</v>
      </c>
      <c r="CD292" s="146">
        <f t="shared" si="428"/>
        <v>0</v>
      </c>
      <c r="CE292" s="146">
        <f t="shared" si="429"/>
        <v>0</v>
      </c>
      <c r="CF292" s="146">
        <f t="shared" si="430"/>
        <v>0</v>
      </c>
      <c r="CG292" s="146">
        <f t="shared" si="431"/>
        <v>0</v>
      </c>
      <c r="CH292" s="146">
        <f t="shared" si="432"/>
        <v>0</v>
      </c>
      <c r="CI292" s="146">
        <f t="shared" si="433"/>
        <v>0</v>
      </c>
      <c r="CJ292" s="146">
        <f t="shared" si="434"/>
        <v>0</v>
      </c>
      <c r="CK292" s="146">
        <f t="shared" si="435"/>
        <v>0</v>
      </c>
      <c r="CL292" s="146">
        <f t="shared" si="436"/>
        <v>0</v>
      </c>
      <c r="CM292" s="146">
        <f t="shared" si="437"/>
        <v>0</v>
      </c>
      <c r="CN292" s="146">
        <f t="shared" si="438"/>
        <v>0</v>
      </c>
      <c r="CO292" s="146">
        <f t="shared" si="439"/>
        <v>0</v>
      </c>
      <c r="CP292" s="146">
        <f t="shared" si="440"/>
        <v>0</v>
      </c>
      <c r="CQ292" s="146">
        <f t="shared" si="441"/>
        <v>0</v>
      </c>
      <c r="CR292" s="146">
        <f t="shared" si="442"/>
        <v>0</v>
      </c>
      <c r="CS292" s="146">
        <f t="shared" si="443"/>
        <v>0</v>
      </c>
      <c r="CT292" s="146">
        <f t="shared" si="444"/>
        <v>0</v>
      </c>
      <c r="CU292" s="146">
        <f t="shared" si="445"/>
        <v>0</v>
      </c>
      <c r="CV292" s="146">
        <f t="shared" si="446"/>
        <v>0</v>
      </c>
      <c r="CW292" s="146">
        <f t="shared" si="447"/>
        <v>0</v>
      </c>
      <c r="CX292" s="146">
        <f t="shared" si="448"/>
        <v>0</v>
      </c>
      <c r="CY292" s="146">
        <f t="shared" si="449"/>
        <v>0</v>
      </c>
      <c r="CZ292" s="146">
        <f t="shared" si="450"/>
        <v>0</v>
      </c>
      <c r="DA292" s="146">
        <f t="shared" si="451"/>
        <v>0</v>
      </c>
      <c r="DB292" s="146">
        <f t="shared" si="452"/>
        <v>0</v>
      </c>
      <c r="DC292" s="146">
        <f t="shared" si="453"/>
        <v>0</v>
      </c>
      <c r="DD292" s="146">
        <f t="shared" si="454"/>
        <v>0</v>
      </c>
      <c r="DE292" s="146">
        <f t="shared" si="455"/>
        <v>0</v>
      </c>
      <c r="DF292" s="146">
        <f t="shared" si="456"/>
        <v>0</v>
      </c>
      <c r="DG292" s="146">
        <f t="shared" si="457"/>
        <v>0</v>
      </c>
      <c r="DH292" s="146">
        <f t="shared" si="458"/>
        <v>0</v>
      </c>
      <c r="DI292" s="146">
        <f t="shared" si="459"/>
        <v>0</v>
      </c>
      <c r="DJ292" s="146">
        <f t="shared" si="460"/>
        <v>0</v>
      </c>
      <c r="DK292" s="146">
        <f t="shared" si="461"/>
        <v>0</v>
      </c>
      <c r="DL292" s="146">
        <f t="shared" si="462"/>
        <v>0</v>
      </c>
      <c r="DM292" s="146">
        <f t="shared" si="463"/>
        <v>0</v>
      </c>
      <c r="DN292" s="63">
        <f t="shared" ref="DN292:DN294" si="480">F292*H292</f>
        <v>180</v>
      </c>
      <c r="DO292" s="50">
        <f t="shared" ref="DO292:DO308" si="481">IF(COUNTA(K292:AC292)&gt;0,DN292,"")</f>
        <v>180</v>
      </c>
      <c r="DP292" s="50" t="str">
        <f t="shared" si="466"/>
        <v/>
      </c>
      <c r="DQ292" s="51" t="str">
        <f t="shared" si="467"/>
        <v/>
      </c>
      <c r="DR292" s="1">
        <f t="shared" ref="DR292:DR308" si="482">IF(DQ292="",1,2)</f>
        <v>1</v>
      </c>
      <c r="DS292" s="168" t="e">
        <f>IF(AND(DR292=#REF!,BL292=#REF!),'Tiến độ'!D292,"")</f>
        <v>#REF!</v>
      </c>
    </row>
    <row r="293" spans="1:123" ht="11.25" customHeight="1">
      <c r="A293" s="314" t="str">
        <f>IF(B293="","",MAX($A$7:A292)+1)</f>
        <v/>
      </c>
      <c r="B293" s="315"/>
      <c r="C293" s="79" t="s">
        <v>441</v>
      </c>
      <c r="D293" s="80" t="s">
        <v>442</v>
      </c>
      <c r="E293" s="81">
        <v>3</v>
      </c>
      <c r="F293" s="82">
        <v>60</v>
      </c>
      <c r="G293" s="83"/>
      <c r="H293" s="115">
        <v>2</v>
      </c>
      <c r="I293" s="116">
        <f>19+44+34+30</f>
        <v>127</v>
      </c>
      <c r="J293" s="27" t="s">
        <v>11793</v>
      </c>
      <c r="K293" s="86">
        <v>4</v>
      </c>
      <c r="L293" s="87">
        <v>4</v>
      </c>
      <c r="M293" s="87">
        <v>4</v>
      </c>
      <c r="N293" s="88">
        <v>4</v>
      </c>
      <c r="O293" s="86">
        <v>4</v>
      </c>
      <c r="P293" s="87">
        <v>4</v>
      </c>
      <c r="Q293" s="87">
        <v>4</v>
      </c>
      <c r="R293" s="88">
        <v>4</v>
      </c>
      <c r="S293" s="86">
        <v>4</v>
      </c>
      <c r="T293" s="87">
        <v>4</v>
      </c>
      <c r="U293" s="87">
        <v>4</v>
      </c>
      <c r="V293" s="87">
        <v>4</v>
      </c>
      <c r="W293" s="88">
        <v>4</v>
      </c>
      <c r="X293" s="86">
        <v>4</v>
      </c>
      <c r="Y293" s="87">
        <v>4</v>
      </c>
      <c r="Z293" s="87" t="s">
        <v>163</v>
      </c>
      <c r="AA293" s="88" t="s">
        <v>163</v>
      </c>
      <c r="AB293" s="86" t="s">
        <v>163</v>
      </c>
      <c r="AC293" s="87" t="s">
        <v>163</v>
      </c>
      <c r="AD293" s="87" t="s">
        <v>164</v>
      </c>
      <c r="AE293" s="88" t="s">
        <v>164</v>
      </c>
      <c r="AF293" s="86" t="s">
        <v>164</v>
      </c>
      <c r="AG293" s="87" t="s">
        <v>164</v>
      </c>
      <c r="AH293" s="87" t="s">
        <v>164</v>
      </c>
      <c r="AI293" s="362"/>
      <c r="AJ293" s="363"/>
      <c r="AK293" s="86" t="s">
        <v>164</v>
      </c>
      <c r="AL293" s="87"/>
      <c r="AM293" s="87"/>
      <c r="AN293" s="88"/>
      <c r="AO293" s="86"/>
      <c r="AP293" s="87"/>
      <c r="AQ293" s="87"/>
      <c r="AR293" s="88"/>
      <c r="AS293" s="89"/>
      <c r="AT293" s="87"/>
      <c r="AU293" s="87"/>
      <c r="AV293" s="90"/>
      <c r="AW293" s="86"/>
      <c r="AX293" s="87"/>
      <c r="AY293" s="87"/>
      <c r="AZ293" s="87"/>
      <c r="BA293" s="88"/>
      <c r="BB293" s="89"/>
      <c r="BC293" s="87"/>
      <c r="BD293" s="87"/>
      <c r="BE293" s="321"/>
      <c r="BF293" s="322"/>
      <c r="BG293" s="322"/>
      <c r="BH293" s="322"/>
      <c r="BI293" s="322"/>
      <c r="BJ293" s="323"/>
      <c r="BK293" s="46" t="s">
        <v>18</v>
      </c>
      <c r="BL293" s="46" t="s">
        <v>56</v>
      </c>
      <c r="BN293" s="146">
        <f t="shared" si="464"/>
        <v>8</v>
      </c>
      <c r="BO293" s="146">
        <f t="shared" si="413"/>
        <v>8</v>
      </c>
      <c r="BP293" s="146">
        <f t="shared" si="414"/>
        <v>8</v>
      </c>
      <c r="BQ293" s="146">
        <f t="shared" si="415"/>
        <v>8</v>
      </c>
      <c r="BR293" s="146">
        <f t="shared" si="416"/>
        <v>8</v>
      </c>
      <c r="BS293" s="146">
        <f t="shared" si="417"/>
        <v>8</v>
      </c>
      <c r="BT293" s="146">
        <f t="shared" si="418"/>
        <v>8</v>
      </c>
      <c r="BU293" s="146">
        <f t="shared" si="419"/>
        <v>8</v>
      </c>
      <c r="BV293" s="146">
        <f t="shared" si="420"/>
        <v>8</v>
      </c>
      <c r="BW293" s="146">
        <f t="shared" si="421"/>
        <v>8</v>
      </c>
      <c r="BX293" s="146">
        <f t="shared" si="422"/>
        <v>8</v>
      </c>
      <c r="BY293" s="146">
        <f t="shared" si="423"/>
        <v>8</v>
      </c>
      <c r="BZ293" s="146">
        <f t="shared" si="424"/>
        <v>8</v>
      </c>
      <c r="CA293" s="146">
        <f t="shared" si="425"/>
        <v>8</v>
      </c>
      <c r="CB293" s="146">
        <f t="shared" si="426"/>
        <v>8</v>
      </c>
      <c r="CC293" s="146">
        <f t="shared" si="427"/>
        <v>0</v>
      </c>
      <c r="CD293" s="146">
        <f t="shared" si="428"/>
        <v>0</v>
      </c>
      <c r="CE293" s="146">
        <f t="shared" si="429"/>
        <v>0</v>
      </c>
      <c r="CF293" s="146">
        <f t="shared" si="430"/>
        <v>0</v>
      </c>
      <c r="CG293" s="146">
        <f t="shared" si="431"/>
        <v>0</v>
      </c>
      <c r="CH293" s="146">
        <f t="shared" si="432"/>
        <v>0</v>
      </c>
      <c r="CI293" s="146">
        <f t="shared" si="433"/>
        <v>0</v>
      </c>
      <c r="CJ293" s="146">
        <f t="shared" si="434"/>
        <v>0</v>
      </c>
      <c r="CK293" s="146">
        <f t="shared" si="435"/>
        <v>0</v>
      </c>
      <c r="CL293" s="146">
        <f t="shared" si="436"/>
        <v>0</v>
      </c>
      <c r="CM293" s="146">
        <f t="shared" si="437"/>
        <v>0</v>
      </c>
      <c r="CN293" s="146">
        <f t="shared" si="438"/>
        <v>0</v>
      </c>
      <c r="CO293" s="146">
        <f t="shared" si="439"/>
        <v>0</v>
      </c>
      <c r="CP293" s="146">
        <f t="shared" si="440"/>
        <v>0</v>
      </c>
      <c r="CQ293" s="146">
        <f t="shared" si="441"/>
        <v>0</v>
      </c>
      <c r="CR293" s="146">
        <f t="shared" si="442"/>
        <v>0</v>
      </c>
      <c r="CS293" s="146">
        <f t="shared" si="443"/>
        <v>0</v>
      </c>
      <c r="CT293" s="146">
        <f t="shared" si="444"/>
        <v>0</v>
      </c>
      <c r="CU293" s="146">
        <f t="shared" si="445"/>
        <v>0</v>
      </c>
      <c r="CV293" s="146">
        <f t="shared" si="446"/>
        <v>0</v>
      </c>
      <c r="CW293" s="146">
        <f t="shared" si="447"/>
        <v>0</v>
      </c>
      <c r="CX293" s="146">
        <f t="shared" si="448"/>
        <v>0</v>
      </c>
      <c r="CY293" s="146">
        <f t="shared" si="449"/>
        <v>0</v>
      </c>
      <c r="CZ293" s="146">
        <f t="shared" si="450"/>
        <v>0</v>
      </c>
      <c r="DA293" s="146">
        <f t="shared" si="451"/>
        <v>0</v>
      </c>
      <c r="DB293" s="146">
        <f t="shared" si="452"/>
        <v>0</v>
      </c>
      <c r="DC293" s="146">
        <f t="shared" si="453"/>
        <v>0</v>
      </c>
      <c r="DD293" s="146">
        <f t="shared" si="454"/>
        <v>0</v>
      </c>
      <c r="DE293" s="146">
        <f t="shared" si="455"/>
        <v>0</v>
      </c>
      <c r="DF293" s="146">
        <f t="shared" si="456"/>
        <v>0</v>
      </c>
      <c r="DG293" s="146">
        <f t="shared" si="457"/>
        <v>0</v>
      </c>
      <c r="DH293" s="146">
        <f t="shared" si="458"/>
        <v>0</v>
      </c>
      <c r="DI293" s="146">
        <f t="shared" si="459"/>
        <v>0</v>
      </c>
      <c r="DJ293" s="146">
        <f t="shared" si="460"/>
        <v>0</v>
      </c>
      <c r="DK293" s="146">
        <f t="shared" si="461"/>
        <v>0</v>
      </c>
      <c r="DL293" s="146">
        <f t="shared" si="462"/>
        <v>0</v>
      </c>
      <c r="DM293" s="146">
        <f t="shared" si="463"/>
        <v>0</v>
      </c>
      <c r="DN293" s="64">
        <f t="shared" si="480"/>
        <v>120</v>
      </c>
      <c r="DO293" s="52">
        <f t="shared" si="481"/>
        <v>120</v>
      </c>
      <c r="DP293" s="52" t="str">
        <f t="shared" si="466"/>
        <v/>
      </c>
      <c r="DQ293" s="53" t="str">
        <f t="shared" si="467"/>
        <v/>
      </c>
      <c r="DR293" s="1">
        <f t="shared" si="482"/>
        <v>1</v>
      </c>
      <c r="DS293" s="168" t="e">
        <f>IF(AND(DR293=#REF!,BL293=#REF!),'Tiến độ'!D293,"")</f>
        <v>#REF!</v>
      </c>
    </row>
    <row r="294" spans="1:123" ht="11.25" customHeight="1">
      <c r="A294" s="314" t="str">
        <f>IF(B294="","",MAX($A$7:A293)+1)</f>
        <v/>
      </c>
      <c r="B294" s="315"/>
      <c r="C294" s="79" t="s">
        <v>445</v>
      </c>
      <c r="D294" s="80" t="s">
        <v>446</v>
      </c>
      <c r="E294" s="81">
        <v>2</v>
      </c>
      <c r="F294" s="82">
        <v>30</v>
      </c>
      <c r="G294" s="83"/>
      <c r="H294" s="84">
        <f>H292</f>
        <v>3</v>
      </c>
      <c r="I294" s="85">
        <f>I292</f>
        <v>180</v>
      </c>
      <c r="J294" s="27"/>
      <c r="K294" s="86">
        <v>2</v>
      </c>
      <c r="L294" s="87">
        <v>2</v>
      </c>
      <c r="M294" s="87">
        <v>2</v>
      </c>
      <c r="N294" s="88">
        <v>2</v>
      </c>
      <c r="O294" s="86">
        <v>2</v>
      </c>
      <c r="P294" s="87">
        <v>2</v>
      </c>
      <c r="Q294" s="87">
        <v>2</v>
      </c>
      <c r="R294" s="88">
        <v>2</v>
      </c>
      <c r="S294" s="86">
        <v>2</v>
      </c>
      <c r="T294" s="87">
        <v>2</v>
      </c>
      <c r="U294" s="87">
        <v>2</v>
      </c>
      <c r="V294" s="87">
        <v>2</v>
      </c>
      <c r="W294" s="88">
        <v>2</v>
      </c>
      <c r="X294" s="86">
        <v>2</v>
      </c>
      <c r="Y294" s="87">
        <v>2</v>
      </c>
      <c r="Z294" s="87" t="s">
        <v>163</v>
      </c>
      <c r="AA294" s="88" t="s">
        <v>163</v>
      </c>
      <c r="AB294" s="86" t="s">
        <v>163</v>
      </c>
      <c r="AC294" s="87" t="s">
        <v>163</v>
      </c>
      <c r="AD294" s="87" t="s">
        <v>164</v>
      </c>
      <c r="AE294" s="88" t="s">
        <v>164</v>
      </c>
      <c r="AF294" s="86" t="s">
        <v>164</v>
      </c>
      <c r="AG294" s="87" t="s">
        <v>164</v>
      </c>
      <c r="AH294" s="87" t="s">
        <v>164</v>
      </c>
      <c r="AI294" s="362"/>
      <c r="AJ294" s="363"/>
      <c r="AK294" s="86" t="s">
        <v>164</v>
      </c>
      <c r="AL294" s="87"/>
      <c r="AM294" s="87"/>
      <c r="AN294" s="88"/>
      <c r="AO294" s="86"/>
      <c r="AP294" s="87"/>
      <c r="AQ294" s="87"/>
      <c r="AR294" s="88"/>
      <c r="AS294" s="89"/>
      <c r="AT294" s="87"/>
      <c r="AU294" s="87"/>
      <c r="AV294" s="90"/>
      <c r="AW294" s="86"/>
      <c r="AX294" s="87"/>
      <c r="AY294" s="87"/>
      <c r="AZ294" s="87"/>
      <c r="BA294" s="88"/>
      <c r="BB294" s="89"/>
      <c r="BC294" s="87"/>
      <c r="BD294" s="87"/>
      <c r="BE294" s="321"/>
      <c r="BF294" s="322"/>
      <c r="BG294" s="322"/>
      <c r="BH294" s="322"/>
      <c r="BI294" s="322"/>
      <c r="BJ294" s="323"/>
      <c r="BK294" s="46" t="s">
        <v>18</v>
      </c>
      <c r="BL294" s="46" t="s">
        <v>39</v>
      </c>
      <c r="BN294" s="146">
        <f t="shared" si="464"/>
        <v>6</v>
      </c>
      <c r="BO294" s="146">
        <f t="shared" si="413"/>
        <v>6</v>
      </c>
      <c r="BP294" s="146">
        <f t="shared" si="414"/>
        <v>6</v>
      </c>
      <c r="BQ294" s="146">
        <f t="shared" si="415"/>
        <v>6</v>
      </c>
      <c r="BR294" s="146">
        <f t="shared" si="416"/>
        <v>6</v>
      </c>
      <c r="BS294" s="146">
        <f t="shared" si="417"/>
        <v>6</v>
      </c>
      <c r="BT294" s="146">
        <f t="shared" si="418"/>
        <v>6</v>
      </c>
      <c r="BU294" s="146">
        <f t="shared" si="419"/>
        <v>6</v>
      </c>
      <c r="BV294" s="146">
        <f t="shared" si="420"/>
        <v>6</v>
      </c>
      <c r="BW294" s="146">
        <f t="shared" si="421"/>
        <v>6</v>
      </c>
      <c r="BX294" s="146">
        <f t="shared" si="422"/>
        <v>6</v>
      </c>
      <c r="BY294" s="146">
        <f t="shared" si="423"/>
        <v>6</v>
      </c>
      <c r="BZ294" s="146">
        <f t="shared" si="424"/>
        <v>6</v>
      </c>
      <c r="CA294" s="146">
        <f t="shared" si="425"/>
        <v>6</v>
      </c>
      <c r="CB294" s="146">
        <f t="shared" si="426"/>
        <v>6</v>
      </c>
      <c r="CC294" s="146">
        <f t="shared" si="427"/>
        <v>0</v>
      </c>
      <c r="CD294" s="146">
        <f t="shared" si="428"/>
        <v>0</v>
      </c>
      <c r="CE294" s="146">
        <f t="shared" si="429"/>
        <v>0</v>
      </c>
      <c r="CF294" s="146">
        <f t="shared" si="430"/>
        <v>0</v>
      </c>
      <c r="CG294" s="146">
        <f t="shared" si="431"/>
        <v>0</v>
      </c>
      <c r="CH294" s="146">
        <f t="shared" si="432"/>
        <v>0</v>
      </c>
      <c r="CI294" s="146">
        <f t="shared" si="433"/>
        <v>0</v>
      </c>
      <c r="CJ294" s="146">
        <f t="shared" si="434"/>
        <v>0</v>
      </c>
      <c r="CK294" s="146">
        <f t="shared" si="435"/>
        <v>0</v>
      </c>
      <c r="CL294" s="146">
        <f t="shared" si="436"/>
        <v>0</v>
      </c>
      <c r="CM294" s="146">
        <f t="shared" si="437"/>
        <v>0</v>
      </c>
      <c r="CN294" s="146">
        <f t="shared" si="438"/>
        <v>0</v>
      </c>
      <c r="CO294" s="146">
        <f t="shared" si="439"/>
        <v>0</v>
      </c>
      <c r="CP294" s="146">
        <f t="shared" si="440"/>
        <v>0</v>
      </c>
      <c r="CQ294" s="146">
        <f t="shared" si="441"/>
        <v>0</v>
      </c>
      <c r="CR294" s="146">
        <f t="shared" si="442"/>
        <v>0</v>
      </c>
      <c r="CS294" s="146">
        <f t="shared" si="443"/>
        <v>0</v>
      </c>
      <c r="CT294" s="146">
        <f t="shared" si="444"/>
        <v>0</v>
      </c>
      <c r="CU294" s="146">
        <f t="shared" si="445"/>
        <v>0</v>
      </c>
      <c r="CV294" s="146">
        <f t="shared" si="446"/>
        <v>0</v>
      </c>
      <c r="CW294" s="146">
        <f t="shared" si="447"/>
        <v>0</v>
      </c>
      <c r="CX294" s="146">
        <f t="shared" si="448"/>
        <v>0</v>
      </c>
      <c r="CY294" s="146">
        <f t="shared" si="449"/>
        <v>0</v>
      </c>
      <c r="CZ294" s="146">
        <f t="shared" si="450"/>
        <v>0</v>
      </c>
      <c r="DA294" s="146">
        <f t="shared" si="451"/>
        <v>0</v>
      </c>
      <c r="DB294" s="146">
        <f t="shared" si="452"/>
        <v>0</v>
      </c>
      <c r="DC294" s="146">
        <f t="shared" si="453"/>
        <v>0</v>
      </c>
      <c r="DD294" s="146">
        <f t="shared" si="454"/>
        <v>0</v>
      </c>
      <c r="DE294" s="146">
        <f t="shared" si="455"/>
        <v>0</v>
      </c>
      <c r="DF294" s="146">
        <f t="shared" si="456"/>
        <v>0</v>
      </c>
      <c r="DG294" s="146">
        <f t="shared" si="457"/>
        <v>0</v>
      </c>
      <c r="DH294" s="146">
        <f t="shared" si="458"/>
        <v>0</v>
      </c>
      <c r="DI294" s="146">
        <f t="shared" si="459"/>
        <v>0</v>
      </c>
      <c r="DJ294" s="146">
        <f t="shared" si="460"/>
        <v>0</v>
      </c>
      <c r="DK294" s="146">
        <f t="shared" si="461"/>
        <v>0</v>
      </c>
      <c r="DL294" s="146">
        <f t="shared" si="462"/>
        <v>0</v>
      </c>
      <c r="DM294" s="146">
        <f t="shared" si="463"/>
        <v>0</v>
      </c>
      <c r="DN294" s="64">
        <f t="shared" si="480"/>
        <v>90</v>
      </c>
      <c r="DO294" s="52">
        <f t="shared" si="481"/>
        <v>90</v>
      </c>
      <c r="DP294" s="52" t="str">
        <f t="shared" si="466"/>
        <v/>
      </c>
      <c r="DQ294" s="53" t="str">
        <f t="shared" si="467"/>
        <v/>
      </c>
      <c r="DR294" s="1">
        <f t="shared" si="482"/>
        <v>1</v>
      </c>
      <c r="DS294" s="168" t="e">
        <f>IF(AND(DR294=#REF!,BL294=#REF!),'Tiến độ'!D294,"")</f>
        <v>#REF!</v>
      </c>
    </row>
    <row r="295" spans="1:123" ht="11.25" customHeight="1">
      <c r="A295" s="314" t="str">
        <f>IF(B295="","",MAX($A$7:A294)+1)</f>
        <v/>
      </c>
      <c r="B295" s="315"/>
      <c r="C295" s="79" t="s">
        <v>447</v>
      </c>
      <c r="D295" s="80" t="s">
        <v>448</v>
      </c>
      <c r="E295" s="81">
        <v>1</v>
      </c>
      <c r="F295" s="82">
        <v>15</v>
      </c>
      <c r="G295" s="83"/>
      <c r="H295" s="84">
        <f>H294</f>
        <v>3</v>
      </c>
      <c r="I295" s="85">
        <f>I294</f>
        <v>180</v>
      </c>
      <c r="J295" s="27"/>
      <c r="K295" s="86"/>
      <c r="L295" s="87"/>
      <c r="M295" s="87"/>
      <c r="N295" s="88"/>
      <c r="O295" s="86"/>
      <c r="P295" s="87">
        <v>2</v>
      </c>
      <c r="Q295" s="87">
        <v>2</v>
      </c>
      <c r="R295" s="88">
        <v>2</v>
      </c>
      <c r="S295" s="86">
        <v>2</v>
      </c>
      <c r="T295" s="87">
        <v>2</v>
      </c>
      <c r="U295" s="87">
        <v>2</v>
      </c>
      <c r="V295" s="87">
        <v>2</v>
      </c>
      <c r="W295" s="88">
        <v>1</v>
      </c>
      <c r="X295" s="86"/>
      <c r="Y295" s="87"/>
      <c r="Z295" s="87" t="s">
        <v>163</v>
      </c>
      <c r="AA295" s="88" t="s">
        <v>163</v>
      </c>
      <c r="AB295" s="86" t="s">
        <v>163</v>
      </c>
      <c r="AC295" s="87" t="s">
        <v>163</v>
      </c>
      <c r="AD295" s="87" t="s">
        <v>164</v>
      </c>
      <c r="AE295" s="88" t="s">
        <v>164</v>
      </c>
      <c r="AF295" s="86" t="s">
        <v>164</v>
      </c>
      <c r="AG295" s="87" t="s">
        <v>164</v>
      </c>
      <c r="AH295" s="87" t="s">
        <v>164</v>
      </c>
      <c r="AI295" s="362"/>
      <c r="AJ295" s="363"/>
      <c r="AK295" s="86" t="s">
        <v>164</v>
      </c>
      <c r="AL295" s="87"/>
      <c r="AM295" s="87"/>
      <c r="AN295" s="88"/>
      <c r="AO295" s="86"/>
      <c r="AP295" s="87"/>
      <c r="AQ295" s="87"/>
      <c r="AR295" s="88"/>
      <c r="AS295" s="89"/>
      <c r="AT295" s="87"/>
      <c r="AU295" s="87"/>
      <c r="AV295" s="90"/>
      <c r="AW295" s="86"/>
      <c r="AX295" s="87"/>
      <c r="AY295" s="87"/>
      <c r="AZ295" s="87"/>
      <c r="BA295" s="88"/>
      <c r="BB295" s="89"/>
      <c r="BC295" s="87"/>
      <c r="BD295" s="87"/>
      <c r="BE295" s="321"/>
      <c r="BF295" s="322"/>
      <c r="BG295" s="322"/>
      <c r="BH295" s="322"/>
      <c r="BI295" s="322"/>
      <c r="BJ295" s="323"/>
      <c r="BK295" s="46" t="s">
        <v>18</v>
      </c>
      <c r="BL295" s="46" t="s">
        <v>39</v>
      </c>
      <c r="BN295" s="146">
        <f t="shared" si="464"/>
        <v>0</v>
      </c>
      <c r="BO295" s="146">
        <f t="shared" si="413"/>
        <v>0</v>
      </c>
      <c r="BP295" s="146">
        <f t="shared" si="414"/>
        <v>0</v>
      </c>
      <c r="BQ295" s="146">
        <f t="shared" si="415"/>
        <v>0</v>
      </c>
      <c r="BR295" s="146">
        <f t="shared" si="416"/>
        <v>0</v>
      </c>
      <c r="BS295" s="146">
        <f t="shared" si="417"/>
        <v>6</v>
      </c>
      <c r="BT295" s="146">
        <f t="shared" si="418"/>
        <v>6</v>
      </c>
      <c r="BU295" s="146">
        <f t="shared" si="419"/>
        <v>6</v>
      </c>
      <c r="BV295" s="146">
        <f t="shared" si="420"/>
        <v>6</v>
      </c>
      <c r="BW295" s="146">
        <f t="shared" si="421"/>
        <v>6</v>
      </c>
      <c r="BX295" s="146">
        <f t="shared" si="422"/>
        <v>6</v>
      </c>
      <c r="BY295" s="146">
        <f t="shared" si="423"/>
        <v>6</v>
      </c>
      <c r="BZ295" s="146">
        <f t="shared" si="424"/>
        <v>3</v>
      </c>
      <c r="CA295" s="146">
        <f t="shared" si="425"/>
        <v>0</v>
      </c>
      <c r="CB295" s="146">
        <f t="shared" si="426"/>
        <v>0</v>
      </c>
      <c r="CC295" s="146">
        <f t="shared" si="427"/>
        <v>0</v>
      </c>
      <c r="CD295" s="146">
        <f t="shared" si="428"/>
        <v>0</v>
      </c>
      <c r="CE295" s="146">
        <f t="shared" si="429"/>
        <v>0</v>
      </c>
      <c r="CF295" s="146">
        <f t="shared" si="430"/>
        <v>0</v>
      </c>
      <c r="CG295" s="146">
        <f t="shared" si="431"/>
        <v>0</v>
      </c>
      <c r="CH295" s="146">
        <f t="shared" si="432"/>
        <v>0</v>
      </c>
      <c r="CI295" s="146">
        <f t="shared" si="433"/>
        <v>0</v>
      </c>
      <c r="CJ295" s="146">
        <f t="shared" si="434"/>
        <v>0</v>
      </c>
      <c r="CK295" s="146">
        <f t="shared" si="435"/>
        <v>0</v>
      </c>
      <c r="CL295" s="146">
        <f t="shared" si="436"/>
        <v>0</v>
      </c>
      <c r="CM295" s="146">
        <f t="shared" si="437"/>
        <v>0</v>
      </c>
      <c r="CN295" s="146">
        <f t="shared" si="438"/>
        <v>0</v>
      </c>
      <c r="CO295" s="146">
        <f t="shared" si="439"/>
        <v>0</v>
      </c>
      <c r="CP295" s="146">
        <f t="shared" si="440"/>
        <v>0</v>
      </c>
      <c r="CQ295" s="146">
        <f t="shared" si="441"/>
        <v>0</v>
      </c>
      <c r="CR295" s="146">
        <f t="shared" si="442"/>
        <v>0</v>
      </c>
      <c r="CS295" s="146">
        <f t="shared" si="443"/>
        <v>0</v>
      </c>
      <c r="CT295" s="146">
        <f t="shared" si="444"/>
        <v>0</v>
      </c>
      <c r="CU295" s="146">
        <f t="shared" si="445"/>
        <v>0</v>
      </c>
      <c r="CV295" s="146">
        <f t="shared" si="446"/>
        <v>0</v>
      </c>
      <c r="CW295" s="146">
        <f t="shared" si="447"/>
        <v>0</v>
      </c>
      <c r="CX295" s="146">
        <f t="shared" si="448"/>
        <v>0</v>
      </c>
      <c r="CY295" s="146">
        <f t="shared" si="449"/>
        <v>0</v>
      </c>
      <c r="CZ295" s="146">
        <f t="shared" si="450"/>
        <v>0</v>
      </c>
      <c r="DA295" s="146">
        <f t="shared" si="451"/>
        <v>0</v>
      </c>
      <c r="DB295" s="146">
        <f t="shared" si="452"/>
        <v>0</v>
      </c>
      <c r="DC295" s="146">
        <f t="shared" si="453"/>
        <v>0</v>
      </c>
      <c r="DD295" s="146">
        <f t="shared" si="454"/>
        <v>0</v>
      </c>
      <c r="DE295" s="146">
        <f t="shared" si="455"/>
        <v>0</v>
      </c>
      <c r="DF295" s="146">
        <f t="shared" si="456"/>
        <v>0</v>
      </c>
      <c r="DG295" s="146">
        <f t="shared" si="457"/>
        <v>0</v>
      </c>
      <c r="DH295" s="146">
        <f t="shared" si="458"/>
        <v>0</v>
      </c>
      <c r="DI295" s="146">
        <f t="shared" si="459"/>
        <v>0</v>
      </c>
      <c r="DJ295" s="146">
        <f t="shared" si="460"/>
        <v>0</v>
      </c>
      <c r="DK295" s="146">
        <f t="shared" si="461"/>
        <v>0</v>
      </c>
      <c r="DL295" s="146">
        <f t="shared" si="462"/>
        <v>0</v>
      </c>
      <c r="DM295" s="146">
        <f t="shared" si="463"/>
        <v>0</v>
      </c>
      <c r="DN295" s="64">
        <f>0.8*I295</f>
        <v>144</v>
      </c>
      <c r="DO295" s="52">
        <f t="shared" si="481"/>
        <v>144</v>
      </c>
      <c r="DP295" s="52" t="str">
        <f t="shared" si="466"/>
        <v/>
      </c>
      <c r="DQ295" s="53" t="str">
        <f t="shared" si="467"/>
        <v/>
      </c>
      <c r="DR295" s="1">
        <f t="shared" si="482"/>
        <v>1</v>
      </c>
      <c r="DS295" s="168" t="e">
        <f>IF(AND(DR295=#REF!,BL295=#REF!),'Tiến độ'!D295,"")</f>
        <v>#REF!</v>
      </c>
    </row>
    <row r="296" spans="1:123" ht="11.25" customHeight="1">
      <c r="A296" s="314" t="str">
        <f>IF(B296="","",MAX($A$7:A295)+1)</f>
        <v/>
      </c>
      <c r="B296" s="315"/>
      <c r="C296" s="79" t="s">
        <v>449</v>
      </c>
      <c r="D296" s="80" t="s">
        <v>450</v>
      </c>
      <c r="E296" s="81">
        <v>3</v>
      </c>
      <c r="F296" s="82">
        <v>45</v>
      </c>
      <c r="G296" s="83"/>
      <c r="H296" s="84">
        <f t="shared" ref="H296:H299" si="483">H295</f>
        <v>3</v>
      </c>
      <c r="I296" s="85">
        <f t="shared" ref="I296:I299" si="484">I295</f>
        <v>180</v>
      </c>
      <c r="J296" s="27"/>
      <c r="K296" s="86">
        <v>5</v>
      </c>
      <c r="L296" s="87">
        <v>5</v>
      </c>
      <c r="M296" s="87">
        <v>5</v>
      </c>
      <c r="N296" s="88">
        <v>5</v>
      </c>
      <c r="O296" s="86">
        <v>5</v>
      </c>
      <c r="P296" s="87">
        <v>2</v>
      </c>
      <c r="Q296" s="87">
        <v>2</v>
      </c>
      <c r="R296" s="88">
        <v>2</v>
      </c>
      <c r="S296" s="86">
        <v>2</v>
      </c>
      <c r="T296" s="87">
        <v>2</v>
      </c>
      <c r="U296" s="87">
        <v>2</v>
      </c>
      <c r="V296" s="87">
        <v>2</v>
      </c>
      <c r="W296" s="88">
        <v>2</v>
      </c>
      <c r="X296" s="86">
        <v>2</v>
      </c>
      <c r="Y296" s="87">
        <v>2</v>
      </c>
      <c r="Z296" s="87" t="s">
        <v>163</v>
      </c>
      <c r="AA296" s="88" t="s">
        <v>163</v>
      </c>
      <c r="AB296" s="86" t="s">
        <v>163</v>
      </c>
      <c r="AC296" s="87" t="s">
        <v>163</v>
      </c>
      <c r="AD296" s="87" t="s">
        <v>164</v>
      </c>
      <c r="AE296" s="88" t="s">
        <v>164</v>
      </c>
      <c r="AF296" s="86" t="s">
        <v>164</v>
      </c>
      <c r="AG296" s="87" t="s">
        <v>164</v>
      </c>
      <c r="AH296" s="87" t="s">
        <v>164</v>
      </c>
      <c r="AI296" s="362"/>
      <c r="AJ296" s="363"/>
      <c r="AK296" s="86" t="s">
        <v>164</v>
      </c>
      <c r="AL296" s="87"/>
      <c r="AM296" s="87"/>
      <c r="AN296" s="88"/>
      <c r="AO296" s="86"/>
      <c r="AP296" s="87"/>
      <c r="AQ296" s="87"/>
      <c r="AR296" s="88"/>
      <c r="AS296" s="89"/>
      <c r="AT296" s="87"/>
      <c r="AU296" s="87"/>
      <c r="AV296" s="90"/>
      <c r="AW296" s="86"/>
      <c r="AX296" s="87"/>
      <c r="AY296" s="87"/>
      <c r="AZ296" s="87"/>
      <c r="BA296" s="88"/>
      <c r="BB296" s="89"/>
      <c r="BC296" s="87"/>
      <c r="BD296" s="87"/>
      <c r="BE296" s="321"/>
      <c r="BF296" s="322"/>
      <c r="BG296" s="322"/>
      <c r="BH296" s="322"/>
      <c r="BI296" s="322"/>
      <c r="BJ296" s="323"/>
      <c r="BK296" s="46" t="s">
        <v>18</v>
      </c>
      <c r="BL296" s="46" t="s">
        <v>39</v>
      </c>
      <c r="BN296" s="146">
        <f t="shared" si="464"/>
        <v>15</v>
      </c>
      <c r="BO296" s="146">
        <f t="shared" si="413"/>
        <v>15</v>
      </c>
      <c r="BP296" s="146">
        <f t="shared" si="414"/>
        <v>15</v>
      </c>
      <c r="BQ296" s="146">
        <f t="shared" si="415"/>
        <v>15</v>
      </c>
      <c r="BR296" s="146">
        <f t="shared" si="416"/>
        <v>15</v>
      </c>
      <c r="BS296" s="146">
        <f t="shared" si="417"/>
        <v>6</v>
      </c>
      <c r="BT296" s="146">
        <f t="shared" si="418"/>
        <v>6</v>
      </c>
      <c r="BU296" s="146">
        <f t="shared" si="419"/>
        <v>6</v>
      </c>
      <c r="BV296" s="146">
        <f t="shared" si="420"/>
        <v>6</v>
      </c>
      <c r="BW296" s="146">
        <f t="shared" si="421"/>
        <v>6</v>
      </c>
      <c r="BX296" s="146">
        <f t="shared" si="422"/>
        <v>6</v>
      </c>
      <c r="BY296" s="146">
        <f t="shared" si="423"/>
        <v>6</v>
      </c>
      <c r="BZ296" s="146">
        <f t="shared" si="424"/>
        <v>6</v>
      </c>
      <c r="CA296" s="146">
        <f t="shared" si="425"/>
        <v>6</v>
      </c>
      <c r="CB296" s="146">
        <f t="shared" si="426"/>
        <v>6</v>
      </c>
      <c r="CC296" s="146">
        <f t="shared" si="427"/>
        <v>0</v>
      </c>
      <c r="CD296" s="146">
        <f t="shared" si="428"/>
        <v>0</v>
      </c>
      <c r="CE296" s="146">
        <f t="shared" si="429"/>
        <v>0</v>
      </c>
      <c r="CF296" s="146">
        <f t="shared" si="430"/>
        <v>0</v>
      </c>
      <c r="CG296" s="146">
        <f t="shared" si="431"/>
        <v>0</v>
      </c>
      <c r="CH296" s="146">
        <f t="shared" si="432"/>
        <v>0</v>
      </c>
      <c r="CI296" s="146">
        <f t="shared" si="433"/>
        <v>0</v>
      </c>
      <c r="CJ296" s="146">
        <f t="shared" si="434"/>
        <v>0</v>
      </c>
      <c r="CK296" s="146">
        <f t="shared" si="435"/>
        <v>0</v>
      </c>
      <c r="CL296" s="146">
        <f t="shared" si="436"/>
        <v>0</v>
      </c>
      <c r="CM296" s="146">
        <f t="shared" si="437"/>
        <v>0</v>
      </c>
      <c r="CN296" s="146">
        <f t="shared" si="438"/>
        <v>0</v>
      </c>
      <c r="CO296" s="146">
        <f t="shared" si="439"/>
        <v>0</v>
      </c>
      <c r="CP296" s="146">
        <f t="shared" si="440"/>
        <v>0</v>
      </c>
      <c r="CQ296" s="146">
        <f t="shared" si="441"/>
        <v>0</v>
      </c>
      <c r="CR296" s="146">
        <f t="shared" si="442"/>
        <v>0</v>
      </c>
      <c r="CS296" s="146">
        <f t="shared" si="443"/>
        <v>0</v>
      </c>
      <c r="CT296" s="146">
        <f t="shared" si="444"/>
        <v>0</v>
      </c>
      <c r="CU296" s="146">
        <f t="shared" si="445"/>
        <v>0</v>
      </c>
      <c r="CV296" s="146">
        <f t="shared" si="446"/>
        <v>0</v>
      </c>
      <c r="CW296" s="146">
        <f t="shared" si="447"/>
        <v>0</v>
      </c>
      <c r="CX296" s="146">
        <f t="shared" si="448"/>
        <v>0</v>
      </c>
      <c r="CY296" s="146">
        <f t="shared" si="449"/>
        <v>0</v>
      </c>
      <c r="CZ296" s="146">
        <f t="shared" si="450"/>
        <v>0</v>
      </c>
      <c r="DA296" s="146">
        <f t="shared" si="451"/>
        <v>0</v>
      </c>
      <c r="DB296" s="146">
        <f t="shared" si="452"/>
        <v>0</v>
      </c>
      <c r="DC296" s="146">
        <f t="shared" si="453"/>
        <v>0</v>
      </c>
      <c r="DD296" s="146">
        <f t="shared" si="454"/>
        <v>0</v>
      </c>
      <c r="DE296" s="146">
        <f t="shared" si="455"/>
        <v>0</v>
      </c>
      <c r="DF296" s="146">
        <f t="shared" si="456"/>
        <v>0</v>
      </c>
      <c r="DG296" s="146">
        <f t="shared" si="457"/>
        <v>0</v>
      </c>
      <c r="DH296" s="146">
        <f t="shared" si="458"/>
        <v>0</v>
      </c>
      <c r="DI296" s="146">
        <f t="shared" si="459"/>
        <v>0</v>
      </c>
      <c r="DJ296" s="146">
        <f t="shared" si="460"/>
        <v>0</v>
      </c>
      <c r="DK296" s="146">
        <f t="shared" si="461"/>
        <v>0</v>
      </c>
      <c r="DL296" s="146">
        <f t="shared" si="462"/>
        <v>0</v>
      </c>
      <c r="DM296" s="146">
        <f t="shared" si="463"/>
        <v>0</v>
      </c>
      <c r="DN296" s="64">
        <f>F296*H296</f>
        <v>135</v>
      </c>
      <c r="DO296" s="52">
        <f t="shared" si="481"/>
        <v>135</v>
      </c>
      <c r="DP296" s="52" t="str">
        <f t="shared" si="466"/>
        <v/>
      </c>
      <c r="DQ296" s="53" t="str">
        <f t="shared" si="467"/>
        <v/>
      </c>
      <c r="DR296" s="1">
        <f t="shared" si="482"/>
        <v>1</v>
      </c>
      <c r="DS296" s="168" t="e">
        <f>IF(AND(DR296=#REF!,BL296=#REF!),'Tiến độ'!D296,"")</f>
        <v>#REF!</v>
      </c>
    </row>
    <row r="297" spans="1:123" ht="11.25" customHeight="1">
      <c r="A297" s="314" t="str">
        <f>IF(B297="","",MAX($A$7:A296)+1)</f>
        <v/>
      </c>
      <c r="B297" s="315"/>
      <c r="C297" s="79" t="s">
        <v>451</v>
      </c>
      <c r="D297" s="80" t="s">
        <v>452</v>
      </c>
      <c r="E297" s="81">
        <v>1</v>
      </c>
      <c r="F297" s="82">
        <v>15</v>
      </c>
      <c r="G297" s="83"/>
      <c r="H297" s="84">
        <f t="shared" si="483"/>
        <v>3</v>
      </c>
      <c r="I297" s="85">
        <f t="shared" si="484"/>
        <v>180</v>
      </c>
      <c r="J297" s="27"/>
      <c r="K297" s="86"/>
      <c r="L297" s="87"/>
      <c r="M297" s="87"/>
      <c r="N297" s="88"/>
      <c r="O297" s="86"/>
      <c r="P297" s="87">
        <v>2</v>
      </c>
      <c r="Q297" s="87">
        <v>2</v>
      </c>
      <c r="R297" s="88">
        <v>2</v>
      </c>
      <c r="S297" s="86">
        <v>2</v>
      </c>
      <c r="T297" s="87">
        <v>2</v>
      </c>
      <c r="U297" s="87">
        <v>2</v>
      </c>
      <c r="V297" s="87">
        <v>2</v>
      </c>
      <c r="W297" s="88">
        <v>1</v>
      </c>
      <c r="X297" s="86"/>
      <c r="Y297" s="87"/>
      <c r="Z297" s="87" t="s">
        <v>163</v>
      </c>
      <c r="AA297" s="88" t="s">
        <v>163</v>
      </c>
      <c r="AB297" s="86" t="s">
        <v>163</v>
      </c>
      <c r="AC297" s="87" t="s">
        <v>163</v>
      </c>
      <c r="AD297" s="87" t="s">
        <v>164</v>
      </c>
      <c r="AE297" s="88" t="s">
        <v>164</v>
      </c>
      <c r="AF297" s="86" t="s">
        <v>164</v>
      </c>
      <c r="AG297" s="87" t="s">
        <v>164</v>
      </c>
      <c r="AH297" s="87" t="s">
        <v>164</v>
      </c>
      <c r="AI297" s="362"/>
      <c r="AJ297" s="363"/>
      <c r="AK297" s="86" t="s">
        <v>164</v>
      </c>
      <c r="AL297" s="87"/>
      <c r="AM297" s="87"/>
      <c r="AN297" s="88"/>
      <c r="AO297" s="86"/>
      <c r="AP297" s="87"/>
      <c r="AQ297" s="87"/>
      <c r="AR297" s="88"/>
      <c r="AS297" s="89"/>
      <c r="AT297" s="87"/>
      <c r="AU297" s="87"/>
      <c r="AV297" s="90"/>
      <c r="AW297" s="86"/>
      <c r="AX297" s="87"/>
      <c r="AY297" s="87"/>
      <c r="AZ297" s="87"/>
      <c r="BA297" s="88"/>
      <c r="BB297" s="89"/>
      <c r="BC297" s="87"/>
      <c r="BD297" s="87"/>
      <c r="BE297" s="321"/>
      <c r="BF297" s="322"/>
      <c r="BG297" s="322"/>
      <c r="BH297" s="322"/>
      <c r="BI297" s="322"/>
      <c r="BJ297" s="323"/>
      <c r="BK297" s="46" t="s">
        <v>18</v>
      </c>
      <c r="BL297" s="46" t="s">
        <v>27</v>
      </c>
      <c r="BN297" s="146">
        <f t="shared" si="464"/>
        <v>0</v>
      </c>
      <c r="BO297" s="146">
        <f t="shared" si="413"/>
        <v>0</v>
      </c>
      <c r="BP297" s="146">
        <f t="shared" si="414"/>
        <v>0</v>
      </c>
      <c r="BQ297" s="146">
        <f t="shared" si="415"/>
        <v>0</v>
      </c>
      <c r="BR297" s="146">
        <f t="shared" si="416"/>
        <v>0</v>
      </c>
      <c r="BS297" s="146">
        <f t="shared" si="417"/>
        <v>6</v>
      </c>
      <c r="BT297" s="146">
        <f t="shared" si="418"/>
        <v>6</v>
      </c>
      <c r="BU297" s="146">
        <f t="shared" si="419"/>
        <v>6</v>
      </c>
      <c r="BV297" s="146">
        <f t="shared" si="420"/>
        <v>6</v>
      </c>
      <c r="BW297" s="146">
        <f t="shared" si="421"/>
        <v>6</v>
      </c>
      <c r="BX297" s="146">
        <f t="shared" si="422"/>
        <v>6</v>
      </c>
      <c r="BY297" s="146">
        <f t="shared" si="423"/>
        <v>6</v>
      </c>
      <c r="BZ297" s="146">
        <f t="shared" si="424"/>
        <v>3</v>
      </c>
      <c r="CA297" s="146">
        <f t="shared" si="425"/>
        <v>0</v>
      </c>
      <c r="CB297" s="146">
        <f t="shared" si="426"/>
        <v>0</v>
      </c>
      <c r="CC297" s="146">
        <f t="shared" si="427"/>
        <v>0</v>
      </c>
      <c r="CD297" s="146">
        <f t="shared" si="428"/>
        <v>0</v>
      </c>
      <c r="CE297" s="146">
        <f t="shared" si="429"/>
        <v>0</v>
      </c>
      <c r="CF297" s="146">
        <f t="shared" si="430"/>
        <v>0</v>
      </c>
      <c r="CG297" s="146">
        <f t="shared" si="431"/>
        <v>0</v>
      </c>
      <c r="CH297" s="146">
        <f t="shared" si="432"/>
        <v>0</v>
      </c>
      <c r="CI297" s="146">
        <f t="shared" si="433"/>
        <v>0</v>
      </c>
      <c r="CJ297" s="146">
        <f t="shared" si="434"/>
        <v>0</v>
      </c>
      <c r="CK297" s="146">
        <f t="shared" si="435"/>
        <v>0</v>
      </c>
      <c r="CL297" s="146">
        <f t="shared" si="436"/>
        <v>0</v>
      </c>
      <c r="CM297" s="146">
        <f t="shared" si="437"/>
        <v>0</v>
      </c>
      <c r="CN297" s="146">
        <f t="shared" si="438"/>
        <v>0</v>
      </c>
      <c r="CO297" s="146">
        <f t="shared" si="439"/>
        <v>0</v>
      </c>
      <c r="CP297" s="146">
        <f t="shared" si="440"/>
        <v>0</v>
      </c>
      <c r="CQ297" s="146">
        <f t="shared" si="441"/>
        <v>0</v>
      </c>
      <c r="CR297" s="146">
        <f t="shared" si="442"/>
        <v>0</v>
      </c>
      <c r="CS297" s="146">
        <f t="shared" si="443"/>
        <v>0</v>
      </c>
      <c r="CT297" s="146">
        <f t="shared" si="444"/>
        <v>0</v>
      </c>
      <c r="CU297" s="146">
        <f t="shared" si="445"/>
        <v>0</v>
      </c>
      <c r="CV297" s="146">
        <f t="shared" si="446"/>
        <v>0</v>
      </c>
      <c r="CW297" s="146">
        <f t="shared" si="447"/>
        <v>0</v>
      </c>
      <c r="CX297" s="146">
        <f t="shared" si="448"/>
        <v>0</v>
      </c>
      <c r="CY297" s="146">
        <f t="shared" si="449"/>
        <v>0</v>
      </c>
      <c r="CZ297" s="146">
        <f t="shared" si="450"/>
        <v>0</v>
      </c>
      <c r="DA297" s="146">
        <f t="shared" si="451"/>
        <v>0</v>
      </c>
      <c r="DB297" s="146">
        <f t="shared" si="452"/>
        <v>0</v>
      </c>
      <c r="DC297" s="146">
        <f t="shared" si="453"/>
        <v>0</v>
      </c>
      <c r="DD297" s="146">
        <f t="shared" si="454"/>
        <v>0</v>
      </c>
      <c r="DE297" s="146">
        <f t="shared" si="455"/>
        <v>0</v>
      </c>
      <c r="DF297" s="146">
        <f t="shared" si="456"/>
        <v>0</v>
      </c>
      <c r="DG297" s="146">
        <f t="shared" si="457"/>
        <v>0</v>
      </c>
      <c r="DH297" s="146">
        <f t="shared" si="458"/>
        <v>0</v>
      </c>
      <c r="DI297" s="146">
        <f t="shared" si="459"/>
        <v>0</v>
      </c>
      <c r="DJ297" s="146">
        <f t="shared" si="460"/>
        <v>0</v>
      </c>
      <c r="DK297" s="146">
        <f t="shared" si="461"/>
        <v>0</v>
      </c>
      <c r="DL297" s="146">
        <f t="shared" si="462"/>
        <v>0</v>
      </c>
      <c r="DM297" s="146">
        <f t="shared" si="463"/>
        <v>0</v>
      </c>
      <c r="DN297" s="64">
        <f>0.8*I297</f>
        <v>144</v>
      </c>
      <c r="DO297" s="52">
        <f t="shared" si="481"/>
        <v>144</v>
      </c>
      <c r="DP297" s="52" t="str">
        <f t="shared" si="466"/>
        <v/>
      </c>
      <c r="DQ297" s="53" t="str">
        <f t="shared" si="467"/>
        <v/>
      </c>
      <c r="DR297" s="1">
        <f t="shared" si="482"/>
        <v>1</v>
      </c>
      <c r="DS297" s="168" t="e">
        <f>IF(AND(DR297=#REF!,BL297=#REF!),'Tiến độ'!D297,"")</f>
        <v>#REF!</v>
      </c>
    </row>
    <row r="298" spans="1:123" ht="11.25" customHeight="1">
      <c r="A298" s="314" t="str">
        <f>IF(B298="","",MAX($A$7:A297)+1)</f>
        <v/>
      </c>
      <c r="B298" s="315"/>
      <c r="C298" s="79" t="s">
        <v>453</v>
      </c>
      <c r="D298" s="80" t="s">
        <v>454</v>
      </c>
      <c r="E298" s="81">
        <v>3</v>
      </c>
      <c r="F298" s="82">
        <v>45</v>
      </c>
      <c r="G298" s="83"/>
      <c r="H298" s="84">
        <f t="shared" si="483"/>
        <v>3</v>
      </c>
      <c r="I298" s="85">
        <f t="shared" si="484"/>
        <v>180</v>
      </c>
      <c r="J298" s="27"/>
      <c r="K298" s="86">
        <v>5</v>
      </c>
      <c r="L298" s="87">
        <v>5</v>
      </c>
      <c r="M298" s="87">
        <v>5</v>
      </c>
      <c r="N298" s="88">
        <v>5</v>
      </c>
      <c r="O298" s="86">
        <v>5</v>
      </c>
      <c r="P298" s="87">
        <v>2</v>
      </c>
      <c r="Q298" s="87">
        <v>2</v>
      </c>
      <c r="R298" s="88">
        <v>2</v>
      </c>
      <c r="S298" s="86">
        <v>2</v>
      </c>
      <c r="T298" s="87">
        <v>2</v>
      </c>
      <c r="U298" s="87">
        <v>2</v>
      </c>
      <c r="V298" s="87">
        <v>2</v>
      </c>
      <c r="W298" s="88">
        <v>2</v>
      </c>
      <c r="X298" s="86">
        <v>2</v>
      </c>
      <c r="Y298" s="87">
        <v>2</v>
      </c>
      <c r="Z298" s="87" t="s">
        <v>163</v>
      </c>
      <c r="AA298" s="88" t="s">
        <v>163</v>
      </c>
      <c r="AB298" s="86" t="s">
        <v>163</v>
      </c>
      <c r="AC298" s="87" t="s">
        <v>163</v>
      </c>
      <c r="AD298" s="87" t="s">
        <v>164</v>
      </c>
      <c r="AE298" s="88" t="s">
        <v>164</v>
      </c>
      <c r="AF298" s="86" t="s">
        <v>164</v>
      </c>
      <c r="AG298" s="87" t="s">
        <v>164</v>
      </c>
      <c r="AH298" s="87" t="s">
        <v>164</v>
      </c>
      <c r="AI298" s="362"/>
      <c r="AJ298" s="363"/>
      <c r="AK298" s="86" t="s">
        <v>164</v>
      </c>
      <c r="AL298" s="87"/>
      <c r="AM298" s="87"/>
      <c r="AN298" s="88"/>
      <c r="AO298" s="86"/>
      <c r="AP298" s="87"/>
      <c r="AQ298" s="87"/>
      <c r="AR298" s="88"/>
      <c r="AS298" s="89"/>
      <c r="AT298" s="87"/>
      <c r="AU298" s="87"/>
      <c r="AV298" s="90"/>
      <c r="AW298" s="86"/>
      <c r="AX298" s="87"/>
      <c r="AY298" s="87"/>
      <c r="AZ298" s="87"/>
      <c r="BA298" s="88"/>
      <c r="BB298" s="89"/>
      <c r="BC298" s="87"/>
      <c r="BD298" s="87"/>
      <c r="BE298" s="321"/>
      <c r="BF298" s="322"/>
      <c r="BG298" s="322"/>
      <c r="BH298" s="322"/>
      <c r="BI298" s="322"/>
      <c r="BJ298" s="323"/>
      <c r="BK298" s="46" t="s">
        <v>18</v>
      </c>
      <c r="BL298" s="46" t="s">
        <v>27</v>
      </c>
      <c r="BN298" s="146">
        <f t="shared" si="464"/>
        <v>15</v>
      </c>
      <c r="BO298" s="146">
        <f t="shared" si="413"/>
        <v>15</v>
      </c>
      <c r="BP298" s="146">
        <f t="shared" si="414"/>
        <v>15</v>
      </c>
      <c r="BQ298" s="146">
        <f t="shared" si="415"/>
        <v>15</v>
      </c>
      <c r="BR298" s="146">
        <f t="shared" si="416"/>
        <v>15</v>
      </c>
      <c r="BS298" s="146">
        <f t="shared" si="417"/>
        <v>6</v>
      </c>
      <c r="BT298" s="146">
        <f t="shared" si="418"/>
        <v>6</v>
      </c>
      <c r="BU298" s="146">
        <f t="shared" si="419"/>
        <v>6</v>
      </c>
      <c r="BV298" s="146">
        <f t="shared" si="420"/>
        <v>6</v>
      </c>
      <c r="BW298" s="146">
        <f t="shared" si="421"/>
        <v>6</v>
      </c>
      <c r="BX298" s="146">
        <f t="shared" si="422"/>
        <v>6</v>
      </c>
      <c r="BY298" s="146">
        <f t="shared" si="423"/>
        <v>6</v>
      </c>
      <c r="BZ298" s="146">
        <f t="shared" si="424"/>
        <v>6</v>
      </c>
      <c r="CA298" s="146">
        <f t="shared" si="425"/>
        <v>6</v>
      </c>
      <c r="CB298" s="146">
        <f t="shared" si="426"/>
        <v>6</v>
      </c>
      <c r="CC298" s="146">
        <f t="shared" si="427"/>
        <v>0</v>
      </c>
      <c r="CD298" s="146">
        <f t="shared" si="428"/>
        <v>0</v>
      </c>
      <c r="CE298" s="146">
        <f t="shared" si="429"/>
        <v>0</v>
      </c>
      <c r="CF298" s="146">
        <f t="shared" si="430"/>
        <v>0</v>
      </c>
      <c r="CG298" s="146">
        <f t="shared" si="431"/>
        <v>0</v>
      </c>
      <c r="CH298" s="146">
        <f t="shared" si="432"/>
        <v>0</v>
      </c>
      <c r="CI298" s="146">
        <f t="shared" si="433"/>
        <v>0</v>
      </c>
      <c r="CJ298" s="146">
        <f t="shared" si="434"/>
        <v>0</v>
      </c>
      <c r="CK298" s="146">
        <f t="shared" si="435"/>
        <v>0</v>
      </c>
      <c r="CL298" s="146">
        <f t="shared" si="436"/>
        <v>0</v>
      </c>
      <c r="CM298" s="146">
        <f t="shared" si="437"/>
        <v>0</v>
      </c>
      <c r="CN298" s="146">
        <f t="shared" si="438"/>
        <v>0</v>
      </c>
      <c r="CO298" s="146">
        <f t="shared" si="439"/>
        <v>0</v>
      </c>
      <c r="CP298" s="146">
        <f t="shared" si="440"/>
        <v>0</v>
      </c>
      <c r="CQ298" s="146">
        <f t="shared" si="441"/>
        <v>0</v>
      </c>
      <c r="CR298" s="146">
        <f t="shared" si="442"/>
        <v>0</v>
      </c>
      <c r="CS298" s="146">
        <f t="shared" si="443"/>
        <v>0</v>
      </c>
      <c r="CT298" s="146">
        <f t="shared" si="444"/>
        <v>0</v>
      </c>
      <c r="CU298" s="146">
        <f t="shared" si="445"/>
        <v>0</v>
      </c>
      <c r="CV298" s="146">
        <f t="shared" si="446"/>
        <v>0</v>
      </c>
      <c r="CW298" s="146">
        <f t="shared" si="447"/>
        <v>0</v>
      </c>
      <c r="CX298" s="146">
        <f t="shared" si="448"/>
        <v>0</v>
      </c>
      <c r="CY298" s="146">
        <f t="shared" si="449"/>
        <v>0</v>
      </c>
      <c r="CZ298" s="146">
        <f t="shared" si="450"/>
        <v>0</v>
      </c>
      <c r="DA298" s="146">
        <f t="shared" si="451"/>
        <v>0</v>
      </c>
      <c r="DB298" s="146">
        <f t="shared" si="452"/>
        <v>0</v>
      </c>
      <c r="DC298" s="146">
        <f t="shared" si="453"/>
        <v>0</v>
      </c>
      <c r="DD298" s="146">
        <f t="shared" si="454"/>
        <v>0</v>
      </c>
      <c r="DE298" s="146">
        <f t="shared" si="455"/>
        <v>0</v>
      </c>
      <c r="DF298" s="146">
        <f t="shared" si="456"/>
        <v>0</v>
      </c>
      <c r="DG298" s="146">
        <f t="shared" si="457"/>
        <v>0</v>
      </c>
      <c r="DH298" s="146">
        <f t="shared" si="458"/>
        <v>0</v>
      </c>
      <c r="DI298" s="146">
        <f t="shared" si="459"/>
        <v>0</v>
      </c>
      <c r="DJ298" s="146">
        <f t="shared" si="460"/>
        <v>0</v>
      </c>
      <c r="DK298" s="146">
        <f t="shared" si="461"/>
        <v>0</v>
      </c>
      <c r="DL298" s="146">
        <f t="shared" si="462"/>
        <v>0</v>
      </c>
      <c r="DM298" s="146">
        <f t="shared" si="463"/>
        <v>0</v>
      </c>
      <c r="DN298" s="64">
        <f t="shared" ref="DN298:DN301" si="485">F298*H298</f>
        <v>135</v>
      </c>
      <c r="DO298" s="52">
        <f t="shared" si="481"/>
        <v>135</v>
      </c>
      <c r="DP298" s="52" t="str">
        <f t="shared" si="466"/>
        <v/>
      </c>
      <c r="DQ298" s="53" t="str">
        <f t="shared" si="467"/>
        <v/>
      </c>
      <c r="DR298" s="1">
        <f t="shared" si="482"/>
        <v>1</v>
      </c>
      <c r="DS298" s="168" t="e">
        <f>IF(AND(DR298=#REF!,BL298=#REF!),'Tiến độ'!D298,"")</f>
        <v>#REF!</v>
      </c>
    </row>
    <row r="299" spans="1:123" ht="11.25" customHeight="1">
      <c r="A299" s="314" t="str">
        <f>IF(B299="","",MAX($A$7:A298)+1)</f>
        <v/>
      </c>
      <c r="B299" s="315"/>
      <c r="C299" s="79" t="s">
        <v>376</v>
      </c>
      <c r="D299" s="80" t="s">
        <v>377</v>
      </c>
      <c r="E299" s="81">
        <v>2</v>
      </c>
      <c r="F299" s="82">
        <v>30</v>
      </c>
      <c r="G299" s="83"/>
      <c r="H299" s="84">
        <f t="shared" si="483"/>
        <v>3</v>
      </c>
      <c r="I299" s="85">
        <f t="shared" si="484"/>
        <v>180</v>
      </c>
      <c r="J299" s="27"/>
      <c r="K299" s="86"/>
      <c r="L299" s="87"/>
      <c r="M299" s="87"/>
      <c r="N299" s="88"/>
      <c r="O299" s="86"/>
      <c r="P299" s="87"/>
      <c r="Q299" s="87"/>
      <c r="R299" s="88"/>
      <c r="S299" s="86"/>
      <c r="T299" s="87"/>
      <c r="U299" s="87"/>
      <c r="V299" s="87"/>
      <c r="W299" s="88"/>
      <c r="X299" s="86"/>
      <c r="Y299" s="87"/>
      <c r="Z299" s="87"/>
      <c r="AA299" s="88"/>
      <c r="AB299" s="86"/>
      <c r="AC299" s="87"/>
      <c r="AD299" s="87"/>
      <c r="AE299" s="88"/>
      <c r="AF299" s="86"/>
      <c r="AG299" s="87"/>
      <c r="AH299" s="87"/>
      <c r="AI299" s="362"/>
      <c r="AJ299" s="363"/>
      <c r="AK299" s="86"/>
      <c r="AL299" s="87">
        <v>2</v>
      </c>
      <c r="AM299" s="87">
        <v>2</v>
      </c>
      <c r="AN299" s="88">
        <v>2</v>
      </c>
      <c r="AO299" s="86">
        <v>2</v>
      </c>
      <c r="AP299" s="87">
        <v>2</v>
      </c>
      <c r="AQ299" s="87">
        <v>2</v>
      </c>
      <c r="AR299" s="88">
        <v>2</v>
      </c>
      <c r="AS299" s="89">
        <v>2</v>
      </c>
      <c r="AT299" s="87">
        <v>2</v>
      </c>
      <c r="AU299" s="87">
        <v>2</v>
      </c>
      <c r="AV299" s="90">
        <v>2</v>
      </c>
      <c r="AW299" s="86">
        <v>2</v>
      </c>
      <c r="AX299" s="87">
        <v>2</v>
      </c>
      <c r="AY299" s="87">
        <v>2</v>
      </c>
      <c r="AZ299" s="87">
        <v>2</v>
      </c>
      <c r="BA299" s="88" t="s">
        <v>163</v>
      </c>
      <c r="BB299" s="89" t="s">
        <v>163</v>
      </c>
      <c r="BC299" s="87" t="s">
        <v>163</v>
      </c>
      <c r="BD299" s="87" t="s">
        <v>163</v>
      </c>
      <c r="BE299" s="321"/>
      <c r="BF299" s="322"/>
      <c r="BG299" s="322"/>
      <c r="BH299" s="322"/>
      <c r="BI299" s="322"/>
      <c r="BJ299" s="323"/>
      <c r="BK299" s="46" t="s">
        <v>18</v>
      </c>
      <c r="BL299" s="46" t="s">
        <v>36</v>
      </c>
      <c r="BN299" s="146">
        <f t="shared" si="464"/>
        <v>0</v>
      </c>
      <c r="BO299" s="146">
        <f t="shared" si="413"/>
        <v>0</v>
      </c>
      <c r="BP299" s="146">
        <f t="shared" si="414"/>
        <v>0</v>
      </c>
      <c r="BQ299" s="146">
        <f t="shared" si="415"/>
        <v>0</v>
      </c>
      <c r="BR299" s="146">
        <f t="shared" si="416"/>
        <v>0</v>
      </c>
      <c r="BS299" s="146">
        <f t="shared" si="417"/>
        <v>0</v>
      </c>
      <c r="BT299" s="146">
        <f t="shared" si="418"/>
        <v>0</v>
      </c>
      <c r="BU299" s="146">
        <f t="shared" si="419"/>
        <v>0</v>
      </c>
      <c r="BV299" s="146">
        <f t="shared" si="420"/>
        <v>0</v>
      </c>
      <c r="BW299" s="146">
        <f t="shared" si="421"/>
        <v>0</v>
      </c>
      <c r="BX299" s="146">
        <f t="shared" si="422"/>
        <v>0</v>
      </c>
      <c r="BY299" s="146">
        <f t="shared" si="423"/>
        <v>0</v>
      </c>
      <c r="BZ299" s="146">
        <f t="shared" si="424"/>
        <v>0</v>
      </c>
      <c r="CA299" s="146">
        <f t="shared" si="425"/>
        <v>0</v>
      </c>
      <c r="CB299" s="146">
        <f t="shared" si="426"/>
        <v>0</v>
      </c>
      <c r="CC299" s="146">
        <f t="shared" si="427"/>
        <v>0</v>
      </c>
      <c r="CD299" s="146">
        <f t="shared" si="428"/>
        <v>0</v>
      </c>
      <c r="CE299" s="146">
        <f t="shared" si="429"/>
        <v>0</v>
      </c>
      <c r="CF299" s="146">
        <f t="shared" si="430"/>
        <v>0</v>
      </c>
      <c r="CG299" s="146">
        <f t="shared" si="431"/>
        <v>0</v>
      </c>
      <c r="CH299" s="146">
        <f t="shared" si="432"/>
        <v>0</v>
      </c>
      <c r="CI299" s="146">
        <f t="shared" si="433"/>
        <v>0</v>
      </c>
      <c r="CJ299" s="146">
        <f t="shared" si="434"/>
        <v>0</v>
      </c>
      <c r="CK299" s="146">
        <f t="shared" si="435"/>
        <v>0</v>
      </c>
      <c r="CL299" s="146">
        <f t="shared" si="436"/>
        <v>0</v>
      </c>
      <c r="CM299" s="146">
        <f t="shared" si="437"/>
        <v>0</v>
      </c>
      <c r="CN299" s="146">
        <f t="shared" si="438"/>
        <v>0</v>
      </c>
      <c r="CO299" s="146">
        <f t="shared" si="439"/>
        <v>6</v>
      </c>
      <c r="CP299" s="146">
        <f t="shared" si="440"/>
        <v>6</v>
      </c>
      <c r="CQ299" s="146">
        <f t="shared" si="441"/>
        <v>6</v>
      </c>
      <c r="CR299" s="146">
        <f t="shared" si="442"/>
        <v>6</v>
      </c>
      <c r="CS299" s="146">
        <f t="shared" si="443"/>
        <v>6</v>
      </c>
      <c r="CT299" s="146">
        <f t="shared" si="444"/>
        <v>6</v>
      </c>
      <c r="CU299" s="146">
        <f t="shared" si="445"/>
        <v>6</v>
      </c>
      <c r="CV299" s="146">
        <f t="shared" si="446"/>
        <v>6</v>
      </c>
      <c r="CW299" s="146">
        <f t="shared" si="447"/>
        <v>6</v>
      </c>
      <c r="CX299" s="146">
        <f t="shared" si="448"/>
        <v>6</v>
      </c>
      <c r="CY299" s="146">
        <f t="shared" si="449"/>
        <v>6</v>
      </c>
      <c r="CZ299" s="146">
        <f t="shared" si="450"/>
        <v>6</v>
      </c>
      <c r="DA299" s="146">
        <f t="shared" si="451"/>
        <v>6</v>
      </c>
      <c r="DB299" s="146">
        <f t="shared" si="452"/>
        <v>6</v>
      </c>
      <c r="DC299" s="146">
        <f t="shared" si="453"/>
        <v>6</v>
      </c>
      <c r="DD299" s="146">
        <f t="shared" si="454"/>
        <v>0</v>
      </c>
      <c r="DE299" s="146">
        <f t="shared" si="455"/>
        <v>0</v>
      </c>
      <c r="DF299" s="146">
        <f t="shared" si="456"/>
        <v>0</v>
      </c>
      <c r="DG299" s="146">
        <f t="shared" si="457"/>
        <v>0</v>
      </c>
      <c r="DH299" s="146">
        <f t="shared" si="458"/>
        <v>0</v>
      </c>
      <c r="DI299" s="146">
        <f t="shared" si="459"/>
        <v>0</v>
      </c>
      <c r="DJ299" s="146">
        <f t="shared" si="460"/>
        <v>0</v>
      </c>
      <c r="DK299" s="146">
        <f t="shared" si="461"/>
        <v>0</v>
      </c>
      <c r="DL299" s="146">
        <f t="shared" si="462"/>
        <v>0</v>
      </c>
      <c r="DM299" s="146">
        <f t="shared" si="463"/>
        <v>0</v>
      </c>
      <c r="DN299" s="64">
        <f t="shared" si="485"/>
        <v>90</v>
      </c>
      <c r="DO299" s="52" t="str">
        <f t="shared" si="481"/>
        <v/>
      </c>
      <c r="DP299" s="52" t="str">
        <f t="shared" si="466"/>
        <v/>
      </c>
      <c r="DQ299" s="53">
        <f t="shared" si="467"/>
        <v>90</v>
      </c>
      <c r="DR299" s="1">
        <f t="shared" si="482"/>
        <v>2</v>
      </c>
      <c r="DS299" s="168" t="e">
        <f>IF(AND(DR299=#REF!,BL299=#REF!),'Tiến độ'!D299,"")</f>
        <v>#REF!</v>
      </c>
    </row>
    <row r="300" spans="1:123" ht="11.25" customHeight="1">
      <c r="A300" s="314" t="str">
        <f>IF(B300="","",MAX($A$7:A299)+1)</f>
        <v/>
      </c>
      <c r="B300" s="315"/>
      <c r="C300" s="79" t="s">
        <v>455</v>
      </c>
      <c r="D300" s="80" t="s">
        <v>456</v>
      </c>
      <c r="E300" s="81">
        <v>3</v>
      </c>
      <c r="F300" s="82">
        <v>60</v>
      </c>
      <c r="G300" s="83"/>
      <c r="H300" s="115">
        <f>2</f>
        <v>2</v>
      </c>
      <c r="I300" s="116">
        <f>39+35+23</f>
        <v>97</v>
      </c>
      <c r="J300" s="27" t="s">
        <v>317</v>
      </c>
      <c r="K300" s="86">
        <v>6</v>
      </c>
      <c r="L300" s="87">
        <v>6</v>
      </c>
      <c r="M300" s="87">
        <v>6</v>
      </c>
      <c r="N300" s="88">
        <v>6</v>
      </c>
      <c r="O300" s="86">
        <v>6</v>
      </c>
      <c r="P300" s="87">
        <v>3</v>
      </c>
      <c r="Q300" s="87">
        <v>3</v>
      </c>
      <c r="R300" s="88">
        <v>3</v>
      </c>
      <c r="S300" s="86">
        <v>3</v>
      </c>
      <c r="T300" s="87">
        <v>3</v>
      </c>
      <c r="U300" s="87">
        <v>3</v>
      </c>
      <c r="V300" s="87">
        <v>3</v>
      </c>
      <c r="W300" s="88">
        <v>3</v>
      </c>
      <c r="X300" s="86">
        <v>3</v>
      </c>
      <c r="Y300" s="87">
        <v>3</v>
      </c>
      <c r="Z300" s="87" t="s">
        <v>163</v>
      </c>
      <c r="AA300" s="88" t="s">
        <v>163</v>
      </c>
      <c r="AB300" s="86" t="s">
        <v>163</v>
      </c>
      <c r="AC300" s="87" t="s">
        <v>163</v>
      </c>
      <c r="AD300" s="87" t="s">
        <v>164</v>
      </c>
      <c r="AE300" s="88" t="s">
        <v>164</v>
      </c>
      <c r="AF300" s="86" t="s">
        <v>164</v>
      </c>
      <c r="AG300" s="87" t="s">
        <v>164</v>
      </c>
      <c r="AH300" s="87" t="s">
        <v>164</v>
      </c>
      <c r="AI300" s="362"/>
      <c r="AJ300" s="363"/>
      <c r="AK300" s="86" t="s">
        <v>164</v>
      </c>
      <c r="AL300" s="87"/>
      <c r="AM300" s="87"/>
      <c r="AN300" s="88"/>
      <c r="AO300" s="86"/>
      <c r="AP300" s="87"/>
      <c r="AQ300" s="87"/>
      <c r="AR300" s="88"/>
      <c r="AS300" s="89"/>
      <c r="AT300" s="87"/>
      <c r="AU300" s="87"/>
      <c r="AV300" s="90"/>
      <c r="AW300" s="86"/>
      <c r="AX300" s="87"/>
      <c r="AY300" s="87"/>
      <c r="AZ300" s="87"/>
      <c r="BA300" s="88"/>
      <c r="BB300" s="89"/>
      <c r="BC300" s="87"/>
      <c r="BD300" s="87"/>
      <c r="BE300" s="321"/>
      <c r="BF300" s="322"/>
      <c r="BG300" s="322"/>
      <c r="BH300" s="322"/>
      <c r="BI300" s="322"/>
      <c r="BJ300" s="323"/>
      <c r="BK300" s="46" t="s">
        <v>1111</v>
      </c>
      <c r="BL300" s="46" t="s">
        <v>51</v>
      </c>
      <c r="BN300" s="146">
        <f t="shared" si="464"/>
        <v>12</v>
      </c>
      <c r="BO300" s="146">
        <f t="shared" si="413"/>
        <v>12</v>
      </c>
      <c r="BP300" s="146">
        <f t="shared" si="414"/>
        <v>12</v>
      </c>
      <c r="BQ300" s="146">
        <f t="shared" si="415"/>
        <v>12</v>
      </c>
      <c r="BR300" s="146">
        <f t="shared" si="416"/>
        <v>12</v>
      </c>
      <c r="BS300" s="146">
        <f t="shared" si="417"/>
        <v>6</v>
      </c>
      <c r="BT300" s="146">
        <f t="shared" si="418"/>
        <v>6</v>
      </c>
      <c r="BU300" s="146">
        <f t="shared" si="419"/>
        <v>6</v>
      </c>
      <c r="BV300" s="146">
        <f t="shared" si="420"/>
        <v>6</v>
      </c>
      <c r="BW300" s="146">
        <f t="shared" si="421"/>
        <v>6</v>
      </c>
      <c r="BX300" s="146">
        <f t="shared" si="422"/>
        <v>6</v>
      </c>
      <c r="BY300" s="146">
        <f t="shared" si="423"/>
        <v>6</v>
      </c>
      <c r="BZ300" s="146">
        <f t="shared" si="424"/>
        <v>6</v>
      </c>
      <c r="CA300" s="146">
        <f t="shared" si="425"/>
        <v>6</v>
      </c>
      <c r="CB300" s="146">
        <f t="shared" si="426"/>
        <v>6</v>
      </c>
      <c r="CC300" s="146">
        <f t="shared" si="427"/>
        <v>0</v>
      </c>
      <c r="CD300" s="146">
        <f t="shared" si="428"/>
        <v>0</v>
      </c>
      <c r="CE300" s="146">
        <f t="shared" si="429"/>
        <v>0</v>
      </c>
      <c r="CF300" s="146">
        <f t="shared" si="430"/>
        <v>0</v>
      </c>
      <c r="CG300" s="146">
        <f t="shared" si="431"/>
        <v>0</v>
      </c>
      <c r="CH300" s="146">
        <f t="shared" si="432"/>
        <v>0</v>
      </c>
      <c r="CI300" s="146">
        <f t="shared" si="433"/>
        <v>0</v>
      </c>
      <c r="CJ300" s="146">
        <f t="shared" si="434"/>
        <v>0</v>
      </c>
      <c r="CK300" s="146">
        <f t="shared" si="435"/>
        <v>0</v>
      </c>
      <c r="CL300" s="146">
        <f t="shared" si="436"/>
        <v>0</v>
      </c>
      <c r="CM300" s="146">
        <f t="shared" si="437"/>
        <v>0</v>
      </c>
      <c r="CN300" s="146">
        <f t="shared" si="438"/>
        <v>0</v>
      </c>
      <c r="CO300" s="146">
        <f t="shared" si="439"/>
        <v>0</v>
      </c>
      <c r="CP300" s="146">
        <f t="shared" si="440"/>
        <v>0</v>
      </c>
      <c r="CQ300" s="146">
        <f t="shared" si="441"/>
        <v>0</v>
      </c>
      <c r="CR300" s="146">
        <f t="shared" si="442"/>
        <v>0</v>
      </c>
      <c r="CS300" s="146">
        <f t="shared" si="443"/>
        <v>0</v>
      </c>
      <c r="CT300" s="146">
        <f t="shared" si="444"/>
        <v>0</v>
      </c>
      <c r="CU300" s="146">
        <f t="shared" si="445"/>
        <v>0</v>
      </c>
      <c r="CV300" s="146">
        <f t="shared" si="446"/>
        <v>0</v>
      </c>
      <c r="CW300" s="146">
        <f t="shared" si="447"/>
        <v>0</v>
      </c>
      <c r="CX300" s="146">
        <f t="shared" si="448"/>
        <v>0</v>
      </c>
      <c r="CY300" s="146">
        <f t="shared" si="449"/>
        <v>0</v>
      </c>
      <c r="CZ300" s="146">
        <f t="shared" si="450"/>
        <v>0</v>
      </c>
      <c r="DA300" s="146">
        <f t="shared" si="451"/>
        <v>0</v>
      </c>
      <c r="DB300" s="146">
        <f t="shared" si="452"/>
        <v>0</v>
      </c>
      <c r="DC300" s="146">
        <f t="shared" si="453"/>
        <v>0</v>
      </c>
      <c r="DD300" s="146">
        <f t="shared" si="454"/>
        <v>0</v>
      </c>
      <c r="DE300" s="146">
        <f t="shared" si="455"/>
        <v>0</v>
      </c>
      <c r="DF300" s="146">
        <f t="shared" si="456"/>
        <v>0</v>
      </c>
      <c r="DG300" s="146">
        <f t="shared" si="457"/>
        <v>0</v>
      </c>
      <c r="DH300" s="146">
        <f t="shared" si="458"/>
        <v>0</v>
      </c>
      <c r="DI300" s="146">
        <f t="shared" si="459"/>
        <v>0</v>
      </c>
      <c r="DJ300" s="146">
        <f t="shared" si="460"/>
        <v>0</v>
      </c>
      <c r="DK300" s="146">
        <f t="shared" si="461"/>
        <v>0</v>
      </c>
      <c r="DL300" s="146">
        <f t="shared" si="462"/>
        <v>0</v>
      </c>
      <c r="DM300" s="146">
        <f t="shared" si="463"/>
        <v>0</v>
      </c>
      <c r="DN300" s="64">
        <f t="shared" si="485"/>
        <v>120</v>
      </c>
      <c r="DO300" s="52">
        <f t="shared" si="481"/>
        <v>120</v>
      </c>
      <c r="DP300" s="52" t="str">
        <f t="shared" si="466"/>
        <v/>
      </c>
      <c r="DQ300" s="53" t="str">
        <f t="shared" si="467"/>
        <v/>
      </c>
      <c r="DR300" s="1">
        <f t="shared" si="482"/>
        <v>1</v>
      </c>
      <c r="DS300" s="168" t="e">
        <f>IF(AND(DR300=#REF!,BL300=#REF!),'Tiến độ'!D300,"")</f>
        <v>#REF!</v>
      </c>
    </row>
    <row r="301" spans="1:123" ht="11.25" customHeight="1">
      <c r="A301" s="314" t="str">
        <f>IF(B301="","",MAX($A$7:A300)+1)</f>
        <v/>
      </c>
      <c r="B301" s="315"/>
      <c r="C301" s="79" t="s">
        <v>457</v>
      </c>
      <c r="D301" s="80" t="s">
        <v>458</v>
      </c>
      <c r="E301" s="81">
        <v>4</v>
      </c>
      <c r="F301" s="82">
        <v>60</v>
      </c>
      <c r="G301" s="83"/>
      <c r="H301" s="84">
        <f>H292</f>
        <v>3</v>
      </c>
      <c r="I301" s="85">
        <f>I292</f>
        <v>180</v>
      </c>
      <c r="J301" s="27"/>
      <c r="K301" s="86"/>
      <c r="L301" s="87"/>
      <c r="M301" s="87"/>
      <c r="N301" s="88"/>
      <c r="O301" s="86"/>
      <c r="P301" s="87"/>
      <c r="Q301" s="87"/>
      <c r="R301" s="88"/>
      <c r="S301" s="86"/>
      <c r="T301" s="87"/>
      <c r="U301" s="87"/>
      <c r="V301" s="87"/>
      <c r="W301" s="88"/>
      <c r="X301" s="86"/>
      <c r="Y301" s="87"/>
      <c r="Z301" s="87"/>
      <c r="AA301" s="88"/>
      <c r="AB301" s="86"/>
      <c r="AC301" s="87"/>
      <c r="AD301" s="87"/>
      <c r="AE301" s="88"/>
      <c r="AF301" s="86"/>
      <c r="AG301" s="87"/>
      <c r="AH301" s="87"/>
      <c r="AI301" s="362"/>
      <c r="AJ301" s="363"/>
      <c r="AK301" s="86"/>
      <c r="AL301" s="87">
        <v>6</v>
      </c>
      <c r="AM301" s="87">
        <v>6</v>
      </c>
      <c r="AN301" s="88">
        <v>6</v>
      </c>
      <c r="AO301" s="86">
        <v>6</v>
      </c>
      <c r="AP301" s="87">
        <v>6</v>
      </c>
      <c r="AQ301" s="87">
        <v>3</v>
      </c>
      <c r="AR301" s="88">
        <v>3</v>
      </c>
      <c r="AS301" s="89">
        <v>3</v>
      </c>
      <c r="AT301" s="87">
        <v>3</v>
      </c>
      <c r="AU301" s="87">
        <v>3</v>
      </c>
      <c r="AV301" s="90">
        <v>3</v>
      </c>
      <c r="AW301" s="86">
        <v>3</v>
      </c>
      <c r="AX301" s="87">
        <v>3</v>
      </c>
      <c r="AY301" s="87">
        <v>3</v>
      </c>
      <c r="AZ301" s="87">
        <v>3</v>
      </c>
      <c r="BA301" s="88" t="s">
        <v>163</v>
      </c>
      <c r="BB301" s="89" t="s">
        <v>163</v>
      </c>
      <c r="BC301" s="87" t="s">
        <v>163</v>
      </c>
      <c r="BD301" s="87" t="s">
        <v>163</v>
      </c>
      <c r="BE301" s="321"/>
      <c r="BF301" s="322"/>
      <c r="BG301" s="322"/>
      <c r="BH301" s="322"/>
      <c r="BI301" s="322"/>
      <c r="BJ301" s="323"/>
      <c r="BK301" s="46" t="s">
        <v>18</v>
      </c>
      <c r="BL301" s="46" t="s">
        <v>34</v>
      </c>
      <c r="BN301" s="146">
        <f t="shared" si="464"/>
        <v>0</v>
      </c>
      <c r="BO301" s="146">
        <f t="shared" si="413"/>
        <v>0</v>
      </c>
      <c r="BP301" s="146">
        <f t="shared" si="414"/>
        <v>0</v>
      </c>
      <c r="BQ301" s="146">
        <f t="shared" si="415"/>
        <v>0</v>
      </c>
      <c r="BR301" s="146">
        <f t="shared" si="416"/>
        <v>0</v>
      </c>
      <c r="BS301" s="146">
        <f t="shared" si="417"/>
        <v>0</v>
      </c>
      <c r="BT301" s="146">
        <f t="shared" si="418"/>
        <v>0</v>
      </c>
      <c r="BU301" s="146">
        <f t="shared" si="419"/>
        <v>0</v>
      </c>
      <c r="BV301" s="146">
        <f t="shared" si="420"/>
        <v>0</v>
      </c>
      <c r="BW301" s="146">
        <f t="shared" si="421"/>
        <v>0</v>
      </c>
      <c r="BX301" s="146">
        <f t="shared" si="422"/>
        <v>0</v>
      </c>
      <c r="BY301" s="146">
        <f t="shared" si="423"/>
        <v>0</v>
      </c>
      <c r="BZ301" s="146">
        <f t="shared" si="424"/>
        <v>0</v>
      </c>
      <c r="CA301" s="146">
        <f t="shared" si="425"/>
        <v>0</v>
      </c>
      <c r="CB301" s="146">
        <f t="shared" si="426"/>
        <v>0</v>
      </c>
      <c r="CC301" s="146">
        <f t="shared" si="427"/>
        <v>0</v>
      </c>
      <c r="CD301" s="146">
        <f t="shared" si="428"/>
        <v>0</v>
      </c>
      <c r="CE301" s="146">
        <f t="shared" si="429"/>
        <v>0</v>
      </c>
      <c r="CF301" s="146">
        <f t="shared" si="430"/>
        <v>0</v>
      </c>
      <c r="CG301" s="146">
        <f t="shared" si="431"/>
        <v>0</v>
      </c>
      <c r="CH301" s="146">
        <f t="shared" si="432"/>
        <v>0</v>
      </c>
      <c r="CI301" s="146">
        <f t="shared" si="433"/>
        <v>0</v>
      </c>
      <c r="CJ301" s="146">
        <f t="shared" si="434"/>
        <v>0</v>
      </c>
      <c r="CK301" s="146">
        <f t="shared" si="435"/>
        <v>0</v>
      </c>
      <c r="CL301" s="146">
        <f t="shared" si="436"/>
        <v>0</v>
      </c>
      <c r="CM301" s="146">
        <f t="shared" si="437"/>
        <v>0</v>
      </c>
      <c r="CN301" s="146">
        <f t="shared" si="438"/>
        <v>0</v>
      </c>
      <c r="CO301" s="146">
        <f t="shared" si="439"/>
        <v>18</v>
      </c>
      <c r="CP301" s="146">
        <f t="shared" si="440"/>
        <v>18</v>
      </c>
      <c r="CQ301" s="146">
        <f t="shared" si="441"/>
        <v>18</v>
      </c>
      <c r="CR301" s="146">
        <f t="shared" si="442"/>
        <v>18</v>
      </c>
      <c r="CS301" s="146">
        <f t="shared" si="443"/>
        <v>18</v>
      </c>
      <c r="CT301" s="146">
        <f t="shared" si="444"/>
        <v>9</v>
      </c>
      <c r="CU301" s="146">
        <f t="shared" si="445"/>
        <v>9</v>
      </c>
      <c r="CV301" s="146">
        <f t="shared" si="446"/>
        <v>9</v>
      </c>
      <c r="CW301" s="146">
        <f t="shared" si="447"/>
        <v>9</v>
      </c>
      <c r="CX301" s="146">
        <f t="shared" si="448"/>
        <v>9</v>
      </c>
      <c r="CY301" s="146">
        <f t="shared" si="449"/>
        <v>9</v>
      </c>
      <c r="CZ301" s="146">
        <f t="shared" si="450"/>
        <v>9</v>
      </c>
      <c r="DA301" s="146">
        <f t="shared" si="451"/>
        <v>9</v>
      </c>
      <c r="DB301" s="146">
        <f t="shared" si="452"/>
        <v>9</v>
      </c>
      <c r="DC301" s="146">
        <f t="shared" si="453"/>
        <v>9</v>
      </c>
      <c r="DD301" s="146">
        <f t="shared" si="454"/>
        <v>0</v>
      </c>
      <c r="DE301" s="146">
        <f t="shared" si="455"/>
        <v>0</v>
      </c>
      <c r="DF301" s="146">
        <f t="shared" si="456"/>
        <v>0</v>
      </c>
      <c r="DG301" s="146">
        <f t="shared" si="457"/>
        <v>0</v>
      </c>
      <c r="DH301" s="146">
        <f t="shared" si="458"/>
        <v>0</v>
      </c>
      <c r="DI301" s="146">
        <f t="shared" si="459"/>
        <v>0</v>
      </c>
      <c r="DJ301" s="146">
        <f t="shared" si="460"/>
        <v>0</v>
      </c>
      <c r="DK301" s="146">
        <f t="shared" si="461"/>
        <v>0</v>
      </c>
      <c r="DL301" s="146">
        <f t="shared" si="462"/>
        <v>0</v>
      </c>
      <c r="DM301" s="146">
        <f t="shared" si="463"/>
        <v>0</v>
      </c>
      <c r="DN301" s="64">
        <f t="shared" si="485"/>
        <v>180</v>
      </c>
      <c r="DO301" s="52" t="str">
        <f t="shared" si="481"/>
        <v/>
      </c>
      <c r="DP301" s="52" t="str">
        <f t="shared" si="466"/>
        <v/>
      </c>
      <c r="DQ301" s="53">
        <f t="shared" si="467"/>
        <v>180</v>
      </c>
      <c r="DR301" s="1">
        <f t="shared" si="482"/>
        <v>2</v>
      </c>
      <c r="DS301" s="168" t="e">
        <f>IF(AND(DR301=#REF!,BL301=#REF!),'Tiến độ'!D301,"")</f>
        <v>#REF!</v>
      </c>
    </row>
    <row r="302" spans="1:123" ht="11.25" customHeight="1">
      <c r="A302" s="314" t="str">
        <f>IF(B302="","",MAX($A$7:A301)+1)</f>
        <v/>
      </c>
      <c r="B302" s="315"/>
      <c r="C302" s="79" t="s">
        <v>331</v>
      </c>
      <c r="D302" s="80" t="s">
        <v>332</v>
      </c>
      <c r="E302" s="81">
        <v>2</v>
      </c>
      <c r="F302" s="82">
        <v>30</v>
      </c>
      <c r="G302" s="83"/>
      <c r="H302" s="84">
        <f t="shared" ref="H302:H308" si="486">H301</f>
        <v>3</v>
      </c>
      <c r="I302" s="85">
        <f t="shared" ref="I302:I308" si="487">I301</f>
        <v>180</v>
      </c>
      <c r="J302" s="27"/>
      <c r="K302" s="86"/>
      <c r="L302" s="87"/>
      <c r="M302" s="87"/>
      <c r="N302" s="88"/>
      <c r="O302" s="86"/>
      <c r="P302" s="87"/>
      <c r="Q302" s="87"/>
      <c r="R302" s="88"/>
      <c r="S302" s="86"/>
      <c r="T302" s="87"/>
      <c r="U302" s="87"/>
      <c r="V302" s="87"/>
      <c r="W302" s="88"/>
      <c r="X302" s="86"/>
      <c r="Y302" s="87"/>
      <c r="Z302" s="87"/>
      <c r="AA302" s="88"/>
      <c r="AB302" s="86"/>
      <c r="AC302" s="87"/>
      <c r="AD302" s="87"/>
      <c r="AE302" s="88"/>
      <c r="AF302" s="86"/>
      <c r="AG302" s="87"/>
      <c r="AH302" s="87"/>
      <c r="AI302" s="362"/>
      <c r="AJ302" s="363"/>
      <c r="AK302" s="86"/>
      <c r="AL302" s="87"/>
      <c r="AM302" s="87"/>
      <c r="AN302" s="88"/>
      <c r="AO302" s="86"/>
      <c r="AP302" s="87"/>
      <c r="AQ302" s="87">
        <v>3</v>
      </c>
      <c r="AR302" s="88">
        <v>3</v>
      </c>
      <c r="AS302" s="89">
        <v>3</v>
      </c>
      <c r="AT302" s="87">
        <v>3</v>
      </c>
      <c r="AU302" s="87">
        <v>3</v>
      </c>
      <c r="AV302" s="90">
        <v>3</v>
      </c>
      <c r="AW302" s="86">
        <v>3</v>
      </c>
      <c r="AX302" s="87">
        <v>3</v>
      </c>
      <c r="AY302" s="87">
        <v>3</v>
      </c>
      <c r="AZ302" s="87">
        <v>3</v>
      </c>
      <c r="BA302" s="88" t="s">
        <v>163</v>
      </c>
      <c r="BB302" s="89" t="s">
        <v>163</v>
      </c>
      <c r="BC302" s="87" t="s">
        <v>163</v>
      </c>
      <c r="BD302" s="87" t="s">
        <v>163</v>
      </c>
      <c r="BE302" s="321"/>
      <c r="BF302" s="322"/>
      <c r="BG302" s="322"/>
      <c r="BH302" s="322"/>
      <c r="BI302" s="322"/>
      <c r="BJ302" s="323"/>
      <c r="BK302" s="46" t="s">
        <v>18</v>
      </c>
      <c r="BL302" s="46" t="s">
        <v>34</v>
      </c>
      <c r="BN302" s="146">
        <f t="shared" si="464"/>
        <v>0</v>
      </c>
      <c r="BO302" s="146">
        <f t="shared" si="413"/>
        <v>0</v>
      </c>
      <c r="BP302" s="146">
        <f t="shared" si="414"/>
        <v>0</v>
      </c>
      <c r="BQ302" s="146">
        <f t="shared" si="415"/>
        <v>0</v>
      </c>
      <c r="BR302" s="146">
        <f t="shared" si="416"/>
        <v>0</v>
      </c>
      <c r="BS302" s="146">
        <f t="shared" si="417"/>
        <v>0</v>
      </c>
      <c r="BT302" s="146">
        <f t="shared" si="418"/>
        <v>0</v>
      </c>
      <c r="BU302" s="146">
        <f t="shared" si="419"/>
        <v>0</v>
      </c>
      <c r="BV302" s="146">
        <f t="shared" si="420"/>
        <v>0</v>
      </c>
      <c r="BW302" s="146">
        <f t="shared" si="421"/>
        <v>0</v>
      </c>
      <c r="BX302" s="146">
        <f t="shared" si="422"/>
        <v>0</v>
      </c>
      <c r="BY302" s="146">
        <f t="shared" si="423"/>
        <v>0</v>
      </c>
      <c r="BZ302" s="146">
        <f t="shared" si="424"/>
        <v>0</v>
      </c>
      <c r="CA302" s="146">
        <f t="shared" si="425"/>
        <v>0</v>
      </c>
      <c r="CB302" s="146">
        <f t="shared" si="426"/>
        <v>0</v>
      </c>
      <c r="CC302" s="146">
        <f t="shared" si="427"/>
        <v>0</v>
      </c>
      <c r="CD302" s="146">
        <f t="shared" si="428"/>
        <v>0</v>
      </c>
      <c r="CE302" s="146">
        <f t="shared" si="429"/>
        <v>0</v>
      </c>
      <c r="CF302" s="146">
        <f t="shared" si="430"/>
        <v>0</v>
      </c>
      <c r="CG302" s="146">
        <f t="shared" si="431"/>
        <v>0</v>
      </c>
      <c r="CH302" s="146">
        <f t="shared" si="432"/>
        <v>0</v>
      </c>
      <c r="CI302" s="146">
        <f t="shared" si="433"/>
        <v>0</v>
      </c>
      <c r="CJ302" s="146">
        <f t="shared" si="434"/>
        <v>0</v>
      </c>
      <c r="CK302" s="146">
        <f t="shared" si="435"/>
        <v>0</v>
      </c>
      <c r="CL302" s="146">
        <f t="shared" si="436"/>
        <v>0</v>
      </c>
      <c r="CM302" s="146">
        <f t="shared" si="437"/>
        <v>0</v>
      </c>
      <c r="CN302" s="146">
        <f t="shared" si="438"/>
        <v>0</v>
      </c>
      <c r="CO302" s="146">
        <f t="shared" si="439"/>
        <v>0</v>
      </c>
      <c r="CP302" s="146">
        <f t="shared" si="440"/>
        <v>0</v>
      </c>
      <c r="CQ302" s="146">
        <f t="shared" si="441"/>
        <v>0</v>
      </c>
      <c r="CR302" s="146">
        <f t="shared" si="442"/>
        <v>0</v>
      </c>
      <c r="CS302" s="146">
        <f t="shared" si="443"/>
        <v>0</v>
      </c>
      <c r="CT302" s="146">
        <f t="shared" si="444"/>
        <v>9</v>
      </c>
      <c r="CU302" s="146">
        <f t="shared" si="445"/>
        <v>9</v>
      </c>
      <c r="CV302" s="146">
        <f t="shared" si="446"/>
        <v>9</v>
      </c>
      <c r="CW302" s="146">
        <f t="shared" si="447"/>
        <v>9</v>
      </c>
      <c r="CX302" s="146">
        <f t="shared" si="448"/>
        <v>9</v>
      </c>
      <c r="CY302" s="146">
        <f t="shared" si="449"/>
        <v>9</v>
      </c>
      <c r="CZ302" s="146">
        <f t="shared" si="450"/>
        <v>9</v>
      </c>
      <c r="DA302" s="146">
        <f t="shared" si="451"/>
        <v>9</v>
      </c>
      <c r="DB302" s="146">
        <f t="shared" si="452"/>
        <v>9</v>
      </c>
      <c r="DC302" s="146">
        <f t="shared" si="453"/>
        <v>9</v>
      </c>
      <c r="DD302" s="146">
        <f t="shared" si="454"/>
        <v>0</v>
      </c>
      <c r="DE302" s="146">
        <f t="shared" si="455"/>
        <v>0</v>
      </c>
      <c r="DF302" s="146">
        <f t="shared" si="456"/>
        <v>0</v>
      </c>
      <c r="DG302" s="146">
        <f t="shared" si="457"/>
        <v>0</v>
      </c>
      <c r="DH302" s="146">
        <f t="shared" si="458"/>
        <v>0</v>
      </c>
      <c r="DI302" s="146">
        <f t="shared" si="459"/>
        <v>0</v>
      </c>
      <c r="DJ302" s="146">
        <f t="shared" si="460"/>
        <v>0</v>
      </c>
      <c r="DK302" s="146">
        <f t="shared" si="461"/>
        <v>0</v>
      </c>
      <c r="DL302" s="146">
        <f t="shared" si="462"/>
        <v>0</v>
      </c>
      <c r="DM302" s="146">
        <f t="shared" si="463"/>
        <v>0</v>
      </c>
      <c r="DN302" s="64">
        <f>I302*1</f>
        <v>180</v>
      </c>
      <c r="DO302" s="52" t="str">
        <f t="shared" si="481"/>
        <v/>
      </c>
      <c r="DP302" s="52" t="str">
        <f t="shared" si="466"/>
        <v/>
      </c>
      <c r="DQ302" s="53">
        <f t="shared" si="467"/>
        <v>180</v>
      </c>
      <c r="DR302" s="1">
        <f t="shared" si="482"/>
        <v>2</v>
      </c>
      <c r="DS302" s="168" t="e">
        <f>IF(AND(DR302=#REF!,BL302=#REF!),'Tiến độ'!D302,"")</f>
        <v>#REF!</v>
      </c>
    </row>
    <row r="303" spans="1:123" ht="11.25" customHeight="1">
      <c r="A303" s="314" t="str">
        <f>IF(B303="","",MAX($A$7:A302)+1)</f>
        <v/>
      </c>
      <c r="B303" s="315"/>
      <c r="C303" s="79" t="s">
        <v>459</v>
      </c>
      <c r="D303" s="80" t="s">
        <v>460</v>
      </c>
      <c r="E303" s="81">
        <v>4</v>
      </c>
      <c r="F303" s="82">
        <v>60</v>
      </c>
      <c r="G303" s="83"/>
      <c r="H303" s="84">
        <f t="shared" si="486"/>
        <v>3</v>
      </c>
      <c r="I303" s="85">
        <f t="shared" si="487"/>
        <v>180</v>
      </c>
      <c r="J303" s="27"/>
      <c r="K303" s="86"/>
      <c r="L303" s="87"/>
      <c r="M303" s="87"/>
      <c r="N303" s="88"/>
      <c r="O303" s="86"/>
      <c r="P303" s="87"/>
      <c r="Q303" s="87"/>
      <c r="R303" s="88"/>
      <c r="S303" s="86"/>
      <c r="T303" s="87"/>
      <c r="U303" s="87"/>
      <c r="V303" s="87"/>
      <c r="W303" s="88"/>
      <c r="X303" s="86"/>
      <c r="Y303" s="87"/>
      <c r="Z303" s="87"/>
      <c r="AA303" s="88"/>
      <c r="AB303" s="86"/>
      <c r="AC303" s="87"/>
      <c r="AD303" s="87"/>
      <c r="AE303" s="88"/>
      <c r="AF303" s="86"/>
      <c r="AG303" s="87"/>
      <c r="AH303" s="87"/>
      <c r="AI303" s="362"/>
      <c r="AJ303" s="363"/>
      <c r="AK303" s="86"/>
      <c r="AL303" s="87">
        <v>6</v>
      </c>
      <c r="AM303" s="87">
        <v>6</v>
      </c>
      <c r="AN303" s="88">
        <v>6</v>
      </c>
      <c r="AO303" s="86">
        <v>6</v>
      </c>
      <c r="AP303" s="87">
        <v>6</v>
      </c>
      <c r="AQ303" s="87">
        <v>3</v>
      </c>
      <c r="AR303" s="88">
        <v>3</v>
      </c>
      <c r="AS303" s="89">
        <v>3</v>
      </c>
      <c r="AT303" s="87">
        <v>3</v>
      </c>
      <c r="AU303" s="87">
        <v>3</v>
      </c>
      <c r="AV303" s="90">
        <v>3</v>
      </c>
      <c r="AW303" s="86">
        <v>3</v>
      </c>
      <c r="AX303" s="87">
        <v>3</v>
      </c>
      <c r="AY303" s="87">
        <v>3</v>
      </c>
      <c r="AZ303" s="87">
        <v>3</v>
      </c>
      <c r="BA303" s="88" t="s">
        <v>163</v>
      </c>
      <c r="BB303" s="89" t="s">
        <v>163</v>
      </c>
      <c r="BC303" s="87" t="s">
        <v>163</v>
      </c>
      <c r="BD303" s="87" t="s">
        <v>163</v>
      </c>
      <c r="BE303" s="321"/>
      <c r="BF303" s="322"/>
      <c r="BG303" s="322"/>
      <c r="BH303" s="322"/>
      <c r="BI303" s="322"/>
      <c r="BJ303" s="323"/>
      <c r="BK303" s="46" t="s">
        <v>18</v>
      </c>
      <c r="BL303" s="46" t="s">
        <v>33</v>
      </c>
      <c r="BN303" s="146">
        <f t="shared" si="464"/>
        <v>0</v>
      </c>
      <c r="BO303" s="146">
        <f t="shared" si="413"/>
        <v>0</v>
      </c>
      <c r="BP303" s="146">
        <f t="shared" si="414"/>
        <v>0</v>
      </c>
      <c r="BQ303" s="146">
        <f t="shared" si="415"/>
        <v>0</v>
      </c>
      <c r="BR303" s="146">
        <f t="shared" si="416"/>
        <v>0</v>
      </c>
      <c r="BS303" s="146">
        <f t="shared" si="417"/>
        <v>0</v>
      </c>
      <c r="BT303" s="146">
        <f t="shared" si="418"/>
        <v>0</v>
      </c>
      <c r="BU303" s="146">
        <f t="shared" si="419"/>
        <v>0</v>
      </c>
      <c r="BV303" s="146">
        <f t="shared" si="420"/>
        <v>0</v>
      </c>
      <c r="BW303" s="146">
        <f t="shared" si="421"/>
        <v>0</v>
      </c>
      <c r="BX303" s="146">
        <f t="shared" si="422"/>
        <v>0</v>
      </c>
      <c r="BY303" s="146">
        <f t="shared" si="423"/>
        <v>0</v>
      </c>
      <c r="BZ303" s="146">
        <f t="shared" si="424"/>
        <v>0</v>
      </c>
      <c r="CA303" s="146">
        <f t="shared" si="425"/>
        <v>0</v>
      </c>
      <c r="CB303" s="146">
        <f t="shared" si="426"/>
        <v>0</v>
      </c>
      <c r="CC303" s="146">
        <f t="shared" si="427"/>
        <v>0</v>
      </c>
      <c r="CD303" s="146">
        <f t="shared" si="428"/>
        <v>0</v>
      </c>
      <c r="CE303" s="146">
        <f t="shared" si="429"/>
        <v>0</v>
      </c>
      <c r="CF303" s="146">
        <f t="shared" si="430"/>
        <v>0</v>
      </c>
      <c r="CG303" s="146">
        <f t="shared" si="431"/>
        <v>0</v>
      </c>
      <c r="CH303" s="146">
        <f t="shared" si="432"/>
        <v>0</v>
      </c>
      <c r="CI303" s="146">
        <f t="shared" si="433"/>
        <v>0</v>
      </c>
      <c r="CJ303" s="146">
        <f t="shared" si="434"/>
        <v>0</v>
      </c>
      <c r="CK303" s="146">
        <f t="shared" si="435"/>
        <v>0</v>
      </c>
      <c r="CL303" s="146">
        <f t="shared" si="436"/>
        <v>0</v>
      </c>
      <c r="CM303" s="146">
        <f t="shared" si="437"/>
        <v>0</v>
      </c>
      <c r="CN303" s="146">
        <f t="shared" si="438"/>
        <v>0</v>
      </c>
      <c r="CO303" s="146">
        <f t="shared" si="439"/>
        <v>18</v>
      </c>
      <c r="CP303" s="146">
        <f t="shared" si="440"/>
        <v>18</v>
      </c>
      <c r="CQ303" s="146">
        <f t="shared" si="441"/>
        <v>18</v>
      </c>
      <c r="CR303" s="146">
        <f t="shared" si="442"/>
        <v>18</v>
      </c>
      <c r="CS303" s="146">
        <f t="shared" si="443"/>
        <v>18</v>
      </c>
      <c r="CT303" s="146">
        <f t="shared" si="444"/>
        <v>9</v>
      </c>
      <c r="CU303" s="146">
        <f t="shared" si="445"/>
        <v>9</v>
      </c>
      <c r="CV303" s="146">
        <f t="shared" si="446"/>
        <v>9</v>
      </c>
      <c r="CW303" s="146">
        <f t="shared" si="447"/>
        <v>9</v>
      </c>
      <c r="CX303" s="146">
        <f t="shared" si="448"/>
        <v>9</v>
      </c>
      <c r="CY303" s="146">
        <f t="shared" si="449"/>
        <v>9</v>
      </c>
      <c r="CZ303" s="146">
        <f t="shared" si="450"/>
        <v>9</v>
      </c>
      <c r="DA303" s="146">
        <f t="shared" si="451"/>
        <v>9</v>
      </c>
      <c r="DB303" s="146">
        <f t="shared" si="452"/>
        <v>9</v>
      </c>
      <c r="DC303" s="146">
        <f t="shared" si="453"/>
        <v>9</v>
      </c>
      <c r="DD303" s="146">
        <f t="shared" si="454"/>
        <v>0</v>
      </c>
      <c r="DE303" s="146">
        <f t="shared" si="455"/>
        <v>0</v>
      </c>
      <c r="DF303" s="146">
        <f t="shared" si="456"/>
        <v>0</v>
      </c>
      <c r="DG303" s="146">
        <f t="shared" si="457"/>
        <v>0</v>
      </c>
      <c r="DH303" s="146">
        <f t="shared" si="458"/>
        <v>0</v>
      </c>
      <c r="DI303" s="146">
        <f t="shared" si="459"/>
        <v>0</v>
      </c>
      <c r="DJ303" s="146">
        <f t="shared" si="460"/>
        <v>0</v>
      </c>
      <c r="DK303" s="146">
        <f t="shared" si="461"/>
        <v>0</v>
      </c>
      <c r="DL303" s="146">
        <f t="shared" si="462"/>
        <v>0</v>
      </c>
      <c r="DM303" s="146">
        <f t="shared" si="463"/>
        <v>0</v>
      </c>
      <c r="DN303" s="64">
        <f>F303*H303</f>
        <v>180</v>
      </c>
      <c r="DO303" s="52" t="str">
        <f t="shared" si="481"/>
        <v/>
      </c>
      <c r="DP303" s="52" t="str">
        <f t="shared" si="466"/>
        <v/>
      </c>
      <c r="DQ303" s="53">
        <f t="shared" si="467"/>
        <v>180</v>
      </c>
      <c r="DR303" s="1">
        <f t="shared" si="482"/>
        <v>2</v>
      </c>
      <c r="DS303" s="168" t="e">
        <f>IF(AND(DR303=#REF!,BL303=#REF!),'Tiến độ'!D303,"")</f>
        <v>#REF!</v>
      </c>
    </row>
    <row r="304" spans="1:123" ht="11.25" customHeight="1">
      <c r="A304" s="314" t="str">
        <f>IF(B304="","",MAX($A$7:A303)+1)</f>
        <v/>
      </c>
      <c r="B304" s="315"/>
      <c r="C304" s="79" t="s">
        <v>329</v>
      </c>
      <c r="D304" s="80" t="s">
        <v>330</v>
      </c>
      <c r="E304" s="81">
        <v>2</v>
      </c>
      <c r="F304" s="82">
        <v>30</v>
      </c>
      <c r="G304" s="83"/>
      <c r="H304" s="84">
        <f t="shared" si="486"/>
        <v>3</v>
      </c>
      <c r="I304" s="85">
        <f t="shared" si="487"/>
        <v>180</v>
      </c>
      <c r="J304" s="27"/>
      <c r="K304" s="86"/>
      <c r="L304" s="87"/>
      <c r="M304" s="87"/>
      <c r="N304" s="88"/>
      <c r="O304" s="86"/>
      <c r="P304" s="87"/>
      <c r="Q304" s="87"/>
      <c r="R304" s="88"/>
      <c r="S304" s="86"/>
      <c r="T304" s="87"/>
      <c r="U304" s="87"/>
      <c r="V304" s="87"/>
      <c r="W304" s="88"/>
      <c r="X304" s="86"/>
      <c r="Y304" s="87"/>
      <c r="Z304" s="87"/>
      <c r="AA304" s="88"/>
      <c r="AB304" s="86"/>
      <c r="AC304" s="87"/>
      <c r="AD304" s="87"/>
      <c r="AE304" s="88"/>
      <c r="AF304" s="86"/>
      <c r="AG304" s="87"/>
      <c r="AH304" s="87"/>
      <c r="AI304" s="362"/>
      <c r="AJ304" s="363"/>
      <c r="AK304" s="86"/>
      <c r="AL304" s="87"/>
      <c r="AM304" s="87"/>
      <c r="AN304" s="88"/>
      <c r="AO304" s="86"/>
      <c r="AP304" s="87"/>
      <c r="AQ304" s="87">
        <v>3</v>
      </c>
      <c r="AR304" s="88">
        <v>3</v>
      </c>
      <c r="AS304" s="89">
        <v>3</v>
      </c>
      <c r="AT304" s="87">
        <v>3</v>
      </c>
      <c r="AU304" s="87">
        <v>3</v>
      </c>
      <c r="AV304" s="90">
        <v>3</v>
      </c>
      <c r="AW304" s="86">
        <v>3</v>
      </c>
      <c r="AX304" s="87">
        <v>3</v>
      </c>
      <c r="AY304" s="87">
        <v>3</v>
      </c>
      <c r="AZ304" s="87">
        <v>3</v>
      </c>
      <c r="BA304" s="88" t="s">
        <v>163</v>
      </c>
      <c r="BB304" s="89" t="s">
        <v>163</v>
      </c>
      <c r="BC304" s="87" t="s">
        <v>163</v>
      </c>
      <c r="BD304" s="87" t="s">
        <v>163</v>
      </c>
      <c r="BE304" s="321"/>
      <c r="BF304" s="322"/>
      <c r="BG304" s="322"/>
      <c r="BH304" s="322"/>
      <c r="BI304" s="322"/>
      <c r="BJ304" s="323"/>
      <c r="BK304" s="46" t="s">
        <v>18</v>
      </c>
      <c r="BL304" s="46" t="s">
        <v>33</v>
      </c>
      <c r="BN304" s="146">
        <f t="shared" si="464"/>
        <v>0</v>
      </c>
      <c r="BO304" s="146">
        <f t="shared" si="413"/>
        <v>0</v>
      </c>
      <c r="BP304" s="146">
        <f t="shared" si="414"/>
        <v>0</v>
      </c>
      <c r="BQ304" s="146">
        <f t="shared" si="415"/>
        <v>0</v>
      </c>
      <c r="BR304" s="146">
        <f t="shared" si="416"/>
        <v>0</v>
      </c>
      <c r="BS304" s="146">
        <f t="shared" si="417"/>
        <v>0</v>
      </c>
      <c r="BT304" s="146">
        <f t="shared" si="418"/>
        <v>0</v>
      </c>
      <c r="BU304" s="146">
        <f t="shared" si="419"/>
        <v>0</v>
      </c>
      <c r="BV304" s="146">
        <f t="shared" si="420"/>
        <v>0</v>
      </c>
      <c r="BW304" s="146">
        <f t="shared" si="421"/>
        <v>0</v>
      </c>
      <c r="BX304" s="146">
        <f t="shared" si="422"/>
        <v>0</v>
      </c>
      <c r="BY304" s="146">
        <f t="shared" si="423"/>
        <v>0</v>
      </c>
      <c r="BZ304" s="146">
        <f t="shared" si="424"/>
        <v>0</v>
      </c>
      <c r="CA304" s="146">
        <f t="shared" si="425"/>
        <v>0</v>
      </c>
      <c r="CB304" s="146">
        <f t="shared" si="426"/>
        <v>0</v>
      </c>
      <c r="CC304" s="146">
        <f t="shared" si="427"/>
        <v>0</v>
      </c>
      <c r="CD304" s="146">
        <f t="shared" si="428"/>
        <v>0</v>
      </c>
      <c r="CE304" s="146">
        <f t="shared" si="429"/>
        <v>0</v>
      </c>
      <c r="CF304" s="146">
        <f t="shared" si="430"/>
        <v>0</v>
      </c>
      <c r="CG304" s="146">
        <f t="shared" si="431"/>
        <v>0</v>
      </c>
      <c r="CH304" s="146">
        <f t="shared" si="432"/>
        <v>0</v>
      </c>
      <c r="CI304" s="146">
        <f t="shared" si="433"/>
        <v>0</v>
      </c>
      <c r="CJ304" s="146">
        <f t="shared" si="434"/>
        <v>0</v>
      </c>
      <c r="CK304" s="146">
        <f t="shared" si="435"/>
        <v>0</v>
      </c>
      <c r="CL304" s="146">
        <f t="shared" si="436"/>
        <v>0</v>
      </c>
      <c r="CM304" s="146">
        <f t="shared" si="437"/>
        <v>0</v>
      </c>
      <c r="CN304" s="146">
        <f t="shared" si="438"/>
        <v>0</v>
      </c>
      <c r="CO304" s="146">
        <f t="shared" si="439"/>
        <v>0</v>
      </c>
      <c r="CP304" s="146">
        <f t="shared" si="440"/>
        <v>0</v>
      </c>
      <c r="CQ304" s="146">
        <f t="shared" si="441"/>
        <v>0</v>
      </c>
      <c r="CR304" s="146">
        <f t="shared" si="442"/>
        <v>0</v>
      </c>
      <c r="CS304" s="146">
        <f t="shared" si="443"/>
        <v>0</v>
      </c>
      <c r="CT304" s="146">
        <f t="shared" si="444"/>
        <v>9</v>
      </c>
      <c r="CU304" s="146">
        <f t="shared" si="445"/>
        <v>9</v>
      </c>
      <c r="CV304" s="146">
        <f t="shared" si="446"/>
        <v>9</v>
      </c>
      <c r="CW304" s="146">
        <f t="shared" si="447"/>
        <v>9</v>
      </c>
      <c r="CX304" s="146">
        <f t="shared" si="448"/>
        <v>9</v>
      </c>
      <c r="CY304" s="146">
        <f t="shared" si="449"/>
        <v>9</v>
      </c>
      <c r="CZ304" s="146">
        <f t="shared" si="450"/>
        <v>9</v>
      </c>
      <c r="DA304" s="146">
        <f t="shared" si="451"/>
        <v>9</v>
      </c>
      <c r="DB304" s="146">
        <f t="shared" si="452"/>
        <v>9</v>
      </c>
      <c r="DC304" s="146">
        <f t="shared" si="453"/>
        <v>9</v>
      </c>
      <c r="DD304" s="146">
        <f t="shared" si="454"/>
        <v>0</v>
      </c>
      <c r="DE304" s="146">
        <f t="shared" si="455"/>
        <v>0</v>
      </c>
      <c r="DF304" s="146">
        <f t="shared" si="456"/>
        <v>0</v>
      </c>
      <c r="DG304" s="146">
        <f t="shared" si="457"/>
        <v>0</v>
      </c>
      <c r="DH304" s="146">
        <f t="shared" si="458"/>
        <v>0</v>
      </c>
      <c r="DI304" s="146">
        <f t="shared" si="459"/>
        <v>0</v>
      </c>
      <c r="DJ304" s="146">
        <f t="shared" si="460"/>
        <v>0</v>
      </c>
      <c r="DK304" s="146">
        <f t="shared" si="461"/>
        <v>0</v>
      </c>
      <c r="DL304" s="146">
        <f t="shared" si="462"/>
        <v>0</v>
      </c>
      <c r="DM304" s="146">
        <f t="shared" si="463"/>
        <v>0</v>
      </c>
      <c r="DN304" s="64">
        <f>I304*1</f>
        <v>180</v>
      </c>
      <c r="DO304" s="52" t="str">
        <f t="shared" si="481"/>
        <v/>
      </c>
      <c r="DP304" s="52" t="str">
        <f t="shared" si="466"/>
        <v/>
      </c>
      <c r="DQ304" s="53">
        <f t="shared" si="467"/>
        <v>180</v>
      </c>
      <c r="DR304" s="1">
        <f t="shared" si="482"/>
        <v>2</v>
      </c>
      <c r="DS304" s="168" t="e">
        <f>IF(AND(DR304=#REF!,BL304=#REF!),'Tiến độ'!D304,"")</f>
        <v>#REF!</v>
      </c>
    </row>
    <row r="305" spans="1:123" ht="11.25" customHeight="1">
      <c r="A305" s="314" t="str">
        <f>IF(B305="","",MAX($A$7:A304)+1)</f>
        <v/>
      </c>
      <c r="B305" s="315"/>
      <c r="C305" s="79" t="s">
        <v>15</v>
      </c>
      <c r="D305" s="80" t="s">
        <v>398</v>
      </c>
      <c r="E305" s="81">
        <v>2</v>
      </c>
      <c r="F305" s="82">
        <v>30</v>
      </c>
      <c r="G305" s="83"/>
      <c r="H305" s="84">
        <f t="shared" si="486"/>
        <v>3</v>
      </c>
      <c r="I305" s="85">
        <f t="shared" si="487"/>
        <v>180</v>
      </c>
      <c r="J305" s="27"/>
      <c r="K305" s="86"/>
      <c r="L305" s="87"/>
      <c r="M305" s="87"/>
      <c r="N305" s="88"/>
      <c r="O305" s="86"/>
      <c r="P305" s="87"/>
      <c r="Q305" s="87"/>
      <c r="R305" s="88"/>
      <c r="S305" s="86"/>
      <c r="T305" s="87"/>
      <c r="U305" s="87"/>
      <c r="V305" s="87"/>
      <c r="W305" s="88"/>
      <c r="X305" s="86"/>
      <c r="Y305" s="87"/>
      <c r="Z305" s="87"/>
      <c r="AA305" s="88"/>
      <c r="AB305" s="86"/>
      <c r="AC305" s="87"/>
      <c r="AD305" s="87"/>
      <c r="AE305" s="88"/>
      <c r="AF305" s="86"/>
      <c r="AG305" s="87"/>
      <c r="AH305" s="87"/>
      <c r="AI305" s="362"/>
      <c r="AJ305" s="363"/>
      <c r="AK305" s="86"/>
      <c r="AL305" s="87">
        <v>2</v>
      </c>
      <c r="AM305" s="87">
        <v>2</v>
      </c>
      <c r="AN305" s="88">
        <v>2</v>
      </c>
      <c r="AO305" s="86">
        <v>2</v>
      </c>
      <c r="AP305" s="87">
        <v>2</v>
      </c>
      <c r="AQ305" s="87">
        <v>2</v>
      </c>
      <c r="AR305" s="88">
        <v>2</v>
      </c>
      <c r="AS305" s="89">
        <v>2</v>
      </c>
      <c r="AT305" s="87">
        <v>2</v>
      </c>
      <c r="AU305" s="87">
        <v>2</v>
      </c>
      <c r="AV305" s="90">
        <v>2</v>
      </c>
      <c r="AW305" s="86">
        <v>2</v>
      </c>
      <c r="AX305" s="87">
        <v>2</v>
      </c>
      <c r="AY305" s="87">
        <v>2</v>
      </c>
      <c r="AZ305" s="87">
        <v>2</v>
      </c>
      <c r="BA305" s="88" t="s">
        <v>163</v>
      </c>
      <c r="BB305" s="89" t="s">
        <v>163</v>
      </c>
      <c r="BC305" s="87" t="s">
        <v>163</v>
      </c>
      <c r="BD305" s="87" t="s">
        <v>163</v>
      </c>
      <c r="BE305" s="321"/>
      <c r="BF305" s="322"/>
      <c r="BG305" s="322"/>
      <c r="BH305" s="322"/>
      <c r="BI305" s="322"/>
      <c r="BJ305" s="323"/>
      <c r="BK305" s="46" t="s">
        <v>18</v>
      </c>
      <c r="BL305" s="46" t="s">
        <v>15</v>
      </c>
      <c r="BN305" s="146">
        <f t="shared" si="464"/>
        <v>0</v>
      </c>
      <c r="BO305" s="146">
        <f t="shared" si="413"/>
        <v>0</v>
      </c>
      <c r="BP305" s="146">
        <f t="shared" si="414"/>
        <v>0</v>
      </c>
      <c r="BQ305" s="146">
        <f t="shared" si="415"/>
        <v>0</v>
      </c>
      <c r="BR305" s="146">
        <f t="shared" si="416"/>
        <v>0</v>
      </c>
      <c r="BS305" s="146">
        <f t="shared" si="417"/>
        <v>0</v>
      </c>
      <c r="BT305" s="146">
        <f t="shared" si="418"/>
        <v>0</v>
      </c>
      <c r="BU305" s="146">
        <f t="shared" si="419"/>
        <v>0</v>
      </c>
      <c r="BV305" s="146">
        <f t="shared" si="420"/>
        <v>0</v>
      </c>
      <c r="BW305" s="146">
        <f t="shared" si="421"/>
        <v>0</v>
      </c>
      <c r="BX305" s="146">
        <f t="shared" si="422"/>
        <v>0</v>
      </c>
      <c r="BY305" s="146">
        <f t="shared" si="423"/>
        <v>0</v>
      </c>
      <c r="BZ305" s="146">
        <f t="shared" si="424"/>
        <v>0</v>
      </c>
      <c r="CA305" s="146">
        <f t="shared" si="425"/>
        <v>0</v>
      </c>
      <c r="CB305" s="146">
        <f t="shared" si="426"/>
        <v>0</v>
      </c>
      <c r="CC305" s="146">
        <f t="shared" si="427"/>
        <v>0</v>
      </c>
      <c r="CD305" s="146">
        <f t="shared" si="428"/>
        <v>0</v>
      </c>
      <c r="CE305" s="146">
        <f t="shared" si="429"/>
        <v>0</v>
      </c>
      <c r="CF305" s="146">
        <f t="shared" si="430"/>
        <v>0</v>
      </c>
      <c r="CG305" s="146">
        <f t="shared" si="431"/>
        <v>0</v>
      </c>
      <c r="CH305" s="146">
        <f t="shared" si="432"/>
        <v>0</v>
      </c>
      <c r="CI305" s="146">
        <f t="shared" si="433"/>
        <v>0</v>
      </c>
      <c r="CJ305" s="146">
        <f t="shared" si="434"/>
        <v>0</v>
      </c>
      <c r="CK305" s="146">
        <f t="shared" si="435"/>
        <v>0</v>
      </c>
      <c r="CL305" s="146">
        <f t="shared" si="436"/>
        <v>0</v>
      </c>
      <c r="CM305" s="146">
        <f t="shared" si="437"/>
        <v>0</v>
      </c>
      <c r="CN305" s="146">
        <f t="shared" si="438"/>
        <v>0</v>
      </c>
      <c r="CO305" s="146">
        <f t="shared" si="439"/>
        <v>6</v>
      </c>
      <c r="CP305" s="146">
        <f t="shared" si="440"/>
        <v>6</v>
      </c>
      <c r="CQ305" s="146">
        <f t="shared" si="441"/>
        <v>6</v>
      </c>
      <c r="CR305" s="146">
        <f t="shared" si="442"/>
        <v>6</v>
      </c>
      <c r="CS305" s="146">
        <f t="shared" si="443"/>
        <v>6</v>
      </c>
      <c r="CT305" s="146">
        <f t="shared" si="444"/>
        <v>6</v>
      </c>
      <c r="CU305" s="146">
        <f t="shared" si="445"/>
        <v>6</v>
      </c>
      <c r="CV305" s="146">
        <f t="shared" si="446"/>
        <v>6</v>
      </c>
      <c r="CW305" s="146">
        <f t="shared" si="447"/>
        <v>6</v>
      </c>
      <c r="CX305" s="146">
        <f t="shared" si="448"/>
        <v>6</v>
      </c>
      <c r="CY305" s="146">
        <f t="shared" si="449"/>
        <v>6</v>
      </c>
      <c r="CZ305" s="146">
        <f t="shared" si="450"/>
        <v>6</v>
      </c>
      <c r="DA305" s="146">
        <f t="shared" si="451"/>
        <v>6</v>
      </c>
      <c r="DB305" s="146">
        <f t="shared" si="452"/>
        <v>6</v>
      </c>
      <c r="DC305" s="146">
        <f t="shared" si="453"/>
        <v>6</v>
      </c>
      <c r="DD305" s="146">
        <f t="shared" si="454"/>
        <v>0</v>
      </c>
      <c r="DE305" s="146">
        <f t="shared" si="455"/>
        <v>0</v>
      </c>
      <c r="DF305" s="146">
        <f t="shared" si="456"/>
        <v>0</v>
      </c>
      <c r="DG305" s="146">
        <f t="shared" si="457"/>
        <v>0</v>
      </c>
      <c r="DH305" s="146">
        <f t="shared" si="458"/>
        <v>0</v>
      </c>
      <c r="DI305" s="146">
        <f t="shared" si="459"/>
        <v>0</v>
      </c>
      <c r="DJ305" s="146">
        <f t="shared" si="460"/>
        <v>0</v>
      </c>
      <c r="DK305" s="146">
        <f t="shared" si="461"/>
        <v>0</v>
      </c>
      <c r="DL305" s="146">
        <f t="shared" si="462"/>
        <v>0</v>
      </c>
      <c r="DM305" s="146">
        <f t="shared" si="463"/>
        <v>0</v>
      </c>
      <c r="DN305" s="64">
        <f t="shared" ref="DN305:DN306" si="488">F305*H305</f>
        <v>90</v>
      </c>
      <c r="DO305" s="52" t="str">
        <f t="shared" si="481"/>
        <v/>
      </c>
      <c r="DP305" s="52" t="str">
        <f t="shared" si="466"/>
        <v/>
      </c>
      <c r="DQ305" s="53">
        <f t="shared" si="467"/>
        <v>90</v>
      </c>
      <c r="DR305" s="1">
        <f t="shared" si="482"/>
        <v>2</v>
      </c>
      <c r="DS305" s="168" t="e">
        <f>IF(AND(DR305=#REF!,BL305=#REF!),'Tiến độ'!D305,"")</f>
        <v>#REF!</v>
      </c>
    </row>
    <row r="306" spans="1:123" ht="11.25" customHeight="1">
      <c r="A306" s="314" t="str">
        <f>IF(B306="","",MAX($A$7:A305)+1)</f>
        <v/>
      </c>
      <c r="B306" s="315"/>
      <c r="C306" s="79" t="s">
        <v>416</v>
      </c>
      <c r="D306" s="80" t="s">
        <v>417</v>
      </c>
      <c r="E306" s="81">
        <v>2</v>
      </c>
      <c r="F306" s="82">
        <v>30</v>
      </c>
      <c r="G306" s="83"/>
      <c r="H306" s="84">
        <f t="shared" si="486"/>
        <v>3</v>
      </c>
      <c r="I306" s="85">
        <f t="shared" si="487"/>
        <v>180</v>
      </c>
      <c r="J306" s="27"/>
      <c r="K306" s="86"/>
      <c r="L306" s="87"/>
      <c r="M306" s="87"/>
      <c r="N306" s="88"/>
      <c r="O306" s="86"/>
      <c r="P306" s="87"/>
      <c r="Q306" s="87"/>
      <c r="R306" s="88"/>
      <c r="S306" s="86"/>
      <c r="T306" s="87"/>
      <c r="U306" s="87"/>
      <c r="V306" s="87"/>
      <c r="W306" s="88"/>
      <c r="X306" s="86"/>
      <c r="Y306" s="87"/>
      <c r="Z306" s="87"/>
      <c r="AA306" s="88"/>
      <c r="AB306" s="86"/>
      <c r="AC306" s="87"/>
      <c r="AD306" s="87"/>
      <c r="AE306" s="88"/>
      <c r="AF306" s="86"/>
      <c r="AG306" s="87"/>
      <c r="AH306" s="87"/>
      <c r="AI306" s="362"/>
      <c r="AJ306" s="363"/>
      <c r="AK306" s="86"/>
      <c r="AL306" s="87">
        <v>2</v>
      </c>
      <c r="AM306" s="87">
        <v>2</v>
      </c>
      <c r="AN306" s="88">
        <v>2</v>
      </c>
      <c r="AO306" s="86">
        <v>2</v>
      </c>
      <c r="AP306" s="87">
        <v>2</v>
      </c>
      <c r="AQ306" s="87">
        <v>2</v>
      </c>
      <c r="AR306" s="88">
        <v>2</v>
      </c>
      <c r="AS306" s="89">
        <v>2</v>
      </c>
      <c r="AT306" s="87">
        <v>2</v>
      </c>
      <c r="AU306" s="87">
        <v>2</v>
      </c>
      <c r="AV306" s="90">
        <v>2</v>
      </c>
      <c r="AW306" s="86">
        <v>2</v>
      </c>
      <c r="AX306" s="87">
        <v>2</v>
      </c>
      <c r="AY306" s="87">
        <v>2</v>
      </c>
      <c r="AZ306" s="87">
        <v>2</v>
      </c>
      <c r="BA306" s="88" t="s">
        <v>163</v>
      </c>
      <c r="BB306" s="89" t="s">
        <v>163</v>
      </c>
      <c r="BC306" s="87" t="s">
        <v>163</v>
      </c>
      <c r="BD306" s="87" t="s">
        <v>163</v>
      </c>
      <c r="BE306" s="321"/>
      <c r="BF306" s="322"/>
      <c r="BG306" s="322"/>
      <c r="BH306" s="322"/>
      <c r="BI306" s="322"/>
      <c r="BJ306" s="323"/>
      <c r="BK306" s="46" t="s">
        <v>18</v>
      </c>
      <c r="BL306" s="46" t="s">
        <v>38</v>
      </c>
      <c r="BN306" s="146">
        <f t="shared" si="464"/>
        <v>0</v>
      </c>
      <c r="BO306" s="146">
        <f t="shared" si="413"/>
        <v>0</v>
      </c>
      <c r="BP306" s="146">
        <f t="shared" si="414"/>
        <v>0</v>
      </c>
      <c r="BQ306" s="146">
        <f t="shared" si="415"/>
        <v>0</v>
      </c>
      <c r="BR306" s="146">
        <f t="shared" si="416"/>
        <v>0</v>
      </c>
      <c r="BS306" s="146">
        <f t="shared" si="417"/>
        <v>0</v>
      </c>
      <c r="BT306" s="146">
        <f t="shared" si="418"/>
        <v>0</v>
      </c>
      <c r="BU306" s="146">
        <f t="shared" si="419"/>
        <v>0</v>
      </c>
      <c r="BV306" s="146">
        <f t="shared" si="420"/>
        <v>0</v>
      </c>
      <c r="BW306" s="146">
        <f t="shared" si="421"/>
        <v>0</v>
      </c>
      <c r="BX306" s="146">
        <f t="shared" si="422"/>
        <v>0</v>
      </c>
      <c r="BY306" s="146">
        <f t="shared" si="423"/>
        <v>0</v>
      </c>
      <c r="BZ306" s="146">
        <f t="shared" si="424"/>
        <v>0</v>
      </c>
      <c r="CA306" s="146">
        <f t="shared" si="425"/>
        <v>0</v>
      </c>
      <c r="CB306" s="146">
        <f t="shared" si="426"/>
        <v>0</v>
      </c>
      <c r="CC306" s="146">
        <f t="shared" si="427"/>
        <v>0</v>
      </c>
      <c r="CD306" s="146">
        <f t="shared" si="428"/>
        <v>0</v>
      </c>
      <c r="CE306" s="146">
        <f t="shared" si="429"/>
        <v>0</v>
      </c>
      <c r="CF306" s="146">
        <f t="shared" si="430"/>
        <v>0</v>
      </c>
      <c r="CG306" s="146">
        <f t="shared" si="431"/>
        <v>0</v>
      </c>
      <c r="CH306" s="146">
        <f t="shared" si="432"/>
        <v>0</v>
      </c>
      <c r="CI306" s="146">
        <f t="shared" si="433"/>
        <v>0</v>
      </c>
      <c r="CJ306" s="146">
        <f t="shared" si="434"/>
        <v>0</v>
      </c>
      <c r="CK306" s="146">
        <f t="shared" si="435"/>
        <v>0</v>
      </c>
      <c r="CL306" s="146">
        <f t="shared" si="436"/>
        <v>0</v>
      </c>
      <c r="CM306" s="146">
        <f t="shared" si="437"/>
        <v>0</v>
      </c>
      <c r="CN306" s="146">
        <f t="shared" si="438"/>
        <v>0</v>
      </c>
      <c r="CO306" s="146">
        <f t="shared" si="439"/>
        <v>6</v>
      </c>
      <c r="CP306" s="146">
        <f t="shared" si="440"/>
        <v>6</v>
      </c>
      <c r="CQ306" s="146">
        <f t="shared" si="441"/>
        <v>6</v>
      </c>
      <c r="CR306" s="146">
        <f t="shared" si="442"/>
        <v>6</v>
      </c>
      <c r="CS306" s="146">
        <f t="shared" si="443"/>
        <v>6</v>
      </c>
      <c r="CT306" s="146">
        <f t="shared" si="444"/>
        <v>6</v>
      </c>
      <c r="CU306" s="146">
        <f t="shared" si="445"/>
        <v>6</v>
      </c>
      <c r="CV306" s="146">
        <f t="shared" si="446"/>
        <v>6</v>
      </c>
      <c r="CW306" s="146">
        <f t="shared" si="447"/>
        <v>6</v>
      </c>
      <c r="CX306" s="146">
        <f t="shared" si="448"/>
        <v>6</v>
      </c>
      <c r="CY306" s="146">
        <f t="shared" si="449"/>
        <v>6</v>
      </c>
      <c r="CZ306" s="146">
        <f t="shared" si="450"/>
        <v>6</v>
      </c>
      <c r="DA306" s="146">
        <f t="shared" si="451"/>
        <v>6</v>
      </c>
      <c r="DB306" s="146">
        <f t="shared" si="452"/>
        <v>6</v>
      </c>
      <c r="DC306" s="146">
        <f t="shared" si="453"/>
        <v>6</v>
      </c>
      <c r="DD306" s="146">
        <f t="shared" si="454"/>
        <v>0</v>
      </c>
      <c r="DE306" s="146">
        <f t="shared" si="455"/>
        <v>0</v>
      </c>
      <c r="DF306" s="146">
        <f t="shared" si="456"/>
        <v>0</v>
      </c>
      <c r="DG306" s="146">
        <f t="shared" si="457"/>
        <v>0</v>
      </c>
      <c r="DH306" s="146">
        <f t="shared" si="458"/>
        <v>0</v>
      </c>
      <c r="DI306" s="146">
        <f t="shared" si="459"/>
        <v>0</v>
      </c>
      <c r="DJ306" s="146">
        <f t="shared" si="460"/>
        <v>0</v>
      </c>
      <c r="DK306" s="146">
        <f t="shared" si="461"/>
        <v>0</v>
      </c>
      <c r="DL306" s="146">
        <f t="shared" si="462"/>
        <v>0</v>
      </c>
      <c r="DM306" s="146">
        <f t="shared" si="463"/>
        <v>0</v>
      </c>
      <c r="DN306" s="64">
        <f t="shared" si="488"/>
        <v>90</v>
      </c>
      <c r="DO306" s="52" t="str">
        <f t="shared" si="481"/>
        <v/>
      </c>
      <c r="DP306" s="52" t="str">
        <f t="shared" si="466"/>
        <v/>
      </c>
      <c r="DQ306" s="53">
        <f t="shared" si="467"/>
        <v>90</v>
      </c>
      <c r="DR306" s="1">
        <f t="shared" si="482"/>
        <v>2</v>
      </c>
      <c r="DS306" s="168" t="e">
        <f>IF(AND(DR306=#REF!,BL306=#REF!),'Tiến độ'!D306,"")</f>
        <v>#REF!</v>
      </c>
    </row>
    <row r="307" spans="1:123" ht="11.25" customHeight="1">
      <c r="A307" s="314" t="str">
        <f>IF(B307="","",MAX($A$7:A306)+1)</f>
        <v/>
      </c>
      <c r="B307" s="315"/>
      <c r="C307" s="79" t="s">
        <v>248</v>
      </c>
      <c r="D307" s="80" t="s">
        <v>333</v>
      </c>
      <c r="E307" s="81">
        <v>2</v>
      </c>
      <c r="F307" s="82">
        <v>45</v>
      </c>
      <c r="G307" s="83"/>
      <c r="H307" s="84">
        <f t="shared" si="486"/>
        <v>3</v>
      </c>
      <c r="I307" s="85">
        <f t="shared" si="487"/>
        <v>180</v>
      </c>
      <c r="J307" s="27"/>
      <c r="K307" s="86"/>
      <c r="L307" s="87"/>
      <c r="M307" s="87"/>
      <c r="N307" s="88"/>
      <c r="O307" s="86"/>
      <c r="P307" s="87"/>
      <c r="Q307" s="87"/>
      <c r="R307" s="88"/>
      <c r="S307" s="86"/>
      <c r="T307" s="87"/>
      <c r="U307" s="87"/>
      <c r="V307" s="87"/>
      <c r="W307" s="88"/>
      <c r="X307" s="86"/>
      <c r="Y307" s="87"/>
      <c r="Z307" s="87"/>
      <c r="AA307" s="88"/>
      <c r="AB307" s="86"/>
      <c r="AC307" s="87"/>
      <c r="AD307" s="87"/>
      <c r="AE307" s="88"/>
      <c r="AF307" s="86"/>
      <c r="AG307" s="87"/>
      <c r="AH307" s="87"/>
      <c r="AI307" s="362"/>
      <c r="AJ307" s="363"/>
      <c r="AK307" s="86"/>
      <c r="AL307" s="87">
        <v>3</v>
      </c>
      <c r="AM307" s="87">
        <v>3</v>
      </c>
      <c r="AN307" s="88">
        <v>3</v>
      </c>
      <c r="AO307" s="86">
        <v>3</v>
      </c>
      <c r="AP307" s="87">
        <v>3</v>
      </c>
      <c r="AQ307" s="87">
        <v>3</v>
      </c>
      <c r="AR307" s="88">
        <v>3</v>
      </c>
      <c r="AS307" s="89">
        <v>3</v>
      </c>
      <c r="AT307" s="87">
        <v>3</v>
      </c>
      <c r="AU307" s="87">
        <v>3</v>
      </c>
      <c r="AV307" s="90">
        <v>3</v>
      </c>
      <c r="AW307" s="86">
        <v>3</v>
      </c>
      <c r="AX307" s="87">
        <v>3</v>
      </c>
      <c r="AY307" s="87">
        <v>3</v>
      </c>
      <c r="AZ307" s="87">
        <v>3</v>
      </c>
      <c r="BA307" s="88" t="s">
        <v>163</v>
      </c>
      <c r="BB307" s="89" t="s">
        <v>163</v>
      </c>
      <c r="BC307" s="87" t="s">
        <v>163</v>
      </c>
      <c r="BD307" s="87" t="s">
        <v>163</v>
      </c>
      <c r="BE307" s="321"/>
      <c r="BF307" s="322"/>
      <c r="BG307" s="322"/>
      <c r="BH307" s="322"/>
      <c r="BI307" s="322"/>
      <c r="BJ307" s="323"/>
      <c r="BK307" s="46" t="s">
        <v>19</v>
      </c>
      <c r="BL307" s="46" t="s">
        <v>42</v>
      </c>
      <c r="BN307" s="146">
        <f t="shared" si="464"/>
        <v>0</v>
      </c>
      <c r="BO307" s="146">
        <f t="shared" si="413"/>
        <v>0</v>
      </c>
      <c r="BP307" s="146">
        <f t="shared" si="414"/>
        <v>0</v>
      </c>
      <c r="BQ307" s="146">
        <f t="shared" si="415"/>
        <v>0</v>
      </c>
      <c r="BR307" s="146">
        <f t="shared" si="416"/>
        <v>0</v>
      </c>
      <c r="BS307" s="146">
        <f t="shared" si="417"/>
        <v>0</v>
      </c>
      <c r="BT307" s="146">
        <f t="shared" si="418"/>
        <v>0</v>
      </c>
      <c r="BU307" s="146">
        <f t="shared" si="419"/>
        <v>0</v>
      </c>
      <c r="BV307" s="146">
        <f t="shared" si="420"/>
        <v>0</v>
      </c>
      <c r="BW307" s="146">
        <f t="shared" si="421"/>
        <v>0</v>
      </c>
      <c r="BX307" s="146">
        <f t="shared" si="422"/>
        <v>0</v>
      </c>
      <c r="BY307" s="146">
        <f t="shared" si="423"/>
        <v>0</v>
      </c>
      <c r="BZ307" s="146">
        <f t="shared" si="424"/>
        <v>0</v>
      </c>
      <c r="CA307" s="146">
        <f t="shared" si="425"/>
        <v>0</v>
      </c>
      <c r="CB307" s="146">
        <f t="shared" si="426"/>
        <v>0</v>
      </c>
      <c r="CC307" s="146">
        <f t="shared" si="427"/>
        <v>0</v>
      </c>
      <c r="CD307" s="146">
        <f t="shared" si="428"/>
        <v>0</v>
      </c>
      <c r="CE307" s="146">
        <f t="shared" si="429"/>
        <v>0</v>
      </c>
      <c r="CF307" s="146">
        <f t="shared" si="430"/>
        <v>0</v>
      </c>
      <c r="CG307" s="146">
        <f t="shared" si="431"/>
        <v>0</v>
      </c>
      <c r="CH307" s="146">
        <f t="shared" si="432"/>
        <v>0</v>
      </c>
      <c r="CI307" s="146">
        <f t="shared" si="433"/>
        <v>0</v>
      </c>
      <c r="CJ307" s="146">
        <f t="shared" si="434"/>
        <v>0</v>
      </c>
      <c r="CK307" s="146">
        <f t="shared" si="435"/>
        <v>0</v>
      </c>
      <c r="CL307" s="146">
        <f t="shared" si="436"/>
        <v>0</v>
      </c>
      <c r="CM307" s="146">
        <f t="shared" si="437"/>
        <v>0</v>
      </c>
      <c r="CN307" s="146">
        <f t="shared" si="438"/>
        <v>0</v>
      </c>
      <c r="CO307" s="146">
        <f t="shared" si="439"/>
        <v>9</v>
      </c>
      <c r="CP307" s="146">
        <f t="shared" si="440"/>
        <v>9</v>
      </c>
      <c r="CQ307" s="146">
        <f t="shared" si="441"/>
        <v>9</v>
      </c>
      <c r="CR307" s="146">
        <f t="shared" si="442"/>
        <v>9</v>
      </c>
      <c r="CS307" s="146">
        <f t="shared" si="443"/>
        <v>9</v>
      </c>
      <c r="CT307" s="146">
        <f t="shared" si="444"/>
        <v>9</v>
      </c>
      <c r="CU307" s="146">
        <f t="shared" si="445"/>
        <v>9</v>
      </c>
      <c r="CV307" s="146">
        <f t="shared" si="446"/>
        <v>9</v>
      </c>
      <c r="CW307" s="146">
        <f t="shared" si="447"/>
        <v>9</v>
      </c>
      <c r="CX307" s="146">
        <f t="shared" si="448"/>
        <v>9</v>
      </c>
      <c r="CY307" s="146">
        <f t="shared" si="449"/>
        <v>9</v>
      </c>
      <c r="CZ307" s="146">
        <f t="shared" si="450"/>
        <v>9</v>
      </c>
      <c r="DA307" s="146">
        <f t="shared" si="451"/>
        <v>9</v>
      </c>
      <c r="DB307" s="146">
        <f t="shared" si="452"/>
        <v>9</v>
      </c>
      <c r="DC307" s="146">
        <f t="shared" si="453"/>
        <v>9</v>
      </c>
      <c r="DD307" s="146">
        <f t="shared" si="454"/>
        <v>0</v>
      </c>
      <c r="DE307" s="146">
        <f t="shared" si="455"/>
        <v>0</v>
      </c>
      <c r="DF307" s="146">
        <f t="shared" si="456"/>
        <v>0</v>
      </c>
      <c r="DG307" s="146">
        <f t="shared" si="457"/>
        <v>0</v>
      </c>
      <c r="DH307" s="146">
        <f t="shared" si="458"/>
        <v>0</v>
      </c>
      <c r="DI307" s="146">
        <f t="shared" si="459"/>
        <v>0</v>
      </c>
      <c r="DJ307" s="146">
        <f t="shared" si="460"/>
        <v>0</v>
      </c>
      <c r="DK307" s="146">
        <f t="shared" si="461"/>
        <v>0</v>
      </c>
      <c r="DL307" s="146">
        <f t="shared" si="462"/>
        <v>0</v>
      </c>
      <c r="DM307" s="146">
        <f t="shared" si="463"/>
        <v>0</v>
      </c>
      <c r="DN307" s="64">
        <f>(15+30/1.5*2)*H307</f>
        <v>165</v>
      </c>
      <c r="DO307" s="52" t="str">
        <f t="shared" si="481"/>
        <v/>
      </c>
      <c r="DP307" s="52" t="str">
        <f t="shared" si="466"/>
        <v/>
      </c>
      <c r="DQ307" s="53">
        <f t="shared" si="467"/>
        <v>165</v>
      </c>
      <c r="DR307" s="1">
        <f t="shared" si="482"/>
        <v>2</v>
      </c>
      <c r="DS307" s="168" t="e">
        <f>IF(AND(DR307=#REF!,BL307=#REF!),'Tiến độ'!D307,"")</f>
        <v>#REF!</v>
      </c>
    </row>
    <row r="308" spans="1:123" ht="11.25" customHeight="1">
      <c r="A308" s="314" t="str">
        <f>IF(B308="","",MAX($A$7:A307)+1)</f>
        <v/>
      </c>
      <c r="B308" s="315"/>
      <c r="C308" s="79" t="s">
        <v>426</v>
      </c>
      <c r="D308" s="80" t="s">
        <v>213</v>
      </c>
      <c r="E308" s="81">
        <v>3</v>
      </c>
      <c r="F308" s="82">
        <v>60</v>
      </c>
      <c r="G308" s="83"/>
      <c r="H308" s="84">
        <f t="shared" si="486"/>
        <v>3</v>
      </c>
      <c r="I308" s="85">
        <f t="shared" si="487"/>
        <v>180</v>
      </c>
      <c r="J308" s="27"/>
      <c r="K308" s="86"/>
      <c r="L308" s="87"/>
      <c r="M308" s="87"/>
      <c r="N308" s="88"/>
      <c r="O308" s="86"/>
      <c r="P308" s="87"/>
      <c r="Q308" s="87"/>
      <c r="R308" s="88"/>
      <c r="S308" s="86"/>
      <c r="T308" s="87"/>
      <c r="U308" s="87"/>
      <c r="V308" s="87"/>
      <c r="W308" s="88"/>
      <c r="X308" s="86"/>
      <c r="Y308" s="87"/>
      <c r="Z308" s="87"/>
      <c r="AA308" s="88"/>
      <c r="AB308" s="86"/>
      <c r="AC308" s="87"/>
      <c r="AD308" s="87"/>
      <c r="AE308" s="88"/>
      <c r="AF308" s="86"/>
      <c r="AG308" s="87"/>
      <c r="AH308" s="87"/>
      <c r="AI308" s="362"/>
      <c r="AJ308" s="363"/>
      <c r="AK308" s="86"/>
      <c r="AL308" s="87">
        <v>6</v>
      </c>
      <c r="AM308" s="87">
        <v>6</v>
      </c>
      <c r="AN308" s="88">
        <v>6</v>
      </c>
      <c r="AO308" s="86">
        <v>6</v>
      </c>
      <c r="AP308" s="87">
        <v>6</v>
      </c>
      <c r="AQ308" s="87">
        <v>3</v>
      </c>
      <c r="AR308" s="88">
        <v>3</v>
      </c>
      <c r="AS308" s="89">
        <v>3</v>
      </c>
      <c r="AT308" s="87">
        <v>3</v>
      </c>
      <c r="AU308" s="87">
        <v>3</v>
      </c>
      <c r="AV308" s="90">
        <v>3</v>
      </c>
      <c r="AW308" s="86">
        <v>3</v>
      </c>
      <c r="AX308" s="87">
        <v>3</v>
      </c>
      <c r="AY308" s="87">
        <v>3</v>
      </c>
      <c r="AZ308" s="87">
        <v>3</v>
      </c>
      <c r="BA308" s="88" t="s">
        <v>163</v>
      </c>
      <c r="BB308" s="89" t="s">
        <v>163</v>
      </c>
      <c r="BC308" s="87" t="s">
        <v>163</v>
      </c>
      <c r="BD308" s="87" t="s">
        <v>163</v>
      </c>
      <c r="BE308" s="321"/>
      <c r="BF308" s="322"/>
      <c r="BG308" s="322"/>
      <c r="BH308" s="322"/>
      <c r="BI308" s="322"/>
      <c r="BJ308" s="323"/>
      <c r="BK308" s="46" t="s">
        <v>18</v>
      </c>
      <c r="BL308" s="46" t="s">
        <v>57</v>
      </c>
      <c r="BN308" s="146">
        <f t="shared" si="464"/>
        <v>0</v>
      </c>
      <c r="BO308" s="146">
        <f t="shared" si="413"/>
        <v>0</v>
      </c>
      <c r="BP308" s="146">
        <f t="shared" si="414"/>
        <v>0</v>
      </c>
      <c r="BQ308" s="146">
        <f t="shared" si="415"/>
        <v>0</v>
      </c>
      <c r="BR308" s="146">
        <f t="shared" si="416"/>
        <v>0</v>
      </c>
      <c r="BS308" s="146">
        <f t="shared" si="417"/>
        <v>0</v>
      </c>
      <c r="BT308" s="146">
        <f t="shared" si="418"/>
        <v>0</v>
      </c>
      <c r="BU308" s="146">
        <f t="shared" si="419"/>
        <v>0</v>
      </c>
      <c r="BV308" s="146">
        <f t="shared" si="420"/>
        <v>0</v>
      </c>
      <c r="BW308" s="146">
        <f t="shared" si="421"/>
        <v>0</v>
      </c>
      <c r="BX308" s="146">
        <f t="shared" si="422"/>
        <v>0</v>
      </c>
      <c r="BY308" s="146">
        <f t="shared" si="423"/>
        <v>0</v>
      </c>
      <c r="BZ308" s="146">
        <f t="shared" si="424"/>
        <v>0</v>
      </c>
      <c r="CA308" s="146">
        <f t="shared" si="425"/>
        <v>0</v>
      </c>
      <c r="CB308" s="146">
        <f t="shared" si="426"/>
        <v>0</v>
      </c>
      <c r="CC308" s="146">
        <f t="shared" si="427"/>
        <v>0</v>
      </c>
      <c r="CD308" s="146">
        <f t="shared" si="428"/>
        <v>0</v>
      </c>
      <c r="CE308" s="146">
        <f t="shared" si="429"/>
        <v>0</v>
      </c>
      <c r="CF308" s="146">
        <f t="shared" si="430"/>
        <v>0</v>
      </c>
      <c r="CG308" s="146">
        <f t="shared" si="431"/>
        <v>0</v>
      </c>
      <c r="CH308" s="146">
        <f t="shared" si="432"/>
        <v>0</v>
      </c>
      <c r="CI308" s="146">
        <f t="shared" si="433"/>
        <v>0</v>
      </c>
      <c r="CJ308" s="146">
        <f t="shared" si="434"/>
        <v>0</v>
      </c>
      <c r="CK308" s="146">
        <f t="shared" si="435"/>
        <v>0</v>
      </c>
      <c r="CL308" s="146">
        <f t="shared" si="436"/>
        <v>0</v>
      </c>
      <c r="CM308" s="146">
        <f t="shared" si="437"/>
        <v>0</v>
      </c>
      <c r="CN308" s="146">
        <f t="shared" si="438"/>
        <v>0</v>
      </c>
      <c r="CO308" s="146">
        <f t="shared" si="439"/>
        <v>18</v>
      </c>
      <c r="CP308" s="146">
        <f t="shared" si="440"/>
        <v>18</v>
      </c>
      <c r="CQ308" s="146">
        <f t="shared" si="441"/>
        <v>18</v>
      </c>
      <c r="CR308" s="146">
        <f t="shared" si="442"/>
        <v>18</v>
      </c>
      <c r="CS308" s="146">
        <f t="shared" si="443"/>
        <v>18</v>
      </c>
      <c r="CT308" s="146">
        <f t="shared" si="444"/>
        <v>9</v>
      </c>
      <c r="CU308" s="146">
        <f t="shared" si="445"/>
        <v>9</v>
      </c>
      <c r="CV308" s="146">
        <f t="shared" si="446"/>
        <v>9</v>
      </c>
      <c r="CW308" s="146">
        <f t="shared" si="447"/>
        <v>9</v>
      </c>
      <c r="CX308" s="146">
        <f t="shared" si="448"/>
        <v>9</v>
      </c>
      <c r="CY308" s="146">
        <f t="shared" si="449"/>
        <v>9</v>
      </c>
      <c r="CZ308" s="146">
        <f t="shared" si="450"/>
        <v>9</v>
      </c>
      <c r="DA308" s="146">
        <f t="shared" si="451"/>
        <v>9</v>
      </c>
      <c r="DB308" s="146">
        <f t="shared" si="452"/>
        <v>9</v>
      </c>
      <c r="DC308" s="146">
        <f t="shared" si="453"/>
        <v>9</v>
      </c>
      <c r="DD308" s="146">
        <f t="shared" si="454"/>
        <v>0</v>
      </c>
      <c r="DE308" s="146">
        <f t="shared" si="455"/>
        <v>0</v>
      </c>
      <c r="DF308" s="146">
        <f t="shared" si="456"/>
        <v>0</v>
      </c>
      <c r="DG308" s="146">
        <f t="shared" si="457"/>
        <v>0</v>
      </c>
      <c r="DH308" s="146">
        <f t="shared" si="458"/>
        <v>0</v>
      </c>
      <c r="DI308" s="146">
        <f t="shared" si="459"/>
        <v>0</v>
      </c>
      <c r="DJ308" s="146">
        <f t="shared" si="460"/>
        <v>0</v>
      </c>
      <c r="DK308" s="146">
        <f t="shared" si="461"/>
        <v>0</v>
      </c>
      <c r="DL308" s="146">
        <f t="shared" si="462"/>
        <v>0</v>
      </c>
      <c r="DM308" s="146">
        <f t="shared" si="463"/>
        <v>0</v>
      </c>
      <c r="DN308" s="64">
        <f>F308*H308</f>
        <v>180</v>
      </c>
      <c r="DO308" s="52" t="str">
        <f t="shared" si="481"/>
        <v/>
      </c>
      <c r="DP308" s="52" t="str">
        <f t="shared" si="466"/>
        <v/>
      </c>
      <c r="DQ308" s="53">
        <f t="shared" si="467"/>
        <v>180</v>
      </c>
      <c r="DR308" s="1">
        <f t="shared" si="482"/>
        <v>2</v>
      </c>
      <c r="DS308" s="168" t="e">
        <f>IF(AND(DR308=#REF!,BL308=#REF!),'Tiến độ'!D308,"")</f>
        <v>#REF!</v>
      </c>
    </row>
    <row r="309" spans="1:123" ht="11.25" customHeight="1">
      <c r="A309" s="310" t="str">
        <f>IF(B309="","",MAX($A$7:A308)+1)</f>
        <v/>
      </c>
      <c r="B309" s="313"/>
      <c r="C309" s="91" t="s">
        <v>8</v>
      </c>
      <c r="D309" s="92"/>
      <c r="E309" s="93">
        <f>SUM(E292:E308)</f>
        <v>43</v>
      </c>
      <c r="F309" s="94"/>
      <c r="G309" s="95"/>
      <c r="H309" s="96"/>
      <c r="I309" s="97"/>
      <c r="J309" s="26"/>
      <c r="K309" s="96">
        <f t="shared" ref="K309:AH309" si="489">SUM(K292:K308)</f>
        <v>26</v>
      </c>
      <c r="L309" s="97">
        <f t="shared" si="489"/>
        <v>26</v>
      </c>
      <c r="M309" s="97">
        <f t="shared" si="489"/>
        <v>26</v>
      </c>
      <c r="N309" s="98">
        <f t="shared" si="489"/>
        <v>26</v>
      </c>
      <c r="O309" s="96">
        <f t="shared" si="489"/>
        <v>26</v>
      </c>
      <c r="P309" s="97">
        <f t="shared" si="489"/>
        <v>21</v>
      </c>
      <c r="Q309" s="97">
        <f t="shared" si="489"/>
        <v>21</v>
      </c>
      <c r="R309" s="98">
        <f t="shared" si="489"/>
        <v>21</v>
      </c>
      <c r="S309" s="96">
        <f t="shared" si="489"/>
        <v>21</v>
      </c>
      <c r="T309" s="97">
        <f t="shared" si="489"/>
        <v>21</v>
      </c>
      <c r="U309" s="97">
        <f t="shared" si="489"/>
        <v>21</v>
      </c>
      <c r="V309" s="97">
        <f t="shared" si="489"/>
        <v>21</v>
      </c>
      <c r="W309" s="98">
        <f t="shared" si="489"/>
        <v>19</v>
      </c>
      <c r="X309" s="96">
        <f t="shared" si="489"/>
        <v>17</v>
      </c>
      <c r="Y309" s="97">
        <f t="shared" si="489"/>
        <v>17</v>
      </c>
      <c r="Z309" s="97">
        <f t="shared" si="489"/>
        <v>0</v>
      </c>
      <c r="AA309" s="98">
        <f t="shared" si="489"/>
        <v>0</v>
      </c>
      <c r="AB309" s="96">
        <f t="shared" si="489"/>
        <v>0</v>
      </c>
      <c r="AC309" s="97">
        <f t="shared" si="489"/>
        <v>0</v>
      </c>
      <c r="AD309" s="97">
        <f t="shared" si="489"/>
        <v>0</v>
      </c>
      <c r="AE309" s="98">
        <f t="shared" si="489"/>
        <v>0</v>
      </c>
      <c r="AF309" s="96">
        <f t="shared" si="489"/>
        <v>0</v>
      </c>
      <c r="AG309" s="97">
        <f t="shared" si="489"/>
        <v>0</v>
      </c>
      <c r="AH309" s="97">
        <f t="shared" si="489"/>
        <v>0</v>
      </c>
      <c r="AI309" s="362"/>
      <c r="AJ309" s="363"/>
      <c r="AK309" s="96">
        <f t="shared" ref="AK309:BD309" si="490">SUM(AK292:AK308)</f>
        <v>0</v>
      </c>
      <c r="AL309" s="97">
        <f t="shared" si="490"/>
        <v>27</v>
      </c>
      <c r="AM309" s="97">
        <f t="shared" si="490"/>
        <v>27</v>
      </c>
      <c r="AN309" s="98">
        <f t="shared" si="490"/>
        <v>27</v>
      </c>
      <c r="AO309" s="96">
        <f t="shared" si="490"/>
        <v>27</v>
      </c>
      <c r="AP309" s="97">
        <f t="shared" si="490"/>
        <v>27</v>
      </c>
      <c r="AQ309" s="97">
        <f t="shared" si="490"/>
        <v>24</v>
      </c>
      <c r="AR309" s="98">
        <f t="shared" si="490"/>
        <v>24</v>
      </c>
      <c r="AS309" s="99">
        <f t="shared" si="490"/>
        <v>24</v>
      </c>
      <c r="AT309" s="97">
        <f t="shared" si="490"/>
        <v>24</v>
      </c>
      <c r="AU309" s="97">
        <f t="shared" si="490"/>
        <v>24</v>
      </c>
      <c r="AV309" s="100">
        <f t="shared" si="490"/>
        <v>24</v>
      </c>
      <c r="AW309" s="96">
        <f t="shared" si="490"/>
        <v>24</v>
      </c>
      <c r="AX309" s="97">
        <f t="shared" si="490"/>
        <v>24</v>
      </c>
      <c r="AY309" s="97">
        <f t="shared" si="490"/>
        <v>24</v>
      </c>
      <c r="AZ309" s="97">
        <f t="shared" si="490"/>
        <v>24</v>
      </c>
      <c r="BA309" s="98">
        <f t="shared" si="490"/>
        <v>0</v>
      </c>
      <c r="BB309" s="99">
        <f t="shared" si="490"/>
        <v>0</v>
      </c>
      <c r="BC309" s="97">
        <f t="shared" si="490"/>
        <v>0</v>
      </c>
      <c r="BD309" s="97">
        <f t="shared" si="490"/>
        <v>0</v>
      </c>
      <c r="BE309" s="321"/>
      <c r="BF309" s="322"/>
      <c r="BG309" s="322"/>
      <c r="BH309" s="322"/>
      <c r="BI309" s="322"/>
      <c r="BJ309" s="323"/>
      <c r="BK309" s="47"/>
      <c r="BL309" s="47" t="s">
        <v>1113</v>
      </c>
      <c r="BN309" s="146">
        <f t="shared" si="464"/>
        <v>0</v>
      </c>
      <c r="BO309" s="146">
        <f t="shared" si="413"/>
        <v>0</v>
      </c>
      <c r="BP309" s="146">
        <f t="shared" si="414"/>
        <v>0</v>
      </c>
      <c r="BQ309" s="146">
        <f t="shared" si="415"/>
        <v>0</v>
      </c>
      <c r="BR309" s="146">
        <f t="shared" si="416"/>
        <v>0</v>
      </c>
      <c r="BS309" s="146">
        <f t="shared" si="417"/>
        <v>0</v>
      </c>
      <c r="BT309" s="146">
        <f t="shared" si="418"/>
        <v>0</v>
      </c>
      <c r="BU309" s="146">
        <f t="shared" si="419"/>
        <v>0</v>
      </c>
      <c r="BV309" s="146">
        <f t="shared" si="420"/>
        <v>0</v>
      </c>
      <c r="BW309" s="146">
        <f t="shared" si="421"/>
        <v>0</v>
      </c>
      <c r="BX309" s="146">
        <f t="shared" si="422"/>
        <v>0</v>
      </c>
      <c r="BY309" s="146">
        <f t="shared" si="423"/>
        <v>0</v>
      </c>
      <c r="BZ309" s="146">
        <f t="shared" si="424"/>
        <v>0</v>
      </c>
      <c r="CA309" s="146">
        <f t="shared" si="425"/>
        <v>0</v>
      </c>
      <c r="CB309" s="146">
        <f t="shared" si="426"/>
        <v>0</v>
      </c>
      <c r="CC309" s="146">
        <f t="shared" si="427"/>
        <v>0</v>
      </c>
      <c r="CD309" s="146">
        <f t="shared" si="428"/>
        <v>0</v>
      </c>
      <c r="CE309" s="146">
        <f t="shared" si="429"/>
        <v>0</v>
      </c>
      <c r="CF309" s="146">
        <f t="shared" si="430"/>
        <v>0</v>
      </c>
      <c r="CG309" s="146">
        <f t="shared" si="431"/>
        <v>0</v>
      </c>
      <c r="CH309" s="146">
        <f t="shared" si="432"/>
        <v>0</v>
      </c>
      <c r="CI309" s="146">
        <f t="shared" si="433"/>
        <v>0</v>
      </c>
      <c r="CJ309" s="146">
        <f t="shared" si="434"/>
        <v>0</v>
      </c>
      <c r="CK309" s="146">
        <f t="shared" si="435"/>
        <v>0</v>
      </c>
      <c r="CL309" s="146">
        <f t="shared" si="436"/>
        <v>0</v>
      </c>
      <c r="CM309" s="146">
        <f t="shared" si="437"/>
        <v>0</v>
      </c>
      <c r="CN309" s="146">
        <f t="shared" si="438"/>
        <v>0</v>
      </c>
      <c r="CO309" s="146">
        <f t="shared" si="439"/>
        <v>0</v>
      </c>
      <c r="CP309" s="146">
        <f t="shared" si="440"/>
        <v>0</v>
      </c>
      <c r="CQ309" s="146">
        <f t="shared" si="441"/>
        <v>0</v>
      </c>
      <c r="CR309" s="146">
        <f t="shared" si="442"/>
        <v>0</v>
      </c>
      <c r="CS309" s="146">
        <f t="shared" si="443"/>
        <v>0</v>
      </c>
      <c r="CT309" s="146">
        <f t="shared" si="444"/>
        <v>0</v>
      </c>
      <c r="CU309" s="146">
        <f t="shared" si="445"/>
        <v>0</v>
      </c>
      <c r="CV309" s="146">
        <f t="shared" si="446"/>
        <v>0</v>
      </c>
      <c r="CW309" s="146">
        <f t="shared" si="447"/>
        <v>0</v>
      </c>
      <c r="CX309" s="146">
        <f t="shared" si="448"/>
        <v>0</v>
      </c>
      <c r="CY309" s="146">
        <f t="shared" si="449"/>
        <v>0</v>
      </c>
      <c r="CZ309" s="146">
        <f t="shared" si="450"/>
        <v>0</v>
      </c>
      <c r="DA309" s="146">
        <f t="shared" si="451"/>
        <v>0</v>
      </c>
      <c r="DB309" s="146">
        <f t="shared" si="452"/>
        <v>0</v>
      </c>
      <c r="DC309" s="146">
        <f t="shared" si="453"/>
        <v>0</v>
      </c>
      <c r="DD309" s="146">
        <f t="shared" si="454"/>
        <v>0</v>
      </c>
      <c r="DE309" s="146">
        <f t="shared" si="455"/>
        <v>0</v>
      </c>
      <c r="DF309" s="146">
        <f t="shared" si="456"/>
        <v>0</v>
      </c>
      <c r="DG309" s="146">
        <f t="shared" si="457"/>
        <v>0</v>
      </c>
      <c r="DH309" s="146">
        <f t="shared" si="458"/>
        <v>0</v>
      </c>
      <c r="DI309" s="146">
        <f t="shared" si="459"/>
        <v>0</v>
      </c>
      <c r="DJ309" s="146">
        <f t="shared" si="460"/>
        <v>0</v>
      </c>
      <c r="DK309" s="146">
        <f t="shared" si="461"/>
        <v>0</v>
      </c>
      <c r="DL309" s="146">
        <f t="shared" si="462"/>
        <v>0</v>
      </c>
      <c r="DM309" s="146">
        <f t="shared" si="463"/>
        <v>0</v>
      </c>
      <c r="DN309" s="54"/>
      <c r="DO309" s="55"/>
      <c r="DP309" s="55"/>
      <c r="DQ309" s="56"/>
      <c r="DS309" s="168" t="e">
        <f>IF(AND(DR309=#REF!,BL309=#REF!),'Tiến độ'!D309,"")</f>
        <v>#REF!</v>
      </c>
    </row>
    <row r="310" spans="1:123" ht="11.25" customHeight="1">
      <c r="A310" s="308">
        <f>IF(B310="","",MAX($A$7:A309)+1)</f>
        <v>26</v>
      </c>
      <c r="B310" s="311" t="s">
        <v>1138</v>
      </c>
      <c r="C310" s="67" t="s">
        <v>443</v>
      </c>
      <c r="D310" s="68" t="s">
        <v>444</v>
      </c>
      <c r="E310" s="69">
        <v>4</v>
      </c>
      <c r="F310" s="70">
        <v>60</v>
      </c>
      <c r="G310" s="71"/>
      <c r="H310" s="72">
        <v>1</v>
      </c>
      <c r="I310" s="73">
        <f>47</f>
        <v>47</v>
      </c>
      <c r="J310" s="24"/>
      <c r="K310" s="74">
        <v>4</v>
      </c>
      <c r="L310" s="75">
        <v>4</v>
      </c>
      <c r="M310" s="75">
        <v>4</v>
      </c>
      <c r="N310" s="76">
        <v>4</v>
      </c>
      <c r="O310" s="74">
        <v>4</v>
      </c>
      <c r="P310" s="75">
        <v>4</v>
      </c>
      <c r="Q310" s="75">
        <v>4</v>
      </c>
      <c r="R310" s="76">
        <v>4</v>
      </c>
      <c r="S310" s="74">
        <v>4</v>
      </c>
      <c r="T310" s="75">
        <v>4</v>
      </c>
      <c r="U310" s="75">
        <v>4</v>
      </c>
      <c r="V310" s="75">
        <v>4</v>
      </c>
      <c r="W310" s="76">
        <v>4</v>
      </c>
      <c r="X310" s="74">
        <v>4</v>
      </c>
      <c r="Y310" s="75">
        <v>4</v>
      </c>
      <c r="Z310" s="75" t="s">
        <v>163</v>
      </c>
      <c r="AA310" s="76" t="s">
        <v>163</v>
      </c>
      <c r="AB310" s="74" t="s">
        <v>163</v>
      </c>
      <c r="AC310" s="75" t="s">
        <v>163</v>
      </c>
      <c r="AD310" s="75" t="s">
        <v>164</v>
      </c>
      <c r="AE310" s="76" t="s">
        <v>164</v>
      </c>
      <c r="AF310" s="74" t="s">
        <v>164</v>
      </c>
      <c r="AG310" s="75" t="s">
        <v>164</v>
      </c>
      <c r="AH310" s="75" t="s">
        <v>164</v>
      </c>
      <c r="AI310" s="362"/>
      <c r="AJ310" s="363"/>
      <c r="AK310" s="74" t="s">
        <v>164</v>
      </c>
      <c r="AL310" s="75"/>
      <c r="AM310" s="75"/>
      <c r="AN310" s="76"/>
      <c r="AO310" s="74"/>
      <c r="AP310" s="75"/>
      <c r="AQ310" s="75"/>
      <c r="AR310" s="76"/>
      <c r="AS310" s="77"/>
      <c r="AT310" s="75"/>
      <c r="AU310" s="75"/>
      <c r="AV310" s="78"/>
      <c r="AW310" s="74"/>
      <c r="AX310" s="75"/>
      <c r="AY310" s="75"/>
      <c r="AZ310" s="75"/>
      <c r="BA310" s="76"/>
      <c r="BB310" s="77"/>
      <c r="BC310" s="75"/>
      <c r="BD310" s="75"/>
      <c r="BE310" s="321"/>
      <c r="BF310" s="322"/>
      <c r="BG310" s="322"/>
      <c r="BH310" s="322"/>
      <c r="BI310" s="322"/>
      <c r="BJ310" s="323"/>
      <c r="BK310" s="45" t="s">
        <v>18</v>
      </c>
      <c r="BL310" s="45" t="s">
        <v>38</v>
      </c>
      <c r="BN310" s="146">
        <f t="shared" si="464"/>
        <v>4</v>
      </c>
      <c r="BO310" s="146">
        <f t="shared" si="413"/>
        <v>4</v>
      </c>
      <c r="BP310" s="146">
        <f t="shared" si="414"/>
        <v>4</v>
      </c>
      <c r="BQ310" s="146">
        <f t="shared" si="415"/>
        <v>4</v>
      </c>
      <c r="BR310" s="146">
        <f t="shared" si="416"/>
        <v>4</v>
      </c>
      <c r="BS310" s="146">
        <f t="shared" si="417"/>
        <v>4</v>
      </c>
      <c r="BT310" s="146">
        <f t="shared" si="418"/>
        <v>4</v>
      </c>
      <c r="BU310" s="146">
        <f t="shared" si="419"/>
        <v>4</v>
      </c>
      <c r="BV310" s="146">
        <f t="shared" si="420"/>
        <v>4</v>
      </c>
      <c r="BW310" s="146">
        <f t="shared" si="421"/>
        <v>4</v>
      </c>
      <c r="BX310" s="146">
        <f t="shared" si="422"/>
        <v>4</v>
      </c>
      <c r="BY310" s="146">
        <f t="shared" si="423"/>
        <v>4</v>
      </c>
      <c r="BZ310" s="146">
        <f t="shared" si="424"/>
        <v>4</v>
      </c>
      <c r="CA310" s="146">
        <f t="shared" si="425"/>
        <v>4</v>
      </c>
      <c r="CB310" s="146">
        <f t="shared" si="426"/>
        <v>4</v>
      </c>
      <c r="CC310" s="146">
        <f t="shared" si="427"/>
        <v>0</v>
      </c>
      <c r="CD310" s="146">
        <f t="shared" si="428"/>
        <v>0</v>
      </c>
      <c r="CE310" s="146">
        <f t="shared" si="429"/>
        <v>0</v>
      </c>
      <c r="CF310" s="146">
        <f t="shared" si="430"/>
        <v>0</v>
      </c>
      <c r="CG310" s="146">
        <f t="shared" si="431"/>
        <v>0</v>
      </c>
      <c r="CH310" s="146">
        <f t="shared" si="432"/>
        <v>0</v>
      </c>
      <c r="CI310" s="146">
        <f t="shared" si="433"/>
        <v>0</v>
      </c>
      <c r="CJ310" s="146">
        <f t="shared" si="434"/>
        <v>0</v>
      </c>
      <c r="CK310" s="146">
        <f t="shared" si="435"/>
        <v>0</v>
      </c>
      <c r="CL310" s="146">
        <f t="shared" si="436"/>
        <v>0</v>
      </c>
      <c r="CM310" s="146">
        <f t="shared" si="437"/>
        <v>0</v>
      </c>
      <c r="CN310" s="146">
        <f t="shared" si="438"/>
        <v>0</v>
      </c>
      <c r="CO310" s="146">
        <f t="shared" si="439"/>
        <v>0</v>
      </c>
      <c r="CP310" s="146">
        <f t="shared" si="440"/>
        <v>0</v>
      </c>
      <c r="CQ310" s="146">
        <f t="shared" si="441"/>
        <v>0</v>
      </c>
      <c r="CR310" s="146">
        <f t="shared" si="442"/>
        <v>0</v>
      </c>
      <c r="CS310" s="146">
        <f t="shared" si="443"/>
        <v>0</v>
      </c>
      <c r="CT310" s="146">
        <f t="shared" si="444"/>
        <v>0</v>
      </c>
      <c r="CU310" s="146">
        <f t="shared" si="445"/>
        <v>0</v>
      </c>
      <c r="CV310" s="146">
        <f t="shared" si="446"/>
        <v>0</v>
      </c>
      <c r="CW310" s="146">
        <f t="shared" si="447"/>
        <v>0</v>
      </c>
      <c r="CX310" s="146">
        <f t="shared" si="448"/>
        <v>0</v>
      </c>
      <c r="CY310" s="146">
        <f t="shared" si="449"/>
        <v>0</v>
      </c>
      <c r="CZ310" s="146">
        <f t="shared" si="450"/>
        <v>0</v>
      </c>
      <c r="DA310" s="146">
        <f t="shared" si="451"/>
        <v>0</v>
      </c>
      <c r="DB310" s="146">
        <f t="shared" si="452"/>
        <v>0</v>
      </c>
      <c r="DC310" s="146">
        <f t="shared" si="453"/>
        <v>0</v>
      </c>
      <c r="DD310" s="146">
        <f t="shared" si="454"/>
        <v>0</v>
      </c>
      <c r="DE310" s="146">
        <f t="shared" si="455"/>
        <v>0</v>
      </c>
      <c r="DF310" s="146">
        <f t="shared" si="456"/>
        <v>0</v>
      </c>
      <c r="DG310" s="146">
        <f t="shared" si="457"/>
        <v>0</v>
      </c>
      <c r="DH310" s="146">
        <f t="shared" si="458"/>
        <v>0</v>
      </c>
      <c r="DI310" s="146">
        <f t="shared" si="459"/>
        <v>0</v>
      </c>
      <c r="DJ310" s="146">
        <f t="shared" si="460"/>
        <v>0</v>
      </c>
      <c r="DK310" s="146">
        <f t="shared" si="461"/>
        <v>0</v>
      </c>
      <c r="DL310" s="146">
        <f t="shared" si="462"/>
        <v>0</v>
      </c>
      <c r="DM310" s="146">
        <f t="shared" si="463"/>
        <v>0</v>
      </c>
      <c r="DN310" s="63">
        <f t="shared" ref="DN310:DN311" si="491">F310*H310</f>
        <v>60</v>
      </c>
      <c r="DO310" s="50">
        <f t="shared" ref="DO310:DO326" si="492">IF(COUNTA(K310:AC310)&gt;0,DN310,"")</f>
        <v>60</v>
      </c>
      <c r="DP310" s="50" t="str">
        <f t="shared" si="466"/>
        <v/>
      </c>
      <c r="DQ310" s="51" t="str">
        <f t="shared" si="467"/>
        <v/>
      </c>
      <c r="DR310" s="1">
        <f t="shared" ref="DR310:DR326" si="493">IF(DQ310="",1,2)</f>
        <v>1</v>
      </c>
      <c r="DS310" s="168" t="e">
        <f>IF(AND(DR310=#REF!,BL310=#REF!),'Tiến độ'!D310,"")</f>
        <v>#REF!</v>
      </c>
    </row>
    <row r="311" spans="1:123" ht="11.25" customHeight="1">
      <c r="A311" s="314" t="str">
        <f>IF(B311="","",MAX($A$7:A310)+1)</f>
        <v/>
      </c>
      <c r="B311" s="315"/>
      <c r="C311" s="79" t="s">
        <v>449</v>
      </c>
      <c r="D311" s="80" t="s">
        <v>450</v>
      </c>
      <c r="E311" s="81">
        <v>3</v>
      </c>
      <c r="F311" s="82">
        <v>45</v>
      </c>
      <c r="G311" s="83"/>
      <c r="H311" s="84">
        <f>H310</f>
        <v>1</v>
      </c>
      <c r="I311" s="85">
        <f>I310</f>
        <v>47</v>
      </c>
      <c r="J311" s="27"/>
      <c r="K311" s="86">
        <v>5</v>
      </c>
      <c r="L311" s="87">
        <v>5</v>
      </c>
      <c r="M311" s="87">
        <v>5</v>
      </c>
      <c r="N311" s="88">
        <v>5</v>
      </c>
      <c r="O311" s="86">
        <v>5</v>
      </c>
      <c r="P311" s="87">
        <v>2</v>
      </c>
      <c r="Q311" s="87">
        <v>2</v>
      </c>
      <c r="R311" s="88">
        <v>2</v>
      </c>
      <c r="S311" s="86">
        <v>2</v>
      </c>
      <c r="T311" s="87">
        <v>2</v>
      </c>
      <c r="U311" s="87">
        <v>2</v>
      </c>
      <c r="V311" s="87">
        <v>2</v>
      </c>
      <c r="W311" s="88">
        <v>2</v>
      </c>
      <c r="X311" s="86">
        <v>2</v>
      </c>
      <c r="Y311" s="87">
        <v>2</v>
      </c>
      <c r="Z311" s="87" t="s">
        <v>163</v>
      </c>
      <c r="AA311" s="88" t="s">
        <v>163</v>
      </c>
      <c r="AB311" s="86" t="s">
        <v>163</v>
      </c>
      <c r="AC311" s="87" t="s">
        <v>163</v>
      </c>
      <c r="AD311" s="87" t="s">
        <v>164</v>
      </c>
      <c r="AE311" s="88" t="s">
        <v>164</v>
      </c>
      <c r="AF311" s="86" t="s">
        <v>164</v>
      </c>
      <c r="AG311" s="87" t="s">
        <v>164</v>
      </c>
      <c r="AH311" s="87" t="s">
        <v>164</v>
      </c>
      <c r="AI311" s="362"/>
      <c r="AJ311" s="363"/>
      <c r="AK311" s="86" t="s">
        <v>164</v>
      </c>
      <c r="AL311" s="87"/>
      <c r="AM311" s="87"/>
      <c r="AN311" s="88"/>
      <c r="AO311" s="86"/>
      <c r="AP311" s="87"/>
      <c r="AQ311" s="87"/>
      <c r="AR311" s="88"/>
      <c r="AS311" s="89"/>
      <c r="AT311" s="87"/>
      <c r="AU311" s="87"/>
      <c r="AV311" s="90"/>
      <c r="AW311" s="86"/>
      <c r="AX311" s="87"/>
      <c r="AY311" s="87"/>
      <c r="AZ311" s="87"/>
      <c r="BA311" s="88"/>
      <c r="BB311" s="89"/>
      <c r="BC311" s="87"/>
      <c r="BD311" s="87"/>
      <c r="BE311" s="321"/>
      <c r="BF311" s="322"/>
      <c r="BG311" s="322"/>
      <c r="BH311" s="322"/>
      <c r="BI311" s="322"/>
      <c r="BJ311" s="323"/>
      <c r="BK311" s="46" t="s">
        <v>18</v>
      </c>
      <c r="BL311" s="46" t="s">
        <v>39</v>
      </c>
      <c r="BN311" s="146">
        <f t="shared" si="464"/>
        <v>5</v>
      </c>
      <c r="BO311" s="146">
        <f t="shared" si="413"/>
        <v>5</v>
      </c>
      <c r="BP311" s="146">
        <f t="shared" si="414"/>
        <v>5</v>
      </c>
      <c r="BQ311" s="146">
        <f t="shared" si="415"/>
        <v>5</v>
      </c>
      <c r="BR311" s="146">
        <f t="shared" si="416"/>
        <v>5</v>
      </c>
      <c r="BS311" s="146">
        <f t="shared" si="417"/>
        <v>2</v>
      </c>
      <c r="BT311" s="146">
        <f t="shared" si="418"/>
        <v>2</v>
      </c>
      <c r="BU311" s="146">
        <f t="shared" si="419"/>
        <v>2</v>
      </c>
      <c r="BV311" s="146">
        <f t="shared" si="420"/>
        <v>2</v>
      </c>
      <c r="BW311" s="146">
        <f t="shared" si="421"/>
        <v>2</v>
      </c>
      <c r="BX311" s="146">
        <f t="shared" si="422"/>
        <v>2</v>
      </c>
      <c r="BY311" s="146">
        <f t="shared" si="423"/>
        <v>2</v>
      </c>
      <c r="BZ311" s="146">
        <f t="shared" si="424"/>
        <v>2</v>
      </c>
      <c r="CA311" s="146">
        <f t="shared" si="425"/>
        <v>2</v>
      </c>
      <c r="CB311" s="146">
        <f t="shared" si="426"/>
        <v>2</v>
      </c>
      <c r="CC311" s="146">
        <f t="shared" si="427"/>
        <v>0</v>
      </c>
      <c r="CD311" s="146">
        <f t="shared" si="428"/>
        <v>0</v>
      </c>
      <c r="CE311" s="146">
        <f t="shared" si="429"/>
        <v>0</v>
      </c>
      <c r="CF311" s="146">
        <f t="shared" si="430"/>
        <v>0</v>
      </c>
      <c r="CG311" s="146">
        <f t="shared" si="431"/>
        <v>0</v>
      </c>
      <c r="CH311" s="146">
        <f t="shared" si="432"/>
        <v>0</v>
      </c>
      <c r="CI311" s="146">
        <f t="shared" si="433"/>
        <v>0</v>
      </c>
      <c r="CJ311" s="146">
        <f t="shared" si="434"/>
        <v>0</v>
      </c>
      <c r="CK311" s="146">
        <f t="shared" si="435"/>
        <v>0</v>
      </c>
      <c r="CL311" s="146">
        <f t="shared" si="436"/>
        <v>0</v>
      </c>
      <c r="CM311" s="146">
        <f t="shared" si="437"/>
        <v>0</v>
      </c>
      <c r="CN311" s="146">
        <f t="shared" si="438"/>
        <v>0</v>
      </c>
      <c r="CO311" s="146">
        <f t="shared" si="439"/>
        <v>0</v>
      </c>
      <c r="CP311" s="146">
        <f t="shared" si="440"/>
        <v>0</v>
      </c>
      <c r="CQ311" s="146">
        <f t="shared" si="441"/>
        <v>0</v>
      </c>
      <c r="CR311" s="146">
        <f t="shared" si="442"/>
        <v>0</v>
      </c>
      <c r="CS311" s="146">
        <f t="shared" si="443"/>
        <v>0</v>
      </c>
      <c r="CT311" s="146">
        <f t="shared" si="444"/>
        <v>0</v>
      </c>
      <c r="CU311" s="146">
        <f t="shared" si="445"/>
        <v>0</v>
      </c>
      <c r="CV311" s="146">
        <f t="shared" si="446"/>
        <v>0</v>
      </c>
      <c r="CW311" s="146">
        <f t="shared" si="447"/>
        <v>0</v>
      </c>
      <c r="CX311" s="146">
        <f t="shared" si="448"/>
        <v>0</v>
      </c>
      <c r="CY311" s="146">
        <f t="shared" si="449"/>
        <v>0</v>
      </c>
      <c r="CZ311" s="146">
        <f t="shared" si="450"/>
        <v>0</v>
      </c>
      <c r="DA311" s="146">
        <f t="shared" si="451"/>
        <v>0</v>
      </c>
      <c r="DB311" s="146">
        <f t="shared" si="452"/>
        <v>0</v>
      </c>
      <c r="DC311" s="146">
        <f t="shared" si="453"/>
        <v>0</v>
      </c>
      <c r="DD311" s="146">
        <f t="shared" si="454"/>
        <v>0</v>
      </c>
      <c r="DE311" s="146">
        <f t="shared" si="455"/>
        <v>0</v>
      </c>
      <c r="DF311" s="146">
        <f t="shared" si="456"/>
        <v>0</v>
      </c>
      <c r="DG311" s="146">
        <f t="shared" si="457"/>
        <v>0</v>
      </c>
      <c r="DH311" s="146">
        <f t="shared" si="458"/>
        <v>0</v>
      </c>
      <c r="DI311" s="146">
        <f t="shared" si="459"/>
        <v>0</v>
      </c>
      <c r="DJ311" s="146">
        <f t="shared" si="460"/>
        <v>0</v>
      </c>
      <c r="DK311" s="146">
        <f t="shared" si="461"/>
        <v>0</v>
      </c>
      <c r="DL311" s="146">
        <f t="shared" si="462"/>
        <v>0</v>
      </c>
      <c r="DM311" s="146">
        <f t="shared" si="463"/>
        <v>0</v>
      </c>
      <c r="DN311" s="64">
        <f t="shared" si="491"/>
        <v>45</v>
      </c>
      <c r="DO311" s="52">
        <f t="shared" si="492"/>
        <v>45</v>
      </c>
      <c r="DP311" s="52" t="str">
        <f t="shared" si="466"/>
        <v/>
      </c>
      <c r="DQ311" s="53" t="str">
        <f t="shared" si="467"/>
        <v/>
      </c>
      <c r="DR311" s="1">
        <f t="shared" si="493"/>
        <v>1</v>
      </c>
      <c r="DS311" s="168" t="e">
        <f>IF(AND(DR311=#REF!,BL311=#REF!),'Tiến độ'!D311,"")</f>
        <v>#REF!</v>
      </c>
    </row>
    <row r="312" spans="1:123" ht="11.25" customHeight="1">
      <c r="A312" s="314" t="str">
        <f>IF(B312="","",MAX($A$7:A311)+1)</f>
        <v/>
      </c>
      <c r="B312" s="315"/>
      <c r="C312" s="79" t="s">
        <v>447</v>
      </c>
      <c r="D312" s="80" t="s">
        <v>448</v>
      </c>
      <c r="E312" s="81">
        <v>1</v>
      </c>
      <c r="F312" s="82">
        <v>15</v>
      </c>
      <c r="G312" s="83"/>
      <c r="H312" s="84">
        <f t="shared" ref="H312:H326" si="494">H311</f>
        <v>1</v>
      </c>
      <c r="I312" s="85">
        <f t="shared" ref="I312:I326" si="495">I311</f>
        <v>47</v>
      </c>
      <c r="J312" s="27"/>
      <c r="K312" s="86"/>
      <c r="L312" s="87"/>
      <c r="M312" s="87"/>
      <c r="N312" s="88"/>
      <c r="O312" s="86"/>
      <c r="P312" s="87">
        <v>2</v>
      </c>
      <c r="Q312" s="87">
        <v>2</v>
      </c>
      <c r="R312" s="88">
        <v>2</v>
      </c>
      <c r="S312" s="86">
        <v>2</v>
      </c>
      <c r="T312" s="87">
        <v>2</v>
      </c>
      <c r="U312" s="87">
        <v>2</v>
      </c>
      <c r="V312" s="87">
        <v>2</v>
      </c>
      <c r="W312" s="88">
        <v>1</v>
      </c>
      <c r="X312" s="86"/>
      <c r="Y312" s="87"/>
      <c r="Z312" s="87" t="s">
        <v>163</v>
      </c>
      <c r="AA312" s="88" t="s">
        <v>163</v>
      </c>
      <c r="AB312" s="86" t="s">
        <v>163</v>
      </c>
      <c r="AC312" s="87" t="s">
        <v>163</v>
      </c>
      <c r="AD312" s="87" t="s">
        <v>164</v>
      </c>
      <c r="AE312" s="88" t="s">
        <v>164</v>
      </c>
      <c r="AF312" s="86" t="s">
        <v>164</v>
      </c>
      <c r="AG312" s="87" t="s">
        <v>164</v>
      </c>
      <c r="AH312" s="87" t="s">
        <v>164</v>
      </c>
      <c r="AI312" s="362"/>
      <c r="AJ312" s="363"/>
      <c r="AK312" s="86" t="s">
        <v>164</v>
      </c>
      <c r="AL312" s="87"/>
      <c r="AM312" s="87"/>
      <c r="AN312" s="88"/>
      <c r="AO312" s="86"/>
      <c r="AP312" s="87"/>
      <c r="AQ312" s="87"/>
      <c r="AR312" s="88"/>
      <c r="AS312" s="89"/>
      <c r="AT312" s="87"/>
      <c r="AU312" s="87"/>
      <c r="AV312" s="90"/>
      <c r="AW312" s="86"/>
      <c r="AX312" s="87"/>
      <c r="AY312" s="87"/>
      <c r="AZ312" s="87"/>
      <c r="BA312" s="88"/>
      <c r="BB312" s="89"/>
      <c r="BC312" s="87"/>
      <c r="BD312" s="87"/>
      <c r="BE312" s="321"/>
      <c r="BF312" s="322"/>
      <c r="BG312" s="322"/>
      <c r="BH312" s="322"/>
      <c r="BI312" s="322"/>
      <c r="BJ312" s="323"/>
      <c r="BK312" s="46" t="s">
        <v>18</v>
      </c>
      <c r="BL312" s="46" t="s">
        <v>39</v>
      </c>
      <c r="BN312" s="146">
        <f t="shared" si="464"/>
        <v>0</v>
      </c>
      <c r="BO312" s="146">
        <f t="shared" si="413"/>
        <v>0</v>
      </c>
      <c r="BP312" s="146">
        <f t="shared" si="414"/>
        <v>0</v>
      </c>
      <c r="BQ312" s="146">
        <f t="shared" si="415"/>
        <v>0</v>
      </c>
      <c r="BR312" s="146">
        <f t="shared" si="416"/>
        <v>0</v>
      </c>
      <c r="BS312" s="146">
        <f t="shared" si="417"/>
        <v>2</v>
      </c>
      <c r="BT312" s="146">
        <f t="shared" si="418"/>
        <v>2</v>
      </c>
      <c r="BU312" s="146">
        <f t="shared" si="419"/>
        <v>2</v>
      </c>
      <c r="BV312" s="146">
        <f t="shared" si="420"/>
        <v>2</v>
      </c>
      <c r="BW312" s="146">
        <f t="shared" si="421"/>
        <v>2</v>
      </c>
      <c r="BX312" s="146">
        <f t="shared" si="422"/>
        <v>2</v>
      </c>
      <c r="BY312" s="146">
        <f t="shared" si="423"/>
        <v>2</v>
      </c>
      <c r="BZ312" s="146">
        <f t="shared" si="424"/>
        <v>1</v>
      </c>
      <c r="CA312" s="146">
        <f t="shared" si="425"/>
        <v>0</v>
      </c>
      <c r="CB312" s="146">
        <f t="shared" si="426"/>
        <v>0</v>
      </c>
      <c r="CC312" s="146">
        <f t="shared" si="427"/>
        <v>0</v>
      </c>
      <c r="CD312" s="146">
        <f t="shared" si="428"/>
        <v>0</v>
      </c>
      <c r="CE312" s="146">
        <f t="shared" si="429"/>
        <v>0</v>
      </c>
      <c r="CF312" s="146">
        <f t="shared" si="430"/>
        <v>0</v>
      </c>
      <c r="CG312" s="146">
        <f t="shared" si="431"/>
        <v>0</v>
      </c>
      <c r="CH312" s="146">
        <f t="shared" si="432"/>
        <v>0</v>
      </c>
      <c r="CI312" s="146">
        <f t="shared" si="433"/>
        <v>0</v>
      </c>
      <c r="CJ312" s="146">
        <f t="shared" si="434"/>
        <v>0</v>
      </c>
      <c r="CK312" s="146">
        <f t="shared" si="435"/>
        <v>0</v>
      </c>
      <c r="CL312" s="146">
        <f t="shared" si="436"/>
        <v>0</v>
      </c>
      <c r="CM312" s="146">
        <f t="shared" si="437"/>
        <v>0</v>
      </c>
      <c r="CN312" s="146">
        <f t="shared" si="438"/>
        <v>0</v>
      </c>
      <c r="CO312" s="146">
        <f t="shared" si="439"/>
        <v>0</v>
      </c>
      <c r="CP312" s="146">
        <f t="shared" si="440"/>
        <v>0</v>
      </c>
      <c r="CQ312" s="146">
        <f t="shared" si="441"/>
        <v>0</v>
      </c>
      <c r="CR312" s="146">
        <f t="shared" si="442"/>
        <v>0</v>
      </c>
      <c r="CS312" s="146">
        <f t="shared" si="443"/>
        <v>0</v>
      </c>
      <c r="CT312" s="146">
        <f t="shared" si="444"/>
        <v>0</v>
      </c>
      <c r="CU312" s="146">
        <f t="shared" si="445"/>
        <v>0</v>
      </c>
      <c r="CV312" s="146">
        <f t="shared" si="446"/>
        <v>0</v>
      </c>
      <c r="CW312" s="146">
        <f t="shared" si="447"/>
        <v>0</v>
      </c>
      <c r="CX312" s="146">
        <f t="shared" si="448"/>
        <v>0</v>
      </c>
      <c r="CY312" s="146">
        <f t="shared" si="449"/>
        <v>0</v>
      </c>
      <c r="CZ312" s="146">
        <f t="shared" si="450"/>
        <v>0</v>
      </c>
      <c r="DA312" s="146">
        <f t="shared" si="451"/>
        <v>0</v>
      </c>
      <c r="DB312" s="146">
        <f t="shared" si="452"/>
        <v>0</v>
      </c>
      <c r="DC312" s="146">
        <f t="shared" si="453"/>
        <v>0</v>
      </c>
      <c r="DD312" s="146">
        <f t="shared" si="454"/>
        <v>0</v>
      </c>
      <c r="DE312" s="146">
        <f t="shared" si="455"/>
        <v>0</v>
      </c>
      <c r="DF312" s="146">
        <f t="shared" si="456"/>
        <v>0</v>
      </c>
      <c r="DG312" s="146">
        <f t="shared" si="457"/>
        <v>0</v>
      </c>
      <c r="DH312" s="146">
        <f t="shared" si="458"/>
        <v>0</v>
      </c>
      <c r="DI312" s="146">
        <f t="shared" si="459"/>
        <v>0</v>
      </c>
      <c r="DJ312" s="146">
        <f t="shared" si="460"/>
        <v>0</v>
      </c>
      <c r="DK312" s="146">
        <f t="shared" si="461"/>
        <v>0</v>
      </c>
      <c r="DL312" s="146">
        <f t="shared" si="462"/>
        <v>0</v>
      </c>
      <c r="DM312" s="146">
        <f t="shared" si="463"/>
        <v>0</v>
      </c>
      <c r="DN312" s="64">
        <f>0.8*I312</f>
        <v>37.6</v>
      </c>
      <c r="DO312" s="52">
        <f t="shared" si="492"/>
        <v>37.6</v>
      </c>
      <c r="DP312" s="52" t="str">
        <f t="shared" si="466"/>
        <v/>
      </c>
      <c r="DQ312" s="53" t="str">
        <f t="shared" si="467"/>
        <v/>
      </c>
      <c r="DR312" s="1">
        <f t="shared" si="493"/>
        <v>1</v>
      </c>
      <c r="DS312" s="168" t="e">
        <f>IF(AND(DR312=#REF!,BL312=#REF!),'Tiến độ'!D312,"")</f>
        <v>#REF!</v>
      </c>
    </row>
    <row r="313" spans="1:123" ht="11.25" customHeight="1">
      <c r="A313" s="314" t="str">
        <f>IF(B313="","",MAX($A$7:A312)+1)</f>
        <v/>
      </c>
      <c r="B313" s="315"/>
      <c r="C313" s="79" t="s">
        <v>445</v>
      </c>
      <c r="D313" s="80" t="s">
        <v>446</v>
      </c>
      <c r="E313" s="81">
        <v>2</v>
      </c>
      <c r="F313" s="82">
        <v>30</v>
      </c>
      <c r="G313" s="83"/>
      <c r="H313" s="84">
        <f t="shared" si="494"/>
        <v>1</v>
      </c>
      <c r="I313" s="85">
        <f t="shared" si="495"/>
        <v>47</v>
      </c>
      <c r="J313" s="27"/>
      <c r="K313" s="86">
        <v>2</v>
      </c>
      <c r="L313" s="87">
        <v>2</v>
      </c>
      <c r="M313" s="87">
        <v>2</v>
      </c>
      <c r="N313" s="88">
        <v>2</v>
      </c>
      <c r="O313" s="86">
        <v>2</v>
      </c>
      <c r="P313" s="87">
        <v>2</v>
      </c>
      <c r="Q313" s="87">
        <v>2</v>
      </c>
      <c r="R313" s="88">
        <v>2</v>
      </c>
      <c r="S313" s="86">
        <v>2</v>
      </c>
      <c r="T313" s="87">
        <v>2</v>
      </c>
      <c r="U313" s="87">
        <v>2</v>
      </c>
      <c r="V313" s="87">
        <v>2</v>
      </c>
      <c r="W313" s="88">
        <v>2</v>
      </c>
      <c r="X313" s="86">
        <v>2</v>
      </c>
      <c r="Y313" s="87">
        <v>2</v>
      </c>
      <c r="Z313" s="87" t="s">
        <v>163</v>
      </c>
      <c r="AA313" s="88" t="s">
        <v>163</v>
      </c>
      <c r="AB313" s="86" t="s">
        <v>163</v>
      </c>
      <c r="AC313" s="87" t="s">
        <v>163</v>
      </c>
      <c r="AD313" s="87" t="s">
        <v>164</v>
      </c>
      <c r="AE313" s="88" t="s">
        <v>164</v>
      </c>
      <c r="AF313" s="86" t="s">
        <v>164</v>
      </c>
      <c r="AG313" s="87" t="s">
        <v>164</v>
      </c>
      <c r="AH313" s="87" t="s">
        <v>164</v>
      </c>
      <c r="AI313" s="362"/>
      <c r="AJ313" s="363"/>
      <c r="AK313" s="86" t="s">
        <v>164</v>
      </c>
      <c r="AL313" s="87"/>
      <c r="AM313" s="87"/>
      <c r="AN313" s="88"/>
      <c r="AO313" s="86"/>
      <c r="AP313" s="87"/>
      <c r="AQ313" s="87"/>
      <c r="AR313" s="88"/>
      <c r="AS313" s="89"/>
      <c r="AT313" s="87"/>
      <c r="AU313" s="87"/>
      <c r="AV313" s="90"/>
      <c r="AW313" s="86"/>
      <c r="AX313" s="87"/>
      <c r="AY313" s="87"/>
      <c r="AZ313" s="87"/>
      <c r="BA313" s="88"/>
      <c r="BB313" s="89"/>
      <c r="BC313" s="87"/>
      <c r="BD313" s="87"/>
      <c r="BE313" s="321"/>
      <c r="BF313" s="322"/>
      <c r="BG313" s="322"/>
      <c r="BH313" s="322"/>
      <c r="BI313" s="322"/>
      <c r="BJ313" s="323"/>
      <c r="BK313" s="46" t="s">
        <v>18</v>
      </c>
      <c r="BL313" s="46" t="s">
        <v>39</v>
      </c>
      <c r="BN313" s="146">
        <f t="shared" si="464"/>
        <v>2</v>
      </c>
      <c r="BO313" s="146">
        <f t="shared" si="413"/>
        <v>2</v>
      </c>
      <c r="BP313" s="146">
        <f t="shared" si="414"/>
        <v>2</v>
      </c>
      <c r="BQ313" s="146">
        <f t="shared" si="415"/>
        <v>2</v>
      </c>
      <c r="BR313" s="146">
        <f t="shared" si="416"/>
        <v>2</v>
      </c>
      <c r="BS313" s="146">
        <f t="shared" si="417"/>
        <v>2</v>
      </c>
      <c r="BT313" s="146">
        <f t="shared" si="418"/>
        <v>2</v>
      </c>
      <c r="BU313" s="146">
        <f t="shared" si="419"/>
        <v>2</v>
      </c>
      <c r="BV313" s="146">
        <f t="shared" si="420"/>
        <v>2</v>
      </c>
      <c r="BW313" s="146">
        <f t="shared" si="421"/>
        <v>2</v>
      </c>
      <c r="BX313" s="146">
        <f t="shared" si="422"/>
        <v>2</v>
      </c>
      <c r="BY313" s="146">
        <f t="shared" si="423"/>
        <v>2</v>
      </c>
      <c r="BZ313" s="146">
        <f t="shared" si="424"/>
        <v>2</v>
      </c>
      <c r="CA313" s="146">
        <f t="shared" si="425"/>
        <v>2</v>
      </c>
      <c r="CB313" s="146">
        <f t="shared" si="426"/>
        <v>2</v>
      </c>
      <c r="CC313" s="146">
        <f t="shared" si="427"/>
        <v>0</v>
      </c>
      <c r="CD313" s="146">
        <f t="shared" si="428"/>
        <v>0</v>
      </c>
      <c r="CE313" s="146">
        <f t="shared" si="429"/>
        <v>0</v>
      </c>
      <c r="CF313" s="146">
        <f t="shared" si="430"/>
        <v>0</v>
      </c>
      <c r="CG313" s="146">
        <f t="shared" si="431"/>
        <v>0</v>
      </c>
      <c r="CH313" s="146">
        <f t="shared" si="432"/>
        <v>0</v>
      </c>
      <c r="CI313" s="146">
        <f t="shared" si="433"/>
        <v>0</v>
      </c>
      <c r="CJ313" s="146">
        <f t="shared" si="434"/>
        <v>0</v>
      </c>
      <c r="CK313" s="146">
        <f t="shared" si="435"/>
        <v>0</v>
      </c>
      <c r="CL313" s="146">
        <f t="shared" si="436"/>
        <v>0</v>
      </c>
      <c r="CM313" s="146">
        <f t="shared" si="437"/>
        <v>0</v>
      </c>
      <c r="CN313" s="146">
        <f t="shared" si="438"/>
        <v>0</v>
      </c>
      <c r="CO313" s="146">
        <f t="shared" si="439"/>
        <v>0</v>
      </c>
      <c r="CP313" s="146">
        <f t="shared" si="440"/>
        <v>0</v>
      </c>
      <c r="CQ313" s="146">
        <f t="shared" si="441"/>
        <v>0</v>
      </c>
      <c r="CR313" s="146">
        <f t="shared" si="442"/>
        <v>0</v>
      </c>
      <c r="CS313" s="146">
        <f t="shared" si="443"/>
        <v>0</v>
      </c>
      <c r="CT313" s="146">
        <f t="shared" si="444"/>
        <v>0</v>
      </c>
      <c r="CU313" s="146">
        <f t="shared" si="445"/>
        <v>0</v>
      </c>
      <c r="CV313" s="146">
        <f t="shared" si="446"/>
        <v>0</v>
      </c>
      <c r="CW313" s="146">
        <f t="shared" si="447"/>
        <v>0</v>
      </c>
      <c r="CX313" s="146">
        <f t="shared" si="448"/>
        <v>0</v>
      </c>
      <c r="CY313" s="146">
        <f t="shared" si="449"/>
        <v>0</v>
      </c>
      <c r="CZ313" s="146">
        <f t="shared" si="450"/>
        <v>0</v>
      </c>
      <c r="DA313" s="146">
        <f t="shared" si="451"/>
        <v>0</v>
      </c>
      <c r="DB313" s="146">
        <f t="shared" si="452"/>
        <v>0</v>
      </c>
      <c r="DC313" s="146">
        <f t="shared" si="453"/>
        <v>0</v>
      </c>
      <c r="DD313" s="146">
        <f t="shared" si="454"/>
        <v>0</v>
      </c>
      <c r="DE313" s="146">
        <f t="shared" si="455"/>
        <v>0</v>
      </c>
      <c r="DF313" s="146">
        <f t="shared" si="456"/>
        <v>0</v>
      </c>
      <c r="DG313" s="146">
        <f t="shared" si="457"/>
        <v>0</v>
      </c>
      <c r="DH313" s="146">
        <f t="shared" si="458"/>
        <v>0</v>
      </c>
      <c r="DI313" s="146">
        <f t="shared" si="459"/>
        <v>0</v>
      </c>
      <c r="DJ313" s="146">
        <f t="shared" si="460"/>
        <v>0</v>
      </c>
      <c r="DK313" s="146">
        <f t="shared" si="461"/>
        <v>0</v>
      </c>
      <c r="DL313" s="146">
        <f t="shared" si="462"/>
        <v>0</v>
      </c>
      <c r="DM313" s="146">
        <f t="shared" si="463"/>
        <v>0</v>
      </c>
      <c r="DN313" s="64">
        <f t="shared" ref="DN313:DN314" si="496">F313*H313</f>
        <v>30</v>
      </c>
      <c r="DO313" s="52">
        <f t="shared" si="492"/>
        <v>30</v>
      </c>
      <c r="DP313" s="52" t="str">
        <f t="shared" si="466"/>
        <v/>
      </c>
      <c r="DQ313" s="53" t="str">
        <f t="shared" si="467"/>
        <v/>
      </c>
      <c r="DR313" s="1">
        <f t="shared" si="493"/>
        <v>1</v>
      </c>
      <c r="DS313" s="168" t="e">
        <f>IF(AND(DR313=#REF!,BL313=#REF!),'Tiến độ'!D313,"")</f>
        <v>#REF!</v>
      </c>
    </row>
    <row r="314" spans="1:123" ht="11.25" customHeight="1">
      <c r="A314" s="314" t="str">
        <f>IF(B314="","",MAX($A$7:A313)+1)</f>
        <v/>
      </c>
      <c r="B314" s="315"/>
      <c r="C314" s="79" t="s">
        <v>453</v>
      </c>
      <c r="D314" s="80" t="s">
        <v>454</v>
      </c>
      <c r="E314" s="81">
        <v>3</v>
      </c>
      <c r="F314" s="82">
        <v>45</v>
      </c>
      <c r="G314" s="83"/>
      <c r="H314" s="84">
        <f t="shared" si="494"/>
        <v>1</v>
      </c>
      <c r="I314" s="85">
        <f t="shared" si="495"/>
        <v>47</v>
      </c>
      <c r="J314" s="27"/>
      <c r="K314" s="86">
        <v>5</v>
      </c>
      <c r="L314" s="87">
        <v>5</v>
      </c>
      <c r="M314" s="87">
        <v>5</v>
      </c>
      <c r="N314" s="88">
        <v>5</v>
      </c>
      <c r="O314" s="86">
        <v>5</v>
      </c>
      <c r="P314" s="87">
        <v>2</v>
      </c>
      <c r="Q314" s="87">
        <v>2</v>
      </c>
      <c r="R314" s="88">
        <v>2</v>
      </c>
      <c r="S314" s="86">
        <v>2</v>
      </c>
      <c r="T314" s="87">
        <v>2</v>
      </c>
      <c r="U314" s="87">
        <v>2</v>
      </c>
      <c r="V314" s="87">
        <v>2</v>
      </c>
      <c r="W314" s="88">
        <v>2</v>
      </c>
      <c r="X314" s="86">
        <v>2</v>
      </c>
      <c r="Y314" s="87">
        <v>2</v>
      </c>
      <c r="Z314" s="87" t="s">
        <v>163</v>
      </c>
      <c r="AA314" s="88" t="s">
        <v>163</v>
      </c>
      <c r="AB314" s="86" t="s">
        <v>163</v>
      </c>
      <c r="AC314" s="87" t="s">
        <v>163</v>
      </c>
      <c r="AD314" s="87" t="s">
        <v>164</v>
      </c>
      <c r="AE314" s="88" t="s">
        <v>164</v>
      </c>
      <c r="AF314" s="86" t="s">
        <v>164</v>
      </c>
      <c r="AG314" s="87" t="s">
        <v>164</v>
      </c>
      <c r="AH314" s="87" t="s">
        <v>164</v>
      </c>
      <c r="AI314" s="362"/>
      <c r="AJ314" s="363"/>
      <c r="AK314" s="86" t="s">
        <v>164</v>
      </c>
      <c r="AL314" s="87"/>
      <c r="AM314" s="87"/>
      <c r="AN314" s="88"/>
      <c r="AO314" s="86"/>
      <c r="AP314" s="87"/>
      <c r="AQ314" s="87"/>
      <c r="AR314" s="88"/>
      <c r="AS314" s="89"/>
      <c r="AT314" s="87"/>
      <c r="AU314" s="87"/>
      <c r="AV314" s="90"/>
      <c r="AW314" s="86"/>
      <c r="AX314" s="87"/>
      <c r="AY314" s="87"/>
      <c r="AZ314" s="87"/>
      <c r="BA314" s="88"/>
      <c r="BB314" s="89"/>
      <c r="BC314" s="87"/>
      <c r="BD314" s="87"/>
      <c r="BE314" s="321"/>
      <c r="BF314" s="322"/>
      <c r="BG314" s="322"/>
      <c r="BH314" s="322"/>
      <c r="BI314" s="322"/>
      <c r="BJ314" s="323"/>
      <c r="BK314" s="46" t="s">
        <v>18</v>
      </c>
      <c r="BL314" s="46" t="s">
        <v>27</v>
      </c>
      <c r="BN314" s="146">
        <f t="shared" si="464"/>
        <v>5</v>
      </c>
      <c r="BO314" s="146">
        <f t="shared" si="413"/>
        <v>5</v>
      </c>
      <c r="BP314" s="146">
        <f t="shared" si="414"/>
        <v>5</v>
      </c>
      <c r="BQ314" s="146">
        <f t="shared" si="415"/>
        <v>5</v>
      </c>
      <c r="BR314" s="146">
        <f t="shared" si="416"/>
        <v>5</v>
      </c>
      <c r="BS314" s="146">
        <f t="shared" si="417"/>
        <v>2</v>
      </c>
      <c r="BT314" s="146">
        <f t="shared" si="418"/>
        <v>2</v>
      </c>
      <c r="BU314" s="146">
        <f t="shared" si="419"/>
        <v>2</v>
      </c>
      <c r="BV314" s="146">
        <f t="shared" si="420"/>
        <v>2</v>
      </c>
      <c r="BW314" s="146">
        <f t="shared" si="421"/>
        <v>2</v>
      </c>
      <c r="BX314" s="146">
        <f t="shared" si="422"/>
        <v>2</v>
      </c>
      <c r="BY314" s="146">
        <f t="shared" si="423"/>
        <v>2</v>
      </c>
      <c r="BZ314" s="146">
        <f t="shared" si="424"/>
        <v>2</v>
      </c>
      <c r="CA314" s="146">
        <f t="shared" si="425"/>
        <v>2</v>
      </c>
      <c r="CB314" s="146">
        <f t="shared" si="426"/>
        <v>2</v>
      </c>
      <c r="CC314" s="146">
        <f t="shared" si="427"/>
        <v>0</v>
      </c>
      <c r="CD314" s="146">
        <f t="shared" si="428"/>
        <v>0</v>
      </c>
      <c r="CE314" s="146">
        <f t="shared" si="429"/>
        <v>0</v>
      </c>
      <c r="CF314" s="146">
        <f t="shared" si="430"/>
        <v>0</v>
      </c>
      <c r="CG314" s="146">
        <f t="shared" si="431"/>
        <v>0</v>
      </c>
      <c r="CH314" s="146">
        <f t="shared" si="432"/>
        <v>0</v>
      </c>
      <c r="CI314" s="146">
        <f t="shared" si="433"/>
        <v>0</v>
      </c>
      <c r="CJ314" s="146">
        <f t="shared" si="434"/>
        <v>0</v>
      </c>
      <c r="CK314" s="146">
        <f t="shared" si="435"/>
        <v>0</v>
      </c>
      <c r="CL314" s="146">
        <f t="shared" si="436"/>
        <v>0</v>
      </c>
      <c r="CM314" s="146">
        <f t="shared" si="437"/>
        <v>0</v>
      </c>
      <c r="CN314" s="146">
        <f t="shared" si="438"/>
        <v>0</v>
      </c>
      <c r="CO314" s="146">
        <f t="shared" si="439"/>
        <v>0</v>
      </c>
      <c r="CP314" s="146">
        <f t="shared" si="440"/>
        <v>0</v>
      </c>
      <c r="CQ314" s="146">
        <f t="shared" si="441"/>
        <v>0</v>
      </c>
      <c r="CR314" s="146">
        <f t="shared" si="442"/>
        <v>0</v>
      </c>
      <c r="CS314" s="146">
        <f t="shared" si="443"/>
        <v>0</v>
      </c>
      <c r="CT314" s="146">
        <f t="shared" si="444"/>
        <v>0</v>
      </c>
      <c r="CU314" s="146">
        <f t="shared" si="445"/>
        <v>0</v>
      </c>
      <c r="CV314" s="146">
        <f t="shared" si="446"/>
        <v>0</v>
      </c>
      <c r="CW314" s="146">
        <f t="shared" si="447"/>
        <v>0</v>
      </c>
      <c r="CX314" s="146">
        <f t="shared" si="448"/>
        <v>0</v>
      </c>
      <c r="CY314" s="146">
        <f t="shared" si="449"/>
        <v>0</v>
      </c>
      <c r="CZ314" s="146">
        <f t="shared" si="450"/>
        <v>0</v>
      </c>
      <c r="DA314" s="146">
        <f t="shared" si="451"/>
        <v>0</v>
      </c>
      <c r="DB314" s="146">
        <f t="shared" si="452"/>
        <v>0</v>
      </c>
      <c r="DC314" s="146">
        <f t="shared" si="453"/>
        <v>0</v>
      </c>
      <c r="DD314" s="146">
        <f t="shared" si="454"/>
        <v>0</v>
      </c>
      <c r="DE314" s="146">
        <f t="shared" si="455"/>
        <v>0</v>
      </c>
      <c r="DF314" s="146">
        <f t="shared" si="456"/>
        <v>0</v>
      </c>
      <c r="DG314" s="146">
        <f t="shared" si="457"/>
        <v>0</v>
      </c>
      <c r="DH314" s="146">
        <f t="shared" si="458"/>
        <v>0</v>
      </c>
      <c r="DI314" s="146">
        <f t="shared" si="459"/>
        <v>0</v>
      </c>
      <c r="DJ314" s="146">
        <f t="shared" si="460"/>
        <v>0</v>
      </c>
      <c r="DK314" s="146">
        <f t="shared" si="461"/>
        <v>0</v>
      </c>
      <c r="DL314" s="146">
        <f t="shared" si="462"/>
        <v>0</v>
      </c>
      <c r="DM314" s="146">
        <f t="shared" si="463"/>
        <v>0</v>
      </c>
      <c r="DN314" s="64">
        <f t="shared" si="496"/>
        <v>45</v>
      </c>
      <c r="DO314" s="52">
        <f t="shared" si="492"/>
        <v>45</v>
      </c>
      <c r="DP314" s="52" t="str">
        <f t="shared" si="466"/>
        <v/>
      </c>
      <c r="DQ314" s="53" t="str">
        <f t="shared" si="467"/>
        <v/>
      </c>
      <c r="DR314" s="1">
        <f t="shared" si="493"/>
        <v>1</v>
      </c>
      <c r="DS314" s="168" t="e">
        <f>IF(AND(DR314=#REF!,BL314=#REF!),'Tiến độ'!D314,"")</f>
        <v>#REF!</v>
      </c>
    </row>
    <row r="315" spans="1:123" ht="11.25" customHeight="1">
      <c r="A315" s="314" t="str">
        <f>IF(B315="","",MAX($A$7:A314)+1)</f>
        <v/>
      </c>
      <c r="B315" s="315"/>
      <c r="C315" s="79" t="s">
        <v>451</v>
      </c>
      <c r="D315" s="80" t="s">
        <v>452</v>
      </c>
      <c r="E315" s="81">
        <v>1</v>
      </c>
      <c r="F315" s="82">
        <v>15</v>
      </c>
      <c r="G315" s="83"/>
      <c r="H315" s="84">
        <f t="shared" si="494"/>
        <v>1</v>
      </c>
      <c r="I315" s="85">
        <f t="shared" si="495"/>
        <v>47</v>
      </c>
      <c r="J315" s="27"/>
      <c r="K315" s="86"/>
      <c r="L315" s="87"/>
      <c r="M315" s="87"/>
      <c r="N315" s="88"/>
      <c r="O315" s="86"/>
      <c r="P315" s="87">
        <v>2</v>
      </c>
      <c r="Q315" s="87">
        <v>2</v>
      </c>
      <c r="R315" s="88">
        <v>2</v>
      </c>
      <c r="S315" s="86">
        <v>2</v>
      </c>
      <c r="T315" s="87">
        <v>2</v>
      </c>
      <c r="U315" s="87">
        <v>2</v>
      </c>
      <c r="V315" s="87">
        <v>2</v>
      </c>
      <c r="W315" s="88">
        <v>1</v>
      </c>
      <c r="X315" s="86"/>
      <c r="Y315" s="87"/>
      <c r="Z315" s="87" t="s">
        <v>163</v>
      </c>
      <c r="AA315" s="88" t="s">
        <v>163</v>
      </c>
      <c r="AB315" s="86" t="s">
        <v>163</v>
      </c>
      <c r="AC315" s="87" t="s">
        <v>163</v>
      </c>
      <c r="AD315" s="87" t="s">
        <v>164</v>
      </c>
      <c r="AE315" s="88" t="s">
        <v>164</v>
      </c>
      <c r="AF315" s="86" t="s">
        <v>164</v>
      </c>
      <c r="AG315" s="87" t="s">
        <v>164</v>
      </c>
      <c r="AH315" s="87" t="s">
        <v>164</v>
      </c>
      <c r="AI315" s="362"/>
      <c r="AJ315" s="363"/>
      <c r="AK315" s="86" t="s">
        <v>164</v>
      </c>
      <c r="AL315" s="87"/>
      <c r="AM315" s="87"/>
      <c r="AN315" s="88"/>
      <c r="AO315" s="86"/>
      <c r="AP315" s="87"/>
      <c r="AQ315" s="87"/>
      <c r="AR315" s="88"/>
      <c r="AS315" s="89"/>
      <c r="AT315" s="87"/>
      <c r="AU315" s="87"/>
      <c r="AV315" s="90"/>
      <c r="AW315" s="86"/>
      <c r="AX315" s="87"/>
      <c r="AY315" s="87"/>
      <c r="AZ315" s="87"/>
      <c r="BA315" s="88"/>
      <c r="BB315" s="89"/>
      <c r="BC315" s="87"/>
      <c r="BD315" s="87"/>
      <c r="BE315" s="321"/>
      <c r="BF315" s="322"/>
      <c r="BG315" s="322"/>
      <c r="BH315" s="322"/>
      <c r="BI315" s="322"/>
      <c r="BJ315" s="323"/>
      <c r="BK315" s="46" t="s">
        <v>18</v>
      </c>
      <c r="BL315" s="46" t="s">
        <v>27</v>
      </c>
      <c r="BN315" s="146">
        <f t="shared" si="464"/>
        <v>0</v>
      </c>
      <c r="BO315" s="146">
        <f t="shared" si="413"/>
        <v>0</v>
      </c>
      <c r="BP315" s="146">
        <f t="shared" si="414"/>
        <v>0</v>
      </c>
      <c r="BQ315" s="146">
        <f t="shared" si="415"/>
        <v>0</v>
      </c>
      <c r="BR315" s="146">
        <f t="shared" si="416"/>
        <v>0</v>
      </c>
      <c r="BS315" s="146">
        <f t="shared" si="417"/>
        <v>2</v>
      </c>
      <c r="BT315" s="146">
        <f t="shared" si="418"/>
        <v>2</v>
      </c>
      <c r="BU315" s="146">
        <f t="shared" si="419"/>
        <v>2</v>
      </c>
      <c r="BV315" s="146">
        <f t="shared" si="420"/>
        <v>2</v>
      </c>
      <c r="BW315" s="146">
        <f t="shared" si="421"/>
        <v>2</v>
      </c>
      <c r="BX315" s="146">
        <f t="shared" si="422"/>
        <v>2</v>
      </c>
      <c r="BY315" s="146">
        <f t="shared" si="423"/>
        <v>2</v>
      </c>
      <c r="BZ315" s="146">
        <f t="shared" si="424"/>
        <v>1</v>
      </c>
      <c r="CA315" s="146">
        <f t="shared" si="425"/>
        <v>0</v>
      </c>
      <c r="CB315" s="146">
        <f t="shared" si="426"/>
        <v>0</v>
      </c>
      <c r="CC315" s="146">
        <f t="shared" si="427"/>
        <v>0</v>
      </c>
      <c r="CD315" s="146">
        <f t="shared" si="428"/>
        <v>0</v>
      </c>
      <c r="CE315" s="146">
        <f t="shared" si="429"/>
        <v>0</v>
      </c>
      <c r="CF315" s="146">
        <f t="shared" si="430"/>
        <v>0</v>
      </c>
      <c r="CG315" s="146">
        <f t="shared" si="431"/>
        <v>0</v>
      </c>
      <c r="CH315" s="146">
        <f t="shared" si="432"/>
        <v>0</v>
      </c>
      <c r="CI315" s="146">
        <f t="shared" si="433"/>
        <v>0</v>
      </c>
      <c r="CJ315" s="146">
        <f t="shared" si="434"/>
        <v>0</v>
      </c>
      <c r="CK315" s="146">
        <f t="shared" si="435"/>
        <v>0</v>
      </c>
      <c r="CL315" s="146">
        <f t="shared" si="436"/>
        <v>0</v>
      </c>
      <c r="CM315" s="146">
        <f t="shared" si="437"/>
        <v>0</v>
      </c>
      <c r="CN315" s="146">
        <f t="shared" si="438"/>
        <v>0</v>
      </c>
      <c r="CO315" s="146">
        <f t="shared" si="439"/>
        <v>0</v>
      </c>
      <c r="CP315" s="146">
        <f t="shared" si="440"/>
        <v>0</v>
      </c>
      <c r="CQ315" s="146">
        <f t="shared" si="441"/>
        <v>0</v>
      </c>
      <c r="CR315" s="146">
        <f t="shared" si="442"/>
        <v>0</v>
      </c>
      <c r="CS315" s="146">
        <f t="shared" si="443"/>
        <v>0</v>
      </c>
      <c r="CT315" s="146">
        <f t="shared" si="444"/>
        <v>0</v>
      </c>
      <c r="CU315" s="146">
        <f t="shared" si="445"/>
        <v>0</v>
      </c>
      <c r="CV315" s="146">
        <f t="shared" si="446"/>
        <v>0</v>
      </c>
      <c r="CW315" s="146">
        <f t="shared" si="447"/>
        <v>0</v>
      </c>
      <c r="CX315" s="146">
        <f t="shared" si="448"/>
        <v>0</v>
      </c>
      <c r="CY315" s="146">
        <f t="shared" si="449"/>
        <v>0</v>
      </c>
      <c r="CZ315" s="146">
        <f t="shared" si="450"/>
        <v>0</v>
      </c>
      <c r="DA315" s="146">
        <f t="shared" si="451"/>
        <v>0</v>
      </c>
      <c r="DB315" s="146">
        <f t="shared" si="452"/>
        <v>0</v>
      </c>
      <c r="DC315" s="146">
        <f t="shared" si="453"/>
        <v>0</v>
      </c>
      <c r="DD315" s="146">
        <f t="shared" si="454"/>
        <v>0</v>
      </c>
      <c r="DE315" s="146">
        <f t="shared" si="455"/>
        <v>0</v>
      </c>
      <c r="DF315" s="146">
        <f t="shared" si="456"/>
        <v>0</v>
      </c>
      <c r="DG315" s="146">
        <f t="shared" si="457"/>
        <v>0</v>
      </c>
      <c r="DH315" s="146">
        <f t="shared" si="458"/>
        <v>0</v>
      </c>
      <c r="DI315" s="146">
        <f t="shared" si="459"/>
        <v>0</v>
      </c>
      <c r="DJ315" s="146">
        <f t="shared" si="460"/>
        <v>0</v>
      </c>
      <c r="DK315" s="146">
        <f t="shared" si="461"/>
        <v>0</v>
      </c>
      <c r="DL315" s="146">
        <f t="shared" si="462"/>
        <v>0</v>
      </c>
      <c r="DM315" s="146">
        <f t="shared" si="463"/>
        <v>0</v>
      </c>
      <c r="DN315" s="64">
        <f>0.8*I315</f>
        <v>37.6</v>
      </c>
      <c r="DO315" s="52">
        <f t="shared" si="492"/>
        <v>37.6</v>
      </c>
      <c r="DP315" s="52" t="str">
        <f t="shared" si="466"/>
        <v/>
      </c>
      <c r="DQ315" s="53" t="str">
        <f t="shared" si="467"/>
        <v/>
      </c>
      <c r="DR315" s="1">
        <f t="shared" si="493"/>
        <v>1</v>
      </c>
      <c r="DS315" s="168" t="e">
        <f>IF(AND(DR315=#REF!,BL315=#REF!),'Tiến độ'!D315,"")</f>
        <v>#REF!</v>
      </c>
    </row>
    <row r="316" spans="1:123" ht="11.25" customHeight="1">
      <c r="A316" s="314" t="str">
        <f>IF(B316="","",MAX($A$7:A315)+1)</f>
        <v/>
      </c>
      <c r="B316" s="315"/>
      <c r="C316" s="79" t="s">
        <v>441</v>
      </c>
      <c r="D316" s="80" t="s">
        <v>442</v>
      </c>
      <c r="E316" s="81">
        <v>3</v>
      </c>
      <c r="F316" s="82">
        <v>60</v>
      </c>
      <c r="G316" s="83"/>
      <c r="H316" s="115">
        <v>0</v>
      </c>
      <c r="I316" s="116">
        <f>29</f>
        <v>29</v>
      </c>
      <c r="J316" s="27" t="s">
        <v>11798</v>
      </c>
      <c r="K316" s="86">
        <v>4</v>
      </c>
      <c r="L316" s="87">
        <v>4</v>
      </c>
      <c r="M316" s="87">
        <v>4</v>
      </c>
      <c r="N316" s="88">
        <v>4</v>
      </c>
      <c r="O316" s="86">
        <v>4</v>
      </c>
      <c r="P316" s="87">
        <v>4</v>
      </c>
      <c r="Q316" s="87">
        <v>4</v>
      </c>
      <c r="R316" s="88">
        <v>4</v>
      </c>
      <c r="S316" s="86">
        <v>4</v>
      </c>
      <c r="T316" s="87">
        <v>4</v>
      </c>
      <c r="U316" s="87">
        <v>4</v>
      </c>
      <c r="V316" s="87">
        <v>4</v>
      </c>
      <c r="W316" s="88">
        <v>4</v>
      </c>
      <c r="X316" s="86">
        <v>4</v>
      </c>
      <c r="Y316" s="87">
        <v>4</v>
      </c>
      <c r="Z316" s="87" t="s">
        <v>163</v>
      </c>
      <c r="AA316" s="88" t="s">
        <v>163</v>
      </c>
      <c r="AB316" s="86" t="s">
        <v>163</v>
      </c>
      <c r="AC316" s="87" t="s">
        <v>163</v>
      </c>
      <c r="AD316" s="87" t="s">
        <v>164</v>
      </c>
      <c r="AE316" s="88" t="s">
        <v>164</v>
      </c>
      <c r="AF316" s="86" t="s">
        <v>164</v>
      </c>
      <c r="AG316" s="87" t="s">
        <v>164</v>
      </c>
      <c r="AH316" s="87" t="s">
        <v>164</v>
      </c>
      <c r="AI316" s="362"/>
      <c r="AJ316" s="363"/>
      <c r="AK316" s="86" t="s">
        <v>164</v>
      </c>
      <c r="AL316" s="87"/>
      <c r="AM316" s="87"/>
      <c r="AN316" s="88"/>
      <c r="AO316" s="86"/>
      <c r="AP316" s="87"/>
      <c r="AQ316" s="87"/>
      <c r="AR316" s="88"/>
      <c r="AS316" s="89"/>
      <c r="AT316" s="87"/>
      <c r="AU316" s="87"/>
      <c r="AV316" s="90"/>
      <c r="AW316" s="86"/>
      <c r="AX316" s="87"/>
      <c r="AY316" s="87"/>
      <c r="AZ316" s="87"/>
      <c r="BA316" s="88"/>
      <c r="BB316" s="89"/>
      <c r="BC316" s="87"/>
      <c r="BD316" s="87"/>
      <c r="BE316" s="321"/>
      <c r="BF316" s="322"/>
      <c r="BG316" s="322"/>
      <c r="BH316" s="322"/>
      <c r="BI316" s="322"/>
      <c r="BJ316" s="323"/>
      <c r="BK316" s="46" t="s">
        <v>18</v>
      </c>
      <c r="BL316" s="46" t="s">
        <v>56</v>
      </c>
      <c r="BN316" s="146">
        <f t="shared" si="464"/>
        <v>0</v>
      </c>
      <c r="BO316" s="146">
        <f t="shared" si="413"/>
        <v>0</v>
      </c>
      <c r="BP316" s="146">
        <f t="shared" si="414"/>
        <v>0</v>
      </c>
      <c r="BQ316" s="146">
        <f t="shared" si="415"/>
        <v>0</v>
      </c>
      <c r="BR316" s="146">
        <f t="shared" si="416"/>
        <v>0</v>
      </c>
      <c r="BS316" s="146">
        <f t="shared" si="417"/>
        <v>0</v>
      </c>
      <c r="BT316" s="146">
        <f t="shared" si="418"/>
        <v>0</v>
      </c>
      <c r="BU316" s="146">
        <f t="shared" si="419"/>
        <v>0</v>
      </c>
      <c r="BV316" s="146">
        <f t="shared" si="420"/>
        <v>0</v>
      </c>
      <c r="BW316" s="146">
        <f t="shared" si="421"/>
        <v>0</v>
      </c>
      <c r="BX316" s="146">
        <f t="shared" si="422"/>
        <v>0</v>
      </c>
      <c r="BY316" s="146">
        <f t="shared" si="423"/>
        <v>0</v>
      </c>
      <c r="BZ316" s="146">
        <f t="shared" si="424"/>
        <v>0</v>
      </c>
      <c r="CA316" s="146">
        <f t="shared" si="425"/>
        <v>0</v>
      </c>
      <c r="CB316" s="146">
        <f t="shared" si="426"/>
        <v>0</v>
      </c>
      <c r="CC316" s="146">
        <f t="shared" si="427"/>
        <v>0</v>
      </c>
      <c r="CD316" s="146">
        <f t="shared" si="428"/>
        <v>0</v>
      </c>
      <c r="CE316" s="146">
        <f t="shared" si="429"/>
        <v>0</v>
      </c>
      <c r="CF316" s="146">
        <f t="shared" si="430"/>
        <v>0</v>
      </c>
      <c r="CG316" s="146">
        <f t="shared" si="431"/>
        <v>0</v>
      </c>
      <c r="CH316" s="146">
        <f t="shared" si="432"/>
        <v>0</v>
      </c>
      <c r="CI316" s="146">
        <f t="shared" si="433"/>
        <v>0</v>
      </c>
      <c r="CJ316" s="146">
        <f t="shared" si="434"/>
        <v>0</v>
      </c>
      <c r="CK316" s="146">
        <f t="shared" si="435"/>
        <v>0</v>
      </c>
      <c r="CL316" s="146">
        <f t="shared" si="436"/>
        <v>0</v>
      </c>
      <c r="CM316" s="146">
        <f t="shared" si="437"/>
        <v>0</v>
      </c>
      <c r="CN316" s="146">
        <f t="shared" si="438"/>
        <v>0</v>
      </c>
      <c r="CO316" s="146">
        <f t="shared" si="439"/>
        <v>0</v>
      </c>
      <c r="CP316" s="146">
        <f t="shared" si="440"/>
        <v>0</v>
      </c>
      <c r="CQ316" s="146">
        <f t="shared" si="441"/>
        <v>0</v>
      </c>
      <c r="CR316" s="146">
        <f t="shared" si="442"/>
        <v>0</v>
      </c>
      <c r="CS316" s="146">
        <f t="shared" si="443"/>
        <v>0</v>
      </c>
      <c r="CT316" s="146">
        <f t="shared" si="444"/>
        <v>0</v>
      </c>
      <c r="CU316" s="146">
        <f t="shared" si="445"/>
        <v>0</v>
      </c>
      <c r="CV316" s="146">
        <f t="shared" si="446"/>
        <v>0</v>
      </c>
      <c r="CW316" s="146">
        <f t="shared" si="447"/>
        <v>0</v>
      </c>
      <c r="CX316" s="146">
        <f t="shared" si="448"/>
        <v>0</v>
      </c>
      <c r="CY316" s="146">
        <f t="shared" si="449"/>
        <v>0</v>
      </c>
      <c r="CZ316" s="146">
        <f t="shared" si="450"/>
        <v>0</v>
      </c>
      <c r="DA316" s="146">
        <f t="shared" si="451"/>
        <v>0</v>
      </c>
      <c r="DB316" s="146">
        <f t="shared" si="452"/>
        <v>0</v>
      </c>
      <c r="DC316" s="146">
        <f t="shared" si="453"/>
        <v>0</v>
      </c>
      <c r="DD316" s="146">
        <f t="shared" si="454"/>
        <v>0</v>
      </c>
      <c r="DE316" s="146">
        <f t="shared" si="455"/>
        <v>0</v>
      </c>
      <c r="DF316" s="146">
        <f t="shared" si="456"/>
        <v>0</v>
      </c>
      <c r="DG316" s="146">
        <f t="shared" si="457"/>
        <v>0</v>
      </c>
      <c r="DH316" s="146">
        <f t="shared" si="458"/>
        <v>0</v>
      </c>
      <c r="DI316" s="146">
        <f t="shared" si="459"/>
        <v>0</v>
      </c>
      <c r="DJ316" s="146">
        <f t="shared" si="460"/>
        <v>0</v>
      </c>
      <c r="DK316" s="146">
        <f t="shared" si="461"/>
        <v>0</v>
      </c>
      <c r="DL316" s="146">
        <f t="shared" si="462"/>
        <v>0</v>
      </c>
      <c r="DM316" s="146">
        <f t="shared" si="463"/>
        <v>0</v>
      </c>
      <c r="DN316" s="64">
        <f t="shared" ref="DN316:DN320" si="497">F316*H316</f>
        <v>0</v>
      </c>
      <c r="DO316" s="52">
        <f t="shared" si="492"/>
        <v>0</v>
      </c>
      <c r="DP316" s="52" t="str">
        <f t="shared" si="466"/>
        <v/>
      </c>
      <c r="DQ316" s="53" t="str">
        <f t="shared" si="467"/>
        <v/>
      </c>
      <c r="DR316" s="1">
        <f t="shared" si="493"/>
        <v>1</v>
      </c>
      <c r="DS316" s="168" t="e">
        <f>IF(AND(DR316=#REF!,BL316=#REF!),'Tiến độ'!D316,"")</f>
        <v>#REF!</v>
      </c>
    </row>
    <row r="317" spans="1:123" ht="11.25" customHeight="1">
      <c r="A317" s="314" t="str">
        <f>IF(B317="","",MAX($A$7:A316)+1)</f>
        <v/>
      </c>
      <c r="B317" s="315"/>
      <c r="C317" s="79" t="s">
        <v>455</v>
      </c>
      <c r="D317" s="80" t="s">
        <v>456</v>
      </c>
      <c r="E317" s="81">
        <v>3</v>
      </c>
      <c r="F317" s="82">
        <v>60</v>
      </c>
      <c r="G317" s="83"/>
      <c r="H317" s="115">
        <v>0</v>
      </c>
      <c r="I317" s="116">
        <f>20</f>
        <v>20</v>
      </c>
      <c r="J317" s="27" t="s">
        <v>463</v>
      </c>
      <c r="K317" s="86">
        <v>6</v>
      </c>
      <c r="L317" s="87">
        <v>6</v>
      </c>
      <c r="M317" s="87">
        <v>6</v>
      </c>
      <c r="N317" s="88">
        <v>6</v>
      </c>
      <c r="O317" s="86">
        <v>6</v>
      </c>
      <c r="P317" s="87">
        <v>3</v>
      </c>
      <c r="Q317" s="87">
        <v>3</v>
      </c>
      <c r="R317" s="88">
        <v>3</v>
      </c>
      <c r="S317" s="86">
        <v>3</v>
      </c>
      <c r="T317" s="87">
        <v>3</v>
      </c>
      <c r="U317" s="87">
        <v>3</v>
      </c>
      <c r="V317" s="87">
        <v>3</v>
      </c>
      <c r="W317" s="88">
        <v>3</v>
      </c>
      <c r="X317" s="86">
        <v>3</v>
      </c>
      <c r="Y317" s="87">
        <v>3</v>
      </c>
      <c r="Z317" s="87" t="s">
        <v>163</v>
      </c>
      <c r="AA317" s="88" t="s">
        <v>163</v>
      </c>
      <c r="AB317" s="86" t="s">
        <v>163</v>
      </c>
      <c r="AC317" s="87" t="s">
        <v>163</v>
      </c>
      <c r="AD317" s="87" t="s">
        <v>164</v>
      </c>
      <c r="AE317" s="88" t="s">
        <v>164</v>
      </c>
      <c r="AF317" s="86" t="s">
        <v>164</v>
      </c>
      <c r="AG317" s="87" t="s">
        <v>164</v>
      </c>
      <c r="AH317" s="87" t="s">
        <v>164</v>
      </c>
      <c r="AI317" s="362"/>
      <c r="AJ317" s="363"/>
      <c r="AK317" s="86" t="s">
        <v>164</v>
      </c>
      <c r="AL317" s="87"/>
      <c r="AM317" s="87"/>
      <c r="AN317" s="88"/>
      <c r="AO317" s="86"/>
      <c r="AP317" s="87"/>
      <c r="AQ317" s="87"/>
      <c r="AR317" s="88"/>
      <c r="AS317" s="89"/>
      <c r="AT317" s="87"/>
      <c r="AU317" s="87"/>
      <c r="AV317" s="90"/>
      <c r="AW317" s="86"/>
      <c r="AX317" s="87"/>
      <c r="AY317" s="87"/>
      <c r="AZ317" s="87"/>
      <c r="BA317" s="88"/>
      <c r="BB317" s="89"/>
      <c r="BC317" s="87"/>
      <c r="BD317" s="87"/>
      <c r="BE317" s="321"/>
      <c r="BF317" s="322"/>
      <c r="BG317" s="322"/>
      <c r="BH317" s="322"/>
      <c r="BI317" s="322"/>
      <c r="BJ317" s="323"/>
      <c r="BK317" s="46" t="s">
        <v>1111</v>
      </c>
      <c r="BL317" s="46" t="s">
        <v>51</v>
      </c>
      <c r="BN317" s="146">
        <f t="shared" si="464"/>
        <v>0</v>
      </c>
      <c r="BO317" s="146">
        <f t="shared" si="413"/>
        <v>0</v>
      </c>
      <c r="BP317" s="146">
        <f t="shared" si="414"/>
        <v>0</v>
      </c>
      <c r="BQ317" s="146">
        <f t="shared" si="415"/>
        <v>0</v>
      </c>
      <c r="BR317" s="146">
        <f t="shared" si="416"/>
        <v>0</v>
      </c>
      <c r="BS317" s="146">
        <f t="shared" si="417"/>
        <v>0</v>
      </c>
      <c r="BT317" s="146">
        <f t="shared" si="418"/>
        <v>0</v>
      </c>
      <c r="BU317" s="146">
        <f t="shared" si="419"/>
        <v>0</v>
      </c>
      <c r="BV317" s="146">
        <f t="shared" si="420"/>
        <v>0</v>
      </c>
      <c r="BW317" s="146">
        <f t="shared" si="421"/>
        <v>0</v>
      </c>
      <c r="BX317" s="146">
        <f t="shared" si="422"/>
        <v>0</v>
      </c>
      <c r="BY317" s="146">
        <f t="shared" si="423"/>
        <v>0</v>
      </c>
      <c r="BZ317" s="146">
        <f t="shared" si="424"/>
        <v>0</v>
      </c>
      <c r="CA317" s="146">
        <f t="shared" si="425"/>
        <v>0</v>
      </c>
      <c r="CB317" s="146">
        <f t="shared" si="426"/>
        <v>0</v>
      </c>
      <c r="CC317" s="146">
        <f t="shared" si="427"/>
        <v>0</v>
      </c>
      <c r="CD317" s="146">
        <f t="shared" si="428"/>
        <v>0</v>
      </c>
      <c r="CE317" s="146">
        <f t="shared" si="429"/>
        <v>0</v>
      </c>
      <c r="CF317" s="146">
        <f t="shared" si="430"/>
        <v>0</v>
      </c>
      <c r="CG317" s="146">
        <f t="shared" si="431"/>
        <v>0</v>
      </c>
      <c r="CH317" s="146">
        <f t="shared" si="432"/>
        <v>0</v>
      </c>
      <c r="CI317" s="146">
        <f t="shared" si="433"/>
        <v>0</v>
      </c>
      <c r="CJ317" s="146">
        <f t="shared" si="434"/>
        <v>0</v>
      </c>
      <c r="CK317" s="146">
        <f t="shared" si="435"/>
        <v>0</v>
      </c>
      <c r="CL317" s="146">
        <f t="shared" si="436"/>
        <v>0</v>
      </c>
      <c r="CM317" s="146">
        <f t="shared" si="437"/>
        <v>0</v>
      </c>
      <c r="CN317" s="146">
        <f t="shared" si="438"/>
        <v>0</v>
      </c>
      <c r="CO317" s="146">
        <f t="shared" si="439"/>
        <v>0</v>
      </c>
      <c r="CP317" s="146">
        <f t="shared" si="440"/>
        <v>0</v>
      </c>
      <c r="CQ317" s="146">
        <f t="shared" si="441"/>
        <v>0</v>
      </c>
      <c r="CR317" s="146">
        <f t="shared" si="442"/>
        <v>0</v>
      </c>
      <c r="CS317" s="146">
        <f t="shared" si="443"/>
        <v>0</v>
      </c>
      <c r="CT317" s="146">
        <f t="shared" si="444"/>
        <v>0</v>
      </c>
      <c r="CU317" s="146">
        <f t="shared" si="445"/>
        <v>0</v>
      </c>
      <c r="CV317" s="146">
        <f t="shared" si="446"/>
        <v>0</v>
      </c>
      <c r="CW317" s="146">
        <f t="shared" si="447"/>
        <v>0</v>
      </c>
      <c r="CX317" s="146">
        <f t="shared" si="448"/>
        <v>0</v>
      </c>
      <c r="CY317" s="146">
        <f t="shared" si="449"/>
        <v>0</v>
      </c>
      <c r="CZ317" s="146">
        <f t="shared" si="450"/>
        <v>0</v>
      </c>
      <c r="DA317" s="146">
        <f t="shared" si="451"/>
        <v>0</v>
      </c>
      <c r="DB317" s="146">
        <f t="shared" si="452"/>
        <v>0</v>
      </c>
      <c r="DC317" s="146">
        <f t="shared" si="453"/>
        <v>0</v>
      </c>
      <c r="DD317" s="146">
        <f t="shared" si="454"/>
        <v>0</v>
      </c>
      <c r="DE317" s="146">
        <f t="shared" si="455"/>
        <v>0</v>
      </c>
      <c r="DF317" s="146">
        <f t="shared" si="456"/>
        <v>0</v>
      </c>
      <c r="DG317" s="146">
        <f t="shared" si="457"/>
        <v>0</v>
      </c>
      <c r="DH317" s="146">
        <f t="shared" si="458"/>
        <v>0</v>
      </c>
      <c r="DI317" s="146">
        <f t="shared" si="459"/>
        <v>0</v>
      </c>
      <c r="DJ317" s="146">
        <f t="shared" si="460"/>
        <v>0</v>
      </c>
      <c r="DK317" s="146">
        <f t="shared" si="461"/>
        <v>0</v>
      </c>
      <c r="DL317" s="146">
        <f t="shared" si="462"/>
        <v>0</v>
      </c>
      <c r="DM317" s="146">
        <f t="shared" si="463"/>
        <v>0</v>
      </c>
      <c r="DN317" s="64">
        <f t="shared" si="497"/>
        <v>0</v>
      </c>
      <c r="DO317" s="52">
        <f t="shared" si="492"/>
        <v>0</v>
      </c>
      <c r="DP317" s="52" t="str">
        <f t="shared" si="466"/>
        <v/>
      </c>
      <c r="DQ317" s="53" t="str">
        <f t="shared" si="467"/>
        <v/>
      </c>
      <c r="DR317" s="1">
        <f t="shared" si="493"/>
        <v>1</v>
      </c>
      <c r="DS317" s="168" t="e">
        <f>IF(AND(DR317=#REF!,BL317=#REF!),'Tiến độ'!D317,"")</f>
        <v>#REF!</v>
      </c>
    </row>
    <row r="318" spans="1:123" ht="11.25" customHeight="1">
      <c r="A318" s="314" t="str">
        <f>IF(B318="","",MAX($A$7:A317)+1)</f>
        <v/>
      </c>
      <c r="B318" s="315"/>
      <c r="C318" s="101" t="s">
        <v>376</v>
      </c>
      <c r="D318" s="102" t="s">
        <v>377</v>
      </c>
      <c r="E318" s="103">
        <v>2</v>
      </c>
      <c r="F318" s="104">
        <v>30</v>
      </c>
      <c r="G318" s="83"/>
      <c r="H318" s="84">
        <f>H315</f>
        <v>1</v>
      </c>
      <c r="I318" s="85">
        <f>I315</f>
        <v>47</v>
      </c>
      <c r="J318" s="28" t="s">
        <v>485</v>
      </c>
      <c r="K318" s="86"/>
      <c r="L318" s="87"/>
      <c r="M318" s="87"/>
      <c r="N318" s="88"/>
      <c r="O318" s="86"/>
      <c r="P318" s="87"/>
      <c r="Q318" s="87"/>
      <c r="R318" s="88"/>
      <c r="S318" s="86"/>
      <c r="T318" s="87"/>
      <c r="U318" s="87"/>
      <c r="V318" s="87"/>
      <c r="W318" s="88"/>
      <c r="X318" s="86"/>
      <c r="Y318" s="87"/>
      <c r="Z318" s="87"/>
      <c r="AA318" s="88"/>
      <c r="AB318" s="86"/>
      <c r="AC318" s="87"/>
      <c r="AD318" s="87"/>
      <c r="AE318" s="88"/>
      <c r="AF318" s="86"/>
      <c r="AG318" s="87"/>
      <c r="AH318" s="87"/>
      <c r="AI318" s="362"/>
      <c r="AJ318" s="363"/>
      <c r="AK318" s="86"/>
      <c r="AL318" s="87">
        <v>2</v>
      </c>
      <c r="AM318" s="87">
        <v>2</v>
      </c>
      <c r="AN318" s="88">
        <v>2</v>
      </c>
      <c r="AO318" s="86">
        <v>2</v>
      </c>
      <c r="AP318" s="87">
        <v>2</v>
      </c>
      <c r="AQ318" s="87">
        <v>2</v>
      </c>
      <c r="AR318" s="88">
        <v>2</v>
      </c>
      <c r="AS318" s="89">
        <v>2</v>
      </c>
      <c r="AT318" s="87">
        <v>2</v>
      </c>
      <c r="AU318" s="87">
        <v>2</v>
      </c>
      <c r="AV318" s="90">
        <v>2</v>
      </c>
      <c r="AW318" s="86">
        <v>2</v>
      </c>
      <c r="AX318" s="87">
        <v>2</v>
      </c>
      <c r="AY318" s="87">
        <v>2</v>
      </c>
      <c r="AZ318" s="87">
        <v>2</v>
      </c>
      <c r="BA318" s="88" t="s">
        <v>163</v>
      </c>
      <c r="BB318" s="89" t="s">
        <v>163</v>
      </c>
      <c r="BC318" s="87" t="s">
        <v>163</v>
      </c>
      <c r="BD318" s="87" t="s">
        <v>163</v>
      </c>
      <c r="BE318" s="321"/>
      <c r="BF318" s="322"/>
      <c r="BG318" s="322"/>
      <c r="BH318" s="322"/>
      <c r="BI318" s="322"/>
      <c r="BJ318" s="323"/>
      <c r="BK318" s="48" t="s">
        <v>18</v>
      </c>
      <c r="BL318" s="48" t="s">
        <v>36</v>
      </c>
      <c r="BN318" s="146">
        <f t="shared" si="464"/>
        <v>0</v>
      </c>
      <c r="BO318" s="146">
        <f t="shared" si="413"/>
        <v>0</v>
      </c>
      <c r="BP318" s="146">
        <f t="shared" si="414"/>
        <v>0</v>
      </c>
      <c r="BQ318" s="146">
        <f t="shared" si="415"/>
        <v>0</v>
      </c>
      <c r="BR318" s="146">
        <f t="shared" si="416"/>
        <v>0</v>
      </c>
      <c r="BS318" s="146">
        <f t="shared" si="417"/>
        <v>0</v>
      </c>
      <c r="BT318" s="146">
        <f t="shared" si="418"/>
        <v>0</v>
      </c>
      <c r="BU318" s="146">
        <f t="shared" si="419"/>
        <v>0</v>
      </c>
      <c r="BV318" s="146">
        <f t="shared" si="420"/>
        <v>0</v>
      </c>
      <c r="BW318" s="146">
        <f t="shared" si="421"/>
        <v>0</v>
      </c>
      <c r="BX318" s="146">
        <f t="shared" si="422"/>
        <v>0</v>
      </c>
      <c r="BY318" s="146">
        <f t="shared" si="423"/>
        <v>0</v>
      </c>
      <c r="BZ318" s="146">
        <f t="shared" si="424"/>
        <v>0</v>
      </c>
      <c r="CA318" s="146">
        <f t="shared" si="425"/>
        <v>0</v>
      </c>
      <c r="CB318" s="146">
        <f t="shared" si="426"/>
        <v>0</v>
      </c>
      <c r="CC318" s="146">
        <f t="shared" si="427"/>
        <v>0</v>
      </c>
      <c r="CD318" s="146">
        <f t="shared" si="428"/>
        <v>0</v>
      </c>
      <c r="CE318" s="146">
        <f t="shared" si="429"/>
        <v>0</v>
      </c>
      <c r="CF318" s="146">
        <f t="shared" si="430"/>
        <v>0</v>
      </c>
      <c r="CG318" s="146">
        <f t="shared" si="431"/>
        <v>0</v>
      </c>
      <c r="CH318" s="146">
        <f t="shared" si="432"/>
        <v>0</v>
      </c>
      <c r="CI318" s="146">
        <f t="shared" si="433"/>
        <v>0</v>
      </c>
      <c r="CJ318" s="146">
        <f t="shared" si="434"/>
        <v>0</v>
      </c>
      <c r="CK318" s="146">
        <f t="shared" si="435"/>
        <v>0</v>
      </c>
      <c r="CL318" s="146">
        <f t="shared" si="436"/>
        <v>0</v>
      </c>
      <c r="CM318" s="146">
        <f t="shared" si="437"/>
        <v>0</v>
      </c>
      <c r="CN318" s="146">
        <f t="shared" si="438"/>
        <v>0</v>
      </c>
      <c r="CO318" s="146">
        <f t="shared" si="439"/>
        <v>2</v>
      </c>
      <c r="CP318" s="146">
        <f t="shared" si="440"/>
        <v>2</v>
      </c>
      <c r="CQ318" s="146">
        <f t="shared" si="441"/>
        <v>2</v>
      </c>
      <c r="CR318" s="146">
        <f t="shared" si="442"/>
        <v>2</v>
      </c>
      <c r="CS318" s="146">
        <f t="shared" si="443"/>
        <v>2</v>
      </c>
      <c r="CT318" s="146">
        <f t="shared" si="444"/>
        <v>2</v>
      </c>
      <c r="CU318" s="146">
        <f t="shared" si="445"/>
        <v>2</v>
      </c>
      <c r="CV318" s="146">
        <f t="shared" si="446"/>
        <v>2</v>
      </c>
      <c r="CW318" s="146">
        <f t="shared" si="447"/>
        <v>2</v>
      </c>
      <c r="CX318" s="146">
        <f t="shared" si="448"/>
        <v>2</v>
      </c>
      <c r="CY318" s="146">
        <f t="shared" si="449"/>
        <v>2</v>
      </c>
      <c r="CZ318" s="146">
        <f t="shared" si="450"/>
        <v>2</v>
      </c>
      <c r="DA318" s="146">
        <f t="shared" si="451"/>
        <v>2</v>
      </c>
      <c r="DB318" s="146">
        <f t="shared" si="452"/>
        <v>2</v>
      </c>
      <c r="DC318" s="146">
        <f t="shared" si="453"/>
        <v>2</v>
      </c>
      <c r="DD318" s="146">
        <f t="shared" si="454"/>
        <v>0</v>
      </c>
      <c r="DE318" s="146">
        <f t="shared" si="455"/>
        <v>0</v>
      </c>
      <c r="DF318" s="146">
        <f t="shared" si="456"/>
        <v>0</v>
      </c>
      <c r="DG318" s="146">
        <f t="shared" si="457"/>
        <v>0</v>
      </c>
      <c r="DH318" s="146">
        <f t="shared" si="458"/>
        <v>0</v>
      </c>
      <c r="DI318" s="146">
        <f t="shared" si="459"/>
        <v>0</v>
      </c>
      <c r="DJ318" s="146">
        <f t="shared" si="460"/>
        <v>0</v>
      </c>
      <c r="DK318" s="146">
        <f t="shared" si="461"/>
        <v>0</v>
      </c>
      <c r="DL318" s="146">
        <f t="shared" si="462"/>
        <v>0</v>
      </c>
      <c r="DM318" s="146">
        <f t="shared" si="463"/>
        <v>0</v>
      </c>
      <c r="DN318" s="65">
        <f t="shared" si="497"/>
        <v>30</v>
      </c>
      <c r="DO318" s="57" t="str">
        <f t="shared" si="492"/>
        <v/>
      </c>
      <c r="DP318" s="57" t="str">
        <f t="shared" si="466"/>
        <v/>
      </c>
      <c r="DQ318" s="58">
        <f t="shared" si="467"/>
        <v>30</v>
      </c>
      <c r="DR318" s="1">
        <f t="shared" si="493"/>
        <v>2</v>
      </c>
      <c r="DS318" s="168" t="e">
        <f>IF(AND(DR318=#REF!,BL318=#REF!),'Tiến độ'!D318,"")</f>
        <v>#REF!</v>
      </c>
    </row>
    <row r="319" spans="1:123" ht="11.25" customHeight="1">
      <c r="A319" s="314" t="str">
        <f>IF(B319="","",MAX($A$7:A318)+1)</f>
        <v/>
      </c>
      <c r="B319" s="315"/>
      <c r="C319" s="79" t="s">
        <v>426</v>
      </c>
      <c r="D319" s="80" t="s">
        <v>213</v>
      </c>
      <c r="E319" s="81">
        <v>3</v>
      </c>
      <c r="F319" s="82">
        <v>60</v>
      </c>
      <c r="G319" s="83"/>
      <c r="H319" s="84">
        <f t="shared" si="494"/>
        <v>1</v>
      </c>
      <c r="I319" s="85">
        <f t="shared" si="495"/>
        <v>47</v>
      </c>
      <c r="J319" s="28" t="s">
        <v>485</v>
      </c>
      <c r="K319" s="86"/>
      <c r="L319" s="87"/>
      <c r="M319" s="87"/>
      <c r="N319" s="88"/>
      <c r="O319" s="86"/>
      <c r="P319" s="87"/>
      <c r="Q319" s="87"/>
      <c r="R319" s="88"/>
      <c r="S319" s="86"/>
      <c r="T319" s="87"/>
      <c r="U319" s="87"/>
      <c r="V319" s="87"/>
      <c r="W319" s="88"/>
      <c r="X319" s="86"/>
      <c r="Y319" s="87"/>
      <c r="Z319" s="87"/>
      <c r="AA319" s="88"/>
      <c r="AB319" s="86"/>
      <c r="AC319" s="87"/>
      <c r="AD319" s="87"/>
      <c r="AE319" s="88"/>
      <c r="AF319" s="86"/>
      <c r="AG319" s="87"/>
      <c r="AH319" s="87"/>
      <c r="AI319" s="362"/>
      <c r="AJ319" s="363"/>
      <c r="AK319" s="86"/>
      <c r="AL319" s="87">
        <v>6</v>
      </c>
      <c r="AM319" s="87">
        <v>6</v>
      </c>
      <c r="AN319" s="88">
        <v>6</v>
      </c>
      <c r="AO319" s="86">
        <v>6</v>
      </c>
      <c r="AP319" s="87">
        <v>6</v>
      </c>
      <c r="AQ319" s="87">
        <v>3</v>
      </c>
      <c r="AR319" s="88">
        <v>3</v>
      </c>
      <c r="AS319" s="89">
        <v>3</v>
      </c>
      <c r="AT319" s="87">
        <v>3</v>
      </c>
      <c r="AU319" s="87">
        <v>3</v>
      </c>
      <c r="AV319" s="90">
        <v>3</v>
      </c>
      <c r="AW319" s="86">
        <v>3</v>
      </c>
      <c r="AX319" s="87">
        <v>3</v>
      </c>
      <c r="AY319" s="87">
        <v>3</v>
      </c>
      <c r="AZ319" s="87">
        <v>3</v>
      </c>
      <c r="BA319" s="88" t="s">
        <v>163</v>
      </c>
      <c r="BB319" s="89" t="s">
        <v>163</v>
      </c>
      <c r="BC319" s="87" t="s">
        <v>163</v>
      </c>
      <c r="BD319" s="87" t="s">
        <v>163</v>
      </c>
      <c r="BE319" s="321"/>
      <c r="BF319" s="322"/>
      <c r="BG319" s="322"/>
      <c r="BH319" s="322"/>
      <c r="BI319" s="322"/>
      <c r="BJ319" s="323"/>
      <c r="BK319" s="46" t="s">
        <v>18</v>
      </c>
      <c r="BL319" s="46" t="s">
        <v>57</v>
      </c>
      <c r="BN319" s="146">
        <f t="shared" si="464"/>
        <v>0</v>
      </c>
      <c r="BO319" s="146">
        <f t="shared" si="413"/>
        <v>0</v>
      </c>
      <c r="BP319" s="146">
        <f t="shared" si="414"/>
        <v>0</v>
      </c>
      <c r="BQ319" s="146">
        <f t="shared" si="415"/>
        <v>0</v>
      </c>
      <c r="BR319" s="146">
        <f t="shared" si="416"/>
        <v>0</v>
      </c>
      <c r="BS319" s="146">
        <f t="shared" si="417"/>
        <v>0</v>
      </c>
      <c r="BT319" s="146">
        <f t="shared" si="418"/>
        <v>0</v>
      </c>
      <c r="BU319" s="146">
        <f t="shared" si="419"/>
        <v>0</v>
      </c>
      <c r="BV319" s="146">
        <f t="shared" si="420"/>
        <v>0</v>
      </c>
      <c r="BW319" s="146">
        <f t="shared" si="421"/>
        <v>0</v>
      </c>
      <c r="BX319" s="146">
        <f t="shared" si="422"/>
        <v>0</v>
      </c>
      <c r="BY319" s="146">
        <f t="shared" si="423"/>
        <v>0</v>
      </c>
      <c r="BZ319" s="146">
        <f t="shared" si="424"/>
        <v>0</v>
      </c>
      <c r="CA319" s="146">
        <f t="shared" si="425"/>
        <v>0</v>
      </c>
      <c r="CB319" s="146">
        <f t="shared" si="426"/>
        <v>0</v>
      </c>
      <c r="CC319" s="146">
        <f t="shared" si="427"/>
        <v>0</v>
      </c>
      <c r="CD319" s="146">
        <f t="shared" si="428"/>
        <v>0</v>
      </c>
      <c r="CE319" s="146">
        <f t="shared" si="429"/>
        <v>0</v>
      </c>
      <c r="CF319" s="146">
        <f t="shared" si="430"/>
        <v>0</v>
      </c>
      <c r="CG319" s="146">
        <f t="shared" si="431"/>
        <v>0</v>
      </c>
      <c r="CH319" s="146">
        <f t="shared" si="432"/>
        <v>0</v>
      </c>
      <c r="CI319" s="146">
        <f t="shared" si="433"/>
        <v>0</v>
      </c>
      <c r="CJ319" s="146">
        <f t="shared" si="434"/>
        <v>0</v>
      </c>
      <c r="CK319" s="146">
        <f t="shared" si="435"/>
        <v>0</v>
      </c>
      <c r="CL319" s="146">
        <f t="shared" si="436"/>
        <v>0</v>
      </c>
      <c r="CM319" s="146">
        <f t="shared" si="437"/>
        <v>0</v>
      </c>
      <c r="CN319" s="146">
        <f t="shared" si="438"/>
        <v>0</v>
      </c>
      <c r="CO319" s="146">
        <f t="shared" si="439"/>
        <v>6</v>
      </c>
      <c r="CP319" s="146">
        <f t="shared" si="440"/>
        <v>6</v>
      </c>
      <c r="CQ319" s="146">
        <f t="shared" si="441"/>
        <v>6</v>
      </c>
      <c r="CR319" s="146">
        <f t="shared" si="442"/>
        <v>6</v>
      </c>
      <c r="CS319" s="146">
        <f t="shared" si="443"/>
        <v>6</v>
      </c>
      <c r="CT319" s="146">
        <f t="shared" si="444"/>
        <v>3</v>
      </c>
      <c r="CU319" s="146">
        <f t="shared" si="445"/>
        <v>3</v>
      </c>
      <c r="CV319" s="146">
        <f t="shared" si="446"/>
        <v>3</v>
      </c>
      <c r="CW319" s="146">
        <f t="shared" si="447"/>
        <v>3</v>
      </c>
      <c r="CX319" s="146">
        <f t="shared" si="448"/>
        <v>3</v>
      </c>
      <c r="CY319" s="146">
        <f t="shared" si="449"/>
        <v>3</v>
      </c>
      <c r="CZ319" s="146">
        <f t="shared" si="450"/>
        <v>3</v>
      </c>
      <c r="DA319" s="146">
        <f t="shared" si="451"/>
        <v>3</v>
      </c>
      <c r="DB319" s="146">
        <f t="shared" si="452"/>
        <v>3</v>
      </c>
      <c r="DC319" s="146">
        <f t="shared" si="453"/>
        <v>3</v>
      </c>
      <c r="DD319" s="146">
        <f t="shared" si="454"/>
        <v>0</v>
      </c>
      <c r="DE319" s="146">
        <f t="shared" si="455"/>
        <v>0</v>
      </c>
      <c r="DF319" s="146">
        <f t="shared" si="456"/>
        <v>0</v>
      </c>
      <c r="DG319" s="146">
        <f t="shared" si="457"/>
        <v>0</v>
      </c>
      <c r="DH319" s="146">
        <f t="shared" si="458"/>
        <v>0</v>
      </c>
      <c r="DI319" s="146">
        <f t="shared" si="459"/>
        <v>0</v>
      </c>
      <c r="DJ319" s="146">
        <f t="shared" si="460"/>
        <v>0</v>
      </c>
      <c r="DK319" s="146">
        <f t="shared" si="461"/>
        <v>0</v>
      </c>
      <c r="DL319" s="146">
        <f t="shared" si="462"/>
        <v>0</v>
      </c>
      <c r="DM319" s="146">
        <f t="shared" si="463"/>
        <v>0</v>
      </c>
      <c r="DN319" s="64">
        <f t="shared" si="497"/>
        <v>60</v>
      </c>
      <c r="DO319" s="52" t="str">
        <f t="shared" si="492"/>
        <v/>
      </c>
      <c r="DP319" s="52" t="str">
        <f t="shared" si="466"/>
        <v/>
      </c>
      <c r="DQ319" s="53">
        <f t="shared" si="467"/>
        <v>60</v>
      </c>
      <c r="DR319" s="1">
        <f t="shared" si="493"/>
        <v>2</v>
      </c>
      <c r="DS319" s="168" t="e">
        <f>IF(AND(DR319=#REF!,BL319=#REF!),'Tiến độ'!D319,"")</f>
        <v>#REF!</v>
      </c>
    </row>
    <row r="320" spans="1:123" ht="11.25" customHeight="1">
      <c r="A320" s="314" t="str">
        <f>IF(B320="","",MAX($A$7:A319)+1)</f>
        <v/>
      </c>
      <c r="B320" s="315"/>
      <c r="C320" s="79" t="s">
        <v>461</v>
      </c>
      <c r="D320" s="80" t="s">
        <v>462</v>
      </c>
      <c r="E320" s="81">
        <v>4</v>
      </c>
      <c r="F320" s="82">
        <v>60</v>
      </c>
      <c r="G320" s="83"/>
      <c r="H320" s="84">
        <f t="shared" si="494"/>
        <v>1</v>
      </c>
      <c r="I320" s="85">
        <f t="shared" si="495"/>
        <v>47</v>
      </c>
      <c r="J320" s="27"/>
      <c r="K320" s="86"/>
      <c r="L320" s="87"/>
      <c r="M320" s="87"/>
      <c r="N320" s="88"/>
      <c r="O320" s="86"/>
      <c r="P320" s="87"/>
      <c r="Q320" s="87"/>
      <c r="R320" s="88"/>
      <c r="S320" s="86"/>
      <c r="T320" s="87"/>
      <c r="U320" s="87"/>
      <c r="V320" s="87"/>
      <c r="W320" s="88"/>
      <c r="X320" s="86"/>
      <c r="Y320" s="87"/>
      <c r="Z320" s="87"/>
      <c r="AA320" s="88"/>
      <c r="AB320" s="86"/>
      <c r="AC320" s="87"/>
      <c r="AD320" s="87"/>
      <c r="AE320" s="88"/>
      <c r="AF320" s="86"/>
      <c r="AG320" s="87"/>
      <c r="AH320" s="87"/>
      <c r="AI320" s="362"/>
      <c r="AJ320" s="363"/>
      <c r="AK320" s="86"/>
      <c r="AL320" s="87">
        <v>6</v>
      </c>
      <c r="AM320" s="87">
        <v>6</v>
      </c>
      <c r="AN320" s="88">
        <v>6</v>
      </c>
      <c r="AO320" s="86">
        <v>6</v>
      </c>
      <c r="AP320" s="87">
        <v>6</v>
      </c>
      <c r="AQ320" s="87">
        <v>3</v>
      </c>
      <c r="AR320" s="88">
        <v>3</v>
      </c>
      <c r="AS320" s="89">
        <v>3</v>
      </c>
      <c r="AT320" s="87">
        <v>3</v>
      </c>
      <c r="AU320" s="87">
        <v>3</v>
      </c>
      <c r="AV320" s="90">
        <v>3</v>
      </c>
      <c r="AW320" s="86">
        <v>3</v>
      </c>
      <c r="AX320" s="87">
        <v>3</v>
      </c>
      <c r="AY320" s="87">
        <v>3</v>
      </c>
      <c r="AZ320" s="87">
        <v>3</v>
      </c>
      <c r="BA320" s="88" t="s">
        <v>163</v>
      </c>
      <c r="BB320" s="89" t="s">
        <v>163</v>
      </c>
      <c r="BC320" s="87" t="s">
        <v>163</v>
      </c>
      <c r="BD320" s="87" t="s">
        <v>163</v>
      </c>
      <c r="BE320" s="321"/>
      <c r="BF320" s="322"/>
      <c r="BG320" s="322"/>
      <c r="BH320" s="322"/>
      <c r="BI320" s="322"/>
      <c r="BJ320" s="323"/>
      <c r="BK320" s="46" t="s">
        <v>18</v>
      </c>
      <c r="BL320" s="46" t="s">
        <v>36</v>
      </c>
      <c r="BN320" s="146">
        <f t="shared" si="464"/>
        <v>0</v>
      </c>
      <c r="BO320" s="146">
        <f t="shared" si="413"/>
        <v>0</v>
      </c>
      <c r="BP320" s="146">
        <f t="shared" si="414"/>
        <v>0</v>
      </c>
      <c r="BQ320" s="146">
        <f t="shared" si="415"/>
        <v>0</v>
      </c>
      <c r="BR320" s="146">
        <f t="shared" si="416"/>
        <v>0</v>
      </c>
      <c r="BS320" s="146">
        <f t="shared" si="417"/>
        <v>0</v>
      </c>
      <c r="BT320" s="146">
        <f t="shared" si="418"/>
        <v>0</v>
      </c>
      <c r="BU320" s="146">
        <f t="shared" si="419"/>
        <v>0</v>
      </c>
      <c r="BV320" s="146">
        <f t="shared" si="420"/>
        <v>0</v>
      </c>
      <c r="BW320" s="146">
        <f t="shared" si="421"/>
        <v>0</v>
      </c>
      <c r="BX320" s="146">
        <f t="shared" si="422"/>
        <v>0</v>
      </c>
      <c r="BY320" s="146">
        <f t="shared" si="423"/>
        <v>0</v>
      </c>
      <c r="BZ320" s="146">
        <f t="shared" si="424"/>
        <v>0</v>
      </c>
      <c r="CA320" s="146">
        <f t="shared" si="425"/>
        <v>0</v>
      </c>
      <c r="CB320" s="146">
        <f t="shared" si="426"/>
        <v>0</v>
      </c>
      <c r="CC320" s="146">
        <f t="shared" si="427"/>
        <v>0</v>
      </c>
      <c r="CD320" s="146">
        <f t="shared" si="428"/>
        <v>0</v>
      </c>
      <c r="CE320" s="146">
        <f t="shared" si="429"/>
        <v>0</v>
      </c>
      <c r="CF320" s="146">
        <f t="shared" si="430"/>
        <v>0</v>
      </c>
      <c r="CG320" s="146">
        <f t="shared" si="431"/>
        <v>0</v>
      </c>
      <c r="CH320" s="146">
        <f t="shared" si="432"/>
        <v>0</v>
      </c>
      <c r="CI320" s="146">
        <f t="shared" si="433"/>
        <v>0</v>
      </c>
      <c r="CJ320" s="146">
        <f t="shared" si="434"/>
        <v>0</v>
      </c>
      <c r="CK320" s="146">
        <f t="shared" si="435"/>
        <v>0</v>
      </c>
      <c r="CL320" s="146">
        <f t="shared" si="436"/>
        <v>0</v>
      </c>
      <c r="CM320" s="146">
        <f t="shared" si="437"/>
        <v>0</v>
      </c>
      <c r="CN320" s="146">
        <f t="shared" si="438"/>
        <v>0</v>
      </c>
      <c r="CO320" s="146">
        <f t="shared" si="439"/>
        <v>6</v>
      </c>
      <c r="CP320" s="146">
        <f t="shared" si="440"/>
        <v>6</v>
      </c>
      <c r="CQ320" s="146">
        <f t="shared" si="441"/>
        <v>6</v>
      </c>
      <c r="CR320" s="146">
        <f t="shared" si="442"/>
        <v>6</v>
      </c>
      <c r="CS320" s="146">
        <f t="shared" si="443"/>
        <v>6</v>
      </c>
      <c r="CT320" s="146">
        <f t="shared" si="444"/>
        <v>3</v>
      </c>
      <c r="CU320" s="146">
        <f t="shared" si="445"/>
        <v>3</v>
      </c>
      <c r="CV320" s="146">
        <f t="shared" si="446"/>
        <v>3</v>
      </c>
      <c r="CW320" s="146">
        <f t="shared" si="447"/>
        <v>3</v>
      </c>
      <c r="CX320" s="146">
        <f t="shared" si="448"/>
        <v>3</v>
      </c>
      <c r="CY320" s="146">
        <f t="shared" si="449"/>
        <v>3</v>
      </c>
      <c r="CZ320" s="146">
        <f t="shared" si="450"/>
        <v>3</v>
      </c>
      <c r="DA320" s="146">
        <f t="shared" si="451"/>
        <v>3</v>
      </c>
      <c r="DB320" s="146">
        <f t="shared" si="452"/>
        <v>3</v>
      </c>
      <c r="DC320" s="146">
        <f t="shared" si="453"/>
        <v>3</v>
      </c>
      <c r="DD320" s="146">
        <f t="shared" si="454"/>
        <v>0</v>
      </c>
      <c r="DE320" s="146">
        <f t="shared" si="455"/>
        <v>0</v>
      </c>
      <c r="DF320" s="146">
        <f t="shared" si="456"/>
        <v>0</v>
      </c>
      <c r="DG320" s="146">
        <f t="shared" si="457"/>
        <v>0</v>
      </c>
      <c r="DH320" s="146">
        <f t="shared" si="458"/>
        <v>0</v>
      </c>
      <c r="DI320" s="146">
        <f t="shared" si="459"/>
        <v>0</v>
      </c>
      <c r="DJ320" s="146">
        <f t="shared" si="460"/>
        <v>0</v>
      </c>
      <c r="DK320" s="146">
        <f t="shared" si="461"/>
        <v>0</v>
      </c>
      <c r="DL320" s="146">
        <f t="shared" si="462"/>
        <v>0</v>
      </c>
      <c r="DM320" s="146">
        <f t="shared" si="463"/>
        <v>0</v>
      </c>
      <c r="DN320" s="64">
        <f t="shared" si="497"/>
        <v>60</v>
      </c>
      <c r="DO320" s="52" t="str">
        <f t="shared" si="492"/>
        <v/>
      </c>
      <c r="DP320" s="52" t="str">
        <f t="shared" si="466"/>
        <v/>
      </c>
      <c r="DQ320" s="53">
        <f t="shared" si="467"/>
        <v>60</v>
      </c>
      <c r="DR320" s="1">
        <f t="shared" si="493"/>
        <v>2</v>
      </c>
      <c r="DS320" s="168" t="e">
        <f>IF(AND(DR320=#REF!,BL320=#REF!),'Tiến độ'!D320,"")</f>
        <v>#REF!</v>
      </c>
    </row>
    <row r="321" spans="1:123" ht="11.25" customHeight="1">
      <c r="A321" s="314" t="str">
        <f>IF(B321="","",MAX($A$7:A320)+1)</f>
        <v/>
      </c>
      <c r="B321" s="315"/>
      <c r="C321" s="79" t="s">
        <v>347</v>
      </c>
      <c r="D321" s="80" t="s">
        <v>348</v>
      </c>
      <c r="E321" s="81">
        <v>2</v>
      </c>
      <c r="F321" s="82">
        <v>30</v>
      </c>
      <c r="G321" s="83"/>
      <c r="H321" s="84">
        <f t="shared" si="494"/>
        <v>1</v>
      </c>
      <c r="I321" s="85">
        <f t="shared" si="495"/>
        <v>47</v>
      </c>
      <c r="J321" s="27"/>
      <c r="K321" s="86"/>
      <c r="L321" s="87"/>
      <c r="M321" s="87"/>
      <c r="N321" s="88"/>
      <c r="O321" s="86"/>
      <c r="P321" s="87"/>
      <c r="Q321" s="87"/>
      <c r="R321" s="88"/>
      <c r="S321" s="86"/>
      <c r="T321" s="87"/>
      <c r="U321" s="87"/>
      <c r="V321" s="87"/>
      <c r="W321" s="88"/>
      <c r="X321" s="86"/>
      <c r="Y321" s="87"/>
      <c r="Z321" s="87"/>
      <c r="AA321" s="88"/>
      <c r="AB321" s="86"/>
      <c r="AC321" s="87"/>
      <c r="AD321" s="87"/>
      <c r="AE321" s="88"/>
      <c r="AF321" s="86"/>
      <c r="AG321" s="87"/>
      <c r="AH321" s="87"/>
      <c r="AI321" s="362"/>
      <c r="AJ321" s="363"/>
      <c r="AK321" s="86"/>
      <c r="AL321" s="87"/>
      <c r="AM321" s="87"/>
      <c r="AN321" s="88"/>
      <c r="AO321" s="86"/>
      <c r="AP321" s="87"/>
      <c r="AQ321" s="87">
        <v>3</v>
      </c>
      <c r="AR321" s="88">
        <v>3</v>
      </c>
      <c r="AS321" s="89">
        <v>3</v>
      </c>
      <c r="AT321" s="87">
        <v>3</v>
      </c>
      <c r="AU321" s="87">
        <v>3</v>
      </c>
      <c r="AV321" s="90">
        <v>3</v>
      </c>
      <c r="AW321" s="86">
        <v>3</v>
      </c>
      <c r="AX321" s="87">
        <v>3</v>
      </c>
      <c r="AY321" s="87">
        <v>3</v>
      </c>
      <c r="AZ321" s="87">
        <v>3</v>
      </c>
      <c r="BA321" s="88" t="s">
        <v>163</v>
      </c>
      <c r="BB321" s="89" t="s">
        <v>163</v>
      </c>
      <c r="BC321" s="87" t="s">
        <v>163</v>
      </c>
      <c r="BD321" s="87" t="s">
        <v>163</v>
      </c>
      <c r="BE321" s="321"/>
      <c r="BF321" s="322"/>
      <c r="BG321" s="322"/>
      <c r="BH321" s="322"/>
      <c r="BI321" s="322"/>
      <c r="BJ321" s="323"/>
      <c r="BK321" s="46" t="s">
        <v>18</v>
      </c>
      <c r="BL321" s="46" t="s">
        <v>36</v>
      </c>
      <c r="BN321" s="146">
        <f t="shared" si="464"/>
        <v>0</v>
      </c>
      <c r="BO321" s="146">
        <f t="shared" si="413"/>
        <v>0</v>
      </c>
      <c r="BP321" s="146">
        <f t="shared" si="414"/>
        <v>0</v>
      </c>
      <c r="BQ321" s="146">
        <f t="shared" si="415"/>
        <v>0</v>
      </c>
      <c r="BR321" s="146">
        <f t="shared" si="416"/>
        <v>0</v>
      </c>
      <c r="BS321" s="146">
        <f t="shared" si="417"/>
        <v>0</v>
      </c>
      <c r="BT321" s="146">
        <f t="shared" si="418"/>
        <v>0</v>
      </c>
      <c r="BU321" s="146">
        <f t="shared" si="419"/>
        <v>0</v>
      </c>
      <c r="BV321" s="146">
        <f t="shared" si="420"/>
        <v>0</v>
      </c>
      <c r="BW321" s="146">
        <f t="shared" si="421"/>
        <v>0</v>
      </c>
      <c r="BX321" s="146">
        <f t="shared" si="422"/>
        <v>0</v>
      </c>
      <c r="BY321" s="146">
        <f t="shared" si="423"/>
        <v>0</v>
      </c>
      <c r="BZ321" s="146">
        <f t="shared" si="424"/>
        <v>0</v>
      </c>
      <c r="CA321" s="146">
        <f t="shared" si="425"/>
        <v>0</v>
      </c>
      <c r="CB321" s="146">
        <f t="shared" si="426"/>
        <v>0</v>
      </c>
      <c r="CC321" s="146">
        <f t="shared" si="427"/>
        <v>0</v>
      </c>
      <c r="CD321" s="146">
        <f t="shared" si="428"/>
        <v>0</v>
      </c>
      <c r="CE321" s="146">
        <f t="shared" si="429"/>
        <v>0</v>
      </c>
      <c r="CF321" s="146">
        <f t="shared" si="430"/>
        <v>0</v>
      </c>
      <c r="CG321" s="146">
        <f t="shared" si="431"/>
        <v>0</v>
      </c>
      <c r="CH321" s="146">
        <f t="shared" si="432"/>
        <v>0</v>
      </c>
      <c r="CI321" s="146">
        <f t="shared" si="433"/>
        <v>0</v>
      </c>
      <c r="CJ321" s="146">
        <f t="shared" si="434"/>
        <v>0</v>
      </c>
      <c r="CK321" s="146">
        <f t="shared" si="435"/>
        <v>0</v>
      </c>
      <c r="CL321" s="146">
        <f t="shared" si="436"/>
        <v>0</v>
      </c>
      <c r="CM321" s="146">
        <f t="shared" si="437"/>
        <v>0</v>
      </c>
      <c r="CN321" s="146">
        <f t="shared" si="438"/>
        <v>0</v>
      </c>
      <c r="CO321" s="146">
        <f t="shared" si="439"/>
        <v>0</v>
      </c>
      <c r="CP321" s="146">
        <f t="shared" si="440"/>
        <v>0</v>
      </c>
      <c r="CQ321" s="146">
        <f t="shared" si="441"/>
        <v>0</v>
      </c>
      <c r="CR321" s="146">
        <f t="shared" si="442"/>
        <v>0</v>
      </c>
      <c r="CS321" s="146">
        <f t="shared" si="443"/>
        <v>0</v>
      </c>
      <c r="CT321" s="146">
        <f t="shared" si="444"/>
        <v>3</v>
      </c>
      <c r="CU321" s="146">
        <f t="shared" si="445"/>
        <v>3</v>
      </c>
      <c r="CV321" s="146">
        <f t="shared" si="446"/>
        <v>3</v>
      </c>
      <c r="CW321" s="146">
        <f t="shared" si="447"/>
        <v>3</v>
      </c>
      <c r="CX321" s="146">
        <f t="shared" si="448"/>
        <v>3</v>
      </c>
      <c r="CY321" s="146">
        <f t="shared" si="449"/>
        <v>3</v>
      </c>
      <c r="CZ321" s="146">
        <f t="shared" si="450"/>
        <v>3</v>
      </c>
      <c r="DA321" s="146">
        <f t="shared" si="451"/>
        <v>3</v>
      </c>
      <c r="DB321" s="146">
        <f t="shared" si="452"/>
        <v>3</v>
      </c>
      <c r="DC321" s="146">
        <f t="shared" si="453"/>
        <v>3</v>
      </c>
      <c r="DD321" s="146">
        <f t="shared" si="454"/>
        <v>0</v>
      </c>
      <c r="DE321" s="146">
        <f t="shared" si="455"/>
        <v>0</v>
      </c>
      <c r="DF321" s="146">
        <f t="shared" si="456"/>
        <v>0</v>
      </c>
      <c r="DG321" s="146">
        <f t="shared" si="457"/>
        <v>0</v>
      </c>
      <c r="DH321" s="146">
        <f t="shared" si="458"/>
        <v>0</v>
      </c>
      <c r="DI321" s="146">
        <f t="shared" si="459"/>
        <v>0</v>
      </c>
      <c r="DJ321" s="146">
        <f t="shared" si="460"/>
        <v>0</v>
      </c>
      <c r="DK321" s="146">
        <f t="shared" si="461"/>
        <v>0</v>
      </c>
      <c r="DL321" s="146">
        <f t="shared" si="462"/>
        <v>0</v>
      </c>
      <c r="DM321" s="146">
        <f t="shared" si="463"/>
        <v>0</v>
      </c>
      <c r="DN321" s="64">
        <f>I321*1</f>
        <v>47</v>
      </c>
      <c r="DO321" s="52" t="str">
        <f t="shared" si="492"/>
        <v/>
      </c>
      <c r="DP321" s="52" t="str">
        <f t="shared" si="466"/>
        <v/>
      </c>
      <c r="DQ321" s="53">
        <f t="shared" si="467"/>
        <v>47</v>
      </c>
      <c r="DR321" s="1">
        <f t="shared" si="493"/>
        <v>2</v>
      </c>
      <c r="DS321" s="168" t="e">
        <f>IF(AND(DR321=#REF!,BL321=#REF!),'Tiến độ'!D321,"")</f>
        <v>#REF!</v>
      </c>
    </row>
    <row r="322" spans="1:123" ht="11.25" customHeight="1">
      <c r="A322" s="314" t="str">
        <f>IF(B322="","",MAX($A$7:A321)+1)</f>
        <v/>
      </c>
      <c r="B322" s="315"/>
      <c r="C322" s="79" t="s">
        <v>329</v>
      </c>
      <c r="D322" s="80" t="s">
        <v>330</v>
      </c>
      <c r="E322" s="81">
        <v>2</v>
      </c>
      <c r="F322" s="82">
        <v>30</v>
      </c>
      <c r="G322" s="83"/>
      <c r="H322" s="84">
        <f t="shared" si="494"/>
        <v>1</v>
      </c>
      <c r="I322" s="85">
        <f t="shared" si="495"/>
        <v>47</v>
      </c>
      <c r="J322" s="27"/>
      <c r="K322" s="86"/>
      <c r="L322" s="87"/>
      <c r="M322" s="87"/>
      <c r="N322" s="88"/>
      <c r="O322" s="86"/>
      <c r="P322" s="87"/>
      <c r="Q322" s="87"/>
      <c r="R322" s="88"/>
      <c r="S322" s="86"/>
      <c r="T322" s="87"/>
      <c r="U322" s="87"/>
      <c r="V322" s="87"/>
      <c r="W322" s="88"/>
      <c r="X322" s="86"/>
      <c r="Y322" s="87"/>
      <c r="Z322" s="87"/>
      <c r="AA322" s="88"/>
      <c r="AB322" s="86"/>
      <c r="AC322" s="87"/>
      <c r="AD322" s="87"/>
      <c r="AE322" s="88"/>
      <c r="AF322" s="86"/>
      <c r="AG322" s="87"/>
      <c r="AH322" s="87"/>
      <c r="AI322" s="362"/>
      <c r="AJ322" s="363"/>
      <c r="AK322" s="86"/>
      <c r="AL322" s="87"/>
      <c r="AM322" s="87"/>
      <c r="AN322" s="88"/>
      <c r="AO322" s="86"/>
      <c r="AP322" s="87"/>
      <c r="AQ322" s="87">
        <v>3</v>
      </c>
      <c r="AR322" s="88">
        <v>3</v>
      </c>
      <c r="AS322" s="89">
        <v>3</v>
      </c>
      <c r="AT322" s="87">
        <v>3</v>
      </c>
      <c r="AU322" s="87">
        <v>3</v>
      </c>
      <c r="AV322" s="90">
        <v>3</v>
      </c>
      <c r="AW322" s="86">
        <v>3</v>
      </c>
      <c r="AX322" s="87">
        <v>3</v>
      </c>
      <c r="AY322" s="87">
        <v>3</v>
      </c>
      <c r="AZ322" s="87">
        <v>3</v>
      </c>
      <c r="BA322" s="88" t="s">
        <v>163</v>
      </c>
      <c r="BB322" s="89" t="s">
        <v>163</v>
      </c>
      <c r="BC322" s="87" t="s">
        <v>163</v>
      </c>
      <c r="BD322" s="87" t="s">
        <v>163</v>
      </c>
      <c r="BE322" s="321"/>
      <c r="BF322" s="322"/>
      <c r="BG322" s="322"/>
      <c r="BH322" s="322"/>
      <c r="BI322" s="322"/>
      <c r="BJ322" s="323"/>
      <c r="BK322" s="46" t="s">
        <v>18</v>
      </c>
      <c r="BL322" s="46" t="s">
        <v>33</v>
      </c>
      <c r="BN322" s="146">
        <f t="shared" si="464"/>
        <v>0</v>
      </c>
      <c r="BO322" s="146">
        <f t="shared" si="413"/>
        <v>0</v>
      </c>
      <c r="BP322" s="146">
        <f t="shared" si="414"/>
        <v>0</v>
      </c>
      <c r="BQ322" s="146">
        <f t="shared" si="415"/>
        <v>0</v>
      </c>
      <c r="BR322" s="146">
        <f t="shared" si="416"/>
        <v>0</v>
      </c>
      <c r="BS322" s="146">
        <f t="shared" si="417"/>
        <v>0</v>
      </c>
      <c r="BT322" s="146">
        <f t="shared" si="418"/>
        <v>0</v>
      </c>
      <c r="BU322" s="146">
        <f t="shared" si="419"/>
        <v>0</v>
      </c>
      <c r="BV322" s="146">
        <f t="shared" si="420"/>
        <v>0</v>
      </c>
      <c r="BW322" s="146">
        <f t="shared" si="421"/>
        <v>0</v>
      </c>
      <c r="BX322" s="146">
        <f t="shared" si="422"/>
        <v>0</v>
      </c>
      <c r="BY322" s="146">
        <f t="shared" si="423"/>
        <v>0</v>
      </c>
      <c r="BZ322" s="146">
        <f t="shared" si="424"/>
        <v>0</v>
      </c>
      <c r="CA322" s="146">
        <f t="shared" si="425"/>
        <v>0</v>
      </c>
      <c r="CB322" s="146">
        <f t="shared" si="426"/>
        <v>0</v>
      </c>
      <c r="CC322" s="146">
        <f t="shared" si="427"/>
        <v>0</v>
      </c>
      <c r="CD322" s="146">
        <f t="shared" si="428"/>
        <v>0</v>
      </c>
      <c r="CE322" s="146">
        <f t="shared" si="429"/>
        <v>0</v>
      </c>
      <c r="CF322" s="146">
        <f t="shared" si="430"/>
        <v>0</v>
      </c>
      <c r="CG322" s="146">
        <f t="shared" si="431"/>
        <v>0</v>
      </c>
      <c r="CH322" s="146">
        <f t="shared" si="432"/>
        <v>0</v>
      </c>
      <c r="CI322" s="146">
        <f t="shared" si="433"/>
        <v>0</v>
      </c>
      <c r="CJ322" s="146">
        <f t="shared" si="434"/>
        <v>0</v>
      </c>
      <c r="CK322" s="146">
        <f t="shared" si="435"/>
        <v>0</v>
      </c>
      <c r="CL322" s="146">
        <f t="shared" si="436"/>
        <v>0</v>
      </c>
      <c r="CM322" s="146">
        <f t="shared" si="437"/>
        <v>0</v>
      </c>
      <c r="CN322" s="146">
        <f t="shared" si="438"/>
        <v>0</v>
      </c>
      <c r="CO322" s="146">
        <f t="shared" si="439"/>
        <v>0</v>
      </c>
      <c r="CP322" s="146">
        <f t="shared" si="440"/>
        <v>0</v>
      </c>
      <c r="CQ322" s="146">
        <f t="shared" si="441"/>
        <v>0</v>
      </c>
      <c r="CR322" s="146">
        <f t="shared" si="442"/>
        <v>0</v>
      </c>
      <c r="CS322" s="146">
        <f t="shared" si="443"/>
        <v>0</v>
      </c>
      <c r="CT322" s="146">
        <f t="shared" si="444"/>
        <v>3</v>
      </c>
      <c r="CU322" s="146">
        <f t="shared" si="445"/>
        <v>3</v>
      </c>
      <c r="CV322" s="146">
        <f t="shared" si="446"/>
        <v>3</v>
      </c>
      <c r="CW322" s="146">
        <f t="shared" si="447"/>
        <v>3</v>
      </c>
      <c r="CX322" s="146">
        <f t="shared" si="448"/>
        <v>3</v>
      </c>
      <c r="CY322" s="146">
        <f t="shared" si="449"/>
        <v>3</v>
      </c>
      <c r="CZ322" s="146">
        <f t="shared" si="450"/>
        <v>3</v>
      </c>
      <c r="DA322" s="146">
        <f t="shared" si="451"/>
        <v>3</v>
      </c>
      <c r="DB322" s="146">
        <f t="shared" si="452"/>
        <v>3</v>
      </c>
      <c r="DC322" s="146">
        <f t="shared" si="453"/>
        <v>3</v>
      </c>
      <c r="DD322" s="146">
        <f t="shared" si="454"/>
        <v>0</v>
      </c>
      <c r="DE322" s="146">
        <f t="shared" si="455"/>
        <v>0</v>
      </c>
      <c r="DF322" s="146">
        <f t="shared" si="456"/>
        <v>0</v>
      </c>
      <c r="DG322" s="146">
        <f t="shared" si="457"/>
        <v>0</v>
      </c>
      <c r="DH322" s="146">
        <f t="shared" si="458"/>
        <v>0</v>
      </c>
      <c r="DI322" s="146">
        <f t="shared" si="459"/>
        <v>0</v>
      </c>
      <c r="DJ322" s="146">
        <f t="shared" si="460"/>
        <v>0</v>
      </c>
      <c r="DK322" s="146">
        <f t="shared" si="461"/>
        <v>0</v>
      </c>
      <c r="DL322" s="146">
        <f t="shared" si="462"/>
        <v>0</v>
      </c>
      <c r="DM322" s="146">
        <f t="shared" si="463"/>
        <v>0</v>
      </c>
      <c r="DN322" s="64">
        <f>I322*1</f>
        <v>47</v>
      </c>
      <c r="DO322" s="52" t="str">
        <f t="shared" si="492"/>
        <v/>
      </c>
      <c r="DP322" s="52" t="str">
        <f t="shared" si="466"/>
        <v/>
      </c>
      <c r="DQ322" s="53">
        <f t="shared" si="467"/>
        <v>47</v>
      </c>
      <c r="DR322" s="1">
        <f t="shared" si="493"/>
        <v>2</v>
      </c>
      <c r="DS322" s="168" t="e">
        <f>IF(AND(DR322=#REF!,BL322=#REF!),'Tiến độ'!D322,"")</f>
        <v>#REF!</v>
      </c>
    </row>
    <row r="323" spans="1:123" ht="11.25" customHeight="1">
      <c r="A323" s="314" t="str">
        <f>IF(B323="","",MAX($A$7:A322)+1)</f>
        <v/>
      </c>
      <c r="B323" s="315"/>
      <c r="C323" s="79" t="s">
        <v>459</v>
      </c>
      <c r="D323" s="80" t="s">
        <v>460</v>
      </c>
      <c r="E323" s="81">
        <v>4</v>
      </c>
      <c r="F323" s="82">
        <v>60</v>
      </c>
      <c r="G323" s="83"/>
      <c r="H323" s="84">
        <f t="shared" si="494"/>
        <v>1</v>
      </c>
      <c r="I323" s="85">
        <f t="shared" si="495"/>
        <v>47</v>
      </c>
      <c r="J323" s="27"/>
      <c r="K323" s="86"/>
      <c r="L323" s="87"/>
      <c r="M323" s="87"/>
      <c r="N323" s="88"/>
      <c r="O323" s="86"/>
      <c r="P323" s="87"/>
      <c r="Q323" s="87"/>
      <c r="R323" s="88"/>
      <c r="S323" s="86"/>
      <c r="T323" s="87"/>
      <c r="U323" s="87"/>
      <c r="V323" s="87"/>
      <c r="W323" s="88"/>
      <c r="X323" s="86"/>
      <c r="Y323" s="87"/>
      <c r="Z323" s="87"/>
      <c r="AA323" s="88"/>
      <c r="AB323" s="86"/>
      <c r="AC323" s="87"/>
      <c r="AD323" s="87"/>
      <c r="AE323" s="88"/>
      <c r="AF323" s="86"/>
      <c r="AG323" s="87"/>
      <c r="AH323" s="87"/>
      <c r="AI323" s="362"/>
      <c r="AJ323" s="363"/>
      <c r="AK323" s="86"/>
      <c r="AL323" s="87">
        <v>6</v>
      </c>
      <c r="AM323" s="87">
        <v>6</v>
      </c>
      <c r="AN323" s="88">
        <v>6</v>
      </c>
      <c r="AO323" s="86">
        <v>6</v>
      </c>
      <c r="AP323" s="87">
        <v>6</v>
      </c>
      <c r="AQ323" s="87">
        <v>3</v>
      </c>
      <c r="AR323" s="88">
        <v>3</v>
      </c>
      <c r="AS323" s="89">
        <v>3</v>
      </c>
      <c r="AT323" s="87">
        <v>3</v>
      </c>
      <c r="AU323" s="87">
        <v>3</v>
      </c>
      <c r="AV323" s="90">
        <v>3</v>
      </c>
      <c r="AW323" s="86">
        <v>3</v>
      </c>
      <c r="AX323" s="87">
        <v>3</v>
      </c>
      <c r="AY323" s="87">
        <v>3</v>
      </c>
      <c r="AZ323" s="87">
        <v>3</v>
      </c>
      <c r="BA323" s="88" t="s">
        <v>163</v>
      </c>
      <c r="BB323" s="89" t="s">
        <v>163</v>
      </c>
      <c r="BC323" s="87" t="s">
        <v>163</v>
      </c>
      <c r="BD323" s="87" t="s">
        <v>163</v>
      </c>
      <c r="BE323" s="321"/>
      <c r="BF323" s="322"/>
      <c r="BG323" s="322"/>
      <c r="BH323" s="322"/>
      <c r="BI323" s="322"/>
      <c r="BJ323" s="323"/>
      <c r="BK323" s="46" t="s">
        <v>18</v>
      </c>
      <c r="BL323" s="46" t="s">
        <v>33</v>
      </c>
      <c r="BN323" s="146">
        <f t="shared" si="464"/>
        <v>0</v>
      </c>
      <c r="BO323" s="146">
        <f t="shared" si="413"/>
        <v>0</v>
      </c>
      <c r="BP323" s="146">
        <f t="shared" si="414"/>
        <v>0</v>
      </c>
      <c r="BQ323" s="146">
        <f t="shared" si="415"/>
        <v>0</v>
      </c>
      <c r="BR323" s="146">
        <f t="shared" si="416"/>
        <v>0</v>
      </c>
      <c r="BS323" s="146">
        <f t="shared" si="417"/>
        <v>0</v>
      </c>
      <c r="BT323" s="146">
        <f t="shared" si="418"/>
        <v>0</v>
      </c>
      <c r="BU323" s="146">
        <f t="shared" si="419"/>
        <v>0</v>
      </c>
      <c r="BV323" s="146">
        <f t="shared" si="420"/>
        <v>0</v>
      </c>
      <c r="BW323" s="146">
        <f t="shared" si="421"/>
        <v>0</v>
      </c>
      <c r="BX323" s="146">
        <f t="shared" si="422"/>
        <v>0</v>
      </c>
      <c r="BY323" s="146">
        <f t="shared" si="423"/>
        <v>0</v>
      </c>
      <c r="BZ323" s="146">
        <f t="shared" si="424"/>
        <v>0</v>
      </c>
      <c r="CA323" s="146">
        <f t="shared" si="425"/>
        <v>0</v>
      </c>
      <c r="CB323" s="146">
        <f t="shared" si="426"/>
        <v>0</v>
      </c>
      <c r="CC323" s="146">
        <f t="shared" si="427"/>
        <v>0</v>
      </c>
      <c r="CD323" s="146">
        <f t="shared" si="428"/>
        <v>0</v>
      </c>
      <c r="CE323" s="146">
        <f t="shared" si="429"/>
        <v>0</v>
      </c>
      <c r="CF323" s="146">
        <f t="shared" si="430"/>
        <v>0</v>
      </c>
      <c r="CG323" s="146">
        <f t="shared" si="431"/>
        <v>0</v>
      </c>
      <c r="CH323" s="146">
        <f t="shared" si="432"/>
        <v>0</v>
      </c>
      <c r="CI323" s="146">
        <f t="shared" si="433"/>
        <v>0</v>
      </c>
      <c r="CJ323" s="146">
        <f t="shared" si="434"/>
        <v>0</v>
      </c>
      <c r="CK323" s="146">
        <f t="shared" si="435"/>
        <v>0</v>
      </c>
      <c r="CL323" s="146">
        <f t="shared" si="436"/>
        <v>0</v>
      </c>
      <c r="CM323" s="146">
        <f t="shared" si="437"/>
        <v>0</v>
      </c>
      <c r="CN323" s="146">
        <f t="shared" si="438"/>
        <v>0</v>
      </c>
      <c r="CO323" s="146">
        <f t="shared" si="439"/>
        <v>6</v>
      </c>
      <c r="CP323" s="146">
        <f t="shared" si="440"/>
        <v>6</v>
      </c>
      <c r="CQ323" s="146">
        <f t="shared" si="441"/>
        <v>6</v>
      </c>
      <c r="CR323" s="146">
        <f t="shared" si="442"/>
        <v>6</v>
      </c>
      <c r="CS323" s="146">
        <f t="shared" si="443"/>
        <v>6</v>
      </c>
      <c r="CT323" s="146">
        <f t="shared" si="444"/>
        <v>3</v>
      </c>
      <c r="CU323" s="146">
        <f t="shared" si="445"/>
        <v>3</v>
      </c>
      <c r="CV323" s="146">
        <f t="shared" si="446"/>
        <v>3</v>
      </c>
      <c r="CW323" s="146">
        <f t="shared" si="447"/>
        <v>3</v>
      </c>
      <c r="CX323" s="146">
        <f t="shared" si="448"/>
        <v>3</v>
      </c>
      <c r="CY323" s="146">
        <f t="shared" si="449"/>
        <v>3</v>
      </c>
      <c r="CZ323" s="146">
        <f t="shared" si="450"/>
        <v>3</v>
      </c>
      <c r="DA323" s="146">
        <f t="shared" si="451"/>
        <v>3</v>
      </c>
      <c r="DB323" s="146">
        <f t="shared" si="452"/>
        <v>3</v>
      </c>
      <c r="DC323" s="146">
        <f t="shared" si="453"/>
        <v>3</v>
      </c>
      <c r="DD323" s="146">
        <f t="shared" si="454"/>
        <v>0</v>
      </c>
      <c r="DE323" s="146">
        <f t="shared" si="455"/>
        <v>0</v>
      </c>
      <c r="DF323" s="146">
        <f t="shared" si="456"/>
        <v>0</v>
      </c>
      <c r="DG323" s="146">
        <f t="shared" si="457"/>
        <v>0</v>
      </c>
      <c r="DH323" s="146">
        <f t="shared" si="458"/>
        <v>0</v>
      </c>
      <c r="DI323" s="146">
        <f t="shared" si="459"/>
        <v>0</v>
      </c>
      <c r="DJ323" s="146">
        <f t="shared" si="460"/>
        <v>0</v>
      </c>
      <c r="DK323" s="146">
        <f t="shared" si="461"/>
        <v>0</v>
      </c>
      <c r="DL323" s="146">
        <f t="shared" si="462"/>
        <v>0</v>
      </c>
      <c r="DM323" s="146">
        <f t="shared" si="463"/>
        <v>0</v>
      </c>
      <c r="DN323" s="64">
        <f t="shared" ref="DN323:DN325" si="498">F323*H323</f>
        <v>60</v>
      </c>
      <c r="DO323" s="52" t="str">
        <f t="shared" si="492"/>
        <v/>
      </c>
      <c r="DP323" s="52" t="str">
        <f t="shared" si="466"/>
        <v/>
      </c>
      <c r="DQ323" s="53">
        <f t="shared" si="467"/>
        <v>60</v>
      </c>
      <c r="DR323" s="1">
        <f t="shared" si="493"/>
        <v>2</v>
      </c>
      <c r="DS323" s="168" t="e">
        <f>IF(AND(DR323=#REF!,BL323=#REF!),'Tiến độ'!D323,"")</f>
        <v>#REF!</v>
      </c>
    </row>
    <row r="324" spans="1:123" ht="11.25" customHeight="1">
      <c r="A324" s="314" t="str">
        <f>IF(B324="","",MAX($A$7:A323)+1)</f>
        <v/>
      </c>
      <c r="B324" s="315"/>
      <c r="C324" s="79" t="s">
        <v>15</v>
      </c>
      <c r="D324" s="80" t="s">
        <v>398</v>
      </c>
      <c r="E324" s="81">
        <v>2</v>
      </c>
      <c r="F324" s="82">
        <v>30</v>
      </c>
      <c r="G324" s="83"/>
      <c r="H324" s="84">
        <f t="shared" si="494"/>
        <v>1</v>
      </c>
      <c r="I324" s="85">
        <f t="shared" si="495"/>
        <v>47</v>
      </c>
      <c r="J324" s="28" t="s">
        <v>485</v>
      </c>
      <c r="K324" s="86"/>
      <c r="L324" s="87"/>
      <c r="M324" s="87"/>
      <c r="N324" s="88"/>
      <c r="O324" s="86"/>
      <c r="P324" s="87"/>
      <c r="Q324" s="87"/>
      <c r="R324" s="88"/>
      <c r="S324" s="86"/>
      <c r="T324" s="87"/>
      <c r="U324" s="87"/>
      <c r="V324" s="87"/>
      <c r="W324" s="88"/>
      <c r="X324" s="86"/>
      <c r="Y324" s="87"/>
      <c r="Z324" s="87"/>
      <c r="AA324" s="88"/>
      <c r="AB324" s="86"/>
      <c r="AC324" s="87"/>
      <c r="AD324" s="87"/>
      <c r="AE324" s="88"/>
      <c r="AF324" s="86"/>
      <c r="AG324" s="87"/>
      <c r="AH324" s="87"/>
      <c r="AI324" s="362"/>
      <c r="AJ324" s="363"/>
      <c r="AK324" s="86"/>
      <c r="AL324" s="87">
        <v>2</v>
      </c>
      <c r="AM324" s="87">
        <v>2</v>
      </c>
      <c r="AN324" s="88">
        <v>2</v>
      </c>
      <c r="AO324" s="86">
        <v>2</v>
      </c>
      <c r="AP324" s="87">
        <v>2</v>
      </c>
      <c r="AQ324" s="87">
        <v>2</v>
      </c>
      <c r="AR324" s="88">
        <v>2</v>
      </c>
      <c r="AS324" s="89">
        <v>2</v>
      </c>
      <c r="AT324" s="87">
        <v>2</v>
      </c>
      <c r="AU324" s="87">
        <v>2</v>
      </c>
      <c r="AV324" s="90">
        <v>2</v>
      </c>
      <c r="AW324" s="86">
        <v>2</v>
      </c>
      <c r="AX324" s="87">
        <v>2</v>
      </c>
      <c r="AY324" s="87">
        <v>2</v>
      </c>
      <c r="AZ324" s="87">
        <v>2</v>
      </c>
      <c r="BA324" s="88" t="s">
        <v>163</v>
      </c>
      <c r="BB324" s="89" t="s">
        <v>163</v>
      </c>
      <c r="BC324" s="87" t="s">
        <v>163</v>
      </c>
      <c r="BD324" s="87" t="s">
        <v>163</v>
      </c>
      <c r="BE324" s="321"/>
      <c r="BF324" s="322"/>
      <c r="BG324" s="322"/>
      <c r="BH324" s="322"/>
      <c r="BI324" s="322"/>
      <c r="BJ324" s="323"/>
      <c r="BK324" s="46" t="s">
        <v>18</v>
      </c>
      <c r="BL324" s="46" t="s">
        <v>15</v>
      </c>
      <c r="BN324" s="146">
        <f t="shared" si="464"/>
        <v>0</v>
      </c>
      <c r="BO324" s="146">
        <f t="shared" si="413"/>
        <v>0</v>
      </c>
      <c r="BP324" s="146">
        <f t="shared" si="414"/>
        <v>0</v>
      </c>
      <c r="BQ324" s="146">
        <f t="shared" si="415"/>
        <v>0</v>
      </c>
      <c r="BR324" s="146">
        <f t="shared" si="416"/>
        <v>0</v>
      </c>
      <c r="BS324" s="146">
        <f t="shared" si="417"/>
        <v>0</v>
      </c>
      <c r="BT324" s="146">
        <f t="shared" si="418"/>
        <v>0</v>
      </c>
      <c r="BU324" s="146">
        <f t="shared" si="419"/>
        <v>0</v>
      </c>
      <c r="BV324" s="146">
        <f t="shared" si="420"/>
        <v>0</v>
      </c>
      <c r="BW324" s="146">
        <f t="shared" si="421"/>
        <v>0</v>
      </c>
      <c r="BX324" s="146">
        <f t="shared" si="422"/>
        <v>0</v>
      </c>
      <c r="BY324" s="146">
        <f t="shared" si="423"/>
        <v>0</v>
      </c>
      <c r="BZ324" s="146">
        <f t="shared" si="424"/>
        <v>0</v>
      </c>
      <c r="CA324" s="146">
        <f t="shared" si="425"/>
        <v>0</v>
      </c>
      <c r="CB324" s="146">
        <f t="shared" si="426"/>
        <v>0</v>
      </c>
      <c r="CC324" s="146">
        <f t="shared" si="427"/>
        <v>0</v>
      </c>
      <c r="CD324" s="146">
        <f t="shared" si="428"/>
        <v>0</v>
      </c>
      <c r="CE324" s="146">
        <f t="shared" si="429"/>
        <v>0</v>
      </c>
      <c r="CF324" s="146">
        <f t="shared" si="430"/>
        <v>0</v>
      </c>
      <c r="CG324" s="146">
        <f t="shared" si="431"/>
        <v>0</v>
      </c>
      <c r="CH324" s="146">
        <f t="shared" si="432"/>
        <v>0</v>
      </c>
      <c r="CI324" s="146">
        <f t="shared" si="433"/>
        <v>0</v>
      </c>
      <c r="CJ324" s="146">
        <f t="shared" si="434"/>
        <v>0</v>
      </c>
      <c r="CK324" s="146">
        <f t="shared" si="435"/>
        <v>0</v>
      </c>
      <c r="CL324" s="146">
        <f t="shared" si="436"/>
        <v>0</v>
      </c>
      <c r="CM324" s="146">
        <f t="shared" si="437"/>
        <v>0</v>
      </c>
      <c r="CN324" s="146">
        <f t="shared" si="438"/>
        <v>0</v>
      </c>
      <c r="CO324" s="146">
        <f t="shared" si="439"/>
        <v>2</v>
      </c>
      <c r="CP324" s="146">
        <f t="shared" si="440"/>
        <v>2</v>
      </c>
      <c r="CQ324" s="146">
        <f t="shared" si="441"/>
        <v>2</v>
      </c>
      <c r="CR324" s="146">
        <f t="shared" si="442"/>
        <v>2</v>
      </c>
      <c r="CS324" s="146">
        <f t="shared" si="443"/>
        <v>2</v>
      </c>
      <c r="CT324" s="146">
        <f t="shared" si="444"/>
        <v>2</v>
      </c>
      <c r="CU324" s="146">
        <f t="shared" si="445"/>
        <v>2</v>
      </c>
      <c r="CV324" s="146">
        <f t="shared" si="446"/>
        <v>2</v>
      </c>
      <c r="CW324" s="146">
        <f t="shared" si="447"/>
        <v>2</v>
      </c>
      <c r="CX324" s="146">
        <f t="shared" si="448"/>
        <v>2</v>
      </c>
      <c r="CY324" s="146">
        <f t="shared" si="449"/>
        <v>2</v>
      </c>
      <c r="CZ324" s="146">
        <f t="shared" si="450"/>
        <v>2</v>
      </c>
      <c r="DA324" s="146">
        <f t="shared" si="451"/>
        <v>2</v>
      </c>
      <c r="DB324" s="146">
        <f t="shared" si="452"/>
        <v>2</v>
      </c>
      <c r="DC324" s="146">
        <f t="shared" si="453"/>
        <v>2</v>
      </c>
      <c r="DD324" s="146">
        <f t="shared" si="454"/>
        <v>0</v>
      </c>
      <c r="DE324" s="146">
        <f t="shared" si="455"/>
        <v>0</v>
      </c>
      <c r="DF324" s="146">
        <f t="shared" si="456"/>
        <v>0</v>
      </c>
      <c r="DG324" s="146">
        <f t="shared" si="457"/>
        <v>0</v>
      </c>
      <c r="DH324" s="146">
        <f t="shared" si="458"/>
        <v>0</v>
      </c>
      <c r="DI324" s="146">
        <f t="shared" si="459"/>
        <v>0</v>
      </c>
      <c r="DJ324" s="146">
        <f t="shared" si="460"/>
        <v>0</v>
      </c>
      <c r="DK324" s="146">
        <f t="shared" si="461"/>
        <v>0</v>
      </c>
      <c r="DL324" s="146">
        <f t="shared" si="462"/>
        <v>0</v>
      </c>
      <c r="DM324" s="146">
        <f t="shared" si="463"/>
        <v>0</v>
      </c>
      <c r="DN324" s="64">
        <f t="shared" si="498"/>
        <v>30</v>
      </c>
      <c r="DO324" s="52" t="str">
        <f t="shared" si="492"/>
        <v/>
      </c>
      <c r="DP324" s="52" t="str">
        <f t="shared" si="466"/>
        <v/>
      </c>
      <c r="DQ324" s="53">
        <f t="shared" si="467"/>
        <v>30</v>
      </c>
      <c r="DR324" s="1">
        <f t="shared" si="493"/>
        <v>2</v>
      </c>
      <c r="DS324" s="168" t="e">
        <f>IF(AND(DR324=#REF!,BL324=#REF!),'Tiến độ'!D324,"")</f>
        <v>#REF!</v>
      </c>
    </row>
    <row r="325" spans="1:123" ht="11.25" customHeight="1">
      <c r="A325" s="314" t="str">
        <f>IF(B325="","",MAX($A$7:A324)+1)</f>
        <v/>
      </c>
      <c r="B325" s="315"/>
      <c r="C325" s="79" t="s">
        <v>416</v>
      </c>
      <c r="D325" s="80" t="s">
        <v>417</v>
      </c>
      <c r="E325" s="81">
        <v>2</v>
      </c>
      <c r="F325" s="82">
        <v>30</v>
      </c>
      <c r="G325" s="83"/>
      <c r="H325" s="84">
        <f t="shared" si="494"/>
        <v>1</v>
      </c>
      <c r="I325" s="85">
        <f t="shared" si="495"/>
        <v>47</v>
      </c>
      <c r="J325" s="28" t="s">
        <v>485</v>
      </c>
      <c r="K325" s="86"/>
      <c r="L325" s="87"/>
      <c r="M325" s="87"/>
      <c r="N325" s="88"/>
      <c r="O325" s="86"/>
      <c r="P325" s="87"/>
      <c r="Q325" s="87"/>
      <c r="R325" s="88"/>
      <c r="S325" s="86"/>
      <c r="T325" s="87"/>
      <c r="U325" s="87"/>
      <c r="V325" s="87"/>
      <c r="W325" s="88"/>
      <c r="X325" s="86"/>
      <c r="Y325" s="87"/>
      <c r="Z325" s="87"/>
      <c r="AA325" s="88"/>
      <c r="AB325" s="86"/>
      <c r="AC325" s="87"/>
      <c r="AD325" s="87"/>
      <c r="AE325" s="88"/>
      <c r="AF325" s="86"/>
      <c r="AG325" s="87"/>
      <c r="AH325" s="87"/>
      <c r="AI325" s="362"/>
      <c r="AJ325" s="363"/>
      <c r="AK325" s="86"/>
      <c r="AL325" s="87">
        <v>2</v>
      </c>
      <c r="AM325" s="87">
        <v>2</v>
      </c>
      <c r="AN325" s="88">
        <v>2</v>
      </c>
      <c r="AO325" s="86">
        <v>2</v>
      </c>
      <c r="AP325" s="87">
        <v>2</v>
      </c>
      <c r="AQ325" s="87">
        <v>2</v>
      </c>
      <c r="AR325" s="88">
        <v>2</v>
      </c>
      <c r="AS325" s="89">
        <v>2</v>
      </c>
      <c r="AT325" s="87">
        <v>2</v>
      </c>
      <c r="AU325" s="87">
        <v>2</v>
      </c>
      <c r="AV325" s="90">
        <v>2</v>
      </c>
      <c r="AW325" s="86">
        <v>2</v>
      </c>
      <c r="AX325" s="87">
        <v>2</v>
      </c>
      <c r="AY325" s="87">
        <v>2</v>
      </c>
      <c r="AZ325" s="87">
        <v>2</v>
      </c>
      <c r="BA325" s="88" t="s">
        <v>163</v>
      </c>
      <c r="BB325" s="89" t="s">
        <v>163</v>
      </c>
      <c r="BC325" s="87" t="s">
        <v>163</v>
      </c>
      <c r="BD325" s="87" t="s">
        <v>163</v>
      </c>
      <c r="BE325" s="321"/>
      <c r="BF325" s="322"/>
      <c r="BG325" s="322"/>
      <c r="BH325" s="322"/>
      <c r="BI325" s="322"/>
      <c r="BJ325" s="323"/>
      <c r="BK325" s="46" t="s">
        <v>18</v>
      </c>
      <c r="BL325" s="46" t="s">
        <v>38</v>
      </c>
      <c r="BN325" s="146">
        <f t="shared" si="464"/>
        <v>0</v>
      </c>
      <c r="BO325" s="146">
        <f t="shared" si="413"/>
        <v>0</v>
      </c>
      <c r="BP325" s="146">
        <f t="shared" si="414"/>
        <v>0</v>
      </c>
      <c r="BQ325" s="146">
        <f t="shared" si="415"/>
        <v>0</v>
      </c>
      <c r="BR325" s="146">
        <f t="shared" si="416"/>
        <v>0</v>
      </c>
      <c r="BS325" s="146">
        <f t="shared" si="417"/>
        <v>0</v>
      </c>
      <c r="BT325" s="146">
        <f t="shared" si="418"/>
        <v>0</v>
      </c>
      <c r="BU325" s="146">
        <f t="shared" si="419"/>
        <v>0</v>
      </c>
      <c r="BV325" s="146">
        <f t="shared" si="420"/>
        <v>0</v>
      </c>
      <c r="BW325" s="146">
        <f t="shared" si="421"/>
        <v>0</v>
      </c>
      <c r="BX325" s="146">
        <f t="shared" si="422"/>
        <v>0</v>
      </c>
      <c r="BY325" s="146">
        <f t="shared" si="423"/>
        <v>0</v>
      </c>
      <c r="BZ325" s="146">
        <f t="shared" si="424"/>
        <v>0</v>
      </c>
      <c r="CA325" s="146">
        <f t="shared" si="425"/>
        <v>0</v>
      </c>
      <c r="CB325" s="146">
        <f t="shared" si="426"/>
        <v>0</v>
      </c>
      <c r="CC325" s="146">
        <f t="shared" si="427"/>
        <v>0</v>
      </c>
      <c r="CD325" s="146">
        <f t="shared" si="428"/>
        <v>0</v>
      </c>
      <c r="CE325" s="146">
        <f t="shared" si="429"/>
        <v>0</v>
      </c>
      <c r="CF325" s="146">
        <f t="shared" si="430"/>
        <v>0</v>
      </c>
      <c r="CG325" s="146">
        <f t="shared" si="431"/>
        <v>0</v>
      </c>
      <c r="CH325" s="146">
        <f t="shared" si="432"/>
        <v>0</v>
      </c>
      <c r="CI325" s="146">
        <f t="shared" si="433"/>
        <v>0</v>
      </c>
      <c r="CJ325" s="146">
        <f t="shared" si="434"/>
        <v>0</v>
      </c>
      <c r="CK325" s="146">
        <f t="shared" si="435"/>
        <v>0</v>
      </c>
      <c r="CL325" s="146">
        <f t="shared" si="436"/>
        <v>0</v>
      </c>
      <c r="CM325" s="146">
        <f t="shared" si="437"/>
        <v>0</v>
      </c>
      <c r="CN325" s="146">
        <f t="shared" si="438"/>
        <v>0</v>
      </c>
      <c r="CO325" s="146">
        <f t="shared" si="439"/>
        <v>2</v>
      </c>
      <c r="CP325" s="146">
        <f t="shared" si="440"/>
        <v>2</v>
      </c>
      <c r="CQ325" s="146">
        <f t="shared" si="441"/>
        <v>2</v>
      </c>
      <c r="CR325" s="146">
        <f t="shared" si="442"/>
        <v>2</v>
      </c>
      <c r="CS325" s="146">
        <f t="shared" si="443"/>
        <v>2</v>
      </c>
      <c r="CT325" s="146">
        <f t="shared" si="444"/>
        <v>2</v>
      </c>
      <c r="CU325" s="146">
        <f t="shared" si="445"/>
        <v>2</v>
      </c>
      <c r="CV325" s="146">
        <f t="shared" si="446"/>
        <v>2</v>
      </c>
      <c r="CW325" s="146">
        <f t="shared" si="447"/>
        <v>2</v>
      </c>
      <c r="CX325" s="146">
        <f t="shared" si="448"/>
        <v>2</v>
      </c>
      <c r="CY325" s="146">
        <f t="shared" si="449"/>
        <v>2</v>
      </c>
      <c r="CZ325" s="146">
        <f t="shared" si="450"/>
        <v>2</v>
      </c>
      <c r="DA325" s="146">
        <f t="shared" si="451"/>
        <v>2</v>
      </c>
      <c r="DB325" s="146">
        <f t="shared" si="452"/>
        <v>2</v>
      </c>
      <c r="DC325" s="146">
        <f t="shared" si="453"/>
        <v>2</v>
      </c>
      <c r="DD325" s="146">
        <f t="shared" si="454"/>
        <v>0</v>
      </c>
      <c r="DE325" s="146">
        <f t="shared" si="455"/>
        <v>0</v>
      </c>
      <c r="DF325" s="146">
        <f t="shared" si="456"/>
        <v>0</v>
      </c>
      <c r="DG325" s="146">
        <f t="shared" si="457"/>
        <v>0</v>
      </c>
      <c r="DH325" s="146">
        <f t="shared" si="458"/>
        <v>0</v>
      </c>
      <c r="DI325" s="146">
        <f t="shared" si="459"/>
        <v>0</v>
      </c>
      <c r="DJ325" s="146">
        <f t="shared" si="460"/>
        <v>0</v>
      </c>
      <c r="DK325" s="146">
        <f t="shared" si="461"/>
        <v>0</v>
      </c>
      <c r="DL325" s="146">
        <f t="shared" si="462"/>
        <v>0</v>
      </c>
      <c r="DM325" s="146">
        <f t="shared" si="463"/>
        <v>0</v>
      </c>
      <c r="DN325" s="64">
        <f t="shared" si="498"/>
        <v>30</v>
      </c>
      <c r="DO325" s="52" t="str">
        <f t="shared" si="492"/>
        <v/>
      </c>
      <c r="DP325" s="52" t="str">
        <f t="shared" si="466"/>
        <v/>
      </c>
      <c r="DQ325" s="53">
        <f t="shared" si="467"/>
        <v>30</v>
      </c>
      <c r="DR325" s="1">
        <f t="shared" si="493"/>
        <v>2</v>
      </c>
      <c r="DS325" s="168" t="e">
        <f>IF(AND(DR325=#REF!,BL325=#REF!),'Tiến độ'!D325,"")</f>
        <v>#REF!</v>
      </c>
    </row>
    <row r="326" spans="1:123" ht="11.25" customHeight="1">
      <c r="A326" s="314" t="str">
        <f>IF(B326="","",MAX($A$7:A325)+1)</f>
        <v/>
      </c>
      <c r="B326" s="315"/>
      <c r="C326" s="79" t="s">
        <v>248</v>
      </c>
      <c r="D326" s="80" t="s">
        <v>353</v>
      </c>
      <c r="E326" s="81">
        <v>2</v>
      </c>
      <c r="F326" s="82">
        <v>45</v>
      </c>
      <c r="G326" s="83"/>
      <c r="H326" s="84">
        <f t="shared" si="494"/>
        <v>1</v>
      </c>
      <c r="I326" s="85">
        <f t="shared" si="495"/>
        <v>47</v>
      </c>
      <c r="J326" s="27"/>
      <c r="K326" s="86"/>
      <c r="L326" s="87"/>
      <c r="M326" s="87"/>
      <c r="N326" s="88"/>
      <c r="O326" s="86"/>
      <c r="P326" s="87"/>
      <c r="Q326" s="87"/>
      <c r="R326" s="88"/>
      <c r="S326" s="86"/>
      <c r="T326" s="87"/>
      <c r="U326" s="87"/>
      <c r="V326" s="87"/>
      <c r="W326" s="88"/>
      <c r="X326" s="86"/>
      <c r="Y326" s="87"/>
      <c r="Z326" s="87"/>
      <c r="AA326" s="88"/>
      <c r="AB326" s="86"/>
      <c r="AC326" s="87"/>
      <c r="AD326" s="87"/>
      <c r="AE326" s="88"/>
      <c r="AF326" s="86"/>
      <c r="AG326" s="87"/>
      <c r="AH326" s="87"/>
      <c r="AI326" s="362"/>
      <c r="AJ326" s="363"/>
      <c r="AK326" s="86"/>
      <c r="AL326" s="87">
        <v>3</v>
      </c>
      <c r="AM326" s="87">
        <v>3</v>
      </c>
      <c r="AN326" s="88">
        <v>3</v>
      </c>
      <c r="AO326" s="86">
        <v>3</v>
      </c>
      <c r="AP326" s="87">
        <v>3</v>
      </c>
      <c r="AQ326" s="87">
        <v>3</v>
      </c>
      <c r="AR326" s="88">
        <v>3</v>
      </c>
      <c r="AS326" s="89">
        <v>3</v>
      </c>
      <c r="AT326" s="87">
        <v>3</v>
      </c>
      <c r="AU326" s="87">
        <v>3</v>
      </c>
      <c r="AV326" s="90">
        <v>3</v>
      </c>
      <c r="AW326" s="86">
        <v>3</v>
      </c>
      <c r="AX326" s="87">
        <v>3</v>
      </c>
      <c r="AY326" s="87">
        <v>3</v>
      </c>
      <c r="AZ326" s="87">
        <v>3</v>
      </c>
      <c r="BA326" s="88" t="s">
        <v>163</v>
      </c>
      <c r="BB326" s="89" t="s">
        <v>163</v>
      </c>
      <c r="BC326" s="87" t="s">
        <v>163</v>
      </c>
      <c r="BD326" s="87" t="s">
        <v>163</v>
      </c>
      <c r="BE326" s="321"/>
      <c r="BF326" s="322"/>
      <c r="BG326" s="322"/>
      <c r="BH326" s="322"/>
      <c r="BI326" s="322"/>
      <c r="BJ326" s="323"/>
      <c r="BK326" s="46" t="s">
        <v>19</v>
      </c>
      <c r="BL326" s="46" t="s">
        <v>42</v>
      </c>
      <c r="BN326" s="146">
        <f t="shared" si="464"/>
        <v>0</v>
      </c>
      <c r="BO326" s="146">
        <f t="shared" si="413"/>
        <v>0</v>
      </c>
      <c r="BP326" s="146">
        <f t="shared" si="414"/>
        <v>0</v>
      </c>
      <c r="BQ326" s="146">
        <f t="shared" si="415"/>
        <v>0</v>
      </c>
      <c r="BR326" s="146">
        <f t="shared" si="416"/>
        <v>0</v>
      </c>
      <c r="BS326" s="146">
        <f t="shared" si="417"/>
        <v>0</v>
      </c>
      <c r="BT326" s="146">
        <f t="shared" si="418"/>
        <v>0</v>
      </c>
      <c r="BU326" s="146">
        <f t="shared" si="419"/>
        <v>0</v>
      </c>
      <c r="BV326" s="146">
        <f t="shared" si="420"/>
        <v>0</v>
      </c>
      <c r="BW326" s="146">
        <f t="shared" si="421"/>
        <v>0</v>
      </c>
      <c r="BX326" s="146">
        <f t="shared" si="422"/>
        <v>0</v>
      </c>
      <c r="BY326" s="146">
        <f t="shared" si="423"/>
        <v>0</v>
      </c>
      <c r="BZ326" s="146">
        <f t="shared" si="424"/>
        <v>0</v>
      </c>
      <c r="CA326" s="146">
        <f t="shared" si="425"/>
        <v>0</v>
      </c>
      <c r="CB326" s="146">
        <f t="shared" si="426"/>
        <v>0</v>
      </c>
      <c r="CC326" s="146">
        <f t="shared" si="427"/>
        <v>0</v>
      </c>
      <c r="CD326" s="146">
        <f t="shared" si="428"/>
        <v>0</v>
      </c>
      <c r="CE326" s="146">
        <f t="shared" si="429"/>
        <v>0</v>
      </c>
      <c r="CF326" s="146">
        <f t="shared" si="430"/>
        <v>0</v>
      </c>
      <c r="CG326" s="146">
        <f t="shared" si="431"/>
        <v>0</v>
      </c>
      <c r="CH326" s="146">
        <f t="shared" si="432"/>
        <v>0</v>
      </c>
      <c r="CI326" s="146">
        <f t="shared" si="433"/>
        <v>0</v>
      </c>
      <c r="CJ326" s="146">
        <f t="shared" si="434"/>
        <v>0</v>
      </c>
      <c r="CK326" s="146">
        <f t="shared" si="435"/>
        <v>0</v>
      </c>
      <c r="CL326" s="146">
        <f t="shared" si="436"/>
        <v>0</v>
      </c>
      <c r="CM326" s="146">
        <f t="shared" si="437"/>
        <v>0</v>
      </c>
      <c r="CN326" s="146">
        <f t="shared" si="438"/>
        <v>0</v>
      </c>
      <c r="CO326" s="146">
        <f t="shared" si="439"/>
        <v>3</v>
      </c>
      <c r="CP326" s="146">
        <f t="shared" si="440"/>
        <v>3</v>
      </c>
      <c r="CQ326" s="146">
        <f t="shared" si="441"/>
        <v>3</v>
      </c>
      <c r="CR326" s="146">
        <f t="shared" si="442"/>
        <v>3</v>
      </c>
      <c r="CS326" s="146">
        <f t="shared" si="443"/>
        <v>3</v>
      </c>
      <c r="CT326" s="146">
        <f t="shared" si="444"/>
        <v>3</v>
      </c>
      <c r="CU326" s="146">
        <f t="shared" si="445"/>
        <v>3</v>
      </c>
      <c r="CV326" s="146">
        <f t="shared" si="446"/>
        <v>3</v>
      </c>
      <c r="CW326" s="146">
        <f t="shared" si="447"/>
        <v>3</v>
      </c>
      <c r="CX326" s="146">
        <f t="shared" si="448"/>
        <v>3</v>
      </c>
      <c r="CY326" s="146">
        <f t="shared" si="449"/>
        <v>3</v>
      </c>
      <c r="CZ326" s="146">
        <f t="shared" si="450"/>
        <v>3</v>
      </c>
      <c r="DA326" s="146">
        <f t="shared" si="451"/>
        <v>3</v>
      </c>
      <c r="DB326" s="146">
        <f t="shared" si="452"/>
        <v>3</v>
      </c>
      <c r="DC326" s="146">
        <f t="shared" si="453"/>
        <v>3</v>
      </c>
      <c r="DD326" s="146">
        <f t="shared" si="454"/>
        <v>0</v>
      </c>
      <c r="DE326" s="146">
        <f t="shared" si="455"/>
        <v>0</v>
      </c>
      <c r="DF326" s="146">
        <f t="shared" si="456"/>
        <v>0</v>
      </c>
      <c r="DG326" s="146">
        <f t="shared" si="457"/>
        <v>0</v>
      </c>
      <c r="DH326" s="146">
        <f t="shared" si="458"/>
        <v>0</v>
      </c>
      <c r="DI326" s="146">
        <f t="shared" si="459"/>
        <v>0</v>
      </c>
      <c r="DJ326" s="146">
        <f t="shared" si="460"/>
        <v>0</v>
      </c>
      <c r="DK326" s="146">
        <f t="shared" si="461"/>
        <v>0</v>
      </c>
      <c r="DL326" s="146">
        <f t="shared" si="462"/>
        <v>0</v>
      </c>
      <c r="DM326" s="146">
        <f t="shared" si="463"/>
        <v>0</v>
      </c>
      <c r="DN326" s="64">
        <f>(15+30/1.5*2)*H326</f>
        <v>55</v>
      </c>
      <c r="DO326" s="52" t="str">
        <f t="shared" si="492"/>
        <v/>
      </c>
      <c r="DP326" s="52" t="str">
        <f t="shared" si="466"/>
        <v/>
      </c>
      <c r="DQ326" s="53">
        <f t="shared" si="467"/>
        <v>55</v>
      </c>
      <c r="DR326" s="1">
        <f t="shared" si="493"/>
        <v>2</v>
      </c>
      <c r="DS326" s="168" t="e">
        <f>IF(AND(DR326=#REF!,BL326=#REF!),'Tiến độ'!D326,"")</f>
        <v>#REF!</v>
      </c>
    </row>
    <row r="327" spans="1:123" ht="11.25" customHeight="1">
      <c r="A327" s="310" t="str">
        <f>IF(B327="","",MAX($A$7:A326)+1)</f>
        <v/>
      </c>
      <c r="B327" s="313"/>
      <c r="C327" s="91" t="s">
        <v>8</v>
      </c>
      <c r="D327" s="92"/>
      <c r="E327" s="93">
        <f>SUM(E310:E326)</f>
        <v>43</v>
      </c>
      <c r="F327" s="94"/>
      <c r="G327" s="95"/>
      <c r="H327" s="96"/>
      <c r="I327" s="97"/>
      <c r="J327" s="26"/>
      <c r="K327" s="96">
        <f t="shared" ref="K327:AH327" si="499">SUM(K310:K326)</f>
        <v>26</v>
      </c>
      <c r="L327" s="97">
        <f t="shared" si="499"/>
        <v>26</v>
      </c>
      <c r="M327" s="97">
        <f t="shared" si="499"/>
        <v>26</v>
      </c>
      <c r="N327" s="98">
        <f t="shared" si="499"/>
        <v>26</v>
      </c>
      <c r="O327" s="96">
        <f t="shared" si="499"/>
        <v>26</v>
      </c>
      <c r="P327" s="97">
        <f t="shared" si="499"/>
        <v>21</v>
      </c>
      <c r="Q327" s="97">
        <f t="shared" si="499"/>
        <v>21</v>
      </c>
      <c r="R327" s="98">
        <f t="shared" si="499"/>
        <v>21</v>
      </c>
      <c r="S327" s="96">
        <f t="shared" si="499"/>
        <v>21</v>
      </c>
      <c r="T327" s="97">
        <f t="shared" si="499"/>
        <v>21</v>
      </c>
      <c r="U327" s="97">
        <f t="shared" si="499"/>
        <v>21</v>
      </c>
      <c r="V327" s="97">
        <f t="shared" si="499"/>
        <v>21</v>
      </c>
      <c r="W327" s="98">
        <f t="shared" si="499"/>
        <v>19</v>
      </c>
      <c r="X327" s="96">
        <f t="shared" si="499"/>
        <v>17</v>
      </c>
      <c r="Y327" s="97">
        <f t="shared" si="499"/>
        <v>17</v>
      </c>
      <c r="Z327" s="97">
        <f t="shared" si="499"/>
        <v>0</v>
      </c>
      <c r="AA327" s="98">
        <f t="shared" si="499"/>
        <v>0</v>
      </c>
      <c r="AB327" s="96">
        <f t="shared" si="499"/>
        <v>0</v>
      </c>
      <c r="AC327" s="97">
        <f t="shared" si="499"/>
        <v>0</v>
      </c>
      <c r="AD327" s="97">
        <f t="shared" si="499"/>
        <v>0</v>
      </c>
      <c r="AE327" s="98">
        <f t="shared" si="499"/>
        <v>0</v>
      </c>
      <c r="AF327" s="96">
        <f t="shared" si="499"/>
        <v>0</v>
      </c>
      <c r="AG327" s="97">
        <f t="shared" si="499"/>
        <v>0</v>
      </c>
      <c r="AH327" s="97">
        <f t="shared" si="499"/>
        <v>0</v>
      </c>
      <c r="AI327" s="362"/>
      <c r="AJ327" s="363"/>
      <c r="AK327" s="96">
        <f t="shared" ref="AK327:BD327" si="500">SUM(AK310:AK326)</f>
        <v>0</v>
      </c>
      <c r="AL327" s="97">
        <f t="shared" si="500"/>
        <v>27</v>
      </c>
      <c r="AM327" s="97">
        <f t="shared" si="500"/>
        <v>27</v>
      </c>
      <c r="AN327" s="98">
        <f t="shared" si="500"/>
        <v>27</v>
      </c>
      <c r="AO327" s="96">
        <f t="shared" si="500"/>
        <v>27</v>
      </c>
      <c r="AP327" s="97">
        <f t="shared" si="500"/>
        <v>27</v>
      </c>
      <c r="AQ327" s="97">
        <f t="shared" si="500"/>
        <v>24</v>
      </c>
      <c r="AR327" s="98">
        <f t="shared" si="500"/>
        <v>24</v>
      </c>
      <c r="AS327" s="99">
        <f t="shared" si="500"/>
        <v>24</v>
      </c>
      <c r="AT327" s="97">
        <f t="shared" si="500"/>
        <v>24</v>
      </c>
      <c r="AU327" s="97">
        <f t="shared" si="500"/>
        <v>24</v>
      </c>
      <c r="AV327" s="100">
        <f t="shared" si="500"/>
        <v>24</v>
      </c>
      <c r="AW327" s="96">
        <f t="shared" si="500"/>
        <v>24</v>
      </c>
      <c r="AX327" s="97">
        <f t="shared" si="500"/>
        <v>24</v>
      </c>
      <c r="AY327" s="97">
        <f t="shared" si="500"/>
        <v>24</v>
      </c>
      <c r="AZ327" s="97">
        <f t="shared" si="500"/>
        <v>24</v>
      </c>
      <c r="BA327" s="98">
        <f t="shared" si="500"/>
        <v>0</v>
      </c>
      <c r="BB327" s="99">
        <f t="shared" si="500"/>
        <v>0</v>
      </c>
      <c r="BC327" s="97">
        <f t="shared" si="500"/>
        <v>0</v>
      </c>
      <c r="BD327" s="97">
        <f t="shared" si="500"/>
        <v>0</v>
      </c>
      <c r="BE327" s="321"/>
      <c r="BF327" s="322"/>
      <c r="BG327" s="322"/>
      <c r="BH327" s="322"/>
      <c r="BI327" s="322"/>
      <c r="BJ327" s="323"/>
      <c r="BK327" s="47"/>
      <c r="BL327" s="47" t="s">
        <v>1113</v>
      </c>
      <c r="BN327" s="146">
        <f t="shared" si="464"/>
        <v>0</v>
      </c>
      <c r="BO327" s="146">
        <f t="shared" ref="BO327:BO390" si="501">IF(ISERROR(L327-0)=TRUE,0,$H327*L327)</f>
        <v>0</v>
      </c>
      <c r="BP327" s="146">
        <f t="shared" ref="BP327:BP390" si="502">IF(ISERROR(M327-0)=TRUE,0,$H327*M327)</f>
        <v>0</v>
      </c>
      <c r="BQ327" s="146">
        <f t="shared" ref="BQ327:BQ390" si="503">IF(ISERROR(N327-0)=TRUE,0,$H327*N327)</f>
        <v>0</v>
      </c>
      <c r="BR327" s="146">
        <f t="shared" ref="BR327:BR390" si="504">IF(ISERROR(O327-0)=TRUE,0,$H327*O327)</f>
        <v>0</v>
      </c>
      <c r="BS327" s="146">
        <f t="shared" ref="BS327:BS390" si="505">IF(ISERROR(P327-0)=TRUE,0,$H327*P327)</f>
        <v>0</v>
      </c>
      <c r="BT327" s="146">
        <f t="shared" ref="BT327:BT390" si="506">IF(ISERROR(Q327-0)=TRUE,0,$H327*Q327)</f>
        <v>0</v>
      </c>
      <c r="BU327" s="146">
        <f t="shared" ref="BU327:BU390" si="507">IF(ISERROR(R327-0)=TRUE,0,$H327*R327)</f>
        <v>0</v>
      </c>
      <c r="BV327" s="146">
        <f t="shared" ref="BV327:BV390" si="508">IF(ISERROR(S327-0)=TRUE,0,$H327*S327)</f>
        <v>0</v>
      </c>
      <c r="BW327" s="146">
        <f t="shared" ref="BW327:BW390" si="509">IF(ISERROR(T327-0)=TRUE,0,$H327*T327)</f>
        <v>0</v>
      </c>
      <c r="BX327" s="146">
        <f t="shared" ref="BX327:BX390" si="510">IF(ISERROR(U327-0)=TRUE,0,$H327*U327)</f>
        <v>0</v>
      </c>
      <c r="BY327" s="146">
        <f t="shared" ref="BY327:BY390" si="511">IF(ISERROR(V327-0)=TRUE,0,$H327*V327)</f>
        <v>0</v>
      </c>
      <c r="BZ327" s="146">
        <f t="shared" ref="BZ327:BZ390" si="512">IF(ISERROR(W327-0)=TRUE,0,$H327*W327)</f>
        <v>0</v>
      </c>
      <c r="CA327" s="146">
        <f t="shared" ref="CA327:CA390" si="513">IF(ISERROR(X327-0)=TRUE,0,$H327*X327)</f>
        <v>0</v>
      </c>
      <c r="CB327" s="146">
        <f t="shared" ref="CB327:CB390" si="514">IF(ISERROR(Y327-0)=TRUE,0,$H327*Y327)</f>
        <v>0</v>
      </c>
      <c r="CC327" s="146">
        <f t="shared" ref="CC327:CC390" si="515">IF(ISERROR(Z327-0)=TRUE,0,$H327*Z327)</f>
        <v>0</v>
      </c>
      <c r="CD327" s="146">
        <f t="shared" ref="CD327:CD390" si="516">IF(ISERROR(AA327-0)=TRUE,0,$H327*AA327)</f>
        <v>0</v>
      </c>
      <c r="CE327" s="146">
        <f t="shared" ref="CE327:CE390" si="517">IF(ISERROR(AB327-0)=TRUE,0,$H327*AB327)</f>
        <v>0</v>
      </c>
      <c r="CF327" s="146">
        <f t="shared" ref="CF327:CF390" si="518">IF(ISERROR(AC327-0)=TRUE,0,$H327*AC327)</f>
        <v>0</v>
      </c>
      <c r="CG327" s="146">
        <f t="shared" ref="CG327:CG390" si="519">IF(ISERROR(AD327-0)=TRUE,0,$H327*AD327)</f>
        <v>0</v>
      </c>
      <c r="CH327" s="146">
        <f t="shared" ref="CH327:CH390" si="520">IF(ISERROR(AE327-0)=TRUE,0,$H327*AE327)</f>
        <v>0</v>
      </c>
      <c r="CI327" s="146">
        <f t="shared" ref="CI327:CI390" si="521">IF(ISERROR(AF327-0)=TRUE,0,$H327*AF327)</f>
        <v>0</v>
      </c>
      <c r="CJ327" s="146">
        <f t="shared" ref="CJ327:CJ390" si="522">IF(ISERROR(AG327-0)=TRUE,0,$H327*AG327)</f>
        <v>0</v>
      </c>
      <c r="CK327" s="146">
        <f t="shared" ref="CK327:CK390" si="523">IF(ISERROR(AH327-0)=TRUE,0,$H327*AH327)</f>
        <v>0</v>
      </c>
      <c r="CL327" s="146">
        <f t="shared" ref="CL327:CL390" si="524">IF(ISERROR(AI327-0)=TRUE,0,$H327*AI327)</f>
        <v>0</v>
      </c>
      <c r="CM327" s="146">
        <f t="shared" ref="CM327:CM390" si="525">IF(ISERROR(AJ327-0)=TRUE,0,$H327*AJ327)</f>
        <v>0</v>
      </c>
      <c r="CN327" s="146">
        <f t="shared" ref="CN327:CN390" si="526">IF(ISERROR(AK327-0)=TRUE,0,$H327*AK327)</f>
        <v>0</v>
      </c>
      <c r="CO327" s="146">
        <f t="shared" ref="CO327:CO390" si="527">IF(ISERROR(AL327-0)=TRUE,0,$H327*AL327)</f>
        <v>0</v>
      </c>
      <c r="CP327" s="146">
        <f t="shared" ref="CP327:CP390" si="528">IF(ISERROR(AM327-0)=TRUE,0,$H327*AM327)</f>
        <v>0</v>
      </c>
      <c r="CQ327" s="146">
        <f t="shared" ref="CQ327:CQ390" si="529">IF(ISERROR(AN327-0)=TRUE,0,$H327*AN327)</f>
        <v>0</v>
      </c>
      <c r="CR327" s="146">
        <f t="shared" ref="CR327:CR390" si="530">IF(ISERROR(AO327-0)=TRUE,0,$H327*AO327)</f>
        <v>0</v>
      </c>
      <c r="CS327" s="146">
        <f t="shared" ref="CS327:CS390" si="531">IF(ISERROR(AP327-0)=TRUE,0,$H327*AP327)</f>
        <v>0</v>
      </c>
      <c r="CT327" s="146">
        <f t="shared" ref="CT327:CT390" si="532">IF(ISERROR(AQ327-0)=TRUE,0,$H327*AQ327)</f>
        <v>0</v>
      </c>
      <c r="CU327" s="146">
        <f t="shared" ref="CU327:CU390" si="533">IF(ISERROR(AR327-0)=TRUE,0,$H327*AR327)</f>
        <v>0</v>
      </c>
      <c r="CV327" s="146">
        <f t="shared" ref="CV327:CV390" si="534">IF(ISERROR(AS327-0)=TRUE,0,$H327*AS327)</f>
        <v>0</v>
      </c>
      <c r="CW327" s="146">
        <f t="shared" ref="CW327:CW390" si="535">IF(ISERROR(AT327-0)=TRUE,0,$H327*AT327)</f>
        <v>0</v>
      </c>
      <c r="CX327" s="146">
        <f t="shared" ref="CX327:CX390" si="536">IF(ISERROR(AU327-0)=TRUE,0,$H327*AU327)</f>
        <v>0</v>
      </c>
      <c r="CY327" s="146">
        <f t="shared" ref="CY327:CY390" si="537">IF(ISERROR(AV327-0)=TRUE,0,$H327*AV327)</f>
        <v>0</v>
      </c>
      <c r="CZ327" s="146">
        <f t="shared" ref="CZ327:CZ390" si="538">IF(ISERROR(AW327-0)=TRUE,0,$H327*AW327)</f>
        <v>0</v>
      </c>
      <c r="DA327" s="146">
        <f t="shared" ref="DA327:DA390" si="539">IF(ISERROR(AX327-0)=TRUE,0,$H327*AX327)</f>
        <v>0</v>
      </c>
      <c r="DB327" s="146">
        <f t="shared" ref="DB327:DB390" si="540">IF(ISERROR(AY327-0)=TRUE,0,$H327*AY327)</f>
        <v>0</v>
      </c>
      <c r="DC327" s="146">
        <f t="shared" ref="DC327:DC390" si="541">IF(ISERROR(AZ327-0)=TRUE,0,$H327*AZ327)</f>
        <v>0</v>
      </c>
      <c r="DD327" s="146">
        <f t="shared" ref="DD327:DD390" si="542">IF(ISERROR(BA327-0)=TRUE,0,$H327*BA327)</f>
        <v>0</v>
      </c>
      <c r="DE327" s="146">
        <f t="shared" ref="DE327:DE390" si="543">IF(ISERROR(BB327-0)=TRUE,0,$H327*BB327)</f>
        <v>0</v>
      </c>
      <c r="DF327" s="146">
        <f t="shared" ref="DF327:DF390" si="544">IF(ISERROR(BC327-0)=TRUE,0,$H327*BC327)</f>
        <v>0</v>
      </c>
      <c r="DG327" s="146">
        <f t="shared" ref="DG327:DG390" si="545">IF(ISERROR(BD327-0)=TRUE,0,$H327*BD327)</f>
        <v>0</v>
      </c>
      <c r="DH327" s="146">
        <f t="shared" ref="DH327:DH390" si="546">IF(ISERROR(BE327-0)=TRUE,0,$H327*BE327)</f>
        <v>0</v>
      </c>
      <c r="DI327" s="146">
        <f t="shared" ref="DI327:DI390" si="547">IF(ISERROR(BF327-0)=TRUE,0,$H327*BF327)</f>
        <v>0</v>
      </c>
      <c r="DJ327" s="146">
        <f t="shared" ref="DJ327:DJ390" si="548">IF(ISERROR(BG327-0)=TRUE,0,$H327*BG327)</f>
        <v>0</v>
      </c>
      <c r="DK327" s="146">
        <f t="shared" ref="DK327:DK390" si="549">IF(ISERROR(BH327-0)=TRUE,0,$H327*BH327)</f>
        <v>0</v>
      </c>
      <c r="DL327" s="146">
        <f t="shared" ref="DL327:DL390" si="550">IF(ISERROR(BI327-0)=TRUE,0,$H327*BI327)</f>
        <v>0</v>
      </c>
      <c r="DM327" s="146">
        <f t="shared" ref="DM327:DM390" si="551">IF(ISERROR(BJ327-0)=TRUE,0,$H327*BJ327)</f>
        <v>0</v>
      </c>
      <c r="DN327" s="54"/>
      <c r="DO327" s="55"/>
      <c r="DP327" s="55"/>
      <c r="DQ327" s="56"/>
      <c r="DS327" s="168" t="e">
        <f>IF(AND(DR327=#REF!,BL327=#REF!),'Tiến độ'!D327,"")</f>
        <v>#REF!</v>
      </c>
    </row>
    <row r="328" spans="1:123" ht="11.25" customHeight="1">
      <c r="A328" s="308">
        <f>IF(B328="","",MAX($A$7:A327)+1)</f>
        <v>27</v>
      </c>
      <c r="B328" s="311" t="s">
        <v>1139</v>
      </c>
      <c r="C328" s="67" t="s">
        <v>464</v>
      </c>
      <c r="D328" s="68" t="s">
        <v>465</v>
      </c>
      <c r="E328" s="69">
        <v>2</v>
      </c>
      <c r="F328" s="70">
        <v>30</v>
      </c>
      <c r="G328" s="71"/>
      <c r="H328" s="72">
        <f>1</f>
        <v>1</v>
      </c>
      <c r="I328" s="73">
        <f>19</f>
        <v>19</v>
      </c>
      <c r="J328" s="24"/>
      <c r="K328" s="74">
        <v>2</v>
      </c>
      <c r="L328" s="75">
        <v>2</v>
      </c>
      <c r="M328" s="75">
        <v>2</v>
      </c>
      <c r="N328" s="76">
        <v>2</v>
      </c>
      <c r="O328" s="74">
        <v>2</v>
      </c>
      <c r="P328" s="75">
        <v>2</v>
      </c>
      <c r="Q328" s="75">
        <v>2</v>
      </c>
      <c r="R328" s="76">
        <v>2</v>
      </c>
      <c r="S328" s="74">
        <v>2</v>
      </c>
      <c r="T328" s="75">
        <v>2</v>
      </c>
      <c r="U328" s="75">
        <v>2</v>
      </c>
      <c r="V328" s="75">
        <v>2</v>
      </c>
      <c r="W328" s="76">
        <v>2</v>
      </c>
      <c r="X328" s="74">
        <v>2</v>
      </c>
      <c r="Y328" s="75">
        <v>2</v>
      </c>
      <c r="Z328" s="75" t="s">
        <v>163</v>
      </c>
      <c r="AA328" s="76" t="s">
        <v>163</v>
      </c>
      <c r="AB328" s="74" t="s">
        <v>163</v>
      </c>
      <c r="AC328" s="75" t="s">
        <v>163</v>
      </c>
      <c r="AD328" s="75" t="s">
        <v>164</v>
      </c>
      <c r="AE328" s="76" t="s">
        <v>164</v>
      </c>
      <c r="AF328" s="74" t="s">
        <v>164</v>
      </c>
      <c r="AG328" s="75" t="s">
        <v>164</v>
      </c>
      <c r="AH328" s="75" t="s">
        <v>164</v>
      </c>
      <c r="AI328" s="362"/>
      <c r="AJ328" s="363"/>
      <c r="AK328" s="74" t="s">
        <v>164</v>
      </c>
      <c r="AL328" s="75"/>
      <c r="AM328" s="75"/>
      <c r="AN328" s="76"/>
      <c r="AO328" s="74"/>
      <c r="AP328" s="75"/>
      <c r="AQ328" s="75"/>
      <c r="AR328" s="76"/>
      <c r="AS328" s="77"/>
      <c r="AT328" s="75"/>
      <c r="AU328" s="75"/>
      <c r="AV328" s="78"/>
      <c r="AW328" s="74"/>
      <c r="AX328" s="75"/>
      <c r="AY328" s="75"/>
      <c r="AZ328" s="75"/>
      <c r="BA328" s="76"/>
      <c r="BB328" s="77"/>
      <c r="BC328" s="75"/>
      <c r="BD328" s="75"/>
      <c r="BE328" s="321"/>
      <c r="BF328" s="322"/>
      <c r="BG328" s="322"/>
      <c r="BH328" s="322"/>
      <c r="BI328" s="322"/>
      <c r="BJ328" s="323"/>
      <c r="BK328" s="45" t="s">
        <v>18</v>
      </c>
      <c r="BL328" s="45" t="s">
        <v>37</v>
      </c>
      <c r="BN328" s="146">
        <f t="shared" ref="BN328:BN391" si="552">IF(ISERROR(K328-0)=TRUE,0,$H328*K328)</f>
        <v>2</v>
      </c>
      <c r="BO328" s="146">
        <f t="shared" si="501"/>
        <v>2</v>
      </c>
      <c r="BP328" s="146">
        <f t="shared" si="502"/>
        <v>2</v>
      </c>
      <c r="BQ328" s="146">
        <f t="shared" si="503"/>
        <v>2</v>
      </c>
      <c r="BR328" s="146">
        <f t="shared" si="504"/>
        <v>2</v>
      </c>
      <c r="BS328" s="146">
        <f t="shared" si="505"/>
        <v>2</v>
      </c>
      <c r="BT328" s="146">
        <f t="shared" si="506"/>
        <v>2</v>
      </c>
      <c r="BU328" s="146">
        <f t="shared" si="507"/>
        <v>2</v>
      </c>
      <c r="BV328" s="146">
        <f t="shared" si="508"/>
        <v>2</v>
      </c>
      <c r="BW328" s="146">
        <f t="shared" si="509"/>
        <v>2</v>
      </c>
      <c r="BX328" s="146">
        <f t="shared" si="510"/>
        <v>2</v>
      </c>
      <c r="BY328" s="146">
        <f t="shared" si="511"/>
        <v>2</v>
      </c>
      <c r="BZ328" s="146">
        <f t="shared" si="512"/>
        <v>2</v>
      </c>
      <c r="CA328" s="146">
        <f t="shared" si="513"/>
        <v>2</v>
      </c>
      <c r="CB328" s="146">
        <f t="shared" si="514"/>
        <v>2</v>
      </c>
      <c r="CC328" s="146">
        <f t="shared" si="515"/>
        <v>0</v>
      </c>
      <c r="CD328" s="146">
        <f t="shared" si="516"/>
        <v>0</v>
      </c>
      <c r="CE328" s="146">
        <f t="shared" si="517"/>
        <v>0</v>
      </c>
      <c r="CF328" s="146">
        <f t="shared" si="518"/>
        <v>0</v>
      </c>
      <c r="CG328" s="146">
        <f t="shared" si="519"/>
        <v>0</v>
      </c>
      <c r="CH328" s="146">
        <f t="shared" si="520"/>
        <v>0</v>
      </c>
      <c r="CI328" s="146">
        <f t="shared" si="521"/>
        <v>0</v>
      </c>
      <c r="CJ328" s="146">
        <f t="shared" si="522"/>
        <v>0</v>
      </c>
      <c r="CK328" s="146">
        <f t="shared" si="523"/>
        <v>0</v>
      </c>
      <c r="CL328" s="146">
        <f t="shared" si="524"/>
        <v>0</v>
      </c>
      <c r="CM328" s="146">
        <f t="shared" si="525"/>
        <v>0</v>
      </c>
      <c r="CN328" s="146">
        <f t="shared" si="526"/>
        <v>0</v>
      </c>
      <c r="CO328" s="146">
        <f t="shared" si="527"/>
        <v>0</v>
      </c>
      <c r="CP328" s="146">
        <f t="shared" si="528"/>
        <v>0</v>
      </c>
      <c r="CQ328" s="146">
        <f t="shared" si="529"/>
        <v>0</v>
      </c>
      <c r="CR328" s="146">
        <f t="shared" si="530"/>
        <v>0</v>
      </c>
      <c r="CS328" s="146">
        <f t="shared" si="531"/>
        <v>0</v>
      </c>
      <c r="CT328" s="146">
        <f t="shared" si="532"/>
        <v>0</v>
      </c>
      <c r="CU328" s="146">
        <f t="shared" si="533"/>
        <v>0</v>
      </c>
      <c r="CV328" s="146">
        <f t="shared" si="534"/>
        <v>0</v>
      </c>
      <c r="CW328" s="146">
        <f t="shared" si="535"/>
        <v>0</v>
      </c>
      <c r="CX328" s="146">
        <f t="shared" si="536"/>
        <v>0</v>
      </c>
      <c r="CY328" s="146">
        <f t="shared" si="537"/>
        <v>0</v>
      </c>
      <c r="CZ328" s="146">
        <f t="shared" si="538"/>
        <v>0</v>
      </c>
      <c r="DA328" s="146">
        <f t="shared" si="539"/>
        <v>0</v>
      </c>
      <c r="DB328" s="146">
        <f t="shared" si="540"/>
        <v>0</v>
      </c>
      <c r="DC328" s="146">
        <f t="shared" si="541"/>
        <v>0</v>
      </c>
      <c r="DD328" s="146">
        <f t="shared" si="542"/>
        <v>0</v>
      </c>
      <c r="DE328" s="146">
        <f t="shared" si="543"/>
        <v>0</v>
      </c>
      <c r="DF328" s="146">
        <f t="shared" si="544"/>
        <v>0</v>
      </c>
      <c r="DG328" s="146">
        <f t="shared" si="545"/>
        <v>0</v>
      </c>
      <c r="DH328" s="146">
        <f t="shared" si="546"/>
        <v>0</v>
      </c>
      <c r="DI328" s="146">
        <f t="shared" si="547"/>
        <v>0</v>
      </c>
      <c r="DJ328" s="146">
        <f t="shared" si="548"/>
        <v>0</v>
      </c>
      <c r="DK328" s="146">
        <f t="shared" si="549"/>
        <v>0</v>
      </c>
      <c r="DL328" s="146">
        <f t="shared" si="550"/>
        <v>0</v>
      </c>
      <c r="DM328" s="146">
        <f t="shared" si="551"/>
        <v>0</v>
      </c>
      <c r="DN328" s="63">
        <f t="shared" ref="DN328:DN330" si="553">F328*H328</f>
        <v>30</v>
      </c>
      <c r="DO328" s="50">
        <f t="shared" ref="DO328:DO347" si="554">IF(COUNTA(K328:AC328)&gt;0,DN328,"")</f>
        <v>30</v>
      </c>
      <c r="DP328" s="50" t="str">
        <f t="shared" si="466"/>
        <v/>
      </c>
      <c r="DQ328" s="51" t="str">
        <f t="shared" si="467"/>
        <v/>
      </c>
      <c r="DR328" s="1">
        <f t="shared" ref="DR328:DR347" si="555">IF(DQ328="",1,2)</f>
        <v>1</v>
      </c>
      <c r="DS328" s="168" t="e">
        <f>IF(AND(DR328=#REF!,BL328=#REF!),'Tiến độ'!D328,"")</f>
        <v>#REF!</v>
      </c>
    </row>
    <row r="329" spans="1:123" ht="11.25" customHeight="1">
      <c r="A329" s="309" t="str">
        <f>IF(B329="","",MAX($A$7:A328)+1)</f>
        <v/>
      </c>
      <c r="B329" s="312"/>
      <c r="C329" s="101" t="s">
        <v>16</v>
      </c>
      <c r="D329" s="102" t="s">
        <v>242</v>
      </c>
      <c r="E329" s="103">
        <v>2</v>
      </c>
      <c r="F329" s="104">
        <v>39</v>
      </c>
      <c r="G329" s="105"/>
      <c r="H329" s="117">
        <v>0</v>
      </c>
      <c r="I329" s="107">
        <f>I328</f>
        <v>19</v>
      </c>
      <c r="J329" s="28" t="s">
        <v>1097</v>
      </c>
      <c r="K329" s="108">
        <v>3</v>
      </c>
      <c r="L329" s="109">
        <v>3</v>
      </c>
      <c r="M329" s="109">
        <v>3</v>
      </c>
      <c r="N329" s="110">
        <v>3</v>
      </c>
      <c r="O329" s="108">
        <v>3</v>
      </c>
      <c r="P329" s="109">
        <v>3</v>
      </c>
      <c r="Q329" s="109">
        <v>3</v>
      </c>
      <c r="R329" s="110">
        <v>3</v>
      </c>
      <c r="S329" s="108">
        <v>3</v>
      </c>
      <c r="T329" s="109">
        <v>3</v>
      </c>
      <c r="U329" s="109">
        <v>3</v>
      </c>
      <c r="V329" s="109">
        <v>3</v>
      </c>
      <c r="W329" s="110">
        <v>3</v>
      </c>
      <c r="X329" s="108"/>
      <c r="Y329" s="109"/>
      <c r="Z329" s="109" t="s">
        <v>163</v>
      </c>
      <c r="AA329" s="110" t="s">
        <v>163</v>
      </c>
      <c r="AB329" s="108" t="s">
        <v>163</v>
      </c>
      <c r="AC329" s="109" t="s">
        <v>163</v>
      </c>
      <c r="AD329" s="109" t="s">
        <v>164</v>
      </c>
      <c r="AE329" s="110" t="s">
        <v>164</v>
      </c>
      <c r="AF329" s="108" t="s">
        <v>164</v>
      </c>
      <c r="AG329" s="109" t="s">
        <v>164</v>
      </c>
      <c r="AH329" s="109" t="s">
        <v>164</v>
      </c>
      <c r="AI329" s="362"/>
      <c r="AJ329" s="363"/>
      <c r="AK329" s="108" t="s">
        <v>164</v>
      </c>
      <c r="AL329" s="109"/>
      <c r="AM329" s="109"/>
      <c r="AN329" s="110"/>
      <c r="AO329" s="108"/>
      <c r="AP329" s="109"/>
      <c r="AQ329" s="109"/>
      <c r="AR329" s="110"/>
      <c r="AS329" s="111"/>
      <c r="AT329" s="109"/>
      <c r="AU329" s="109"/>
      <c r="AV329" s="112"/>
      <c r="AW329" s="108"/>
      <c r="AX329" s="109"/>
      <c r="AY329" s="109"/>
      <c r="AZ329" s="109"/>
      <c r="BA329" s="110"/>
      <c r="BB329" s="111"/>
      <c r="BC329" s="109"/>
      <c r="BD329" s="109"/>
      <c r="BE329" s="321"/>
      <c r="BF329" s="322"/>
      <c r="BG329" s="322"/>
      <c r="BH329" s="322"/>
      <c r="BI329" s="322"/>
      <c r="BJ329" s="323"/>
      <c r="BK329" s="48" t="s">
        <v>18</v>
      </c>
      <c r="BL329" s="48" t="s">
        <v>16</v>
      </c>
      <c r="BN329" s="146">
        <f t="shared" si="552"/>
        <v>0</v>
      </c>
      <c r="BO329" s="146">
        <f t="shared" si="501"/>
        <v>0</v>
      </c>
      <c r="BP329" s="146">
        <f t="shared" si="502"/>
        <v>0</v>
      </c>
      <c r="BQ329" s="146">
        <f t="shared" si="503"/>
        <v>0</v>
      </c>
      <c r="BR329" s="146">
        <f t="shared" si="504"/>
        <v>0</v>
      </c>
      <c r="BS329" s="146">
        <f t="shared" si="505"/>
        <v>0</v>
      </c>
      <c r="BT329" s="146">
        <f t="shared" si="506"/>
        <v>0</v>
      </c>
      <c r="BU329" s="146">
        <f t="shared" si="507"/>
        <v>0</v>
      </c>
      <c r="BV329" s="146">
        <f t="shared" si="508"/>
        <v>0</v>
      </c>
      <c r="BW329" s="146">
        <f t="shared" si="509"/>
        <v>0</v>
      </c>
      <c r="BX329" s="146">
        <f t="shared" si="510"/>
        <v>0</v>
      </c>
      <c r="BY329" s="146">
        <f t="shared" si="511"/>
        <v>0</v>
      </c>
      <c r="BZ329" s="146">
        <f t="shared" si="512"/>
        <v>0</v>
      </c>
      <c r="CA329" s="146">
        <f t="shared" si="513"/>
        <v>0</v>
      </c>
      <c r="CB329" s="146">
        <f t="shared" si="514"/>
        <v>0</v>
      </c>
      <c r="CC329" s="146">
        <f t="shared" si="515"/>
        <v>0</v>
      </c>
      <c r="CD329" s="146">
        <f t="shared" si="516"/>
        <v>0</v>
      </c>
      <c r="CE329" s="146">
        <f t="shared" si="517"/>
        <v>0</v>
      </c>
      <c r="CF329" s="146">
        <f t="shared" si="518"/>
        <v>0</v>
      </c>
      <c r="CG329" s="146">
        <f t="shared" si="519"/>
        <v>0</v>
      </c>
      <c r="CH329" s="146">
        <f t="shared" si="520"/>
        <v>0</v>
      </c>
      <c r="CI329" s="146">
        <f t="shared" si="521"/>
        <v>0</v>
      </c>
      <c r="CJ329" s="146">
        <f t="shared" si="522"/>
        <v>0</v>
      </c>
      <c r="CK329" s="146">
        <f t="shared" si="523"/>
        <v>0</v>
      </c>
      <c r="CL329" s="146">
        <f t="shared" si="524"/>
        <v>0</v>
      </c>
      <c r="CM329" s="146">
        <f t="shared" si="525"/>
        <v>0</v>
      </c>
      <c r="CN329" s="146">
        <f t="shared" si="526"/>
        <v>0</v>
      </c>
      <c r="CO329" s="146">
        <f t="shared" si="527"/>
        <v>0</v>
      </c>
      <c r="CP329" s="146">
        <f t="shared" si="528"/>
        <v>0</v>
      </c>
      <c r="CQ329" s="146">
        <f t="shared" si="529"/>
        <v>0</v>
      </c>
      <c r="CR329" s="146">
        <f t="shared" si="530"/>
        <v>0</v>
      </c>
      <c r="CS329" s="146">
        <f t="shared" si="531"/>
        <v>0</v>
      </c>
      <c r="CT329" s="146">
        <f t="shared" si="532"/>
        <v>0</v>
      </c>
      <c r="CU329" s="146">
        <f t="shared" si="533"/>
        <v>0</v>
      </c>
      <c r="CV329" s="146">
        <f t="shared" si="534"/>
        <v>0</v>
      </c>
      <c r="CW329" s="146">
        <f t="shared" si="535"/>
        <v>0</v>
      </c>
      <c r="CX329" s="146">
        <f t="shared" si="536"/>
        <v>0</v>
      </c>
      <c r="CY329" s="146">
        <f t="shared" si="537"/>
        <v>0</v>
      </c>
      <c r="CZ329" s="146">
        <f t="shared" si="538"/>
        <v>0</v>
      </c>
      <c r="DA329" s="146">
        <f t="shared" si="539"/>
        <v>0</v>
      </c>
      <c r="DB329" s="146">
        <f t="shared" si="540"/>
        <v>0</v>
      </c>
      <c r="DC329" s="146">
        <f t="shared" si="541"/>
        <v>0</v>
      </c>
      <c r="DD329" s="146">
        <f t="shared" si="542"/>
        <v>0</v>
      </c>
      <c r="DE329" s="146">
        <f t="shared" si="543"/>
        <v>0</v>
      </c>
      <c r="DF329" s="146">
        <f t="shared" si="544"/>
        <v>0</v>
      </c>
      <c r="DG329" s="146">
        <f t="shared" si="545"/>
        <v>0</v>
      </c>
      <c r="DH329" s="146">
        <f t="shared" si="546"/>
        <v>0</v>
      </c>
      <c r="DI329" s="146">
        <f t="shared" si="547"/>
        <v>0</v>
      </c>
      <c r="DJ329" s="146">
        <f t="shared" si="548"/>
        <v>0</v>
      </c>
      <c r="DK329" s="146">
        <f t="shared" si="549"/>
        <v>0</v>
      </c>
      <c r="DL329" s="146">
        <f t="shared" si="550"/>
        <v>0</v>
      </c>
      <c r="DM329" s="146">
        <f t="shared" si="551"/>
        <v>0</v>
      </c>
      <c r="DN329" s="65">
        <f t="shared" si="553"/>
        <v>0</v>
      </c>
      <c r="DO329" s="57">
        <f t="shared" si="554"/>
        <v>0</v>
      </c>
      <c r="DP329" s="57" t="str">
        <f t="shared" ref="DP329:DP392" si="556">IF(DO329="",IF(COUNT(AD329:AH329,AK329)&gt;0,DN329,""),"")</f>
        <v/>
      </c>
      <c r="DQ329" s="58" t="str">
        <f t="shared" ref="DQ329:DQ392" si="557">IF(AND(DO329="",DP329=""),IF(COUNTA(AL329:BD329)&gt;0,DN329,""),"")</f>
        <v/>
      </c>
      <c r="DR329" s="1">
        <f t="shared" si="555"/>
        <v>1</v>
      </c>
      <c r="DS329" s="168" t="e">
        <f>IF(AND(DR329=#REF!,BL329=#REF!),'Tiến độ'!D329,"")</f>
        <v>#REF!</v>
      </c>
    </row>
    <row r="330" spans="1:123" ht="11.25" customHeight="1">
      <c r="A330" s="309" t="str">
        <f>IF(B330="","",MAX($A$7:A329)+1)</f>
        <v/>
      </c>
      <c r="B330" s="312"/>
      <c r="C330" s="101" t="s">
        <v>466</v>
      </c>
      <c r="D330" s="102" t="s">
        <v>467</v>
      </c>
      <c r="E330" s="103">
        <v>2</v>
      </c>
      <c r="F330" s="104">
        <v>30</v>
      </c>
      <c r="G330" s="105"/>
      <c r="H330" s="106">
        <f>H328</f>
        <v>1</v>
      </c>
      <c r="I330" s="107">
        <f t="shared" ref="I330:I337" si="558">I329</f>
        <v>19</v>
      </c>
      <c r="J330" s="28"/>
      <c r="K330" s="108">
        <v>2</v>
      </c>
      <c r="L330" s="109">
        <v>2</v>
      </c>
      <c r="M330" s="109">
        <v>2</v>
      </c>
      <c r="N330" s="110">
        <v>2</v>
      </c>
      <c r="O330" s="108">
        <v>2</v>
      </c>
      <c r="P330" s="109">
        <v>2</v>
      </c>
      <c r="Q330" s="109">
        <v>2</v>
      </c>
      <c r="R330" s="110">
        <v>2</v>
      </c>
      <c r="S330" s="108">
        <v>2</v>
      </c>
      <c r="T330" s="109">
        <v>2</v>
      </c>
      <c r="U330" s="109">
        <v>2</v>
      </c>
      <c r="V330" s="109">
        <v>2</v>
      </c>
      <c r="W330" s="110">
        <v>2</v>
      </c>
      <c r="X330" s="108">
        <v>2</v>
      </c>
      <c r="Y330" s="109">
        <v>2</v>
      </c>
      <c r="Z330" s="109" t="s">
        <v>163</v>
      </c>
      <c r="AA330" s="110" t="s">
        <v>163</v>
      </c>
      <c r="AB330" s="108" t="s">
        <v>163</v>
      </c>
      <c r="AC330" s="109" t="s">
        <v>163</v>
      </c>
      <c r="AD330" s="109" t="s">
        <v>164</v>
      </c>
      <c r="AE330" s="110" t="s">
        <v>164</v>
      </c>
      <c r="AF330" s="108" t="s">
        <v>164</v>
      </c>
      <c r="AG330" s="109" t="s">
        <v>164</v>
      </c>
      <c r="AH330" s="109" t="s">
        <v>164</v>
      </c>
      <c r="AI330" s="362"/>
      <c r="AJ330" s="363"/>
      <c r="AK330" s="108" t="s">
        <v>164</v>
      </c>
      <c r="AL330" s="109"/>
      <c r="AM330" s="109"/>
      <c r="AN330" s="110"/>
      <c r="AO330" s="108"/>
      <c r="AP330" s="109"/>
      <c r="AQ330" s="109"/>
      <c r="AR330" s="110"/>
      <c r="AS330" s="111"/>
      <c r="AT330" s="109"/>
      <c r="AU330" s="109"/>
      <c r="AV330" s="112"/>
      <c r="AW330" s="108"/>
      <c r="AX330" s="109"/>
      <c r="AY330" s="109"/>
      <c r="AZ330" s="109"/>
      <c r="BA330" s="110"/>
      <c r="BB330" s="111"/>
      <c r="BC330" s="109"/>
      <c r="BD330" s="109"/>
      <c r="BE330" s="321"/>
      <c r="BF330" s="322"/>
      <c r="BG330" s="322"/>
      <c r="BH330" s="322"/>
      <c r="BI330" s="322"/>
      <c r="BJ330" s="323"/>
      <c r="BK330" s="48" t="s">
        <v>18</v>
      </c>
      <c r="BL330" s="48" t="s">
        <v>37</v>
      </c>
      <c r="BN330" s="146">
        <f t="shared" si="552"/>
        <v>2</v>
      </c>
      <c r="BO330" s="146">
        <f t="shared" si="501"/>
        <v>2</v>
      </c>
      <c r="BP330" s="146">
        <f t="shared" si="502"/>
        <v>2</v>
      </c>
      <c r="BQ330" s="146">
        <f t="shared" si="503"/>
        <v>2</v>
      </c>
      <c r="BR330" s="146">
        <f t="shared" si="504"/>
        <v>2</v>
      </c>
      <c r="BS330" s="146">
        <f t="shared" si="505"/>
        <v>2</v>
      </c>
      <c r="BT330" s="146">
        <f t="shared" si="506"/>
        <v>2</v>
      </c>
      <c r="BU330" s="146">
        <f t="shared" si="507"/>
        <v>2</v>
      </c>
      <c r="BV330" s="146">
        <f t="shared" si="508"/>
        <v>2</v>
      </c>
      <c r="BW330" s="146">
        <f t="shared" si="509"/>
        <v>2</v>
      </c>
      <c r="BX330" s="146">
        <f t="shared" si="510"/>
        <v>2</v>
      </c>
      <c r="BY330" s="146">
        <f t="shared" si="511"/>
        <v>2</v>
      </c>
      <c r="BZ330" s="146">
        <f t="shared" si="512"/>
        <v>2</v>
      </c>
      <c r="CA330" s="146">
        <f t="shared" si="513"/>
        <v>2</v>
      </c>
      <c r="CB330" s="146">
        <f t="shared" si="514"/>
        <v>2</v>
      </c>
      <c r="CC330" s="146">
        <f t="shared" si="515"/>
        <v>0</v>
      </c>
      <c r="CD330" s="146">
        <f t="shared" si="516"/>
        <v>0</v>
      </c>
      <c r="CE330" s="146">
        <f t="shared" si="517"/>
        <v>0</v>
      </c>
      <c r="CF330" s="146">
        <f t="shared" si="518"/>
        <v>0</v>
      </c>
      <c r="CG330" s="146">
        <f t="shared" si="519"/>
        <v>0</v>
      </c>
      <c r="CH330" s="146">
        <f t="shared" si="520"/>
        <v>0</v>
      </c>
      <c r="CI330" s="146">
        <f t="shared" si="521"/>
        <v>0</v>
      </c>
      <c r="CJ330" s="146">
        <f t="shared" si="522"/>
        <v>0</v>
      </c>
      <c r="CK330" s="146">
        <f t="shared" si="523"/>
        <v>0</v>
      </c>
      <c r="CL330" s="146">
        <f t="shared" si="524"/>
        <v>0</v>
      </c>
      <c r="CM330" s="146">
        <f t="shared" si="525"/>
        <v>0</v>
      </c>
      <c r="CN330" s="146">
        <f t="shared" si="526"/>
        <v>0</v>
      </c>
      <c r="CO330" s="146">
        <f t="shared" si="527"/>
        <v>0</v>
      </c>
      <c r="CP330" s="146">
        <f t="shared" si="528"/>
        <v>0</v>
      </c>
      <c r="CQ330" s="146">
        <f t="shared" si="529"/>
        <v>0</v>
      </c>
      <c r="CR330" s="146">
        <f t="shared" si="530"/>
        <v>0</v>
      </c>
      <c r="CS330" s="146">
        <f t="shared" si="531"/>
        <v>0</v>
      </c>
      <c r="CT330" s="146">
        <f t="shared" si="532"/>
        <v>0</v>
      </c>
      <c r="CU330" s="146">
        <f t="shared" si="533"/>
        <v>0</v>
      </c>
      <c r="CV330" s="146">
        <f t="shared" si="534"/>
        <v>0</v>
      </c>
      <c r="CW330" s="146">
        <f t="shared" si="535"/>
        <v>0</v>
      </c>
      <c r="CX330" s="146">
        <f t="shared" si="536"/>
        <v>0</v>
      </c>
      <c r="CY330" s="146">
        <f t="shared" si="537"/>
        <v>0</v>
      </c>
      <c r="CZ330" s="146">
        <f t="shared" si="538"/>
        <v>0</v>
      </c>
      <c r="DA330" s="146">
        <f t="shared" si="539"/>
        <v>0</v>
      </c>
      <c r="DB330" s="146">
        <f t="shared" si="540"/>
        <v>0</v>
      </c>
      <c r="DC330" s="146">
        <f t="shared" si="541"/>
        <v>0</v>
      </c>
      <c r="DD330" s="146">
        <f t="shared" si="542"/>
        <v>0</v>
      </c>
      <c r="DE330" s="146">
        <f t="shared" si="543"/>
        <v>0</v>
      </c>
      <c r="DF330" s="146">
        <f t="shared" si="544"/>
        <v>0</v>
      </c>
      <c r="DG330" s="146">
        <f t="shared" si="545"/>
        <v>0</v>
      </c>
      <c r="DH330" s="146">
        <f t="shared" si="546"/>
        <v>0</v>
      </c>
      <c r="DI330" s="146">
        <f t="shared" si="547"/>
        <v>0</v>
      </c>
      <c r="DJ330" s="146">
        <f t="shared" si="548"/>
        <v>0</v>
      </c>
      <c r="DK330" s="146">
        <f t="shared" si="549"/>
        <v>0</v>
      </c>
      <c r="DL330" s="146">
        <f t="shared" si="550"/>
        <v>0</v>
      </c>
      <c r="DM330" s="146">
        <f t="shared" si="551"/>
        <v>0</v>
      </c>
      <c r="DN330" s="65">
        <f t="shared" si="553"/>
        <v>30</v>
      </c>
      <c r="DO330" s="57">
        <f t="shared" si="554"/>
        <v>30</v>
      </c>
      <c r="DP330" s="57" t="str">
        <f t="shared" si="556"/>
        <v/>
      </c>
      <c r="DQ330" s="58" t="str">
        <f t="shared" si="557"/>
        <v/>
      </c>
      <c r="DR330" s="1">
        <f t="shared" si="555"/>
        <v>1</v>
      </c>
      <c r="DS330" s="168" t="e">
        <f>IF(AND(DR330=#REF!,BL330=#REF!),'Tiến độ'!D330,"")</f>
        <v>#REF!</v>
      </c>
    </row>
    <row r="331" spans="1:123" ht="11.25" customHeight="1">
      <c r="A331" s="309" t="str">
        <f>IF(B331="","",MAX($A$7:A330)+1)</f>
        <v/>
      </c>
      <c r="B331" s="312"/>
      <c r="C331" s="101" t="s">
        <v>468</v>
      </c>
      <c r="D331" s="102" t="s">
        <v>11805</v>
      </c>
      <c r="E331" s="103">
        <v>1</v>
      </c>
      <c r="F331" s="104"/>
      <c r="G331" s="105">
        <v>30</v>
      </c>
      <c r="H331" s="230">
        <v>0</v>
      </c>
      <c r="I331" s="107">
        <f t="shared" si="558"/>
        <v>19</v>
      </c>
      <c r="J331" s="28" t="s">
        <v>1100</v>
      </c>
      <c r="K331" s="108"/>
      <c r="L331" s="109"/>
      <c r="M331" s="109"/>
      <c r="N331" s="110"/>
      <c r="O331" s="108"/>
      <c r="P331" s="109">
        <v>4</v>
      </c>
      <c r="Q331" s="109">
        <v>4</v>
      </c>
      <c r="R331" s="110">
        <v>4</v>
      </c>
      <c r="S331" s="108">
        <v>4</v>
      </c>
      <c r="T331" s="109">
        <v>4</v>
      </c>
      <c r="U331" s="109">
        <v>4</v>
      </c>
      <c r="V331" s="109">
        <v>4</v>
      </c>
      <c r="W331" s="110">
        <v>2</v>
      </c>
      <c r="X331" s="108"/>
      <c r="Y331" s="109"/>
      <c r="Z331" s="109" t="s">
        <v>163</v>
      </c>
      <c r="AA331" s="110" t="s">
        <v>163</v>
      </c>
      <c r="AB331" s="108" t="s">
        <v>163</v>
      </c>
      <c r="AC331" s="109" t="s">
        <v>163</v>
      </c>
      <c r="AD331" s="109" t="s">
        <v>164</v>
      </c>
      <c r="AE331" s="110" t="s">
        <v>164</v>
      </c>
      <c r="AF331" s="108" t="s">
        <v>164</v>
      </c>
      <c r="AG331" s="109" t="s">
        <v>164</v>
      </c>
      <c r="AH331" s="109" t="s">
        <v>164</v>
      </c>
      <c r="AI331" s="362"/>
      <c r="AJ331" s="363"/>
      <c r="AK331" s="108" t="s">
        <v>164</v>
      </c>
      <c r="AL331" s="109"/>
      <c r="AM331" s="109"/>
      <c r="AN331" s="110"/>
      <c r="AO331" s="108"/>
      <c r="AP331" s="109"/>
      <c r="AQ331" s="109"/>
      <c r="AR331" s="110"/>
      <c r="AS331" s="111"/>
      <c r="AT331" s="109"/>
      <c r="AU331" s="109"/>
      <c r="AV331" s="112"/>
      <c r="AW331" s="108"/>
      <c r="AX331" s="109"/>
      <c r="AY331" s="109"/>
      <c r="AZ331" s="109"/>
      <c r="BA331" s="110"/>
      <c r="BB331" s="111"/>
      <c r="BC331" s="109"/>
      <c r="BD331" s="109"/>
      <c r="BE331" s="321"/>
      <c r="BF331" s="322"/>
      <c r="BG331" s="322"/>
      <c r="BH331" s="322"/>
      <c r="BI331" s="322"/>
      <c r="BJ331" s="323"/>
      <c r="BK331" s="48" t="s">
        <v>21</v>
      </c>
      <c r="BL331" s="48" t="s">
        <v>43</v>
      </c>
      <c r="BN331" s="146">
        <f t="shared" si="552"/>
        <v>0</v>
      </c>
      <c r="BO331" s="146">
        <f t="shared" si="501"/>
        <v>0</v>
      </c>
      <c r="BP331" s="146">
        <f t="shared" si="502"/>
        <v>0</v>
      </c>
      <c r="BQ331" s="146">
        <f t="shared" si="503"/>
        <v>0</v>
      </c>
      <c r="BR331" s="146">
        <f t="shared" si="504"/>
        <v>0</v>
      </c>
      <c r="BS331" s="146">
        <f t="shared" si="505"/>
        <v>0</v>
      </c>
      <c r="BT331" s="146">
        <f t="shared" si="506"/>
        <v>0</v>
      </c>
      <c r="BU331" s="146">
        <f t="shared" si="507"/>
        <v>0</v>
      </c>
      <c r="BV331" s="146">
        <f t="shared" si="508"/>
        <v>0</v>
      </c>
      <c r="BW331" s="146">
        <f t="shared" si="509"/>
        <v>0</v>
      </c>
      <c r="BX331" s="146">
        <f t="shared" si="510"/>
        <v>0</v>
      </c>
      <c r="BY331" s="146">
        <f t="shared" si="511"/>
        <v>0</v>
      </c>
      <c r="BZ331" s="146">
        <f t="shared" si="512"/>
        <v>0</v>
      </c>
      <c r="CA331" s="146">
        <f t="shared" si="513"/>
        <v>0</v>
      </c>
      <c r="CB331" s="146">
        <f t="shared" si="514"/>
        <v>0</v>
      </c>
      <c r="CC331" s="146">
        <f t="shared" si="515"/>
        <v>0</v>
      </c>
      <c r="CD331" s="146">
        <f t="shared" si="516"/>
        <v>0</v>
      </c>
      <c r="CE331" s="146">
        <f t="shared" si="517"/>
        <v>0</v>
      </c>
      <c r="CF331" s="146">
        <f t="shared" si="518"/>
        <v>0</v>
      </c>
      <c r="CG331" s="146">
        <f t="shared" si="519"/>
        <v>0</v>
      </c>
      <c r="CH331" s="146">
        <f t="shared" si="520"/>
        <v>0</v>
      </c>
      <c r="CI331" s="146">
        <f t="shared" si="521"/>
        <v>0</v>
      </c>
      <c r="CJ331" s="146">
        <f t="shared" si="522"/>
        <v>0</v>
      </c>
      <c r="CK331" s="146">
        <f t="shared" si="523"/>
        <v>0</v>
      </c>
      <c r="CL331" s="146">
        <f t="shared" si="524"/>
        <v>0</v>
      </c>
      <c r="CM331" s="146">
        <f t="shared" si="525"/>
        <v>0</v>
      </c>
      <c r="CN331" s="146">
        <f t="shared" si="526"/>
        <v>0</v>
      </c>
      <c r="CO331" s="146">
        <f t="shared" si="527"/>
        <v>0</v>
      </c>
      <c r="CP331" s="146">
        <f t="shared" si="528"/>
        <v>0</v>
      </c>
      <c r="CQ331" s="146">
        <f t="shared" si="529"/>
        <v>0</v>
      </c>
      <c r="CR331" s="146">
        <f t="shared" si="530"/>
        <v>0</v>
      </c>
      <c r="CS331" s="146">
        <f t="shared" si="531"/>
        <v>0</v>
      </c>
      <c r="CT331" s="146">
        <f t="shared" si="532"/>
        <v>0</v>
      </c>
      <c r="CU331" s="146">
        <f t="shared" si="533"/>
        <v>0</v>
      </c>
      <c r="CV331" s="146">
        <f t="shared" si="534"/>
        <v>0</v>
      </c>
      <c r="CW331" s="146">
        <f t="shared" si="535"/>
        <v>0</v>
      </c>
      <c r="CX331" s="146">
        <f t="shared" si="536"/>
        <v>0</v>
      </c>
      <c r="CY331" s="146">
        <f t="shared" si="537"/>
        <v>0</v>
      </c>
      <c r="CZ331" s="146">
        <f t="shared" si="538"/>
        <v>0</v>
      </c>
      <c r="DA331" s="146">
        <f t="shared" si="539"/>
        <v>0</v>
      </c>
      <c r="DB331" s="146">
        <f t="shared" si="540"/>
        <v>0</v>
      </c>
      <c r="DC331" s="146">
        <f t="shared" si="541"/>
        <v>0</v>
      </c>
      <c r="DD331" s="146">
        <f t="shared" si="542"/>
        <v>0</v>
      </c>
      <c r="DE331" s="146">
        <f t="shared" si="543"/>
        <v>0</v>
      </c>
      <c r="DF331" s="146">
        <f t="shared" si="544"/>
        <v>0</v>
      </c>
      <c r="DG331" s="146">
        <f t="shared" si="545"/>
        <v>0</v>
      </c>
      <c r="DH331" s="146">
        <f t="shared" si="546"/>
        <v>0</v>
      </c>
      <c r="DI331" s="146">
        <f t="shared" si="547"/>
        <v>0</v>
      </c>
      <c r="DJ331" s="146">
        <f t="shared" si="548"/>
        <v>0</v>
      </c>
      <c r="DK331" s="146">
        <f t="shared" si="549"/>
        <v>0</v>
      </c>
      <c r="DL331" s="146">
        <f t="shared" si="550"/>
        <v>0</v>
      </c>
      <c r="DM331" s="146">
        <f t="shared" si="551"/>
        <v>0</v>
      </c>
      <c r="DN331" s="65">
        <f>20*H331*1</f>
        <v>0</v>
      </c>
      <c r="DO331" s="57">
        <f t="shared" si="554"/>
        <v>0</v>
      </c>
      <c r="DP331" s="57" t="str">
        <f t="shared" si="556"/>
        <v/>
      </c>
      <c r="DQ331" s="58" t="str">
        <f t="shared" si="557"/>
        <v/>
      </c>
      <c r="DR331" s="1">
        <f t="shared" si="555"/>
        <v>1</v>
      </c>
      <c r="DS331" s="168" t="e">
        <f>IF(AND(DR331=#REF!,BL331=#REF!),'Tiến độ'!D331,"")</f>
        <v>#REF!</v>
      </c>
    </row>
    <row r="332" spans="1:123" ht="11.25" customHeight="1">
      <c r="A332" s="309" t="str">
        <f>IF(B332="","",MAX($A$7:A331)+1)</f>
        <v/>
      </c>
      <c r="B332" s="312"/>
      <c r="C332" s="101" t="s">
        <v>470</v>
      </c>
      <c r="D332" s="102" t="s">
        <v>471</v>
      </c>
      <c r="E332" s="103">
        <v>3</v>
      </c>
      <c r="F332" s="104">
        <v>45</v>
      </c>
      <c r="G332" s="105"/>
      <c r="H332" s="117">
        <v>0</v>
      </c>
      <c r="I332" s="107">
        <f t="shared" si="558"/>
        <v>19</v>
      </c>
      <c r="J332" s="28" t="s">
        <v>1100</v>
      </c>
      <c r="K332" s="86">
        <v>5</v>
      </c>
      <c r="L332" s="87">
        <v>5</v>
      </c>
      <c r="M332" s="87">
        <v>5</v>
      </c>
      <c r="N332" s="88">
        <v>5</v>
      </c>
      <c r="O332" s="86">
        <v>5</v>
      </c>
      <c r="P332" s="87">
        <v>2</v>
      </c>
      <c r="Q332" s="87">
        <v>2</v>
      </c>
      <c r="R332" s="88">
        <v>2</v>
      </c>
      <c r="S332" s="86">
        <v>2</v>
      </c>
      <c r="T332" s="87">
        <v>2</v>
      </c>
      <c r="U332" s="87">
        <v>2</v>
      </c>
      <c r="V332" s="87">
        <v>2</v>
      </c>
      <c r="W332" s="88">
        <v>2</v>
      </c>
      <c r="X332" s="86">
        <v>2</v>
      </c>
      <c r="Y332" s="87">
        <v>2</v>
      </c>
      <c r="Z332" s="109" t="s">
        <v>163</v>
      </c>
      <c r="AA332" s="110" t="s">
        <v>163</v>
      </c>
      <c r="AB332" s="108" t="s">
        <v>163</v>
      </c>
      <c r="AC332" s="109" t="s">
        <v>163</v>
      </c>
      <c r="AD332" s="109" t="s">
        <v>164</v>
      </c>
      <c r="AE332" s="110" t="s">
        <v>164</v>
      </c>
      <c r="AF332" s="108" t="s">
        <v>164</v>
      </c>
      <c r="AG332" s="109" t="s">
        <v>164</v>
      </c>
      <c r="AH332" s="109" t="s">
        <v>164</v>
      </c>
      <c r="AI332" s="362"/>
      <c r="AJ332" s="363"/>
      <c r="AK332" s="108" t="s">
        <v>164</v>
      </c>
      <c r="AL332" s="109"/>
      <c r="AM332" s="109"/>
      <c r="AN332" s="110"/>
      <c r="AO332" s="108"/>
      <c r="AP332" s="109"/>
      <c r="AQ332" s="109"/>
      <c r="AR332" s="110"/>
      <c r="AS332" s="111"/>
      <c r="AT332" s="109"/>
      <c r="AU332" s="109"/>
      <c r="AV332" s="112"/>
      <c r="AW332" s="108"/>
      <c r="AX332" s="109"/>
      <c r="AY332" s="109"/>
      <c r="AZ332" s="109"/>
      <c r="BA332" s="110"/>
      <c r="BB332" s="111"/>
      <c r="BC332" s="109"/>
      <c r="BD332" s="109"/>
      <c r="BE332" s="321"/>
      <c r="BF332" s="322"/>
      <c r="BG332" s="322"/>
      <c r="BH332" s="322"/>
      <c r="BI332" s="322"/>
      <c r="BJ332" s="323"/>
      <c r="BK332" s="48" t="s">
        <v>18</v>
      </c>
      <c r="BL332" s="48" t="s">
        <v>27</v>
      </c>
      <c r="BN332" s="146">
        <f t="shared" si="552"/>
        <v>0</v>
      </c>
      <c r="BO332" s="146">
        <f t="shared" si="501"/>
        <v>0</v>
      </c>
      <c r="BP332" s="146">
        <f t="shared" si="502"/>
        <v>0</v>
      </c>
      <c r="BQ332" s="146">
        <f t="shared" si="503"/>
        <v>0</v>
      </c>
      <c r="BR332" s="146">
        <f t="shared" si="504"/>
        <v>0</v>
      </c>
      <c r="BS332" s="146">
        <f t="shared" si="505"/>
        <v>0</v>
      </c>
      <c r="BT332" s="146">
        <f t="shared" si="506"/>
        <v>0</v>
      </c>
      <c r="BU332" s="146">
        <f t="shared" si="507"/>
        <v>0</v>
      </c>
      <c r="BV332" s="146">
        <f t="shared" si="508"/>
        <v>0</v>
      </c>
      <c r="BW332" s="146">
        <f t="shared" si="509"/>
        <v>0</v>
      </c>
      <c r="BX332" s="146">
        <f t="shared" si="510"/>
        <v>0</v>
      </c>
      <c r="BY332" s="146">
        <f t="shared" si="511"/>
        <v>0</v>
      </c>
      <c r="BZ332" s="146">
        <f t="shared" si="512"/>
        <v>0</v>
      </c>
      <c r="CA332" s="146">
        <f t="shared" si="513"/>
        <v>0</v>
      </c>
      <c r="CB332" s="146">
        <f t="shared" si="514"/>
        <v>0</v>
      </c>
      <c r="CC332" s="146">
        <f t="shared" si="515"/>
        <v>0</v>
      </c>
      <c r="CD332" s="146">
        <f t="shared" si="516"/>
        <v>0</v>
      </c>
      <c r="CE332" s="146">
        <f t="shared" si="517"/>
        <v>0</v>
      </c>
      <c r="CF332" s="146">
        <f t="shared" si="518"/>
        <v>0</v>
      </c>
      <c r="CG332" s="146">
        <f t="shared" si="519"/>
        <v>0</v>
      </c>
      <c r="CH332" s="146">
        <f t="shared" si="520"/>
        <v>0</v>
      </c>
      <c r="CI332" s="146">
        <f t="shared" si="521"/>
        <v>0</v>
      </c>
      <c r="CJ332" s="146">
        <f t="shared" si="522"/>
        <v>0</v>
      </c>
      <c r="CK332" s="146">
        <f t="shared" si="523"/>
        <v>0</v>
      </c>
      <c r="CL332" s="146">
        <f t="shared" si="524"/>
        <v>0</v>
      </c>
      <c r="CM332" s="146">
        <f t="shared" si="525"/>
        <v>0</v>
      </c>
      <c r="CN332" s="146">
        <f t="shared" si="526"/>
        <v>0</v>
      </c>
      <c r="CO332" s="146">
        <f t="shared" si="527"/>
        <v>0</v>
      </c>
      <c r="CP332" s="146">
        <f t="shared" si="528"/>
        <v>0</v>
      </c>
      <c r="CQ332" s="146">
        <f t="shared" si="529"/>
        <v>0</v>
      </c>
      <c r="CR332" s="146">
        <f t="shared" si="530"/>
        <v>0</v>
      </c>
      <c r="CS332" s="146">
        <f t="shared" si="531"/>
        <v>0</v>
      </c>
      <c r="CT332" s="146">
        <f t="shared" si="532"/>
        <v>0</v>
      </c>
      <c r="CU332" s="146">
        <f t="shared" si="533"/>
        <v>0</v>
      </c>
      <c r="CV332" s="146">
        <f t="shared" si="534"/>
        <v>0</v>
      </c>
      <c r="CW332" s="146">
        <f t="shared" si="535"/>
        <v>0</v>
      </c>
      <c r="CX332" s="146">
        <f t="shared" si="536"/>
        <v>0</v>
      </c>
      <c r="CY332" s="146">
        <f t="shared" si="537"/>
        <v>0</v>
      </c>
      <c r="CZ332" s="146">
        <f t="shared" si="538"/>
        <v>0</v>
      </c>
      <c r="DA332" s="146">
        <f t="shared" si="539"/>
        <v>0</v>
      </c>
      <c r="DB332" s="146">
        <f t="shared" si="540"/>
        <v>0</v>
      </c>
      <c r="DC332" s="146">
        <f t="shared" si="541"/>
        <v>0</v>
      </c>
      <c r="DD332" s="146">
        <f t="shared" si="542"/>
        <v>0</v>
      </c>
      <c r="DE332" s="146">
        <f t="shared" si="543"/>
        <v>0</v>
      </c>
      <c r="DF332" s="146">
        <f t="shared" si="544"/>
        <v>0</v>
      </c>
      <c r="DG332" s="146">
        <f t="shared" si="545"/>
        <v>0</v>
      </c>
      <c r="DH332" s="146">
        <f t="shared" si="546"/>
        <v>0</v>
      </c>
      <c r="DI332" s="146">
        <f t="shared" si="547"/>
        <v>0</v>
      </c>
      <c r="DJ332" s="146">
        <f t="shared" si="548"/>
        <v>0</v>
      </c>
      <c r="DK332" s="146">
        <f t="shared" si="549"/>
        <v>0</v>
      </c>
      <c r="DL332" s="146">
        <f t="shared" si="550"/>
        <v>0</v>
      </c>
      <c r="DM332" s="146">
        <f t="shared" si="551"/>
        <v>0</v>
      </c>
      <c r="DN332" s="65">
        <f t="shared" ref="DN332:DN334" si="559">F332*H332</f>
        <v>0</v>
      </c>
      <c r="DO332" s="57">
        <f t="shared" si="554"/>
        <v>0</v>
      </c>
      <c r="DP332" s="57" t="str">
        <f t="shared" si="556"/>
        <v/>
      </c>
      <c r="DQ332" s="58" t="str">
        <f t="shared" si="557"/>
        <v/>
      </c>
      <c r="DR332" s="1">
        <f t="shared" si="555"/>
        <v>1</v>
      </c>
      <c r="DS332" s="168" t="e">
        <f>IF(AND(DR332=#REF!,BL332=#REF!),'Tiến độ'!D332,"")</f>
        <v>#REF!</v>
      </c>
    </row>
    <row r="333" spans="1:123" ht="11.25" customHeight="1">
      <c r="A333" s="309" t="str">
        <f>IF(B333="","",MAX($A$7:A332)+1)</f>
        <v/>
      </c>
      <c r="B333" s="312"/>
      <c r="C333" s="101" t="s">
        <v>445</v>
      </c>
      <c r="D333" s="102" t="s">
        <v>446</v>
      </c>
      <c r="E333" s="103">
        <v>2</v>
      </c>
      <c r="F333" s="104">
        <v>30</v>
      </c>
      <c r="G333" s="105"/>
      <c r="H333" s="106">
        <f>H330</f>
        <v>1</v>
      </c>
      <c r="I333" s="107">
        <f t="shared" si="558"/>
        <v>19</v>
      </c>
      <c r="J333" s="28"/>
      <c r="K333" s="108">
        <v>2</v>
      </c>
      <c r="L333" s="109">
        <v>2</v>
      </c>
      <c r="M333" s="109">
        <v>2</v>
      </c>
      <c r="N333" s="110">
        <v>2</v>
      </c>
      <c r="O333" s="108">
        <v>2</v>
      </c>
      <c r="P333" s="109">
        <v>2</v>
      </c>
      <c r="Q333" s="109">
        <v>2</v>
      </c>
      <c r="R333" s="110">
        <v>2</v>
      </c>
      <c r="S333" s="108">
        <v>2</v>
      </c>
      <c r="T333" s="109">
        <v>2</v>
      </c>
      <c r="U333" s="109">
        <v>2</v>
      </c>
      <c r="V333" s="109">
        <v>2</v>
      </c>
      <c r="W333" s="110">
        <v>2</v>
      </c>
      <c r="X333" s="108">
        <v>2</v>
      </c>
      <c r="Y333" s="109">
        <v>2</v>
      </c>
      <c r="Z333" s="109" t="s">
        <v>163</v>
      </c>
      <c r="AA333" s="110" t="s">
        <v>163</v>
      </c>
      <c r="AB333" s="108" t="s">
        <v>163</v>
      </c>
      <c r="AC333" s="109" t="s">
        <v>163</v>
      </c>
      <c r="AD333" s="109" t="s">
        <v>164</v>
      </c>
      <c r="AE333" s="110" t="s">
        <v>164</v>
      </c>
      <c r="AF333" s="108" t="s">
        <v>164</v>
      </c>
      <c r="AG333" s="109" t="s">
        <v>164</v>
      </c>
      <c r="AH333" s="109" t="s">
        <v>164</v>
      </c>
      <c r="AI333" s="362"/>
      <c r="AJ333" s="363"/>
      <c r="AK333" s="108" t="s">
        <v>164</v>
      </c>
      <c r="AL333" s="109"/>
      <c r="AM333" s="109"/>
      <c r="AN333" s="110"/>
      <c r="AO333" s="108"/>
      <c r="AP333" s="109"/>
      <c r="AQ333" s="109"/>
      <c r="AR333" s="110"/>
      <c r="AS333" s="111"/>
      <c r="AT333" s="109"/>
      <c r="AU333" s="109"/>
      <c r="AV333" s="112"/>
      <c r="AW333" s="108"/>
      <c r="AX333" s="109"/>
      <c r="AY333" s="109"/>
      <c r="AZ333" s="109"/>
      <c r="BA333" s="110"/>
      <c r="BB333" s="111"/>
      <c r="BC333" s="109"/>
      <c r="BD333" s="109"/>
      <c r="BE333" s="321"/>
      <c r="BF333" s="322"/>
      <c r="BG333" s="322"/>
      <c r="BH333" s="322"/>
      <c r="BI333" s="322"/>
      <c r="BJ333" s="323"/>
      <c r="BK333" s="48" t="s">
        <v>18</v>
      </c>
      <c r="BL333" s="48" t="s">
        <v>39</v>
      </c>
      <c r="BN333" s="146">
        <f t="shared" si="552"/>
        <v>2</v>
      </c>
      <c r="BO333" s="146">
        <f t="shared" si="501"/>
        <v>2</v>
      </c>
      <c r="BP333" s="146">
        <f t="shared" si="502"/>
        <v>2</v>
      </c>
      <c r="BQ333" s="146">
        <f t="shared" si="503"/>
        <v>2</v>
      </c>
      <c r="BR333" s="146">
        <f t="shared" si="504"/>
        <v>2</v>
      </c>
      <c r="BS333" s="146">
        <f t="shared" si="505"/>
        <v>2</v>
      </c>
      <c r="BT333" s="146">
        <f t="shared" si="506"/>
        <v>2</v>
      </c>
      <c r="BU333" s="146">
        <f t="shared" si="507"/>
        <v>2</v>
      </c>
      <c r="BV333" s="146">
        <f t="shared" si="508"/>
        <v>2</v>
      </c>
      <c r="BW333" s="146">
        <f t="shared" si="509"/>
        <v>2</v>
      </c>
      <c r="BX333" s="146">
        <f t="shared" si="510"/>
        <v>2</v>
      </c>
      <c r="BY333" s="146">
        <f t="shared" si="511"/>
        <v>2</v>
      </c>
      <c r="BZ333" s="146">
        <f t="shared" si="512"/>
        <v>2</v>
      </c>
      <c r="CA333" s="146">
        <f t="shared" si="513"/>
        <v>2</v>
      </c>
      <c r="CB333" s="146">
        <f t="shared" si="514"/>
        <v>2</v>
      </c>
      <c r="CC333" s="146">
        <f t="shared" si="515"/>
        <v>0</v>
      </c>
      <c r="CD333" s="146">
        <f t="shared" si="516"/>
        <v>0</v>
      </c>
      <c r="CE333" s="146">
        <f t="shared" si="517"/>
        <v>0</v>
      </c>
      <c r="CF333" s="146">
        <f t="shared" si="518"/>
        <v>0</v>
      </c>
      <c r="CG333" s="146">
        <f t="shared" si="519"/>
        <v>0</v>
      </c>
      <c r="CH333" s="146">
        <f t="shared" si="520"/>
        <v>0</v>
      </c>
      <c r="CI333" s="146">
        <f t="shared" si="521"/>
        <v>0</v>
      </c>
      <c r="CJ333" s="146">
        <f t="shared" si="522"/>
        <v>0</v>
      </c>
      <c r="CK333" s="146">
        <f t="shared" si="523"/>
        <v>0</v>
      </c>
      <c r="CL333" s="146">
        <f t="shared" si="524"/>
        <v>0</v>
      </c>
      <c r="CM333" s="146">
        <f t="shared" si="525"/>
        <v>0</v>
      </c>
      <c r="CN333" s="146">
        <f t="shared" si="526"/>
        <v>0</v>
      </c>
      <c r="CO333" s="146">
        <f t="shared" si="527"/>
        <v>0</v>
      </c>
      <c r="CP333" s="146">
        <f t="shared" si="528"/>
        <v>0</v>
      </c>
      <c r="CQ333" s="146">
        <f t="shared" si="529"/>
        <v>0</v>
      </c>
      <c r="CR333" s="146">
        <f t="shared" si="530"/>
        <v>0</v>
      </c>
      <c r="CS333" s="146">
        <f t="shared" si="531"/>
        <v>0</v>
      </c>
      <c r="CT333" s="146">
        <f t="shared" si="532"/>
        <v>0</v>
      </c>
      <c r="CU333" s="146">
        <f t="shared" si="533"/>
        <v>0</v>
      </c>
      <c r="CV333" s="146">
        <f t="shared" si="534"/>
        <v>0</v>
      </c>
      <c r="CW333" s="146">
        <f t="shared" si="535"/>
        <v>0</v>
      </c>
      <c r="CX333" s="146">
        <f t="shared" si="536"/>
        <v>0</v>
      </c>
      <c r="CY333" s="146">
        <f t="shared" si="537"/>
        <v>0</v>
      </c>
      <c r="CZ333" s="146">
        <f t="shared" si="538"/>
        <v>0</v>
      </c>
      <c r="DA333" s="146">
        <f t="shared" si="539"/>
        <v>0</v>
      </c>
      <c r="DB333" s="146">
        <f t="shared" si="540"/>
        <v>0</v>
      </c>
      <c r="DC333" s="146">
        <f t="shared" si="541"/>
        <v>0</v>
      </c>
      <c r="DD333" s="146">
        <f t="shared" si="542"/>
        <v>0</v>
      </c>
      <c r="DE333" s="146">
        <f t="shared" si="543"/>
        <v>0</v>
      </c>
      <c r="DF333" s="146">
        <f t="shared" si="544"/>
        <v>0</v>
      </c>
      <c r="DG333" s="146">
        <f t="shared" si="545"/>
        <v>0</v>
      </c>
      <c r="DH333" s="146">
        <f t="shared" si="546"/>
        <v>0</v>
      </c>
      <c r="DI333" s="146">
        <f t="shared" si="547"/>
        <v>0</v>
      </c>
      <c r="DJ333" s="146">
        <f t="shared" si="548"/>
        <v>0</v>
      </c>
      <c r="DK333" s="146">
        <f t="shared" si="549"/>
        <v>0</v>
      </c>
      <c r="DL333" s="146">
        <f t="shared" si="550"/>
        <v>0</v>
      </c>
      <c r="DM333" s="146">
        <f t="shared" si="551"/>
        <v>0</v>
      </c>
      <c r="DN333" s="65">
        <f t="shared" si="559"/>
        <v>30</v>
      </c>
      <c r="DO333" s="57">
        <f t="shared" si="554"/>
        <v>30</v>
      </c>
      <c r="DP333" s="57" t="str">
        <f t="shared" si="556"/>
        <v/>
      </c>
      <c r="DQ333" s="58" t="str">
        <f t="shared" si="557"/>
        <v/>
      </c>
      <c r="DR333" s="1">
        <f t="shared" si="555"/>
        <v>1</v>
      </c>
      <c r="DS333" s="168" t="e">
        <f>IF(AND(DR333=#REF!,BL333=#REF!),'Tiến độ'!D333,"")</f>
        <v>#REF!</v>
      </c>
    </row>
    <row r="334" spans="1:123" ht="11.25" customHeight="1">
      <c r="A334" s="309" t="str">
        <f>IF(B334="","",MAX($A$7:A333)+1)</f>
        <v/>
      </c>
      <c r="B334" s="312"/>
      <c r="C334" s="101" t="s">
        <v>449</v>
      </c>
      <c r="D334" s="102" t="s">
        <v>450</v>
      </c>
      <c r="E334" s="103">
        <v>3</v>
      </c>
      <c r="F334" s="104">
        <v>45</v>
      </c>
      <c r="G334" s="105"/>
      <c r="H334" s="106">
        <f t="shared" ref="H334:H335" si="560">H333</f>
        <v>1</v>
      </c>
      <c r="I334" s="107">
        <f t="shared" si="558"/>
        <v>19</v>
      </c>
      <c r="J334" s="28"/>
      <c r="K334" s="86">
        <v>5</v>
      </c>
      <c r="L334" s="87">
        <v>5</v>
      </c>
      <c r="M334" s="87">
        <v>5</v>
      </c>
      <c r="N334" s="88">
        <v>5</v>
      </c>
      <c r="O334" s="86">
        <v>5</v>
      </c>
      <c r="P334" s="87">
        <v>2</v>
      </c>
      <c r="Q334" s="87">
        <v>2</v>
      </c>
      <c r="R334" s="88">
        <v>2</v>
      </c>
      <c r="S334" s="86">
        <v>2</v>
      </c>
      <c r="T334" s="87">
        <v>2</v>
      </c>
      <c r="U334" s="87">
        <v>2</v>
      </c>
      <c r="V334" s="87">
        <v>2</v>
      </c>
      <c r="W334" s="88">
        <v>2</v>
      </c>
      <c r="X334" s="86">
        <v>2</v>
      </c>
      <c r="Y334" s="87">
        <v>2</v>
      </c>
      <c r="Z334" s="109" t="s">
        <v>163</v>
      </c>
      <c r="AA334" s="110" t="s">
        <v>163</v>
      </c>
      <c r="AB334" s="108" t="s">
        <v>163</v>
      </c>
      <c r="AC334" s="109" t="s">
        <v>163</v>
      </c>
      <c r="AD334" s="109" t="s">
        <v>164</v>
      </c>
      <c r="AE334" s="110" t="s">
        <v>164</v>
      </c>
      <c r="AF334" s="108" t="s">
        <v>164</v>
      </c>
      <c r="AG334" s="109" t="s">
        <v>164</v>
      </c>
      <c r="AH334" s="109" t="s">
        <v>164</v>
      </c>
      <c r="AI334" s="362"/>
      <c r="AJ334" s="363"/>
      <c r="AK334" s="108" t="s">
        <v>164</v>
      </c>
      <c r="AL334" s="109"/>
      <c r="AM334" s="109"/>
      <c r="AN334" s="110"/>
      <c r="AO334" s="108"/>
      <c r="AP334" s="109"/>
      <c r="AQ334" s="109"/>
      <c r="AR334" s="110"/>
      <c r="AS334" s="111"/>
      <c r="AT334" s="109"/>
      <c r="AU334" s="109"/>
      <c r="AV334" s="112"/>
      <c r="AW334" s="108"/>
      <c r="AX334" s="109"/>
      <c r="AY334" s="109"/>
      <c r="AZ334" s="109"/>
      <c r="BA334" s="110"/>
      <c r="BB334" s="111"/>
      <c r="BC334" s="109"/>
      <c r="BD334" s="109"/>
      <c r="BE334" s="321"/>
      <c r="BF334" s="322"/>
      <c r="BG334" s="322"/>
      <c r="BH334" s="322"/>
      <c r="BI334" s="322"/>
      <c r="BJ334" s="323"/>
      <c r="BK334" s="48" t="s">
        <v>18</v>
      </c>
      <c r="BL334" s="48" t="s">
        <v>39</v>
      </c>
      <c r="BN334" s="146">
        <f t="shared" si="552"/>
        <v>5</v>
      </c>
      <c r="BO334" s="146">
        <f t="shared" si="501"/>
        <v>5</v>
      </c>
      <c r="BP334" s="146">
        <f t="shared" si="502"/>
        <v>5</v>
      </c>
      <c r="BQ334" s="146">
        <f t="shared" si="503"/>
        <v>5</v>
      </c>
      <c r="BR334" s="146">
        <f t="shared" si="504"/>
        <v>5</v>
      </c>
      <c r="BS334" s="146">
        <f t="shared" si="505"/>
        <v>2</v>
      </c>
      <c r="BT334" s="146">
        <f t="shared" si="506"/>
        <v>2</v>
      </c>
      <c r="BU334" s="146">
        <f t="shared" si="507"/>
        <v>2</v>
      </c>
      <c r="BV334" s="146">
        <f t="shared" si="508"/>
        <v>2</v>
      </c>
      <c r="BW334" s="146">
        <f t="shared" si="509"/>
        <v>2</v>
      </c>
      <c r="BX334" s="146">
        <f t="shared" si="510"/>
        <v>2</v>
      </c>
      <c r="BY334" s="146">
        <f t="shared" si="511"/>
        <v>2</v>
      </c>
      <c r="BZ334" s="146">
        <f t="shared" si="512"/>
        <v>2</v>
      </c>
      <c r="CA334" s="146">
        <f t="shared" si="513"/>
        <v>2</v>
      </c>
      <c r="CB334" s="146">
        <f t="shared" si="514"/>
        <v>2</v>
      </c>
      <c r="CC334" s="146">
        <f t="shared" si="515"/>
        <v>0</v>
      </c>
      <c r="CD334" s="146">
        <f t="shared" si="516"/>
        <v>0</v>
      </c>
      <c r="CE334" s="146">
        <f t="shared" si="517"/>
        <v>0</v>
      </c>
      <c r="CF334" s="146">
        <f t="shared" si="518"/>
        <v>0</v>
      </c>
      <c r="CG334" s="146">
        <f t="shared" si="519"/>
        <v>0</v>
      </c>
      <c r="CH334" s="146">
        <f t="shared" si="520"/>
        <v>0</v>
      </c>
      <c r="CI334" s="146">
        <f t="shared" si="521"/>
        <v>0</v>
      </c>
      <c r="CJ334" s="146">
        <f t="shared" si="522"/>
        <v>0</v>
      </c>
      <c r="CK334" s="146">
        <f t="shared" si="523"/>
        <v>0</v>
      </c>
      <c r="CL334" s="146">
        <f t="shared" si="524"/>
        <v>0</v>
      </c>
      <c r="CM334" s="146">
        <f t="shared" si="525"/>
        <v>0</v>
      </c>
      <c r="CN334" s="146">
        <f t="shared" si="526"/>
        <v>0</v>
      </c>
      <c r="CO334" s="146">
        <f t="shared" si="527"/>
        <v>0</v>
      </c>
      <c r="CP334" s="146">
        <f t="shared" si="528"/>
        <v>0</v>
      </c>
      <c r="CQ334" s="146">
        <f t="shared" si="529"/>
        <v>0</v>
      </c>
      <c r="CR334" s="146">
        <f t="shared" si="530"/>
        <v>0</v>
      </c>
      <c r="CS334" s="146">
        <f t="shared" si="531"/>
        <v>0</v>
      </c>
      <c r="CT334" s="146">
        <f t="shared" si="532"/>
        <v>0</v>
      </c>
      <c r="CU334" s="146">
        <f t="shared" si="533"/>
        <v>0</v>
      </c>
      <c r="CV334" s="146">
        <f t="shared" si="534"/>
        <v>0</v>
      </c>
      <c r="CW334" s="146">
        <f t="shared" si="535"/>
        <v>0</v>
      </c>
      <c r="CX334" s="146">
        <f t="shared" si="536"/>
        <v>0</v>
      </c>
      <c r="CY334" s="146">
        <f t="shared" si="537"/>
        <v>0</v>
      </c>
      <c r="CZ334" s="146">
        <f t="shared" si="538"/>
        <v>0</v>
      </c>
      <c r="DA334" s="146">
        <f t="shared" si="539"/>
        <v>0</v>
      </c>
      <c r="DB334" s="146">
        <f t="shared" si="540"/>
        <v>0</v>
      </c>
      <c r="DC334" s="146">
        <f t="shared" si="541"/>
        <v>0</v>
      </c>
      <c r="DD334" s="146">
        <f t="shared" si="542"/>
        <v>0</v>
      </c>
      <c r="DE334" s="146">
        <f t="shared" si="543"/>
        <v>0</v>
      </c>
      <c r="DF334" s="146">
        <f t="shared" si="544"/>
        <v>0</v>
      </c>
      <c r="DG334" s="146">
        <f t="shared" si="545"/>
        <v>0</v>
      </c>
      <c r="DH334" s="146">
        <f t="shared" si="546"/>
        <v>0</v>
      </c>
      <c r="DI334" s="146">
        <f t="shared" si="547"/>
        <v>0</v>
      </c>
      <c r="DJ334" s="146">
        <f t="shared" si="548"/>
        <v>0</v>
      </c>
      <c r="DK334" s="146">
        <f t="shared" si="549"/>
        <v>0</v>
      </c>
      <c r="DL334" s="146">
        <f t="shared" si="550"/>
        <v>0</v>
      </c>
      <c r="DM334" s="146">
        <f t="shared" si="551"/>
        <v>0</v>
      </c>
      <c r="DN334" s="65">
        <f t="shared" si="559"/>
        <v>45</v>
      </c>
      <c r="DO334" s="57">
        <f t="shared" si="554"/>
        <v>45</v>
      </c>
      <c r="DP334" s="57" t="str">
        <f t="shared" si="556"/>
        <v/>
      </c>
      <c r="DQ334" s="58" t="str">
        <f t="shared" si="557"/>
        <v/>
      </c>
      <c r="DR334" s="1">
        <f t="shared" si="555"/>
        <v>1</v>
      </c>
      <c r="DS334" s="168" t="e">
        <f>IF(AND(DR334=#REF!,BL334=#REF!),'Tiến độ'!D334,"")</f>
        <v>#REF!</v>
      </c>
    </row>
    <row r="335" spans="1:123" ht="11.25" customHeight="1">
      <c r="A335" s="309" t="str">
        <f>IF(B335="","",MAX($A$7:A334)+1)</f>
        <v/>
      </c>
      <c r="B335" s="312"/>
      <c r="C335" s="101" t="s">
        <v>447</v>
      </c>
      <c r="D335" s="102" t="s">
        <v>448</v>
      </c>
      <c r="E335" s="103">
        <v>1</v>
      </c>
      <c r="F335" s="104">
        <v>15</v>
      </c>
      <c r="G335" s="105"/>
      <c r="H335" s="106">
        <f t="shared" si="560"/>
        <v>1</v>
      </c>
      <c r="I335" s="107">
        <f t="shared" si="558"/>
        <v>19</v>
      </c>
      <c r="J335" s="28"/>
      <c r="K335" s="86"/>
      <c r="L335" s="87"/>
      <c r="M335" s="87"/>
      <c r="N335" s="88"/>
      <c r="O335" s="86"/>
      <c r="P335" s="87">
        <v>2</v>
      </c>
      <c r="Q335" s="87">
        <v>2</v>
      </c>
      <c r="R335" s="88">
        <v>2</v>
      </c>
      <c r="S335" s="86">
        <v>2</v>
      </c>
      <c r="T335" s="87">
        <v>2</v>
      </c>
      <c r="U335" s="87">
        <v>2</v>
      </c>
      <c r="V335" s="87">
        <v>2</v>
      </c>
      <c r="W335" s="88">
        <v>1</v>
      </c>
      <c r="X335" s="86"/>
      <c r="Y335" s="87"/>
      <c r="Z335" s="109" t="s">
        <v>163</v>
      </c>
      <c r="AA335" s="110" t="s">
        <v>163</v>
      </c>
      <c r="AB335" s="108" t="s">
        <v>163</v>
      </c>
      <c r="AC335" s="109" t="s">
        <v>163</v>
      </c>
      <c r="AD335" s="109" t="s">
        <v>164</v>
      </c>
      <c r="AE335" s="110" t="s">
        <v>164</v>
      </c>
      <c r="AF335" s="108" t="s">
        <v>164</v>
      </c>
      <c r="AG335" s="109" t="s">
        <v>164</v>
      </c>
      <c r="AH335" s="109" t="s">
        <v>164</v>
      </c>
      <c r="AI335" s="362"/>
      <c r="AJ335" s="363"/>
      <c r="AK335" s="108" t="s">
        <v>164</v>
      </c>
      <c r="AL335" s="109"/>
      <c r="AM335" s="109"/>
      <c r="AN335" s="110"/>
      <c r="AO335" s="108"/>
      <c r="AP335" s="109"/>
      <c r="AQ335" s="109"/>
      <c r="AR335" s="110"/>
      <c r="AS335" s="111"/>
      <c r="AT335" s="109"/>
      <c r="AU335" s="109"/>
      <c r="AV335" s="112"/>
      <c r="AW335" s="108"/>
      <c r="AX335" s="109"/>
      <c r="AY335" s="109"/>
      <c r="AZ335" s="109"/>
      <c r="BA335" s="110"/>
      <c r="BB335" s="111"/>
      <c r="BC335" s="109"/>
      <c r="BD335" s="109"/>
      <c r="BE335" s="321"/>
      <c r="BF335" s="322"/>
      <c r="BG335" s="322"/>
      <c r="BH335" s="322"/>
      <c r="BI335" s="322"/>
      <c r="BJ335" s="323"/>
      <c r="BK335" s="48" t="s">
        <v>18</v>
      </c>
      <c r="BL335" s="48" t="s">
        <v>39</v>
      </c>
      <c r="BN335" s="146">
        <f t="shared" si="552"/>
        <v>0</v>
      </c>
      <c r="BO335" s="146">
        <f t="shared" si="501"/>
        <v>0</v>
      </c>
      <c r="BP335" s="146">
        <f t="shared" si="502"/>
        <v>0</v>
      </c>
      <c r="BQ335" s="146">
        <f t="shared" si="503"/>
        <v>0</v>
      </c>
      <c r="BR335" s="146">
        <f t="shared" si="504"/>
        <v>0</v>
      </c>
      <c r="BS335" s="146">
        <f t="shared" si="505"/>
        <v>2</v>
      </c>
      <c r="BT335" s="146">
        <f t="shared" si="506"/>
        <v>2</v>
      </c>
      <c r="BU335" s="146">
        <f t="shared" si="507"/>
        <v>2</v>
      </c>
      <c r="BV335" s="146">
        <f t="shared" si="508"/>
        <v>2</v>
      </c>
      <c r="BW335" s="146">
        <f t="shared" si="509"/>
        <v>2</v>
      </c>
      <c r="BX335" s="146">
        <f t="shared" si="510"/>
        <v>2</v>
      </c>
      <c r="BY335" s="146">
        <f t="shared" si="511"/>
        <v>2</v>
      </c>
      <c r="BZ335" s="146">
        <f t="shared" si="512"/>
        <v>1</v>
      </c>
      <c r="CA335" s="146">
        <f t="shared" si="513"/>
        <v>0</v>
      </c>
      <c r="CB335" s="146">
        <f t="shared" si="514"/>
        <v>0</v>
      </c>
      <c r="CC335" s="146">
        <f t="shared" si="515"/>
        <v>0</v>
      </c>
      <c r="CD335" s="146">
        <f t="shared" si="516"/>
        <v>0</v>
      </c>
      <c r="CE335" s="146">
        <f t="shared" si="517"/>
        <v>0</v>
      </c>
      <c r="CF335" s="146">
        <f t="shared" si="518"/>
        <v>0</v>
      </c>
      <c r="CG335" s="146">
        <f t="shared" si="519"/>
        <v>0</v>
      </c>
      <c r="CH335" s="146">
        <f t="shared" si="520"/>
        <v>0</v>
      </c>
      <c r="CI335" s="146">
        <f t="shared" si="521"/>
        <v>0</v>
      </c>
      <c r="CJ335" s="146">
        <f t="shared" si="522"/>
        <v>0</v>
      </c>
      <c r="CK335" s="146">
        <f t="shared" si="523"/>
        <v>0</v>
      </c>
      <c r="CL335" s="146">
        <f t="shared" si="524"/>
        <v>0</v>
      </c>
      <c r="CM335" s="146">
        <f t="shared" si="525"/>
        <v>0</v>
      </c>
      <c r="CN335" s="146">
        <f t="shared" si="526"/>
        <v>0</v>
      </c>
      <c r="CO335" s="146">
        <f t="shared" si="527"/>
        <v>0</v>
      </c>
      <c r="CP335" s="146">
        <f t="shared" si="528"/>
        <v>0</v>
      </c>
      <c r="CQ335" s="146">
        <f t="shared" si="529"/>
        <v>0</v>
      </c>
      <c r="CR335" s="146">
        <f t="shared" si="530"/>
        <v>0</v>
      </c>
      <c r="CS335" s="146">
        <f t="shared" si="531"/>
        <v>0</v>
      </c>
      <c r="CT335" s="146">
        <f t="shared" si="532"/>
        <v>0</v>
      </c>
      <c r="CU335" s="146">
        <f t="shared" si="533"/>
        <v>0</v>
      </c>
      <c r="CV335" s="146">
        <f t="shared" si="534"/>
        <v>0</v>
      </c>
      <c r="CW335" s="146">
        <f t="shared" si="535"/>
        <v>0</v>
      </c>
      <c r="CX335" s="146">
        <f t="shared" si="536"/>
        <v>0</v>
      </c>
      <c r="CY335" s="146">
        <f t="shared" si="537"/>
        <v>0</v>
      </c>
      <c r="CZ335" s="146">
        <f t="shared" si="538"/>
        <v>0</v>
      </c>
      <c r="DA335" s="146">
        <f t="shared" si="539"/>
        <v>0</v>
      </c>
      <c r="DB335" s="146">
        <f t="shared" si="540"/>
        <v>0</v>
      </c>
      <c r="DC335" s="146">
        <f t="shared" si="541"/>
        <v>0</v>
      </c>
      <c r="DD335" s="146">
        <f t="shared" si="542"/>
        <v>0</v>
      </c>
      <c r="DE335" s="146">
        <f t="shared" si="543"/>
        <v>0</v>
      </c>
      <c r="DF335" s="146">
        <f t="shared" si="544"/>
        <v>0</v>
      </c>
      <c r="DG335" s="146">
        <f t="shared" si="545"/>
        <v>0</v>
      </c>
      <c r="DH335" s="146">
        <f t="shared" si="546"/>
        <v>0</v>
      </c>
      <c r="DI335" s="146">
        <f t="shared" si="547"/>
        <v>0</v>
      </c>
      <c r="DJ335" s="146">
        <f t="shared" si="548"/>
        <v>0</v>
      </c>
      <c r="DK335" s="146">
        <f t="shared" si="549"/>
        <v>0</v>
      </c>
      <c r="DL335" s="146">
        <f t="shared" si="550"/>
        <v>0</v>
      </c>
      <c r="DM335" s="146">
        <f t="shared" si="551"/>
        <v>0</v>
      </c>
      <c r="DN335" s="65">
        <f>0.8*I335</f>
        <v>15.200000000000001</v>
      </c>
      <c r="DO335" s="57">
        <f t="shared" si="554"/>
        <v>15.200000000000001</v>
      </c>
      <c r="DP335" s="57" t="str">
        <f t="shared" si="556"/>
        <v/>
      </c>
      <c r="DQ335" s="58" t="str">
        <f t="shared" si="557"/>
        <v/>
      </c>
      <c r="DR335" s="1">
        <f t="shared" si="555"/>
        <v>1</v>
      </c>
      <c r="DS335" s="168" t="e">
        <f>IF(AND(DR335=#REF!,BL335=#REF!),'Tiến độ'!D335,"")</f>
        <v>#REF!</v>
      </c>
    </row>
    <row r="336" spans="1:123" ht="11.25" customHeight="1">
      <c r="A336" s="309" t="str">
        <f>IF(B336="","",MAX($A$7:A335)+1)</f>
        <v/>
      </c>
      <c r="B336" s="312"/>
      <c r="C336" s="101" t="s">
        <v>376</v>
      </c>
      <c r="D336" s="102" t="s">
        <v>377</v>
      </c>
      <c r="E336" s="103">
        <v>2</v>
      </c>
      <c r="F336" s="104">
        <v>30</v>
      </c>
      <c r="G336" s="105"/>
      <c r="H336" s="117">
        <v>0</v>
      </c>
      <c r="I336" s="107">
        <f t="shared" si="558"/>
        <v>19</v>
      </c>
      <c r="J336" s="28" t="s">
        <v>481</v>
      </c>
      <c r="K336" s="108"/>
      <c r="L336" s="109"/>
      <c r="M336" s="109"/>
      <c r="N336" s="110"/>
      <c r="O336" s="108"/>
      <c r="P336" s="109"/>
      <c r="Q336" s="109"/>
      <c r="R336" s="110"/>
      <c r="S336" s="108"/>
      <c r="T336" s="109"/>
      <c r="U336" s="109"/>
      <c r="V336" s="109"/>
      <c r="W336" s="110"/>
      <c r="X336" s="108"/>
      <c r="Y336" s="109"/>
      <c r="Z336" s="109"/>
      <c r="AA336" s="110"/>
      <c r="AB336" s="108"/>
      <c r="AC336" s="109"/>
      <c r="AD336" s="109"/>
      <c r="AE336" s="110"/>
      <c r="AF336" s="108"/>
      <c r="AG336" s="109"/>
      <c r="AH336" s="109"/>
      <c r="AI336" s="362"/>
      <c r="AJ336" s="363"/>
      <c r="AK336" s="108"/>
      <c r="AL336" s="87">
        <v>2</v>
      </c>
      <c r="AM336" s="87">
        <v>2</v>
      </c>
      <c r="AN336" s="88">
        <v>2</v>
      </c>
      <c r="AO336" s="86">
        <v>2</v>
      </c>
      <c r="AP336" s="87">
        <v>2</v>
      </c>
      <c r="AQ336" s="87">
        <v>2</v>
      </c>
      <c r="AR336" s="88">
        <v>2</v>
      </c>
      <c r="AS336" s="89">
        <v>2</v>
      </c>
      <c r="AT336" s="87">
        <v>2</v>
      </c>
      <c r="AU336" s="87">
        <v>2</v>
      </c>
      <c r="AV336" s="90">
        <v>2</v>
      </c>
      <c r="AW336" s="86">
        <v>2</v>
      </c>
      <c r="AX336" s="87">
        <v>2</v>
      </c>
      <c r="AY336" s="87">
        <v>2</v>
      </c>
      <c r="AZ336" s="87">
        <v>2</v>
      </c>
      <c r="BA336" s="88" t="s">
        <v>163</v>
      </c>
      <c r="BB336" s="89" t="s">
        <v>163</v>
      </c>
      <c r="BC336" s="87" t="s">
        <v>163</v>
      </c>
      <c r="BD336" s="87" t="s">
        <v>163</v>
      </c>
      <c r="BE336" s="321"/>
      <c r="BF336" s="322"/>
      <c r="BG336" s="322"/>
      <c r="BH336" s="322"/>
      <c r="BI336" s="322"/>
      <c r="BJ336" s="323"/>
      <c r="BK336" s="48" t="s">
        <v>18</v>
      </c>
      <c r="BL336" s="48" t="s">
        <v>36</v>
      </c>
      <c r="BN336" s="146">
        <f t="shared" si="552"/>
        <v>0</v>
      </c>
      <c r="BO336" s="146">
        <f t="shared" si="501"/>
        <v>0</v>
      </c>
      <c r="BP336" s="146">
        <f t="shared" si="502"/>
        <v>0</v>
      </c>
      <c r="BQ336" s="146">
        <f t="shared" si="503"/>
        <v>0</v>
      </c>
      <c r="BR336" s="146">
        <f t="shared" si="504"/>
        <v>0</v>
      </c>
      <c r="BS336" s="146">
        <f t="shared" si="505"/>
        <v>0</v>
      </c>
      <c r="BT336" s="146">
        <f t="shared" si="506"/>
        <v>0</v>
      </c>
      <c r="BU336" s="146">
        <f t="shared" si="507"/>
        <v>0</v>
      </c>
      <c r="BV336" s="146">
        <f t="shared" si="508"/>
        <v>0</v>
      </c>
      <c r="BW336" s="146">
        <f t="shared" si="509"/>
        <v>0</v>
      </c>
      <c r="BX336" s="146">
        <f t="shared" si="510"/>
        <v>0</v>
      </c>
      <c r="BY336" s="146">
        <f t="shared" si="511"/>
        <v>0</v>
      </c>
      <c r="BZ336" s="146">
        <f t="shared" si="512"/>
        <v>0</v>
      </c>
      <c r="CA336" s="146">
        <f t="shared" si="513"/>
        <v>0</v>
      </c>
      <c r="CB336" s="146">
        <f t="shared" si="514"/>
        <v>0</v>
      </c>
      <c r="CC336" s="146">
        <f t="shared" si="515"/>
        <v>0</v>
      </c>
      <c r="CD336" s="146">
        <f t="shared" si="516"/>
        <v>0</v>
      </c>
      <c r="CE336" s="146">
        <f t="shared" si="517"/>
        <v>0</v>
      </c>
      <c r="CF336" s="146">
        <f t="shared" si="518"/>
        <v>0</v>
      </c>
      <c r="CG336" s="146">
        <f t="shared" si="519"/>
        <v>0</v>
      </c>
      <c r="CH336" s="146">
        <f t="shared" si="520"/>
        <v>0</v>
      </c>
      <c r="CI336" s="146">
        <f t="shared" si="521"/>
        <v>0</v>
      </c>
      <c r="CJ336" s="146">
        <f t="shared" si="522"/>
        <v>0</v>
      </c>
      <c r="CK336" s="146">
        <f t="shared" si="523"/>
        <v>0</v>
      </c>
      <c r="CL336" s="146">
        <f t="shared" si="524"/>
        <v>0</v>
      </c>
      <c r="CM336" s="146">
        <f t="shared" si="525"/>
        <v>0</v>
      </c>
      <c r="CN336" s="146">
        <f t="shared" si="526"/>
        <v>0</v>
      </c>
      <c r="CO336" s="146">
        <f t="shared" si="527"/>
        <v>0</v>
      </c>
      <c r="CP336" s="146">
        <f t="shared" si="528"/>
        <v>0</v>
      </c>
      <c r="CQ336" s="146">
        <f t="shared" si="529"/>
        <v>0</v>
      </c>
      <c r="CR336" s="146">
        <f t="shared" si="530"/>
        <v>0</v>
      </c>
      <c r="CS336" s="146">
        <f t="shared" si="531"/>
        <v>0</v>
      </c>
      <c r="CT336" s="146">
        <f t="shared" si="532"/>
        <v>0</v>
      </c>
      <c r="CU336" s="146">
        <f t="shared" si="533"/>
        <v>0</v>
      </c>
      <c r="CV336" s="146">
        <f t="shared" si="534"/>
        <v>0</v>
      </c>
      <c r="CW336" s="146">
        <f t="shared" si="535"/>
        <v>0</v>
      </c>
      <c r="CX336" s="146">
        <f t="shared" si="536"/>
        <v>0</v>
      </c>
      <c r="CY336" s="146">
        <f t="shared" si="537"/>
        <v>0</v>
      </c>
      <c r="CZ336" s="146">
        <f t="shared" si="538"/>
        <v>0</v>
      </c>
      <c r="DA336" s="146">
        <f t="shared" si="539"/>
        <v>0</v>
      </c>
      <c r="DB336" s="146">
        <f t="shared" si="540"/>
        <v>0</v>
      </c>
      <c r="DC336" s="146">
        <f t="shared" si="541"/>
        <v>0</v>
      </c>
      <c r="DD336" s="146">
        <f t="shared" si="542"/>
        <v>0</v>
      </c>
      <c r="DE336" s="146">
        <f t="shared" si="543"/>
        <v>0</v>
      </c>
      <c r="DF336" s="146">
        <f t="shared" si="544"/>
        <v>0</v>
      </c>
      <c r="DG336" s="146">
        <f t="shared" si="545"/>
        <v>0</v>
      </c>
      <c r="DH336" s="146">
        <f t="shared" si="546"/>
        <v>0</v>
      </c>
      <c r="DI336" s="146">
        <f t="shared" si="547"/>
        <v>0</v>
      </c>
      <c r="DJ336" s="146">
        <f t="shared" si="548"/>
        <v>0</v>
      </c>
      <c r="DK336" s="146">
        <f t="shared" si="549"/>
        <v>0</v>
      </c>
      <c r="DL336" s="146">
        <f t="shared" si="550"/>
        <v>0</v>
      </c>
      <c r="DM336" s="146">
        <f t="shared" si="551"/>
        <v>0</v>
      </c>
      <c r="DN336" s="65">
        <f t="shared" ref="DN336:DN339" si="561">F336*H336</f>
        <v>0</v>
      </c>
      <c r="DO336" s="57" t="str">
        <f t="shared" si="554"/>
        <v/>
      </c>
      <c r="DP336" s="57" t="str">
        <f t="shared" si="556"/>
        <v/>
      </c>
      <c r="DQ336" s="58">
        <f t="shared" si="557"/>
        <v>0</v>
      </c>
      <c r="DR336" s="1">
        <f t="shared" si="555"/>
        <v>2</v>
      </c>
      <c r="DS336" s="168" t="e">
        <f>IF(AND(DR336=#REF!,BL336=#REF!),'Tiến độ'!D336,"")</f>
        <v>#REF!</v>
      </c>
    </row>
    <row r="337" spans="1:123" ht="11.25" customHeight="1">
      <c r="A337" s="309" t="str">
        <f>IF(B337="","",MAX($A$7:A336)+1)</f>
        <v/>
      </c>
      <c r="B337" s="312"/>
      <c r="C337" s="79" t="s">
        <v>416</v>
      </c>
      <c r="D337" s="80" t="s">
        <v>417</v>
      </c>
      <c r="E337" s="81">
        <v>2</v>
      </c>
      <c r="F337" s="82">
        <v>30</v>
      </c>
      <c r="G337" s="105"/>
      <c r="H337" s="117">
        <v>0</v>
      </c>
      <c r="I337" s="107">
        <f t="shared" si="558"/>
        <v>19</v>
      </c>
      <c r="J337" s="28" t="s">
        <v>481</v>
      </c>
      <c r="K337" s="108"/>
      <c r="L337" s="109"/>
      <c r="M337" s="109"/>
      <c r="N337" s="110"/>
      <c r="O337" s="108"/>
      <c r="P337" s="109"/>
      <c r="Q337" s="109"/>
      <c r="R337" s="110"/>
      <c r="S337" s="108"/>
      <c r="T337" s="109"/>
      <c r="U337" s="109"/>
      <c r="V337" s="109"/>
      <c r="W337" s="110"/>
      <c r="X337" s="108"/>
      <c r="Y337" s="109"/>
      <c r="Z337" s="109"/>
      <c r="AA337" s="110"/>
      <c r="AB337" s="108"/>
      <c r="AC337" s="109"/>
      <c r="AD337" s="109"/>
      <c r="AE337" s="110"/>
      <c r="AF337" s="108"/>
      <c r="AG337" s="109"/>
      <c r="AH337" s="109"/>
      <c r="AI337" s="362"/>
      <c r="AJ337" s="363"/>
      <c r="AK337" s="108"/>
      <c r="AL337" s="109">
        <v>2</v>
      </c>
      <c r="AM337" s="109">
        <v>2</v>
      </c>
      <c r="AN337" s="110">
        <v>2</v>
      </c>
      <c r="AO337" s="108">
        <v>2</v>
      </c>
      <c r="AP337" s="109">
        <v>2</v>
      </c>
      <c r="AQ337" s="109">
        <v>2</v>
      </c>
      <c r="AR337" s="110">
        <v>2</v>
      </c>
      <c r="AS337" s="111">
        <v>2</v>
      </c>
      <c r="AT337" s="109">
        <v>2</v>
      </c>
      <c r="AU337" s="109">
        <v>2</v>
      </c>
      <c r="AV337" s="112">
        <v>2</v>
      </c>
      <c r="AW337" s="108">
        <v>2</v>
      </c>
      <c r="AX337" s="109">
        <v>2</v>
      </c>
      <c r="AY337" s="109">
        <v>2</v>
      </c>
      <c r="AZ337" s="109">
        <v>2</v>
      </c>
      <c r="BA337" s="110" t="s">
        <v>163</v>
      </c>
      <c r="BB337" s="111" t="s">
        <v>163</v>
      </c>
      <c r="BC337" s="109" t="s">
        <v>163</v>
      </c>
      <c r="BD337" s="109" t="s">
        <v>163</v>
      </c>
      <c r="BE337" s="321"/>
      <c r="BF337" s="322"/>
      <c r="BG337" s="322"/>
      <c r="BH337" s="322"/>
      <c r="BI337" s="322"/>
      <c r="BJ337" s="323"/>
      <c r="BK337" s="46" t="s">
        <v>18</v>
      </c>
      <c r="BL337" s="46" t="s">
        <v>38</v>
      </c>
      <c r="BN337" s="146">
        <f t="shared" si="552"/>
        <v>0</v>
      </c>
      <c r="BO337" s="146">
        <f t="shared" si="501"/>
        <v>0</v>
      </c>
      <c r="BP337" s="146">
        <f t="shared" si="502"/>
        <v>0</v>
      </c>
      <c r="BQ337" s="146">
        <f t="shared" si="503"/>
        <v>0</v>
      </c>
      <c r="BR337" s="146">
        <f t="shared" si="504"/>
        <v>0</v>
      </c>
      <c r="BS337" s="146">
        <f t="shared" si="505"/>
        <v>0</v>
      </c>
      <c r="BT337" s="146">
        <f t="shared" si="506"/>
        <v>0</v>
      </c>
      <c r="BU337" s="146">
        <f t="shared" si="507"/>
        <v>0</v>
      </c>
      <c r="BV337" s="146">
        <f t="shared" si="508"/>
        <v>0</v>
      </c>
      <c r="BW337" s="146">
        <f t="shared" si="509"/>
        <v>0</v>
      </c>
      <c r="BX337" s="146">
        <f t="shared" si="510"/>
        <v>0</v>
      </c>
      <c r="BY337" s="146">
        <f t="shared" si="511"/>
        <v>0</v>
      </c>
      <c r="BZ337" s="146">
        <f t="shared" si="512"/>
        <v>0</v>
      </c>
      <c r="CA337" s="146">
        <f t="shared" si="513"/>
        <v>0</v>
      </c>
      <c r="CB337" s="146">
        <f t="shared" si="514"/>
        <v>0</v>
      </c>
      <c r="CC337" s="146">
        <f t="shared" si="515"/>
        <v>0</v>
      </c>
      <c r="CD337" s="146">
        <f t="shared" si="516"/>
        <v>0</v>
      </c>
      <c r="CE337" s="146">
        <f t="shared" si="517"/>
        <v>0</v>
      </c>
      <c r="CF337" s="146">
        <f t="shared" si="518"/>
        <v>0</v>
      </c>
      <c r="CG337" s="146">
        <f t="shared" si="519"/>
        <v>0</v>
      </c>
      <c r="CH337" s="146">
        <f t="shared" si="520"/>
        <v>0</v>
      </c>
      <c r="CI337" s="146">
        <f t="shared" si="521"/>
        <v>0</v>
      </c>
      <c r="CJ337" s="146">
        <f t="shared" si="522"/>
        <v>0</v>
      </c>
      <c r="CK337" s="146">
        <f t="shared" si="523"/>
        <v>0</v>
      </c>
      <c r="CL337" s="146">
        <f t="shared" si="524"/>
        <v>0</v>
      </c>
      <c r="CM337" s="146">
        <f t="shared" si="525"/>
        <v>0</v>
      </c>
      <c r="CN337" s="146">
        <f t="shared" si="526"/>
        <v>0</v>
      </c>
      <c r="CO337" s="146">
        <f t="shared" si="527"/>
        <v>0</v>
      </c>
      <c r="CP337" s="146">
        <f t="shared" si="528"/>
        <v>0</v>
      </c>
      <c r="CQ337" s="146">
        <f t="shared" si="529"/>
        <v>0</v>
      </c>
      <c r="CR337" s="146">
        <f t="shared" si="530"/>
        <v>0</v>
      </c>
      <c r="CS337" s="146">
        <f t="shared" si="531"/>
        <v>0</v>
      </c>
      <c r="CT337" s="146">
        <f t="shared" si="532"/>
        <v>0</v>
      </c>
      <c r="CU337" s="146">
        <f t="shared" si="533"/>
        <v>0</v>
      </c>
      <c r="CV337" s="146">
        <f t="shared" si="534"/>
        <v>0</v>
      </c>
      <c r="CW337" s="146">
        <f t="shared" si="535"/>
        <v>0</v>
      </c>
      <c r="CX337" s="146">
        <f t="shared" si="536"/>
        <v>0</v>
      </c>
      <c r="CY337" s="146">
        <f t="shared" si="537"/>
        <v>0</v>
      </c>
      <c r="CZ337" s="146">
        <f t="shared" si="538"/>
        <v>0</v>
      </c>
      <c r="DA337" s="146">
        <f t="shared" si="539"/>
        <v>0</v>
      </c>
      <c r="DB337" s="146">
        <f t="shared" si="540"/>
        <v>0</v>
      </c>
      <c r="DC337" s="146">
        <f t="shared" si="541"/>
        <v>0</v>
      </c>
      <c r="DD337" s="146">
        <f t="shared" si="542"/>
        <v>0</v>
      </c>
      <c r="DE337" s="146">
        <f t="shared" si="543"/>
        <v>0</v>
      </c>
      <c r="DF337" s="146">
        <f t="shared" si="544"/>
        <v>0</v>
      </c>
      <c r="DG337" s="146">
        <f t="shared" si="545"/>
        <v>0</v>
      </c>
      <c r="DH337" s="146">
        <f t="shared" si="546"/>
        <v>0</v>
      </c>
      <c r="DI337" s="146">
        <f t="shared" si="547"/>
        <v>0</v>
      </c>
      <c r="DJ337" s="146">
        <f t="shared" si="548"/>
        <v>0</v>
      </c>
      <c r="DK337" s="146">
        <f t="shared" si="549"/>
        <v>0</v>
      </c>
      <c r="DL337" s="146">
        <f t="shared" si="550"/>
        <v>0</v>
      </c>
      <c r="DM337" s="146">
        <f t="shared" si="551"/>
        <v>0</v>
      </c>
      <c r="DN337" s="64">
        <f t="shared" si="561"/>
        <v>0</v>
      </c>
      <c r="DO337" s="52" t="str">
        <f t="shared" si="554"/>
        <v/>
      </c>
      <c r="DP337" s="52" t="str">
        <f t="shared" si="556"/>
        <v/>
      </c>
      <c r="DQ337" s="53">
        <f t="shared" si="557"/>
        <v>0</v>
      </c>
      <c r="DR337" s="1">
        <f t="shared" si="555"/>
        <v>2</v>
      </c>
      <c r="DS337" s="168" t="e">
        <f>IF(AND(DR337=#REF!,BL337=#REF!),'Tiến độ'!D337,"")</f>
        <v>#REF!</v>
      </c>
    </row>
    <row r="338" spans="1:123" ht="11.25" customHeight="1">
      <c r="A338" s="309" t="str">
        <f>IF(B338="","",MAX($A$7:A337)+1)</f>
        <v/>
      </c>
      <c r="B338" s="312"/>
      <c r="C338" s="101" t="s">
        <v>426</v>
      </c>
      <c r="D338" s="102" t="s">
        <v>213</v>
      </c>
      <c r="E338" s="103">
        <v>3</v>
      </c>
      <c r="F338" s="104">
        <v>60</v>
      </c>
      <c r="G338" s="105"/>
      <c r="H338" s="117">
        <v>0</v>
      </c>
      <c r="I338" s="107">
        <f t="shared" ref="I338:I347" si="562">I337</f>
        <v>19</v>
      </c>
      <c r="J338" s="28" t="s">
        <v>481</v>
      </c>
      <c r="K338" s="108"/>
      <c r="L338" s="109"/>
      <c r="M338" s="109"/>
      <c r="N338" s="110"/>
      <c r="O338" s="108"/>
      <c r="P338" s="109"/>
      <c r="Q338" s="109"/>
      <c r="R338" s="110"/>
      <c r="S338" s="108"/>
      <c r="T338" s="109"/>
      <c r="U338" s="109"/>
      <c r="V338" s="109"/>
      <c r="W338" s="110"/>
      <c r="X338" s="108"/>
      <c r="Y338" s="109"/>
      <c r="Z338" s="109"/>
      <c r="AA338" s="110"/>
      <c r="AB338" s="108"/>
      <c r="AC338" s="109"/>
      <c r="AD338" s="109"/>
      <c r="AE338" s="110"/>
      <c r="AF338" s="108"/>
      <c r="AG338" s="109"/>
      <c r="AH338" s="109"/>
      <c r="AI338" s="362"/>
      <c r="AJ338" s="363"/>
      <c r="AK338" s="108"/>
      <c r="AL338" s="109">
        <v>4</v>
      </c>
      <c r="AM338" s="109">
        <v>4</v>
      </c>
      <c r="AN338" s="110">
        <v>4</v>
      </c>
      <c r="AO338" s="108">
        <v>4</v>
      </c>
      <c r="AP338" s="109">
        <v>4</v>
      </c>
      <c r="AQ338" s="109">
        <v>4</v>
      </c>
      <c r="AR338" s="110">
        <v>4</v>
      </c>
      <c r="AS338" s="111">
        <v>4</v>
      </c>
      <c r="AT338" s="109">
        <v>4</v>
      </c>
      <c r="AU338" s="109">
        <v>4</v>
      </c>
      <c r="AV338" s="112">
        <v>4</v>
      </c>
      <c r="AW338" s="108">
        <v>4</v>
      </c>
      <c r="AX338" s="109">
        <v>4</v>
      </c>
      <c r="AY338" s="109">
        <v>4</v>
      </c>
      <c r="AZ338" s="109">
        <v>4</v>
      </c>
      <c r="BA338" s="110" t="s">
        <v>163</v>
      </c>
      <c r="BB338" s="111" t="s">
        <v>163</v>
      </c>
      <c r="BC338" s="109" t="s">
        <v>163</v>
      </c>
      <c r="BD338" s="109" t="s">
        <v>163</v>
      </c>
      <c r="BE338" s="321"/>
      <c r="BF338" s="322"/>
      <c r="BG338" s="322"/>
      <c r="BH338" s="322"/>
      <c r="BI338" s="322"/>
      <c r="BJ338" s="323"/>
      <c r="BK338" s="48" t="s">
        <v>18</v>
      </c>
      <c r="BL338" s="48" t="s">
        <v>57</v>
      </c>
      <c r="BN338" s="146">
        <f t="shared" si="552"/>
        <v>0</v>
      </c>
      <c r="BO338" s="146">
        <f t="shared" si="501"/>
        <v>0</v>
      </c>
      <c r="BP338" s="146">
        <f t="shared" si="502"/>
        <v>0</v>
      </c>
      <c r="BQ338" s="146">
        <f t="shared" si="503"/>
        <v>0</v>
      </c>
      <c r="BR338" s="146">
        <f t="shared" si="504"/>
        <v>0</v>
      </c>
      <c r="BS338" s="146">
        <f t="shared" si="505"/>
        <v>0</v>
      </c>
      <c r="BT338" s="146">
        <f t="shared" si="506"/>
        <v>0</v>
      </c>
      <c r="BU338" s="146">
        <f t="shared" si="507"/>
        <v>0</v>
      </c>
      <c r="BV338" s="146">
        <f t="shared" si="508"/>
        <v>0</v>
      </c>
      <c r="BW338" s="146">
        <f t="shared" si="509"/>
        <v>0</v>
      </c>
      <c r="BX338" s="146">
        <f t="shared" si="510"/>
        <v>0</v>
      </c>
      <c r="BY338" s="146">
        <f t="shared" si="511"/>
        <v>0</v>
      </c>
      <c r="BZ338" s="146">
        <f t="shared" si="512"/>
        <v>0</v>
      </c>
      <c r="CA338" s="146">
        <f t="shared" si="513"/>
        <v>0</v>
      </c>
      <c r="CB338" s="146">
        <f t="shared" si="514"/>
        <v>0</v>
      </c>
      <c r="CC338" s="146">
        <f t="shared" si="515"/>
        <v>0</v>
      </c>
      <c r="CD338" s="146">
        <f t="shared" si="516"/>
        <v>0</v>
      </c>
      <c r="CE338" s="146">
        <f t="shared" si="517"/>
        <v>0</v>
      </c>
      <c r="CF338" s="146">
        <f t="shared" si="518"/>
        <v>0</v>
      </c>
      <c r="CG338" s="146">
        <f t="shared" si="519"/>
        <v>0</v>
      </c>
      <c r="CH338" s="146">
        <f t="shared" si="520"/>
        <v>0</v>
      </c>
      <c r="CI338" s="146">
        <f t="shared" si="521"/>
        <v>0</v>
      </c>
      <c r="CJ338" s="146">
        <f t="shared" si="522"/>
        <v>0</v>
      </c>
      <c r="CK338" s="146">
        <f t="shared" si="523"/>
        <v>0</v>
      </c>
      <c r="CL338" s="146">
        <f t="shared" si="524"/>
        <v>0</v>
      </c>
      <c r="CM338" s="146">
        <f t="shared" si="525"/>
        <v>0</v>
      </c>
      <c r="CN338" s="146">
        <f t="shared" si="526"/>
        <v>0</v>
      </c>
      <c r="CO338" s="146">
        <f t="shared" si="527"/>
        <v>0</v>
      </c>
      <c r="CP338" s="146">
        <f t="shared" si="528"/>
        <v>0</v>
      </c>
      <c r="CQ338" s="146">
        <f t="shared" si="529"/>
        <v>0</v>
      </c>
      <c r="CR338" s="146">
        <f t="shared" si="530"/>
        <v>0</v>
      </c>
      <c r="CS338" s="146">
        <f t="shared" si="531"/>
        <v>0</v>
      </c>
      <c r="CT338" s="146">
        <f t="shared" si="532"/>
        <v>0</v>
      </c>
      <c r="CU338" s="146">
        <f t="shared" si="533"/>
        <v>0</v>
      </c>
      <c r="CV338" s="146">
        <f t="shared" si="534"/>
        <v>0</v>
      </c>
      <c r="CW338" s="146">
        <f t="shared" si="535"/>
        <v>0</v>
      </c>
      <c r="CX338" s="146">
        <f t="shared" si="536"/>
        <v>0</v>
      </c>
      <c r="CY338" s="146">
        <f t="shared" si="537"/>
        <v>0</v>
      </c>
      <c r="CZ338" s="146">
        <f t="shared" si="538"/>
        <v>0</v>
      </c>
      <c r="DA338" s="146">
        <f t="shared" si="539"/>
        <v>0</v>
      </c>
      <c r="DB338" s="146">
        <f t="shared" si="540"/>
        <v>0</v>
      </c>
      <c r="DC338" s="146">
        <f t="shared" si="541"/>
        <v>0</v>
      </c>
      <c r="DD338" s="146">
        <f t="shared" si="542"/>
        <v>0</v>
      </c>
      <c r="DE338" s="146">
        <f t="shared" si="543"/>
        <v>0</v>
      </c>
      <c r="DF338" s="146">
        <f t="shared" si="544"/>
        <v>0</v>
      </c>
      <c r="DG338" s="146">
        <f t="shared" si="545"/>
        <v>0</v>
      </c>
      <c r="DH338" s="146">
        <f t="shared" si="546"/>
        <v>0</v>
      </c>
      <c r="DI338" s="146">
        <f t="shared" si="547"/>
        <v>0</v>
      </c>
      <c r="DJ338" s="146">
        <f t="shared" si="548"/>
        <v>0</v>
      </c>
      <c r="DK338" s="146">
        <f t="shared" si="549"/>
        <v>0</v>
      </c>
      <c r="DL338" s="146">
        <f t="shared" si="550"/>
        <v>0</v>
      </c>
      <c r="DM338" s="146">
        <f t="shared" si="551"/>
        <v>0</v>
      </c>
      <c r="DN338" s="65">
        <f t="shared" si="561"/>
        <v>0</v>
      </c>
      <c r="DO338" s="57" t="str">
        <f t="shared" si="554"/>
        <v/>
      </c>
      <c r="DP338" s="57" t="str">
        <f t="shared" si="556"/>
        <v/>
      </c>
      <c r="DQ338" s="58">
        <f t="shared" si="557"/>
        <v>0</v>
      </c>
      <c r="DR338" s="1">
        <f t="shared" si="555"/>
        <v>2</v>
      </c>
      <c r="DS338" s="168" t="e">
        <f>IF(AND(DR338=#REF!,BL338=#REF!),'Tiến độ'!D338,"")</f>
        <v>#REF!</v>
      </c>
    </row>
    <row r="339" spans="1:123" ht="11.25" customHeight="1">
      <c r="A339" s="309" t="str">
        <f>IF(B339="","",MAX($A$7:A338)+1)</f>
        <v/>
      </c>
      <c r="B339" s="312"/>
      <c r="C339" s="101" t="s">
        <v>420</v>
      </c>
      <c r="D339" s="102" t="s">
        <v>472</v>
      </c>
      <c r="E339" s="103">
        <v>2</v>
      </c>
      <c r="F339" s="104">
        <v>30</v>
      </c>
      <c r="G339" s="105"/>
      <c r="H339" s="106">
        <f>H335</f>
        <v>1</v>
      </c>
      <c r="I339" s="107">
        <f t="shared" si="562"/>
        <v>19</v>
      </c>
      <c r="J339" s="28"/>
      <c r="K339" s="108"/>
      <c r="L339" s="109"/>
      <c r="M339" s="109"/>
      <c r="N339" s="110"/>
      <c r="O339" s="108"/>
      <c r="P339" s="109"/>
      <c r="Q339" s="109"/>
      <c r="R339" s="110"/>
      <c r="S339" s="108"/>
      <c r="T339" s="109"/>
      <c r="U339" s="109"/>
      <c r="V339" s="109"/>
      <c r="W339" s="110"/>
      <c r="X339" s="108"/>
      <c r="Y339" s="109"/>
      <c r="Z339" s="109"/>
      <c r="AA339" s="110"/>
      <c r="AB339" s="108"/>
      <c r="AC339" s="109"/>
      <c r="AD339" s="109"/>
      <c r="AE339" s="110"/>
      <c r="AF339" s="108"/>
      <c r="AG339" s="109"/>
      <c r="AH339" s="109"/>
      <c r="AI339" s="362"/>
      <c r="AJ339" s="363"/>
      <c r="AK339" s="108"/>
      <c r="AL339" s="109">
        <v>2</v>
      </c>
      <c r="AM339" s="109">
        <v>2</v>
      </c>
      <c r="AN339" s="110">
        <v>2</v>
      </c>
      <c r="AO339" s="108">
        <v>2</v>
      </c>
      <c r="AP339" s="109">
        <v>2</v>
      </c>
      <c r="AQ339" s="109">
        <v>2</v>
      </c>
      <c r="AR339" s="110">
        <v>2</v>
      </c>
      <c r="AS339" s="111">
        <v>2</v>
      </c>
      <c r="AT339" s="109">
        <v>2</v>
      </c>
      <c r="AU339" s="109">
        <v>2</v>
      </c>
      <c r="AV339" s="112">
        <v>2</v>
      </c>
      <c r="AW339" s="108">
        <v>2</v>
      </c>
      <c r="AX339" s="109">
        <v>2</v>
      </c>
      <c r="AY339" s="109">
        <v>2</v>
      </c>
      <c r="AZ339" s="109">
        <v>2</v>
      </c>
      <c r="BA339" s="110" t="s">
        <v>163</v>
      </c>
      <c r="BB339" s="111" t="s">
        <v>163</v>
      </c>
      <c r="BC339" s="109" t="s">
        <v>163</v>
      </c>
      <c r="BD339" s="109" t="s">
        <v>163</v>
      </c>
      <c r="BE339" s="321"/>
      <c r="BF339" s="322"/>
      <c r="BG339" s="322"/>
      <c r="BH339" s="322"/>
      <c r="BI339" s="322"/>
      <c r="BJ339" s="323"/>
      <c r="BK339" s="48" t="s">
        <v>18</v>
      </c>
      <c r="BL339" s="48" t="s">
        <v>37</v>
      </c>
      <c r="BN339" s="146">
        <f t="shared" si="552"/>
        <v>0</v>
      </c>
      <c r="BO339" s="146">
        <f t="shared" si="501"/>
        <v>0</v>
      </c>
      <c r="BP339" s="146">
        <f t="shared" si="502"/>
        <v>0</v>
      </c>
      <c r="BQ339" s="146">
        <f t="shared" si="503"/>
        <v>0</v>
      </c>
      <c r="BR339" s="146">
        <f t="shared" si="504"/>
        <v>0</v>
      </c>
      <c r="BS339" s="146">
        <f t="shared" si="505"/>
        <v>0</v>
      </c>
      <c r="BT339" s="146">
        <f t="shared" si="506"/>
        <v>0</v>
      </c>
      <c r="BU339" s="146">
        <f t="shared" si="507"/>
        <v>0</v>
      </c>
      <c r="BV339" s="146">
        <f t="shared" si="508"/>
        <v>0</v>
      </c>
      <c r="BW339" s="146">
        <f t="shared" si="509"/>
        <v>0</v>
      </c>
      <c r="BX339" s="146">
        <f t="shared" si="510"/>
        <v>0</v>
      </c>
      <c r="BY339" s="146">
        <f t="shared" si="511"/>
        <v>0</v>
      </c>
      <c r="BZ339" s="146">
        <f t="shared" si="512"/>
        <v>0</v>
      </c>
      <c r="CA339" s="146">
        <f t="shared" si="513"/>
        <v>0</v>
      </c>
      <c r="CB339" s="146">
        <f t="shared" si="514"/>
        <v>0</v>
      </c>
      <c r="CC339" s="146">
        <f t="shared" si="515"/>
        <v>0</v>
      </c>
      <c r="CD339" s="146">
        <f t="shared" si="516"/>
        <v>0</v>
      </c>
      <c r="CE339" s="146">
        <f t="shared" si="517"/>
        <v>0</v>
      </c>
      <c r="CF339" s="146">
        <f t="shared" si="518"/>
        <v>0</v>
      </c>
      <c r="CG339" s="146">
        <f t="shared" si="519"/>
        <v>0</v>
      </c>
      <c r="CH339" s="146">
        <f t="shared" si="520"/>
        <v>0</v>
      </c>
      <c r="CI339" s="146">
        <f t="shared" si="521"/>
        <v>0</v>
      </c>
      <c r="CJ339" s="146">
        <f t="shared" si="522"/>
        <v>0</v>
      </c>
      <c r="CK339" s="146">
        <f t="shared" si="523"/>
        <v>0</v>
      </c>
      <c r="CL339" s="146">
        <f t="shared" si="524"/>
        <v>0</v>
      </c>
      <c r="CM339" s="146">
        <f t="shared" si="525"/>
        <v>0</v>
      </c>
      <c r="CN339" s="146">
        <f t="shared" si="526"/>
        <v>0</v>
      </c>
      <c r="CO339" s="146">
        <f t="shared" si="527"/>
        <v>2</v>
      </c>
      <c r="CP339" s="146">
        <f t="shared" si="528"/>
        <v>2</v>
      </c>
      <c r="CQ339" s="146">
        <f t="shared" si="529"/>
        <v>2</v>
      </c>
      <c r="CR339" s="146">
        <f t="shared" si="530"/>
        <v>2</v>
      </c>
      <c r="CS339" s="146">
        <f t="shared" si="531"/>
        <v>2</v>
      </c>
      <c r="CT339" s="146">
        <f t="shared" si="532"/>
        <v>2</v>
      </c>
      <c r="CU339" s="146">
        <f t="shared" si="533"/>
        <v>2</v>
      </c>
      <c r="CV339" s="146">
        <f t="shared" si="534"/>
        <v>2</v>
      </c>
      <c r="CW339" s="146">
        <f t="shared" si="535"/>
        <v>2</v>
      </c>
      <c r="CX339" s="146">
        <f t="shared" si="536"/>
        <v>2</v>
      </c>
      <c r="CY339" s="146">
        <f t="shared" si="537"/>
        <v>2</v>
      </c>
      <c r="CZ339" s="146">
        <f t="shared" si="538"/>
        <v>2</v>
      </c>
      <c r="DA339" s="146">
        <f t="shared" si="539"/>
        <v>2</v>
      </c>
      <c r="DB339" s="146">
        <f t="shared" si="540"/>
        <v>2</v>
      </c>
      <c r="DC339" s="146">
        <f t="shared" si="541"/>
        <v>2</v>
      </c>
      <c r="DD339" s="146">
        <f t="shared" si="542"/>
        <v>0</v>
      </c>
      <c r="DE339" s="146">
        <f t="shared" si="543"/>
        <v>0</v>
      </c>
      <c r="DF339" s="146">
        <f t="shared" si="544"/>
        <v>0</v>
      </c>
      <c r="DG339" s="146">
        <f t="shared" si="545"/>
        <v>0</v>
      </c>
      <c r="DH339" s="146">
        <f t="shared" si="546"/>
        <v>0</v>
      </c>
      <c r="DI339" s="146">
        <f t="shared" si="547"/>
        <v>0</v>
      </c>
      <c r="DJ339" s="146">
        <f t="shared" si="548"/>
        <v>0</v>
      </c>
      <c r="DK339" s="146">
        <f t="shared" si="549"/>
        <v>0</v>
      </c>
      <c r="DL339" s="146">
        <f t="shared" si="550"/>
        <v>0</v>
      </c>
      <c r="DM339" s="146">
        <f t="shared" si="551"/>
        <v>0</v>
      </c>
      <c r="DN339" s="65">
        <f t="shared" si="561"/>
        <v>30</v>
      </c>
      <c r="DO339" s="57" t="str">
        <f t="shared" si="554"/>
        <v/>
      </c>
      <c r="DP339" s="57" t="str">
        <f t="shared" si="556"/>
        <v/>
      </c>
      <c r="DQ339" s="58">
        <f t="shared" si="557"/>
        <v>30</v>
      </c>
      <c r="DR339" s="1">
        <f t="shared" si="555"/>
        <v>2</v>
      </c>
      <c r="DS339" s="168" t="e">
        <f>IF(AND(DR339=#REF!,BL339=#REF!),'Tiến độ'!D339,"")</f>
        <v>#REF!</v>
      </c>
    </row>
    <row r="340" spans="1:123" ht="11.25" customHeight="1">
      <c r="A340" s="309" t="str">
        <f>IF(B340="","",MAX($A$7:A339)+1)</f>
        <v/>
      </c>
      <c r="B340" s="312"/>
      <c r="C340" s="101" t="s">
        <v>473</v>
      </c>
      <c r="D340" s="102" t="s">
        <v>474</v>
      </c>
      <c r="E340" s="103">
        <v>1</v>
      </c>
      <c r="F340" s="104">
        <v>15</v>
      </c>
      <c r="G340" s="105"/>
      <c r="H340" s="106">
        <f t="shared" ref="H340:H345" si="563">H339</f>
        <v>1</v>
      </c>
      <c r="I340" s="107">
        <f t="shared" si="562"/>
        <v>19</v>
      </c>
      <c r="J340" s="28"/>
      <c r="K340" s="108"/>
      <c r="L340" s="109"/>
      <c r="M340" s="109"/>
      <c r="N340" s="110"/>
      <c r="O340" s="108"/>
      <c r="P340" s="109"/>
      <c r="Q340" s="109"/>
      <c r="R340" s="110"/>
      <c r="S340" s="108"/>
      <c r="T340" s="109"/>
      <c r="U340" s="109"/>
      <c r="V340" s="109"/>
      <c r="W340" s="110"/>
      <c r="X340" s="108"/>
      <c r="Y340" s="109"/>
      <c r="Z340" s="109"/>
      <c r="AA340" s="110"/>
      <c r="AB340" s="108"/>
      <c r="AC340" s="109"/>
      <c r="AD340" s="109"/>
      <c r="AE340" s="110"/>
      <c r="AF340" s="108"/>
      <c r="AG340" s="109"/>
      <c r="AH340" s="109"/>
      <c r="AI340" s="362"/>
      <c r="AJ340" s="363"/>
      <c r="AK340" s="108"/>
      <c r="AL340" s="109"/>
      <c r="AM340" s="109"/>
      <c r="AN340" s="110"/>
      <c r="AO340" s="108"/>
      <c r="AP340" s="109"/>
      <c r="AQ340" s="109">
        <v>2</v>
      </c>
      <c r="AR340" s="110">
        <v>2</v>
      </c>
      <c r="AS340" s="111">
        <v>2</v>
      </c>
      <c r="AT340" s="109">
        <v>2</v>
      </c>
      <c r="AU340" s="109">
        <v>2</v>
      </c>
      <c r="AV340" s="112">
        <v>2</v>
      </c>
      <c r="AW340" s="108">
        <v>2</v>
      </c>
      <c r="AX340" s="109">
        <v>1</v>
      </c>
      <c r="AY340" s="109"/>
      <c r="AZ340" s="109"/>
      <c r="BA340" s="110" t="s">
        <v>163</v>
      </c>
      <c r="BB340" s="111" t="s">
        <v>163</v>
      </c>
      <c r="BC340" s="109" t="s">
        <v>163</v>
      </c>
      <c r="BD340" s="109" t="s">
        <v>163</v>
      </c>
      <c r="BE340" s="321"/>
      <c r="BF340" s="322"/>
      <c r="BG340" s="322"/>
      <c r="BH340" s="322"/>
      <c r="BI340" s="322"/>
      <c r="BJ340" s="323"/>
      <c r="BK340" s="48" t="s">
        <v>18</v>
      </c>
      <c r="BL340" s="48" t="s">
        <v>37</v>
      </c>
      <c r="BN340" s="146">
        <f t="shared" si="552"/>
        <v>0</v>
      </c>
      <c r="BO340" s="146">
        <f t="shared" si="501"/>
        <v>0</v>
      </c>
      <c r="BP340" s="146">
        <f t="shared" si="502"/>
        <v>0</v>
      </c>
      <c r="BQ340" s="146">
        <f t="shared" si="503"/>
        <v>0</v>
      </c>
      <c r="BR340" s="146">
        <f t="shared" si="504"/>
        <v>0</v>
      </c>
      <c r="BS340" s="146">
        <f t="shared" si="505"/>
        <v>0</v>
      </c>
      <c r="BT340" s="146">
        <f t="shared" si="506"/>
        <v>0</v>
      </c>
      <c r="BU340" s="146">
        <f t="shared" si="507"/>
        <v>0</v>
      </c>
      <c r="BV340" s="146">
        <f t="shared" si="508"/>
        <v>0</v>
      </c>
      <c r="BW340" s="146">
        <f t="shared" si="509"/>
        <v>0</v>
      </c>
      <c r="BX340" s="146">
        <f t="shared" si="510"/>
        <v>0</v>
      </c>
      <c r="BY340" s="146">
        <f t="shared" si="511"/>
        <v>0</v>
      </c>
      <c r="BZ340" s="146">
        <f t="shared" si="512"/>
        <v>0</v>
      </c>
      <c r="CA340" s="146">
        <f t="shared" si="513"/>
        <v>0</v>
      </c>
      <c r="CB340" s="146">
        <f t="shared" si="514"/>
        <v>0</v>
      </c>
      <c r="CC340" s="146">
        <f t="shared" si="515"/>
        <v>0</v>
      </c>
      <c r="CD340" s="146">
        <f t="shared" si="516"/>
        <v>0</v>
      </c>
      <c r="CE340" s="146">
        <f t="shared" si="517"/>
        <v>0</v>
      </c>
      <c r="CF340" s="146">
        <f t="shared" si="518"/>
        <v>0</v>
      </c>
      <c r="CG340" s="146">
        <f t="shared" si="519"/>
        <v>0</v>
      </c>
      <c r="CH340" s="146">
        <f t="shared" si="520"/>
        <v>0</v>
      </c>
      <c r="CI340" s="146">
        <f t="shared" si="521"/>
        <v>0</v>
      </c>
      <c r="CJ340" s="146">
        <f t="shared" si="522"/>
        <v>0</v>
      </c>
      <c r="CK340" s="146">
        <f t="shared" si="523"/>
        <v>0</v>
      </c>
      <c r="CL340" s="146">
        <f t="shared" si="524"/>
        <v>0</v>
      </c>
      <c r="CM340" s="146">
        <f t="shared" si="525"/>
        <v>0</v>
      </c>
      <c r="CN340" s="146">
        <f t="shared" si="526"/>
        <v>0</v>
      </c>
      <c r="CO340" s="146">
        <f t="shared" si="527"/>
        <v>0</v>
      </c>
      <c r="CP340" s="146">
        <f t="shared" si="528"/>
        <v>0</v>
      </c>
      <c r="CQ340" s="146">
        <f t="shared" si="529"/>
        <v>0</v>
      </c>
      <c r="CR340" s="146">
        <f t="shared" si="530"/>
        <v>0</v>
      </c>
      <c r="CS340" s="146">
        <f t="shared" si="531"/>
        <v>0</v>
      </c>
      <c r="CT340" s="146">
        <f t="shared" si="532"/>
        <v>2</v>
      </c>
      <c r="CU340" s="146">
        <f t="shared" si="533"/>
        <v>2</v>
      </c>
      <c r="CV340" s="146">
        <f t="shared" si="534"/>
        <v>2</v>
      </c>
      <c r="CW340" s="146">
        <f t="shared" si="535"/>
        <v>2</v>
      </c>
      <c r="CX340" s="146">
        <f t="shared" si="536"/>
        <v>2</v>
      </c>
      <c r="CY340" s="146">
        <f t="shared" si="537"/>
        <v>2</v>
      </c>
      <c r="CZ340" s="146">
        <f t="shared" si="538"/>
        <v>2</v>
      </c>
      <c r="DA340" s="146">
        <f t="shared" si="539"/>
        <v>1</v>
      </c>
      <c r="DB340" s="146">
        <f t="shared" si="540"/>
        <v>0</v>
      </c>
      <c r="DC340" s="146">
        <f t="shared" si="541"/>
        <v>0</v>
      </c>
      <c r="DD340" s="146">
        <f t="shared" si="542"/>
        <v>0</v>
      </c>
      <c r="DE340" s="146">
        <f t="shared" si="543"/>
        <v>0</v>
      </c>
      <c r="DF340" s="146">
        <f t="shared" si="544"/>
        <v>0</v>
      </c>
      <c r="DG340" s="146">
        <f t="shared" si="545"/>
        <v>0</v>
      </c>
      <c r="DH340" s="146">
        <f t="shared" si="546"/>
        <v>0</v>
      </c>
      <c r="DI340" s="146">
        <f t="shared" si="547"/>
        <v>0</v>
      </c>
      <c r="DJ340" s="146">
        <f t="shared" si="548"/>
        <v>0</v>
      </c>
      <c r="DK340" s="146">
        <f t="shared" si="549"/>
        <v>0</v>
      </c>
      <c r="DL340" s="146">
        <f t="shared" si="550"/>
        <v>0</v>
      </c>
      <c r="DM340" s="146">
        <f t="shared" si="551"/>
        <v>0</v>
      </c>
      <c r="DN340" s="65">
        <f>0.8*I340</f>
        <v>15.200000000000001</v>
      </c>
      <c r="DO340" s="57" t="str">
        <f t="shared" si="554"/>
        <v/>
      </c>
      <c r="DP340" s="57" t="str">
        <f t="shared" si="556"/>
        <v/>
      </c>
      <c r="DQ340" s="58">
        <f t="shared" si="557"/>
        <v>15.200000000000001</v>
      </c>
      <c r="DR340" s="1">
        <f t="shared" si="555"/>
        <v>2</v>
      </c>
      <c r="DS340" s="168" t="e">
        <f>IF(AND(DR340=#REF!,BL340=#REF!),'Tiến độ'!D340,"")</f>
        <v>#REF!</v>
      </c>
    </row>
    <row r="341" spans="1:123" ht="11.25" customHeight="1">
      <c r="A341" s="309" t="str">
        <f>IF(B341="","",MAX($A$7:A340)+1)</f>
        <v/>
      </c>
      <c r="B341" s="312"/>
      <c r="C341" s="101" t="s">
        <v>475</v>
      </c>
      <c r="D341" s="102" t="s">
        <v>476</v>
      </c>
      <c r="E341" s="103">
        <v>2</v>
      </c>
      <c r="F341" s="104">
        <v>30</v>
      </c>
      <c r="G341" s="105"/>
      <c r="H341" s="106">
        <f t="shared" si="563"/>
        <v>1</v>
      </c>
      <c r="I341" s="107">
        <f t="shared" si="562"/>
        <v>19</v>
      </c>
      <c r="J341" s="28"/>
      <c r="K341" s="108"/>
      <c r="L341" s="109"/>
      <c r="M341" s="109"/>
      <c r="N341" s="110"/>
      <c r="O341" s="108"/>
      <c r="P341" s="109"/>
      <c r="Q341" s="109"/>
      <c r="R341" s="110"/>
      <c r="S341" s="108"/>
      <c r="T341" s="109"/>
      <c r="U341" s="109"/>
      <c r="V341" s="109"/>
      <c r="W341" s="110"/>
      <c r="X341" s="108"/>
      <c r="Y341" s="109"/>
      <c r="Z341" s="109"/>
      <c r="AA341" s="110"/>
      <c r="AB341" s="108"/>
      <c r="AC341" s="109"/>
      <c r="AD341" s="109"/>
      <c r="AE341" s="110"/>
      <c r="AF341" s="108"/>
      <c r="AG341" s="109"/>
      <c r="AH341" s="109"/>
      <c r="AI341" s="362"/>
      <c r="AJ341" s="363"/>
      <c r="AK341" s="108"/>
      <c r="AL341" s="109">
        <v>2</v>
      </c>
      <c r="AM341" s="109">
        <v>2</v>
      </c>
      <c r="AN341" s="110">
        <v>2</v>
      </c>
      <c r="AO341" s="108">
        <v>2</v>
      </c>
      <c r="AP341" s="109">
        <v>2</v>
      </c>
      <c r="AQ341" s="109">
        <v>2</v>
      </c>
      <c r="AR341" s="110">
        <v>2</v>
      </c>
      <c r="AS341" s="111">
        <v>2</v>
      </c>
      <c r="AT341" s="109">
        <v>2</v>
      </c>
      <c r="AU341" s="109">
        <v>2</v>
      </c>
      <c r="AV341" s="112">
        <v>2</v>
      </c>
      <c r="AW341" s="108">
        <v>2</v>
      </c>
      <c r="AX341" s="109">
        <v>2</v>
      </c>
      <c r="AY341" s="109">
        <v>2</v>
      </c>
      <c r="AZ341" s="109">
        <v>2</v>
      </c>
      <c r="BA341" s="110" t="s">
        <v>163</v>
      </c>
      <c r="BB341" s="111" t="s">
        <v>163</v>
      </c>
      <c r="BC341" s="109" t="s">
        <v>163</v>
      </c>
      <c r="BD341" s="109" t="s">
        <v>163</v>
      </c>
      <c r="BE341" s="321"/>
      <c r="BF341" s="322"/>
      <c r="BG341" s="322"/>
      <c r="BH341" s="322"/>
      <c r="BI341" s="322"/>
      <c r="BJ341" s="323"/>
      <c r="BK341" s="48" t="s">
        <v>18</v>
      </c>
      <c r="BL341" s="48" t="s">
        <v>37</v>
      </c>
      <c r="BN341" s="146">
        <f t="shared" si="552"/>
        <v>0</v>
      </c>
      <c r="BO341" s="146">
        <f t="shared" si="501"/>
        <v>0</v>
      </c>
      <c r="BP341" s="146">
        <f t="shared" si="502"/>
        <v>0</v>
      </c>
      <c r="BQ341" s="146">
        <f t="shared" si="503"/>
        <v>0</v>
      </c>
      <c r="BR341" s="146">
        <f t="shared" si="504"/>
        <v>0</v>
      </c>
      <c r="BS341" s="146">
        <f t="shared" si="505"/>
        <v>0</v>
      </c>
      <c r="BT341" s="146">
        <f t="shared" si="506"/>
        <v>0</v>
      </c>
      <c r="BU341" s="146">
        <f t="shared" si="507"/>
        <v>0</v>
      </c>
      <c r="BV341" s="146">
        <f t="shared" si="508"/>
        <v>0</v>
      </c>
      <c r="BW341" s="146">
        <f t="shared" si="509"/>
        <v>0</v>
      </c>
      <c r="BX341" s="146">
        <f t="shared" si="510"/>
        <v>0</v>
      </c>
      <c r="BY341" s="146">
        <f t="shared" si="511"/>
        <v>0</v>
      </c>
      <c r="BZ341" s="146">
        <f t="shared" si="512"/>
        <v>0</v>
      </c>
      <c r="CA341" s="146">
        <f t="shared" si="513"/>
        <v>0</v>
      </c>
      <c r="CB341" s="146">
        <f t="shared" si="514"/>
        <v>0</v>
      </c>
      <c r="CC341" s="146">
        <f t="shared" si="515"/>
        <v>0</v>
      </c>
      <c r="CD341" s="146">
        <f t="shared" si="516"/>
        <v>0</v>
      </c>
      <c r="CE341" s="146">
        <f t="shared" si="517"/>
        <v>0</v>
      </c>
      <c r="CF341" s="146">
        <f t="shared" si="518"/>
        <v>0</v>
      </c>
      <c r="CG341" s="146">
        <f t="shared" si="519"/>
        <v>0</v>
      </c>
      <c r="CH341" s="146">
        <f t="shared" si="520"/>
        <v>0</v>
      </c>
      <c r="CI341" s="146">
        <f t="shared" si="521"/>
        <v>0</v>
      </c>
      <c r="CJ341" s="146">
        <f t="shared" si="522"/>
        <v>0</v>
      </c>
      <c r="CK341" s="146">
        <f t="shared" si="523"/>
        <v>0</v>
      </c>
      <c r="CL341" s="146">
        <f t="shared" si="524"/>
        <v>0</v>
      </c>
      <c r="CM341" s="146">
        <f t="shared" si="525"/>
        <v>0</v>
      </c>
      <c r="CN341" s="146">
        <f t="shared" si="526"/>
        <v>0</v>
      </c>
      <c r="CO341" s="146">
        <f t="shared" si="527"/>
        <v>2</v>
      </c>
      <c r="CP341" s="146">
        <f t="shared" si="528"/>
        <v>2</v>
      </c>
      <c r="CQ341" s="146">
        <f t="shared" si="529"/>
        <v>2</v>
      </c>
      <c r="CR341" s="146">
        <f t="shared" si="530"/>
        <v>2</v>
      </c>
      <c r="CS341" s="146">
        <f t="shared" si="531"/>
        <v>2</v>
      </c>
      <c r="CT341" s="146">
        <f t="shared" si="532"/>
        <v>2</v>
      </c>
      <c r="CU341" s="146">
        <f t="shared" si="533"/>
        <v>2</v>
      </c>
      <c r="CV341" s="146">
        <f t="shared" si="534"/>
        <v>2</v>
      </c>
      <c r="CW341" s="146">
        <f t="shared" si="535"/>
        <v>2</v>
      </c>
      <c r="CX341" s="146">
        <f t="shared" si="536"/>
        <v>2</v>
      </c>
      <c r="CY341" s="146">
        <f t="shared" si="537"/>
        <v>2</v>
      </c>
      <c r="CZ341" s="146">
        <f t="shared" si="538"/>
        <v>2</v>
      </c>
      <c r="DA341" s="146">
        <f t="shared" si="539"/>
        <v>2</v>
      </c>
      <c r="DB341" s="146">
        <f t="shared" si="540"/>
        <v>2</v>
      </c>
      <c r="DC341" s="146">
        <f t="shared" si="541"/>
        <v>2</v>
      </c>
      <c r="DD341" s="146">
        <f t="shared" si="542"/>
        <v>0</v>
      </c>
      <c r="DE341" s="146">
        <f t="shared" si="543"/>
        <v>0</v>
      </c>
      <c r="DF341" s="146">
        <f t="shared" si="544"/>
        <v>0</v>
      </c>
      <c r="DG341" s="146">
        <f t="shared" si="545"/>
        <v>0</v>
      </c>
      <c r="DH341" s="146">
        <f t="shared" si="546"/>
        <v>0</v>
      </c>
      <c r="DI341" s="146">
        <f t="shared" si="547"/>
        <v>0</v>
      </c>
      <c r="DJ341" s="146">
        <f t="shared" si="548"/>
        <v>0</v>
      </c>
      <c r="DK341" s="146">
        <f t="shared" si="549"/>
        <v>0</v>
      </c>
      <c r="DL341" s="146">
        <f t="shared" si="550"/>
        <v>0</v>
      </c>
      <c r="DM341" s="146">
        <f t="shared" si="551"/>
        <v>0</v>
      </c>
      <c r="DN341" s="65">
        <f t="shared" ref="DN341:DN342" si="564">F341*H341</f>
        <v>30</v>
      </c>
      <c r="DO341" s="57" t="str">
        <f t="shared" si="554"/>
        <v/>
      </c>
      <c r="DP341" s="57" t="str">
        <f t="shared" si="556"/>
        <v/>
      </c>
      <c r="DQ341" s="58">
        <f t="shared" si="557"/>
        <v>30</v>
      </c>
      <c r="DR341" s="1">
        <f t="shared" si="555"/>
        <v>2</v>
      </c>
      <c r="DS341" s="168" t="e">
        <f>IF(AND(DR341=#REF!,BL341=#REF!),'Tiến độ'!D341,"")</f>
        <v>#REF!</v>
      </c>
    </row>
    <row r="342" spans="1:123" ht="11.25" customHeight="1">
      <c r="A342" s="309" t="str">
        <f>IF(B342="","",MAX($A$7:A341)+1)</f>
        <v/>
      </c>
      <c r="B342" s="312"/>
      <c r="C342" s="101" t="s">
        <v>477</v>
      </c>
      <c r="D342" s="102" t="s">
        <v>478</v>
      </c>
      <c r="E342" s="103">
        <v>2</v>
      </c>
      <c r="F342" s="104">
        <v>30</v>
      </c>
      <c r="G342" s="105"/>
      <c r="H342" s="106">
        <f t="shared" si="563"/>
        <v>1</v>
      </c>
      <c r="I342" s="107">
        <f t="shared" si="562"/>
        <v>19</v>
      </c>
      <c r="J342" s="28"/>
      <c r="K342" s="108"/>
      <c r="L342" s="109"/>
      <c r="M342" s="109"/>
      <c r="N342" s="110"/>
      <c r="O342" s="108"/>
      <c r="P342" s="109"/>
      <c r="Q342" s="109"/>
      <c r="R342" s="110"/>
      <c r="S342" s="108"/>
      <c r="T342" s="109"/>
      <c r="U342" s="109"/>
      <c r="V342" s="109"/>
      <c r="W342" s="110"/>
      <c r="X342" s="108"/>
      <c r="Y342" s="109"/>
      <c r="Z342" s="109"/>
      <c r="AA342" s="110"/>
      <c r="AB342" s="108"/>
      <c r="AC342" s="109"/>
      <c r="AD342" s="109"/>
      <c r="AE342" s="110"/>
      <c r="AF342" s="108"/>
      <c r="AG342" s="109"/>
      <c r="AH342" s="109"/>
      <c r="AI342" s="362"/>
      <c r="AJ342" s="363"/>
      <c r="AK342" s="108"/>
      <c r="AL342" s="109">
        <v>2</v>
      </c>
      <c r="AM342" s="109">
        <v>2</v>
      </c>
      <c r="AN342" s="110">
        <v>2</v>
      </c>
      <c r="AO342" s="108">
        <v>2</v>
      </c>
      <c r="AP342" s="109">
        <v>2</v>
      </c>
      <c r="AQ342" s="109">
        <v>2</v>
      </c>
      <c r="AR342" s="110">
        <v>2</v>
      </c>
      <c r="AS342" s="111">
        <v>2</v>
      </c>
      <c r="AT342" s="109">
        <v>2</v>
      </c>
      <c r="AU342" s="109">
        <v>2</v>
      </c>
      <c r="AV342" s="112">
        <v>2</v>
      </c>
      <c r="AW342" s="108">
        <v>2</v>
      </c>
      <c r="AX342" s="109">
        <v>2</v>
      </c>
      <c r="AY342" s="109">
        <v>2</v>
      </c>
      <c r="AZ342" s="109">
        <v>2</v>
      </c>
      <c r="BA342" s="110" t="s">
        <v>163</v>
      </c>
      <c r="BB342" s="111" t="s">
        <v>163</v>
      </c>
      <c r="BC342" s="109" t="s">
        <v>163</v>
      </c>
      <c r="BD342" s="109" t="s">
        <v>163</v>
      </c>
      <c r="BE342" s="321"/>
      <c r="BF342" s="322"/>
      <c r="BG342" s="322"/>
      <c r="BH342" s="322"/>
      <c r="BI342" s="322"/>
      <c r="BJ342" s="323"/>
      <c r="BK342" s="48" t="s">
        <v>18</v>
      </c>
      <c r="BL342" s="48" t="s">
        <v>37</v>
      </c>
      <c r="BN342" s="146">
        <f t="shared" si="552"/>
        <v>0</v>
      </c>
      <c r="BO342" s="146">
        <f t="shared" si="501"/>
        <v>0</v>
      </c>
      <c r="BP342" s="146">
        <f t="shared" si="502"/>
        <v>0</v>
      </c>
      <c r="BQ342" s="146">
        <f t="shared" si="503"/>
        <v>0</v>
      </c>
      <c r="BR342" s="146">
        <f t="shared" si="504"/>
        <v>0</v>
      </c>
      <c r="BS342" s="146">
        <f t="shared" si="505"/>
        <v>0</v>
      </c>
      <c r="BT342" s="146">
        <f t="shared" si="506"/>
        <v>0</v>
      </c>
      <c r="BU342" s="146">
        <f t="shared" si="507"/>
        <v>0</v>
      </c>
      <c r="BV342" s="146">
        <f t="shared" si="508"/>
        <v>0</v>
      </c>
      <c r="BW342" s="146">
        <f t="shared" si="509"/>
        <v>0</v>
      </c>
      <c r="BX342" s="146">
        <f t="shared" si="510"/>
        <v>0</v>
      </c>
      <c r="BY342" s="146">
        <f t="shared" si="511"/>
        <v>0</v>
      </c>
      <c r="BZ342" s="146">
        <f t="shared" si="512"/>
        <v>0</v>
      </c>
      <c r="CA342" s="146">
        <f t="shared" si="513"/>
        <v>0</v>
      </c>
      <c r="CB342" s="146">
        <f t="shared" si="514"/>
        <v>0</v>
      </c>
      <c r="CC342" s="146">
        <f t="shared" si="515"/>
        <v>0</v>
      </c>
      <c r="CD342" s="146">
        <f t="shared" si="516"/>
        <v>0</v>
      </c>
      <c r="CE342" s="146">
        <f t="shared" si="517"/>
        <v>0</v>
      </c>
      <c r="CF342" s="146">
        <f t="shared" si="518"/>
        <v>0</v>
      </c>
      <c r="CG342" s="146">
        <f t="shared" si="519"/>
        <v>0</v>
      </c>
      <c r="CH342" s="146">
        <f t="shared" si="520"/>
        <v>0</v>
      </c>
      <c r="CI342" s="146">
        <f t="shared" si="521"/>
        <v>0</v>
      </c>
      <c r="CJ342" s="146">
        <f t="shared" si="522"/>
        <v>0</v>
      </c>
      <c r="CK342" s="146">
        <f t="shared" si="523"/>
        <v>0</v>
      </c>
      <c r="CL342" s="146">
        <f t="shared" si="524"/>
        <v>0</v>
      </c>
      <c r="CM342" s="146">
        <f t="shared" si="525"/>
        <v>0</v>
      </c>
      <c r="CN342" s="146">
        <f t="shared" si="526"/>
        <v>0</v>
      </c>
      <c r="CO342" s="146">
        <f t="shared" si="527"/>
        <v>2</v>
      </c>
      <c r="CP342" s="146">
        <f t="shared" si="528"/>
        <v>2</v>
      </c>
      <c r="CQ342" s="146">
        <f t="shared" si="529"/>
        <v>2</v>
      </c>
      <c r="CR342" s="146">
        <f t="shared" si="530"/>
        <v>2</v>
      </c>
      <c r="CS342" s="146">
        <f t="shared" si="531"/>
        <v>2</v>
      </c>
      <c r="CT342" s="146">
        <f t="shared" si="532"/>
        <v>2</v>
      </c>
      <c r="CU342" s="146">
        <f t="shared" si="533"/>
        <v>2</v>
      </c>
      <c r="CV342" s="146">
        <f t="shared" si="534"/>
        <v>2</v>
      </c>
      <c r="CW342" s="146">
        <f t="shared" si="535"/>
        <v>2</v>
      </c>
      <c r="CX342" s="146">
        <f t="shared" si="536"/>
        <v>2</v>
      </c>
      <c r="CY342" s="146">
        <f t="shared" si="537"/>
        <v>2</v>
      </c>
      <c r="CZ342" s="146">
        <f t="shared" si="538"/>
        <v>2</v>
      </c>
      <c r="DA342" s="146">
        <f t="shared" si="539"/>
        <v>2</v>
      </c>
      <c r="DB342" s="146">
        <f t="shared" si="540"/>
        <v>2</v>
      </c>
      <c r="DC342" s="146">
        <f t="shared" si="541"/>
        <v>2</v>
      </c>
      <c r="DD342" s="146">
        <f t="shared" si="542"/>
        <v>0</v>
      </c>
      <c r="DE342" s="146">
        <f t="shared" si="543"/>
        <v>0</v>
      </c>
      <c r="DF342" s="146">
        <f t="shared" si="544"/>
        <v>0</v>
      </c>
      <c r="DG342" s="146">
        <f t="shared" si="545"/>
        <v>0</v>
      </c>
      <c r="DH342" s="146">
        <f t="shared" si="546"/>
        <v>0</v>
      </c>
      <c r="DI342" s="146">
        <f t="shared" si="547"/>
        <v>0</v>
      </c>
      <c r="DJ342" s="146">
        <f t="shared" si="548"/>
        <v>0</v>
      </c>
      <c r="DK342" s="146">
        <f t="shared" si="549"/>
        <v>0</v>
      </c>
      <c r="DL342" s="146">
        <f t="shared" si="550"/>
        <v>0</v>
      </c>
      <c r="DM342" s="146">
        <f t="shared" si="551"/>
        <v>0</v>
      </c>
      <c r="DN342" s="65">
        <f t="shared" si="564"/>
        <v>30</v>
      </c>
      <c r="DO342" s="57" t="str">
        <f t="shared" si="554"/>
        <v/>
      </c>
      <c r="DP342" s="57" t="str">
        <f t="shared" si="556"/>
        <v/>
      </c>
      <c r="DQ342" s="58">
        <f t="shared" si="557"/>
        <v>30</v>
      </c>
      <c r="DR342" s="1">
        <f t="shared" si="555"/>
        <v>2</v>
      </c>
      <c r="DS342" s="168" t="e">
        <f>IF(AND(DR342=#REF!,BL342=#REF!),'Tiến độ'!D342,"")</f>
        <v>#REF!</v>
      </c>
    </row>
    <row r="343" spans="1:123" ht="11.25" customHeight="1">
      <c r="A343" s="309" t="str">
        <f>IF(B343="","",MAX($A$7:A342)+1)</f>
        <v/>
      </c>
      <c r="B343" s="312"/>
      <c r="C343" s="101" t="s">
        <v>479</v>
      </c>
      <c r="D343" s="102" t="s">
        <v>480</v>
      </c>
      <c r="E343" s="103">
        <v>1</v>
      </c>
      <c r="F343" s="104">
        <v>15</v>
      </c>
      <c r="G343" s="105"/>
      <c r="H343" s="106">
        <f t="shared" si="563"/>
        <v>1</v>
      </c>
      <c r="I343" s="107">
        <f t="shared" si="562"/>
        <v>19</v>
      </c>
      <c r="J343" s="28"/>
      <c r="K343" s="108"/>
      <c r="L343" s="109"/>
      <c r="M343" s="109"/>
      <c r="N343" s="110"/>
      <c r="O343" s="108"/>
      <c r="P343" s="109"/>
      <c r="Q343" s="109"/>
      <c r="R343" s="110"/>
      <c r="S343" s="108"/>
      <c r="T343" s="109"/>
      <c r="U343" s="109"/>
      <c r="V343" s="109"/>
      <c r="W343" s="110"/>
      <c r="X343" s="108"/>
      <c r="Y343" s="109"/>
      <c r="Z343" s="109"/>
      <c r="AA343" s="110"/>
      <c r="AB343" s="108"/>
      <c r="AC343" s="109"/>
      <c r="AD343" s="109"/>
      <c r="AE343" s="110"/>
      <c r="AF343" s="108"/>
      <c r="AG343" s="109"/>
      <c r="AH343" s="109"/>
      <c r="AI343" s="362"/>
      <c r="AJ343" s="363"/>
      <c r="AK343" s="108"/>
      <c r="AL343" s="109"/>
      <c r="AM343" s="109"/>
      <c r="AN343" s="110"/>
      <c r="AO343" s="108"/>
      <c r="AP343" s="109"/>
      <c r="AQ343" s="109">
        <v>2</v>
      </c>
      <c r="AR343" s="110">
        <v>2</v>
      </c>
      <c r="AS343" s="111">
        <v>2</v>
      </c>
      <c r="AT343" s="109">
        <v>2</v>
      </c>
      <c r="AU343" s="109">
        <v>2</v>
      </c>
      <c r="AV343" s="112">
        <v>2</v>
      </c>
      <c r="AW343" s="108">
        <v>2</v>
      </c>
      <c r="AX343" s="109">
        <v>1</v>
      </c>
      <c r="AY343" s="109"/>
      <c r="AZ343" s="109"/>
      <c r="BA343" s="110" t="s">
        <v>163</v>
      </c>
      <c r="BB343" s="111" t="s">
        <v>163</v>
      </c>
      <c r="BC343" s="109" t="s">
        <v>163</v>
      </c>
      <c r="BD343" s="109" t="s">
        <v>163</v>
      </c>
      <c r="BE343" s="321"/>
      <c r="BF343" s="322"/>
      <c r="BG343" s="322"/>
      <c r="BH343" s="322"/>
      <c r="BI343" s="322"/>
      <c r="BJ343" s="323"/>
      <c r="BK343" s="48" t="s">
        <v>18</v>
      </c>
      <c r="BL343" s="48" t="s">
        <v>37</v>
      </c>
      <c r="BN343" s="146">
        <f t="shared" si="552"/>
        <v>0</v>
      </c>
      <c r="BO343" s="146">
        <f t="shared" si="501"/>
        <v>0</v>
      </c>
      <c r="BP343" s="146">
        <f t="shared" si="502"/>
        <v>0</v>
      </c>
      <c r="BQ343" s="146">
        <f t="shared" si="503"/>
        <v>0</v>
      </c>
      <c r="BR343" s="146">
        <f t="shared" si="504"/>
        <v>0</v>
      </c>
      <c r="BS343" s="146">
        <f t="shared" si="505"/>
        <v>0</v>
      </c>
      <c r="BT343" s="146">
        <f t="shared" si="506"/>
        <v>0</v>
      </c>
      <c r="BU343" s="146">
        <f t="shared" si="507"/>
        <v>0</v>
      </c>
      <c r="BV343" s="146">
        <f t="shared" si="508"/>
        <v>0</v>
      </c>
      <c r="BW343" s="146">
        <f t="shared" si="509"/>
        <v>0</v>
      </c>
      <c r="BX343" s="146">
        <f t="shared" si="510"/>
        <v>0</v>
      </c>
      <c r="BY343" s="146">
        <f t="shared" si="511"/>
        <v>0</v>
      </c>
      <c r="BZ343" s="146">
        <f t="shared" si="512"/>
        <v>0</v>
      </c>
      <c r="CA343" s="146">
        <f t="shared" si="513"/>
        <v>0</v>
      </c>
      <c r="CB343" s="146">
        <f t="shared" si="514"/>
        <v>0</v>
      </c>
      <c r="CC343" s="146">
        <f t="shared" si="515"/>
        <v>0</v>
      </c>
      <c r="CD343" s="146">
        <f t="shared" si="516"/>
        <v>0</v>
      </c>
      <c r="CE343" s="146">
        <f t="shared" si="517"/>
        <v>0</v>
      </c>
      <c r="CF343" s="146">
        <f t="shared" si="518"/>
        <v>0</v>
      </c>
      <c r="CG343" s="146">
        <f t="shared" si="519"/>
        <v>0</v>
      </c>
      <c r="CH343" s="146">
        <f t="shared" si="520"/>
        <v>0</v>
      </c>
      <c r="CI343" s="146">
        <f t="shared" si="521"/>
        <v>0</v>
      </c>
      <c r="CJ343" s="146">
        <f t="shared" si="522"/>
        <v>0</v>
      </c>
      <c r="CK343" s="146">
        <f t="shared" si="523"/>
        <v>0</v>
      </c>
      <c r="CL343" s="146">
        <f t="shared" si="524"/>
        <v>0</v>
      </c>
      <c r="CM343" s="146">
        <f t="shared" si="525"/>
        <v>0</v>
      </c>
      <c r="CN343" s="146">
        <f t="shared" si="526"/>
        <v>0</v>
      </c>
      <c r="CO343" s="146">
        <f t="shared" si="527"/>
        <v>0</v>
      </c>
      <c r="CP343" s="146">
        <f t="shared" si="528"/>
        <v>0</v>
      </c>
      <c r="CQ343" s="146">
        <f t="shared" si="529"/>
        <v>0</v>
      </c>
      <c r="CR343" s="146">
        <f t="shared" si="530"/>
        <v>0</v>
      </c>
      <c r="CS343" s="146">
        <f t="shared" si="531"/>
        <v>0</v>
      </c>
      <c r="CT343" s="146">
        <f t="shared" si="532"/>
        <v>2</v>
      </c>
      <c r="CU343" s="146">
        <f t="shared" si="533"/>
        <v>2</v>
      </c>
      <c r="CV343" s="146">
        <f t="shared" si="534"/>
        <v>2</v>
      </c>
      <c r="CW343" s="146">
        <f t="shared" si="535"/>
        <v>2</v>
      </c>
      <c r="CX343" s="146">
        <f t="shared" si="536"/>
        <v>2</v>
      </c>
      <c r="CY343" s="146">
        <f t="shared" si="537"/>
        <v>2</v>
      </c>
      <c r="CZ343" s="146">
        <f t="shared" si="538"/>
        <v>2</v>
      </c>
      <c r="DA343" s="146">
        <f t="shared" si="539"/>
        <v>1</v>
      </c>
      <c r="DB343" s="146">
        <f t="shared" si="540"/>
        <v>0</v>
      </c>
      <c r="DC343" s="146">
        <f t="shared" si="541"/>
        <v>0</v>
      </c>
      <c r="DD343" s="146">
        <f t="shared" si="542"/>
        <v>0</v>
      </c>
      <c r="DE343" s="146">
        <f t="shared" si="543"/>
        <v>0</v>
      </c>
      <c r="DF343" s="146">
        <f t="shared" si="544"/>
        <v>0</v>
      </c>
      <c r="DG343" s="146">
        <f t="shared" si="545"/>
        <v>0</v>
      </c>
      <c r="DH343" s="146">
        <f t="shared" si="546"/>
        <v>0</v>
      </c>
      <c r="DI343" s="146">
        <f t="shared" si="547"/>
        <v>0</v>
      </c>
      <c r="DJ343" s="146">
        <f t="shared" si="548"/>
        <v>0</v>
      </c>
      <c r="DK343" s="146">
        <f t="shared" si="549"/>
        <v>0</v>
      </c>
      <c r="DL343" s="146">
        <f t="shared" si="550"/>
        <v>0</v>
      </c>
      <c r="DM343" s="146">
        <f t="shared" si="551"/>
        <v>0</v>
      </c>
      <c r="DN343" s="65">
        <f>0.8*I343</f>
        <v>15.200000000000001</v>
      </c>
      <c r="DO343" s="57" t="str">
        <f t="shared" si="554"/>
        <v/>
      </c>
      <c r="DP343" s="57" t="str">
        <f t="shared" si="556"/>
        <v/>
      </c>
      <c r="DQ343" s="58">
        <f t="shared" si="557"/>
        <v>15.200000000000001</v>
      </c>
      <c r="DR343" s="1">
        <f t="shared" si="555"/>
        <v>2</v>
      </c>
      <c r="DS343" s="168" t="e">
        <f>IF(AND(DR343=#REF!,BL343=#REF!),'Tiến độ'!D343,"")</f>
        <v>#REF!</v>
      </c>
    </row>
    <row r="344" spans="1:123" ht="11.25" customHeight="1">
      <c r="A344" s="309" t="str">
        <f>IF(B344="","",MAX($A$7:A343)+1)</f>
        <v/>
      </c>
      <c r="B344" s="312"/>
      <c r="C344" s="101" t="s">
        <v>453</v>
      </c>
      <c r="D344" s="102" t="s">
        <v>454</v>
      </c>
      <c r="E344" s="103">
        <v>3</v>
      </c>
      <c r="F344" s="104">
        <v>45</v>
      </c>
      <c r="G344" s="105"/>
      <c r="H344" s="106">
        <f t="shared" si="563"/>
        <v>1</v>
      </c>
      <c r="I344" s="107">
        <f t="shared" si="562"/>
        <v>19</v>
      </c>
      <c r="J344" s="28"/>
      <c r="K344" s="108"/>
      <c r="L344" s="109"/>
      <c r="M344" s="109"/>
      <c r="N344" s="110"/>
      <c r="O344" s="108"/>
      <c r="P344" s="109"/>
      <c r="Q344" s="109"/>
      <c r="R344" s="110"/>
      <c r="S344" s="108"/>
      <c r="T344" s="109"/>
      <c r="U344" s="109"/>
      <c r="V344" s="109"/>
      <c r="W344" s="110"/>
      <c r="X344" s="108"/>
      <c r="Y344" s="109"/>
      <c r="Z344" s="109"/>
      <c r="AA344" s="110"/>
      <c r="AB344" s="108"/>
      <c r="AC344" s="109"/>
      <c r="AD344" s="109"/>
      <c r="AE344" s="110"/>
      <c r="AF344" s="108"/>
      <c r="AG344" s="109"/>
      <c r="AH344" s="109"/>
      <c r="AI344" s="362"/>
      <c r="AJ344" s="363"/>
      <c r="AK344" s="108"/>
      <c r="AL344" s="109">
        <v>5</v>
      </c>
      <c r="AM344" s="109">
        <v>5</v>
      </c>
      <c r="AN344" s="110">
        <v>5</v>
      </c>
      <c r="AO344" s="108">
        <v>5</v>
      </c>
      <c r="AP344" s="109">
        <v>5</v>
      </c>
      <c r="AQ344" s="87">
        <v>2</v>
      </c>
      <c r="AR344" s="88">
        <v>2</v>
      </c>
      <c r="AS344" s="89">
        <v>2</v>
      </c>
      <c r="AT344" s="87">
        <v>2</v>
      </c>
      <c r="AU344" s="87">
        <v>2</v>
      </c>
      <c r="AV344" s="90">
        <v>2</v>
      </c>
      <c r="AW344" s="86">
        <v>2</v>
      </c>
      <c r="AX344" s="87">
        <v>2</v>
      </c>
      <c r="AY344" s="87">
        <v>2</v>
      </c>
      <c r="AZ344" s="87">
        <v>2</v>
      </c>
      <c r="BA344" s="110" t="s">
        <v>163</v>
      </c>
      <c r="BB344" s="111" t="s">
        <v>163</v>
      </c>
      <c r="BC344" s="109" t="s">
        <v>163</v>
      </c>
      <c r="BD344" s="109" t="s">
        <v>163</v>
      </c>
      <c r="BE344" s="321"/>
      <c r="BF344" s="322"/>
      <c r="BG344" s="322"/>
      <c r="BH344" s="322"/>
      <c r="BI344" s="322"/>
      <c r="BJ344" s="323"/>
      <c r="BK344" s="48" t="s">
        <v>18</v>
      </c>
      <c r="BL344" s="48" t="s">
        <v>27</v>
      </c>
      <c r="BN344" s="146">
        <f t="shared" si="552"/>
        <v>0</v>
      </c>
      <c r="BO344" s="146">
        <f t="shared" si="501"/>
        <v>0</v>
      </c>
      <c r="BP344" s="146">
        <f t="shared" si="502"/>
        <v>0</v>
      </c>
      <c r="BQ344" s="146">
        <f t="shared" si="503"/>
        <v>0</v>
      </c>
      <c r="BR344" s="146">
        <f t="shared" si="504"/>
        <v>0</v>
      </c>
      <c r="BS344" s="146">
        <f t="shared" si="505"/>
        <v>0</v>
      </c>
      <c r="BT344" s="146">
        <f t="shared" si="506"/>
        <v>0</v>
      </c>
      <c r="BU344" s="146">
        <f t="shared" si="507"/>
        <v>0</v>
      </c>
      <c r="BV344" s="146">
        <f t="shared" si="508"/>
        <v>0</v>
      </c>
      <c r="BW344" s="146">
        <f t="shared" si="509"/>
        <v>0</v>
      </c>
      <c r="BX344" s="146">
        <f t="shared" si="510"/>
        <v>0</v>
      </c>
      <c r="BY344" s="146">
        <f t="shared" si="511"/>
        <v>0</v>
      </c>
      <c r="BZ344" s="146">
        <f t="shared" si="512"/>
        <v>0</v>
      </c>
      <c r="CA344" s="146">
        <f t="shared" si="513"/>
        <v>0</v>
      </c>
      <c r="CB344" s="146">
        <f t="shared" si="514"/>
        <v>0</v>
      </c>
      <c r="CC344" s="146">
        <f t="shared" si="515"/>
        <v>0</v>
      </c>
      <c r="CD344" s="146">
        <f t="shared" si="516"/>
        <v>0</v>
      </c>
      <c r="CE344" s="146">
        <f t="shared" si="517"/>
        <v>0</v>
      </c>
      <c r="CF344" s="146">
        <f t="shared" si="518"/>
        <v>0</v>
      </c>
      <c r="CG344" s="146">
        <f t="shared" si="519"/>
        <v>0</v>
      </c>
      <c r="CH344" s="146">
        <f t="shared" si="520"/>
        <v>0</v>
      </c>
      <c r="CI344" s="146">
        <f t="shared" si="521"/>
        <v>0</v>
      </c>
      <c r="CJ344" s="146">
        <f t="shared" si="522"/>
        <v>0</v>
      </c>
      <c r="CK344" s="146">
        <f t="shared" si="523"/>
        <v>0</v>
      </c>
      <c r="CL344" s="146">
        <f t="shared" si="524"/>
        <v>0</v>
      </c>
      <c r="CM344" s="146">
        <f t="shared" si="525"/>
        <v>0</v>
      </c>
      <c r="CN344" s="146">
        <f t="shared" si="526"/>
        <v>0</v>
      </c>
      <c r="CO344" s="146">
        <f t="shared" si="527"/>
        <v>5</v>
      </c>
      <c r="CP344" s="146">
        <f t="shared" si="528"/>
        <v>5</v>
      </c>
      <c r="CQ344" s="146">
        <f t="shared" si="529"/>
        <v>5</v>
      </c>
      <c r="CR344" s="146">
        <f t="shared" si="530"/>
        <v>5</v>
      </c>
      <c r="CS344" s="146">
        <f t="shared" si="531"/>
        <v>5</v>
      </c>
      <c r="CT344" s="146">
        <f t="shared" si="532"/>
        <v>2</v>
      </c>
      <c r="CU344" s="146">
        <f t="shared" si="533"/>
        <v>2</v>
      </c>
      <c r="CV344" s="146">
        <f t="shared" si="534"/>
        <v>2</v>
      </c>
      <c r="CW344" s="146">
        <f t="shared" si="535"/>
        <v>2</v>
      </c>
      <c r="CX344" s="146">
        <f t="shared" si="536"/>
        <v>2</v>
      </c>
      <c r="CY344" s="146">
        <f t="shared" si="537"/>
        <v>2</v>
      </c>
      <c r="CZ344" s="146">
        <f t="shared" si="538"/>
        <v>2</v>
      </c>
      <c r="DA344" s="146">
        <f t="shared" si="539"/>
        <v>2</v>
      </c>
      <c r="DB344" s="146">
        <f t="shared" si="540"/>
        <v>2</v>
      </c>
      <c r="DC344" s="146">
        <f t="shared" si="541"/>
        <v>2</v>
      </c>
      <c r="DD344" s="146">
        <f t="shared" si="542"/>
        <v>0</v>
      </c>
      <c r="DE344" s="146">
        <f t="shared" si="543"/>
        <v>0</v>
      </c>
      <c r="DF344" s="146">
        <f t="shared" si="544"/>
        <v>0</v>
      </c>
      <c r="DG344" s="146">
        <f t="shared" si="545"/>
        <v>0</v>
      </c>
      <c r="DH344" s="146">
        <f t="shared" si="546"/>
        <v>0</v>
      </c>
      <c r="DI344" s="146">
        <f t="shared" si="547"/>
        <v>0</v>
      </c>
      <c r="DJ344" s="146">
        <f t="shared" si="548"/>
        <v>0</v>
      </c>
      <c r="DK344" s="146">
        <f t="shared" si="549"/>
        <v>0</v>
      </c>
      <c r="DL344" s="146">
        <f t="shared" si="550"/>
        <v>0</v>
      </c>
      <c r="DM344" s="146">
        <f t="shared" si="551"/>
        <v>0</v>
      </c>
      <c r="DN344" s="65">
        <f>F344*H344</f>
        <v>45</v>
      </c>
      <c r="DO344" s="57" t="str">
        <f t="shared" si="554"/>
        <v/>
      </c>
      <c r="DP344" s="57" t="str">
        <f t="shared" si="556"/>
        <v/>
      </c>
      <c r="DQ344" s="58">
        <f t="shared" si="557"/>
        <v>45</v>
      </c>
      <c r="DR344" s="1">
        <f t="shared" si="555"/>
        <v>2</v>
      </c>
      <c r="DS344" s="168" t="e">
        <f>IF(AND(DR344=#REF!,BL344=#REF!),'Tiến độ'!D344,"")</f>
        <v>#REF!</v>
      </c>
    </row>
    <row r="345" spans="1:123" ht="11.25" customHeight="1">
      <c r="A345" s="314" t="str">
        <f>IF(B345="","",MAX($A$7:A344)+1)</f>
        <v/>
      </c>
      <c r="B345" s="315"/>
      <c r="C345" s="79" t="s">
        <v>451</v>
      </c>
      <c r="D345" s="80" t="s">
        <v>452</v>
      </c>
      <c r="E345" s="81">
        <v>1</v>
      </c>
      <c r="F345" s="82">
        <v>15</v>
      </c>
      <c r="G345" s="83"/>
      <c r="H345" s="106">
        <f t="shared" si="563"/>
        <v>1</v>
      </c>
      <c r="I345" s="107">
        <f t="shared" si="562"/>
        <v>19</v>
      </c>
      <c r="J345" s="27"/>
      <c r="K345" s="86"/>
      <c r="L345" s="87"/>
      <c r="M345" s="87"/>
      <c r="N345" s="88"/>
      <c r="O345" s="86"/>
      <c r="P345" s="87"/>
      <c r="Q345" s="87"/>
      <c r="R345" s="88"/>
      <c r="S345" s="86"/>
      <c r="T345" s="87"/>
      <c r="U345" s="87"/>
      <c r="V345" s="87"/>
      <c r="W345" s="88"/>
      <c r="X345" s="86"/>
      <c r="Y345" s="87"/>
      <c r="Z345" s="87"/>
      <c r="AA345" s="88"/>
      <c r="AB345" s="86"/>
      <c r="AC345" s="87"/>
      <c r="AD345" s="87"/>
      <c r="AE345" s="88"/>
      <c r="AF345" s="86"/>
      <c r="AG345" s="87"/>
      <c r="AH345" s="87"/>
      <c r="AI345" s="362"/>
      <c r="AJ345" s="363"/>
      <c r="AK345" s="86"/>
      <c r="AL345" s="87"/>
      <c r="AM345" s="87"/>
      <c r="AN345" s="88"/>
      <c r="AO345" s="86"/>
      <c r="AP345" s="87"/>
      <c r="AQ345" s="87">
        <v>2</v>
      </c>
      <c r="AR345" s="88">
        <v>2</v>
      </c>
      <c r="AS345" s="89">
        <v>2</v>
      </c>
      <c r="AT345" s="87">
        <v>2</v>
      </c>
      <c r="AU345" s="87">
        <v>2</v>
      </c>
      <c r="AV345" s="90">
        <v>2</v>
      </c>
      <c r="AW345" s="86">
        <v>2</v>
      </c>
      <c r="AX345" s="87">
        <v>1</v>
      </c>
      <c r="AY345" s="87"/>
      <c r="AZ345" s="87"/>
      <c r="BA345" s="88" t="s">
        <v>163</v>
      </c>
      <c r="BB345" s="89" t="s">
        <v>163</v>
      </c>
      <c r="BC345" s="87" t="s">
        <v>163</v>
      </c>
      <c r="BD345" s="87" t="s">
        <v>163</v>
      </c>
      <c r="BE345" s="321"/>
      <c r="BF345" s="322"/>
      <c r="BG345" s="322"/>
      <c r="BH345" s="322"/>
      <c r="BI345" s="322"/>
      <c r="BJ345" s="323"/>
      <c r="BK345" s="46" t="s">
        <v>18</v>
      </c>
      <c r="BL345" s="46" t="s">
        <v>27</v>
      </c>
      <c r="BN345" s="146">
        <f t="shared" si="552"/>
        <v>0</v>
      </c>
      <c r="BO345" s="146">
        <f t="shared" si="501"/>
        <v>0</v>
      </c>
      <c r="BP345" s="146">
        <f t="shared" si="502"/>
        <v>0</v>
      </c>
      <c r="BQ345" s="146">
        <f t="shared" si="503"/>
        <v>0</v>
      </c>
      <c r="BR345" s="146">
        <f t="shared" si="504"/>
        <v>0</v>
      </c>
      <c r="BS345" s="146">
        <f t="shared" si="505"/>
        <v>0</v>
      </c>
      <c r="BT345" s="146">
        <f t="shared" si="506"/>
        <v>0</v>
      </c>
      <c r="BU345" s="146">
        <f t="shared" si="507"/>
        <v>0</v>
      </c>
      <c r="BV345" s="146">
        <f t="shared" si="508"/>
        <v>0</v>
      </c>
      <c r="BW345" s="146">
        <f t="shared" si="509"/>
        <v>0</v>
      </c>
      <c r="BX345" s="146">
        <f t="shared" si="510"/>
        <v>0</v>
      </c>
      <c r="BY345" s="146">
        <f t="shared" si="511"/>
        <v>0</v>
      </c>
      <c r="BZ345" s="146">
        <f t="shared" si="512"/>
        <v>0</v>
      </c>
      <c r="CA345" s="146">
        <f t="shared" si="513"/>
        <v>0</v>
      </c>
      <c r="CB345" s="146">
        <f t="shared" si="514"/>
        <v>0</v>
      </c>
      <c r="CC345" s="146">
        <f t="shared" si="515"/>
        <v>0</v>
      </c>
      <c r="CD345" s="146">
        <f t="shared" si="516"/>
        <v>0</v>
      </c>
      <c r="CE345" s="146">
        <f t="shared" si="517"/>
        <v>0</v>
      </c>
      <c r="CF345" s="146">
        <f t="shared" si="518"/>
        <v>0</v>
      </c>
      <c r="CG345" s="146">
        <f t="shared" si="519"/>
        <v>0</v>
      </c>
      <c r="CH345" s="146">
        <f t="shared" si="520"/>
        <v>0</v>
      </c>
      <c r="CI345" s="146">
        <f t="shared" si="521"/>
        <v>0</v>
      </c>
      <c r="CJ345" s="146">
        <f t="shared" si="522"/>
        <v>0</v>
      </c>
      <c r="CK345" s="146">
        <f t="shared" si="523"/>
        <v>0</v>
      </c>
      <c r="CL345" s="146">
        <f t="shared" si="524"/>
        <v>0</v>
      </c>
      <c r="CM345" s="146">
        <f t="shared" si="525"/>
        <v>0</v>
      </c>
      <c r="CN345" s="146">
        <f t="shared" si="526"/>
        <v>0</v>
      </c>
      <c r="CO345" s="146">
        <f t="shared" si="527"/>
        <v>0</v>
      </c>
      <c r="CP345" s="146">
        <f t="shared" si="528"/>
        <v>0</v>
      </c>
      <c r="CQ345" s="146">
        <f t="shared" si="529"/>
        <v>0</v>
      </c>
      <c r="CR345" s="146">
        <f t="shared" si="530"/>
        <v>0</v>
      </c>
      <c r="CS345" s="146">
        <f t="shared" si="531"/>
        <v>0</v>
      </c>
      <c r="CT345" s="146">
        <f t="shared" si="532"/>
        <v>2</v>
      </c>
      <c r="CU345" s="146">
        <f t="shared" si="533"/>
        <v>2</v>
      </c>
      <c r="CV345" s="146">
        <f t="shared" si="534"/>
        <v>2</v>
      </c>
      <c r="CW345" s="146">
        <f t="shared" si="535"/>
        <v>2</v>
      </c>
      <c r="CX345" s="146">
        <f t="shared" si="536"/>
        <v>2</v>
      </c>
      <c r="CY345" s="146">
        <f t="shared" si="537"/>
        <v>2</v>
      </c>
      <c r="CZ345" s="146">
        <f t="shared" si="538"/>
        <v>2</v>
      </c>
      <c r="DA345" s="146">
        <f t="shared" si="539"/>
        <v>1</v>
      </c>
      <c r="DB345" s="146">
        <f t="shared" si="540"/>
        <v>0</v>
      </c>
      <c r="DC345" s="146">
        <f t="shared" si="541"/>
        <v>0</v>
      </c>
      <c r="DD345" s="146">
        <f t="shared" si="542"/>
        <v>0</v>
      </c>
      <c r="DE345" s="146">
        <f t="shared" si="543"/>
        <v>0</v>
      </c>
      <c r="DF345" s="146">
        <f t="shared" si="544"/>
        <v>0</v>
      </c>
      <c r="DG345" s="146">
        <f t="shared" si="545"/>
        <v>0</v>
      </c>
      <c r="DH345" s="146">
        <f t="shared" si="546"/>
        <v>0</v>
      </c>
      <c r="DI345" s="146">
        <f t="shared" si="547"/>
        <v>0</v>
      </c>
      <c r="DJ345" s="146">
        <f t="shared" si="548"/>
        <v>0</v>
      </c>
      <c r="DK345" s="146">
        <f t="shared" si="549"/>
        <v>0</v>
      </c>
      <c r="DL345" s="146">
        <f t="shared" si="550"/>
        <v>0</v>
      </c>
      <c r="DM345" s="146">
        <f t="shared" si="551"/>
        <v>0</v>
      </c>
      <c r="DN345" s="64">
        <f>0.8*I345</f>
        <v>15.200000000000001</v>
      </c>
      <c r="DO345" s="52" t="str">
        <f t="shared" si="554"/>
        <v/>
      </c>
      <c r="DP345" s="52" t="str">
        <f t="shared" si="556"/>
        <v/>
      </c>
      <c r="DQ345" s="53">
        <f t="shared" si="557"/>
        <v>15.200000000000001</v>
      </c>
      <c r="DR345" s="1">
        <f t="shared" si="555"/>
        <v>2</v>
      </c>
      <c r="DS345" s="168" t="e">
        <f>IF(AND(DR345=#REF!,BL345=#REF!),'Tiến độ'!D345,"")</f>
        <v>#REF!</v>
      </c>
    </row>
    <row r="346" spans="1:123" ht="11.25" customHeight="1">
      <c r="A346" s="314" t="str">
        <f>IF(B346="","",MAX($A$7:A345)+1)</f>
        <v/>
      </c>
      <c r="B346" s="315"/>
      <c r="C346" s="79" t="s">
        <v>15</v>
      </c>
      <c r="D346" s="80" t="s">
        <v>398</v>
      </c>
      <c r="E346" s="81">
        <v>2</v>
      </c>
      <c r="F346" s="82">
        <v>30</v>
      </c>
      <c r="G346" s="83"/>
      <c r="H346" s="117">
        <v>0</v>
      </c>
      <c r="I346" s="107">
        <f t="shared" si="562"/>
        <v>19</v>
      </c>
      <c r="J346" s="28" t="s">
        <v>481</v>
      </c>
      <c r="K346" s="86"/>
      <c r="L346" s="87"/>
      <c r="M346" s="87"/>
      <c r="N346" s="88"/>
      <c r="O346" s="86"/>
      <c r="P346" s="87"/>
      <c r="Q346" s="87"/>
      <c r="R346" s="88"/>
      <c r="S346" s="86"/>
      <c r="T346" s="87"/>
      <c r="U346" s="87"/>
      <c r="V346" s="87"/>
      <c r="W346" s="88"/>
      <c r="X346" s="86"/>
      <c r="Y346" s="87"/>
      <c r="Z346" s="87"/>
      <c r="AA346" s="88"/>
      <c r="AB346" s="86"/>
      <c r="AC346" s="87"/>
      <c r="AD346" s="87"/>
      <c r="AE346" s="88"/>
      <c r="AF346" s="86"/>
      <c r="AG346" s="87"/>
      <c r="AH346" s="87"/>
      <c r="AI346" s="362"/>
      <c r="AJ346" s="363"/>
      <c r="AK346" s="86"/>
      <c r="AL346" s="87">
        <v>2</v>
      </c>
      <c r="AM346" s="87">
        <v>2</v>
      </c>
      <c r="AN346" s="88">
        <v>2</v>
      </c>
      <c r="AO346" s="86">
        <v>2</v>
      </c>
      <c r="AP346" s="87">
        <v>2</v>
      </c>
      <c r="AQ346" s="87">
        <v>2</v>
      </c>
      <c r="AR346" s="88">
        <v>2</v>
      </c>
      <c r="AS346" s="89">
        <v>2</v>
      </c>
      <c r="AT346" s="87">
        <v>2</v>
      </c>
      <c r="AU346" s="87">
        <v>2</v>
      </c>
      <c r="AV346" s="90">
        <v>2</v>
      </c>
      <c r="AW346" s="86">
        <v>2</v>
      </c>
      <c r="AX346" s="87">
        <v>2</v>
      </c>
      <c r="AY346" s="87">
        <v>2</v>
      </c>
      <c r="AZ346" s="87">
        <v>2</v>
      </c>
      <c r="BA346" s="88" t="s">
        <v>163</v>
      </c>
      <c r="BB346" s="89" t="s">
        <v>163</v>
      </c>
      <c r="BC346" s="87" t="s">
        <v>163</v>
      </c>
      <c r="BD346" s="87" t="s">
        <v>163</v>
      </c>
      <c r="BE346" s="321"/>
      <c r="BF346" s="322"/>
      <c r="BG346" s="322"/>
      <c r="BH346" s="322"/>
      <c r="BI346" s="322"/>
      <c r="BJ346" s="323"/>
      <c r="BK346" s="46" t="s">
        <v>18</v>
      </c>
      <c r="BL346" s="46" t="s">
        <v>15</v>
      </c>
      <c r="BN346" s="146">
        <f t="shared" si="552"/>
        <v>0</v>
      </c>
      <c r="BO346" s="146">
        <f t="shared" si="501"/>
        <v>0</v>
      </c>
      <c r="BP346" s="146">
        <f t="shared" si="502"/>
        <v>0</v>
      </c>
      <c r="BQ346" s="146">
        <f t="shared" si="503"/>
        <v>0</v>
      </c>
      <c r="BR346" s="146">
        <f t="shared" si="504"/>
        <v>0</v>
      </c>
      <c r="BS346" s="146">
        <f t="shared" si="505"/>
        <v>0</v>
      </c>
      <c r="BT346" s="146">
        <f t="shared" si="506"/>
        <v>0</v>
      </c>
      <c r="BU346" s="146">
        <f t="shared" si="507"/>
        <v>0</v>
      </c>
      <c r="BV346" s="146">
        <f t="shared" si="508"/>
        <v>0</v>
      </c>
      <c r="BW346" s="146">
        <f t="shared" si="509"/>
        <v>0</v>
      </c>
      <c r="BX346" s="146">
        <f t="shared" si="510"/>
        <v>0</v>
      </c>
      <c r="BY346" s="146">
        <f t="shared" si="511"/>
        <v>0</v>
      </c>
      <c r="BZ346" s="146">
        <f t="shared" si="512"/>
        <v>0</v>
      </c>
      <c r="CA346" s="146">
        <f t="shared" si="513"/>
        <v>0</v>
      </c>
      <c r="CB346" s="146">
        <f t="shared" si="514"/>
        <v>0</v>
      </c>
      <c r="CC346" s="146">
        <f t="shared" si="515"/>
        <v>0</v>
      </c>
      <c r="CD346" s="146">
        <f t="shared" si="516"/>
        <v>0</v>
      </c>
      <c r="CE346" s="146">
        <f t="shared" si="517"/>
        <v>0</v>
      </c>
      <c r="CF346" s="146">
        <f t="shared" si="518"/>
        <v>0</v>
      </c>
      <c r="CG346" s="146">
        <f t="shared" si="519"/>
        <v>0</v>
      </c>
      <c r="CH346" s="146">
        <f t="shared" si="520"/>
        <v>0</v>
      </c>
      <c r="CI346" s="146">
        <f t="shared" si="521"/>
        <v>0</v>
      </c>
      <c r="CJ346" s="146">
        <f t="shared" si="522"/>
        <v>0</v>
      </c>
      <c r="CK346" s="146">
        <f t="shared" si="523"/>
        <v>0</v>
      </c>
      <c r="CL346" s="146">
        <f t="shared" si="524"/>
        <v>0</v>
      </c>
      <c r="CM346" s="146">
        <f t="shared" si="525"/>
        <v>0</v>
      </c>
      <c r="CN346" s="146">
        <f t="shared" si="526"/>
        <v>0</v>
      </c>
      <c r="CO346" s="146">
        <f t="shared" si="527"/>
        <v>0</v>
      </c>
      <c r="CP346" s="146">
        <f t="shared" si="528"/>
        <v>0</v>
      </c>
      <c r="CQ346" s="146">
        <f t="shared" si="529"/>
        <v>0</v>
      </c>
      <c r="CR346" s="146">
        <f t="shared" si="530"/>
        <v>0</v>
      </c>
      <c r="CS346" s="146">
        <f t="shared" si="531"/>
        <v>0</v>
      </c>
      <c r="CT346" s="146">
        <f t="shared" si="532"/>
        <v>0</v>
      </c>
      <c r="CU346" s="146">
        <f t="shared" si="533"/>
        <v>0</v>
      </c>
      <c r="CV346" s="146">
        <f t="shared" si="534"/>
        <v>0</v>
      </c>
      <c r="CW346" s="146">
        <f t="shared" si="535"/>
        <v>0</v>
      </c>
      <c r="CX346" s="146">
        <f t="shared" si="536"/>
        <v>0</v>
      </c>
      <c r="CY346" s="146">
        <f t="shared" si="537"/>
        <v>0</v>
      </c>
      <c r="CZ346" s="146">
        <f t="shared" si="538"/>
        <v>0</v>
      </c>
      <c r="DA346" s="146">
        <f t="shared" si="539"/>
        <v>0</v>
      </c>
      <c r="DB346" s="146">
        <f t="shared" si="540"/>
        <v>0</v>
      </c>
      <c r="DC346" s="146">
        <f t="shared" si="541"/>
        <v>0</v>
      </c>
      <c r="DD346" s="146">
        <f t="shared" si="542"/>
        <v>0</v>
      </c>
      <c r="DE346" s="146">
        <f t="shared" si="543"/>
        <v>0</v>
      </c>
      <c r="DF346" s="146">
        <f t="shared" si="544"/>
        <v>0</v>
      </c>
      <c r="DG346" s="146">
        <f t="shared" si="545"/>
        <v>0</v>
      </c>
      <c r="DH346" s="146">
        <f t="shared" si="546"/>
        <v>0</v>
      </c>
      <c r="DI346" s="146">
        <f t="shared" si="547"/>
        <v>0</v>
      </c>
      <c r="DJ346" s="146">
        <f t="shared" si="548"/>
        <v>0</v>
      </c>
      <c r="DK346" s="146">
        <f t="shared" si="549"/>
        <v>0</v>
      </c>
      <c r="DL346" s="146">
        <f t="shared" si="550"/>
        <v>0</v>
      </c>
      <c r="DM346" s="146">
        <f t="shared" si="551"/>
        <v>0</v>
      </c>
      <c r="DN346" s="64">
        <f t="shared" ref="DN346:DN347" si="565">F346*H346</f>
        <v>0</v>
      </c>
      <c r="DO346" s="52" t="str">
        <f t="shared" si="554"/>
        <v/>
      </c>
      <c r="DP346" s="52" t="str">
        <f t="shared" si="556"/>
        <v/>
      </c>
      <c r="DQ346" s="53">
        <f t="shared" si="557"/>
        <v>0</v>
      </c>
      <c r="DR346" s="1">
        <f t="shared" si="555"/>
        <v>2</v>
      </c>
      <c r="DS346" s="168" t="e">
        <f>IF(AND(DR346=#REF!,BL346=#REF!),'Tiến độ'!D346,"")</f>
        <v>#REF!</v>
      </c>
    </row>
    <row r="347" spans="1:123" ht="11.25" customHeight="1">
      <c r="A347" s="314" t="str">
        <f>IF(B347="","",MAX($A$7:A346)+1)</f>
        <v/>
      </c>
      <c r="B347" s="315"/>
      <c r="C347" s="79" t="s">
        <v>17</v>
      </c>
      <c r="D347" s="80" t="s">
        <v>361</v>
      </c>
      <c r="E347" s="81">
        <v>2</v>
      </c>
      <c r="F347" s="82">
        <v>30</v>
      </c>
      <c r="G347" s="83"/>
      <c r="H347" s="117">
        <v>0</v>
      </c>
      <c r="I347" s="107">
        <f t="shared" si="562"/>
        <v>19</v>
      </c>
      <c r="J347" s="28" t="s">
        <v>482</v>
      </c>
      <c r="K347" s="86"/>
      <c r="L347" s="87"/>
      <c r="M347" s="87"/>
      <c r="N347" s="88"/>
      <c r="O347" s="86"/>
      <c r="P347" s="87"/>
      <c r="Q347" s="87"/>
      <c r="R347" s="88"/>
      <c r="S347" s="86"/>
      <c r="T347" s="87"/>
      <c r="U347" s="87"/>
      <c r="V347" s="87"/>
      <c r="W347" s="88"/>
      <c r="X347" s="86"/>
      <c r="Y347" s="87"/>
      <c r="Z347" s="87"/>
      <c r="AA347" s="88"/>
      <c r="AB347" s="86"/>
      <c r="AC347" s="87"/>
      <c r="AD347" s="87"/>
      <c r="AE347" s="88"/>
      <c r="AF347" s="86"/>
      <c r="AG347" s="87"/>
      <c r="AH347" s="87"/>
      <c r="AI347" s="362"/>
      <c r="AJ347" s="363"/>
      <c r="AK347" s="86"/>
      <c r="AL347" s="87">
        <v>2</v>
      </c>
      <c r="AM347" s="87">
        <v>2</v>
      </c>
      <c r="AN347" s="88">
        <v>2</v>
      </c>
      <c r="AO347" s="86">
        <v>2</v>
      </c>
      <c r="AP347" s="87">
        <v>2</v>
      </c>
      <c r="AQ347" s="87">
        <v>2</v>
      </c>
      <c r="AR347" s="88">
        <v>2</v>
      </c>
      <c r="AS347" s="89">
        <v>2</v>
      </c>
      <c r="AT347" s="87">
        <v>2</v>
      </c>
      <c r="AU347" s="87">
        <v>2</v>
      </c>
      <c r="AV347" s="90">
        <v>2</v>
      </c>
      <c r="AW347" s="86">
        <v>2</v>
      </c>
      <c r="AX347" s="87">
        <v>2</v>
      </c>
      <c r="AY347" s="87">
        <v>2</v>
      </c>
      <c r="AZ347" s="87">
        <v>2</v>
      </c>
      <c r="BA347" s="88" t="s">
        <v>163</v>
      </c>
      <c r="BB347" s="89" t="s">
        <v>163</v>
      </c>
      <c r="BC347" s="87" t="s">
        <v>163</v>
      </c>
      <c r="BD347" s="87" t="s">
        <v>163</v>
      </c>
      <c r="BE347" s="321"/>
      <c r="BF347" s="322"/>
      <c r="BG347" s="322"/>
      <c r="BH347" s="322"/>
      <c r="BI347" s="322"/>
      <c r="BJ347" s="323"/>
      <c r="BK347" s="46" t="s">
        <v>18</v>
      </c>
      <c r="BL347" s="46" t="s">
        <v>17</v>
      </c>
      <c r="BN347" s="146">
        <f t="shared" si="552"/>
        <v>0</v>
      </c>
      <c r="BO347" s="146">
        <f t="shared" si="501"/>
        <v>0</v>
      </c>
      <c r="BP347" s="146">
        <f t="shared" si="502"/>
        <v>0</v>
      </c>
      <c r="BQ347" s="146">
        <f t="shared" si="503"/>
        <v>0</v>
      </c>
      <c r="BR347" s="146">
        <f t="shared" si="504"/>
        <v>0</v>
      </c>
      <c r="BS347" s="146">
        <f t="shared" si="505"/>
        <v>0</v>
      </c>
      <c r="BT347" s="146">
        <f t="shared" si="506"/>
        <v>0</v>
      </c>
      <c r="BU347" s="146">
        <f t="shared" si="507"/>
        <v>0</v>
      </c>
      <c r="BV347" s="146">
        <f t="shared" si="508"/>
        <v>0</v>
      </c>
      <c r="BW347" s="146">
        <f t="shared" si="509"/>
        <v>0</v>
      </c>
      <c r="BX347" s="146">
        <f t="shared" si="510"/>
        <v>0</v>
      </c>
      <c r="BY347" s="146">
        <f t="shared" si="511"/>
        <v>0</v>
      </c>
      <c r="BZ347" s="146">
        <f t="shared" si="512"/>
        <v>0</v>
      </c>
      <c r="CA347" s="146">
        <f t="shared" si="513"/>
        <v>0</v>
      </c>
      <c r="CB347" s="146">
        <f t="shared" si="514"/>
        <v>0</v>
      </c>
      <c r="CC347" s="146">
        <f t="shared" si="515"/>
        <v>0</v>
      </c>
      <c r="CD347" s="146">
        <f t="shared" si="516"/>
        <v>0</v>
      </c>
      <c r="CE347" s="146">
        <f t="shared" si="517"/>
        <v>0</v>
      </c>
      <c r="CF347" s="146">
        <f t="shared" si="518"/>
        <v>0</v>
      </c>
      <c r="CG347" s="146">
        <f t="shared" si="519"/>
        <v>0</v>
      </c>
      <c r="CH347" s="146">
        <f t="shared" si="520"/>
        <v>0</v>
      </c>
      <c r="CI347" s="146">
        <f t="shared" si="521"/>
        <v>0</v>
      </c>
      <c r="CJ347" s="146">
        <f t="shared" si="522"/>
        <v>0</v>
      </c>
      <c r="CK347" s="146">
        <f t="shared" si="523"/>
        <v>0</v>
      </c>
      <c r="CL347" s="146">
        <f t="shared" si="524"/>
        <v>0</v>
      </c>
      <c r="CM347" s="146">
        <f t="shared" si="525"/>
        <v>0</v>
      </c>
      <c r="CN347" s="146">
        <f t="shared" si="526"/>
        <v>0</v>
      </c>
      <c r="CO347" s="146">
        <f t="shared" si="527"/>
        <v>0</v>
      </c>
      <c r="CP347" s="146">
        <f t="shared" si="528"/>
        <v>0</v>
      </c>
      <c r="CQ347" s="146">
        <f t="shared" si="529"/>
        <v>0</v>
      </c>
      <c r="CR347" s="146">
        <f t="shared" si="530"/>
        <v>0</v>
      </c>
      <c r="CS347" s="146">
        <f t="shared" si="531"/>
        <v>0</v>
      </c>
      <c r="CT347" s="146">
        <f t="shared" si="532"/>
        <v>0</v>
      </c>
      <c r="CU347" s="146">
        <f t="shared" si="533"/>
        <v>0</v>
      </c>
      <c r="CV347" s="146">
        <f t="shared" si="534"/>
        <v>0</v>
      </c>
      <c r="CW347" s="146">
        <f t="shared" si="535"/>
        <v>0</v>
      </c>
      <c r="CX347" s="146">
        <f t="shared" si="536"/>
        <v>0</v>
      </c>
      <c r="CY347" s="146">
        <f t="shared" si="537"/>
        <v>0</v>
      </c>
      <c r="CZ347" s="146">
        <f t="shared" si="538"/>
        <v>0</v>
      </c>
      <c r="DA347" s="146">
        <f t="shared" si="539"/>
        <v>0</v>
      </c>
      <c r="DB347" s="146">
        <f t="shared" si="540"/>
        <v>0</v>
      </c>
      <c r="DC347" s="146">
        <f t="shared" si="541"/>
        <v>0</v>
      </c>
      <c r="DD347" s="146">
        <f t="shared" si="542"/>
        <v>0</v>
      </c>
      <c r="DE347" s="146">
        <f t="shared" si="543"/>
        <v>0</v>
      </c>
      <c r="DF347" s="146">
        <f t="shared" si="544"/>
        <v>0</v>
      </c>
      <c r="DG347" s="146">
        <f t="shared" si="545"/>
        <v>0</v>
      </c>
      <c r="DH347" s="146">
        <f t="shared" si="546"/>
        <v>0</v>
      </c>
      <c r="DI347" s="146">
        <f t="shared" si="547"/>
        <v>0</v>
      </c>
      <c r="DJ347" s="146">
        <f t="shared" si="548"/>
        <v>0</v>
      </c>
      <c r="DK347" s="146">
        <f t="shared" si="549"/>
        <v>0</v>
      </c>
      <c r="DL347" s="146">
        <f t="shared" si="550"/>
        <v>0</v>
      </c>
      <c r="DM347" s="146">
        <f t="shared" si="551"/>
        <v>0</v>
      </c>
      <c r="DN347" s="64">
        <f t="shared" si="565"/>
        <v>0</v>
      </c>
      <c r="DO347" s="52" t="str">
        <f t="shared" si="554"/>
        <v/>
      </c>
      <c r="DP347" s="52" t="str">
        <f t="shared" si="556"/>
        <v/>
      </c>
      <c r="DQ347" s="53">
        <f t="shared" si="557"/>
        <v>0</v>
      </c>
      <c r="DR347" s="1">
        <f t="shared" si="555"/>
        <v>2</v>
      </c>
      <c r="DS347" s="168" t="e">
        <f>IF(AND(DR347=#REF!,BL347=#REF!),'Tiến độ'!D347,"")</f>
        <v>#REF!</v>
      </c>
    </row>
    <row r="348" spans="1:123" ht="11.25" customHeight="1">
      <c r="A348" s="310" t="str">
        <f>IF(B348="","",MAX($A$7:A347)+1)</f>
        <v/>
      </c>
      <c r="B348" s="313"/>
      <c r="C348" s="91" t="s">
        <v>8</v>
      </c>
      <c r="D348" s="92"/>
      <c r="E348" s="93">
        <f>SUM(E328:E347)</f>
        <v>39</v>
      </c>
      <c r="F348" s="94"/>
      <c r="G348" s="95"/>
      <c r="H348" s="96"/>
      <c r="I348" s="97"/>
      <c r="J348" s="26"/>
      <c r="K348" s="96">
        <f t="shared" ref="K348:AH348" si="566">SUM(K328:K347)</f>
        <v>19</v>
      </c>
      <c r="L348" s="97">
        <f t="shared" si="566"/>
        <v>19</v>
      </c>
      <c r="M348" s="97">
        <f t="shared" si="566"/>
        <v>19</v>
      </c>
      <c r="N348" s="98">
        <f t="shared" si="566"/>
        <v>19</v>
      </c>
      <c r="O348" s="96">
        <f t="shared" si="566"/>
        <v>19</v>
      </c>
      <c r="P348" s="97">
        <f t="shared" si="566"/>
        <v>19</v>
      </c>
      <c r="Q348" s="97">
        <f t="shared" si="566"/>
        <v>19</v>
      </c>
      <c r="R348" s="98">
        <f t="shared" si="566"/>
        <v>19</v>
      </c>
      <c r="S348" s="96">
        <f t="shared" si="566"/>
        <v>19</v>
      </c>
      <c r="T348" s="97">
        <f t="shared" si="566"/>
        <v>19</v>
      </c>
      <c r="U348" s="97">
        <f t="shared" si="566"/>
        <v>19</v>
      </c>
      <c r="V348" s="97">
        <f t="shared" si="566"/>
        <v>19</v>
      </c>
      <c r="W348" s="98">
        <f t="shared" si="566"/>
        <v>16</v>
      </c>
      <c r="X348" s="96">
        <f t="shared" si="566"/>
        <v>10</v>
      </c>
      <c r="Y348" s="97">
        <f t="shared" si="566"/>
        <v>10</v>
      </c>
      <c r="Z348" s="97">
        <f t="shared" si="566"/>
        <v>0</v>
      </c>
      <c r="AA348" s="98">
        <f t="shared" si="566"/>
        <v>0</v>
      </c>
      <c r="AB348" s="96">
        <f t="shared" si="566"/>
        <v>0</v>
      </c>
      <c r="AC348" s="97">
        <f t="shared" si="566"/>
        <v>0</v>
      </c>
      <c r="AD348" s="97">
        <f t="shared" si="566"/>
        <v>0</v>
      </c>
      <c r="AE348" s="98">
        <f t="shared" si="566"/>
        <v>0</v>
      </c>
      <c r="AF348" s="96">
        <f t="shared" si="566"/>
        <v>0</v>
      </c>
      <c r="AG348" s="97">
        <f t="shared" si="566"/>
        <v>0</v>
      </c>
      <c r="AH348" s="97">
        <f t="shared" si="566"/>
        <v>0</v>
      </c>
      <c r="AI348" s="362"/>
      <c r="AJ348" s="363"/>
      <c r="AK348" s="96">
        <f t="shared" ref="AK348:BD348" si="567">SUM(AK328:AK347)</f>
        <v>0</v>
      </c>
      <c r="AL348" s="97">
        <f t="shared" si="567"/>
        <v>23</v>
      </c>
      <c r="AM348" s="97">
        <f t="shared" si="567"/>
        <v>23</v>
      </c>
      <c r="AN348" s="98">
        <f t="shared" si="567"/>
        <v>23</v>
      </c>
      <c r="AO348" s="96">
        <f t="shared" si="567"/>
        <v>23</v>
      </c>
      <c r="AP348" s="97">
        <f t="shared" si="567"/>
        <v>23</v>
      </c>
      <c r="AQ348" s="97">
        <f t="shared" si="567"/>
        <v>26</v>
      </c>
      <c r="AR348" s="98">
        <f t="shared" si="567"/>
        <v>26</v>
      </c>
      <c r="AS348" s="99">
        <f t="shared" si="567"/>
        <v>26</v>
      </c>
      <c r="AT348" s="97">
        <f t="shared" si="567"/>
        <v>26</v>
      </c>
      <c r="AU348" s="97">
        <f t="shared" si="567"/>
        <v>26</v>
      </c>
      <c r="AV348" s="100">
        <f t="shared" si="567"/>
        <v>26</v>
      </c>
      <c r="AW348" s="96">
        <f t="shared" si="567"/>
        <v>26</v>
      </c>
      <c r="AX348" s="97">
        <f t="shared" si="567"/>
        <v>23</v>
      </c>
      <c r="AY348" s="97">
        <f t="shared" si="567"/>
        <v>20</v>
      </c>
      <c r="AZ348" s="97">
        <f t="shared" si="567"/>
        <v>20</v>
      </c>
      <c r="BA348" s="98">
        <f t="shared" si="567"/>
        <v>0</v>
      </c>
      <c r="BB348" s="99">
        <f t="shared" si="567"/>
        <v>0</v>
      </c>
      <c r="BC348" s="97">
        <f t="shared" si="567"/>
        <v>0</v>
      </c>
      <c r="BD348" s="97">
        <f t="shared" si="567"/>
        <v>0</v>
      </c>
      <c r="BE348" s="321"/>
      <c r="BF348" s="322"/>
      <c r="BG348" s="322"/>
      <c r="BH348" s="322"/>
      <c r="BI348" s="322"/>
      <c r="BJ348" s="323"/>
      <c r="BK348" s="47"/>
      <c r="BL348" s="47" t="s">
        <v>1113</v>
      </c>
      <c r="BN348" s="146">
        <f t="shared" si="552"/>
        <v>0</v>
      </c>
      <c r="BO348" s="146">
        <f t="shared" si="501"/>
        <v>0</v>
      </c>
      <c r="BP348" s="146">
        <f t="shared" si="502"/>
        <v>0</v>
      </c>
      <c r="BQ348" s="146">
        <f t="shared" si="503"/>
        <v>0</v>
      </c>
      <c r="BR348" s="146">
        <f t="shared" si="504"/>
        <v>0</v>
      </c>
      <c r="BS348" s="146">
        <f t="shared" si="505"/>
        <v>0</v>
      </c>
      <c r="BT348" s="146">
        <f t="shared" si="506"/>
        <v>0</v>
      </c>
      <c r="BU348" s="146">
        <f t="shared" si="507"/>
        <v>0</v>
      </c>
      <c r="BV348" s="146">
        <f t="shared" si="508"/>
        <v>0</v>
      </c>
      <c r="BW348" s="146">
        <f t="shared" si="509"/>
        <v>0</v>
      </c>
      <c r="BX348" s="146">
        <f t="shared" si="510"/>
        <v>0</v>
      </c>
      <c r="BY348" s="146">
        <f t="shared" si="511"/>
        <v>0</v>
      </c>
      <c r="BZ348" s="146">
        <f t="shared" si="512"/>
        <v>0</v>
      </c>
      <c r="CA348" s="146">
        <f t="shared" si="513"/>
        <v>0</v>
      </c>
      <c r="CB348" s="146">
        <f t="shared" si="514"/>
        <v>0</v>
      </c>
      <c r="CC348" s="146">
        <f t="shared" si="515"/>
        <v>0</v>
      </c>
      <c r="CD348" s="146">
        <f t="shared" si="516"/>
        <v>0</v>
      </c>
      <c r="CE348" s="146">
        <f t="shared" si="517"/>
        <v>0</v>
      </c>
      <c r="CF348" s="146">
        <f t="shared" si="518"/>
        <v>0</v>
      </c>
      <c r="CG348" s="146">
        <f t="shared" si="519"/>
        <v>0</v>
      </c>
      <c r="CH348" s="146">
        <f t="shared" si="520"/>
        <v>0</v>
      </c>
      <c r="CI348" s="146">
        <f t="shared" si="521"/>
        <v>0</v>
      </c>
      <c r="CJ348" s="146">
        <f t="shared" si="522"/>
        <v>0</v>
      </c>
      <c r="CK348" s="146">
        <f t="shared" si="523"/>
        <v>0</v>
      </c>
      <c r="CL348" s="146">
        <f t="shared" si="524"/>
        <v>0</v>
      </c>
      <c r="CM348" s="146">
        <f t="shared" si="525"/>
        <v>0</v>
      </c>
      <c r="CN348" s="146">
        <f t="shared" si="526"/>
        <v>0</v>
      </c>
      <c r="CO348" s="146">
        <f t="shared" si="527"/>
        <v>0</v>
      </c>
      <c r="CP348" s="146">
        <f t="shared" si="528"/>
        <v>0</v>
      </c>
      <c r="CQ348" s="146">
        <f t="shared" si="529"/>
        <v>0</v>
      </c>
      <c r="CR348" s="146">
        <f t="shared" si="530"/>
        <v>0</v>
      </c>
      <c r="CS348" s="146">
        <f t="shared" si="531"/>
        <v>0</v>
      </c>
      <c r="CT348" s="146">
        <f t="shared" si="532"/>
        <v>0</v>
      </c>
      <c r="CU348" s="146">
        <f t="shared" si="533"/>
        <v>0</v>
      </c>
      <c r="CV348" s="146">
        <f t="shared" si="534"/>
        <v>0</v>
      </c>
      <c r="CW348" s="146">
        <f t="shared" si="535"/>
        <v>0</v>
      </c>
      <c r="CX348" s="146">
        <f t="shared" si="536"/>
        <v>0</v>
      </c>
      <c r="CY348" s="146">
        <f t="shared" si="537"/>
        <v>0</v>
      </c>
      <c r="CZ348" s="146">
        <f t="shared" si="538"/>
        <v>0</v>
      </c>
      <c r="DA348" s="146">
        <f t="shared" si="539"/>
        <v>0</v>
      </c>
      <c r="DB348" s="146">
        <f t="shared" si="540"/>
        <v>0</v>
      </c>
      <c r="DC348" s="146">
        <f t="shared" si="541"/>
        <v>0</v>
      </c>
      <c r="DD348" s="146">
        <f t="shared" si="542"/>
        <v>0</v>
      </c>
      <c r="DE348" s="146">
        <f t="shared" si="543"/>
        <v>0</v>
      </c>
      <c r="DF348" s="146">
        <f t="shared" si="544"/>
        <v>0</v>
      </c>
      <c r="DG348" s="146">
        <f t="shared" si="545"/>
        <v>0</v>
      </c>
      <c r="DH348" s="146">
        <f t="shared" si="546"/>
        <v>0</v>
      </c>
      <c r="DI348" s="146">
        <f t="shared" si="547"/>
        <v>0</v>
      </c>
      <c r="DJ348" s="146">
        <f t="shared" si="548"/>
        <v>0</v>
      </c>
      <c r="DK348" s="146">
        <f t="shared" si="549"/>
        <v>0</v>
      </c>
      <c r="DL348" s="146">
        <f t="shared" si="550"/>
        <v>0</v>
      </c>
      <c r="DM348" s="146">
        <f t="shared" si="551"/>
        <v>0</v>
      </c>
      <c r="DN348" s="54"/>
      <c r="DO348" s="55"/>
      <c r="DP348" s="55"/>
      <c r="DQ348" s="56"/>
      <c r="DS348" s="168" t="e">
        <f>IF(AND(DR348=#REF!,BL348=#REF!),'Tiến độ'!D348,"")</f>
        <v>#REF!</v>
      </c>
    </row>
    <row r="349" spans="1:123" ht="11.25" customHeight="1">
      <c r="A349" s="308">
        <f>IF(B349="","",MAX($A$7:A348)+1)</f>
        <v>28</v>
      </c>
      <c r="B349" s="311" t="s">
        <v>483</v>
      </c>
      <c r="C349" s="67" t="s">
        <v>443</v>
      </c>
      <c r="D349" s="68" t="s">
        <v>444</v>
      </c>
      <c r="E349" s="69">
        <v>4</v>
      </c>
      <c r="F349" s="70">
        <v>60</v>
      </c>
      <c r="G349" s="71"/>
      <c r="H349" s="72">
        <f>1</f>
        <v>1</v>
      </c>
      <c r="I349" s="73">
        <f>70</f>
        <v>70</v>
      </c>
      <c r="J349" s="24"/>
      <c r="K349" s="74">
        <v>4</v>
      </c>
      <c r="L349" s="75">
        <v>4</v>
      </c>
      <c r="M349" s="75">
        <v>4</v>
      </c>
      <c r="N349" s="76">
        <v>4</v>
      </c>
      <c r="O349" s="74">
        <v>4</v>
      </c>
      <c r="P349" s="75">
        <v>4</v>
      </c>
      <c r="Q349" s="75">
        <v>4</v>
      </c>
      <c r="R349" s="76">
        <v>4</v>
      </c>
      <c r="S349" s="74">
        <v>4</v>
      </c>
      <c r="T349" s="75">
        <v>4</v>
      </c>
      <c r="U349" s="75">
        <v>4</v>
      </c>
      <c r="V349" s="75">
        <v>4</v>
      </c>
      <c r="W349" s="76">
        <v>4</v>
      </c>
      <c r="X349" s="74">
        <v>4</v>
      </c>
      <c r="Y349" s="75">
        <v>4</v>
      </c>
      <c r="Z349" s="75" t="s">
        <v>163</v>
      </c>
      <c r="AA349" s="76" t="s">
        <v>163</v>
      </c>
      <c r="AB349" s="74" t="s">
        <v>163</v>
      </c>
      <c r="AC349" s="75" t="s">
        <v>163</v>
      </c>
      <c r="AD349" s="75" t="s">
        <v>164</v>
      </c>
      <c r="AE349" s="76" t="s">
        <v>164</v>
      </c>
      <c r="AF349" s="74" t="s">
        <v>164</v>
      </c>
      <c r="AG349" s="75" t="s">
        <v>164</v>
      </c>
      <c r="AH349" s="75" t="s">
        <v>164</v>
      </c>
      <c r="AI349" s="362"/>
      <c r="AJ349" s="363"/>
      <c r="AK349" s="74" t="s">
        <v>164</v>
      </c>
      <c r="AL349" s="75"/>
      <c r="AM349" s="75"/>
      <c r="AN349" s="76"/>
      <c r="AO349" s="74"/>
      <c r="AP349" s="75"/>
      <c r="AQ349" s="75"/>
      <c r="AR349" s="76"/>
      <c r="AS349" s="77"/>
      <c r="AT349" s="75"/>
      <c r="AU349" s="75"/>
      <c r="AV349" s="78"/>
      <c r="AW349" s="74"/>
      <c r="AX349" s="75"/>
      <c r="AY349" s="75"/>
      <c r="AZ349" s="75"/>
      <c r="BA349" s="76"/>
      <c r="BB349" s="77"/>
      <c r="BC349" s="75"/>
      <c r="BD349" s="75"/>
      <c r="BE349" s="321"/>
      <c r="BF349" s="322"/>
      <c r="BG349" s="322"/>
      <c r="BH349" s="322"/>
      <c r="BI349" s="322"/>
      <c r="BJ349" s="323"/>
      <c r="BK349" s="45" t="s">
        <v>18</v>
      </c>
      <c r="BL349" s="45" t="s">
        <v>38</v>
      </c>
      <c r="BN349" s="146">
        <f t="shared" si="552"/>
        <v>4</v>
      </c>
      <c r="BO349" s="146">
        <f t="shared" si="501"/>
        <v>4</v>
      </c>
      <c r="BP349" s="146">
        <f t="shared" si="502"/>
        <v>4</v>
      </c>
      <c r="BQ349" s="146">
        <f t="shared" si="503"/>
        <v>4</v>
      </c>
      <c r="BR349" s="146">
        <f t="shared" si="504"/>
        <v>4</v>
      </c>
      <c r="BS349" s="146">
        <f t="shared" si="505"/>
        <v>4</v>
      </c>
      <c r="BT349" s="146">
        <f t="shared" si="506"/>
        <v>4</v>
      </c>
      <c r="BU349" s="146">
        <f t="shared" si="507"/>
        <v>4</v>
      </c>
      <c r="BV349" s="146">
        <f t="shared" si="508"/>
        <v>4</v>
      </c>
      <c r="BW349" s="146">
        <f t="shared" si="509"/>
        <v>4</v>
      </c>
      <c r="BX349" s="146">
        <f t="shared" si="510"/>
        <v>4</v>
      </c>
      <c r="BY349" s="146">
        <f t="shared" si="511"/>
        <v>4</v>
      </c>
      <c r="BZ349" s="146">
        <f t="shared" si="512"/>
        <v>4</v>
      </c>
      <c r="CA349" s="146">
        <f t="shared" si="513"/>
        <v>4</v>
      </c>
      <c r="CB349" s="146">
        <f t="shared" si="514"/>
        <v>4</v>
      </c>
      <c r="CC349" s="146">
        <f t="shared" si="515"/>
        <v>0</v>
      </c>
      <c r="CD349" s="146">
        <f t="shared" si="516"/>
        <v>0</v>
      </c>
      <c r="CE349" s="146">
        <f t="shared" si="517"/>
        <v>0</v>
      </c>
      <c r="CF349" s="146">
        <f t="shared" si="518"/>
        <v>0</v>
      </c>
      <c r="CG349" s="146">
        <f t="shared" si="519"/>
        <v>0</v>
      </c>
      <c r="CH349" s="146">
        <f t="shared" si="520"/>
        <v>0</v>
      </c>
      <c r="CI349" s="146">
        <f t="shared" si="521"/>
        <v>0</v>
      </c>
      <c r="CJ349" s="146">
        <f t="shared" si="522"/>
        <v>0</v>
      </c>
      <c r="CK349" s="146">
        <f t="shared" si="523"/>
        <v>0</v>
      </c>
      <c r="CL349" s="146">
        <f t="shared" si="524"/>
        <v>0</v>
      </c>
      <c r="CM349" s="146">
        <f t="shared" si="525"/>
        <v>0</v>
      </c>
      <c r="CN349" s="146">
        <f t="shared" si="526"/>
        <v>0</v>
      </c>
      <c r="CO349" s="146">
        <f t="shared" si="527"/>
        <v>0</v>
      </c>
      <c r="CP349" s="146">
        <f t="shared" si="528"/>
        <v>0</v>
      </c>
      <c r="CQ349" s="146">
        <f t="shared" si="529"/>
        <v>0</v>
      </c>
      <c r="CR349" s="146">
        <f t="shared" si="530"/>
        <v>0</v>
      </c>
      <c r="CS349" s="146">
        <f t="shared" si="531"/>
        <v>0</v>
      </c>
      <c r="CT349" s="146">
        <f t="shared" si="532"/>
        <v>0</v>
      </c>
      <c r="CU349" s="146">
        <f t="shared" si="533"/>
        <v>0</v>
      </c>
      <c r="CV349" s="146">
        <f t="shared" si="534"/>
        <v>0</v>
      </c>
      <c r="CW349" s="146">
        <f t="shared" si="535"/>
        <v>0</v>
      </c>
      <c r="CX349" s="146">
        <f t="shared" si="536"/>
        <v>0</v>
      </c>
      <c r="CY349" s="146">
        <f t="shared" si="537"/>
        <v>0</v>
      </c>
      <c r="CZ349" s="146">
        <f t="shared" si="538"/>
        <v>0</v>
      </c>
      <c r="DA349" s="146">
        <f t="shared" si="539"/>
        <v>0</v>
      </c>
      <c r="DB349" s="146">
        <f t="shared" si="540"/>
        <v>0</v>
      </c>
      <c r="DC349" s="146">
        <f t="shared" si="541"/>
        <v>0</v>
      </c>
      <c r="DD349" s="146">
        <f t="shared" si="542"/>
        <v>0</v>
      </c>
      <c r="DE349" s="146">
        <f t="shared" si="543"/>
        <v>0</v>
      </c>
      <c r="DF349" s="146">
        <f t="shared" si="544"/>
        <v>0</v>
      </c>
      <c r="DG349" s="146">
        <f t="shared" si="545"/>
        <v>0</v>
      </c>
      <c r="DH349" s="146">
        <f t="shared" si="546"/>
        <v>0</v>
      </c>
      <c r="DI349" s="146">
        <f t="shared" si="547"/>
        <v>0</v>
      </c>
      <c r="DJ349" s="146">
        <f t="shared" si="548"/>
        <v>0</v>
      </c>
      <c r="DK349" s="146">
        <f t="shared" si="549"/>
        <v>0</v>
      </c>
      <c r="DL349" s="146">
        <f t="shared" si="550"/>
        <v>0</v>
      </c>
      <c r="DM349" s="146">
        <f t="shared" si="551"/>
        <v>0</v>
      </c>
      <c r="DN349" s="63">
        <f t="shared" ref="DN349:DN350" si="568">F349*H349</f>
        <v>60</v>
      </c>
      <c r="DO349" s="50">
        <f t="shared" ref="DO349:DO365" si="569">IF(COUNTA(K349:AC349)&gt;0,DN349,"")</f>
        <v>60</v>
      </c>
      <c r="DP349" s="50" t="str">
        <f t="shared" si="556"/>
        <v/>
      </c>
      <c r="DQ349" s="51" t="str">
        <f t="shared" si="557"/>
        <v/>
      </c>
      <c r="DR349" s="1">
        <f t="shared" ref="DR349:DR365" si="570">IF(DQ349="",1,2)</f>
        <v>1</v>
      </c>
      <c r="DS349" s="168" t="e">
        <f>IF(AND(DR349=#REF!,BL349=#REF!),'Tiến độ'!D349,"")</f>
        <v>#REF!</v>
      </c>
    </row>
    <row r="350" spans="1:123" ht="11.25" customHeight="1">
      <c r="A350" s="314" t="str">
        <f>IF(B350="","",MAX($A$7:A349)+1)</f>
        <v/>
      </c>
      <c r="B350" s="315"/>
      <c r="C350" s="79" t="s">
        <v>15</v>
      </c>
      <c r="D350" s="80" t="s">
        <v>398</v>
      </c>
      <c r="E350" s="81">
        <v>2</v>
      </c>
      <c r="F350" s="82">
        <v>30</v>
      </c>
      <c r="G350" s="83"/>
      <c r="H350" s="84">
        <f>H349</f>
        <v>1</v>
      </c>
      <c r="I350" s="85">
        <f>I349</f>
        <v>70</v>
      </c>
      <c r="J350" s="27"/>
      <c r="K350" s="86">
        <v>2</v>
      </c>
      <c r="L350" s="87">
        <v>2</v>
      </c>
      <c r="M350" s="87">
        <v>2</v>
      </c>
      <c r="N350" s="88">
        <v>2</v>
      </c>
      <c r="O350" s="86">
        <v>2</v>
      </c>
      <c r="P350" s="87">
        <v>2</v>
      </c>
      <c r="Q350" s="87">
        <v>2</v>
      </c>
      <c r="R350" s="88">
        <v>2</v>
      </c>
      <c r="S350" s="86">
        <v>2</v>
      </c>
      <c r="T350" s="87">
        <v>2</v>
      </c>
      <c r="U350" s="87">
        <v>2</v>
      </c>
      <c r="V350" s="87">
        <v>2</v>
      </c>
      <c r="W350" s="88">
        <v>2</v>
      </c>
      <c r="X350" s="86">
        <v>2</v>
      </c>
      <c r="Y350" s="87">
        <v>2</v>
      </c>
      <c r="Z350" s="87" t="s">
        <v>163</v>
      </c>
      <c r="AA350" s="88" t="s">
        <v>163</v>
      </c>
      <c r="AB350" s="86" t="s">
        <v>163</v>
      </c>
      <c r="AC350" s="87" t="s">
        <v>163</v>
      </c>
      <c r="AD350" s="87" t="s">
        <v>164</v>
      </c>
      <c r="AE350" s="88" t="s">
        <v>164</v>
      </c>
      <c r="AF350" s="86" t="s">
        <v>164</v>
      </c>
      <c r="AG350" s="87" t="s">
        <v>164</v>
      </c>
      <c r="AH350" s="87" t="s">
        <v>164</v>
      </c>
      <c r="AI350" s="362"/>
      <c r="AJ350" s="363"/>
      <c r="AK350" s="86" t="s">
        <v>164</v>
      </c>
      <c r="AL350" s="87"/>
      <c r="AM350" s="87"/>
      <c r="AN350" s="88"/>
      <c r="AO350" s="86"/>
      <c r="AP350" s="87"/>
      <c r="AQ350" s="87"/>
      <c r="AR350" s="88"/>
      <c r="AS350" s="89"/>
      <c r="AT350" s="87"/>
      <c r="AU350" s="87"/>
      <c r="AV350" s="90"/>
      <c r="AW350" s="86"/>
      <c r="AX350" s="87"/>
      <c r="AY350" s="87"/>
      <c r="AZ350" s="87"/>
      <c r="BA350" s="88"/>
      <c r="BB350" s="89"/>
      <c r="BC350" s="87"/>
      <c r="BD350" s="87"/>
      <c r="BE350" s="321"/>
      <c r="BF350" s="322"/>
      <c r="BG350" s="322"/>
      <c r="BH350" s="322"/>
      <c r="BI350" s="322"/>
      <c r="BJ350" s="323"/>
      <c r="BK350" s="46" t="s">
        <v>18</v>
      </c>
      <c r="BL350" s="46" t="s">
        <v>15</v>
      </c>
      <c r="BN350" s="146">
        <f t="shared" si="552"/>
        <v>2</v>
      </c>
      <c r="BO350" s="146">
        <f t="shared" si="501"/>
        <v>2</v>
      </c>
      <c r="BP350" s="146">
        <f t="shared" si="502"/>
        <v>2</v>
      </c>
      <c r="BQ350" s="146">
        <f t="shared" si="503"/>
        <v>2</v>
      </c>
      <c r="BR350" s="146">
        <f t="shared" si="504"/>
        <v>2</v>
      </c>
      <c r="BS350" s="146">
        <f t="shared" si="505"/>
        <v>2</v>
      </c>
      <c r="BT350" s="146">
        <f t="shared" si="506"/>
        <v>2</v>
      </c>
      <c r="BU350" s="146">
        <f t="shared" si="507"/>
        <v>2</v>
      </c>
      <c r="BV350" s="146">
        <f t="shared" si="508"/>
        <v>2</v>
      </c>
      <c r="BW350" s="146">
        <f t="shared" si="509"/>
        <v>2</v>
      </c>
      <c r="BX350" s="146">
        <f t="shared" si="510"/>
        <v>2</v>
      </c>
      <c r="BY350" s="146">
        <f t="shared" si="511"/>
        <v>2</v>
      </c>
      <c r="BZ350" s="146">
        <f t="shared" si="512"/>
        <v>2</v>
      </c>
      <c r="CA350" s="146">
        <f t="shared" si="513"/>
        <v>2</v>
      </c>
      <c r="CB350" s="146">
        <f t="shared" si="514"/>
        <v>2</v>
      </c>
      <c r="CC350" s="146">
        <f t="shared" si="515"/>
        <v>0</v>
      </c>
      <c r="CD350" s="146">
        <f t="shared" si="516"/>
        <v>0</v>
      </c>
      <c r="CE350" s="146">
        <f t="shared" si="517"/>
        <v>0</v>
      </c>
      <c r="CF350" s="146">
        <f t="shared" si="518"/>
        <v>0</v>
      </c>
      <c r="CG350" s="146">
        <f t="shared" si="519"/>
        <v>0</v>
      </c>
      <c r="CH350" s="146">
        <f t="shared" si="520"/>
        <v>0</v>
      </c>
      <c r="CI350" s="146">
        <f t="shared" si="521"/>
        <v>0</v>
      </c>
      <c r="CJ350" s="146">
        <f t="shared" si="522"/>
        <v>0</v>
      </c>
      <c r="CK350" s="146">
        <f t="shared" si="523"/>
        <v>0</v>
      </c>
      <c r="CL350" s="146">
        <f t="shared" si="524"/>
        <v>0</v>
      </c>
      <c r="CM350" s="146">
        <f t="shared" si="525"/>
        <v>0</v>
      </c>
      <c r="CN350" s="146">
        <f t="shared" si="526"/>
        <v>0</v>
      </c>
      <c r="CO350" s="146">
        <f t="shared" si="527"/>
        <v>0</v>
      </c>
      <c r="CP350" s="146">
        <f t="shared" si="528"/>
        <v>0</v>
      </c>
      <c r="CQ350" s="146">
        <f t="shared" si="529"/>
        <v>0</v>
      </c>
      <c r="CR350" s="146">
        <f t="shared" si="530"/>
        <v>0</v>
      </c>
      <c r="CS350" s="146">
        <f t="shared" si="531"/>
        <v>0</v>
      </c>
      <c r="CT350" s="146">
        <f t="shared" si="532"/>
        <v>0</v>
      </c>
      <c r="CU350" s="146">
        <f t="shared" si="533"/>
        <v>0</v>
      </c>
      <c r="CV350" s="146">
        <f t="shared" si="534"/>
        <v>0</v>
      </c>
      <c r="CW350" s="146">
        <f t="shared" si="535"/>
        <v>0</v>
      </c>
      <c r="CX350" s="146">
        <f t="shared" si="536"/>
        <v>0</v>
      </c>
      <c r="CY350" s="146">
        <f t="shared" si="537"/>
        <v>0</v>
      </c>
      <c r="CZ350" s="146">
        <f t="shared" si="538"/>
        <v>0</v>
      </c>
      <c r="DA350" s="146">
        <f t="shared" si="539"/>
        <v>0</v>
      </c>
      <c r="DB350" s="146">
        <f t="shared" si="540"/>
        <v>0</v>
      </c>
      <c r="DC350" s="146">
        <f t="shared" si="541"/>
        <v>0</v>
      </c>
      <c r="DD350" s="146">
        <f t="shared" si="542"/>
        <v>0</v>
      </c>
      <c r="DE350" s="146">
        <f t="shared" si="543"/>
        <v>0</v>
      </c>
      <c r="DF350" s="146">
        <f t="shared" si="544"/>
        <v>0</v>
      </c>
      <c r="DG350" s="146">
        <f t="shared" si="545"/>
        <v>0</v>
      </c>
      <c r="DH350" s="146">
        <f t="shared" si="546"/>
        <v>0</v>
      </c>
      <c r="DI350" s="146">
        <f t="shared" si="547"/>
        <v>0</v>
      </c>
      <c r="DJ350" s="146">
        <f t="shared" si="548"/>
        <v>0</v>
      </c>
      <c r="DK350" s="146">
        <f t="shared" si="549"/>
        <v>0</v>
      </c>
      <c r="DL350" s="146">
        <f t="shared" si="550"/>
        <v>0</v>
      </c>
      <c r="DM350" s="146">
        <f t="shared" si="551"/>
        <v>0</v>
      </c>
      <c r="DN350" s="64">
        <f t="shared" si="568"/>
        <v>30</v>
      </c>
      <c r="DO350" s="52">
        <f t="shared" si="569"/>
        <v>30</v>
      </c>
      <c r="DP350" s="52" t="str">
        <f t="shared" si="556"/>
        <v/>
      </c>
      <c r="DQ350" s="53" t="str">
        <f t="shared" si="557"/>
        <v/>
      </c>
      <c r="DR350" s="1">
        <f t="shared" si="570"/>
        <v>1</v>
      </c>
      <c r="DS350" s="168" t="e">
        <f>IF(AND(DR350=#REF!,BL350=#REF!),'Tiến độ'!D350,"")</f>
        <v>#REF!</v>
      </c>
    </row>
    <row r="351" spans="1:123" ht="11.25" customHeight="1">
      <c r="A351" s="314" t="str">
        <f>IF(B351="","",MAX($A$7:A350)+1)</f>
        <v/>
      </c>
      <c r="B351" s="315"/>
      <c r="C351" s="79" t="s">
        <v>447</v>
      </c>
      <c r="D351" s="80" t="s">
        <v>448</v>
      </c>
      <c r="E351" s="81">
        <v>1</v>
      </c>
      <c r="F351" s="82">
        <v>15</v>
      </c>
      <c r="G351" s="83"/>
      <c r="H351" s="84">
        <f t="shared" ref="H351:H363" si="571">H350</f>
        <v>1</v>
      </c>
      <c r="I351" s="85">
        <f t="shared" ref="I351:I363" si="572">I350</f>
        <v>70</v>
      </c>
      <c r="J351" s="27"/>
      <c r="K351" s="86"/>
      <c r="L351" s="87"/>
      <c r="M351" s="87"/>
      <c r="N351" s="88"/>
      <c r="O351" s="86"/>
      <c r="P351" s="87">
        <v>2</v>
      </c>
      <c r="Q351" s="87">
        <v>2</v>
      </c>
      <c r="R351" s="88">
        <v>2</v>
      </c>
      <c r="S351" s="86">
        <v>2</v>
      </c>
      <c r="T351" s="87">
        <v>2</v>
      </c>
      <c r="U351" s="87">
        <v>2</v>
      </c>
      <c r="V351" s="87">
        <v>2</v>
      </c>
      <c r="W351" s="88">
        <v>1</v>
      </c>
      <c r="X351" s="86"/>
      <c r="Y351" s="87"/>
      <c r="Z351" s="87" t="s">
        <v>163</v>
      </c>
      <c r="AA351" s="88" t="s">
        <v>163</v>
      </c>
      <c r="AB351" s="86" t="s">
        <v>163</v>
      </c>
      <c r="AC351" s="87" t="s">
        <v>163</v>
      </c>
      <c r="AD351" s="87" t="s">
        <v>164</v>
      </c>
      <c r="AE351" s="88" t="s">
        <v>164</v>
      </c>
      <c r="AF351" s="86" t="s">
        <v>164</v>
      </c>
      <c r="AG351" s="87" t="s">
        <v>164</v>
      </c>
      <c r="AH351" s="87" t="s">
        <v>164</v>
      </c>
      <c r="AI351" s="362"/>
      <c r="AJ351" s="363"/>
      <c r="AK351" s="86" t="s">
        <v>164</v>
      </c>
      <c r="AL351" s="87"/>
      <c r="AM351" s="87"/>
      <c r="AN351" s="88"/>
      <c r="AO351" s="86"/>
      <c r="AP351" s="87"/>
      <c r="AQ351" s="87"/>
      <c r="AR351" s="88"/>
      <c r="AS351" s="89"/>
      <c r="AT351" s="87"/>
      <c r="AU351" s="87"/>
      <c r="AV351" s="90"/>
      <c r="AW351" s="86"/>
      <c r="AX351" s="87"/>
      <c r="AY351" s="87"/>
      <c r="AZ351" s="87"/>
      <c r="BA351" s="88"/>
      <c r="BB351" s="89"/>
      <c r="BC351" s="87"/>
      <c r="BD351" s="87"/>
      <c r="BE351" s="321"/>
      <c r="BF351" s="322"/>
      <c r="BG351" s="322"/>
      <c r="BH351" s="322"/>
      <c r="BI351" s="322"/>
      <c r="BJ351" s="323"/>
      <c r="BK351" s="46" t="s">
        <v>18</v>
      </c>
      <c r="BL351" s="46" t="s">
        <v>39</v>
      </c>
      <c r="BN351" s="146">
        <f t="shared" si="552"/>
        <v>0</v>
      </c>
      <c r="BO351" s="146">
        <f t="shared" si="501"/>
        <v>0</v>
      </c>
      <c r="BP351" s="146">
        <f t="shared" si="502"/>
        <v>0</v>
      </c>
      <c r="BQ351" s="146">
        <f t="shared" si="503"/>
        <v>0</v>
      </c>
      <c r="BR351" s="146">
        <f t="shared" si="504"/>
        <v>0</v>
      </c>
      <c r="BS351" s="146">
        <f t="shared" si="505"/>
        <v>2</v>
      </c>
      <c r="BT351" s="146">
        <f t="shared" si="506"/>
        <v>2</v>
      </c>
      <c r="BU351" s="146">
        <f t="shared" si="507"/>
        <v>2</v>
      </c>
      <c r="BV351" s="146">
        <f t="shared" si="508"/>
        <v>2</v>
      </c>
      <c r="BW351" s="146">
        <f t="shared" si="509"/>
        <v>2</v>
      </c>
      <c r="BX351" s="146">
        <f t="shared" si="510"/>
        <v>2</v>
      </c>
      <c r="BY351" s="146">
        <f t="shared" si="511"/>
        <v>2</v>
      </c>
      <c r="BZ351" s="146">
        <f t="shared" si="512"/>
        <v>1</v>
      </c>
      <c r="CA351" s="146">
        <f t="shared" si="513"/>
        <v>0</v>
      </c>
      <c r="CB351" s="146">
        <f t="shared" si="514"/>
        <v>0</v>
      </c>
      <c r="CC351" s="146">
        <f t="shared" si="515"/>
        <v>0</v>
      </c>
      <c r="CD351" s="146">
        <f t="shared" si="516"/>
        <v>0</v>
      </c>
      <c r="CE351" s="146">
        <f t="shared" si="517"/>
        <v>0</v>
      </c>
      <c r="CF351" s="146">
        <f t="shared" si="518"/>
        <v>0</v>
      </c>
      <c r="CG351" s="146">
        <f t="shared" si="519"/>
        <v>0</v>
      </c>
      <c r="CH351" s="146">
        <f t="shared" si="520"/>
        <v>0</v>
      </c>
      <c r="CI351" s="146">
        <f t="shared" si="521"/>
        <v>0</v>
      </c>
      <c r="CJ351" s="146">
        <f t="shared" si="522"/>
        <v>0</v>
      </c>
      <c r="CK351" s="146">
        <f t="shared" si="523"/>
        <v>0</v>
      </c>
      <c r="CL351" s="146">
        <f t="shared" si="524"/>
        <v>0</v>
      </c>
      <c r="CM351" s="146">
        <f t="shared" si="525"/>
        <v>0</v>
      </c>
      <c r="CN351" s="146">
        <f t="shared" si="526"/>
        <v>0</v>
      </c>
      <c r="CO351" s="146">
        <f t="shared" si="527"/>
        <v>0</v>
      </c>
      <c r="CP351" s="146">
        <f t="shared" si="528"/>
        <v>0</v>
      </c>
      <c r="CQ351" s="146">
        <f t="shared" si="529"/>
        <v>0</v>
      </c>
      <c r="CR351" s="146">
        <f t="shared" si="530"/>
        <v>0</v>
      </c>
      <c r="CS351" s="146">
        <f t="shared" si="531"/>
        <v>0</v>
      </c>
      <c r="CT351" s="146">
        <f t="shared" si="532"/>
        <v>0</v>
      </c>
      <c r="CU351" s="146">
        <f t="shared" si="533"/>
        <v>0</v>
      </c>
      <c r="CV351" s="146">
        <f t="shared" si="534"/>
        <v>0</v>
      </c>
      <c r="CW351" s="146">
        <f t="shared" si="535"/>
        <v>0</v>
      </c>
      <c r="CX351" s="146">
        <f t="shared" si="536"/>
        <v>0</v>
      </c>
      <c r="CY351" s="146">
        <f t="shared" si="537"/>
        <v>0</v>
      </c>
      <c r="CZ351" s="146">
        <f t="shared" si="538"/>
        <v>0</v>
      </c>
      <c r="DA351" s="146">
        <f t="shared" si="539"/>
        <v>0</v>
      </c>
      <c r="DB351" s="146">
        <f t="shared" si="540"/>
        <v>0</v>
      </c>
      <c r="DC351" s="146">
        <f t="shared" si="541"/>
        <v>0</v>
      </c>
      <c r="DD351" s="146">
        <f t="shared" si="542"/>
        <v>0</v>
      </c>
      <c r="DE351" s="146">
        <f t="shared" si="543"/>
        <v>0</v>
      </c>
      <c r="DF351" s="146">
        <f t="shared" si="544"/>
        <v>0</v>
      </c>
      <c r="DG351" s="146">
        <f t="shared" si="545"/>
        <v>0</v>
      </c>
      <c r="DH351" s="146">
        <f t="shared" si="546"/>
        <v>0</v>
      </c>
      <c r="DI351" s="146">
        <f t="shared" si="547"/>
        <v>0</v>
      </c>
      <c r="DJ351" s="146">
        <f t="shared" si="548"/>
        <v>0</v>
      </c>
      <c r="DK351" s="146">
        <f t="shared" si="549"/>
        <v>0</v>
      </c>
      <c r="DL351" s="146">
        <f t="shared" si="550"/>
        <v>0</v>
      </c>
      <c r="DM351" s="146">
        <f t="shared" si="551"/>
        <v>0</v>
      </c>
      <c r="DN351" s="64">
        <f>0.8*I351</f>
        <v>56</v>
      </c>
      <c r="DO351" s="52">
        <f t="shared" si="569"/>
        <v>56</v>
      </c>
      <c r="DP351" s="52" t="str">
        <f t="shared" si="556"/>
        <v/>
      </c>
      <c r="DQ351" s="53" t="str">
        <f t="shared" si="557"/>
        <v/>
      </c>
      <c r="DR351" s="1">
        <f t="shared" si="570"/>
        <v>1</v>
      </c>
      <c r="DS351" s="168" t="e">
        <f>IF(AND(DR351=#REF!,BL351=#REF!),'Tiến độ'!D351,"")</f>
        <v>#REF!</v>
      </c>
    </row>
    <row r="352" spans="1:123" ht="11.25" customHeight="1">
      <c r="A352" s="314" t="str">
        <f>IF(B352="","",MAX($A$7:A351)+1)</f>
        <v/>
      </c>
      <c r="B352" s="315"/>
      <c r="C352" s="79" t="s">
        <v>449</v>
      </c>
      <c r="D352" s="80" t="s">
        <v>450</v>
      </c>
      <c r="E352" s="81">
        <v>3</v>
      </c>
      <c r="F352" s="82">
        <v>45</v>
      </c>
      <c r="G352" s="83"/>
      <c r="H352" s="84">
        <f t="shared" si="571"/>
        <v>1</v>
      </c>
      <c r="I352" s="85">
        <f t="shared" si="572"/>
        <v>70</v>
      </c>
      <c r="J352" s="27"/>
      <c r="K352" s="86">
        <v>5</v>
      </c>
      <c r="L352" s="87">
        <v>5</v>
      </c>
      <c r="M352" s="87">
        <v>5</v>
      </c>
      <c r="N352" s="88">
        <v>5</v>
      </c>
      <c r="O352" s="86">
        <v>5</v>
      </c>
      <c r="P352" s="87">
        <v>2</v>
      </c>
      <c r="Q352" s="87">
        <v>2</v>
      </c>
      <c r="R352" s="88">
        <v>2</v>
      </c>
      <c r="S352" s="86">
        <v>2</v>
      </c>
      <c r="T352" s="87">
        <v>2</v>
      </c>
      <c r="U352" s="87">
        <v>2</v>
      </c>
      <c r="V352" s="87">
        <v>2</v>
      </c>
      <c r="W352" s="88">
        <v>2</v>
      </c>
      <c r="X352" s="86">
        <v>2</v>
      </c>
      <c r="Y352" s="87">
        <v>2</v>
      </c>
      <c r="Z352" s="87" t="s">
        <v>163</v>
      </c>
      <c r="AA352" s="88" t="s">
        <v>163</v>
      </c>
      <c r="AB352" s="86" t="s">
        <v>163</v>
      </c>
      <c r="AC352" s="87" t="s">
        <v>163</v>
      </c>
      <c r="AD352" s="87" t="s">
        <v>164</v>
      </c>
      <c r="AE352" s="88" t="s">
        <v>164</v>
      </c>
      <c r="AF352" s="86" t="s">
        <v>164</v>
      </c>
      <c r="AG352" s="87" t="s">
        <v>164</v>
      </c>
      <c r="AH352" s="87" t="s">
        <v>164</v>
      </c>
      <c r="AI352" s="362"/>
      <c r="AJ352" s="363"/>
      <c r="AK352" s="86" t="s">
        <v>164</v>
      </c>
      <c r="AL352" s="87"/>
      <c r="AM352" s="87"/>
      <c r="AN352" s="88"/>
      <c r="AO352" s="86"/>
      <c r="AP352" s="87"/>
      <c r="AQ352" s="87"/>
      <c r="AR352" s="88"/>
      <c r="AS352" s="89"/>
      <c r="AT352" s="87"/>
      <c r="AU352" s="87"/>
      <c r="AV352" s="90"/>
      <c r="AW352" s="86"/>
      <c r="AX352" s="87"/>
      <c r="AY352" s="87"/>
      <c r="AZ352" s="87"/>
      <c r="BA352" s="88"/>
      <c r="BB352" s="89"/>
      <c r="BC352" s="87"/>
      <c r="BD352" s="87"/>
      <c r="BE352" s="321"/>
      <c r="BF352" s="322"/>
      <c r="BG352" s="322"/>
      <c r="BH352" s="322"/>
      <c r="BI352" s="322"/>
      <c r="BJ352" s="323"/>
      <c r="BK352" s="46" t="s">
        <v>18</v>
      </c>
      <c r="BL352" s="46" t="s">
        <v>39</v>
      </c>
      <c r="BN352" s="146">
        <f t="shared" si="552"/>
        <v>5</v>
      </c>
      <c r="BO352" s="146">
        <f t="shared" si="501"/>
        <v>5</v>
      </c>
      <c r="BP352" s="146">
        <f t="shared" si="502"/>
        <v>5</v>
      </c>
      <c r="BQ352" s="146">
        <f t="shared" si="503"/>
        <v>5</v>
      </c>
      <c r="BR352" s="146">
        <f t="shared" si="504"/>
        <v>5</v>
      </c>
      <c r="BS352" s="146">
        <f t="shared" si="505"/>
        <v>2</v>
      </c>
      <c r="BT352" s="146">
        <f t="shared" si="506"/>
        <v>2</v>
      </c>
      <c r="BU352" s="146">
        <f t="shared" si="507"/>
        <v>2</v>
      </c>
      <c r="BV352" s="146">
        <f t="shared" si="508"/>
        <v>2</v>
      </c>
      <c r="BW352" s="146">
        <f t="shared" si="509"/>
        <v>2</v>
      </c>
      <c r="BX352" s="146">
        <f t="shared" si="510"/>
        <v>2</v>
      </c>
      <c r="BY352" s="146">
        <f t="shared" si="511"/>
        <v>2</v>
      </c>
      <c r="BZ352" s="146">
        <f t="shared" si="512"/>
        <v>2</v>
      </c>
      <c r="CA352" s="146">
        <f t="shared" si="513"/>
        <v>2</v>
      </c>
      <c r="CB352" s="146">
        <f t="shared" si="514"/>
        <v>2</v>
      </c>
      <c r="CC352" s="146">
        <f t="shared" si="515"/>
        <v>0</v>
      </c>
      <c r="CD352" s="146">
        <f t="shared" si="516"/>
        <v>0</v>
      </c>
      <c r="CE352" s="146">
        <f t="shared" si="517"/>
        <v>0</v>
      </c>
      <c r="CF352" s="146">
        <f t="shared" si="518"/>
        <v>0</v>
      </c>
      <c r="CG352" s="146">
        <f t="shared" si="519"/>
        <v>0</v>
      </c>
      <c r="CH352" s="146">
        <f t="shared" si="520"/>
        <v>0</v>
      </c>
      <c r="CI352" s="146">
        <f t="shared" si="521"/>
        <v>0</v>
      </c>
      <c r="CJ352" s="146">
        <f t="shared" si="522"/>
        <v>0</v>
      </c>
      <c r="CK352" s="146">
        <f t="shared" si="523"/>
        <v>0</v>
      </c>
      <c r="CL352" s="146">
        <f t="shared" si="524"/>
        <v>0</v>
      </c>
      <c r="CM352" s="146">
        <f t="shared" si="525"/>
        <v>0</v>
      </c>
      <c r="CN352" s="146">
        <f t="shared" si="526"/>
        <v>0</v>
      </c>
      <c r="CO352" s="146">
        <f t="shared" si="527"/>
        <v>0</v>
      </c>
      <c r="CP352" s="146">
        <f t="shared" si="528"/>
        <v>0</v>
      </c>
      <c r="CQ352" s="146">
        <f t="shared" si="529"/>
        <v>0</v>
      </c>
      <c r="CR352" s="146">
        <f t="shared" si="530"/>
        <v>0</v>
      </c>
      <c r="CS352" s="146">
        <f t="shared" si="531"/>
        <v>0</v>
      </c>
      <c r="CT352" s="146">
        <f t="shared" si="532"/>
        <v>0</v>
      </c>
      <c r="CU352" s="146">
        <f t="shared" si="533"/>
        <v>0</v>
      </c>
      <c r="CV352" s="146">
        <f t="shared" si="534"/>
        <v>0</v>
      </c>
      <c r="CW352" s="146">
        <f t="shared" si="535"/>
        <v>0</v>
      </c>
      <c r="CX352" s="146">
        <f t="shared" si="536"/>
        <v>0</v>
      </c>
      <c r="CY352" s="146">
        <f t="shared" si="537"/>
        <v>0</v>
      </c>
      <c r="CZ352" s="146">
        <f t="shared" si="538"/>
        <v>0</v>
      </c>
      <c r="DA352" s="146">
        <f t="shared" si="539"/>
        <v>0</v>
      </c>
      <c r="DB352" s="146">
        <f t="shared" si="540"/>
        <v>0</v>
      </c>
      <c r="DC352" s="146">
        <f t="shared" si="541"/>
        <v>0</v>
      </c>
      <c r="DD352" s="146">
        <f t="shared" si="542"/>
        <v>0</v>
      </c>
      <c r="DE352" s="146">
        <f t="shared" si="543"/>
        <v>0</v>
      </c>
      <c r="DF352" s="146">
        <f t="shared" si="544"/>
        <v>0</v>
      </c>
      <c r="DG352" s="146">
        <f t="shared" si="545"/>
        <v>0</v>
      </c>
      <c r="DH352" s="146">
        <f t="shared" si="546"/>
        <v>0</v>
      </c>
      <c r="DI352" s="146">
        <f t="shared" si="547"/>
        <v>0</v>
      </c>
      <c r="DJ352" s="146">
        <f t="shared" si="548"/>
        <v>0</v>
      </c>
      <c r="DK352" s="146">
        <f t="shared" si="549"/>
        <v>0</v>
      </c>
      <c r="DL352" s="146">
        <f t="shared" si="550"/>
        <v>0</v>
      </c>
      <c r="DM352" s="146">
        <f t="shared" si="551"/>
        <v>0</v>
      </c>
      <c r="DN352" s="64">
        <f t="shared" ref="DN352:DN353" si="573">F352*H352</f>
        <v>45</v>
      </c>
      <c r="DO352" s="52">
        <f t="shared" si="569"/>
        <v>45</v>
      </c>
      <c r="DP352" s="52" t="str">
        <f t="shared" si="556"/>
        <v/>
      </c>
      <c r="DQ352" s="53" t="str">
        <f t="shared" si="557"/>
        <v/>
      </c>
      <c r="DR352" s="1">
        <f t="shared" si="570"/>
        <v>1</v>
      </c>
      <c r="DS352" s="168" t="e">
        <f>IF(AND(DR352=#REF!,BL352=#REF!),'Tiến độ'!D352,"")</f>
        <v>#REF!</v>
      </c>
    </row>
    <row r="353" spans="1:123" ht="11.25" customHeight="1">
      <c r="A353" s="314" t="str">
        <f>IF(B353="","",MAX($A$7:A352)+1)</f>
        <v/>
      </c>
      <c r="B353" s="315"/>
      <c r="C353" s="79" t="s">
        <v>445</v>
      </c>
      <c r="D353" s="80" t="s">
        <v>446</v>
      </c>
      <c r="E353" s="81">
        <v>2</v>
      </c>
      <c r="F353" s="82">
        <v>30</v>
      </c>
      <c r="G353" s="83"/>
      <c r="H353" s="84">
        <f t="shared" si="571"/>
        <v>1</v>
      </c>
      <c r="I353" s="85">
        <f t="shared" si="572"/>
        <v>70</v>
      </c>
      <c r="J353" s="27"/>
      <c r="K353" s="86">
        <v>2</v>
      </c>
      <c r="L353" s="87">
        <v>2</v>
      </c>
      <c r="M353" s="87">
        <v>2</v>
      </c>
      <c r="N353" s="88">
        <v>2</v>
      </c>
      <c r="O353" s="86">
        <v>2</v>
      </c>
      <c r="P353" s="87">
        <v>2</v>
      </c>
      <c r="Q353" s="87">
        <v>2</v>
      </c>
      <c r="R353" s="88">
        <v>2</v>
      </c>
      <c r="S353" s="86">
        <v>2</v>
      </c>
      <c r="T353" s="87">
        <v>2</v>
      </c>
      <c r="U353" s="87">
        <v>2</v>
      </c>
      <c r="V353" s="87">
        <v>2</v>
      </c>
      <c r="W353" s="88">
        <v>2</v>
      </c>
      <c r="X353" s="86">
        <v>2</v>
      </c>
      <c r="Y353" s="87">
        <v>2</v>
      </c>
      <c r="Z353" s="87" t="s">
        <v>163</v>
      </c>
      <c r="AA353" s="88" t="s">
        <v>163</v>
      </c>
      <c r="AB353" s="86" t="s">
        <v>163</v>
      </c>
      <c r="AC353" s="87" t="s">
        <v>163</v>
      </c>
      <c r="AD353" s="87" t="s">
        <v>164</v>
      </c>
      <c r="AE353" s="88" t="s">
        <v>164</v>
      </c>
      <c r="AF353" s="86" t="s">
        <v>164</v>
      </c>
      <c r="AG353" s="87" t="s">
        <v>164</v>
      </c>
      <c r="AH353" s="87" t="s">
        <v>164</v>
      </c>
      <c r="AI353" s="362"/>
      <c r="AJ353" s="363"/>
      <c r="AK353" s="86" t="s">
        <v>164</v>
      </c>
      <c r="AL353" s="87"/>
      <c r="AM353" s="87"/>
      <c r="AN353" s="88"/>
      <c r="AO353" s="86"/>
      <c r="AP353" s="87"/>
      <c r="AQ353" s="87"/>
      <c r="AR353" s="88"/>
      <c r="AS353" s="89"/>
      <c r="AT353" s="87"/>
      <c r="AU353" s="87"/>
      <c r="AV353" s="90"/>
      <c r="AW353" s="86"/>
      <c r="AX353" s="87"/>
      <c r="AY353" s="87"/>
      <c r="AZ353" s="87"/>
      <c r="BA353" s="88"/>
      <c r="BB353" s="89"/>
      <c r="BC353" s="87"/>
      <c r="BD353" s="87"/>
      <c r="BE353" s="321"/>
      <c r="BF353" s="322"/>
      <c r="BG353" s="322"/>
      <c r="BH353" s="322"/>
      <c r="BI353" s="322"/>
      <c r="BJ353" s="323"/>
      <c r="BK353" s="46" t="s">
        <v>18</v>
      </c>
      <c r="BL353" s="46" t="s">
        <v>39</v>
      </c>
      <c r="BN353" s="146">
        <f t="shared" si="552"/>
        <v>2</v>
      </c>
      <c r="BO353" s="146">
        <f t="shared" si="501"/>
        <v>2</v>
      </c>
      <c r="BP353" s="146">
        <f t="shared" si="502"/>
        <v>2</v>
      </c>
      <c r="BQ353" s="146">
        <f t="shared" si="503"/>
        <v>2</v>
      </c>
      <c r="BR353" s="146">
        <f t="shared" si="504"/>
        <v>2</v>
      </c>
      <c r="BS353" s="146">
        <f t="shared" si="505"/>
        <v>2</v>
      </c>
      <c r="BT353" s="146">
        <f t="shared" si="506"/>
        <v>2</v>
      </c>
      <c r="BU353" s="146">
        <f t="shared" si="507"/>
        <v>2</v>
      </c>
      <c r="BV353" s="146">
        <f t="shared" si="508"/>
        <v>2</v>
      </c>
      <c r="BW353" s="146">
        <f t="shared" si="509"/>
        <v>2</v>
      </c>
      <c r="BX353" s="146">
        <f t="shared" si="510"/>
        <v>2</v>
      </c>
      <c r="BY353" s="146">
        <f t="shared" si="511"/>
        <v>2</v>
      </c>
      <c r="BZ353" s="146">
        <f t="shared" si="512"/>
        <v>2</v>
      </c>
      <c r="CA353" s="146">
        <f t="shared" si="513"/>
        <v>2</v>
      </c>
      <c r="CB353" s="146">
        <f t="shared" si="514"/>
        <v>2</v>
      </c>
      <c r="CC353" s="146">
        <f t="shared" si="515"/>
        <v>0</v>
      </c>
      <c r="CD353" s="146">
        <f t="shared" si="516"/>
        <v>0</v>
      </c>
      <c r="CE353" s="146">
        <f t="shared" si="517"/>
        <v>0</v>
      </c>
      <c r="CF353" s="146">
        <f t="shared" si="518"/>
        <v>0</v>
      </c>
      <c r="CG353" s="146">
        <f t="shared" si="519"/>
        <v>0</v>
      </c>
      <c r="CH353" s="146">
        <f t="shared" si="520"/>
        <v>0</v>
      </c>
      <c r="CI353" s="146">
        <f t="shared" si="521"/>
        <v>0</v>
      </c>
      <c r="CJ353" s="146">
        <f t="shared" si="522"/>
        <v>0</v>
      </c>
      <c r="CK353" s="146">
        <f t="shared" si="523"/>
        <v>0</v>
      </c>
      <c r="CL353" s="146">
        <f t="shared" si="524"/>
        <v>0</v>
      </c>
      <c r="CM353" s="146">
        <f t="shared" si="525"/>
        <v>0</v>
      </c>
      <c r="CN353" s="146">
        <f t="shared" si="526"/>
        <v>0</v>
      </c>
      <c r="CO353" s="146">
        <f t="shared" si="527"/>
        <v>0</v>
      </c>
      <c r="CP353" s="146">
        <f t="shared" si="528"/>
        <v>0</v>
      </c>
      <c r="CQ353" s="146">
        <f t="shared" si="529"/>
        <v>0</v>
      </c>
      <c r="CR353" s="146">
        <f t="shared" si="530"/>
        <v>0</v>
      </c>
      <c r="CS353" s="146">
        <f t="shared" si="531"/>
        <v>0</v>
      </c>
      <c r="CT353" s="146">
        <f t="shared" si="532"/>
        <v>0</v>
      </c>
      <c r="CU353" s="146">
        <f t="shared" si="533"/>
        <v>0</v>
      </c>
      <c r="CV353" s="146">
        <f t="shared" si="534"/>
        <v>0</v>
      </c>
      <c r="CW353" s="146">
        <f t="shared" si="535"/>
        <v>0</v>
      </c>
      <c r="CX353" s="146">
        <f t="shared" si="536"/>
        <v>0</v>
      </c>
      <c r="CY353" s="146">
        <f t="shared" si="537"/>
        <v>0</v>
      </c>
      <c r="CZ353" s="146">
        <f t="shared" si="538"/>
        <v>0</v>
      </c>
      <c r="DA353" s="146">
        <f t="shared" si="539"/>
        <v>0</v>
      </c>
      <c r="DB353" s="146">
        <f t="shared" si="540"/>
        <v>0</v>
      </c>
      <c r="DC353" s="146">
        <f t="shared" si="541"/>
        <v>0</v>
      </c>
      <c r="DD353" s="146">
        <f t="shared" si="542"/>
        <v>0</v>
      </c>
      <c r="DE353" s="146">
        <f t="shared" si="543"/>
        <v>0</v>
      </c>
      <c r="DF353" s="146">
        <f t="shared" si="544"/>
        <v>0</v>
      </c>
      <c r="DG353" s="146">
        <f t="shared" si="545"/>
        <v>0</v>
      </c>
      <c r="DH353" s="146">
        <f t="shared" si="546"/>
        <v>0</v>
      </c>
      <c r="DI353" s="146">
        <f t="shared" si="547"/>
        <v>0</v>
      </c>
      <c r="DJ353" s="146">
        <f t="shared" si="548"/>
        <v>0</v>
      </c>
      <c r="DK353" s="146">
        <f t="shared" si="549"/>
        <v>0</v>
      </c>
      <c r="DL353" s="146">
        <f t="shared" si="550"/>
        <v>0</v>
      </c>
      <c r="DM353" s="146">
        <f t="shared" si="551"/>
        <v>0</v>
      </c>
      <c r="DN353" s="64">
        <f t="shared" si="573"/>
        <v>30</v>
      </c>
      <c r="DO353" s="52">
        <f t="shared" si="569"/>
        <v>30</v>
      </c>
      <c r="DP353" s="52" t="str">
        <f t="shared" si="556"/>
        <v/>
      </c>
      <c r="DQ353" s="53" t="str">
        <f t="shared" si="557"/>
        <v/>
      </c>
      <c r="DR353" s="1">
        <f t="shared" si="570"/>
        <v>1</v>
      </c>
      <c r="DS353" s="168" t="e">
        <f>IF(AND(DR353=#REF!,BL353=#REF!),'Tiến độ'!D353,"")</f>
        <v>#REF!</v>
      </c>
    </row>
    <row r="354" spans="1:123" ht="11.25" customHeight="1">
      <c r="A354" s="314" t="str">
        <f>IF(B354="","",MAX($A$7:A353)+1)</f>
        <v/>
      </c>
      <c r="B354" s="315"/>
      <c r="C354" s="79" t="s">
        <v>487</v>
      </c>
      <c r="D354" s="102" t="s">
        <v>11805</v>
      </c>
      <c r="E354" s="81">
        <v>1</v>
      </c>
      <c r="F354" s="82"/>
      <c r="G354" s="83">
        <v>30</v>
      </c>
      <c r="H354" s="84">
        <f t="shared" si="571"/>
        <v>1</v>
      </c>
      <c r="I354" s="85">
        <f t="shared" si="572"/>
        <v>70</v>
      </c>
      <c r="J354" s="27"/>
      <c r="K354" s="86"/>
      <c r="L354" s="87"/>
      <c r="M354" s="87"/>
      <c r="N354" s="88"/>
      <c r="O354" s="86"/>
      <c r="P354" s="87">
        <v>4</v>
      </c>
      <c r="Q354" s="87">
        <v>4</v>
      </c>
      <c r="R354" s="88">
        <v>4</v>
      </c>
      <c r="S354" s="86">
        <v>4</v>
      </c>
      <c r="T354" s="87">
        <v>4</v>
      </c>
      <c r="U354" s="87">
        <v>4</v>
      </c>
      <c r="V354" s="87">
        <v>4</v>
      </c>
      <c r="W354" s="88">
        <v>2</v>
      </c>
      <c r="X354" s="86"/>
      <c r="Y354" s="87"/>
      <c r="Z354" s="87" t="s">
        <v>163</v>
      </c>
      <c r="AA354" s="88" t="s">
        <v>163</v>
      </c>
      <c r="AB354" s="86" t="s">
        <v>163</v>
      </c>
      <c r="AC354" s="87" t="s">
        <v>163</v>
      </c>
      <c r="AD354" s="87" t="s">
        <v>164</v>
      </c>
      <c r="AE354" s="88" t="s">
        <v>164</v>
      </c>
      <c r="AF354" s="86" t="s">
        <v>164</v>
      </c>
      <c r="AG354" s="87" t="s">
        <v>164</v>
      </c>
      <c r="AH354" s="87" t="s">
        <v>164</v>
      </c>
      <c r="AI354" s="362"/>
      <c r="AJ354" s="363"/>
      <c r="AK354" s="86" t="s">
        <v>164</v>
      </c>
      <c r="AL354" s="87"/>
      <c r="AM354" s="87"/>
      <c r="AN354" s="88"/>
      <c r="AO354" s="86"/>
      <c r="AP354" s="87"/>
      <c r="AQ354" s="87"/>
      <c r="AR354" s="88"/>
      <c r="AS354" s="89"/>
      <c r="AT354" s="87"/>
      <c r="AU354" s="87"/>
      <c r="AV354" s="90"/>
      <c r="AW354" s="86"/>
      <c r="AX354" s="87"/>
      <c r="AY354" s="87"/>
      <c r="AZ354" s="87"/>
      <c r="BA354" s="88"/>
      <c r="BB354" s="89"/>
      <c r="BC354" s="87"/>
      <c r="BD354" s="87"/>
      <c r="BE354" s="321"/>
      <c r="BF354" s="322"/>
      <c r="BG354" s="322"/>
      <c r="BH354" s="322"/>
      <c r="BI354" s="322"/>
      <c r="BJ354" s="323"/>
      <c r="BK354" s="46" t="s">
        <v>21</v>
      </c>
      <c r="BL354" s="46" t="s">
        <v>43</v>
      </c>
      <c r="BN354" s="146">
        <f t="shared" si="552"/>
        <v>0</v>
      </c>
      <c r="BO354" s="146">
        <f t="shared" si="501"/>
        <v>0</v>
      </c>
      <c r="BP354" s="146">
        <f t="shared" si="502"/>
        <v>0</v>
      </c>
      <c r="BQ354" s="146">
        <f t="shared" si="503"/>
        <v>0</v>
      </c>
      <c r="BR354" s="146">
        <f t="shared" si="504"/>
        <v>0</v>
      </c>
      <c r="BS354" s="146">
        <f t="shared" si="505"/>
        <v>4</v>
      </c>
      <c r="BT354" s="146">
        <f t="shared" si="506"/>
        <v>4</v>
      </c>
      <c r="BU354" s="146">
        <f t="shared" si="507"/>
        <v>4</v>
      </c>
      <c r="BV354" s="146">
        <f t="shared" si="508"/>
        <v>4</v>
      </c>
      <c r="BW354" s="146">
        <f t="shared" si="509"/>
        <v>4</v>
      </c>
      <c r="BX354" s="146">
        <f t="shared" si="510"/>
        <v>4</v>
      </c>
      <c r="BY354" s="146">
        <f t="shared" si="511"/>
        <v>4</v>
      </c>
      <c r="BZ354" s="146">
        <f t="shared" si="512"/>
        <v>2</v>
      </c>
      <c r="CA354" s="146">
        <f t="shared" si="513"/>
        <v>0</v>
      </c>
      <c r="CB354" s="146">
        <f t="shared" si="514"/>
        <v>0</v>
      </c>
      <c r="CC354" s="146">
        <f t="shared" si="515"/>
        <v>0</v>
      </c>
      <c r="CD354" s="146">
        <f t="shared" si="516"/>
        <v>0</v>
      </c>
      <c r="CE354" s="146">
        <f t="shared" si="517"/>
        <v>0</v>
      </c>
      <c r="CF354" s="146">
        <f t="shared" si="518"/>
        <v>0</v>
      </c>
      <c r="CG354" s="146">
        <f t="shared" si="519"/>
        <v>0</v>
      </c>
      <c r="CH354" s="146">
        <f t="shared" si="520"/>
        <v>0</v>
      </c>
      <c r="CI354" s="146">
        <f t="shared" si="521"/>
        <v>0</v>
      </c>
      <c r="CJ354" s="146">
        <f t="shared" si="522"/>
        <v>0</v>
      </c>
      <c r="CK354" s="146">
        <f t="shared" si="523"/>
        <v>0</v>
      </c>
      <c r="CL354" s="146">
        <f t="shared" si="524"/>
        <v>0</v>
      </c>
      <c r="CM354" s="146">
        <f t="shared" si="525"/>
        <v>0</v>
      </c>
      <c r="CN354" s="146">
        <f t="shared" si="526"/>
        <v>0</v>
      </c>
      <c r="CO354" s="146">
        <f t="shared" si="527"/>
        <v>0</v>
      </c>
      <c r="CP354" s="146">
        <f t="shared" si="528"/>
        <v>0</v>
      </c>
      <c r="CQ354" s="146">
        <f t="shared" si="529"/>
        <v>0</v>
      </c>
      <c r="CR354" s="146">
        <f t="shared" si="530"/>
        <v>0</v>
      </c>
      <c r="CS354" s="146">
        <f t="shared" si="531"/>
        <v>0</v>
      </c>
      <c r="CT354" s="146">
        <f t="shared" si="532"/>
        <v>0</v>
      </c>
      <c r="CU354" s="146">
        <f t="shared" si="533"/>
        <v>0</v>
      </c>
      <c r="CV354" s="146">
        <f t="shared" si="534"/>
        <v>0</v>
      </c>
      <c r="CW354" s="146">
        <f t="shared" si="535"/>
        <v>0</v>
      </c>
      <c r="CX354" s="146">
        <f t="shared" si="536"/>
        <v>0</v>
      </c>
      <c r="CY354" s="146">
        <f t="shared" si="537"/>
        <v>0</v>
      </c>
      <c r="CZ354" s="146">
        <f t="shared" si="538"/>
        <v>0</v>
      </c>
      <c r="DA354" s="146">
        <f t="shared" si="539"/>
        <v>0</v>
      </c>
      <c r="DB354" s="146">
        <f t="shared" si="540"/>
        <v>0</v>
      </c>
      <c r="DC354" s="146">
        <f t="shared" si="541"/>
        <v>0</v>
      </c>
      <c r="DD354" s="146">
        <f t="shared" si="542"/>
        <v>0</v>
      </c>
      <c r="DE354" s="146">
        <f t="shared" si="543"/>
        <v>0</v>
      </c>
      <c r="DF354" s="146">
        <f t="shared" si="544"/>
        <v>0</v>
      </c>
      <c r="DG354" s="146">
        <f t="shared" si="545"/>
        <v>0</v>
      </c>
      <c r="DH354" s="146">
        <f t="shared" si="546"/>
        <v>0</v>
      </c>
      <c r="DI354" s="146">
        <f t="shared" si="547"/>
        <v>0</v>
      </c>
      <c r="DJ354" s="146">
        <f t="shared" si="548"/>
        <v>0</v>
      </c>
      <c r="DK354" s="146">
        <f t="shared" si="549"/>
        <v>0</v>
      </c>
      <c r="DL354" s="146">
        <f t="shared" si="550"/>
        <v>0</v>
      </c>
      <c r="DM354" s="146">
        <f t="shared" si="551"/>
        <v>0</v>
      </c>
      <c r="DN354" s="64">
        <f>20*H354*2</f>
        <v>40</v>
      </c>
      <c r="DO354" s="52">
        <f t="shared" si="569"/>
        <v>40</v>
      </c>
      <c r="DP354" s="52" t="str">
        <f t="shared" si="556"/>
        <v/>
      </c>
      <c r="DQ354" s="53" t="str">
        <f t="shared" si="557"/>
        <v/>
      </c>
      <c r="DR354" s="1">
        <f t="shared" si="570"/>
        <v>1</v>
      </c>
      <c r="DS354" s="168" t="e">
        <f>IF(AND(DR354=#REF!,BL354=#REF!),'Tiến độ'!D354,"")</f>
        <v>#REF!</v>
      </c>
    </row>
    <row r="355" spans="1:123" ht="11.25" customHeight="1">
      <c r="A355" s="314" t="str">
        <f>IF(B355="","",MAX($A$7:A354)+1)</f>
        <v/>
      </c>
      <c r="B355" s="315"/>
      <c r="C355" s="79" t="s">
        <v>470</v>
      </c>
      <c r="D355" s="80" t="s">
        <v>471</v>
      </c>
      <c r="E355" s="81">
        <v>3</v>
      </c>
      <c r="F355" s="82">
        <v>45</v>
      </c>
      <c r="G355" s="83"/>
      <c r="H355" s="84">
        <f t="shared" si="571"/>
        <v>1</v>
      </c>
      <c r="I355" s="85">
        <f t="shared" si="572"/>
        <v>70</v>
      </c>
      <c r="J355" s="27"/>
      <c r="K355" s="86">
        <v>5</v>
      </c>
      <c r="L355" s="87">
        <v>5</v>
      </c>
      <c r="M355" s="87">
        <v>5</v>
      </c>
      <c r="N355" s="88">
        <v>5</v>
      </c>
      <c r="O355" s="86">
        <v>5</v>
      </c>
      <c r="P355" s="87">
        <v>2</v>
      </c>
      <c r="Q355" s="87">
        <v>2</v>
      </c>
      <c r="R355" s="88">
        <v>2</v>
      </c>
      <c r="S355" s="86">
        <v>2</v>
      </c>
      <c r="T355" s="87">
        <v>2</v>
      </c>
      <c r="U355" s="87">
        <v>2</v>
      </c>
      <c r="V355" s="87">
        <v>2</v>
      </c>
      <c r="W355" s="88">
        <v>2</v>
      </c>
      <c r="X355" s="86">
        <v>2</v>
      </c>
      <c r="Y355" s="87">
        <v>2</v>
      </c>
      <c r="Z355" s="87" t="s">
        <v>163</v>
      </c>
      <c r="AA355" s="88" t="s">
        <v>163</v>
      </c>
      <c r="AB355" s="86" t="s">
        <v>163</v>
      </c>
      <c r="AC355" s="87" t="s">
        <v>163</v>
      </c>
      <c r="AD355" s="87" t="s">
        <v>164</v>
      </c>
      <c r="AE355" s="88" t="s">
        <v>164</v>
      </c>
      <c r="AF355" s="86" t="s">
        <v>164</v>
      </c>
      <c r="AG355" s="87" t="s">
        <v>164</v>
      </c>
      <c r="AH355" s="87" t="s">
        <v>164</v>
      </c>
      <c r="AI355" s="362"/>
      <c r="AJ355" s="363"/>
      <c r="AK355" s="86" t="s">
        <v>164</v>
      </c>
      <c r="AL355" s="87"/>
      <c r="AM355" s="87"/>
      <c r="AN355" s="88"/>
      <c r="AO355" s="86"/>
      <c r="AP355" s="87"/>
      <c r="AQ355" s="87"/>
      <c r="AR355" s="88"/>
      <c r="AS355" s="89"/>
      <c r="AT355" s="87"/>
      <c r="AU355" s="87"/>
      <c r="AV355" s="90"/>
      <c r="AW355" s="86"/>
      <c r="AX355" s="87"/>
      <c r="AY355" s="87"/>
      <c r="AZ355" s="87"/>
      <c r="BA355" s="88"/>
      <c r="BB355" s="89"/>
      <c r="BC355" s="87"/>
      <c r="BD355" s="87"/>
      <c r="BE355" s="321"/>
      <c r="BF355" s="322"/>
      <c r="BG355" s="322"/>
      <c r="BH355" s="322"/>
      <c r="BI355" s="322"/>
      <c r="BJ355" s="323"/>
      <c r="BK355" s="46" t="s">
        <v>18</v>
      </c>
      <c r="BL355" s="46" t="s">
        <v>27</v>
      </c>
      <c r="BN355" s="146">
        <f t="shared" si="552"/>
        <v>5</v>
      </c>
      <c r="BO355" s="146">
        <f t="shared" si="501"/>
        <v>5</v>
      </c>
      <c r="BP355" s="146">
        <f t="shared" si="502"/>
        <v>5</v>
      </c>
      <c r="BQ355" s="146">
        <f t="shared" si="503"/>
        <v>5</v>
      </c>
      <c r="BR355" s="146">
        <f t="shared" si="504"/>
        <v>5</v>
      </c>
      <c r="BS355" s="146">
        <f t="shared" si="505"/>
        <v>2</v>
      </c>
      <c r="BT355" s="146">
        <f t="shared" si="506"/>
        <v>2</v>
      </c>
      <c r="BU355" s="146">
        <f t="shared" si="507"/>
        <v>2</v>
      </c>
      <c r="BV355" s="146">
        <f t="shared" si="508"/>
        <v>2</v>
      </c>
      <c r="BW355" s="146">
        <f t="shared" si="509"/>
        <v>2</v>
      </c>
      <c r="BX355" s="146">
        <f t="shared" si="510"/>
        <v>2</v>
      </c>
      <c r="BY355" s="146">
        <f t="shared" si="511"/>
        <v>2</v>
      </c>
      <c r="BZ355" s="146">
        <f t="shared" si="512"/>
        <v>2</v>
      </c>
      <c r="CA355" s="146">
        <f t="shared" si="513"/>
        <v>2</v>
      </c>
      <c r="CB355" s="146">
        <f t="shared" si="514"/>
        <v>2</v>
      </c>
      <c r="CC355" s="146">
        <f t="shared" si="515"/>
        <v>0</v>
      </c>
      <c r="CD355" s="146">
        <f t="shared" si="516"/>
        <v>0</v>
      </c>
      <c r="CE355" s="146">
        <f t="shared" si="517"/>
        <v>0</v>
      </c>
      <c r="CF355" s="146">
        <f t="shared" si="518"/>
        <v>0</v>
      </c>
      <c r="CG355" s="146">
        <f t="shared" si="519"/>
        <v>0</v>
      </c>
      <c r="CH355" s="146">
        <f t="shared" si="520"/>
        <v>0</v>
      </c>
      <c r="CI355" s="146">
        <f t="shared" si="521"/>
        <v>0</v>
      </c>
      <c r="CJ355" s="146">
        <f t="shared" si="522"/>
        <v>0</v>
      </c>
      <c r="CK355" s="146">
        <f t="shared" si="523"/>
        <v>0</v>
      </c>
      <c r="CL355" s="146">
        <f t="shared" si="524"/>
        <v>0</v>
      </c>
      <c r="CM355" s="146">
        <f t="shared" si="525"/>
        <v>0</v>
      </c>
      <c r="CN355" s="146">
        <f t="shared" si="526"/>
        <v>0</v>
      </c>
      <c r="CO355" s="146">
        <f t="shared" si="527"/>
        <v>0</v>
      </c>
      <c r="CP355" s="146">
        <f t="shared" si="528"/>
        <v>0</v>
      </c>
      <c r="CQ355" s="146">
        <f t="shared" si="529"/>
        <v>0</v>
      </c>
      <c r="CR355" s="146">
        <f t="shared" si="530"/>
        <v>0</v>
      </c>
      <c r="CS355" s="146">
        <f t="shared" si="531"/>
        <v>0</v>
      </c>
      <c r="CT355" s="146">
        <f t="shared" si="532"/>
        <v>0</v>
      </c>
      <c r="CU355" s="146">
        <f t="shared" si="533"/>
        <v>0</v>
      </c>
      <c r="CV355" s="146">
        <f t="shared" si="534"/>
        <v>0</v>
      </c>
      <c r="CW355" s="146">
        <f t="shared" si="535"/>
        <v>0</v>
      </c>
      <c r="CX355" s="146">
        <f t="shared" si="536"/>
        <v>0</v>
      </c>
      <c r="CY355" s="146">
        <f t="shared" si="537"/>
        <v>0</v>
      </c>
      <c r="CZ355" s="146">
        <f t="shared" si="538"/>
        <v>0</v>
      </c>
      <c r="DA355" s="146">
        <f t="shared" si="539"/>
        <v>0</v>
      </c>
      <c r="DB355" s="146">
        <f t="shared" si="540"/>
        <v>0</v>
      </c>
      <c r="DC355" s="146">
        <f t="shared" si="541"/>
        <v>0</v>
      </c>
      <c r="DD355" s="146">
        <f t="shared" si="542"/>
        <v>0</v>
      </c>
      <c r="DE355" s="146">
        <f t="shared" si="543"/>
        <v>0</v>
      </c>
      <c r="DF355" s="146">
        <f t="shared" si="544"/>
        <v>0</v>
      </c>
      <c r="DG355" s="146">
        <f t="shared" si="545"/>
        <v>0</v>
      </c>
      <c r="DH355" s="146">
        <f t="shared" si="546"/>
        <v>0</v>
      </c>
      <c r="DI355" s="146">
        <f t="shared" si="547"/>
        <v>0</v>
      </c>
      <c r="DJ355" s="146">
        <f t="shared" si="548"/>
        <v>0</v>
      </c>
      <c r="DK355" s="146">
        <f t="shared" si="549"/>
        <v>0</v>
      </c>
      <c r="DL355" s="146">
        <f t="shared" si="550"/>
        <v>0</v>
      </c>
      <c r="DM355" s="146">
        <f t="shared" si="551"/>
        <v>0</v>
      </c>
      <c r="DN355" s="64">
        <f t="shared" ref="DN355:DN359" si="574">F355*H355</f>
        <v>45</v>
      </c>
      <c r="DO355" s="52">
        <f t="shared" si="569"/>
        <v>45</v>
      </c>
      <c r="DP355" s="52" t="str">
        <f t="shared" si="556"/>
        <v/>
      </c>
      <c r="DQ355" s="53" t="str">
        <f t="shared" si="557"/>
        <v/>
      </c>
      <c r="DR355" s="1">
        <f t="shared" si="570"/>
        <v>1</v>
      </c>
      <c r="DS355" s="168" t="e">
        <f>IF(AND(DR355=#REF!,BL355=#REF!),'Tiến độ'!D355,"")</f>
        <v>#REF!</v>
      </c>
    </row>
    <row r="356" spans="1:123" ht="11.25" customHeight="1">
      <c r="A356" s="314" t="str">
        <f>IF(B356="","",MAX($A$7:A355)+1)</f>
        <v/>
      </c>
      <c r="B356" s="315"/>
      <c r="C356" s="79" t="s">
        <v>376</v>
      </c>
      <c r="D356" s="80" t="s">
        <v>377</v>
      </c>
      <c r="E356" s="81">
        <v>2</v>
      </c>
      <c r="F356" s="82">
        <v>30</v>
      </c>
      <c r="G356" s="83"/>
      <c r="H356" s="84">
        <f t="shared" si="571"/>
        <v>1</v>
      </c>
      <c r="I356" s="85">
        <f t="shared" si="572"/>
        <v>70</v>
      </c>
      <c r="J356" s="27"/>
      <c r="K356" s="86"/>
      <c r="L356" s="87"/>
      <c r="M356" s="87"/>
      <c r="N356" s="88"/>
      <c r="O356" s="86"/>
      <c r="P356" s="87"/>
      <c r="Q356" s="87"/>
      <c r="R356" s="88"/>
      <c r="S356" s="86"/>
      <c r="T356" s="87"/>
      <c r="U356" s="87"/>
      <c r="V356" s="87"/>
      <c r="W356" s="88"/>
      <c r="X356" s="86"/>
      <c r="Y356" s="87"/>
      <c r="Z356" s="87"/>
      <c r="AA356" s="88"/>
      <c r="AB356" s="86"/>
      <c r="AC356" s="87"/>
      <c r="AD356" s="87">
        <v>6</v>
      </c>
      <c r="AE356" s="88">
        <v>6</v>
      </c>
      <c r="AF356" s="86">
        <v>6</v>
      </c>
      <c r="AG356" s="87">
        <v>6</v>
      </c>
      <c r="AH356" s="87">
        <v>6</v>
      </c>
      <c r="AI356" s="362"/>
      <c r="AJ356" s="363"/>
      <c r="AK356" s="86" t="s">
        <v>163</v>
      </c>
      <c r="AL356" s="87"/>
      <c r="AM356" s="87"/>
      <c r="AN356" s="88"/>
      <c r="AO356" s="86"/>
      <c r="AP356" s="87"/>
      <c r="AQ356" s="87"/>
      <c r="AR356" s="88"/>
      <c r="AS356" s="89"/>
      <c r="AT356" s="87"/>
      <c r="AU356" s="87"/>
      <c r="AV356" s="90"/>
      <c r="AW356" s="86"/>
      <c r="AX356" s="87"/>
      <c r="AY356" s="87"/>
      <c r="AZ356" s="87"/>
      <c r="BA356" s="88"/>
      <c r="BB356" s="89"/>
      <c r="BC356" s="87"/>
      <c r="BD356" s="87"/>
      <c r="BE356" s="321"/>
      <c r="BF356" s="322"/>
      <c r="BG356" s="322"/>
      <c r="BH356" s="322"/>
      <c r="BI356" s="322"/>
      <c r="BJ356" s="323"/>
      <c r="BK356" s="46" t="s">
        <v>18</v>
      </c>
      <c r="BL356" s="46" t="s">
        <v>36</v>
      </c>
      <c r="BN356" s="146">
        <f t="shared" si="552"/>
        <v>0</v>
      </c>
      <c r="BO356" s="146">
        <f t="shared" si="501"/>
        <v>0</v>
      </c>
      <c r="BP356" s="146">
        <f t="shared" si="502"/>
        <v>0</v>
      </c>
      <c r="BQ356" s="146">
        <f t="shared" si="503"/>
        <v>0</v>
      </c>
      <c r="BR356" s="146">
        <f t="shared" si="504"/>
        <v>0</v>
      </c>
      <c r="BS356" s="146">
        <f t="shared" si="505"/>
        <v>0</v>
      </c>
      <c r="BT356" s="146">
        <f t="shared" si="506"/>
        <v>0</v>
      </c>
      <c r="BU356" s="146">
        <f t="shared" si="507"/>
        <v>0</v>
      </c>
      <c r="BV356" s="146">
        <f t="shared" si="508"/>
        <v>0</v>
      </c>
      <c r="BW356" s="146">
        <f t="shared" si="509"/>
        <v>0</v>
      </c>
      <c r="BX356" s="146">
        <f t="shared" si="510"/>
        <v>0</v>
      </c>
      <c r="BY356" s="146">
        <f t="shared" si="511"/>
        <v>0</v>
      </c>
      <c r="BZ356" s="146">
        <f t="shared" si="512"/>
        <v>0</v>
      </c>
      <c r="CA356" s="146">
        <f t="shared" si="513"/>
        <v>0</v>
      </c>
      <c r="CB356" s="146">
        <f t="shared" si="514"/>
        <v>0</v>
      </c>
      <c r="CC356" s="146">
        <f t="shared" si="515"/>
        <v>0</v>
      </c>
      <c r="CD356" s="146">
        <f t="shared" si="516"/>
        <v>0</v>
      </c>
      <c r="CE356" s="146">
        <f t="shared" si="517"/>
        <v>0</v>
      </c>
      <c r="CF356" s="146">
        <f t="shared" si="518"/>
        <v>0</v>
      </c>
      <c r="CG356" s="146">
        <f t="shared" si="519"/>
        <v>6</v>
      </c>
      <c r="CH356" s="146">
        <f t="shared" si="520"/>
        <v>6</v>
      </c>
      <c r="CI356" s="146">
        <f t="shared" si="521"/>
        <v>6</v>
      </c>
      <c r="CJ356" s="146">
        <f t="shared" si="522"/>
        <v>6</v>
      </c>
      <c r="CK356" s="146">
        <f t="shared" si="523"/>
        <v>6</v>
      </c>
      <c r="CL356" s="146">
        <f t="shared" si="524"/>
        <v>0</v>
      </c>
      <c r="CM356" s="146">
        <f t="shared" si="525"/>
        <v>0</v>
      </c>
      <c r="CN356" s="146">
        <f t="shared" si="526"/>
        <v>0</v>
      </c>
      <c r="CO356" s="146">
        <f t="shared" si="527"/>
        <v>0</v>
      </c>
      <c r="CP356" s="146">
        <f t="shared" si="528"/>
        <v>0</v>
      </c>
      <c r="CQ356" s="146">
        <f t="shared" si="529"/>
        <v>0</v>
      </c>
      <c r="CR356" s="146">
        <f t="shared" si="530"/>
        <v>0</v>
      </c>
      <c r="CS356" s="146">
        <f t="shared" si="531"/>
        <v>0</v>
      </c>
      <c r="CT356" s="146">
        <f t="shared" si="532"/>
        <v>0</v>
      </c>
      <c r="CU356" s="146">
        <f t="shared" si="533"/>
        <v>0</v>
      </c>
      <c r="CV356" s="146">
        <f t="shared" si="534"/>
        <v>0</v>
      </c>
      <c r="CW356" s="146">
        <f t="shared" si="535"/>
        <v>0</v>
      </c>
      <c r="CX356" s="146">
        <f t="shared" si="536"/>
        <v>0</v>
      </c>
      <c r="CY356" s="146">
        <f t="shared" si="537"/>
        <v>0</v>
      </c>
      <c r="CZ356" s="146">
        <f t="shared" si="538"/>
        <v>0</v>
      </c>
      <c r="DA356" s="146">
        <f t="shared" si="539"/>
        <v>0</v>
      </c>
      <c r="DB356" s="146">
        <f t="shared" si="540"/>
        <v>0</v>
      </c>
      <c r="DC356" s="146">
        <f t="shared" si="541"/>
        <v>0</v>
      </c>
      <c r="DD356" s="146">
        <f t="shared" si="542"/>
        <v>0</v>
      </c>
      <c r="DE356" s="146">
        <f t="shared" si="543"/>
        <v>0</v>
      </c>
      <c r="DF356" s="146">
        <f t="shared" si="544"/>
        <v>0</v>
      </c>
      <c r="DG356" s="146">
        <f t="shared" si="545"/>
        <v>0</v>
      </c>
      <c r="DH356" s="146">
        <f t="shared" si="546"/>
        <v>0</v>
      </c>
      <c r="DI356" s="146">
        <f t="shared" si="547"/>
        <v>0</v>
      </c>
      <c r="DJ356" s="146">
        <f t="shared" si="548"/>
        <v>0</v>
      </c>
      <c r="DK356" s="146">
        <f t="shared" si="549"/>
        <v>0</v>
      </c>
      <c r="DL356" s="146">
        <f t="shared" si="550"/>
        <v>0</v>
      </c>
      <c r="DM356" s="146">
        <f t="shared" si="551"/>
        <v>0</v>
      </c>
      <c r="DN356" s="64">
        <f t="shared" si="574"/>
        <v>30</v>
      </c>
      <c r="DO356" s="52" t="str">
        <f t="shared" si="569"/>
        <v/>
      </c>
      <c r="DP356" s="52">
        <f t="shared" si="556"/>
        <v>30</v>
      </c>
      <c r="DQ356" s="53" t="str">
        <f t="shared" si="557"/>
        <v/>
      </c>
      <c r="DR356" s="1">
        <f t="shared" si="570"/>
        <v>1</v>
      </c>
      <c r="DS356" s="168" t="e">
        <f>IF(AND(DR356=#REF!,BL356=#REF!),'Tiến độ'!D356,"")</f>
        <v>#REF!</v>
      </c>
    </row>
    <row r="357" spans="1:123" ht="11.25" customHeight="1">
      <c r="A357" s="314" t="str">
        <f>IF(B357="","",MAX($A$7:A356)+1)</f>
        <v/>
      </c>
      <c r="B357" s="315"/>
      <c r="C357" s="79" t="s">
        <v>441</v>
      </c>
      <c r="D357" s="80" t="s">
        <v>442</v>
      </c>
      <c r="E357" s="81">
        <v>3</v>
      </c>
      <c r="F357" s="82">
        <v>60</v>
      </c>
      <c r="G357" s="83"/>
      <c r="H357" s="115">
        <v>1</v>
      </c>
      <c r="I357" s="116">
        <v>43</v>
      </c>
      <c r="J357" s="27" t="s">
        <v>11798</v>
      </c>
      <c r="K357" s="86">
        <v>4</v>
      </c>
      <c r="L357" s="87">
        <v>4</v>
      </c>
      <c r="M357" s="87">
        <v>4</v>
      </c>
      <c r="N357" s="88">
        <v>4</v>
      </c>
      <c r="O357" s="86">
        <v>4</v>
      </c>
      <c r="P357" s="87">
        <v>4</v>
      </c>
      <c r="Q357" s="87">
        <v>4</v>
      </c>
      <c r="R357" s="88">
        <v>4</v>
      </c>
      <c r="S357" s="86">
        <v>4</v>
      </c>
      <c r="T357" s="87">
        <v>4</v>
      </c>
      <c r="U357" s="87">
        <v>4</v>
      </c>
      <c r="V357" s="87">
        <v>4</v>
      </c>
      <c r="W357" s="88">
        <v>4</v>
      </c>
      <c r="X357" s="86">
        <v>4</v>
      </c>
      <c r="Y357" s="87">
        <v>4</v>
      </c>
      <c r="Z357" s="87" t="s">
        <v>163</v>
      </c>
      <c r="AA357" s="88" t="s">
        <v>163</v>
      </c>
      <c r="AB357" s="86" t="s">
        <v>163</v>
      </c>
      <c r="AC357" s="87" t="s">
        <v>163</v>
      </c>
      <c r="AD357" s="87" t="s">
        <v>164</v>
      </c>
      <c r="AE357" s="88" t="s">
        <v>164</v>
      </c>
      <c r="AF357" s="86" t="s">
        <v>164</v>
      </c>
      <c r="AG357" s="87" t="s">
        <v>164</v>
      </c>
      <c r="AH357" s="87" t="s">
        <v>164</v>
      </c>
      <c r="AI357" s="362"/>
      <c r="AJ357" s="363"/>
      <c r="AK357" s="86" t="s">
        <v>164</v>
      </c>
      <c r="AL357" s="87"/>
      <c r="AM357" s="87"/>
      <c r="AN357" s="88"/>
      <c r="AO357" s="86"/>
      <c r="AP357" s="87"/>
      <c r="AQ357" s="87"/>
      <c r="AR357" s="88"/>
      <c r="AS357" s="89"/>
      <c r="AT357" s="87"/>
      <c r="AU357" s="87"/>
      <c r="AV357" s="90"/>
      <c r="AW357" s="86"/>
      <c r="AX357" s="87"/>
      <c r="AY357" s="87"/>
      <c r="AZ357" s="87"/>
      <c r="BA357" s="88"/>
      <c r="BB357" s="89"/>
      <c r="BC357" s="87"/>
      <c r="BD357" s="87"/>
      <c r="BE357" s="321"/>
      <c r="BF357" s="322"/>
      <c r="BG357" s="322"/>
      <c r="BH357" s="322"/>
      <c r="BI357" s="322"/>
      <c r="BJ357" s="323"/>
      <c r="BK357" s="46" t="s">
        <v>18</v>
      </c>
      <c r="BL357" s="46" t="s">
        <v>56</v>
      </c>
      <c r="BN357" s="146">
        <f t="shared" si="552"/>
        <v>4</v>
      </c>
      <c r="BO357" s="146">
        <f t="shared" si="501"/>
        <v>4</v>
      </c>
      <c r="BP357" s="146">
        <f t="shared" si="502"/>
        <v>4</v>
      </c>
      <c r="BQ357" s="146">
        <f t="shared" si="503"/>
        <v>4</v>
      </c>
      <c r="BR357" s="146">
        <f t="shared" si="504"/>
        <v>4</v>
      </c>
      <c r="BS357" s="146">
        <f t="shared" si="505"/>
        <v>4</v>
      </c>
      <c r="BT357" s="146">
        <f t="shared" si="506"/>
        <v>4</v>
      </c>
      <c r="BU357" s="146">
        <f t="shared" si="507"/>
        <v>4</v>
      </c>
      <c r="BV357" s="146">
        <f t="shared" si="508"/>
        <v>4</v>
      </c>
      <c r="BW357" s="146">
        <f t="shared" si="509"/>
        <v>4</v>
      </c>
      <c r="BX357" s="146">
        <f t="shared" si="510"/>
        <v>4</v>
      </c>
      <c r="BY357" s="146">
        <f t="shared" si="511"/>
        <v>4</v>
      </c>
      <c r="BZ357" s="146">
        <f t="shared" si="512"/>
        <v>4</v>
      </c>
      <c r="CA357" s="146">
        <f t="shared" si="513"/>
        <v>4</v>
      </c>
      <c r="CB357" s="146">
        <f t="shared" si="514"/>
        <v>4</v>
      </c>
      <c r="CC357" s="146">
        <f t="shared" si="515"/>
        <v>0</v>
      </c>
      <c r="CD357" s="146">
        <f t="shared" si="516"/>
        <v>0</v>
      </c>
      <c r="CE357" s="146">
        <f t="shared" si="517"/>
        <v>0</v>
      </c>
      <c r="CF357" s="146">
        <f t="shared" si="518"/>
        <v>0</v>
      </c>
      <c r="CG357" s="146">
        <f t="shared" si="519"/>
        <v>0</v>
      </c>
      <c r="CH357" s="146">
        <f t="shared" si="520"/>
        <v>0</v>
      </c>
      <c r="CI357" s="146">
        <f t="shared" si="521"/>
        <v>0</v>
      </c>
      <c r="CJ357" s="146">
        <f t="shared" si="522"/>
        <v>0</v>
      </c>
      <c r="CK357" s="146">
        <f t="shared" si="523"/>
        <v>0</v>
      </c>
      <c r="CL357" s="146">
        <f t="shared" si="524"/>
        <v>0</v>
      </c>
      <c r="CM357" s="146">
        <f t="shared" si="525"/>
        <v>0</v>
      </c>
      <c r="CN357" s="146">
        <f t="shared" si="526"/>
        <v>0</v>
      </c>
      <c r="CO357" s="146">
        <f t="shared" si="527"/>
        <v>0</v>
      </c>
      <c r="CP357" s="146">
        <f t="shared" si="528"/>
        <v>0</v>
      </c>
      <c r="CQ357" s="146">
        <f t="shared" si="529"/>
        <v>0</v>
      </c>
      <c r="CR357" s="146">
        <f t="shared" si="530"/>
        <v>0</v>
      </c>
      <c r="CS357" s="146">
        <f t="shared" si="531"/>
        <v>0</v>
      </c>
      <c r="CT357" s="146">
        <f t="shared" si="532"/>
        <v>0</v>
      </c>
      <c r="CU357" s="146">
        <f t="shared" si="533"/>
        <v>0</v>
      </c>
      <c r="CV357" s="146">
        <f t="shared" si="534"/>
        <v>0</v>
      </c>
      <c r="CW357" s="146">
        <f t="shared" si="535"/>
        <v>0</v>
      </c>
      <c r="CX357" s="146">
        <f t="shared" si="536"/>
        <v>0</v>
      </c>
      <c r="CY357" s="146">
        <f t="shared" si="537"/>
        <v>0</v>
      </c>
      <c r="CZ357" s="146">
        <f t="shared" si="538"/>
        <v>0</v>
      </c>
      <c r="DA357" s="146">
        <f t="shared" si="539"/>
        <v>0</v>
      </c>
      <c r="DB357" s="146">
        <f t="shared" si="540"/>
        <v>0</v>
      </c>
      <c r="DC357" s="146">
        <f t="shared" si="541"/>
        <v>0</v>
      </c>
      <c r="DD357" s="146">
        <f t="shared" si="542"/>
        <v>0</v>
      </c>
      <c r="DE357" s="146">
        <f t="shared" si="543"/>
        <v>0</v>
      </c>
      <c r="DF357" s="146">
        <f t="shared" si="544"/>
        <v>0</v>
      </c>
      <c r="DG357" s="146">
        <f t="shared" si="545"/>
        <v>0</v>
      </c>
      <c r="DH357" s="146">
        <f t="shared" si="546"/>
        <v>0</v>
      </c>
      <c r="DI357" s="146">
        <f t="shared" si="547"/>
        <v>0</v>
      </c>
      <c r="DJ357" s="146">
        <f t="shared" si="548"/>
        <v>0</v>
      </c>
      <c r="DK357" s="146">
        <f t="shared" si="549"/>
        <v>0</v>
      </c>
      <c r="DL357" s="146">
        <f t="shared" si="550"/>
        <v>0</v>
      </c>
      <c r="DM357" s="146">
        <f t="shared" si="551"/>
        <v>0</v>
      </c>
      <c r="DN357" s="64">
        <f t="shared" si="574"/>
        <v>60</v>
      </c>
      <c r="DO357" s="52">
        <f t="shared" si="569"/>
        <v>60</v>
      </c>
      <c r="DP357" s="52" t="str">
        <f t="shared" si="556"/>
        <v/>
      </c>
      <c r="DQ357" s="53" t="str">
        <f t="shared" si="557"/>
        <v/>
      </c>
      <c r="DR357" s="1">
        <f t="shared" si="570"/>
        <v>1</v>
      </c>
      <c r="DS357" s="168" t="e">
        <f>IF(AND(DR357=#REF!,BL357=#REF!),'Tiến độ'!D357,"")</f>
        <v>#REF!</v>
      </c>
    </row>
    <row r="358" spans="1:123" ht="11.25" customHeight="1">
      <c r="A358" s="314" t="str">
        <f>IF(B358="","",MAX($A$7:A357)+1)</f>
        <v/>
      </c>
      <c r="B358" s="315"/>
      <c r="C358" s="79" t="s">
        <v>426</v>
      </c>
      <c r="D358" s="80" t="s">
        <v>213</v>
      </c>
      <c r="E358" s="81">
        <v>3</v>
      </c>
      <c r="F358" s="82">
        <v>60</v>
      </c>
      <c r="G358" s="83"/>
      <c r="H358" s="84">
        <f t="shared" si="571"/>
        <v>1</v>
      </c>
      <c r="I358" s="85">
        <f>I356</f>
        <v>70</v>
      </c>
      <c r="J358" s="27"/>
      <c r="K358" s="86"/>
      <c r="L358" s="87"/>
      <c r="M358" s="87"/>
      <c r="N358" s="88"/>
      <c r="O358" s="86"/>
      <c r="P358" s="87"/>
      <c r="Q358" s="87"/>
      <c r="R358" s="88"/>
      <c r="S358" s="86"/>
      <c r="T358" s="87"/>
      <c r="U358" s="87"/>
      <c r="V358" s="87"/>
      <c r="W358" s="88"/>
      <c r="X358" s="86"/>
      <c r="Y358" s="87"/>
      <c r="Z358" s="87"/>
      <c r="AA358" s="88"/>
      <c r="AB358" s="86"/>
      <c r="AC358" s="87"/>
      <c r="AD358" s="87"/>
      <c r="AE358" s="88"/>
      <c r="AF358" s="86"/>
      <c r="AG358" s="87"/>
      <c r="AH358" s="87"/>
      <c r="AI358" s="362"/>
      <c r="AJ358" s="363"/>
      <c r="AK358" s="86"/>
      <c r="AL358" s="87">
        <v>4</v>
      </c>
      <c r="AM358" s="87">
        <v>4</v>
      </c>
      <c r="AN358" s="88">
        <v>4</v>
      </c>
      <c r="AO358" s="86">
        <v>4</v>
      </c>
      <c r="AP358" s="87">
        <v>4</v>
      </c>
      <c r="AQ358" s="87">
        <v>4</v>
      </c>
      <c r="AR358" s="88">
        <v>4</v>
      </c>
      <c r="AS358" s="89">
        <v>4</v>
      </c>
      <c r="AT358" s="87">
        <v>4</v>
      </c>
      <c r="AU358" s="87">
        <v>4</v>
      </c>
      <c r="AV358" s="90">
        <v>4</v>
      </c>
      <c r="AW358" s="86">
        <v>4</v>
      </c>
      <c r="AX358" s="87">
        <v>4</v>
      </c>
      <c r="AY358" s="87">
        <v>4</v>
      </c>
      <c r="AZ358" s="87">
        <v>4</v>
      </c>
      <c r="BA358" s="88" t="s">
        <v>163</v>
      </c>
      <c r="BB358" s="89" t="s">
        <v>163</v>
      </c>
      <c r="BC358" s="87" t="s">
        <v>163</v>
      </c>
      <c r="BD358" s="87" t="s">
        <v>163</v>
      </c>
      <c r="BE358" s="321"/>
      <c r="BF358" s="322"/>
      <c r="BG358" s="322"/>
      <c r="BH358" s="322"/>
      <c r="BI358" s="322"/>
      <c r="BJ358" s="323"/>
      <c r="BK358" s="46" t="s">
        <v>18</v>
      </c>
      <c r="BL358" s="46" t="s">
        <v>57</v>
      </c>
      <c r="BN358" s="146">
        <f t="shared" si="552"/>
        <v>0</v>
      </c>
      <c r="BO358" s="146">
        <f t="shared" si="501"/>
        <v>0</v>
      </c>
      <c r="BP358" s="146">
        <f t="shared" si="502"/>
        <v>0</v>
      </c>
      <c r="BQ358" s="146">
        <f t="shared" si="503"/>
        <v>0</v>
      </c>
      <c r="BR358" s="146">
        <f t="shared" si="504"/>
        <v>0</v>
      </c>
      <c r="BS358" s="146">
        <f t="shared" si="505"/>
        <v>0</v>
      </c>
      <c r="BT358" s="146">
        <f t="shared" si="506"/>
        <v>0</v>
      </c>
      <c r="BU358" s="146">
        <f t="shared" si="507"/>
        <v>0</v>
      </c>
      <c r="BV358" s="146">
        <f t="shared" si="508"/>
        <v>0</v>
      </c>
      <c r="BW358" s="146">
        <f t="shared" si="509"/>
        <v>0</v>
      </c>
      <c r="BX358" s="146">
        <f t="shared" si="510"/>
        <v>0</v>
      </c>
      <c r="BY358" s="146">
        <f t="shared" si="511"/>
        <v>0</v>
      </c>
      <c r="BZ358" s="146">
        <f t="shared" si="512"/>
        <v>0</v>
      </c>
      <c r="CA358" s="146">
        <f t="shared" si="513"/>
        <v>0</v>
      </c>
      <c r="CB358" s="146">
        <f t="shared" si="514"/>
        <v>0</v>
      </c>
      <c r="CC358" s="146">
        <f t="shared" si="515"/>
        <v>0</v>
      </c>
      <c r="CD358" s="146">
        <f t="shared" si="516"/>
        <v>0</v>
      </c>
      <c r="CE358" s="146">
        <f t="shared" si="517"/>
        <v>0</v>
      </c>
      <c r="CF358" s="146">
        <f t="shared" si="518"/>
        <v>0</v>
      </c>
      <c r="CG358" s="146">
        <f t="shared" si="519"/>
        <v>0</v>
      </c>
      <c r="CH358" s="146">
        <f t="shared" si="520"/>
        <v>0</v>
      </c>
      <c r="CI358" s="146">
        <f t="shared" si="521"/>
        <v>0</v>
      </c>
      <c r="CJ358" s="146">
        <f t="shared" si="522"/>
        <v>0</v>
      </c>
      <c r="CK358" s="146">
        <f t="shared" si="523"/>
        <v>0</v>
      </c>
      <c r="CL358" s="146">
        <f t="shared" si="524"/>
        <v>0</v>
      </c>
      <c r="CM358" s="146">
        <f t="shared" si="525"/>
        <v>0</v>
      </c>
      <c r="CN358" s="146">
        <f t="shared" si="526"/>
        <v>0</v>
      </c>
      <c r="CO358" s="146">
        <f t="shared" si="527"/>
        <v>4</v>
      </c>
      <c r="CP358" s="146">
        <f t="shared" si="528"/>
        <v>4</v>
      </c>
      <c r="CQ358" s="146">
        <f t="shared" si="529"/>
        <v>4</v>
      </c>
      <c r="CR358" s="146">
        <f t="shared" si="530"/>
        <v>4</v>
      </c>
      <c r="CS358" s="146">
        <f t="shared" si="531"/>
        <v>4</v>
      </c>
      <c r="CT358" s="146">
        <f t="shared" si="532"/>
        <v>4</v>
      </c>
      <c r="CU358" s="146">
        <f t="shared" si="533"/>
        <v>4</v>
      </c>
      <c r="CV358" s="146">
        <f t="shared" si="534"/>
        <v>4</v>
      </c>
      <c r="CW358" s="146">
        <f t="shared" si="535"/>
        <v>4</v>
      </c>
      <c r="CX358" s="146">
        <f t="shared" si="536"/>
        <v>4</v>
      </c>
      <c r="CY358" s="146">
        <f t="shared" si="537"/>
        <v>4</v>
      </c>
      <c r="CZ358" s="146">
        <f t="shared" si="538"/>
        <v>4</v>
      </c>
      <c r="DA358" s="146">
        <f t="shared" si="539"/>
        <v>4</v>
      </c>
      <c r="DB358" s="146">
        <f t="shared" si="540"/>
        <v>4</v>
      </c>
      <c r="DC358" s="146">
        <f t="shared" si="541"/>
        <v>4</v>
      </c>
      <c r="DD358" s="146">
        <f t="shared" si="542"/>
        <v>0</v>
      </c>
      <c r="DE358" s="146">
        <f t="shared" si="543"/>
        <v>0</v>
      </c>
      <c r="DF358" s="146">
        <f t="shared" si="544"/>
        <v>0</v>
      </c>
      <c r="DG358" s="146">
        <f t="shared" si="545"/>
        <v>0</v>
      </c>
      <c r="DH358" s="146">
        <f t="shared" si="546"/>
        <v>0</v>
      </c>
      <c r="DI358" s="146">
        <f t="shared" si="547"/>
        <v>0</v>
      </c>
      <c r="DJ358" s="146">
        <f t="shared" si="548"/>
        <v>0</v>
      </c>
      <c r="DK358" s="146">
        <f t="shared" si="549"/>
        <v>0</v>
      </c>
      <c r="DL358" s="146">
        <f t="shared" si="550"/>
        <v>0</v>
      </c>
      <c r="DM358" s="146">
        <f t="shared" si="551"/>
        <v>0</v>
      </c>
      <c r="DN358" s="64">
        <f t="shared" si="574"/>
        <v>60</v>
      </c>
      <c r="DO358" s="52" t="str">
        <f t="shared" si="569"/>
        <v/>
      </c>
      <c r="DP358" s="52" t="str">
        <f t="shared" si="556"/>
        <v/>
      </c>
      <c r="DQ358" s="53">
        <f t="shared" si="557"/>
        <v>60</v>
      </c>
      <c r="DR358" s="1">
        <f t="shared" si="570"/>
        <v>2</v>
      </c>
      <c r="DS358" s="168" t="e">
        <f>IF(AND(DR358=#REF!,BL358=#REF!),'Tiến độ'!D358,"")</f>
        <v>#REF!</v>
      </c>
    </row>
    <row r="359" spans="1:123" ht="11.25" customHeight="1">
      <c r="A359" s="314" t="str">
        <f>IF(B359="","",MAX($A$7:A358)+1)</f>
        <v/>
      </c>
      <c r="B359" s="315"/>
      <c r="C359" s="79" t="s">
        <v>459</v>
      </c>
      <c r="D359" s="80" t="s">
        <v>460</v>
      </c>
      <c r="E359" s="81">
        <v>4</v>
      </c>
      <c r="F359" s="82">
        <v>60</v>
      </c>
      <c r="G359" s="83"/>
      <c r="H359" s="84">
        <f t="shared" si="571"/>
        <v>1</v>
      </c>
      <c r="I359" s="85">
        <f t="shared" si="572"/>
        <v>70</v>
      </c>
      <c r="J359" s="27"/>
      <c r="K359" s="86"/>
      <c r="L359" s="87"/>
      <c r="M359" s="87"/>
      <c r="N359" s="88"/>
      <c r="O359" s="86"/>
      <c r="P359" s="87"/>
      <c r="Q359" s="87"/>
      <c r="R359" s="88"/>
      <c r="S359" s="86"/>
      <c r="T359" s="87"/>
      <c r="U359" s="87"/>
      <c r="V359" s="87"/>
      <c r="W359" s="88"/>
      <c r="X359" s="86"/>
      <c r="Y359" s="87"/>
      <c r="Z359" s="87"/>
      <c r="AA359" s="88"/>
      <c r="AB359" s="86"/>
      <c r="AC359" s="87"/>
      <c r="AD359" s="87"/>
      <c r="AE359" s="88"/>
      <c r="AF359" s="86"/>
      <c r="AG359" s="87"/>
      <c r="AH359" s="87"/>
      <c r="AI359" s="362"/>
      <c r="AJ359" s="363"/>
      <c r="AK359" s="86"/>
      <c r="AL359" s="87">
        <v>6</v>
      </c>
      <c r="AM359" s="87">
        <v>6</v>
      </c>
      <c r="AN359" s="88">
        <v>6</v>
      </c>
      <c r="AO359" s="86">
        <v>6</v>
      </c>
      <c r="AP359" s="87">
        <v>6</v>
      </c>
      <c r="AQ359" s="87">
        <v>3</v>
      </c>
      <c r="AR359" s="88">
        <v>3</v>
      </c>
      <c r="AS359" s="89">
        <v>3</v>
      </c>
      <c r="AT359" s="87">
        <v>3</v>
      </c>
      <c r="AU359" s="87">
        <v>3</v>
      </c>
      <c r="AV359" s="90">
        <v>3</v>
      </c>
      <c r="AW359" s="86">
        <v>3</v>
      </c>
      <c r="AX359" s="87">
        <v>3</v>
      </c>
      <c r="AY359" s="87">
        <v>3</v>
      </c>
      <c r="AZ359" s="87">
        <v>3</v>
      </c>
      <c r="BA359" s="88" t="s">
        <v>163</v>
      </c>
      <c r="BB359" s="89" t="s">
        <v>163</v>
      </c>
      <c r="BC359" s="87" t="s">
        <v>163</v>
      </c>
      <c r="BD359" s="87" t="s">
        <v>163</v>
      </c>
      <c r="BE359" s="321"/>
      <c r="BF359" s="322"/>
      <c r="BG359" s="322"/>
      <c r="BH359" s="322"/>
      <c r="BI359" s="322"/>
      <c r="BJ359" s="323"/>
      <c r="BK359" s="46" t="s">
        <v>18</v>
      </c>
      <c r="BL359" s="46" t="s">
        <v>33</v>
      </c>
      <c r="BN359" s="146">
        <f t="shared" si="552"/>
        <v>0</v>
      </c>
      <c r="BO359" s="146">
        <f t="shared" si="501"/>
        <v>0</v>
      </c>
      <c r="BP359" s="146">
        <f t="shared" si="502"/>
        <v>0</v>
      </c>
      <c r="BQ359" s="146">
        <f t="shared" si="503"/>
        <v>0</v>
      </c>
      <c r="BR359" s="146">
        <f t="shared" si="504"/>
        <v>0</v>
      </c>
      <c r="BS359" s="146">
        <f t="shared" si="505"/>
        <v>0</v>
      </c>
      <c r="BT359" s="146">
        <f t="shared" si="506"/>
        <v>0</v>
      </c>
      <c r="BU359" s="146">
        <f t="shared" si="507"/>
        <v>0</v>
      </c>
      <c r="BV359" s="146">
        <f t="shared" si="508"/>
        <v>0</v>
      </c>
      <c r="BW359" s="146">
        <f t="shared" si="509"/>
        <v>0</v>
      </c>
      <c r="BX359" s="146">
        <f t="shared" si="510"/>
        <v>0</v>
      </c>
      <c r="BY359" s="146">
        <f t="shared" si="511"/>
        <v>0</v>
      </c>
      <c r="BZ359" s="146">
        <f t="shared" si="512"/>
        <v>0</v>
      </c>
      <c r="CA359" s="146">
        <f t="shared" si="513"/>
        <v>0</v>
      </c>
      <c r="CB359" s="146">
        <f t="shared" si="514"/>
        <v>0</v>
      </c>
      <c r="CC359" s="146">
        <f t="shared" si="515"/>
        <v>0</v>
      </c>
      <c r="CD359" s="146">
        <f t="shared" si="516"/>
        <v>0</v>
      </c>
      <c r="CE359" s="146">
        <f t="shared" si="517"/>
        <v>0</v>
      </c>
      <c r="CF359" s="146">
        <f t="shared" si="518"/>
        <v>0</v>
      </c>
      <c r="CG359" s="146">
        <f t="shared" si="519"/>
        <v>0</v>
      </c>
      <c r="CH359" s="146">
        <f t="shared" si="520"/>
        <v>0</v>
      </c>
      <c r="CI359" s="146">
        <f t="shared" si="521"/>
        <v>0</v>
      </c>
      <c r="CJ359" s="146">
        <f t="shared" si="522"/>
        <v>0</v>
      </c>
      <c r="CK359" s="146">
        <f t="shared" si="523"/>
        <v>0</v>
      </c>
      <c r="CL359" s="146">
        <f t="shared" si="524"/>
        <v>0</v>
      </c>
      <c r="CM359" s="146">
        <f t="shared" si="525"/>
        <v>0</v>
      </c>
      <c r="CN359" s="146">
        <f t="shared" si="526"/>
        <v>0</v>
      </c>
      <c r="CO359" s="146">
        <f t="shared" si="527"/>
        <v>6</v>
      </c>
      <c r="CP359" s="146">
        <f t="shared" si="528"/>
        <v>6</v>
      </c>
      <c r="CQ359" s="146">
        <f t="shared" si="529"/>
        <v>6</v>
      </c>
      <c r="CR359" s="146">
        <f t="shared" si="530"/>
        <v>6</v>
      </c>
      <c r="CS359" s="146">
        <f t="shared" si="531"/>
        <v>6</v>
      </c>
      <c r="CT359" s="146">
        <f t="shared" si="532"/>
        <v>3</v>
      </c>
      <c r="CU359" s="146">
        <f t="shared" si="533"/>
        <v>3</v>
      </c>
      <c r="CV359" s="146">
        <f t="shared" si="534"/>
        <v>3</v>
      </c>
      <c r="CW359" s="146">
        <f t="shared" si="535"/>
        <v>3</v>
      </c>
      <c r="CX359" s="146">
        <f t="shared" si="536"/>
        <v>3</v>
      </c>
      <c r="CY359" s="146">
        <f t="shared" si="537"/>
        <v>3</v>
      </c>
      <c r="CZ359" s="146">
        <f t="shared" si="538"/>
        <v>3</v>
      </c>
      <c r="DA359" s="146">
        <f t="shared" si="539"/>
        <v>3</v>
      </c>
      <c r="DB359" s="146">
        <f t="shared" si="540"/>
        <v>3</v>
      </c>
      <c r="DC359" s="146">
        <f t="shared" si="541"/>
        <v>3</v>
      </c>
      <c r="DD359" s="146">
        <f t="shared" si="542"/>
        <v>0</v>
      </c>
      <c r="DE359" s="146">
        <f t="shared" si="543"/>
        <v>0</v>
      </c>
      <c r="DF359" s="146">
        <f t="shared" si="544"/>
        <v>0</v>
      </c>
      <c r="DG359" s="146">
        <f t="shared" si="545"/>
        <v>0</v>
      </c>
      <c r="DH359" s="146">
        <f t="shared" si="546"/>
        <v>0</v>
      </c>
      <c r="DI359" s="146">
        <f t="shared" si="547"/>
        <v>0</v>
      </c>
      <c r="DJ359" s="146">
        <f t="shared" si="548"/>
        <v>0</v>
      </c>
      <c r="DK359" s="146">
        <f t="shared" si="549"/>
        <v>0</v>
      </c>
      <c r="DL359" s="146">
        <f t="shared" si="550"/>
        <v>0</v>
      </c>
      <c r="DM359" s="146">
        <f t="shared" si="551"/>
        <v>0</v>
      </c>
      <c r="DN359" s="64">
        <f t="shared" si="574"/>
        <v>60</v>
      </c>
      <c r="DO359" s="52" t="str">
        <f t="shared" si="569"/>
        <v/>
      </c>
      <c r="DP359" s="52" t="str">
        <f t="shared" si="556"/>
        <v/>
      </c>
      <c r="DQ359" s="53">
        <f t="shared" si="557"/>
        <v>60</v>
      </c>
      <c r="DR359" s="1">
        <f t="shared" si="570"/>
        <v>2</v>
      </c>
      <c r="DS359" s="168" t="e">
        <f>IF(AND(DR359=#REF!,BL359=#REF!),'Tiến độ'!D359,"")</f>
        <v>#REF!</v>
      </c>
    </row>
    <row r="360" spans="1:123" ht="11.25" customHeight="1">
      <c r="A360" s="314" t="str">
        <f>IF(B360="","",MAX($A$7:A359)+1)</f>
        <v/>
      </c>
      <c r="B360" s="315"/>
      <c r="C360" s="79" t="s">
        <v>451</v>
      </c>
      <c r="D360" s="80" t="s">
        <v>452</v>
      </c>
      <c r="E360" s="81">
        <v>1</v>
      </c>
      <c r="F360" s="82">
        <v>15</v>
      </c>
      <c r="G360" s="83"/>
      <c r="H360" s="84">
        <f t="shared" si="571"/>
        <v>1</v>
      </c>
      <c r="I360" s="85">
        <f t="shared" si="572"/>
        <v>70</v>
      </c>
      <c r="J360" s="27"/>
      <c r="K360" s="86"/>
      <c r="L360" s="87"/>
      <c r="M360" s="87"/>
      <c r="N360" s="88"/>
      <c r="O360" s="86"/>
      <c r="P360" s="87"/>
      <c r="Q360" s="87"/>
      <c r="R360" s="88"/>
      <c r="S360" s="86"/>
      <c r="T360" s="87"/>
      <c r="U360" s="87"/>
      <c r="V360" s="87"/>
      <c r="W360" s="88"/>
      <c r="X360" s="86"/>
      <c r="Y360" s="87"/>
      <c r="Z360" s="87"/>
      <c r="AA360" s="88"/>
      <c r="AB360" s="86"/>
      <c r="AC360" s="87"/>
      <c r="AD360" s="87"/>
      <c r="AE360" s="88"/>
      <c r="AF360" s="86"/>
      <c r="AG360" s="87"/>
      <c r="AH360" s="87"/>
      <c r="AI360" s="362"/>
      <c r="AJ360" s="363"/>
      <c r="AK360" s="86"/>
      <c r="AL360" s="87"/>
      <c r="AM360" s="87"/>
      <c r="AN360" s="88"/>
      <c r="AO360" s="86"/>
      <c r="AP360" s="87"/>
      <c r="AQ360" s="87">
        <v>2</v>
      </c>
      <c r="AR360" s="88">
        <v>2</v>
      </c>
      <c r="AS360" s="89">
        <v>2</v>
      </c>
      <c r="AT360" s="87">
        <v>2</v>
      </c>
      <c r="AU360" s="87">
        <v>2</v>
      </c>
      <c r="AV360" s="90">
        <v>2</v>
      </c>
      <c r="AW360" s="86">
        <v>2</v>
      </c>
      <c r="AX360" s="87">
        <v>1</v>
      </c>
      <c r="AY360" s="87"/>
      <c r="AZ360" s="87"/>
      <c r="BA360" s="88" t="s">
        <v>163</v>
      </c>
      <c r="BB360" s="89" t="s">
        <v>163</v>
      </c>
      <c r="BC360" s="87" t="s">
        <v>163</v>
      </c>
      <c r="BD360" s="87" t="s">
        <v>163</v>
      </c>
      <c r="BE360" s="321"/>
      <c r="BF360" s="322"/>
      <c r="BG360" s="322"/>
      <c r="BH360" s="322"/>
      <c r="BI360" s="322"/>
      <c r="BJ360" s="323"/>
      <c r="BK360" s="46" t="s">
        <v>18</v>
      </c>
      <c r="BL360" s="46" t="s">
        <v>27</v>
      </c>
      <c r="BN360" s="146">
        <f t="shared" si="552"/>
        <v>0</v>
      </c>
      <c r="BO360" s="146">
        <f t="shared" si="501"/>
        <v>0</v>
      </c>
      <c r="BP360" s="146">
        <f t="shared" si="502"/>
        <v>0</v>
      </c>
      <c r="BQ360" s="146">
        <f t="shared" si="503"/>
        <v>0</v>
      </c>
      <c r="BR360" s="146">
        <f t="shared" si="504"/>
        <v>0</v>
      </c>
      <c r="BS360" s="146">
        <f t="shared" si="505"/>
        <v>0</v>
      </c>
      <c r="BT360" s="146">
        <f t="shared" si="506"/>
        <v>0</v>
      </c>
      <c r="BU360" s="146">
        <f t="shared" si="507"/>
        <v>0</v>
      </c>
      <c r="BV360" s="146">
        <f t="shared" si="508"/>
        <v>0</v>
      </c>
      <c r="BW360" s="146">
        <f t="shared" si="509"/>
        <v>0</v>
      </c>
      <c r="BX360" s="146">
        <f t="shared" si="510"/>
        <v>0</v>
      </c>
      <c r="BY360" s="146">
        <f t="shared" si="511"/>
        <v>0</v>
      </c>
      <c r="BZ360" s="146">
        <f t="shared" si="512"/>
        <v>0</v>
      </c>
      <c r="CA360" s="146">
        <f t="shared" si="513"/>
        <v>0</v>
      </c>
      <c r="CB360" s="146">
        <f t="shared" si="514"/>
        <v>0</v>
      </c>
      <c r="CC360" s="146">
        <f t="shared" si="515"/>
        <v>0</v>
      </c>
      <c r="CD360" s="146">
        <f t="shared" si="516"/>
        <v>0</v>
      </c>
      <c r="CE360" s="146">
        <f t="shared" si="517"/>
        <v>0</v>
      </c>
      <c r="CF360" s="146">
        <f t="shared" si="518"/>
        <v>0</v>
      </c>
      <c r="CG360" s="146">
        <f t="shared" si="519"/>
        <v>0</v>
      </c>
      <c r="CH360" s="146">
        <f t="shared" si="520"/>
        <v>0</v>
      </c>
      <c r="CI360" s="146">
        <f t="shared" si="521"/>
        <v>0</v>
      </c>
      <c r="CJ360" s="146">
        <f t="shared" si="522"/>
        <v>0</v>
      </c>
      <c r="CK360" s="146">
        <f t="shared" si="523"/>
        <v>0</v>
      </c>
      <c r="CL360" s="146">
        <f t="shared" si="524"/>
        <v>0</v>
      </c>
      <c r="CM360" s="146">
        <f t="shared" si="525"/>
        <v>0</v>
      </c>
      <c r="CN360" s="146">
        <f t="shared" si="526"/>
        <v>0</v>
      </c>
      <c r="CO360" s="146">
        <f t="shared" si="527"/>
        <v>0</v>
      </c>
      <c r="CP360" s="146">
        <f t="shared" si="528"/>
        <v>0</v>
      </c>
      <c r="CQ360" s="146">
        <f t="shared" si="529"/>
        <v>0</v>
      </c>
      <c r="CR360" s="146">
        <f t="shared" si="530"/>
        <v>0</v>
      </c>
      <c r="CS360" s="146">
        <f t="shared" si="531"/>
        <v>0</v>
      </c>
      <c r="CT360" s="146">
        <f t="shared" si="532"/>
        <v>2</v>
      </c>
      <c r="CU360" s="146">
        <f t="shared" si="533"/>
        <v>2</v>
      </c>
      <c r="CV360" s="146">
        <f t="shared" si="534"/>
        <v>2</v>
      </c>
      <c r="CW360" s="146">
        <f t="shared" si="535"/>
        <v>2</v>
      </c>
      <c r="CX360" s="146">
        <f t="shared" si="536"/>
        <v>2</v>
      </c>
      <c r="CY360" s="146">
        <f t="shared" si="537"/>
        <v>2</v>
      </c>
      <c r="CZ360" s="146">
        <f t="shared" si="538"/>
        <v>2</v>
      </c>
      <c r="DA360" s="146">
        <f t="shared" si="539"/>
        <v>1</v>
      </c>
      <c r="DB360" s="146">
        <f t="shared" si="540"/>
        <v>0</v>
      </c>
      <c r="DC360" s="146">
        <f t="shared" si="541"/>
        <v>0</v>
      </c>
      <c r="DD360" s="146">
        <f t="shared" si="542"/>
        <v>0</v>
      </c>
      <c r="DE360" s="146">
        <f t="shared" si="543"/>
        <v>0</v>
      </c>
      <c r="DF360" s="146">
        <f t="shared" si="544"/>
        <v>0</v>
      </c>
      <c r="DG360" s="146">
        <f t="shared" si="545"/>
        <v>0</v>
      </c>
      <c r="DH360" s="146">
        <f t="shared" si="546"/>
        <v>0</v>
      </c>
      <c r="DI360" s="146">
        <f t="shared" si="547"/>
        <v>0</v>
      </c>
      <c r="DJ360" s="146">
        <f t="shared" si="548"/>
        <v>0</v>
      </c>
      <c r="DK360" s="146">
        <f t="shared" si="549"/>
        <v>0</v>
      </c>
      <c r="DL360" s="146">
        <f t="shared" si="550"/>
        <v>0</v>
      </c>
      <c r="DM360" s="146">
        <f t="shared" si="551"/>
        <v>0</v>
      </c>
      <c r="DN360" s="64">
        <f>0.8*I360</f>
        <v>56</v>
      </c>
      <c r="DO360" s="52" t="str">
        <f t="shared" si="569"/>
        <v/>
      </c>
      <c r="DP360" s="52" t="str">
        <f t="shared" si="556"/>
        <v/>
      </c>
      <c r="DQ360" s="53">
        <f t="shared" si="557"/>
        <v>56</v>
      </c>
      <c r="DR360" s="1">
        <f t="shared" si="570"/>
        <v>2</v>
      </c>
      <c r="DS360" s="168" t="e">
        <f>IF(AND(DR360=#REF!,BL360=#REF!),'Tiến độ'!D360,"")</f>
        <v>#REF!</v>
      </c>
    </row>
    <row r="361" spans="1:123" ht="11.25" customHeight="1">
      <c r="A361" s="314" t="str">
        <f>IF(B361="","",MAX($A$7:A360)+1)</f>
        <v/>
      </c>
      <c r="B361" s="315"/>
      <c r="C361" s="79" t="s">
        <v>453</v>
      </c>
      <c r="D361" s="80" t="s">
        <v>454</v>
      </c>
      <c r="E361" s="81">
        <v>3</v>
      </c>
      <c r="F361" s="82">
        <v>45</v>
      </c>
      <c r="G361" s="83"/>
      <c r="H361" s="84">
        <f t="shared" si="571"/>
        <v>1</v>
      </c>
      <c r="I361" s="85">
        <f t="shared" si="572"/>
        <v>70</v>
      </c>
      <c r="J361" s="27"/>
      <c r="K361" s="86"/>
      <c r="L361" s="87"/>
      <c r="M361" s="87"/>
      <c r="N361" s="88"/>
      <c r="O361" s="86"/>
      <c r="P361" s="87"/>
      <c r="Q361" s="87"/>
      <c r="R361" s="88"/>
      <c r="S361" s="86"/>
      <c r="T361" s="87"/>
      <c r="U361" s="87"/>
      <c r="V361" s="87"/>
      <c r="W361" s="88"/>
      <c r="X361" s="86"/>
      <c r="Y361" s="87"/>
      <c r="Z361" s="87"/>
      <c r="AA361" s="88"/>
      <c r="AB361" s="86"/>
      <c r="AC361" s="87"/>
      <c r="AD361" s="87"/>
      <c r="AE361" s="88"/>
      <c r="AF361" s="86"/>
      <c r="AG361" s="87"/>
      <c r="AH361" s="87"/>
      <c r="AI361" s="362"/>
      <c r="AJ361" s="363"/>
      <c r="AK361" s="86"/>
      <c r="AL361" s="87">
        <v>5</v>
      </c>
      <c r="AM361" s="87">
        <v>5</v>
      </c>
      <c r="AN361" s="88">
        <v>5</v>
      </c>
      <c r="AO361" s="86">
        <v>5</v>
      </c>
      <c r="AP361" s="87">
        <v>5</v>
      </c>
      <c r="AQ361" s="87">
        <v>2</v>
      </c>
      <c r="AR361" s="88">
        <v>2</v>
      </c>
      <c r="AS361" s="89">
        <v>2</v>
      </c>
      <c r="AT361" s="87">
        <v>2</v>
      </c>
      <c r="AU361" s="87">
        <v>2</v>
      </c>
      <c r="AV361" s="90">
        <v>2</v>
      </c>
      <c r="AW361" s="86">
        <v>2</v>
      </c>
      <c r="AX361" s="87">
        <v>2</v>
      </c>
      <c r="AY361" s="87">
        <v>2</v>
      </c>
      <c r="AZ361" s="87">
        <v>2</v>
      </c>
      <c r="BA361" s="88" t="s">
        <v>163</v>
      </c>
      <c r="BB361" s="89" t="s">
        <v>163</v>
      </c>
      <c r="BC361" s="87" t="s">
        <v>163</v>
      </c>
      <c r="BD361" s="87" t="s">
        <v>163</v>
      </c>
      <c r="BE361" s="321"/>
      <c r="BF361" s="322"/>
      <c r="BG361" s="322"/>
      <c r="BH361" s="322"/>
      <c r="BI361" s="322"/>
      <c r="BJ361" s="323"/>
      <c r="BK361" s="46" t="s">
        <v>18</v>
      </c>
      <c r="BL361" s="46" t="s">
        <v>27</v>
      </c>
      <c r="BN361" s="146">
        <f t="shared" si="552"/>
        <v>0</v>
      </c>
      <c r="BO361" s="146">
        <f t="shared" si="501"/>
        <v>0</v>
      </c>
      <c r="BP361" s="146">
        <f t="shared" si="502"/>
        <v>0</v>
      </c>
      <c r="BQ361" s="146">
        <f t="shared" si="503"/>
        <v>0</v>
      </c>
      <c r="BR361" s="146">
        <f t="shared" si="504"/>
        <v>0</v>
      </c>
      <c r="BS361" s="146">
        <f t="shared" si="505"/>
        <v>0</v>
      </c>
      <c r="BT361" s="146">
        <f t="shared" si="506"/>
        <v>0</v>
      </c>
      <c r="BU361" s="146">
        <f t="shared" si="507"/>
        <v>0</v>
      </c>
      <c r="BV361" s="146">
        <f t="shared" si="508"/>
        <v>0</v>
      </c>
      <c r="BW361" s="146">
        <f t="shared" si="509"/>
        <v>0</v>
      </c>
      <c r="BX361" s="146">
        <f t="shared" si="510"/>
        <v>0</v>
      </c>
      <c r="BY361" s="146">
        <f t="shared" si="511"/>
        <v>0</v>
      </c>
      <c r="BZ361" s="146">
        <f t="shared" si="512"/>
        <v>0</v>
      </c>
      <c r="CA361" s="146">
        <f t="shared" si="513"/>
        <v>0</v>
      </c>
      <c r="CB361" s="146">
        <f t="shared" si="514"/>
        <v>0</v>
      </c>
      <c r="CC361" s="146">
        <f t="shared" si="515"/>
        <v>0</v>
      </c>
      <c r="CD361" s="146">
        <f t="shared" si="516"/>
        <v>0</v>
      </c>
      <c r="CE361" s="146">
        <f t="shared" si="517"/>
        <v>0</v>
      </c>
      <c r="CF361" s="146">
        <f t="shared" si="518"/>
        <v>0</v>
      </c>
      <c r="CG361" s="146">
        <f t="shared" si="519"/>
        <v>0</v>
      </c>
      <c r="CH361" s="146">
        <f t="shared" si="520"/>
        <v>0</v>
      </c>
      <c r="CI361" s="146">
        <f t="shared" si="521"/>
        <v>0</v>
      </c>
      <c r="CJ361" s="146">
        <f t="shared" si="522"/>
        <v>0</v>
      </c>
      <c r="CK361" s="146">
        <f t="shared" si="523"/>
        <v>0</v>
      </c>
      <c r="CL361" s="146">
        <f t="shared" si="524"/>
        <v>0</v>
      </c>
      <c r="CM361" s="146">
        <f t="shared" si="525"/>
        <v>0</v>
      </c>
      <c r="CN361" s="146">
        <f t="shared" si="526"/>
        <v>0</v>
      </c>
      <c r="CO361" s="146">
        <f t="shared" si="527"/>
        <v>5</v>
      </c>
      <c r="CP361" s="146">
        <f t="shared" si="528"/>
        <v>5</v>
      </c>
      <c r="CQ361" s="146">
        <f t="shared" si="529"/>
        <v>5</v>
      </c>
      <c r="CR361" s="146">
        <f t="shared" si="530"/>
        <v>5</v>
      </c>
      <c r="CS361" s="146">
        <f t="shared" si="531"/>
        <v>5</v>
      </c>
      <c r="CT361" s="146">
        <f t="shared" si="532"/>
        <v>2</v>
      </c>
      <c r="CU361" s="146">
        <f t="shared" si="533"/>
        <v>2</v>
      </c>
      <c r="CV361" s="146">
        <f t="shared" si="534"/>
        <v>2</v>
      </c>
      <c r="CW361" s="146">
        <f t="shared" si="535"/>
        <v>2</v>
      </c>
      <c r="CX361" s="146">
        <f t="shared" si="536"/>
        <v>2</v>
      </c>
      <c r="CY361" s="146">
        <f t="shared" si="537"/>
        <v>2</v>
      </c>
      <c r="CZ361" s="146">
        <f t="shared" si="538"/>
        <v>2</v>
      </c>
      <c r="DA361" s="146">
        <f t="shared" si="539"/>
        <v>2</v>
      </c>
      <c r="DB361" s="146">
        <f t="shared" si="540"/>
        <v>2</v>
      </c>
      <c r="DC361" s="146">
        <f t="shared" si="541"/>
        <v>2</v>
      </c>
      <c r="DD361" s="146">
        <f t="shared" si="542"/>
        <v>0</v>
      </c>
      <c r="DE361" s="146">
        <f t="shared" si="543"/>
        <v>0</v>
      </c>
      <c r="DF361" s="146">
        <f t="shared" si="544"/>
        <v>0</v>
      </c>
      <c r="DG361" s="146">
        <f t="shared" si="545"/>
        <v>0</v>
      </c>
      <c r="DH361" s="146">
        <f t="shared" si="546"/>
        <v>0</v>
      </c>
      <c r="DI361" s="146">
        <f t="shared" si="547"/>
        <v>0</v>
      </c>
      <c r="DJ361" s="146">
        <f t="shared" si="548"/>
        <v>0</v>
      </c>
      <c r="DK361" s="146">
        <f t="shared" si="549"/>
        <v>0</v>
      </c>
      <c r="DL361" s="146">
        <f t="shared" si="550"/>
        <v>0</v>
      </c>
      <c r="DM361" s="146">
        <f t="shared" si="551"/>
        <v>0</v>
      </c>
      <c r="DN361" s="64">
        <f>F361*H361</f>
        <v>45</v>
      </c>
      <c r="DO361" s="52" t="str">
        <f t="shared" si="569"/>
        <v/>
      </c>
      <c r="DP361" s="52" t="str">
        <f t="shared" si="556"/>
        <v/>
      </c>
      <c r="DQ361" s="53">
        <f t="shared" si="557"/>
        <v>45</v>
      </c>
      <c r="DR361" s="1">
        <f t="shared" si="570"/>
        <v>2</v>
      </c>
      <c r="DS361" s="168" t="e">
        <f>IF(AND(DR361=#REF!,BL361=#REF!),'Tiến độ'!D361,"")</f>
        <v>#REF!</v>
      </c>
    </row>
    <row r="362" spans="1:123" ht="11.25" customHeight="1">
      <c r="A362" s="314" t="str">
        <f>IF(B362="","",MAX($A$7:A361)+1)</f>
        <v/>
      </c>
      <c r="B362" s="315"/>
      <c r="C362" s="79" t="s">
        <v>329</v>
      </c>
      <c r="D362" s="80" t="s">
        <v>490</v>
      </c>
      <c r="E362" s="81">
        <v>2</v>
      </c>
      <c r="F362" s="82">
        <v>30</v>
      </c>
      <c r="G362" s="83"/>
      <c r="H362" s="84">
        <f t="shared" si="571"/>
        <v>1</v>
      </c>
      <c r="I362" s="85">
        <f t="shared" si="572"/>
        <v>70</v>
      </c>
      <c r="J362" s="27"/>
      <c r="K362" s="86"/>
      <c r="L362" s="87"/>
      <c r="M362" s="87"/>
      <c r="N362" s="88"/>
      <c r="O362" s="86"/>
      <c r="P362" s="87"/>
      <c r="Q362" s="87"/>
      <c r="R362" s="88"/>
      <c r="S362" s="86"/>
      <c r="T362" s="87"/>
      <c r="U362" s="87"/>
      <c r="V362" s="87"/>
      <c r="W362" s="88"/>
      <c r="X362" s="86"/>
      <c r="Y362" s="87"/>
      <c r="Z362" s="87"/>
      <c r="AA362" s="88"/>
      <c r="AB362" s="86"/>
      <c r="AC362" s="87"/>
      <c r="AD362" s="87"/>
      <c r="AE362" s="88"/>
      <c r="AF362" s="86"/>
      <c r="AG362" s="87"/>
      <c r="AH362" s="87"/>
      <c r="AI362" s="362"/>
      <c r="AJ362" s="363"/>
      <c r="AK362" s="86"/>
      <c r="AL362" s="87"/>
      <c r="AM362" s="87"/>
      <c r="AN362" s="88"/>
      <c r="AO362" s="86"/>
      <c r="AP362" s="87"/>
      <c r="AQ362" s="87">
        <v>3</v>
      </c>
      <c r="AR362" s="88">
        <v>3</v>
      </c>
      <c r="AS362" s="89">
        <v>3</v>
      </c>
      <c r="AT362" s="87">
        <v>3</v>
      </c>
      <c r="AU362" s="87">
        <v>3</v>
      </c>
      <c r="AV362" s="90">
        <v>3</v>
      </c>
      <c r="AW362" s="86">
        <v>3</v>
      </c>
      <c r="AX362" s="87">
        <v>3</v>
      </c>
      <c r="AY362" s="87">
        <v>3</v>
      </c>
      <c r="AZ362" s="87">
        <v>3</v>
      </c>
      <c r="BA362" s="88" t="s">
        <v>163</v>
      </c>
      <c r="BB362" s="89" t="s">
        <v>163</v>
      </c>
      <c r="BC362" s="87" t="s">
        <v>163</v>
      </c>
      <c r="BD362" s="87" t="s">
        <v>163</v>
      </c>
      <c r="BE362" s="321"/>
      <c r="BF362" s="322"/>
      <c r="BG362" s="322"/>
      <c r="BH362" s="322"/>
      <c r="BI362" s="322"/>
      <c r="BJ362" s="323"/>
      <c r="BK362" s="46" t="s">
        <v>18</v>
      </c>
      <c r="BL362" s="46" t="s">
        <v>33</v>
      </c>
      <c r="BN362" s="146">
        <f t="shared" si="552"/>
        <v>0</v>
      </c>
      <c r="BO362" s="146">
        <f t="shared" si="501"/>
        <v>0</v>
      </c>
      <c r="BP362" s="146">
        <f t="shared" si="502"/>
        <v>0</v>
      </c>
      <c r="BQ362" s="146">
        <f t="shared" si="503"/>
        <v>0</v>
      </c>
      <c r="BR362" s="146">
        <f t="shared" si="504"/>
        <v>0</v>
      </c>
      <c r="BS362" s="146">
        <f t="shared" si="505"/>
        <v>0</v>
      </c>
      <c r="BT362" s="146">
        <f t="shared" si="506"/>
        <v>0</v>
      </c>
      <c r="BU362" s="146">
        <f t="shared" si="507"/>
        <v>0</v>
      </c>
      <c r="BV362" s="146">
        <f t="shared" si="508"/>
        <v>0</v>
      </c>
      <c r="BW362" s="146">
        <f t="shared" si="509"/>
        <v>0</v>
      </c>
      <c r="BX362" s="146">
        <f t="shared" si="510"/>
        <v>0</v>
      </c>
      <c r="BY362" s="146">
        <f t="shared" si="511"/>
        <v>0</v>
      </c>
      <c r="BZ362" s="146">
        <f t="shared" si="512"/>
        <v>0</v>
      </c>
      <c r="CA362" s="146">
        <f t="shared" si="513"/>
        <v>0</v>
      </c>
      <c r="CB362" s="146">
        <f t="shared" si="514"/>
        <v>0</v>
      </c>
      <c r="CC362" s="146">
        <f t="shared" si="515"/>
        <v>0</v>
      </c>
      <c r="CD362" s="146">
        <f t="shared" si="516"/>
        <v>0</v>
      </c>
      <c r="CE362" s="146">
        <f t="shared" si="517"/>
        <v>0</v>
      </c>
      <c r="CF362" s="146">
        <f t="shared" si="518"/>
        <v>0</v>
      </c>
      <c r="CG362" s="146">
        <f t="shared" si="519"/>
        <v>0</v>
      </c>
      <c r="CH362" s="146">
        <f t="shared" si="520"/>
        <v>0</v>
      </c>
      <c r="CI362" s="146">
        <f t="shared" si="521"/>
        <v>0</v>
      </c>
      <c r="CJ362" s="146">
        <f t="shared" si="522"/>
        <v>0</v>
      </c>
      <c r="CK362" s="146">
        <f t="shared" si="523"/>
        <v>0</v>
      </c>
      <c r="CL362" s="146">
        <f t="shared" si="524"/>
        <v>0</v>
      </c>
      <c r="CM362" s="146">
        <f t="shared" si="525"/>
        <v>0</v>
      </c>
      <c r="CN362" s="146">
        <f t="shared" si="526"/>
        <v>0</v>
      </c>
      <c r="CO362" s="146">
        <f t="shared" si="527"/>
        <v>0</v>
      </c>
      <c r="CP362" s="146">
        <f t="shared" si="528"/>
        <v>0</v>
      </c>
      <c r="CQ362" s="146">
        <f t="shared" si="529"/>
        <v>0</v>
      </c>
      <c r="CR362" s="146">
        <f t="shared" si="530"/>
        <v>0</v>
      </c>
      <c r="CS362" s="146">
        <f t="shared" si="531"/>
        <v>0</v>
      </c>
      <c r="CT362" s="146">
        <f t="shared" si="532"/>
        <v>3</v>
      </c>
      <c r="CU362" s="146">
        <f t="shared" si="533"/>
        <v>3</v>
      </c>
      <c r="CV362" s="146">
        <f t="shared" si="534"/>
        <v>3</v>
      </c>
      <c r="CW362" s="146">
        <f t="shared" si="535"/>
        <v>3</v>
      </c>
      <c r="CX362" s="146">
        <f t="shared" si="536"/>
        <v>3</v>
      </c>
      <c r="CY362" s="146">
        <f t="shared" si="537"/>
        <v>3</v>
      </c>
      <c r="CZ362" s="146">
        <f t="shared" si="538"/>
        <v>3</v>
      </c>
      <c r="DA362" s="146">
        <f t="shared" si="539"/>
        <v>3</v>
      </c>
      <c r="DB362" s="146">
        <f t="shared" si="540"/>
        <v>3</v>
      </c>
      <c r="DC362" s="146">
        <f t="shared" si="541"/>
        <v>3</v>
      </c>
      <c r="DD362" s="146">
        <f t="shared" si="542"/>
        <v>0</v>
      </c>
      <c r="DE362" s="146">
        <f t="shared" si="543"/>
        <v>0</v>
      </c>
      <c r="DF362" s="146">
        <f t="shared" si="544"/>
        <v>0</v>
      </c>
      <c r="DG362" s="146">
        <f t="shared" si="545"/>
        <v>0</v>
      </c>
      <c r="DH362" s="146">
        <f t="shared" si="546"/>
        <v>0</v>
      </c>
      <c r="DI362" s="146">
        <f t="shared" si="547"/>
        <v>0</v>
      </c>
      <c r="DJ362" s="146">
        <f t="shared" si="548"/>
        <v>0</v>
      </c>
      <c r="DK362" s="146">
        <f t="shared" si="549"/>
        <v>0</v>
      </c>
      <c r="DL362" s="146">
        <f t="shared" si="550"/>
        <v>0</v>
      </c>
      <c r="DM362" s="146">
        <f t="shared" si="551"/>
        <v>0</v>
      </c>
      <c r="DN362" s="64">
        <f>I362*1</f>
        <v>70</v>
      </c>
      <c r="DO362" s="52" t="str">
        <f t="shared" si="569"/>
        <v/>
      </c>
      <c r="DP362" s="52" t="str">
        <f t="shared" si="556"/>
        <v/>
      </c>
      <c r="DQ362" s="53">
        <f t="shared" si="557"/>
        <v>70</v>
      </c>
      <c r="DR362" s="1">
        <f t="shared" si="570"/>
        <v>2</v>
      </c>
      <c r="DS362" s="168" t="e">
        <f>IF(AND(DR362=#REF!,BL362=#REF!),'Tiến độ'!D362,"")</f>
        <v>#REF!</v>
      </c>
    </row>
    <row r="363" spans="1:123" ht="11.25" customHeight="1">
      <c r="A363" s="314" t="str">
        <f>IF(B363="","",MAX($A$7:A362)+1)</f>
        <v/>
      </c>
      <c r="B363" s="315"/>
      <c r="C363" s="79" t="s">
        <v>248</v>
      </c>
      <c r="D363" s="80" t="s">
        <v>491</v>
      </c>
      <c r="E363" s="81">
        <v>2</v>
      </c>
      <c r="F363" s="82">
        <v>45</v>
      </c>
      <c r="G363" s="83"/>
      <c r="H363" s="84">
        <f t="shared" si="571"/>
        <v>1</v>
      </c>
      <c r="I363" s="85">
        <f t="shared" si="572"/>
        <v>70</v>
      </c>
      <c r="J363" s="27"/>
      <c r="K363" s="86"/>
      <c r="L363" s="87"/>
      <c r="M363" s="87"/>
      <c r="N363" s="88"/>
      <c r="O363" s="86"/>
      <c r="P363" s="87"/>
      <c r="Q363" s="87"/>
      <c r="R363" s="88"/>
      <c r="S363" s="86"/>
      <c r="T363" s="87"/>
      <c r="U363" s="87"/>
      <c r="V363" s="87"/>
      <c r="W363" s="88"/>
      <c r="X363" s="86"/>
      <c r="Y363" s="87"/>
      <c r="Z363" s="87"/>
      <c r="AA363" s="88"/>
      <c r="AB363" s="86"/>
      <c r="AC363" s="87"/>
      <c r="AD363" s="87"/>
      <c r="AE363" s="88"/>
      <c r="AF363" s="86"/>
      <c r="AG363" s="87"/>
      <c r="AH363" s="87"/>
      <c r="AI363" s="362"/>
      <c r="AJ363" s="363"/>
      <c r="AK363" s="86"/>
      <c r="AL363" s="87">
        <v>3</v>
      </c>
      <c r="AM363" s="87">
        <v>3</v>
      </c>
      <c r="AN363" s="88">
        <v>3</v>
      </c>
      <c r="AO363" s="86">
        <v>3</v>
      </c>
      <c r="AP363" s="87">
        <v>3</v>
      </c>
      <c r="AQ363" s="87">
        <v>3</v>
      </c>
      <c r="AR363" s="88">
        <v>3</v>
      </c>
      <c r="AS363" s="89">
        <v>3</v>
      </c>
      <c r="AT363" s="87">
        <v>3</v>
      </c>
      <c r="AU363" s="87">
        <v>3</v>
      </c>
      <c r="AV363" s="90">
        <v>3</v>
      </c>
      <c r="AW363" s="86">
        <v>3</v>
      </c>
      <c r="AX363" s="87">
        <v>3</v>
      </c>
      <c r="AY363" s="87">
        <v>3</v>
      </c>
      <c r="AZ363" s="87">
        <v>3</v>
      </c>
      <c r="BA363" s="88" t="s">
        <v>163</v>
      </c>
      <c r="BB363" s="89" t="s">
        <v>163</v>
      </c>
      <c r="BC363" s="87" t="s">
        <v>163</v>
      </c>
      <c r="BD363" s="87" t="s">
        <v>163</v>
      </c>
      <c r="BE363" s="321"/>
      <c r="BF363" s="322"/>
      <c r="BG363" s="322"/>
      <c r="BH363" s="322"/>
      <c r="BI363" s="322"/>
      <c r="BJ363" s="323"/>
      <c r="BK363" s="46" t="s">
        <v>19</v>
      </c>
      <c r="BL363" s="46" t="s">
        <v>42</v>
      </c>
      <c r="BN363" s="146">
        <f t="shared" si="552"/>
        <v>0</v>
      </c>
      <c r="BO363" s="146">
        <f t="shared" si="501"/>
        <v>0</v>
      </c>
      <c r="BP363" s="146">
        <f t="shared" si="502"/>
        <v>0</v>
      </c>
      <c r="BQ363" s="146">
        <f t="shared" si="503"/>
        <v>0</v>
      </c>
      <c r="BR363" s="146">
        <f t="shared" si="504"/>
        <v>0</v>
      </c>
      <c r="BS363" s="146">
        <f t="shared" si="505"/>
        <v>0</v>
      </c>
      <c r="BT363" s="146">
        <f t="shared" si="506"/>
        <v>0</v>
      </c>
      <c r="BU363" s="146">
        <f t="shared" si="507"/>
        <v>0</v>
      </c>
      <c r="BV363" s="146">
        <f t="shared" si="508"/>
        <v>0</v>
      </c>
      <c r="BW363" s="146">
        <f t="shared" si="509"/>
        <v>0</v>
      </c>
      <c r="BX363" s="146">
        <f t="shared" si="510"/>
        <v>0</v>
      </c>
      <c r="BY363" s="146">
        <f t="shared" si="511"/>
        <v>0</v>
      </c>
      <c r="BZ363" s="146">
        <f t="shared" si="512"/>
        <v>0</v>
      </c>
      <c r="CA363" s="146">
        <f t="shared" si="513"/>
        <v>0</v>
      </c>
      <c r="CB363" s="146">
        <f t="shared" si="514"/>
        <v>0</v>
      </c>
      <c r="CC363" s="146">
        <f t="shared" si="515"/>
        <v>0</v>
      </c>
      <c r="CD363" s="146">
        <f t="shared" si="516"/>
        <v>0</v>
      </c>
      <c r="CE363" s="146">
        <f t="shared" si="517"/>
        <v>0</v>
      </c>
      <c r="CF363" s="146">
        <f t="shared" si="518"/>
        <v>0</v>
      </c>
      <c r="CG363" s="146">
        <f t="shared" si="519"/>
        <v>0</v>
      </c>
      <c r="CH363" s="146">
        <f t="shared" si="520"/>
        <v>0</v>
      </c>
      <c r="CI363" s="146">
        <f t="shared" si="521"/>
        <v>0</v>
      </c>
      <c r="CJ363" s="146">
        <f t="shared" si="522"/>
        <v>0</v>
      </c>
      <c r="CK363" s="146">
        <f t="shared" si="523"/>
        <v>0</v>
      </c>
      <c r="CL363" s="146">
        <f t="shared" si="524"/>
        <v>0</v>
      </c>
      <c r="CM363" s="146">
        <f t="shared" si="525"/>
        <v>0</v>
      </c>
      <c r="CN363" s="146">
        <f t="shared" si="526"/>
        <v>0</v>
      </c>
      <c r="CO363" s="146">
        <f t="shared" si="527"/>
        <v>3</v>
      </c>
      <c r="CP363" s="146">
        <f t="shared" si="528"/>
        <v>3</v>
      </c>
      <c r="CQ363" s="146">
        <f t="shared" si="529"/>
        <v>3</v>
      </c>
      <c r="CR363" s="146">
        <f t="shared" si="530"/>
        <v>3</v>
      </c>
      <c r="CS363" s="146">
        <f t="shared" si="531"/>
        <v>3</v>
      </c>
      <c r="CT363" s="146">
        <f t="shared" si="532"/>
        <v>3</v>
      </c>
      <c r="CU363" s="146">
        <f t="shared" si="533"/>
        <v>3</v>
      </c>
      <c r="CV363" s="146">
        <f t="shared" si="534"/>
        <v>3</v>
      </c>
      <c r="CW363" s="146">
        <f t="shared" si="535"/>
        <v>3</v>
      </c>
      <c r="CX363" s="146">
        <f t="shared" si="536"/>
        <v>3</v>
      </c>
      <c r="CY363" s="146">
        <f t="shared" si="537"/>
        <v>3</v>
      </c>
      <c r="CZ363" s="146">
        <f t="shared" si="538"/>
        <v>3</v>
      </c>
      <c r="DA363" s="146">
        <f t="shared" si="539"/>
        <v>3</v>
      </c>
      <c r="DB363" s="146">
        <f t="shared" si="540"/>
        <v>3</v>
      </c>
      <c r="DC363" s="146">
        <f t="shared" si="541"/>
        <v>3</v>
      </c>
      <c r="DD363" s="146">
        <f t="shared" si="542"/>
        <v>0</v>
      </c>
      <c r="DE363" s="146">
        <f t="shared" si="543"/>
        <v>0</v>
      </c>
      <c r="DF363" s="146">
        <f t="shared" si="544"/>
        <v>0</v>
      </c>
      <c r="DG363" s="146">
        <f t="shared" si="545"/>
        <v>0</v>
      </c>
      <c r="DH363" s="146">
        <f t="shared" si="546"/>
        <v>0</v>
      </c>
      <c r="DI363" s="146">
        <f t="shared" si="547"/>
        <v>0</v>
      </c>
      <c r="DJ363" s="146">
        <f t="shared" si="548"/>
        <v>0</v>
      </c>
      <c r="DK363" s="146">
        <f t="shared" si="549"/>
        <v>0</v>
      </c>
      <c r="DL363" s="146">
        <f t="shared" si="550"/>
        <v>0</v>
      </c>
      <c r="DM363" s="146">
        <f t="shared" si="551"/>
        <v>0</v>
      </c>
      <c r="DN363" s="64">
        <f>(15+30/1.5*2)*H363</f>
        <v>55</v>
      </c>
      <c r="DO363" s="52" t="str">
        <f t="shared" si="569"/>
        <v/>
      </c>
      <c r="DP363" s="52" t="str">
        <f t="shared" si="556"/>
        <v/>
      </c>
      <c r="DQ363" s="53">
        <f t="shared" si="557"/>
        <v>55</v>
      </c>
      <c r="DR363" s="1">
        <f t="shared" si="570"/>
        <v>2</v>
      </c>
      <c r="DS363" s="168" t="e">
        <f>IF(AND(DR363=#REF!,BL363=#REF!),'Tiến độ'!D363,"")</f>
        <v>#REF!</v>
      </c>
    </row>
    <row r="364" spans="1:123" ht="11.25" customHeight="1">
      <c r="A364" s="314" t="str">
        <f>IF(B364="","",MAX($A$7:A363)+1)</f>
        <v/>
      </c>
      <c r="B364" s="315"/>
      <c r="C364" s="79" t="s">
        <v>492</v>
      </c>
      <c r="D364" s="80" t="s">
        <v>493</v>
      </c>
      <c r="E364" s="81">
        <v>3</v>
      </c>
      <c r="F364" s="82">
        <v>45</v>
      </c>
      <c r="G364" s="83"/>
      <c r="H364" s="84">
        <f t="shared" ref="H364" si="575">H363</f>
        <v>1</v>
      </c>
      <c r="I364" s="85">
        <f t="shared" ref="I364" si="576">I363</f>
        <v>70</v>
      </c>
      <c r="J364" s="27"/>
      <c r="K364" s="86"/>
      <c r="L364" s="87"/>
      <c r="M364" s="87"/>
      <c r="N364" s="88"/>
      <c r="O364" s="86"/>
      <c r="P364" s="87"/>
      <c r="Q364" s="87"/>
      <c r="R364" s="88"/>
      <c r="S364" s="86"/>
      <c r="T364" s="87"/>
      <c r="U364" s="87"/>
      <c r="V364" s="87"/>
      <c r="W364" s="88"/>
      <c r="X364" s="86"/>
      <c r="Y364" s="87"/>
      <c r="Z364" s="87"/>
      <c r="AA364" s="88"/>
      <c r="AB364" s="86"/>
      <c r="AC364" s="87"/>
      <c r="AD364" s="87"/>
      <c r="AE364" s="88"/>
      <c r="AF364" s="86"/>
      <c r="AG364" s="87"/>
      <c r="AH364" s="87"/>
      <c r="AI364" s="362"/>
      <c r="AJ364" s="363"/>
      <c r="AK364" s="86"/>
      <c r="AL364" s="87"/>
      <c r="AM364" s="87"/>
      <c r="AN364" s="88"/>
      <c r="AO364" s="86"/>
      <c r="AP364" s="87"/>
      <c r="AQ364" s="87">
        <v>5</v>
      </c>
      <c r="AR364" s="88">
        <v>5</v>
      </c>
      <c r="AS364" s="89">
        <v>5</v>
      </c>
      <c r="AT364" s="87">
        <v>5</v>
      </c>
      <c r="AU364" s="87">
        <v>5</v>
      </c>
      <c r="AV364" s="90">
        <v>5</v>
      </c>
      <c r="AW364" s="86">
        <v>5</v>
      </c>
      <c r="AX364" s="87">
        <v>5</v>
      </c>
      <c r="AY364" s="87">
        <v>5</v>
      </c>
      <c r="AZ364" s="87"/>
      <c r="BA364" s="88" t="s">
        <v>163</v>
      </c>
      <c r="BB364" s="89" t="s">
        <v>163</v>
      </c>
      <c r="BC364" s="87" t="s">
        <v>163</v>
      </c>
      <c r="BD364" s="87" t="s">
        <v>163</v>
      </c>
      <c r="BE364" s="321"/>
      <c r="BF364" s="322"/>
      <c r="BG364" s="322"/>
      <c r="BH364" s="322"/>
      <c r="BI364" s="322"/>
      <c r="BJ364" s="323"/>
      <c r="BK364" s="46" t="s">
        <v>18</v>
      </c>
      <c r="BL364" s="46" t="s">
        <v>33</v>
      </c>
      <c r="BN364" s="146">
        <f t="shared" si="552"/>
        <v>0</v>
      </c>
      <c r="BO364" s="146">
        <f t="shared" si="501"/>
        <v>0</v>
      </c>
      <c r="BP364" s="146">
        <f t="shared" si="502"/>
        <v>0</v>
      </c>
      <c r="BQ364" s="146">
        <f t="shared" si="503"/>
        <v>0</v>
      </c>
      <c r="BR364" s="146">
        <f t="shared" si="504"/>
        <v>0</v>
      </c>
      <c r="BS364" s="146">
        <f t="shared" si="505"/>
        <v>0</v>
      </c>
      <c r="BT364" s="146">
        <f t="shared" si="506"/>
        <v>0</v>
      </c>
      <c r="BU364" s="146">
        <f t="shared" si="507"/>
        <v>0</v>
      </c>
      <c r="BV364" s="146">
        <f t="shared" si="508"/>
        <v>0</v>
      </c>
      <c r="BW364" s="146">
        <f t="shared" si="509"/>
        <v>0</v>
      </c>
      <c r="BX364" s="146">
        <f t="shared" si="510"/>
        <v>0</v>
      </c>
      <c r="BY364" s="146">
        <f t="shared" si="511"/>
        <v>0</v>
      </c>
      <c r="BZ364" s="146">
        <f t="shared" si="512"/>
        <v>0</v>
      </c>
      <c r="CA364" s="146">
        <f t="shared" si="513"/>
        <v>0</v>
      </c>
      <c r="CB364" s="146">
        <f t="shared" si="514"/>
        <v>0</v>
      </c>
      <c r="CC364" s="146">
        <f t="shared" si="515"/>
        <v>0</v>
      </c>
      <c r="CD364" s="146">
        <f t="shared" si="516"/>
        <v>0</v>
      </c>
      <c r="CE364" s="146">
        <f t="shared" si="517"/>
        <v>0</v>
      </c>
      <c r="CF364" s="146">
        <f t="shared" si="518"/>
        <v>0</v>
      </c>
      <c r="CG364" s="146">
        <f t="shared" si="519"/>
        <v>0</v>
      </c>
      <c r="CH364" s="146">
        <f t="shared" si="520"/>
        <v>0</v>
      </c>
      <c r="CI364" s="146">
        <f t="shared" si="521"/>
        <v>0</v>
      </c>
      <c r="CJ364" s="146">
        <f t="shared" si="522"/>
        <v>0</v>
      </c>
      <c r="CK364" s="146">
        <f t="shared" si="523"/>
        <v>0</v>
      </c>
      <c r="CL364" s="146">
        <f t="shared" si="524"/>
        <v>0</v>
      </c>
      <c r="CM364" s="146">
        <f t="shared" si="525"/>
        <v>0</v>
      </c>
      <c r="CN364" s="146">
        <f t="shared" si="526"/>
        <v>0</v>
      </c>
      <c r="CO364" s="146">
        <f t="shared" si="527"/>
        <v>0</v>
      </c>
      <c r="CP364" s="146">
        <f t="shared" si="528"/>
        <v>0</v>
      </c>
      <c r="CQ364" s="146">
        <f t="shared" si="529"/>
        <v>0</v>
      </c>
      <c r="CR364" s="146">
        <f t="shared" si="530"/>
        <v>0</v>
      </c>
      <c r="CS364" s="146">
        <f t="shared" si="531"/>
        <v>0</v>
      </c>
      <c r="CT364" s="146">
        <f t="shared" si="532"/>
        <v>5</v>
      </c>
      <c r="CU364" s="146">
        <f t="shared" si="533"/>
        <v>5</v>
      </c>
      <c r="CV364" s="146">
        <f t="shared" si="534"/>
        <v>5</v>
      </c>
      <c r="CW364" s="146">
        <f t="shared" si="535"/>
        <v>5</v>
      </c>
      <c r="CX364" s="146">
        <f t="shared" si="536"/>
        <v>5</v>
      </c>
      <c r="CY364" s="146">
        <f t="shared" si="537"/>
        <v>5</v>
      </c>
      <c r="CZ364" s="146">
        <f t="shared" si="538"/>
        <v>5</v>
      </c>
      <c r="DA364" s="146">
        <f t="shared" si="539"/>
        <v>5</v>
      </c>
      <c r="DB364" s="146">
        <f t="shared" si="540"/>
        <v>5</v>
      </c>
      <c r="DC364" s="146">
        <f t="shared" si="541"/>
        <v>0</v>
      </c>
      <c r="DD364" s="146">
        <f t="shared" si="542"/>
        <v>0</v>
      </c>
      <c r="DE364" s="146">
        <f t="shared" si="543"/>
        <v>0</v>
      </c>
      <c r="DF364" s="146">
        <f t="shared" si="544"/>
        <v>0</v>
      </c>
      <c r="DG364" s="146">
        <f t="shared" si="545"/>
        <v>0</v>
      </c>
      <c r="DH364" s="146">
        <f t="shared" si="546"/>
        <v>0</v>
      </c>
      <c r="DI364" s="146">
        <f t="shared" si="547"/>
        <v>0</v>
      </c>
      <c r="DJ364" s="146">
        <f t="shared" si="548"/>
        <v>0</v>
      </c>
      <c r="DK364" s="146">
        <f t="shared" si="549"/>
        <v>0</v>
      </c>
      <c r="DL364" s="146">
        <f t="shared" si="550"/>
        <v>0</v>
      </c>
      <c r="DM364" s="146">
        <f t="shared" si="551"/>
        <v>0</v>
      </c>
      <c r="DN364" s="64">
        <f t="shared" ref="DN364:DN365" si="577">F364*H364</f>
        <v>45</v>
      </c>
      <c r="DO364" s="52" t="str">
        <f t="shared" si="569"/>
        <v/>
      </c>
      <c r="DP364" s="52" t="str">
        <f t="shared" si="556"/>
        <v/>
      </c>
      <c r="DQ364" s="53">
        <f t="shared" si="557"/>
        <v>45</v>
      </c>
      <c r="DR364" s="1">
        <f t="shared" si="570"/>
        <v>2</v>
      </c>
      <c r="DS364" s="168" t="e">
        <f>IF(AND(DR364=#REF!,BL364=#REF!),'Tiến độ'!D364,"")</f>
        <v>#REF!</v>
      </c>
    </row>
    <row r="365" spans="1:123" ht="11.25" customHeight="1">
      <c r="A365" s="314" t="str">
        <f>IF(B365="","",MAX($A$7:A364)+1)</f>
        <v/>
      </c>
      <c r="B365" s="315"/>
      <c r="C365" s="79" t="s">
        <v>488</v>
      </c>
      <c r="D365" s="80" t="s">
        <v>489</v>
      </c>
      <c r="E365" s="81">
        <v>4</v>
      </c>
      <c r="F365" s="82">
        <v>75</v>
      </c>
      <c r="G365" s="83"/>
      <c r="H365" s="84">
        <f>H363</f>
        <v>1</v>
      </c>
      <c r="I365" s="116">
        <f>52</f>
        <v>52</v>
      </c>
      <c r="J365" s="27" t="s">
        <v>317</v>
      </c>
      <c r="K365" s="86"/>
      <c r="L365" s="87"/>
      <c r="M365" s="87"/>
      <c r="N365" s="88"/>
      <c r="O365" s="86"/>
      <c r="P365" s="87"/>
      <c r="Q365" s="87"/>
      <c r="R365" s="88"/>
      <c r="S365" s="86"/>
      <c r="T365" s="87"/>
      <c r="U365" s="87"/>
      <c r="V365" s="87"/>
      <c r="W365" s="88"/>
      <c r="X365" s="86"/>
      <c r="Y365" s="87"/>
      <c r="Z365" s="87"/>
      <c r="AA365" s="88"/>
      <c r="AB365" s="86"/>
      <c r="AC365" s="87"/>
      <c r="AD365" s="87"/>
      <c r="AE365" s="88"/>
      <c r="AF365" s="86"/>
      <c r="AG365" s="87"/>
      <c r="AH365" s="87"/>
      <c r="AI365" s="362"/>
      <c r="AJ365" s="363"/>
      <c r="AK365" s="86"/>
      <c r="AL365" s="87">
        <v>5</v>
      </c>
      <c r="AM365" s="87">
        <v>5</v>
      </c>
      <c r="AN365" s="88">
        <v>5</v>
      </c>
      <c r="AO365" s="86">
        <v>5</v>
      </c>
      <c r="AP365" s="87">
        <v>5</v>
      </c>
      <c r="AQ365" s="87">
        <v>5</v>
      </c>
      <c r="AR365" s="88">
        <v>5</v>
      </c>
      <c r="AS365" s="89">
        <v>5</v>
      </c>
      <c r="AT365" s="87">
        <v>5</v>
      </c>
      <c r="AU365" s="87">
        <v>5</v>
      </c>
      <c r="AV365" s="90">
        <v>5</v>
      </c>
      <c r="AW365" s="86">
        <v>5</v>
      </c>
      <c r="AX365" s="87">
        <v>5</v>
      </c>
      <c r="AY365" s="87">
        <v>5</v>
      </c>
      <c r="AZ365" s="87">
        <v>5</v>
      </c>
      <c r="BA365" s="88" t="s">
        <v>163</v>
      </c>
      <c r="BB365" s="89" t="s">
        <v>163</v>
      </c>
      <c r="BC365" s="87" t="s">
        <v>163</v>
      </c>
      <c r="BD365" s="87" t="s">
        <v>163</v>
      </c>
      <c r="BE365" s="321"/>
      <c r="BF365" s="322"/>
      <c r="BG365" s="322"/>
      <c r="BH365" s="322"/>
      <c r="BI365" s="322"/>
      <c r="BJ365" s="323"/>
      <c r="BK365" s="46" t="s">
        <v>18</v>
      </c>
      <c r="BL365" s="46" t="s">
        <v>54</v>
      </c>
      <c r="BN365" s="146">
        <f t="shared" si="552"/>
        <v>0</v>
      </c>
      <c r="BO365" s="146">
        <f t="shared" si="501"/>
        <v>0</v>
      </c>
      <c r="BP365" s="146">
        <f t="shared" si="502"/>
        <v>0</v>
      </c>
      <c r="BQ365" s="146">
        <f t="shared" si="503"/>
        <v>0</v>
      </c>
      <c r="BR365" s="146">
        <f t="shared" si="504"/>
        <v>0</v>
      </c>
      <c r="BS365" s="146">
        <f t="shared" si="505"/>
        <v>0</v>
      </c>
      <c r="BT365" s="146">
        <f t="shared" si="506"/>
        <v>0</v>
      </c>
      <c r="BU365" s="146">
        <f t="shared" si="507"/>
        <v>0</v>
      </c>
      <c r="BV365" s="146">
        <f t="shared" si="508"/>
        <v>0</v>
      </c>
      <c r="BW365" s="146">
        <f t="shared" si="509"/>
        <v>0</v>
      </c>
      <c r="BX365" s="146">
        <f t="shared" si="510"/>
        <v>0</v>
      </c>
      <c r="BY365" s="146">
        <f t="shared" si="511"/>
        <v>0</v>
      </c>
      <c r="BZ365" s="146">
        <f t="shared" si="512"/>
        <v>0</v>
      </c>
      <c r="CA365" s="146">
        <f t="shared" si="513"/>
        <v>0</v>
      </c>
      <c r="CB365" s="146">
        <f t="shared" si="514"/>
        <v>0</v>
      </c>
      <c r="CC365" s="146">
        <f t="shared" si="515"/>
        <v>0</v>
      </c>
      <c r="CD365" s="146">
        <f t="shared" si="516"/>
        <v>0</v>
      </c>
      <c r="CE365" s="146">
        <f t="shared" si="517"/>
        <v>0</v>
      </c>
      <c r="CF365" s="146">
        <f t="shared" si="518"/>
        <v>0</v>
      </c>
      <c r="CG365" s="146">
        <f t="shared" si="519"/>
        <v>0</v>
      </c>
      <c r="CH365" s="146">
        <f t="shared" si="520"/>
        <v>0</v>
      </c>
      <c r="CI365" s="146">
        <f t="shared" si="521"/>
        <v>0</v>
      </c>
      <c r="CJ365" s="146">
        <f t="shared" si="522"/>
        <v>0</v>
      </c>
      <c r="CK365" s="146">
        <f t="shared" si="523"/>
        <v>0</v>
      </c>
      <c r="CL365" s="146">
        <f t="shared" si="524"/>
        <v>0</v>
      </c>
      <c r="CM365" s="146">
        <f t="shared" si="525"/>
        <v>0</v>
      </c>
      <c r="CN365" s="146">
        <f t="shared" si="526"/>
        <v>0</v>
      </c>
      <c r="CO365" s="146">
        <f t="shared" si="527"/>
        <v>5</v>
      </c>
      <c r="CP365" s="146">
        <f t="shared" si="528"/>
        <v>5</v>
      </c>
      <c r="CQ365" s="146">
        <f t="shared" si="529"/>
        <v>5</v>
      </c>
      <c r="CR365" s="146">
        <f t="shared" si="530"/>
        <v>5</v>
      </c>
      <c r="CS365" s="146">
        <f t="shared" si="531"/>
        <v>5</v>
      </c>
      <c r="CT365" s="146">
        <f t="shared" si="532"/>
        <v>5</v>
      </c>
      <c r="CU365" s="146">
        <f t="shared" si="533"/>
        <v>5</v>
      </c>
      <c r="CV365" s="146">
        <f t="shared" si="534"/>
        <v>5</v>
      </c>
      <c r="CW365" s="146">
        <f t="shared" si="535"/>
        <v>5</v>
      </c>
      <c r="CX365" s="146">
        <f t="shared" si="536"/>
        <v>5</v>
      </c>
      <c r="CY365" s="146">
        <f t="shared" si="537"/>
        <v>5</v>
      </c>
      <c r="CZ365" s="146">
        <f t="shared" si="538"/>
        <v>5</v>
      </c>
      <c r="DA365" s="146">
        <f t="shared" si="539"/>
        <v>5</v>
      </c>
      <c r="DB365" s="146">
        <f t="shared" si="540"/>
        <v>5</v>
      </c>
      <c r="DC365" s="146">
        <f t="shared" si="541"/>
        <v>5</v>
      </c>
      <c r="DD365" s="146">
        <f t="shared" si="542"/>
        <v>0</v>
      </c>
      <c r="DE365" s="146">
        <f t="shared" si="543"/>
        <v>0</v>
      </c>
      <c r="DF365" s="146">
        <f t="shared" si="544"/>
        <v>0</v>
      </c>
      <c r="DG365" s="146">
        <f t="shared" si="545"/>
        <v>0</v>
      </c>
      <c r="DH365" s="146">
        <f t="shared" si="546"/>
        <v>0</v>
      </c>
      <c r="DI365" s="146">
        <f t="shared" si="547"/>
        <v>0</v>
      </c>
      <c r="DJ365" s="146">
        <f t="shared" si="548"/>
        <v>0</v>
      </c>
      <c r="DK365" s="146">
        <f t="shared" si="549"/>
        <v>0</v>
      </c>
      <c r="DL365" s="146">
        <f t="shared" si="550"/>
        <v>0</v>
      </c>
      <c r="DM365" s="146">
        <f t="shared" si="551"/>
        <v>0</v>
      </c>
      <c r="DN365" s="64">
        <f t="shared" si="577"/>
        <v>75</v>
      </c>
      <c r="DO365" s="52" t="str">
        <f t="shared" si="569"/>
        <v/>
      </c>
      <c r="DP365" s="52" t="str">
        <f t="shared" si="556"/>
        <v/>
      </c>
      <c r="DQ365" s="53">
        <f t="shared" si="557"/>
        <v>75</v>
      </c>
      <c r="DR365" s="1">
        <f t="shared" si="570"/>
        <v>2</v>
      </c>
      <c r="DS365" s="168" t="e">
        <f>IF(AND(DR365=#REF!,BL365=#REF!),'Tiến độ'!D365,"")</f>
        <v>#REF!</v>
      </c>
    </row>
    <row r="366" spans="1:123" ht="11.25" customHeight="1">
      <c r="A366" s="310" t="str">
        <f>IF(B366="","",MAX($A$7:A365)+1)</f>
        <v/>
      </c>
      <c r="B366" s="313"/>
      <c r="C366" s="91" t="s">
        <v>8</v>
      </c>
      <c r="D366" s="92"/>
      <c r="E366" s="93">
        <f>SUM(E349:E365)</f>
        <v>43</v>
      </c>
      <c r="F366" s="94"/>
      <c r="G366" s="95"/>
      <c r="H366" s="96"/>
      <c r="I366" s="97"/>
      <c r="J366" s="26"/>
      <c r="K366" s="96">
        <f t="shared" ref="K366:AH366" si="578">SUM(K349:K365)</f>
        <v>22</v>
      </c>
      <c r="L366" s="97">
        <f t="shared" si="578"/>
        <v>22</v>
      </c>
      <c r="M366" s="97">
        <f t="shared" si="578"/>
        <v>22</v>
      </c>
      <c r="N366" s="98">
        <f t="shared" si="578"/>
        <v>22</v>
      </c>
      <c r="O366" s="96">
        <f t="shared" si="578"/>
        <v>22</v>
      </c>
      <c r="P366" s="97">
        <f t="shared" si="578"/>
        <v>22</v>
      </c>
      <c r="Q366" s="97">
        <f t="shared" si="578"/>
        <v>22</v>
      </c>
      <c r="R366" s="98">
        <f t="shared" si="578"/>
        <v>22</v>
      </c>
      <c r="S366" s="96">
        <f t="shared" si="578"/>
        <v>22</v>
      </c>
      <c r="T366" s="97">
        <f t="shared" si="578"/>
        <v>22</v>
      </c>
      <c r="U366" s="97">
        <f t="shared" si="578"/>
        <v>22</v>
      </c>
      <c r="V366" s="97">
        <f t="shared" si="578"/>
        <v>22</v>
      </c>
      <c r="W366" s="98">
        <f t="shared" si="578"/>
        <v>19</v>
      </c>
      <c r="X366" s="96">
        <f t="shared" si="578"/>
        <v>16</v>
      </c>
      <c r="Y366" s="97">
        <f t="shared" si="578"/>
        <v>16</v>
      </c>
      <c r="Z366" s="97">
        <f t="shared" si="578"/>
        <v>0</v>
      </c>
      <c r="AA366" s="98">
        <f t="shared" si="578"/>
        <v>0</v>
      </c>
      <c r="AB366" s="96">
        <f t="shared" si="578"/>
        <v>0</v>
      </c>
      <c r="AC366" s="97">
        <f t="shared" si="578"/>
        <v>0</v>
      </c>
      <c r="AD366" s="97">
        <f t="shared" si="578"/>
        <v>6</v>
      </c>
      <c r="AE366" s="98">
        <f t="shared" si="578"/>
        <v>6</v>
      </c>
      <c r="AF366" s="96">
        <f t="shared" si="578"/>
        <v>6</v>
      </c>
      <c r="AG366" s="97">
        <f t="shared" si="578"/>
        <v>6</v>
      </c>
      <c r="AH366" s="97">
        <f t="shared" si="578"/>
        <v>6</v>
      </c>
      <c r="AI366" s="362"/>
      <c r="AJ366" s="363"/>
      <c r="AK366" s="96">
        <f t="shared" ref="AK366:BD366" si="579">SUM(AK349:AK365)</f>
        <v>0</v>
      </c>
      <c r="AL366" s="97">
        <f t="shared" si="579"/>
        <v>23</v>
      </c>
      <c r="AM366" s="97">
        <f t="shared" si="579"/>
        <v>23</v>
      </c>
      <c r="AN366" s="98">
        <f t="shared" si="579"/>
        <v>23</v>
      </c>
      <c r="AO366" s="96">
        <f t="shared" si="579"/>
        <v>23</v>
      </c>
      <c r="AP366" s="97">
        <f t="shared" si="579"/>
        <v>23</v>
      </c>
      <c r="AQ366" s="97">
        <f t="shared" si="579"/>
        <v>27</v>
      </c>
      <c r="AR366" s="98">
        <f t="shared" si="579"/>
        <v>27</v>
      </c>
      <c r="AS366" s="99">
        <f t="shared" si="579"/>
        <v>27</v>
      </c>
      <c r="AT366" s="97">
        <f t="shared" si="579"/>
        <v>27</v>
      </c>
      <c r="AU366" s="97">
        <f t="shared" si="579"/>
        <v>27</v>
      </c>
      <c r="AV366" s="100">
        <f t="shared" si="579"/>
        <v>27</v>
      </c>
      <c r="AW366" s="96">
        <f t="shared" si="579"/>
        <v>27</v>
      </c>
      <c r="AX366" s="97">
        <f t="shared" si="579"/>
        <v>26</v>
      </c>
      <c r="AY366" s="97">
        <f t="shared" si="579"/>
        <v>25</v>
      </c>
      <c r="AZ366" s="97">
        <f t="shared" si="579"/>
        <v>20</v>
      </c>
      <c r="BA366" s="98">
        <f t="shared" si="579"/>
        <v>0</v>
      </c>
      <c r="BB366" s="99">
        <f t="shared" si="579"/>
        <v>0</v>
      </c>
      <c r="BC366" s="97">
        <f t="shared" si="579"/>
        <v>0</v>
      </c>
      <c r="BD366" s="97">
        <f t="shared" si="579"/>
        <v>0</v>
      </c>
      <c r="BE366" s="321"/>
      <c r="BF366" s="322"/>
      <c r="BG366" s="322"/>
      <c r="BH366" s="322"/>
      <c r="BI366" s="322"/>
      <c r="BJ366" s="323"/>
      <c r="BK366" s="47"/>
      <c r="BL366" s="47" t="s">
        <v>1113</v>
      </c>
      <c r="BN366" s="146">
        <f t="shared" si="552"/>
        <v>0</v>
      </c>
      <c r="BO366" s="146">
        <f t="shared" si="501"/>
        <v>0</v>
      </c>
      <c r="BP366" s="146">
        <f t="shared" si="502"/>
        <v>0</v>
      </c>
      <c r="BQ366" s="146">
        <f t="shared" si="503"/>
        <v>0</v>
      </c>
      <c r="BR366" s="146">
        <f t="shared" si="504"/>
        <v>0</v>
      </c>
      <c r="BS366" s="146">
        <f t="shared" si="505"/>
        <v>0</v>
      </c>
      <c r="BT366" s="146">
        <f t="shared" si="506"/>
        <v>0</v>
      </c>
      <c r="BU366" s="146">
        <f t="shared" si="507"/>
        <v>0</v>
      </c>
      <c r="BV366" s="146">
        <f t="shared" si="508"/>
        <v>0</v>
      </c>
      <c r="BW366" s="146">
        <f t="shared" si="509"/>
        <v>0</v>
      </c>
      <c r="BX366" s="146">
        <f t="shared" si="510"/>
        <v>0</v>
      </c>
      <c r="BY366" s="146">
        <f t="shared" si="511"/>
        <v>0</v>
      </c>
      <c r="BZ366" s="146">
        <f t="shared" si="512"/>
        <v>0</v>
      </c>
      <c r="CA366" s="146">
        <f t="shared" si="513"/>
        <v>0</v>
      </c>
      <c r="CB366" s="146">
        <f t="shared" si="514"/>
        <v>0</v>
      </c>
      <c r="CC366" s="146">
        <f t="shared" si="515"/>
        <v>0</v>
      </c>
      <c r="CD366" s="146">
        <f t="shared" si="516"/>
        <v>0</v>
      </c>
      <c r="CE366" s="146">
        <f t="shared" si="517"/>
        <v>0</v>
      </c>
      <c r="CF366" s="146">
        <f t="shared" si="518"/>
        <v>0</v>
      </c>
      <c r="CG366" s="146">
        <f t="shared" si="519"/>
        <v>0</v>
      </c>
      <c r="CH366" s="146">
        <f t="shared" si="520"/>
        <v>0</v>
      </c>
      <c r="CI366" s="146">
        <f t="shared" si="521"/>
        <v>0</v>
      </c>
      <c r="CJ366" s="146">
        <f t="shared" si="522"/>
        <v>0</v>
      </c>
      <c r="CK366" s="146">
        <f t="shared" si="523"/>
        <v>0</v>
      </c>
      <c r="CL366" s="146">
        <f t="shared" si="524"/>
        <v>0</v>
      </c>
      <c r="CM366" s="146">
        <f t="shared" si="525"/>
        <v>0</v>
      </c>
      <c r="CN366" s="146">
        <f t="shared" si="526"/>
        <v>0</v>
      </c>
      <c r="CO366" s="146">
        <f t="shared" si="527"/>
        <v>0</v>
      </c>
      <c r="CP366" s="146">
        <f t="shared" si="528"/>
        <v>0</v>
      </c>
      <c r="CQ366" s="146">
        <f t="shared" si="529"/>
        <v>0</v>
      </c>
      <c r="CR366" s="146">
        <f t="shared" si="530"/>
        <v>0</v>
      </c>
      <c r="CS366" s="146">
        <f t="shared" si="531"/>
        <v>0</v>
      </c>
      <c r="CT366" s="146">
        <f t="shared" si="532"/>
        <v>0</v>
      </c>
      <c r="CU366" s="146">
        <f t="shared" si="533"/>
        <v>0</v>
      </c>
      <c r="CV366" s="146">
        <f t="shared" si="534"/>
        <v>0</v>
      </c>
      <c r="CW366" s="146">
        <f t="shared" si="535"/>
        <v>0</v>
      </c>
      <c r="CX366" s="146">
        <f t="shared" si="536"/>
        <v>0</v>
      </c>
      <c r="CY366" s="146">
        <f t="shared" si="537"/>
        <v>0</v>
      </c>
      <c r="CZ366" s="146">
        <f t="shared" si="538"/>
        <v>0</v>
      </c>
      <c r="DA366" s="146">
        <f t="shared" si="539"/>
        <v>0</v>
      </c>
      <c r="DB366" s="146">
        <f t="shared" si="540"/>
        <v>0</v>
      </c>
      <c r="DC366" s="146">
        <f t="shared" si="541"/>
        <v>0</v>
      </c>
      <c r="DD366" s="146">
        <f t="shared" si="542"/>
        <v>0</v>
      </c>
      <c r="DE366" s="146">
        <f t="shared" si="543"/>
        <v>0</v>
      </c>
      <c r="DF366" s="146">
        <f t="shared" si="544"/>
        <v>0</v>
      </c>
      <c r="DG366" s="146">
        <f t="shared" si="545"/>
        <v>0</v>
      </c>
      <c r="DH366" s="146">
        <f t="shared" si="546"/>
        <v>0</v>
      </c>
      <c r="DI366" s="146">
        <f t="shared" si="547"/>
        <v>0</v>
      </c>
      <c r="DJ366" s="146">
        <f t="shared" si="548"/>
        <v>0</v>
      </c>
      <c r="DK366" s="146">
        <f t="shared" si="549"/>
        <v>0</v>
      </c>
      <c r="DL366" s="146">
        <f t="shared" si="550"/>
        <v>0</v>
      </c>
      <c r="DM366" s="146">
        <f t="shared" si="551"/>
        <v>0</v>
      </c>
      <c r="DN366" s="54"/>
      <c r="DO366" s="55"/>
      <c r="DP366" s="55"/>
      <c r="DQ366" s="56"/>
      <c r="DS366" s="168" t="e">
        <f>IF(AND(DR366=#REF!,BL366=#REF!),'Tiến độ'!D366,"")</f>
        <v>#REF!</v>
      </c>
    </row>
    <row r="367" spans="1:123" ht="11.25" customHeight="1">
      <c r="A367" s="308">
        <f>IF(B367="","",MAX($A$7:A366)+1)</f>
        <v>29</v>
      </c>
      <c r="B367" s="311" t="s">
        <v>484</v>
      </c>
      <c r="C367" s="67" t="s">
        <v>426</v>
      </c>
      <c r="D367" s="68" t="s">
        <v>213</v>
      </c>
      <c r="E367" s="69">
        <v>3</v>
      </c>
      <c r="F367" s="70">
        <v>60</v>
      </c>
      <c r="G367" s="71"/>
      <c r="H367" s="72">
        <f>3</f>
        <v>3</v>
      </c>
      <c r="I367" s="73">
        <f>47+44+43</f>
        <v>134</v>
      </c>
      <c r="J367" s="24"/>
      <c r="K367" s="74">
        <v>4</v>
      </c>
      <c r="L367" s="75">
        <v>4</v>
      </c>
      <c r="M367" s="75">
        <v>4</v>
      </c>
      <c r="N367" s="76">
        <v>4</v>
      </c>
      <c r="O367" s="74">
        <v>4</v>
      </c>
      <c r="P367" s="75">
        <v>4</v>
      </c>
      <c r="Q367" s="75">
        <v>4</v>
      </c>
      <c r="R367" s="76">
        <v>4</v>
      </c>
      <c r="S367" s="74">
        <v>4</v>
      </c>
      <c r="T367" s="75">
        <v>4</v>
      </c>
      <c r="U367" s="75">
        <v>4</v>
      </c>
      <c r="V367" s="75">
        <v>4</v>
      </c>
      <c r="W367" s="76">
        <v>4</v>
      </c>
      <c r="X367" s="74">
        <v>4</v>
      </c>
      <c r="Y367" s="75">
        <v>4</v>
      </c>
      <c r="Z367" s="75" t="s">
        <v>163</v>
      </c>
      <c r="AA367" s="76" t="s">
        <v>163</v>
      </c>
      <c r="AB367" s="74" t="s">
        <v>163</v>
      </c>
      <c r="AC367" s="75" t="s">
        <v>163</v>
      </c>
      <c r="AD367" s="75" t="s">
        <v>164</v>
      </c>
      <c r="AE367" s="76" t="s">
        <v>164</v>
      </c>
      <c r="AF367" s="74" t="s">
        <v>164</v>
      </c>
      <c r="AG367" s="75" t="s">
        <v>164</v>
      </c>
      <c r="AH367" s="75" t="s">
        <v>164</v>
      </c>
      <c r="AI367" s="362"/>
      <c r="AJ367" s="363"/>
      <c r="AK367" s="74" t="s">
        <v>164</v>
      </c>
      <c r="AL367" s="75"/>
      <c r="AM367" s="75"/>
      <c r="AN367" s="76"/>
      <c r="AO367" s="74"/>
      <c r="AP367" s="75"/>
      <c r="AQ367" s="75"/>
      <c r="AR367" s="76"/>
      <c r="AS367" s="77"/>
      <c r="AT367" s="75"/>
      <c r="AU367" s="75"/>
      <c r="AV367" s="78"/>
      <c r="AW367" s="74"/>
      <c r="AX367" s="75"/>
      <c r="AY367" s="75"/>
      <c r="AZ367" s="75"/>
      <c r="BA367" s="76"/>
      <c r="BB367" s="77"/>
      <c r="BC367" s="75"/>
      <c r="BD367" s="75"/>
      <c r="BE367" s="321"/>
      <c r="BF367" s="322"/>
      <c r="BG367" s="322"/>
      <c r="BH367" s="322"/>
      <c r="BI367" s="322"/>
      <c r="BJ367" s="323"/>
      <c r="BK367" s="45" t="s">
        <v>20</v>
      </c>
      <c r="BL367" s="45" t="s">
        <v>57</v>
      </c>
      <c r="BN367" s="146">
        <f t="shared" si="552"/>
        <v>12</v>
      </c>
      <c r="BO367" s="146">
        <f t="shared" si="501"/>
        <v>12</v>
      </c>
      <c r="BP367" s="146">
        <f t="shared" si="502"/>
        <v>12</v>
      </c>
      <c r="BQ367" s="146">
        <f t="shared" si="503"/>
        <v>12</v>
      </c>
      <c r="BR367" s="146">
        <f t="shared" si="504"/>
        <v>12</v>
      </c>
      <c r="BS367" s="146">
        <f t="shared" si="505"/>
        <v>12</v>
      </c>
      <c r="BT367" s="146">
        <f t="shared" si="506"/>
        <v>12</v>
      </c>
      <c r="BU367" s="146">
        <f t="shared" si="507"/>
        <v>12</v>
      </c>
      <c r="BV367" s="146">
        <f t="shared" si="508"/>
        <v>12</v>
      </c>
      <c r="BW367" s="146">
        <f t="shared" si="509"/>
        <v>12</v>
      </c>
      <c r="BX367" s="146">
        <f t="shared" si="510"/>
        <v>12</v>
      </c>
      <c r="BY367" s="146">
        <f t="shared" si="511"/>
        <v>12</v>
      </c>
      <c r="BZ367" s="146">
        <f t="shared" si="512"/>
        <v>12</v>
      </c>
      <c r="CA367" s="146">
        <f t="shared" si="513"/>
        <v>12</v>
      </c>
      <c r="CB367" s="146">
        <f t="shared" si="514"/>
        <v>12</v>
      </c>
      <c r="CC367" s="146">
        <f t="shared" si="515"/>
        <v>0</v>
      </c>
      <c r="CD367" s="146">
        <f t="shared" si="516"/>
        <v>0</v>
      </c>
      <c r="CE367" s="146">
        <f t="shared" si="517"/>
        <v>0</v>
      </c>
      <c r="CF367" s="146">
        <f t="shared" si="518"/>
        <v>0</v>
      </c>
      <c r="CG367" s="146">
        <f t="shared" si="519"/>
        <v>0</v>
      </c>
      <c r="CH367" s="146">
        <f t="shared" si="520"/>
        <v>0</v>
      </c>
      <c r="CI367" s="146">
        <f t="shared" si="521"/>
        <v>0</v>
      </c>
      <c r="CJ367" s="146">
        <f t="shared" si="522"/>
        <v>0</v>
      </c>
      <c r="CK367" s="146">
        <f t="shared" si="523"/>
        <v>0</v>
      </c>
      <c r="CL367" s="146">
        <f t="shared" si="524"/>
        <v>0</v>
      </c>
      <c r="CM367" s="146">
        <f t="shared" si="525"/>
        <v>0</v>
      </c>
      <c r="CN367" s="146">
        <f t="shared" si="526"/>
        <v>0</v>
      </c>
      <c r="CO367" s="146">
        <f t="shared" si="527"/>
        <v>0</v>
      </c>
      <c r="CP367" s="146">
        <f t="shared" si="528"/>
        <v>0</v>
      </c>
      <c r="CQ367" s="146">
        <f t="shared" si="529"/>
        <v>0</v>
      </c>
      <c r="CR367" s="146">
        <f t="shared" si="530"/>
        <v>0</v>
      </c>
      <c r="CS367" s="146">
        <f t="shared" si="531"/>
        <v>0</v>
      </c>
      <c r="CT367" s="146">
        <f t="shared" si="532"/>
        <v>0</v>
      </c>
      <c r="CU367" s="146">
        <f t="shared" si="533"/>
        <v>0</v>
      </c>
      <c r="CV367" s="146">
        <f t="shared" si="534"/>
        <v>0</v>
      </c>
      <c r="CW367" s="146">
        <f t="shared" si="535"/>
        <v>0</v>
      </c>
      <c r="CX367" s="146">
        <f t="shared" si="536"/>
        <v>0</v>
      </c>
      <c r="CY367" s="146">
        <f t="shared" si="537"/>
        <v>0</v>
      </c>
      <c r="CZ367" s="146">
        <f t="shared" si="538"/>
        <v>0</v>
      </c>
      <c r="DA367" s="146">
        <f t="shared" si="539"/>
        <v>0</v>
      </c>
      <c r="DB367" s="146">
        <f t="shared" si="540"/>
        <v>0</v>
      </c>
      <c r="DC367" s="146">
        <f t="shared" si="541"/>
        <v>0</v>
      </c>
      <c r="DD367" s="146">
        <f t="shared" si="542"/>
        <v>0</v>
      </c>
      <c r="DE367" s="146">
        <f t="shared" si="543"/>
        <v>0</v>
      </c>
      <c r="DF367" s="146">
        <f t="shared" si="544"/>
        <v>0</v>
      </c>
      <c r="DG367" s="146">
        <f t="shared" si="545"/>
        <v>0</v>
      </c>
      <c r="DH367" s="146">
        <f t="shared" si="546"/>
        <v>0</v>
      </c>
      <c r="DI367" s="146">
        <f t="shared" si="547"/>
        <v>0</v>
      </c>
      <c r="DJ367" s="146">
        <f t="shared" si="548"/>
        <v>0</v>
      </c>
      <c r="DK367" s="146">
        <f t="shared" si="549"/>
        <v>0</v>
      </c>
      <c r="DL367" s="146">
        <f t="shared" si="550"/>
        <v>0</v>
      </c>
      <c r="DM367" s="146">
        <f t="shared" si="551"/>
        <v>0</v>
      </c>
      <c r="DN367" s="63">
        <f t="shared" ref="DN367:DN370" si="580">F367*H367</f>
        <v>180</v>
      </c>
      <c r="DO367" s="50">
        <f t="shared" ref="DO367:DO382" si="581">IF(COUNTA(K367:AC367)&gt;0,DN367,"")</f>
        <v>180</v>
      </c>
      <c r="DP367" s="50" t="str">
        <f t="shared" si="556"/>
        <v/>
      </c>
      <c r="DQ367" s="51" t="str">
        <f t="shared" si="557"/>
        <v/>
      </c>
      <c r="DR367" s="1">
        <f t="shared" ref="DR367:DR382" si="582">IF(DQ367="",1,2)</f>
        <v>1</v>
      </c>
      <c r="DS367" s="168" t="e">
        <f>IF(AND(DR367=#REF!,BL367=#REF!),'Tiến độ'!D367,"")</f>
        <v>#REF!</v>
      </c>
    </row>
    <row r="368" spans="1:123" ht="11.25" customHeight="1">
      <c r="A368" s="314" t="str">
        <f>IF(B368="","",MAX($A$7:A367)+1)</f>
        <v/>
      </c>
      <c r="B368" s="315"/>
      <c r="C368" s="79" t="s">
        <v>443</v>
      </c>
      <c r="D368" s="80" t="s">
        <v>444</v>
      </c>
      <c r="E368" s="81">
        <v>4</v>
      </c>
      <c r="F368" s="82">
        <v>60</v>
      </c>
      <c r="G368" s="83"/>
      <c r="H368" s="115">
        <v>2</v>
      </c>
      <c r="I368" s="116">
        <f>38+29+29</f>
        <v>96</v>
      </c>
      <c r="J368" s="27" t="s">
        <v>494</v>
      </c>
      <c r="K368" s="86">
        <v>4</v>
      </c>
      <c r="L368" s="87">
        <v>4</v>
      </c>
      <c r="M368" s="87">
        <v>4</v>
      </c>
      <c r="N368" s="88">
        <v>4</v>
      </c>
      <c r="O368" s="86">
        <v>4</v>
      </c>
      <c r="P368" s="87">
        <v>4</v>
      </c>
      <c r="Q368" s="87">
        <v>4</v>
      </c>
      <c r="R368" s="88">
        <v>4</v>
      </c>
      <c r="S368" s="86">
        <v>4</v>
      </c>
      <c r="T368" s="87">
        <v>4</v>
      </c>
      <c r="U368" s="87">
        <v>4</v>
      </c>
      <c r="V368" s="87">
        <v>4</v>
      </c>
      <c r="W368" s="88">
        <v>4</v>
      </c>
      <c r="X368" s="86">
        <v>4</v>
      </c>
      <c r="Y368" s="87">
        <v>4</v>
      </c>
      <c r="Z368" s="87" t="s">
        <v>163</v>
      </c>
      <c r="AA368" s="88" t="s">
        <v>163</v>
      </c>
      <c r="AB368" s="86" t="s">
        <v>163</v>
      </c>
      <c r="AC368" s="87" t="s">
        <v>163</v>
      </c>
      <c r="AD368" s="87" t="s">
        <v>164</v>
      </c>
      <c r="AE368" s="88" t="s">
        <v>164</v>
      </c>
      <c r="AF368" s="86" t="s">
        <v>164</v>
      </c>
      <c r="AG368" s="87" t="s">
        <v>164</v>
      </c>
      <c r="AH368" s="87" t="s">
        <v>164</v>
      </c>
      <c r="AI368" s="362"/>
      <c r="AJ368" s="363"/>
      <c r="AK368" s="86" t="s">
        <v>164</v>
      </c>
      <c r="AL368" s="87"/>
      <c r="AM368" s="87"/>
      <c r="AN368" s="88"/>
      <c r="AO368" s="86"/>
      <c r="AP368" s="87"/>
      <c r="AQ368" s="87"/>
      <c r="AR368" s="88"/>
      <c r="AS368" s="89"/>
      <c r="AT368" s="87"/>
      <c r="AU368" s="87"/>
      <c r="AV368" s="90"/>
      <c r="AW368" s="86"/>
      <c r="AX368" s="87"/>
      <c r="AY368" s="87"/>
      <c r="AZ368" s="87"/>
      <c r="BA368" s="88"/>
      <c r="BB368" s="89"/>
      <c r="BC368" s="87"/>
      <c r="BD368" s="87"/>
      <c r="BE368" s="321"/>
      <c r="BF368" s="322"/>
      <c r="BG368" s="322"/>
      <c r="BH368" s="322"/>
      <c r="BI368" s="322"/>
      <c r="BJ368" s="323"/>
      <c r="BK368" s="46" t="s">
        <v>18</v>
      </c>
      <c r="BL368" s="46" t="s">
        <v>38</v>
      </c>
      <c r="BN368" s="146">
        <f t="shared" si="552"/>
        <v>8</v>
      </c>
      <c r="BO368" s="146">
        <f t="shared" si="501"/>
        <v>8</v>
      </c>
      <c r="BP368" s="146">
        <f t="shared" si="502"/>
        <v>8</v>
      </c>
      <c r="BQ368" s="146">
        <f t="shared" si="503"/>
        <v>8</v>
      </c>
      <c r="BR368" s="146">
        <f t="shared" si="504"/>
        <v>8</v>
      </c>
      <c r="BS368" s="146">
        <f t="shared" si="505"/>
        <v>8</v>
      </c>
      <c r="BT368" s="146">
        <f t="shared" si="506"/>
        <v>8</v>
      </c>
      <c r="BU368" s="146">
        <f t="shared" si="507"/>
        <v>8</v>
      </c>
      <c r="BV368" s="146">
        <f t="shared" si="508"/>
        <v>8</v>
      </c>
      <c r="BW368" s="146">
        <f t="shared" si="509"/>
        <v>8</v>
      </c>
      <c r="BX368" s="146">
        <f t="shared" si="510"/>
        <v>8</v>
      </c>
      <c r="BY368" s="146">
        <f t="shared" si="511"/>
        <v>8</v>
      </c>
      <c r="BZ368" s="146">
        <f t="shared" si="512"/>
        <v>8</v>
      </c>
      <c r="CA368" s="146">
        <f t="shared" si="513"/>
        <v>8</v>
      </c>
      <c r="CB368" s="146">
        <f t="shared" si="514"/>
        <v>8</v>
      </c>
      <c r="CC368" s="146">
        <f t="shared" si="515"/>
        <v>0</v>
      </c>
      <c r="CD368" s="146">
        <f t="shared" si="516"/>
        <v>0</v>
      </c>
      <c r="CE368" s="146">
        <f t="shared" si="517"/>
        <v>0</v>
      </c>
      <c r="CF368" s="146">
        <f t="shared" si="518"/>
        <v>0</v>
      </c>
      <c r="CG368" s="146">
        <f t="shared" si="519"/>
        <v>0</v>
      </c>
      <c r="CH368" s="146">
        <f t="shared" si="520"/>
        <v>0</v>
      </c>
      <c r="CI368" s="146">
        <f t="shared" si="521"/>
        <v>0</v>
      </c>
      <c r="CJ368" s="146">
        <f t="shared" si="522"/>
        <v>0</v>
      </c>
      <c r="CK368" s="146">
        <f t="shared" si="523"/>
        <v>0</v>
      </c>
      <c r="CL368" s="146">
        <f t="shared" si="524"/>
        <v>0</v>
      </c>
      <c r="CM368" s="146">
        <f t="shared" si="525"/>
        <v>0</v>
      </c>
      <c r="CN368" s="146">
        <f t="shared" si="526"/>
        <v>0</v>
      </c>
      <c r="CO368" s="146">
        <f t="shared" si="527"/>
        <v>0</v>
      </c>
      <c r="CP368" s="146">
        <f t="shared" si="528"/>
        <v>0</v>
      </c>
      <c r="CQ368" s="146">
        <f t="shared" si="529"/>
        <v>0</v>
      </c>
      <c r="CR368" s="146">
        <f t="shared" si="530"/>
        <v>0</v>
      </c>
      <c r="CS368" s="146">
        <f t="shared" si="531"/>
        <v>0</v>
      </c>
      <c r="CT368" s="146">
        <f t="shared" si="532"/>
        <v>0</v>
      </c>
      <c r="CU368" s="146">
        <f t="shared" si="533"/>
        <v>0</v>
      </c>
      <c r="CV368" s="146">
        <f t="shared" si="534"/>
        <v>0</v>
      </c>
      <c r="CW368" s="146">
        <f t="shared" si="535"/>
        <v>0</v>
      </c>
      <c r="CX368" s="146">
        <f t="shared" si="536"/>
        <v>0</v>
      </c>
      <c r="CY368" s="146">
        <f t="shared" si="537"/>
        <v>0</v>
      </c>
      <c r="CZ368" s="146">
        <f t="shared" si="538"/>
        <v>0</v>
      </c>
      <c r="DA368" s="146">
        <f t="shared" si="539"/>
        <v>0</v>
      </c>
      <c r="DB368" s="146">
        <f t="shared" si="540"/>
        <v>0</v>
      </c>
      <c r="DC368" s="146">
        <f t="shared" si="541"/>
        <v>0</v>
      </c>
      <c r="DD368" s="146">
        <f t="shared" si="542"/>
        <v>0</v>
      </c>
      <c r="DE368" s="146">
        <f t="shared" si="543"/>
        <v>0</v>
      </c>
      <c r="DF368" s="146">
        <f t="shared" si="544"/>
        <v>0</v>
      </c>
      <c r="DG368" s="146">
        <f t="shared" si="545"/>
        <v>0</v>
      </c>
      <c r="DH368" s="146">
        <f t="shared" si="546"/>
        <v>0</v>
      </c>
      <c r="DI368" s="146">
        <f t="shared" si="547"/>
        <v>0</v>
      </c>
      <c r="DJ368" s="146">
        <f t="shared" si="548"/>
        <v>0</v>
      </c>
      <c r="DK368" s="146">
        <f t="shared" si="549"/>
        <v>0</v>
      </c>
      <c r="DL368" s="146">
        <f t="shared" si="550"/>
        <v>0</v>
      </c>
      <c r="DM368" s="146">
        <f t="shared" si="551"/>
        <v>0</v>
      </c>
      <c r="DN368" s="64">
        <f t="shared" si="580"/>
        <v>120</v>
      </c>
      <c r="DO368" s="52">
        <f t="shared" si="581"/>
        <v>120</v>
      </c>
      <c r="DP368" s="52" t="str">
        <f t="shared" si="556"/>
        <v/>
      </c>
      <c r="DQ368" s="53" t="str">
        <f t="shared" si="557"/>
        <v/>
      </c>
      <c r="DR368" s="1">
        <f t="shared" si="582"/>
        <v>1</v>
      </c>
      <c r="DS368" s="168" t="e">
        <f>IF(AND(DR368=#REF!,BL368=#REF!),'Tiến độ'!D368,"")</f>
        <v>#REF!</v>
      </c>
    </row>
    <row r="369" spans="1:123" ht="11.25" customHeight="1">
      <c r="A369" s="314" t="str">
        <f>IF(B369="","",MAX($A$7:A368)+1)</f>
        <v/>
      </c>
      <c r="B369" s="315"/>
      <c r="C369" s="79" t="s">
        <v>445</v>
      </c>
      <c r="D369" s="80" t="s">
        <v>446</v>
      </c>
      <c r="E369" s="81">
        <v>2</v>
      </c>
      <c r="F369" s="82">
        <v>30</v>
      </c>
      <c r="G369" s="83"/>
      <c r="H369" s="84">
        <f>H367</f>
        <v>3</v>
      </c>
      <c r="I369" s="85">
        <f>I367</f>
        <v>134</v>
      </c>
      <c r="J369" s="27"/>
      <c r="K369" s="86">
        <v>2</v>
      </c>
      <c r="L369" s="87">
        <v>2</v>
      </c>
      <c r="M369" s="87">
        <v>2</v>
      </c>
      <c r="N369" s="88">
        <v>2</v>
      </c>
      <c r="O369" s="86">
        <v>2</v>
      </c>
      <c r="P369" s="87">
        <v>2</v>
      </c>
      <c r="Q369" s="87">
        <v>2</v>
      </c>
      <c r="R369" s="88">
        <v>2</v>
      </c>
      <c r="S369" s="86">
        <v>2</v>
      </c>
      <c r="T369" s="87">
        <v>2</v>
      </c>
      <c r="U369" s="87">
        <v>2</v>
      </c>
      <c r="V369" s="87">
        <v>2</v>
      </c>
      <c r="W369" s="88">
        <v>2</v>
      </c>
      <c r="X369" s="86">
        <v>2</v>
      </c>
      <c r="Y369" s="87">
        <v>2</v>
      </c>
      <c r="Z369" s="87" t="s">
        <v>163</v>
      </c>
      <c r="AA369" s="88" t="s">
        <v>163</v>
      </c>
      <c r="AB369" s="86" t="s">
        <v>163</v>
      </c>
      <c r="AC369" s="87" t="s">
        <v>163</v>
      </c>
      <c r="AD369" s="87" t="s">
        <v>164</v>
      </c>
      <c r="AE369" s="88" t="s">
        <v>164</v>
      </c>
      <c r="AF369" s="86" t="s">
        <v>164</v>
      </c>
      <c r="AG369" s="87" t="s">
        <v>164</v>
      </c>
      <c r="AH369" s="87" t="s">
        <v>164</v>
      </c>
      <c r="AI369" s="362"/>
      <c r="AJ369" s="363"/>
      <c r="AK369" s="86" t="s">
        <v>164</v>
      </c>
      <c r="AL369" s="87"/>
      <c r="AM369" s="87"/>
      <c r="AN369" s="88"/>
      <c r="AO369" s="86"/>
      <c r="AP369" s="87"/>
      <c r="AQ369" s="87"/>
      <c r="AR369" s="88"/>
      <c r="AS369" s="89"/>
      <c r="AT369" s="87"/>
      <c r="AU369" s="87"/>
      <c r="AV369" s="90"/>
      <c r="AW369" s="86"/>
      <c r="AX369" s="87"/>
      <c r="AY369" s="87"/>
      <c r="AZ369" s="87"/>
      <c r="BA369" s="88"/>
      <c r="BB369" s="89"/>
      <c r="BC369" s="87"/>
      <c r="BD369" s="87"/>
      <c r="BE369" s="321"/>
      <c r="BF369" s="322"/>
      <c r="BG369" s="322"/>
      <c r="BH369" s="322"/>
      <c r="BI369" s="322"/>
      <c r="BJ369" s="323"/>
      <c r="BK369" s="46" t="s">
        <v>18</v>
      </c>
      <c r="BL369" s="46" t="s">
        <v>39</v>
      </c>
      <c r="BN369" s="146">
        <f t="shared" si="552"/>
        <v>6</v>
      </c>
      <c r="BO369" s="146">
        <f t="shared" si="501"/>
        <v>6</v>
      </c>
      <c r="BP369" s="146">
        <f t="shared" si="502"/>
        <v>6</v>
      </c>
      <c r="BQ369" s="146">
        <f t="shared" si="503"/>
        <v>6</v>
      </c>
      <c r="BR369" s="146">
        <f t="shared" si="504"/>
        <v>6</v>
      </c>
      <c r="BS369" s="146">
        <f t="shared" si="505"/>
        <v>6</v>
      </c>
      <c r="BT369" s="146">
        <f t="shared" si="506"/>
        <v>6</v>
      </c>
      <c r="BU369" s="146">
        <f t="shared" si="507"/>
        <v>6</v>
      </c>
      <c r="BV369" s="146">
        <f t="shared" si="508"/>
        <v>6</v>
      </c>
      <c r="BW369" s="146">
        <f t="shared" si="509"/>
        <v>6</v>
      </c>
      <c r="BX369" s="146">
        <f t="shared" si="510"/>
        <v>6</v>
      </c>
      <c r="BY369" s="146">
        <f t="shared" si="511"/>
        <v>6</v>
      </c>
      <c r="BZ369" s="146">
        <f t="shared" si="512"/>
        <v>6</v>
      </c>
      <c r="CA369" s="146">
        <f t="shared" si="513"/>
        <v>6</v>
      </c>
      <c r="CB369" s="146">
        <f t="shared" si="514"/>
        <v>6</v>
      </c>
      <c r="CC369" s="146">
        <f t="shared" si="515"/>
        <v>0</v>
      </c>
      <c r="CD369" s="146">
        <f t="shared" si="516"/>
        <v>0</v>
      </c>
      <c r="CE369" s="146">
        <f t="shared" si="517"/>
        <v>0</v>
      </c>
      <c r="CF369" s="146">
        <f t="shared" si="518"/>
        <v>0</v>
      </c>
      <c r="CG369" s="146">
        <f t="shared" si="519"/>
        <v>0</v>
      </c>
      <c r="CH369" s="146">
        <f t="shared" si="520"/>
        <v>0</v>
      </c>
      <c r="CI369" s="146">
        <f t="shared" si="521"/>
        <v>0</v>
      </c>
      <c r="CJ369" s="146">
        <f t="shared" si="522"/>
        <v>0</v>
      </c>
      <c r="CK369" s="146">
        <f t="shared" si="523"/>
        <v>0</v>
      </c>
      <c r="CL369" s="146">
        <f t="shared" si="524"/>
        <v>0</v>
      </c>
      <c r="CM369" s="146">
        <f t="shared" si="525"/>
        <v>0</v>
      </c>
      <c r="CN369" s="146">
        <f t="shared" si="526"/>
        <v>0</v>
      </c>
      <c r="CO369" s="146">
        <f t="shared" si="527"/>
        <v>0</v>
      </c>
      <c r="CP369" s="146">
        <f t="shared" si="528"/>
        <v>0</v>
      </c>
      <c r="CQ369" s="146">
        <f t="shared" si="529"/>
        <v>0</v>
      </c>
      <c r="CR369" s="146">
        <f t="shared" si="530"/>
        <v>0</v>
      </c>
      <c r="CS369" s="146">
        <f t="shared" si="531"/>
        <v>0</v>
      </c>
      <c r="CT369" s="146">
        <f t="shared" si="532"/>
        <v>0</v>
      </c>
      <c r="CU369" s="146">
        <f t="shared" si="533"/>
        <v>0</v>
      </c>
      <c r="CV369" s="146">
        <f t="shared" si="534"/>
        <v>0</v>
      </c>
      <c r="CW369" s="146">
        <f t="shared" si="535"/>
        <v>0</v>
      </c>
      <c r="CX369" s="146">
        <f t="shared" si="536"/>
        <v>0</v>
      </c>
      <c r="CY369" s="146">
        <f t="shared" si="537"/>
        <v>0</v>
      </c>
      <c r="CZ369" s="146">
        <f t="shared" si="538"/>
        <v>0</v>
      </c>
      <c r="DA369" s="146">
        <f t="shared" si="539"/>
        <v>0</v>
      </c>
      <c r="DB369" s="146">
        <f t="shared" si="540"/>
        <v>0</v>
      </c>
      <c r="DC369" s="146">
        <f t="shared" si="541"/>
        <v>0</v>
      </c>
      <c r="DD369" s="146">
        <f t="shared" si="542"/>
        <v>0</v>
      </c>
      <c r="DE369" s="146">
        <f t="shared" si="543"/>
        <v>0</v>
      </c>
      <c r="DF369" s="146">
        <f t="shared" si="544"/>
        <v>0</v>
      </c>
      <c r="DG369" s="146">
        <f t="shared" si="545"/>
        <v>0</v>
      </c>
      <c r="DH369" s="146">
        <f t="shared" si="546"/>
        <v>0</v>
      </c>
      <c r="DI369" s="146">
        <f t="shared" si="547"/>
        <v>0</v>
      </c>
      <c r="DJ369" s="146">
        <f t="shared" si="548"/>
        <v>0</v>
      </c>
      <c r="DK369" s="146">
        <f t="shared" si="549"/>
        <v>0</v>
      </c>
      <c r="DL369" s="146">
        <f t="shared" si="550"/>
        <v>0</v>
      </c>
      <c r="DM369" s="146">
        <f t="shared" si="551"/>
        <v>0</v>
      </c>
      <c r="DN369" s="64">
        <f t="shared" si="580"/>
        <v>90</v>
      </c>
      <c r="DO369" s="52">
        <f t="shared" si="581"/>
        <v>90</v>
      </c>
      <c r="DP369" s="52" t="str">
        <f t="shared" si="556"/>
        <v/>
      </c>
      <c r="DQ369" s="53" t="str">
        <f t="shared" si="557"/>
        <v/>
      </c>
      <c r="DR369" s="1">
        <f t="shared" si="582"/>
        <v>1</v>
      </c>
      <c r="DS369" s="168" t="e">
        <f>IF(AND(DR369=#REF!,BL369=#REF!),'Tiến độ'!D369,"")</f>
        <v>#REF!</v>
      </c>
    </row>
    <row r="370" spans="1:123" ht="11.25" customHeight="1">
      <c r="A370" s="314" t="str">
        <f>IF(B370="","",MAX($A$7:A369)+1)</f>
        <v/>
      </c>
      <c r="B370" s="315"/>
      <c r="C370" s="79" t="s">
        <v>449</v>
      </c>
      <c r="D370" s="80" t="s">
        <v>450</v>
      </c>
      <c r="E370" s="81">
        <v>3</v>
      </c>
      <c r="F370" s="82">
        <v>45</v>
      </c>
      <c r="G370" s="83"/>
      <c r="H370" s="84">
        <f t="shared" ref="H370:H376" si="583">H369</f>
        <v>3</v>
      </c>
      <c r="I370" s="85">
        <f t="shared" ref="I370:I376" si="584">I369</f>
        <v>134</v>
      </c>
      <c r="J370" s="27"/>
      <c r="K370" s="86">
        <v>5</v>
      </c>
      <c r="L370" s="87">
        <v>5</v>
      </c>
      <c r="M370" s="87">
        <v>5</v>
      </c>
      <c r="N370" s="88">
        <v>5</v>
      </c>
      <c r="O370" s="86">
        <v>5</v>
      </c>
      <c r="P370" s="87">
        <v>2</v>
      </c>
      <c r="Q370" s="87">
        <v>2</v>
      </c>
      <c r="R370" s="88">
        <v>2</v>
      </c>
      <c r="S370" s="86">
        <v>2</v>
      </c>
      <c r="T370" s="87">
        <v>2</v>
      </c>
      <c r="U370" s="87">
        <v>2</v>
      </c>
      <c r="V370" s="87">
        <v>2</v>
      </c>
      <c r="W370" s="88">
        <v>2</v>
      </c>
      <c r="X370" s="86">
        <v>2</v>
      </c>
      <c r="Y370" s="87">
        <v>2</v>
      </c>
      <c r="Z370" s="87" t="s">
        <v>163</v>
      </c>
      <c r="AA370" s="88" t="s">
        <v>163</v>
      </c>
      <c r="AB370" s="86" t="s">
        <v>163</v>
      </c>
      <c r="AC370" s="87" t="s">
        <v>163</v>
      </c>
      <c r="AD370" s="87" t="s">
        <v>164</v>
      </c>
      <c r="AE370" s="88" t="s">
        <v>164</v>
      </c>
      <c r="AF370" s="86" t="s">
        <v>164</v>
      </c>
      <c r="AG370" s="87" t="s">
        <v>164</v>
      </c>
      <c r="AH370" s="87" t="s">
        <v>164</v>
      </c>
      <c r="AI370" s="362"/>
      <c r="AJ370" s="363"/>
      <c r="AK370" s="86" t="s">
        <v>164</v>
      </c>
      <c r="AL370" s="87"/>
      <c r="AM370" s="87"/>
      <c r="AN370" s="88"/>
      <c r="AO370" s="86"/>
      <c r="AP370" s="87"/>
      <c r="AQ370" s="87"/>
      <c r="AR370" s="88"/>
      <c r="AS370" s="89"/>
      <c r="AT370" s="87"/>
      <c r="AU370" s="87"/>
      <c r="AV370" s="90"/>
      <c r="AW370" s="86"/>
      <c r="AX370" s="87"/>
      <c r="AY370" s="87"/>
      <c r="AZ370" s="87"/>
      <c r="BA370" s="88"/>
      <c r="BB370" s="89"/>
      <c r="BC370" s="87"/>
      <c r="BD370" s="87"/>
      <c r="BE370" s="321"/>
      <c r="BF370" s="322"/>
      <c r="BG370" s="322"/>
      <c r="BH370" s="322"/>
      <c r="BI370" s="322"/>
      <c r="BJ370" s="323"/>
      <c r="BK370" s="46" t="s">
        <v>18</v>
      </c>
      <c r="BL370" s="46" t="s">
        <v>39</v>
      </c>
      <c r="BN370" s="146">
        <f t="shared" si="552"/>
        <v>15</v>
      </c>
      <c r="BO370" s="146">
        <f t="shared" si="501"/>
        <v>15</v>
      </c>
      <c r="BP370" s="146">
        <f t="shared" si="502"/>
        <v>15</v>
      </c>
      <c r="BQ370" s="146">
        <f t="shared" si="503"/>
        <v>15</v>
      </c>
      <c r="BR370" s="146">
        <f t="shared" si="504"/>
        <v>15</v>
      </c>
      <c r="BS370" s="146">
        <f t="shared" si="505"/>
        <v>6</v>
      </c>
      <c r="BT370" s="146">
        <f t="shared" si="506"/>
        <v>6</v>
      </c>
      <c r="BU370" s="146">
        <f t="shared" si="507"/>
        <v>6</v>
      </c>
      <c r="BV370" s="146">
        <f t="shared" si="508"/>
        <v>6</v>
      </c>
      <c r="BW370" s="146">
        <f t="shared" si="509"/>
        <v>6</v>
      </c>
      <c r="BX370" s="146">
        <f t="shared" si="510"/>
        <v>6</v>
      </c>
      <c r="BY370" s="146">
        <f t="shared" si="511"/>
        <v>6</v>
      </c>
      <c r="BZ370" s="146">
        <f t="shared" si="512"/>
        <v>6</v>
      </c>
      <c r="CA370" s="146">
        <f t="shared" si="513"/>
        <v>6</v>
      </c>
      <c r="CB370" s="146">
        <f t="shared" si="514"/>
        <v>6</v>
      </c>
      <c r="CC370" s="146">
        <f t="shared" si="515"/>
        <v>0</v>
      </c>
      <c r="CD370" s="146">
        <f t="shared" si="516"/>
        <v>0</v>
      </c>
      <c r="CE370" s="146">
        <f t="shared" si="517"/>
        <v>0</v>
      </c>
      <c r="CF370" s="146">
        <f t="shared" si="518"/>
        <v>0</v>
      </c>
      <c r="CG370" s="146">
        <f t="shared" si="519"/>
        <v>0</v>
      </c>
      <c r="CH370" s="146">
        <f t="shared" si="520"/>
        <v>0</v>
      </c>
      <c r="CI370" s="146">
        <f t="shared" si="521"/>
        <v>0</v>
      </c>
      <c r="CJ370" s="146">
        <f t="shared" si="522"/>
        <v>0</v>
      </c>
      <c r="CK370" s="146">
        <f t="shared" si="523"/>
        <v>0</v>
      </c>
      <c r="CL370" s="146">
        <f t="shared" si="524"/>
        <v>0</v>
      </c>
      <c r="CM370" s="146">
        <f t="shared" si="525"/>
        <v>0</v>
      </c>
      <c r="CN370" s="146">
        <f t="shared" si="526"/>
        <v>0</v>
      </c>
      <c r="CO370" s="146">
        <f t="shared" si="527"/>
        <v>0</v>
      </c>
      <c r="CP370" s="146">
        <f t="shared" si="528"/>
        <v>0</v>
      </c>
      <c r="CQ370" s="146">
        <f t="shared" si="529"/>
        <v>0</v>
      </c>
      <c r="CR370" s="146">
        <f t="shared" si="530"/>
        <v>0</v>
      </c>
      <c r="CS370" s="146">
        <f t="shared" si="531"/>
        <v>0</v>
      </c>
      <c r="CT370" s="146">
        <f t="shared" si="532"/>
        <v>0</v>
      </c>
      <c r="CU370" s="146">
        <f t="shared" si="533"/>
        <v>0</v>
      </c>
      <c r="CV370" s="146">
        <f t="shared" si="534"/>
        <v>0</v>
      </c>
      <c r="CW370" s="146">
        <f t="shared" si="535"/>
        <v>0</v>
      </c>
      <c r="CX370" s="146">
        <f t="shared" si="536"/>
        <v>0</v>
      </c>
      <c r="CY370" s="146">
        <f t="shared" si="537"/>
        <v>0</v>
      </c>
      <c r="CZ370" s="146">
        <f t="shared" si="538"/>
        <v>0</v>
      </c>
      <c r="DA370" s="146">
        <f t="shared" si="539"/>
        <v>0</v>
      </c>
      <c r="DB370" s="146">
        <f t="shared" si="540"/>
        <v>0</v>
      </c>
      <c r="DC370" s="146">
        <f t="shared" si="541"/>
        <v>0</v>
      </c>
      <c r="DD370" s="146">
        <f t="shared" si="542"/>
        <v>0</v>
      </c>
      <c r="DE370" s="146">
        <f t="shared" si="543"/>
        <v>0</v>
      </c>
      <c r="DF370" s="146">
        <f t="shared" si="544"/>
        <v>0</v>
      </c>
      <c r="DG370" s="146">
        <f t="shared" si="545"/>
        <v>0</v>
      </c>
      <c r="DH370" s="146">
        <f t="shared" si="546"/>
        <v>0</v>
      </c>
      <c r="DI370" s="146">
        <f t="shared" si="547"/>
        <v>0</v>
      </c>
      <c r="DJ370" s="146">
        <f t="shared" si="548"/>
        <v>0</v>
      </c>
      <c r="DK370" s="146">
        <f t="shared" si="549"/>
        <v>0</v>
      </c>
      <c r="DL370" s="146">
        <f t="shared" si="550"/>
        <v>0</v>
      </c>
      <c r="DM370" s="146">
        <f t="shared" si="551"/>
        <v>0</v>
      </c>
      <c r="DN370" s="64">
        <f t="shared" si="580"/>
        <v>135</v>
      </c>
      <c r="DO370" s="52">
        <f t="shared" si="581"/>
        <v>135</v>
      </c>
      <c r="DP370" s="52" t="str">
        <f t="shared" si="556"/>
        <v/>
      </c>
      <c r="DQ370" s="53" t="str">
        <f t="shared" si="557"/>
        <v/>
      </c>
      <c r="DR370" s="1">
        <f t="shared" si="582"/>
        <v>1</v>
      </c>
      <c r="DS370" s="168" t="e">
        <f>IF(AND(DR370=#REF!,BL370=#REF!),'Tiến độ'!D370,"")</f>
        <v>#REF!</v>
      </c>
    </row>
    <row r="371" spans="1:123" ht="11.25" customHeight="1">
      <c r="A371" s="314" t="str">
        <f>IF(B371="","",MAX($A$7:A370)+1)</f>
        <v/>
      </c>
      <c r="B371" s="315"/>
      <c r="C371" s="79" t="s">
        <v>447</v>
      </c>
      <c r="D371" s="80" t="s">
        <v>448</v>
      </c>
      <c r="E371" s="81">
        <v>1</v>
      </c>
      <c r="F371" s="82">
        <v>15</v>
      </c>
      <c r="G371" s="83"/>
      <c r="H371" s="84">
        <f t="shared" si="583"/>
        <v>3</v>
      </c>
      <c r="I371" s="85">
        <f t="shared" si="584"/>
        <v>134</v>
      </c>
      <c r="J371" s="27"/>
      <c r="K371" s="86"/>
      <c r="L371" s="87"/>
      <c r="M371" s="87"/>
      <c r="N371" s="88"/>
      <c r="O371" s="86"/>
      <c r="P371" s="87">
        <v>2</v>
      </c>
      <c r="Q371" s="87">
        <v>2</v>
      </c>
      <c r="R371" s="88">
        <v>2</v>
      </c>
      <c r="S371" s="86">
        <v>2</v>
      </c>
      <c r="T371" s="87">
        <v>2</v>
      </c>
      <c r="U371" s="87">
        <v>2</v>
      </c>
      <c r="V371" s="87">
        <v>2</v>
      </c>
      <c r="W371" s="88">
        <v>1</v>
      </c>
      <c r="X371" s="86"/>
      <c r="Y371" s="87"/>
      <c r="Z371" s="87" t="s">
        <v>163</v>
      </c>
      <c r="AA371" s="88" t="s">
        <v>163</v>
      </c>
      <c r="AB371" s="86" t="s">
        <v>163</v>
      </c>
      <c r="AC371" s="87" t="s">
        <v>163</v>
      </c>
      <c r="AD371" s="87" t="s">
        <v>164</v>
      </c>
      <c r="AE371" s="88" t="s">
        <v>164</v>
      </c>
      <c r="AF371" s="86" t="s">
        <v>164</v>
      </c>
      <c r="AG371" s="87" t="s">
        <v>164</v>
      </c>
      <c r="AH371" s="87" t="s">
        <v>164</v>
      </c>
      <c r="AI371" s="362"/>
      <c r="AJ371" s="363"/>
      <c r="AK371" s="86" t="s">
        <v>164</v>
      </c>
      <c r="AL371" s="87"/>
      <c r="AM371" s="87"/>
      <c r="AN371" s="88"/>
      <c r="AO371" s="86"/>
      <c r="AP371" s="87"/>
      <c r="AQ371" s="87"/>
      <c r="AR371" s="88"/>
      <c r="AS371" s="89"/>
      <c r="AT371" s="87"/>
      <c r="AU371" s="87"/>
      <c r="AV371" s="90"/>
      <c r="AW371" s="86"/>
      <c r="AX371" s="87"/>
      <c r="AY371" s="87"/>
      <c r="AZ371" s="87"/>
      <c r="BA371" s="88"/>
      <c r="BB371" s="89"/>
      <c r="BC371" s="87"/>
      <c r="BD371" s="87"/>
      <c r="BE371" s="321"/>
      <c r="BF371" s="322"/>
      <c r="BG371" s="322"/>
      <c r="BH371" s="322"/>
      <c r="BI371" s="322"/>
      <c r="BJ371" s="323"/>
      <c r="BK371" s="46" t="s">
        <v>18</v>
      </c>
      <c r="BL371" s="46" t="s">
        <v>39</v>
      </c>
      <c r="BN371" s="146">
        <f t="shared" si="552"/>
        <v>0</v>
      </c>
      <c r="BO371" s="146">
        <f t="shared" si="501"/>
        <v>0</v>
      </c>
      <c r="BP371" s="146">
        <f t="shared" si="502"/>
        <v>0</v>
      </c>
      <c r="BQ371" s="146">
        <f t="shared" si="503"/>
        <v>0</v>
      </c>
      <c r="BR371" s="146">
        <f t="shared" si="504"/>
        <v>0</v>
      </c>
      <c r="BS371" s="146">
        <f t="shared" si="505"/>
        <v>6</v>
      </c>
      <c r="BT371" s="146">
        <f t="shared" si="506"/>
        <v>6</v>
      </c>
      <c r="BU371" s="146">
        <f t="shared" si="507"/>
        <v>6</v>
      </c>
      <c r="BV371" s="146">
        <f t="shared" si="508"/>
        <v>6</v>
      </c>
      <c r="BW371" s="146">
        <f t="shared" si="509"/>
        <v>6</v>
      </c>
      <c r="BX371" s="146">
        <f t="shared" si="510"/>
        <v>6</v>
      </c>
      <c r="BY371" s="146">
        <f t="shared" si="511"/>
        <v>6</v>
      </c>
      <c r="BZ371" s="146">
        <f t="shared" si="512"/>
        <v>3</v>
      </c>
      <c r="CA371" s="146">
        <f t="shared" si="513"/>
        <v>0</v>
      </c>
      <c r="CB371" s="146">
        <f t="shared" si="514"/>
        <v>0</v>
      </c>
      <c r="CC371" s="146">
        <f t="shared" si="515"/>
        <v>0</v>
      </c>
      <c r="CD371" s="146">
        <f t="shared" si="516"/>
        <v>0</v>
      </c>
      <c r="CE371" s="146">
        <f t="shared" si="517"/>
        <v>0</v>
      </c>
      <c r="CF371" s="146">
        <f t="shared" si="518"/>
        <v>0</v>
      </c>
      <c r="CG371" s="146">
        <f t="shared" si="519"/>
        <v>0</v>
      </c>
      <c r="CH371" s="146">
        <f t="shared" si="520"/>
        <v>0</v>
      </c>
      <c r="CI371" s="146">
        <f t="shared" si="521"/>
        <v>0</v>
      </c>
      <c r="CJ371" s="146">
        <f t="shared" si="522"/>
        <v>0</v>
      </c>
      <c r="CK371" s="146">
        <f t="shared" si="523"/>
        <v>0</v>
      </c>
      <c r="CL371" s="146">
        <f t="shared" si="524"/>
        <v>0</v>
      </c>
      <c r="CM371" s="146">
        <f t="shared" si="525"/>
        <v>0</v>
      </c>
      <c r="CN371" s="146">
        <f t="shared" si="526"/>
        <v>0</v>
      </c>
      <c r="CO371" s="146">
        <f t="shared" si="527"/>
        <v>0</v>
      </c>
      <c r="CP371" s="146">
        <f t="shared" si="528"/>
        <v>0</v>
      </c>
      <c r="CQ371" s="146">
        <f t="shared" si="529"/>
        <v>0</v>
      </c>
      <c r="CR371" s="146">
        <f t="shared" si="530"/>
        <v>0</v>
      </c>
      <c r="CS371" s="146">
        <f t="shared" si="531"/>
        <v>0</v>
      </c>
      <c r="CT371" s="146">
        <f t="shared" si="532"/>
        <v>0</v>
      </c>
      <c r="CU371" s="146">
        <f t="shared" si="533"/>
        <v>0</v>
      </c>
      <c r="CV371" s="146">
        <f t="shared" si="534"/>
        <v>0</v>
      </c>
      <c r="CW371" s="146">
        <f t="shared" si="535"/>
        <v>0</v>
      </c>
      <c r="CX371" s="146">
        <f t="shared" si="536"/>
        <v>0</v>
      </c>
      <c r="CY371" s="146">
        <f t="shared" si="537"/>
        <v>0</v>
      </c>
      <c r="CZ371" s="146">
        <f t="shared" si="538"/>
        <v>0</v>
      </c>
      <c r="DA371" s="146">
        <f t="shared" si="539"/>
        <v>0</v>
      </c>
      <c r="DB371" s="146">
        <f t="shared" si="540"/>
        <v>0</v>
      </c>
      <c r="DC371" s="146">
        <f t="shared" si="541"/>
        <v>0</v>
      </c>
      <c r="DD371" s="146">
        <f t="shared" si="542"/>
        <v>0</v>
      </c>
      <c r="DE371" s="146">
        <f t="shared" si="543"/>
        <v>0</v>
      </c>
      <c r="DF371" s="146">
        <f t="shared" si="544"/>
        <v>0</v>
      </c>
      <c r="DG371" s="146">
        <f t="shared" si="545"/>
        <v>0</v>
      </c>
      <c r="DH371" s="146">
        <f t="shared" si="546"/>
        <v>0</v>
      </c>
      <c r="DI371" s="146">
        <f t="shared" si="547"/>
        <v>0</v>
      </c>
      <c r="DJ371" s="146">
        <f t="shared" si="548"/>
        <v>0</v>
      </c>
      <c r="DK371" s="146">
        <f t="shared" si="549"/>
        <v>0</v>
      </c>
      <c r="DL371" s="146">
        <f t="shared" si="550"/>
        <v>0</v>
      </c>
      <c r="DM371" s="146">
        <f t="shared" si="551"/>
        <v>0</v>
      </c>
      <c r="DN371" s="64">
        <f>0.8*I371</f>
        <v>107.2</v>
      </c>
      <c r="DO371" s="52">
        <f t="shared" si="581"/>
        <v>107.2</v>
      </c>
      <c r="DP371" s="52" t="str">
        <f t="shared" si="556"/>
        <v/>
      </c>
      <c r="DQ371" s="53" t="str">
        <f t="shared" si="557"/>
        <v/>
      </c>
      <c r="DR371" s="1">
        <f t="shared" si="582"/>
        <v>1</v>
      </c>
      <c r="DS371" s="168" t="e">
        <f>IF(AND(DR371=#REF!,BL371=#REF!),'Tiến độ'!D371,"")</f>
        <v>#REF!</v>
      </c>
    </row>
    <row r="372" spans="1:123" ht="11.25" customHeight="1">
      <c r="A372" s="314" t="str">
        <f>IF(B372="","",MAX($A$7:A371)+1)</f>
        <v/>
      </c>
      <c r="B372" s="315"/>
      <c r="C372" s="79" t="s">
        <v>487</v>
      </c>
      <c r="D372" s="102" t="s">
        <v>11805</v>
      </c>
      <c r="E372" s="81">
        <v>1</v>
      </c>
      <c r="F372" s="82"/>
      <c r="G372" s="83">
        <v>30</v>
      </c>
      <c r="H372" s="84">
        <f t="shared" si="583"/>
        <v>3</v>
      </c>
      <c r="I372" s="85">
        <f t="shared" si="584"/>
        <v>134</v>
      </c>
      <c r="J372" s="27" t="s">
        <v>11792</v>
      </c>
      <c r="K372" s="86"/>
      <c r="L372" s="87"/>
      <c r="M372" s="87"/>
      <c r="N372" s="88"/>
      <c r="O372" s="86"/>
      <c r="P372" s="87">
        <v>4</v>
      </c>
      <c r="Q372" s="87">
        <v>4</v>
      </c>
      <c r="R372" s="88">
        <v>4</v>
      </c>
      <c r="S372" s="86">
        <v>4</v>
      </c>
      <c r="T372" s="87">
        <v>4</v>
      </c>
      <c r="U372" s="87">
        <v>4</v>
      </c>
      <c r="V372" s="87">
        <v>4</v>
      </c>
      <c r="W372" s="88">
        <v>2</v>
      </c>
      <c r="X372" s="86"/>
      <c r="Y372" s="87"/>
      <c r="Z372" s="87" t="s">
        <v>163</v>
      </c>
      <c r="AA372" s="88" t="s">
        <v>163</v>
      </c>
      <c r="AB372" s="86" t="s">
        <v>163</v>
      </c>
      <c r="AC372" s="87" t="s">
        <v>163</v>
      </c>
      <c r="AD372" s="87" t="s">
        <v>164</v>
      </c>
      <c r="AE372" s="88" t="s">
        <v>164</v>
      </c>
      <c r="AF372" s="86" t="s">
        <v>164</v>
      </c>
      <c r="AG372" s="87" t="s">
        <v>164</v>
      </c>
      <c r="AH372" s="87" t="s">
        <v>164</v>
      </c>
      <c r="AI372" s="362"/>
      <c r="AJ372" s="363"/>
      <c r="AK372" s="86" t="s">
        <v>164</v>
      </c>
      <c r="AL372" s="87"/>
      <c r="AM372" s="87"/>
      <c r="AN372" s="88"/>
      <c r="AO372" s="86"/>
      <c r="AP372" s="87"/>
      <c r="AQ372" s="87"/>
      <c r="AR372" s="88"/>
      <c r="AS372" s="89"/>
      <c r="AT372" s="87"/>
      <c r="AU372" s="87"/>
      <c r="AV372" s="90"/>
      <c r="AW372" s="86"/>
      <c r="AX372" s="87"/>
      <c r="AY372" s="87"/>
      <c r="AZ372" s="87"/>
      <c r="BA372" s="88"/>
      <c r="BB372" s="89"/>
      <c r="BC372" s="87"/>
      <c r="BD372" s="87"/>
      <c r="BE372" s="321"/>
      <c r="BF372" s="322"/>
      <c r="BG372" s="322"/>
      <c r="BH372" s="322"/>
      <c r="BI372" s="322"/>
      <c r="BJ372" s="323"/>
      <c r="BK372" s="46" t="s">
        <v>21</v>
      </c>
      <c r="BL372" s="46" t="s">
        <v>43</v>
      </c>
      <c r="BN372" s="146">
        <f t="shared" si="552"/>
        <v>0</v>
      </c>
      <c r="BO372" s="146">
        <f t="shared" si="501"/>
        <v>0</v>
      </c>
      <c r="BP372" s="146">
        <f t="shared" si="502"/>
        <v>0</v>
      </c>
      <c r="BQ372" s="146">
        <f t="shared" si="503"/>
        <v>0</v>
      </c>
      <c r="BR372" s="146">
        <f t="shared" si="504"/>
        <v>0</v>
      </c>
      <c r="BS372" s="146">
        <f t="shared" si="505"/>
        <v>12</v>
      </c>
      <c r="BT372" s="146">
        <f t="shared" si="506"/>
        <v>12</v>
      </c>
      <c r="BU372" s="146">
        <f t="shared" si="507"/>
        <v>12</v>
      </c>
      <c r="BV372" s="146">
        <f t="shared" si="508"/>
        <v>12</v>
      </c>
      <c r="BW372" s="146">
        <f t="shared" si="509"/>
        <v>12</v>
      </c>
      <c r="BX372" s="146">
        <f t="shared" si="510"/>
        <v>12</v>
      </c>
      <c r="BY372" s="146">
        <f t="shared" si="511"/>
        <v>12</v>
      </c>
      <c r="BZ372" s="146">
        <f t="shared" si="512"/>
        <v>6</v>
      </c>
      <c r="CA372" s="146">
        <f t="shared" si="513"/>
        <v>0</v>
      </c>
      <c r="CB372" s="146">
        <f t="shared" si="514"/>
        <v>0</v>
      </c>
      <c r="CC372" s="146">
        <f t="shared" si="515"/>
        <v>0</v>
      </c>
      <c r="CD372" s="146">
        <f t="shared" si="516"/>
        <v>0</v>
      </c>
      <c r="CE372" s="146">
        <f t="shared" si="517"/>
        <v>0</v>
      </c>
      <c r="CF372" s="146">
        <f t="shared" si="518"/>
        <v>0</v>
      </c>
      <c r="CG372" s="146">
        <f t="shared" si="519"/>
        <v>0</v>
      </c>
      <c r="CH372" s="146">
        <f t="shared" si="520"/>
        <v>0</v>
      </c>
      <c r="CI372" s="146">
        <f t="shared" si="521"/>
        <v>0</v>
      </c>
      <c r="CJ372" s="146">
        <f t="shared" si="522"/>
        <v>0</v>
      </c>
      <c r="CK372" s="146">
        <f t="shared" si="523"/>
        <v>0</v>
      </c>
      <c r="CL372" s="146">
        <f t="shared" si="524"/>
        <v>0</v>
      </c>
      <c r="CM372" s="146">
        <f t="shared" si="525"/>
        <v>0</v>
      </c>
      <c r="CN372" s="146">
        <f t="shared" si="526"/>
        <v>0</v>
      </c>
      <c r="CO372" s="146">
        <f t="shared" si="527"/>
        <v>0</v>
      </c>
      <c r="CP372" s="146">
        <f t="shared" si="528"/>
        <v>0</v>
      </c>
      <c r="CQ372" s="146">
        <f t="shared" si="529"/>
        <v>0</v>
      </c>
      <c r="CR372" s="146">
        <f t="shared" si="530"/>
        <v>0</v>
      </c>
      <c r="CS372" s="146">
        <f t="shared" si="531"/>
        <v>0</v>
      </c>
      <c r="CT372" s="146">
        <f t="shared" si="532"/>
        <v>0</v>
      </c>
      <c r="CU372" s="146">
        <f t="shared" si="533"/>
        <v>0</v>
      </c>
      <c r="CV372" s="146">
        <f t="shared" si="534"/>
        <v>0</v>
      </c>
      <c r="CW372" s="146">
        <f t="shared" si="535"/>
        <v>0</v>
      </c>
      <c r="CX372" s="146">
        <f t="shared" si="536"/>
        <v>0</v>
      </c>
      <c r="CY372" s="146">
        <f t="shared" si="537"/>
        <v>0</v>
      </c>
      <c r="CZ372" s="146">
        <f t="shared" si="538"/>
        <v>0</v>
      </c>
      <c r="DA372" s="146">
        <f t="shared" si="539"/>
        <v>0</v>
      </c>
      <c r="DB372" s="146">
        <f t="shared" si="540"/>
        <v>0</v>
      </c>
      <c r="DC372" s="146">
        <f t="shared" si="541"/>
        <v>0</v>
      </c>
      <c r="DD372" s="146">
        <f t="shared" si="542"/>
        <v>0</v>
      </c>
      <c r="DE372" s="146">
        <f t="shared" si="543"/>
        <v>0</v>
      </c>
      <c r="DF372" s="146">
        <f t="shared" si="544"/>
        <v>0</v>
      </c>
      <c r="DG372" s="146">
        <f t="shared" si="545"/>
        <v>0</v>
      </c>
      <c r="DH372" s="146">
        <f t="shared" si="546"/>
        <v>0</v>
      </c>
      <c r="DI372" s="146">
        <f t="shared" si="547"/>
        <v>0</v>
      </c>
      <c r="DJ372" s="146">
        <f t="shared" si="548"/>
        <v>0</v>
      </c>
      <c r="DK372" s="146">
        <f t="shared" si="549"/>
        <v>0</v>
      </c>
      <c r="DL372" s="146">
        <f t="shared" si="550"/>
        <v>0</v>
      </c>
      <c r="DM372" s="146">
        <f t="shared" si="551"/>
        <v>0</v>
      </c>
      <c r="DN372" s="64">
        <f>20*H372*2</f>
        <v>120</v>
      </c>
      <c r="DO372" s="52">
        <f t="shared" si="581"/>
        <v>120</v>
      </c>
      <c r="DP372" s="52" t="str">
        <f t="shared" si="556"/>
        <v/>
      </c>
      <c r="DQ372" s="53" t="str">
        <f t="shared" si="557"/>
        <v/>
      </c>
      <c r="DR372" s="1">
        <f t="shared" si="582"/>
        <v>1</v>
      </c>
      <c r="DS372" s="168" t="e">
        <f>IF(AND(DR372=#REF!,BL372=#REF!),'Tiến độ'!D372,"")</f>
        <v>#REF!</v>
      </c>
    </row>
    <row r="373" spans="1:123" ht="11.25" customHeight="1">
      <c r="A373" s="314" t="str">
        <f>IF(B373="","",MAX($A$7:A372)+1)</f>
        <v/>
      </c>
      <c r="B373" s="315"/>
      <c r="C373" s="79" t="s">
        <v>470</v>
      </c>
      <c r="D373" s="80" t="s">
        <v>471</v>
      </c>
      <c r="E373" s="81">
        <v>3</v>
      </c>
      <c r="F373" s="82">
        <v>45</v>
      </c>
      <c r="G373" s="83"/>
      <c r="H373" s="84">
        <f t="shared" si="583"/>
        <v>3</v>
      </c>
      <c r="I373" s="85">
        <f t="shared" si="584"/>
        <v>134</v>
      </c>
      <c r="J373" s="27" t="s">
        <v>11792</v>
      </c>
      <c r="K373" s="86">
        <v>5</v>
      </c>
      <c r="L373" s="87">
        <v>5</v>
      </c>
      <c r="M373" s="87">
        <v>5</v>
      </c>
      <c r="N373" s="88">
        <v>5</v>
      </c>
      <c r="O373" s="86">
        <v>5</v>
      </c>
      <c r="P373" s="87">
        <v>2</v>
      </c>
      <c r="Q373" s="87">
        <v>2</v>
      </c>
      <c r="R373" s="88">
        <v>2</v>
      </c>
      <c r="S373" s="86">
        <v>2</v>
      </c>
      <c r="T373" s="87">
        <v>2</v>
      </c>
      <c r="U373" s="87">
        <v>2</v>
      </c>
      <c r="V373" s="87">
        <v>2</v>
      </c>
      <c r="W373" s="88">
        <v>2</v>
      </c>
      <c r="X373" s="86">
        <v>2</v>
      </c>
      <c r="Y373" s="87">
        <v>2</v>
      </c>
      <c r="Z373" s="87" t="s">
        <v>163</v>
      </c>
      <c r="AA373" s="88" t="s">
        <v>163</v>
      </c>
      <c r="AB373" s="86" t="s">
        <v>163</v>
      </c>
      <c r="AC373" s="87" t="s">
        <v>163</v>
      </c>
      <c r="AD373" s="87" t="s">
        <v>164</v>
      </c>
      <c r="AE373" s="88" t="s">
        <v>164</v>
      </c>
      <c r="AF373" s="86" t="s">
        <v>164</v>
      </c>
      <c r="AG373" s="87" t="s">
        <v>164</v>
      </c>
      <c r="AH373" s="87" t="s">
        <v>164</v>
      </c>
      <c r="AI373" s="362"/>
      <c r="AJ373" s="363"/>
      <c r="AK373" s="86" t="s">
        <v>164</v>
      </c>
      <c r="AL373" s="87"/>
      <c r="AM373" s="87"/>
      <c r="AN373" s="88"/>
      <c r="AO373" s="86"/>
      <c r="AP373" s="87"/>
      <c r="AQ373" s="87"/>
      <c r="AR373" s="88"/>
      <c r="AS373" s="89"/>
      <c r="AT373" s="87"/>
      <c r="AU373" s="87"/>
      <c r="AV373" s="90"/>
      <c r="AW373" s="86"/>
      <c r="AX373" s="87"/>
      <c r="AY373" s="87"/>
      <c r="AZ373" s="87"/>
      <c r="BA373" s="88"/>
      <c r="BB373" s="89"/>
      <c r="BC373" s="87"/>
      <c r="BD373" s="87"/>
      <c r="BE373" s="321"/>
      <c r="BF373" s="322"/>
      <c r="BG373" s="322"/>
      <c r="BH373" s="322"/>
      <c r="BI373" s="322"/>
      <c r="BJ373" s="323"/>
      <c r="BK373" s="46" t="s">
        <v>18</v>
      </c>
      <c r="BL373" s="46" t="s">
        <v>27</v>
      </c>
      <c r="BN373" s="146">
        <f t="shared" si="552"/>
        <v>15</v>
      </c>
      <c r="BO373" s="146">
        <f t="shared" si="501"/>
        <v>15</v>
      </c>
      <c r="BP373" s="146">
        <f t="shared" si="502"/>
        <v>15</v>
      </c>
      <c r="BQ373" s="146">
        <f t="shared" si="503"/>
        <v>15</v>
      </c>
      <c r="BR373" s="146">
        <f t="shared" si="504"/>
        <v>15</v>
      </c>
      <c r="BS373" s="146">
        <f t="shared" si="505"/>
        <v>6</v>
      </c>
      <c r="BT373" s="146">
        <f t="shared" si="506"/>
        <v>6</v>
      </c>
      <c r="BU373" s="146">
        <f t="shared" si="507"/>
        <v>6</v>
      </c>
      <c r="BV373" s="146">
        <f t="shared" si="508"/>
        <v>6</v>
      </c>
      <c r="BW373" s="146">
        <f t="shared" si="509"/>
        <v>6</v>
      </c>
      <c r="BX373" s="146">
        <f t="shared" si="510"/>
        <v>6</v>
      </c>
      <c r="BY373" s="146">
        <f t="shared" si="511"/>
        <v>6</v>
      </c>
      <c r="BZ373" s="146">
        <f t="shared" si="512"/>
        <v>6</v>
      </c>
      <c r="CA373" s="146">
        <f t="shared" si="513"/>
        <v>6</v>
      </c>
      <c r="CB373" s="146">
        <f t="shared" si="514"/>
        <v>6</v>
      </c>
      <c r="CC373" s="146">
        <f t="shared" si="515"/>
        <v>0</v>
      </c>
      <c r="CD373" s="146">
        <f t="shared" si="516"/>
        <v>0</v>
      </c>
      <c r="CE373" s="146">
        <f t="shared" si="517"/>
        <v>0</v>
      </c>
      <c r="CF373" s="146">
        <f t="shared" si="518"/>
        <v>0</v>
      </c>
      <c r="CG373" s="146">
        <f t="shared" si="519"/>
        <v>0</v>
      </c>
      <c r="CH373" s="146">
        <f t="shared" si="520"/>
        <v>0</v>
      </c>
      <c r="CI373" s="146">
        <f t="shared" si="521"/>
        <v>0</v>
      </c>
      <c r="CJ373" s="146">
        <f t="shared" si="522"/>
        <v>0</v>
      </c>
      <c r="CK373" s="146">
        <f t="shared" si="523"/>
        <v>0</v>
      </c>
      <c r="CL373" s="146">
        <f t="shared" si="524"/>
        <v>0</v>
      </c>
      <c r="CM373" s="146">
        <f t="shared" si="525"/>
        <v>0</v>
      </c>
      <c r="CN373" s="146">
        <f t="shared" si="526"/>
        <v>0</v>
      </c>
      <c r="CO373" s="146">
        <f t="shared" si="527"/>
        <v>0</v>
      </c>
      <c r="CP373" s="146">
        <f t="shared" si="528"/>
        <v>0</v>
      </c>
      <c r="CQ373" s="146">
        <f t="shared" si="529"/>
        <v>0</v>
      </c>
      <c r="CR373" s="146">
        <f t="shared" si="530"/>
        <v>0</v>
      </c>
      <c r="CS373" s="146">
        <f t="shared" si="531"/>
        <v>0</v>
      </c>
      <c r="CT373" s="146">
        <f t="shared" si="532"/>
        <v>0</v>
      </c>
      <c r="CU373" s="146">
        <f t="shared" si="533"/>
        <v>0</v>
      </c>
      <c r="CV373" s="146">
        <f t="shared" si="534"/>
        <v>0</v>
      </c>
      <c r="CW373" s="146">
        <f t="shared" si="535"/>
        <v>0</v>
      </c>
      <c r="CX373" s="146">
        <f t="shared" si="536"/>
        <v>0</v>
      </c>
      <c r="CY373" s="146">
        <f t="shared" si="537"/>
        <v>0</v>
      </c>
      <c r="CZ373" s="146">
        <f t="shared" si="538"/>
        <v>0</v>
      </c>
      <c r="DA373" s="146">
        <f t="shared" si="539"/>
        <v>0</v>
      </c>
      <c r="DB373" s="146">
        <f t="shared" si="540"/>
        <v>0</v>
      </c>
      <c r="DC373" s="146">
        <f t="shared" si="541"/>
        <v>0</v>
      </c>
      <c r="DD373" s="146">
        <f t="shared" si="542"/>
        <v>0</v>
      </c>
      <c r="DE373" s="146">
        <f t="shared" si="543"/>
        <v>0</v>
      </c>
      <c r="DF373" s="146">
        <f t="shared" si="544"/>
        <v>0</v>
      </c>
      <c r="DG373" s="146">
        <f t="shared" si="545"/>
        <v>0</v>
      </c>
      <c r="DH373" s="146">
        <f t="shared" si="546"/>
        <v>0</v>
      </c>
      <c r="DI373" s="146">
        <f t="shared" si="547"/>
        <v>0</v>
      </c>
      <c r="DJ373" s="146">
        <f t="shared" si="548"/>
        <v>0</v>
      </c>
      <c r="DK373" s="146">
        <f t="shared" si="549"/>
        <v>0</v>
      </c>
      <c r="DL373" s="146">
        <f t="shared" si="550"/>
        <v>0</v>
      </c>
      <c r="DM373" s="146">
        <f t="shared" si="551"/>
        <v>0</v>
      </c>
      <c r="DN373" s="64">
        <f t="shared" ref="DN373:DN374" si="585">F373*H373</f>
        <v>135</v>
      </c>
      <c r="DO373" s="52">
        <f t="shared" si="581"/>
        <v>135</v>
      </c>
      <c r="DP373" s="52" t="str">
        <f t="shared" si="556"/>
        <v/>
      </c>
      <c r="DQ373" s="53" t="str">
        <f t="shared" si="557"/>
        <v/>
      </c>
      <c r="DR373" s="1">
        <f t="shared" si="582"/>
        <v>1</v>
      </c>
      <c r="DS373" s="168" t="e">
        <f>IF(AND(DR373=#REF!,BL373=#REF!),'Tiến độ'!D373,"")</f>
        <v>#REF!</v>
      </c>
    </row>
    <row r="374" spans="1:123" ht="11.25" customHeight="1">
      <c r="A374" s="314" t="str">
        <f>IF(B374="","",MAX($A$7:A373)+1)</f>
        <v/>
      </c>
      <c r="B374" s="315"/>
      <c r="C374" s="79" t="s">
        <v>488</v>
      </c>
      <c r="D374" s="80" t="s">
        <v>489</v>
      </c>
      <c r="E374" s="81">
        <v>4</v>
      </c>
      <c r="F374" s="82">
        <v>75</v>
      </c>
      <c r="G374" s="83"/>
      <c r="H374" s="115">
        <v>1</v>
      </c>
      <c r="I374" s="116">
        <f>29+21+28</f>
        <v>78</v>
      </c>
      <c r="J374" s="27" t="s">
        <v>317</v>
      </c>
      <c r="K374" s="86">
        <v>5</v>
      </c>
      <c r="L374" s="87">
        <v>5</v>
      </c>
      <c r="M374" s="87">
        <v>5</v>
      </c>
      <c r="N374" s="88">
        <v>5</v>
      </c>
      <c r="O374" s="86">
        <v>5</v>
      </c>
      <c r="P374" s="87">
        <v>5</v>
      </c>
      <c r="Q374" s="87">
        <v>5</v>
      </c>
      <c r="R374" s="88">
        <v>5</v>
      </c>
      <c r="S374" s="86">
        <v>5</v>
      </c>
      <c r="T374" s="87">
        <v>5</v>
      </c>
      <c r="U374" s="87">
        <v>5</v>
      </c>
      <c r="V374" s="87">
        <v>5</v>
      </c>
      <c r="W374" s="88">
        <v>5</v>
      </c>
      <c r="X374" s="86">
        <v>5</v>
      </c>
      <c r="Y374" s="87">
        <v>5</v>
      </c>
      <c r="Z374" s="87" t="s">
        <v>163</v>
      </c>
      <c r="AA374" s="88" t="s">
        <v>163</v>
      </c>
      <c r="AB374" s="86" t="s">
        <v>163</v>
      </c>
      <c r="AC374" s="87" t="s">
        <v>163</v>
      </c>
      <c r="AD374" s="87" t="s">
        <v>164</v>
      </c>
      <c r="AE374" s="88" t="s">
        <v>164</v>
      </c>
      <c r="AF374" s="86" t="s">
        <v>164</v>
      </c>
      <c r="AG374" s="87" t="s">
        <v>164</v>
      </c>
      <c r="AH374" s="87" t="s">
        <v>164</v>
      </c>
      <c r="AI374" s="362"/>
      <c r="AJ374" s="363"/>
      <c r="AK374" s="86" t="s">
        <v>164</v>
      </c>
      <c r="AL374" s="87"/>
      <c r="AM374" s="87"/>
      <c r="AN374" s="88"/>
      <c r="AO374" s="86"/>
      <c r="AP374" s="87"/>
      <c r="AQ374" s="87"/>
      <c r="AR374" s="88"/>
      <c r="AS374" s="89"/>
      <c r="AT374" s="87"/>
      <c r="AU374" s="87"/>
      <c r="AV374" s="90"/>
      <c r="AW374" s="86"/>
      <c r="AX374" s="87"/>
      <c r="AY374" s="87"/>
      <c r="AZ374" s="87"/>
      <c r="BA374" s="88"/>
      <c r="BB374" s="89"/>
      <c r="BC374" s="87"/>
      <c r="BD374" s="87"/>
      <c r="BE374" s="321"/>
      <c r="BF374" s="322"/>
      <c r="BG374" s="322"/>
      <c r="BH374" s="322"/>
      <c r="BI374" s="322"/>
      <c r="BJ374" s="323"/>
      <c r="BK374" s="46" t="s">
        <v>18</v>
      </c>
      <c r="BL374" s="46" t="s">
        <v>54</v>
      </c>
      <c r="BN374" s="146">
        <f t="shared" si="552"/>
        <v>5</v>
      </c>
      <c r="BO374" s="146">
        <f t="shared" si="501"/>
        <v>5</v>
      </c>
      <c r="BP374" s="146">
        <f t="shared" si="502"/>
        <v>5</v>
      </c>
      <c r="BQ374" s="146">
        <f t="shared" si="503"/>
        <v>5</v>
      </c>
      <c r="BR374" s="146">
        <f t="shared" si="504"/>
        <v>5</v>
      </c>
      <c r="BS374" s="146">
        <f t="shared" si="505"/>
        <v>5</v>
      </c>
      <c r="BT374" s="146">
        <f t="shared" si="506"/>
        <v>5</v>
      </c>
      <c r="BU374" s="146">
        <f t="shared" si="507"/>
        <v>5</v>
      </c>
      <c r="BV374" s="146">
        <f t="shared" si="508"/>
        <v>5</v>
      </c>
      <c r="BW374" s="146">
        <f t="shared" si="509"/>
        <v>5</v>
      </c>
      <c r="BX374" s="146">
        <f t="shared" si="510"/>
        <v>5</v>
      </c>
      <c r="BY374" s="146">
        <f t="shared" si="511"/>
        <v>5</v>
      </c>
      <c r="BZ374" s="146">
        <f t="shared" si="512"/>
        <v>5</v>
      </c>
      <c r="CA374" s="146">
        <f t="shared" si="513"/>
        <v>5</v>
      </c>
      <c r="CB374" s="146">
        <f t="shared" si="514"/>
        <v>5</v>
      </c>
      <c r="CC374" s="146">
        <f t="shared" si="515"/>
        <v>0</v>
      </c>
      <c r="CD374" s="146">
        <f t="shared" si="516"/>
        <v>0</v>
      </c>
      <c r="CE374" s="146">
        <f t="shared" si="517"/>
        <v>0</v>
      </c>
      <c r="CF374" s="146">
        <f t="shared" si="518"/>
        <v>0</v>
      </c>
      <c r="CG374" s="146">
        <f t="shared" si="519"/>
        <v>0</v>
      </c>
      <c r="CH374" s="146">
        <f t="shared" si="520"/>
        <v>0</v>
      </c>
      <c r="CI374" s="146">
        <f t="shared" si="521"/>
        <v>0</v>
      </c>
      <c r="CJ374" s="146">
        <f t="shared" si="522"/>
        <v>0</v>
      </c>
      <c r="CK374" s="146">
        <f t="shared" si="523"/>
        <v>0</v>
      </c>
      <c r="CL374" s="146">
        <f t="shared" si="524"/>
        <v>0</v>
      </c>
      <c r="CM374" s="146">
        <f t="shared" si="525"/>
        <v>0</v>
      </c>
      <c r="CN374" s="146">
        <f t="shared" si="526"/>
        <v>0</v>
      </c>
      <c r="CO374" s="146">
        <f t="shared" si="527"/>
        <v>0</v>
      </c>
      <c r="CP374" s="146">
        <f t="shared" si="528"/>
        <v>0</v>
      </c>
      <c r="CQ374" s="146">
        <f t="shared" si="529"/>
        <v>0</v>
      </c>
      <c r="CR374" s="146">
        <f t="shared" si="530"/>
        <v>0</v>
      </c>
      <c r="CS374" s="146">
        <f t="shared" si="531"/>
        <v>0</v>
      </c>
      <c r="CT374" s="146">
        <f t="shared" si="532"/>
        <v>0</v>
      </c>
      <c r="CU374" s="146">
        <f t="shared" si="533"/>
        <v>0</v>
      </c>
      <c r="CV374" s="146">
        <f t="shared" si="534"/>
        <v>0</v>
      </c>
      <c r="CW374" s="146">
        <f t="shared" si="535"/>
        <v>0</v>
      </c>
      <c r="CX374" s="146">
        <f t="shared" si="536"/>
        <v>0</v>
      </c>
      <c r="CY374" s="146">
        <f t="shared" si="537"/>
        <v>0</v>
      </c>
      <c r="CZ374" s="146">
        <f t="shared" si="538"/>
        <v>0</v>
      </c>
      <c r="DA374" s="146">
        <f t="shared" si="539"/>
        <v>0</v>
      </c>
      <c r="DB374" s="146">
        <f t="shared" si="540"/>
        <v>0</v>
      </c>
      <c r="DC374" s="146">
        <f t="shared" si="541"/>
        <v>0</v>
      </c>
      <c r="DD374" s="146">
        <f t="shared" si="542"/>
        <v>0</v>
      </c>
      <c r="DE374" s="146">
        <f t="shared" si="543"/>
        <v>0</v>
      </c>
      <c r="DF374" s="146">
        <f t="shared" si="544"/>
        <v>0</v>
      </c>
      <c r="DG374" s="146">
        <f t="shared" si="545"/>
        <v>0</v>
      </c>
      <c r="DH374" s="146">
        <f t="shared" si="546"/>
        <v>0</v>
      </c>
      <c r="DI374" s="146">
        <f t="shared" si="547"/>
        <v>0</v>
      </c>
      <c r="DJ374" s="146">
        <f t="shared" si="548"/>
        <v>0</v>
      </c>
      <c r="DK374" s="146">
        <f t="shared" si="549"/>
        <v>0</v>
      </c>
      <c r="DL374" s="146">
        <f t="shared" si="550"/>
        <v>0</v>
      </c>
      <c r="DM374" s="146">
        <f t="shared" si="551"/>
        <v>0</v>
      </c>
      <c r="DN374" s="64">
        <f t="shared" si="585"/>
        <v>75</v>
      </c>
      <c r="DO374" s="52">
        <f t="shared" si="581"/>
        <v>75</v>
      </c>
      <c r="DP374" s="52" t="str">
        <f t="shared" si="556"/>
        <v/>
      </c>
      <c r="DQ374" s="53" t="str">
        <f t="shared" si="557"/>
        <v/>
      </c>
      <c r="DR374" s="1">
        <f t="shared" si="582"/>
        <v>1</v>
      </c>
      <c r="DS374" s="168" t="e">
        <f>IF(AND(DR374=#REF!,BL374=#REF!),'Tiến độ'!D374,"")</f>
        <v>#REF!</v>
      </c>
    </row>
    <row r="375" spans="1:123" ht="11.25" customHeight="1">
      <c r="A375" s="314" t="str">
        <f>IF(B375="","",MAX($A$7:A374)+1)</f>
        <v/>
      </c>
      <c r="B375" s="315"/>
      <c r="C375" s="79" t="s">
        <v>331</v>
      </c>
      <c r="D375" s="80" t="s">
        <v>362</v>
      </c>
      <c r="E375" s="81">
        <v>3</v>
      </c>
      <c r="F375" s="82">
        <v>45</v>
      </c>
      <c r="G375" s="83"/>
      <c r="H375" s="84">
        <f>H373</f>
        <v>3</v>
      </c>
      <c r="I375" s="85">
        <f>I373</f>
        <v>134</v>
      </c>
      <c r="J375" s="27"/>
      <c r="K375" s="86"/>
      <c r="L375" s="87"/>
      <c r="M375" s="87"/>
      <c r="N375" s="88"/>
      <c r="O375" s="86"/>
      <c r="P375" s="87"/>
      <c r="Q375" s="87"/>
      <c r="R375" s="88"/>
      <c r="S375" s="86"/>
      <c r="T375" s="87"/>
      <c r="U375" s="87"/>
      <c r="V375" s="87"/>
      <c r="W375" s="88"/>
      <c r="X375" s="86"/>
      <c r="Y375" s="87"/>
      <c r="Z375" s="87"/>
      <c r="AA375" s="88"/>
      <c r="AB375" s="86"/>
      <c r="AC375" s="87"/>
      <c r="AD375" s="87"/>
      <c r="AE375" s="88"/>
      <c r="AF375" s="86"/>
      <c r="AG375" s="87"/>
      <c r="AH375" s="87"/>
      <c r="AI375" s="362"/>
      <c r="AJ375" s="363"/>
      <c r="AK375" s="86"/>
      <c r="AL375" s="87"/>
      <c r="AM375" s="87"/>
      <c r="AN375" s="88"/>
      <c r="AO375" s="86"/>
      <c r="AP375" s="87"/>
      <c r="AQ375" s="87">
        <v>5</v>
      </c>
      <c r="AR375" s="88">
        <v>5</v>
      </c>
      <c r="AS375" s="89">
        <v>5</v>
      </c>
      <c r="AT375" s="87">
        <v>5</v>
      </c>
      <c r="AU375" s="87">
        <v>5</v>
      </c>
      <c r="AV375" s="90">
        <v>5</v>
      </c>
      <c r="AW375" s="86">
        <v>5</v>
      </c>
      <c r="AX375" s="87">
        <v>5</v>
      </c>
      <c r="AY375" s="87">
        <v>5</v>
      </c>
      <c r="AZ375" s="87"/>
      <c r="BA375" s="88" t="s">
        <v>163</v>
      </c>
      <c r="BB375" s="89" t="s">
        <v>163</v>
      </c>
      <c r="BC375" s="87" t="s">
        <v>163</v>
      </c>
      <c r="BD375" s="87" t="s">
        <v>163</v>
      </c>
      <c r="BE375" s="321"/>
      <c r="BF375" s="322"/>
      <c r="BG375" s="322"/>
      <c r="BH375" s="322"/>
      <c r="BI375" s="322"/>
      <c r="BJ375" s="323"/>
      <c r="BK375" s="46" t="s">
        <v>18</v>
      </c>
      <c r="BL375" s="46" t="s">
        <v>34</v>
      </c>
      <c r="BN375" s="146">
        <f t="shared" si="552"/>
        <v>0</v>
      </c>
      <c r="BO375" s="146">
        <f t="shared" si="501"/>
        <v>0</v>
      </c>
      <c r="BP375" s="146">
        <f t="shared" si="502"/>
        <v>0</v>
      </c>
      <c r="BQ375" s="146">
        <f t="shared" si="503"/>
        <v>0</v>
      </c>
      <c r="BR375" s="146">
        <f t="shared" si="504"/>
        <v>0</v>
      </c>
      <c r="BS375" s="146">
        <f t="shared" si="505"/>
        <v>0</v>
      </c>
      <c r="BT375" s="146">
        <f t="shared" si="506"/>
        <v>0</v>
      </c>
      <c r="BU375" s="146">
        <f t="shared" si="507"/>
        <v>0</v>
      </c>
      <c r="BV375" s="146">
        <f t="shared" si="508"/>
        <v>0</v>
      </c>
      <c r="BW375" s="146">
        <f t="shared" si="509"/>
        <v>0</v>
      </c>
      <c r="BX375" s="146">
        <f t="shared" si="510"/>
        <v>0</v>
      </c>
      <c r="BY375" s="146">
        <f t="shared" si="511"/>
        <v>0</v>
      </c>
      <c r="BZ375" s="146">
        <f t="shared" si="512"/>
        <v>0</v>
      </c>
      <c r="CA375" s="146">
        <f t="shared" si="513"/>
        <v>0</v>
      </c>
      <c r="CB375" s="146">
        <f t="shared" si="514"/>
        <v>0</v>
      </c>
      <c r="CC375" s="146">
        <f t="shared" si="515"/>
        <v>0</v>
      </c>
      <c r="CD375" s="146">
        <f t="shared" si="516"/>
        <v>0</v>
      </c>
      <c r="CE375" s="146">
        <f t="shared" si="517"/>
        <v>0</v>
      </c>
      <c r="CF375" s="146">
        <f t="shared" si="518"/>
        <v>0</v>
      </c>
      <c r="CG375" s="146">
        <f t="shared" si="519"/>
        <v>0</v>
      </c>
      <c r="CH375" s="146">
        <f t="shared" si="520"/>
        <v>0</v>
      </c>
      <c r="CI375" s="146">
        <f t="shared" si="521"/>
        <v>0</v>
      </c>
      <c r="CJ375" s="146">
        <f t="shared" si="522"/>
        <v>0</v>
      </c>
      <c r="CK375" s="146">
        <f t="shared" si="523"/>
        <v>0</v>
      </c>
      <c r="CL375" s="146">
        <f t="shared" si="524"/>
        <v>0</v>
      </c>
      <c r="CM375" s="146">
        <f t="shared" si="525"/>
        <v>0</v>
      </c>
      <c r="CN375" s="146">
        <f t="shared" si="526"/>
        <v>0</v>
      </c>
      <c r="CO375" s="146">
        <f t="shared" si="527"/>
        <v>0</v>
      </c>
      <c r="CP375" s="146">
        <f t="shared" si="528"/>
        <v>0</v>
      </c>
      <c r="CQ375" s="146">
        <f t="shared" si="529"/>
        <v>0</v>
      </c>
      <c r="CR375" s="146">
        <f t="shared" si="530"/>
        <v>0</v>
      </c>
      <c r="CS375" s="146">
        <f t="shared" si="531"/>
        <v>0</v>
      </c>
      <c r="CT375" s="146">
        <f t="shared" si="532"/>
        <v>15</v>
      </c>
      <c r="CU375" s="146">
        <f t="shared" si="533"/>
        <v>15</v>
      </c>
      <c r="CV375" s="146">
        <f t="shared" si="534"/>
        <v>15</v>
      </c>
      <c r="CW375" s="146">
        <f t="shared" si="535"/>
        <v>15</v>
      </c>
      <c r="CX375" s="146">
        <f t="shared" si="536"/>
        <v>15</v>
      </c>
      <c r="CY375" s="146">
        <f t="shared" si="537"/>
        <v>15</v>
      </c>
      <c r="CZ375" s="146">
        <f t="shared" si="538"/>
        <v>15</v>
      </c>
      <c r="DA375" s="146">
        <f t="shared" si="539"/>
        <v>15</v>
      </c>
      <c r="DB375" s="146">
        <f t="shared" si="540"/>
        <v>15</v>
      </c>
      <c r="DC375" s="146">
        <f t="shared" si="541"/>
        <v>0</v>
      </c>
      <c r="DD375" s="146">
        <f t="shared" si="542"/>
        <v>0</v>
      </c>
      <c r="DE375" s="146">
        <f t="shared" si="543"/>
        <v>0</v>
      </c>
      <c r="DF375" s="146">
        <f t="shared" si="544"/>
        <v>0</v>
      </c>
      <c r="DG375" s="146">
        <f t="shared" si="545"/>
        <v>0</v>
      </c>
      <c r="DH375" s="146">
        <f t="shared" si="546"/>
        <v>0</v>
      </c>
      <c r="DI375" s="146">
        <f t="shared" si="547"/>
        <v>0</v>
      </c>
      <c r="DJ375" s="146">
        <f t="shared" si="548"/>
        <v>0</v>
      </c>
      <c r="DK375" s="146">
        <f t="shared" si="549"/>
        <v>0</v>
      </c>
      <c r="DL375" s="146">
        <f t="shared" si="550"/>
        <v>0</v>
      </c>
      <c r="DM375" s="146">
        <f t="shared" si="551"/>
        <v>0</v>
      </c>
      <c r="DN375" s="64">
        <f>I375*1</f>
        <v>134</v>
      </c>
      <c r="DO375" s="52" t="str">
        <f t="shared" si="581"/>
        <v/>
      </c>
      <c r="DP375" s="52" t="str">
        <f t="shared" si="556"/>
        <v/>
      </c>
      <c r="DQ375" s="53">
        <f t="shared" si="557"/>
        <v>134</v>
      </c>
      <c r="DR375" s="1">
        <f t="shared" si="582"/>
        <v>2</v>
      </c>
      <c r="DS375" s="168" t="e">
        <f>IF(AND(DR375=#REF!,BL375=#REF!),'Tiến độ'!D375,"")</f>
        <v>#REF!</v>
      </c>
    </row>
    <row r="376" spans="1:123" ht="11.25" customHeight="1">
      <c r="A376" s="314" t="str">
        <f>IF(B376="","",MAX($A$7:A375)+1)</f>
        <v/>
      </c>
      <c r="B376" s="315"/>
      <c r="C376" s="79" t="s">
        <v>457</v>
      </c>
      <c r="D376" s="80" t="s">
        <v>458</v>
      </c>
      <c r="E376" s="81">
        <v>4</v>
      </c>
      <c r="F376" s="82">
        <v>60</v>
      </c>
      <c r="G376" s="83"/>
      <c r="H376" s="84">
        <f t="shared" si="583"/>
        <v>3</v>
      </c>
      <c r="I376" s="85">
        <f t="shared" si="584"/>
        <v>134</v>
      </c>
      <c r="J376" s="27"/>
      <c r="K376" s="86"/>
      <c r="L376" s="87"/>
      <c r="M376" s="87"/>
      <c r="N376" s="88"/>
      <c r="O376" s="86"/>
      <c r="P376" s="87"/>
      <c r="Q376" s="87"/>
      <c r="R376" s="88"/>
      <c r="S376" s="86"/>
      <c r="T376" s="87"/>
      <c r="U376" s="87"/>
      <c r="V376" s="87"/>
      <c r="W376" s="88"/>
      <c r="X376" s="86"/>
      <c r="Y376" s="87"/>
      <c r="Z376" s="87"/>
      <c r="AA376" s="88"/>
      <c r="AB376" s="86"/>
      <c r="AC376" s="87"/>
      <c r="AD376" s="87"/>
      <c r="AE376" s="88"/>
      <c r="AF376" s="86"/>
      <c r="AG376" s="87"/>
      <c r="AH376" s="87"/>
      <c r="AI376" s="362"/>
      <c r="AJ376" s="363"/>
      <c r="AK376" s="86"/>
      <c r="AL376" s="87">
        <v>8</v>
      </c>
      <c r="AM376" s="87">
        <v>8</v>
      </c>
      <c r="AN376" s="88">
        <v>8</v>
      </c>
      <c r="AO376" s="86">
        <v>8</v>
      </c>
      <c r="AP376" s="87">
        <v>8</v>
      </c>
      <c r="AQ376" s="87">
        <v>2</v>
      </c>
      <c r="AR376" s="88">
        <v>2</v>
      </c>
      <c r="AS376" s="89">
        <v>2</v>
      </c>
      <c r="AT376" s="87">
        <v>2</v>
      </c>
      <c r="AU376" s="87">
        <v>2</v>
      </c>
      <c r="AV376" s="90">
        <v>2</v>
      </c>
      <c r="AW376" s="86">
        <v>2</v>
      </c>
      <c r="AX376" s="87">
        <v>2</v>
      </c>
      <c r="AY376" s="87">
        <v>2</v>
      </c>
      <c r="AZ376" s="87">
        <v>2</v>
      </c>
      <c r="BA376" s="88" t="s">
        <v>163</v>
      </c>
      <c r="BB376" s="89" t="s">
        <v>163</v>
      </c>
      <c r="BC376" s="87" t="s">
        <v>163</v>
      </c>
      <c r="BD376" s="87" t="s">
        <v>163</v>
      </c>
      <c r="BE376" s="321"/>
      <c r="BF376" s="322"/>
      <c r="BG376" s="322"/>
      <c r="BH376" s="322"/>
      <c r="BI376" s="322"/>
      <c r="BJ376" s="323"/>
      <c r="BK376" s="46" t="s">
        <v>18</v>
      </c>
      <c r="BL376" s="46" t="s">
        <v>34</v>
      </c>
      <c r="BN376" s="146">
        <f t="shared" si="552"/>
        <v>0</v>
      </c>
      <c r="BO376" s="146">
        <f t="shared" si="501"/>
        <v>0</v>
      </c>
      <c r="BP376" s="146">
        <f t="shared" si="502"/>
        <v>0</v>
      </c>
      <c r="BQ376" s="146">
        <f t="shared" si="503"/>
        <v>0</v>
      </c>
      <c r="BR376" s="146">
        <f t="shared" si="504"/>
        <v>0</v>
      </c>
      <c r="BS376" s="146">
        <f t="shared" si="505"/>
        <v>0</v>
      </c>
      <c r="BT376" s="146">
        <f t="shared" si="506"/>
        <v>0</v>
      </c>
      <c r="BU376" s="146">
        <f t="shared" si="507"/>
        <v>0</v>
      </c>
      <c r="BV376" s="146">
        <f t="shared" si="508"/>
        <v>0</v>
      </c>
      <c r="BW376" s="146">
        <f t="shared" si="509"/>
        <v>0</v>
      </c>
      <c r="BX376" s="146">
        <f t="shared" si="510"/>
        <v>0</v>
      </c>
      <c r="BY376" s="146">
        <f t="shared" si="511"/>
        <v>0</v>
      </c>
      <c r="BZ376" s="146">
        <f t="shared" si="512"/>
        <v>0</v>
      </c>
      <c r="CA376" s="146">
        <f t="shared" si="513"/>
        <v>0</v>
      </c>
      <c r="CB376" s="146">
        <f t="shared" si="514"/>
        <v>0</v>
      </c>
      <c r="CC376" s="146">
        <f t="shared" si="515"/>
        <v>0</v>
      </c>
      <c r="CD376" s="146">
        <f t="shared" si="516"/>
        <v>0</v>
      </c>
      <c r="CE376" s="146">
        <f t="shared" si="517"/>
        <v>0</v>
      </c>
      <c r="CF376" s="146">
        <f t="shared" si="518"/>
        <v>0</v>
      </c>
      <c r="CG376" s="146">
        <f t="shared" si="519"/>
        <v>0</v>
      </c>
      <c r="CH376" s="146">
        <f t="shared" si="520"/>
        <v>0</v>
      </c>
      <c r="CI376" s="146">
        <f t="shared" si="521"/>
        <v>0</v>
      </c>
      <c r="CJ376" s="146">
        <f t="shared" si="522"/>
        <v>0</v>
      </c>
      <c r="CK376" s="146">
        <f t="shared" si="523"/>
        <v>0</v>
      </c>
      <c r="CL376" s="146">
        <f t="shared" si="524"/>
        <v>0</v>
      </c>
      <c r="CM376" s="146">
        <f t="shared" si="525"/>
        <v>0</v>
      </c>
      <c r="CN376" s="146">
        <f t="shared" si="526"/>
        <v>0</v>
      </c>
      <c r="CO376" s="146">
        <f t="shared" si="527"/>
        <v>24</v>
      </c>
      <c r="CP376" s="146">
        <f t="shared" si="528"/>
        <v>24</v>
      </c>
      <c r="CQ376" s="146">
        <f t="shared" si="529"/>
        <v>24</v>
      </c>
      <c r="CR376" s="146">
        <f t="shared" si="530"/>
        <v>24</v>
      </c>
      <c r="CS376" s="146">
        <f t="shared" si="531"/>
        <v>24</v>
      </c>
      <c r="CT376" s="146">
        <f t="shared" si="532"/>
        <v>6</v>
      </c>
      <c r="CU376" s="146">
        <f t="shared" si="533"/>
        <v>6</v>
      </c>
      <c r="CV376" s="146">
        <f t="shared" si="534"/>
        <v>6</v>
      </c>
      <c r="CW376" s="146">
        <f t="shared" si="535"/>
        <v>6</v>
      </c>
      <c r="CX376" s="146">
        <f t="shared" si="536"/>
        <v>6</v>
      </c>
      <c r="CY376" s="146">
        <f t="shared" si="537"/>
        <v>6</v>
      </c>
      <c r="CZ376" s="146">
        <f t="shared" si="538"/>
        <v>6</v>
      </c>
      <c r="DA376" s="146">
        <f t="shared" si="539"/>
        <v>6</v>
      </c>
      <c r="DB376" s="146">
        <f t="shared" si="540"/>
        <v>6</v>
      </c>
      <c r="DC376" s="146">
        <f t="shared" si="541"/>
        <v>6</v>
      </c>
      <c r="DD376" s="146">
        <f t="shared" si="542"/>
        <v>0</v>
      </c>
      <c r="DE376" s="146">
        <f t="shared" si="543"/>
        <v>0</v>
      </c>
      <c r="DF376" s="146">
        <f t="shared" si="544"/>
        <v>0</v>
      </c>
      <c r="DG376" s="146">
        <f t="shared" si="545"/>
        <v>0</v>
      </c>
      <c r="DH376" s="146">
        <f t="shared" si="546"/>
        <v>0</v>
      </c>
      <c r="DI376" s="146">
        <f t="shared" si="547"/>
        <v>0</v>
      </c>
      <c r="DJ376" s="146">
        <f t="shared" si="548"/>
        <v>0</v>
      </c>
      <c r="DK376" s="146">
        <f t="shared" si="549"/>
        <v>0</v>
      </c>
      <c r="DL376" s="146">
        <f t="shared" si="550"/>
        <v>0</v>
      </c>
      <c r="DM376" s="146">
        <f t="shared" si="551"/>
        <v>0</v>
      </c>
      <c r="DN376" s="64">
        <f t="shared" ref="DN376:DN378" si="586">F376*H376</f>
        <v>180</v>
      </c>
      <c r="DO376" s="52" t="str">
        <f t="shared" si="581"/>
        <v/>
      </c>
      <c r="DP376" s="52" t="str">
        <f t="shared" si="556"/>
        <v/>
      </c>
      <c r="DQ376" s="53">
        <f t="shared" si="557"/>
        <v>180</v>
      </c>
      <c r="DR376" s="1">
        <f t="shared" si="582"/>
        <v>2</v>
      </c>
      <c r="DS376" s="168" t="e">
        <f>IF(AND(DR376=#REF!,BL376=#REF!),'Tiến độ'!D376,"")</f>
        <v>#REF!</v>
      </c>
    </row>
    <row r="377" spans="1:123" ht="11.25" customHeight="1">
      <c r="A377" s="314" t="str">
        <f>IF(B377="","",MAX($A$7:A376)+1)</f>
        <v/>
      </c>
      <c r="B377" s="315"/>
      <c r="C377" s="79" t="s">
        <v>366</v>
      </c>
      <c r="D377" s="80" t="s">
        <v>367</v>
      </c>
      <c r="E377" s="81">
        <v>2</v>
      </c>
      <c r="F377" s="82">
        <v>30</v>
      </c>
      <c r="G377" s="83"/>
      <c r="H377" s="84">
        <f t="shared" ref="H377:H381" si="587">H376</f>
        <v>3</v>
      </c>
      <c r="I377" s="85">
        <f t="shared" ref="I377:I381" si="588">I376</f>
        <v>134</v>
      </c>
      <c r="J377" s="27"/>
      <c r="K377" s="86"/>
      <c r="L377" s="87"/>
      <c r="M377" s="87"/>
      <c r="N377" s="88"/>
      <c r="O377" s="86"/>
      <c r="P377" s="87"/>
      <c r="Q377" s="87"/>
      <c r="R377" s="88"/>
      <c r="S377" s="86"/>
      <c r="T377" s="87"/>
      <c r="U377" s="87"/>
      <c r="V377" s="87"/>
      <c r="W377" s="88"/>
      <c r="X377" s="86"/>
      <c r="Y377" s="87"/>
      <c r="Z377" s="87"/>
      <c r="AA377" s="88"/>
      <c r="AB377" s="86"/>
      <c r="AC377" s="87"/>
      <c r="AD377" s="87"/>
      <c r="AE377" s="88"/>
      <c r="AF377" s="86"/>
      <c r="AG377" s="87"/>
      <c r="AH377" s="87"/>
      <c r="AI377" s="362"/>
      <c r="AJ377" s="363"/>
      <c r="AK377" s="86"/>
      <c r="AL377" s="87">
        <v>2</v>
      </c>
      <c r="AM377" s="87">
        <v>2</v>
      </c>
      <c r="AN377" s="88">
        <v>2</v>
      </c>
      <c r="AO377" s="86">
        <v>2</v>
      </c>
      <c r="AP377" s="87">
        <v>2</v>
      </c>
      <c r="AQ377" s="87">
        <v>2</v>
      </c>
      <c r="AR377" s="88">
        <v>2</v>
      </c>
      <c r="AS377" s="89">
        <v>2</v>
      </c>
      <c r="AT377" s="87">
        <v>2</v>
      </c>
      <c r="AU377" s="87">
        <v>2</v>
      </c>
      <c r="AV377" s="90">
        <v>2</v>
      </c>
      <c r="AW377" s="86">
        <v>2</v>
      </c>
      <c r="AX377" s="87">
        <v>2</v>
      </c>
      <c r="AY377" s="87">
        <v>2</v>
      </c>
      <c r="AZ377" s="87">
        <v>2</v>
      </c>
      <c r="BA377" s="88" t="s">
        <v>163</v>
      </c>
      <c r="BB377" s="89" t="s">
        <v>163</v>
      </c>
      <c r="BC377" s="87" t="s">
        <v>163</v>
      </c>
      <c r="BD377" s="87" t="s">
        <v>163</v>
      </c>
      <c r="BE377" s="321"/>
      <c r="BF377" s="322"/>
      <c r="BG377" s="322"/>
      <c r="BH377" s="322"/>
      <c r="BI377" s="322"/>
      <c r="BJ377" s="323"/>
      <c r="BK377" s="46" t="s">
        <v>18</v>
      </c>
      <c r="BL377" s="46" t="s">
        <v>39</v>
      </c>
      <c r="BN377" s="146">
        <f t="shared" si="552"/>
        <v>0</v>
      </c>
      <c r="BO377" s="146">
        <f t="shared" si="501"/>
        <v>0</v>
      </c>
      <c r="BP377" s="146">
        <f t="shared" si="502"/>
        <v>0</v>
      </c>
      <c r="BQ377" s="146">
        <f t="shared" si="503"/>
        <v>0</v>
      </c>
      <c r="BR377" s="146">
        <f t="shared" si="504"/>
        <v>0</v>
      </c>
      <c r="BS377" s="146">
        <f t="shared" si="505"/>
        <v>0</v>
      </c>
      <c r="BT377" s="146">
        <f t="shared" si="506"/>
        <v>0</v>
      </c>
      <c r="BU377" s="146">
        <f t="shared" si="507"/>
        <v>0</v>
      </c>
      <c r="BV377" s="146">
        <f t="shared" si="508"/>
        <v>0</v>
      </c>
      <c r="BW377" s="146">
        <f t="shared" si="509"/>
        <v>0</v>
      </c>
      <c r="BX377" s="146">
        <f t="shared" si="510"/>
        <v>0</v>
      </c>
      <c r="BY377" s="146">
        <f t="shared" si="511"/>
        <v>0</v>
      </c>
      <c r="BZ377" s="146">
        <f t="shared" si="512"/>
        <v>0</v>
      </c>
      <c r="CA377" s="146">
        <f t="shared" si="513"/>
        <v>0</v>
      </c>
      <c r="CB377" s="146">
        <f t="shared" si="514"/>
        <v>0</v>
      </c>
      <c r="CC377" s="146">
        <f t="shared" si="515"/>
        <v>0</v>
      </c>
      <c r="CD377" s="146">
        <f t="shared" si="516"/>
        <v>0</v>
      </c>
      <c r="CE377" s="146">
        <f t="shared" si="517"/>
        <v>0</v>
      </c>
      <c r="CF377" s="146">
        <f t="shared" si="518"/>
        <v>0</v>
      </c>
      <c r="CG377" s="146">
        <f t="shared" si="519"/>
        <v>0</v>
      </c>
      <c r="CH377" s="146">
        <f t="shared" si="520"/>
        <v>0</v>
      </c>
      <c r="CI377" s="146">
        <f t="shared" si="521"/>
        <v>0</v>
      </c>
      <c r="CJ377" s="146">
        <f t="shared" si="522"/>
        <v>0</v>
      </c>
      <c r="CK377" s="146">
        <f t="shared" si="523"/>
        <v>0</v>
      </c>
      <c r="CL377" s="146">
        <f t="shared" si="524"/>
        <v>0</v>
      </c>
      <c r="CM377" s="146">
        <f t="shared" si="525"/>
        <v>0</v>
      </c>
      <c r="CN377" s="146">
        <f t="shared" si="526"/>
        <v>0</v>
      </c>
      <c r="CO377" s="146">
        <f t="shared" si="527"/>
        <v>6</v>
      </c>
      <c r="CP377" s="146">
        <f t="shared" si="528"/>
        <v>6</v>
      </c>
      <c r="CQ377" s="146">
        <f t="shared" si="529"/>
        <v>6</v>
      </c>
      <c r="CR377" s="146">
        <f t="shared" si="530"/>
        <v>6</v>
      </c>
      <c r="CS377" s="146">
        <f t="shared" si="531"/>
        <v>6</v>
      </c>
      <c r="CT377" s="146">
        <f t="shared" si="532"/>
        <v>6</v>
      </c>
      <c r="CU377" s="146">
        <f t="shared" si="533"/>
        <v>6</v>
      </c>
      <c r="CV377" s="146">
        <f t="shared" si="534"/>
        <v>6</v>
      </c>
      <c r="CW377" s="146">
        <f t="shared" si="535"/>
        <v>6</v>
      </c>
      <c r="CX377" s="146">
        <f t="shared" si="536"/>
        <v>6</v>
      </c>
      <c r="CY377" s="146">
        <f t="shared" si="537"/>
        <v>6</v>
      </c>
      <c r="CZ377" s="146">
        <f t="shared" si="538"/>
        <v>6</v>
      </c>
      <c r="DA377" s="146">
        <f t="shared" si="539"/>
        <v>6</v>
      </c>
      <c r="DB377" s="146">
        <f t="shared" si="540"/>
        <v>6</v>
      </c>
      <c r="DC377" s="146">
        <f t="shared" si="541"/>
        <v>6</v>
      </c>
      <c r="DD377" s="146">
        <f t="shared" si="542"/>
        <v>0</v>
      </c>
      <c r="DE377" s="146">
        <f t="shared" si="543"/>
        <v>0</v>
      </c>
      <c r="DF377" s="146">
        <f t="shared" si="544"/>
        <v>0</v>
      </c>
      <c r="DG377" s="146">
        <f t="shared" si="545"/>
        <v>0</v>
      </c>
      <c r="DH377" s="146">
        <f t="shared" si="546"/>
        <v>0</v>
      </c>
      <c r="DI377" s="146">
        <f t="shared" si="547"/>
        <v>0</v>
      </c>
      <c r="DJ377" s="146">
        <f t="shared" si="548"/>
        <v>0</v>
      </c>
      <c r="DK377" s="146">
        <f t="shared" si="549"/>
        <v>0</v>
      </c>
      <c r="DL377" s="146">
        <f t="shared" si="550"/>
        <v>0</v>
      </c>
      <c r="DM377" s="146">
        <f t="shared" si="551"/>
        <v>0</v>
      </c>
      <c r="DN377" s="64">
        <f t="shared" si="586"/>
        <v>90</v>
      </c>
      <c r="DO377" s="52" t="str">
        <f t="shared" si="581"/>
        <v/>
      </c>
      <c r="DP377" s="52" t="str">
        <f t="shared" si="556"/>
        <v/>
      </c>
      <c r="DQ377" s="53">
        <f t="shared" si="557"/>
        <v>90</v>
      </c>
      <c r="DR377" s="1">
        <f t="shared" si="582"/>
        <v>2</v>
      </c>
      <c r="DS377" s="168" t="e">
        <f>IF(AND(DR377=#REF!,BL377=#REF!),'Tiến độ'!D377,"")</f>
        <v>#REF!</v>
      </c>
    </row>
    <row r="378" spans="1:123" ht="11.25" customHeight="1">
      <c r="A378" s="314" t="str">
        <f>IF(B378="","",MAX($A$7:A377)+1)</f>
        <v/>
      </c>
      <c r="B378" s="315"/>
      <c r="C378" s="79" t="s">
        <v>376</v>
      </c>
      <c r="D378" s="80" t="s">
        <v>377</v>
      </c>
      <c r="E378" s="81">
        <v>2</v>
      </c>
      <c r="F378" s="82">
        <v>30</v>
      </c>
      <c r="G378" s="83"/>
      <c r="H378" s="84">
        <f t="shared" si="587"/>
        <v>3</v>
      </c>
      <c r="I378" s="85">
        <f t="shared" si="588"/>
        <v>134</v>
      </c>
      <c r="J378" s="27"/>
      <c r="K378" s="86"/>
      <c r="L378" s="87"/>
      <c r="M378" s="87"/>
      <c r="N378" s="88"/>
      <c r="O378" s="86"/>
      <c r="P378" s="87"/>
      <c r="Q378" s="87"/>
      <c r="R378" s="88"/>
      <c r="S378" s="86"/>
      <c r="T378" s="87"/>
      <c r="U378" s="87"/>
      <c r="V378" s="87"/>
      <c r="W378" s="88"/>
      <c r="X378" s="86"/>
      <c r="Y378" s="87"/>
      <c r="Z378" s="87"/>
      <c r="AA378" s="88"/>
      <c r="AB378" s="86"/>
      <c r="AC378" s="87"/>
      <c r="AD378" s="87"/>
      <c r="AE378" s="88"/>
      <c r="AF378" s="86"/>
      <c r="AG378" s="87"/>
      <c r="AH378" s="87"/>
      <c r="AI378" s="362"/>
      <c r="AJ378" s="363"/>
      <c r="AK378" s="86"/>
      <c r="AL378" s="87">
        <v>2</v>
      </c>
      <c r="AM378" s="87">
        <v>2</v>
      </c>
      <c r="AN378" s="88">
        <v>2</v>
      </c>
      <c r="AO378" s="86">
        <v>2</v>
      </c>
      <c r="AP378" s="87">
        <v>2</v>
      </c>
      <c r="AQ378" s="87">
        <v>2</v>
      </c>
      <c r="AR378" s="88">
        <v>2</v>
      </c>
      <c r="AS378" s="89">
        <v>2</v>
      </c>
      <c r="AT378" s="87">
        <v>2</v>
      </c>
      <c r="AU378" s="87">
        <v>2</v>
      </c>
      <c r="AV378" s="90">
        <v>2</v>
      </c>
      <c r="AW378" s="86">
        <v>2</v>
      </c>
      <c r="AX378" s="87">
        <v>2</v>
      </c>
      <c r="AY378" s="87">
        <v>2</v>
      </c>
      <c r="AZ378" s="87">
        <v>2</v>
      </c>
      <c r="BA378" s="88" t="s">
        <v>163</v>
      </c>
      <c r="BB378" s="89" t="s">
        <v>163</v>
      </c>
      <c r="BC378" s="87" t="s">
        <v>163</v>
      </c>
      <c r="BD378" s="87" t="s">
        <v>163</v>
      </c>
      <c r="BE378" s="321"/>
      <c r="BF378" s="322"/>
      <c r="BG378" s="322"/>
      <c r="BH378" s="322"/>
      <c r="BI378" s="322"/>
      <c r="BJ378" s="323"/>
      <c r="BK378" s="46" t="s">
        <v>18</v>
      </c>
      <c r="BL378" s="46" t="s">
        <v>36</v>
      </c>
      <c r="BN378" s="146">
        <f t="shared" si="552"/>
        <v>0</v>
      </c>
      <c r="BO378" s="146">
        <f t="shared" si="501"/>
        <v>0</v>
      </c>
      <c r="BP378" s="146">
        <f t="shared" si="502"/>
        <v>0</v>
      </c>
      <c r="BQ378" s="146">
        <f t="shared" si="503"/>
        <v>0</v>
      </c>
      <c r="BR378" s="146">
        <f t="shared" si="504"/>
        <v>0</v>
      </c>
      <c r="BS378" s="146">
        <f t="shared" si="505"/>
        <v>0</v>
      </c>
      <c r="BT378" s="146">
        <f t="shared" si="506"/>
        <v>0</v>
      </c>
      <c r="BU378" s="146">
        <f t="shared" si="507"/>
        <v>0</v>
      </c>
      <c r="BV378" s="146">
        <f t="shared" si="508"/>
        <v>0</v>
      </c>
      <c r="BW378" s="146">
        <f t="shared" si="509"/>
        <v>0</v>
      </c>
      <c r="BX378" s="146">
        <f t="shared" si="510"/>
        <v>0</v>
      </c>
      <c r="BY378" s="146">
        <f t="shared" si="511"/>
        <v>0</v>
      </c>
      <c r="BZ378" s="146">
        <f t="shared" si="512"/>
        <v>0</v>
      </c>
      <c r="CA378" s="146">
        <f t="shared" si="513"/>
        <v>0</v>
      </c>
      <c r="CB378" s="146">
        <f t="shared" si="514"/>
        <v>0</v>
      </c>
      <c r="CC378" s="146">
        <f t="shared" si="515"/>
        <v>0</v>
      </c>
      <c r="CD378" s="146">
        <f t="shared" si="516"/>
        <v>0</v>
      </c>
      <c r="CE378" s="146">
        <f t="shared" si="517"/>
        <v>0</v>
      </c>
      <c r="CF378" s="146">
        <f t="shared" si="518"/>
        <v>0</v>
      </c>
      <c r="CG378" s="146">
        <f t="shared" si="519"/>
        <v>0</v>
      </c>
      <c r="CH378" s="146">
        <f t="shared" si="520"/>
        <v>0</v>
      </c>
      <c r="CI378" s="146">
        <f t="shared" si="521"/>
        <v>0</v>
      </c>
      <c r="CJ378" s="146">
        <f t="shared" si="522"/>
        <v>0</v>
      </c>
      <c r="CK378" s="146">
        <f t="shared" si="523"/>
        <v>0</v>
      </c>
      <c r="CL378" s="146">
        <f t="shared" si="524"/>
        <v>0</v>
      </c>
      <c r="CM378" s="146">
        <f t="shared" si="525"/>
        <v>0</v>
      </c>
      <c r="CN378" s="146">
        <f t="shared" si="526"/>
        <v>0</v>
      </c>
      <c r="CO378" s="146">
        <f t="shared" si="527"/>
        <v>6</v>
      </c>
      <c r="CP378" s="146">
        <f t="shared" si="528"/>
        <v>6</v>
      </c>
      <c r="CQ378" s="146">
        <f t="shared" si="529"/>
        <v>6</v>
      </c>
      <c r="CR378" s="146">
        <f t="shared" si="530"/>
        <v>6</v>
      </c>
      <c r="CS378" s="146">
        <f t="shared" si="531"/>
        <v>6</v>
      </c>
      <c r="CT378" s="146">
        <f t="shared" si="532"/>
        <v>6</v>
      </c>
      <c r="CU378" s="146">
        <f t="shared" si="533"/>
        <v>6</v>
      </c>
      <c r="CV378" s="146">
        <f t="shared" si="534"/>
        <v>6</v>
      </c>
      <c r="CW378" s="146">
        <f t="shared" si="535"/>
        <v>6</v>
      </c>
      <c r="CX378" s="146">
        <f t="shared" si="536"/>
        <v>6</v>
      </c>
      <c r="CY378" s="146">
        <f t="shared" si="537"/>
        <v>6</v>
      </c>
      <c r="CZ378" s="146">
        <f t="shared" si="538"/>
        <v>6</v>
      </c>
      <c r="DA378" s="146">
        <f t="shared" si="539"/>
        <v>6</v>
      </c>
      <c r="DB378" s="146">
        <f t="shared" si="540"/>
        <v>6</v>
      </c>
      <c r="DC378" s="146">
        <f t="shared" si="541"/>
        <v>6</v>
      </c>
      <c r="DD378" s="146">
        <f t="shared" si="542"/>
        <v>0</v>
      </c>
      <c r="DE378" s="146">
        <f t="shared" si="543"/>
        <v>0</v>
      </c>
      <c r="DF378" s="146">
        <f t="shared" si="544"/>
        <v>0</v>
      </c>
      <c r="DG378" s="146">
        <f t="shared" si="545"/>
        <v>0</v>
      </c>
      <c r="DH378" s="146">
        <f t="shared" si="546"/>
        <v>0</v>
      </c>
      <c r="DI378" s="146">
        <f t="shared" si="547"/>
        <v>0</v>
      </c>
      <c r="DJ378" s="146">
        <f t="shared" si="548"/>
        <v>0</v>
      </c>
      <c r="DK378" s="146">
        <f t="shared" si="549"/>
        <v>0</v>
      </c>
      <c r="DL378" s="146">
        <f t="shared" si="550"/>
        <v>0</v>
      </c>
      <c r="DM378" s="146">
        <f t="shared" si="551"/>
        <v>0</v>
      </c>
      <c r="DN378" s="64">
        <f t="shared" si="586"/>
        <v>90</v>
      </c>
      <c r="DO378" s="52" t="str">
        <f t="shared" si="581"/>
        <v/>
      </c>
      <c r="DP378" s="52" t="str">
        <f t="shared" si="556"/>
        <v/>
      </c>
      <c r="DQ378" s="53">
        <f t="shared" si="557"/>
        <v>90</v>
      </c>
      <c r="DR378" s="1">
        <f t="shared" si="582"/>
        <v>2</v>
      </c>
      <c r="DS378" s="168" t="e">
        <f>IF(AND(DR378=#REF!,BL378=#REF!),'Tiến độ'!D378,"")</f>
        <v>#REF!</v>
      </c>
    </row>
    <row r="379" spans="1:123" ht="11.25" customHeight="1">
      <c r="A379" s="314" t="str">
        <f>IF(B379="","",MAX($A$7:A378)+1)</f>
        <v/>
      </c>
      <c r="B379" s="315"/>
      <c r="C379" s="79" t="s">
        <v>451</v>
      </c>
      <c r="D379" s="80" t="s">
        <v>452</v>
      </c>
      <c r="E379" s="81">
        <v>1</v>
      </c>
      <c r="F379" s="82">
        <v>15</v>
      </c>
      <c r="G379" s="83"/>
      <c r="H379" s="84">
        <f t="shared" si="587"/>
        <v>3</v>
      </c>
      <c r="I379" s="85">
        <f t="shared" si="588"/>
        <v>134</v>
      </c>
      <c r="J379" s="27"/>
      <c r="K379" s="86"/>
      <c r="L379" s="87"/>
      <c r="M379" s="87"/>
      <c r="N379" s="88"/>
      <c r="O379" s="86"/>
      <c r="P379" s="87"/>
      <c r="Q379" s="87"/>
      <c r="R379" s="88"/>
      <c r="S379" s="86"/>
      <c r="T379" s="87"/>
      <c r="U379" s="87"/>
      <c r="V379" s="87"/>
      <c r="W379" s="88"/>
      <c r="X379" s="86"/>
      <c r="Y379" s="87"/>
      <c r="Z379" s="87"/>
      <c r="AA379" s="88"/>
      <c r="AB379" s="86"/>
      <c r="AC379" s="87"/>
      <c r="AD379" s="87"/>
      <c r="AE379" s="88"/>
      <c r="AF379" s="86"/>
      <c r="AG379" s="87"/>
      <c r="AH379" s="87"/>
      <c r="AI379" s="362"/>
      <c r="AJ379" s="363"/>
      <c r="AK379" s="86"/>
      <c r="AL379" s="87"/>
      <c r="AM379" s="87"/>
      <c r="AN379" s="88"/>
      <c r="AO379" s="86"/>
      <c r="AP379" s="87"/>
      <c r="AQ379" s="87">
        <v>2</v>
      </c>
      <c r="AR379" s="88">
        <v>2</v>
      </c>
      <c r="AS379" s="89">
        <v>2</v>
      </c>
      <c r="AT379" s="87">
        <v>2</v>
      </c>
      <c r="AU379" s="87">
        <v>2</v>
      </c>
      <c r="AV379" s="90">
        <v>2</v>
      </c>
      <c r="AW379" s="86">
        <v>2</v>
      </c>
      <c r="AX379" s="87">
        <v>1</v>
      </c>
      <c r="AY379" s="87"/>
      <c r="AZ379" s="87"/>
      <c r="BA379" s="88" t="s">
        <v>163</v>
      </c>
      <c r="BB379" s="89" t="s">
        <v>163</v>
      </c>
      <c r="BC379" s="87" t="s">
        <v>163</v>
      </c>
      <c r="BD379" s="87" t="s">
        <v>163</v>
      </c>
      <c r="BE379" s="321"/>
      <c r="BF379" s="322"/>
      <c r="BG379" s="322"/>
      <c r="BH379" s="322"/>
      <c r="BI379" s="322"/>
      <c r="BJ379" s="323"/>
      <c r="BK379" s="46" t="s">
        <v>18</v>
      </c>
      <c r="BL379" s="46" t="s">
        <v>27</v>
      </c>
      <c r="BN379" s="146">
        <f t="shared" si="552"/>
        <v>0</v>
      </c>
      <c r="BO379" s="146">
        <f t="shared" si="501"/>
        <v>0</v>
      </c>
      <c r="BP379" s="146">
        <f t="shared" si="502"/>
        <v>0</v>
      </c>
      <c r="BQ379" s="146">
        <f t="shared" si="503"/>
        <v>0</v>
      </c>
      <c r="BR379" s="146">
        <f t="shared" si="504"/>
        <v>0</v>
      </c>
      <c r="BS379" s="146">
        <f t="shared" si="505"/>
        <v>0</v>
      </c>
      <c r="BT379" s="146">
        <f t="shared" si="506"/>
        <v>0</v>
      </c>
      <c r="BU379" s="146">
        <f t="shared" si="507"/>
        <v>0</v>
      </c>
      <c r="BV379" s="146">
        <f t="shared" si="508"/>
        <v>0</v>
      </c>
      <c r="BW379" s="146">
        <f t="shared" si="509"/>
        <v>0</v>
      </c>
      <c r="BX379" s="146">
        <f t="shared" si="510"/>
        <v>0</v>
      </c>
      <c r="BY379" s="146">
        <f t="shared" si="511"/>
        <v>0</v>
      </c>
      <c r="BZ379" s="146">
        <f t="shared" si="512"/>
        <v>0</v>
      </c>
      <c r="CA379" s="146">
        <f t="shared" si="513"/>
        <v>0</v>
      </c>
      <c r="CB379" s="146">
        <f t="shared" si="514"/>
        <v>0</v>
      </c>
      <c r="CC379" s="146">
        <f t="shared" si="515"/>
        <v>0</v>
      </c>
      <c r="CD379" s="146">
        <f t="shared" si="516"/>
        <v>0</v>
      </c>
      <c r="CE379" s="146">
        <f t="shared" si="517"/>
        <v>0</v>
      </c>
      <c r="CF379" s="146">
        <f t="shared" si="518"/>
        <v>0</v>
      </c>
      <c r="CG379" s="146">
        <f t="shared" si="519"/>
        <v>0</v>
      </c>
      <c r="CH379" s="146">
        <f t="shared" si="520"/>
        <v>0</v>
      </c>
      <c r="CI379" s="146">
        <f t="shared" si="521"/>
        <v>0</v>
      </c>
      <c r="CJ379" s="146">
        <f t="shared" si="522"/>
        <v>0</v>
      </c>
      <c r="CK379" s="146">
        <f t="shared" si="523"/>
        <v>0</v>
      </c>
      <c r="CL379" s="146">
        <f t="shared" si="524"/>
        <v>0</v>
      </c>
      <c r="CM379" s="146">
        <f t="shared" si="525"/>
        <v>0</v>
      </c>
      <c r="CN379" s="146">
        <f t="shared" si="526"/>
        <v>0</v>
      </c>
      <c r="CO379" s="146">
        <f t="shared" si="527"/>
        <v>0</v>
      </c>
      <c r="CP379" s="146">
        <f t="shared" si="528"/>
        <v>0</v>
      </c>
      <c r="CQ379" s="146">
        <f t="shared" si="529"/>
        <v>0</v>
      </c>
      <c r="CR379" s="146">
        <f t="shared" si="530"/>
        <v>0</v>
      </c>
      <c r="CS379" s="146">
        <f t="shared" si="531"/>
        <v>0</v>
      </c>
      <c r="CT379" s="146">
        <f t="shared" si="532"/>
        <v>6</v>
      </c>
      <c r="CU379" s="146">
        <f t="shared" si="533"/>
        <v>6</v>
      </c>
      <c r="CV379" s="146">
        <f t="shared" si="534"/>
        <v>6</v>
      </c>
      <c r="CW379" s="146">
        <f t="shared" si="535"/>
        <v>6</v>
      </c>
      <c r="CX379" s="146">
        <f t="shared" si="536"/>
        <v>6</v>
      </c>
      <c r="CY379" s="146">
        <f t="shared" si="537"/>
        <v>6</v>
      </c>
      <c r="CZ379" s="146">
        <f t="shared" si="538"/>
        <v>6</v>
      </c>
      <c r="DA379" s="146">
        <f t="shared" si="539"/>
        <v>3</v>
      </c>
      <c r="DB379" s="146">
        <f t="shared" si="540"/>
        <v>0</v>
      </c>
      <c r="DC379" s="146">
        <f t="shared" si="541"/>
        <v>0</v>
      </c>
      <c r="DD379" s="146">
        <f t="shared" si="542"/>
        <v>0</v>
      </c>
      <c r="DE379" s="146">
        <f t="shared" si="543"/>
        <v>0</v>
      </c>
      <c r="DF379" s="146">
        <f t="shared" si="544"/>
        <v>0</v>
      </c>
      <c r="DG379" s="146">
        <f t="shared" si="545"/>
        <v>0</v>
      </c>
      <c r="DH379" s="146">
        <f t="shared" si="546"/>
        <v>0</v>
      </c>
      <c r="DI379" s="146">
        <f t="shared" si="547"/>
        <v>0</v>
      </c>
      <c r="DJ379" s="146">
        <f t="shared" si="548"/>
        <v>0</v>
      </c>
      <c r="DK379" s="146">
        <f t="shared" si="549"/>
        <v>0</v>
      </c>
      <c r="DL379" s="146">
        <f t="shared" si="550"/>
        <v>0</v>
      </c>
      <c r="DM379" s="146">
        <f t="shared" si="551"/>
        <v>0</v>
      </c>
      <c r="DN379" s="64">
        <f>0.8*I379</f>
        <v>107.2</v>
      </c>
      <c r="DO379" s="52" t="str">
        <f t="shared" si="581"/>
        <v/>
      </c>
      <c r="DP379" s="52" t="str">
        <f t="shared" si="556"/>
        <v/>
      </c>
      <c r="DQ379" s="53">
        <f t="shared" si="557"/>
        <v>107.2</v>
      </c>
      <c r="DR379" s="1">
        <f t="shared" si="582"/>
        <v>2</v>
      </c>
      <c r="DS379" s="168" t="e">
        <f>IF(AND(DR379=#REF!,BL379=#REF!),'Tiến độ'!D379,"")</f>
        <v>#REF!</v>
      </c>
    </row>
    <row r="380" spans="1:123" ht="11.25" customHeight="1">
      <c r="A380" s="314" t="str">
        <f>IF(B380="","",MAX($A$7:A379)+1)</f>
        <v/>
      </c>
      <c r="B380" s="315"/>
      <c r="C380" s="79" t="s">
        <v>453</v>
      </c>
      <c r="D380" s="80" t="s">
        <v>454</v>
      </c>
      <c r="E380" s="81">
        <v>3</v>
      </c>
      <c r="F380" s="82">
        <v>45</v>
      </c>
      <c r="G380" s="83"/>
      <c r="H380" s="84">
        <f t="shared" si="587"/>
        <v>3</v>
      </c>
      <c r="I380" s="85">
        <f t="shared" si="588"/>
        <v>134</v>
      </c>
      <c r="J380" s="27"/>
      <c r="K380" s="86"/>
      <c r="L380" s="87"/>
      <c r="M380" s="87"/>
      <c r="N380" s="88"/>
      <c r="O380" s="86"/>
      <c r="P380" s="87"/>
      <c r="Q380" s="87"/>
      <c r="R380" s="88"/>
      <c r="S380" s="86"/>
      <c r="T380" s="87"/>
      <c r="U380" s="87"/>
      <c r="V380" s="87"/>
      <c r="W380" s="88"/>
      <c r="X380" s="86"/>
      <c r="Y380" s="87"/>
      <c r="Z380" s="87"/>
      <c r="AA380" s="88"/>
      <c r="AB380" s="86"/>
      <c r="AC380" s="87"/>
      <c r="AD380" s="87"/>
      <c r="AE380" s="88"/>
      <c r="AF380" s="86"/>
      <c r="AG380" s="87"/>
      <c r="AH380" s="87"/>
      <c r="AI380" s="362"/>
      <c r="AJ380" s="363"/>
      <c r="AK380" s="86"/>
      <c r="AL380" s="87">
        <v>5</v>
      </c>
      <c r="AM380" s="87">
        <v>5</v>
      </c>
      <c r="AN380" s="88">
        <v>5</v>
      </c>
      <c r="AO380" s="86">
        <v>5</v>
      </c>
      <c r="AP380" s="87">
        <v>5</v>
      </c>
      <c r="AQ380" s="87">
        <v>2</v>
      </c>
      <c r="AR380" s="88">
        <v>2</v>
      </c>
      <c r="AS380" s="89">
        <v>2</v>
      </c>
      <c r="AT380" s="87">
        <v>2</v>
      </c>
      <c r="AU380" s="87">
        <v>2</v>
      </c>
      <c r="AV380" s="90">
        <v>2</v>
      </c>
      <c r="AW380" s="86">
        <v>2</v>
      </c>
      <c r="AX380" s="87">
        <v>2</v>
      </c>
      <c r="AY380" s="87">
        <v>2</v>
      </c>
      <c r="AZ380" s="87">
        <v>2</v>
      </c>
      <c r="BA380" s="88" t="s">
        <v>163</v>
      </c>
      <c r="BB380" s="89" t="s">
        <v>163</v>
      </c>
      <c r="BC380" s="87" t="s">
        <v>163</v>
      </c>
      <c r="BD380" s="87" t="s">
        <v>163</v>
      </c>
      <c r="BE380" s="321"/>
      <c r="BF380" s="322"/>
      <c r="BG380" s="322"/>
      <c r="BH380" s="322"/>
      <c r="BI380" s="322"/>
      <c r="BJ380" s="323"/>
      <c r="BK380" s="46" t="s">
        <v>18</v>
      </c>
      <c r="BL380" s="46" t="s">
        <v>27</v>
      </c>
      <c r="BN380" s="146">
        <f t="shared" si="552"/>
        <v>0</v>
      </c>
      <c r="BO380" s="146">
        <f t="shared" si="501"/>
        <v>0</v>
      </c>
      <c r="BP380" s="146">
        <f t="shared" si="502"/>
        <v>0</v>
      </c>
      <c r="BQ380" s="146">
        <f t="shared" si="503"/>
        <v>0</v>
      </c>
      <c r="BR380" s="146">
        <f t="shared" si="504"/>
        <v>0</v>
      </c>
      <c r="BS380" s="146">
        <f t="shared" si="505"/>
        <v>0</v>
      </c>
      <c r="BT380" s="146">
        <f t="shared" si="506"/>
        <v>0</v>
      </c>
      <c r="BU380" s="146">
        <f t="shared" si="507"/>
        <v>0</v>
      </c>
      <c r="BV380" s="146">
        <f t="shared" si="508"/>
        <v>0</v>
      </c>
      <c r="BW380" s="146">
        <f t="shared" si="509"/>
        <v>0</v>
      </c>
      <c r="BX380" s="146">
        <f t="shared" si="510"/>
        <v>0</v>
      </c>
      <c r="BY380" s="146">
        <f t="shared" si="511"/>
        <v>0</v>
      </c>
      <c r="BZ380" s="146">
        <f t="shared" si="512"/>
        <v>0</v>
      </c>
      <c r="CA380" s="146">
        <f t="shared" si="513"/>
        <v>0</v>
      </c>
      <c r="CB380" s="146">
        <f t="shared" si="514"/>
        <v>0</v>
      </c>
      <c r="CC380" s="146">
        <f t="shared" si="515"/>
        <v>0</v>
      </c>
      <c r="CD380" s="146">
        <f t="shared" si="516"/>
        <v>0</v>
      </c>
      <c r="CE380" s="146">
        <f t="shared" si="517"/>
        <v>0</v>
      </c>
      <c r="CF380" s="146">
        <f t="shared" si="518"/>
        <v>0</v>
      </c>
      <c r="CG380" s="146">
        <f t="shared" si="519"/>
        <v>0</v>
      </c>
      <c r="CH380" s="146">
        <f t="shared" si="520"/>
        <v>0</v>
      </c>
      <c r="CI380" s="146">
        <f t="shared" si="521"/>
        <v>0</v>
      </c>
      <c r="CJ380" s="146">
        <f t="shared" si="522"/>
        <v>0</v>
      </c>
      <c r="CK380" s="146">
        <f t="shared" si="523"/>
        <v>0</v>
      </c>
      <c r="CL380" s="146">
        <f t="shared" si="524"/>
        <v>0</v>
      </c>
      <c r="CM380" s="146">
        <f t="shared" si="525"/>
        <v>0</v>
      </c>
      <c r="CN380" s="146">
        <f t="shared" si="526"/>
        <v>0</v>
      </c>
      <c r="CO380" s="146">
        <f t="shared" si="527"/>
        <v>15</v>
      </c>
      <c r="CP380" s="146">
        <f t="shared" si="528"/>
        <v>15</v>
      </c>
      <c r="CQ380" s="146">
        <f t="shared" si="529"/>
        <v>15</v>
      </c>
      <c r="CR380" s="146">
        <f t="shared" si="530"/>
        <v>15</v>
      </c>
      <c r="CS380" s="146">
        <f t="shared" si="531"/>
        <v>15</v>
      </c>
      <c r="CT380" s="146">
        <f t="shared" si="532"/>
        <v>6</v>
      </c>
      <c r="CU380" s="146">
        <f t="shared" si="533"/>
        <v>6</v>
      </c>
      <c r="CV380" s="146">
        <f t="shared" si="534"/>
        <v>6</v>
      </c>
      <c r="CW380" s="146">
        <f t="shared" si="535"/>
        <v>6</v>
      </c>
      <c r="CX380" s="146">
        <f t="shared" si="536"/>
        <v>6</v>
      </c>
      <c r="CY380" s="146">
        <f t="shared" si="537"/>
        <v>6</v>
      </c>
      <c r="CZ380" s="146">
        <f t="shared" si="538"/>
        <v>6</v>
      </c>
      <c r="DA380" s="146">
        <f t="shared" si="539"/>
        <v>6</v>
      </c>
      <c r="DB380" s="146">
        <f t="shared" si="540"/>
        <v>6</v>
      </c>
      <c r="DC380" s="146">
        <f t="shared" si="541"/>
        <v>6</v>
      </c>
      <c r="DD380" s="146">
        <f t="shared" si="542"/>
        <v>0</v>
      </c>
      <c r="DE380" s="146">
        <f t="shared" si="543"/>
        <v>0</v>
      </c>
      <c r="DF380" s="146">
        <f t="shared" si="544"/>
        <v>0</v>
      </c>
      <c r="DG380" s="146">
        <f t="shared" si="545"/>
        <v>0</v>
      </c>
      <c r="DH380" s="146">
        <f t="shared" si="546"/>
        <v>0</v>
      </c>
      <c r="DI380" s="146">
        <f t="shared" si="547"/>
        <v>0</v>
      </c>
      <c r="DJ380" s="146">
        <f t="shared" si="548"/>
        <v>0</v>
      </c>
      <c r="DK380" s="146">
        <f t="shared" si="549"/>
        <v>0</v>
      </c>
      <c r="DL380" s="146">
        <f t="shared" si="550"/>
        <v>0</v>
      </c>
      <c r="DM380" s="146">
        <f t="shared" si="551"/>
        <v>0</v>
      </c>
      <c r="DN380" s="64">
        <f>F380*H380</f>
        <v>135</v>
      </c>
      <c r="DO380" s="52" t="str">
        <f t="shared" si="581"/>
        <v/>
      </c>
      <c r="DP380" s="52" t="str">
        <f t="shared" si="556"/>
        <v/>
      </c>
      <c r="DQ380" s="53">
        <f t="shared" si="557"/>
        <v>135</v>
      </c>
      <c r="DR380" s="1">
        <f t="shared" si="582"/>
        <v>2</v>
      </c>
      <c r="DS380" s="168" t="e">
        <f>IF(AND(DR380=#REF!,BL380=#REF!),'Tiến độ'!D380,"")</f>
        <v>#REF!</v>
      </c>
    </row>
    <row r="381" spans="1:123" ht="11.25" customHeight="1">
      <c r="A381" s="314" t="str">
        <f>IF(B381="","",MAX($A$7:A380)+1)</f>
        <v/>
      </c>
      <c r="B381" s="315"/>
      <c r="C381" s="79" t="s">
        <v>248</v>
      </c>
      <c r="D381" s="80" t="s">
        <v>363</v>
      </c>
      <c r="E381" s="81">
        <v>2</v>
      </c>
      <c r="F381" s="82">
        <v>45</v>
      </c>
      <c r="G381" s="83"/>
      <c r="H381" s="84">
        <f t="shared" si="587"/>
        <v>3</v>
      </c>
      <c r="I381" s="85">
        <f t="shared" si="588"/>
        <v>134</v>
      </c>
      <c r="J381" s="27"/>
      <c r="K381" s="86"/>
      <c r="L381" s="87"/>
      <c r="M381" s="87"/>
      <c r="N381" s="88"/>
      <c r="O381" s="86"/>
      <c r="P381" s="87"/>
      <c r="Q381" s="87"/>
      <c r="R381" s="88"/>
      <c r="S381" s="86"/>
      <c r="T381" s="87"/>
      <c r="U381" s="87"/>
      <c r="V381" s="87"/>
      <c r="W381" s="88"/>
      <c r="X381" s="86"/>
      <c r="Y381" s="87"/>
      <c r="Z381" s="87"/>
      <c r="AA381" s="88"/>
      <c r="AB381" s="86"/>
      <c r="AC381" s="87"/>
      <c r="AD381" s="87"/>
      <c r="AE381" s="88"/>
      <c r="AF381" s="86"/>
      <c r="AG381" s="87"/>
      <c r="AH381" s="87"/>
      <c r="AI381" s="362"/>
      <c r="AJ381" s="363"/>
      <c r="AK381" s="86"/>
      <c r="AL381" s="87">
        <v>3</v>
      </c>
      <c r="AM381" s="87">
        <v>3</v>
      </c>
      <c r="AN381" s="88">
        <v>3</v>
      </c>
      <c r="AO381" s="86">
        <v>3</v>
      </c>
      <c r="AP381" s="87">
        <v>3</v>
      </c>
      <c r="AQ381" s="87">
        <v>3</v>
      </c>
      <c r="AR381" s="88">
        <v>3</v>
      </c>
      <c r="AS381" s="89">
        <v>3</v>
      </c>
      <c r="AT381" s="87">
        <v>3</v>
      </c>
      <c r="AU381" s="87">
        <v>3</v>
      </c>
      <c r="AV381" s="90">
        <v>3</v>
      </c>
      <c r="AW381" s="86">
        <v>3</v>
      </c>
      <c r="AX381" s="87">
        <v>3</v>
      </c>
      <c r="AY381" s="87">
        <v>3</v>
      </c>
      <c r="AZ381" s="87">
        <v>3</v>
      </c>
      <c r="BA381" s="88" t="s">
        <v>163</v>
      </c>
      <c r="BB381" s="89" t="s">
        <v>163</v>
      </c>
      <c r="BC381" s="87" t="s">
        <v>163</v>
      </c>
      <c r="BD381" s="87" t="s">
        <v>163</v>
      </c>
      <c r="BE381" s="321"/>
      <c r="BF381" s="322"/>
      <c r="BG381" s="322"/>
      <c r="BH381" s="322"/>
      <c r="BI381" s="322"/>
      <c r="BJ381" s="323"/>
      <c r="BK381" s="46" t="s">
        <v>19</v>
      </c>
      <c r="BL381" s="46" t="s">
        <v>42</v>
      </c>
      <c r="BN381" s="146">
        <f t="shared" si="552"/>
        <v>0</v>
      </c>
      <c r="BO381" s="146">
        <f t="shared" si="501"/>
        <v>0</v>
      </c>
      <c r="BP381" s="146">
        <f t="shared" si="502"/>
        <v>0</v>
      </c>
      <c r="BQ381" s="146">
        <f t="shared" si="503"/>
        <v>0</v>
      </c>
      <c r="BR381" s="146">
        <f t="shared" si="504"/>
        <v>0</v>
      </c>
      <c r="BS381" s="146">
        <f t="shared" si="505"/>
        <v>0</v>
      </c>
      <c r="BT381" s="146">
        <f t="shared" si="506"/>
        <v>0</v>
      </c>
      <c r="BU381" s="146">
        <f t="shared" si="507"/>
        <v>0</v>
      </c>
      <c r="BV381" s="146">
        <f t="shared" si="508"/>
        <v>0</v>
      </c>
      <c r="BW381" s="146">
        <f t="shared" si="509"/>
        <v>0</v>
      </c>
      <c r="BX381" s="146">
        <f t="shared" si="510"/>
        <v>0</v>
      </c>
      <c r="BY381" s="146">
        <f t="shared" si="511"/>
        <v>0</v>
      </c>
      <c r="BZ381" s="146">
        <f t="shared" si="512"/>
        <v>0</v>
      </c>
      <c r="CA381" s="146">
        <f t="shared" si="513"/>
        <v>0</v>
      </c>
      <c r="CB381" s="146">
        <f t="shared" si="514"/>
        <v>0</v>
      </c>
      <c r="CC381" s="146">
        <f t="shared" si="515"/>
        <v>0</v>
      </c>
      <c r="CD381" s="146">
        <f t="shared" si="516"/>
        <v>0</v>
      </c>
      <c r="CE381" s="146">
        <f t="shared" si="517"/>
        <v>0</v>
      </c>
      <c r="CF381" s="146">
        <f t="shared" si="518"/>
        <v>0</v>
      </c>
      <c r="CG381" s="146">
        <f t="shared" si="519"/>
        <v>0</v>
      </c>
      <c r="CH381" s="146">
        <f t="shared" si="520"/>
        <v>0</v>
      </c>
      <c r="CI381" s="146">
        <f t="shared" si="521"/>
        <v>0</v>
      </c>
      <c r="CJ381" s="146">
        <f t="shared" si="522"/>
        <v>0</v>
      </c>
      <c r="CK381" s="146">
        <f t="shared" si="523"/>
        <v>0</v>
      </c>
      <c r="CL381" s="146">
        <f t="shared" si="524"/>
        <v>0</v>
      </c>
      <c r="CM381" s="146">
        <f t="shared" si="525"/>
        <v>0</v>
      </c>
      <c r="CN381" s="146">
        <f t="shared" si="526"/>
        <v>0</v>
      </c>
      <c r="CO381" s="146">
        <f t="shared" si="527"/>
        <v>9</v>
      </c>
      <c r="CP381" s="146">
        <f t="shared" si="528"/>
        <v>9</v>
      </c>
      <c r="CQ381" s="146">
        <f t="shared" si="529"/>
        <v>9</v>
      </c>
      <c r="CR381" s="146">
        <f t="shared" si="530"/>
        <v>9</v>
      </c>
      <c r="CS381" s="146">
        <f t="shared" si="531"/>
        <v>9</v>
      </c>
      <c r="CT381" s="146">
        <f t="shared" si="532"/>
        <v>9</v>
      </c>
      <c r="CU381" s="146">
        <f t="shared" si="533"/>
        <v>9</v>
      </c>
      <c r="CV381" s="146">
        <f t="shared" si="534"/>
        <v>9</v>
      </c>
      <c r="CW381" s="146">
        <f t="shared" si="535"/>
        <v>9</v>
      </c>
      <c r="CX381" s="146">
        <f t="shared" si="536"/>
        <v>9</v>
      </c>
      <c r="CY381" s="146">
        <f t="shared" si="537"/>
        <v>9</v>
      </c>
      <c r="CZ381" s="146">
        <f t="shared" si="538"/>
        <v>9</v>
      </c>
      <c r="DA381" s="146">
        <f t="shared" si="539"/>
        <v>9</v>
      </c>
      <c r="DB381" s="146">
        <f t="shared" si="540"/>
        <v>9</v>
      </c>
      <c r="DC381" s="146">
        <f t="shared" si="541"/>
        <v>9</v>
      </c>
      <c r="DD381" s="146">
        <f t="shared" si="542"/>
        <v>0</v>
      </c>
      <c r="DE381" s="146">
        <f t="shared" si="543"/>
        <v>0</v>
      </c>
      <c r="DF381" s="146">
        <f t="shared" si="544"/>
        <v>0</v>
      </c>
      <c r="DG381" s="146">
        <f t="shared" si="545"/>
        <v>0</v>
      </c>
      <c r="DH381" s="146">
        <f t="shared" si="546"/>
        <v>0</v>
      </c>
      <c r="DI381" s="146">
        <f t="shared" si="547"/>
        <v>0</v>
      </c>
      <c r="DJ381" s="146">
        <f t="shared" si="548"/>
        <v>0</v>
      </c>
      <c r="DK381" s="146">
        <f t="shared" si="549"/>
        <v>0</v>
      </c>
      <c r="DL381" s="146">
        <f t="shared" si="550"/>
        <v>0</v>
      </c>
      <c r="DM381" s="146">
        <f t="shared" si="551"/>
        <v>0</v>
      </c>
      <c r="DN381" s="64">
        <f>(15+30/1.5*2)*H381</f>
        <v>165</v>
      </c>
      <c r="DO381" s="52" t="str">
        <f t="shared" si="581"/>
        <v/>
      </c>
      <c r="DP381" s="52" t="str">
        <f t="shared" si="556"/>
        <v/>
      </c>
      <c r="DQ381" s="53">
        <f t="shared" si="557"/>
        <v>165</v>
      </c>
      <c r="DR381" s="1">
        <f t="shared" si="582"/>
        <v>2</v>
      </c>
      <c r="DS381" s="168" t="e">
        <f>IF(AND(DR381=#REF!,BL381=#REF!),'Tiến độ'!D381,"")</f>
        <v>#REF!</v>
      </c>
    </row>
    <row r="382" spans="1:123" ht="11.25" customHeight="1">
      <c r="A382" s="314" t="str">
        <f>IF(B382="","",MAX($A$7:A381)+1)</f>
        <v/>
      </c>
      <c r="B382" s="315"/>
      <c r="C382" s="79" t="s">
        <v>441</v>
      </c>
      <c r="D382" s="80" t="s">
        <v>442</v>
      </c>
      <c r="E382" s="81">
        <v>3</v>
      </c>
      <c r="F382" s="82">
        <v>60</v>
      </c>
      <c r="G382" s="83"/>
      <c r="H382" s="115">
        <v>1</v>
      </c>
      <c r="I382" s="116">
        <f>19+21+27</f>
        <v>67</v>
      </c>
      <c r="J382" s="27" t="s">
        <v>317</v>
      </c>
      <c r="K382" s="86"/>
      <c r="L382" s="87"/>
      <c r="M382" s="87"/>
      <c r="N382" s="88"/>
      <c r="O382" s="86"/>
      <c r="P382" s="87"/>
      <c r="Q382" s="87"/>
      <c r="R382" s="88"/>
      <c r="S382" s="86"/>
      <c r="T382" s="87"/>
      <c r="U382" s="87"/>
      <c r="V382" s="87"/>
      <c r="W382" s="88"/>
      <c r="X382" s="86"/>
      <c r="Y382" s="87"/>
      <c r="Z382" s="87"/>
      <c r="AA382" s="88"/>
      <c r="AB382" s="86"/>
      <c r="AC382" s="87"/>
      <c r="AD382" s="87"/>
      <c r="AE382" s="88"/>
      <c r="AF382" s="86"/>
      <c r="AG382" s="87"/>
      <c r="AH382" s="87"/>
      <c r="AI382" s="362"/>
      <c r="AJ382" s="363"/>
      <c r="AK382" s="86"/>
      <c r="AL382" s="87">
        <v>4</v>
      </c>
      <c r="AM382" s="87">
        <v>4</v>
      </c>
      <c r="AN382" s="88">
        <v>4</v>
      </c>
      <c r="AO382" s="86">
        <v>4</v>
      </c>
      <c r="AP382" s="87">
        <v>4</v>
      </c>
      <c r="AQ382" s="87">
        <v>4</v>
      </c>
      <c r="AR382" s="88">
        <v>4</v>
      </c>
      <c r="AS382" s="89">
        <v>4</v>
      </c>
      <c r="AT382" s="87">
        <v>4</v>
      </c>
      <c r="AU382" s="87">
        <v>4</v>
      </c>
      <c r="AV382" s="90">
        <v>4</v>
      </c>
      <c r="AW382" s="86">
        <v>4</v>
      </c>
      <c r="AX382" s="87">
        <v>4</v>
      </c>
      <c r="AY382" s="87">
        <v>4</v>
      </c>
      <c r="AZ382" s="87">
        <v>4</v>
      </c>
      <c r="BA382" s="88" t="s">
        <v>163</v>
      </c>
      <c r="BB382" s="89" t="s">
        <v>163</v>
      </c>
      <c r="BC382" s="87" t="s">
        <v>163</v>
      </c>
      <c r="BD382" s="87" t="s">
        <v>163</v>
      </c>
      <c r="BE382" s="321"/>
      <c r="BF382" s="322"/>
      <c r="BG382" s="322"/>
      <c r="BH382" s="322"/>
      <c r="BI382" s="322"/>
      <c r="BJ382" s="323"/>
      <c r="BK382" s="46" t="s">
        <v>18</v>
      </c>
      <c r="BL382" s="46" t="s">
        <v>56</v>
      </c>
      <c r="BN382" s="146">
        <f t="shared" si="552"/>
        <v>0</v>
      </c>
      <c r="BO382" s="146">
        <f t="shared" si="501"/>
        <v>0</v>
      </c>
      <c r="BP382" s="146">
        <f t="shared" si="502"/>
        <v>0</v>
      </c>
      <c r="BQ382" s="146">
        <f t="shared" si="503"/>
        <v>0</v>
      </c>
      <c r="BR382" s="146">
        <f t="shared" si="504"/>
        <v>0</v>
      </c>
      <c r="BS382" s="146">
        <f t="shared" si="505"/>
        <v>0</v>
      </c>
      <c r="BT382" s="146">
        <f t="shared" si="506"/>
        <v>0</v>
      </c>
      <c r="BU382" s="146">
        <f t="shared" si="507"/>
        <v>0</v>
      </c>
      <c r="BV382" s="146">
        <f t="shared" si="508"/>
        <v>0</v>
      </c>
      <c r="BW382" s="146">
        <f t="shared" si="509"/>
        <v>0</v>
      </c>
      <c r="BX382" s="146">
        <f t="shared" si="510"/>
        <v>0</v>
      </c>
      <c r="BY382" s="146">
        <f t="shared" si="511"/>
        <v>0</v>
      </c>
      <c r="BZ382" s="146">
        <f t="shared" si="512"/>
        <v>0</v>
      </c>
      <c r="CA382" s="146">
        <f t="shared" si="513"/>
        <v>0</v>
      </c>
      <c r="CB382" s="146">
        <f t="shared" si="514"/>
        <v>0</v>
      </c>
      <c r="CC382" s="146">
        <f t="shared" si="515"/>
        <v>0</v>
      </c>
      <c r="CD382" s="146">
        <f t="shared" si="516"/>
        <v>0</v>
      </c>
      <c r="CE382" s="146">
        <f t="shared" si="517"/>
        <v>0</v>
      </c>
      <c r="CF382" s="146">
        <f t="shared" si="518"/>
        <v>0</v>
      </c>
      <c r="CG382" s="146">
        <f t="shared" si="519"/>
        <v>0</v>
      </c>
      <c r="CH382" s="146">
        <f t="shared" si="520"/>
        <v>0</v>
      </c>
      <c r="CI382" s="146">
        <f t="shared" si="521"/>
        <v>0</v>
      </c>
      <c r="CJ382" s="146">
        <f t="shared" si="522"/>
        <v>0</v>
      </c>
      <c r="CK382" s="146">
        <f t="shared" si="523"/>
        <v>0</v>
      </c>
      <c r="CL382" s="146">
        <f t="shared" si="524"/>
        <v>0</v>
      </c>
      <c r="CM382" s="146">
        <f t="shared" si="525"/>
        <v>0</v>
      </c>
      <c r="CN382" s="146">
        <f t="shared" si="526"/>
        <v>0</v>
      </c>
      <c r="CO382" s="146">
        <f t="shared" si="527"/>
        <v>4</v>
      </c>
      <c r="CP382" s="146">
        <f t="shared" si="528"/>
        <v>4</v>
      </c>
      <c r="CQ382" s="146">
        <f t="shared" si="529"/>
        <v>4</v>
      </c>
      <c r="CR382" s="146">
        <f t="shared" si="530"/>
        <v>4</v>
      </c>
      <c r="CS382" s="146">
        <f t="shared" si="531"/>
        <v>4</v>
      </c>
      <c r="CT382" s="146">
        <f t="shared" si="532"/>
        <v>4</v>
      </c>
      <c r="CU382" s="146">
        <f t="shared" si="533"/>
        <v>4</v>
      </c>
      <c r="CV382" s="146">
        <f t="shared" si="534"/>
        <v>4</v>
      </c>
      <c r="CW382" s="146">
        <f t="shared" si="535"/>
        <v>4</v>
      </c>
      <c r="CX382" s="146">
        <f t="shared" si="536"/>
        <v>4</v>
      </c>
      <c r="CY382" s="146">
        <f t="shared" si="537"/>
        <v>4</v>
      </c>
      <c r="CZ382" s="146">
        <f t="shared" si="538"/>
        <v>4</v>
      </c>
      <c r="DA382" s="146">
        <f t="shared" si="539"/>
        <v>4</v>
      </c>
      <c r="DB382" s="146">
        <f t="shared" si="540"/>
        <v>4</v>
      </c>
      <c r="DC382" s="146">
        <f t="shared" si="541"/>
        <v>4</v>
      </c>
      <c r="DD382" s="146">
        <f t="shared" si="542"/>
        <v>0</v>
      </c>
      <c r="DE382" s="146">
        <f t="shared" si="543"/>
        <v>0</v>
      </c>
      <c r="DF382" s="146">
        <f t="shared" si="544"/>
        <v>0</v>
      </c>
      <c r="DG382" s="146">
        <f t="shared" si="545"/>
        <v>0</v>
      </c>
      <c r="DH382" s="146">
        <f t="shared" si="546"/>
        <v>0</v>
      </c>
      <c r="DI382" s="146">
        <f t="shared" si="547"/>
        <v>0</v>
      </c>
      <c r="DJ382" s="146">
        <f t="shared" si="548"/>
        <v>0</v>
      </c>
      <c r="DK382" s="146">
        <f t="shared" si="549"/>
        <v>0</v>
      </c>
      <c r="DL382" s="146">
        <f t="shared" si="550"/>
        <v>0</v>
      </c>
      <c r="DM382" s="146">
        <f t="shared" si="551"/>
        <v>0</v>
      </c>
      <c r="DN382" s="64">
        <f>F382*H382</f>
        <v>60</v>
      </c>
      <c r="DO382" s="52" t="str">
        <f t="shared" si="581"/>
        <v/>
      </c>
      <c r="DP382" s="52" t="str">
        <f t="shared" si="556"/>
        <v/>
      </c>
      <c r="DQ382" s="53">
        <f t="shared" si="557"/>
        <v>60</v>
      </c>
      <c r="DR382" s="1">
        <f t="shared" si="582"/>
        <v>2</v>
      </c>
      <c r="DS382" s="168" t="e">
        <f>IF(AND(DR382=#REF!,BL382=#REF!),'Tiến độ'!D382,"")</f>
        <v>#REF!</v>
      </c>
    </row>
    <row r="383" spans="1:123" ht="11.25" customHeight="1">
      <c r="A383" s="310" t="str">
        <f>IF(B383="","",MAX($A$7:A382)+1)</f>
        <v/>
      </c>
      <c r="B383" s="313"/>
      <c r="C383" s="91" t="s">
        <v>8</v>
      </c>
      <c r="D383" s="92"/>
      <c r="E383" s="93">
        <f>SUM(E367:E382)</f>
        <v>41</v>
      </c>
      <c r="F383" s="94"/>
      <c r="G383" s="95"/>
      <c r="H383" s="96"/>
      <c r="I383" s="97"/>
      <c r="J383" s="26"/>
      <c r="K383" s="96">
        <f t="shared" ref="K383:AH383" si="589">SUM(K367:K382)</f>
        <v>25</v>
      </c>
      <c r="L383" s="97">
        <f t="shared" si="589"/>
        <v>25</v>
      </c>
      <c r="M383" s="97">
        <f t="shared" si="589"/>
        <v>25</v>
      </c>
      <c r="N383" s="98">
        <f t="shared" si="589"/>
        <v>25</v>
      </c>
      <c r="O383" s="96">
        <f t="shared" si="589"/>
        <v>25</v>
      </c>
      <c r="P383" s="97">
        <f t="shared" si="589"/>
        <v>25</v>
      </c>
      <c r="Q383" s="97">
        <f t="shared" si="589"/>
        <v>25</v>
      </c>
      <c r="R383" s="98">
        <f t="shared" si="589"/>
        <v>25</v>
      </c>
      <c r="S383" s="96">
        <f t="shared" si="589"/>
        <v>25</v>
      </c>
      <c r="T383" s="97">
        <f t="shared" si="589"/>
        <v>25</v>
      </c>
      <c r="U383" s="97">
        <f t="shared" si="589"/>
        <v>25</v>
      </c>
      <c r="V383" s="97">
        <f t="shared" si="589"/>
        <v>25</v>
      </c>
      <c r="W383" s="98">
        <f t="shared" si="589"/>
        <v>22</v>
      </c>
      <c r="X383" s="96">
        <f t="shared" si="589"/>
        <v>19</v>
      </c>
      <c r="Y383" s="97">
        <f t="shared" si="589"/>
        <v>19</v>
      </c>
      <c r="Z383" s="97">
        <f t="shared" si="589"/>
        <v>0</v>
      </c>
      <c r="AA383" s="98">
        <f t="shared" si="589"/>
        <v>0</v>
      </c>
      <c r="AB383" s="96">
        <f t="shared" si="589"/>
        <v>0</v>
      </c>
      <c r="AC383" s="97">
        <f t="shared" si="589"/>
        <v>0</v>
      </c>
      <c r="AD383" s="97">
        <f t="shared" si="589"/>
        <v>0</v>
      </c>
      <c r="AE383" s="98">
        <f t="shared" si="589"/>
        <v>0</v>
      </c>
      <c r="AF383" s="96">
        <f t="shared" si="589"/>
        <v>0</v>
      </c>
      <c r="AG383" s="97">
        <f t="shared" si="589"/>
        <v>0</v>
      </c>
      <c r="AH383" s="97">
        <f t="shared" si="589"/>
        <v>0</v>
      </c>
      <c r="AI383" s="362"/>
      <c r="AJ383" s="363"/>
      <c r="AK383" s="96">
        <f t="shared" ref="AK383:BD383" si="590">SUM(AK367:AK382)</f>
        <v>0</v>
      </c>
      <c r="AL383" s="97">
        <f t="shared" si="590"/>
        <v>24</v>
      </c>
      <c r="AM383" s="97">
        <f t="shared" si="590"/>
        <v>24</v>
      </c>
      <c r="AN383" s="98">
        <f t="shared" si="590"/>
        <v>24</v>
      </c>
      <c r="AO383" s="96">
        <f t="shared" si="590"/>
        <v>24</v>
      </c>
      <c r="AP383" s="97">
        <f t="shared" si="590"/>
        <v>24</v>
      </c>
      <c r="AQ383" s="97">
        <f t="shared" si="590"/>
        <v>22</v>
      </c>
      <c r="AR383" s="98">
        <f t="shared" si="590"/>
        <v>22</v>
      </c>
      <c r="AS383" s="99">
        <f t="shared" si="590"/>
        <v>22</v>
      </c>
      <c r="AT383" s="97">
        <f t="shared" si="590"/>
        <v>22</v>
      </c>
      <c r="AU383" s="97">
        <f t="shared" si="590"/>
        <v>22</v>
      </c>
      <c r="AV383" s="100">
        <f t="shared" si="590"/>
        <v>22</v>
      </c>
      <c r="AW383" s="96">
        <f t="shared" si="590"/>
        <v>22</v>
      </c>
      <c r="AX383" s="97">
        <f t="shared" si="590"/>
        <v>21</v>
      </c>
      <c r="AY383" s="97">
        <f t="shared" si="590"/>
        <v>20</v>
      </c>
      <c r="AZ383" s="97">
        <f t="shared" si="590"/>
        <v>15</v>
      </c>
      <c r="BA383" s="98">
        <f t="shared" si="590"/>
        <v>0</v>
      </c>
      <c r="BB383" s="99">
        <f t="shared" si="590"/>
        <v>0</v>
      </c>
      <c r="BC383" s="97">
        <f t="shared" si="590"/>
        <v>0</v>
      </c>
      <c r="BD383" s="97">
        <f t="shared" si="590"/>
        <v>0</v>
      </c>
      <c r="BE383" s="321"/>
      <c r="BF383" s="322"/>
      <c r="BG383" s="322"/>
      <c r="BH383" s="322"/>
      <c r="BI383" s="322"/>
      <c r="BJ383" s="323"/>
      <c r="BK383" s="47"/>
      <c r="BL383" s="47" t="s">
        <v>1113</v>
      </c>
      <c r="BN383" s="146">
        <f t="shared" si="552"/>
        <v>0</v>
      </c>
      <c r="BO383" s="146">
        <f t="shared" si="501"/>
        <v>0</v>
      </c>
      <c r="BP383" s="146">
        <f t="shared" si="502"/>
        <v>0</v>
      </c>
      <c r="BQ383" s="146">
        <f t="shared" si="503"/>
        <v>0</v>
      </c>
      <c r="BR383" s="146">
        <f t="shared" si="504"/>
        <v>0</v>
      </c>
      <c r="BS383" s="146">
        <f t="shared" si="505"/>
        <v>0</v>
      </c>
      <c r="BT383" s="146">
        <f t="shared" si="506"/>
        <v>0</v>
      </c>
      <c r="BU383" s="146">
        <f t="shared" si="507"/>
        <v>0</v>
      </c>
      <c r="BV383" s="146">
        <f t="shared" si="508"/>
        <v>0</v>
      </c>
      <c r="BW383" s="146">
        <f t="shared" si="509"/>
        <v>0</v>
      </c>
      <c r="BX383" s="146">
        <f t="shared" si="510"/>
        <v>0</v>
      </c>
      <c r="BY383" s="146">
        <f t="shared" si="511"/>
        <v>0</v>
      </c>
      <c r="BZ383" s="146">
        <f t="shared" si="512"/>
        <v>0</v>
      </c>
      <c r="CA383" s="146">
        <f t="shared" si="513"/>
        <v>0</v>
      </c>
      <c r="CB383" s="146">
        <f t="shared" si="514"/>
        <v>0</v>
      </c>
      <c r="CC383" s="146">
        <f t="shared" si="515"/>
        <v>0</v>
      </c>
      <c r="CD383" s="146">
        <f t="shared" si="516"/>
        <v>0</v>
      </c>
      <c r="CE383" s="146">
        <f t="shared" si="517"/>
        <v>0</v>
      </c>
      <c r="CF383" s="146">
        <f t="shared" si="518"/>
        <v>0</v>
      </c>
      <c r="CG383" s="146">
        <f t="shared" si="519"/>
        <v>0</v>
      </c>
      <c r="CH383" s="146">
        <f t="shared" si="520"/>
        <v>0</v>
      </c>
      <c r="CI383" s="146">
        <f t="shared" si="521"/>
        <v>0</v>
      </c>
      <c r="CJ383" s="146">
        <f t="shared" si="522"/>
        <v>0</v>
      </c>
      <c r="CK383" s="146">
        <f t="shared" si="523"/>
        <v>0</v>
      </c>
      <c r="CL383" s="146">
        <f t="shared" si="524"/>
        <v>0</v>
      </c>
      <c r="CM383" s="146">
        <f t="shared" si="525"/>
        <v>0</v>
      </c>
      <c r="CN383" s="146">
        <f t="shared" si="526"/>
        <v>0</v>
      </c>
      <c r="CO383" s="146">
        <f t="shared" si="527"/>
        <v>0</v>
      </c>
      <c r="CP383" s="146">
        <f t="shared" si="528"/>
        <v>0</v>
      </c>
      <c r="CQ383" s="146">
        <f t="shared" si="529"/>
        <v>0</v>
      </c>
      <c r="CR383" s="146">
        <f t="shared" si="530"/>
        <v>0</v>
      </c>
      <c r="CS383" s="146">
        <f t="shared" si="531"/>
        <v>0</v>
      </c>
      <c r="CT383" s="146">
        <f t="shared" si="532"/>
        <v>0</v>
      </c>
      <c r="CU383" s="146">
        <f t="shared" si="533"/>
        <v>0</v>
      </c>
      <c r="CV383" s="146">
        <f t="shared" si="534"/>
        <v>0</v>
      </c>
      <c r="CW383" s="146">
        <f t="shared" si="535"/>
        <v>0</v>
      </c>
      <c r="CX383" s="146">
        <f t="shared" si="536"/>
        <v>0</v>
      </c>
      <c r="CY383" s="146">
        <f t="shared" si="537"/>
        <v>0</v>
      </c>
      <c r="CZ383" s="146">
        <f t="shared" si="538"/>
        <v>0</v>
      </c>
      <c r="DA383" s="146">
        <f t="shared" si="539"/>
        <v>0</v>
      </c>
      <c r="DB383" s="146">
        <f t="shared" si="540"/>
        <v>0</v>
      </c>
      <c r="DC383" s="146">
        <f t="shared" si="541"/>
        <v>0</v>
      </c>
      <c r="DD383" s="146">
        <f t="shared" si="542"/>
        <v>0</v>
      </c>
      <c r="DE383" s="146">
        <f t="shared" si="543"/>
        <v>0</v>
      </c>
      <c r="DF383" s="146">
        <f t="shared" si="544"/>
        <v>0</v>
      </c>
      <c r="DG383" s="146">
        <f t="shared" si="545"/>
        <v>0</v>
      </c>
      <c r="DH383" s="146">
        <f t="shared" si="546"/>
        <v>0</v>
      </c>
      <c r="DI383" s="146">
        <f t="shared" si="547"/>
        <v>0</v>
      </c>
      <c r="DJ383" s="146">
        <f t="shared" si="548"/>
        <v>0</v>
      </c>
      <c r="DK383" s="146">
        <f t="shared" si="549"/>
        <v>0</v>
      </c>
      <c r="DL383" s="146">
        <f t="shared" si="550"/>
        <v>0</v>
      </c>
      <c r="DM383" s="146">
        <f t="shared" si="551"/>
        <v>0</v>
      </c>
      <c r="DN383" s="54"/>
      <c r="DO383" s="55"/>
      <c r="DP383" s="55"/>
      <c r="DQ383" s="56"/>
      <c r="DS383" s="168" t="e">
        <f>IF(AND(DR383=#REF!,BL383=#REF!),'Tiến độ'!D383,"")</f>
        <v>#REF!</v>
      </c>
    </row>
    <row r="384" spans="1:123" ht="11.25" customHeight="1">
      <c r="A384" s="308">
        <f>IF(B384="","",MAX($A$7:A383)+1)</f>
        <v>30</v>
      </c>
      <c r="B384" s="311" t="s">
        <v>1140</v>
      </c>
      <c r="C384" s="67" t="s">
        <v>445</v>
      </c>
      <c r="D384" s="68" t="s">
        <v>495</v>
      </c>
      <c r="E384" s="69">
        <v>2</v>
      </c>
      <c r="F384" s="70">
        <v>30</v>
      </c>
      <c r="G384" s="71"/>
      <c r="H384" s="72">
        <v>2</v>
      </c>
      <c r="I384" s="73">
        <f>56+41</f>
        <v>97</v>
      </c>
      <c r="J384" s="24"/>
      <c r="K384" s="74">
        <v>2</v>
      </c>
      <c r="L384" s="75">
        <v>2</v>
      </c>
      <c r="M384" s="75">
        <v>2</v>
      </c>
      <c r="N384" s="76">
        <v>2</v>
      </c>
      <c r="O384" s="74">
        <v>2</v>
      </c>
      <c r="P384" s="75">
        <v>2</v>
      </c>
      <c r="Q384" s="75">
        <v>2</v>
      </c>
      <c r="R384" s="76">
        <v>2</v>
      </c>
      <c r="S384" s="74">
        <v>2</v>
      </c>
      <c r="T384" s="75">
        <v>2</v>
      </c>
      <c r="U384" s="75">
        <v>2</v>
      </c>
      <c r="V384" s="75">
        <v>2</v>
      </c>
      <c r="W384" s="76">
        <v>2</v>
      </c>
      <c r="X384" s="74">
        <v>2</v>
      </c>
      <c r="Y384" s="75">
        <v>2</v>
      </c>
      <c r="Z384" s="75" t="s">
        <v>163</v>
      </c>
      <c r="AA384" s="76" t="s">
        <v>163</v>
      </c>
      <c r="AB384" s="74" t="s">
        <v>163</v>
      </c>
      <c r="AC384" s="75" t="s">
        <v>163</v>
      </c>
      <c r="AD384" s="75" t="s">
        <v>164</v>
      </c>
      <c r="AE384" s="76" t="s">
        <v>164</v>
      </c>
      <c r="AF384" s="74" t="s">
        <v>164</v>
      </c>
      <c r="AG384" s="75" t="s">
        <v>164</v>
      </c>
      <c r="AH384" s="75" t="s">
        <v>164</v>
      </c>
      <c r="AI384" s="362"/>
      <c r="AJ384" s="363"/>
      <c r="AK384" s="74" t="s">
        <v>164</v>
      </c>
      <c r="AL384" s="75"/>
      <c r="AM384" s="75"/>
      <c r="AN384" s="76"/>
      <c r="AO384" s="74"/>
      <c r="AP384" s="75"/>
      <c r="AQ384" s="75"/>
      <c r="AR384" s="76"/>
      <c r="AS384" s="77"/>
      <c r="AT384" s="75"/>
      <c r="AU384" s="75"/>
      <c r="AV384" s="78"/>
      <c r="AW384" s="74"/>
      <c r="AX384" s="75"/>
      <c r="AY384" s="75"/>
      <c r="AZ384" s="75"/>
      <c r="BA384" s="76"/>
      <c r="BB384" s="77"/>
      <c r="BC384" s="75"/>
      <c r="BD384" s="75"/>
      <c r="BE384" s="321"/>
      <c r="BF384" s="322"/>
      <c r="BG384" s="322"/>
      <c r="BH384" s="322"/>
      <c r="BI384" s="322"/>
      <c r="BJ384" s="323"/>
      <c r="BK384" s="45" t="s">
        <v>18</v>
      </c>
      <c r="BL384" s="45" t="s">
        <v>39</v>
      </c>
      <c r="BN384" s="146">
        <f t="shared" si="552"/>
        <v>4</v>
      </c>
      <c r="BO384" s="146">
        <f t="shared" si="501"/>
        <v>4</v>
      </c>
      <c r="BP384" s="146">
        <f t="shared" si="502"/>
        <v>4</v>
      </c>
      <c r="BQ384" s="146">
        <f t="shared" si="503"/>
        <v>4</v>
      </c>
      <c r="BR384" s="146">
        <f t="shared" si="504"/>
        <v>4</v>
      </c>
      <c r="BS384" s="146">
        <f t="shared" si="505"/>
        <v>4</v>
      </c>
      <c r="BT384" s="146">
        <f t="shared" si="506"/>
        <v>4</v>
      </c>
      <c r="BU384" s="146">
        <f t="shared" si="507"/>
        <v>4</v>
      </c>
      <c r="BV384" s="146">
        <f t="shared" si="508"/>
        <v>4</v>
      </c>
      <c r="BW384" s="146">
        <f t="shared" si="509"/>
        <v>4</v>
      </c>
      <c r="BX384" s="146">
        <f t="shared" si="510"/>
        <v>4</v>
      </c>
      <c r="BY384" s="146">
        <f t="shared" si="511"/>
        <v>4</v>
      </c>
      <c r="BZ384" s="146">
        <f t="shared" si="512"/>
        <v>4</v>
      </c>
      <c r="CA384" s="146">
        <f t="shared" si="513"/>
        <v>4</v>
      </c>
      <c r="CB384" s="146">
        <f t="shared" si="514"/>
        <v>4</v>
      </c>
      <c r="CC384" s="146">
        <f t="shared" si="515"/>
        <v>0</v>
      </c>
      <c r="CD384" s="146">
        <f t="shared" si="516"/>
        <v>0</v>
      </c>
      <c r="CE384" s="146">
        <f t="shared" si="517"/>
        <v>0</v>
      </c>
      <c r="CF384" s="146">
        <f t="shared" si="518"/>
        <v>0</v>
      </c>
      <c r="CG384" s="146">
        <f t="shared" si="519"/>
        <v>0</v>
      </c>
      <c r="CH384" s="146">
        <f t="shared" si="520"/>
        <v>0</v>
      </c>
      <c r="CI384" s="146">
        <f t="shared" si="521"/>
        <v>0</v>
      </c>
      <c r="CJ384" s="146">
        <f t="shared" si="522"/>
        <v>0</v>
      </c>
      <c r="CK384" s="146">
        <f t="shared" si="523"/>
        <v>0</v>
      </c>
      <c r="CL384" s="146">
        <f t="shared" si="524"/>
        <v>0</v>
      </c>
      <c r="CM384" s="146">
        <f t="shared" si="525"/>
        <v>0</v>
      </c>
      <c r="CN384" s="146">
        <f t="shared" si="526"/>
        <v>0</v>
      </c>
      <c r="CO384" s="146">
        <f t="shared" si="527"/>
        <v>0</v>
      </c>
      <c r="CP384" s="146">
        <f t="shared" si="528"/>
        <v>0</v>
      </c>
      <c r="CQ384" s="146">
        <f t="shared" si="529"/>
        <v>0</v>
      </c>
      <c r="CR384" s="146">
        <f t="shared" si="530"/>
        <v>0</v>
      </c>
      <c r="CS384" s="146">
        <f t="shared" si="531"/>
        <v>0</v>
      </c>
      <c r="CT384" s="146">
        <f t="shared" si="532"/>
        <v>0</v>
      </c>
      <c r="CU384" s="146">
        <f t="shared" si="533"/>
        <v>0</v>
      </c>
      <c r="CV384" s="146">
        <f t="shared" si="534"/>
        <v>0</v>
      </c>
      <c r="CW384" s="146">
        <f t="shared" si="535"/>
        <v>0</v>
      </c>
      <c r="CX384" s="146">
        <f t="shared" si="536"/>
        <v>0</v>
      </c>
      <c r="CY384" s="146">
        <f t="shared" si="537"/>
        <v>0</v>
      </c>
      <c r="CZ384" s="146">
        <f t="shared" si="538"/>
        <v>0</v>
      </c>
      <c r="DA384" s="146">
        <f t="shared" si="539"/>
        <v>0</v>
      </c>
      <c r="DB384" s="146">
        <f t="shared" si="540"/>
        <v>0</v>
      </c>
      <c r="DC384" s="146">
        <f t="shared" si="541"/>
        <v>0</v>
      </c>
      <c r="DD384" s="146">
        <f t="shared" si="542"/>
        <v>0</v>
      </c>
      <c r="DE384" s="146">
        <f t="shared" si="543"/>
        <v>0</v>
      </c>
      <c r="DF384" s="146">
        <f t="shared" si="544"/>
        <v>0</v>
      </c>
      <c r="DG384" s="146">
        <f t="shared" si="545"/>
        <v>0</v>
      </c>
      <c r="DH384" s="146">
        <f t="shared" si="546"/>
        <v>0</v>
      </c>
      <c r="DI384" s="146">
        <f t="shared" si="547"/>
        <v>0</v>
      </c>
      <c r="DJ384" s="146">
        <f t="shared" si="548"/>
        <v>0</v>
      </c>
      <c r="DK384" s="146">
        <f t="shared" si="549"/>
        <v>0</v>
      </c>
      <c r="DL384" s="146">
        <f t="shared" si="550"/>
        <v>0</v>
      </c>
      <c r="DM384" s="146">
        <f t="shared" si="551"/>
        <v>0</v>
      </c>
      <c r="DN384" s="63">
        <f>F384*H384</f>
        <v>60</v>
      </c>
      <c r="DO384" s="50">
        <f t="shared" ref="DO384:DO400" si="591">IF(COUNTA(K384:AC384)&gt;0,DN384,"")</f>
        <v>60</v>
      </c>
      <c r="DP384" s="50" t="str">
        <f t="shared" si="556"/>
        <v/>
      </c>
      <c r="DQ384" s="51" t="str">
        <f t="shared" si="557"/>
        <v/>
      </c>
      <c r="DR384" s="1">
        <f t="shared" ref="DR384:DR400" si="592">IF(DQ384="",1,2)</f>
        <v>1</v>
      </c>
      <c r="DS384" s="168" t="e">
        <f>IF(AND(DR384=#REF!,BL384=#REF!),'Tiến độ'!D384,"")</f>
        <v>#REF!</v>
      </c>
    </row>
    <row r="385" spans="1:123" ht="11.25" customHeight="1">
      <c r="A385" s="314" t="str">
        <f>IF(B385="","",MAX($A$7:A384)+1)</f>
        <v/>
      </c>
      <c r="B385" s="315"/>
      <c r="C385" s="79" t="s">
        <v>447</v>
      </c>
      <c r="D385" s="80" t="s">
        <v>496</v>
      </c>
      <c r="E385" s="81">
        <v>1</v>
      </c>
      <c r="F385" s="82">
        <v>15</v>
      </c>
      <c r="G385" s="83"/>
      <c r="H385" s="84">
        <f t="shared" ref="H385:I391" si="593">H384</f>
        <v>2</v>
      </c>
      <c r="I385" s="85">
        <f>I384</f>
        <v>97</v>
      </c>
      <c r="J385" s="27"/>
      <c r="K385" s="86"/>
      <c r="L385" s="87"/>
      <c r="M385" s="87"/>
      <c r="N385" s="88"/>
      <c r="O385" s="86"/>
      <c r="P385" s="87">
        <v>2</v>
      </c>
      <c r="Q385" s="87">
        <v>2</v>
      </c>
      <c r="R385" s="88">
        <v>2</v>
      </c>
      <c r="S385" s="86">
        <v>2</v>
      </c>
      <c r="T385" s="87">
        <v>2</v>
      </c>
      <c r="U385" s="87">
        <v>2</v>
      </c>
      <c r="V385" s="87">
        <v>2</v>
      </c>
      <c r="W385" s="88">
        <v>1</v>
      </c>
      <c r="X385" s="86"/>
      <c r="Y385" s="87"/>
      <c r="Z385" s="87" t="s">
        <v>163</v>
      </c>
      <c r="AA385" s="88" t="s">
        <v>163</v>
      </c>
      <c r="AB385" s="86" t="s">
        <v>163</v>
      </c>
      <c r="AC385" s="87" t="s">
        <v>163</v>
      </c>
      <c r="AD385" s="87" t="s">
        <v>164</v>
      </c>
      <c r="AE385" s="88" t="s">
        <v>164</v>
      </c>
      <c r="AF385" s="86" t="s">
        <v>164</v>
      </c>
      <c r="AG385" s="87" t="s">
        <v>164</v>
      </c>
      <c r="AH385" s="87" t="s">
        <v>164</v>
      </c>
      <c r="AI385" s="362"/>
      <c r="AJ385" s="363"/>
      <c r="AK385" s="86" t="s">
        <v>164</v>
      </c>
      <c r="AL385" s="87"/>
      <c r="AM385" s="87"/>
      <c r="AN385" s="88"/>
      <c r="AO385" s="86"/>
      <c r="AP385" s="87"/>
      <c r="AQ385" s="87"/>
      <c r="AR385" s="88"/>
      <c r="AS385" s="89"/>
      <c r="AT385" s="87"/>
      <c r="AU385" s="87"/>
      <c r="AV385" s="90"/>
      <c r="AW385" s="86"/>
      <c r="AX385" s="87"/>
      <c r="AY385" s="87"/>
      <c r="AZ385" s="87"/>
      <c r="BA385" s="88"/>
      <c r="BB385" s="89"/>
      <c r="BC385" s="87"/>
      <c r="BD385" s="87"/>
      <c r="BE385" s="321"/>
      <c r="BF385" s="322"/>
      <c r="BG385" s="322"/>
      <c r="BH385" s="322"/>
      <c r="BI385" s="322"/>
      <c r="BJ385" s="323"/>
      <c r="BK385" s="46" t="s">
        <v>18</v>
      </c>
      <c r="BL385" s="46" t="s">
        <v>39</v>
      </c>
      <c r="BN385" s="146">
        <f t="shared" si="552"/>
        <v>0</v>
      </c>
      <c r="BO385" s="146">
        <f t="shared" si="501"/>
        <v>0</v>
      </c>
      <c r="BP385" s="146">
        <f t="shared" si="502"/>
        <v>0</v>
      </c>
      <c r="BQ385" s="146">
        <f t="shared" si="503"/>
        <v>0</v>
      </c>
      <c r="BR385" s="146">
        <f t="shared" si="504"/>
        <v>0</v>
      </c>
      <c r="BS385" s="146">
        <f t="shared" si="505"/>
        <v>4</v>
      </c>
      <c r="BT385" s="146">
        <f t="shared" si="506"/>
        <v>4</v>
      </c>
      <c r="BU385" s="146">
        <f t="shared" si="507"/>
        <v>4</v>
      </c>
      <c r="BV385" s="146">
        <f t="shared" si="508"/>
        <v>4</v>
      </c>
      <c r="BW385" s="146">
        <f t="shared" si="509"/>
        <v>4</v>
      </c>
      <c r="BX385" s="146">
        <f t="shared" si="510"/>
        <v>4</v>
      </c>
      <c r="BY385" s="146">
        <f t="shared" si="511"/>
        <v>4</v>
      </c>
      <c r="BZ385" s="146">
        <f t="shared" si="512"/>
        <v>2</v>
      </c>
      <c r="CA385" s="146">
        <f t="shared" si="513"/>
        <v>0</v>
      </c>
      <c r="CB385" s="146">
        <f t="shared" si="514"/>
        <v>0</v>
      </c>
      <c r="CC385" s="146">
        <f t="shared" si="515"/>
        <v>0</v>
      </c>
      <c r="CD385" s="146">
        <f t="shared" si="516"/>
        <v>0</v>
      </c>
      <c r="CE385" s="146">
        <f t="shared" si="517"/>
        <v>0</v>
      </c>
      <c r="CF385" s="146">
        <f t="shared" si="518"/>
        <v>0</v>
      </c>
      <c r="CG385" s="146">
        <f t="shared" si="519"/>
        <v>0</v>
      </c>
      <c r="CH385" s="146">
        <f t="shared" si="520"/>
        <v>0</v>
      </c>
      <c r="CI385" s="146">
        <f t="shared" si="521"/>
        <v>0</v>
      </c>
      <c r="CJ385" s="146">
        <f t="shared" si="522"/>
        <v>0</v>
      </c>
      <c r="CK385" s="146">
        <f t="shared" si="523"/>
        <v>0</v>
      </c>
      <c r="CL385" s="146">
        <f t="shared" si="524"/>
        <v>0</v>
      </c>
      <c r="CM385" s="146">
        <f t="shared" si="525"/>
        <v>0</v>
      </c>
      <c r="CN385" s="146">
        <f t="shared" si="526"/>
        <v>0</v>
      </c>
      <c r="CO385" s="146">
        <f t="shared" si="527"/>
        <v>0</v>
      </c>
      <c r="CP385" s="146">
        <f t="shared" si="528"/>
        <v>0</v>
      </c>
      <c r="CQ385" s="146">
        <f t="shared" si="529"/>
        <v>0</v>
      </c>
      <c r="CR385" s="146">
        <f t="shared" si="530"/>
        <v>0</v>
      </c>
      <c r="CS385" s="146">
        <f t="shared" si="531"/>
        <v>0</v>
      </c>
      <c r="CT385" s="146">
        <f t="shared" si="532"/>
        <v>0</v>
      </c>
      <c r="CU385" s="146">
        <f t="shared" si="533"/>
        <v>0</v>
      </c>
      <c r="CV385" s="146">
        <f t="shared" si="534"/>
        <v>0</v>
      </c>
      <c r="CW385" s="146">
        <f t="shared" si="535"/>
        <v>0</v>
      </c>
      <c r="CX385" s="146">
        <f t="shared" si="536"/>
        <v>0</v>
      </c>
      <c r="CY385" s="146">
        <f t="shared" si="537"/>
        <v>0</v>
      </c>
      <c r="CZ385" s="146">
        <f t="shared" si="538"/>
        <v>0</v>
      </c>
      <c r="DA385" s="146">
        <f t="shared" si="539"/>
        <v>0</v>
      </c>
      <c r="DB385" s="146">
        <f t="shared" si="540"/>
        <v>0</v>
      </c>
      <c r="DC385" s="146">
        <f t="shared" si="541"/>
        <v>0</v>
      </c>
      <c r="DD385" s="146">
        <f t="shared" si="542"/>
        <v>0</v>
      </c>
      <c r="DE385" s="146">
        <f t="shared" si="543"/>
        <v>0</v>
      </c>
      <c r="DF385" s="146">
        <f t="shared" si="544"/>
        <v>0</v>
      </c>
      <c r="DG385" s="146">
        <f t="shared" si="545"/>
        <v>0</v>
      </c>
      <c r="DH385" s="146">
        <f t="shared" si="546"/>
        <v>0</v>
      </c>
      <c r="DI385" s="146">
        <f t="shared" si="547"/>
        <v>0</v>
      </c>
      <c r="DJ385" s="146">
        <f t="shared" si="548"/>
        <v>0</v>
      </c>
      <c r="DK385" s="146">
        <f t="shared" si="549"/>
        <v>0</v>
      </c>
      <c r="DL385" s="146">
        <f t="shared" si="550"/>
        <v>0</v>
      </c>
      <c r="DM385" s="146">
        <f t="shared" si="551"/>
        <v>0</v>
      </c>
      <c r="DN385" s="64">
        <f>0.8*I385</f>
        <v>77.600000000000009</v>
      </c>
      <c r="DO385" s="52">
        <f t="shared" si="591"/>
        <v>77.600000000000009</v>
      </c>
      <c r="DP385" s="52" t="str">
        <f t="shared" si="556"/>
        <v/>
      </c>
      <c r="DQ385" s="53" t="str">
        <f t="shared" si="557"/>
        <v/>
      </c>
      <c r="DR385" s="1">
        <f t="shared" si="592"/>
        <v>1</v>
      </c>
      <c r="DS385" s="168" t="e">
        <f>IF(AND(DR385=#REF!,BL385=#REF!),'Tiến độ'!D385,"")</f>
        <v>#REF!</v>
      </c>
    </row>
    <row r="386" spans="1:123" ht="11.25" customHeight="1">
      <c r="A386" s="314" t="str">
        <f>IF(B386="","",MAX($A$7:A385)+1)</f>
        <v/>
      </c>
      <c r="B386" s="315"/>
      <c r="C386" s="79" t="s">
        <v>497</v>
      </c>
      <c r="D386" s="80" t="s">
        <v>498</v>
      </c>
      <c r="E386" s="81">
        <v>3</v>
      </c>
      <c r="F386" s="82">
        <v>45</v>
      </c>
      <c r="G386" s="83"/>
      <c r="H386" s="84">
        <f t="shared" si="593"/>
        <v>2</v>
      </c>
      <c r="I386" s="85">
        <f t="shared" si="593"/>
        <v>97</v>
      </c>
      <c r="J386" s="27"/>
      <c r="K386" s="86">
        <v>5</v>
      </c>
      <c r="L386" s="87">
        <v>5</v>
      </c>
      <c r="M386" s="87">
        <v>5</v>
      </c>
      <c r="N386" s="88">
        <v>5</v>
      </c>
      <c r="O386" s="86">
        <v>5</v>
      </c>
      <c r="P386" s="87">
        <v>2</v>
      </c>
      <c r="Q386" s="87">
        <v>2</v>
      </c>
      <c r="R386" s="88">
        <v>2</v>
      </c>
      <c r="S386" s="86">
        <v>2</v>
      </c>
      <c r="T386" s="87">
        <v>2</v>
      </c>
      <c r="U386" s="87">
        <v>2</v>
      </c>
      <c r="V386" s="87">
        <v>2</v>
      </c>
      <c r="W386" s="88">
        <v>2</v>
      </c>
      <c r="X386" s="86">
        <v>2</v>
      </c>
      <c r="Y386" s="87">
        <v>2</v>
      </c>
      <c r="Z386" s="87" t="s">
        <v>163</v>
      </c>
      <c r="AA386" s="88" t="s">
        <v>163</v>
      </c>
      <c r="AB386" s="86" t="s">
        <v>163</v>
      </c>
      <c r="AC386" s="87" t="s">
        <v>163</v>
      </c>
      <c r="AD386" s="87" t="s">
        <v>164</v>
      </c>
      <c r="AE386" s="88" t="s">
        <v>164</v>
      </c>
      <c r="AF386" s="86" t="s">
        <v>164</v>
      </c>
      <c r="AG386" s="87" t="s">
        <v>164</v>
      </c>
      <c r="AH386" s="87" t="s">
        <v>164</v>
      </c>
      <c r="AI386" s="362"/>
      <c r="AJ386" s="363"/>
      <c r="AK386" s="86" t="s">
        <v>164</v>
      </c>
      <c r="AL386" s="87"/>
      <c r="AM386" s="87"/>
      <c r="AN386" s="88"/>
      <c r="AO386" s="86"/>
      <c r="AP386" s="87"/>
      <c r="AQ386" s="87"/>
      <c r="AR386" s="88"/>
      <c r="AS386" s="89"/>
      <c r="AT386" s="87"/>
      <c r="AU386" s="87"/>
      <c r="AV386" s="90"/>
      <c r="AW386" s="86"/>
      <c r="AX386" s="87"/>
      <c r="AY386" s="87"/>
      <c r="AZ386" s="87"/>
      <c r="BA386" s="88"/>
      <c r="BB386" s="89"/>
      <c r="BC386" s="87"/>
      <c r="BD386" s="87"/>
      <c r="BE386" s="321"/>
      <c r="BF386" s="322"/>
      <c r="BG386" s="322"/>
      <c r="BH386" s="322"/>
      <c r="BI386" s="322"/>
      <c r="BJ386" s="323"/>
      <c r="BK386" s="46" t="s">
        <v>18</v>
      </c>
      <c r="BL386" s="46" t="s">
        <v>39</v>
      </c>
      <c r="BN386" s="146">
        <f t="shared" si="552"/>
        <v>10</v>
      </c>
      <c r="BO386" s="146">
        <f t="shared" si="501"/>
        <v>10</v>
      </c>
      <c r="BP386" s="146">
        <f t="shared" si="502"/>
        <v>10</v>
      </c>
      <c r="BQ386" s="146">
        <f t="shared" si="503"/>
        <v>10</v>
      </c>
      <c r="BR386" s="146">
        <f t="shared" si="504"/>
        <v>10</v>
      </c>
      <c r="BS386" s="146">
        <f t="shared" si="505"/>
        <v>4</v>
      </c>
      <c r="BT386" s="146">
        <f t="shared" si="506"/>
        <v>4</v>
      </c>
      <c r="BU386" s="146">
        <f t="shared" si="507"/>
        <v>4</v>
      </c>
      <c r="BV386" s="146">
        <f t="shared" si="508"/>
        <v>4</v>
      </c>
      <c r="BW386" s="146">
        <f t="shared" si="509"/>
        <v>4</v>
      </c>
      <c r="BX386" s="146">
        <f t="shared" si="510"/>
        <v>4</v>
      </c>
      <c r="BY386" s="146">
        <f t="shared" si="511"/>
        <v>4</v>
      </c>
      <c r="BZ386" s="146">
        <f t="shared" si="512"/>
        <v>4</v>
      </c>
      <c r="CA386" s="146">
        <f t="shared" si="513"/>
        <v>4</v>
      </c>
      <c r="CB386" s="146">
        <f t="shared" si="514"/>
        <v>4</v>
      </c>
      <c r="CC386" s="146">
        <f t="shared" si="515"/>
        <v>0</v>
      </c>
      <c r="CD386" s="146">
        <f t="shared" si="516"/>
        <v>0</v>
      </c>
      <c r="CE386" s="146">
        <f t="shared" si="517"/>
        <v>0</v>
      </c>
      <c r="CF386" s="146">
        <f t="shared" si="518"/>
        <v>0</v>
      </c>
      <c r="CG386" s="146">
        <f t="shared" si="519"/>
        <v>0</v>
      </c>
      <c r="CH386" s="146">
        <f t="shared" si="520"/>
        <v>0</v>
      </c>
      <c r="CI386" s="146">
        <f t="shared" si="521"/>
        <v>0</v>
      </c>
      <c r="CJ386" s="146">
        <f t="shared" si="522"/>
        <v>0</v>
      </c>
      <c r="CK386" s="146">
        <f t="shared" si="523"/>
        <v>0</v>
      </c>
      <c r="CL386" s="146">
        <f t="shared" si="524"/>
        <v>0</v>
      </c>
      <c r="CM386" s="146">
        <f t="shared" si="525"/>
        <v>0</v>
      </c>
      <c r="CN386" s="146">
        <f t="shared" si="526"/>
        <v>0</v>
      </c>
      <c r="CO386" s="146">
        <f t="shared" si="527"/>
        <v>0</v>
      </c>
      <c r="CP386" s="146">
        <f t="shared" si="528"/>
        <v>0</v>
      </c>
      <c r="CQ386" s="146">
        <f t="shared" si="529"/>
        <v>0</v>
      </c>
      <c r="CR386" s="146">
        <f t="shared" si="530"/>
        <v>0</v>
      </c>
      <c r="CS386" s="146">
        <f t="shared" si="531"/>
        <v>0</v>
      </c>
      <c r="CT386" s="146">
        <f t="shared" si="532"/>
        <v>0</v>
      </c>
      <c r="CU386" s="146">
        <f t="shared" si="533"/>
        <v>0</v>
      </c>
      <c r="CV386" s="146">
        <f t="shared" si="534"/>
        <v>0</v>
      </c>
      <c r="CW386" s="146">
        <f t="shared" si="535"/>
        <v>0</v>
      </c>
      <c r="CX386" s="146">
        <f t="shared" si="536"/>
        <v>0</v>
      </c>
      <c r="CY386" s="146">
        <f t="shared" si="537"/>
        <v>0</v>
      </c>
      <c r="CZ386" s="146">
        <f t="shared" si="538"/>
        <v>0</v>
      </c>
      <c r="DA386" s="146">
        <f t="shared" si="539"/>
        <v>0</v>
      </c>
      <c r="DB386" s="146">
        <f t="shared" si="540"/>
        <v>0</v>
      </c>
      <c r="DC386" s="146">
        <f t="shared" si="541"/>
        <v>0</v>
      </c>
      <c r="DD386" s="146">
        <f t="shared" si="542"/>
        <v>0</v>
      </c>
      <c r="DE386" s="146">
        <f t="shared" si="543"/>
        <v>0</v>
      </c>
      <c r="DF386" s="146">
        <f t="shared" si="544"/>
        <v>0</v>
      </c>
      <c r="DG386" s="146">
        <f t="shared" si="545"/>
        <v>0</v>
      </c>
      <c r="DH386" s="146">
        <f t="shared" si="546"/>
        <v>0</v>
      </c>
      <c r="DI386" s="146">
        <f t="shared" si="547"/>
        <v>0</v>
      </c>
      <c r="DJ386" s="146">
        <f t="shared" si="548"/>
        <v>0</v>
      </c>
      <c r="DK386" s="146">
        <f t="shared" si="549"/>
        <v>0</v>
      </c>
      <c r="DL386" s="146">
        <f t="shared" si="550"/>
        <v>0</v>
      </c>
      <c r="DM386" s="146">
        <f t="shared" si="551"/>
        <v>0</v>
      </c>
      <c r="DN386" s="64">
        <f t="shared" ref="DN386:DN387" si="594">F386*H386</f>
        <v>90</v>
      </c>
      <c r="DO386" s="52">
        <f t="shared" si="591"/>
        <v>90</v>
      </c>
      <c r="DP386" s="52" t="str">
        <f t="shared" si="556"/>
        <v/>
      </c>
      <c r="DQ386" s="53" t="str">
        <f t="shared" si="557"/>
        <v/>
      </c>
      <c r="DR386" s="1">
        <f t="shared" si="592"/>
        <v>1</v>
      </c>
      <c r="DS386" s="168" t="e">
        <f>IF(AND(DR386=#REF!,BL386=#REF!),'Tiến độ'!D386,"")</f>
        <v>#REF!</v>
      </c>
    </row>
    <row r="387" spans="1:123" ht="11.25" customHeight="1">
      <c r="A387" s="314" t="str">
        <f>IF(B387="","",MAX($A$7:A386)+1)</f>
        <v/>
      </c>
      <c r="B387" s="315"/>
      <c r="C387" s="79" t="s">
        <v>422</v>
      </c>
      <c r="D387" s="80" t="s">
        <v>423</v>
      </c>
      <c r="E387" s="81">
        <v>2</v>
      </c>
      <c r="F387" s="82">
        <v>30</v>
      </c>
      <c r="G387" s="83"/>
      <c r="H387" s="84">
        <f t="shared" si="593"/>
        <v>2</v>
      </c>
      <c r="I387" s="85">
        <f t="shared" si="593"/>
        <v>97</v>
      </c>
      <c r="J387" s="27"/>
      <c r="K387" s="86">
        <v>2</v>
      </c>
      <c r="L387" s="87">
        <v>2</v>
      </c>
      <c r="M387" s="87">
        <v>2</v>
      </c>
      <c r="N387" s="88">
        <v>2</v>
      </c>
      <c r="O387" s="86">
        <v>2</v>
      </c>
      <c r="P387" s="87">
        <v>2</v>
      </c>
      <c r="Q387" s="87">
        <v>2</v>
      </c>
      <c r="R387" s="88">
        <v>2</v>
      </c>
      <c r="S387" s="86">
        <v>2</v>
      </c>
      <c r="T387" s="87">
        <v>2</v>
      </c>
      <c r="U387" s="87">
        <v>2</v>
      </c>
      <c r="V387" s="87">
        <v>2</v>
      </c>
      <c r="W387" s="88">
        <v>2</v>
      </c>
      <c r="X387" s="86">
        <v>2</v>
      </c>
      <c r="Y387" s="87">
        <v>2</v>
      </c>
      <c r="Z387" s="87" t="s">
        <v>163</v>
      </c>
      <c r="AA387" s="88" t="s">
        <v>163</v>
      </c>
      <c r="AB387" s="86" t="s">
        <v>163</v>
      </c>
      <c r="AC387" s="87" t="s">
        <v>163</v>
      </c>
      <c r="AD387" s="87" t="s">
        <v>164</v>
      </c>
      <c r="AE387" s="88" t="s">
        <v>164</v>
      </c>
      <c r="AF387" s="86" t="s">
        <v>164</v>
      </c>
      <c r="AG387" s="87" t="s">
        <v>164</v>
      </c>
      <c r="AH387" s="87" t="s">
        <v>164</v>
      </c>
      <c r="AI387" s="362"/>
      <c r="AJ387" s="363"/>
      <c r="AK387" s="86" t="s">
        <v>164</v>
      </c>
      <c r="AL387" s="87"/>
      <c r="AM387" s="87"/>
      <c r="AN387" s="88"/>
      <c r="AO387" s="86"/>
      <c r="AP387" s="87"/>
      <c r="AQ387" s="87"/>
      <c r="AR387" s="88"/>
      <c r="AS387" s="89"/>
      <c r="AT387" s="87"/>
      <c r="AU387" s="87"/>
      <c r="AV387" s="90"/>
      <c r="AW387" s="86"/>
      <c r="AX387" s="87"/>
      <c r="AY387" s="87"/>
      <c r="AZ387" s="87"/>
      <c r="BA387" s="88"/>
      <c r="BB387" s="89"/>
      <c r="BC387" s="87"/>
      <c r="BD387" s="87"/>
      <c r="BE387" s="321"/>
      <c r="BF387" s="322"/>
      <c r="BG387" s="322"/>
      <c r="BH387" s="322"/>
      <c r="BI387" s="322"/>
      <c r="BJ387" s="323"/>
      <c r="BK387" s="46" t="s">
        <v>18</v>
      </c>
      <c r="BL387" s="46" t="s">
        <v>35</v>
      </c>
      <c r="BN387" s="146">
        <f t="shared" si="552"/>
        <v>4</v>
      </c>
      <c r="BO387" s="146">
        <f t="shared" si="501"/>
        <v>4</v>
      </c>
      <c r="BP387" s="146">
        <f t="shared" si="502"/>
        <v>4</v>
      </c>
      <c r="BQ387" s="146">
        <f t="shared" si="503"/>
        <v>4</v>
      </c>
      <c r="BR387" s="146">
        <f t="shared" si="504"/>
        <v>4</v>
      </c>
      <c r="BS387" s="146">
        <f t="shared" si="505"/>
        <v>4</v>
      </c>
      <c r="BT387" s="146">
        <f t="shared" si="506"/>
        <v>4</v>
      </c>
      <c r="BU387" s="146">
        <f t="shared" si="507"/>
        <v>4</v>
      </c>
      <c r="BV387" s="146">
        <f t="shared" si="508"/>
        <v>4</v>
      </c>
      <c r="BW387" s="146">
        <f t="shared" si="509"/>
        <v>4</v>
      </c>
      <c r="BX387" s="146">
        <f t="shared" si="510"/>
        <v>4</v>
      </c>
      <c r="BY387" s="146">
        <f t="shared" si="511"/>
        <v>4</v>
      </c>
      <c r="BZ387" s="146">
        <f t="shared" si="512"/>
        <v>4</v>
      </c>
      <c r="CA387" s="146">
        <f t="shared" si="513"/>
        <v>4</v>
      </c>
      <c r="CB387" s="146">
        <f t="shared" si="514"/>
        <v>4</v>
      </c>
      <c r="CC387" s="146">
        <f t="shared" si="515"/>
        <v>0</v>
      </c>
      <c r="CD387" s="146">
        <f t="shared" si="516"/>
        <v>0</v>
      </c>
      <c r="CE387" s="146">
        <f t="shared" si="517"/>
        <v>0</v>
      </c>
      <c r="CF387" s="146">
        <f t="shared" si="518"/>
        <v>0</v>
      </c>
      <c r="CG387" s="146">
        <f t="shared" si="519"/>
        <v>0</v>
      </c>
      <c r="CH387" s="146">
        <f t="shared" si="520"/>
        <v>0</v>
      </c>
      <c r="CI387" s="146">
        <f t="shared" si="521"/>
        <v>0</v>
      </c>
      <c r="CJ387" s="146">
        <f t="shared" si="522"/>
        <v>0</v>
      </c>
      <c r="CK387" s="146">
        <f t="shared" si="523"/>
        <v>0</v>
      </c>
      <c r="CL387" s="146">
        <f t="shared" si="524"/>
        <v>0</v>
      </c>
      <c r="CM387" s="146">
        <f t="shared" si="525"/>
        <v>0</v>
      </c>
      <c r="CN387" s="146">
        <f t="shared" si="526"/>
        <v>0</v>
      </c>
      <c r="CO387" s="146">
        <f t="shared" si="527"/>
        <v>0</v>
      </c>
      <c r="CP387" s="146">
        <f t="shared" si="528"/>
        <v>0</v>
      </c>
      <c r="CQ387" s="146">
        <f t="shared" si="529"/>
        <v>0</v>
      </c>
      <c r="CR387" s="146">
        <f t="shared" si="530"/>
        <v>0</v>
      </c>
      <c r="CS387" s="146">
        <f t="shared" si="531"/>
        <v>0</v>
      </c>
      <c r="CT387" s="146">
        <f t="shared" si="532"/>
        <v>0</v>
      </c>
      <c r="CU387" s="146">
        <f t="shared" si="533"/>
        <v>0</v>
      </c>
      <c r="CV387" s="146">
        <f t="shared" si="534"/>
        <v>0</v>
      </c>
      <c r="CW387" s="146">
        <f t="shared" si="535"/>
        <v>0</v>
      </c>
      <c r="CX387" s="146">
        <f t="shared" si="536"/>
        <v>0</v>
      </c>
      <c r="CY387" s="146">
        <f t="shared" si="537"/>
        <v>0</v>
      </c>
      <c r="CZ387" s="146">
        <f t="shared" si="538"/>
        <v>0</v>
      </c>
      <c r="DA387" s="146">
        <f t="shared" si="539"/>
        <v>0</v>
      </c>
      <c r="DB387" s="146">
        <f t="shared" si="540"/>
        <v>0</v>
      </c>
      <c r="DC387" s="146">
        <f t="shared" si="541"/>
        <v>0</v>
      </c>
      <c r="DD387" s="146">
        <f t="shared" si="542"/>
        <v>0</v>
      </c>
      <c r="DE387" s="146">
        <f t="shared" si="543"/>
        <v>0</v>
      </c>
      <c r="DF387" s="146">
        <f t="shared" si="544"/>
        <v>0</v>
      </c>
      <c r="DG387" s="146">
        <f t="shared" si="545"/>
        <v>0</v>
      </c>
      <c r="DH387" s="146">
        <f t="shared" si="546"/>
        <v>0</v>
      </c>
      <c r="DI387" s="146">
        <f t="shared" si="547"/>
        <v>0</v>
      </c>
      <c r="DJ387" s="146">
        <f t="shared" si="548"/>
        <v>0</v>
      </c>
      <c r="DK387" s="146">
        <f t="shared" si="549"/>
        <v>0</v>
      </c>
      <c r="DL387" s="146">
        <f t="shared" si="550"/>
        <v>0</v>
      </c>
      <c r="DM387" s="146">
        <f t="shared" si="551"/>
        <v>0</v>
      </c>
      <c r="DN387" s="64">
        <f t="shared" si="594"/>
        <v>60</v>
      </c>
      <c r="DO387" s="52">
        <f t="shared" si="591"/>
        <v>60</v>
      </c>
      <c r="DP387" s="52" t="str">
        <f t="shared" si="556"/>
        <v/>
      </c>
      <c r="DQ387" s="53" t="str">
        <f t="shared" si="557"/>
        <v/>
      </c>
      <c r="DR387" s="1">
        <f t="shared" si="592"/>
        <v>1</v>
      </c>
      <c r="DS387" s="168" t="e">
        <f>IF(AND(DR387=#REF!,BL387=#REF!),'Tiến độ'!D387,"")</f>
        <v>#REF!</v>
      </c>
    </row>
    <row r="388" spans="1:123" ht="11.25" customHeight="1">
      <c r="A388" s="314" t="str">
        <f>IF(B388="","",MAX($A$7:A387)+1)</f>
        <v/>
      </c>
      <c r="B388" s="315"/>
      <c r="C388" s="79" t="s">
        <v>499</v>
      </c>
      <c r="D388" s="80" t="s">
        <v>500</v>
      </c>
      <c r="E388" s="81">
        <v>2</v>
      </c>
      <c r="F388" s="82">
        <v>30</v>
      </c>
      <c r="G388" s="83"/>
      <c r="H388" s="84">
        <f t="shared" si="593"/>
        <v>2</v>
      </c>
      <c r="I388" s="85">
        <f t="shared" si="593"/>
        <v>97</v>
      </c>
      <c r="J388" s="27"/>
      <c r="K388" s="86"/>
      <c r="L388" s="87"/>
      <c r="M388" s="87"/>
      <c r="N388" s="88"/>
      <c r="O388" s="86"/>
      <c r="P388" s="87">
        <v>3</v>
      </c>
      <c r="Q388" s="87">
        <v>3</v>
      </c>
      <c r="R388" s="88">
        <v>3</v>
      </c>
      <c r="S388" s="86">
        <v>3</v>
      </c>
      <c r="T388" s="87">
        <v>3</v>
      </c>
      <c r="U388" s="87">
        <v>3</v>
      </c>
      <c r="V388" s="87">
        <v>3</v>
      </c>
      <c r="W388" s="88">
        <v>3</v>
      </c>
      <c r="X388" s="86">
        <v>3</v>
      </c>
      <c r="Y388" s="87">
        <v>3</v>
      </c>
      <c r="Z388" s="87" t="s">
        <v>163</v>
      </c>
      <c r="AA388" s="88" t="s">
        <v>163</v>
      </c>
      <c r="AB388" s="86" t="s">
        <v>163</v>
      </c>
      <c r="AC388" s="87" t="s">
        <v>163</v>
      </c>
      <c r="AD388" s="87" t="s">
        <v>164</v>
      </c>
      <c r="AE388" s="88" t="s">
        <v>164</v>
      </c>
      <c r="AF388" s="86" t="s">
        <v>164</v>
      </c>
      <c r="AG388" s="87" t="s">
        <v>164</v>
      </c>
      <c r="AH388" s="87" t="s">
        <v>164</v>
      </c>
      <c r="AI388" s="362"/>
      <c r="AJ388" s="363"/>
      <c r="AK388" s="86" t="s">
        <v>164</v>
      </c>
      <c r="AL388" s="87"/>
      <c r="AM388" s="87"/>
      <c r="AN388" s="88"/>
      <c r="AO388" s="86"/>
      <c r="AP388" s="87"/>
      <c r="AQ388" s="87"/>
      <c r="AR388" s="88"/>
      <c r="AS388" s="89"/>
      <c r="AT388" s="87"/>
      <c r="AU388" s="87"/>
      <c r="AV388" s="90"/>
      <c r="AW388" s="86"/>
      <c r="AX388" s="87"/>
      <c r="AY388" s="87"/>
      <c r="AZ388" s="87"/>
      <c r="BA388" s="88"/>
      <c r="BB388" s="89"/>
      <c r="BC388" s="87"/>
      <c r="BD388" s="87"/>
      <c r="BE388" s="321"/>
      <c r="BF388" s="322"/>
      <c r="BG388" s="322"/>
      <c r="BH388" s="322"/>
      <c r="BI388" s="322"/>
      <c r="BJ388" s="323"/>
      <c r="BK388" s="46" t="s">
        <v>18</v>
      </c>
      <c r="BL388" s="46" t="s">
        <v>35</v>
      </c>
      <c r="BN388" s="146">
        <f t="shared" si="552"/>
        <v>0</v>
      </c>
      <c r="BO388" s="146">
        <f t="shared" si="501"/>
        <v>0</v>
      </c>
      <c r="BP388" s="146">
        <f t="shared" si="502"/>
        <v>0</v>
      </c>
      <c r="BQ388" s="146">
        <f t="shared" si="503"/>
        <v>0</v>
      </c>
      <c r="BR388" s="146">
        <f t="shared" si="504"/>
        <v>0</v>
      </c>
      <c r="BS388" s="146">
        <f t="shared" si="505"/>
        <v>6</v>
      </c>
      <c r="BT388" s="146">
        <f t="shared" si="506"/>
        <v>6</v>
      </c>
      <c r="BU388" s="146">
        <f t="shared" si="507"/>
        <v>6</v>
      </c>
      <c r="BV388" s="146">
        <f t="shared" si="508"/>
        <v>6</v>
      </c>
      <c r="BW388" s="146">
        <f t="shared" si="509"/>
        <v>6</v>
      </c>
      <c r="BX388" s="146">
        <f t="shared" si="510"/>
        <v>6</v>
      </c>
      <c r="BY388" s="146">
        <f t="shared" si="511"/>
        <v>6</v>
      </c>
      <c r="BZ388" s="146">
        <f t="shared" si="512"/>
        <v>6</v>
      </c>
      <c r="CA388" s="146">
        <f t="shared" si="513"/>
        <v>6</v>
      </c>
      <c r="CB388" s="146">
        <f t="shared" si="514"/>
        <v>6</v>
      </c>
      <c r="CC388" s="146">
        <f t="shared" si="515"/>
        <v>0</v>
      </c>
      <c r="CD388" s="146">
        <f t="shared" si="516"/>
        <v>0</v>
      </c>
      <c r="CE388" s="146">
        <f t="shared" si="517"/>
        <v>0</v>
      </c>
      <c r="CF388" s="146">
        <f t="shared" si="518"/>
        <v>0</v>
      </c>
      <c r="CG388" s="146">
        <f t="shared" si="519"/>
        <v>0</v>
      </c>
      <c r="CH388" s="146">
        <f t="shared" si="520"/>
        <v>0</v>
      </c>
      <c r="CI388" s="146">
        <f t="shared" si="521"/>
        <v>0</v>
      </c>
      <c r="CJ388" s="146">
        <f t="shared" si="522"/>
        <v>0</v>
      </c>
      <c r="CK388" s="146">
        <f t="shared" si="523"/>
        <v>0</v>
      </c>
      <c r="CL388" s="146">
        <f t="shared" si="524"/>
        <v>0</v>
      </c>
      <c r="CM388" s="146">
        <f t="shared" si="525"/>
        <v>0</v>
      </c>
      <c r="CN388" s="146">
        <f t="shared" si="526"/>
        <v>0</v>
      </c>
      <c r="CO388" s="146">
        <f t="shared" si="527"/>
        <v>0</v>
      </c>
      <c r="CP388" s="146">
        <f t="shared" si="528"/>
        <v>0</v>
      </c>
      <c r="CQ388" s="146">
        <f t="shared" si="529"/>
        <v>0</v>
      </c>
      <c r="CR388" s="146">
        <f t="shared" si="530"/>
        <v>0</v>
      </c>
      <c r="CS388" s="146">
        <f t="shared" si="531"/>
        <v>0</v>
      </c>
      <c r="CT388" s="146">
        <f t="shared" si="532"/>
        <v>0</v>
      </c>
      <c r="CU388" s="146">
        <f t="shared" si="533"/>
        <v>0</v>
      </c>
      <c r="CV388" s="146">
        <f t="shared" si="534"/>
        <v>0</v>
      </c>
      <c r="CW388" s="146">
        <f t="shared" si="535"/>
        <v>0</v>
      </c>
      <c r="CX388" s="146">
        <f t="shared" si="536"/>
        <v>0</v>
      </c>
      <c r="CY388" s="146">
        <f t="shared" si="537"/>
        <v>0</v>
      </c>
      <c r="CZ388" s="146">
        <f t="shared" si="538"/>
        <v>0</v>
      </c>
      <c r="DA388" s="146">
        <f t="shared" si="539"/>
        <v>0</v>
      </c>
      <c r="DB388" s="146">
        <f t="shared" si="540"/>
        <v>0</v>
      </c>
      <c r="DC388" s="146">
        <f t="shared" si="541"/>
        <v>0</v>
      </c>
      <c r="DD388" s="146">
        <f t="shared" si="542"/>
        <v>0</v>
      </c>
      <c r="DE388" s="146">
        <f t="shared" si="543"/>
        <v>0</v>
      </c>
      <c r="DF388" s="146">
        <f t="shared" si="544"/>
        <v>0</v>
      </c>
      <c r="DG388" s="146">
        <f t="shared" si="545"/>
        <v>0</v>
      </c>
      <c r="DH388" s="146">
        <f t="shared" si="546"/>
        <v>0</v>
      </c>
      <c r="DI388" s="146">
        <f t="shared" si="547"/>
        <v>0</v>
      </c>
      <c r="DJ388" s="146">
        <f t="shared" si="548"/>
        <v>0</v>
      </c>
      <c r="DK388" s="146">
        <f t="shared" si="549"/>
        <v>0</v>
      </c>
      <c r="DL388" s="146">
        <f t="shared" si="550"/>
        <v>0</v>
      </c>
      <c r="DM388" s="146">
        <f t="shared" si="551"/>
        <v>0</v>
      </c>
      <c r="DN388" s="64">
        <f>I388*1</f>
        <v>97</v>
      </c>
      <c r="DO388" s="52">
        <f t="shared" si="591"/>
        <v>97</v>
      </c>
      <c r="DP388" s="52" t="str">
        <f t="shared" si="556"/>
        <v/>
      </c>
      <c r="DQ388" s="53" t="str">
        <f t="shared" si="557"/>
        <v/>
      </c>
      <c r="DR388" s="1">
        <f t="shared" si="592"/>
        <v>1</v>
      </c>
      <c r="DS388" s="168" t="e">
        <f>IF(AND(DR388=#REF!,BL388=#REF!),'Tiến độ'!D388,"")</f>
        <v>#REF!</v>
      </c>
    </row>
    <row r="389" spans="1:123" ht="11.25" customHeight="1">
      <c r="A389" s="314" t="str">
        <f>IF(B389="","",MAX($A$7:A388)+1)</f>
        <v/>
      </c>
      <c r="B389" s="315"/>
      <c r="C389" s="79" t="s">
        <v>501</v>
      </c>
      <c r="D389" s="80" t="s">
        <v>502</v>
      </c>
      <c r="E389" s="81">
        <v>4</v>
      </c>
      <c r="F389" s="82">
        <v>60</v>
      </c>
      <c r="G389" s="83"/>
      <c r="H389" s="84">
        <f t="shared" si="593"/>
        <v>2</v>
      </c>
      <c r="I389" s="85">
        <f t="shared" si="593"/>
        <v>97</v>
      </c>
      <c r="J389" s="27"/>
      <c r="K389" s="86">
        <v>6</v>
      </c>
      <c r="L389" s="87">
        <v>6</v>
      </c>
      <c r="M389" s="87">
        <v>6</v>
      </c>
      <c r="N389" s="88">
        <v>6</v>
      </c>
      <c r="O389" s="86">
        <v>6</v>
      </c>
      <c r="P389" s="87">
        <v>3</v>
      </c>
      <c r="Q389" s="87">
        <v>3</v>
      </c>
      <c r="R389" s="88">
        <v>3</v>
      </c>
      <c r="S389" s="86">
        <v>3</v>
      </c>
      <c r="T389" s="87">
        <v>3</v>
      </c>
      <c r="U389" s="87">
        <v>3</v>
      </c>
      <c r="V389" s="87">
        <v>3</v>
      </c>
      <c r="W389" s="88">
        <v>3</v>
      </c>
      <c r="X389" s="86">
        <v>3</v>
      </c>
      <c r="Y389" s="87">
        <v>3</v>
      </c>
      <c r="Z389" s="87" t="s">
        <v>163</v>
      </c>
      <c r="AA389" s="88" t="s">
        <v>163</v>
      </c>
      <c r="AB389" s="86" t="s">
        <v>163</v>
      </c>
      <c r="AC389" s="87" t="s">
        <v>163</v>
      </c>
      <c r="AD389" s="87" t="s">
        <v>164</v>
      </c>
      <c r="AE389" s="88" t="s">
        <v>164</v>
      </c>
      <c r="AF389" s="86" t="s">
        <v>164</v>
      </c>
      <c r="AG389" s="87" t="s">
        <v>164</v>
      </c>
      <c r="AH389" s="87" t="s">
        <v>164</v>
      </c>
      <c r="AI389" s="362"/>
      <c r="AJ389" s="363"/>
      <c r="AK389" s="86" t="s">
        <v>164</v>
      </c>
      <c r="AL389" s="87"/>
      <c r="AM389" s="87"/>
      <c r="AN389" s="88"/>
      <c r="AO389" s="86"/>
      <c r="AP389" s="87"/>
      <c r="AQ389" s="87"/>
      <c r="AR389" s="88"/>
      <c r="AS389" s="89"/>
      <c r="AT389" s="87"/>
      <c r="AU389" s="87"/>
      <c r="AV389" s="90"/>
      <c r="AW389" s="86"/>
      <c r="AX389" s="87"/>
      <c r="AY389" s="87"/>
      <c r="AZ389" s="87"/>
      <c r="BA389" s="88"/>
      <c r="BB389" s="89"/>
      <c r="BC389" s="87"/>
      <c r="BD389" s="87"/>
      <c r="BE389" s="321"/>
      <c r="BF389" s="322"/>
      <c r="BG389" s="322"/>
      <c r="BH389" s="322"/>
      <c r="BI389" s="322"/>
      <c r="BJ389" s="323"/>
      <c r="BK389" s="46" t="s">
        <v>18</v>
      </c>
      <c r="BL389" s="46" t="s">
        <v>35</v>
      </c>
      <c r="BN389" s="146">
        <f t="shared" si="552"/>
        <v>12</v>
      </c>
      <c r="BO389" s="146">
        <f t="shared" si="501"/>
        <v>12</v>
      </c>
      <c r="BP389" s="146">
        <f t="shared" si="502"/>
        <v>12</v>
      </c>
      <c r="BQ389" s="146">
        <f t="shared" si="503"/>
        <v>12</v>
      </c>
      <c r="BR389" s="146">
        <f t="shared" si="504"/>
        <v>12</v>
      </c>
      <c r="BS389" s="146">
        <f t="shared" si="505"/>
        <v>6</v>
      </c>
      <c r="BT389" s="146">
        <f t="shared" si="506"/>
        <v>6</v>
      </c>
      <c r="BU389" s="146">
        <f t="shared" si="507"/>
        <v>6</v>
      </c>
      <c r="BV389" s="146">
        <f t="shared" si="508"/>
        <v>6</v>
      </c>
      <c r="BW389" s="146">
        <f t="shared" si="509"/>
        <v>6</v>
      </c>
      <c r="BX389" s="146">
        <f t="shared" si="510"/>
        <v>6</v>
      </c>
      <c r="BY389" s="146">
        <f t="shared" si="511"/>
        <v>6</v>
      </c>
      <c r="BZ389" s="146">
        <f t="shared" si="512"/>
        <v>6</v>
      </c>
      <c r="CA389" s="146">
        <f t="shared" si="513"/>
        <v>6</v>
      </c>
      <c r="CB389" s="146">
        <f t="shared" si="514"/>
        <v>6</v>
      </c>
      <c r="CC389" s="146">
        <f t="shared" si="515"/>
        <v>0</v>
      </c>
      <c r="CD389" s="146">
        <f t="shared" si="516"/>
        <v>0</v>
      </c>
      <c r="CE389" s="146">
        <f t="shared" si="517"/>
        <v>0</v>
      </c>
      <c r="CF389" s="146">
        <f t="shared" si="518"/>
        <v>0</v>
      </c>
      <c r="CG389" s="146">
        <f t="shared" si="519"/>
        <v>0</v>
      </c>
      <c r="CH389" s="146">
        <f t="shared" si="520"/>
        <v>0</v>
      </c>
      <c r="CI389" s="146">
        <f t="shared" si="521"/>
        <v>0</v>
      </c>
      <c r="CJ389" s="146">
        <f t="shared" si="522"/>
        <v>0</v>
      </c>
      <c r="CK389" s="146">
        <f t="shared" si="523"/>
        <v>0</v>
      </c>
      <c r="CL389" s="146">
        <f t="shared" si="524"/>
        <v>0</v>
      </c>
      <c r="CM389" s="146">
        <f t="shared" si="525"/>
        <v>0</v>
      </c>
      <c r="CN389" s="146">
        <f t="shared" si="526"/>
        <v>0</v>
      </c>
      <c r="CO389" s="146">
        <f t="shared" si="527"/>
        <v>0</v>
      </c>
      <c r="CP389" s="146">
        <f t="shared" si="528"/>
        <v>0</v>
      </c>
      <c r="CQ389" s="146">
        <f t="shared" si="529"/>
        <v>0</v>
      </c>
      <c r="CR389" s="146">
        <f t="shared" si="530"/>
        <v>0</v>
      </c>
      <c r="CS389" s="146">
        <f t="shared" si="531"/>
        <v>0</v>
      </c>
      <c r="CT389" s="146">
        <f t="shared" si="532"/>
        <v>0</v>
      </c>
      <c r="CU389" s="146">
        <f t="shared" si="533"/>
        <v>0</v>
      </c>
      <c r="CV389" s="146">
        <f t="shared" si="534"/>
        <v>0</v>
      </c>
      <c r="CW389" s="146">
        <f t="shared" si="535"/>
        <v>0</v>
      </c>
      <c r="CX389" s="146">
        <f t="shared" si="536"/>
        <v>0</v>
      </c>
      <c r="CY389" s="146">
        <f t="shared" si="537"/>
        <v>0</v>
      </c>
      <c r="CZ389" s="146">
        <f t="shared" si="538"/>
        <v>0</v>
      </c>
      <c r="DA389" s="146">
        <f t="shared" si="539"/>
        <v>0</v>
      </c>
      <c r="DB389" s="146">
        <f t="shared" si="540"/>
        <v>0</v>
      </c>
      <c r="DC389" s="146">
        <f t="shared" si="541"/>
        <v>0</v>
      </c>
      <c r="DD389" s="146">
        <f t="shared" si="542"/>
        <v>0</v>
      </c>
      <c r="DE389" s="146">
        <f t="shared" si="543"/>
        <v>0</v>
      </c>
      <c r="DF389" s="146">
        <f t="shared" si="544"/>
        <v>0</v>
      </c>
      <c r="DG389" s="146">
        <f t="shared" si="545"/>
        <v>0</v>
      </c>
      <c r="DH389" s="146">
        <f t="shared" si="546"/>
        <v>0</v>
      </c>
      <c r="DI389" s="146">
        <f t="shared" si="547"/>
        <v>0</v>
      </c>
      <c r="DJ389" s="146">
        <f t="shared" si="548"/>
        <v>0</v>
      </c>
      <c r="DK389" s="146">
        <f t="shared" si="549"/>
        <v>0</v>
      </c>
      <c r="DL389" s="146">
        <f t="shared" si="550"/>
        <v>0</v>
      </c>
      <c r="DM389" s="146">
        <f t="shared" si="551"/>
        <v>0</v>
      </c>
      <c r="DN389" s="64">
        <f t="shared" ref="DN389:DN394" si="595">F389*H389</f>
        <v>120</v>
      </c>
      <c r="DO389" s="52">
        <f t="shared" si="591"/>
        <v>120</v>
      </c>
      <c r="DP389" s="52" t="str">
        <f t="shared" si="556"/>
        <v/>
      </c>
      <c r="DQ389" s="53" t="str">
        <f t="shared" si="557"/>
        <v/>
      </c>
      <c r="DR389" s="1">
        <f t="shared" si="592"/>
        <v>1</v>
      </c>
      <c r="DS389" s="168" t="e">
        <f>IF(AND(DR389=#REF!,BL389=#REF!),'Tiến độ'!D389,"")</f>
        <v>#REF!</v>
      </c>
    </row>
    <row r="390" spans="1:123" ht="11.25" customHeight="1">
      <c r="A390" s="314" t="str">
        <f>IF(B390="","",MAX($A$7:A389)+1)</f>
        <v/>
      </c>
      <c r="B390" s="315"/>
      <c r="C390" s="79" t="s">
        <v>503</v>
      </c>
      <c r="D390" s="80" t="s">
        <v>504</v>
      </c>
      <c r="E390" s="81">
        <v>2</v>
      </c>
      <c r="F390" s="82">
        <v>30</v>
      </c>
      <c r="G390" s="83"/>
      <c r="H390" s="84">
        <f t="shared" si="593"/>
        <v>2</v>
      </c>
      <c r="I390" s="85">
        <f t="shared" si="593"/>
        <v>97</v>
      </c>
      <c r="J390" s="27"/>
      <c r="K390" s="86">
        <v>2</v>
      </c>
      <c r="L390" s="87">
        <v>2</v>
      </c>
      <c r="M390" s="87">
        <v>2</v>
      </c>
      <c r="N390" s="88">
        <v>2</v>
      </c>
      <c r="O390" s="86">
        <v>2</v>
      </c>
      <c r="P390" s="87">
        <v>2</v>
      </c>
      <c r="Q390" s="87">
        <v>2</v>
      </c>
      <c r="R390" s="88">
        <v>2</v>
      </c>
      <c r="S390" s="86">
        <v>2</v>
      </c>
      <c r="T390" s="87">
        <v>2</v>
      </c>
      <c r="U390" s="87">
        <v>2</v>
      </c>
      <c r="V390" s="87">
        <v>2</v>
      </c>
      <c r="W390" s="88">
        <v>2</v>
      </c>
      <c r="X390" s="86">
        <v>2</v>
      </c>
      <c r="Y390" s="87">
        <v>2</v>
      </c>
      <c r="Z390" s="87" t="s">
        <v>163</v>
      </c>
      <c r="AA390" s="88" t="s">
        <v>163</v>
      </c>
      <c r="AB390" s="86" t="s">
        <v>163</v>
      </c>
      <c r="AC390" s="87" t="s">
        <v>163</v>
      </c>
      <c r="AD390" s="87" t="s">
        <v>164</v>
      </c>
      <c r="AE390" s="88" t="s">
        <v>164</v>
      </c>
      <c r="AF390" s="86" t="s">
        <v>164</v>
      </c>
      <c r="AG390" s="87" t="s">
        <v>164</v>
      </c>
      <c r="AH390" s="87" t="s">
        <v>164</v>
      </c>
      <c r="AI390" s="362"/>
      <c r="AJ390" s="363"/>
      <c r="AK390" s="86" t="s">
        <v>164</v>
      </c>
      <c r="AL390" s="87"/>
      <c r="AM390" s="87"/>
      <c r="AN390" s="88"/>
      <c r="AO390" s="86"/>
      <c r="AP390" s="87"/>
      <c r="AQ390" s="87"/>
      <c r="AR390" s="88"/>
      <c r="AS390" s="89"/>
      <c r="AT390" s="87"/>
      <c r="AU390" s="87"/>
      <c r="AV390" s="90"/>
      <c r="AW390" s="86"/>
      <c r="AX390" s="87"/>
      <c r="AY390" s="87"/>
      <c r="AZ390" s="87"/>
      <c r="BA390" s="88"/>
      <c r="BB390" s="89"/>
      <c r="BC390" s="87"/>
      <c r="BD390" s="87"/>
      <c r="BE390" s="321"/>
      <c r="BF390" s="322"/>
      <c r="BG390" s="322"/>
      <c r="BH390" s="322"/>
      <c r="BI390" s="322"/>
      <c r="BJ390" s="323"/>
      <c r="BK390" s="46" t="s">
        <v>18</v>
      </c>
      <c r="BL390" s="46" t="s">
        <v>39</v>
      </c>
      <c r="BN390" s="146">
        <f t="shared" si="552"/>
        <v>4</v>
      </c>
      <c r="BO390" s="146">
        <f t="shared" si="501"/>
        <v>4</v>
      </c>
      <c r="BP390" s="146">
        <f t="shared" si="502"/>
        <v>4</v>
      </c>
      <c r="BQ390" s="146">
        <f t="shared" si="503"/>
        <v>4</v>
      </c>
      <c r="BR390" s="146">
        <f t="shared" si="504"/>
        <v>4</v>
      </c>
      <c r="BS390" s="146">
        <f t="shared" si="505"/>
        <v>4</v>
      </c>
      <c r="BT390" s="146">
        <f t="shared" si="506"/>
        <v>4</v>
      </c>
      <c r="BU390" s="146">
        <f t="shared" si="507"/>
        <v>4</v>
      </c>
      <c r="BV390" s="146">
        <f t="shared" si="508"/>
        <v>4</v>
      </c>
      <c r="BW390" s="146">
        <f t="shared" si="509"/>
        <v>4</v>
      </c>
      <c r="BX390" s="146">
        <f t="shared" si="510"/>
        <v>4</v>
      </c>
      <c r="BY390" s="146">
        <f t="shared" si="511"/>
        <v>4</v>
      </c>
      <c r="BZ390" s="146">
        <f t="shared" si="512"/>
        <v>4</v>
      </c>
      <c r="CA390" s="146">
        <f t="shared" si="513"/>
        <v>4</v>
      </c>
      <c r="CB390" s="146">
        <f t="shared" si="514"/>
        <v>4</v>
      </c>
      <c r="CC390" s="146">
        <f t="shared" si="515"/>
        <v>0</v>
      </c>
      <c r="CD390" s="146">
        <f t="shared" si="516"/>
        <v>0</v>
      </c>
      <c r="CE390" s="146">
        <f t="shared" si="517"/>
        <v>0</v>
      </c>
      <c r="CF390" s="146">
        <f t="shared" si="518"/>
        <v>0</v>
      </c>
      <c r="CG390" s="146">
        <f t="shared" si="519"/>
        <v>0</v>
      </c>
      <c r="CH390" s="146">
        <f t="shared" si="520"/>
        <v>0</v>
      </c>
      <c r="CI390" s="146">
        <f t="shared" si="521"/>
        <v>0</v>
      </c>
      <c r="CJ390" s="146">
        <f t="shared" si="522"/>
        <v>0</v>
      </c>
      <c r="CK390" s="146">
        <f t="shared" si="523"/>
        <v>0</v>
      </c>
      <c r="CL390" s="146">
        <f t="shared" si="524"/>
        <v>0</v>
      </c>
      <c r="CM390" s="146">
        <f t="shared" si="525"/>
        <v>0</v>
      </c>
      <c r="CN390" s="146">
        <f t="shared" si="526"/>
        <v>0</v>
      </c>
      <c r="CO390" s="146">
        <f t="shared" si="527"/>
        <v>0</v>
      </c>
      <c r="CP390" s="146">
        <f t="shared" si="528"/>
        <v>0</v>
      </c>
      <c r="CQ390" s="146">
        <f t="shared" si="529"/>
        <v>0</v>
      </c>
      <c r="CR390" s="146">
        <f t="shared" si="530"/>
        <v>0</v>
      </c>
      <c r="CS390" s="146">
        <f t="shared" si="531"/>
        <v>0</v>
      </c>
      <c r="CT390" s="146">
        <f t="shared" si="532"/>
        <v>0</v>
      </c>
      <c r="CU390" s="146">
        <f t="shared" si="533"/>
        <v>0</v>
      </c>
      <c r="CV390" s="146">
        <f t="shared" si="534"/>
        <v>0</v>
      </c>
      <c r="CW390" s="146">
        <f t="shared" si="535"/>
        <v>0</v>
      </c>
      <c r="CX390" s="146">
        <f t="shared" si="536"/>
        <v>0</v>
      </c>
      <c r="CY390" s="146">
        <f t="shared" si="537"/>
        <v>0</v>
      </c>
      <c r="CZ390" s="146">
        <f t="shared" si="538"/>
        <v>0</v>
      </c>
      <c r="DA390" s="146">
        <f t="shared" si="539"/>
        <v>0</v>
      </c>
      <c r="DB390" s="146">
        <f t="shared" si="540"/>
        <v>0</v>
      </c>
      <c r="DC390" s="146">
        <f t="shared" si="541"/>
        <v>0</v>
      </c>
      <c r="DD390" s="146">
        <f t="shared" si="542"/>
        <v>0</v>
      </c>
      <c r="DE390" s="146">
        <f t="shared" si="543"/>
        <v>0</v>
      </c>
      <c r="DF390" s="146">
        <f t="shared" si="544"/>
        <v>0</v>
      </c>
      <c r="DG390" s="146">
        <f t="shared" si="545"/>
        <v>0</v>
      </c>
      <c r="DH390" s="146">
        <f t="shared" si="546"/>
        <v>0</v>
      </c>
      <c r="DI390" s="146">
        <f t="shared" si="547"/>
        <v>0</v>
      </c>
      <c r="DJ390" s="146">
        <f t="shared" si="548"/>
        <v>0</v>
      </c>
      <c r="DK390" s="146">
        <f t="shared" si="549"/>
        <v>0</v>
      </c>
      <c r="DL390" s="146">
        <f t="shared" si="550"/>
        <v>0</v>
      </c>
      <c r="DM390" s="146">
        <f t="shared" si="551"/>
        <v>0</v>
      </c>
      <c r="DN390" s="64">
        <f t="shared" si="595"/>
        <v>60</v>
      </c>
      <c r="DO390" s="52">
        <f t="shared" si="591"/>
        <v>60</v>
      </c>
      <c r="DP390" s="52" t="str">
        <f t="shared" si="556"/>
        <v/>
      </c>
      <c r="DQ390" s="53" t="str">
        <f t="shared" si="557"/>
        <v/>
      </c>
      <c r="DR390" s="1">
        <f t="shared" si="592"/>
        <v>1</v>
      </c>
      <c r="DS390" s="168" t="e">
        <f>IF(AND(DR390=#REF!,BL390=#REF!),'Tiến độ'!D390,"")</f>
        <v>#REF!</v>
      </c>
    </row>
    <row r="391" spans="1:123" ht="11.25" customHeight="1">
      <c r="A391" s="314" t="str">
        <f>IF(B391="","",MAX($A$7:A390)+1)</f>
        <v/>
      </c>
      <c r="B391" s="315"/>
      <c r="C391" s="79" t="s">
        <v>505</v>
      </c>
      <c r="D391" s="80" t="s">
        <v>506</v>
      </c>
      <c r="E391" s="81">
        <v>2</v>
      </c>
      <c r="F391" s="82">
        <v>30</v>
      </c>
      <c r="G391" s="83"/>
      <c r="H391" s="84">
        <f t="shared" si="593"/>
        <v>2</v>
      </c>
      <c r="I391" s="85">
        <f t="shared" si="593"/>
        <v>97</v>
      </c>
      <c r="J391" s="27"/>
      <c r="K391" s="86">
        <v>2</v>
      </c>
      <c r="L391" s="87">
        <v>2</v>
      </c>
      <c r="M391" s="87">
        <v>2</v>
      </c>
      <c r="N391" s="88">
        <v>2</v>
      </c>
      <c r="O391" s="86">
        <v>2</v>
      </c>
      <c r="P391" s="87">
        <v>2</v>
      </c>
      <c r="Q391" s="87">
        <v>2</v>
      </c>
      <c r="R391" s="88">
        <v>2</v>
      </c>
      <c r="S391" s="86">
        <v>2</v>
      </c>
      <c r="T391" s="87">
        <v>2</v>
      </c>
      <c r="U391" s="87">
        <v>2</v>
      </c>
      <c r="V391" s="87">
        <v>2</v>
      </c>
      <c r="W391" s="88">
        <v>2</v>
      </c>
      <c r="X391" s="86">
        <v>2</v>
      </c>
      <c r="Y391" s="87">
        <v>2</v>
      </c>
      <c r="Z391" s="87" t="s">
        <v>163</v>
      </c>
      <c r="AA391" s="88" t="s">
        <v>163</v>
      </c>
      <c r="AB391" s="86" t="s">
        <v>163</v>
      </c>
      <c r="AC391" s="87" t="s">
        <v>163</v>
      </c>
      <c r="AD391" s="87" t="s">
        <v>164</v>
      </c>
      <c r="AE391" s="88" t="s">
        <v>164</v>
      </c>
      <c r="AF391" s="86" t="s">
        <v>164</v>
      </c>
      <c r="AG391" s="87" t="s">
        <v>164</v>
      </c>
      <c r="AH391" s="87" t="s">
        <v>164</v>
      </c>
      <c r="AI391" s="362"/>
      <c r="AJ391" s="363"/>
      <c r="AK391" s="86" t="s">
        <v>164</v>
      </c>
      <c r="AL391" s="87"/>
      <c r="AM391" s="87"/>
      <c r="AN391" s="88"/>
      <c r="AO391" s="86"/>
      <c r="AP391" s="87"/>
      <c r="AQ391" s="87"/>
      <c r="AR391" s="88"/>
      <c r="AS391" s="89"/>
      <c r="AT391" s="87"/>
      <c r="AU391" s="87"/>
      <c r="AV391" s="90"/>
      <c r="AW391" s="86"/>
      <c r="AX391" s="87"/>
      <c r="AY391" s="87"/>
      <c r="AZ391" s="87"/>
      <c r="BA391" s="88"/>
      <c r="BB391" s="89"/>
      <c r="BC391" s="87"/>
      <c r="BD391" s="87"/>
      <c r="BE391" s="321"/>
      <c r="BF391" s="322"/>
      <c r="BG391" s="322"/>
      <c r="BH391" s="322"/>
      <c r="BI391" s="322"/>
      <c r="BJ391" s="323"/>
      <c r="BK391" s="46" t="s">
        <v>18</v>
      </c>
      <c r="BL391" s="46" t="s">
        <v>35</v>
      </c>
      <c r="BN391" s="146">
        <f t="shared" si="552"/>
        <v>4</v>
      </c>
      <c r="BO391" s="146">
        <f t="shared" ref="BO391:BO454" si="596">IF(ISERROR(L391-0)=TRUE,0,$H391*L391)</f>
        <v>4</v>
      </c>
      <c r="BP391" s="146">
        <f t="shared" ref="BP391:BP454" si="597">IF(ISERROR(M391-0)=TRUE,0,$H391*M391)</f>
        <v>4</v>
      </c>
      <c r="BQ391" s="146">
        <f t="shared" ref="BQ391:BQ454" si="598">IF(ISERROR(N391-0)=TRUE,0,$H391*N391)</f>
        <v>4</v>
      </c>
      <c r="BR391" s="146">
        <f t="shared" ref="BR391:BR454" si="599">IF(ISERROR(O391-0)=TRUE,0,$H391*O391)</f>
        <v>4</v>
      </c>
      <c r="BS391" s="146">
        <f t="shared" ref="BS391:BS454" si="600">IF(ISERROR(P391-0)=TRUE,0,$H391*P391)</f>
        <v>4</v>
      </c>
      <c r="BT391" s="146">
        <f t="shared" ref="BT391:BT454" si="601">IF(ISERROR(Q391-0)=TRUE,0,$H391*Q391)</f>
        <v>4</v>
      </c>
      <c r="BU391" s="146">
        <f t="shared" ref="BU391:BU454" si="602">IF(ISERROR(R391-0)=TRUE,0,$H391*R391)</f>
        <v>4</v>
      </c>
      <c r="BV391" s="146">
        <f t="shared" ref="BV391:BV454" si="603">IF(ISERROR(S391-0)=TRUE,0,$H391*S391)</f>
        <v>4</v>
      </c>
      <c r="BW391" s="146">
        <f t="shared" ref="BW391:BW454" si="604">IF(ISERROR(T391-0)=TRUE,0,$H391*T391)</f>
        <v>4</v>
      </c>
      <c r="BX391" s="146">
        <f t="shared" ref="BX391:BX454" si="605">IF(ISERROR(U391-0)=TRUE,0,$H391*U391)</f>
        <v>4</v>
      </c>
      <c r="BY391" s="146">
        <f t="shared" ref="BY391:BY454" si="606">IF(ISERROR(V391-0)=TRUE,0,$H391*V391)</f>
        <v>4</v>
      </c>
      <c r="BZ391" s="146">
        <f t="shared" ref="BZ391:BZ454" si="607">IF(ISERROR(W391-0)=TRUE,0,$H391*W391)</f>
        <v>4</v>
      </c>
      <c r="CA391" s="146">
        <f t="shared" ref="CA391:CA454" si="608">IF(ISERROR(X391-0)=TRUE,0,$H391*X391)</f>
        <v>4</v>
      </c>
      <c r="CB391" s="146">
        <f t="shared" ref="CB391:CB454" si="609">IF(ISERROR(Y391-0)=TRUE,0,$H391*Y391)</f>
        <v>4</v>
      </c>
      <c r="CC391" s="146">
        <f t="shared" ref="CC391:CC454" si="610">IF(ISERROR(Z391-0)=TRUE,0,$H391*Z391)</f>
        <v>0</v>
      </c>
      <c r="CD391" s="146">
        <f t="shared" ref="CD391:CD454" si="611">IF(ISERROR(AA391-0)=TRUE,0,$H391*AA391)</f>
        <v>0</v>
      </c>
      <c r="CE391" s="146">
        <f t="shared" ref="CE391:CE454" si="612">IF(ISERROR(AB391-0)=TRUE,0,$H391*AB391)</f>
        <v>0</v>
      </c>
      <c r="CF391" s="146">
        <f t="shared" ref="CF391:CF454" si="613">IF(ISERROR(AC391-0)=TRUE,0,$H391*AC391)</f>
        <v>0</v>
      </c>
      <c r="CG391" s="146">
        <f t="shared" ref="CG391:CG454" si="614">IF(ISERROR(AD391-0)=TRUE,0,$H391*AD391)</f>
        <v>0</v>
      </c>
      <c r="CH391" s="146">
        <f t="shared" ref="CH391:CH454" si="615">IF(ISERROR(AE391-0)=TRUE,0,$H391*AE391)</f>
        <v>0</v>
      </c>
      <c r="CI391" s="146">
        <f t="shared" ref="CI391:CI454" si="616">IF(ISERROR(AF391-0)=TRUE,0,$H391*AF391)</f>
        <v>0</v>
      </c>
      <c r="CJ391" s="146">
        <f t="shared" ref="CJ391:CJ454" si="617">IF(ISERROR(AG391-0)=TRUE,0,$H391*AG391)</f>
        <v>0</v>
      </c>
      <c r="CK391" s="146">
        <f t="shared" ref="CK391:CK454" si="618">IF(ISERROR(AH391-0)=TRUE,0,$H391*AH391)</f>
        <v>0</v>
      </c>
      <c r="CL391" s="146">
        <f t="shared" ref="CL391:CL454" si="619">IF(ISERROR(AI391-0)=TRUE,0,$H391*AI391)</f>
        <v>0</v>
      </c>
      <c r="CM391" s="146">
        <f t="shared" ref="CM391:CM454" si="620">IF(ISERROR(AJ391-0)=TRUE,0,$H391*AJ391)</f>
        <v>0</v>
      </c>
      <c r="CN391" s="146">
        <f t="shared" ref="CN391:CN454" si="621">IF(ISERROR(AK391-0)=TRUE,0,$H391*AK391)</f>
        <v>0</v>
      </c>
      <c r="CO391" s="146">
        <f t="shared" ref="CO391:CO454" si="622">IF(ISERROR(AL391-0)=TRUE,0,$H391*AL391)</f>
        <v>0</v>
      </c>
      <c r="CP391" s="146">
        <f t="shared" ref="CP391:CP454" si="623">IF(ISERROR(AM391-0)=TRUE,0,$H391*AM391)</f>
        <v>0</v>
      </c>
      <c r="CQ391" s="146">
        <f t="shared" ref="CQ391:CQ454" si="624">IF(ISERROR(AN391-0)=TRUE,0,$H391*AN391)</f>
        <v>0</v>
      </c>
      <c r="CR391" s="146">
        <f t="shared" ref="CR391:CR454" si="625">IF(ISERROR(AO391-0)=TRUE,0,$H391*AO391)</f>
        <v>0</v>
      </c>
      <c r="CS391" s="146">
        <f t="shared" ref="CS391:CS454" si="626">IF(ISERROR(AP391-0)=TRUE,0,$H391*AP391)</f>
        <v>0</v>
      </c>
      <c r="CT391" s="146">
        <f t="shared" ref="CT391:CT454" si="627">IF(ISERROR(AQ391-0)=TRUE,0,$H391*AQ391)</f>
        <v>0</v>
      </c>
      <c r="CU391" s="146">
        <f t="shared" ref="CU391:CU454" si="628">IF(ISERROR(AR391-0)=TRUE,0,$H391*AR391)</f>
        <v>0</v>
      </c>
      <c r="CV391" s="146">
        <f t="shared" ref="CV391:CV454" si="629">IF(ISERROR(AS391-0)=TRUE,0,$H391*AS391)</f>
        <v>0</v>
      </c>
      <c r="CW391" s="146">
        <f t="shared" ref="CW391:CW454" si="630">IF(ISERROR(AT391-0)=TRUE,0,$H391*AT391)</f>
        <v>0</v>
      </c>
      <c r="CX391" s="146">
        <f t="shared" ref="CX391:CX454" si="631">IF(ISERROR(AU391-0)=TRUE,0,$H391*AU391)</f>
        <v>0</v>
      </c>
      <c r="CY391" s="146">
        <f t="shared" ref="CY391:CY454" si="632">IF(ISERROR(AV391-0)=TRUE,0,$H391*AV391)</f>
        <v>0</v>
      </c>
      <c r="CZ391" s="146">
        <f t="shared" ref="CZ391:CZ454" si="633">IF(ISERROR(AW391-0)=TRUE,0,$H391*AW391)</f>
        <v>0</v>
      </c>
      <c r="DA391" s="146">
        <f t="shared" ref="DA391:DA454" si="634">IF(ISERROR(AX391-0)=TRUE,0,$H391*AX391)</f>
        <v>0</v>
      </c>
      <c r="DB391" s="146">
        <f t="shared" ref="DB391:DB454" si="635">IF(ISERROR(AY391-0)=TRUE,0,$H391*AY391)</f>
        <v>0</v>
      </c>
      <c r="DC391" s="146">
        <f t="shared" ref="DC391:DC454" si="636">IF(ISERROR(AZ391-0)=TRUE,0,$H391*AZ391)</f>
        <v>0</v>
      </c>
      <c r="DD391" s="146">
        <f t="shared" ref="DD391:DD454" si="637">IF(ISERROR(BA391-0)=TRUE,0,$H391*BA391)</f>
        <v>0</v>
      </c>
      <c r="DE391" s="146">
        <f t="shared" ref="DE391:DE454" si="638">IF(ISERROR(BB391-0)=TRUE,0,$H391*BB391)</f>
        <v>0</v>
      </c>
      <c r="DF391" s="146">
        <f t="shared" ref="DF391:DF454" si="639">IF(ISERROR(BC391-0)=TRUE,0,$H391*BC391)</f>
        <v>0</v>
      </c>
      <c r="DG391" s="146">
        <f t="shared" ref="DG391:DG454" si="640">IF(ISERROR(BD391-0)=TRUE,0,$H391*BD391)</f>
        <v>0</v>
      </c>
      <c r="DH391" s="146">
        <f t="shared" ref="DH391:DH454" si="641">IF(ISERROR(BE391-0)=TRUE,0,$H391*BE391)</f>
        <v>0</v>
      </c>
      <c r="DI391" s="146">
        <f t="shared" ref="DI391:DI454" si="642">IF(ISERROR(BF391-0)=TRUE,0,$H391*BF391)</f>
        <v>0</v>
      </c>
      <c r="DJ391" s="146">
        <f t="shared" ref="DJ391:DJ454" si="643">IF(ISERROR(BG391-0)=TRUE,0,$H391*BG391)</f>
        <v>0</v>
      </c>
      <c r="DK391" s="146">
        <f t="shared" ref="DK391:DK454" si="644">IF(ISERROR(BH391-0)=TRUE,0,$H391*BH391)</f>
        <v>0</v>
      </c>
      <c r="DL391" s="146">
        <f t="shared" ref="DL391:DL454" si="645">IF(ISERROR(BI391-0)=TRUE,0,$H391*BI391)</f>
        <v>0</v>
      </c>
      <c r="DM391" s="146">
        <f t="shared" ref="DM391:DM454" si="646">IF(ISERROR(BJ391-0)=TRUE,0,$H391*BJ391)</f>
        <v>0</v>
      </c>
      <c r="DN391" s="64">
        <f t="shared" si="595"/>
        <v>60</v>
      </c>
      <c r="DO391" s="52">
        <f t="shared" si="591"/>
        <v>60</v>
      </c>
      <c r="DP391" s="52" t="str">
        <f t="shared" si="556"/>
        <v/>
      </c>
      <c r="DQ391" s="53" t="str">
        <f t="shared" si="557"/>
        <v/>
      </c>
      <c r="DR391" s="1">
        <f t="shared" si="592"/>
        <v>1</v>
      </c>
      <c r="DS391" s="168" t="e">
        <f>IF(AND(DR391=#REF!,BL391=#REF!),'Tiến độ'!D391,"")</f>
        <v>#REF!</v>
      </c>
    </row>
    <row r="392" spans="1:123" ht="11.25" customHeight="1">
      <c r="A392" s="314" t="str">
        <f>IF(B392="","",MAX($A$7:A391)+1)</f>
        <v/>
      </c>
      <c r="B392" s="315"/>
      <c r="C392" s="79" t="s">
        <v>419</v>
      </c>
      <c r="D392" s="80" t="s">
        <v>319</v>
      </c>
      <c r="E392" s="81">
        <v>2</v>
      </c>
      <c r="F392" s="82">
        <v>30</v>
      </c>
      <c r="G392" s="83"/>
      <c r="H392" s="84">
        <f t="shared" ref="H392:I392" si="647">H391</f>
        <v>2</v>
      </c>
      <c r="I392" s="85">
        <f t="shared" si="647"/>
        <v>97</v>
      </c>
      <c r="J392" s="27"/>
      <c r="K392" s="86"/>
      <c r="L392" s="87"/>
      <c r="M392" s="87"/>
      <c r="N392" s="88"/>
      <c r="O392" s="86"/>
      <c r="P392" s="87"/>
      <c r="Q392" s="87"/>
      <c r="R392" s="88"/>
      <c r="S392" s="86"/>
      <c r="T392" s="87"/>
      <c r="U392" s="87"/>
      <c r="V392" s="87"/>
      <c r="W392" s="88"/>
      <c r="X392" s="86"/>
      <c r="Y392" s="87"/>
      <c r="Z392" s="87"/>
      <c r="AA392" s="88"/>
      <c r="AB392" s="86"/>
      <c r="AC392" s="87"/>
      <c r="AD392" s="87"/>
      <c r="AE392" s="88"/>
      <c r="AF392" s="86"/>
      <c r="AG392" s="87"/>
      <c r="AH392" s="87"/>
      <c r="AI392" s="362"/>
      <c r="AJ392" s="363"/>
      <c r="AK392" s="86"/>
      <c r="AL392" s="87">
        <v>2</v>
      </c>
      <c r="AM392" s="87">
        <v>2</v>
      </c>
      <c r="AN392" s="88">
        <v>2</v>
      </c>
      <c r="AO392" s="86">
        <v>2</v>
      </c>
      <c r="AP392" s="87">
        <v>2</v>
      </c>
      <c r="AQ392" s="87">
        <v>2</v>
      </c>
      <c r="AR392" s="88">
        <v>2</v>
      </c>
      <c r="AS392" s="89">
        <v>2</v>
      </c>
      <c r="AT392" s="87">
        <v>2</v>
      </c>
      <c r="AU392" s="87">
        <v>2</v>
      </c>
      <c r="AV392" s="90">
        <v>2</v>
      </c>
      <c r="AW392" s="86">
        <v>2</v>
      </c>
      <c r="AX392" s="87">
        <v>2</v>
      </c>
      <c r="AY392" s="87">
        <v>2</v>
      </c>
      <c r="AZ392" s="87">
        <v>2</v>
      </c>
      <c r="BA392" s="88" t="s">
        <v>163</v>
      </c>
      <c r="BB392" s="89" t="s">
        <v>163</v>
      </c>
      <c r="BC392" s="87" t="s">
        <v>163</v>
      </c>
      <c r="BD392" s="87" t="s">
        <v>163</v>
      </c>
      <c r="BE392" s="321"/>
      <c r="BF392" s="322"/>
      <c r="BG392" s="322"/>
      <c r="BH392" s="322"/>
      <c r="BI392" s="322"/>
      <c r="BJ392" s="323"/>
      <c r="BK392" s="46" t="s">
        <v>18</v>
      </c>
      <c r="BL392" s="46" t="s">
        <v>29</v>
      </c>
      <c r="BN392" s="146">
        <f t="shared" ref="BN392:BN455" si="648">IF(ISERROR(K392-0)=TRUE,0,$H392*K392)</f>
        <v>0</v>
      </c>
      <c r="BO392" s="146">
        <f t="shared" si="596"/>
        <v>0</v>
      </c>
      <c r="BP392" s="146">
        <f t="shared" si="597"/>
        <v>0</v>
      </c>
      <c r="BQ392" s="146">
        <f t="shared" si="598"/>
        <v>0</v>
      </c>
      <c r="BR392" s="146">
        <f t="shared" si="599"/>
        <v>0</v>
      </c>
      <c r="BS392" s="146">
        <f t="shared" si="600"/>
        <v>0</v>
      </c>
      <c r="BT392" s="146">
        <f t="shared" si="601"/>
        <v>0</v>
      </c>
      <c r="BU392" s="146">
        <f t="shared" si="602"/>
        <v>0</v>
      </c>
      <c r="BV392" s="146">
        <f t="shared" si="603"/>
        <v>0</v>
      </c>
      <c r="BW392" s="146">
        <f t="shared" si="604"/>
        <v>0</v>
      </c>
      <c r="BX392" s="146">
        <f t="shared" si="605"/>
        <v>0</v>
      </c>
      <c r="BY392" s="146">
        <f t="shared" si="606"/>
        <v>0</v>
      </c>
      <c r="BZ392" s="146">
        <f t="shared" si="607"/>
        <v>0</v>
      </c>
      <c r="CA392" s="146">
        <f t="shared" si="608"/>
        <v>0</v>
      </c>
      <c r="CB392" s="146">
        <f t="shared" si="609"/>
        <v>0</v>
      </c>
      <c r="CC392" s="146">
        <f t="shared" si="610"/>
        <v>0</v>
      </c>
      <c r="CD392" s="146">
        <f t="shared" si="611"/>
        <v>0</v>
      </c>
      <c r="CE392" s="146">
        <f t="shared" si="612"/>
        <v>0</v>
      </c>
      <c r="CF392" s="146">
        <f t="shared" si="613"/>
        <v>0</v>
      </c>
      <c r="CG392" s="146">
        <f t="shared" si="614"/>
        <v>0</v>
      </c>
      <c r="CH392" s="146">
        <f t="shared" si="615"/>
        <v>0</v>
      </c>
      <c r="CI392" s="146">
        <f t="shared" si="616"/>
        <v>0</v>
      </c>
      <c r="CJ392" s="146">
        <f t="shared" si="617"/>
        <v>0</v>
      </c>
      <c r="CK392" s="146">
        <f t="shared" si="618"/>
        <v>0</v>
      </c>
      <c r="CL392" s="146">
        <f t="shared" si="619"/>
        <v>0</v>
      </c>
      <c r="CM392" s="146">
        <f t="shared" si="620"/>
        <v>0</v>
      </c>
      <c r="CN392" s="146">
        <f t="shared" si="621"/>
        <v>0</v>
      </c>
      <c r="CO392" s="146">
        <f t="shared" si="622"/>
        <v>4</v>
      </c>
      <c r="CP392" s="146">
        <f t="shared" si="623"/>
        <v>4</v>
      </c>
      <c r="CQ392" s="146">
        <f t="shared" si="624"/>
        <v>4</v>
      </c>
      <c r="CR392" s="146">
        <f t="shared" si="625"/>
        <v>4</v>
      </c>
      <c r="CS392" s="146">
        <f t="shared" si="626"/>
        <v>4</v>
      </c>
      <c r="CT392" s="146">
        <f t="shared" si="627"/>
        <v>4</v>
      </c>
      <c r="CU392" s="146">
        <f t="shared" si="628"/>
        <v>4</v>
      </c>
      <c r="CV392" s="146">
        <f t="shared" si="629"/>
        <v>4</v>
      </c>
      <c r="CW392" s="146">
        <f t="shared" si="630"/>
        <v>4</v>
      </c>
      <c r="CX392" s="146">
        <f t="shared" si="631"/>
        <v>4</v>
      </c>
      <c r="CY392" s="146">
        <f t="shared" si="632"/>
        <v>4</v>
      </c>
      <c r="CZ392" s="146">
        <f t="shared" si="633"/>
        <v>4</v>
      </c>
      <c r="DA392" s="146">
        <f t="shared" si="634"/>
        <v>4</v>
      </c>
      <c r="DB392" s="146">
        <f t="shared" si="635"/>
        <v>4</v>
      </c>
      <c r="DC392" s="146">
        <f t="shared" si="636"/>
        <v>4</v>
      </c>
      <c r="DD392" s="146">
        <f t="shared" si="637"/>
        <v>0</v>
      </c>
      <c r="DE392" s="146">
        <f t="shared" si="638"/>
        <v>0</v>
      </c>
      <c r="DF392" s="146">
        <f t="shared" si="639"/>
        <v>0</v>
      </c>
      <c r="DG392" s="146">
        <f t="shared" si="640"/>
        <v>0</v>
      </c>
      <c r="DH392" s="146">
        <f t="shared" si="641"/>
        <v>0</v>
      </c>
      <c r="DI392" s="146">
        <f t="shared" si="642"/>
        <v>0</v>
      </c>
      <c r="DJ392" s="146">
        <f t="shared" si="643"/>
        <v>0</v>
      </c>
      <c r="DK392" s="146">
        <f t="shared" si="644"/>
        <v>0</v>
      </c>
      <c r="DL392" s="146">
        <f t="shared" si="645"/>
        <v>0</v>
      </c>
      <c r="DM392" s="146">
        <f t="shared" si="646"/>
        <v>0</v>
      </c>
      <c r="DN392" s="64">
        <f t="shared" si="595"/>
        <v>60</v>
      </c>
      <c r="DO392" s="52" t="str">
        <f t="shared" si="591"/>
        <v/>
      </c>
      <c r="DP392" s="52" t="str">
        <f t="shared" si="556"/>
        <v/>
      </c>
      <c r="DQ392" s="53">
        <f t="shared" si="557"/>
        <v>60</v>
      </c>
      <c r="DR392" s="1">
        <f t="shared" si="592"/>
        <v>2</v>
      </c>
      <c r="DS392" s="168" t="e">
        <f>IF(AND(DR392=#REF!,BL392=#REF!),'Tiến độ'!D392,"")</f>
        <v>#REF!</v>
      </c>
    </row>
    <row r="393" spans="1:123" ht="11.25" customHeight="1">
      <c r="A393" s="314" t="str">
        <f>IF(B393="","",MAX($A$7:A392)+1)</f>
        <v/>
      </c>
      <c r="B393" s="315"/>
      <c r="C393" s="79" t="s">
        <v>16</v>
      </c>
      <c r="D393" s="80" t="s">
        <v>242</v>
      </c>
      <c r="E393" s="81">
        <v>2</v>
      </c>
      <c r="F393" s="82">
        <v>39</v>
      </c>
      <c r="G393" s="83"/>
      <c r="H393" s="84">
        <f t="shared" ref="H393:I393" si="649">H392</f>
        <v>2</v>
      </c>
      <c r="I393" s="85">
        <f t="shared" si="649"/>
        <v>97</v>
      </c>
      <c r="J393" s="27"/>
      <c r="K393" s="86"/>
      <c r="L393" s="87"/>
      <c r="M393" s="87"/>
      <c r="N393" s="88"/>
      <c r="O393" s="86"/>
      <c r="P393" s="87"/>
      <c r="Q393" s="87"/>
      <c r="R393" s="88"/>
      <c r="S393" s="86"/>
      <c r="T393" s="87"/>
      <c r="U393" s="87"/>
      <c r="V393" s="87"/>
      <c r="W393" s="88"/>
      <c r="X393" s="86"/>
      <c r="Y393" s="87"/>
      <c r="Z393" s="87"/>
      <c r="AA393" s="88"/>
      <c r="AB393" s="86"/>
      <c r="AC393" s="87"/>
      <c r="AD393" s="87"/>
      <c r="AE393" s="88"/>
      <c r="AF393" s="86"/>
      <c r="AG393" s="87"/>
      <c r="AH393" s="87"/>
      <c r="AI393" s="362"/>
      <c r="AJ393" s="363"/>
      <c r="AK393" s="86"/>
      <c r="AL393" s="87">
        <v>3</v>
      </c>
      <c r="AM393" s="87">
        <v>3</v>
      </c>
      <c r="AN393" s="88">
        <v>3</v>
      </c>
      <c r="AO393" s="86">
        <v>3</v>
      </c>
      <c r="AP393" s="87">
        <v>3</v>
      </c>
      <c r="AQ393" s="87">
        <v>3</v>
      </c>
      <c r="AR393" s="88">
        <v>3</v>
      </c>
      <c r="AS393" s="89">
        <v>3</v>
      </c>
      <c r="AT393" s="87">
        <v>3</v>
      </c>
      <c r="AU393" s="87">
        <v>3</v>
      </c>
      <c r="AV393" s="90">
        <v>3</v>
      </c>
      <c r="AW393" s="86">
        <v>3</v>
      </c>
      <c r="AX393" s="87">
        <v>3</v>
      </c>
      <c r="AY393" s="87"/>
      <c r="AZ393" s="87"/>
      <c r="BA393" s="88" t="s">
        <v>163</v>
      </c>
      <c r="BB393" s="89" t="s">
        <v>163</v>
      </c>
      <c r="BC393" s="87" t="s">
        <v>163</v>
      </c>
      <c r="BD393" s="87" t="s">
        <v>163</v>
      </c>
      <c r="BE393" s="321"/>
      <c r="BF393" s="322"/>
      <c r="BG393" s="322"/>
      <c r="BH393" s="322"/>
      <c r="BI393" s="322"/>
      <c r="BJ393" s="323"/>
      <c r="BK393" s="46" t="s">
        <v>18</v>
      </c>
      <c r="BL393" s="46" t="s">
        <v>16</v>
      </c>
      <c r="BN393" s="146">
        <f t="shared" si="648"/>
        <v>0</v>
      </c>
      <c r="BO393" s="146">
        <f t="shared" si="596"/>
        <v>0</v>
      </c>
      <c r="BP393" s="146">
        <f t="shared" si="597"/>
        <v>0</v>
      </c>
      <c r="BQ393" s="146">
        <f t="shared" si="598"/>
        <v>0</v>
      </c>
      <c r="BR393" s="146">
        <f t="shared" si="599"/>
        <v>0</v>
      </c>
      <c r="BS393" s="146">
        <f t="shared" si="600"/>
        <v>0</v>
      </c>
      <c r="BT393" s="146">
        <f t="shared" si="601"/>
        <v>0</v>
      </c>
      <c r="BU393" s="146">
        <f t="shared" si="602"/>
        <v>0</v>
      </c>
      <c r="BV393" s="146">
        <f t="shared" si="603"/>
        <v>0</v>
      </c>
      <c r="BW393" s="146">
        <f t="shared" si="604"/>
        <v>0</v>
      </c>
      <c r="BX393" s="146">
        <f t="shared" si="605"/>
        <v>0</v>
      </c>
      <c r="BY393" s="146">
        <f t="shared" si="606"/>
        <v>0</v>
      </c>
      <c r="BZ393" s="146">
        <f t="shared" si="607"/>
        <v>0</v>
      </c>
      <c r="CA393" s="146">
        <f t="shared" si="608"/>
        <v>0</v>
      </c>
      <c r="CB393" s="146">
        <f t="shared" si="609"/>
        <v>0</v>
      </c>
      <c r="CC393" s="146">
        <f t="shared" si="610"/>
        <v>0</v>
      </c>
      <c r="CD393" s="146">
        <f t="shared" si="611"/>
        <v>0</v>
      </c>
      <c r="CE393" s="146">
        <f t="shared" si="612"/>
        <v>0</v>
      </c>
      <c r="CF393" s="146">
        <f t="shared" si="613"/>
        <v>0</v>
      </c>
      <c r="CG393" s="146">
        <f t="shared" si="614"/>
        <v>0</v>
      </c>
      <c r="CH393" s="146">
        <f t="shared" si="615"/>
        <v>0</v>
      </c>
      <c r="CI393" s="146">
        <f t="shared" si="616"/>
        <v>0</v>
      </c>
      <c r="CJ393" s="146">
        <f t="shared" si="617"/>
        <v>0</v>
      </c>
      <c r="CK393" s="146">
        <f t="shared" si="618"/>
        <v>0</v>
      </c>
      <c r="CL393" s="146">
        <f t="shared" si="619"/>
        <v>0</v>
      </c>
      <c r="CM393" s="146">
        <f t="shared" si="620"/>
        <v>0</v>
      </c>
      <c r="CN393" s="146">
        <f t="shared" si="621"/>
        <v>0</v>
      </c>
      <c r="CO393" s="146">
        <f t="shared" si="622"/>
        <v>6</v>
      </c>
      <c r="CP393" s="146">
        <f t="shared" si="623"/>
        <v>6</v>
      </c>
      <c r="CQ393" s="146">
        <f t="shared" si="624"/>
        <v>6</v>
      </c>
      <c r="CR393" s="146">
        <f t="shared" si="625"/>
        <v>6</v>
      </c>
      <c r="CS393" s="146">
        <f t="shared" si="626"/>
        <v>6</v>
      </c>
      <c r="CT393" s="146">
        <f t="shared" si="627"/>
        <v>6</v>
      </c>
      <c r="CU393" s="146">
        <f t="shared" si="628"/>
        <v>6</v>
      </c>
      <c r="CV393" s="146">
        <f t="shared" si="629"/>
        <v>6</v>
      </c>
      <c r="CW393" s="146">
        <f t="shared" si="630"/>
        <v>6</v>
      </c>
      <c r="CX393" s="146">
        <f t="shared" si="631"/>
        <v>6</v>
      </c>
      <c r="CY393" s="146">
        <f t="shared" si="632"/>
        <v>6</v>
      </c>
      <c r="CZ393" s="146">
        <f t="shared" si="633"/>
        <v>6</v>
      </c>
      <c r="DA393" s="146">
        <f t="shared" si="634"/>
        <v>6</v>
      </c>
      <c r="DB393" s="146">
        <f t="shared" si="635"/>
        <v>0</v>
      </c>
      <c r="DC393" s="146">
        <f t="shared" si="636"/>
        <v>0</v>
      </c>
      <c r="DD393" s="146">
        <f t="shared" si="637"/>
        <v>0</v>
      </c>
      <c r="DE393" s="146">
        <f t="shared" si="638"/>
        <v>0</v>
      </c>
      <c r="DF393" s="146">
        <f t="shared" si="639"/>
        <v>0</v>
      </c>
      <c r="DG393" s="146">
        <f t="shared" si="640"/>
        <v>0</v>
      </c>
      <c r="DH393" s="146">
        <f t="shared" si="641"/>
        <v>0</v>
      </c>
      <c r="DI393" s="146">
        <f t="shared" si="642"/>
        <v>0</v>
      </c>
      <c r="DJ393" s="146">
        <f t="shared" si="643"/>
        <v>0</v>
      </c>
      <c r="DK393" s="146">
        <f t="shared" si="644"/>
        <v>0</v>
      </c>
      <c r="DL393" s="146">
        <f t="shared" si="645"/>
        <v>0</v>
      </c>
      <c r="DM393" s="146">
        <f t="shared" si="646"/>
        <v>0</v>
      </c>
      <c r="DN393" s="64">
        <f t="shared" si="595"/>
        <v>78</v>
      </c>
      <c r="DO393" s="52" t="str">
        <f t="shared" si="591"/>
        <v/>
      </c>
      <c r="DP393" s="52" t="str">
        <f t="shared" ref="DP393:DP456" si="650">IF(DO393="",IF(COUNT(AD393:AH393,AK393)&gt;0,DN393,""),"")</f>
        <v/>
      </c>
      <c r="DQ393" s="53">
        <f t="shared" ref="DQ393:DQ456" si="651">IF(AND(DO393="",DP393=""),IF(COUNTA(AL393:BD393)&gt;0,DN393,""),"")</f>
        <v>78</v>
      </c>
      <c r="DR393" s="1">
        <f t="shared" si="592"/>
        <v>2</v>
      </c>
      <c r="DS393" s="168" t="e">
        <f>IF(AND(DR393=#REF!,BL393=#REF!),'Tiến độ'!D393,"")</f>
        <v>#REF!</v>
      </c>
    </row>
    <row r="394" spans="1:123" ht="11.25" customHeight="1">
      <c r="A394" s="314" t="str">
        <f>IF(B394="","",MAX($A$7:A393)+1)</f>
        <v/>
      </c>
      <c r="B394" s="315"/>
      <c r="C394" s="79" t="s">
        <v>507</v>
      </c>
      <c r="D394" s="80" t="s">
        <v>508</v>
      </c>
      <c r="E394" s="81">
        <v>3</v>
      </c>
      <c r="F394" s="82">
        <v>45</v>
      </c>
      <c r="G394" s="83"/>
      <c r="H394" s="84">
        <f t="shared" ref="H394:I394" si="652">H393</f>
        <v>2</v>
      </c>
      <c r="I394" s="85">
        <f t="shared" si="652"/>
        <v>97</v>
      </c>
      <c r="J394" s="27"/>
      <c r="K394" s="86"/>
      <c r="L394" s="87"/>
      <c r="M394" s="87"/>
      <c r="N394" s="88"/>
      <c r="O394" s="86"/>
      <c r="P394" s="87"/>
      <c r="Q394" s="87"/>
      <c r="R394" s="88"/>
      <c r="S394" s="86"/>
      <c r="T394" s="87"/>
      <c r="U394" s="87"/>
      <c r="V394" s="87"/>
      <c r="W394" s="88"/>
      <c r="X394" s="86"/>
      <c r="Y394" s="87"/>
      <c r="Z394" s="87"/>
      <c r="AA394" s="88"/>
      <c r="AB394" s="86"/>
      <c r="AC394" s="87"/>
      <c r="AD394" s="87"/>
      <c r="AE394" s="88"/>
      <c r="AF394" s="86"/>
      <c r="AG394" s="87"/>
      <c r="AH394" s="87"/>
      <c r="AI394" s="362"/>
      <c r="AJ394" s="363"/>
      <c r="AK394" s="86"/>
      <c r="AL394" s="87">
        <v>5</v>
      </c>
      <c r="AM394" s="87">
        <v>5</v>
      </c>
      <c r="AN394" s="88">
        <v>5</v>
      </c>
      <c r="AO394" s="86">
        <v>5</v>
      </c>
      <c r="AP394" s="87">
        <v>5</v>
      </c>
      <c r="AQ394" s="87">
        <v>2</v>
      </c>
      <c r="AR394" s="88">
        <v>2</v>
      </c>
      <c r="AS394" s="89">
        <v>2</v>
      </c>
      <c r="AT394" s="87">
        <v>2</v>
      </c>
      <c r="AU394" s="87">
        <v>2</v>
      </c>
      <c r="AV394" s="90">
        <v>2</v>
      </c>
      <c r="AW394" s="86">
        <v>2</v>
      </c>
      <c r="AX394" s="87">
        <v>2</v>
      </c>
      <c r="AY394" s="87">
        <v>2</v>
      </c>
      <c r="AZ394" s="87">
        <v>2</v>
      </c>
      <c r="BA394" s="88" t="s">
        <v>163</v>
      </c>
      <c r="BB394" s="89" t="s">
        <v>163</v>
      </c>
      <c r="BC394" s="87" t="s">
        <v>163</v>
      </c>
      <c r="BD394" s="87" t="s">
        <v>163</v>
      </c>
      <c r="BE394" s="321"/>
      <c r="BF394" s="322"/>
      <c r="BG394" s="322"/>
      <c r="BH394" s="322"/>
      <c r="BI394" s="322"/>
      <c r="BJ394" s="323"/>
      <c r="BK394" s="46" t="s">
        <v>18</v>
      </c>
      <c r="BL394" s="46" t="s">
        <v>35</v>
      </c>
      <c r="BN394" s="146">
        <f t="shared" si="648"/>
        <v>0</v>
      </c>
      <c r="BO394" s="146">
        <f t="shared" si="596"/>
        <v>0</v>
      </c>
      <c r="BP394" s="146">
        <f t="shared" si="597"/>
        <v>0</v>
      </c>
      <c r="BQ394" s="146">
        <f t="shared" si="598"/>
        <v>0</v>
      </c>
      <c r="BR394" s="146">
        <f t="shared" si="599"/>
        <v>0</v>
      </c>
      <c r="BS394" s="146">
        <f t="shared" si="600"/>
        <v>0</v>
      </c>
      <c r="BT394" s="146">
        <f t="shared" si="601"/>
        <v>0</v>
      </c>
      <c r="BU394" s="146">
        <f t="shared" si="602"/>
        <v>0</v>
      </c>
      <c r="BV394" s="146">
        <f t="shared" si="603"/>
        <v>0</v>
      </c>
      <c r="BW394" s="146">
        <f t="shared" si="604"/>
        <v>0</v>
      </c>
      <c r="BX394" s="146">
        <f t="shared" si="605"/>
        <v>0</v>
      </c>
      <c r="BY394" s="146">
        <f t="shared" si="606"/>
        <v>0</v>
      </c>
      <c r="BZ394" s="146">
        <f t="shared" si="607"/>
        <v>0</v>
      </c>
      <c r="CA394" s="146">
        <f t="shared" si="608"/>
        <v>0</v>
      </c>
      <c r="CB394" s="146">
        <f t="shared" si="609"/>
        <v>0</v>
      </c>
      <c r="CC394" s="146">
        <f t="shared" si="610"/>
        <v>0</v>
      </c>
      <c r="CD394" s="146">
        <f t="shared" si="611"/>
        <v>0</v>
      </c>
      <c r="CE394" s="146">
        <f t="shared" si="612"/>
        <v>0</v>
      </c>
      <c r="CF394" s="146">
        <f t="shared" si="613"/>
        <v>0</v>
      </c>
      <c r="CG394" s="146">
        <f t="shared" si="614"/>
        <v>0</v>
      </c>
      <c r="CH394" s="146">
        <f t="shared" si="615"/>
        <v>0</v>
      </c>
      <c r="CI394" s="146">
        <f t="shared" si="616"/>
        <v>0</v>
      </c>
      <c r="CJ394" s="146">
        <f t="shared" si="617"/>
        <v>0</v>
      </c>
      <c r="CK394" s="146">
        <f t="shared" si="618"/>
        <v>0</v>
      </c>
      <c r="CL394" s="146">
        <f t="shared" si="619"/>
        <v>0</v>
      </c>
      <c r="CM394" s="146">
        <f t="shared" si="620"/>
        <v>0</v>
      </c>
      <c r="CN394" s="146">
        <f t="shared" si="621"/>
        <v>0</v>
      </c>
      <c r="CO394" s="146">
        <f t="shared" si="622"/>
        <v>10</v>
      </c>
      <c r="CP394" s="146">
        <f t="shared" si="623"/>
        <v>10</v>
      </c>
      <c r="CQ394" s="146">
        <f t="shared" si="624"/>
        <v>10</v>
      </c>
      <c r="CR394" s="146">
        <f t="shared" si="625"/>
        <v>10</v>
      </c>
      <c r="CS394" s="146">
        <f t="shared" si="626"/>
        <v>10</v>
      </c>
      <c r="CT394" s="146">
        <f t="shared" si="627"/>
        <v>4</v>
      </c>
      <c r="CU394" s="146">
        <f t="shared" si="628"/>
        <v>4</v>
      </c>
      <c r="CV394" s="146">
        <f t="shared" si="629"/>
        <v>4</v>
      </c>
      <c r="CW394" s="146">
        <f t="shared" si="630"/>
        <v>4</v>
      </c>
      <c r="CX394" s="146">
        <f t="shared" si="631"/>
        <v>4</v>
      </c>
      <c r="CY394" s="146">
        <f t="shared" si="632"/>
        <v>4</v>
      </c>
      <c r="CZ394" s="146">
        <f t="shared" si="633"/>
        <v>4</v>
      </c>
      <c r="DA394" s="146">
        <f t="shared" si="634"/>
        <v>4</v>
      </c>
      <c r="DB394" s="146">
        <f t="shared" si="635"/>
        <v>4</v>
      </c>
      <c r="DC394" s="146">
        <f t="shared" si="636"/>
        <v>4</v>
      </c>
      <c r="DD394" s="146">
        <f t="shared" si="637"/>
        <v>0</v>
      </c>
      <c r="DE394" s="146">
        <f t="shared" si="638"/>
        <v>0</v>
      </c>
      <c r="DF394" s="146">
        <f t="shared" si="639"/>
        <v>0</v>
      </c>
      <c r="DG394" s="146">
        <f t="shared" si="640"/>
        <v>0</v>
      </c>
      <c r="DH394" s="146">
        <f t="shared" si="641"/>
        <v>0</v>
      </c>
      <c r="DI394" s="146">
        <f t="shared" si="642"/>
        <v>0</v>
      </c>
      <c r="DJ394" s="146">
        <f t="shared" si="643"/>
        <v>0</v>
      </c>
      <c r="DK394" s="146">
        <f t="shared" si="644"/>
        <v>0</v>
      </c>
      <c r="DL394" s="146">
        <f t="shared" si="645"/>
        <v>0</v>
      </c>
      <c r="DM394" s="146">
        <f t="shared" si="646"/>
        <v>0</v>
      </c>
      <c r="DN394" s="64">
        <f t="shared" si="595"/>
        <v>90</v>
      </c>
      <c r="DO394" s="52" t="str">
        <f t="shared" si="591"/>
        <v/>
      </c>
      <c r="DP394" s="52" t="str">
        <f t="shared" si="650"/>
        <v/>
      </c>
      <c r="DQ394" s="53">
        <f t="shared" si="651"/>
        <v>90</v>
      </c>
      <c r="DR394" s="1">
        <f t="shared" si="592"/>
        <v>2</v>
      </c>
      <c r="DS394" s="168" t="e">
        <f>IF(AND(DR394=#REF!,BL394=#REF!),'Tiến độ'!D394,"")</f>
        <v>#REF!</v>
      </c>
    </row>
    <row r="395" spans="1:123" ht="11.25" customHeight="1">
      <c r="A395" s="314" t="str">
        <f>IF(B395="","",MAX($A$7:A394)+1)</f>
        <v/>
      </c>
      <c r="B395" s="315"/>
      <c r="C395" s="79" t="s">
        <v>509</v>
      </c>
      <c r="D395" s="80" t="s">
        <v>510</v>
      </c>
      <c r="E395" s="81">
        <v>2</v>
      </c>
      <c r="F395" s="82">
        <v>30</v>
      </c>
      <c r="G395" s="83"/>
      <c r="H395" s="84">
        <f t="shared" ref="H395:I395" si="653">H394</f>
        <v>2</v>
      </c>
      <c r="I395" s="85">
        <f t="shared" si="653"/>
        <v>97</v>
      </c>
      <c r="J395" s="27"/>
      <c r="K395" s="86"/>
      <c r="L395" s="87"/>
      <c r="M395" s="87"/>
      <c r="N395" s="88"/>
      <c r="O395" s="86"/>
      <c r="P395" s="87"/>
      <c r="Q395" s="87"/>
      <c r="R395" s="88"/>
      <c r="S395" s="86"/>
      <c r="T395" s="87"/>
      <c r="U395" s="87"/>
      <c r="V395" s="87"/>
      <c r="W395" s="88"/>
      <c r="X395" s="86"/>
      <c r="Y395" s="87"/>
      <c r="Z395" s="87"/>
      <c r="AA395" s="88"/>
      <c r="AB395" s="86"/>
      <c r="AC395" s="87"/>
      <c r="AD395" s="87"/>
      <c r="AE395" s="88"/>
      <c r="AF395" s="86"/>
      <c r="AG395" s="87"/>
      <c r="AH395" s="87"/>
      <c r="AI395" s="362"/>
      <c r="AJ395" s="363"/>
      <c r="AK395" s="86"/>
      <c r="AL395" s="87"/>
      <c r="AM395" s="87"/>
      <c r="AN395" s="88"/>
      <c r="AO395" s="86"/>
      <c r="AP395" s="87"/>
      <c r="AQ395" s="87">
        <v>3</v>
      </c>
      <c r="AR395" s="88">
        <v>3</v>
      </c>
      <c r="AS395" s="89">
        <v>3</v>
      </c>
      <c r="AT395" s="87">
        <v>3</v>
      </c>
      <c r="AU395" s="87">
        <v>3</v>
      </c>
      <c r="AV395" s="90">
        <v>3</v>
      </c>
      <c r="AW395" s="86">
        <v>3</v>
      </c>
      <c r="AX395" s="87">
        <v>3</v>
      </c>
      <c r="AY395" s="87">
        <v>3</v>
      </c>
      <c r="AZ395" s="87">
        <v>3</v>
      </c>
      <c r="BA395" s="88" t="s">
        <v>163</v>
      </c>
      <c r="BB395" s="89" t="s">
        <v>163</v>
      </c>
      <c r="BC395" s="87" t="s">
        <v>163</v>
      </c>
      <c r="BD395" s="87" t="s">
        <v>163</v>
      </c>
      <c r="BE395" s="321"/>
      <c r="BF395" s="322"/>
      <c r="BG395" s="322"/>
      <c r="BH395" s="322"/>
      <c r="BI395" s="322"/>
      <c r="BJ395" s="323"/>
      <c r="BK395" s="46" t="s">
        <v>18</v>
      </c>
      <c r="BL395" s="46" t="s">
        <v>35</v>
      </c>
      <c r="BN395" s="146">
        <f t="shared" si="648"/>
        <v>0</v>
      </c>
      <c r="BO395" s="146">
        <f t="shared" si="596"/>
        <v>0</v>
      </c>
      <c r="BP395" s="146">
        <f t="shared" si="597"/>
        <v>0</v>
      </c>
      <c r="BQ395" s="146">
        <f t="shared" si="598"/>
        <v>0</v>
      </c>
      <c r="BR395" s="146">
        <f t="shared" si="599"/>
        <v>0</v>
      </c>
      <c r="BS395" s="146">
        <f t="shared" si="600"/>
        <v>0</v>
      </c>
      <c r="BT395" s="146">
        <f t="shared" si="601"/>
        <v>0</v>
      </c>
      <c r="BU395" s="146">
        <f t="shared" si="602"/>
        <v>0</v>
      </c>
      <c r="BV395" s="146">
        <f t="shared" si="603"/>
        <v>0</v>
      </c>
      <c r="BW395" s="146">
        <f t="shared" si="604"/>
        <v>0</v>
      </c>
      <c r="BX395" s="146">
        <f t="shared" si="605"/>
        <v>0</v>
      </c>
      <c r="BY395" s="146">
        <f t="shared" si="606"/>
        <v>0</v>
      </c>
      <c r="BZ395" s="146">
        <f t="shared" si="607"/>
        <v>0</v>
      </c>
      <c r="CA395" s="146">
        <f t="shared" si="608"/>
        <v>0</v>
      </c>
      <c r="CB395" s="146">
        <f t="shared" si="609"/>
        <v>0</v>
      </c>
      <c r="CC395" s="146">
        <f t="shared" si="610"/>
        <v>0</v>
      </c>
      <c r="CD395" s="146">
        <f t="shared" si="611"/>
        <v>0</v>
      </c>
      <c r="CE395" s="146">
        <f t="shared" si="612"/>
        <v>0</v>
      </c>
      <c r="CF395" s="146">
        <f t="shared" si="613"/>
        <v>0</v>
      </c>
      <c r="CG395" s="146">
        <f t="shared" si="614"/>
        <v>0</v>
      </c>
      <c r="CH395" s="146">
        <f t="shared" si="615"/>
        <v>0</v>
      </c>
      <c r="CI395" s="146">
        <f t="shared" si="616"/>
        <v>0</v>
      </c>
      <c r="CJ395" s="146">
        <f t="shared" si="617"/>
        <v>0</v>
      </c>
      <c r="CK395" s="146">
        <f t="shared" si="618"/>
        <v>0</v>
      </c>
      <c r="CL395" s="146">
        <f t="shared" si="619"/>
        <v>0</v>
      </c>
      <c r="CM395" s="146">
        <f t="shared" si="620"/>
        <v>0</v>
      </c>
      <c r="CN395" s="146">
        <f t="shared" si="621"/>
        <v>0</v>
      </c>
      <c r="CO395" s="146">
        <f t="shared" si="622"/>
        <v>0</v>
      </c>
      <c r="CP395" s="146">
        <f t="shared" si="623"/>
        <v>0</v>
      </c>
      <c r="CQ395" s="146">
        <f t="shared" si="624"/>
        <v>0</v>
      </c>
      <c r="CR395" s="146">
        <f t="shared" si="625"/>
        <v>0</v>
      </c>
      <c r="CS395" s="146">
        <f t="shared" si="626"/>
        <v>0</v>
      </c>
      <c r="CT395" s="146">
        <f t="shared" si="627"/>
        <v>6</v>
      </c>
      <c r="CU395" s="146">
        <f t="shared" si="628"/>
        <v>6</v>
      </c>
      <c r="CV395" s="146">
        <f t="shared" si="629"/>
        <v>6</v>
      </c>
      <c r="CW395" s="146">
        <f t="shared" si="630"/>
        <v>6</v>
      </c>
      <c r="CX395" s="146">
        <f t="shared" si="631"/>
        <v>6</v>
      </c>
      <c r="CY395" s="146">
        <f t="shared" si="632"/>
        <v>6</v>
      </c>
      <c r="CZ395" s="146">
        <f t="shared" si="633"/>
        <v>6</v>
      </c>
      <c r="DA395" s="146">
        <f t="shared" si="634"/>
        <v>6</v>
      </c>
      <c r="DB395" s="146">
        <f t="shared" si="635"/>
        <v>6</v>
      </c>
      <c r="DC395" s="146">
        <f t="shared" si="636"/>
        <v>6</v>
      </c>
      <c r="DD395" s="146">
        <f t="shared" si="637"/>
        <v>0</v>
      </c>
      <c r="DE395" s="146">
        <f t="shared" si="638"/>
        <v>0</v>
      </c>
      <c r="DF395" s="146">
        <f t="shared" si="639"/>
        <v>0</v>
      </c>
      <c r="DG395" s="146">
        <f t="shared" si="640"/>
        <v>0</v>
      </c>
      <c r="DH395" s="146">
        <f t="shared" si="641"/>
        <v>0</v>
      </c>
      <c r="DI395" s="146">
        <f t="shared" si="642"/>
        <v>0</v>
      </c>
      <c r="DJ395" s="146">
        <f t="shared" si="643"/>
        <v>0</v>
      </c>
      <c r="DK395" s="146">
        <f t="shared" si="644"/>
        <v>0</v>
      </c>
      <c r="DL395" s="146">
        <f t="shared" si="645"/>
        <v>0</v>
      </c>
      <c r="DM395" s="146">
        <f t="shared" si="646"/>
        <v>0</v>
      </c>
      <c r="DN395" s="64">
        <f>I395*1</f>
        <v>97</v>
      </c>
      <c r="DO395" s="52" t="str">
        <f t="shared" si="591"/>
        <v/>
      </c>
      <c r="DP395" s="52" t="str">
        <f t="shared" si="650"/>
        <v/>
      </c>
      <c r="DQ395" s="53">
        <f t="shared" si="651"/>
        <v>97</v>
      </c>
      <c r="DR395" s="1">
        <f t="shared" si="592"/>
        <v>2</v>
      </c>
      <c r="DS395" s="168" t="e">
        <f>IF(AND(DR395=#REF!,BL395=#REF!),'Tiến độ'!D395,"")</f>
        <v>#REF!</v>
      </c>
    </row>
    <row r="396" spans="1:123" ht="11.25" customHeight="1">
      <c r="A396" s="314" t="str">
        <f>IF(B396="","",MAX($A$7:A395)+1)</f>
        <v/>
      </c>
      <c r="B396" s="315"/>
      <c r="C396" s="79" t="s">
        <v>511</v>
      </c>
      <c r="D396" s="80" t="s">
        <v>512</v>
      </c>
      <c r="E396" s="81">
        <v>3</v>
      </c>
      <c r="F396" s="82">
        <v>45</v>
      </c>
      <c r="G396" s="83"/>
      <c r="H396" s="84">
        <f t="shared" ref="H396:I396" si="654">H395</f>
        <v>2</v>
      </c>
      <c r="I396" s="85">
        <f t="shared" si="654"/>
        <v>97</v>
      </c>
      <c r="J396" s="27"/>
      <c r="K396" s="86"/>
      <c r="L396" s="87"/>
      <c r="M396" s="87"/>
      <c r="N396" s="88"/>
      <c r="O396" s="86"/>
      <c r="P396" s="87"/>
      <c r="Q396" s="87"/>
      <c r="R396" s="88"/>
      <c r="S396" s="86"/>
      <c r="T396" s="87"/>
      <c r="U396" s="87"/>
      <c r="V396" s="87"/>
      <c r="W396" s="88"/>
      <c r="X396" s="86"/>
      <c r="Y396" s="87"/>
      <c r="Z396" s="87"/>
      <c r="AA396" s="88"/>
      <c r="AB396" s="86"/>
      <c r="AC396" s="87"/>
      <c r="AD396" s="87"/>
      <c r="AE396" s="88"/>
      <c r="AF396" s="86"/>
      <c r="AG396" s="87"/>
      <c r="AH396" s="87"/>
      <c r="AI396" s="362"/>
      <c r="AJ396" s="363"/>
      <c r="AK396" s="86"/>
      <c r="AL396" s="87">
        <v>5</v>
      </c>
      <c r="AM396" s="87">
        <v>5</v>
      </c>
      <c r="AN396" s="88">
        <v>5</v>
      </c>
      <c r="AO396" s="86">
        <v>5</v>
      </c>
      <c r="AP396" s="87">
        <v>5</v>
      </c>
      <c r="AQ396" s="87">
        <v>2</v>
      </c>
      <c r="AR396" s="88">
        <v>2</v>
      </c>
      <c r="AS396" s="89">
        <v>2</v>
      </c>
      <c r="AT396" s="87">
        <v>2</v>
      </c>
      <c r="AU396" s="87">
        <v>2</v>
      </c>
      <c r="AV396" s="90">
        <v>2</v>
      </c>
      <c r="AW396" s="86">
        <v>2</v>
      </c>
      <c r="AX396" s="87">
        <v>2</v>
      </c>
      <c r="AY396" s="87">
        <v>2</v>
      </c>
      <c r="AZ396" s="87">
        <v>2</v>
      </c>
      <c r="BA396" s="88" t="s">
        <v>163</v>
      </c>
      <c r="BB396" s="89" t="s">
        <v>163</v>
      </c>
      <c r="BC396" s="87" t="s">
        <v>163</v>
      </c>
      <c r="BD396" s="87" t="s">
        <v>163</v>
      </c>
      <c r="BE396" s="321"/>
      <c r="BF396" s="322"/>
      <c r="BG396" s="322"/>
      <c r="BH396" s="322"/>
      <c r="BI396" s="322"/>
      <c r="BJ396" s="323"/>
      <c r="BK396" s="46" t="s">
        <v>18</v>
      </c>
      <c r="BL396" s="46" t="s">
        <v>35</v>
      </c>
      <c r="BN396" s="146">
        <f t="shared" si="648"/>
        <v>0</v>
      </c>
      <c r="BO396" s="146">
        <f t="shared" si="596"/>
        <v>0</v>
      </c>
      <c r="BP396" s="146">
        <f t="shared" si="597"/>
        <v>0</v>
      </c>
      <c r="BQ396" s="146">
        <f t="shared" si="598"/>
        <v>0</v>
      </c>
      <c r="BR396" s="146">
        <f t="shared" si="599"/>
        <v>0</v>
      </c>
      <c r="BS396" s="146">
        <f t="shared" si="600"/>
        <v>0</v>
      </c>
      <c r="BT396" s="146">
        <f t="shared" si="601"/>
        <v>0</v>
      </c>
      <c r="BU396" s="146">
        <f t="shared" si="602"/>
        <v>0</v>
      </c>
      <c r="BV396" s="146">
        <f t="shared" si="603"/>
        <v>0</v>
      </c>
      <c r="BW396" s="146">
        <f t="shared" si="604"/>
        <v>0</v>
      </c>
      <c r="BX396" s="146">
        <f t="shared" si="605"/>
        <v>0</v>
      </c>
      <c r="BY396" s="146">
        <f t="shared" si="606"/>
        <v>0</v>
      </c>
      <c r="BZ396" s="146">
        <f t="shared" si="607"/>
        <v>0</v>
      </c>
      <c r="CA396" s="146">
        <f t="shared" si="608"/>
        <v>0</v>
      </c>
      <c r="CB396" s="146">
        <f t="shared" si="609"/>
        <v>0</v>
      </c>
      <c r="CC396" s="146">
        <f t="shared" si="610"/>
        <v>0</v>
      </c>
      <c r="CD396" s="146">
        <f t="shared" si="611"/>
        <v>0</v>
      </c>
      <c r="CE396" s="146">
        <f t="shared" si="612"/>
        <v>0</v>
      </c>
      <c r="CF396" s="146">
        <f t="shared" si="613"/>
        <v>0</v>
      </c>
      <c r="CG396" s="146">
        <f t="shared" si="614"/>
        <v>0</v>
      </c>
      <c r="CH396" s="146">
        <f t="shared" si="615"/>
        <v>0</v>
      </c>
      <c r="CI396" s="146">
        <f t="shared" si="616"/>
        <v>0</v>
      </c>
      <c r="CJ396" s="146">
        <f t="shared" si="617"/>
        <v>0</v>
      </c>
      <c r="CK396" s="146">
        <f t="shared" si="618"/>
        <v>0</v>
      </c>
      <c r="CL396" s="146">
        <f t="shared" si="619"/>
        <v>0</v>
      </c>
      <c r="CM396" s="146">
        <f t="shared" si="620"/>
        <v>0</v>
      </c>
      <c r="CN396" s="146">
        <f t="shared" si="621"/>
        <v>0</v>
      </c>
      <c r="CO396" s="146">
        <f t="shared" si="622"/>
        <v>10</v>
      </c>
      <c r="CP396" s="146">
        <f t="shared" si="623"/>
        <v>10</v>
      </c>
      <c r="CQ396" s="146">
        <f t="shared" si="624"/>
        <v>10</v>
      </c>
      <c r="CR396" s="146">
        <f t="shared" si="625"/>
        <v>10</v>
      </c>
      <c r="CS396" s="146">
        <f t="shared" si="626"/>
        <v>10</v>
      </c>
      <c r="CT396" s="146">
        <f t="shared" si="627"/>
        <v>4</v>
      </c>
      <c r="CU396" s="146">
        <f t="shared" si="628"/>
        <v>4</v>
      </c>
      <c r="CV396" s="146">
        <f t="shared" si="629"/>
        <v>4</v>
      </c>
      <c r="CW396" s="146">
        <f t="shared" si="630"/>
        <v>4</v>
      </c>
      <c r="CX396" s="146">
        <f t="shared" si="631"/>
        <v>4</v>
      </c>
      <c r="CY396" s="146">
        <f t="shared" si="632"/>
        <v>4</v>
      </c>
      <c r="CZ396" s="146">
        <f t="shared" si="633"/>
        <v>4</v>
      </c>
      <c r="DA396" s="146">
        <f t="shared" si="634"/>
        <v>4</v>
      </c>
      <c r="DB396" s="146">
        <f t="shared" si="635"/>
        <v>4</v>
      </c>
      <c r="DC396" s="146">
        <f t="shared" si="636"/>
        <v>4</v>
      </c>
      <c r="DD396" s="146">
        <f t="shared" si="637"/>
        <v>0</v>
      </c>
      <c r="DE396" s="146">
        <f t="shared" si="638"/>
        <v>0</v>
      </c>
      <c r="DF396" s="146">
        <f t="shared" si="639"/>
        <v>0</v>
      </c>
      <c r="DG396" s="146">
        <f t="shared" si="640"/>
        <v>0</v>
      </c>
      <c r="DH396" s="146">
        <f t="shared" si="641"/>
        <v>0</v>
      </c>
      <c r="DI396" s="146">
        <f t="shared" si="642"/>
        <v>0</v>
      </c>
      <c r="DJ396" s="146">
        <f t="shared" si="643"/>
        <v>0</v>
      </c>
      <c r="DK396" s="146">
        <f t="shared" si="644"/>
        <v>0</v>
      </c>
      <c r="DL396" s="146">
        <f t="shared" si="645"/>
        <v>0</v>
      </c>
      <c r="DM396" s="146">
        <f t="shared" si="646"/>
        <v>0</v>
      </c>
      <c r="DN396" s="64">
        <f t="shared" ref="DN396:DN397" si="655">F396*H396</f>
        <v>90</v>
      </c>
      <c r="DO396" s="52" t="str">
        <f t="shared" si="591"/>
        <v/>
      </c>
      <c r="DP396" s="52" t="str">
        <f t="shared" si="650"/>
        <v/>
      </c>
      <c r="DQ396" s="53">
        <f t="shared" si="651"/>
        <v>90</v>
      </c>
      <c r="DR396" s="1">
        <f t="shared" si="592"/>
        <v>2</v>
      </c>
      <c r="DS396" s="168" t="e">
        <f>IF(AND(DR396=#REF!,BL396=#REF!),'Tiến độ'!D396,"")</f>
        <v>#REF!</v>
      </c>
    </row>
    <row r="397" spans="1:123" ht="11.25" customHeight="1">
      <c r="A397" s="314" t="str">
        <f>IF(B397="","",MAX($A$7:A396)+1)</f>
        <v/>
      </c>
      <c r="B397" s="315"/>
      <c r="C397" s="79" t="s">
        <v>15</v>
      </c>
      <c r="D397" s="80" t="s">
        <v>513</v>
      </c>
      <c r="E397" s="81">
        <v>2</v>
      </c>
      <c r="F397" s="82">
        <v>30</v>
      </c>
      <c r="G397" s="83"/>
      <c r="H397" s="84">
        <f t="shared" ref="H397:I397" si="656">H396</f>
        <v>2</v>
      </c>
      <c r="I397" s="85">
        <f t="shared" si="656"/>
        <v>97</v>
      </c>
      <c r="J397" s="27"/>
      <c r="K397" s="86"/>
      <c r="L397" s="87"/>
      <c r="M397" s="87"/>
      <c r="N397" s="88"/>
      <c r="O397" s="86"/>
      <c r="P397" s="87"/>
      <c r="Q397" s="87"/>
      <c r="R397" s="88"/>
      <c r="S397" s="86"/>
      <c r="T397" s="87"/>
      <c r="U397" s="87"/>
      <c r="V397" s="87"/>
      <c r="W397" s="88"/>
      <c r="X397" s="86"/>
      <c r="Y397" s="87"/>
      <c r="Z397" s="87"/>
      <c r="AA397" s="88"/>
      <c r="AB397" s="86"/>
      <c r="AC397" s="87"/>
      <c r="AD397" s="87"/>
      <c r="AE397" s="88"/>
      <c r="AF397" s="86"/>
      <c r="AG397" s="87"/>
      <c r="AH397" s="87"/>
      <c r="AI397" s="362"/>
      <c r="AJ397" s="363"/>
      <c r="AK397" s="86"/>
      <c r="AL397" s="87">
        <v>2</v>
      </c>
      <c r="AM397" s="87">
        <v>2</v>
      </c>
      <c r="AN397" s="88">
        <v>2</v>
      </c>
      <c r="AO397" s="86">
        <v>2</v>
      </c>
      <c r="AP397" s="87">
        <v>2</v>
      </c>
      <c r="AQ397" s="87">
        <v>2</v>
      </c>
      <c r="AR397" s="88">
        <v>2</v>
      </c>
      <c r="AS397" s="89">
        <v>2</v>
      </c>
      <c r="AT397" s="87">
        <v>2</v>
      </c>
      <c r="AU397" s="87">
        <v>2</v>
      </c>
      <c r="AV397" s="90">
        <v>2</v>
      </c>
      <c r="AW397" s="86">
        <v>2</v>
      </c>
      <c r="AX397" s="87">
        <v>2</v>
      </c>
      <c r="AY397" s="87">
        <v>2</v>
      </c>
      <c r="AZ397" s="87">
        <v>2</v>
      </c>
      <c r="BA397" s="88" t="s">
        <v>163</v>
      </c>
      <c r="BB397" s="89" t="s">
        <v>163</v>
      </c>
      <c r="BC397" s="87" t="s">
        <v>163</v>
      </c>
      <c r="BD397" s="87" t="s">
        <v>163</v>
      </c>
      <c r="BE397" s="321"/>
      <c r="BF397" s="322"/>
      <c r="BG397" s="322"/>
      <c r="BH397" s="322"/>
      <c r="BI397" s="322"/>
      <c r="BJ397" s="323"/>
      <c r="BK397" s="46" t="s">
        <v>18</v>
      </c>
      <c r="BL397" s="46" t="s">
        <v>15</v>
      </c>
      <c r="BN397" s="146">
        <f t="shared" si="648"/>
        <v>0</v>
      </c>
      <c r="BO397" s="146">
        <f t="shared" si="596"/>
        <v>0</v>
      </c>
      <c r="BP397" s="146">
        <f t="shared" si="597"/>
        <v>0</v>
      </c>
      <c r="BQ397" s="146">
        <f t="shared" si="598"/>
        <v>0</v>
      </c>
      <c r="BR397" s="146">
        <f t="shared" si="599"/>
        <v>0</v>
      </c>
      <c r="BS397" s="146">
        <f t="shared" si="600"/>
        <v>0</v>
      </c>
      <c r="BT397" s="146">
        <f t="shared" si="601"/>
        <v>0</v>
      </c>
      <c r="BU397" s="146">
        <f t="shared" si="602"/>
        <v>0</v>
      </c>
      <c r="BV397" s="146">
        <f t="shared" si="603"/>
        <v>0</v>
      </c>
      <c r="BW397" s="146">
        <f t="shared" si="604"/>
        <v>0</v>
      </c>
      <c r="BX397" s="146">
        <f t="shared" si="605"/>
        <v>0</v>
      </c>
      <c r="BY397" s="146">
        <f t="shared" si="606"/>
        <v>0</v>
      </c>
      <c r="BZ397" s="146">
        <f t="shared" si="607"/>
        <v>0</v>
      </c>
      <c r="CA397" s="146">
        <f t="shared" si="608"/>
        <v>0</v>
      </c>
      <c r="CB397" s="146">
        <f t="shared" si="609"/>
        <v>0</v>
      </c>
      <c r="CC397" s="146">
        <f t="shared" si="610"/>
        <v>0</v>
      </c>
      <c r="CD397" s="146">
        <f t="shared" si="611"/>
        <v>0</v>
      </c>
      <c r="CE397" s="146">
        <f t="shared" si="612"/>
        <v>0</v>
      </c>
      <c r="CF397" s="146">
        <f t="shared" si="613"/>
        <v>0</v>
      </c>
      <c r="CG397" s="146">
        <f t="shared" si="614"/>
        <v>0</v>
      </c>
      <c r="CH397" s="146">
        <f t="shared" si="615"/>
        <v>0</v>
      </c>
      <c r="CI397" s="146">
        <f t="shared" si="616"/>
        <v>0</v>
      </c>
      <c r="CJ397" s="146">
        <f t="shared" si="617"/>
        <v>0</v>
      </c>
      <c r="CK397" s="146">
        <f t="shared" si="618"/>
        <v>0</v>
      </c>
      <c r="CL397" s="146">
        <f t="shared" si="619"/>
        <v>0</v>
      </c>
      <c r="CM397" s="146">
        <f t="shared" si="620"/>
        <v>0</v>
      </c>
      <c r="CN397" s="146">
        <f t="shared" si="621"/>
        <v>0</v>
      </c>
      <c r="CO397" s="146">
        <f t="shared" si="622"/>
        <v>4</v>
      </c>
      <c r="CP397" s="146">
        <f t="shared" si="623"/>
        <v>4</v>
      </c>
      <c r="CQ397" s="146">
        <f t="shared" si="624"/>
        <v>4</v>
      </c>
      <c r="CR397" s="146">
        <f t="shared" si="625"/>
        <v>4</v>
      </c>
      <c r="CS397" s="146">
        <f t="shared" si="626"/>
        <v>4</v>
      </c>
      <c r="CT397" s="146">
        <f t="shared" si="627"/>
        <v>4</v>
      </c>
      <c r="CU397" s="146">
        <f t="shared" si="628"/>
        <v>4</v>
      </c>
      <c r="CV397" s="146">
        <f t="shared" si="629"/>
        <v>4</v>
      </c>
      <c r="CW397" s="146">
        <f t="shared" si="630"/>
        <v>4</v>
      </c>
      <c r="CX397" s="146">
        <f t="shared" si="631"/>
        <v>4</v>
      </c>
      <c r="CY397" s="146">
        <f t="shared" si="632"/>
        <v>4</v>
      </c>
      <c r="CZ397" s="146">
        <f t="shared" si="633"/>
        <v>4</v>
      </c>
      <c r="DA397" s="146">
        <f t="shared" si="634"/>
        <v>4</v>
      </c>
      <c r="DB397" s="146">
        <f t="shared" si="635"/>
        <v>4</v>
      </c>
      <c r="DC397" s="146">
        <f t="shared" si="636"/>
        <v>4</v>
      </c>
      <c r="DD397" s="146">
        <f t="shared" si="637"/>
        <v>0</v>
      </c>
      <c r="DE397" s="146">
        <f t="shared" si="638"/>
        <v>0</v>
      </c>
      <c r="DF397" s="146">
        <f t="shared" si="639"/>
        <v>0</v>
      </c>
      <c r="DG397" s="146">
        <f t="shared" si="640"/>
        <v>0</v>
      </c>
      <c r="DH397" s="146">
        <f t="shared" si="641"/>
        <v>0</v>
      </c>
      <c r="DI397" s="146">
        <f t="shared" si="642"/>
        <v>0</v>
      </c>
      <c r="DJ397" s="146">
        <f t="shared" si="643"/>
        <v>0</v>
      </c>
      <c r="DK397" s="146">
        <f t="shared" si="644"/>
        <v>0</v>
      </c>
      <c r="DL397" s="146">
        <f t="shared" si="645"/>
        <v>0</v>
      </c>
      <c r="DM397" s="146">
        <f t="shared" si="646"/>
        <v>0</v>
      </c>
      <c r="DN397" s="64">
        <f t="shared" si="655"/>
        <v>60</v>
      </c>
      <c r="DO397" s="52" t="str">
        <f t="shared" si="591"/>
        <v/>
      </c>
      <c r="DP397" s="52" t="str">
        <f t="shared" si="650"/>
        <v/>
      </c>
      <c r="DQ397" s="53">
        <f t="shared" si="651"/>
        <v>60</v>
      </c>
      <c r="DR397" s="1">
        <f t="shared" si="592"/>
        <v>2</v>
      </c>
      <c r="DS397" s="168" t="e">
        <f>IF(AND(DR397=#REF!,BL397=#REF!),'Tiến độ'!D397,"")</f>
        <v>#REF!</v>
      </c>
    </row>
    <row r="398" spans="1:123" ht="11.25" customHeight="1">
      <c r="A398" s="314" t="str">
        <f>IF(B398="","",MAX($A$7:A397)+1)</f>
        <v/>
      </c>
      <c r="B398" s="315"/>
      <c r="C398" s="79" t="s">
        <v>451</v>
      </c>
      <c r="D398" s="80" t="s">
        <v>514</v>
      </c>
      <c r="E398" s="81">
        <v>1</v>
      </c>
      <c r="F398" s="82">
        <v>15</v>
      </c>
      <c r="G398" s="83"/>
      <c r="H398" s="84">
        <f t="shared" ref="H398:I398" si="657">H397</f>
        <v>2</v>
      </c>
      <c r="I398" s="85">
        <f t="shared" si="657"/>
        <v>97</v>
      </c>
      <c r="J398" s="27"/>
      <c r="K398" s="86"/>
      <c r="L398" s="87"/>
      <c r="M398" s="87"/>
      <c r="N398" s="88"/>
      <c r="O398" s="86"/>
      <c r="P398" s="87"/>
      <c r="Q398" s="87"/>
      <c r="R398" s="88"/>
      <c r="S398" s="86"/>
      <c r="T398" s="87"/>
      <c r="U398" s="87"/>
      <c r="V398" s="87"/>
      <c r="W398" s="88"/>
      <c r="X398" s="86"/>
      <c r="Y398" s="87"/>
      <c r="Z398" s="87"/>
      <c r="AA398" s="88"/>
      <c r="AB398" s="86"/>
      <c r="AC398" s="87"/>
      <c r="AD398" s="87"/>
      <c r="AE398" s="88"/>
      <c r="AF398" s="86"/>
      <c r="AG398" s="87"/>
      <c r="AH398" s="87"/>
      <c r="AI398" s="362"/>
      <c r="AJ398" s="363"/>
      <c r="AK398" s="86"/>
      <c r="AL398" s="87"/>
      <c r="AM398" s="87"/>
      <c r="AN398" s="88"/>
      <c r="AO398" s="86"/>
      <c r="AP398" s="87"/>
      <c r="AQ398" s="87">
        <v>2</v>
      </c>
      <c r="AR398" s="88">
        <v>2</v>
      </c>
      <c r="AS398" s="89">
        <v>2</v>
      </c>
      <c r="AT398" s="87">
        <v>2</v>
      </c>
      <c r="AU398" s="87">
        <v>2</v>
      </c>
      <c r="AV398" s="90">
        <v>2</v>
      </c>
      <c r="AW398" s="86">
        <v>2</v>
      </c>
      <c r="AX398" s="87">
        <v>1</v>
      </c>
      <c r="AY398" s="87"/>
      <c r="AZ398" s="87"/>
      <c r="BA398" s="88" t="s">
        <v>163</v>
      </c>
      <c r="BB398" s="89" t="s">
        <v>163</v>
      </c>
      <c r="BC398" s="87" t="s">
        <v>163</v>
      </c>
      <c r="BD398" s="87" t="s">
        <v>163</v>
      </c>
      <c r="BE398" s="321"/>
      <c r="BF398" s="322"/>
      <c r="BG398" s="322"/>
      <c r="BH398" s="322"/>
      <c r="BI398" s="322"/>
      <c r="BJ398" s="323"/>
      <c r="BK398" s="46" t="s">
        <v>18</v>
      </c>
      <c r="BL398" s="46" t="s">
        <v>27</v>
      </c>
      <c r="BN398" s="146">
        <f t="shared" si="648"/>
        <v>0</v>
      </c>
      <c r="BO398" s="146">
        <f t="shared" si="596"/>
        <v>0</v>
      </c>
      <c r="BP398" s="146">
        <f t="shared" si="597"/>
        <v>0</v>
      </c>
      <c r="BQ398" s="146">
        <f t="shared" si="598"/>
        <v>0</v>
      </c>
      <c r="BR398" s="146">
        <f t="shared" si="599"/>
        <v>0</v>
      </c>
      <c r="BS398" s="146">
        <f t="shared" si="600"/>
        <v>0</v>
      </c>
      <c r="BT398" s="146">
        <f t="shared" si="601"/>
        <v>0</v>
      </c>
      <c r="BU398" s="146">
        <f t="shared" si="602"/>
        <v>0</v>
      </c>
      <c r="BV398" s="146">
        <f t="shared" si="603"/>
        <v>0</v>
      </c>
      <c r="BW398" s="146">
        <f t="shared" si="604"/>
        <v>0</v>
      </c>
      <c r="BX398" s="146">
        <f t="shared" si="605"/>
        <v>0</v>
      </c>
      <c r="BY398" s="146">
        <f t="shared" si="606"/>
        <v>0</v>
      </c>
      <c r="BZ398" s="146">
        <f t="shared" si="607"/>
        <v>0</v>
      </c>
      <c r="CA398" s="146">
        <f t="shared" si="608"/>
        <v>0</v>
      </c>
      <c r="CB398" s="146">
        <f t="shared" si="609"/>
        <v>0</v>
      </c>
      <c r="CC398" s="146">
        <f t="shared" si="610"/>
        <v>0</v>
      </c>
      <c r="CD398" s="146">
        <f t="shared" si="611"/>
        <v>0</v>
      </c>
      <c r="CE398" s="146">
        <f t="shared" si="612"/>
        <v>0</v>
      </c>
      <c r="CF398" s="146">
        <f t="shared" si="613"/>
        <v>0</v>
      </c>
      <c r="CG398" s="146">
        <f t="shared" si="614"/>
        <v>0</v>
      </c>
      <c r="CH398" s="146">
        <f t="shared" si="615"/>
        <v>0</v>
      </c>
      <c r="CI398" s="146">
        <f t="shared" si="616"/>
        <v>0</v>
      </c>
      <c r="CJ398" s="146">
        <f t="shared" si="617"/>
        <v>0</v>
      </c>
      <c r="CK398" s="146">
        <f t="shared" si="618"/>
        <v>0</v>
      </c>
      <c r="CL398" s="146">
        <f t="shared" si="619"/>
        <v>0</v>
      </c>
      <c r="CM398" s="146">
        <f t="shared" si="620"/>
        <v>0</v>
      </c>
      <c r="CN398" s="146">
        <f t="shared" si="621"/>
        <v>0</v>
      </c>
      <c r="CO398" s="146">
        <f t="shared" si="622"/>
        <v>0</v>
      </c>
      <c r="CP398" s="146">
        <f t="shared" si="623"/>
        <v>0</v>
      </c>
      <c r="CQ398" s="146">
        <f t="shared" si="624"/>
        <v>0</v>
      </c>
      <c r="CR398" s="146">
        <f t="shared" si="625"/>
        <v>0</v>
      </c>
      <c r="CS398" s="146">
        <f t="shared" si="626"/>
        <v>0</v>
      </c>
      <c r="CT398" s="146">
        <f t="shared" si="627"/>
        <v>4</v>
      </c>
      <c r="CU398" s="146">
        <f t="shared" si="628"/>
        <v>4</v>
      </c>
      <c r="CV398" s="146">
        <f t="shared" si="629"/>
        <v>4</v>
      </c>
      <c r="CW398" s="146">
        <f t="shared" si="630"/>
        <v>4</v>
      </c>
      <c r="CX398" s="146">
        <f t="shared" si="631"/>
        <v>4</v>
      </c>
      <c r="CY398" s="146">
        <f t="shared" si="632"/>
        <v>4</v>
      </c>
      <c r="CZ398" s="146">
        <f t="shared" si="633"/>
        <v>4</v>
      </c>
      <c r="DA398" s="146">
        <f t="shared" si="634"/>
        <v>2</v>
      </c>
      <c r="DB398" s="146">
        <f t="shared" si="635"/>
        <v>0</v>
      </c>
      <c r="DC398" s="146">
        <f t="shared" si="636"/>
        <v>0</v>
      </c>
      <c r="DD398" s="146">
        <f t="shared" si="637"/>
        <v>0</v>
      </c>
      <c r="DE398" s="146">
        <f t="shared" si="638"/>
        <v>0</v>
      </c>
      <c r="DF398" s="146">
        <f t="shared" si="639"/>
        <v>0</v>
      </c>
      <c r="DG398" s="146">
        <f t="shared" si="640"/>
        <v>0</v>
      </c>
      <c r="DH398" s="146">
        <f t="shared" si="641"/>
        <v>0</v>
      </c>
      <c r="DI398" s="146">
        <f t="shared" si="642"/>
        <v>0</v>
      </c>
      <c r="DJ398" s="146">
        <f t="shared" si="643"/>
        <v>0</v>
      </c>
      <c r="DK398" s="146">
        <f t="shared" si="644"/>
        <v>0</v>
      </c>
      <c r="DL398" s="146">
        <f t="shared" si="645"/>
        <v>0</v>
      </c>
      <c r="DM398" s="146">
        <f t="shared" si="646"/>
        <v>0</v>
      </c>
      <c r="DN398" s="64">
        <f>0.8*I398</f>
        <v>77.600000000000009</v>
      </c>
      <c r="DO398" s="52" t="str">
        <f t="shared" si="591"/>
        <v/>
      </c>
      <c r="DP398" s="52" t="str">
        <f t="shared" si="650"/>
        <v/>
      </c>
      <c r="DQ398" s="53">
        <f t="shared" si="651"/>
        <v>77.600000000000009</v>
      </c>
      <c r="DR398" s="1">
        <f t="shared" si="592"/>
        <v>2</v>
      </c>
      <c r="DS398" s="168" t="e">
        <f>IF(AND(DR398=#REF!,BL398=#REF!),'Tiến độ'!D398,"")</f>
        <v>#REF!</v>
      </c>
    </row>
    <row r="399" spans="1:123" ht="11.25" customHeight="1">
      <c r="A399" s="314" t="str">
        <f>IF(B399="","",MAX($A$7:A398)+1)</f>
        <v/>
      </c>
      <c r="B399" s="315"/>
      <c r="C399" s="79" t="s">
        <v>453</v>
      </c>
      <c r="D399" s="80" t="s">
        <v>515</v>
      </c>
      <c r="E399" s="81">
        <v>3</v>
      </c>
      <c r="F399" s="82">
        <v>45</v>
      </c>
      <c r="G399" s="83"/>
      <c r="H399" s="84">
        <f t="shared" ref="H399:I399" si="658">H398</f>
        <v>2</v>
      </c>
      <c r="I399" s="85">
        <f t="shared" si="658"/>
        <v>97</v>
      </c>
      <c r="J399" s="27"/>
      <c r="K399" s="86"/>
      <c r="L399" s="87"/>
      <c r="M399" s="87"/>
      <c r="N399" s="88"/>
      <c r="O399" s="86"/>
      <c r="P399" s="87"/>
      <c r="Q399" s="87"/>
      <c r="R399" s="88"/>
      <c r="S399" s="86"/>
      <c r="T399" s="87"/>
      <c r="U399" s="87"/>
      <c r="V399" s="87"/>
      <c r="W399" s="88"/>
      <c r="X399" s="86"/>
      <c r="Y399" s="87"/>
      <c r="Z399" s="87"/>
      <c r="AA399" s="88"/>
      <c r="AB399" s="86"/>
      <c r="AC399" s="87"/>
      <c r="AD399" s="87"/>
      <c r="AE399" s="88"/>
      <c r="AF399" s="86"/>
      <c r="AG399" s="87"/>
      <c r="AH399" s="87"/>
      <c r="AI399" s="362"/>
      <c r="AJ399" s="363"/>
      <c r="AK399" s="86"/>
      <c r="AL399" s="87">
        <v>5</v>
      </c>
      <c r="AM399" s="87">
        <v>5</v>
      </c>
      <c r="AN399" s="88">
        <v>5</v>
      </c>
      <c r="AO399" s="86">
        <v>5</v>
      </c>
      <c r="AP399" s="87">
        <v>5</v>
      </c>
      <c r="AQ399" s="87">
        <v>2</v>
      </c>
      <c r="AR399" s="88">
        <v>2</v>
      </c>
      <c r="AS399" s="89">
        <v>2</v>
      </c>
      <c r="AT399" s="87">
        <v>2</v>
      </c>
      <c r="AU399" s="87">
        <v>2</v>
      </c>
      <c r="AV399" s="90">
        <v>2</v>
      </c>
      <c r="AW399" s="86">
        <v>2</v>
      </c>
      <c r="AX399" s="87">
        <v>2</v>
      </c>
      <c r="AY399" s="87">
        <v>2</v>
      </c>
      <c r="AZ399" s="87">
        <v>2</v>
      </c>
      <c r="BA399" s="88" t="s">
        <v>163</v>
      </c>
      <c r="BB399" s="89" t="s">
        <v>163</v>
      </c>
      <c r="BC399" s="87" t="s">
        <v>163</v>
      </c>
      <c r="BD399" s="87" t="s">
        <v>163</v>
      </c>
      <c r="BE399" s="321"/>
      <c r="BF399" s="322"/>
      <c r="BG399" s="322"/>
      <c r="BH399" s="322"/>
      <c r="BI399" s="322"/>
      <c r="BJ399" s="323"/>
      <c r="BK399" s="46" t="s">
        <v>18</v>
      </c>
      <c r="BL399" s="46" t="s">
        <v>27</v>
      </c>
      <c r="BN399" s="146">
        <f t="shared" si="648"/>
        <v>0</v>
      </c>
      <c r="BO399" s="146">
        <f t="shared" si="596"/>
        <v>0</v>
      </c>
      <c r="BP399" s="146">
        <f t="shared" si="597"/>
        <v>0</v>
      </c>
      <c r="BQ399" s="146">
        <f t="shared" si="598"/>
        <v>0</v>
      </c>
      <c r="BR399" s="146">
        <f t="shared" si="599"/>
        <v>0</v>
      </c>
      <c r="BS399" s="146">
        <f t="shared" si="600"/>
        <v>0</v>
      </c>
      <c r="BT399" s="146">
        <f t="shared" si="601"/>
        <v>0</v>
      </c>
      <c r="BU399" s="146">
        <f t="shared" si="602"/>
        <v>0</v>
      </c>
      <c r="BV399" s="146">
        <f t="shared" si="603"/>
        <v>0</v>
      </c>
      <c r="BW399" s="146">
        <f t="shared" si="604"/>
        <v>0</v>
      </c>
      <c r="BX399" s="146">
        <f t="shared" si="605"/>
        <v>0</v>
      </c>
      <c r="BY399" s="146">
        <f t="shared" si="606"/>
        <v>0</v>
      </c>
      <c r="BZ399" s="146">
        <f t="shared" si="607"/>
        <v>0</v>
      </c>
      <c r="CA399" s="146">
        <f t="shared" si="608"/>
        <v>0</v>
      </c>
      <c r="CB399" s="146">
        <f t="shared" si="609"/>
        <v>0</v>
      </c>
      <c r="CC399" s="146">
        <f t="shared" si="610"/>
        <v>0</v>
      </c>
      <c r="CD399" s="146">
        <f t="shared" si="611"/>
        <v>0</v>
      </c>
      <c r="CE399" s="146">
        <f t="shared" si="612"/>
        <v>0</v>
      </c>
      <c r="CF399" s="146">
        <f t="shared" si="613"/>
        <v>0</v>
      </c>
      <c r="CG399" s="146">
        <f t="shared" si="614"/>
        <v>0</v>
      </c>
      <c r="CH399" s="146">
        <f t="shared" si="615"/>
        <v>0</v>
      </c>
      <c r="CI399" s="146">
        <f t="shared" si="616"/>
        <v>0</v>
      </c>
      <c r="CJ399" s="146">
        <f t="shared" si="617"/>
        <v>0</v>
      </c>
      <c r="CK399" s="146">
        <f t="shared" si="618"/>
        <v>0</v>
      </c>
      <c r="CL399" s="146">
        <f t="shared" si="619"/>
        <v>0</v>
      </c>
      <c r="CM399" s="146">
        <f t="shared" si="620"/>
        <v>0</v>
      </c>
      <c r="CN399" s="146">
        <f t="shared" si="621"/>
        <v>0</v>
      </c>
      <c r="CO399" s="146">
        <f t="shared" si="622"/>
        <v>10</v>
      </c>
      <c r="CP399" s="146">
        <f t="shared" si="623"/>
        <v>10</v>
      </c>
      <c r="CQ399" s="146">
        <f t="shared" si="624"/>
        <v>10</v>
      </c>
      <c r="CR399" s="146">
        <f t="shared" si="625"/>
        <v>10</v>
      </c>
      <c r="CS399" s="146">
        <f t="shared" si="626"/>
        <v>10</v>
      </c>
      <c r="CT399" s="146">
        <f t="shared" si="627"/>
        <v>4</v>
      </c>
      <c r="CU399" s="146">
        <f t="shared" si="628"/>
        <v>4</v>
      </c>
      <c r="CV399" s="146">
        <f t="shared" si="629"/>
        <v>4</v>
      </c>
      <c r="CW399" s="146">
        <f t="shared" si="630"/>
        <v>4</v>
      </c>
      <c r="CX399" s="146">
        <f t="shared" si="631"/>
        <v>4</v>
      </c>
      <c r="CY399" s="146">
        <f t="shared" si="632"/>
        <v>4</v>
      </c>
      <c r="CZ399" s="146">
        <f t="shared" si="633"/>
        <v>4</v>
      </c>
      <c r="DA399" s="146">
        <f t="shared" si="634"/>
        <v>4</v>
      </c>
      <c r="DB399" s="146">
        <f t="shared" si="635"/>
        <v>4</v>
      </c>
      <c r="DC399" s="146">
        <f t="shared" si="636"/>
        <v>4</v>
      </c>
      <c r="DD399" s="146">
        <f t="shared" si="637"/>
        <v>0</v>
      </c>
      <c r="DE399" s="146">
        <f t="shared" si="638"/>
        <v>0</v>
      </c>
      <c r="DF399" s="146">
        <f t="shared" si="639"/>
        <v>0</v>
      </c>
      <c r="DG399" s="146">
        <f t="shared" si="640"/>
        <v>0</v>
      </c>
      <c r="DH399" s="146">
        <f t="shared" si="641"/>
        <v>0</v>
      </c>
      <c r="DI399" s="146">
        <f t="shared" si="642"/>
        <v>0</v>
      </c>
      <c r="DJ399" s="146">
        <f t="shared" si="643"/>
        <v>0</v>
      </c>
      <c r="DK399" s="146">
        <f t="shared" si="644"/>
        <v>0</v>
      </c>
      <c r="DL399" s="146">
        <f t="shared" si="645"/>
        <v>0</v>
      </c>
      <c r="DM399" s="146">
        <f t="shared" si="646"/>
        <v>0</v>
      </c>
      <c r="DN399" s="64">
        <f t="shared" ref="DN399:DN400" si="659">F399*H399</f>
        <v>90</v>
      </c>
      <c r="DO399" s="52" t="str">
        <f t="shared" si="591"/>
        <v/>
      </c>
      <c r="DP399" s="52" t="str">
        <f t="shared" si="650"/>
        <v/>
      </c>
      <c r="DQ399" s="53">
        <f t="shared" si="651"/>
        <v>90</v>
      </c>
      <c r="DR399" s="1">
        <f t="shared" si="592"/>
        <v>2</v>
      </c>
      <c r="DS399" s="168" t="e">
        <f>IF(AND(DR399=#REF!,BL399=#REF!),'Tiến độ'!D399,"")</f>
        <v>#REF!</v>
      </c>
    </row>
    <row r="400" spans="1:123" ht="11.25" customHeight="1">
      <c r="A400" s="314" t="str">
        <f>IF(B400="","",MAX($A$7:A399)+1)</f>
        <v/>
      </c>
      <c r="B400" s="315"/>
      <c r="C400" s="79" t="s">
        <v>441</v>
      </c>
      <c r="D400" s="80" t="s">
        <v>442</v>
      </c>
      <c r="E400" s="81">
        <v>3</v>
      </c>
      <c r="F400" s="82">
        <v>60</v>
      </c>
      <c r="G400" s="83"/>
      <c r="H400" s="115">
        <v>1</v>
      </c>
      <c r="I400" s="116">
        <f>51+17</f>
        <v>68</v>
      </c>
      <c r="J400" s="27" t="s">
        <v>317</v>
      </c>
      <c r="K400" s="86"/>
      <c r="L400" s="87"/>
      <c r="M400" s="87"/>
      <c r="N400" s="88"/>
      <c r="O400" s="86"/>
      <c r="P400" s="87"/>
      <c r="Q400" s="87"/>
      <c r="R400" s="88"/>
      <c r="S400" s="86"/>
      <c r="T400" s="87"/>
      <c r="U400" s="87"/>
      <c r="V400" s="87"/>
      <c r="W400" s="88"/>
      <c r="X400" s="86"/>
      <c r="Y400" s="87"/>
      <c r="Z400" s="87"/>
      <c r="AA400" s="88"/>
      <c r="AB400" s="86"/>
      <c r="AC400" s="87"/>
      <c r="AD400" s="87"/>
      <c r="AE400" s="88"/>
      <c r="AF400" s="86"/>
      <c r="AG400" s="87"/>
      <c r="AH400" s="87"/>
      <c r="AI400" s="362"/>
      <c r="AJ400" s="363"/>
      <c r="AK400" s="86"/>
      <c r="AL400" s="87">
        <v>4</v>
      </c>
      <c r="AM400" s="87">
        <v>4</v>
      </c>
      <c r="AN400" s="88">
        <v>4</v>
      </c>
      <c r="AO400" s="86">
        <v>4</v>
      </c>
      <c r="AP400" s="87">
        <v>4</v>
      </c>
      <c r="AQ400" s="87">
        <v>4</v>
      </c>
      <c r="AR400" s="88">
        <v>4</v>
      </c>
      <c r="AS400" s="89">
        <v>4</v>
      </c>
      <c r="AT400" s="87">
        <v>4</v>
      </c>
      <c r="AU400" s="87">
        <v>4</v>
      </c>
      <c r="AV400" s="90">
        <v>4</v>
      </c>
      <c r="AW400" s="86">
        <v>4</v>
      </c>
      <c r="AX400" s="87">
        <v>4</v>
      </c>
      <c r="AY400" s="87">
        <v>4</v>
      </c>
      <c r="AZ400" s="87">
        <v>4</v>
      </c>
      <c r="BA400" s="88" t="s">
        <v>163</v>
      </c>
      <c r="BB400" s="89" t="s">
        <v>163</v>
      </c>
      <c r="BC400" s="87" t="s">
        <v>163</v>
      </c>
      <c r="BD400" s="87" t="s">
        <v>163</v>
      </c>
      <c r="BE400" s="321"/>
      <c r="BF400" s="322"/>
      <c r="BG400" s="322"/>
      <c r="BH400" s="322"/>
      <c r="BI400" s="322"/>
      <c r="BJ400" s="323"/>
      <c r="BK400" s="46" t="s">
        <v>18</v>
      </c>
      <c r="BL400" s="46" t="s">
        <v>56</v>
      </c>
      <c r="BN400" s="146">
        <f t="shared" si="648"/>
        <v>0</v>
      </c>
      <c r="BO400" s="146">
        <f t="shared" si="596"/>
        <v>0</v>
      </c>
      <c r="BP400" s="146">
        <f t="shared" si="597"/>
        <v>0</v>
      </c>
      <c r="BQ400" s="146">
        <f t="shared" si="598"/>
        <v>0</v>
      </c>
      <c r="BR400" s="146">
        <f t="shared" si="599"/>
        <v>0</v>
      </c>
      <c r="BS400" s="146">
        <f t="shared" si="600"/>
        <v>0</v>
      </c>
      <c r="BT400" s="146">
        <f t="shared" si="601"/>
        <v>0</v>
      </c>
      <c r="BU400" s="146">
        <f t="shared" si="602"/>
        <v>0</v>
      </c>
      <c r="BV400" s="146">
        <f t="shared" si="603"/>
        <v>0</v>
      </c>
      <c r="BW400" s="146">
        <f t="shared" si="604"/>
        <v>0</v>
      </c>
      <c r="BX400" s="146">
        <f t="shared" si="605"/>
        <v>0</v>
      </c>
      <c r="BY400" s="146">
        <f t="shared" si="606"/>
        <v>0</v>
      </c>
      <c r="BZ400" s="146">
        <f t="shared" si="607"/>
        <v>0</v>
      </c>
      <c r="CA400" s="146">
        <f t="shared" si="608"/>
        <v>0</v>
      </c>
      <c r="CB400" s="146">
        <f t="shared" si="609"/>
        <v>0</v>
      </c>
      <c r="CC400" s="146">
        <f t="shared" si="610"/>
        <v>0</v>
      </c>
      <c r="CD400" s="146">
        <f t="shared" si="611"/>
        <v>0</v>
      </c>
      <c r="CE400" s="146">
        <f t="shared" si="612"/>
        <v>0</v>
      </c>
      <c r="CF400" s="146">
        <f t="shared" si="613"/>
        <v>0</v>
      </c>
      <c r="CG400" s="146">
        <f t="shared" si="614"/>
        <v>0</v>
      </c>
      <c r="CH400" s="146">
        <f t="shared" si="615"/>
        <v>0</v>
      </c>
      <c r="CI400" s="146">
        <f t="shared" si="616"/>
        <v>0</v>
      </c>
      <c r="CJ400" s="146">
        <f t="shared" si="617"/>
        <v>0</v>
      </c>
      <c r="CK400" s="146">
        <f t="shared" si="618"/>
        <v>0</v>
      </c>
      <c r="CL400" s="146">
        <f t="shared" si="619"/>
        <v>0</v>
      </c>
      <c r="CM400" s="146">
        <f t="shared" si="620"/>
        <v>0</v>
      </c>
      <c r="CN400" s="146">
        <f t="shared" si="621"/>
        <v>0</v>
      </c>
      <c r="CO400" s="146">
        <f t="shared" si="622"/>
        <v>4</v>
      </c>
      <c r="CP400" s="146">
        <f t="shared" si="623"/>
        <v>4</v>
      </c>
      <c r="CQ400" s="146">
        <f t="shared" si="624"/>
        <v>4</v>
      </c>
      <c r="CR400" s="146">
        <f t="shared" si="625"/>
        <v>4</v>
      </c>
      <c r="CS400" s="146">
        <f t="shared" si="626"/>
        <v>4</v>
      </c>
      <c r="CT400" s="146">
        <f t="shared" si="627"/>
        <v>4</v>
      </c>
      <c r="CU400" s="146">
        <f t="shared" si="628"/>
        <v>4</v>
      </c>
      <c r="CV400" s="146">
        <f t="shared" si="629"/>
        <v>4</v>
      </c>
      <c r="CW400" s="146">
        <f t="shared" si="630"/>
        <v>4</v>
      </c>
      <c r="CX400" s="146">
        <f t="shared" si="631"/>
        <v>4</v>
      </c>
      <c r="CY400" s="146">
        <f t="shared" si="632"/>
        <v>4</v>
      </c>
      <c r="CZ400" s="146">
        <f t="shared" si="633"/>
        <v>4</v>
      </c>
      <c r="DA400" s="146">
        <f t="shared" si="634"/>
        <v>4</v>
      </c>
      <c r="DB400" s="146">
        <f t="shared" si="635"/>
        <v>4</v>
      </c>
      <c r="DC400" s="146">
        <f t="shared" si="636"/>
        <v>4</v>
      </c>
      <c r="DD400" s="146">
        <f t="shared" si="637"/>
        <v>0</v>
      </c>
      <c r="DE400" s="146">
        <f t="shared" si="638"/>
        <v>0</v>
      </c>
      <c r="DF400" s="146">
        <f t="shared" si="639"/>
        <v>0</v>
      </c>
      <c r="DG400" s="146">
        <f t="shared" si="640"/>
        <v>0</v>
      </c>
      <c r="DH400" s="146">
        <f t="shared" si="641"/>
        <v>0</v>
      </c>
      <c r="DI400" s="146">
        <f t="shared" si="642"/>
        <v>0</v>
      </c>
      <c r="DJ400" s="146">
        <f t="shared" si="643"/>
        <v>0</v>
      </c>
      <c r="DK400" s="146">
        <f t="shared" si="644"/>
        <v>0</v>
      </c>
      <c r="DL400" s="146">
        <f t="shared" si="645"/>
        <v>0</v>
      </c>
      <c r="DM400" s="146">
        <f t="shared" si="646"/>
        <v>0</v>
      </c>
      <c r="DN400" s="64">
        <f t="shared" si="659"/>
        <v>60</v>
      </c>
      <c r="DO400" s="52" t="str">
        <f t="shared" si="591"/>
        <v/>
      </c>
      <c r="DP400" s="52" t="str">
        <f t="shared" si="650"/>
        <v/>
      </c>
      <c r="DQ400" s="53">
        <f t="shared" si="651"/>
        <v>60</v>
      </c>
      <c r="DR400" s="1">
        <f t="shared" si="592"/>
        <v>2</v>
      </c>
      <c r="DS400" s="168" t="e">
        <f>IF(AND(DR400=#REF!,BL400=#REF!),'Tiến độ'!D400,"")</f>
        <v>#REF!</v>
      </c>
    </row>
    <row r="401" spans="1:123" ht="11.25" customHeight="1">
      <c r="A401" s="310" t="str">
        <f>IF(B401="","",MAX($A$7:A400)+1)</f>
        <v/>
      </c>
      <c r="B401" s="313"/>
      <c r="C401" s="91" t="s">
        <v>8</v>
      </c>
      <c r="D401" s="92"/>
      <c r="E401" s="93">
        <f>SUM(E384:E400)</f>
        <v>39</v>
      </c>
      <c r="F401" s="94"/>
      <c r="G401" s="95"/>
      <c r="H401" s="96"/>
      <c r="I401" s="97"/>
      <c r="J401" s="26"/>
      <c r="K401" s="96">
        <f t="shared" ref="K401:AH401" si="660">SUM(K384:K400)</f>
        <v>19</v>
      </c>
      <c r="L401" s="97">
        <f t="shared" si="660"/>
        <v>19</v>
      </c>
      <c r="M401" s="97">
        <f t="shared" si="660"/>
        <v>19</v>
      </c>
      <c r="N401" s="98">
        <f t="shared" si="660"/>
        <v>19</v>
      </c>
      <c r="O401" s="96">
        <f t="shared" si="660"/>
        <v>19</v>
      </c>
      <c r="P401" s="97">
        <f t="shared" si="660"/>
        <v>18</v>
      </c>
      <c r="Q401" s="97">
        <f t="shared" si="660"/>
        <v>18</v>
      </c>
      <c r="R401" s="98">
        <f t="shared" si="660"/>
        <v>18</v>
      </c>
      <c r="S401" s="96">
        <f t="shared" si="660"/>
        <v>18</v>
      </c>
      <c r="T401" s="97">
        <f t="shared" si="660"/>
        <v>18</v>
      </c>
      <c r="U401" s="97">
        <f t="shared" si="660"/>
        <v>18</v>
      </c>
      <c r="V401" s="97">
        <f t="shared" si="660"/>
        <v>18</v>
      </c>
      <c r="W401" s="98">
        <f t="shared" si="660"/>
        <v>17</v>
      </c>
      <c r="X401" s="96">
        <f t="shared" si="660"/>
        <v>16</v>
      </c>
      <c r="Y401" s="97">
        <f t="shared" si="660"/>
        <v>16</v>
      </c>
      <c r="Z401" s="97">
        <f t="shared" si="660"/>
        <v>0</v>
      </c>
      <c r="AA401" s="98">
        <f t="shared" si="660"/>
        <v>0</v>
      </c>
      <c r="AB401" s="96">
        <f t="shared" si="660"/>
        <v>0</v>
      </c>
      <c r="AC401" s="97">
        <f t="shared" si="660"/>
        <v>0</v>
      </c>
      <c r="AD401" s="97">
        <f t="shared" si="660"/>
        <v>0</v>
      </c>
      <c r="AE401" s="98">
        <f t="shared" si="660"/>
        <v>0</v>
      </c>
      <c r="AF401" s="96">
        <f t="shared" si="660"/>
        <v>0</v>
      </c>
      <c r="AG401" s="97">
        <f t="shared" si="660"/>
        <v>0</v>
      </c>
      <c r="AH401" s="97">
        <f t="shared" si="660"/>
        <v>0</v>
      </c>
      <c r="AI401" s="362"/>
      <c r="AJ401" s="363"/>
      <c r="AK401" s="96">
        <f t="shared" ref="AK401:BD401" si="661">SUM(AK384:AK400)</f>
        <v>0</v>
      </c>
      <c r="AL401" s="97">
        <f t="shared" si="661"/>
        <v>26</v>
      </c>
      <c r="AM401" s="97">
        <f t="shared" si="661"/>
        <v>26</v>
      </c>
      <c r="AN401" s="98">
        <f t="shared" si="661"/>
        <v>26</v>
      </c>
      <c r="AO401" s="96">
        <f t="shared" si="661"/>
        <v>26</v>
      </c>
      <c r="AP401" s="97">
        <f t="shared" si="661"/>
        <v>26</v>
      </c>
      <c r="AQ401" s="97">
        <f t="shared" si="661"/>
        <v>22</v>
      </c>
      <c r="AR401" s="98">
        <f t="shared" si="661"/>
        <v>22</v>
      </c>
      <c r="AS401" s="99">
        <f t="shared" si="661"/>
        <v>22</v>
      </c>
      <c r="AT401" s="97">
        <f t="shared" si="661"/>
        <v>22</v>
      </c>
      <c r="AU401" s="97">
        <f t="shared" si="661"/>
        <v>22</v>
      </c>
      <c r="AV401" s="100">
        <f t="shared" si="661"/>
        <v>22</v>
      </c>
      <c r="AW401" s="96">
        <f t="shared" si="661"/>
        <v>22</v>
      </c>
      <c r="AX401" s="97">
        <f t="shared" si="661"/>
        <v>21</v>
      </c>
      <c r="AY401" s="97">
        <f t="shared" si="661"/>
        <v>17</v>
      </c>
      <c r="AZ401" s="97">
        <f t="shared" si="661"/>
        <v>17</v>
      </c>
      <c r="BA401" s="98">
        <f t="shared" si="661"/>
        <v>0</v>
      </c>
      <c r="BB401" s="99">
        <f t="shared" si="661"/>
        <v>0</v>
      </c>
      <c r="BC401" s="97">
        <f t="shared" si="661"/>
        <v>0</v>
      </c>
      <c r="BD401" s="97">
        <f t="shared" si="661"/>
        <v>0</v>
      </c>
      <c r="BE401" s="321"/>
      <c r="BF401" s="322"/>
      <c r="BG401" s="322"/>
      <c r="BH401" s="322"/>
      <c r="BI401" s="322"/>
      <c r="BJ401" s="323"/>
      <c r="BK401" s="47"/>
      <c r="BL401" s="47" t="s">
        <v>1113</v>
      </c>
      <c r="BN401" s="146">
        <f t="shared" si="648"/>
        <v>0</v>
      </c>
      <c r="BO401" s="146">
        <f t="shared" si="596"/>
        <v>0</v>
      </c>
      <c r="BP401" s="146">
        <f t="shared" si="597"/>
        <v>0</v>
      </c>
      <c r="BQ401" s="146">
        <f t="shared" si="598"/>
        <v>0</v>
      </c>
      <c r="BR401" s="146">
        <f t="shared" si="599"/>
        <v>0</v>
      </c>
      <c r="BS401" s="146">
        <f t="shared" si="600"/>
        <v>0</v>
      </c>
      <c r="BT401" s="146">
        <f t="shared" si="601"/>
        <v>0</v>
      </c>
      <c r="BU401" s="146">
        <f t="shared" si="602"/>
        <v>0</v>
      </c>
      <c r="BV401" s="146">
        <f t="shared" si="603"/>
        <v>0</v>
      </c>
      <c r="BW401" s="146">
        <f t="shared" si="604"/>
        <v>0</v>
      </c>
      <c r="BX401" s="146">
        <f t="shared" si="605"/>
        <v>0</v>
      </c>
      <c r="BY401" s="146">
        <f t="shared" si="606"/>
        <v>0</v>
      </c>
      <c r="BZ401" s="146">
        <f t="shared" si="607"/>
        <v>0</v>
      </c>
      <c r="CA401" s="146">
        <f t="shared" si="608"/>
        <v>0</v>
      </c>
      <c r="CB401" s="146">
        <f t="shared" si="609"/>
        <v>0</v>
      </c>
      <c r="CC401" s="146">
        <f t="shared" si="610"/>
        <v>0</v>
      </c>
      <c r="CD401" s="146">
        <f t="shared" si="611"/>
        <v>0</v>
      </c>
      <c r="CE401" s="146">
        <f t="shared" si="612"/>
        <v>0</v>
      </c>
      <c r="CF401" s="146">
        <f t="shared" si="613"/>
        <v>0</v>
      </c>
      <c r="CG401" s="146">
        <f t="shared" si="614"/>
        <v>0</v>
      </c>
      <c r="CH401" s="146">
        <f t="shared" si="615"/>
        <v>0</v>
      </c>
      <c r="CI401" s="146">
        <f t="shared" si="616"/>
        <v>0</v>
      </c>
      <c r="CJ401" s="146">
        <f t="shared" si="617"/>
        <v>0</v>
      </c>
      <c r="CK401" s="146">
        <f t="shared" si="618"/>
        <v>0</v>
      </c>
      <c r="CL401" s="146">
        <f t="shared" si="619"/>
        <v>0</v>
      </c>
      <c r="CM401" s="146">
        <f t="shared" si="620"/>
        <v>0</v>
      </c>
      <c r="CN401" s="146">
        <f t="shared" si="621"/>
        <v>0</v>
      </c>
      <c r="CO401" s="146">
        <f t="shared" si="622"/>
        <v>0</v>
      </c>
      <c r="CP401" s="146">
        <f t="shared" si="623"/>
        <v>0</v>
      </c>
      <c r="CQ401" s="146">
        <f t="shared" si="624"/>
        <v>0</v>
      </c>
      <c r="CR401" s="146">
        <f t="shared" si="625"/>
        <v>0</v>
      </c>
      <c r="CS401" s="146">
        <f t="shared" si="626"/>
        <v>0</v>
      </c>
      <c r="CT401" s="146">
        <f t="shared" si="627"/>
        <v>0</v>
      </c>
      <c r="CU401" s="146">
        <f t="shared" si="628"/>
        <v>0</v>
      </c>
      <c r="CV401" s="146">
        <f t="shared" si="629"/>
        <v>0</v>
      </c>
      <c r="CW401" s="146">
        <f t="shared" si="630"/>
        <v>0</v>
      </c>
      <c r="CX401" s="146">
        <f t="shared" si="631"/>
        <v>0</v>
      </c>
      <c r="CY401" s="146">
        <f t="shared" si="632"/>
        <v>0</v>
      </c>
      <c r="CZ401" s="146">
        <f t="shared" si="633"/>
        <v>0</v>
      </c>
      <c r="DA401" s="146">
        <f t="shared" si="634"/>
        <v>0</v>
      </c>
      <c r="DB401" s="146">
        <f t="shared" si="635"/>
        <v>0</v>
      </c>
      <c r="DC401" s="146">
        <f t="shared" si="636"/>
        <v>0</v>
      </c>
      <c r="DD401" s="146">
        <f t="shared" si="637"/>
        <v>0</v>
      </c>
      <c r="DE401" s="146">
        <f t="shared" si="638"/>
        <v>0</v>
      </c>
      <c r="DF401" s="146">
        <f t="shared" si="639"/>
        <v>0</v>
      </c>
      <c r="DG401" s="146">
        <f t="shared" si="640"/>
        <v>0</v>
      </c>
      <c r="DH401" s="146">
        <f t="shared" si="641"/>
        <v>0</v>
      </c>
      <c r="DI401" s="146">
        <f t="shared" si="642"/>
        <v>0</v>
      </c>
      <c r="DJ401" s="146">
        <f t="shared" si="643"/>
        <v>0</v>
      </c>
      <c r="DK401" s="146">
        <f t="shared" si="644"/>
        <v>0</v>
      </c>
      <c r="DL401" s="146">
        <f t="shared" si="645"/>
        <v>0</v>
      </c>
      <c r="DM401" s="146">
        <f t="shared" si="646"/>
        <v>0</v>
      </c>
      <c r="DN401" s="54"/>
      <c r="DO401" s="55"/>
      <c r="DP401" s="55"/>
      <c r="DQ401" s="56"/>
      <c r="DS401" s="168" t="e">
        <f>IF(AND(DR401=#REF!,BL401=#REF!),'Tiến độ'!D401,"")</f>
        <v>#REF!</v>
      </c>
    </row>
    <row r="402" spans="1:123" ht="11.25" customHeight="1">
      <c r="A402" s="308">
        <f>IF(B402="","",MAX($A$7:A401)+1)</f>
        <v>31</v>
      </c>
      <c r="B402" s="311" t="s">
        <v>1141</v>
      </c>
      <c r="C402" s="67" t="s">
        <v>426</v>
      </c>
      <c r="D402" s="68" t="s">
        <v>213</v>
      </c>
      <c r="E402" s="69">
        <v>3</v>
      </c>
      <c r="F402" s="70">
        <v>60</v>
      </c>
      <c r="G402" s="71"/>
      <c r="H402" s="72">
        <v>4</v>
      </c>
      <c r="I402" s="73">
        <f>58+55+55+56</f>
        <v>224</v>
      </c>
      <c r="J402" s="24"/>
      <c r="K402" s="74">
        <v>4</v>
      </c>
      <c r="L402" s="75">
        <v>4</v>
      </c>
      <c r="M402" s="75">
        <v>4</v>
      </c>
      <c r="N402" s="76">
        <v>4</v>
      </c>
      <c r="O402" s="74">
        <v>4</v>
      </c>
      <c r="P402" s="75">
        <v>4</v>
      </c>
      <c r="Q402" s="75">
        <v>4</v>
      </c>
      <c r="R402" s="76">
        <v>4</v>
      </c>
      <c r="S402" s="74">
        <v>4</v>
      </c>
      <c r="T402" s="75">
        <v>4</v>
      </c>
      <c r="U402" s="75">
        <v>4</v>
      </c>
      <c r="V402" s="75">
        <v>4</v>
      </c>
      <c r="W402" s="76">
        <v>4</v>
      </c>
      <c r="X402" s="74">
        <v>4</v>
      </c>
      <c r="Y402" s="75">
        <v>4</v>
      </c>
      <c r="Z402" s="75" t="s">
        <v>163</v>
      </c>
      <c r="AA402" s="76" t="s">
        <v>163</v>
      </c>
      <c r="AB402" s="74" t="s">
        <v>163</v>
      </c>
      <c r="AC402" s="75" t="s">
        <v>163</v>
      </c>
      <c r="AD402" s="75" t="s">
        <v>164</v>
      </c>
      <c r="AE402" s="76" t="s">
        <v>164</v>
      </c>
      <c r="AF402" s="74" t="s">
        <v>164</v>
      </c>
      <c r="AG402" s="75" t="s">
        <v>164</v>
      </c>
      <c r="AH402" s="75" t="s">
        <v>164</v>
      </c>
      <c r="AI402" s="362"/>
      <c r="AJ402" s="363"/>
      <c r="AK402" s="74" t="s">
        <v>164</v>
      </c>
      <c r="AL402" s="75"/>
      <c r="AM402" s="75"/>
      <c r="AN402" s="76"/>
      <c r="AO402" s="74"/>
      <c r="AP402" s="75"/>
      <c r="AQ402" s="75"/>
      <c r="AR402" s="76"/>
      <c r="AS402" s="77"/>
      <c r="AT402" s="75"/>
      <c r="AU402" s="75"/>
      <c r="AV402" s="78"/>
      <c r="AW402" s="74"/>
      <c r="AX402" s="75"/>
      <c r="AY402" s="75"/>
      <c r="AZ402" s="75"/>
      <c r="BA402" s="76"/>
      <c r="BB402" s="77"/>
      <c r="BC402" s="75"/>
      <c r="BD402" s="75"/>
      <c r="BE402" s="321"/>
      <c r="BF402" s="322"/>
      <c r="BG402" s="322"/>
      <c r="BH402" s="322"/>
      <c r="BI402" s="322"/>
      <c r="BJ402" s="323"/>
      <c r="BK402" s="45" t="s">
        <v>20</v>
      </c>
      <c r="BL402" s="45" t="s">
        <v>57</v>
      </c>
      <c r="BN402" s="146">
        <f t="shared" si="648"/>
        <v>16</v>
      </c>
      <c r="BO402" s="146">
        <f t="shared" si="596"/>
        <v>16</v>
      </c>
      <c r="BP402" s="146">
        <f t="shared" si="597"/>
        <v>16</v>
      </c>
      <c r="BQ402" s="146">
        <f t="shared" si="598"/>
        <v>16</v>
      </c>
      <c r="BR402" s="146">
        <f t="shared" si="599"/>
        <v>16</v>
      </c>
      <c r="BS402" s="146">
        <f t="shared" si="600"/>
        <v>16</v>
      </c>
      <c r="BT402" s="146">
        <f t="shared" si="601"/>
        <v>16</v>
      </c>
      <c r="BU402" s="146">
        <f t="shared" si="602"/>
        <v>16</v>
      </c>
      <c r="BV402" s="146">
        <f t="shared" si="603"/>
        <v>16</v>
      </c>
      <c r="BW402" s="146">
        <f t="shared" si="604"/>
        <v>16</v>
      </c>
      <c r="BX402" s="146">
        <f t="shared" si="605"/>
        <v>16</v>
      </c>
      <c r="BY402" s="146">
        <f t="shared" si="606"/>
        <v>16</v>
      </c>
      <c r="BZ402" s="146">
        <f t="shared" si="607"/>
        <v>16</v>
      </c>
      <c r="CA402" s="146">
        <f t="shared" si="608"/>
        <v>16</v>
      </c>
      <c r="CB402" s="146">
        <f t="shared" si="609"/>
        <v>16</v>
      </c>
      <c r="CC402" s="146">
        <f t="shared" si="610"/>
        <v>0</v>
      </c>
      <c r="CD402" s="146">
        <f t="shared" si="611"/>
        <v>0</v>
      </c>
      <c r="CE402" s="146">
        <f t="shared" si="612"/>
        <v>0</v>
      </c>
      <c r="CF402" s="146">
        <f t="shared" si="613"/>
        <v>0</v>
      </c>
      <c r="CG402" s="146">
        <f t="shared" si="614"/>
        <v>0</v>
      </c>
      <c r="CH402" s="146">
        <f t="shared" si="615"/>
        <v>0</v>
      </c>
      <c r="CI402" s="146">
        <f t="shared" si="616"/>
        <v>0</v>
      </c>
      <c r="CJ402" s="146">
        <f t="shared" si="617"/>
        <v>0</v>
      </c>
      <c r="CK402" s="146">
        <f t="shared" si="618"/>
        <v>0</v>
      </c>
      <c r="CL402" s="146">
        <f t="shared" si="619"/>
        <v>0</v>
      </c>
      <c r="CM402" s="146">
        <f t="shared" si="620"/>
        <v>0</v>
      </c>
      <c r="CN402" s="146">
        <f t="shared" si="621"/>
        <v>0</v>
      </c>
      <c r="CO402" s="146">
        <f t="shared" si="622"/>
        <v>0</v>
      </c>
      <c r="CP402" s="146">
        <f t="shared" si="623"/>
        <v>0</v>
      </c>
      <c r="CQ402" s="146">
        <f t="shared" si="624"/>
        <v>0</v>
      </c>
      <c r="CR402" s="146">
        <f t="shared" si="625"/>
        <v>0</v>
      </c>
      <c r="CS402" s="146">
        <f t="shared" si="626"/>
        <v>0</v>
      </c>
      <c r="CT402" s="146">
        <f t="shared" si="627"/>
        <v>0</v>
      </c>
      <c r="CU402" s="146">
        <f t="shared" si="628"/>
        <v>0</v>
      </c>
      <c r="CV402" s="146">
        <f t="shared" si="629"/>
        <v>0</v>
      </c>
      <c r="CW402" s="146">
        <f t="shared" si="630"/>
        <v>0</v>
      </c>
      <c r="CX402" s="146">
        <f t="shared" si="631"/>
        <v>0</v>
      </c>
      <c r="CY402" s="146">
        <f t="shared" si="632"/>
        <v>0</v>
      </c>
      <c r="CZ402" s="146">
        <f t="shared" si="633"/>
        <v>0</v>
      </c>
      <c r="DA402" s="146">
        <f t="shared" si="634"/>
        <v>0</v>
      </c>
      <c r="DB402" s="146">
        <f t="shared" si="635"/>
        <v>0</v>
      </c>
      <c r="DC402" s="146">
        <f t="shared" si="636"/>
        <v>0</v>
      </c>
      <c r="DD402" s="146">
        <f t="shared" si="637"/>
        <v>0</v>
      </c>
      <c r="DE402" s="146">
        <f t="shared" si="638"/>
        <v>0</v>
      </c>
      <c r="DF402" s="146">
        <f t="shared" si="639"/>
        <v>0</v>
      </c>
      <c r="DG402" s="146">
        <f t="shared" si="640"/>
        <v>0</v>
      </c>
      <c r="DH402" s="146">
        <f t="shared" si="641"/>
        <v>0</v>
      </c>
      <c r="DI402" s="146">
        <f t="shared" si="642"/>
        <v>0</v>
      </c>
      <c r="DJ402" s="146">
        <f t="shared" si="643"/>
        <v>0</v>
      </c>
      <c r="DK402" s="146">
        <f t="shared" si="644"/>
        <v>0</v>
      </c>
      <c r="DL402" s="146">
        <f t="shared" si="645"/>
        <v>0</v>
      </c>
      <c r="DM402" s="146">
        <f t="shared" si="646"/>
        <v>0</v>
      </c>
      <c r="DN402" s="63">
        <f t="shared" ref="DN402:DN413" si="662">F402*H402</f>
        <v>240</v>
      </c>
      <c r="DO402" s="50">
        <f t="shared" ref="DO402:DO416" si="663">IF(COUNTA(K402:AC402)&gt;0,DN402,"")</f>
        <v>240</v>
      </c>
      <c r="DP402" s="50" t="str">
        <f t="shared" si="650"/>
        <v/>
      </c>
      <c r="DQ402" s="51" t="str">
        <f t="shared" si="651"/>
        <v/>
      </c>
      <c r="DR402" s="1">
        <f t="shared" ref="DR402:DR416" si="664">IF(DQ402="",1,2)</f>
        <v>1</v>
      </c>
      <c r="DS402" s="168" t="e">
        <f>IF(AND(DR402=#REF!,BL402=#REF!),'Tiến độ'!D402,"")</f>
        <v>#REF!</v>
      </c>
    </row>
    <row r="403" spans="1:123" ht="11.25" customHeight="1">
      <c r="A403" s="314" t="str">
        <f>IF(B403="","",MAX($A$7:A402)+1)</f>
        <v/>
      </c>
      <c r="B403" s="315"/>
      <c r="C403" s="79" t="s">
        <v>516</v>
      </c>
      <c r="D403" s="80" t="s">
        <v>517</v>
      </c>
      <c r="E403" s="81">
        <v>3</v>
      </c>
      <c r="F403" s="82">
        <v>45</v>
      </c>
      <c r="G403" s="83"/>
      <c r="H403" s="84">
        <f t="shared" ref="H403:I416" si="665">H402</f>
        <v>4</v>
      </c>
      <c r="I403" s="85">
        <f>I402</f>
        <v>224</v>
      </c>
      <c r="J403" s="27"/>
      <c r="K403" s="86">
        <v>5</v>
      </c>
      <c r="L403" s="87">
        <v>5</v>
      </c>
      <c r="M403" s="87">
        <v>5</v>
      </c>
      <c r="N403" s="88">
        <v>5</v>
      </c>
      <c r="O403" s="86">
        <v>5</v>
      </c>
      <c r="P403" s="87">
        <v>2</v>
      </c>
      <c r="Q403" s="87">
        <v>2</v>
      </c>
      <c r="R403" s="88">
        <v>2</v>
      </c>
      <c r="S403" s="86">
        <v>2</v>
      </c>
      <c r="T403" s="87">
        <v>2</v>
      </c>
      <c r="U403" s="87">
        <v>2</v>
      </c>
      <c r="V403" s="87">
        <v>2</v>
      </c>
      <c r="W403" s="88">
        <v>2</v>
      </c>
      <c r="X403" s="86">
        <v>2</v>
      </c>
      <c r="Y403" s="87">
        <v>2</v>
      </c>
      <c r="Z403" s="87" t="s">
        <v>163</v>
      </c>
      <c r="AA403" s="88" t="s">
        <v>163</v>
      </c>
      <c r="AB403" s="86" t="s">
        <v>163</v>
      </c>
      <c r="AC403" s="87" t="s">
        <v>163</v>
      </c>
      <c r="AD403" s="87" t="s">
        <v>164</v>
      </c>
      <c r="AE403" s="88" t="s">
        <v>164</v>
      </c>
      <c r="AF403" s="86" t="s">
        <v>164</v>
      </c>
      <c r="AG403" s="87" t="s">
        <v>164</v>
      </c>
      <c r="AH403" s="87" t="s">
        <v>164</v>
      </c>
      <c r="AI403" s="362"/>
      <c r="AJ403" s="363"/>
      <c r="AK403" s="86" t="s">
        <v>164</v>
      </c>
      <c r="AL403" s="87"/>
      <c r="AM403" s="87"/>
      <c r="AN403" s="88"/>
      <c r="AO403" s="86"/>
      <c r="AP403" s="87"/>
      <c r="AQ403" s="87"/>
      <c r="AR403" s="88"/>
      <c r="AS403" s="89"/>
      <c r="AT403" s="87"/>
      <c r="AU403" s="87"/>
      <c r="AV403" s="90"/>
      <c r="AW403" s="86"/>
      <c r="AX403" s="87"/>
      <c r="AY403" s="87"/>
      <c r="AZ403" s="87"/>
      <c r="BA403" s="88"/>
      <c r="BB403" s="89"/>
      <c r="BC403" s="87"/>
      <c r="BD403" s="87"/>
      <c r="BE403" s="321"/>
      <c r="BF403" s="322"/>
      <c r="BG403" s="322"/>
      <c r="BH403" s="322"/>
      <c r="BI403" s="322"/>
      <c r="BJ403" s="323"/>
      <c r="BK403" s="46" t="s">
        <v>18</v>
      </c>
      <c r="BL403" s="46" t="s">
        <v>49</v>
      </c>
      <c r="BN403" s="146">
        <f t="shared" si="648"/>
        <v>20</v>
      </c>
      <c r="BO403" s="146">
        <f t="shared" si="596"/>
        <v>20</v>
      </c>
      <c r="BP403" s="146">
        <f t="shared" si="597"/>
        <v>20</v>
      </c>
      <c r="BQ403" s="146">
        <f t="shared" si="598"/>
        <v>20</v>
      </c>
      <c r="BR403" s="146">
        <f t="shared" si="599"/>
        <v>20</v>
      </c>
      <c r="BS403" s="146">
        <f t="shared" si="600"/>
        <v>8</v>
      </c>
      <c r="BT403" s="146">
        <f t="shared" si="601"/>
        <v>8</v>
      </c>
      <c r="BU403" s="146">
        <f t="shared" si="602"/>
        <v>8</v>
      </c>
      <c r="BV403" s="146">
        <f t="shared" si="603"/>
        <v>8</v>
      </c>
      <c r="BW403" s="146">
        <f t="shared" si="604"/>
        <v>8</v>
      </c>
      <c r="BX403" s="146">
        <f t="shared" si="605"/>
        <v>8</v>
      </c>
      <c r="BY403" s="146">
        <f t="shared" si="606"/>
        <v>8</v>
      </c>
      <c r="BZ403" s="146">
        <f t="shared" si="607"/>
        <v>8</v>
      </c>
      <c r="CA403" s="146">
        <f t="shared" si="608"/>
        <v>8</v>
      </c>
      <c r="CB403" s="146">
        <f t="shared" si="609"/>
        <v>8</v>
      </c>
      <c r="CC403" s="146">
        <f t="shared" si="610"/>
        <v>0</v>
      </c>
      <c r="CD403" s="146">
        <f t="shared" si="611"/>
        <v>0</v>
      </c>
      <c r="CE403" s="146">
        <f t="shared" si="612"/>
        <v>0</v>
      </c>
      <c r="CF403" s="146">
        <f t="shared" si="613"/>
        <v>0</v>
      </c>
      <c r="CG403" s="146">
        <f t="shared" si="614"/>
        <v>0</v>
      </c>
      <c r="CH403" s="146">
        <f t="shared" si="615"/>
        <v>0</v>
      </c>
      <c r="CI403" s="146">
        <f t="shared" si="616"/>
        <v>0</v>
      </c>
      <c r="CJ403" s="146">
        <f t="shared" si="617"/>
        <v>0</v>
      </c>
      <c r="CK403" s="146">
        <f t="shared" si="618"/>
        <v>0</v>
      </c>
      <c r="CL403" s="146">
        <f t="shared" si="619"/>
        <v>0</v>
      </c>
      <c r="CM403" s="146">
        <f t="shared" si="620"/>
        <v>0</v>
      </c>
      <c r="CN403" s="146">
        <f t="shared" si="621"/>
        <v>0</v>
      </c>
      <c r="CO403" s="146">
        <f t="shared" si="622"/>
        <v>0</v>
      </c>
      <c r="CP403" s="146">
        <f t="shared" si="623"/>
        <v>0</v>
      </c>
      <c r="CQ403" s="146">
        <f t="shared" si="624"/>
        <v>0</v>
      </c>
      <c r="CR403" s="146">
        <f t="shared" si="625"/>
        <v>0</v>
      </c>
      <c r="CS403" s="146">
        <f t="shared" si="626"/>
        <v>0</v>
      </c>
      <c r="CT403" s="146">
        <f t="shared" si="627"/>
        <v>0</v>
      </c>
      <c r="CU403" s="146">
        <f t="shared" si="628"/>
        <v>0</v>
      </c>
      <c r="CV403" s="146">
        <f t="shared" si="629"/>
        <v>0</v>
      </c>
      <c r="CW403" s="146">
        <f t="shared" si="630"/>
        <v>0</v>
      </c>
      <c r="CX403" s="146">
        <f t="shared" si="631"/>
        <v>0</v>
      </c>
      <c r="CY403" s="146">
        <f t="shared" si="632"/>
        <v>0</v>
      </c>
      <c r="CZ403" s="146">
        <f t="shared" si="633"/>
        <v>0</v>
      </c>
      <c r="DA403" s="146">
        <f t="shared" si="634"/>
        <v>0</v>
      </c>
      <c r="DB403" s="146">
        <f t="shared" si="635"/>
        <v>0</v>
      </c>
      <c r="DC403" s="146">
        <f t="shared" si="636"/>
        <v>0</v>
      </c>
      <c r="DD403" s="146">
        <f t="shared" si="637"/>
        <v>0</v>
      </c>
      <c r="DE403" s="146">
        <f t="shared" si="638"/>
        <v>0</v>
      </c>
      <c r="DF403" s="146">
        <f t="shared" si="639"/>
        <v>0</v>
      </c>
      <c r="DG403" s="146">
        <f t="shared" si="640"/>
        <v>0</v>
      </c>
      <c r="DH403" s="146">
        <f t="shared" si="641"/>
        <v>0</v>
      </c>
      <c r="DI403" s="146">
        <f t="shared" si="642"/>
        <v>0</v>
      </c>
      <c r="DJ403" s="146">
        <f t="shared" si="643"/>
        <v>0</v>
      </c>
      <c r="DK403" s="146">
        <f t="shared" si="644"/>
        <v>0</v>
      </c>
      <c r="DL403" s="146">
        <f t="shared" si="645"/>
        <v>0</v>
      </c>
      <c r="DM403" s="146">
        <f t="shared" si="646"/>
        <v>0</v>
      </c>
      <c r="DN403" s="64">
        <f t="shared" si="662"/>
        <v>180</v>
      </c>
      <c r="DO403" s="52">
        <f t="shared" si="663"/>
        <v>180</v>
      </c>
      <c r="DP403" s="52" t="str">
        <f t="shared" si="650"/>
        <v/>
      </c>
      <c r="DQ403" s="53" t="str">
        <f t="shared" si="651"/>
        <v/>
      </c>
      <c r="DR403" s="1">
        <f t="shared" si="664"/>
        <v>1</v>
      </c>
      <c r="DS403" s="168" t="e">
        <f>IF(AND(DR403=#REF!,BL403=#REF!),'Tiến độ'!D403,"")</f>
        <v>#REF!</v>
      </c>
    </row>
    <row r="404" spans="1:123" ht="11.25" customHeight="1">
      <c r="A404" s="314" t="str">
        <f>IF(B404="","",MAX($A$7:A403)+1)</f>
        <v/>
      </c>
      <c r="B404" s="315"/>
      <c r="C404" s="79" t="s">
        <v>518</v>
      </c>
      <c r="D404" s="80" t="s">
        <v>519</v>
      </c>
      <c r="E404" s="81">
        <v>2</v>
      </c>
      <c r="F404" s="82">
        <v>30</v>
      </c>
      <c r="G404" s="83"/>
      <c r="H404" s="84">
        <f t="shared" si="665"/>
        <v>4</v>
      </c>
      <c r="I404" s="85">
        <f t="shared" si="665"/>
        <v>224</v>
      </c>
      <c r="J404" s="27"/>
      <c r="K404" s="86">
        <v>2</v>
      </c>
      <c r="L404" s="87">
        <v>2</v>
      </c>
      <c r="M404" s="87">
        <v>2</v>
      </c>
      <c r="N404" s="88">
        <v>2</v>
      </c>
      <c r="O404" s="86">
        <v>2</v>
      </c>
      <c r="P404" s="87">
        <v>2</v>
      </c>
      <c r="Q404" s="87">
        <v>2</v>
      </c>
      <c r="R404" s="88">
        <v>2</v>
      </c>
      <c r="S404" s="86">
        <v>2</v>
      </c>
      <c r="T404" s="87">
        <v>2</v>
      </c>
      <c r="U404" s="87">
        <v>2</v>
      </c>
      <c r="V404" s="87">
        <v>2</v>
      </c>
      <c r="W404" s="88">
        <v>2</v>
      </c>
      <c r="X404" s="86">
        <v>2</v>
      </c>
      <c r="Y404" s="87">
        <v>2</v>
      </c>
      <c r="Z404" s="87" t="s">
        <v>163</v>
      </c>
      <c r="AA404" s="88" t="s">
        <v>163</v>
      </c>
      <c r="AB404" s="86" t="s">
        <v>163</v>
      </c>
      <c r="AC404" s="87" t="s">
        <v>163</v>
      </c>
      <c r="AD404" s="87" t="s">
        <v>164</v>
      </c>
      <c r="AE404" s="88" t="s">
        <v>164</v>
      </c>
      <c r="AF404" s="86" t="s">
        <v>164</v>
      </c>
      <c r="AG404" s="87" t="s">
        <v>164</v>
      </c>
      <c r="AH404" s="87" t="s">
        <v>164</v>
      </c>
      <c r="AI404" s="362"/>
      <c r="AJ404" s="363"/>
      <c r="AK404" s="86" t="s">
        <v>164</v>
      </c>
      <c r="AL404" s="87"/>
      <c r="AM404" s="87"/>
      <c r="AN404" s="88"/>
      <c r="AO404" s="86"/>
      <c r="AP404" s="87"/>
      <c r="AQ404" s="87"/>
      <c r="AR404" s="88"/>
      <c r="AS404" s="89"/>
      <c r="AT404" s="87"/>
      <c r="AU404" s="87"/>
      <c r="AV404" s="90"/>
      <c r="AW404" s="86"/>
      <c r="AX404" s="87"/>
      <c r="AY404" s="87"/>
      <c r="AZ404" s="87"/>
      <c r="BA404" s="88"/>
      <c r="BB404" s="89"/>
      <c r="BC404" s="87"/>
      <c r="BD404" s="87"/>
      <c r="BE404" s="321"/>
      <c r="BF404" s="322"/>
      <c r="BG404" s="322"/>
      <c r="BH404" s="322"/>
      <c r="BI404" s="322"/>
      <c r="BJ404" s="323"/>
      <c r="BK404" s="46" t="s">
        <v>18</v>
      </c>
      <c r="BL404" s="46" t="s">
        <v>32</v>
      </c>
      <c r="BN404" s="146">
        <f t="shared" si="648"/>
        <v>8</v>
      </c>
      <c r="BO404" s="146">
        <f t="shared" si="596"/>
        <v>8</v>
      </c>
      <c r="BP404" s="146">
        <f t="shared" si="597"/>
        <v>8</v>
      </c>
      <c r="BQ404" s="146">
        <f t="shared" si="598"/>
        <v>8</v>
      </c>
      <c r="BR404" s="146">
        <f t="shared" si="599"/>
        <v>8</v>
      </c>
      <c r="BS404" s="146">
        <f t="shared" si="600"/>
        <v>8</v>
      </c>
      <c r="BT404" s="146">
        <f t="shared" si="601"/>
        <v>8</v>
      </c>
      <c r="BU404" s="146">
        <f t="shared" si="602"/>
        <v>8</v>
      </c>
      <c r="BV404" s="146">
        <f t="shared" si="603"/>
        <v>8</v>
      </c>
      <c r="BW404" s="146">
        <f t="shared" si="604"/>
        <v>8</v>
      </c>
      <c r="BX404" s="146">
        <f t="shared" si="605"/>
        <v>8</v>
      </c>
      <c r="BY404" s="146">
        <f t="shared" si="606"/>
        <v>8</v>
      </c>
      <c r="BZ404" s="146">
        <f t="shared" si="607"/>
        <v>8</v>
      </c>
      <c r="CA404" s="146">
        <f t="shared" si="608"/>
        <v>8</v>
      </c>
      <c r="CB404" s="146">
        <f t="shared" si="609"/>
        <v>8</v>
      </c>
      <c r="CC404" s="146">
        <f t="shared" si="610"/>
        <v>0</v>
      </c>
      <c r="CD404" s="146">
        <f t="shared" si="611"/>
        <v>0</v>
      </c>
      <c r="CE404" s="146">
        <f t="shared" si="612"/>
        <v>0</v>
      </c>
      <c r="CF404" s="146">
        <f t="shared" si="613"/>
        <v>0</v>
      </c>
      <c r="CG404" s="146">
        <f t="shared" si="614"/>
        <v>0</v>
      </c>
      <c r="CH404" s="146">
        <f t="shared" si="615"/>
        <v>0</v>
      </c>
      <c r="CI404" s="146">
        <f t="shared" si="616"/>
        <v>0</v>
      </c>
      <c r="CJ404" s="146">
        <f t="shared" si="617"/>
        <v>0</v>
      </c>
      <c r="CK404" s="146">
        <f t="shared" si="618"/>
        <v>0</v>
      </c>
      <c r="CL404" s="146">
        <f t="shared" si="619"/>
        <v>0</v>
      </c>
      <c r="CM404" s="146">
        <f t="shared" si="620"/>
        <v>0</v>
      </c>
      <c r="CN404" s="146">
        <f t="shared" si="621"/>
        <v>0</v>
      </c>
      <c r="CO404" s="146">
        <f t="shared" si="622"/>
        <v>0</v>
      </c>
      <c r="CP404" s="146">
        <f t="shared" si="623"/>
        <v>0</v>
      </c>
      <c r="CQ404" s="146">
        <f t="shared" si="624"/>
        <v>0</v>
      </c>
      <c r="CR404" s="146">
        <f t="shared" si="625"/>
        <v>0</v>
      </c>
      <c r="CS404" s="146">
        <f t="shared" si="626"/>
        <v>0</v>
      </c>
      <c r="CT404" s="146">
        <f t="shared" si="627"/>
        <v>0</v>
      </c>
      <c r="CU404" s="146">
        <f t="shared" si="628"/>
        <v>0</v>
      </c>
      <c r="CV404" s="146">
        <f t="shared" si="629"/>
        <v>0</v>
      </c>
      <c r="CW404" s="146">
        <f t="shared" si="630"/>
        <v>0</v>
      </c>
      <c r="CX404" s="146">
        <f t="shared" si="631"/>
        <v>0</v>
      </c>
      <c r="CY404" s="146">
        <f t="shared" si="632"/>
        <v>0</v>
      </c>
      <c r="CZ404" s="146">
        <f t="shared" si="633"/>
        <v>0</v>
      </c>
      <c r="DA404" s="146">
        <f t="shared" si="634"/>
        <v>0</v>
      </c>
      <c r="DB404" s="146">
        <f t="shared" si="635"/>
        <v>0</v>
      </c>
      <c r="DC404" s="146">
        <f t="shared" si="636"/>
        <v>0</v>
      </c>
      <c r="DD404" s="146">
        <f t="shared" si="637"/>
        <v>0</v>
      </c>
      <c r="DE404" s="146">
        <f t="shared" si="638"/>
        <v>0</v>
      </c>
      <c r="DF404" s="146">
        <f t="shared" si="639"/>
        <v>0</v>
      </c>
      <c r="DG404" s="146">
        <f t="shared" si="640"/>
        <v>0</v>
      </c>
      <c r="DH404" s="146">
        <f t="shared" si="641"/>
        <v>0</v>
      </c>
      <c r="DI404" s="146">
        <f t="shared" si="642"/>
        <v>0</v>
      </c>
      <c r="DJ404" s="146">
        <f t="shared" si="643"/>
        <v>0</v>
      </c>
      <c r="DK404" s="146">
        <f t="shared" si="644"/>
        <v>0</v>
      </c>
      <c r="DL404" s="146">
        <f t="shared" si="645"/>
        <v>0</v>
      </c>
      <c r="DM404" s="146">
        <f t="shared" si="646"/>
        <v>0</v>
      </c>
      <c r="DN404" s="64">
        <f t="shared" si="662"/>
        <v>120</v>
      </c>
      <c r="DO404" s="52">
        <f t="shared" si="663"/>
        <v>120</v>
      </c>
      <c r="DP404" s="52" t="str">
        <f t="shared" si="650"/>
        <v/>
      </c>
      <c r="DQ404" s="53" t="str">
        <f t="shared" si="651"/>
        <v/>
      </c>
      <c r="DR404" s="1">
        <f t="shared" si="664"/>
        <v>1</v>
      </c>
      <c r="DS404" s="168" t="e">
        <f>IF(AND(DR404=#REF!,BL404=#REF!),'Tiến độ'!D404,"")</f>
        <v>#REF!</v>
      </c>
    </row>
    <row r="405" spans="1:123" ht="11.25" customHeight="1">
      <c r="A405" s="314" t="str">
        <f>IF(B405="","",MAX($A$7:A404)+1)</f>
        <v/>
      </c>
      <c r="B405" s="315"/>
      <c r="C405" s="79" t="s">
        <v>520</v>
      </c>
      <c r="D405" s="80" t="s">
        <v>521</v>
      </c>
      <c r="E405" s="81">
        <v>3</v>
      </c>
      <c r="F405" s="82">
        <v>45</v>
      </c>
      <c r="G405" s="83"/>
      <c r="H405" s="84">
        <f t="shared" si="665"/>
        <v>4</v>
      </c>
      <c r="I405" s="85">
        <f t="shared" si="665"/>
        <v>224</v>
      </c>
      <c r="J405" s="27"/>
      <c r="K405" s="86">
        <v>5</v>
      </c>
      <c r="L405" s="87">
        <v>5</v>
      </c>
      <c r="M405" s="87">
        <v>5</v>
      </c>
      <c r="N405" s="88">
        <v>5</v>
      </c>
      <c r="O405" s="86">
        <v>5</v>
      </c>
      <c r="P405" s="87">
        <v>2</v>
      </c>
      <c r="Q405" s="87">
        <v>2</v>
      </c>
      <c r="R405" s="88">
        <v>2</v>
      </c>
      <c r="S405" s="86">
        <v>2</v>
      </c>
      <c r="T405" s="87">
        <v>2</v>
      </c>
      <c r="U405" s="87">
        <v>2</v>
      </c>
      <c r="V405" s="87">
        <v>2</v>
      </c>
      <c r="W405" s="88">
        <v>2</v>
      </c>
      <c r="X405" s="86">
        <v>2</v>
      </c>
      <c r="Y405" s="87">
        <v>2</v>
      </c>
      <c r="Z405" s="87" t="s">
        <v>163</v>
      </c>
      <c r="AA405" s="88" t="s">
        <v>163</v>
      </c>
      <c r="AB405" s="86" t="s">
        <v>163</v>
      </c>
      <c r="AC405" s="87" t="s">
        <v>163</v>
      </c>
      <c r="AD405" s="87" t="s">
        <v>164</v>
      </c>
      <c r="AE405" s="88" t="s">
        <v>164</v>
      </c>
      <c r="AF405" s="86" t="s">
        <v>164</v>
      </c>
      <c r="AG405" s="87" t="s">
        <v>164</v>
      </c>
      <c r="AH405" s="87" t="s">
        <v>164</v>
      </c>
      <c r="AI405" s="362"/>
      <c r="AJ405" s="363"/>
      <c r="AK405" s="86" t="s">
        <v>164</v>
      </c>
      <c r="AL405" s="87"/>
      <c r="AM405" s="87"/>
      <c r="AN405" s="88"/>
      <c r="AO405" s="86"/>
      <c r="AP405" s="87"/>
      <c r="AQ405" s="87"/>
      <c r="AR405" s="88"/>
      <c r="AS405" s="89"/>
      <c r="AT405" s="87"/>
      <c r="AU405" s="87"/>
      <c r="AV405" s="90"/>
      <c r="AW405" s="86"/>
      <c r="AX405" s="87"/>
      <c r="AY405" s="87"/>
      <c r="AZ405" s="87"/>
      <c r="BA405" s="88"/>
      <c r="BB405" s="89"/>
      <c r="BC405" s="87"/>
      <c r="BD405" s="87"/>
      <c r="BE405" s="321"/>
      <c r="BF405" s="322"/>
      <c r="BG405" s="322"/>
      <c r="BH405" s="322"/>
      <c r="BI405" s="322"/>
      <c r="BJ405" s="323"/>
      <c r="BK405" s="46" t="s">
        <v>18</v>
      </c>
      <c r="BL405" s="46" t="s">
        <v>48</v>
      </c>
      <c r="BN405" s="146">
        <f t="shared" si="648"/>
        <v>20</v>
      </c>
      <c r="BO405" s="146">
        <f t="shared" si="596"/>
        <v>20</v>
      </c>
      <c r="BP405" s="146">
        <f t="shared" si="597"/>
        <v>20</v>
      </c>
      <c r="BQ405" s="146">
        <f t="shared" si="598"/>
        <v>20</v>
      </c>
      <c r="BR405" s="146">
        <f t="shared" si="599"/>
        <v>20</v>
      </c>
      <c r="BS405" s="146">
        <f t="shared" si="600"/>
        <v>8</v>
      </c>
      <c r="BT405" s="146">
        <f t="shared" si="601"/>
        <v>8</v>
      </c>
      <c r="BU405" s="146">
        <f t="shared" si="602"/>
        <v>8</v>
      </c>
      <c r="BV405" s="146">
        <f t="shared" si="603"/>
        <v>8</v>
      </c>
      <c r="BW405" s="146">
        <f t="shared" si="604"/>
        <v>8</v>
      </c>
      <c r="BX405" s="146">
        <f t="shared" si="605"/>
        <v>8</v>
      </c>
      <c r="BY405" s="146">
        <f t="shared" si="606"/>
        <v>8</v>
      </c>
      <c r="BZ405" s="146">
        <f t="shared" si="607"/>
        <v>8</v>
      </c>
      <c r="CA405" s="146">
        <f t="shared" si="608"/>
        <v>8</v>
      </c>
      <c r="CB405" s="146">
        <f t="shared" si="609"/>
        <v>8</v>
      </c>
      <c r="CC405" s="146">
        <f t="shared" si="610"/>
        <v>0</v>
      </c>
      <c r="CD405" s="146">
        <f t="shared" si="611"/>
        <v>0</v>
      </c>
      <c r="CE405" s="146">
        <f t="shared" si="612"/>
        <v>0</v>
      </c>
      <c r="CF405" s="146">
        <f t="shared" si="613"/>
        <v>0</v>
      </c>
      <c r="CG405" s="146">
        <f t="shared" si="614"/>
        <v>0</v>
      </c>
      <c r="CH405" s="146">
        <f t="shared" si="615"/>
        <v>0</v>
      </c>
      <c r="CI405" s="146">
        <f t="shared" si="616"/>
        <v>0</v>
      </c>
      <c r="CJ405" s="146">
        <f t="shared" si="617"/>
        <v>0</v>
      </c>
      <c r="CK405" s="146">
        <f t="shared" si="618"/>
        <v>0</v>
      </c>
      <c r="CL405" s="146">
        <f t="shared" si="619"/>
        <v>0</v>
      </c>
      <c r="CM405" s="146">
        <f t="shared" si="620"/>
        <v>0</v>
      </c>
      <c r="CN405" s="146">
        <f t="shared" si="621"/>
        <v>0</v>
      </c>
      <c r="CO405" s="146">
        <f t="shared" si="622"/>
        <v>0</v>
      </c>
      <c r="CP405" s="146">
        <f t="shared" si="623"/>
        <v>0</v>
      </c>
      <c r="CQ405" s="146">
        <f t="shared" si="624"/>
        <v>0</v>
      </c>
      <c r="CR405" s="146">
        <f t="shared" si="625"/>
        <v>0</v>
      </c>
      <c r="CS405" s="146">
        <f t="shared" si="626"/>
        <v>0</v>
      </c>
      <c r="CT405" s="146">
        <f t="shared" si="627"/>
        <v>0</v>
      </c>
      <c r="CU405" s="146">
        <f t="shared" si="628"/>
        <v>0</v>
      </c>
      <c r="CV405" s="146">
        <f t="shared" si="629"/>
        <v>0</v>
      </c>
      <c r="CW405" s="146">
        <f t="shared" si="630"/>
        <v>0</v>
      </c>
      <c r="CX405" s="146">
        <f t="shared" si="631"/>
        <v>0</v>
      </c>
      <c r="CY405" s="146">
        <f t="shared" si="632"/>
        <v>0</v>
      </c>
      <c r="CZ405" s="146">
        <f t="shared" si="633"/>
        <v>0</v>
      </c>
      <c r="DA405" s="146">
        <f t="shared" si="634"/>
        <v>0</v>
      </c>
      <c r="DB405" s="146">
        <f t="shared" si="635"/>
        <v>0</v>
      </c>
      <c r="DC405" s="146">
        <f t="shared" si="636"/>
        <v>0</v>
      </c>
      <c r="DD405" s="146">
        <f t="shared" si="637"/>
        <v>0</v>
      </c>
      <c r="DE405" s="146">
        <f t="shared" si="638"/>
        <v>0</v>
      </c>
      <c r="DF405" s="146">
        <f t="shared" si="639"/>
        <v>0</v>
      </c>
      <c r="DG405" s="146">
        <f t="shared" si="640"/>
        <v>0</v>
      </c>
      <c r="DH405" s="146">
        <f t="shared" si="641"/>
        <v>0</v>
      </c>
      <c r="DI405" s="146">
        <f t="shared" si="642"/>
        <v>0</v>
      </c>
      <c r="DJ405" s="146">
        <f t="shared" si="643"/>
        <v>0</v>
      </c>
      <c r="DK405" s="146">
        <f t="shared" si="644"/>
        <v>0</v>
      </c>
      <c r="DL405" s="146">
        <f t="shared" si="645"/>
        <v>0</v>
      </c>
      <c r="DM405" s="146">
        <f t="shared" si="646"/>
        <v>0</v>
      </c>
      <c r="DN405" s="64">
        <f t="shared" si="662"/>
        <v>180</v>
      </c>
      <c r="DO405" s="52">
        <f t="shared" si="663"/>
        <v>180</v>
      </c>
      <c r="DP405" s="52" t="str">
        <f t="shared" si="650"/>
        <v/>
      </c>
      <c r="DQ405" s="53" t="str">
        <f t="shared" si="651"/>
        <v/>
      </c>
      <c r="DR405" s="1">
        <f t="shared" si="664"/>
        <v>1</v>
      </c>
      <c r="DS405" s="168" t="e">
        <f>IF(AND(DR405=#REF!,BL405=#REF!),'Tiến độ'!D405,"")</f>
        <v>#REF!</v>
      </c>
    </row>
    <row r="406" spans="1:123" ht="11.25" customHeight="1">
      <c r="A406" s="314" t="str">
        <f>IF(B406="","",MAX($A$7:A405)+1)</f>
        <v/>
      </c>
      <c r="B406" s="315"/>
      <c r="C406" s="79" t="s">
        <v>522</v>
      </c>
      <c r="D406" s="80" t="s">
        <v>523</v>
      </c>
      <c r="E406" s="81">
        <v>3</v>
      </c>
      <c r="F406" s="82">
        <v>45</v>
      </c>
      <c r="G406" s="83"/>
      <c r="H406" s="84">
        <f t="shared" si="665"/>
        <v>4</v>
      </c>
      <c r="I406" s="85">
        <f t="shared" si="665"/>
        <v>224</v>
      </c>
      <c r="J406" s="27"/>
      <c r="K406" s="86">
        <v>5</v>
      </c>
      <c r="L406" s="87">
        <v>5</v>
      </c>
      <c r="M406" s="87">
        <v>5</v>
      </c>
      <c r="N406" s="88">
        <v>5</v>
      </c>
      <c r="O406" s="86">
        <v>5</v>
      </c>
      <c r="P406" s="87">
        <v>2</v>
      </c>
      <c r="Q406" s="87">
        <v>2</v>
      </c>
      <c r="R406" s="88">
        <v>2</v>
      </c>
      <c r="S406" s="86">
        <v>2</v>
      </c>
      <c r="T406" s="87">
        <v>2</v>
      </c>
      <c r="U406" s="87">
        <v>2</v>
      </c>
      <c r="V406" s="87">
        <v>2</v>
      </c>
      <c r="W406" s="88">
        <v>2</v>
      </c>
      <c r="X406" s="86">
        <v>2</v>
      </c>
      <c r="Y406" s="87">
        <v>2</v>
      </c>
      <c r="Z406" s="87" t="s">
        <v>163</v>
      </c>
      <c r="AA406" s="88" t="s">
        <v>163</v>
      </c>
      <c r="AB406" s="86" t="s">
        <v>163</v>
      </c>
      <c r="AC406" s="87" t="s">
        <v>163</v>
      </c>
      <c r="AD406" s="87" t="s">
        <v>164</v>
      </c>
      <c r="AE406" s="88" t="s">
        <v>164</v>
      </c>
      <c r="AF406" s="86" t="s">
        <v>164</v>
      </c>
      <c r="AG406" s="87" t="s">
        <v>164</v>
      </c>
      <c r="AH406" s="87" t="s">
        <v>164</v>
      </c>
      <c r="AI406" s="362"/>
      <c r="AJ406" s="363"/>
      <c r="AK406" s="86" t="s">
        <v>164</v>
      </c>
      <c r="AL406" s="87"/>
      <c r="AM406" s="87"/>
      <c r="AN406" s="88"/>
      <c r="AO406" s="86"/>
      <c r="AP406" s="87"/>
      <c r="AQ406" s="87"/>
      <c r="AR406" s="88"/>
      <c r="AS406" s="89"/>
      <c r="AT406" s="87"/>
      <c r="AU406" s="87"/>
      <c r="AV406" s="90"/>
      <c r="AW406" s="86"/>
      <c r="AX406" s="87"/>
      <c r="AY406" s="87"/>
      <c r="AZ406" s="87"/>
      <c r="BA406" s="88"/>
      <c r="BB406" s="89"/>
      <c r="BC406" s="87"/>
      <c r="BD406" s="87"/>
      <c r="BE406" s="321"/>
      <c r="BF406" s="322"/>
      <c r="BG406" s="322"/>
      <c r="BH406" s="322"/>
      <c r="BI406" s="322"/>
      <c r="BJ406" s="323"/>
      <c r="BK406" s="46" t="s">
        <v>18</v>
      </c>
      <c r="BL406" s="46" t="s">
        <v>48</v>
      </c>
      <c r="BN406" s="146">
        <f t="shared" si="648"/>
        <v>20</v>
      </c>
      <c r="BO406" s="146">
        <f t="shared" si="596"/>
        <v>20</v>
      </c>
      <c r="BP406" s="146">
        <f t="shared" si="597"/>
        <v>20</v>
      </c>
      <c r="BQ406" s="146">
        <f t="shared" si="598"/>
        <v>20</v>
      </c>
      <c r="BR406" s="146">
        <f t="shared" si="599"/>
        <v>20</v>
      </c>
      <c r="BS406" s="146">
        <f t="shared" si="600"/>
        <v>8</v>
      </c>
      <c r="BT406" s="146">
        <f t="shared" si="601"/>
        <v>8</v>
      </c>
      <c r="BU406" s="146">
        <f t="shared" si="602"/>
        <v>8</v>
      </c>
      <c r="BV406" s="146">
        <f t="shared" si="603"/>
        <v>8</v>
      </c>
      <c r="BW406" s="146">
        <f t="shared" si="604"/>
        <v>8</v>
      </c>
      <c r="BX406" s="146">
        <f t="shared" si="605"/>
        <v>8</v>
      </c>
      <c r="BY406" s="146">
        <f t="shared" si="606"/>
        <v>8</v>
      </c>
      <c r="BZ406" s="146">
        <f t="shared" si="607"/>
        <v>8</v>
      </c>
      <c r="CA406" s="146">
        <f t="shared" si="608"/>
        <v>8</v>
      </c>
      <c r="CB406" s="146">
        <f t="shared" si="609"/>
        <v>8</v>
      </c>
      <c r="CC406" s="146">
        <f t="shared" si="610"/>
        <v>0</v>
      </c>
      <c r="CD406" s="146">
        <f t="shared" si="611"/>
        <v>0</v>
      </c>
      <c r="CE406" s="146">
        <f t="shared" si="612"/>
        <v>0</v>
      </c>
      <c r="CF406" s="146">
        <f t="shared" si="613"/>
        <v>0</v>
      </c>
      <c r="CG406" s="146">
        <f t="shared" si="614"/>
        <v>0</v>
      </c>
      <c r="CH406" s="146">
        <f t="shared" si="615"/>
        <v>0</v>
      </c>
      <c r="CI406" s="146">
        <f t="shared" si="616"/>
        <v>0</v>
      </c>
      <c r="CJ406" s="146">
        <f t="shared" si="617"/>
        <v>0</v>
      </c>
      <c r="CK406" s="146">
        <f t="shared" si="618"/>
        <v>0</v>
      </c>
      <c r="CL406" s="146">
        <f t="shared" si="619"/>
        <v>0</v>
      </c>
      <c r="CM406" s="146">
        <f t="shared" si="620"/>
        <v>0</v>
      </c>
      <c r="CN406" s="146">
        <f t="shared" si="621"/>
        <v>0</v>
      </c>
      <c r="CO406" s="146">
        <f t="shared" si="622"/>
        <v>0</v>
      </c>
      <c r="CP406" s="146">
        <f t="shared" si="623"/>
        <v>0</v>
      </c>
      <c r="CQ406" s="146">
        <f t="shared" si="624"/>
        <v>0</v>
      </c>
      <c r="CR406" s="146">
        <f t="shared" si="625"/>
        <v>0</v>
      </c>
      <c r="CS406" s="146">
        <f t="shared" si="626"/>
        <v>0</v>
      </c>
      <c r="CT406" s="146">
        <f t="shared" si="627"/>
        <v>0</v>
      </c>
      <c r="CU406" s="146">
        <f t="shared" si="628"/>
        <v>0</v>
      </c>
      <c r="CV406" s="146">
        <f t="shared" si="629"/>
        <v>0</v>
      </c>
      <c r="CW406" s="146">
        <f t="shared" si="630"/>
        <v>0</v>
      </c>
      <c r="CX406" s="146">
        <f t="shared" si="631"/>
        <v>0</v>
      </c>
      <c r="CY406" s="146">
        <f t="shared" si="632"/>
        <v>0</v>
      </c>
      <c r="CZ406" s="146">
        <f t="shared" si="633"/>
        <v>0</v>
      </c>
      <c r="DA406" s="146">
        <f t="shared" si="634"/>
        <v>0</v>
      </c>
      <c r="DB406" s="146">
        <f t="shared" si="635"/>
        <v>0</v>
      </c>
      <c r="DC406" s="146">
        <f t="shared" si="636"/>
        <v>0</v>
      </c>
      <c r="DD406" s="146">
        <f t="shared" si="637"/>
        <v>0</v>
      </c>
      <c r="DE406" s="146">
        <f t="shared" si="638"/>
        <v>0</v>
      </c>
      <c r="DF406" s="146">
        <f t="shared" si="639"/>
        <v>0</v>
      </c>
      <c r="DG406" s="146">
        <f t="shared" si="640"/>
        <v>0</v>
      </c>
      <c r="DH406" s="146">
        <f t="shared" si="641"/>
        <v>0</v>
      </c>
      <c r="DI406" s="146">
        <f t="shared" si="642"/>
        <v>0</v>
      </c>
      <c r="DJ406" s="146">
        <f t="shared" si="643"/>
        <v>0</v>
      </c>
      <c r="DK406" s="146">
        <f t="shared" si="644"/>
        <v>0</v>
      </c>
      <c r="DL406" s="146">
        <f t="shared" si="645"/>
        <v>0</v>
      </c>
      <c r="DM406" s="146">
        <f t="shared" si="646"/>
        <v>0</v>
      </c>
      <c r="DN406" s="64">
        <f t="shared" si="662"/>
        <v>180</v>
      </c>
      <c r="DO406" s="52">
        <f t="shared" si="663"/>
        <v>180</v>
      </c>
      <c r="DP406" s="52" t="str">
        <f t="shared" si="650"/>
        <v/>
      </c>
      <c r="DQ406" s="53" t="str">
        <f t="shared" si="651"/>
        <v/>
      </c>
      <c r="DR406" s="1">
        <f t="shared" si="664"/>
        <v>1</v>
      </c>
      <c r="DS406" s="168" t="e">
        <f>IF(AND(DR406=#REF!,BL406=#REF!),'Tiến độ'!D406,"")</f>
        <v>#REF!</v>
      </c>
    </row>
    <row r="407" spans="1:123" ht="11.25" customHeight="1">
      <c r="A407" s="314" t="str">
        <f>IF(B407="","",MAX($A$7:A406)+1)</f>
        <v/>
      </c>
      <c r="B407" s="315"/>
      <c r="C407" s="79" t="s">
        <v>195</v>
      </c>
      <c r="D407" s="80" t="s">
        <v>524</v>
      </c>
      <c r="E407" s="81">
        <v>3</v>
      </c>
      <c r="F407" s="82">
        <v>60</v>
      </c>
      <c r="G407" s="83"/>
      <c r="H407" s="84">
        <f t="shared" si="665"/>
        <v>4</v>
      </c>
      <c r="I407" s="85">
        <f t="shared" si="665"/>
        <v>224</v>
      </c>
      <c r="J407" s="27"/>
      <c r="K407" s="86">
        <v>4</v>
      </c>
      <c r="L407" s="87">
        <v>4</v>
      </c>
      <c r="M407" s="87">
        <v>4</v>
      </c>
      <c r="N407" s="88">
        <v>4</v>
      </c>
      <c r="O407" s="86">
        <v>4</v>
      </c>
      <c r="P407" s="87">
        <v>4</v>
      </c>
      <c r="Q407" s="87">
        <v>4</v>
      </c>
      <c r="R407" s="88">
        <v>4</v>
      </c>
      <c r="S407" s="86">
        <v>4</v>
      </c>
      <c r="T407" s="87">
        <v>4</v>
      </c>
      <c r="U407" s="87">
        <v>4</v>
      </c>
      <c r="V407" s="87">
        <v>4</v>
      </c>
      <c r="W407" s="88">
        <v>4</v>
      </c>
      <c r="X407" s="86">
        <v>4</v>
      </c>
      <c r="Y407" s="87">
        <v>4</v>
      </c>
      <c r="Z407" s="87" t="s">
        <v>163</v>
      </c>
      <c r="AA407" s="88" t="s">
        <v>163</v>
      </c>
      <c r="AB407" s="86" t="s">
        <v>163</v>
      </c>
      <c r="AC407" s="87" t="s">
        <v>163</v>
      </c>
      <c r="AD407" s="87" t="s">
        <v>164</v>
      </c>
      <c r="AE407" s="88" t="s">
        <v>164</v>
      </c>
      <c r="AF407" s="86" t="s">
        <v>164</v>
      </c>
      <c r="AG407" s="87" t="s">
        <v>164</v>
      </c>
      <c r="AH407" s="87" t="s">
        <v>164</v>
      </c>
      <c r="AI407" s="362"/>
      <c r="AJ407" s="363"/>
      <c r="AK407" s="86" t="s">
        <v>164</v>
      </c>
      <c r="AL407" s="87"/>
      <c r="AM407" s="87"/>
      <c r="AN407" s="88"/>
      <c r="AO407" s="86"/>
      <c r="AP407" s="87"/>
      <c r="AQ407" s="87"/>
      <c r="AR407" s="88"/>
      <c r="AS407" s="89"/>
      <c r="AT407" s="87"/>
      <c r="AU407" s="87"/>
      <c r="AV407" s="90"/>
      <c r="AW407" s="86"/>
      <c r="AX407" s="87"/>
      <c r="AY407" s="87"/>
      <c r="AZ407" s="87"/>
      <c r="BA407" s="88"/>
      <c r="BB407" s="89"/>
      <c r="BC407" s="87"/>
      <c r="BD407" s="87"/>
      <c r="BE407" s="321"/>
      <c r="BF407" s="322"/>
      <c r="BG407" s="322"/>
      <c r="BH407" s="322"/>
      <c r="BI407" s="322"/>
      <c r="BJ407" s="323"/>
      <c r="BK407" s="46" t="s">
        <v>18</v>
      </c>
      <c r="BL407" s="46" t="s">
        <v>54</v>
      </c>
      <c r="BN407" s="146">
        <f t="shared" si="648"/>
        <v>16</v>
      </c>
      <c r="BO407" s="146">
        <f t="shared" si="596"/>
        <v>16</v>
      </c>
      <c r="BP407" s="146">
        <f t="shared" si="597"/>
        <v>16</v>
      </c>
      <c r="BQ407" s="146">
        <f t="shared" si="598"/>
        <v>16</v>
      </c>
      <c r="BR407" s="146">
        <f t="shared" si="599"/>
        <v>16</v>
      </c>
      <c r="BS407" s="146">
        <f t="shared" si="600"/>
        <v>16</v>
      </c>
      <c r="BT407" s="146">
        <f t="shared" si="601"/>
        <v>16</v>
      </c>
      <c r="BU407" s="146">
        <f t="shared" si="602"/>
        <v>16</v>
      </c>
      <c r="BV407" s="146">
        <f t="shared" si="603"/>
        <v>16</v>
      </c>
      <c r="BW407" s="146">
        <f t="shared" si="604"/>
        <v>16</v>
      </c>
      <c r="BX407" s="146">
        <f t="shared" si="605"/>
        <v>16</v>
      </c>
      <c r="BY407" s="146">
        <f t="shared" si="606"/>
        <v>16</v>
      </c>
      <c r="BZ407" s="146">
        <f t="shared" si="607"/>
        <v>16</v>
      </c>
      <c r="CA407" s="146">
        <f t="shared" si="608"/>
        <v>16</v>
      </c>
      <c r="CB407" s="146">
        <f t="shared" si="609"/>
        <v>16</v>
      </c>
      <c r="CC407" s="146">
        <f t="shared" si="610"/>
        <v>0</v>
      </c>
      <c r="CD407" s="146">
        <f t="shared" si="611"/>
        <v>0</v>
      </c>
      <c r="CE407" s="146">
        <f t="shared" si="612"/>
        <v>0</v>
      </c>
      <c r="CF407" s="146">
        <f t="shared" si="613"/>
        <v>0</v>
      </c>
      <c r="CG407" s="146">
        <f t="shared" si="614"/>
        <v>0</v>
      </c>
      <c r="CH407" s="146">
        <f t="shared" si="615"/>
        <v>0</v>
      </c>
      <c r="CI407" s="146">
        <f t="shared" si="616"/>
        <v>0</v>
      </c>
      <c r="CJ407" s="146">
        <f t="shared" si="617"/>
        <v>0</v>
      </c>
      <c r="CK407" s="146">
        <f t="shared" si="618"/>
        <v>0</v>
      </c>
      <c r="CL407" s="146">
        <f t="shared" si="619"/>
        <v>0</v>
      </c>
      <c r="CM407" s="146">
        <f t="shared" si="620"/>
        <v>0</v>
      </c>
      <c r="CN407" s="146">
        <f t="shared" si="621"/>
        <v>0</v>
      </c>
      <c r="CO407" s="146">
        <f t="shared" si="622"/>
        <v>0</v>
      </c>
      <c r="CP407" s="146">
        <f t="shared" si="623"/>
        <v>0</v>
      </c>
      <c r="CQ407" s="146">
        <f t="shared" si="624"/>
        <v>0</v>
      </c>
      <c r="CR407" s="146">
        <f t="shared" si="625"/>
        <v>0</v>
      </c>
      <c r="CS407" s="146">
        <f t="shared" si="626"/>
        <v>0</v>
      </c>
      <c r="CT407" s="146">
        <f t="shared" si="627"/>
        <v>0</v>
      </c>
      <c r="CU407" s="146">
        <f t="shared" si="628"/>
        <v>0</v>
      </c>
      <c r="CV407" s="146">
        <f t="shared" si="629"/>
        <v>0</v>
      </c>
      <c r="CW407" s="146">
        <f t="shared" si="630"/>
        <v>0</v>
      </c>
      <c r="CX407" s="146">
        <f t="shared" si="631"/>
        <v>0</v>
      </c>
      <c r="CY407" s="146">
        <f t="shared" si="632"/>
        <v>0</v>
      </c>
      <c r="CZ407" s="146">
        <f t="shared" si="633"/>
        <v>0</v>
      </c>
      <c r="DA407" s="146">
        <f t="shared" si="634"/>
        <v>0</v>
      </c>
      <c r="DB407" s="146">
        <f t="shared" si="635"/>
        <v>0</v>
      </c>
      <c r="DC407" s="146">
        <f t="shared" si="636"/>
        <v>0</v>
      </c>
      <c r="DD407" s="146">
        <f t="shared" si="637"/>
        <v>0</v>
      </c>
      <c r="DE407" s="146">
        <f t="shared" si="638"/>
        <v>0</v>
      </c>
      <c r="DF407" s="146">
        <f t="shared" si="639"/>
        <v>0</v>
      </c>
      <c r="DG407" s="146">
        <f t="shared" si="640"/>
        <v>0</v>
      </c>
      <c r="DH407" s="146">
        <f t="shared" si="641"/>
        <v>0</v>
      </c>
      <c r="DI407" s="146">
        <f t="shared" si="642"/>
        <v>0</v>
      </c>
      <c r="DJ407" s="146">
        <f t="shared" si="643"/>
        <v>0</v>
      </c>
      <c r="DK407" s="146">
        <f t="shared" si="644"/>
        <v>0</v>
      </c>
      <c r="DL407" s="146">
        <f t="shared" si="645"/>
        <v>0</v>
      </c>
      <c r="DM407" s="146">
        <f t="shared" si="646"/>
        <v>0</v>
      </c>
      <c r="DN407" s="64">
        <f t="shared" si="662"/>
        <v>240</v>
      </c>
      <c r="DO407" s="52">
        <f t="shared" si="663"/>
        <v>240</v>
      </c>
      <c r="DP407" s="52" t="str">
        <f t="shared" si="650"/>
        <v/>
      </c>
      <c r="DQ407" s="53" t="str">
        <f t="shared" si="651"/>
        <v/>
      </c>
      <c r="DR407" s="1">
        <f t="shared" si="664"/>
        <v>1</v>
      </c>
      <c r="DS407" s="168" t="e">
        <f>IF(AND(DR407=#REF!,BL407=#REF!),'Tiến độ'!D407,"")</f>
        <v>#REF!</v>
      </c>
    </row>
    <row r="408" spans="1:123" ht="11.25" customHeight="1">
      <c r="A408" s="314" t="str">
        <f>IF(B408="","",MAX($A$7:A407)+1)</f>
        <v/>
      </c>
      <c r="B408" s="315"/>
      <c r="C408" s="79" t="s">
        <v>525</v>
      </c>
      <c r="D408" s="80" t="s">
        <v>526</v>
      </c>
      <c r="E408" s="81">
        <v>2</v>
      </c>
      <c r="F408" s="82">
        <v>30</v>
      </c>
      <c r="G408" s="83"/>
      <c r="H408" s="84">
        <f t="shared" si="665"/>
        <v>4</v>
      </c>
      <c r="I408" s="85">
        <f t="shared" si="665"/>
        <v>224</v>
      </c>
      <c r="J408" s="27"/>
      <c r="K408" s="86"/>
      <c r="L408" s="87"/>
      <c r="M408" s="87"/>
      <c r="N408" s="88"/>
      <c r="O408" s="86"/>
      <c r="P408" s="87"/>
      <c r="Q408" s="87"/>
      <c r="R408" s="88"/>
      <c r="S408" s="86"/>
      <c r="T408" s="87"/>
      <c r="U408" s="87"/>
      <c r="V408" s="87"/>
      <c r="W408" s="88"/>
      <c r="X408" s="86"/>
      <c r="Y408" s="87"/>
      <c r="Z408" s="87"/>
      <c r="AA408" s="88"/>
      <c r="AB408" s="86"/>
      <c r="AC408" s="87"/>
      <c r="AD408" s="87"/>
      <c r="AE408" s="88"/>
      <c r="AF408" s="86"/>
      <c r="AG408" s="87"/>
      <c r="AH408" s="87"/>
      <c r="AI408" s="362"/>
      <c r="AJ408" s="363"/>
      <c r="AK408" s="86"/>
      <c r="AL408" s="87">
        <v>2</v>
      </c>
      <c r="AM408" s="87">
        <v>2</v>
      </c>
      <c r="AN408" s="88">
        <v>2</v>
      </c>
      <c r="AO408" s="86">
        <v>2</v>
      </c>
      <c r="AP408" s="87">
        <v>2</v>
      </c>
      <c r="AQ408" s="87">
        <v>2</v>
      </c>
      <c r="AR408" s="88">
        <v>2</v>
      </c>
      <c r="AS408" s="89">
        <v>2</v>
      </c>
      <c r="AT408" s="87">
        <v>2</v>
      </c>
      <c r="AU408" s="87">
        <v>2</v>
      </c>
      <c r="AV408" s="90">
        <v>2</v>
      </c>
      <c r="AW408" s="86">
        <v>2</v>
      </c>
      <c r="AX408" s="87">
        <v>2</v>
      </c>
      <c r="AY408" s="87">
        <v>2</v>
      </c>
      <c r="AZ408" s="87">
        <v>2</v>
      </c>
      <c r="BA408" s="88" t="s">
        <v>163</v>
      </c>
      <c r="BB408" s="89" t="s">
        <v>163</v>
      </c>
      <c r="BC408" s="87" t="s">
        <v>163</v>
      </c>
      <c r="BD408" s="87" t="s">
        <v>163</v>
      </c>
      <c r="BE408" s="321"/>
      <c r="BF408" s="322"/>
      <c r="BG408" s="322"/>
      <c r="BH408" s="322"/>
      <c r="BI408" s="322"/>
      <c r="BJ408" s="323"/>
      <c r="BK408" s="46" t="s">
        <v>18</v>
      </c>
      <c r="BL408" s="46" t="s">
        <v>49</v>
      </c>
      <c r="BN408" s="146">
        <f t="shared" si="648"/>
        <v>0</v>
      </c>
      <c r="BO408" s="146">
        <f t="shared" si="596"/>
        <v>0</v>
      </c>
      <c r="BP408" s="146">
        <f t="shared" si="597"/>
        <v>0</v>
      </c>
      <c r="BQ408" s="146">
        <f t="shared" si="598"/>
        <v>0</v>
      </c>
      <c r="BR408" s="146">
        <f t="shared" si="599"/>
        <v>0</v>
      </c>
      <c r="BS408" s="146">
        <f t="shared" si="600"/>
        <v>0</v>
      </c>
      <c r="BT408" s="146">
        <f t="shared" si="601"/>
        <v>0</v>
      </c>
      <c r="BU408" s="146">
        <f t="shared" si="602"/>
        <v>0</v>
      </c>
      <c r="BV408" s="146">
        <f t="shared" si="603"/>
        <v>0</v>
      </c>
      <c r="BW408" s="146">
        <f t="shared" si="604"/>
        <v>0</v>
      </c>
      <c r="BX408" s="146">
        <f t="shared" si="605"/>
        <v>0</v>
      </c>
      <c r="BY408" s="146">
        <f t="shared" si="606"/>
        <v>0</v>
      </c>
      <c r="BZ408" s="146">
        <f t="shared" si="607"/>
        <v>0</v>
      </c>
      <c r="CA408" s="146">
        <f t="shared" si="608"/>
        <v>0</v>
      </c>
      <c r="CB408" s="146">
        <f t="shared" si="609"/>
        <v>0</v>
      </c>
      <c r="CC408" s="146">
        <f t="shared" si="610"/>
        <v>0</v>
      </c>
      <c r="CD408" s="146">
        <f t="shared" si="611"/>
        <v>0</v>
      </c>
      <c r="CE408" s="146">
        <f t="shared" si="612"/>
        <v>0</v>
      </c>
      <c r="CF408" s="146">
        <f t="shared" si="613"/>
        <v>0</v>
      </c>
      <c r="CG408" s="146">
        <f t="shared" si="614"/>
        <v>0</v>
      </c>
      <c r="CH408" s="146">
        <f t="shared" si="615"/>
        <v>0</v>
      </c>
      <c r="CI408" s="146">
        <f t="shared" si="616"/>
        <v>0</v>
      </c>
      <c r="CJ408" s="146">
        <f t="shared" si="617"/>
        <v>0</v>
      </c>
      <c r="CK408" s="146">
        <f t="shared" si="618"/>
        <v>0</v>
      </c>
      <c r="CL408" s="146">
        <f t="shared" si="619"/>
        <v>0</v>
      </c>
      <c r="CM408" s="146">
        <f t="shared" si="620"/>
        <v>0</v>
      </c>
      <c r="CN408" s="146">
        <f t="shared" si="621"/>
        <v>0</v>
      </c>
      <c r="CO408" s="146">
        <f t="shared" si="622"/>
        <v>8</v>
      </c>
      <c r="CP408" s="146">
        <f t="shared" si="623"/>
        <v>8</v>
      </c>
      <c r="CQ408" s="146">
        <f t="shared" si="624"/>
        <v>8</v>
      </c>
      <c r="CR408" s="146">
        <f t="shared" si="625"/>
        <v>8</v>
      </c>
      <c r="CS408" s="146">
        <f t="shared" si="626"/>
        <v>8</v>
      </c>
      <c r="CT408" s="146">
        <f t="shared" si="627"/>
        <v>8</v>
      </c>
      <c r="CU408" s="146">
        <f t="shared" si="628"/>
        <v>8</v>
      </c>
      <c r="CV408" s="146">
        <f t="shared" si="629"/>
        <v>8</v>
      </c>
      <c r="CW408" s="146">
        <f t="shared" si="630"/>
        <v>8</v>
      </c>
      <c r="CX408" s="146">
        <f t="shared" si="631"/>
        <v>8</v>
      </c>
      <c r="CY408" s="146">
        <f t="shared" si="632"/>
        <v>8</v>
      </c>
      <c r="CZ408" s="146">
        <f t="shared" si="633"/>
        <v>8</v>
      </c>
      <c r="DA408" s="146">
        <f t="shared" si="634"/>
        <v>8</v>
      </c>
      <c r="DB408" s="146">
        <f t="shared" si="635"/>
        <v>8</v>
      </c>
      <c r="DC408" s="146">
        <f t="shared" si="636"/>
        <v>8</v>
      </c>
      <c r="DD408" s="146">
        <f t="shared" si="637"/>
        <v>0</v>
      </c>
      <c r="DE408" s="146">
        <f t="shared" si="638"/>
        <v>0</v>
      </c>
      <c r="DF408" s="146">
        <f t="shared" si="639"/>
        <v>0</v>
      </c>
      <c r="DG408" s="146">
        <f t="shared" si="640"/>
        <v>0</v>
      </c>
      <c r="DH408" s="146">
        <f t="shared" si="641"/>
        <v>0</v>
      </c>
      <c r="DI408" s="146">
        <f t="shared" si="642"/>
        <v>0</v>
      </c>
      <c r="DJ408" s="146">
        <f t="shared" si="643"/>
        <v>0</v>
      </c>
      <c r="DK408" s="146">
        <f t="shared" si="644"/>
        <v>0</v>
      </c>
      <c r="DL408" s="146">
        <f t="shared" si="645"/>
        <v>0</v>
      </c>
      <c r="DM408" s="146">
        <f t="shared" si="646"/>
        <v>0</v>
      </c>
      <c r="DN408" s="64">
        <f t="shared" si="662"/>
        <v>120</v>
      </c>
      <c r="DO408" s="52" t="str">
        <f t="shared" si="663"/>
        <v/>
      </c>
      <c r="DP408" s="52" t="str">
        <f t="shared" si="650"/>
        <v/>
      </c>
      <c r="DQ408" s="53">
        <f t="shared" si="651"/>
        <v>120</v>
      </c>
      <c r="DR408" s="1">
        <f t="shared" si="664"/>
        <v>2</v>
      </c>
      <c r="DS408" s="168" t="e">
        <f>IF(AND(DR408=#REF!,BL408=#REF!),'Tiến độ'!D408,"")</f>
        <v>#REF!</v>
      </c>
    </row>
    <row r="409" spans="1:123" ht="11.25" customHeight="1">
      <c r="A409" s="314" t="str">
        <f>IF(B409="","",MAX($A$7:A408)+1)</f>
        <v/>
      </c>
      <c r="B409" s="315"/>
      <c r="C409" s="79" t="s">
        <v>527</v>
      </c>
      <c r="D409" s="80" t="s">
        <v>528</v>
      </c>
      <c r="E409" s="81">
        <v>2</v>
      </c>
      <c r="F409" s="82">
        <v>30</v>
      </c>
      <c r="G409" s="83"/>
      <c r="H409" s="84">
        <f t="shared" si="665"/>
        <v>4</v>
      </c>
      <c r="I409" s="85">
        <f t="shared" si="665"/>
        <v>224</v>
      </c>
      <c r="J409" s="27" t="s">
        <v>317</v>
      </c>
      <c r="K409" s="86"/>
      <c r="L409" s="87"/>
      <c r="M409" s="87"/>
      <c r="N409" s="88"/>
      <c r="O409" s="86"/>
      <c r="P409" s="87"/>
      <c r="Q409" s="87"/>
      <c r="R409" s="88"/>
      <c r="S409" s="86"/>
      <c r="T409" s="87"/>
      <c r="U409" s="87"/>
      <c r="V409" s="87"/>
      <c r="W409" s="88"/>
      <c r="X409" s="86"/>
      <c r="Y409" s="87"/>
      <c r="Z409" s="87"/>
      <c r="AA409" s="88"/>
      <c r="AB409" s="86"/>
      <c r="AC409" s="87"/>
      <c r="AD409" s="87"/>
      <c r="AE409" s="88"/>
      <c r="AF409" s="86"/>
      <c r="AG409" s="87"/>
      <c r="AH409" s="87"/>
      <c r="AI409" s="362"/>
      <c r="AJ409" s="363"/>
      <c r="AK409" s="86"/>
      <c r="AL409" s="87">
        <v>2</v>
      </c>
      <c r="AM409" s="87">
        <v>2</v>
      </c>
      <c r="AN409" s="88">
        <v>2</v>
      </c>
      <c r="AO409" s="86">
        <v>2</v>
      </c>
      <c r="AP409" s="87">
        <v>2</v>
      </c>
      <c r="AQ409" s="87">
        <v>2</v>
      </c>
      <c r="AR409" s="88">
        <v>2</v>
      </c>
      <c r="AS409" s="89">
        <v>2</v>
      </c>
      <c r="AT409" s="87">
        <v>2</v>
      </c>
      <c r="AU409" s="87">
        <v>2</v>
      </c>
      <c r="AV409" s="90">
        <v>2</v>
      </c>
      <c r="AW409" s="86">
        <v>2</v>
      </c>
      <c r="AX409" s="87">
        <v>2</v>
      </c>
      <c r="AY409" s="87">
        <v>2</v>
      </c>
      <c r="AZ409" s="87">
        <v>2</v>
      </c>
      <c r="BA409" s="88" t="s">
        <v>163</v>
      </c>
      <c r="BB409" s="89" t="s">
        <v>163</v>
      </c>
      <c r="BC409" s="87" t="s">
        <v>163</v>
      </c>
      <c r="BD409" s="87" t="s">
        <v>163</v>
      </c>
      <c r="BE409" s="321"/>
      <c r="BF409" s="322"/>
      <c r="BG409" s="322"/>
      <c r="BH409" s="322"/>
      <c r="BI409" s="322"/>
      <c r="BJ409" s="323"/>
      <c r="BK409" s="46" t="s">
        <v>18</v>
      </c>
      <c r="BL409" s="46" t="s">
        <v>47</v>
      </c>
      <c r="BN409" s="146">
        <f t="shared" si="648"/>
        <v>0</v>
      </c>
      <c r="BO409" s="146">
        <f t="shared" si="596"/>
        <v>0</v>
      </c>
      <c r="BP409" s="146">
        <f t="shared" si="597"/>
        <v>0</v>
      </c>
      <c r="BQ409" s="146">
        <f t="shared" si="598"/>
        <v>0</v>
      </c>
      <c r="BR409" s="146">
        <f t="shared" si="599"/>
        <v>0</v>
      </c>
      <c r="BS409" s="146">
        <f t="shared" si="600"/>
        <v>0</v>
      </c>
      <c r="BT409" s="146">
        <f t="shared" si="601"/>
        <v>0</v>
      </c>
      <c r="BU409" s="146">
        <f t="shared" si="602"/>
        <v>0</v>
      </c>
      <c r="BV409" s="146">
        <f t="shared" si="603"/>
        <v>0</v>
      </c>
      <c r="BW409" s="146">
        <f t="shared" si="604"/>
        <v>0</v>
      </c>
      <c r="BX409" s="146">
        <f t="shared" si="605"/>
        <v>0</v>
      </c>
      <c r="BY409" s="146">
        <f t="shared" si="606"/>
        <v>0</v>
      </c>
      <c r="BZ409" s="146">
        <f t="shared" si="607"/>
        <v>0</v>
      </c>
      <c r="CA409" s="146">
        <f t="shared" si="608"/>
        <v>0</v>
      </c>
      <c r="CB409" s="146">
        <f t="shared" si="609"/>
        <v>0</v>
      </c>
      <c r="CC409" s="146">
        <f t="shared" si="610"/>
        <v>0</v>
      </c>
      <c r="CD409" s="146">
        <f t="shared" si="611"/>
        <v>0</v>
      </c>
      <c r="CE409" s="146">
        <f t="shared" si="612"/>
        <v>0</v>
      </c>
      <c r="CF409" s="146">
        <f t="shared" si="613"/>
        <v>0</v>
      </c>
      <c r="CG409" s="146">
        <f t="shared" si="614"/>
        <v>0</v>
      </c>
      <c r="CH409" s="146">
        <f t="shared" si="615"/>
        <v>0</v>
      </c>
      <c r="CI409" s="146">
        <f t="shared" si="616"/>
        <v>0</v>
      </c>
      <c r="CJ409" s="146">
        <f t="shared" si="617"/>
        <v>0</v>
      </c>
      <c r="CK409" s="146">
        <f t="shared" si="618"/>
        <v>0</v>
      </c>
      <c r="CL409" s="146">
        <f t="shared" si="619"/>
        <v>0</v>
      </c>
      <c r="CM409" s="146">
        <f t="shared" si="620"/>
        <v>0</v>
      </c>
      <c r="CN409" s="146">
        <f t="shared" si="621"/>
        <v>0</v>
      </c>
      <c r="CO409" s="146">
        <f t="shared" si="622"/>
        <v>8</v>
      </c>
      <c r="CP409" s="146">
        <f t="shared" si="623"/>
        <v>8</v>
      </c>
      <c r="CQ409" s="146">
        <f t="shared" si="624"/>
        <v>8</v>
      </c>
      <c r="CR409" s="146">
        <f t="shared" si="625"/>
        <v>8</v>
      </c>
      <c r="CS409" s="146">
        <f t="shared" si="626"/>
        <v>8</v>
      </c>
      <c r="CT409" s="146">
        <f t="shared" si="627"/>
        <v>8</v>
      </c>
      <c r="CU409" s="146">
        <f t="shared" si="628"/>
        <v>8</v>
      </c>
      <c r="CV409" s="146">
        <f t="shared" si="629"/>
        <v>8</v>
      </c>
      <c r="CW409" s="146">
        <f t="shared" si="630"/>
        <v>8</v>
      </c>
      <c r="CX409" s="146">
        <f t="shared" si="631"/>
        <v>8</v>
      </c>
      <c r="CY409" s="146">
        <f t="shared" si="632"/>
        <v>8</v>
      </c>
      <c r="CZ409" s="146">
        <f t="shared" si="633"/>
        <v>8</v>
      </c>
      <c r="DA409" s="146">
        <f t="shared" si="634"/>
        <v>8</v>
      </c>
      <c r="DB409" s="146">
        <f t="shared" si="635"/>
        <v>8</v>
      </c>
      <c r="DC409" s="146">
        <f t="shared" si="636"/>
        <v>8</v>
      </c>
      <c r="DD409" s="146">
        <f t="shared" si="637"/>
        <v>0</v>
      </c>
      <c r="DE409" s="146">
        <f t="shared" si="638"/>
        <v>0</v>
      </c>
      <c r="DF409" s="146">
        <f t="shared" si="639"/>
        <v>0</v>
      </c>
      <c r="DG409" s="146">
        <f t="shared" si="640"/>
        <v>0</v>
      </c>
      <c r="DH409" s="146">
        <f t="shared" si="641"/>
        <v>0</v>
      </c>
      <c r="DI409" s="146">
        <f t="shared" si="642"/>
        <v>0</v>
      </c>
      <c r="DJ409" s="146">
        <f t="shared" si="643"/>
        <v>0</v>
      </c>
      <c r="DK409" s="146">
        <f t="shared" si="644"/>
        <v>0</v>
      </c>
      <c r="DL409" s="146">
        <f t="shared" si="645"/>
        <v>0</v>
      </c>
      <c r="DM409" s="146">
        <f t="shared" si="646"/>
        <v>0</v>
      </c>
      <c r="DN409" s="64">
        <f t="shared" si="662"/>
        <v>120</v>
      </c>
      <c r="DO409" s="52" t="str">
        <f t="shared" si="663"/>
        <v/>
      </c>
      <c r="DP409" s="52" t="str">
        <f t="shared" si="650"/>
        <v/>
      </c>
      <c r="DQ409" s="53">
        <f t="shared" si="651"/>
        <v>120</v>
      </c>
      <c r="DR409" s="1">
        <f t="shared" si="664"/>
        <v>2</v>
      </c>
      <c r="DS409" s="168" t="e">
        <f>IF(AND(DR409=#REF!,BL409=#REF!),'Tiến độ'!D409,"")</f>
        <v>#REF!</v>
      </c>
    </row>
    <row r="410" spans="1:123" ht="11.25" customHeight="1">
      <c r="A410" s="314" t="str">
        <f>IF(B410="","",MAX($A$7:A409)+1)</f>
        <v/>
      </c>
      <c r="B410" s="315"/>
      <c r="C410" s="79" t="s">
        <v>529</v>
      </c>
      <c r="D410" s="80" t="s">
        <v>530</v>
      </c>
      <c r="E410" s="81">
        <v>2</v>
      </c>
      <c r="F410" s="82">
        <v>30</v>
      </c>
      <c r="G410" s="83"/>
      <c r="H410" s="84">
        <f t="shared" si="665"/>
        <v>4</v>
      </c>
      <c r="I410" s="85">
        <f t="shared" si="665"/>
        <v>224</v>
      </c>
      <c r="J410" s="27"/>
      <c r="K410" s="86"/>
      <c r="L410" s="87"/>
      <c r="M410" s="87"/>
      <c r="N410" s="88"/>
      <c r="O410" s="86"/>
      <c r="P410" s="87"/>
      <c r="Q410" s="87"/>
      <c r="R410" s="88"/>
      <c r="S410" s="86"/>
      <c r="T410" s="87"/>
      <c r="U410" s="87"/>
      <c r="V410" s="87"/>
      <c r="W410" s="88"/>
      <c r="X410" s="86"/>
      <c r="Y410" s="87"/>
      <c r="Z410" s="87"/>
      <c r="AA410" s="88"/>
      <c r="AB410" s="86"/>
      <c r="AC410" s="87"/>
      <c r="AD410" s="87"/>
      <c r="AE410" s="88"/>
      <c r="AF410" s="86"/>
      <c r="AG410" s="87"/>
      <c r="AH410" s="87"/>
      <c r="AI410" s="362"/>
      <c r="AJ410" s="363"/>
      <c r="AK410" s="86"/>
      <c r="AL410" s="87">
        <v>2</v>
      </c>
      <c r="AM410" s="87">
        <v>2</v>
      </c>
      <c r="AN410" s="88">
        <v>2</v>
      </c>
      <c r="AO410" s="86">
        <v>2</v>
      </c>
      <c r="AP410" s="87">
        <v>2</v>
      </c>
      <c r="AQ410" s="87">
        <v>2</v>
      </c>
      <c r="AR410" s="88">
        <v>2</v>
      </c>
      <c r="AS410" s="89">
        <v>2</v>
      </c>
      <c r="AT410" s="87">
        <v>2</v>
      </c>
      <c r="AU410" s="87">
        <v>2</v>
      </c>
      <c r="AV410" s="90">
        <v>2</v>
      </c>
      <c r="AW410" s="86">
        <v>2</v>
      </c>
      <c r="AX410" s="87">
        <v>2</v>
      </c>
      <c r="AY410" s="87">
        <v>2</v>
      </c>
      <c r="AZ410" s="87">
        <v>2</v>
      </c>
      <c r="BA410" s="88" t="s">
        <v>163</v>
      </c>
      <c r="BB410" s="89" t="s">
        <v>163</v>
      </c>
      <c r="BC410" s="87" t="s">
        <v>163</v>
      </c>
      <c r="BD410" s="87" t="s">
        <v>163</v>
      </c>
      <c r="BE410" s="321"/>
      <c r="BF410" s="322"/>
      <c r="BG410" s="322"/>
      <c r="BH410" s="322"/>
      <c r="BI410" s="322"/>
      <c r="BJ410" s="323"/>
      <c r="BK410" s="46" t="s">
        <v>18</v>
      </c>
      <c r="BL410" s="46" t="s">
        <v>48</v>
      </c>
      <c r="BN410" s="146">
        <f t="shared" si="648"/>
        <v>0</v>
      </c>
      <c r="BO410" s="146">
        <f t="shared" si="596"/>
        <v>0</v>
      </c>
      <c r="BP410" s="146">
        <f t="shared" si="597"/>
        <v>0</v>
      </c>
      <c r="BQ410" s="146">
        <f t="shared" si="598"/>
        <v>0</v>
      </c>
      <c r="BR410" s="146">
        <f t="shared" si="599"/>
        <v>0</v>
      </c>
      <c r="BS410" s="146">
        <f t="shared" si="600"/>
        <v>0</v>
      </c>
      <c r="BT410" s="146">
        <f t="shared" si="601"/>
        <v>0</v>
      </c>
      <c r="BU410" s="146">
        <f t="shared" si="602"/>
        <v>0</v>
      </c>
      <c r="BV410" s="146">
        <f t="shared" si="603"/>
        <v>0</v>
      </c>
      <c r="BW410" s="146">
        <f t="shared" si="604"/>
        <v>0</v>
      </c>
      <c r="BX410" s="146">
        <f t="shared" si="605"/>
        <v>0</v>
      </c>
      <c r="BY410" s="146">
        <f t="shared" si="606"/>
        <v>0</v>
      </c>
      <c r="BZ410" s="146">
        <f t="shared" si="607"/>
        <v>0</v>
      </c>
      <c r="CA410" s="146">
        <f t="shared" si="608"/>
        <v>0</v>
      </c>
      <c r="CB410" s="146">
        <f t="shared" si="609"/>
        <v>0</v>
      </c>
      <c r="CC410" s="146">
        <f t="shared" si="610"/>
        <v>0</v>
      </c>
      <c r="CD410" s="146">
        <f t="shared" si="611"/>
        <v>0</v>
      </c>
      <c r="CE410" s="146">
        <f t="shared" si="612"/>
        <v>0</v>
      </c>
      <c r="CF410" s="146">
        <f t="shared" si="613"/>
        <v>0</v>
      </c>
      <c r="CG410" s="146">
        <f t="shared" si="614"/>
        <v>0</v>
      </c>
      <c r="CH410" s="146">
        <f t="shared" si="615"/>
        <v>0</v>
      </c>
      <c r="CI410" s="146">
        <f t="shared" si="616"/>
        <v>0</v>
      </c>
      <c r="CJ410" s="146">
        <f t="shared" si="617"/>
        <v>0</v>
      </c>
      <c r="CK410" s="146">
        <f t="shared" si="618"/>
        <v>0</v>
      </c>
      <c r="CL410" s="146">
        <f t="shared" si="619"/>
        <v>0</v>
      </c>
      <c r="CM410" s="146">
        <f t="shared" si="620"/>
        <v>0</v>
      </c>
      <c r="CN410" s="146">
        <f t="shared" si="621"/>
        <v>0</v>
      </c>
      <c r="CO410" s="146">
        <f t="shared" si="622"/>
        <v>8</v>
      </c>
      <c r="CP410" s="146">
        <f t="shared" si="623"/>
        <v>8</v>
      </c>
      <c r="CQ410" s="146">
        <f t="shared" si="624"/>
        <v>8</v>
      </c>
      <c r="CR410" s="146">
        <f t="shared" si="625"/>
        <v>8</v>
      </c>
      <c r="CS410" s="146">
        <f t="shared" si="626"/>
        <v>8</v>
      </c>
      <c r="CT410" s="146">
        <f t="shared" si="627"/>
        <v>8</v>
      </c>
      <c r="CU410" s="146">
        <f t="shared" si="628"/>
        <v>8</v>
      </c>
      <c r="CV410" s="146">
        <f t="shared" si="629"/>
        <v>8</v>
      </c>
      <c r="CW410" s="146">
        <f t="shared" si="630"/>
        <v>8</v>
      </c>
      <c r="CX410" s="146">
        <f t="shared" si="631"/>
        <v>8</v>
      </c>
      <c r="CY410" s="146">
        <f t="shared" si="632"/>
        <v>8</v>
      </c>
      <c r="CZ410" s="146">
        <f t="shared" si="633"/>
        <v>8</v>
      </c>
      <c r="DA410" s="146">
        <f t="shared" si="634"/>
        <v>8</v>
      </c>
      <c r="DB410" s="146">
        <f t="shared" si="635"/>
        <v>8</v>
      </c>
      <c r="DC410" s="146">
        <f t="shared" si="636"/>
        <v>8</v>
      </c>
      <c r="DD410" s="146">
        <f t="shared" si="637"/>
        <v>0</v>
      </c>
      <c r="DE410" s="146">
        <f t="shared" si="638"/>
        <v>0</v>
      </c>
      <c r="DF410" s="146">
        <f t="shared" si="639"/>
        <v>0</v>
      </c>
      <c r="DG410" s="146">
        <f t="shared" si="640"/>
        <v>0</v>
      </c>
      <c r="DH410" s="146">
        <f t="shared" si="641"/>
        <v>0</v>
      </c>
      <c r="DI410" s="146">
        <f t="shared" si="642"/>
        <v>0</v>
      </c>
      <c r="DJ410" s="146">
        <f t="shared" si="643"/>
        <v>0</v>
      </c>
      <c r="DK410" s="146">
        <f t="shared" si="644"/>
        <v>0</v>
      </c>
      <c r="DL410" s="146">
        <f t="shared" si="645"/>
        <v>0</v>
      </c>
      <c r="DM410" s="146">
        <f t="shared" si="646"/>
        <v>0</v>
      </c>
      <c r="DN410" s="64">
        <f t="shared" si="662"/>
        <v>120</v>
      </c>
      <c r="DO410" s="52" t="str">
        <f t="shared" si="663"/>
        <v/>
      </c>
      <c r="DP410" s="52" t="str">
        <f t="shared" si="650"/>
        <v/>
      </c>
      <c r="DQ410" s="53">
        <f t="shared" si="651"/>
        <v>120</v>
      </c>
      <c r="DR410" s="1">
        <f t="shared" si="664"/>
        <v>2</v>
      </c>
      <c r="DS410" s="168" t="e">
        <f>IF(AND(DR410=#REF!,BL410=#REF!),'Tiến độ'!D410,"")</f>
        <v>#REF!</v>
      </c>
    </row>
    <row r="411" spans="1:123" ht="11.25" customHeight="1">
      <c r="A411" s="314" t="str">
        <f>IF(B411="","",MAX($A$7:A410)+1)</f>
        <v/>
      </c>
      <c r="B411" s="315"/>
      <c r="C411" s="79" t="s">
        <v>17</v>
      </c>
      <c r="D411" s="80" t="s">
        <v>531</v>
      </c>
      <c r="E411" s="81">
        <v>2</v>
      </c>
      <c r="F411" s="82">
        <v>30</v>
      </c>
      <c r="G411" s="83"/>
      <c r="H411" s="84">
        <f t="shared" si="665"/>
        <v>4</v>
      </c>
      <c r="I411" s="85">
        <f t="shared" si="665"/>
        <v>224</v>
      </c>
      <c r="J411" s="27"/>
      <c r="K411" s="86"/>
      <c r="L411" s="87"/>
      <c r="M411" s="87"/>
      <c r="N411" s="88"/>
      <c r="O411" s="86"/>
      <c r="P411" s="87"/>
      <c r="Q411" s="87"/>
      <c r="R411" s="88"/>
      <c r="S411" s="86"/>
      <c r="T411" s="87"/>
      <c r="U411" s="87"/>
      <c r="V411" s="87"/>
      <c r="W411" s="88"/>
      <c r="X411" s="86"/>
      <c r="Y411" s="87"/>
      <c r="Z411" s="87"/>
      <c r="AA411" s="88"/>
      <c r="AB411" s="86"/>
      <c r="AC411" s="87"/>
      <c r="AD411" s="87"/>
      <c r="AE411" s="88"/>
      <c r="AF411" s="86"/>
      <c r="AG411" s="87"/>
      <c r="AH411" s="87"/>
      <c r="AI411" s="362"/>
      <c r="AJ411" s="363"/>
      <c r="AK411" s="86"/>
      <c r="AL411" s="87">
        <v>2</v>
      </c>
      <c r="AM411" s="87">
        <v>2</v>
      </c>
      <c r="AN411" s="88">
        <v>2</v>
      </c>
      <c r="AO411" s="86">
        <v>2</v>
      </c>
      <c r="AP411" s="87">
        <v>2</v>
      </c>
      <c r="AQ411" s="87">
        <v>2</v>
      </c>
      <c r="AR411" s="88">
        <v>2</v>
      </c>
      <c r="AS411" s="89">
        <v>2</v>
      </c>
      <c r="AT411" s="87">
        <v>2</v>
      </c>
      <c r="AU411" s="87">
        <v>2</v>
      </c>
      <c r="AV411" s="90">
        <v>2</v>
      </c>
      <c r="AW411" s="86">
        <v>2</v>
      </c>
      <c r="AX411" s="87">
        <v>2</v>
      </c>
      <c r="AY411" s="87">
        <v>2</v>
      </c>
      <c r="AZ411" s="87">
        <v>2</v>
      </c>
      <c r="BA411" s="88" t="s">
        <v>163</v>
      </c>
      <c r="BB411" s="89" t="s">
        <v>163</v>
      </c>
      <c r="BC411" s="87" t="s">
        <v>163</v>
      </c>
      <c r="BD411" s="87" t="s">
        <v>163</v>
      </c>
      <c r="BE411" s="321"/>
      <c r="BF411" s="322"/>
      <c r="BG411" s="322"/>
      <c r="BH411" s="322"/>
      <c r="BI411" s="322"/>
      <c r="BJ411" s="323"/>
      <c r="BK411" s="46" t="s">
        <v>18</v>
      </c>
      <c r="BL411" s="46" t="s">
        <v>17</v>
      </c>
      <c r="BN411" s="146">
        <f t="shared" si="648"/>
        <v>0</v>
      </c>
      <c r="BO411" s="146">
        <f t="shared" si="596"/>
        <v>0</v>
      </c>
      <c r="BP411" s="146">
        <f t="shared" si="597"/>
        <v>0</v>
      </c>
      <c r="BQ411" s="146">
        <f t="shared" si="598"/>
        <v>0</v>
      </c>
      <c r="BR411" s="146">
        <f t="shared" si="599"/>
        <v>0</v>
      </c>
      <c r="BS411" s="146">
        <f t="shared" si="600"/>
        <v>0</v>
      </c>
      <c r="BT411" s="146">
        <f t="shared" si="601"/>
        <v>0</v>
      </c>
      <c r="BU411" s="146">
        <f t="shared" si="602"/>
        <v>0</v>
      </c>
      <c r="BV411" s="146">
        <f t="shared" si="603"/>
        <v>0</v>
      </c>
      <c r="BW411" s="146">
        <f t="shared" si="604"/>
        <v>0</v>
      </c>
      <c r="BX411" s="146">
        <f t="shared" si="605"/>
        <v>0</v>
      </c>
      <c r="BY411" s="146">
        <f t="shared" si="606"/>
        <v>0</v>
      </c>
      <c r="BZ411" s="146">
        <f t="shared" si="607"/>
        <v>0</v>
      </c>
      <c r="CA411" s="146">
        <f t="shared" si="608"/>
        <v>0</v>
      </c>
      <c r="CB411" s="146">
        <f t="shared" si="609"/>
        <v>0</v>
      </c>
      <c r="CC411" s="146">
        <f t="shared" si="610"/>
        <v>0</v>
      </c>
      <c r="CD411" s="146">
        <f t="shared" si="611"/>
        <v>0</v>
      </c>
      <c r="CE411" s="146">
        <f t="shared" si="612"/>
        <v>0</v>
      </c>
      <c r="CF411" s="146">
        <f t="shared" si="613"/>
        <v>0</v>
      </c>
      <c r="CG411" s="146">
        <f t="shared" si="614"/>
        <v>0</v>
      </c>
      <c r="CH411" s="146">
        <f t="shared" si="615"/>
        <v>0</v>
      </c>
      <c r="CI411" s="146">
        <f t="shared" si="616"/>
        <v>0</v>
      </c>
      <c r="CJ411" s="146">
        <f t="shared" si="617"/>
        <v>0</v>
      </c>
      <c r="CK411" s="146">
        <f t="shared" si="618"/>
        <v>0</v>
      </c>
      <c r="CL411" s="146">
        <f t="shared" si="619"/>
        <v>0</v>
      </c>
      <c r="CM411" s="146">
        <f t="shared" si="620"/>
        <v>0</v>
      </c>
      <c r="CN411" s="146">
        <f t="shared" si="621"/>
        <v>0</v>
      </c>
      <c r="CO411" s="146">
        <f t="shared" si="622"/>
        <v>8</v>
      </c>
      <c r="CP411" s="146">
        <f t="shared" si="623"/>
        <v>8</v>
      </c>
      <c r="CQ411" s="146">
        <f t="shared" si="624"/>
        <v>8</v>
      </c>
      <c r="CR411" s="146">
        <f t="shared" si="625"/>
        <v>8</v>
      </c>
      <c r="CS411" s="146">
        <f t="shared" si="626"/>
        <v>8</v>
      </c>
      <c r="CT411" s="146">
        <f t="shared" si="627"/>
        <v>8</v>
      </c>
      <c r="CU411" s="146">
        <f t="shared" si="628"/>
        <v>8</v>
      </c>
      <c r="CV411" s="146">
        <f t="shared" si="629"/>
        <v>8</v>
      </c>
      <c r="CW411" s="146">
        <f t="shared" si="630"/>
        <v>8</v>
      </c>
      <c r="CX411" s="146">
        <f t="shared" si="631"/>
        <v>8</v>
      </c>
      <c r="CY411" s="146">
        <f t="shared" si="632"/>
        <v>8</v>
      </c>
      <c r="CZ411" s="146">
        <f t="shared" si="633"/>
        <v>8</v>
      </c>
      <c r="DA411" s="146">
        <f t="shared" si="634"/>
        <v>8</v>
      </c>
      <c r="DB411" s="146">
        <f t="shared" si="635"/>
        <v>8</v>
      </c>
      <c r="DC411" s="146">
        <f t="shared" si="636"/>
        <v>8</v>
      </c>
      <c r="DD411" s="146">
        <f t="shared" si="637"/>
        <v>0</v>
      </c>
      <c r="DE411" s="146">
        <f t="shared" si="638"/>
        <v>0</v>
      </c>
      <c r="DF411" s="146">
        <f t="shared" si="639"/>
        <v>0</v>
      </c>
      <c r="DG411" s="146">
        <f t="shared" si="640"/>
        <v>0</v>
      </c>
      <c r="DH411" s="146">
        <f t="shared" si="641"/>
        <v>0</v>
      </c>
      <c r="DI411" s="146">
        <f t="shared" si="642"/>
        <v>0</v>
      </c>
      <c r="DJ411" s="146">
        <f t="shared" si="643"/>
        <v>0</v>
      </c>
      <c r="DK411" s="146">
        <f t="shared" si="644"/>
        <v>0</v>
      </c>
      <c r="DL411" s="146">
        <f t="shared" si="645"/>
        <v>0</v>
      </c>
      <c r="DM411" s="146">
        <f t="shared" si="646"/>
        <v>0</v>
      </c>
      <c r="DN411" s="64">
        <f t="shared" si="662"/>
        <v>120</v>
      </c>
      <c r="DO411" s="52" t="str">
        <f t="shared" si="663"/>
        <v/>
      </c>
      <c r="DP411" s="52" t="str">
        <f t="shared" si="650"/>
        <v/>
      </c>
      <c r="DQ411" s="53">
        <f t="shared" si="651"/>
        <v>120</v>
      </c>
      <c r="DR411" s="1">
        <f t="shared" si="664"/>
        <v>2</v>
      </c>
      <c r="DS411" s="168" t="e">
        <f>IF(AND(DR411=#REF!,BL411=#REF!),'Tiến độ'!D411,"")</f>
        <v>#REF!</v>
      </c>
    </row>
    <row r="412" spans="1:123" ht="11.25" customHeight="1">
      <c r="A412" s="314" t="str">
        <f>IF(B412="","",MAX($A$7:A411)+1)</f>
        <v/>
      </c>
      <c r="B412" s="315"/>
      <c r="C412" s="79" t="s">
        <v>532</v>
      </c>
      <c r="D412" s="80" t="s">
        <v>533</v>
      </c>
      <c r="E412" s="81">
        <v>3</v>
      </c>
      <c r="F412" s="82">
        <v>45</v>
      </c>
      <c r="G412" s="83"/>
      <c r="H412" s="84">
        <f t="shared" si="665"/>
        <v>4</v>
      </c>
      <c r="I412" s="85">
        <f t="shared" si="665"/>
        <v>224</v>
      </c>
      <c r="J412" s="27"/>
      <c r="K412" s="86"/>
      <c r="L412" s="87"/>
      <c r="M412" s="87"/>
      <c r="N412" s="88"/>
      <c r="O412" s="86"/>
      <c r="P412" s="87"/>
      <c r="Q412" s="87"/>
      <c r="R412" s="88"/>
      <c r="S412" s="86"/>
      <c r="T412" s="87"/>
      <c r="U412" s="87"/>
      <c r="V412" s="87"/>
      <c r="W412" s="88"/>
      <c r="X412" s="86"/>
      <c r="Y412" s="87"/>
      <c r="Z412" s="87"/>
      <c r="AA412" s="88"/>
      <c r="AB412" s="86"/>
      <c r="AC412" s="87"/>
      <c r="AD412" s="87"/>
      <c r="AE412" s="88"/>
      <c r="AF412" s="86"/>
      <c r="AG412" s="87"/>
      <c r="AH412" s="87"/>
      <c r="AI412" s="362"/>
      <c r="AJ412" s="363"/>
      <c r="AK412" s="86"/>
      <c r="AL412" s="87">
        <v>3</v>
      </c>
      <c r="AM412" s="87">
        <v>3</v>
      </c>
      <c r="AN412" s="88">
        <v>3</v>
      </c>
      <c r="AO412" s="86">
        <v>3</v>
      </c>
      <c r="AP412" s="87">
        <v>3</v>
      </c>
      <c r="AQ412" s="87">
        <v>3</v>
      </c>
      <c r="AR412" s="88">
        <v>3</v>
      </c>
      <c r="AS412" s="89">
        <v>3</v>
      </c>
      <c r="AT412" s="87">
        <v>3</v>
      </c>
      <c r="AU412" s="87">
        <v>3</v>
      </c>
      <c r="AV412" s="90">
        <v>3</v>
      </c>
      <c r="AW412" s="86">
        <v>3</v>
      </c>
      <c r="AX412" s="87">
        <v>3</v>
      </c>
      <c r="AY412" s="87">
        <v>3</v>
      </c>
      <c r="AZ412" s="87">
        <v>3</v>
      </c>
      <c r="BA412" s="88" t="s">
        <v>163</v>
      </c>
      <c r="BB412" s="89" t="s">
        <v>163</v>
      </c>
      <c r="BC412" s="87" t="s">
        <v>163</v>
      </c>
      <c r="BD412" s="87" t="s">
        <v>163</v>
      </c>
      <c r="BE412" s="321"/>
      <c r="BF412" s="322"/>
      <c r="BG412" s="322"/>
      <c r="BH412" s="322"/>
      <c r="BI412" s="322"/>
      <c r="BJ412" s="323"/>
      <c r="BK412" s="46" t="s">
        <v>18</v>
      </c>
      <c r="BL412" s="46" t="s">
        <v>49</v>
      </c>
      <c r="BN412" s="146">
        <f t="shared" si="648"/>
        <v>0</v>
      </c>
      <c r="BO412" s="146">
        <f t="shared" si="596"/>
        <v>0</v>
      </c>
      <c r="BP412" s="146">
        <f t="shared" si="597"/>
        <v>0</v>
      </c>
      <c r="BQ412" s="146">
        <f t="shared" si="598"/>
        <v>0</v>
      </c>
      <c r="BR412" s="146">
        <f t="shared" si="599"/>
        <v>0</v>
      </c>
      <c r="BS412" s="146">
        <f t="shared" si="600"/>
        <v>0</v>
      </c>
      <c r="BT412" s="146">
        <f t="shared" si="601"/>
        <v>0</v>
      </c>
      <c r="BU412" s="146">
        <f t="shared" si="602"/>
        <v>0</v>
      </c>
      <c r="BV412" s="146">
        <f t="shared" si="603"/>
        <v>0</v>
      </c>
      <c r="BW412" s="146">
        <f t="shared" si="604"/>
        <v>0</v>
      </c>
      <c r="BX412" s="146">
        <f t="shared" si="605"/>
        <v>0</v>
      </c>
      <c r="BY412" s="146">
        <f t="shared" si="606"/>
        <v>0</v>
      </c>
      <c r="BZ412" s="146">
        <f t="shared" si="607"/>
        <v>0</v>
      </c>
      <c r="CA412" s="146">
        <f t="shared" si="608"/>
        <v>0</v>
      </c>
      <c r="CB412" s="146">
        <f t="shared" si="609"/>
        <v>0</v>
      </c>
      <c r="CC412" s="146">
        <f t="shared" si="610"/>
        <v>0</v>
      </c>
      <c r="CD412" s="146">
        <f t="shared" si="611"/>
        <v>0</v>
      </c>
      <c r="CE412" s="146">
        <f t="shared" si="612"/>
        <v>0</v>
      </c>
      <c r="CF412" s="146">
        <f t="shared" si="613"/>
        <v>0</v>
      </c>
      <c r="CG412" s="146">
        <f t="shared" si="614"/>
        <v>0</v>
      </c>
      <c r="CH412" s="146">
        <f t="shared" si="615"/>
        <v>0</v>
      </c>
      <c r="CI412" s="146">
        <f t="shared" si="616"/>
        <v>0</v>
      </c>
      <c r="CJ412" s="146">
        <f t="shared" si="617"/>
        <v>0</v>
      </c>
      <c r="CK412" s="146">
        <f t="shared" si="618"/>
        <v>0</v>
      </c>
      <c r="CL412" s="146">
        <f t="shared" si="619"/>
        <v>0</v>
      </c>
      <c r="CM412" s="146">
        <f t="shared" si="620"/>
        <v>0</v>
      </c>
      <c r="CN412" s="146">
        <f t="shared" si="621"/>
        <v>0</v>
      </c>
      <c r="CO412" s="146">
        <f t="shared" si="622"/>
        <v>12</v>
      </c>
      <c r="CP412" s="146">
        <f t="shared" si="623"/>
        <v>12</v>
      </c>
      <c r="CQ412" s="146">
        <f t="shared" si="624"/>
        <v>12</v>
      </c>
      <c r="CR412" s="146">
        <f t="shared" si="625"/>
        <v>12</v>
      </c>
      <c r="CS412" s="146">
        <f t="shared" si="626"/>
        <v>12</v>
      </c>
      <c r="CT412" s="146">
        <f t="shared" si="627"/>
        <v>12</v>
      </c>
      <c r="CU412" s="146">
        <f t="shared" si="628"/>
        <v>12</v>
      </c>
      <c r="CV412" s="146">
        <f t="shared" si="629"/>
        <v>12</v>
      </c>
      <c r="CW412" s="146">
        <f t="shared" si="630"/>
        <v>12</v>
      </c>
      <c r="CX412" s="146">
        <f t="shared" si="631"/>
        <v>12</v>
      </c>
      <c r="CY412" s="146">
        <f t="shared" si="632"/>
        <v>12</v>
      </c>
      <c r="CZ412" s="146">
        <f t="shared" si="633"/>
        <v>12</v>
      </c>
      <c r="DA412" s="146">
        <f t="shared" si="634"/>
        <v>12</v>
      </c>
      <c r="DB412" s="146">
        <f t="shared" si="635"/>
        <v>12</v>
      </c>
      <c r="DC412" s="146">
        <f t="shared" si="636"/>
        <v>12</v>
      </c>
      <c r="DD412" s="146">
        <f t="shared" si="637"/>
        <v>0</v>
      </c>
      <c r="DE412" s="146">
        <f t="shared" si="638"/>
        <v>0</v>
      </c>
      <c r="DF412" s="146">
        <f t="shared" si="639"/>
        <v>0</v>
      </c>
      <c r="DG412" s="146">
        <f t="shared" si="640"/>
        <v>0</v>
      </c>
      <c r="DH412" s="146">
        <f t="shared" si="641"/>
        <v>0</v>
      </c>
      <c r="DI412" s="146">
        <f t="shared" si="642"/>
        <v>0</v>
      </c>
      <c r="DJ412" s="146">
        <f t="shared" si="643"/>
        <v>0</v>
      </c>
      <c r="DK412" s="146">
        <f t="shared" si="644"/>
        <v>0</v>
      </c>
      <c r="DL412" s="146">
        <f t="shared" si="645"/>
        <v>0</v>
      </c>
      <c r="DM412" s="146">
        <f t="shared" si="646"/>
        <v>0</v>
      </c>
      <c r="DN412" s="64">
        <f t="shared" si="662"/>
        <v>180</v>
      </c>
      <c r="DO412" s="52" t="str">
        <f t="shared" si="663"/>
        <v/>
      </c>
      <c r="DP412" s="52" t="str">
        <f t="shared" si="650"/>
        <v/>
      </c>
      <c r="DQ412" s="53">
        <f t="shared" si="651"/>
        <v>180</v>
      </c>
      <c r="DR412" s="1">
        <f t="shared" si="664"/>
        <v>2</v>
      </c>
      <c r="DS412" s="168" t="e">
        <f>IF(AND(DR412=#REF!,BL412=#REF!),'Tiến độ'!D412,"")</f>
        <v>#REF!</v>
      </c>
    </row>
    <row r="413" spans="1:123" ht="11.25" customHeight="1">
      <c r="A413" s="314" t="str">
        <f>IF(B413="","",MAX($A$7:A412)+1)</f>
        <v/>
      </c>
      <c r="B413" s="315"/>
      <c r="C413" s="79" t="s">
        <v>534</v>
      </c>
      <c r="D413" s="80" t="s">
        <v>535</v>
      </c>
      <c r="E413" s="81">
        <v>3</v>
      </c>
      <c r="F413" s="82">
        <v>45</v>
      </c>
      <c r="G413" s="83"/>
      <c r="H413" s="84">
        <f t="shared" si="665"/>
        <v>4</v>
      </c>
      <c r="I413" s="85">
        <f t="shared" si="665"/>
        <v>224</v>
      </c>
      <c r="J413" s="27"/>
      <c r="K413" s="86"/>
      <c r="L413" s="87"/>
      <c r="M413" s="87"/>
      <c r="N413" s="88"/>
      <c r="O413" s="86"/>
      <c r="P413" s="87"/>
      <c r="Q413" s="87"/>
      <c r="R413" s="88"/>
      <c r="S413" s="86"/>
      <c r="T413" s="87"/>
      <c r="U413" s="87"/>
      <c r="V413" s="87"/>
      <c r="W413" s="88"/>
      <c r="X413" s="86"/>
      <c r="Y413" s="87"/>
      <c r="Z413" s="87"/>
      <c r="AA413" s="88"/>
      <c r="AB413" s="86"/>
      <c r="AC413" s="87"/>
      <c r="AD413" s="87"/>
      <c r="AE413" s="88"/>
      <c r="AF413" s="86"/>
      <c r="AG413" s="87"/>
      <c r="AH413" s="87"/>
      <c r="AI413" s="362"/>
      <c r="AJ413" s="363"/>
      <c r="AK413" s="86"/>
      <c r="AL413" s="87">
        <v>3</v>
      </c>
      <c r="AM413" s="87">
        <v>3</v>
      </c>
      <c r="AN413" s="88">
        <v>3</v>
      </c>
      <c r="AO413" s="86">
        <v>3</v>
      </c>
      <c r="AP413" s="87">
        <v>3</v>
      </c>
      <c r="AQ413" s="87">
        <v>3</v>
      </c>
      <c r="AR413" s="88">
        <v>3</v>
      </c>
      <c r="AS413" s="89">
        <v>3</v>
      </c>
      <c r="AT413" s="87">
        <v>3</v>
      </c>
      <c r="AU413" s="87">
        <v>3</v>
      </c>
      <c r="AV413" s="90">
        <v>3</v>
      </c>
      <c r="AW413" s="86">
        <v>3</v>
      </c>
      <c r="AX413" s="87">
        <v>3</v>
      </c>
      <c r="AY413" s="87">
        <v>3</v>
      </c>
      <c r="AZ413" s="87">
        <v>3</v>
      </c>
      <c r="BA413" s="88" t="s">
        <v>163</v>
      </c>
      <c r="BB413" s="89" t="s">
        <v>163</v>
      </c>
      <c r="BC413" s="87" t="s">
        <v>163</v>
      </c>
      <c r="BD413" s="87" t="s">
        <v>163</v>
      </c>
      <c r="BE413" s="321"/>
      <c r="BF413" s="322"/>
      <c r="BG413" s="322"/>
      <c r="BH413" s="322"/>
      <c r="BI413" s="322"/>
      <c r="BJ413" s="323"/>
      <c r="BK413" s="46" t="s">
        <v>18</v>
      </c>
      <c r="BL413" s="46" t="s">
        <v>48</v>
      </c>
      <c r="BN413" s="146">
        <f t="shared" si="648"/>
        <v>0</v>
      </c>
      <c r="BO413" s="146">
        <f t="shared" si="596"/>
        <v>0</v>
      </c>
      <c r="BP413" s="146">
        <f t="shared" si="597"/>
        <v>0</v>
      </c>
      <c r="BQ413" s="146">
        <f t="shared" si="598"/>
        <v>0</v>
      </c>
      <c r="BR413" s="146">
        <f t="shared" si="599"/>
        <v>0</v>
      </c>
      <c r="BS413" s="146">
        <f t="shared" si="600"/>
        <v>0</v>
      </c>
      <c r="BT413" s="146">
        <f t="shared" si="601"/>
        <v>0</v>
      </c>
      <c r="BU413" s="146">
        <f t="shared" si="602"/>
        <v>0</v>
      </c>
      <c r="BV413" s="146">
        <f t="shared" si="603"/>
        <v>0</v>
      </c>
      <c r="BW413" s="146">
        <f t="shared" si="604"/>
        <v>0</v>
      </c>
      <c r="BX413" s="146">
        <f t="shared" si="605"/>
        <v>0</v>
      </c>
      <c r="BY413" s="146">
        <f t="shared" si="606"/>
        <v>0</v>
      </c>
      <c r="BZ413" s="146">
        <f t="shared" si="607"/>
        <v>0</v>
      </c>
      <c r="CA413" s="146">
        <f t="shared" si="608"/>
        <v>0</v>
      </c>
      <c r="CB413" s="146">
        <f t="shared" si="609"/>
        <v>0</v>
      </c>
      <c r="CC413" s="146">
        <f t="shared" si="610"/>
        <v>0</v>
      </c>
      <c r="CD413" s="146">
        <f t="shared" si="611"/>
        <v>0</v>
      </c>
      <c r="CE413" s="146">
        <f t="shared" si="612"/>
        <v>0</v>
      </c>
      <c r="CF413" s="146">
        <f t="shared" si="613"/>
        <v>0</v>
      </c>
      <c r="CG413" s="146">
        <f t="shared" si="614"/>
        <v>0</v>
      </c>
      <c r="CH413" s="146">
        <f t="shared" si="615"/>
        <v>0</v>
      </c>
      <c r="CI413" s="146">
        <f t="shared" si="616"/>
        <v>0</v>
      </c>
      <c r="CJ413" s="146">
        <f t="shared" si="617"/>
        <v>0</v>
      </c>
      <c r="CK413" s="146">
        <f t="shared" si="618"/>
        <v>0</v>
      </c>
      <c r="CL413" s="146">
        <f t="shared" si="619"/>
        <v>0</v>
      </c>
      <c r="CM413" s="146">
        <f t="shared" si="620"/>
        <v>0</v>
      </c>
      <c r="CN413" s="146">
        <f t="shared" si="621"/>
        <v>0</v>
      </c>
      <c r="CO413" s="146">
        <f t="shared" si="622"/>
        <v>12</v>
      </c>
      <c r="CP413" s="146">
        <f t="shared" si="623"/>
        <v>12</v>
      </c>
      <c r="CQ413" s="146">
        <f t="shared" si="624"/>
        <v>12</v>
      </c>
      <c r="CR413" s="146">
        <f t="shared" si="625"/>
        <v>12</v>
      </c>
      <c r="CS413" s="146">
        <f t="shared" si="626"/>
        <v>12</v>
      </c>
      <c r="CT413" s="146">
        <f t="shared" si="627"/>
        <v>12</v>
      </c>
      <c r="CU413" s="146">
        <f t="shared" si="628"/>
        <v>12</v>
      </c>
      <c r="CV413" s="146">
        <f t="shared" si="629"/>
        <v>12</v>
      </c>
      <c r="CW413" s="146">
        <f t="shared" si="630"/>
        <v>12</v>
      </c>
      <c r="CX413" s="146">
        <f t="shared" si="631"/>
        <v>12</v>
      </c>
      <c r="CY413" s="146">
        <f t="shared" si="632"/>
        <v>12</v>
      </c>
      <c r="CZ413" s="146">
        <f t="shared" si="633"/>
        <v>12</v>
      </c>
      <c r="DA413" s="146">
        <f t="shared" si="634"/>
        <v>12</v>
      </c>
      <c r="DB413" s="146">
        <f t="shared" si="635"/>
        <v>12</v>
      </c>
      <c r="DC413" s="146">
        <f t="shared" si="636"/>
        <v>12</v>
      </c>
      <c r="DD413" s="146">
        <f t="shared" si="637"/>
        <v>0</v>
      </c>
      <c r="DE413" s="146">
        <f t="shared" si="638"/>
        <v>0</v>
      </c>
      <c r="DF413" s="146">
        <f t="shared" si="639"/>
        <v>0</v>
      </c>
      <c r="DG413" s="146">
        <f t="shared" si="640"/>
        <v>0</v>
      </c>
      <c r="DH413" s="146">
        <f t="shared" si="641"/>
        <v>0</v>
      </c>
      <c r="DI413" s="146">
        <f t="shared" si="642"/>
        <v>0</v>
      </c>
      <c r="DJ413" s="146">
        <f t="shared" si="643"/>
        <v>0</v>
      </c>
      <c r="DK413" s="146">
        <f t="shared" si="644"/>
        <v>0</v>
      </c>
      <c r="DL413" s="146">
        <f t="shared" si="645"/>
        <v>0</v>
      </c>
      <c r="DM413" s="146">
        <f t="shared" si="646"/>
        <v>0</v>
      </c>
      <c r="DN413" s="64">
        <f t="shared" si="662"/>
        <v>180</v>
      </c>
      <c r="DO413" s="52" t="str">
        <f t="shared" si="663"/>
        <v/>
      </c>
      <c r="DP413" s="52" t="str">
        <f t="shared" si="650"/>
        <v/>
      </c>
      <c r="DQ413" s="53">
        <f t="shared" si="651"/>
        <v>180</v>
      </c>
      <c r="DR413" s="1">
        <f t="shared" si="664"/>
        <v>2</v>
      </c>
      <c r="DS413" s="168" t="e">
        <f>IF(AND(DR413=#REF!,BL413=#REF!),'Tiến độ'!D413,"")</f>
        <v>#REF!</v>
      </c>
    </row>
    <row r="414" spans="1:123" ht="11.25" customHeight="1">
      <c r="A414" s="314" t="str">
        <f>IF(B414="","",MAX($A$7:A413)+1)</f>
        <v/>
      </c>
      <c r="B414" s="315"/>
      <c r="C414" s="79" t="s">
        <v>536</v>
      </c>
      <c r="D414" s="80" t="s">
        <v>537</v>
      </c>
      <c r="E414" s="81">
        <v>4</v>
      </c>
      <c r="F414" s="82"/>
      <c r="G414" s="83">
        <v>120</v>
      </c>
      <c r="H414" s="84">
        <f t="shared" si="665"/>
        <v>4</v>
      </c>
      <c r="I414" s="85">
        <f t="shared" si="665"/>
        <v>224</v>
      </c>
      <c r="J414" s="27"/>
      <c r="K414" s="86"/>
      <c r="L414" s="87"/>
      <c r="M414" s="87"/>
      <c r="N414" s="88"/>
      <c r="O414" s="86"/>
      <c r="P414" s="87"/>
      <c r="Q414" s="87"/>
      <c r="R414" s="88"/>
      <c r="S414" s="86"/>
      <c r="T414" s="87"/>
      <c r="U414" s="87"/>
      <c r="V414" s="87"/>
      <c r="W414" s="88"/>
      <c r="X414" s="86"/>
      <c r="Y414" s="87"/>
      <c r="Z414" s="87"/>
      <c r="AA414" s="88"/>
      <c r="AB414" s="86"/>
      <c r="AC414" s="87"/>
      <c r="AD414" s="87"/>
      <c r="AE414" s="88"/>
      <c r="AF414" s="86"/>
      <c r="AG414" s="87"/>
      <c r="AH414" s="87"/>
      <c r="AI414" s="362"/>
      <c r="AJ414" s="363"/>
      <c r="AK414" s="86"/>
      <c r="AL414" s="87">
        <v>8</v>
      </c>
      <c r="AM414" s="87">
        <v>8</v>
      </c>
      <c r="AN414" s="88">
        <v>8</v>
      </c>
      <c r="AO414" s="86">
        <v>8</v>
      </c>
      <c r="AP414" s="87">
        <v>8</v>
      </c>
      <c r="AQ414" s="87">
        <v>8</v>
      </c>
      <c r="AR414" s="88">
        <v>8</v>
      </c>
      <c r="AS414" s="89">
        <v>8</v>
      </c>
      <c r="AT414" s="87">
        <v>8</v>
      </c>
      <c r="AU414" s="87">
        <v>8</v>
      </c>
      <c r="AV414" s="90">
        <v>8</v>
      </c>
      <c r="AW414" s="86">
        <v>8</v>
      </c>
      <c r="AX414" s="87">
        <v>8</v>
      </c>
      <c r="AY414" s="87">
        <v>8</v>
      </c>
      <c r="AZ414" s="87">
        <v>8</v>
      </c>
      <c r="BA414" s="88" t="s">
        <v>163</v>
      </c>
      <c r="BB414" s="89" t="s">
        <v>163</v>
      </c>
      <c r="BC414" s="87" t="s">
        <v>163</v>
      </c>
      <c r="BD414" s="87" t="s">
        <v>163</v>
      </c>
      <c r="BE414" s="321"/>
      <c r="BF414" s="322"/>
      <c r="BG414" s="322"/>
      <c r="BH414" s="322"/>
      <c r="BI414" s="322"/>
      <c r="BJ414" s="323"/>
      <c r="BK414" s="46" t="s">
        <v>18</v>
      </c>
      <c r="BL414" s="46" t="s">
        <v>48</v>
      </c>
      <c r="BN414" s="146">
        <f t="shared" si="648"/>
        <v>0</v>
      </c>
      <c r="BO414" s="146">
        <f t="shared" si="596"/>
        <v>0</v>
      </c>
      <c r="BP414" s="146">
        <f t="shared" si="597"/>
        <v>0</v>
      </c>
      <c r="BQ414" s="146">
        <f t="shared" si="598"/>
        <v>0</v>
      </c>
      <c r="BR414" s="146">
        <f t="shared" si="599"/>
        <v>0</v>
      </c>
      <c r="BS414" s="146">
        <f t="shared" si="600"/>
        <v>0</v>
      </c>
      <c r="BT414" s="146">
        <f t="shared" si="601"/>
        <v>0</v>
      </c>
      <c r="BU414" s="146">
        <f t="shared" si="602"/>
        <v>0</v>
      </c>
      <c r="BV414" s="146">
        <f t="shared" si="603"/>
        <v>0</v>
      </c>
      <c r="BW414" s="146">
        <f t="shared" si="604"/>
        <v>0</v>
      </c>
      <c r="BX414" s="146">
        <f t="shared" si="605"/>
        <v>0</v>
      </c>
      <c r="BY414" s="146">
        <f t="shared" si="606"/>
        <v>0</v>
      </c>
      <c r="BZ414" s="146">
        <f t="shared" si="607"/>
        <v>0</v>
      </c>
      <c r="CA414" s="146">
        <f t="shared" si="608"/>
        <v>0</v>
      </c>
      <c r="CB414" s="146">
        <f t="shared" si="609"/>
        <v>0</v>
      </c>
      <c r="CC414" s="146">
        <f t="shared" si="610"/>
        <v>0</v>
      </c>
      <c r="CD414" s="146">
        <f t="shared" si="611"/>
        <v>0</v>
      </c>
      <c r="CE414" s="146">
        <f t="shared" si="612"/>
        <v>0</v>
      </c>
      <c r="CF414" s="146">
        <f t="shared" si="613"/>
        <v>0</v>
      </c>
      <c r="CG414" s="146">
        <f t="shared" si="614"/>
        <v>0</v>
      </c>
      <c r="CH414" s="146">
        <f t="shared" si="615"/>
        <v>0</v>
      </c>
      <c r="CI414" s="146">
        <f t="shared" si="616"/>
        <v>0</v>
      </c>
      <c r="CJ414" s="146">
        <f t="shared" si="617"/>
        <v>0</v>
      </c>
      <c r="CK414" s="146">
        <f t="shared" si="618"/>
        <v>0</v>
      </c>
      <c r="CL414" s="146">
        <f t="shared" si="619"/>
        <v>0</v>
      </c>
      <c r="CM414" s="146">
        <f t="shared" si="620"/>
        <v>0</v>
      </c>
      <c r="CN414" s="146">
        <f t="shared" si="621"/>
        <v>0</v>
      </c>
      <c r="CO414" s="146">
        <f t="shared" si="622"/>
        <v>32</v>
      </c>
      <c r="CP414" s="146">
        <f t="shared" si="623"/>
        <v>32</v>
      </c>
      <c r="CQ414" s="146">
        <f t="shared" si="624"/>
        <v>32</v>
      </c>
      <c r="CR414" s="146">
        <f t="shared" si="625"/>
        <v>32</v>
      </c>
      <c r="CS414" s="146">
        <f t="shared" si="626"/>
        <v>32</v>
      </c>
      <c r="CT414" s="146">
        <f t="shared" si="627"/>
        <v>32</v>
      </c>
      <c r="CU414" s="146">
        <f t="shared" si="628"/>
        <v>32</v>
      </c>
      <c r="CV414" s="146">
        <f t="shared" si="629"/>
        <v>32</v>
      </c>
      <c r="CW414" s="146">
        <f t="shared" si="630"/>
        <v>32</v>
      </c>
      <c r="CX414" s="146">
        <f t="shared" si="631"/>
        <v>32</v>
      </c>
      <c r="CY414" s="146">
        <f t="shared" si="632"/>
        <v>32</v>
      </c>
      <c r="CZ414" s="146">
        <f t="shared" si="633"/>
        <v>32</v>
      </c>
      <c r="DA414" s="146">
        <f t="shared" si="634"/>
        <v>32</v>
      </c>
      <c r="DB414" s="146">
        <f t="shared" si="635"/>
        <v>32</v>
      </c>
      <c r="DC414" s="146">
        <f t="shared" si="636"/>
        <v>32</v>
      </c>
      <c r="DD414" s="146">
        <f t="shared" si="637"/>
        <v>0</v>
      </c>
      <c r="DE414" s="146">
        <f t="shared" si="638"/>
        <v>0</v>
      </c>
      <c r="DF414" s="146">
        <f t="shared" si="639"/>
        <v>0</v>
      </c>
      <c r="DG414" s="146">
        <f t="shared" si="640"/>
        <v>0</v>
      </c>
      <c r="DH414" s="146">
        <f t="shared" si="641"/>
        <v>0</v>
      </c>
      <c r="DI414" s="146">
        <f t="shared" si="642"/>
        <v>0</v>
      </c>
      <c r="DJ414" s="146">
        <f t="shared" si="643"/>
        <v>0</v>
      </c>
      <c r="DK414" s="146">
        <f t="shared" si="644"/>
        <v>0</v>
      </c>
      <c r="DL414" s="146">
        <f t="shared" si="645"/>
        <v>0</v>
      </c>
      <c r="DM414" s="146">
        <f t="shared" si="646"/>
        <v>0</v>
      </c>
      <c r="DN414" s="64">
        <f>60*H414*2</f>
        <v>480</v>
      </c>
      <c r="DO414" s="52" t="str">
        <f t="shared" si="663"/>
        <v/>
      </c>
      <c r="DP414" s="52" t="str">
        <f t="shared" si="650"/>
        <v/>
      </c>
      <c r="DQ414" s="53">
        <f t="shared" si="651"/>
        <v>480</v>
      </c>
      <c r="DR414" s="1">
        <f t="shared" si="664"/>
        <v>2</v>
      </c>
      <c r="DS414" s="168" t="e">
        <f>IF(AND(DR414=#REF!,BL414=#REF!),'Tiến độ'!D414,"")</f>
        <v>#REF!</v>
      </c>
    </row>
    <row r="415" spans="1:123" ht="11.25" customHeight="1">
      <c r="A415" s="314" t="str">
        <f>IF(B415="","",MAX($A$7:A414)+1)</f>
        <v/>
      </c>
      <c r="B415" s="315"/>
      <c r="C415" s="79" t="s">
        <v>170</v>
      </c>
      <c r="D415" s="80" t="s">
        <v>171</v>
      </c>
      <c r="E415" s="81">
        <v>2</v>
      </c>
      <c r="F415" s="82">
        <v>30</v>
      </c>
      <c r="G415" s="83"/>
      <c r="H415" s="84">
        <f t="shared" si="665"/>
        <v>4</v>
      </c>
      <c r="I415" s="85">
        <f t="shared" si="665"/>
        <v>224</v>
      </c>
      <c r="J415" s="27"/>
      <c r="K415" s="86"/>
      <c r="L415" s="87"/>
      <c r="M415" s="87"/>
      <c r="N415" s="88"/>
      <c r="O415" s="86"/>
      <c r="P415" s="87"/>
      <c r="Q415" s="87"/>
      <c r="R415" s="88"/>
      <c r="S415" s="86"/>
      <c r="T415" s="87"/>
      <c r="U415" s="87"/>
      <c r="V415" s="87"/>
      <c r="W415" s="88"/>
      <c r="X415" s="86"/>
      <c r="Y415" s="87"/>
      <c r="Z415" s="87"/>
      <c r="AA415" s="88"/>
      <c r="AB415" s="86"/>
      <c r="AC415" s="87"/>
      <c r="AD415" s="87"/>
      <c r="AE415" s="88"/>
      <c r="AF415" s="86"/>
      <c r="AG415" s="87"/>
      <c r="AH415" s="87"/>
      <c r="AI415" s="362"/>
      <c r="AJ415" s="363"/>
      <c r="AK415" s="86"/>
      <c r="AL415" s="87">
        <v>2</v>
      </c>
      <c r="AM415" s="87">
        <v>2</v>
      </c>
      <c r="AN415" s="88">
        <v>2</v>
      </c>
      <c r="AO415" s="86">
        <v>2</v>
      </c>
      <c r="AP415" s="87">
        <v>2</v>
      </c>
      <c r="AQ415" s="87">
        <v>2</v>
      </c>
      <c r="AR415" s="88">
        <v>2</v>
      </c>
      <c r="AS415" s="89">
        <v>2</v>
      </c>
      <c r="AT415" s="87">
        <v>2</v>
      </c>
      <c r="AU415" s="87">
        <v>2</v>
      </c>
      <c r="AV415" s="90">
        <v>2</v>
      </c>
      <c r="AW415" s="86">
        <v>2</v>
      </c>
      <c r="AX415" s="87">
        <v>2</v>
      </c>
      <c r="AY415" s="87">
        <v>2</v>
      </c>
      <c r="AZ415" s="87">
        <v>2</v>
      </c>
      <c r="BA415" s="88" t="s">
        <v>163</v>
      </c>
      <c r="BB415" s="89" t="s">
        <v>163</v>
      </c>
      <c r="BC415" s="87" t="s">
        <v>163</v>
      </c>
      <c r="BD415" s="87" t="s">
        <v>163</v>
      </c>
      <c r="BE415" s="321"/>
      <c r="BF415" s="322"/>
      <c r="BG415" s="322"/>
      <c r="BH415" s="322"/>
      <c r="BI415" s="322"/>
      <c r="BJ415" s="323"/>
      <c r="BK415" s="46" t="s">
        <v>18</v>
      </c>
      <c r="BL415" s="46" t="s">
        <v>49</v>
      </c>
      <c r="BN415" s="146">
        <f t="shared" si="648"/>
        <v>0</v>
      </c>
      <c r="BO415" s="146">
        <f t="shared" si="596"/>
        <v>0</v>
      </c>
      <c r="BP415" s="146">
        <f t="shared" si="597"/>
        <v>0</v>
      </c>
      <c r="BQ415" s="146">
        <f t="shared" si="598"/>
        <v>0</v>
      </c>
      <c r="BR415" s="146">
        <f t="shared" si="599"/>
        <v>0</v>
      </c>
      <c r="BS415" s="146">
        <f t="shared" si="600"/>
        <v>0</v>
      </c>
      <c r="BT415" s="146">
        <f t="shared" si="601"/>
        <v>0</v>
      </c>
      <c r="BU415" s="146">
        <f t="shared" si="602"/>
        <v>0</v>
      </c>
      <c r="BV415" s="146">
        <f t="shared" si="603"/>
        <v>0</v>
      </c>
      <c r="BW415" s="146">
        <f t="shared" si="604"/>
        <v>0</v>
      </c>
      <c r="BX415" s="146">
        <f t="shared" si="605"/>
        <v>0</v>
      </c>
      <c r="BY415" s="146">
        <f t="shared" si="606"/>
        <v>0</v>
      </c>
      <c r="BZ415" s="146">
        <f t="shared" si="607"/>
        <v>0</v>
      </c>
      <c r="CA415" s="146">
        <f t="shared" si="608"/>
        <v>0</v>
      </c>
      <c r="CB415" s="146">
        <f t="shared" si="609"/>
        <v>0</v>
      </c>
      <c r="CC415" s="146">
        <f t="shared" si="610"/>
        <v>0</v>
      </c>
      <c r="CD415" s="146">
        <f t="shared" si="611"/>
        <v>0</v>
      </c>
      <c r="CE415" s="146">
        <f t="shared" si="612"/>
        <v>0</v>
      </c>
      <c r="CF415" s="146">
        <f t="shared" si="613"/>
        <v>0</v>
      </c>
      <c r="CG415" s="146">
        <f t="shared" si="614"/>
        <v>0</v>
      </c>
      <c r="CH415" s="146">
        <f t="shared" si="615"/>
        <v>0</v>
      </c>
      <c r="CI415" s="146">
        <f t="shared" si="616"/>
        <v>0</v>
      </c>
      <c r="CJ415" s="146">
        <f t="shared" si="617"/>
        <v>0</v>
      </c>
      <c r="CK415" s="146">
        <f t="shared" si="618"/>
        <v>0</v>
      </c>
      <c r="CL415" s="146">
        <f t="shared" si="619"/>
        <v>0</v>
      </c>
      <c r="CM415" s="146">
        <f t="shared" si="620"/>
        <v>0</v>
      </c>
      <c r="CN415" s="146">
        <f t="shared" si="621"/>
        <v>0</v>
      </c>
      <c r="CO415" s="146">
        <f t="shared" si="622"/>
        <v>8</v>
      </c>
      <c r="CP415" s="146">
        <f t="shared" si="623"/>
        <v>8</v>
      </c>
      <c r="CQ415" s="146">
        <f t="shared" si="624"/>
        <v>8</v>
      </c>
      <c r="CR415" s="146">
        <f t="shared" si="625"/>
        <v>8</v>
      </c>
      <c r="CS415" s="146">
        <f t="shared" si="626"/>
        <v>8</v>
      </c>
      <c r="CT415" s="146">
        <f t="shared" si="627"/>
        <v>8</v>
      </c>
      <c r="CU415" s="146">
        <f t="shared" si="628"/>
        <v>8</v>
      </c>
      <c r="CV415" s="146">
        <f t="shared" si="629"/>
        <v>8</v>
      </c>
      <c r="CW415" s="146">
        <f t="shared" si="630"/>
        <v>8</v>
      </c>
      <c r="CX415" s="146">
        <f t="shared" si="631"/>
        <v>8</v>
      </c>
      <c r="CY415" s="146">
        <f t="shared" si="632"/>
        <v>8</v>
      </c>
      <c r="CZ415" s="146">
        <f t="shared" si="633"/>
        <v>8</v>
      </c>
      <c r="DA415" s="146">
        <f t="shared" si="634"/>
        <v>8</v>
      </c>
      <c r="DB415" s="146">
        <f t="shared" si="635"/>
        <v>8</v>
      </c>
      <c r="DC415" s="146">
        <f t="shared" si="636"/>
        <v>8</v>
      </c>
      <c r="DD415" s="146">
        <f t="shared" si="637"/>
        <v>0</v>
      </c>
      <c r="DE415" s="146">
        <f t="shared" si="638"/>
        <v>0</v>
      </c>
      <c r="DF415" s="146">
        <f t="shared" si="639"/>
        <v>0</v>
      </c>
      <c r="DG415" s="146">
        <f t="shared" si="640"/>
        <v>0</v>
      </c>
      <c r="DH415" s="146">
        <f t="shared" si="641"/>
        <v>0</v>
      </c>
      <c r="DI415" s="146">
        <f t="shared" si="642"/>
        <v>0</v>
      </c>
      <c r="DJ415" s="146">
        <f t="shared" si="643"/>
        <v>0</v>
      </c>
      <c r="DK415" s="146">
        <f t="shared" si="644"/>
        <v>0</v>
      </c>
      <c r="DL415" s="146">
        <f t="shared" si="645"/>
        <v>0</v>
      </c>
      <c r="DM415" s="146">
        <f t="shared" si="646"/>
        <v>0</v>
      </c>
      <c r="DN415" s="64">
        <f t="shared" ref="DN415:DN416" si="666">F415*H415</f>
        <v>120</v>
      </c>
      <c r="DO415" s="52" t="str">
        <f t="shared" si="663"/>
        <v/>
      </c>
      <c r="DP415" s="52" t="str">
        <f t="shared" si="650"/>
        <v/>
      </c>
      <c r="DQ415" s="53">
        <f t="shared" si="651"/>
        <v>120</v>
      </c>
      <c r="DR415" s="1">
        <f t="shared" si="664"/>
        <v>2</v>
      </c>
      <c r="DS415" s="168" t="e">
        <f>IF(AND(DR415=#REF!,BL415=#REF!),'Tiến độ'!D415,"")</f>
        <v>#REF!</v>
      </c>
    </row>
    <row r="416" spans="1:123" ht="11.25" customHeight="1">
      <c r="A416" s="314" t="str">
        <f>IF(B416="","",MAX($A$7:A415)+1)</f>
        <v/>
      </c>
      <c r="B416" s="315"/>
      <c r="C416" s="79" t="s">
        <v>538</v>
      </c>
      <c r="D416" s="80" t="s">
        <v>539</v>
      </c>
      <c r="E416" s="81">
        <v>2</v>
      </c>
      <c r="F416" s="82">
        <v>30</v>
      </c>
      <c r="G416" s="83"/>
      <c r="H416" s="84">
        <f t="shared" si="665"/>
        <v>4</v>
      </c>
      <c r="I416" s="116">
        <f>48+46+30+44</f>
        <v>168</v>
      </c>
      <c r="J416" s="27"/>
      <c r="K416" s="86"/>
      <c r="L416" s="87"/>
      <c r="M416" s="87"/>
      <c r="N416" s="88"/>
      <c r="O416" s="86"/>
      <c r="P416" s="87"/>
      <c r="Q416" s="87"/>
      <c r="R416" s="88"/>
      <c r="S416" s="86"/>
      <c r="T416" s="87"/>
      <c r="U416" s="87"/>
      <c r="V416" s="87"/>
      <c r="W416" s="88"/>
      <c r="X416" s="86"/>
      <c r="Y416" s="87"/>
      <c r="Z416" s="87"/>
      <c r="AA416" s="88"/>
      <c r="AB416" s="86"/>
      <c r="AC416" s="87"/>
      <c r="AD416" s="87"/>
      <c r="AE416" s="88"/>
      <c r="AF416" s="86"/>
      <c r="AG416" s="87"/>
      <c r="AH416" s="87"/>
      <c r="AI416" s="362"/>
      <c r="AJ416" s="363"/>
      <c r="AK416" s="86"/>
      <c r="AL416" s="87">
        <v>2</v>
      </c>
      <c r="AM416" s="87">
        <v>2</v>
      </c>
      <c r="AN416" s="88">
        <v>2</v>
      </c>
      <c r="AO416" s="86">
        <v>2</v>
      </c>
      <c r="AP416" s="87">
        <v>2</v>
      </c>
      <c r="AQ416" s="87">
        <v>2</v>
      </c>
      <c r="AR416" s="88">
        <v>2</v>
      </c>
      <c r="AS416" s="89">
        <v>2</v>
      </c>
      <c r="AT416" s="87">
        <v>2</v>
      </c>
      <c r="AU416" s="87">
        <v>2</v>
      </c>
      <c r="AV416" s="90">
        <v>2</v>
      </c>
      <c r="AW416" s="86">
        <v>2</v>
      </c>
      <c r="AX416" s="87">
        <v>2</v>
      </c>
      <c r="AY416" s="87">
        <v>2</v>
      </c>
      <c r="AZ416" s="87">
        <v>2</v>
      </c>
      <c r="BA416" s="88" t="s">
        <v>163</v>
      </c>
      <c r="BB416" s="89" t="s">
        <v>163</v>
      </c>
      <c r="BC416" s="87" t="s">
        <v>163</v>
      </c>
      <c r="BD416" s="87" t="s">
        <v>163</v>
      </c>
      <c r="BE416" s="321"/>
      <c r="BF416" s="322"/>
      <c r="BG416" s="322"/>
      <c r="BH416" s="322"/>
      <c r="BI416" s="322"/>
      <c r="BJ416" s="323"/>
      <c r="BK416" s="46" t="s">
        <v>18</v>
      </c>
      <c r="BL416" s="46" t="s">
        <v>48</v>
      </c>
      <c r="BN416" s="146">
        <f t="shared" si="648"/>
        <v>0</v>
      </c>
      <c r="BO416" s="146">
        <f t="shared" si="596"/>
        <v>0</v>
      </c>
      <c r="BP416" s="146">
        <f t="shared" si="597"/>
        <v>0</v>
      </c>
      <c r="BQ416" s="146">
        <f t="shared" si="598"/>
        <v>0</v>
      </c>
      <c r="BR416" s="146">
        <f t="shared" si="599"/>
        <v>0</v>
      </c>
      <c r="BS416" s="146">
        <f t="shared" si="600"/>
        <v>0</v>
      </c>
      <c r="BT416" s="146">
        <f t="shared" si="601"/>
        <v>0</v>
      </c>
      <c r="BU416" s="146">
        <f t="shared" si="602"/>
        <v>0</v>
      </c>
      <c r="BV416" s="146">
        <f t="shared" si="603"/>
        <v>0</v>
      </c>
      <c r="BW416" s="146">
        <f t="shared" si="604"/>
        <v>0</v>
      </c>
      <c r="BX416" s="146">
        <f t="shared" si="605"/>
        <v>0</v>
      </c>
      <c r="BY416" s="146">
        <f t="shared" si="606"/>
        <v>0</v>
      </c>
      <c r="BZ416" s="146">
        <f t="shared" si="607"/>
        <v>0</v>
      </c>
      <c r="CA416" s="146">
        <f t="shared" si="608"/>
        <v>0</v>
      </c>
      <c r="CB416" s="146">
        <f t="shared" si="609"/>
        <v>0</v>
      </c>
      <c r="CC416" s="146">
        <f t="shared" si="610"/>
        <v>0</v>
      </c>
      <c r="CD416" s="146">
        <f t="shared" si="611"/>
        <v>0</v>
      </c>
      <c r="CE416" s="146">
        <f t="shared" si="612"/>
        <v>0</v>
      </c>
      <c r="CF416" s="146">
        <f t="shared" si="613"/>
        <v>0</v>
      </c>
      <c r="CG416" s="146">
        <f t="shared" si="614"/>
        <v>0</v>
      </c>
      <c r="CH416" s="146">
        <f t="shared" si="615"/>
        <v>0</v>
      </c>
      <c r="CI416" s="146">
        <f t="shared" si="616"/>
        <v>0</v>
      </c>
      <c r="CJ416" s="146">
        <f t="shared" si="617"/>
        <v>0</v>
      </c>
      <c r="CK416" s="146">
        <f t="shared" si="618"/>
        <v>0</v>
      </c>
      <c r="CL416" s="146">
        <f t="shared" si="619"/>
        <v>0</v>
      </c>
      <c r="CM416" s="146">
        <f t="shared" si="620"/>
        <v>0</v>
      </c>
      <c r="CN416" s="146">
        <f t="shared" si="621"/>
        <v>0</v>
      </c>
      <c r="CO416" s="146">
        <f t="shared" si="622"/>
        <v>8</v>
      </c>
      <c r="CP416" s="146">
        <f t="shared" si="623"/>
        <v>8</v>
      </c>
      <c r="CQ416" s="146">
        <f t="shared" si="624"/>
        <v>8</v>
      </c>
      <c r="CR416" s="146">
        <f t="shared" si="625"/>
        <v>8</v>
      </c>
      <c r="CS416" s="146">
        <f t="shared" si="626"/>
        <v>8</v>
      </c>
      <c r="CT416" s="146">
        <f t="shared" si="627"/>
        <v>8</v>
      </c>
      <c r="CU416" s="146">
        <f t="shared" si="628"/>
        <v>8</v>
      </c>
      <c r="CV416" s="146">
        <f t="shared" si="629"/>
        <v>8</v>
      </c>
      <c r="CW416" s="146">
        <f t="shared" si="630"/>
        <v>8</v>
      </c>
      <c r="CX416" s="146">
        <f t="shared" si="631"/>
        <v>8</v>
      </c>
      <c r="CY416" s="146">
        <f t="shared" si="632"/>
        <v>8</v>
      </c>
      <c r="CZ416" s="146">
        <f t="shared" si="633"/>
        <v>8</v>
      </c>
      <c r="DA416" s="146">
        <f t="shared" si="634"/>
        <v>8</v>
      </c>
      <c r="DB416" s="146">
        <f t="shared" si="635"/>
        <v>8</v>
      </c>
      <c r="DC416" s="146">
        <f t="shared" si="636"/>
        <v>8</v>
      </c>
      <c r="DD416" s="146">
        <f t="shared" si="637"/>
        <v>0</v>
      </c>
      <c r="DE416" s="146">
        <f t="shared" si="638"/>
        <v>0</v>
      </c>
      <c r="DF416" s="146">
        <f t="shared" si="639"/>
        <v>0</v>
      </c>
      <c r="DG416" s="146">
        <f t="shared" si="640"/>
        <v>0</v>
      </c>
      <c r="DH416" s="146">
        <f t="shared" si="641"/>
        <v>0</v>
      </c>
      <c r="DI416" s="146">
        <f t="shared" si="642"/>
        <v>0</v>
      </c>
      <c r="DJ416" s="146">
        <f t="shared" si="643"/>
        <v>0</v>
      </c>
      <c r="DK416" s="146">
        <f t="shared" si="644"/>
        <v>0</v>
      </c>
      <c r="DL416" s="146">
        <f t="shared" si="645"/>
        <v>0</v>
      </c>
      <c r="DM416" s="146">
        <f t="shared" si="646"/>
        <v>0</v>
      </c>
      <c r="DN416" s="64">
        <f t="shared" si="666"/>
        <v>120</v>
      </c>
      <c r="DO416" s="52" t="str">
        <f t="shared" si="663"/>
        <v/>
      </c>
      <c r="DP416" s="52" t="str">
        <f t="shared" si="650"/>
        <v/>
      </c>
      <c r="DQ416" s="53">
        <f t="shared" si="651"/>
        <v>120</v>
      </c>
      <c r="DR416" s="1">
        <f t="shared" si="664"/>
        <v>2</v>
      </c>
      <c r="DS416" s="168" t="e">
        <f>IF(AND(DR416=#REF!,BL416=#REF!),'Tiến độ'!D416,"")</f>
        <v>#REF!</v>
      </c>
    </row>
    <row r="417" spans="1:123" ht="11.25" customHeight="1">
      <c r="A417" s="310" t="str">
        <f>IF(B417="","",MAX($A$7:A416)+1)</f>
        <v/>
      </c>
      <c r="B417" s="313"/>
      <c r="C417" s="91" t="s">
        <v>8</v>
      </c>
      <c r="D417" s="92"/>
      <c r="E417" s="93">
        <f>SUM(E402:E416)</f>
        <v>39</v>
      </c>
      <c r="F417" s="94"/>
      <c r="G417" s="95"/>
      <c r="H417" s="96"/>
      <c r="I417" s="97"/>
      <c r="J417" s="26"/>
      <c r="K417" s="96">
        <f t="shared" ref="K417:AH417" si="667">SUM(K402:K416)</f>
        <v>25</v>
      </c>
      <c r="L417" s="97">
        <f t="shared" si="667"/>
        <v>25</v>
      </c>
      <c r="M417" s="97">
        <f t="shared" si="667"/>
        <v>25</v>
      </c>
      <c r="N417" s="98">
        <f t="shared" si="667"/>
        <v>25</v>
      </c>
      <c r="O417" s="96">
        <f t="shared" si="667"/>
        <v>25</v>
      </c>
      <c r="P417" s="97">
        <f t="shared" si="667"/>
        <v>16</v>
      </c>
      <c r="Q417" s="97">
        <f t="shared" si="667"/>
        <v>16</v>
      </c>
      <c r="R417" s="98">
        <f t="shared" si="667"/>
        <v>16</v>
      </c>
      <c r="S417" s="96">
        <f t="shared" si="667"/>
        <v>16</v>
      </c>
      <c r="T417" s="97">
        <f t="shared" si="667"/>
        <v>16</v>
      </c>
      <c r="U417" s="97">
        <f t="shared" si="667"/>
        <v>16</v>
      </c>
      <c r="V417" s="97">
        <f t="shared" si="667"/>
        <v>16</v>
      </c>
      <c r="W417" s="98">
        <f t="shared" si="667"/>
        <v>16</v>
      </c>
      <c r="X417" s="96">
        <f t="shared" si="667"/>
        <v>16</v>
      </c>
      <c r="Y417" s="97">
        <f t="shared" si="667"/>
        <v>16</v>
      </c>
      <c r="Z417" s="97">
        <f t="shared" si="667"/>
        <v>0</v>
      </c>
      <c r="AA417" s="98">
        <f t="shared" si="667"/>
        <v>0</v>
      </c>
      <c r="AB417" s="96">
        <f t="shared" si="667"/>
        <v>0</v>
      </c>
      <c r="AC417" s="97">
        <f t="shared" si="667"/>
        <v>0</v>
      </c>
      <c r="AD417" s="97">
        <f t="shared" si="667"/>
        <v>0</v>
      </c>
      <c r="AE417" s="98">
        <f t="shared" si="667"/>
        <v>0</v>
      </c>
      <c r="AF417" s="96">
        <f t="shared" si="667"/>
        <v>0</v>
      </c>
      <c r="AG417" s="97">
        <f t="shared" si="667"/>
        <v>0</v>
      </c>
      <c r="AH417" s="97">
        <f t="shared" si="667"/>
        <v>0</v>
      </c>
      <c r="AI417" s="362"/>
      <c r="AJ417" s="363"/>
      <c r="AK417" s="96">
        <f t="shared" ref="AK417:BD417" si="668">SUM(AK402:AK416)</f>
        <v>0</v>
      </c>
      <c r="AL417" s="97">
        <f t="shared" si="668"/>
        <v>26</v>
      </c>
      <c r="AM417" s="97">
        <f t="shared" si="668"/>
        <v>26</v>
      </c>
      <c r="AN417" s="98">
        <f t="shared" si="668"/>
        <v>26</v>
      </c>
      <c r="AO417" s="96">
        <f t="shared" si="668"/>
        <v>26</v>
      </c>
      <c r="AP417" s="97">
        <f t="shared" si="668"/>
        <v>26</v>
      </c>
      <c r="AQ417" s="97">
        <f t="shared" si="668"/>
        <v>26</v>
      </c>
      <c r="AR417" s="98">
        <f t="shared" si="668"/>
        <v>26</v>
      </c>
      <c r="AS417" s="99">
        <f t="shared" si="668"/>
        <v>26</v>
      </c>
      <c r="AT417" s="97">
        <f t="shared" si="668"/>
        <v>26</v>
      </c>
      <c r="AU417" s="97">
        <f t="shared" si="668"/>
        <v>26</v>
      </c>
      <c r="AV417" s="100">
        <f t="shared" si="668"/>
        <v>26</v>
      </c>
      <c r="AW417" s="96">
        <f t="shared" si="668"/>
        <v>26</v>
      </c>
      <c r="AX417" s="97">
        <f t="shared" si="668"/>
        <v>26</v>
      </c>
      <c r="AY417" s="97">
        <f t="shared" si="668"/>
        <v>26</v>
      </c>
      <c r="AZ417" s="97">
        <f t="shared" si="668"/>
        <v>26</v>
      </c>
      <c r="BA417" s="98">
        <f t="shared" si="668"/>
        <v>0</v>
      </c>
      <c r="BB417" s="99">
        <f t="shared" si="668"/>
        <v>0</v>
      </c>
      <c r="BC417" s="97">
        <f t="shared" si="668"/>
        <v>0</v>
      </c>
      <c r="BD417" s="97">
        <f t="shared" si="668"/>
        <v>0</v>
      </c>
      <c r="BE417" s="321"/>
      <c r="BF417" s="322"/>
      <c r="BG417" s="322"/>
      <c r="BH417" s="322"/>
      <c r="BI417" s="322"/>
      <c r="BJ417" s="323"/>
      <c r="BK417" s="47"/>
      <c r="BL417" s="47" t="s">
        <v>1113</v>
      </c>
      <c r="BN417" s="146">
        <f t="shared" si="648"/>
        <v>0</v>
      </c>
      <c r="BO417" s="146">
        <f t="shared" si="596"/>
        <v>0</v>
      </c>
      <c r="BP417" s="146">
        <f t="shared" si="597"/>
        <v>0</v>
      </c>
      <c r="BQ417" s="146">
        <f t="shared" si="598"/>
        <v>0</v>
      </c>
      <c r="BR417" s="146">
        <f t="shared" si="599"/>
        <v>0</v>
      </c>
      <c r="BS417" s="146">
        <f t="shared" si="600"/>
        <v>0</v>
      </c>
      <c r="BT417" s="146">
        <f t="shared" si="601"/>
        <v>0</v>
      </c>
      <c r="BU417" s="146">
        <f t="shared" si="602"/>
        <v>0</v>
      </c>
      <c r="BV417" s="146">
        <f t="shared" si="603"/>
        <v>0</v>
      </c>
      <c r="BW417" s="146">
        <f t="shared" si="604"/>
        <v>0</v>
      </c>
      <c r="BX417" s="146">
        <f t="shared" si="605"/>
        <v>0</v>
      </c>
      <c r="BY417" s="146">
        <f t="shared" si="606"/>
        <v>0</v>
      </c>
      <c r="BZ417" s="146">
        <f t="shared" si="607"/>
        <v>0</v>
      </c>
      <c r="CA417" s="146">
        <f t="shared" si="608"/>
        <v>0</v>
      </c>
      <c r="CB417" s="146">
        <f t="shared" si="609"/>
        <v>0</v>
      </c>
      <c r="CC417" s="146">
        <f t="shared" si="610"/>
        <v>0</v>
      </c>
      <c r="CD417" s="146">
        <f t="shared" si="611"/>
        <v>0</v>
      </c>
      <c r="CE417" s="146">
        <f t="shared" si="612"/>
        <v>0</v>
      </c>
      <c r="CF417" s="146">
        <f t="shared" si="613"/>
        <v>0</v>
      </c>
      <c r="CG417" s="146">
        <f t="shared" si="614"/>
        <v>0</v>
      </c>
      <c r="CH417" s="146">
        <f t="shared" si="615"/>
        <v>0</v>
      </c>
      <c r="CI417" s="146">
        <f t="shared" si="616"/>
        <v>0</v>
      </c>
      <c r="CJ417" s="146">
        <f t="shared" si="617"/>
        <v>0</v>
      </c>
      <c r="CK417" s="146">
        <f t="shared" si="618"/>
        <v>0</v>
      </c>
      <c r="CL417" s="146">
        <f t="shared" si="619"/>
        <v>0</v>
      </c>
      <c r="CM417" s="146">
        <f t="shared" si="620"/>
        <v>0</v>
      </c>
      <c r="CN417" s="146">
        <f t="shared" si="621"/>
        <v>0</v>
      </c>
      <c r="CO417" s="146">
        <f t="shared" si="622"/>
        <v>0</v>
      </c>
      <c r="CP417" s="146">
        <f t="shared" si="623"/>
        <v>0</v>
      </c>
      <c r="CQ417" s="146">
        <f t="shared" si="624"/>
        <v>0</v>
      </c>
      <c r="CR417" s="146">
        <f t="shared" si="625"/>
        <v>0</v>
      </c>
      <c r="CS417" s="146">
        <f t="shared" si="626"/>
        <v>0</v>
      </c>
      <c r="CT417" s="146">
        <f t="shared" si="627"/>
        <v>0</v>
      </c>
      <c r="CU417" s="146">
        <f t="shared" si="628"/>
        <v>0</v>
      </c>
      <c r="CV417" s="146">
        <f t="shared" si="629"/>
        <v>0</v>
      </c>
      <c r="CW417" s="146">
        <f t="shared" si="630"/>
        <v>0</v>
      </c>
      <c r="CX417" s="146">
        <f t="shared" si="631"/>
        <v>0</v>
      </c>
      <c r="CY417" s="146">
        <f t="shared" si="632"/>
        <v>0</v>
      </c>
      <c r="CZ417" s="146">
        <f t="shared" si="633"/>
        <v>0</v>
      </c>
      <c r="DA417" s="146">
        <f t="shared" si="634"/>
        <v>0</v>
      </c>
      <c r="DB417" s="146">
        <f t="shared" si="635"/>
        <v>0</v>
      </c>
      <c r="DC417" s="146">
        <f t="shared" si="636"/>
        <v>0</v>
      </c>
      <c r="DD417" s="146">
        <f t="shared" si="637"/>
        <v>0</v>
      </c>
      <c r="DE417" s="146">
        <f t="shared" si="638"/>
        <v>0</v>
      </c>
      <c r="DF417" s="146">
        <f t="shared" si="639"/>
        <v>0</v>
      </c>
      <c r="DG417" s="146">
        <f t="shared" si="640"/>
        <v>0</v>
      </c>
      <c r="DH417" s="146">
        <f t="shared" si="641"/>
        <v>0</v>
      </c>
      <c r="DI417" s="146">
        <f t="shared" si="642"/>
        <v>0</v>
      </c>
      <c r="DJ417" s="146">
        <f t="shared" si="643"/>
        <v>0</v>
      </c>
      <c r="DK417" s="146">
        <f t="shared" si="644"/>
        <v>0</v>
      </c>
      <c r="DL417" s="146">
        <f t="shared" si="645"/>
        <v>0</v>
      </c>
      <c r="DM417" s="146">
        <f t="shared" si="646"/>
        <v>0</v>
      </c>
      <c r="DN417" s="54"/>
      <c r="DO417" s="55"/>
      <c r="DP417" s="55"/>
      <c r="DQ417" s="56"/>
      <c r="DS417" s="168" t="e">
        <f>IF(AND(DR417=#REF!,BL417=#REF!),'Tiến độ'!D417,"")</f>
        <v>#REF!</v>
      </c>
    </row>
    <row r="418" spans="1:123" ht="11.25" customHeight="1">
      <c r="A418" s="308">
        <f>IF(B418="","",MAX($A$7:A417)+1)</f>
        <v>32</v>
      </c>
      <c r="B418" s="311" t="s">
        <v>1142</v>
      </c>
      <c r="C418" s="67" t="s">
        <v>426</v>
      </c>
      <c r="D418" s="68" t="s">
        <v>213</v>
      </c>
      <c r="E418" s="69">
        <v>3</v>
      </c>
      <c r="F418" s="70">
        <v>60</v>
      </c>
      <c r="G418" s="71"/>
      <c r="H418" s="72">
        <v>2</v>
      </c>
      <c r="I418" s="73">
        <f>54+48</f>
        <v>102</v>
      </c>
      <c r="J418" s="24"/>
      <c r="K418" s="74">
        <v>4</v>
      </c>
      <c r="L418" s="75">
        <v>4</v>
      </c>
      <c r="M418" s="75">
        <v>4</v>
      </c>
      <c r="N418" s="76">
        <v>4</v>
      </c>
      <c r="O418" s="74">
        <v>4</v>
      </c>
      <c r="P418" s="75">
        <v>4</v>
      </c>
      <c r="Q418" s="75">
        <v>4</v>
      </c>
      <c r="R418" s="76">
        <v>4</v>
      </c>
      <c r="S418" s="74">
        <v>4</v>
      </c>
      <c r="T418" s="75">
        <v>4</v>
      </c>
      <c r="U418" s="75">
        <v>4</v>
      </c>
      <c r="V418" s="75">
        <v>4</v>
      </c>
      <c r="W418" s="76">
        <v>4</v>
      </c>
      <c r="X418" s="74">
        <v>4</v>
      </c>
      <c r="Y418" s="75">
        <v>4</v>
      </c>
      <c r="Z418" s="75" t="s">
        <v>163</v>
      </c>
      <c r="AA418" s="76" t="s">
        <v>163</v>
      </c>
      <c r="AB418" s="74" t="s">
        <v>163</v>
      </c>
      <c r="AC418" s="75" t="s">
        <v>163</v>
      </c>
      <c r="AD418" s="75" t="s">
        <v>164</v>
      </c>
      <c r="AE418" s="76" t="s">
        <v>164</v>
      </c>
      <c r="AF418" s="74" t="s">
        <v>164</v>
      </c>
      <c r="AG418" s="75" t="s">
        <v>164</v>
      </c>
      <c r="AH418" s="75" t="s">
        <v>164</v>
      </c>
      <c r="AI418" s="362"/>
      <c r="AJ418" s="363"/>
      <c r="AK418" s="74" t="s">
        <v>164</v>
      </c>
      <c r="AL418" s="75"/>
      <c r="AM418" s="75"/>
      <c r="AN418" s="76"/>
      <c r="AO418" s="74"/>
      <c r="AP418" s="75"/>
      <c r="AQ418" s="75"/>
      <c r="AR418" s="76"/>
      <c r="AS418" s="77"/>
      <c r="AT418" s="75"/>
      <c r="AU418" s="75"/>
      <c r="AV418" s="78"/>
      <c r="AW418" s="74"/>
      <c r="AX418" s="75"/>
      <c r="AY418" s="75"/>
      <c r="AZ418" s="75"/>
      <c r="BA418" s="76"/>
      <c r="BB418" s="77"/>
      <c r="BC418" s="75"/>
      <c r="BD418" s="75"/>
      <c r="BE418" s="321"/>
      <c r="BF418" s="322"/>
      <c r="BG418" s="322"/>
      <c r="BH418" s="322"/>
      <c r="BI418" s="322"/>
      <c r="BJ418" s="323"/>
      <c r="BK418" s="45" t="s">
        <v>20</v>
      </c>
      <c r="BL418" s="45" t="s">
        <v>57</v>
      </c>
      <c r="BN418" s="146">
        <f t="shared" si="648"/>
        <v>8</v>
      </c>
      <c r="BO418" s="146">
        <f t="shared" si="596"/>
        <v>8</v>
      </c>
      <c r="BP418" s="146">
        <f t="shared" si="597"/>
        <v>8</v>
      </c>
      <c r="BQ418" s="146">
        <f t="shared" si="598"/>
        <v>8</v>
      </c>
      <c r="BR418" s="146">
        <f t="shared" si="599"/>
        <v>8</v>
      </c>
      <c r="BS418" s="146">
        <f t="shared" si="600"/>
        <v>8</v>
      </c>
      <c r="BT418" s="146">
        <f t="shared" si="601"/>
        <v>8</v>
      </c>
      <c r="BU418" s="146">
        <f t="shared" si="602"/>
        <v>8</v>
      </c>
      <c r="BV418" s="146">
        <f t="shared" si="603"/>
        <v>8</v>
      </c>
      <c r="BW418" s="146">
        <f t="shared" si="604"/>
        <v>8</v>
      </c>
      <c r="BX418" s="146">
        <f t="shared" si="605"/>
        <v>8</v>
      </c>
      <c r="BY418" s="146">
        <f t="shared" si="606"/>
        <v>8</v>
      </c>
      <c r="BZ418" s="146">
        <f t="shared" si="607"/>
        <v>8</v>
      </c>
      <c r="CA418" s="146">
        <f t="shared" si="608"/>
        <v>8</v>
      </c>
      <c r="CB418" s="146">
        <f t="shared" si="609"/>
        <v>8</v>
      </c>
      <c r="CC418" s="146">
        <f t="shared" si="610"/>
        <v>0</v>
      </c>
      <c r="CD418" s="146">
        <f t="shared" si="611"/>
        <v>0</v>
      </c>
      <c r="CE418" s="146">
        <f t="shared" si="612"/>
        <v>0</v>
      </c>
      <c r="CF418" s="146">
        <f t="shared" si="613"/>
        <v>0</v>
      </c>
      <c r="CG418" s="146">
        <f t="shared" si="614"/>
        <v>0</v>
      </c>
      <c r="CH418" s="146">
        <f t="shared" si="615"/>
        <v>0</v>
      </c>
      <c r="CI418" s="146">
        <f t="shared" si="616"/>
        <v>0</v>
      </c>
      <c r="CJ418" s="146">
        <f t="shared" si="617"/>
        <v>0</v>
      </c>
      <c r="CK418" s="146">
        <f t="shared" si="618"/>
        <v>0</v>
      </c>
      <c r="CL418" s="146">
        <f t="shared" si="619"/>
        <v>0</v>
      </c>
      <c r="CM418" s="146">
        <f t="shared" si="620"/>
        <v>0</v>
      </c>
      <c r="CN418" s="146">
        <f t="shared" si="621"/>
        <v>0</v>
      </c>
      <c r="CO418" s="146">
        <f t="shared" si="622"/>
        <v>0</v>
      </c>
      <c r="CP418" s="146">
        <f t="shared" si="623"/>
        <v>0</v>
      </c>
      <c r="CQ418" s="146">
        <f t="shared" si="624"/>
        <v>0</v>
      </c>
      <c r="CR418" s="146">
        <f t="shared" si="625"/>
        <v>0</v>
      </c>
      <c r="CS418" s="146">
        <f t="shared" si="626"/>
        <v>0</v>
      </c>
      <c r="CT418" s="146">
        <f t="shared" si="627"/>
        <v>0</v>
      </c>
      <c r="CU418" s="146">
        <f t="shared" si="628"/>
        <v>0</v>
      </c>
      <c r="CV418" s="146">
        <f t="shared" si="629"/>
        <v>0</v>
      </c>
      <c r="CW418" s="146">
        <f t="shared" si="630"/>
        <v>0</v>
      </c>
      <c r="CX418" s="146">
        <f t="shared" si="631"/>
        <v>0</v>
      </c>
      <c r="CY418" s="146">
        <f t="shared" si="632"/>
        <v>0</v>
      </c>
      <c r="CZ418" s="146">
        <f t="shared" si="633"/>
        <v>0</v>
      </c>
      <c r="DA418" s="146">
        <f t="shared" si="634"/>
        <v>0</v>
      </c>
      <c r="DB418" s="146">
        <f t="shared" si="635"/>
        <v>0</v>
      </c>
      <c r="DC418" s="146">
        <f t="shared" si="636"/>
        <v>0</v>
      </c>
      <c r="DD418" s="146">
        <f t="shared" si="637"/>
        <v>0</v>
      </c>
      <c r="DE418" s="146">
        <f t="shared" si="638"/>
        <v>0</v>
      </c>
      <c r="DF418" s="146">
        <f t="shared" si="639"/>
        <v>0</v>
      </c>
      <c r="DG418" s="146">
        <f t="shared" si="640"/>
        <v>0</v>
      </c>
      <c r="DH418" s="146">
        <f t="shared" si="641"/>
        <v>0</v>
      </c>
      <c r="DI418" s="146">
        <f t="shared" si="642"/>
        <v>0</v>
      </c>
      <c r="DJ418" s="146">
        <f t="shared" si="643"/>
        <v>0</v>
      </c>
      <c r="DK418" s="146">
        <f t="shared" si="644"/>
        <v>0</v>
      </c>
      <c r="DL418" s="146">
        <f t="shared" si="645"/>
        <v>0</v>
      </c>
      <c r="DM418" s="146">
        <f t="shared" si="646"/>
        <v>0</v>
      </c>
      <c r="DN418" s="63">
        <f t="shared" ref="DN418:DN424" si="669">F418*H418</f>
        <v>120</v>
      </c>
      <c r="DO418" s="50">
        <f t="shared" ref="DO418:DO431" si="670">IF(COUNTA(K418:AC418)&gt;0,DN418,"")</f>
        <v>120</v>
      </c>
      <c r="DP418" s="50" t="str">
        <f t="shared" si="650"/>
        <v/>
      </c>
      <c r="DQ418" s="51" t="str">
        <f t="shared" si="651"/>
        <v/>
      </c>
      <c r="DR418" s="1">
        <f t="shared" ref="DR418:DR431" si="671">IF(DQ418="",1,2)</f>
        <v>1</v>
      </c>
      <c r="DS418" s="168" t="e">
        <f>IF(AND(DR418=#REF!,BL418=#REF!),'Tiến độ'!D418,"")</f>
        <v>#REF!</v>
      </c>
    </row>
    <row r="419" spans="1:123" ht="11.25" customHeight="1">
      <c r="A419" s="314" t="str">
        <f>IF(B419="","",MAX($A$7:A418)+1)</f>
        <v/>
      </c>
      <c r="B419" s="315"/>
      <c r="C419" s="79" t="s">
        <v>516</v>
      </c>
      <c r="D419" s="80" t="s">
        <v>517</v>
      </c>
      <c r="E419" s="81">
        <v>3</v>
      </c>
      <c r="F419" s="82">
        <v>45</v>
      </c>
      <c r="G419" s="83"/>
      <c r="H419" s="84">
        <f t="shared" ref="H419:I431" si="672">H418</f>
        <v>2</v>
      </c>
      <c r="I419" s="85">
        <f>I418</f>
        <v>102</v>
      </c>
      <c r="J419" s="27"/>
      <c r="K419" s="86">
        <v>3</v>
      </c>
      <c r="L419" s="87">
        <v>3</v>
      </c>
      <c r="M419" s="87">
        <v>3</v>
      </c>
      <c r="N419" s="88">
        <v>3</v>
      </c>
      <c r="O419" s="86">
        <v>3</v>
      </c>
      <c r="P419" s="87">
        <v>3</v>
      </c>
      <c r="Q419" s="87">
        <v>3</v>
      </c>
      <c r="R419" s="88">
        <v>3</v>
      </c>
      <c r="S419" s="86">
        <v>3</v>
      </c>
      <c r="T419" s="87">
        <v>3</v>
      </c>
      <c r="U419" s="87">
        <v>3</v>
      </c>
      <c r="V419" s="87">
        <v>3</v>
      </c>
      <c r="W419" s="88">
        <v>3</v>
      </c>
      <c r="X419" s="86">
        <v>3</v>
      </c>
      <c r="Y419" s="87">
        <v>3</v>
      </c>
      <c r="Z419" s="87" t="s">
        <v>163</v>
      </c>
      <c r="AA419" s="88" t="s">
        <v>163</v>
      </c>
      <c r="AB419" s="86" t="s">
        <v>163</v>
      </c>
      <c r="AC419" s="87" t="s">
        <v>163</v>
      </c>
      <c r="AD419" s="87" t="s">
        <v>164</v>
      </c>
      <c r="AE419" s="88" t="s">
        <v>164</v>
      </c>
      <c r="AF419" s="86" t="s">
        <v>164</v>
      </c>
      <c r="AG419" s="87" t="s">
        <v>164</v>
      </c>
      <c r="AH419" s="87" t="s">
        <v>164</v>
      </c>
      <c r="AI419" s="362"/>
      <c r="AJ419" s="363"/>
      <c r="AK419" s="86" t="s">
        <v>164</v>
      </c>
      <c r="AL419" s="87"/>
      <c r="AM419" s="87"/>
      <c r="AN419" s="88"/>
      <c r="AO419" s="86"/>
      <c r="AP419" s="87"/>
      <c r="AQ419" s="87"/>
      <c r="AR419" s="88"/>
      <c r="AS419" s="89"/>
      <c r="AT419" s="87"/>
      <c r="AU419" s="87"/>
      <c r="AV419" s="90"/>
      <c r="AW419" s="86"/>
      <c r="AX419" s="87"/>
      <c r="AY419" s="87"/>
      <c r="AZ419" s="87"/>
      <c r="BA419" s="88"/>
      <c r="BB419" s="89"/>
      <c r="BC419" s="87"/>
      <c r="BD419" s="87"/>
      <c r="BE419" s="321"/>
      <c r="BF419" s="322"/>
      <c r="BG419" s="322"/>
      <c r="BH419" s="322"/>
      <c r="BI419" s="322"/>
      <c r="BJ419" s="323"/>
      <c r="BK419" s="46" t="s">
        <v>18</v>
      </c>
      <c r="BL419" s="46" t="s">
        <v>49</v>
      </c>
      <c r="BN419" s="146">
        <f t="shared" si="648"/>
        <v>6</v>
      </c>
      <c r="BO419" s="146">
        <f t="shared" si="596"/>
        <v>6</v>
      </c>
      <c r="BP419" s="146">
        <f t="shared" si="597"/>
        <v>6</v>
      </c>
      <c r="BQ419" s="146">
        <f t="shared" si="598"/>
        <v>6</v>
      </c>
      <c r="BR419" s="146">
        <f t="shared" si="599"/>
        <v>6</v>
      </c>
      <c r="BS419" s="146">
        <f t="shared" si="600"/>
        <v>6</v>
      </c>
      <c r="BT419" s="146">
        <f t="shared" si="601"/>
        <v>6</v>
      </c>
      <c r="BU419" s="146">
        <f t="shared" si="602"/>
        <v>6</v>
      </c>
      <c r="BV419" s="146">
        <f t="shared" si="603"/>
        <v>6</v>
      </c>
      <c r="BW419" s="146">
        <f t="shared" si="604"/>
        <v>6</v>
      </c>
      <c r="BX419" s="146">
        <f t="shared" si="605"/>
        <v>6</v>
      </c>
      <c r="BY419" s="146">
        <f t="shared" si="606"/>
        <v>6</v>
      </c>
      <c r="BZ419" s="146">
        <f t="shared" si="607"/>
        <v>6</v>
      </c>
      <c r="CA419" s="146">
        <f t="shared" si="608"/>
        <v>6</v>
      </c>
      <c r="CB419" s="146">
        <f t="shared" si="609"/>
        <v>6</v>
      </c>
      <c r="CC419" s="146">
        <f t="shared" si="610"/>
        <v>0</v>
      </c>
      <c r="CD419" s="146">
        <f t="shared" si="611"/>
        <v>0</v>
      </c>
      <c r="CE419" s="146">
        <f t="shared" si="612"/>
        <v>0</v>
      </c>
      <c r="CF419" s="146">
        <f t="shared" si="613"/>
        <v>0</v>
      </c>
      <c r="CG419" s="146">
        <f t="shared" si="614"/>
        <v>0</v>
      </c>
      <c r="CH419" s="146">
        <f t="shared" si="615"/>
        <v>0</v>
      </c>
      <c r="CI419" s="146">
        <f t="shared" si="616"/>
        <v>0</v>
      </c>
      <c r="CJ419" s="146">
        <f t="shared" si="617"/>
        <v>0</v>
      </c>
      <c r="CK419" s="146">
        <f t="shared" si="618"/>
        <v>0</v>
      </c>
      <c r="CL419" s="146">
        <f t="shared" si="619"/>
        <v>0</v>
      </c>
      <c r="CM419" s="146">
        <f t="shared" si="620"/>
        <v>0</v>
      </c>
      <c r="CN419" s="146">
        <f t="shared" si="621"/>
        <v>0</v>
      </c>
      <c r="CO419" s="146">
        <f t="shared" si="622"/>
        <v>0</v>
      </c>
      <c r="CP419" s="146">
        <f t="shared" si="623"/>
        <v>0</v>
      </c>
      <c r="CQ419" s="146">
        <f t="shared" si="624"/>
        <v>0</v>
      </c>
      <c r="CR419" s="146">
        <f t="shared" si="625"/>
        <v>0</v>
      </c>
      <c r="CS419" s="146">
        <f t="shared" si="626"/>
        <v>0</v>
      </c>
      <c r="CT419" s="146">
        <f t="shared" si="627"/>
        <v>0</v>
      </c>
      <c r="CU419" s="146">
        <f t="shared" si="628"/>
        <v>0</v>
      </c>
      <c r="CV419" s="146">
        <f t="shared" si="629"/>
        <v>0</v>
      </c>
      <c r="CW419" s="146">
        <f t="shared" si="630"/>
        <v>0</v>
      </c>
      <c r="CX419" s="146">
        <f t="shared" si="631"/>
        <v>0</v>
      </c>
      <c r="CY419" s="146">
        <f t="shared" si="632"/>
        <v>0</v>
      </c>
      <c r="CZ419" s="146">
        <f t="shared" si="633"/>
        <v>0</v>
      </c>
      <c r="DA419" s="146">
        <f t="shared" si="634"/>
        <v>0</v>
      </c>
      <c r="DB419" s="146">
        <f t="shared" si="635"/>
        <v>0</v>
      </c>
      <c r="DC419" s="146">
        <f t="shared" si="636"/>
        <v>0</v>
      </c>
      <c r="DD419" s="146">
        <f t="shared" si="637"/>
        <v>0</v>
      </c>
      <c r="DE419" s="146">
        <f t="shared" si="638"/>
        <v>0</v>
      </c>
      <c r="DF419" s="146">
        <f t="shared" si="639"/>
        <v>0</v>
      </c>
      <c r="DG419" s="146">
        <f t="shared" si="640"/>
        <v>0</v>
      </c>
      <c r="DH419" s="146">
        <f t="shared" si="641"/>
        <v>0</v>
      </c>
      <c r="DI419" s="146">
        <f t="shared" si="642"/>
        <v>0</v>
      </c>
      <c r="DJ419" s="146">
        <f t="shared" si="643"/>
        <v>0</v>
      </c>
      <c r="DK419" s="146">
        <f t="shared" si="644"/>
        <v>0</v>
      </c>
      <c r="DL419" s="146">
        <f t="shared" si="645"/>
        <v>0</v>
      </c>
      <c r="DM419" s="146">
        <f t="shared" si="646"/>
        <v>0</v>
      </c>
      <c r="DN419" s="64">
        <f t="shared" si="669"/>
        <v>90</v>
      </c>
      <c r="DO419" s="52">
        <f t="shared" si="670"/>
        <v>90</v>
      </c>
      <c r="DP419" s="52" t="str">
        <f t="shared" si="650"/>
        <v/>
      </c>
      <c r="DQ419" s="53" t="str">
        <f t="shared" si="651"/>
        <v/>
      </c>
      <c r="DR419" s="1">
        <f t="shared" si="671"/>
        <v>1</v>
      </c>
      <c r="DS419" s="168" t="e">
        <f>IF(AND(DR419=#REF!,BL419=#REF!),'Tiến độ'!D419,"")</f>
        <v>#REF!</v>
      </c>
    </row>
    <row r="420" spans="1:123" ht="11.25" customHeight="1">
      <c r="A420" s="314" t="str">
        <f>IF(B420="","",MAX($A$7:A419)+1)</f>
        <v/>
      </c>
      <c r="B420" s="315"/>
      <c r="C420" s="79" t="s">
        <v>540</v>
      </c>
      <c r="D420" s="80" t="s">
        <v>541</v>
      </c>
      <c r="E420" s="81">
        <v>3</v>
      </c>
      <c r="F420" s="82">
        <v>60</v>
      </c>
      <c r="G420" s="83"/>
      <c r="H420" s="84">
        <f t="shared" si="672"/>
        <v>2</v>
      </c>
      <c r="I420" s="85">
        <f t="shared" si="672"/>
        <v>102</v>
      </c>
      <c r="J420" s="27"/>
      <c r="K420" s="86">
        <v>4</v>
      </c>
      <c r="L420" s="87">
        <v>4</v>
      </c>
      <c r="M420" s="87">
        <v>4</v>
      </c>
      <c r="N420" s="88">
        <v>4</v>
      </c>
      <c r="O420" s="86">
        <v>4</v>
      </c>
      <c r="P420" s="87">
        <v>4</v>
      </c>
      <c r="Q420" s="87">
        <v>4</v>
      </c>
      <c r="R420" s="88">
        <v>4</v>
      </c>
      <c r="S420" s="86">
        <v>4</v>
      </c>
      <c r="T420" s="87">
        <v>4</v>
      </c>
      <c r="U420" s="87">
        <v>4</v>
      </c>
      <c r="V420" s="87">
        <v>4</v>
      </c>
      <c r="W420" s="88">
        <v>4</v>
      </c>
      <c r="X420" s="86">
        <v>4</v>
      </c>
      <c r="Y420" s="87">
        <v>4</v>
      </c>
      <c r="Z420" s="87" t="s">
        <v>163</v>
      </c>
      <c r="AA420" s="88" t="s">
        <v>163</v>
      </c>
      <c r="AB420" s="86" t="s">
        <v>163</v>
      </c>
      <c r="AC420" s="87" t="s">
        <v>163</v>
      </c>
      <c r="AD420" s="87" t="s">
        <v>164</v>
      </c>
      <c r="AE420" s="88" t="s">
        <v>164</v>
      </c>
      <c r="AF420" s="86" t="s">
        <v>164</v>
      </c>
      <c r="AG420" s="87" t="s">
        <v>164</v>
      </c>
      <c r="AH420" s="87" t="s">
        <v>164</v>
      </c>
      <c r="AI420" s="362"/>
      <c r="AJ420" s="363"/>
      <c r="AK420" s="86" t="s">
        <v>164</v>
      </c>
      <c r="AL420" s="87"/>
      <c r="AM420" s="87"/>
      <c r="AN420" s="88"/>
      <c r="AO420" s="86"/>
      <c r="AP420" s="87"/>
      <c r="AQ420" s="87"/>
      <c r="AR420" s="88"/>
      <c r="AS420" s="89"/>
      <c r="AT420" s="87"/>
      <c r="AU420" s="87"/>
      <c r="AV420" s="90"/>
      <c r="AW420" s="86"/>
      <c r="AX420" s="87"/>
      <c r="AY420" s="87"/>
      <c r="AZ420" s="87"/>
      <c r="BA420" s="88"/>
      <c r="BB420" s="89"/>
      <c r="BC420" s="87"/>
      <c r="BD420" s="87"/>
      <c r="BE420" s="321"/>
      <c r="BF420" s="322"/>
      <c r="BG420" s="322"/>
      <c r="BH420" s="322"/>
      <c r="BI420" s="322"/>
      <c r="BJ420" s="323"/>
      <c r="BK420" s="46" t="s">
        <v>18</v>
      </c>
      <c r="BL420" s="46" t="s">
        <v>49</v>
      </c>
      <c r="BN420" s="146">
        <f t="shared" si="648"/>
        <v>8</v>
      </c>
      <c r="BO420" s="146">
        <f t="shared" si="596"/>
        <v>8</v>
      </c>
      <c r="BP420" s="146">
        <f t="shared" si="597"/>
        <v>8</v>
      </c>
      <c r="BQ420" s="146">
        <f t="shared" si="598"/>
        <v>8</v>
      </c>
      <c r="BR420" s="146">
        <f t="shared" si="599"/>
        <v>8</v>
      </c>
      <c r="BS420" s="146">
        <f t="shared" si="600"/>
        <v>8</v>
      </c>
      <c r="BT420" s="146">
        <f t="shared" si="601"/>
        <v>8</v>
      </c>
      <c r="BU420" s="146">
        <f t="shared" si="602"/>
        <v>8</v>
      </c>
      <c r="BV420" s="146">
        <f t="shared" si="603"/>
        <v>8</v>
      </c>
      <c r="BW420" s="146">
        <f t="shared" si="604"/>
        <v>8</v>
      </c>
      <c r="BX420" s="146">
        <f t="shared" si="605"/>
        <v>8</v>
      </c>
      <c r="BY420" s="146">
        <f t="shared" si="606"/>
        <v>8</v>
      </c>
      <c r="BZ420" s="146">
        <f t="shared" si="607"/>
        <v>8</v>
      </c>
      <c r="CA420" s="146">
        <f t="shared" si="608"/>
        <v>8</v>
      </c>
      <c r="CB420" s="146">
        <f t="shared" si="609"/>
        <v>8</v>
      </c>
      <c r="CC420" s="146">
        <f t="shared" si="610"/>
        <v>0</v>
      </c>
      <c r="CD420" s="146">
        <f t="shared" si="611"/>
        <v>0</v>
      </c>
      <c r="CE420" s="146">
        <f t="shared" si="612"/>
        <v>0</v>
      </c>
      <c r="CF420" s="146">
        <f t="shared" si="613"/>
        <v>0</v>
      </c>
      <c r="CG420" s="146">
        <f t="shared" si="614"/>
        <v>0</v>
      </c>
      <c r="CH420" s="146">
        <f t="shared" si="615"/>
        <v>0</v>
      </c>
      <c r="CI420" s="146">
        <f t="shared" si="616"/>
        <v>0</v>
      </c>
      <c r="CJ420" s="146">
        <f t="shared" si="617"/>
        <v>0</v>
      </c>
      <c r="CK420" s="146">
        <f t="shared" si="618"/>
        <v>0</v>
      </c>
      <c r="CL420" s="146">
        <f t="shared" si="619"/>
        <v>0</v>
      </c>
      <c r="CM420" s="146">
        <f t="shared" si="620"/>
        <v>0</v>
      </c>
      <c r="CN420" s="146">
        <f t="shared" si="621"/>
        <v>0</v>
      </c>
      <c r="CO420" s="146">
        <f t="shared" si="622"/>
        <v>0</v>
      </c>
      <c r="CP420" s="146">
        <f t="shared" si="623"/>
        <v>0</v>
      </c>
      <c r="CQ420" s="146">
        <f t="shared" si="624"/>
        <v>0</v>
      </c>
      <c r="CR420" s="146">
        <f t="shared" si="625"/>
        <v>0</v>
      </c>
      <c r="CS420" s="146">
        <f t="shared" si="626"/>
        <v>0</v>
      </c>
      <c r="CT420" s="146">
        <f t="shared" si="627"/>
        <v>0</v>
      </c>
      <c r="CU420" s="146">
        <f t="shared" si="628"/>
        <v>0</v>
      </c>
      <c r="CV420" s="146">
        <f t="shared" si="629"/>
        <v>0</v>
      </c>
      <c r="CW420" s="146">
        <f t="shared" si="630"/>
        <v>0</v>
      </c>
      <c r="CX420" s="146">
        <f t="shared" si="631"/>
        <v>0</v>
      </c>
      <c r="CY420" s="146">
        <f t="shared" si="632"/>
        <v>0</v>
      </c>
      <c r="CZ420" s="146">
        <f t="shared" si="633"/>
        <v>0</v>
      </c>
      <c r="DA420" s="146">
        <f t="shared" si="634"/>
        <v>0</v>
      </c>
      <c r="DB420" s="146">
        <f t="shared" si="635"/>
        <v>0</v>
      </c>
      <c r="DC420" s="146">
        <f t="shared" si="636"/>
        <v>0</v>
      </c>
      <c r="DD420" s="146">
        <f t="shared" si="637"/>
        <v>0</v>
      </c>
      <c r="DE420" s="146">
        <f t="shared" si="638"/>
        <v>0</v>
      </c>
      <c r="DF420" s="146">
        <f t="shared" si="639"/>
        <v>0</v>
      </c>
      <c r="DG420" s="146">
        <f t="shared" si="640"/>
        <v>0</v>
      </c>
      <c r="DH420" s="146">
        <f t="shared" si="641"/>
        <v>0</v>
      </c>
      <c r="DI420" s="146">
        <f t="shared" si="642"/>
        <v>0</v>
      </c>
      <c r="DJ420" s="146">
        <f t="shared" si="643"/>
        <v>0</v>
      </c>
      <c r="DK420" s="146">
        <f t="shared" si="644"/>
        <v>0</v>
      </c>
      <c r="DL420" s="146">
        <f t="shared" si="645"/>
        <v>0</v>
      </c>
      <c r="DM420" s="146">
        <f t="shared" si="646"/>
        <v>0</v>
      </c>
      <c r="DN420" s="64">
        <f t="shared" si="669"/>
        <v>120</v>
      </c>
      <c r="DO420" s="52">
        <f t="shared" si="670"/>
        <v>120</v>
      </c>
      <c r="DP420" s="52" t="str">
        <f t="shared" si="650"/>
        <v/>
      </c>
      <c r="DQ420" s="53" t="str">
        <f t="shared" si="651"/>
        <v/>
      </c>
      <c r="DR420" s="1">
        <f t="shared" si="671"/>
        <v>1</v>
      </c>
      <c r="DS420" s="168" t="e">
        <f>IF(AND(DR420=#REF!,BL420=#REF!),'Tiến độ'!D420,"")</f>
        <v>#REF!</v>
      </c>
    </row>
    <row r="421" spans="1:123" ht="11.25" customHeight="1">
      <c r="A421" s="314" t="str">
        <f>IF(B421="","",MAX($A$7:A420)+1)</f>
        <v/>
      </c>
      <c r="B421" s="315"/>
      <c r="C421" s="79" t="s">
        <v>542</v>
      </c>
      <c r="D421" s="80" t="s">
        <v>543</v>
      </c>
      <c r="E421" s="81">
        <v>3</v>
      </c>
      <c r="F421" s="82">
        <v>45</v>
      </c>
      <c r="G421" s="83"/>
      <c r="H421" s="84">
        <f t="shared" si="672"/>
        <v>2</v>
      </c>
      <c r="I421" s="85">
        <f t="shared" si="672"/>
        <v>102</v>
      </c>
      <c r="J421" s="27"/>
      <c r="K421" s="86">
        <v>3</v>
      </c>
      <c r="L421" s="87">
        <v>3</v>
      </c>
      <c r="M421" s="87">
        <v>3</v>
      </c>
      <c r="N421" s="88">
        <v>3</v>
      </c>
      <c r="O421" s="86">
        <v>3</v>
      </c>
      <c r="P421" s="87">
        <v>3</v>
      </c>
      <c r="Q421" s="87">
        <v>3</v>
      </c>
      <c r="R421" s="88">
        <v>3</v>
      </c>
      <c r="S421" s="86">
        <v>3</v>
      </c>
      <c r="T421" s="87">
        <v>3</v>
      </c>
      <c r="U421" s="87">
        <v>3</v>
      </c>
      <c r="V421" s="87">
        <v>3</v>
      </c>
      <c r="W421" s="88">
        <v>3</v>
      </c>
      <c r="X421" s="86">
        <v>3</v>
      </c>
      <c r="Y421" s="87">
        <v>3</v>
      </c>
      <c r="Z421" s="87" t="s">
        <v>163</v>
      </c>
      <c r="AA421" s="88" t="s">
        <v>163</v>
      </c>
      <c r="AB421" s="86" t="s">
        <v>163</v>
      </c>
      <c r="AC421" s="87" t="s">
        <v>163</v>
      </c>
      <c r="AD421" s="87" t="s">
        <v>164</v>
      </c>
      <c r="AE421" s="88" t="s">
        <v>164</v>
      </c>
      <c r="AF421" s="86" t="s">
        <v>164</v>
      </c>
      <c r="AG421" s="87" t="s">
        <v>164</v>
      </c>
      <c r="AH421" s="87" t="s">
        <v>164</v>
      </c>
      <c r="AI421" s="362"/>
      <c r="AJ421" s="363"/>
      <c r="AK421" s="86" t="s">
        <v>164</v>
      </c>
      <c r="AL421" s="87"/>
      <c r="AM421" s="87"/>
      <c r="AN421" s="88"/>
      <c r="AO421" s="86"/>
      <c r="AP421" s="87"/>
      <c r="AQ421" s="87"/>
      <c r="AR421" s="88"/>
      <c r="AS421" s="89"/>
      <c r="AT421" s="87"/>
      <c r="AU421" s="87"/>
      <c r="AV421" s="90"/>
      <c r="AW421" s="86"/>
      <c r="AX421" s="87"/>
      <c r="AY421" s="87"/>
      <c r="AZ421" s="87"/>
      <c r="BA421" s="88"/>
      <c r="BB421" s="89"/>
      <c r="BC421" s="87"/>
      <c r="BD421" s="87"/>
      <c r="BE421" s="321"/>
      <c r="BF421" s="322"/>
      <c r="BG421" s="322"/>
      <c r="BH421" s="322"/>
      <c r="BI421" s="322"/>
      <c r="BJ421" s="323"/>
      <c r="BK421" s="46" t="s">
        <v>18</v>
      </c>
      <c r="BL421" s="46" t="s">
        <v>49</v>
      </c>
      <c r="BN421" s="146">
        <f t="shared" si="648"/>
        <v>6</v>
      </c>
      <c r="BO421" s="146">
        <f t="shared" si="596"/>
        <v>6</v>
      </c>
      <c r="BP421" s="146">
        <f t="shared" si="597"/>
        <v>6</v>
      </c>
      <c r="BQ421" s="146">
        <f t="shared" si="598"/>
        <v>6</v>
      </c>
      <c r="BR421" s="146">
        <f t="shared" si="599"/>
        <v>6</v>
      </c>
      <c r="BS421" s="146">
        <f t="shared" si="600"/>
        <v>6</v>
      </c>
      <c r="BT421" s="146">
        <f t="shared" si="601"/>
        <v>6</v>
      </c>
      <c r="BU421" s="146">
        <f t="shared" si="602"/>
        <v>6</v>
      </c>
      <c r="BV421" s="146">
        <f t="shared" si="603"/>
        <v>6</v>
      </c>
      <c r="BW421" s="146">
        <f t="shared" si="604"/>
        <v>6</v>
      </c>
      <c r="BX421" s="146">
        <f t="shared" si="605"/>
        <v>6</v>
      </c>
      <c r="BY421" s="146">
        <f t="shared" si="606"/>
        <v>6</v>
      </c>
      <c r="BZ421" s="146">
        <f t="shared" si="607"/>
        <v>6</v>
      </c>
      <c r="CA421" s="146">
        <f t="shared" si="608"/>
        <v>6</v>
      </c>
      <c r="CB421" s="146">
        <f t="shared" si="609"/>
        <v>6</v>
      </c>
      <c r="CC421" s="146">
        <f t="shared" si="610"/>
        <v>0</v>
      </c>
      <c r="CD421" s="146">
        <f t="shared" si="611"/>
        <v>0</v>
      </c>
      <c r="CE421" s="146">
        <f t="shared" si="612"/>
        <v>0</v>
      </c>
      <c r="CF421" s="146">
        <f t="shared" si="613"/>
        <v>0</v>
      </c>
      <c r="CG421" s="146">
        <f t="shared" si="614"/>
        <v>0</v>
      </c>
      <c r="CH421" s="146">
        <f t="shared" si="615"/>
        <v>0</v>
      </c>
      <c r="CI421" s="146">
        <f t="shared" si="616"/>
        <v>0</v>
      </c>
      <c r="CJ421" s="146">
        <f t="shared" si="617"/>
        <v>0</v>
      </c>
      <c r="CK421" s="146">
        <f t="shared" si="618"/>
        <v>0</v>
      </c>
      <c r="CL421" s="146">
        <f t="shared" si="619"/>
        <v>0</v>
      </c>
      <c r="CM421" s="146">
        <f t="shared" si="620"/>
        <v>0</v>
      </c>
      <c r="CN421" s="146">
        <f t="shared" si="621"/>
        <v>0</v>
      </c>
      <c r="CO421" s="146">
        <f t="shared" si="622"/>
        <v>0</v>
      </c>
      <c r="CP421" s="146">
        <f t="shared" si="623"/>
        <v>0</v>
      </c>
      <c r="CQ421" s="146">
        <f t="shared" si="624"/>
        <v>0</v>
      </c>
      <c r="CR421" s="146">
        <f t="shared" si="625"/>
        <v>0</v>
      </c>
      <c r="CS421" s="146">
        <f t="shared" si="626"/>
        <v>0</v>
      </c>
      <c r="CT421" s="146">
        <f t="shared" si="627"/>
        <v>0</v>
      </c>
      <c r="CU421" s="146">
        <f t="shared" si="628"/>
        <v>0</v>
      </c>
      <c r="CV421" s="146">
        <f t="shared" si="629"/>
        <v>0</v>
      </c>
      <c r="CW421" s="146">
        <f t="shared" si="630"/>
        <v>0</v>
      </c>
      <c r="CX421" s="146">
        <f t="shared" si="631"/>
        <v>0</v>
      </c>
      <c r="CY421" s="146">
        <f t="shared" si="632"/>
        <v>0</v>
      </c>
      <c r="CZ421" s="146">
        <f t="shared" si="633"/>
        <v>0</v>
      </c>
      <c r="DA421" s="146">
        <f t="shared" si="634"/>
        <v>0</v>
      </c>
      <c r="DB421" s="146">
        <f t="shared" si="635"/>
        <v>0</v>
      </c>
      <c r="DC421" s="146">
        <f t="shared" si="636"/>
        <v>0</v>
      </c>
      <c r="DD421" s="146">
        <f t="shared" si="637"/>
        <v>0</v>
      </c>
      <c r="DE421" s="146">
        <f t="shared" si="638"/>
        <v>0</v>
      </c>
      <c r="DF421" s="146">
        <f t="shared" si="639"/>
        <v>0</v>
      </c>
      <c r="DG421" s="146">
        <f t="shared" si="640"/>
        <v>0</v>
      </c>
      <c r="DH421" s="146">
        <f t="shared" si="641"/>
        <v>0</v>
      </c>
      <c r="DI421" s="146">
        <f t="shared" si="642"/>
        <v>0</v>
      </c>
      <c r="DJ421" s="146">
        <f t="shared" si="643"/>
        <v>0</v>
      </c>
      <c r="DK421" s="146">
        <f t="shared" si="644"/>
        <v>0</v>
      </c>
      <c r="DL421" s="146">
        <f t="shared" si="645"/>
        <v>0</v>
      </c>
      <c r="DM421" s="146">
        <f t="shared" si="646"/>
        <v>0</v>
      </c>
      <c r="DN421" s="64">
        <f t="shared" si="669"/>
        <v>90</v>
      </c>
      <c r="DO421" s="52">
        <f t="shared" si="670"/>
        <v>90</v>
      </c>
      <c r="DP421" s="52" t="str">
        <f t="shared" si="650"/>
        <v/>
      </c>
      <c r="DQ421" s="53" t="str">
        <f t="shared" si="651"/>
        <v/>
      </c>
      <c r="DR421" s="1">
        <f t="shared" si="671"/>
        <v>1</v>
      </c>
      <c r="DS421" s="168" t="e">
        <f>IF(AND(DR421=#REF!,BL421=#REF!),'Tiến độ'!D421,"")</f>
        <v>#REF!</v>
      </c>
    </row>
    <row r="422" spans="1:123" ht="11.25" customHeight="1">
      <c r="A422" s="314" t="str">
        <f>IF(B422="","",MAX($A$7:A421)+1)</f>
        <v/>
      </c>
      <c r="B422" s="315"/>
      <c r="C422" s="79" t="s">
        <v>544</v>
      </c>
      <c r="D422" s="80" t="s">
        <v>545</v>
      </c>
      <c r="E422" s="81">
        <v>3</v>
      </c>
      <c r="F422" s="82">
        <v>60</v>
      </c>
      <c r="G422" s="83"/>
      <c r="H422" s="84">
        <f t="shared" si="672"/>
        <v>2</v>
      </c>
      <c r="I422" s="85">
        <f t="shared" si="672"/>
        <v>102</v>
      </c>
      <c r="J422" s="27"/>
      <c r="K422" s="86">
        <v>4</v>
      </c>
      <c r="L422" s="87">
        <v>4</v>
      </c>
      <c r="M422" s="87">
        <v>4</v>
      </c>
      <c r="N422" s="88">
        <v>4</v>
      </c>
      <c r="O422" s="86">
        <v>4</v>
      </c>
      <c r="P422" s="87">
        <v>4</v>
      </c>
      <c r="Q422" s="87">
        <v>4</v>
      </c>
      <c r="R422" s="88">
        <v>4</v>
      </c>
      <c r="S422" s="86">
        <v>4</v>
      </c>
      <c r="T422" s="87">
        <v>4</v>
      </c>
      <c r="U422" s="87">
        <v>4</v>
      </c>
      <c r="V422" s="87">
        <v>4</v>
      </c>
      <c r="W422" s="88">
        <v>4</v>
      </c>
      <c r="X422" s="86">
        <v>4</v>
      </c>
      <c r="Y422" s="87">
        <v>4</v>
      </c>
      <c r="Z422" s="87" t="s">
        <v>163</v>
      </c>
      <c r="AA422" s="88" t="s">
        <v>163</v>
      </c>
      <c r="AB422" s="86" t="s">
        <v>163</v>
      </c>
      <c r="AC422" s="87" t="s">
        <v>163</v>
      </c>
      <c r="AD422" s="87" t="s">
        <v>164</v>
      </c>
      <c r="AE422" s="88" t="s">
        <v>164</v>
      </c>
      <c r="AF422" s="86" t="s">
        <v>164</v>
      </c>
      <c r="AG422" s="87" t="s">
        <v>164</v>
      </c>
      <c r="AH422" s="87" t="s">
        <v>164</v>
      </c>
      <c r="AI422" s="362"/>
      <c r="AJ422" s="363"/>
      <c r="AK422" s="86" t="s">
        <v>164</v>
      </c>
      <c r="AL422" s="87"/>
      <c r="AM422" s="87"/>
      <c r="AN422" s="88"/>
      <c r="AO422" s="86"/>
      <c r="AP422" s="87"/>
      <c r="AQ422" s="87"/>
      <c r="AR422" s="88"/>
      <c r="AS422" s="89"/>
      <c r="AT422" s="87"/>
      <c r="AU422" s="87"/>
      <c r="AV422" s="90"/>
      <c r="AW422" s="86"/>
      <c r="AX422" s="87"/>
      <c r="AY422" s="87"/>
      <c r="AZ422" s="87"/>
      <c r="BA422" s="88"/>
      <c r="BB422" s="89"/>
      <c r="BC422" s="87"/>
      <c r="BD422" s="87"/>
      <c r="BE422" s="321"/>
      <c r="BF422" s="322"/>
      <c r="BG422" s="322"/>
      <c r="BH422" s="322"/>
      <c r="BI422" s="322"/>
      <c r="BJ422" s="323"/>
      <c r="BK422" s="46" t="s">
        <v>18</v>
      </c>
      <c r="BL422" s="46" t="s">
        <v>49</v>
      </c>
      <c r="BN422" s="146">
        <f t="shared" si="648"/>
        <v>8</v>
      </c>
      <c r="BO422" s="146">
        <f t="shared" si="596"/>
        <v>8</v>
      </c>
      <c r="BP422" s="146">
        <f t="shared" si="597"/>
        <v>8</v>
      </c>
      <c r="BQ422" s="146">
        <f t="shared" si="598"/>
        <v>8</v>
      </c>
      <c r="BR422" s="146">
        <f t="shared" si="599"/>
        <v>8</v>
      </c>
      <c r="BS422" s="146">
        <f t="shared" si="600"/>
        <v>8</v>
      </c>
      <c r="BT422" s="146">
        <f t="shared" si="601"/>
        <v>8</v>
      </c>
      <c r="BU422" s="146">
        <f t="shared" si="602"/>
        <v>8</v>
      </c>
      <c r="BV422" s="146">
        <f t="shared" si="603"/>
        <v>8</v>
      </c>
      <c r="BW422" s="146">
        <f t="shared" si="604"/>
        <v>8</v>
      </c>
      <c r="BX422" s="146">
        <f t="shared" si="605"/>
        <v>8</v>
      </c>
      <c r="BY422" s="146">
        <f t="shared" si="606"/>
        <v>8</v>
      </c>
      <c r="BZ422" s="146">
        <f t="shared" si="607"/>
        <v>8</v>
      </c>
      <c r="CA422" s="146">
        <f t="shared" si="608"/>
        <v>8</v>
      </c>
      <c r="CB422" s="146">
        <f t="shared" si="609"/>
        <v>8</v>
      </c>
      <c r="CC422" s="146">
        <f t="shared" si="610"/>
        <v>0</v>
      </c>
      <c r="CD422" s="146">
        <f t="shared" si="611"/>
        <v>0</v>
      </c>
      <c r="CE422" s="146">
        <f t="shared" si="612"/>
        <v>0</v>
      </c>
      <c r="CF422" s="146">
        <f t="shared" si="613"/>
        <v>0</v>
      </c>
      <c r="CG422" s="146">
        <f t="shared" si="614"/>
        <v>0</v>
      </c>
      <c r="CH422" s="146">
        <f t="shared" si="615"/>
        <v>0</v>
      </c>
      <c r="CI422" s="146">
        <f t="shared" si="616"/>
        <v>0</v>
      </c>
      <c r="CJ422" s="146">
        <f t="shared" si="617"/>
        <v>0</v>
      </c>
      <c r="CK422" s="146">
        <f t="shared" si="618"/>
        <v>0</v>
      </c>
      <c r="CL422" s="146">
        <f t="shared" si="619"/>
        <v>0</v>
      </c>
      <c r="CM422" s="146">
        <f t="shared" si="620"/>
        <v>0</v>
      </c>
      <c r="CN422" s="146">
        <f t="shared" si="621"/>
        <v>0</v>
      </c>
      <c r="CO422" s="146">
        <f t="shared" si="622"/>
        <v>0</v>
      </c>
      <c r="CP422" s="146">
        <f t="shared" si="623"/>
        <v>0</v>
      </c>
      <c r="CQ422" s="146">
        <f t="shared" si="624"/>
        <v>0</v>
      </c>
      <c r="CR422" s="146">
        <f t="shared" si="625"/>
        <v>0</v>
      </c>
      <c r="CS422" s="146">
        <f t="shared" si="626"/>
        <v>0</v>
      </c>
      <c r="CT422" s="146">
        <f t="shared" si="627"/>
        <v>0</v>
      </c>
      <c r="CU422" s="146">
        <f t="shared" si="628"/>
        <v>0</v>
      </c>
      <c r="CV422" s="146">
        <f t="shared" si="629"/>
        <v>0</v>
      </c>
      <c r="CW422" s="146">
        <f t="shared" si="630"/>
        <v>0</v>
      </c>
      <c r="CX422" s="146">
        <f t="shared" si="631"/>
        <v>0</v>
      </c>
      <c r="CY422" s="146">
        <f t="shared" si="632"/>
        <v>0</v>
      </c>
      <c r="CZ422" s="146">
        <f t="shared" si="633"/>
        <v>0</v>
      </c>
      <c r="DA422" s="146">
        <f t="shared" si="634"/>
        <v>0</v>
      </c>
      <c r="DB422" s="146">
        <f t="shared" si="635"/>
        <v>0</v>
      </c>
      <c r="DC422" s="146">
        <f t="shared" si="636"/>
        <v>0</v>
      </c>
      <c r="DD422" s="146">
        <f t="shared" si="637"/>
        <v>0</v>
      </c>
      <c r="DE422" s="146">
        <f t="shared" si="638"/>
        <v>0</v>
      </c>
      <c r="DF422" s="146">
        <f t="shared" si="639"/>
        <v>0</v>
      </c>
      <c r="DG422" s="146">
        <f t="shared" si="640"/>
        <v>0</v>
      </c>
      <c r="DH422" s="146">
        <f t="shared" si="641"/>
        <v>0</v>
      </c>
      <c r="DI422" s="146">
        <f t="shared" si="642"/>
        <v>0</v>
      </c>
      <c r="DJ422" s="146">
        <f t="shared" si="643"/>
        <v>0</v>
      </c>
      <c r="DK422" s="146">
        <f t="shared" si="644"/>
        <v>0</v>
      </c>
      <c r="DL422" s="146">
        <f t="shared" si="645"/>
        <v>0</v>
      </c>
      <c r="DM422" s="146">
        <f t="shared" si="646"/>
        <v>0</v>
      </c>
      <c r="DN422" s="64">
        <f t="shared" si="669"/>
        <v>120</v>
      </c>
      <c r="DO422" s="52">
        <f t="shared" si="670"/>
        <v>120</v>
      </c>
      <c r="DP422" s="52" t="str">
        <f t="shared" si="650"/>
        <v/>
      </c>
      <c r="DQ422" s="53" t="str">
        <f t="shared" si="651"/>
        <v/>
      </c>
      <c r="DR422" s="1">
        <f t="shared" si="671"/>
        <v>1</v>
      </c>
      <c r="DS422" s="168" t="e">
        <f>IF(AND(DR422=#REF!,BL422=#REF!),'Tiến độ'!D422,"")</f>
        <v>#REF!</v>
      </c>
    </row>
    <row r="423" spans="1:123" ht="11.25" customHeight="1">
      <c r="A423" s="314" t="str">
        <f>IF(B423="","",MAX($A$7:A422)+1)</f>
        <v/>
      </c>
      <c r="B423" s="315"/>
      <c r="C423" s="79" t="s">
        <v>546</v>
      </c>
      <c r="D423" s="80" t="s">
        <v>547</v>
      </c>
      <c r="E423" s="81">
        <v>2</v>
      </c>
      <c r="F423" s="82">
        <v>30</v>
      </c>
      <c r="G423" s="83"/>
      <c r="H423" s="84">
        <f t="shared" si="672"/>
        <v>2</v>
      </c>
      <c r="I423" s="85">
        <f t="shared" si="672"/>
        <v>102</v>
      </c>
      <c r="J423" s="27"/>
      <c r="K423" s="86"/>
      <c r="L423" s="87"/>
      <c r="M423" s="87"/>
      <c r="N423" s="88"/>
      <c r="O423" s="86"/>
      <c r="P423" s="87"/>
      <c r="Q423" s="87"/>
      <c r="R423" s="88"/>
      <c r="S423" s="86"/>
      <c r="T423" s="87"/>
      <c r="U423" s="87"/>
      <c r="V423" s="87"/>
      <c r="W423" s="88"/>
      <c r="X423" s="86"/>
      <c r="Y423" s="87"/>
      <c r="Z423" s="87"/>
      <c r="AA423" s="88"/>
      <c r="AB423" s="86"/>
      <c r="AC423" s="87"/>
      <c r="AD423" s="87"/>
      <c r="AE423" s="88"/>
      <c r="AF423" s="86"/>
      <c r="AG423" s="87"/>
      <c r="AH423" s="87"/>
      <c r="AI423" s="362"/>
      <c r="AJ423" s="363"/>
      <c r="AK423" s="86"/>
      <c r="AL423" s="87">
        <v>2</v>
      </c>
      <c r="AM423" s="87">
        <v>2</v>
      </c>
      <c r="AN423" s="88">
        <v>2</v>
      </c>
      <c r="AO423" s="86">
        <v>2</v>
      </c>
      <c r="AP423" s="87">
        <v>2</v>
      </c>
      <c r="AQ423" s="87">
        <v>2</v>
      </c>
      <c r="AR423" s="88">
        <v>2</v>
      </c>
      <c r="AS423" s="89">
        <v>2</v>
      </c>
      <c r="AT423" s="87">
        <v>2</v>
      </c>
      <c r="AU423" s="87">
        <v>2</v>
      </c>
      <c r="AV423" s="90">
        <v>2</v>
      </c>
      <c r="AW423" s="86">
        <v>2</v>
      </c>
      <c r="AX423" s="87">
        <v>2</v>
      </c>
      <c r="AY423" s="87">
        <v>2</v>
      </c>
      <c r="AZ423" s="87">
        <v>2</v>
      </c>
      <c r="BA423" s="88" t="s">
        <v>163</v>
      </c>
      <c r="BB423" s="89" t="s">
        <v>163</v>
      </c>
      <c r="BC423" s="87" t="s">
        <v>163</v>
      </c>
      <c r="BD423" s="87" t="s">
        <v>163</v>
      </c>
      <c r="BE423" s="321"/>
      <c r="BF423" s="322"/>
      <c r="BG423" s="322"/>
      <c r="BH423" s="322"/>
      <c r="BI423" s="322"/>
      <c r="BJ423" s="323"/>
      <c r="BK423" s="46" t="s">
        <v>18</v>
      </c>
      <c r="BL423" s="46" t="s">
        <v>49</v>
      </c>
      <c r="BN423" s="146">
        <f t="shared" si="648"/>
        <v>0</v>
      </c>
      <c r="BO423" s="146">
        <f t="shared" si="596"/>
        <v>0</v>
      </c>
      <c r="BP423" s="146">
        <f t="shared" si="597"/>
        <v>0</v>
      </c>
      <c r="BQ423" s="146">
        <f t="shared" si="598"/>
        <v>0</v>
      </c>
      <c r="BR423" s="146">
        <f t="shared" si="599"/>
        <v>0</v>
      </c>
      <c r="BS423" s="146">
        <f t="shared" si="600"/>
        <v>0</v>
      </c>
      <c r="BT423" s="146">
        <f t="shared" si="601"/>
        <v>0</v>
      </c>
      <c r="BU423" s="146">
        <f t="shared" si="602"/>
        <v>0</v>
      </c>
      <c r="BV423" s="146">
        <f t="shared" si="603"/>
        <v>0</v>
      </c>
      <c r="BW423" s="146">
        <f t="shared" si="604"/>
        <v>0</v>
      </c>
      <c r="BX423" s="146">
        <f t="shared" si="605"/>
        <v>0</v>
      </c>
      <c r="BY423" s="146">
        <f t="shared" si="606"/>
        <v>0</v>
      </c>
      <c r="BZ423" s="146">
        <f t="shared" si="607"/>
        <v>0</v>
      </c>
      <c r="CA423" s="146">
        <f t="shared" si="608"/>
        <v>0</v>
      </c>
      <c r="CB423" s="146">
        <f t="shared" si="609"/>
        <v>0</v>
      </c>
      <c r="CC423" s="146">
        <f t="shared" si="610"/>
        <v>0</v>
      </c>
      <c r="CD423" s="146">
        <f t="shared" si="611"/>
        <v>0</v>
      </c>
      <c r="CE423" s="146">
        <f t="shared" si="612"/>
        <v>0</v>
      </c>
      <c r="CF423" s="146">
        <f t="shared" si="613"/>
        <v>0</v>
      </c>
      <c r="CG423" s="146">
        <f t="shared" si="614"/>
        <v>0</v>
      </c>
      <c r="CH423" s="146">
        <f t="shared" si="615"/>
        <v>0</v>
      </c>
      <c r="CI423" s="146">
        <f t="shared" si="616"/>
        <v>0</v>
      </c>
      <c r="CJ423" s="146">
        <f t="shared" si="617"/>
        <v>0</v>
      </c>
      <c r="CK423" s="146">
        <f t="shared" si="618"/>
        <v>0</v>
      </c>
      <c r="CL423" s="146">
        <f t="shared" si="619"/>
        <v>0</v>
      </c>
      <c r="CM423" s="146">
        <f t="shared" si="620"/>
        <v>0</v>
      </c>
      <c r="CN423" s="146">
        <f t="shared" si="621"/>
        <v>0</v>
      </c>
      <c r="CO423" s="146">
        <f t="shared" si="622"/>
        <v>4</v>
      </c>
      <c r="CP423" s="146">
        <f t="shared" si="623"/>
        <v>4</v>
      </c>
      <c r="CQ423" s="146">
        <f t="shared" si="624"/>
        <v>4</v>
      </c>
      <c r="CR423" s="146">
        <f t="shared" si="625"/>
        <v>4</v>
      </c>
      <c r="CS423" s="146">
        <f t="shared" si="626"/>
        <v>4</v>
      </c>
      <c r="CT423" s="146">
        <f t="shared" si="627"/>
        <v>4</v>
      </c>
      <c r="CU423" s="146">
        <f t="shared" si="628"/>
        <v>4</v>
      </c>
      <c r="CV423" s="146">
        <f t="shared" si="629"/>
        <v>4</v>
      </c>
      <c r="CW423" s="146">
        <f t="shared" si="630"/>
        <v>4</v>
      </c>
      <c r="CX423" s="146">
        <f t="shared" si="631"/>
        <v>4</v>
      </c>
      <c r="CY423" s="146">
        <f t="shared" si="632"/>
        <v>4</v>
      </c>
      <c r="CZ423" s="146">
        <f t="shared" si="633"/>
        <v>4</v>
      </c>
      <c r="DA423" s="146">
        <f t="shared" si="634"/>
        <v>4</v>
      </c>
      <c r="DB423" s="146">
        <f t="shared" si="635"/>
        <v>4</v>
      </c>
      <c r="DC423" s="146">
        <f t="shared" si="636"/>
        <v>4</v>
      </c>
      <c r="DD423" s="146">
        <f t="shared" si="637"/>
        <v>0</v>
      </c>
      <c r="DE423" s="146">
        <f t="shared" si="638"/>
        <v>0</v>
      </c>
      <c r="DF423" s="146">
        <f t="shared" si="639"/>
        <v>0</v>
      </c>
      <c r="DG423" s="146">
        <f t="shared" si="640"/>
        <v>0</v>
      </c>
      <c r="DH423" s="146">
        <f t="shared" si="641"/>
        <v>0</v>
      </c>
      <c r="DI423" s="146">
        <f t="shared" si="642"/>
        <v>0</v>
      </c>
      <c r="DJ423" s="146">
        <f t="shared" si="643"/>
        <v>0</v>
      </c>
      <c r="DK423" s="146">
        <f t="shared" si="644"/>
        <v>0</v>
      </c>
      <c r="DL423" s="146">
        <f t="shared" si="645"/>
        <v>0</v>
      </c>
      <c r="DM423" s="146">
        <f t="shared" si="646"/>
        <v>0</v>
      </c>
      <c r="DN423" s="64">
        <f t="shared" si="669"/>
        <v>60</v>
      </c>
      <c r="DO423" s="52" t="str">
        <f t="shared" si="670"/>
        <v/>
      </c>
      <c r="DP423" s="52" t="str">
        <f t="shared" si="650"/>
        <v/>
      </c>
      <c r="DQ423" s="53">
        <f t="shared" si="651"/>
        <v>60</v>
      </c>
      <c r="DR423" s="1">
        <f t="shared" si="671"/>
        <v>2</v>
      </c>
      <c r="DS423" s="168" t="e">
        <f>IF(AND(DR423=#REF!,BL423=#REF!),'Tiến độ'!D423,"")</f>
        <v>#REF!</v>
      </c>
    </row>
    <row r="424" spans="1:123" ht="11.25" customHeight="1">
      <c r="A424" s="314" t="str">
        <f>IF(B424="","",MAX($A$7:A423)+1)</f>
        <v/>
      </c>
      <c r="B424" s="315"/>
      <c r="C424" s="79" t="s">
        <v>525</v>
      </c>
      <c r="D424" s="80" t="s">
        <v>526</v>
      </c>
      <c r="E424" s="81">
        <v>2</v>
      </c>
      <c r="F424" s="82">
        <v>30</v>
      </c>
      <c r="G424" s="83"/>
      <c r="H424" s="84">
        <f t="shared" si="672"/>
        <v>2</v>
      </c>
      <c r="I424" s="85">
        <f t="shared" si="672"/>
        <v>102</v>
      </c>
      <c r="J424" s="27"/>
      <c r="K424" s="86"/>
      <c r="L424" s="87"/>
      <c r="M424" s="87"/>
      <c r="N424" s="88"/>
      <c r="O424" s="86"/>
      <c r="P424" s="87"/>
      <c r="Q424" s="87"/>
      <c r="R424" s="88"/>
      <c r="S424" s="86"/>
      <c r="T424" s="87"/>
      <c r="U424" s="87"/>
      <c r="V424" s="87"/>
      <c r="W424" s="88"/>
      <c r="X424" s="86"/>
      <c r="Y424" s="87"/>
      <c r="Z424" s="87"/>
      <c r="AA424" s="88"/>
      <c r="AB424" s="86"/>
      <c r="AC424" s="87"/>
      <c r="AD424" s="87"/>
      <c r="AE424" s="88"/>
      <c r="AF424" s="86"/>
      <c r="AG424" s="87"/>
      <c r="AH424" s="87"/>
      <c r="AI424" s="362"/>
      <c r="AJ424" s="363"/>
      <c r="AK424" s="86"/>
      <c r="AL424" s="87">
        <v>2</v>
      </c>
      <c r="AM424" s="87">
        <v>2</v>
      </c>
      <c r="AN424" s="88">
        <v>2</v>
      </c>
      <c r="AO424" s="86">
        <v>2</v>
      </c>
      <c r="AP424" s="87">
        <v>2</v>
      </c>
      <c r="AQ424" s="87">
        <v>2</v>
      </c>
      <c r="AR424" s="88">
        <v>2</v>
      </c>
      <c r="AS424" s="89">
        <v>2</v>
      </c>
      <c r="AT424" s="87">
        <v>2</v>
      </c>
      <c r="AU424" s="87">
        <v>2</v>
      </c>
      <c r="AV424" s="90">
        <v>2</v>
      </c>
      <c r="AW424" s="86">
        <v>2</v>
      </c>
      <c r="AX424" s="87">
        <v>2</v>
      </c>
      <c r="AY424" s="87">
        <v>2</v>
      </c>
      <c r="AZ424" s="87">
        <v>2</v>
      </c>
      <c r="BA424" s="88" t="s">
        <v>163</v>
      </c>
      <c r="BB424" s="89" t="s">
        <v>163</v>
      </c>
      <c r="BC424" s="87" t="s">
        <v>163</v>
      </c>
      <c r="BD424" s="87" t="s">
        <v>163</v>
      </c>
      <c r="BE424" s="321"/>
      <c r="BF424" s="322"/>
      <c r="BG424" s="322"/>
      <c r="BH424" s="322"/>
      <c r="BI424" s="322"/>
      <c r="BJ424" s="323"/>
      <c r="BK424" s="46" t="s">
        <v>18</v>
      </c>
      <c r="BL424" s="46" t="s">
        <v>49</v>
      </c>
      <c r="BN424" s="146">
        <f t="shared" si="648"/>
        <v>0</v>
      </c>
      <c r="BO424" s="146">
        <f t="shared" si="596"/>
        <v>0</v>
      </c>
      <c r="BP424" s="146">
        <f t="shared" si="597"/>
        <v>0</v>
      </c>
      <c r="BQ424" s="146">
        <f t="shared" si="598"/>
        <v>0</v>
      </c>
      <c r="BR424" s="146">
        <f t="shared" si="599"/>
        <v>0</v>
      </c>
      <c r="BS424" s="146">
        <f t="shared" si="600"/>
        <v>0</v>
      </c>
      <c r="BT424" s="146">
        <f t="shared" si="601"/>
        <v>0</v>
      </c>
      <c r="BU424" s="146">
        <f t="shared" si="602"/>
        <v>0</v>
      </c>
      <c r="BV424" s="146">
        <f t="shared" si="603"/>
        <v>0</v>
      </c>
      <c r="BW424" s="146">
        <f t="shared" si="604"/>
        <v>0</v>
      </c>
      <c r="BX424" s="146">
        <f t="shared" si="605"/>
        <v>0</v>
      </c>
      <c r="BY424" s="146">
        <f t="shared" si="606"/>
        <v>0</v>
      </c>
      <c r="BZ424" s="146">
        <f t="shared" si="607"/>
        <v>0</v>
      </c>
      <c r="CA424" s="146">
        <f t="shared" si="608"/>
        <v>0</v>
      </c>
      <c r="CB424" s="146">
        <f t="shared" si="609"/>
        <v>0</v>
      </c>
      <c r="CC424" s="146">
        <f t="shared" si="610"/>
        <v>0</v>
      </c>
      <c r="CD424" s="146">
        <f t="shared" si="611"/>
        <v>0</v>
      </c>
      <c r="CE424" s="146">
        <f t="shared" si="612"/>
        <v>0</v>
      </c>
      <c r="CF424" s="146">
        <f t="shared" si="613"/>
        <v>0</v>
      </c>
      <c r="CG424" s="146">
        <f t="shared" si="614"/>
        <v>0</v>
      </c>
      <c r="CH424" s="146">
        <f t="shared" si="615"/>
        <v>0</v>
      </c>
      <c r="CI424" s="146">
        <f t="shared" si="616"/>
        <v>0</v>
      </c>
      <c r="CJ424" s="146">
        <f t="shared" si="617"/>
        <v>0</v>
      </c>
      <c r="CK424" s="146">
        <f t="shared" si="618"/>
        <v>0</v>
      </c>
      <c r="CL424" s="146">
        <f t="shared" si="619"/>
        <v>0</v>
      </c>
      <c r="CM424" s="146">
        <f t="shared" si="620"/>
        <v>0</v>
      </c>
      <c r="CN424" s="146">
        <f t="shared" si="621"/>
        <v>0</v>
      </c>
      <c r="CO424" s="146">
        <f t="shared" si="622"/>
        <v>4</v>
      </c>
      <c r="CP424" s="146">
        <f t="shared" si="623"/>
        <v>4</v>
      </c>
      <c r="CQ424" s="146">
        <f t="shared" si="624"/>
        <v>4</v>
      </c>
      <c r="CR424" s="146">
        <f t="shared" si="625"/>
        <v>4</v>
      </c>
      <c r="CS424" s="146">
        <f t="shared" si="626"/>
        <v>4</v>
      </c>
      <c r="CT424" s="146">
        <f t="shared" si="627"/>
        <v>4</v>
      </c>
      <c r="CU424" s="146">
        <f t="shared" si="628"/>
        <v>4</v>
      </c>
      <c r="CV424" s="146">
        <f t="shared" si="629"/>
        <v>4</v>
      </c>
      <c r="CW424" s="146">
        <f t="shared" si="630"/>
        <v>4</v>
      </c>
      <c r="CX424" s="146">
        <f t="shared" si="631"/>
        <v>4</v>
      </c>
      <c r="CY424" s="146">
        <f t="shared" si="632"/>
        <v>4</v>
      </c>
      <c r="CZ424" s="146">
        <f t="shared" si="633"/>
        <v>4</v>
      </c>
      <c r="DA424" s="146">
        <f t="shared" si="634"/>
        <v>4</v>
      </c>
      <c r="DB424" s="146">
        <f t="shared" si="635"/>
        <v>4</v>
      </c>
      <c r="DC424" s="146">
        <f t="shared" si="636"/>
        <v>4</v>
      </c>
      <c r="DD424" s="146">
        <f t="shared" si="637"/>
        <v>0</v>
      </c>
      <c r="DE424" s="146">
        <f t="shared" si="638"/>
        <v>0</v>
      </c>
      <c r="DF424" s="146">
        <f t="shared" si="639"/>
        <v>0</v>
      </c>
      <c r="DG424" s="146">
        <f t="shared" si="640"/>
        <v>0</v>
      </c>
      <c r="DH424" s="146">
        <f t="shared" si="641"/>
        <v>0</v>
      </c>
      <c r="DI424" s="146">
        <f t="shared" si="642"/>
        <v>0</v>
      </c>
      <c r="DJ424" s="146">
        <f t="shared" si="643"/>
        <v>0</v>
      </c>
      <c r="DK424" s="146">
        <f t="shared" si="644"/>
        <v>0</v>
      </c>
      <c r="DL424" s="146">
        <f t="shared" si="645"/>
        <v>0</v>
      </c>
      <c r="DM424" s="146">
        <f t="shared" si="646"/>
        <v>0</v>
      </c>
      <c r="DN424" s="64">
        <f t="shared" si="669"/>
        <v>60</v>
      </c>
      <c r="DO424" s="52" t="str">
        <f t="shared" si="670"/>
        <v/>
      </c>
      <c r="DP424" s="52" t="str">
        <f t="shared" si="650"/>
        <v/>
      </c>
      <c r="DQ424" s="53">
        <f t="shared" si="651"/>
        <v>60</v>
      </c>
      <c r="DR424" s="1">
        <f t="shared" si="671"/>
        <v>2</v>
      </c>
      <c r="DS424" s="168" t="e">
        <f>IF(AND(DR424=#REF!,BL424=#REF!),'Tiến độ'!D424,"")</f>
        <v>#REF!</v>
      </c>
    </row>
    <row r="425" spans="1:123" ht="11.25" customHeight="1">
      <c r="A425" s="314" t="str">
        <f>IF(B425="","",MAX($A$7:A424)+1)</f>
        <v/>
      </c>
      <c r="B425" s="315"/>
      <c r="C425" s="79" t="s">
        <v>548</v>
      </c>
      <c r="D425" s="80" t="s">
        <v>549</v>
      </c>
      <c r="E425" s="81">
        <v>2</v>
      </c>
      <c r="F425" s="82">
        <v>30</v>
      </c>
      <c r="G425" s="83"/>
      <c r="H425" s="84">
        <f t="shared" si="672"/>
        <v>2</v>
      </c>
      <c r="I425" s="85">
        <f t="shared" si="672"/>
        <v>102</v>
      </c>
      <c r="J425" s="27"/>
      <c r="K425" s="86"/>
      <c r="L425" s="87"/>
      <c r="M425" s="87"/>
      <c r="N425" s="88"/>
      <c r="O425" s="86"/>
      <c r="P425" s="87"/>
      <c r="Q425" s="87"/>
      <c r="R425" s="88"/>
      <c r="S425" s="86"/>
      <c r="T425" s="87"/>
      <c r="U425" s="87"/>
      <c r="V425" s="87"/>
      <c r="W425" s="88"/>
      <c r="X425" s="86"/>
      <c r="Y425" s="87"/>
      <c r="Z425" s="87"/>
      <c r="AA425" s="88"/>
      <c r="AB425" s="86"/>
      <c r="AC425" s="87"/>
      <c r="AD425" s="87"/>
      <c r="AE425" s="88"/>
      <c r="AF425" s="86"/>
      <c r="AG425" s="87"/>
      <c r="AH425" s="87"/>
      <c r="AI425" s="362"/>
      <c r="AJ425" s="363"/>
      <c r="AK425" s="86"/>
      <c r="AL425" s="87"/>
      <c r="AM425" s="87"/>
      <c r="AN425" s="88"/>
      <c r="AO425" s="86"/>
      <c r="AP425" s="87"/>
      <c r="AQ425" s="87">
        <v>3</v>
      </c>
      <c r="AR425" s="88">
        <v>3</v>
      </c>
      <c r="AS425" s="89">
        <v>3</v>
      </c>
      <c r="AT425" s="87">
        <v>3</v>
      </c>
      <c r="AU425" s="87">
        <v>3</v>
      </c>
      <c r="AV425" s="90">
        <v>3</v>
      </c>
      <c r="AW425" s="86">
        <v>3</v>
      </c>
      <c r="AX425" s="87">
        <v>3</v>
      </c>
      <c r="AY425" s="87">
        <v>3</v>
      </c>
      <c r="AZ425" s="87">
        <v>3</v>
      </c>
      <c r="BA425" s="88" t="s">
        <v>163</v>
      </c>
      <c r="BB425" s="89" t="s">
        <v>163</v>
      </c>
      <c r="BC425" s="87" t="s">
        <v>163</v>
      </c>
      <c r="BD425" s="87" t="s">
        <v>163</v>
      </c>
      <c r="BE425" s="321"/>
      <c r="BF425" s="322"/>
      <c r="BG425" s="322"/>
      <c r="BH425" s="322"/>
      <c r="BI425" s="322"/>
      <c r="BJ425" s="323"/>
      <c r="BK425" s="46" t="s">
        <v>18</v>
      </c>
      <c r="BL425" s="46" t="s">
        <v>49</v>
      </c>
      <c r="BN425" s="146">
        <f t="shared" si="648"/>
        <v>0</v>
      </c>
      <c r="BO425" s="146">
        <f t="shared" si="596"/>
        <v>0</v>
      </c>
      <c r="BP425" s="146">
        <f t="shared" si="597"/>
        <v>0</v>
      </c>
      <c r="BQ425" s="146">
        <f t="shared" si="598"/>
        <v>0</v>
      </c>
      <c r="BR425" s="146">
        <f t="shared" si="599"/>
        <v>0</v>
      </c>
      <c r="BS425" s="146">
        <f t="shared" si="600"/>
        <v>0</v>
      </c>
      <c r="BT425" s="146">
        <f t="shared" si="601"/>
        <v>0</v>
      </c>
      <c r="BU425" s="146">
        <f t="shared" si="602"/>
        <v>0</v>
      </c>
      <c r="BV425" s="146">
        <f t="shared" si="603"/>
        <v>0</v>
      </c>
      <c r="BW425" s="146">
        <f t="shared" si="604"/>
        <v>0</v>
      </c>
      <c r="BX425" s="146">
        <f t="shared" si="605"/>
        <v>0</v>
      </c>
      <c r="BY425" s="146">
        <f t="shared" si="606"/>
        <v>0</v>
      </c>
      <c r="BZ425" s="146">
        <f t="shared" si="607"/>
        <v>0</v>
      </c>
      <c r="CA425" s="146">
        <f t="shared" si="608"/>
        <v>0</v>
      </c>
      <c r="CB425" s="146">
        <f t="shared" si="609"/>
        <v>0</v>
      </c>
      <c r="CC425" s="146">
        <f t="shared" si="610"/>
        <v>0</v>
      </c>
      <c r="CD425" s="146">
        <f t="shared" si="611"/>
        <v>0</v>
      </c>
      <c r="CE425" s="146">
        <f t="shared" si="612"/>
        <v>0</v>
      </c>
      <c r="CF425" s="146">
        <f t="shared" si="613"/>
        <v>0</v>
      </c>
      <c r="CG425" s="146">
        <f t="shared" si="614"/>
        <v>0</v>
      </c>
      <c r="CH425" s="146">
        <f t="shared" si="615"/>
        <v>0</v>
      </c>
      <c r="CI425" s="146">
        <f t="shared" si="616"/>
        <v>0</v>
      </c>
      <c r="CJ425" s="146">
        <f t="shared" si="617"/>
        <v>0</v>
      </c>
      <c r="CK425" s="146">
        <f t="shared" si="618"/>
        <v>0</v>
      </c>
      <c r="CL425" s="146">
        <f t="shared" si="619"/>
        <v>0</v>
      </c>
      <c r="CM425" s="146">
        <f t="shared" si="620"/>
        <v>0</v>
      </c>
      <c r="CN425" s="146">
        <f t="shared" si="621"/>
        <v>0</v>
      </c>
      <c r="CO425" s="146">
        <f t="shared" si="622"/>
        <v>0</v>
      </c>
      <c r="CP425" s="146">
        <f t="shared" si="623"/>
        <v>0</v>
      </c>
      <c r="CQ425" s="146">
        <f t="shared" si="624"/>
        <v>0</v>
      </c>
      <c r="CR425" s="146">
        <f t="shared" si="625"/>
        <v>0</v>
      </c>
      <c r="CS425" s="146">
        <f t="shared" si="626"/>
        <v>0</v>
      </c>
      <c r="CT425" s="146">
        <f t="shared" si="627"/>
        <v>6</v>
      </c>
      <c r="CU425" s="146">
        <f t="shared" si="628"/>
        <v>6</v>
      </c>
      <c r="CV425" s="146">
        <f t="shared" si="629"/>
        <v>6</v>
      </c>
      <c r="CW425" s="146">
        <f t="shared" si="630"/>
        <v>6</v>
      </c>
      <c r="CX425" s="146">
        <f t="shared" si="631"/>
        <v>6</v>
      </c>
      <c r="CY425" s="146">
        <f t="shared" si="632"/>
        <v>6</v>
      </c>
      <c r="CZ425" s="146">
        <f t="shared" si="633"/>
        <v>6</v>
      </c>
      <c r="DA425" s="146">
        <f t="shared" si="634"/>
        <v>6</v>
      </c>
      <c r="DB425" s="146">
        <f t="shared" si="635"/>
        <v>6</v>
      </c>
      <c r="DC425" s="146">
        <f t="shared" si="636"/>
        <v>6</v>
      </c>
      <c r="DD425" s="146">
        <f t="shared" si="637"/>
        <v>0</v>
      </c>
      <c r="DE425" s="146">
        <f t="shared" si="638"/>
        <v>0</v>
      </c>
      <c r="DF425" s="146">
        <f t="shared" si="639"/>
        <v>0</v>
      </c>
      <c r="DG425" s="146">
        <f t="shared" si="640"/>
        <v>0</v>
      </c>
      <c r="DH425" s="146">
        <f t="shared" si="641"/>
        <v>0</v>
      </c>
      <c r="DI425" s="146">
        <f t="shared" si="642"/>
        <v>0</v>
      </c>
      <c r="DJ425" s="146">
        <f t="shared" si="643"/>
        <v>0</v>
      </c>
      <c r="DK425" s="146">
        <f t="shared" si="644"/>
        <v>0</v>
      </c>
      <c r="DL425" s="146">
        <f t="shared" si="645"/>
        <v>0</v>
      </c>
      <c r="DM425" s="146">
        <f t="shared" si="646"/>
        <v>0</v>
      </c>
      <c r="DN425" s="64">
        <f>I425*1</f>
        <v>102</v>
      </c>
      <c r="DO425" s="52" t="str">
        <f t="shared" si="670"/>
        <v/>
      </c>
      <c r="DP425" s="52" t="str">
        <f t="shared" si="650"/>
        <v/>
      </c>
      <c r="DQ425" s="53">
        <f t="shared" si="651"/>
        <v>102</v>
      </c>
      <c r="DR425" s="1">
        <f t="shared" si="671"/>
        <v>2</v>
      </c>
      <c r="DS425" s="168" t="e">
        <f>IF(AND(DR425=#REF!,BL425=#REF!),'Tiến độ'!D425,"")</f>
        <v>#REF!</v>
      </c>
    </row>
    <row r="426" spans="1:123" ht="11.25" customHeight="1">
      <c r="A426" s="314" t="str">
        <f>IF(B426="","",MAX($A$7:A425)+1)</f>
        <v/>
      </c>
      <c r="B426" s="315"/>
      <c r="C426" s="79" t="s">
        <v>532</v>
      </c>
      <c r="D426" s="80" t="s">
        <v>533</v>
      </c>
      <c r="E426" s="81">
        <v>3</v>
      </c>
      <c r="F426" s="82">
        <v>45</v>
      </c>
      <c r="G426" s="83"/>
      <c r="H426" s="84">
        <f t="shared" si="672"/>
        <v>2</v>
      </c>
      <c r="I426" s="85">
        <f t="shared" si="672"/>
        <v>102</v>
      </c>
      <c r="J426" s="27"/>
      <c r="K426" s="86"/>
      <c r="L426" s="87"/>
      <c r="M426" s="87"/>
      <c r="N426" s="88"/>
      <c r="O426" s="86"/>
      <c r="P426" s="87"/>
      <c r="Q426" s="87"/>
      <c r="R426" s="88"/>
      <c r="S426" s="86"/>
      <c r="T426" s="87"/>
      <c r="U426" s="87"/>
      <c r="V426" s="87"/>
      <c r="W426" s="88"/>
      <c r="X426" s="86"/>
      <c r="Y426" s="87"/>
      <c r="Z426" s="87"/>
      <c r="AA426" s="88"/>
      <c r="AB426" s="86"/>
      <c r="AC426" s="87"/>
      <c r="AD426" s="87"/>
      <c r="AE426" s="88"/>
      <c r="AF426" s="86"/>
      <c r="AG426" s="87"/>
      <c r="AH426" s="87"/>
      <c r="AI426" s="362"/>
      <c r="AJ426" s="363"/>
      <c r="AK426" s="86"/>
      <c r="AL426" s="87">
        <v>5</v>
      </c>
      <c r="AM426" s="87">
        <v>5</v>
      </c>
      <c r="AN426" s="88">
        <v>5</v>
      </c>
      <c r="AO426" s="86">
        <v>5</v>
      </c>
      <c r="AP426" s="87">
        <v>5</v>
      </c>
      <c r="AQ426" s="87">
        <v>2</v>
      </c>
      <c r="AR426" s="88">
        <v>2</v>
      </c>
      <c r="AS426" s="89">
        <v>2</v>
      </c>
      <c r="AT426" s="87">
        <v>2</v>
      </c>
      <c r="AU426" s="87">
        <v>2</v>
      </c>
      <c r="AV426" s="90">
        <v>2</v>
      </c>
      <c r="AW426" s="86">
        <v>2</v>
      </c>
      <c r="AX426" s="87">
        <v>2</v>
      </c>
      <c r="AY426" s="87">
        <v>2</v>
      </c>
      <c r="AZ426" s="87">
        <v>2</v>
      </c>
      <c r="BA426" s="88" t="s">
        <v>163</v>
      </c>
      <c r="BB426" s="89" t="s">
        <v>163</v>
      </c>
      <c r="BC426" s="87" t="s">
        <v>163</v>
      </c>
      <c r="BD426" s="87" t="s">
        <v>163</v>
      </c>
      <c r="BE426" s="321"/>
      <c r="BF426" s="322"/>
      <c r="BG426" s="322"/>
      <c r="BH426" s="322"/>
      <c r="BI426" s="322"/>
      <c r="BJ426" s="323"/>
      <c r="BK426" s="46" t="s">
        <v>18</v>
      </c>
      <c r="BL426" s="46" t="s">
        <v>49</v>
      </c>
      <c r="BN426" s="146">
        <f t="shared" si="648"/>
        <v>0</v>
      </c>
      <c r="BO426" s="146">
        <f t="shared" si="596"/>
        <v>0</v>
      </c>
      <c r="BP426" s="146">
        <f t="shared" si="597"/>
        <v>0</v>
      </c>
      <c r="BQ426" s="146">
        <f t="shared" si="598"/>
        <v>0</v>
      </c>
      <c r="BR426" s="146">
        <f t="shared" si="599"/>
        <v>0</v>
      </c>
      <c r="BS426" s="146">
        <f t="shared" si="600"/>
        <v>0</v>
      </c>
      <c r="BT426" s="146">
        <f t="shared" si="601"/>
        <v>0</v>
      </c>
      <c r="BU426" s="146">
        <f t="shared" si="602"/>
        <v>0</v>
      </c>
      <c r="BV426" s="146">
        <f t="shared" si="603"/>
        <v>0</v>
      </c>
      <c r="BW426" s="146">
        <f t="shared" si="604"/>
        <v>0</v>
      </c>
      <c r="BX426" s="146">
        <f t="shared" si="605"/>
        <v>0</v>
      </c>
      <c r="BY426" s="146">
        <f t="shared" si="606"/>
        <v>0</v>
      </c>
      <c r="BZ426" s="146">
        <f t="shared" si="607"/>
        <v>0</v>
      </c>
      <c r="CA426" s="146">
        <f t="shared" si="608"/>
        <v>0</v>
      </c>
      <c r="CB426" s="146">
        <f t="shared" si="609"/>
        <v>0</v>
      </c>
      <c r="CC426" s="146">
        <f t="shared" si="610"/>
        <v>0</v>
      </c>
      <c r="CD426" s="146">
        <f t="shared" si="611"/>
        <v>0</v>
      </c>
      <c r="CE426" s="146">
        <f t="shared" si="612"/>
        <v>0</v>
      </c>
      <c r="CF426" s="146">
        <f t="shared" si="613"/>
        <v>0</v>
      </c>
      <c r="CG426" s="146">
        <f t="shared" si="614"/>
        <v>0</v>
      </c>
      <c r="CH426" s="146">
        <f t="shared" si="615"/>
        <v>0</v>
      </c>
      <c r="CI426" s="146">
        <f t="shared" si="616"/>
        <v>0</v>
      </c>
      <c r="CJ426" s="146">
        <f t="shared" si="617"/>
        <v>0</v>
      </c>
      <c r="CK426" s="146">
        <f t="shared" si="618"/>
        <v>0</v>
      </c>
      <c r="CL426" s="146">
        <f t="shared" si="619"/>
        <v>0</v>
      </c>
      <c r="CM426" s="146">
        <f t="shared" si="620"/>
        <v>0</v>
      </c>
      <c r="CN426" s="146">
        <f t="shared" si="621"/>
        <v>0</v>
      </c>
      <c r="CO426" s="146">
        <f t="shared" si="622"/>
        <v>10</v>
      </c>
      <c r="CP426" s="146">
        <f t="shared" si="623"/>
        <v>10</v>
      </c>
      <c r="CQ426" s="146">
        <f t="shared" si="624"/>
        <v>10</v>
      </c>
      <c r="CR426" s="146">
        <f t="shared" si="625"/>
        <v>10</v>
      </c>
      <c r="CS426" s="146">
        <f t="shared" si="626"/>
        <v>10</v>
      </c>
      <c r="CT426" s="146">
        <f t="shared" si="627"/>
        <v>4</v>
      </c>
      <c r="CU426" s="146">
        <f t="shared" si="628"/>
        <v>4</v>
      </c>
      <c r="CV426" s="146">
        <f t="shared" si="629"/>
        <v>4</v>
      </c>
      <c r="CW426" s="146">
        <f t="shared" si="630"/>
        <v>4</v>
      </c>
      <c r="CX426" s="146">
        <f t="shared" si="631"/>
        <v>4</v>
      </c>
      <c r="CY426" s="146">
        <f t="shared" si="632"/>
        <v>4</v>
      </c>
      <c r="CZ426" s="146">
        <f t="shared" si="633"/>
        <v>4</v>
      </c>
      <c r="DA426" s="146">
        <f t="shared" si="634"/>
        <v>4</v>
      </c>
      <c r="DB426" s="146">
        <f t="shared" si="635"/>
        <v>4</v>
      </c>
      <c r="DC426" s="146">
        <f t="shared" si="636"/>
        <v>4</v>
      </c>
      <c r="DD426" s="146">
        <f t="shared" si="637"/>
        <v>0</v>
      </c>
      <c r="DE426" s="146">
        <f t="shared" si="638"/>
        <v>0</v>
      </c>
      <c r="DF426" s="146">
        <f t="shared" si="639"/>
        <v>0</v>
      </c>
      <c r="DG426" s="146">
        <f t="shared" si="640"/>
        <v>0</v>
      </c>
      <c r="DH426" s="146">
        <f t="shared" si="641"/>
        <v>0</v>
      </c>
      <c r="DI426" s="146">
        <f t="shared" si="642"/>
        <v>0</v>
      </c>
      <c r="DJ426" s="146">
        <f t="shared" si="643"/>
        <v>0</v>
      </c>
      <c r="DK426" s="146">
        <f t="shared" si="644"/>
        <v>0</v>
      </c>
      <c r="DL426" s="146">
        <f t="shared" si="645"/>
        <v>0</v>
      </c>
      <c r="DM426" s="146">
        <f t="shared" si="646"/>
        <v>0</v>
      </c>
      <c r="DN426" s="64">
        <f t="shared" ref="DN426:DN431" si="673">F426*H426</f>
        <v>90</v>
      </c>
      <c r="DO426" s="52" t="str">
        <f t="shared" si="670"/>
        <v/>
      </c>
      <c r="DP426" s="52" t="str">
        <f t="shared" si="650"/>
        <v/>
      </c>
      <c r="DQ426" s="53">
        <f t="shared" si="651"/>
        <v>90</v>
      </c>
      <c r="DR426" s="1">
        <f t="shared" si="671"/>
        <v>2</v>
      </c>
      <c r="DS426" s="168" t="e">
        <f>IF(AND(DR426=#REF!,BL426=#REF!),'Tiến độ'!D426,"")</f>
        <v>#REF!</v>
      </c>
    </row>
    <row r="427" spans="1:123" ht="11.25" customHeight="1">
      <c r="A427" s="314" t="str">
        <f>IF(B427="","",MAX($A$7:A426)+1)</f>
        <v/>
      </c>
      <c r="B427" s="315"/>
      <c r="C427" s="79" t="s">
        <v>550</v>
      </c>
      <c r="D427" s="80" t="s">
        <v>551</v>
      </c>
      <c r="E427" s="81">
        <v>3</v>
      </c>
      <c r="F427" s="82">
        <v>45</v>
      </c>
      <c r="G427" s="83"/>
      <c r="H427" s="84">
        <f t="shared" si="672"/>
        <v>2</v>
      </c>
      <c r="I427" s="85">
        <f t="shared" si="672"/>
        <v>102</v>
      </c>
      <c r="J427" s="27"/>
      <c r="K427" s="86"/>
      <c r="L427" s="87"/>
      <c r="M427" s="87"/>
      <c r="N427" s="88"/>
      <c r="O427" s="86"/>
      <c r="P427" s="87"/>
      <c r="Q427" s="87"/>
      <c r="R427" s="88"/>
      <c r="S427" s="86"/>
      <c r="T427" s="87"/>
      <c r="U427" s="87"/>
      <c r="V427" s="87"/>
      <c r="W427" s="88"/>
      <c r="X427" s="86"/>
      <c r="Y427" s="87"/>
      <c r="Z427" s="87"/>
      <c r="AA427" s="88"/>
      <c r="AB427" s="86"/>
      <c r="AC427" s="87"/>
      <c r="AD427" s="87"/>
      <c r="AE427" s="88"/>
      <c r="AF427" s="86"/>
      <c r="AG427" s="87"/>
      <c r="AH427" s="87"/>
      <c r="AI427" s="362"/>
      <c r="AJ427" s="363"/>
      <c r="AK427" s="86"/>
      <c r="AL427" s="87">
        <v>3</v>
      </c>
      <c r="AM427" s="87">
        <v>3</v>
      </c>
      <c r="AN427" s="88">
        <v>3</v>
      </c>
      <c r="AO427" s="86">
        <v>3</v>
      </c>
      <c r="AP427" s="87">
        <v>3</v>
      </c>
      <c r="AQ427" s="87">
        <v>3</v>
      </c>
      <c r="AR427" s="88">
        <v>3</v>
      </c>
      <c r="AS427" s="89">
        <v>3</v>
      </c>
      <c r="AT427" s="87">
        <v>3</v>
      </c>
      <c r="AU427" s="87">
        <v>3</v>
      </c>
      <c r="AV427" s="90">
        <v>3</v>
      </c>
      <c r="AW427" s="86">
        <v>3</v>
      </c>
      <c r="AX427" s="87">
        <v>3</v>
      </c>
      <c r="AY427" s="87">
        <v>3</v>
      </c>
      <c r="AZ427" s="87">
        <v>3</v>
      </c>
      <c r="BA427" s="88" t="s">
        <v>163</v>
      </c>
      <c r="BB427" s="89" t="s">
        <v>163</v>
      </c>
      <c r="BC427" s="87" t="s">
        <v>163</v>
      </c>
      <c r="BD427" s="87" t="s">
        <v>163</v>
      </c>
      <c r="BE427" s="321"/>
      <c r="BF427" s="322"/>
      <c r="BG427" s="322"/>
      <c r="BH427" s="322"/>
      <c r="BI427" s="322"/>
      <c r="BJ427" s="323"/>
      <c r="BK427" s="46" t="s">
        <v>18</v>
      </c>
      <c r="BL427" s="46" t="s">
        <v>49</v>
      </c>
      <c r="BN427" s="146">
        <f t="shared" si="648"/>
        <v>0</v>
      </c>
      <c r="BO427" s="146">
        <f t="shared" si="596"/>
        <v>0</v>
      </c>
      <c r="BP427" s="146">
        <f t="shared" si="597"/>
        <v>0</v>
      </c>
      <c r="BQ427" s="146">
        <f t="shared" si="598"/>
        <v>0</v>
      </c>
      <c r="BR427" s="146">
        <f t="shared" si="599"/>
        <v>0</v>
      </c>
      <c r="BS427" s="146">
        <f t="shared" si="600"/>
        <v>0</v>
      </c>
      <c r="BT427" s="146">
        <f t="shared" si="601"/>
        <v>0</v>
      </c>
      <c r="BU427" s="146">
        <f t="shared" si="602"/>
        <v>0</v>
      </c>
      <c r="BV427" s="146">
        <f t="shared" si="603"/>
        <v>0</v>
      </c>
      <c r="BW427" s="146">
        <f t="shared" si="604"/>
        <v>0</v>
      </c>
      <c r="BX427" s="146">
        <f t="shared" si="605"/>
        <v>0</v>
      </c>
      <c r="BY427" s="146">
        <f t="shared" si="606"/>
        <v>0</v>
      </c>
      <c r="BZ427" s="146">
        <f t="shared" si="607"/>
        <v>0</v>
      </c>
      <c r="CA427" s="146">
        <f t="shared" si="608"/>
        <v>0</v>
      </c>
      <c r="CB427" s="146">
        <f t="shared" si="609"/>
        <v>0</v>
      </c>
      <c r="CC427" s="146">
        <f t="shared" si="610"/>
        <v>0</v>
      </c>
      <c r="CD427" s="146">
        <f t="shared" si="611"/>
        <v>0</v>
      </c>
      <c r="CE427" s="146">
        <f t="shared" si="612"/>
        <v>0</v>
      </c>
      <c r="CF427" s="146">
        <f t="shared" si="613"/>
        <v>0</v>
      </c>
      <c r="CG427" s="146">
        <f t="shared" si="614"/>
        <v>0</v>
      </c>
      <c r="CH427" s="146">
        <f t="shared" si="615"/>
        <v>0</v>
      </c>
      <c r="CI427" s="146">
        <f t="shared" si="616"/>
        <v>0</v>
      </c>
      <c r="CJ427" s="146">
        <f t="shared" si="617"/>
        <v>0</v>
      </c>
      <c r="CK427" s="146">
        <f t="shared" si="618"/>
        <v>0</v>
      </c>
      <c r="CL427" s="146">
        <f t="shared" si="619"/>
        <v>0</v>
      </c>
      <c r="CM427" s="146">
        <f t="shared" si="620"/>
        <v>0</v>
      </c>
      <c r="CN427" s="146">
        <f t="shared" si="621"/>
        <v>0</v>
      </c>
      <c r="CO427" s="146">
        <f t="shared" si="622"/>
        <v>6</v>
      </c>
      <c r="CP427" s="146">
        <f t="shared" si="623"/>
        <v>6</v>
      </c>
      <c r="CQ427" s="146">
        <f t="shared" si="624"/>
        <v>6</v>
      </c>
      <c r="CR427" s="146">
        <f t="shared" si="625"/>
        <v>6</v>
      </c>
      <c r="CS427" s="146">
        <f t="shared" si="626"/>
        <v>6</v>
      </c>
      <c r="CT427" s="146">
        <f t="shared" si="627"/>
        <v>6</v>
      </c>
      <c r="CU427" s="146">
        <f t="shared" si="628"/>
        <v>6</v>
      </c>
      <c r="CV427" s="146">
        <f t="shared" si="629"/>
        <v>6</v>
      </c>
      <c r="CW427" s="146">
        <f t="shared" si="630"/>
        <v>6</v>
      </c>
      <c r="CX427" s="146">
        <f t="shared" si="631"/>
        <v>6</v>
      </c>
      <c r="CY427" s="146">
        <f t="shared" si="632"/>
        <v>6</v>
      </c>
      <c r="CZ427" s="146">
        <f t="shared" si="633"/>
        <v>6</v>
      </c>
      <c r="DA427" s="146">
        <f t="shared" si="634"/>
        <v>6</v>
      </c>
      <c r="DB427" s="146">
        <f t="shared" si="635"/>
        <v>6</v>
      </c>
      <c r="DC427" s="146">
        <f t="shared" si="636"/>
        <v>6</v>
      </c>
      <c r="DD427" s="146">
        <f t="shared" si="637"/>
        <v>0</v>
      </c>
      <c r="DE427" s="146">
        <f t="shared" si="638"/>
        <v>0</v>
      </c>
      <c r="DF427" s="146">
        <f t="shared" si="639"/>
        <v>0</v>
      </c>
      <c r="DG427" s="146">
        <f t="shared" si="640"/>
        <v>0</v>
      </c>
      <c r="DH427" s="146">
        <f t="shared" si="641"/>
        <v>0</v>
      </c>
      <c r="DI427" s="146">
        <f t="shared" si="642"/>
        <v>0</v>
      </c>
      <c r="DJ427" s="146">
        <f t="shared" si="643"/>
        <v>0</v>
      </c>
      <c r="DK427" s="146">
        <f t="shared" si="644"/>
        <v>0</v>
      </c>
      <c r="DL427" s="146">
        <f t="shared" si="645"/>
        <v>0</v>
      </c>
      <c r="DM427" s="146">
        <f t="shared" si="646"/>
        <v>0</v>
      </c>
      <c r="DN427" s="64">
        <f t="shared" si="673"/>
        <v>90</v>
      </c>
      <c r="DO427" s="52" t="str">
        <f t="shared" si="670"/>
        <v/>
      </c>
      <c r="DP427" s="52" t="str">
        <f t="shared" si="650"/>
        <v/>
      </c>
      <c r="DQ427" s="53">
        <f t="shared" si="651"/>
        <v>90</v>
      </c>
      <c r="DR427" s="1">
        <f t="shared" si="671"/>
        <v>2</v>
      </c>
      <c r="DS427" s="168" t="e">
        <f>IF(AND(DR427=#REF!,BL427=#REF!),'Tiến độ'!D427,"")</f>
        <v>#REF!</v>
      </c>
    </row>
    <row r="428" spans="1:123" ht="11.25" customHeight="1">
      <c r="A428" s="314" t="str">
        <f>IF(B428="","",MAX($A$7:A427)+1)</f>
        <v/>
      </c>
      <c r="B428" s="315"/>
      <c r="C428" s="79" t="s">
        <v>552</v>
      </c>
      <c r="D428" s="80" t="s">
        <v>553</v>
      </c>
      <c r="E428" s="81">
        <v>2</v>
      </c>
      <c r="F428" s="82">
        <v>30</v>
      </c>
      <c r="G428" s="83"/>
      <c r="H428" s="84">
        <f t="shared" si="672"/>
        <v>2</v>
      </c>
      <c r="I428" s="85">
        <f t="shared" si="672"/>
        <v>102</v>
      </c>
      <c r="J428" s="27"/>
      <c r="K428" s="86"/>
      <c r="L428" s="87"/>
      <c r="M428" s="87"/>
      <c r="N428" s="88"/>
      <c r="O428" s="86"/>
      <c r="P428" s="87"/>
      <c r="Q428" s="87"/>
      <c r="R428" s="88"/>
      <c r="S428" s="86"/>
      <c r="T428" s="87"/>
      <c r="U428" s="87"/>
      <c r="V428" s="87"/>
      <c r="W428" s="88"/>
      <c r="X428" s="86"/>
      <c r="Y428" s="87"/>
      <c r="Z428" s="87"/>
      <c r="AA428" s="88"/>
      <c r="AB428" s="86"/>
      <c r="AC428" s="87"/>
      <c r="AD428" s="87"/>
      <c r="AE428" s="88"/>
      <c r="AF428" s="86"/>
      <c r="AG428" s="87"/>
      <c r="AH428" s="87"/>
      <c r="AI428" s="362"/>
      <c r="AJ428" s="363"/>
      <c r="AK428" s="86"/>
      <c r="AL428" s="87">
        <v>2</v>
      </c>
      <c r="AM428" s="87">
        <v>2</v>
      </c>
      <c r="AN428" s="88">
        <v>2</v>
      </c>
      <c r="AO428" s="86">
        <v>2</v>
      </c>
      <c r="AP428" s="87">
        <v>2</v>
      </c>
      <c r="AQ428" s="87">
        <v>2</v>
      </c>
      <c r="AR428" s="88">
        <v>2</v>
      </c>
      <c r="AS428" s="89">
        <v>2</v>
      </c>
      <c r="AT428" s="87">
        <v>2</v>
      </c>
      <c r="AU428" s="87">
        <v>2</v>
      </c>
      <c r="AV428" s="90">
        <v>2</v>
      </c>
      <c r="AW428" s="86">
        <v>2</v>
      </c>
      <c r="AX428" s="87">
        <v>2</v>
      </c>
      <c r="AY428" s="87">
        <v>2</v>
      </c>
      <c r="AZ428" s="87">
        <v>2</v>
      </c>
      <c r="BA428" s="88" t="s">
        <v>163</v>
      </c>
      <c r="BB428" s="89" t="s">
        <v>163</v>
      </c>
      <c r="BC428" s="87" t="s">
        <v>163</v>
      </c>
      <c r="BD428" s="87" t="s">
        <v>163</v>
      </c>
      <c r="BE428" s="321"/>
      <c r="BF428" s="322"/>
      <c r="BG428" s="322"/>
      <c r="BH428" s="322"/>
      <c r="BI428" s="322"/>
      <c r="BJ428" s="323"/>
      <c r="BK428" s="46" t="s">
        <v>18</v>
      </c>
      <c r="BL428" s="46" t="s">
        <v>49</v>
      </c>
      <c r="BN428" s="146">
        <f t="shared" si="648"/>
        <v>0</v>
      </c>
      <c r="BO428" s="146">
        <f t="shared" si="596"/>
        <v>0</v>
      </c>
      <c r="BP428" s="146">
        <f t="shared" si="597"/>
        <v>0</v>
      </c>
      <c r="BQ428" s="146">
        <f t="shared" si="598"/>
        <v>0</v>
      </c>
      <c r="BR428" s="146">
        <f t="shared" si="599"/>
        <v>0</v>
      </c>
      <c r="BS428" s="146">
        <f t="shared" si="600"/>
        <v>0</v>
      </c>
      <c r="BT428" s="146">
        <f t="shared" si="601"/>
        <v>0</v>
      </c>
      <c r="BU428" s="146">
        <f t="shared" si="602"/>
        <v>0</v>
      </c>
      <c r="BV428" s="146">
        <f t="shared" si="603"/>
        <v>0</v>
      </c>
      <c r="BW428" s="146">
        <f t="shared" si="604"/>
        <v>0</v>
      </c>
      <c r="BX428" s="146">
        <f t="shared" si="605"/>
        <v>0</v>
      </c>
      <c r="BY428" s="146">
        <f t="shared" si="606"/>
        <v>0</v>
      </c>
      <c r="BZ428" s="146">
        <f t="shared" si="607"/>
        <v>0</v>
      </c>
      <c r="CA428" s="146">
        <f t="shared" si="608"/>
        <v>0</v>
      </c>
      <c r="CB428" s="146">
        <f t="shared" si="609"/>
        <v>0</v>
      </c>
      <c r="CC428" s="146">
        <f t="shared" si="610"/>
        <v>0</v>
      </c>
      <c r="CD428" s="146">
        <f t="shared" si="611"/>
        <v>0</v>
      </c>
      <c r="CE428" s="146">
        <f t="shared" si="612"/>
        <v>0</v>
      </c>
      <c r="CF428" s="146">
        <f t="shared" si="613"/>
        <v>0</v>
      </c>
      <c r="CG428" s="146">
        <f t="shared" si="614"/>
        <v>0</v>
      </c>
      <c r="CH428" s="146">
        <f t="shared" si="615"/>
        <v>0</v>
      </c>
      <c r="CI428" s="146">
        <f t="shared" si="616"/>
        <v>0</v>
      </c>
      <c r="CJ428" s="146">
        <f t="shared" si="617"/>
        <v>0</v>
      </c>
      <c r="CK428" s="146">
        <f t="shared" si="618"/>
        <v>0</v>
      </c>
      <c r="CL428" s="146">
        <f t="shared" si="619"/>
        <v>0</v>
      </c>
      <c r="CM428" s="146">
        <f t="shared" si="620"/>
        <v>0</v>
      </c>
      <c r="CN428" s="146">
        <f t="shared" si="621"/>
        <v>0</v>
      </c>
      <c r="CO428" s="146">
        <f t="shared" si="622"/>
        <v>4</v>
      </c>
      <c r="CP428" s="146">
        <f t="shared" si="623"/>
        <v>4</v>
      </c>
      <c r="CQ428" s="146">
        <f t="shared" si="624"/>
        <v>4</v>
      </c>
      <c r="CR428" s="146">
        <f t="shared" si="625"/>
        <v>4</v>
      </c>
      <c r="CS428" s="146">
        <f t="shared" si="626"/>
        <v>4</v>
      </c>
      <c r="CT428" s="146">
        <f t="shared" si="627"/>
        <v>4</v>
      </c>
      <c r="CU428" s="146">
        <f t="shared" si="628"/>
        <v>4</v>
      </c>
      <c r="CV428" s="146">
        <f t="shared" si="629"/>
        <v>4</v>
      </c>
      <c r="CW428" s="146">
        <f t="shared" si="630"/>
        <v>4</v>
      </c>
      <c r="CX428" s="146">
        <f t="shared" si="631"/>
        <v>4</v>
      </c>
      <c r="CY428" s="146">
        <f t="shared" si="632"/>
        <v>4</v>
      </c>
      <c r="CZ428" s="146">
        <f t="shared" si="633"/>
        <v>4</v>
      </c>
      <c r="DA428" s="146">
        <f t="shared" si="634"/>
        <v>4</v>
      </c>
      <c r="DB428" s="146">
        <f t="shared" si="635"/>
        <v>4</v>
      </c>
      <c r="DC428" s="146">
        <f t="shared" si="636"/>
        <v>4</v>
      </c>
      <c r="DD428" s="146">
        <f t="shared" si="637"/>
        <v>0</v>
      </c>
      <c r="DE428" s="146">
        <f t="shared" si="638"/>
        <v>0</v>
      </c>
      <c r="DF428" s="146">
        <f t="shared" si="639"/>
        <v>0</v>
      </c>
      <c r="DG428" s="146">
        <f t="shared" si="640"/>
        <v>0</v>
      </c>
      <c r="DH428" s="146">
        <f t="shared" si="641"/>
        <v>0</v>
      </c>
      <c r="DI428" s="146">
        <f t="shared" si="642"/>
        <v>0</v>
      </c>
      <c r="DJ428" s="146">
        <f t="shared" si="643"/>
        <v>0</v>
      </c>
      <c r="DK428" s="146">
        <f t="shared" si="644"/>
        <v>0</v>
      </c>
      <c r="DL428" s="146">
        <f t="shared" si="645"/>
        <v>0</v>
      </c>
      <c r="DM428" s="146">
        <f t="shared" si="646"/>
        <v>0</v>
      </c>
      <c r="DN428" s="64">
        <f t="shared" si="673"/>
        <v>60</v>
      </c>
      <c r="DO428" s="52" t="str">
        <f t="shared" si="670"/>
        <v/>
      </c>
      <c r="DP428" s="52" t="str">
        <f t="shared" si="650"/>
        <v/>
      </c>
      <c r="DQ428" s="53">
        <f t="shared" si="651"/>
        <v>60</v>
      </c>
      <c r="DR428" s="1">
        <f t="shared" si="671"/>
        <v>2</v>
      </c>
      <c r="DS428" s="168" t="e">
        <f>IF(AND(DR428=#REF!,BL428=#REF!),'Tiến độ'!D428,"")</f>
        <v>#REF!</v>
      </c>
    </row>
    <row r="429" spans="1:123" ht="11.25" customHeight="1">
      <c r="A429" s="314" t="str">
        <f>IF(B429="","",MAX($A$7:A428)+1)</f>
        <v/>
      </c>
      <c r="B429" s="315"/>
      <c r="C429" s="79" t="s">
        <v>554</v>
      </c>
      <c r="D429" s="80" t="s">
        <v>555</v>
      </c>
      <c r="E429" s="81">
        <v>4</v>
      </c>
      <c r="F429" s="82">
        <v>60</v>
      </c>
      <c r="G429" s="83"/>
      <c r="H429" s="84">
        <f t="shared" si="672"/>
        <v>2</v>
      </c>
      <c r="I429" s="85">
        <f t="shared" si="672"/>
        <v>102</v>
      </c>
      <c r="J429" s="27"/>
      <c r="K429" s="86"/>
      <c r="L429" s="87"/>
      <c r="M429" s="87"/>
      <c r="N429" s="88"/>
      <c r="O429" s="86"/>
      <c r="P429" s="87"/>
      <c r="Q429" s="87"/>
      <c r="R429" s="88"/>
      <c r="S429" s="86"/>
      <c r="T429" s="87"/>
      <c r="U429" s="87"/>
      <c r="V429" s="87"/>
      <c r="W429" s="88"/>
      <c r="X429" s="86"/>
      <c r="Y429" s="87"/>
      <c r="Z429" s="87"/>
      <c r="AA429" s="88"/>
      <c r="AB429" s="86"/>
      <c r="AC429" s="87"/>
      <c r="AD429" s="87"/>
      <c r="AE429" s="88"/>
      <c r="AF429" s="86"/>
      <c r="AG429" s="87"/>
      <c r="AH429" s="87"/>
      <c r="AI429" s="362"/>
      <c r="AJ429" s="363"/>
      <c r="AK429" s="86"/>
      <c r="AL429" s="87">
        <v>4</v>
      </c>
      <c r="AM429" s="87">
        <v>4</v>
      </c>
      <c r="AN429" s="88">
        <v>4</v>
      </c>
      <c r="AO429" s="86">
        <v>4</v>
      </c>
      <c r="AP429" s="87">
        <v>4</v>
      </c>
      <c r="AQ429" s="87">
        <v>4</v>
      </c>
      <c r="AR429" s="88">
        <v>4</v>
      </c>
      <c r="AS429" s="89">
        <v>4</v>
      </c>
      <c r="AT429" s="87">
        <v>4</v>
      </c>
      <c r="AU429" s="87">
        <v>4</v>
      </c>
      <c r="AV429" s="90">
        <v>4</v>
      </c>
      <c r="AW429" s="86">
        <v>4</v>
      </c>
      <c r="AX429" s="87">
        <v>4</v>
      </c>
      <c r="AY429" s="87">
        <v>4</v>
      </c>
      <c r="AZ429" s="87">
        <v>4</v>
      </c>
      <c r="BA429" s="88" t="s">
        <v>163</v>
      </c>
      <c r="BB429" s="89" t="s">
        <v>163</v>
      </c>
      <c r="BC429" s="87" t="s">
        <v>163</v>
      </c>
      <c r="BD429" s="87" t="s">
        <v>163</v>
      </c>
      <c r="BE429" s="321"/>
      <c r="BF429" s="322"/>
      <c r="BG429" s="322"/>
      <c r="BH429" s="322"/>
      <c r="BI429" s="322"/>
      <c r="BJ429" s="323"/>
      <c r="BK429" s="46" t="s">
        <v>18</v>
      </c>
      <c r="BL429" s="46" t="s">
        <v>48</v>
      </c>
      <c r="BN429" s="146">
        <f t="shared" si="648"/>
        <v>0</v>
      </c>
      <c r="BO429" s="146">
        <f t="shared" si="596"/>
        <v>0</v>
      </c>
      <c r="BP429" s="146">
        <f t="shared" si="597"/>
        <v>0</v>
      </c>
      <c r="BQ429" s="146">
        <f t="shared" si="598"/>
        <v>0</v>
      </c>
      <c r="BR429" s="146">
        <f t="shared" si="599"/>
        <v>0</v>
      </c>
      <c r="BS429" s="146">
        <f t="shared" si="600"/>
        <v>0</v>
      </c>
      <c r="BT429" s="146">
        <f t="shared" si="601"/>
        <v>0</v>
      </c>
      <c r="BU429" s="146">
        <f t="shared" si="602"/>
        <v>0</v>
      </c>
      <c r="BV429" s="146">
        <f t="shared" si="603"/>
        <v>0</v>
      </c>
      <c r="BW429" s="146">
        <f t="shared" si="604"/>
        <v>0</v>
      </c>
      <c r="BX429" s="146">
        <f t="shared" si="605"/>
        <v>0</v>
      </c>
      <c r="BY429" s="146">
        <f t="shared" si="606"/>
        <v>0</v>
      </c>
      <c r="BZ429" s="146">
        <f t="shared" si="607"/>
        <v>0</v>
      </c>
      <c r="CA429" s="146">
        <f t="shared" si="608"/>
        <v>0</v>
      </c>
      <c r="CB429" s="146">
        <f t="shared" si="609"/>
        <v>0</v>
      </c>
      <c r="CC429" s="146">
        <f t="shared" si="610"/>
        <v>0</v>
      </c>
      <c r="CD429" s="146">
        <f t="shared" si="611"/>
        <v>0</v>
      </c>
      <c r="CE429" s="146">
        <f t="shared" si="612"/>
        <v>0</v>
      </c>
      <c r="CF429" s="146">
        <f t="shared" si="613"/>
        <v>0</v>
      </c>
      <c r="CG429" s="146">
        <f t="shared" si="614"/>
        <v>0</v>
      </c>
      <c r="CH429" s="146">
        <f t="shared" si="615"/>
        <v>0</v>
      </c>
      <c r="CI429" s="146">
        <f t="shared" si="616"/>
        <v>0</v>
      </c>
      <c r="CJ429" s="146">
        <f t="shared" si="617"/>
        <v>0</v>
      </c>
      <c r="CK429" s="146">
        <f t="shared" si="618"/>
        <v>0</v>
      </c>
      <c r="CL429" s="146">
        <f t="shared" si="619"/>
        <v>0</v>
      </c>
      <c r="CM429" s="146">
        <f t="shared" si="620"/>
        <v>0</v>
      </c>
      <c r="CN429" s="146">
        <f t="shared" si="621"/>
        <v>0</v>
      </c>
      <c r="CO429" s="146">
        <f t="shared" si="622"/>
        <v>8</v>
      </c>
      <c r="CP429" s="146">
        <f t="shared" si="623"/>
        <v>8</v>
      </c>
      <c r="CQ429" s="146">
        <f t="shared" si="624"/>
        <v>8</v>
      </c>
      <c r="CR429" s="146">
        <f t="shared" si="625"/>
        <v>8</v>
      </c>
      <c r="CS429" s="146">
        <f t="shared" si="626"/>
        <v>8</v>
      </c>
      <c r="CT429" s="146">
        <f t="shared" si="627"/>
        <v>8</v>
      </c>
      <c r="CU429" s="146">
        <f t="shared" si="628"/>
        <v>8</v>
      </c>
      <c r="CV429" s="146">
        <f t="shared" si="629"/>
        <v>8</v>
      </c>
      <c r="CW429" s="146">
        <f t="shared" si="630"/>
        <v>8</v>
      </c>
      <c r="CX429" s="146">
        <f t="shared" si="631"/>
        <v>8</v>
      </c>
      <c r="CY429" s="146">
        <f t="shared" si="632"/>
        <v>8</v>
      </c>
      <c r="CZ429" s="146">
        <f t="shared" si="633"/>
        <v>8</v>
      </c>
      <c r="DA429" s="146">
        <f t="shared" si="634"/>
        <v>8</v>
      </c>
      <c r="DB429" s="146">
        <f t="shared" si="635"/>
        <v>8</v>
      </c>
      <c r="DC429" s="146">
        <f t="shared" si="636"/>
        <v>8</v>
      </c>
      <c r="DD429" s="146">
        <f t="shared" si="637"/>
        <v>0</v>
      </c>
      <c r="DE429" s="146">
        <f t="shared" si="638"/>
        <v>0</v>
      </c>
      <c r="DF429" s="146">
        <f t="shared" si="639"/>
        <v>0</v>
      </c>
      <c r="DG429" s="146">
        <f t="shared" si="640"/>
        <v>0</v>
      </c>
      <c r="DH429" s="146">
        <f t="shared" si="641"/>
        <v>0</v>
      </c>
      <c r="DI429" s="146">
        <f t="shared" si="642"/>
        <v>0</v>
      </c>
      <c r="DJ429" s="146">
        <f t="shared" si="643"/>
        <v>0</v>
      </c>
      <c r="DK429" s="146">
        <f t="shared" si="644"/>
        <v>0</v>
      </c>
      <c r="DL429" s="146">
        <f t="shared" si="645"/>
        <v>0</v>
      </c>
      <c r="DM429" s="146">
        <f t="shared" si="646"/>
        <v>0</v>
      </c>
      <c r="DN429" s="64">
        <f t="shared" si="673"/>
        <v>120</v>
      </c>
      <c r="DO429" s="52" t="str">
        <f t="shared" si="670"/>
        <v/>
      </c>
      <c r="DP429" s="52" t="str">
        <f t="shared" si="650"/>
        <v/>
      </c>
      <c r="DQ429" s="53">
        <f t="shared" si="651"/>
        <v>120</v>
      </c>
      <c r="DR429" s="1">
        <f t="shared" si="671"/>
        <v>2</v>
      </c>
      <c r="DS429" s="168" t="e">
        <f>IF(AND(DR429=#REF!,BL429=#REF!),'Tiến độ'!D429,"")</f>
        <v>#REF!</v>
      </c>
    </row>
    <row r="430" spans="1:123" ht="11.25" customHeight="1">
      <c r="A430" s="314" t="str">
        <f>IF(B430="","",MAX($A$7:A429)+1)</f>
        <v/>
      </c>
      <c r="B430" s="315"/>
      <c r="C430" s="79" t="s">
        <v>195</v>
      </c>
      <c r="D430" s="80" t="s">
        <v>556</v>
      </c>
      <c r="E430" s="81">
        <v>3</v>
      </c>
      <c r="F430" s="82">
        <v>60</v>
      </c>
      <c r="G430" s="83"/>
      <c r="H430" s="84">
        <f t="shared" si="672"/>
        <v>2</v>
      </c>
      <c r="I430" s="85">
        <f t="shared" si="672"/>
        <v>102</v>
      </c>
      <c r="J430" s="27"/>
      <c r="K430" s="86"/>
      <c r="L430" s="87"/>
      <c r="M430" s="87"/>
      <c r="N430" s="88"/>
      <c r="O430" s="86"/>
      <c r="P430" s="87"/>
      <c r="Q430" s="87"/>
      <c r="R430" s="88"/>
      <c r="S430" s="86"/>
      <c r="T430" s="87"/>
      <c r="U430" s="87"/>
      <c r="V430" s="87"/>
      <c r="W430" s="88"/>
      <c r="X430" s="86"/>
      <c r="Y430" s="87"/>
      <c r="Z430" s="87"/>
      <c r="AA430" s="88"/>
      <c r="AB430" s="86"/>
      <c r="AC430" s="87"/>
      <c r="AD430" s="87"/>
      <c r="AE430" s="88"/>
      <c r="AF430" s="86"/>
      <c r="AG430" s="87"/>
      <c r="AH430" s="87"/>
      <c r="AI430" s="362"/>
      <c r="AJ430" s="363"/>
      <c r="AK430" s="86"/>
      <c r="AL430" s="87">
        <v>4</v>
      </c>
      <c r="AM430" s="87">
        <v>4</v>
      </c>
      <c r="AN430" s="88">
        <v>4</v>
      </c>
      <c r="AO430" s="86">
        <v>4</v>
      </c>
      <c r="AP430" s="87">
        <v>4</v>
      </c>
      <c r="AQ430" s="87">
        <v>4</v>
      </c>
      <c r="AR430" s="88">
        <v>4</v>
      </c>
      <c r="AS430" s="89">
        <v>4</v>
      </c>
      <c r="AT430" s="87">
        <v>4</v>
      </c>
      <c r="AU430" s="87">
        <v>4</v>
      </c>
      <c r="AV430" s="90">
        <v>4</v>
      </c>
      <c r="AW430" s="86">
        <v>4</v>
      </c>
      <c r="AX430" s="87">
        <v>4</v>
      </c>
      <c r="AY430" s="87">
        <v>4</v>
      </c>
      <c r="AZ430" s="87">
        <v>4</v>
      </c>
      <c r="BA430" s="88" t="s">
        <v>163</v>
      </c>
      <c r="BB430" s="89" t="s">
        <v>163</v>
      </c>
      <c r="BC430" s="87" t="s">
        <v>163</v>
      </c>
      <c r="BD430" s="87" t="s">
        <v>163</v>
      </c>
      <c r="BE430" s="321"/>
      <c r="BF430" s="322"/>
      <c r="BG430" s="322"/>
      <c r="BH430" s="322"/>
      <c r="BI430" s="322"/>
      <c r="BJ430" s="323"/>
      <c r="BK430" s="46" t="s">
        <v>18</v>
      </c>
      <c r="BL430" s="46" t="s">
        <v>54</v>
      </c>
      <c r="BN430" s="146">
        <f t="shared" si="648"/>
        <v>0</v>
      </c>
      <c r="BO430" s="146">
        <f t="shared" si="596"/>
        <v>0</v>
      </c>
      <c r="BP430" s="146">
        <f t="shared" si="597"/>
        <v>0</v>
      </c>
      <c r="BQ430" s="146">
        <f t="shared" si="598"/>
        <v>0</v>
      </c>
      <c r="BR430" s="146">
        <f t="shared" si="599"/>
        <v>0</v>
      </c>
      <c r="BS430" s="146">
        <f t="shared" si="600"/>
        <v>0</v>
      </c>
      <c r="BT430" s="146">
        <f t="shared" si="601"/>
        <v>0</v>
      </c>
      <c r="BU430" s="146">
        <f t="shared" si="602"/>
        <v>0</v>
      </c>
      <c r="BV430" s="146">
        <f t="shared" si="603"/>
        <v>0</v>
      </c>
      <c r="BW430" s="146">
        <f t="shared" si="604"/>
        <v>0</v>
      </c>
      <c r="BX430" s="146">
        <f t="shared" si="605"/>
        <v>0</v>
      </c>
      <c r="BY430" s="146">
        <f t="shared" si="606"/>
        <v>0</v>
      </c>
      <c r="BZ430" s="146">
        <f t="shared" si="607"/>
        <v>0</v>
      </c>
      <c r="CA430" s="146">
        <f t="shared" si="608"/>
        <v>0</v>
      </c>
      <c r="CB430" s="146">
        <f t="shared" si="609"/>
        <v>0</v>
      </c>
      <c r="CC430" s="146">
        <f t="shared" si="610"/>
        <v>0</v>
      </c>
      <c r="CD430" s="146">
        <f t="shared" si="611"/>
        <v>0</v>
      </c>
      <c r="CE430" s="146">
        <f t="shared" si="612"/>
        <v>0</v>
      </c>
      <c r="CF430" s="146">
        <f t="shared" si="613"/>
        <v>0</v>
      </c>
      <c r="CG430" s="146">
        <f t="shared" si="614"/>
        <v>0</v>
      </c>
      <c r="CH430" s="146">
        <f t="shared" si="615"/>
        <v>0</v>
      </c>
      <c r="CI430" s="146">
        <f t="shared" si="616"/>
        <v>0</v>
      </c>
      <c r="CJ430" s="146">
        <f t="shared" si="617"/>
        <v>0</v>
      </c>
      <c r="CK430" s="146">
        <f t="shared" si="618"/>
        <v>0</v>
      </c>
      <c r="CL430" s="146">
        <f t="shared" si="619"/>
        <v>0</v>
      </c>
      <c r="CM430" s="146">
        <f t="shared" si="620"/>
        <v>0</v>
      </c>
      <c r="CN430" s="146">
        <f t="shared" si="621"/>
        <v>0</v>
      </c>
      <c r="CO430" s="146">
        <f t="shared" si="622"/>
        <v>8</v>
      </c>
      <c r="CP430" s="146">
        <f t="shared" si="623"/>
        <v>8</v>
      </c>
      <c r="CQ430" s="146">
        <f t="shared" si="624"/>
        <v>8</v>
      </c>
      <c r="CR430" s="146">
        <f t="shared" si="625"/>
        <v>8</v>
      </c>
      <c r="CS430" s="146">
        <f t="shared" si="626"/>
        <v>8</v>
      </c>
      <c r="CT430" s="146">
        <f t="shared" si="627"/>
        <v>8</v>
      </c>
      <c r="CU430" s="146">
        <f t="shared" si="628"/>
        <v>8</v>
      </c>
      <c r="CV430" s="146">
        <f t="shared" si="629"/>
        <v>8</v>
      </c>
      <c r="CW430" s="146">
        <f t="shared" si="630"/>
        <v>8</v>
      </c>
      <c r="CX430" s="146">
        <f t="shared" si="631"/>
        <v>8</v>
      </c>
      <c r="CY430" s="146">
        <f t="shared" si="632"/>
        <v>8</v>
      </c>
      <c r="CZ430" s="146">
        <f t="shared" si="633"/>
        <v>8</v>
      </c>
      <c r="DA430" s="146">
        <f t="shared" si="634"/>
        <v>8</v>
      </c>
      <c r="DB430" s="146">
        <f t="shared" si="635"/>
        <v>8</v>
      </c>
      <c r="DC430" s="146">
        <f t="shared" si="636"/>
        <v>8</v>
      </c>
      <c r="DD430" s="146">
        <f t="shared" si="637"/>
        <v>0</v>
      </c>
      <c r="DE430" s="146">
        <f t="shared" si="638"/>
        <v>0</v>
      </c>
      <c r="DF430" s="146">
        <f t="shared" si="639"/>
        <v>0</v>
      </c>
      <c r="DG430" s="146">
        <f t="shared" si="640"/>
        <v>0</v>
      </c>
      <c r="DH430" s="146">
        <f t="shared" si="641"/>
        <v>0</v>
      </c>
      <c r="DI430" s="146">
        <f t="shared" si="642"/>
        <v>0</v>
      </c>
      <c r="DJ430" s="146">
        <f t="shared" si="643"/>
        <v>0</v>
      </c>
      <c r="DK430" s="146">
        <f t="shared" si="644"/>
        <v>0</v>
      </c>
      <c r="DL430" s="146">
        <f t="shared" si="645"/>
        <v>0</v>
      </c>
      <c r="DM430" s="146">
        <f t="shared" si="646"/>
        <v>0</v>
      </c>
      <c r="DN430" s="64">
        <f t="shared" si="673"/>
        <v>120</v>
      </c>
      <c r="DO430" s="52" t="str">
        <f t="shared" si="670"/>
        <v/>
      </c>
      <c r="DP430" s="52" t="str">
        <f t="shared" si="650"/>
        <v/>
      </c>
      <c r="DQ430" s="53">
        <f t="shared" si="651"/>
        <v>120</v>
      </c>
      <c r="DR430" s="1">
        <f t="shared" si="671"/>
        <v>2</v>
      </c>
      <c r="DS430" s="168" t="e">
        <f>IF(AND(DR430=#REF!,BL430=#REF!),'Tiến độ'!D430,"")</f>
        <v>#REF!</v>
      </c>
    </row>
    <row r="431" spans="1:123" ht="11.25" customHeight="1">
      <c r="A431" s="314" t="str">
        <f>IF(B431="","",MAX($A$7:A430)+1)</f>
        <v/>
      </c>
      <c r="B431" s="315"/>
      <c r="C431" s="79" t="s">
        <v>557</v>
      </c>
      <c r="D431" s="80" t="s">
        <v>558</v>
      </c>
      <c r="E431" s="81">
        <v>2</v>
      </c>
      <c r="F431" s="82">
        <v>30</v>
      </c>
      <c r="G431" s="83"/>
      <c r="H431" s="84">
        <f t="shared" si="672"/>
        <v>2</v>
      </c>
      <c r="I431" s="85">
        <f t="shared" si="672"/>
        <v>102</v>
      </c>
      <c r="J431" s="27"/>
      <c r="K431" s="86"/>
      <c r="L431" s="87"/>
      <c r="M431" s="87"/>
      <c r="N431" s="88"/>
      <c r="O431" s="86"/>
      <c r="P431" s="87"/>
      <c r="Q431" s="87"/>
      <c r="R431" s="88"/>
      <c r="S431" s="86"/>
      <c r="T431" s="87"/>
      <c r="U431" s="87"/>
      <c r="V431" s="87"/>
      <c r="W431" s="88"/>
      <c r="X431" s="86"/>
      <c r="Y431" s="87"/>
      <c r="Z431" s="87"/>
      <c r="AA431" s="88"/>
      <c r="AB431" s="86"/>
      <c r="AC431" s="87"/>
      <c r="AD431" s="87"/>
      <c r="AE431" s="88"/>
      <c r="AF431" s="86"/>
      <c r="AG431" s="87"/>
      <c r="AH431" s="87"/>
      <c r="AI431" s="362"/>
      <c r="AJ431" s="363"/>
      <c r="AK431" s="86"/>
      <c r="AL431" s="87">
        <v>2</v>
      </c>
      <c r="AM431" s="87">
        <v>2</v>
      </c>
      <c r="AN431" s="88">
        <v>2</v>
      </c>
      <c r="AO431" s="86">
        <v>2</v>
      </c>
      <c r="AP431" s="87">
        <v>2</v>
      </c>
      <c r="AQ431" s="87">
        <v>2</v>
      </c>
      <c r="AR431" s="88">
        <v>2</v>
      </c>
      <c r="AS431" s="89">
        <v>2</v>
      </c>
      <c r="AT431" s="87">
        <v>2</v>
      </c>
      <c r="AU431" s="87">
        <v>2</v>
      </c>
      <c r="AV431" s="90">
        <v>2</v>
      </c>
      <c r="AW431" s="86">
        <v>2</v>
      </c>
      <c r="AX431" s="87">
        <v>2</v>
      </c>
      <c r="AY431" s="87">
        <v>2</v>
      </c>
      <c r="AZ431" s="87">
        <v>2</v>
      </c>
      <c r="BA431" s="88" t="s">
        <v>163</v>
      </c>
      <c r="BB431" s="89" t="s">
        <v>163</v>
      </c>
      <c r="BC431" s="87" t="s">
        <v>163</v>
      </c>
      <c r="BD431" s="87" t="s">
        <v>163</v>
      </c>
      <c r="BE431" s="321"/>
      <c r="BF431" s="322"/>
      <c r="BG431" s="322"/>
      <c r="BH431" s="322"/>
      <c r="BI431" s="322"/>
      <c r="BJ431" s="323"/>
      <c r="BK431" s="46" t="s">
        <v>18</v>
      </c>
      <c r="BL431" s="46" t="s">
        <v>49</v>
      </c>
      <c r="BN431" s="146">
        <f t="shared" si="648"/>
        <v>0</v>
      </c>
      <c r="BO431" s="146">
        <f t="shared" si="596"/>
        <v>0</v>
      </c>
      <c r="BP431" s="146">
        <f t="shared" si="597"/>
        <v>0</v>
      </c>
      <c r="BQ431" s="146">
        <f t="shared" si="598"/>
        <v>0</v>
      </c>
      <c r="BR431" s="146">
        <f t="shared" si="599"/>
        <v>0</v>
      </c>
      <c r="BS431" s="146">
        <f t="shared" si="600"/>
        <v>0</v>
      </c>
      <c r="BT431" s="146">
        <f t="shared" si="601"/>
        <v>0</v>
      </c>
      <c r="BU431" s="146">
        <f t="shared" si="602"/>
        <v>0</v>
      </c>
      <c r="BV431" s="146">
        <f t="shared" si="603"/>
        <v>0</v>
      </c>
      <c r="BW431" s="146">
        <f t="shared" si="604"/>
        <v>0</v>
      </c>
      <c r="BX431" s="146">
        <f t="shared" si="605"/>
        <v>0</v>
      </c>
      <c r="BY431" s="146">
        <f t="shared" si="606"/>
        <v>0</v>
      </c>
      <c r="BZ431" s="146">
        <f t="shared" si="607"/>
        <v>0</v>
      </c>
      <c r="CA431" s="146">
        <f t="shared" si="608"/>
        <v>0</v>
      </c>
      <c r="CB431" s="146">
        <f t="shared" si="609"/>
        <v>0</v>
      </c>
      <c r="CC431" s="146">
        <f t="shared" si="610"/>
        <v>0</v>
      </c>
      <c r="CD431" s="146">
        <f t="shared" si="611"/>
        <v>0</v>
      </c>
      <c r="CE431" s="146">
        <f t="shared" si="612"/>
        <v>0</v>
      </c>
      <c r="CF431" s="146">
        <f t="shared" si="613"/>
        <v>0</v>
      </c>
      <c r="CG431" s="146">
        <f t="shared" si="614"/>
        <v>0</v>
      </c>
      <c r="CH431" s="146">
        <f t="shared" si="615"/>
        <v>0</v>
      </c>
      <c r="CI431" s="146">
        <f t="shared" si="616"/>
        <v>0</v>
      </c>
      <c r="CJ431" s="146">
        <f t="shared" si="617"/>
        <v>0</v>
      </c>
      <c r="CK431" s="146">
        <f t="shared" si="618"/>
        <v>0</v>
      </c>
      <c r="CL431" s="146">
        <f t="shared" si="619"/>
        <v>0</v>
      </c>
      <c r="CM431" s="146">
        <f t="shared" si="620"/>
        <v>0</v>
      </c>
      <c r="CN431" s="146">
        <f t="shared" si="621"/>
        <v>0</v>
      </c>
      <c r="CO431" s="146">
        <f t="shared" si="622"/>
        <v>4</v>
      </c>
      <c r="CP431" s="146">
        <f t="shared" si="623"/>
        <v>4</v>
      </c>
      <c r="CQ431" s="146">
        <f t="shared" si="624"/>
        <v>4</v>
      </c>
      <c r="CR431" s="146">
        <f t="shared" si="625"/>
        <v>4</v>
      </c>
      <c r="CS431" s="146">
        <f t="shared" si="626"/>
        <v>4</v>
      </c>
      <c r="CT431" s="146">
        <f t="shared" si="627"/>
        <v>4</v>
      </c>
      <c r="CU431" s="146">
        <f t="shared" si="628"/>
        <v>4</v>
      </c>
      <c r="CV431" s="146">
        <f t="shared" si="629"/>
        <v>4</v>
      </c>
      <c r="CW431" s="146">
        <f t="shared" si="630"/>
        <v>4</v>
      </c>
      <c r="CX431" s="146">
        <f t="shared" si="631"/>
        <v>4</v>
      </c>
      <c r="CY431" s="146">
        <f t="shared" si="632"/>
        <v>4</v>
      </c>
      <c r="CZ431" s="146">
        <f t="shared" si="633"/>
        <v>4</v>
      </c>
      <c r="DA431" s="146">
        <f t="shared" si="634"/>
        <v>4</v>
      </c>
      <c r="DB431" s="146">
        <f t="shared" si="635"/>
        <v>4</v>
      </c>
      <c r="DC431" s="146">
        <f t="shared" si="636"/>
        <v>4</v>
      </c>
      <c r="DD431" s="146">
        <f t="shared" si="637"/>
        <v>0</v>
      </c>
      <c r="DE431" s="146">
        <f t="shared" si="638"/>
        <v>0</v>
      </c>
      <c r="DF431" s="146">
        <f t="shared" si="639"/>
        <v>0</v>
      </c>
      <c r="DG431" s="146">
        <f t="shared" si="640"/>
        <v>0</v>
      </c>
      <c r="DH431" s="146">
        <f t="shared" si="641"/>
        <v>0</v>
      </c>
      <c r="DI431" s="146">
        <f t="shared" si="642"/>
        <v>0</v>
      </c>
      <c r="DJ431" s="146">
        <f t="shared" si="643"/>
        <v>0</v>
      </c>
      <c r="DK431" s="146">
        <f t="shared" si="644"/>
        <v>0</v>
      </c>
      <c r="DL431" s="146">
        <f t="shared" si="645"/>
        <v>0</v>
      </c>
      <c r="DM431" s="146">
        <f t="shared" si="646"/>
        <v>0</v>
      </c>
      <c r="DN431" s="64">
        <f t="shared" si="673"/>
        <v>60</v>
      </c>
      <c r="DO431" s="52" t="str">
        <f t="shared" si="670"/>
        <v/>
      </c>
      <c r="DP431" s="52" t="str">
        <f t="shared" si="650"/>
        <v/>
      </c>
      <c r="DQ431" s="53">
        <f t="shared" si="651"/>
        <v>60</v>
      </c>
      <c r="DR431" s="1">
        <f t="shared" si="671"/>
        <v>2</v>
      </c>
      <c r="DS431" s="168" t="e">
        <f>IF(AND(DR431=#REF!,BL431=#REF!),'Tiến độ'!D431,"")</f>
        <v>#REF!</v>
      </c>
    </row>
    <row r="432" spans="1:123" ht="11.25" customHeight="1">
      <c r="A432" s="310" t="str">
        <f>IF(B432="","",MAX($A$7:A431)+1)</f>
        <v/>
      </c>
      <c r="B432" s="313"/>
      <c r="C432" s="91" t="s">
        <v>8</v>
      </c>
      <c r="D432" s="92"/>
      <c r="E432" s="93">
        <f>SUM(E418:E431)</f>
        <v>38</v>
      </c>
      <c r="F432" s="94"/>
      <c r="G432" s="95"/>
      <c r="H432" s="96"/>
      <c r="I432" s="97"/>
      <c r="J432" s="26"/>
      <c r="K432" s="96">
        <f t="shared" ref="K432:AH432" si="674">SUM(K418:K431)</f>
        <v>18</v>
      </c>
      <c r="L432" s="97">
        <f t="shared" si="674"/>
        <v>18</v>
      </c>
      <c r="M432" s="97">
        <f t="shared" si="674"/>
        <v>18</v>
      </c>
      <c r="N432" s="98">
        <f t="shared" si="674"/>
        <v>18</v>
      </c>
      <c r="O432" s="96">
        <f t="shared" si="674"/>
        <v>18</v>
      </c>
      <c r="P432" s="97">
        <f t="shared" si="674"/>
        <v>18</v>
      </c>
      <c r="Q432" s="97">
        <f t="shared" si="674"/>
        <v>18</v>
      </c>
      <c r="R432" s="98">
        <f t="shared" si="674"/>
        <v>18</v>
      </c>
      <c r="S432" s="96">
        <f t="shared" si="674"/>
        <v>18</v>
      </c>
      <c r="T432" s="97">
        <f t="shared" si="674"/>
        <v>18</v>
      </c>
      <c r="U432" s="97">
        <f t="shared" si="674"/>
        <v>18</v>
      </c>
      <c r="V432" s="97">
        <f t="shared" si="674"/>
        <v>18</v>
      </c>
      <c r="W432" s="98">
        <f t="shared" si="674"/>
        <v>18</v>
      </c>
      <c r="X432" s="96">
        <f t="shared" si="674"/>
        <v>18</v>
      </c>
      <c r="Y432" s="97">
        <f t="shared" si="674"/>
        <v>18</v>
      </c>
      <c r="Z432" s="97">
        <f t="shared" si="674"/>
        <v>0</v>
      </c>
      <c r="AA432" s="98">
        <f t="shared" si="674"/>
        <v>0</v>
      </c>
      <c r="AB432" s="96">
        <f t="shared" si="674"/>
        <v>0</v>
      </c>
      <c r="AC432" s="97">
        <f t="shared" si="674"/>
        <v>0</v>
      </c>
      <c r="AD432" s="97">
        <f t="shared" si="674"/>
        <v>0</v>
      </c>
      <c r="AE432" s="98">
        <f t="shared" si="674"/>
        <v>0</v>
      </c>
      <c r="AF432" s="96">
        <f t="shared" si="674"/>
        <v>0</v>
      </c>
      <c r="AG432" s="97">
        <f t="shared" si="674"/>
        <v>0</v>
      </c>
      <c r="AH432" s="97">
        <f t="shared" si="674"/>
        <v>0</v>
      </c>
      <c r="AI432" s="362"/>
      <c r="AJ432" s="363"/>
      <c r="AK432" s="96">
        <f t="shared" ref="AK432:BD432" si="675">SUM(AK418:AK431)</f>
        <v>0</v>
      </c>
      <c r="AL432" s="97">
        <f t="shared" si="675"/>
        <v>24</v>
      </c>
      <c r="AM432" s="97">
        <f t="shared" si="675"/>
        <v>24</v>
      </c>
      <c r="AN432" s="98">
        <f t="shared" si="675"/>
        <v>24</v>
      </c>
      <c r="AO432" s="96">
        <f t="shared" si="675"/>
        <v>24</v>
      </c>
      <c r="AP432" s="97">
        <f t="shared" si="675"/>
        <v>24</v>
      </c>
      <c r="AQ432" s="97">
        <f t="shared" si="675"/>
        <v>24</v>
      </c>
      <c r="AR432" s="98">
        <f t="shared" si="675"/>
        <v>24</v>
      </c>
      <c r="AS432" s="99">
        <f t="shared" si="675"/>
        <v>24</v>
      </c>
      <c r="AT432" s="97">
        <f t="shared" si="675"/>
        <v>24</v>
      </c>
      <c r="AU432" s="97">
        <f t="shared" si="675"/>
        <v>24</v>
      </c>
      <c r="AV432" s="100">
        <f t="shared" si="675"/>
        <v>24</v>
      </c>
      <c r="AW432" s="96">
        <f t="shared" si="675"/>
        <v>24</v>
      </c>
      <c r="AX432" s="97">
        <f t="shared" si="675"/>
        <v>24</v>
      </c>
      <c r="AY432" s="97">
        <f t="shared" si="675"/>
        <v>24</v>
      </c>
      <c r="AZ432" s="97">
        <f t="shared" si="675"/>
        <v>24</v>
      </c>
      <c r="BA432" s="98">
        <f t="shared" si="675"/>
        <v>0</v>
      </c>
      <c r="BB432" s="99">
        <f t="shared" si="675"/>
        <v>0</v>
      </c>
      <c r="BC432" s="97">
        <f t="shared" si="675"/>
        <v>0</v>
      </c>
      <c r="BD432" s="97">
        <f t="shared" si="675"/>
        <v>0</v>
      </c>
      <c r="BE432" s="321"/>
      <c r="BF432" s="322"/>
      <c r="BG432" s="322"/>
      <c r="BH432" s="322"/>
      <c r="BI432" s="322"/>
      <c r="BJ432" s="323"/>
      <c r="BK432" s="47"/>
      <c r="BL432" s="47" t="s">
        <v>1113</v>
      </c>
      <c r="BN432" s="146">
        <f t="shared" si="648"/>
        <v>0</v>
      </c>
      <c r="BO432" s="146">
        <f t="shared" si="596"/>
        <v>0</v>
      </c>
      <c r="BP432" s="146">
        <f t="shared" si="597"/>
        <v>0</v>
      </c>
      <c r="BQ432" s="146">
        <f t="shared" si="598"/>
        <v>0</v>
      </c>
      <c r="BR432" s="146">
        <f t="shared" si="599"/>
        <v>0</v>
      </c>
      <c r="BS432" s="146">
        <f t="shared" si="600"/>
        <v>0</v>
      </c>
      <c r="BT432" s="146">
        <f t="shared" si="601"/>
        <v>0</v>
      </c>
      <c r="BU432" s="146">
        <f t="shared" si="602"/>
        <v>0</v>
      </c>
      <c r="BV432" s="146">
        <f t="shared" si="603"/>
        <v>0</v>
      </c>
      <c r="BW432" s="146">
        <f t="shared" si="604"/>
        <v>0</v>
      </c>
      <c r="BX432" s="146">
        <f t="shared" si="605"/>
        <v>0</v>
      </c>
      <c r="BY432" s="146">
        <f t="shared" si="606"/>
        <v>0</v>
      </c>
      <c r="BZ432" s="146">
        <f t="shared" si="607"/>
        <v>0</v>
      </c>
      <c r="CA432" s="146">
        <f t="shared" si="608"/>
        <v>0</v>
      </c>
      <c r="CB432" s="146">
        <f t="shared" si="609"/>
        <v>0</v>
      </c>
      <c r="CC432" s="146">
        <f t="shared" si="610"/>
        <v>0</v>
      </c>
      <c r="CD432" s="146">
        <f t="shared" si="611"/>
        <v>0</v>
      </c>
      <c r="CE432" s="146">
        <f t="shared" si="612"/>
        <v>0</v>
      </c>
      <c r="CF432" s="146">
        <f t="shared" si="613"/>
        <v>0</v>
      </c>
      <c r="CG432" s="146">
        <f t="shared" si="614"/>
        <v>0</v>
      </c>
      <c r="CH432" s="146">
        <f t="shared" si="615"/>
        <v>0</v>
      </c>
      <c r="CI432" s="146">
        <f t="shared" si="616"/>
        <v>0</v>
      </c>
      <c r="CJ432" s="146">
        <f t="shared" si="617"/>
        <v>0</v>
      </c>
      <c r="CK432" s="146">
        <f t="shared" si="618"/>
        <v>0</v>
      </c>
      <c r="CL432" s="146">
        <f t="shared" si="619"/>
        <v>0</v>
      </c>
      <c r="CM432" s="146">
        <f t="shared" si="620"/>
        <v>0</v>
      </c>
      <c r="CN432" s="146">
        <f t="shared" si="621"/>
        <v>0</v>
      </c>
      <c r="CO432" s="146">
        <f t="shared" si="622"/>
        <v>0</v>
      </c>
      <c r="CP432" s="146">
        <f t="shared" si="623"/>
        <v>0</v>
      </c>
      <c r="CQ432" s="146">
        <f t="shared" si="624"/>
        <v>0</v>
      </c>
      <c r="CR432" s="146">
        <f t="shared" si="625"/>
        <v>0</v>
      </c>
      <c r="CS432" s="146">
        <f t="shared" si="626"/>
        <v>0</v>
      </c>
      <c r="CT432" s="146">
        <f t="shared" si="627"/>
        <v>0</v>
      </c>
      <c r="CU432" s="146">
        <f t="shared" si="628"/>
        <v>0</v>
      </c>
      <c r="CV432" s="146">
        <f t="shared" si="629"/>
        <v>0</v>
      </c>
      <c r="CW432" s="146">
        <f t="shared" si="630"/>
        <v>0</v>
      </c>
      <c r="CX432" s="146">
        <f t="shared" si="631"/>
        <v>0</v>
      </c>
      <c r="CY432" s="146">
        <f t="shared" si="632"/>
        <v>0</v>
      </c>
      <c r="CZ432" s="146">
        <f t="shared" si="633"/>
        <v>0</v>
      </c>
      <c r="DA432" s="146">
        <f t="shared" si="634"/>
        <v>0</v>
      </c>
      <c r="DB432" s="146">
        <f t="shared" si="635"/>
        <v>0</v>
      </c>
      <c r="DC432" s="146">
        <f t="shared" si="636"/>
        <v>0</v>
      </c>
      <c r="DD432" s="146">
        <f t="shared" si="637"/>
        <v>0</v>
      </c>
      <c r="DE432" s="146">
        <f t="shared" si="638"/>
        <v>0</v>
      </c>
      <c r="DF432" s="146">
        <f t="shared" si="639"/>
        <v>0</v>
      </c>
      <c r="DG432" s="146">
        <f t="shared" si="640"/>
        <v>0</v>
      </c>
      <c r="DH432" s="146">
        <f t="shared" si="641"/>
        <v>0</v>
      </c>
      <c r="DI432" s="146">
        <f t="shared" si="642"/>
        <v>0</v>
      </c>
      <c r="DJ432" s="146">
        <f t="shared" si="643"/>
        <v>0</v>
      </c>
      <c r="DK432" s="146">
        <f t="shared" si="644"/>
        <v>0</v>
      </c>
      <c r="DL432" s="146">
        <f t="shared" si="645"/>
        <v>0</v>
      </c>
      <c r="DM432" s="146">
        <f t="shared" si="646"/>
        <v>0</v>
      </c>
      <c r="DN432" s="54"/>
      <c r="DO432" s="55"/>
      <c r="DP432" s="55"/>
      <c r="DQ432" s="56"/>
      <c r="DS432" s="168" t="e">
        <f>IF(AND(DR432=#REF!,BL432=#REF!),'Tiến độ'!D432,"")</f>
        <v>#REF!</v>
      </c>
    </row>
    <row r="433" spans="1:123" ht="11.25" customHeight="1">
      <c r="A433" s="308">
        <f>IF(B433="","",MAX($A$7:A432)+1)</f>
        <v>33</v>
      </c>
      <c r="B433" s="311" t="s">
        <v>1143</v>
      </c>
      <c r="C433" s="67" t="s">
        <v>550</v>
      </c>
      <c r="D433" s="68" t="s">
        <v>559</v>
      </c>
      <c r="E433" s="69">
        <v>2</v>
      </c>
      <c r="F433" s="70">
        <v>30</v>
      </c>
      <c r="G433" s="71"/>
      <c r="H433" s="72">
        <f>3</f>
        <v>3</v>
      </c>
      <c r="I433" s="73">
        <f>59+55+55</f>
        <v>169</v>
      </c>
      <c r="J433" s="24"/>
      <c r="K433" s="74"/>
      <c r="L433" s="75"/>
      <c r="M433" s="75"/>
      <c r="N433" s="76"/>
      <c r="O433" s="74"/>
      <c r="P433" s="75"/>
      <c r="Q433" s="75"/>
      <c r="R433" s="76"/>
      <c r="S433" s="74"/>
      <c r="T433" s="75"/>
      <c r="U433" s="75"/>
      <c r="V433" s="75"/>
      <c r="W433" s="76"/>
      <c r="X433" s="74"/>
      <c r="Y433" s="75"/>
      <c r="Z433" s="75"/>
      <c r="AA433" s="76"/>
      <c r="AB433" s="74"/>
      <c r="AC433" s="75"/>
      <c r="AD433" s="75"/>
      <c r="AE433" s="76"/>
      <c r="AF433" s="74"/>
      <c r="AG433" s="75"/>
      <c r="AH433" s="75"/>
      <c r="AI433" s="362"/>
      <c r="AJ433" s="363"/>
      <c r="AK433" s="74"/>
      <c r="AL433" s="75">
        <v>2</v>
      </c>
      <c r="AM433" s="75">
        <v>2</v>
      </c>
      <c r="AN433" s="76">
        <v>2</v>
      </c>
      <c r="AO433" s="74">
        <v>2</v>
      </c>
      <c r="AP433" s="75">
        <v>2</v>
      </c>
      <c r="AQ433" s="75">
        <v>2</v>
      </c>
      <c r="AR433" s="76">
        <v>2</v>
      </c>
      <c r="AS433" s="77">
        <v>2</v>
      </c>
      <c r="AT433" s="75">
        <v>2</v>
      </c>
      <c r="AU433" s="75">
        <v>2</v>
      </c>
      <c r="AV433" s="78">
        <v>2</v>
      </c>
      <c r="AW433" s="74">
        <v>2</v>
      </c>
      <c r="AX433" s="75">
        <v>2</v>
      </c>
      <c r="AY433" s="75">
        <v>2</v>
      </c>
      <c r="AZ433" s="75">
        <v>2</v>
      </c>
      <c r="BA433" s="76" t="s">
        <v>163</v>
      </c>
      <c r="BB433" s="77" t="s">
        <v>163</v>
      </c>
      <c r="BC433" s="75" t="s">
        <v>163</v>
      </c>
      <c r="BD433" s="75" t="s">
        <v>163</v>
      </c>
      <c r="BE433" s="321"/>
      <c r="BF433" s="322"/>
      <c r="BG433" s="322"/>
      <c r="BH433" s="322"/>
      <c r="BI433" s="322"/>
      <c r="BJ433" s="323"/>
      <c r="BK433" s="45" t="s">
        <v>18</v>
      </c>
      <c r="BL433" s="45" t="s">
        <v>17</v>
      </c>
      <c r="BN433" s="146">
        <f t="shared" si="648"/>
        <v>0</v>
      </c>
      <c r="BO433" s="146">
        <f t="shared" si="596"/>
        <v>0</v>
      </c>
      <c r="BP433" s="146">
        <f t="shared" si="597"/>
        <v>0</v>
      </c>
      <c r="BQ433" s="146">
        <f t="shared" si="598"/>
        <v>0</v>
      </c>
      <c r="BR433" s="146">
        <f t="shared" si="599"/>
        <v>0</v>
      </c>
      <c r="BS433" s="146">
        <f t="shared" si="600"/>
        <v>0</v>
      </c>
      <c r="BT433" s="146">
        <f t="shared" si="601"/>
        <v>0</v>
      </c>
      <c r="BU433" s="146">
        <f t="shared" si="602"/>
        <v>0</v>
      </c>
      <c r="BV433" s="146">
        <f t="shared" si="603"/>
        <v>0</v>
      </c>
      <c r="BW433" s="146">
        <f t="shared" si="604"/>
        <v>0</v>
      </c>
      <c r="BX433" s="146">
        <f t="shared" si="605"/>
        <v>0</v>
      </c>
      <c r="BY433" s="146">
        <f t="shared" si="606"/>
        <v>0</v>
      </c>
      <c r="BZ433" s="146">
        <f t="shared" si="607"/>
        <v>0</v>
      </c>
      <c r="CA433" s="146">
        <f t="shared" si="608"/>
        <v>0</v>
      </c>
      <c r="CB433" s="146">
        <f t="shared" si="609"/>
        <v>0</v>
      </c>
      <c r="CC433" s="146">
        <f t="shared" si="610"/>
        <v>0</v>
      </c>
      <c r="CD433" s="146">
        <f t="shared" si="611"/>
        <v>0</v>
      </c>
      <c r="CE433" s="146">
        <f t="shared" si="612"/>
        <v>0</v>
      </c>
      <c r="CF433" s="146">
        <f t="shared" si="613"/>
        <v>0</v>
      </c>
      <c r="CG433" s="146">
        <f t="shared" si="614"/>
        <v>0</v>
      </c>
      <c r="CH433" s="146">
        <f t="shared" si="615"/>
        <v>0</v>
      </c>
      <c r="CI433" s="146">
        <f t="shared" si="616"/>
        <v>0</v>
      </c>
      <c r="CJ433" s="146">
        <f t="shared" si="617"/>
        <v>0</v>
      </c>
      <c r="CK433" s="146">
        <f t="shared" si="618"/>
        <v>0</v>
      </c>
      <c r="CL433" s="146">
        <f t="shared" si="619"/>
        <v>0</v>
      </c>
      <c r="CM433" s="146">
        <f t="shared" si="620"/>
        <v>0</v>
      </c>
      <c r="CN433" s="146">
        <f t="shared" si="621"/>
        <v>0</v>
      </c>
      <c r="CO433" s="146">
        <f t="shared" si="622"/>
        <v>6</v>
      </c>
      <c r="CP433" s="146">
        <f t="shared" si="623"/>
        <v>6</v>
      </c>
      <c r="CQ433" s="146">
        <f t="shared" si="624"/>
        <v>6</v>
      </c>
      <c r="CR433" s="146">
        <f t="shared" si="625"/>
        <v>6</v>
      </c>
      <c r="CS433" s="146">
        <f t="shared" si="626"/>
        <v>6</v>
      </c>
      <c r="CT433" s="146">
        <f t="shared" si="627"/>
        <v>6</v>
      </c>
      <c r="CU433" s="146">
        <f t="shared" si="628"/>
        <v>6</v>
      </c>
      <c r="CV433" s="146">
        <f t="shared" si="629"/>
        <v>6</v>
      </c>
      <c r="CW433" s="146">
        <f t="shared" si="630"/>
        <v>6</v>
      </c>
      <c r="CX433" s="146">
        <f t="shared" si="631"/>
        <v>6</v>
      </c>
      <c r="CY433" s="146">
        <f t="shared" si="632"/>
        <v>6</v>
      </c>
      <c r="CZ433" s="146">
        <f t="shared" si="633"/>
        <v>6</v>
      </c>
      <c r="DA433" s="146">
        <f t="shared" si="634"/>
        <v>6</v>
      </c>
      <c r="DB433" s="146">
        <f t="shared" si="635"/>
        <v>6</v>
      </c>
      <c r="DC433" s="146">
        <f t="shared" si="636"/>
        <v>6</v>
      </c>
      <c r="DD433" s="146">
        <f t="shared" si="637"/>
        <v>0</v>
      </c>
      <c r="DE433" s="146">
        <f t="shared" si="638"/>
        <v>0</v>
      </c>
      <c r="DF433" s="146">
        <f t="shared" si="639"/>
        <v>0</v>
      </c>
      <c r="DG433" s="146">
        <f t="shared" si="640"/>
        <v>0</v>
      </c>
      <c r="DH433" s="146">
        <f t="shared" si="641"/>
        <v>0</v>
      </c>
      <c r="DI433" s="146">
        <f t="shared" si="642"/>
        <v>0</v>
      </c>
      <c r="DJ433" s="146">
        <f t="shared" si="643"/>
        <v>0</v>
      </c>
      <c r="DK433" s="146">
        <f t="shared" si="644"/>
        <v>0</v>
      </c>
      <c r="DL433" s="146">
        <f t="shared" si="645"/>
        <v>0</v>
      </c>
      <c r="DM433" s="146">
        <f t="shared" si="646"/>
        <v>0</v>
      </c>
      <c r="DN433" s="63">
        <f t="shared" ref="DN433:DN434" si="676">F433*H433</f>
        <v>90</v>
      </c>
      <c r="DO433" s="50" t="str">
        <f t="shared" ref="DO433:DO449" si="677">IF(COUNTA(K433:AC433)&gt;0,DN433,"")</f>
        <v/>
      </c>
      <c r="DP433" s="50" t="str">
        <f t="shared" si="650"/>
        <v/>
      </c>
      <c r="DQ433" s="51">
        <f t="shared" si="651"/>
        <v>90</v>
      </c>
      <c r="DR433" s="1">
        <f t="shared" ref="DR433:DR449" si="678">IF(DQ433="",1,2)</f>
        <v>2</v>
      </c>
      <c r="DS433" s="168" t="e">
        <f>IF(AND(DR433=#REF!,BL433=#REF!),'Tiến độ'!D433,"")</f>
        <v>#REF!</v>
      </c>
    </row>
    <row r="434" spans="1:123" ht="11.25" customHeight="1">
      <c r="A434" s="314" t="str">
        <f>IF(B434="","",MAX($A$7:A433)+1)</f>
        <v/>
      </c>
      <c r="B434" s="315"/>
      <c r="C434" s="79" t="s">
        <v>560</v>
      </c>
      <c r="D434" s="80" t="s">
        <v>561</v>
      </c>
      <c r="E434" s="81">
        <v>3</v>
      </c>
      <c r="F434" s="82">
        <v>45</v>
      </c>
      <c r="G434" s="83"/>
      <c r="H434" s="84">
        <f>H433</f>
        <v>3</v>
      </c>
      <c r="I434" s="85">
        <f>I433</f>
        <v>169</v>
      </c>
      <c r="J434" s="27"/>
      <c r="K434" s="86">
        <v>5</v>
      </c>
      <c r="L434" s="87">
        <v>5</v>
      </c>
      <c r="M434" s="87">
        <v>5</v>
      </c>
      <c r="N434" s="88">
        <v>5</v>
      </c>
      <c r="O434" s="86">
        <v>5</v>
      </c>
      <c r="P434" s="87">
        <v>2</v>
      </c>
      <c r="Q434" s="87">
        <v>2</v>
      </c>
      <c r="R434" s="88">
        <v>2</v>
      </c>
      <c r="S434" s="86">
        <v>2</v>
      </c>
      <c r="T434" s="87">
        <v>2</v>
      </c>
      <c r="U434" s="87">
        <v>2</v>
      </c>
      <c r="V434" s="87">
        <v>2</v>
      </c>
      <c r="W434" s="88">
        <v>2</v>
      </c>
      <c r="X434" s="86">
        <v>2</v>
      </c>
      <c r="Y434" s="87">
        <v>2</v>
      </c>
      <c r="Z434" s="87" t="s">
        <v>163</v>
      </c>
      <c r="AA434" s="88" t="s">
        <v>163</v>
      </c>
      <c r="AB434" s="86" t="s">
        <v>163</v>
      </c>
      <c r="AC434" s="87" t="s">
        <v>163</v>
      </c>
      <c r="AD434" s="87" t="s">
        <v>164</v>
      </c>
      <c r="AE434" s="88" t="s">
        <v>164</v>
      </c>
      <c r="AF434" s="86" t="s">
        <v>164</v>
      </c>
      <c r="AG434" s="87" t="s">
        <v>164</v>
      </c>
      <c r="AH434" s="87" t="s">
        <v>164</v>
      </c>
      <c r="AI434" s="362"/>
      <c r="AJ434" s="363"/>
      <c r="AK434" s="86" t="s">
        <v>164</v>
      </c>
      <c r="AL434" s="87"/>
      <c r="AM434" s="87"/>
      <c r="AN434" s="88"/>
      <c r="AO434" s="86"/>
      <c r="AP434" s="87"/>
      <c r="AQ434" s="87"/>
      <c r="AR434" s="88"/>
      <c r="AS434" s="89"/>
      <c r="AT434" s="87"/>
      <c r="AU434" s="87"/>
      <c r="AV434" s="90"/>
      <c r="AW434" s="86"/>
      <c r="AX434" s="87"/>
      <c r="AY434" s="87"/>
      <c r="AZ434" s="87"/>
      <c r="BA434" s="88"/>
      <c r="BB434" s="89"/>
      <c r="BC434" s="87"/>
      <c r="BD434" s="87"/>
      <c r="BE434" s="321"/>
      <c r="BF434" s="322"/>
      <c r="BG434" s="322"/>
      <c r="BH434" s="322"/>
      <c r="BI434" s="322"/>
      <c r="BJ434" s="323"/>
      <c r="BK434" s="46" t="s">
        <v>18</v>
      </c>
      <c r="BL434" s="46" t="s">
        <v>17</v>
      </c>
      <c r="BN434" s="146">
        <f t="shared" si="648"/>
        <v>15</v>
      </c>
      <c r="BO434" s="146">
        <f t="shared" si="596"/>
        <v>15</v>
      </c>
      <c r="BP434" s="146">
        <f t="shared" si="597"/>
        <v>15</v>
      </c>
      <c r="BQ434" s="146">
        <f t="shared" si="598"/>
        <v>15</v>
      </c>
      <c r="BR434" s="146">
        <f t="shared" si="599"/>
        <v>15</v>
      </c>
      <c r="BS434" s="146">
        <f t="shared" si="600"/>
        <v>6</v>
      </c>
      <c r="BT434" s="146">
        <f t="shared" si="601"/>
        <v>6</v>
      </c>
      <c r="BU434" s="146">
        <f t="shared" si="602"/>
        <v>6</v>
      </c>
      <c r="BV434" s="146">
        <f t="shared" si="603"/>
        <v>6</v>
      </c>
      <c r="BW434" s="146">
        <f t="shared" si="604"/>
        <v>6</v>
      </c>
      <c r="BX434" s="146">
        <f t="shared" si="605"/>
        <v>6</v>
      </c>
      <c r="BY434" s="146">
        <f t="shared" si="606"/>
        <v>6</v>
      </c>
      <c r="BZ434" s="146">
        <f t="shared" si="607"/>
        <v>6</v>
      </c>
      <c r="CA434" s="146">
        <f t="shared" si="608"/>
        <v>6</v>
      </c>
      <c r="CB434" s="146">
        <f t="shared" si="609"/>
        <v>6</v>
      </c>
      <c r="CC434" s="146">
        <f t="shared" si="610"/>
        <v>0</v>
      </c>
      <c r="CD434" s="146">
        <f t="shared" si="611"/>
        <v>0</v>
      </c>
      <c r="CE434" s="146">
        <f t="shared" si="612"/>
        <v>0</v>
      </c>
      <c r="CF434" s="146">
        <f t="shared" si="613"/>
        <v>0</v>
      </c>
      <c r="CG434" s="146">
        <f t="shared" si="614"/>
        <v>0</v>
      </c>
      <c r="CH434" s="146">
        <f t="shared" si="615"/>
        <v>0</v>
      </c>
      <c r="CI434" s="146">
        <f t="shared" si="616"/>
        <v>0</v>
      </c>
      <c r="CJ434" s="146">
        <f t="shared" si="617"/>
        <v>0</v>
      </c>
      <c r="CK434" s="146">
        <f t="shared" si="618"/>
        <v>0</v>
      </c>
      <c r="CL434" s="146">
        <f t="shared" si="619"/>
        <v>0</v>
      </c>
      <c r="CM434" s="146">
        <f t="shared" si="620"/>
        <v>0</v>
      </c>
      <c r="CN434" s="146">
        <f t="shared" si="621"/>
        <v>0</v>
      </c>
      <c r="CO434" s="146">
        <f t="shared" si="622"/>
        <v>0</v>
      </c>
      <c r="CP434" s="146">
        <f t="shared" si="623"/>
        <v>0</v>
      </c>
      <c r="CQ434" s="146">
        <f t="shared" si="624"/>
        <v>0</v>
      </c>
      <c r="CR434" s="146">
        <f t="shared" si="625"/>
        <v>0</v>
      </c>
      <c r="CS434" s="146">
        <f t="shared" si="626"/>
        <v>0</v>
      </c>
      <c r="CT434" s="146">
        <f t="shared" si="627"/>
        <v>0</v>
      </c>
      <c r="CU434" s="146">
        <f t="shared" si="628"/>
        <v>0</v>
      </c>
      <c r="CV434" s="146">
        <f t="shared" si="629"/>
        <v>0</v>
      </c>
      <c r="CW434" s="146">
        <f t="shared" si="630"/>
        <v>0</v>
      </c>
      <c r="CX434" s="146">
        <f t="shared" si="631"/>
        <v>0</v>
      </c>
      <c r="CY434" s="146">
        <f t="shared" si="632"/>
        <v>0</v>
      </c>
      <c r="CZ434" s="146">
        <f t="shared" si="633"/>
        <v>0</v>
      </c>
      <c r="DA434" s="146">
        <f t="shared" si="634"/>
        <v>0</v>
      </c>
      <c r="DB434" s="146">
        <f t="shared" si="635"/>
        <v>0</v>
      </c>
      <c r="DC434" s="146">
        <f t="shared" si="636"/>
        <v>0</v>
      </c>
      <c r="DD434" s="146">
        <f t="shared" si="637"/>
        <v>0</v>
      </c>
      <c r="DE434" s="146">
        <f t="shared" si="638"/>
        <v>0</v>
      </c>
      <c r="DF434" s="146">
        <f t="shared" si="639"/>
        <v>0</v>
      </c>
      <c r="DG434" s="146">
        <f t="shared" si="640"/>
        <v>0</v>
      </c>
      <c r="DH434" s="146">
        <f t="shared" si="641"/>
        <v>0</v>
      </c>
      <c r="DI434" s="146">
        <f t="shared" si="642"/>
        <v>0</v>
      </c>
      <c r="DJ434" s="146">
        <f t="shared" si="643"/>
        <v>0</v>
      </c>
      <c r="DK434" s="146">
        <f t="shared" si="644"/>
        <v>0</v>
      </c>
      <c r="DL434" s="146">
        <f t="shared" si="645"/>
        <v>0</v>
      </c>
      <c r="DM434" s="146">
        <f t="shared" si="646"/>
        <v>0</v>
      </c>
      <c r="DN434" s="64">
        <f t="shared" si="676"/>
        <v>135</v>
      </c>
      <c r="DO434" s="52">
        <f t="shared" si="677"/>
        <v>135</v>
      </c>
      <c r="DP434" s="52" t="str">
        <f t="shared" si="650"/>
        <v/>
      </c>
      <c r="DQ434" s="53" t="str">
        <f t="shared" si="651"/>
        <v/>
      </c>
      <c r="DR434" s="1">
        <f t="shared" si="678"/>
        <v>1</v>
      </c>
      <c r="DS434" s="168" t="e">
        <f>IF(AND(DR434=#REF!,BL434=#REF!),'Tiến độ'!D434,"")</f>
        <v>#REF!</v>
      </c>
    </row>
    <row r="435" spans="1:123" ht="11.25" customHeight="1">
      <c r="A435" s="314" t="str">
        <f>IF(B435="","",MAX($A$7:A434)+1)</f>
        <v/>
      </c>
      <c r="B435" s="315"/>
      <c r="C435" s="79" t="s">
        <v>562</v>
      </c>
      <c r="D435" s="80" t="s">
        <v>563</v>
      </c>
      <c r="E435" s="81">
        <v>1</v>
      </c>
      <c r="F435" s="82">
        <v>15</v>
      </c>
      <c r="G435" s="83"/>
      <c r="H435" s="84">
        <f t="shared" ref="H435:H440" si="679">H434</f>
        <v>3</v>
      </c>
      <c r="I435" s="85">
        <f t="shared" ref="I435:I440" si="680">I434</f>
        <v>169</v>
      </c>
      <c r="J435" s="27"/>
      <c r="K435" s="86"/>
      <c r="L435" s="87"/>
      <c r="M435" s="87"/>
      <c r="N435" s="88"/>
      <c r="O435" s="86"/>
      <c r="P435" s="87">
        <v>2</v>
      </c>
      <c r="Q435" s="87">
        <v>2</v>
      </c>
      <c r="R435" s="88">
        <v>2</v>
      </c>
      <c r="S435" s="86">
        <v>2</v>
      </c>
      <c r="T435" s="87">
        <v>2</v>
      </c>
      <c r="U435" s="87">
        <v>2</v>
      </c>
      <c r="V435" s="87">
        <v>2</v>
      </c>
      <c r="W435" s="88">
        <v>1</v>
      </c>
      <c r="X435" s="86"/>
      <c r="Y435" s="87"/>
      <c r="Z435" s="87" t="s">
        <v>163</v>
      </c>
      <c r="AA435" s="88" t="s">
        <v>163</v>
      </c>
      <c r="AB435" s="86" t="s">
        <v>163</v>
      </c>
      <c r="AC435" s="87" t="s">
        <v>163</v>
      </c>
      <c r="AD435" s="87" t="s">
        <v>164</v>
      </c>
      <c r="AE435" s="88" t="s">
        <v>164</v>
      </c>
      <c r="AF435" s="86" t="s">
        <v>164</v>
      </c>
      <c r="AG435" s="87" t="s">
        <v>164</v>
      </c>
      <c r="AH435" s="87" t="s">
        <v>164</v>
      </c>
      <c r="AI435" s="362"/>
      <c r="AJ435" s="363"/>
      <c r="AK435" s="86" t="s">
        <v>164</v>
      </c>
      <c r="AL435" s="87"/>
      <c r="AM435" s="87"/>
      <c r="AN435" s="88"/>
      <c r="AO435" s="86"/>
      <c r="AP435" s="87"/>
      <c r="AQ435" s="87"/>
      <c r="AR435" s="88"/>
      <c r="AS435" s="89"/>
      <c r="AT435" s="87"/>
      <c r="AU435" s="87"/>
      <c r="AV435" s="90"/>
      <c r="AW435" s="86"/>
      <c r="AX435" s="87"/>
      <c r="AY435" s="87"/>
      <c r="AZ435" s="87"/>
      <c r="BA435" s="88"/>
      <c r="BB435" s="89"/>
      <c r="BC435" s="87"/>
      <c r="BD435" s="87"/>
      <c r="BE435" s="321"/>
      <c r="BF435" s="322"/>
      <c r="BG435" s="322"/>
      <c r="BH435" s="322"/>
      <c r="BI435" s="322"/>
      <c r="BJ435" s="323"/>
      <c r="BK435" s="46" t="s">
        <v>18</v>
      </c>
      <c r="BL435" s="46" t="s">
        <v>17</v>
      </c>
      <c r="BN435" s="146">
        <f t="shared" si="648"/>
        <v>0</v>
      </c>
      <c r="BO435" s="146">
        <f t="shared" si="596"/>
        <v>0</v>
      </c>
      <c r="BP435" s="146">
        <f t="shared" si="597"/>
        <v>0</v>
      </c>
      <c r="BQ435" s="146">
        <f t="shared" si="598"/>
        <v>0</v>
      </c>
      <c r="BR435" s="146">
        <f t="shared" si="599"/>
        <v>0</v>
      </c>
      <c r="BS435" s="146">
        <f t="shared" si="600"/>
        <v>6</v>
      </c>
      <c r="BT435" s="146">
        <f t="shared" si="601"/>
        <v>6</v>
      </c>
      <c r="BU435" s="146">
        <f t="shared" si="602"/>
        <v>6</v>
      </c>
      <c r="BV435" s="146">
        <f t="shared" si="603"/>
        <v>6</v>
      </c>
      <c r="BW435" s="146">
        <f t="shared" si="604"/>
        <v>6</v>
      </c>
      <c r="BX435" s="146">
        <f t="shared" si="605"/>
        <v>6</v>
      </c>
      <c r="BY435" s="146">
        <f t="shared" si="606"/>
        <v>6</v>
      </c>
      <c r="BZ435" s="146">
        <f t="shared" si="607"/>
        <v>3</v>
      </c>
      <c r="CA435" s="146">
        <f t="shared" si="608"/>
        <v>0</v>
      </c>
      <c r="CB435" s="146">
        <f t="shared" si="609"/>
        <v>0</v>
      </c>
      <c r="CC435" s="146">
        <f t="shared" si="610"/>
        <v>0</v>
      </c>
      <c r="CD435" s="146">
        <f t="shared" si="611"/>
        <v>0</v>
      </c>
      <c r="CE435" s="146">
        <f t="shared" si="612"/>
        <v>0</v>
      </c>
      <c r="CF435" s="146">
        <f t="shared" si="613"/>
        <v>0</v>
      </c>
      <c r="CG435" s="146">
        <f t="shared" si="614"/>
        <v>0</v>
      </c>
      <c r="CH435" s="146">
        <f t="shared" si="615"/>
        <v>0</v>
      </c>
      <c r="CI435" s="146">
        <f t="shared" si="616"/>
        <v>0</v>
      </c>
      <c r="CJ435" s="146">
        <f t="shared" si="617"/>
        <v>0</v>
      </c>
      <c r="CK435" s="146">
        <f t="shared" si="618"/>
        <v>0</v>
      </c>
      <c r="CL435" s="146">
        <f t="shared" si="619"/>
        <v>0</v>
      </c>
      <c r="CM435" s="146">
        <f t="shared" si="620"/>
        <v>0</v>
      </c>
      <c r="CN435" s="146">
        <f t="shared" si="621"/>
        <v>0</v>
      </c>
      <c r="CO435" s="146">
        <f t="shared" si="622"/>
        <v>0</v>
      </c>
      <c r="CP435" s="146">
        <f t="shared" si="623"/>
        <v>0</v>
      </c>
      <c r="CQ435" s="146">
        <f t="shared" si="624"/>
        <v>0</v>
      </c>
      <c r="CR435" s="146">
        <f t="shared" si="625"/>
        <v>0</v>
      </c>
      <c r="CS435" s="146">
        <f t="shared" si="626"/>
        <v>0</v>
      </c>
      <c r="CT435" s="146">
        <f t="shared" si="627"/>
        <v>0</v>
      </c>
      <c r="CU435" s="146">
        <f t="shared" si="628"/>
        <v>0</v>
      </c>
      <c r="CV435" s="146">
        <f t="shared" si="629"/>
        <v>0</v>
      </c>
      <c r="CW435" s="146">
        <f t="shared" si="630"/>
        <v>0</v>
      </c>
      <c r="CX435" s="146">
        <f t="shared" si="631"/>
        <v>0</v>
      </c>
      <c r="CY435" s="146">
        <f t="shared" si="632"/>
        <v>0</v>
      </c>
      <c r="CZ435" s="146">
        <f t="shared" si="633"/>
        <v>0</v>
      </c>
      <c r="DA435" s="146">
        <f t="shared" si="634"/>
        <v>0</v>
      </c>
      <c r="DB435" s="146">
        <f t="shared" si="635"/>
        <v>0</v>
      </c>
      <c r="DC435" s="146">
        <f t="shared" si="636"/>
        <v>0</v>
      </c>
      <c r="DD435" s="146">
        <f t="shared" si="637"/>
        <v>0</v>
      </c>
      <c r="DE435" s="146">
        <f t="shared" si="638"/>
        <v>0</v>
      </c>
      <c r="DF435" s="146">
        <f t="shared" si="639"/>
        <v>0</v>
      </c>
      <c r="DG435" s="146">
        <f t="shared" si="640"/>
        <v>0</v>
      </c>
      <c r="DH435" s="146">
        <f t="shared" si="641"/>
        <v>0</v>
      </c>
      <c r="DI435" s="146">
        <f t="shared" si="642"/>
        <v>0</v>
      </c>
      <c r="DJ435" s="146">
        <f t="shared" si="643"/>
        <v>0</v>
      </c>
      <c r="DK435" s="146">
        <f t="shared" si="644"/>
        <v>0</v>
      </c>
      <c r="DL435" s="146">
        <f t="shared" si="645"/>
        <v>0</v>
      </c>
      <c r="DM435" s="146">
        <f t="shared" si="646"/>
        <v>0</v>
      </c>
      <c r="DN435" s="64">
        <f>0.8*I435</f>
        <v>135.20000000000002</v>
      </c>
      <c r="DO435" s="52">
        <f t="shared" si="677"/>
        <v>135.20000000000002</v>
      </c>
      <c r="DP435" s="52" t="str">
        <f t="shared" si="650"/>
        <v/>
      </c>
      <c r="DQ435" s="53" t="str">
        <f t="shared" si="651"/>
        <v/>
      </c>
      <c r="DR435" s="1">
        <f t="shared" si="678"/>
        <v>1</v>
      </c>
      <c r="DS435" s="168" t="e">
        <f>IF(AND(DR435=#REF!,BL435=#REF!),'Tiến độ'!D435,"")</f>
        <v>#REF!</v>
      </c>
    </row>
    <row r="436" spans="1:123" ht="11.25" customHeight="1">
      <c r="A436" s="314" t="str">
        <f>IF(B436="","",MAX($A$7:A435)+1)</f>
        <v/>
      </c>
      <c r="B436" s="315"/>
      <c r="C436" s="79" t="s">
        <v>564</v>
      </c>
      <c r="D436" s="80" t="s">
        <v>565</v>
      </c>
      <c r="E436" s="81">
        <v>3</v>
      </c>
      <c r="F436" s="82">
        <v>45</v>
      </c>
      <c r="G436" s="83"/>
      <c r="H436" s="84">
        <f t="shared" si="679"/>
        <v>3</v>
      </c>
      <c r="I436" s="85">
        <f t="shared" si="680"/>
        <v>169</v>
      </c>
      <c r="J436" s="27"/>
      <c r="K436" s="86">
        <v>5</v>
      </c>
      <c r="L436" s="87">
        <v>5</v>
      </c>
      <c r="M436" s="87">
        <v>5</v>
      </c>
      <c r="N436" s="88">
        <v>5</v>
      </c>
      <c r="O436" s="86">
        <v>5</v>
      </c>
      <c r="P436" s="87">
        <v>2</v>
      </c>
      <c r="Q436" s="87">
        <v>2</v>
      </c>
      <c r="R436" s="88">
        <v>2</v>
      </c>
      <c r="S436" s="86">
        <v>2</v>
      </c>
      <c r="T436" s="87">
        <v>2</v>
      </c>
      <c r="U436" s="87">
        <v>2</v>
      </c>
      <c r="V436" s="87">
        <v>2</v>
      </c>
      <c r="W436" s="88">
        <v>2</v>
      </c>
      <c r="X436" s="86">
        <v>2</v>
      </c>
      <c r="Y436" s="87">
        <v>2</v>
      </c>
      <c r="Z436" s="87" t="s">
        <v>163</v>
      </c>
      <c r="AA436" s="88" t="s">
        <v>163</v>
      </c>
      <c r="AB436" s="86" t="s">
        <v>163</v>
      </c>
      <c r="AC436" s="87" t="s">
        <v>163</v>
      </c>
      <c r="AD436" s="87" t="s">
        <v>164</v>
      </c>
      <c r="AE436" s="88" t="s">
        <v>164</v>
      </c>
      <c r="AF436" s="86" t="s">
        <v>164</v>
      </c>
      <c r="AG436" s="87" t="s">
        <v>164</v>
      </c>
      <c r="AH436" s="87" t="s">
        <v>164</v>
      </c>
      <c r="AI436" s="362"/>
      <c r="AJ436" s="363"/>
      <c r="AK436" s="86" t="s">
        <v>164</v>
      </c>
      <c r="AL436" s="87"/>
      <c r="AM436" s="87"/>
      <c r="AN436" s="88"/>
      <c r="AO436" s="86"/>
      <c r="AP436" s="87"/>
      <c r="AQ436" s="87"/>
      <c r="AR436" s="88"/>
      <c r="AS436" s="89"/>
      <c r="AT436" s="87"/>
      <c r="AU436" s="87"/>
      <c r="AV436" s="90"/>
      <c r="AW436" s="86"/>
      <c r="AX436" s="87"/>
      <c r="AY436" s="87"/>
      <c r="AZ436" s="87"/>
      <c r="BA436" s="88"/>
      <c r="BB436" s="89"/>
      <c r="BC436" s="87"/>
      <c r="BD436" s="87"/>
      <c r="BE436" s="321"/>
      <c r="BF436" s="322"/>
      <c r="BG436" s="322"/>
      <c r="BH436" s="322"/>
      <c r="BI436" s="322"/>
      <c r="BJ436" s="323"/>
      <c r="BK436" s="46" t="s">
        <v>18</v>
      </c>
      <c r="BL436" s="46" t="s">
        <v>17</v>
      </c>
      <c r="BN436" s="146">
        <f t="shared" si="648"/>
        <v>15</v>
      </c>
      <c r="BO436" s="146">
        <f t="shared" si="596"/>
        <v>15</v>
      </c>
      <c r="BP436" s="146">
        <f t="shared" si="597"/>
        <v>15</v>
      </c>
      <c r="BQ436" s="146">
        <f t="shared" si="598"/>
        <v>15</v>
      </c>
      <c r="BR436" s="146">
        <f t="shared" si="599"/>
        <v>15</v>
      </c>
      <c r="BS436" s="146">
        <f t="shared" si="600"/>
        <v>6</v>
      </c>
      <c r="BT436" s="146">
        <f t="shared" si="601"/>
        <v>6</v>
      </c>
      <c r="BU436" s="146">
        <f t="shared" si="602"/>
        <v>6</v>
      </c>
      <c r="BV436" s="146">
        <f t="shared" si="603"/>
        <v>6</v>
      </c>
      <c r="BW436" s="146">
        <f t="shared" si="604"/>
        <v>6</v>
      </c>
      <c r="BX436" s="146">
        <f t="shared" si="605"/>
        <v>6</v>
      </c>
      <c r="BY436" s="146">
        <f t="shared" si="606"/>
        <v>6</v>
      </c>
      <c r="BZ436" s="146">
        <f t="shared" si="607"/>
        <v>6</v>
      </c>
      <c r="CA436" s="146">
        <f t="shared" si="608"/>
        <v>6</v>
      </c>
      <c r="CB436" s="146">
        <f t="shared" si="609"/>
        <v>6</v>
      </c>
      <c r="CC436" s="146">
        <f t="shared" si="610"/>
        <v>0</v>
      </c>
      <c r="CD436" s="146">
        <f t="shared" si="611"/>
        <v>0</v>
      </c>
      <c r="CE436" s="146">
        <f t="shared" si="612"/>
        <v>0</v>
      </c>
      <c r="CF436" s="146">
        <f t="shared" si="613"/>
        <v>0</v>
      </c>
      <c r="CG436" s="146">
        <f t="shared" si="614"/>
        <v>0</v>
      </c>
      <c r="CH436" s="146">
        <f t="shared" si="615"/>
        <v>0</v>
      </c>
      <c r="CI436" s="146">
        <f t="shared" si="616"/>
        <v>0</v>
      </c>
      <c r="CJ436" s="146">
        <f t="shared" si="617"/>
        <v>0</v>
      </c>
      <c r="CK436" s="146">
        <f t="shared" si="618"/>
        <v>0</v>
      </c>
      <c r="CL436" s="146">
        <f t="shared" si="619"/>
        <v>0</v>
      </c>
      <c r="CM436" s="146">
        <f t="shared" si="620"/>
        <v>0</v>
      </c>
      <c r="CN436" s="146">
        <f t="shared" si="621"/>
        <v>0</v>
      </c>
      <c r="CO436" s="146">
        <f t="shared" si="622"/>
        <v>0</v>
      </c>
      <c r="CP436" s="146">
        <f t="shared" si="623"/>
        <v>0</v>
      </c>
      <c r="CQ436" s="146">
        <f t="shared" si="624"/>
        <v>0</v>
      </c>
      <c r="CR436" s="146">
        <f t="shared" si="625"/>
        <v>0</v>
      </c>
      <c r="CS436" s="146">
        <f t="shared" si="626"/>
        <v>0</v>
      </c>
      <c r="CT436" s="146">
        <f t="shared" si="627"/>
        <v>0</v>
      </c>
      <c r="CU436" s="146">
        <f t="shared" si="628"/>
        <v>0</v>
      </c>
      <c r="CV436" s="146">
        <f t="shared" si="629"/>
        <v>0</v>
      </c>
      <c r="CW436" s="146">
        <f t="shared" si="630"/>
        <v>0</v>
      </c>
      <c r="CX436" s="146">
        <f t="shared" si="631"/>
        <v>0</v>
      </c>
      <c r="CY436" s="146">
        <f t="shared" si="632"/>
        <v>0</v>
      </c>
      <c r="CZ436" s="146">
        <f t="shared" si="633"/>
        <v>0</v>
      </c>
      <c r="DA436" s="146">
        <f t="shared" si="634"/>
        <v>0</v>
      </c>
      <c r="DB436" s="146">
        <f t="shared" si="635"/>
        <v>0</v>
      </c>
      <c r="DC436" s="146">
        <f t="shared" si="636"/>
        <v>0</v>
      </c>
      <c r="DD436" s="146">
        <f t="shared" si="637"/>
        <v>0</v>
      </c>
      <c r="DE436" s="146">
        <f t="shared" si="638"/>
        <v>0</v>
      </c>
      <c r="DF436" s="146">
        <f t="shared" si="639"/>
        <v>0</v>
      </c>
      <c r="DG436" s="146">
        <f t="shared" si="640"/>
        <v>0</v>
      </c>
      <c r="DH436" s="146">
        <f t="shared" si="641"/>
        <v>0</v>
      </c>
      <c r="DI436" s="146">
        <f t="shared" si="642"/>
        <v>0</v>
      </c>
      <c r="DJ436" s="146">
        <f t="shared" si="643"/>
        <v>0</v>
      </c>
      <c r="DK436" s="146">
        <f t="shared" si="644"/>
        <v>0</v>
      </c>
      <c r="DL436" s="146">
        <f t="shared" si="645"/>
        <v>0</v>
      </c>
      <c r="DM436" s="146">
        <f t="shared" si="646"/>
        <v>0</v>
      </c>
      <c r="DN436" s="64">
        <f t="shared" ref="DN436:DN437" si="681">F436*H436</f>
        <v>135</v>
      </c>
      <c r="DO436" s="52">
        <f t="shared" si="677"/>
        <v>135</v>
      </c>
      <c r="DP436" s="52" t="str">
        <f t="shared" si="650"/>
        <v/>
      </c>
      <c r="DQ436" s="53" t="str">
        <f t="shared" si="651"/>
        <v/>
      </c>
      <c r="DR436" s="1">
        <f t="shared" si="678"/>
        <v>1</v>
      </c>
      <c r="DS436" s="168" t="e">
        <f>IF(AND(DR436=#REF!,BL436=#REF!),'Tiến độ'!D436,"")</f>
        <v>#REF!</v>
      </c>
    </row>
    <row r="437" spans="1:123" ht="11.25" customHeight="1">
      <c r="A437" s="314" t="str">
        <f>IF(B437="","",MAX($A$7:A436)+1)</f>
        <v/>
      </c>
      <c r="B437" s="315"/>
      <c r="C437" s="79" t="s">
        <v>566</v>
      </c>
      <c r="D437" s="80" t="s">
        <v>567</v>
      </c>
      <c r="E437" s="81">
        <v>4</v>
      </c>
      <c r="F437" s="82">
        <v>60</v>
      </c>
      <c r="G437" s="83"/>
      <c r="H437" s="84">
        <f t="shared" si="679"/>
        <v>3</v>
      </c>
      <c r="I437" s="85">
        <f t="shared" si="680"/>
        <v>169</v>
      </c>
      <c r="J437" s="27"/>
      <c r="K437" s="86">
        <v>4</v>
      </c>
      <c r="L437" s="87">
        <v>4</v>
      </c>
      <c r="M437" s="87">
        <v>4</v>
      </c>
      <c r="N437" s="88">
        <v>4</v>
      </c>
      <c r="O437" s="86">
        <v>4</v>
      </c>
      <c r="P437" s="87">
        <v>4</v>
      </c>
      <c r="Q437" s="87">
        <v>4</v>
      </c>
      <c r="R437" s="88">
        <v>4</v>
      </c>
      <c r="S437" s="86">
        <v>4</v>
      </c>
      <c r="T437" s="87">
        <v>4</v>
      </c>
      <c r="U437" s="87">
        <v>4</v>
      </c>
      <c r="V437" s="87">
        <v>4</v>
      </c>
      <c r="W437" s="88">
        <v>4</v>
      </c>
      <c r="X437" s="86">
        <v>4</v>
      </c>
      <c r="Y437" s="87">
        <v>4</v>
      </c>
      <c r="Z437" s="87" t="s">
        <v>163</v>
      </c>
      <c r="AA437" s="88" t="s">
        <v>163</v>
      </c>
      <c r="AB437" s="86" t="s">
        <v>163</v>
      </c>
      <c r="AC437" s="87" t="s">
        <v>163</v>
      </c>
      <c r="AD437" s="87" t="s">
        <v>164</v>
      </c>
      <c r="AE437" s="88" t="s">
        <v>164</v>
      </c>
      <c r="AF437" s="86" t="s">
        <v>164</v>
      </c>
      <c r="AG437" s="87" t="s">
        <v>164</v>
      </c>
      <c r="AH437" s="87" t="s">
        <v>164</v>
      </c>
      <c r="AI437" s="362"/>
      <c r="AJ437" s="363"/>
      <c r="AK437" s="86" t="s">
        <v>164</v>
      </c>
      <c r="AL437" s="87"/>
      <c r="AM437" s="87"/>
      <c r="AN437" s="88"/>
      <c r="AO437" s="86"/>
      <c r="AP437" s="87"/>
      <c r="AQ437" s="87"/>
      <c r="AR437" s="88"/>
      <c r="AS437" s="89"/>
      <c r="AT437" s="87"/>
      <c r="AU437" s="87"/>
      <c r="AV437" s="90"/>
      <c r="AW437" s="86"/>
      <c r="AX437" s="87"/>
      <c r="AY437" s="87"/>
      <c r="AZ437" s="87"/>
      <c r="BA437" s="88"/>
      <c r="BB437" s="89"/>
      <c r="BC437" s="87"/>
      <c r="BD437" s="87"/>
      <c r="BE437" s="321"/>
      <c r="BF437" s="322"/>
      <c r="BG437" s="322"/>
      <c r="BH437" s="322"/>
      <c r="BI437" s="322"/>
      <c r="BJ437" s="323"/>
      <c r="BK437" s="46" t="s">
        <v>18</v>
      </c>
      <c r="BL437" s="46" t="s">
        <v>47</v>
      </c>
      <c r="BN437" s="146">
        <f t="shared" si="648"/>
        <v>12</v>
      </c>
      <c r="BO437" s="146">
        <f t="shared" si="596"/>
        <v>12</v>
      </c>
      <c r="BP437" s="146">
        <f t="shared" si="597"/>
        <v>12</v>
      </c>
      <c r="BQ437" s="146">
        <f t="shared" si="598"/>
        <v>12</v>
      </c>
      <c r="BR437" s="146">
        <f t="shared" si="599"/>
        <v>12</v>
      </c>
      <c r="BS437" s="146">
        <f t="shared" si="600"/>
        <v>12</v>
      </c>
      <c r="BT437" s="146">
        <f t="shared" si="601"/>
        <v>12</v>
      </c>
      <c r="BU437" s="146">
        <f t="shared" si="602"/>
        <v>12</v>
      </c>
      <c r="BV437" s="146">
        <f t="shared" si="603"/>
        <v>12</v>
      </c>
      <c r="BW437" s="146">
        <f t="shared" si="604"/>
        <v>12</v>
      </c>
      <c r="BX437" s="146">
        <f t="shared" si="605"/>
        <v>12</v>
      </c>
      <c r="BY437" s="146">
        <f t="shared" si="606"/>
        <v>12</v>
      </c>
      <c r="BZ437" s="146">
        <f t="shared" si="607"/>
        <v>12</v>
      </c>
      <c r="CA437" s="146">
        <f t="shared" si="608"/>
        <v>12</v>
      </c>
      <c r="CB437" s="146">
        <f t="shared" si="609"/>
        <v>12</v>
      </c>
      <c r="CC437" s="146">
        <f t="shared" si="610"/>
        <v>0</v>
      </c>
      <c r="CD437" s="146">
        <f t="shared" si="611"/>
        <v>0</v>
      </c>
      <c r="CE437" s="146">
        <f t="shared" si="612"/>
        <v>0</v>
      </c>
      <c r="CF437" s="146">
        <f t="shared" si="613"/>
        <v>0</v>
      </c>
      <c r="CG437" s="146">
        <f t="shared" si="614"/>
        <v>0</v>
      </c>
      <c r="CH437" s="146">
        <f t="shared" si="615"/>
        <v>0</v>
      </c>
      <c r="CI437" s="146">
        <f t="shared" si="616"/>
        <v>0</v>
      </c>
      <c r="CJ437" s="146">
        <f t="shared" si="617"/>
        <v>0</v>
      </c>
      <c r="CK437" s="146">
        <f t="shared" si="618"/>
        <v>0</v>
      </c>
      <c r="CL437" s="146">
        <f t="shared" si="619"/>
        <v>0</v>
      </c>
      <c r="CM437" s="146">
        <f t="shared" si="620"/>
        <v>0</v>
      </c>
      <c r="CN437" s="146">
        <f t="shared" si="621"/>
        <v>0</v>
      </c>
      <c r="CO437" s="146">
        <f t="shared" si="622"/>
        <v>0</v>
      </c>
      <c r="CP437" s="146">
        <f t="shared" si="623"/>
        <v>0</v>
      </c>
      <c r="CQ437" s="146">
        <f t="shared" si="624"/>
        <v>0</v>
      </c>
      <c r="CR437" s="146">
        <f t="shared" si="625"/>
        <v>0</v>
      </c>
      <c r="CS437" s="146">
        <f t="shared" si="626"/>
        <v>0</v>
      </c>
      <c r="CT437" s="146">
        <f t="shared" si="627"/>
        <v>0</v>
      </c>
      <c r="CU437" s="146">
        <f t="shared" si="628"/>
        <v>0</v>
      </c>
      <c r="CV437" s="146">
        <f t="shared" si="629"/>
        <v>0</v>
      </c>
      <c r="CW437" s="146">
        <f t="shared" si="630"/>
        <v>0</v>
      </c>
      <c r="CX437" s="146">
        <f t="shared" si="631"/>
        <v>0</v>
      </c>
      <c r="CY437" s="146">
        <f t="shared" si="632"/>
        <v>0</v>
      </c>
      <c r="CZ437" s="146">
        <f t="shared" si="633"/>
        <v>0</v>
      </c>
      <c r="DA437" s="146">
        <f t="shared" si="634"/>
        <v>0</v>
      </c>
      <c r="DB437" s="146">
        <f t="shared" si="635"/>
        <v>0</v>
      </c>
      <c r="DC437" s="146">
        <f t="shared" si="636"/>
        <v>0</v>
      </c>
      <c r="DD437" s="146">
        <f t="shared" si="637"/>
        <v>0</v>
      </c>
      <c r="DE437" s="146">
        <f t="shared" si="638"/>
        <v>0</v>
      </c>
      <c r="DF437" s="146">
        <f t="shared" si="639"/>
        <v>0</v>
      </c>
      <c r="DG437" s="146">
        <f t="shared" si="640"/>
        <v>0</v>
      </c>
      <c r="DH437" s="146">
        <f t="shared" si="641"/>
        <v>0</v>
      </c>
      <c r="DI437" s="146">
        <f t="shared" si="642"/>
        <v>0</v>
      </c>
      <c r="DJ437" s="146">
        <f t="shared" si="643"/>
        <v>0</v>
      </c>
      <c r="DK437" s="146">
        <f t="shared" si="644"/>
        <v>0</v>
      </c>
      <c r="DL437" s="146">
        <f t="shared" si="645"/>
        <v>0</v>
      </c>
      <c r="DM437" s="146">
        <f t="shared" si="646"/>
        <v>0</v>
      </c>
      <c r="DN437" s="64">
        <f t="shared" si="681"/>
        <v>180</v>
      </c>
      <c r="DO437" s="52">
        <f t="shared" si="677"/>
        <v>180</v>
      </c>
      <c r="DP437" s="52" t="str">
        <f t="shared" si="650"/>
        <v/>
      </c>
      <c r="DQ437" s="53" t="str">
        <f t="shared" si="651"/>
        <v/>
      </c>
      <c r="DR437" s="1">
        <f t="shared" si="678"/>
        <v>1</v>
      </c>
      <c r="DS437" s="168" t="e">
        <f>IF(AND(DR437=#REF!,BL437=#REF!),'Tiến độ'!D437,"")</f>
        <v>#REF!</v>
      </c>
    </row>
    <row r="438" spans="1:123" ht="11.25" customHeight="1">
      <c r="A438" s="314" t="str">
        <f>IF(B438="","",MAX($A$7:A437)+1)</f>
        <v/>
      </c>
      <c r="B438" s="315"/>
      <c r="C438" s="79" t="s">
        <v>568</v>
      </c>
      <c r="D438" s="80" t="s">
        <v>569</v>
      </c>
      <c r="E438" s="81">
        <v>1</v>
      </c>
      <c r="F438" s="82">
        <v>15</v>
      </c>
      <c r="G438" s="83"/>
      <c r="H438" s="84">
        <f t="shared" si="679"/>
        <v>3</v>
      </c>
      <c r="I438" s="85">
        <f t="shared" si="680"/>
        <v>169</v>
      </c>
      <c r="J438" s="27"/>
      <c r="K438" s="86"/>
      <c r="L438" s="87"/>
      <c r="M438" s="87"/>
      <c r="N438" s="88"/>
      <c r="O438" s="86"/>
      <c r="P438" s="87">
        <v>2</v>
      </c>
      <c r="Q438" s="87">
        <v>2</v>
      </c>
      <c r="R438" s="88">
        <v>2</v>
      </c>
      <c r="S438" s="86">
        <v>2</v>
      </c>
      <c r="T438" s="87">
        <v>2</v>
      </c>
      <c r="U438" s="87">
        <v>2</v>
      </c>
      <c r="V438" s="87">
        <v>2</v>
      </c>
      <c r="W438" s="88">
        <v>1</v>
      </c>
      <c r="X438" s="86"/>
      <c r="Y438" s="87"/>
      <c r="Z438" s="87" t="s">
        <v>163</v>
      </c>
      <c r="AA438" s="88" t="s">
        <v>163</v>
      </c>
      <c r="AB438" s="86" t="s">
        <v>163</v>
      </c>
      <c r="AC438" s="87" t="s">
        <v>163</v>
      </c>
      <c r="AD438" s="87" t="s">
        <v>164</v>
      </c>
      <c r="AE438" s="88" t="s">
        <v>164</v>
      </c>
      <c r="AF438" s="86" t="s">
        <v>164</v>
      </c>
      <c r="AG438" s="87" t="s">
        <v>164</v>
      </c>
      <c r="AH438" s="87" t="s">
        <v>164</v>
      </c>
      <c r="AI438" s="362"/>
      <c r="AJ438" s="363"/>
      <c r="AK438" s="86" t="s">
        <v>164</v>
      </c>
      <c r="AL438" s="87"/>
      <c r="AM438" s="87"/>
      <c r="AN438" s="88"/>
      <c r="AO438" s="86"/>
      <c r="AP438" s="87"/>
      <c r="AQ438" s="87"/>
      <c r="AR438" s="88"/>
      <c r="AS438" s="89"/>
      <c r="AT438" s="87"/>
      <c r="AU438" s="87"/>
      <c r="AV438" s="90"/>
      <c r="AW438" s="86"/>
      <c r="AX438" s="87"/>
      <c r="AY438" s="87"/>
      <c r="AZ438" s="87"/>
      <c r="BA438" s="88"/>
      <c r="BB438" s="89"/>
      <c r="BC438" s="87"/>
      <c r="BD438" s="87"/>
      <c r="BE438" s="321"/>
      <c r="BF438" s="322"/>
      <c r="BG438" s="322"/>
      <c r="BH438" s="322"/>
      <c r="BI438" s="322"/>
      <c r="BJ438" s="323"/>
      <c r="BK438" s="46" t="s">
        <v>18</v>
      </c>
      <c r="BL438" s="46" t="s">
        <v>48</v>
      </c>
      <c r="BN438" s="146">
        <f t="shared" si="648"/>
        <v>0</v>
      </c>
      <c r="BO438" s="146">
        <f t="shared" si="596"/>
        <v>0</v>
      </c>
      <c r="BP438" s="146">
        <f t="shared" si="597"/>
        <v>0</v>
      </c>
      <c r="BQ438" s="146">
        <f t="shared" si="598"/>
        <v>0</v>
      </c>
      <c r="BR438" s="146">
        <f t="shared" si="599"/>
        <v>0</v>
      </c>
      <c r="BS438" s="146">
        <f t="shared" si="600"/>
        <v>6</v>
      </c>
      <c r="BT438" s="146">
        <f t="shared" si="601"/>
        <v>6</v>
      </c>
      <c r="BU438" s="146">
        <f t="shared" si="602"/>
        <v>6</v>
      </c>
      <c r="BV438" s="146">
        <f t="shared" si="603"/>
        <v>6</v>
      </c>
      <c r="BW438" s="146">
        <f t="shared" si="604"/>
        <v>6</v>
      </c>
      <c r="BX438" s="146">
        <f t="shared" si="605"/>
        <v>6</v>
      </c>
      <c r="BY438" s="146">
        <f t="shared" si="606"/>
        <v>6</v>
      </c>
      <c r="BZ438" s="146">
        <f t="shared" si="607"/>
        <v>3</v>
      </c>
      <c r="CA438" s="146">
        <f t="shared" si="608"/>
        <v>0</v>
      </c>
      <c r="CB438" s="146">
        <f t="shared" si="609"/>
        <v>0</v>
      </c>
      <c r="CC438" s="146">
        <f t="shared" si="610"/>
        <v>0</v>
      </c>
      <c r="CD438" s="146">
        <f t="shared" si="611"/>
        <v>0</v>
      </c>
      <c r="CE438" s="146">
        <f t="shared" si="612"/>
        <v>0</v>
      </c>
      <c r="CF438" s="146">
        <f t="shared" si="613"/>
        <v>0</v>
      </c>
      <c r="CG438" s="146">
        <f t="shared" si="614"/>
        <v>0</v>
      </c>
      <c r="CH438" s="146">
        <f t="shared" si="615"/>
        <v>0</v>
      </c>
      <c r="CI438" s="146">
        <f t="shared" si="616"/>
        <v>0</v>
      </c>
      <c r="CJ438" s="146">
        <f t="shared" si="617"/>
        <v>0</v>
      </c>
      <c r="CK438" s="146">
        <f t="shared" si="618"/>
        <v>0</v>
      </c>
      <c r="CL438" s="146">
        <f t="shared" si="619"/>
        <v>0</v>
      </c>
      <c r="CM438" s="146">
        <f t="shared" si="620"/>
        <v>0</v>
      </c>
      <c r="CN438" s="146">
        <f t="shared" si="621"/>
        <v>0</v>
      </c>
      <c r="CO438" s="146">
        <f t="shared" si="622"/>
        <v>0</v>
      </c>
      <c r="CP438" s="146">
        <f t="shared" si="623"/>
        <v>0</v>
      </c>
      <c r="CQ438" s="146">
        <f t="shared" si="624"/>
        <v>0</v>
      </c>
      <c r="CR438" s="146">
        <f t="shared" si="625"/>
        <v>0</v>
      </c>
      <c r="CS438" s="146">
        <f t="shared" si="626"/>
        <v>0</v>
      </c>
      <c r="CT438" s="146">
        <f t="shared" si="627"/>
        <v>0</v>
      </c>
      <c r="CU438" s="146">
        <f t="shared" si="628"/>
        <v>0</v>
      </c>
      <c r="CV438" s="146">
        <f t="shared" si="629"/>
        <v>0</v>
      </c>
      <c r="CW438" s="146">
        <f t="shared" si="630"/>
        <v>0</v>
      </c>
      <c r="CX438" s="146">
        <f t="shared" si="631"/>
        <v>0</v>
      </c>
      <c r="CY438" s="146">
        <f t="shared" si="632"/>
        <v>0</v>
      </c>
      <c r="CZ438" s="146">
        <f t="shared" si="633"/>
        <v>0</v>
      </c>
      <c r="DA438" s="146">
        <f t="shared" si="634"/>
        <v>0</v>
      </c>
      <c r="DB438" s="146">
        <f t="shared" si="635"/>
        <v>0</v>
      </c>
      <c r="DC438" s="146">
        <f t="shared" si="636"/>
        <v>0</v>
      </c>
      <c r="DD438" s="146">
        <f t="shared" si="637"/>
        <v>0</v>
      </c>
      <c r="DE438" s="146">
        <f t="shared" si="638"/>
        <v>0</v>
      </c>
      <c r="DF438" s="146">
        <f t="shared" si="639"/>
        <v>0</v>
      </c>
      <c r="DG438" s="146">
        <f t="shared" si="640"/>
        <v>0</v>
      </c>
      <c r="DH438" s="146">
        <f t="shared" si="641"/>
        <v>0</v>
      </c>
      <c r="DI438" s="146">
        <f t="shared" si="642"/>
        <v>0</v>
      </c>
      <c r="DJ438" s="146">
        <f t="shared" si="643"/>
        <v>0</v>
      </c>
      <c r="DK438" s="146">
        <f t="shared" si="644"/>
        <v>0</v>
      </c>
      <c r="DL438" s="146">
        <f t="shared" si="645"/>
        <v>0</v>
      </c>
      <c r="DM438" s="146">
        <f t="shared" si="646"/>
        <v>0</v>
      </c>
      <c r="DN438" s="64">
        <f>0.8*I438</f>
        <v>135.20000000000002</v>
      </c>
      <c r="DO438" s="52">
        <f t="shared" si="677"/>
        <v>135.20000000000002</v>
      </c>
      <c r="DP438" s="52" t="str">
        <f t="shared" si="650"/>
        <v/>
      </c>
      <c r="DQ438" s="53" t="str">
        <f t="shared" si="651"/>
        <v/>
      </c>
      <c r="DR438" s="1">
        <f t="shared" si="678"/>
        <v>1</v>
      </c>
      <c r="DS438" s="168" t="e">
        <f>IF(AND(DR438=#REF!,BL438=#REF!),'Tiến độ'!D438,"")</f>
        <v>#REF!</v>
      </c>
    </row>
    <row r="439" spans="1:123" ht="11.25" customHeight="1">
      <c r="A439" s="314" t="str">
        <f>IF(B439="","",MAX($A$7:A438)+1)</f>
        <v/>
      </c>
      <c r="B439" s="315"/>
      <c r="C439" s="79" t="s">
        <v>152</v>
      </c>
      <c r="D439" s="80" t="s">
        <v>570</v>
      </c>
      <c r="E439" s="81">
        <v>3</v>
      </c>
      <c r="F439" s="82">
        <v>45</v>
      </c>
      <c r="G439" s="83"/>
      <c r="H439" s="84">
        <f t="shared" si="679"/>
        <v>3</v>
      </c>
      <c r="I439" s="85">
        <f t="shared" si="680"/>
        <v>169</v>
      </c>
      <c r="J439" s="27"/>
      <c r="K439" s="86">
        <v>5</v>
      </c>
      <c r="L439" s="87">
        <v>5</v>
      </c>
      <c r="M439" s="87">
        <v>5</v>
      </c>
      <c r="N439" s="88">
        <v>5</v>
      </c>
      <c r="O439" s="86">
        <v>5</v>
      </c>
      <c r="P439" s="87">
        <v>2</v>
      </c>
      <c r="Q439" s="87">
        <v>2</v>
      </c>
      <c r="R439" s="88">
        <v>2</v>
      </c>
      <c r="S439" s="86">
        <v>2</v>
      </c>
      <c r="T439" s="87">
        <v>2</v>
      </c>
      <c r="U439" s="87">
        <v>2</v>
      </c>
      <c r="V439" s="87">
        <v>2</v>
      </c>
      <c r="W439" s="88">
        <v>2</v>
      </c>
      <c r="X439" s="86">
        <v>2</v>
      </c>
      <c r="Y439" s="87">
        <v>2</v>
      </c>
      <c r="Z439" s="87" t="s">
        <v>163</v>
      </c>
      <c r="AA439" s="88" t="s">
        <v>163</v>
      </c>
      <c r="AB439" s="86" t="s">
        <v>163</v>
      </c>
      <c r="AC439" s="87" t="s">
        <v>163</v>
      </c>
      <c r="AD439" s="87" t="s">
        <v>164</v>
      </c>
      <c r="AE439" s="88" t="s">
        <v>164</v>
      </c>
      <c r="AF439" s="86" t="s">
        <v>164</v>
      </c>
      <c r="AG439" s="87" t="s">
        <v>164</v>
      </c>
      <c r="AH439" s="87" t="s">
        <v>164</v>
      </c>
      <c r="AI439" s="362"/>
      <c r="AJ439" s="363"/>
      <c r="AK439" s="86" t="s">
        <v>164</v>
      </c>
      <c r="AL439" s="87"/>
      <c r="AM439" s="87"/>
      <c r="AN439" s="88"/>
      <c r="AO439" s="86"/>
      <c r="AP439" s="87"/>
      <c r="AQ439" s="87"/>
      <c r="AR439" s="88"/>
      <c r="AS439" s="89"/>
      <c r="AT439" s="87"/>
      <c r="AU439" s="87"/>
      <c r="AV439" s="90"/>
      <c r="AW439" s="86"/>
      <c r="AX439" s="87"/>
      <c r="AY439" s="87"/>
      <c r="AZ439" s="87"/>
      <c r="BA439" s="88"/>
      <c r="BB439" s="89"/>
      <c r="BC439" s="87"/>
      <c r="BD439" s="87"/>
      <c r="BE439" s="321"/>
      <c r="BF439" s="322"/>
      <c r="BG439" s="322"/>
      <c r="BH439" s="322"/>
      <c r="BI439" s="322"/>
      <c r="BJ439" s="323"/>
      <c r="BK439" s="46" t="s">
        <v>18</v>
      </c>
      <c r="BL439" s="46" t="s">
        <v>17</v>
      </c>
      <c r="BN439" s="146">
        <f t="shared" si="648"/>
        <v>15</v>
      </c>
      <c r="BO439" s="146">
        <f t="shared" si="596"/>
        <v>15</v>
      </c>
      <c r="BP439" s="146">
        <f t="shared" si="597"/>
        <v>15</v>
      </c>
      <c r="BQ439" s="146">
        <f t="shared" si="598"/>
        <v>15</v>
      </c>
      <c r="BR439" s="146">
        <f t="shared" si="599"/>
        <v>15</v>
      </c>
      <c r="BS439" s="146">
        <f t="shared" si="600"/>
        <v>6</v>
      </c>
      <c r="BT439" s="146">
        <f t="shared" si="601"/>
        <v>6</v>
      </c>
      <c r="BU439" s="146">
        <f t="shared" si="602"/>
        <v>6</v>
      </c>
      <c r="BV439" s="146">
        <f t="shared" si="603"/>
        <v>6</v>
      </c>
      <c r="BW439" s="146">
        <f t="shared" si="604"/>
        <v>6</v>
      </c>
      <c r="BX439" s="146">
        <f t="shared" si="605"/>
        <v>6</v>
      </c>
      <c r="BY439" s="146">
        <f t="shared" si="606"/>
        <v>6</v>
      </c>
      <c r="BZ439" s="146">
        <f t="shared" si="607"/>
        <v>6</v>
      </c>
      <c r="CA439" s="146">
        <f t="shared" si="608"/>
        <v>6</v>
      </c>
      <c r="CB439" s="146">
        <f t="shared" si="609"/>
        <v>6</v>
      </c>
      <c r="CC439" s="146">
        <f t="shared" si="610"/>
        <v>0</v>
      </c>
      <c r="CD439" s="146">
        <f t="shared" si="611"/>
        <v>0</v>
      </c>
      <c r="CE439" s="146">
        <f t="shared" si="612"/>
        <v>0</v>
      </c>
      <c r="CF439" s="146">
        <f t="shared" si="613"/>
        <v>0</v>
      </c>
      <c r="CG439" s="146">
        <f t="shared" si="614"/>
        <v>0</v>
      </c>
      <c r="CH439" s="146">
        <f t="shared" si="615"/>
        <v>0</v>
      </c>
      <c r="CI439" s="146">
        <f t="shared" si="616"/>
        <v>0</v>
      </c>
      <c r="CJ439" s="146">
        <f t="shared" si="617"/>
        <v>0</v>
      </c>
      <c r="CK439" s="146">
        <f t="shared" si="618"/>
        <v>0</v>
      </c>
      <c r="CL439" s="146">
        <f t="shared" si="619"/>
        <v>0</v>
      </c>
      <c r="CM439" s="146">
        <f t="shared" si="620"/>
        <v>0</v>
      </c>
      <c r="CN439" s="146">
        <f t="shared" si="621"/>
        <v>0</v>
      </c>
      <c r="CO439" s="146">
        <f t="shared" si="622"/>
        <v>0</v>
      </c>
      <c r="CP439" s="146">
        <f t="shared" si="623"/>
        <v>0</v>
      </c>
      <c r="CQ439" s="146">
        <f t="shared" si="624"/>
        <v>0</v>
      </c>
      <c r="CR439" s="146">
        <f t="shared" si="625"/>
        <v>0</v>
      </c>
      <c r="CS439" s="146">
        <f t="shared" si="626"/>
        <v>0</v>
      </c>
      <c r="CT439" s="146">
        <f t="shared" si="627"/>
        <v>0</v>
      </c>
      <c r="CU439" s="146">
        <f t="shared" si="628"/>
        <v>0</v>
      </c>
      <c r="CV439" s="146">
        <f t="shared" si="629"/>
        <v>0</v>
      </c>
      <c r="CW439" s="146">
        <f t="shared" si="630"/>
        <v>0</v>
      </c>
      <c r="CX439" s="146">
        <f t="shared" si="631"/>
        <v>0</v>
      </c>
      <c r="CY439" s="146">
        <f t="shared" si="632"/>
        <v>0</v>
      </c>
      <c r="CZ439" s="146">
        <f t="shared" si="633"/>
        <v>0</v>
      </c>
      <c r="DA439" s="146">
        <f t="shared" si="634"/>
        <v>0</v>
      </c>
      <c r="DB439" s="146">
        <f t="shared" si="635"/>
        <v>0</v>
      </c>
      <c r="DC439" s="146">
        <f t="shared" si="636"/>
        <v>0</v>
      </c>
      <c r="DD439" s="146">
        <f t="shared" si="637"/>
        <v>0</v>
      </c>
      <c r="DE439" s="146">
        <f t="shared" si="638"/>
        <v>0</v>
      </c>
      <c r="DF439" s="146">
        <f t="shared" si="639"/>
        <v>0</v>
      </c>
      <c r="DG439" s="146">
        <f t="shared" si="640"/>
        <v>0</v>
      </c>
      <c r="DH439" s="146">
        <f t="shared" si="641"/>
        <v>0</v>
      </c>
      <c r="DI439" s="146">
        <f t="shared" si="642"/>
        <v>0</v>
      </c>
      <c r="DJ439" s="146">
        <f t="shared" si="643"/>
        <v>0</v>
      </c>
      <c r="DK439" s="146">
        <f t="shared" si="644"/>
        <v>0</v>
      </c>
      <c r="DL439" s="146">
        <f t="shared" si="645"/>
        <v>0</v>
      </c>
      <c r="DM439" s="146">
        <f t="shared" si="646"/>
        <v>0</v>
      </c>
      <c r="DN439" s="64">
        <f t="shared" ref="DN439:DN444" si="682">F439*H439</f>
        <v>135</v>
      </c>
      <c r="DO439" s="52">
        <f t="shared" si="677"/>
        <v>135</v>
      </c>
      <c r="DP439" s="52" t="str">
        <f t="shared" si="650"/>
        <v/>
      </c>
      <c r="DQ439" s="53" t="str">
        <f t="shared" si="651"/>
        <v/>
      </c>
      <c r="DR439" s="1">
        <f t="shared" si="678"/>
        <v>1</v>
      </c>
      <c r="DS439" s="168" t="e">
        <f>IF(AND(DR439=#REF!,BL439=#REF!),'Tiến độ'!D439,"")</f>
        <v>#REF!</v>
      </c>
    </row>
    <row r="440" spans="1:123" ht="11.25" customHeight="1">
      <c r="A440" s="314" t="str">
        <f>IF(B440="","",MAX($A$7:A439)+1)</f>
        <v/>
      </c>
      <c r="B440" s="315"/>
      <c r="C440" s="79" t="s">
        <v>571</v>
      </c>
      <c r="D440" s="80" t="s">
        <v>572</v>
      </c>
      <c r="E440" s="81">
        <v>2</v>
      </c>
      <c r="F440" s="82">
        <v>30</v>
      </c>
      <c r="G440" s="83"/>
      <c r="H440" s="84">
        <f t="shared" si="679"/>
        <v>3</v>
      </c>
      <c r="I440" s="85">
        <f t="shared" si="680"/>
        <v>169</v>
      </c>
      <c r="J440" s="27"/>
      <c r="K440" s="86"/>
      <c r="L440" s="87"/>
      <c r="M440" s="87"/>
      <c r="N440" s="88"/>
      <c r="O440" s="86"/>
      <c r="P440" s="87"/>
      <c r="Q440" s="87"/>
      <c r="R440" s="88"/>
      <c r="S440" s="86"/>
      <c r="T440" s="87"/>
      <c r="U440" s="87"/>
      <c r="V440" s="87"/>
      <c r="W440" s="88"/>
      <c r="X440" s="86"/>
      <c r="Y440" s="87"/>
      <c r="Z440" s="87"/>
      <c r="AA440" s="88"/>
      <c r="AB440" s="86"/>
      <c r="AC440" s="87"/>
      <c r="AD440" s="87"/>
      <c r="AE440" s="88"/>
      <c r="AF440" s="86"/>
      <c r="AG440" s="87"/>
      <c r="AH440" s="87"/>
      <c r="AI440" s="362"/>
      <c r="AJ440" s="363"/>
      <c r="AK440" s="86"/>
      <c r="AL440" s="87">
        <v>2</v>
      </c>
      <c r="AM440" s="87">
        <v>2</v>
      </c>
      <c r="AN440" s="88">
        <v>2</v>
      </c>
      <c r="AO440" s="86">
        <v>2</v>
      </c>
      <c r="AP440" s="87">
        <v>2</v>
      </c>
      <c r="AQ440" s="87">
        <v>2</v>
      </c>
      <c r="AR440" s="88">
        <v>2</v>
      </c>
      <c r="AS440" s="89">
        <v>2</v>
      </c>
      <c r="AT440" s="87">
        <v>2</v>
      </c>
      <c r="AU440" s="87">
        <v>2</v>
      </c>
      <c r="AV440" s="90">
        <v>2</v>
      </c>
      <c r="AW440" s="86">
        <v>2</v>
      </c>
      <c r="AX440" s="87">
        <v>2</v>
      </c>
      <c r="AY440" s="87">
        <v>2</v>
      </c>
      <c r="AZ440" s="87">
        <v>2</v>
      </c>
      <c r="BA440" s="88" t="s">
        <v>163</v>
      </c>
      <c r="BB440" s="89" t="s">
        <v>163</v>
      </c>
      <c r="BC440" s="87" t="s">
        <v>163</v>
      </c>
      <c r="BD440" s="87" t="s">
        <v>163</v>
      </c>
      <c r="BE440" s="321"/>
      <c r="BF440" s="322"/>
      <c r="BG440" s="322"/>
      <c r="BH440" s="322"/>
      <c r="BI440" s="322"/>
      <c r="BJ440" s="323"/>
      <c r="BK440" s="46" t="s">
        <v>18</v>
      </c>
      <c r="BL440" s="46" t="s">
        <v>17</v>
      </c>
      <c r="BN440" s="146">
        <f t="shared" si="648"/>
        <v>0</v>
      </c>
      <c r="BO440" s="146">
        <f t="shared" si="596"/>
        <v>0</v>
      </c>
      <c r="BP440" s="146">
        <f t="shared" si="597"/>
        <v>0</v>
      </c>
      <c r="BQ440" s="146">
        <f t="shared" si="598"/>
        <v>0</v>
      </c>
      <c r="BR440" s="146">
        <f t="shared" si="599"/>
        <v>0</v>
      </c>
      <c r="BS440" s="146">
        <f t="shared" si="600"/>
        <v>0</v>
      </c>
      <c r="BT440" s="146">
        <f t="shared" si="601"/>
        <v>0</v>
      </c>
      <c r="BU440" s="146">
        <f t="shared" si="602"/>
        <v>0</v>
      </c>
      <c r="BV440" s="146">
        <f t="shared" si="603"/>
        <v>0</v>
      </c>
      <c r="BW440" s="146">
        <f t="shared" si="604"/>
        <v>0</v>
      </c>
      <c r="BX440" s="146">
        <f t="shared" si="605"/>
        <v>0</v>
      </c>
      <c r="BY440" s="146">
        <f t="shared" si="606"/>
        <v>0</v>
      </c>
      <c r="BZ440" s="146">
        <f t="shared" si="607"/>
        <v>0</v>
      </c>
      <c r="CA440" s="146">
        <f t="shared" si="608"/>
        <v>0</v>
      </c>
      <c r="CB440" s="146">
        <f t="shared" si="609"/>
        <v>0</v>
      </c>
      <c r="CC440" s="146">
        <f t="shared" si="610"/>
        <v>0</v>
      </c>
      <c r="CD440" s="146">
        <f t="shared" si="611"/>
        <v>0</v>
      </c>
      <c r="CE440" s="146">
        <f t="shared" si="612"/>
        <v>0</v>
      </c>
      <c r="CF440" s="146">
        <f t="shared" si="613"/>
        <v>0</v>
      </c>
      <c r="CG440" s="146">
        <f t="shared" si="614"/>
        <v>0</v>
      </c>
      <c r="CH440" s="146">
        <f t="shared" si="615"/>
        <v>0</v>
      </c>
      <c r="CI440" s="146">
        <f t="shared" si="616"/>
        <v>0</v>
      </c>
      <c r="CJ440" s="146">
        <f t="shared" si="617"/>
        <v>0</v>
      </c>
      <c r="CK440" s="146">
        <f t="shared" si="618"/>
        <v>0</v>
      </c>
      <c r="CL440" s="146">
        <f t="shared" si="619"/>
        <v>0</v>
      </c>
      <c r="CM440" s="146">
        <f t="shared" si="620"/>
        <v>0</v>
      </c>
      <c r="CN440" s="146">
        <f t="shared" si="621"/>
        <v>0</v>
      </c>
      <c r="CO440" s="146">
        <f t="shared" si="622"/>
        <v>6</v>
      </c>
      <c r="CP440" s="146">
        <f t="shared" si="623"/>
        <v>6</v>
      </c>
      <c r="CQ440" s="146">
        <f t="shared" si="624"/>
        <v>6</v>
      </c>
      <c r="CR440" s="146">
        <f t="shared" si="625"/>
        <v>6</v>
      </c>
      <c r="CS440" s="146">
        <f t="shared" si="626"/>
        <v>6</v>
      </c>
      <c r="CT440" s="146">
        <f t="shared" si="627"/>
        <v>6</v>
      </c>
      <c r="CU440" s="146">
        <f t="shared" si="628"/>
        <v>6</v>
      </c>
      <c r="CV440" s="146">
        <f t="shared" si="629"/>
        <v>6</v>
      </c>
      <c r="CW440" s="146">
        <f t="shared" si="630"/>
        <v>6</v>
      </c>
      <c r="CX440" s="146">
        <f t="shared" si="631"/>
        <v>6</v>
      </c>
      <c r="CY440" s="146">
        <f t="shared" si="632"/>
        <v>6</v>
      </c>
      <c r="CZ440" s="146">
        <f t="shared" si="633"/>
        <v>6</v>
      </c>
      <c r="DA440" s="146">
        <f t="shared" si="634"/>
        <v>6</v>
      </c>
      <c r="DB440" s="146">
        <f t="shared" si="635"/>
        <v>6</v>
      </c>
      <c r="DC440" s="146">
        <f t="shared" si="636"/>
        <v>6</v>
      </c>
      <c r="DD440" s="146">
        <f t="shared" si="637"/>
        <v>0</v>
      </c>
      <c r="DE440" s="146">
        <f t="shared" si="638"/>
        <v>0</v>
      </c>
      <c r="DF440" s="146">
        <f t="shared" si="639"/>
        <v>0</v>
      </c>
      <c r="DG440" s="146">
        <f t="shared" si="640"/>
        <v>0</v>
      </c>
      <c r="DH440" s="146">
        <f t="shared" si="641"/>
        <v>0</v>
      </c>
      <c r="DI440" s="146">
        <f t="shared" si="642"/>
        <v>0</v>
      </c>
      <c r="DJ440" s="146">
        <f t="shared" si="643"/>
        <v>0</v>
      </c>
      <c r="DK440" s="146">
        <f t="shared" si="644"/>
        <v>0</v>
      </c>
      <c r="DL440" s="146">
        <f t="shared" si="645"/>
        <v>0</v>
      </c>
      <c r="DM440" s="146">
        <f t="shared" si="646"/>
        <v>0</v>
      </c>
      <c r="DN440" s="64">
        <f t="shared" si="682"/>
        <v>90</v>
      </c>
      <c r="DO440" s="52" t="str">
        <f t="shared" si="677"/>
        <v/>
      </c>
      <c r="DP440" s="52" t="str">
        <f t="shared" si="650"/>
        <v/>
      </c>
      <c r="DQ440" s="53">
        <f t="shared" si="651"/>
        <v>90</v>
      </c>
      <c r="DR440" s="1">
        <f t="shared" si="678"/>
        <v>2</v>
      </c>
      <c r="DS440" s="168" t="e">
        <f>IF(AND(DR440=#REF!,BL440=#REF!),'Tiến độ'!D440,"")</f>
        <v>#REF!</v>
      </c>
    </row>
    <row r="441" spans="1:123" ht="11.25" customHeight="1">
      <c r="A441" s="314" t="str">
        <f>IF(B441="","",MAX($A$7:A440)+1)</f>
        <v/>
      </c>
      <c r="B441" s="315"/>
      <c r="C441" s="79" t="s">
        <v>488</v>
      </c>
      <c r="D441" s="80" t="s">
        <v>489</v>
      </c>
      <c r="E441" s="81">
        <v>4</v>
      </c>
      <c r="F441" s="82">
        <v>75</v>
      </c>
      <c r="G441" s="83"/>
      <c r="H441" s="115">
        <v>1</v>
      </c>
      <c r="I441" s="116">
        <f>25+31+28</f>
        <v>84</v>
      </c>
      <c r="J441" s="27" t="s">
        <v>585</v>
      </c>
      <c r="K441" s="86">
        <v>5</v>
      </c>
      <c r="L441" s="87">
        <v>5</v>
      </c>
      <c r="M441" s="87">
        <v>5</v>
      </c>
      <c r="N441" s="88">
        <v>5</v>
      </c>
      <c r="O441" s="86">
        <v>5</v>
      </c>
      <c r="P441" s="87">
        <v>5</v>
      </c>
      <c r="Q441" s="87">
        <v>5</v>
      </c>
      <c r="R441" s="88">
        <v>5</v>
      </c>
      <c r="S441" s="86">
        <v>5</v>
      </c>
      <c r="T441" s="87">
        <v>5</v>
      </c>
      <c r="U441" s="87">
        <v>5</v>
      </c>
      <c r="V441" s="87">
        <v>5</v>
      </c>
      <c r="W441" s="88">
        <v>5</v>
      </c>
      <c r="X441" s="86">
        <v>5</v>
      </c>
      <c r="Y441" s="87">
        <v>5</v>
      </c>
      <c r="Z441" s="87" t="s">
        <v>163</v>
      </c>
      <c r="AA441" s="88" t="s">
        <v>163</v>
      </c>
      <c r="AB441" s="86" t="s">
        <v>163</v>
      </c>
      <c r="AC441" s="87" t="s">
        <v>163</v>
      </c>
      <c r="AD441" s="87" t="s">
        <v>164</v>
      </c>
      <c r="AE441" s="88" t="s">
        <v>164</v>
      </c>
      <c r="AF441" s="86" t="s">
        <v>164</v>
      </c>
      <c r="AG441" s="87" t="s">
        <v>164</v>
      </c>
      <c r="AH441" s="87" t="s">
        <v>164</v>
      </c>
      <c r="AI441" s="362"/>
      <c r="AJ441" s="363"/>
      <c r="AK441" s="86" t="s">
        <v>164</v>
      </c>
      <c r="AL441" s="87"/>
      <c r="AM441" s="87"/>
      <c r="AN441" s="88"/>
      <c r="AO441" s="86"/>
      <c r="AP441" s="87"/>
      <c r="AQ441" s="87"/>
      <c r="AR441" s="88"/>
      <c r="AS441" s="89"/>
      <c r="AT441" s="87"/>
      <c r="AU441" s="87"/>
      <c r="AV441" s="90"/>
      <c r="AW441" s="86"/>
      <c r="AX441" s="87"/>
      <c r="AY441" s="87"/>
      <c r="AZ441" s="87"/>
      <c r="BA441" s="88"/>
      <c r="BB441" s="89"/>
      <c r="BC441" s="87"/>
      <c r="BD441" s="87"/>
      <c r="BE441" s="321"/>
      <c r="BF441" s="322"/>
      <c r="BG441" s="322"/>
      <c r="BH441" s="322"/>
      <c r="BI441" s="322"/>
      <c r="BJ441" s="323"/>
      <c r="BK441" s="46" t="s">
        <v>18</v>
      </c>
      <c r="BL441" s="46" t="s">
        <v>54</v>
      </c>
      <c r="BN441" s="146">
        <f t="shared" si="648"/>
        <v>5</v>
      </c>
      <c r="BO441" s="146">
        <f t="shared" si="596"/>
        <v>5</v>
      </c>
      <c r="BP441" s="146">
        <f t="shared" si="597"/>
        <v>5</v>
      </c>
      <c r="BQ441" s="146">
        <f t="shared" si="598"/>
        <v>5</v>
      </c>
      <c r="BR441" s="146">
        <f t="shared" si="599"/>
        <v>5</v>
      </c>
      <c r="BS441" s="146">
        <f t="shared" si="600"/>
        <v>5</v>
      </c>
      <c r="BT441" s="146">
        <f t="shared" si="601"/>
        <v>5</v>
      </c>
      <c r="BU441" s="146">
        <f t="shared" si="602"/>
        <v>5</v>
      </c>
      <c r="BV441" s="146">
        <f t="shared" si="603"/>
        <v>5</v>
      </c>
      <c r="BW441" s="146">
        <f t="shared" si="604"/>
        <v>5</v>
      </c>
      <c r="BX441" s="146">
        <f t="shared" si="605"/>
        <v>5</v>
      </c>
      <c r="BY441" s="146">
        <f t="shared" si="606"/>
        <v>5</v>
      </c>
      <c r="BZ441" s="146">
        <f t="shared" si="607"/>
        <v>5</v>
      </c>
      <c r="CA441" s="146">
        <f t="shared" si="608"/>
        <v>5</v>
      </c>
      <c r="CB441" s="146">
        <f t="shared" si="609"/>
        <v>5</v>
      </c>
      <c r="CC441" s="146">
        <f t="shared" si="610"/>
        <v>0</v>
      </c>
      <c r="CD441" s="146">
        <f t="shared" si="611"/>
        <v>0</v>
      </c>
      <c r="CE441" s="146">
        <f t="shared" si="612"/>
        <v>0</v>
      </c>
      <c r="CF441" s="146">
        <f t="shared" si="613"/>
        <v>0</v>
      </c>
      <c r="CG441" s="146">
        <f t="shared" si="614"/>
        <v>0</v>
      </c>
      <c r="CH441" s="146">
        <f t="shared" si="615"/>
        <v>0</v>
      </c>
      <c r="CI441" s="146">
        <f t="shared" si="616"/>
        <v>0</v>
      </c>
      <c r="CJ441" s="146">
        <f t="shared" si="617"/>
        <v>0</v>
      </c>
      <c r="CK441" s="146">
        <f t="shared" si="618"/>
        <v>0</v>
      </c>
      <c r="CL441" s="146">
        <f t="shared" si="619"/>
        <v>0</v>
      </c>
      <c r="CM441" s="146">
        <f t="shared" si="620"/>
        <v>0</v>
      </c>
      <c r="CN441" s="146">
        <f t="shared" si="621"/>
        <v>0</v>
      </c>
      <c r="CO441" s="146">
        <f t="shared" si="622"/>
        <v>0</v>
      </c>
      <c r="CP441" s="146">
        <f t="shared" si="623"/>
        <v>0</v>
      </c>
      <c r="CQ441" s="146">
        <f t="shared" si="624"/>
        <v>0</v>
      </c>
      <c r="CR441" s="146">
        <f t="shared" si="625"/>
        <v>0</v>
      </c>
      <c r="CS441" s="146">
        <f t="shared" si="626"/>
        <v>0</v>
      </c>
      <c r="CT441" s="146">
        <f t="shared" si="627"/>
        <v>0</v>
      </c>
      <c r="CU441" s="146">
        <f t="shared" si="628"/>
        <v>0</v>
      </c>
      <c r="CV441" s="146">
        <f t="shared" si="629"/>
        <v>0</v>
      </c>
      <c r="CW441" s="146">
        <f t="shared" si="630"/>
        <v>0</v>
      </c>
      <c r="CX441" s="146">
        <f t="shared" si="631"/>
        <v>0</v>
      </c>
      <c r="CY441" s="146">
        <f t="shared" si="632"/>
        <v>0</v>
      </c>
      <c r="CZ441" s="146">
        <f t="shared" si="633"/>
        <v>0</v>
      </c>
      <c r="DA441" s="146">
        <f t="shared" si="634"/>
        <v>0</v>
      </c>
      <c r="DB441" s="146">
        <f t="shared" si="635"/>
        <v>0</v>
      </c>
      <c r="DC441" s="146">
        <f t="shared" si="636"/>
        <v>0</v>
      </c>
      <c r="DD441" s="146">
        <f t="shared" si="637"/>
        <v>0</v>
      </c>
      <c r="DE441" s="146">
        <f t="shared" si="638"/>
        <v>0</v>
      </c>
      <c r="DF441" s="146">
        <f t="shared" si="639"/>
        <v>0</v>
      </c>
      <c r="DG441" s="146">
        <f t="shared" si="640"/>
        <v>0</v>
      </c>
      <c r="DH441" s="146">
        <f t="shared" si="641"/>
        <v>0</v>
      </c>
      <c r="DI441" s="146">
        <f t="shared" si="642"/>
        <v>0</v>
      </c>
      <c r="DJ441" s="146">
        <f t="shared" si="643"/>
        <v>0</v>
      </c>
      <c r="DK441" s="146">
        <f t="shared" si="644"/>
        <v>0</v>
      </c>
      <c r="DL441" s="146">
        <f t="shared" si="645"/>
        <v>0</v>
      </c>
      <c r="DM441" s="146">
        <f t="shared" si="646"/>
        <v>0</v>
      </c>
      <c r="DN441" s="64">
        <f t="shared" si="682"/>
        <v>75</v>
      </c>
      <c r="DO441" s="52">
        <f t="shared" si="677"/>
        <v>75</v>
      </c>
      <c r="DP441" s="52" t="str">
        <f t="shared" si="650"/>
        <v/>
      </c>
      <c r="DQ441" s="53" t="str">
        <f t="shared" si="651"/>
        <v/>
      </c>
      <c r="DR441" s="1">
        <f t="shared" si="678"/>
        <v>1</v>
      </c>
      <c r="DS441" s="168" t="e">
        <f>IF(AND(DR441=#REF!,BL441=#REF!),'Tiến độ'!D441,"")</f>
        <v>#REF!</v>
      </c>
    </row>
    <row r="442" spans="1:123" ht="11.25" customHeight="1">
      <c r="A442" s="314" t="str">
        <f>IF(B442="","",MAX($A$7:A441)+1)</f>
        <v/>
      </c>
      <c r="B442" s="315"/>
      <c r="C442" s="79" t="s">
        <v>573</v>
      </c>
      <c r="D442" s="80" t="s">
        <v>574</v>
      </c>
      <c r="E442" s="81">
        <v>2</v>
      </c>
      <c r="F442" s="82">
        <v>30</v>
      </c>
      <c r="G442" s="83"/>
      <c r="H442" s="115">
        <v>2</v>
      </c>
      <c r="I442" s="116">
        <f>24+26+45</f>
        <v>95</v>
      </c>
      <c r="J442" s="27" t="s">
        <v>1108</v>
      </c>
      <c r="K442" s="86">
        <v>2</v>
      </c>
      <c r="L442" s="87">
        <v>2</v>
      </c>
      <c r="M442" s="87">
        <v>2</v>
      </c>
      <c r="N442" s="88">
        <v>2</v>
      </c>
      <c r="O442" s="86">
        <v>2</v>
      </c>
      <c r="P442" s="87">
        <v>2</v>
      </c>
      <c r="Q442" s="87">
        <v>2</v>
      </c>
      <c r="R442" s="88">
        <v>2</v>
      </c>
      <c r="S442" s="86">
        <v>2</v>
      </c>
      <c r="T442" s="87">
        <v>2</v>
      </c>
      <c r="U442" s="87">
        <v>2</v>
      </c>
      <c r="V442" s="87">
        <v>2</v>
      </c>
      <c r="W442" s="88">
        <v>2</v>
      </c>
      <c r="X442" s="86">
        <v>2</v>
      </c>
      <c r="Y442" s="87">
        <v>2</v>
      </c>
      <c r="Z442" s="87" t="s">
        <v>163</v>
      </c>
      <c r="AA442" s="88" t="s">
        <v>163</v>
      </c>
      <c r="AB442" s="86" t="s">
        <v>163</v>
      </c>
      <c r="AC442" s="87" t="s">
        <v>163</v>
      </c>
      <c r="AD442" s="87" t="s">
        <v>164</v>
      </c>
      <c r="AE442" s="88" t="s">
        <v>164</v>
      </c>
      <c r="AF442" s="86" t="s">
        <v>164</v>
      </c>
      <c r="AG442" s="87" t="s">
        <v>164</v>
      </c>
      <c r="AH442" s="87" t="s">
        <v>164</v>
      </c>
      <c r="AI442" s="362"/>
      <c r="AJ442" s="363"/>
      <c r="AK442" s="86" t="s">
        <v>164</v>
      </c>
      <c r="AL442" s="87"/>
      <c r="AM442" s="87"/>
      <c r="AN442" s="88"/>
      <c r="AO442" s="86"/>
      <c r="AP442" s="87"/>
      <c r="AQ442" s="87"/>
      <c r="AR442" s="88"/>
      <c r="AS442" s="89"/>
      <c r="AT442" s="87"/>
      <c r="AU442" s="87"/>
      <c r="AV442" s="90"/>
      <c r="AW442" s="86"/>
      <c r="AX442" s="87"/>
      <c r="AY442" s="87"/>
      <c r="AZ442" s="87"/>
      <c r="BA442" s="88"/>
      <c r="BB442" s="89"/>
      <c r="BC442" s="87"/>
      <c r="BD442" s="87"/>
      <c r="BE442" s="321"/>
      <c r="BF442" s="322"/>
      <c r="BG442" s="322"/>
      <c r="BH442" s="322"/>
      <c r="BI442" s="322"/>
      <c r="BJ442" s="323"/>
      <c r="BK442" s="46" t="s">
        <v>20</v>
      </c>
      <c r="BL442" s="46" t="s">
        <v>58</v>
      </c>
      <c r="BN442" s="146">
        <f t="shared" si="648"/>
        <v>4</v>
      </c>
      <c r="BO442" s="146">
        <f t="shared" si="596"/>
        <v>4</v>
      </c>
      <c r="BP442" s="146">
        <f t="shared" si="597"/>
        <v>4</v>
      </c>
      <c r="BQ442" s="146">
        <f t="shared" si="598"/>
        <v>4</v>
      </c>
      <c r="BR442" s="146">
        <f t="shared" si="599"/>
        <v>4</v>
      </c>
      <c r="BS442" s="146">
        <f t="shared" si="600"/>
        <v>4</v>
      </c>
      <c r="BT442" s="146">
        <f t="shared" si="601"/>
        <v>4</v>
      </c>
      <c r="BU442" s="146">
        <f t="shared" si="602"/>
        <v>4</v>
      </c>
      <c r="BV442" s="146">
        <f t="shared" si="603"/>
        <v>4</v>
      </c>
      <c r="BW442" s="146">
        <f t="shared" si="604"/>
        <v>4</v>
      </c>
      <c r="BX442" s="146">
        <f t="shared" si="605"/>
        <v>4</v>
      </c>
      <c r="BY442" s="146">
        <f t="shared" si="606"/>
        <v>4</v>
      </c>
      <c r="BZ442" s="146">
        <f t="shared" si="607"/>
        <v>4</v>
      </c>
      <c r="CA442" s="146">
        <f t="shared" si="608"/>
        <v>4</v>
      </c>
      <c r="CB442" s="146">
        <f t="shared" si="609"/>
        <v>4</v>
      </c>
      <c r="CC442" s="146">
        <f t="shared" si="610"/>
        <v>0</v>
      </c>
      <c r="CD442" s="146">
        <f t="shared" si="611"/>
        <v>0</v>
      </c>
      <c r="CE442" s="146">
        <f t="shared" si="612"/>
        <v>0</v>
      </c>
      <c r="CF442" s="146">
        <f t="shared" si="613"/>
        <v>0</v>
      </c>
      <c r="CG442" s="146">
        <f t="shared" si="614"/>
        <v>0</v>
      </c>
      <c r="CH442" s="146">
        <f t="shared" si="615"/>
        <v>0</v>
      </c>
      <c r="CI442" s="146">
        <f t="shared" si="616"/>
        <v>0</v>
      </c>
      <c r="CJ442" s="146">
        <f t="shared" si="617"/>
        <v>0</v>
      </c>
      <c r="CK442" s="146">
        <f t="shared" si="618"/>
        <v>0</v>
      </c>
      <c r="CL442" s="146">
        <f t="shared" si="619"/>
        <v>0</v>
      </c>
      <c r="CM442" s="146">
        <f t="shared" si="620"/>
        <v>0</v>
      </c>
      <c r="CN442" s="146">
        <f t="shared" si="621"/>
        <v>0</v>
      </c>
      <c r="CO442" s="146">
        <f t="shared" si="622"/>
        <v>0</v>
      </c>
      <c r="CP442" s="146">
        <f t="shared" si="623"/>
        <v>0</v>
      </c>
      <c r="CQ442" s="146">
        <f t="shared" si="624"/>
        <v>0</v>
      </c>
      <c r="CR442" s="146">
        <f t="shared" si="625"/>
        <v>0</v>
      </c>
      <c r="CS442" s="146">
        <f t="shared" si="626"/>
        <v>0</v>
      </c>
      <c r="CT442" s="146">
        <f t="shared" si="627"/>
        <v>0</v>
      </c>
      <c r="CU442" s="146">
        <f t="shared" si="628"/>
        <v>0</v>
      </c>
      <c r="CV442" s="146">
        <f t="shared" si="629"/>
        <v>0</v>
      </c>
      <c r="CW442" s="146">
        <f t="shared" si="630"/>
        <v>0</v>
      </c>
      <c r="CX442" s="146">
        <f t="shared" si="631"/>
        <v>0</v>
      </c>
      <c r="CY442" s="146">
        <f t="shared" si="632"/>
        <v>0</v>
      </c>
      <c r="CZ442" s="146">
        <f t="shared" si="633"/>
        <v>0</v>
      </c>
      <c r="DA442" s="146">
        <f t="shared" si="634"/>
        <v>0</v>
      </c>
      <c r="DB442" s="146">
        <f t="shared" si="635"/>
        <v>0</v>
      </c>
      <c r="DC442" s="146">
        <f t="shared" si="636"/>
        <v>0</v>
      </c>
      <c r="DD442" s="146">
        <f t="shared" si="637"/>
        <v>0</v>
      </c>
      <c r="DE442" s="146">
        <f t="shared" si="638"/>
        <v>0</v>
      </c>
      <c r="DF442" s="146">
        <f t="shared" si="639"/>
        <v>0</v>
      </c>
      <c r="DG442" s="146">
        <f t="shared" si="640"/>
        <v>0</v>
      </c>
      <c r="DH442" s="146">
        <f t="shared" si="641"/>
        <v>0</v>
      </c>
      <c r="DI442" s="146">
        <f t="shared" si="642"/>
        <v>0</v>
      </c>
      <c r="DJ442" s="146">
        <f t="shared" si="643"/>
        <v>0</v>
      </c>
      <c r="DK442" s="146">
        <f t="shared" si="644"/>
        <v>0</v>
      </c>
      <c r="DL442" s="146">
        <f t="shared" si="645"/>
        <v>0</v>
      </c>
      <c r="DM442" s="146">
        <f t="shared" si="646"/>
        <v>0</v>
      </c>
      <c r="DN442" s="64">
        <f t="shared" si="682"/>
        <v>60</v>
      </c>
      <c r="DO442" s="52">
        <f t="shared" si="677"/>
        <v>60</v>
      </c>
      <c r="DP442" s="52" t="str">
        <f t="shared" si="650"/>
        <v/>
      </c>
      <c r="DQ442" s="53" t="str">
        <f t="shared" si="651"/>
        <v/>
      </c>
      <c r="DR442" s="1">
        <f t="shared" si="678"/>
        <v>1</v>
      </c>
      <c r="DS442" s="168" t="e">
        <f>IF(AND(DR442=#REF!,BL442=#REF!),'Tiến độ'!D442,"")</f>
        <v>#REF!</v>
      </c>
    </row>
    <row r="443" spans="1:123" ht="11.25" customHeight="1">
      <c r="A443" s="314" t="str">
        <f>IF(B443="","",MAX($A$7:A442)+1)</f>
        <v/>
      </c>
      <c r="B443" s="315"/>
      <c r="C443" s="79" t="s">
        <v>16</v>
      </c>
      <c r="D443" s="80" t="s">
        <v>242</v>
      </c>
      <c r="E443" s="81">
        <v>2</v>
      </c>
      <c r="F443" s="82">
        <v>39</v>
      </c>
      <c r="G443" s="83"/>
      <c r="H443" s="84">
        <f>H440</f>
        <v>3</v>
      </c>
      <c r="I443" s="85">
        <f>I440</f>
        <v>169</v>
      </c>
      <c r="J443" s="27"/>
      <c r="K443" s="86"/>
      <c r="L443" s="87"/>
      <c r="M443" s="87"/>
      <c r="N443" s="88"/>
      <c r="O443" s="86"/>
      <c r="P443" s="87"/>
      <c r="Q443" s="87"/>
      <c r="R443" s="88"/>
      <c r="S443" s="86"/>
      <c r="T443" s="87"/>
      <c r="U443" s="87"/>
      <c r="V443" s="87"/>
      <c r="W443" s="88"/>
      <c r="X443" s="86"/>
      <c r="Y443" s="87"/>
      <c r="Z443" s="87"/>
      <c r="AA443" s="88"/>
      <c r="AB443" s="86"/>
      <c r="AC443" s="87"/>
      <c r="AD443" s="87"/>
      <c r="AE443" s="88"/>
      <c r="AF443" s="86"/>
      <c r="AG443" s="87"/>
      <c r="AH443" s="87"/>
      <c r="AI443" s="362"/>
      <c r="AJ443" s="363"/>
      <c r="AK443" s="86"/>
      <c r="AL443" s="87">
        <v>3</v>
      </c>
      <c r="AM443" s="87">
        <v>3</v>
      </c>
      <c r="AN443" s="88">
        <v>3</v>
      </c>
      <c r="AO443" s="86">
        <v>3</v>
      </c>
      <c r="AP443" s="87">
        <v>3</v>
      </c>
      <c r="AQ443" s="87">
        <v>3</v>
      </c>
      <c r="AR443" s="88">
        <v>3</v>
      </c>
      <c r="AS443" s="89">
        <v>3</v>
      </c>
      <c r="AT443" s="87">
        <v>3</v>
      </c>
      <c r="AU443" s="87">
        <v>3</v>
      </c>
      <c r="AV443" s="90">
        <v>3</v>
      </c>
      <c r="AW443" s="86">
        <v>3</v>
      </c>
      <c r="AX443" s="87">
        <v>3</v>
      </c>
      <c r="AY443" s="87"/>
      <c r="AZ443" s="87"/>
      <c r="BA443" s="88" t="s">
        <v>163</v>
      </c>
      <c r="BB443" s="89" t="s">
        <v>163</v>
      </c>
      <c r="BC443" s="87" t="s">
        <v>163</v>
      </c>
      <c r="BD443" s="87" t="s">
        <v>163</v>
      </c>
      <c r="BE443" s="321"/>
      <c r="BF443" s="322"/>
      <c r="BG443" s="322"/>
      <c r="BH443" s="322"/>
      <c r="BI443" s="322"/>
      <c r="BJ443" s="323"/>
      <c r="BK443" s="46" t="s">
        <v>18</v>
      </c>
      <c r="BL443" s="46" t="s">
        <v>16</v>
      </c>
      <c r="BN443" s="146">
        <f t="shared" si="648"/>
        <v>0</v>
      </c>
      <c r="BO443" s="146">
        <f t="shared" si="596"/>
        <v>0</v>
      </c>
      <c r="BP443" s="146">
        <f t="shared" si="597"/>
        <v>0</v>
      </c>
      <c r="BQ443" s="146">
        <f t="shared" si="598"/>
        <v>0</v>
      </c>
      <c r="BR443" s="146">
        <f t="shared" si="599"/>
        <v>0</v>
      </c>
      <c r="BS443" s="146">
        <f t="shared" si="600"/>
        <v>0</v>
      </c>
      <c r="BT443" s="146">
        <f t="shared" si="601"/>
        <v>0</v>
      </c>
      <c r="BU443" s="146">
        <f t="shared" si="602"/>
        <v>0</v>
      </c>
      <c r="BV443" s="146">
        <f t="shared" si="603"/>
        <v>0</v>
      </c>
      <c r="BW443" s="146">
        <f t="shared" si="604"/>
        <v>0</v>
      </c>
      <c r="BX443" s="146">
        <f t="shared" si="605"/>
        <v>0</v>
      </c>
      <c r="BY443" s="146">
        <f t="shared" si="606"/>
        <v>0</v>
      </c>
      <c r="BZ443" s="146">
        <f t="shared" si="607"/>
        <v>0</v>
      </c>
      <c r="CA443" s="146">
        <f t="shared" si="608"/>
        <v>0</v>
      </c>
      <c r="CB443" s="146">
        <f t="shared" si="609"/>
        <v>0</v>
      </c>
      <c r="CC443" s="146">
        <f t="shared" si="610"/>
        <v>0</v>
      </c>
      <c r="CD443" s="146">
        <f t="shared" si="611"/>
        <v>0</v>
      </c>
      <c r="CE443" s="146">
        <f t="shared" si="612"/>
        <v>0</v>
      </c>
      <c r="CF443" s="146">
        <f t="shared" si="613"/>
        <v>0</v>
      </c>
      <c r="CG443" s="146">
        <f t="shared" si="614"/>
        <v>0</v>
      </c>
      <c r="CH443" s="146">
        <f t="shared" si="615"/>
        <v>0</v>
      </c>
      <c r="CI443" s="146">
        <f t="shared" si="616"/>
        <v>0</v>
      </c>
      <c r="CJ443" s="146">
        <f t="shared" si="617"/>
        <v>0</v>
      </c>
      <c r="CK443" s="146">
        <f t="shared" si="618"/>
        <v>0</v>
      </c>
      <c r="CL443" s="146">
        <f t="shared" si="619"/>
        <v>0</v>
      </c>
      <c r="CM443" s="146">
        <f t="shared" si="620"/>
        <v>0</v>
      </c>
      <c r="CN443" s="146">
        <f t="shared" si="621"/>
        <v>0</v>
      </c>
      <c r="CO443" s="146">
        <f t="shared" si="622"/>
        <v>9</v>
      </c>
      <c r="CP443" s="146">
        <f t="shared" si="623"/>
        <v>9</v>
      </c>
      <c r="CQ443" s="146">
        <f t="shared" si="624"/>
        <v>9</v>
      </c>
      <c r="CR443" s="146">
        <f t="shared" si="625"/>
        <v>9</v>
      </c>
      <c r="CS443" s="146">
        <f t="shared" si="626"/>
        <v>9</v>
      </c>
      <c r="CT443" s="146">
        <f t="shared" si="627"/>
        <v>9</v>
      </c>
      <c r="CU443" s="146">
        <f t="shared" si="628"/>
        <v>9</v>
      </c>
      <c r="CV443" s="146">
        <f t="shared" si="629"/>
        <v>9</v>
      </c>
      <c r="CW443" s="146">
        <f t="shared" si="630"/>
        <v>9</v>
      </c>
      <c r="CX443" s="146">
        <f t="shared" si="631"/>
        <v>9</v>
      </c>
      <c r="CY443" s="146">
        <f t="shared" si="632"/>
        <v>9</v>
      </c>
      <c r="CZ443" s="146">
        <f t="shared" si="633"/>
        <v>9</v>
      </c>
      <c r="DA443" s="146">
        <f t="shared" si="634"/>
        <v>9</v>
      </c>
      <c r="DB443" s="146">
        <f t="shared" si="635"/>
        <v>0</v>
      </c>
      <c r="DC443" s="146">
        <f t="shared" si="636"/>
        <v>0</v>
      </c>
      <c r="DD443" s="146">
        <f t="shared" si="637"/>
        <v>0</v>
      </c>
      <c r="DE443" s="146">
        <f t="shared" si="638"/>
        <v>0</v>
      </c>
      <c r="DF443" s="146">
        <f t="shared" si="639"/>
        <v>0</v>
      </c>
      <c r="DG443" s="146">
        <f t="shared" si="640"/>
        <v>0</v>
      </c>
      <c r="DH443" s="146">
        <f t="shared" si="641"/>
        <v>0</v>
      </c>
      <c r="DI443" s="146">
        <f t="shared" si="642"/>
        <v>0</v>
      </c>
      <c r="DJ443" s="146">
        <f t="shared" si="643"/>
        <v>0</v>
      </c>
      <c r="DK443" s="146">
        <f t="shared" si="644"/>
        <v>0</v>
      </c>
      <c r="DL443" s="146">
        <f t="shared" si="645"/>
        <v>0</v>
      </c>
      <c r="DM443" s="146">
        <f t="shared" si="646"/>
        <v>0</v>
      </c>
      <c r="DN443" s="64">
        <f t="shared" si="682"/>
        <v>117</v>
      </c>
      <c r="DO443" s="52" t="str">
        <f t="shared" si="677"/>
        <v/>
      </c>
      <c r="DP443" s="52" t="str">
        <f t="shared" si="650"/>
        <v/>
      </c>
      <c r="DQ443" s="53">
        <f t="shared" si="651"/>
        <v>117</v>
      </c>
      <c r="DR443" s="1">
        <f t="shared" si="678"/>
        <v>2</v>
      </c>
      <c r="DS443" s="168" t="e">
        <f>IF(AND(DR443=#REF!,BL443=#REF!),'Tiến độ'!D443,"")</f>
        <v>#REF!</v>
      </c>
    </row>
    <row r="444" spans="1:123" ht="11.25" customHeight="1">
      <c r="A444" s="314" t="str">
        <f>IF(B444="","",MAX($A$7:A443)+1)</f>
        <v/>
      </c>
      <c r="B444" s="315"/>
      <c r="C444" s="79" t="s">
        <v>575</v>
      </c>
      <c r="D444" s="80" t="s">
        <v>576</v>
      </c>
      <c r="E444" s="81">
        <v>3</v>
      </c>
      <c r="F444" s="82">
        <v>45</v>
      </c>
      <c r="G444" s="83"/>
      <c r="H444" s="84">
        <f t="shared" ref="H444:H449" si="683">H443</f>
        <v>3</v>
      </c>
      <c r="I444" s="85">
        <f t="shared" ref="I444:I449" si="684">I443</f>
        <v>169</v>
      </c>
      <c r="J444" s="27"/>
      <c r="K444" s="86"/>
      <c r="L444" s="87"/>
      <c r="M444" s="87"/>
      <c r="N444" s="88"/>
      <c r="O444" s="86"/>
      <c r="P444" s="87"/>
      <c r="Q444" s="87"/>
      <c r="R444" s="88"/>
      <c r="S444" s="86"/>
      <c r="T444" s="87"/>
      <c r="U444" s="87"/>
      <c r="V444" s="87"/>
      <c r="W444" s="88"/>
      <c r="X444" s="86"/>
      <c r="Y444" s="87"/>
      <c r="Z444" s="87"/>
      <c r="AA444" s="88"/>
      <c r="AB444" s="86"/>
      <c r="AC444" s="87"/>
      <c r="AD444" s="87"/>
      <c r="AE444" s="88"/>
      <c r="AF444" s="86"/>
      <c r="AG444" s="87"/>
      <c r="AH444" s="87"/>
      <c r="AI444" s="362"/>
      <c r="AJ444" s="363"/>
      <c r="AK444" s="86"/>
      <c r="AL444" s="87">
        <v>3</v>
      </c>
      <c r="AM444" s="87">
        <v>3</v>
      </c>
      <c r="AN444" s="88">
        <v>3</v>
      </c>
      <c r="AO444" s="86">
        <v>3</v>
      </c>
      <c r="AP444" s="87">
        <v>3</v>
      </c>
      <c r="AQ444" s="87">
        <v>3</v>
      </c>
      <c r="AR444" s="88">
        <v>3</v>
      </c>
      <c r="AS444" s="89">
        <v>3</v>
      </c>
      <c r="AT444" s="87">
        <v>3</v>
      </c>
      <c r="AU444" s="87">
        <v>3</v>
      </c>
      <c r="AV444" s="90">
        <v>3</v>
      </c>
      <c r="AW444" s="86">
        <v>3</v>
      </c>
      <c r="AX444" s="87">
        <v>3</v>
      </c>
      <c r="AY444" s="87">
        <v>3</v>
      </c>
      <c r="AZ444" s="87">
        <v>3</v>
      </c>
      <c r="BA444" s="88" t="s">
        <v>163</v>
      </c>
      <c r="BB444" s="89" t="s">
        <v>163</v>
      </c>
      <c r="BC444" s="87" t="s">
        <v>163</v>
      </c>
      <c r="BD444" s="87" t="s">
        <v>163</v>
      </c>
      <c r="BE444" s="321"/>
      <c r="BF444" s="322"/>
      <c r="BG444" s="322"/>
      <c r="BH444" s="322"/>
      <c r="BI444" s="322"/>
      <c r="BJ444" s="323"/>
      <c r="BK444" s="46" t="s">
        <v>18</v>
      </c>
      <c r="BL444" s="46" t="s">
        <v>17</v>
      </c>
      <c r="BN444" s="146">
        <f t="shared" si="648"/>
        <v>0</v>
      </c>
      <c r="BO444" s="146">
        <f t="shared" si="596"/>
        <v>0</v>
      </c>
      <c r="BP444" s="146">
        <f t="shared" si="597"/>
        <v>0</v>
      </c>
      <c r="BQ444" s="146">
        <f t="shared" si="598"/>
        <v>0</v>
      </c>
      <c r="BR444" s="146">
        <f t="shared" si="599"/>
        <v>0</v>
      </c>
      <c r="BS444" s="146">
        <f t="shared" si="600"/>
        <v>0</v>
      </c>
      <c r="BT444" s="146">
        <f t="shared" si="601"/>
        <v>0</v>
      </c>
      <c r="BU444" s="146">
        <f t="shared" si="602"/>
        <v>0</v>
      </c>
      <c r="BV444" s="146">
        <f t="shared" si="603"/>
        <v>0</v>
      </c>
      <c r="BW444" s="146">
        <f t="shared" si="604"/>
        <v>0</v>
      </c>
      <c r="BX444" s="146">
        <f t="shared" si="605"/>
        <v>0</v>
      </c>
      <c r="BY444" s="146">
        <f t="shared" si="606"/>
        <v>0</v>
      </c>
      <c r="BZ444" s="146">
        <f t="shared" si="607"/>
        <v>0</v>
      </c>
      <c r="CA444" s="146">
        <f t="shared" si="608"/>
        <v>0</v>
      </c>
      <c r="CB444" s="146">
        <f t="shared" si="609"/>
        <v>0</v>
      </c>
      <c r="CC444" s="146">
        <f t="shared" si="610"/>
        <v>0</v>
      </c>
      <c r="CD444" s="146">
        <f t="shared" si="611"/>
        <v>0</v>
      </c>
      <c r="CE444" s="146">
        <f t="shared" si="612"/>
        <v>0</v>
      </c>
      <c r="CF444" s="146">
        <f t="shared" si="613"/>
        <v>0</v>
      </c>
      <c r="CG444" s="146">
        <f t="shared" si="614"/>
        <v>0</v>
      </c>
      <c r="CH444" s="146">
        <f t="shared" si="615"/>
        <v>0</v>
      </c>
      <c r="CI444" s="146">
        <f t="shared" si="616"/>
        <v>0</v>
      </c>
      <c r="CJ444" s="146">
        <f t="shared" si="617"/>
        <v>0</v>
      </c>
      <c r="CK444" s="146">
        <f t="shared" si="618"/>
        <v>0</v>
      </c>
      <c r="CL444" s="146">
        <f t="shared" si="619"/>
        <v>0</v>
      </c>
      <c r="CM444" s="146">
        <f t="shared" si="620"/>
        <v>0</v>
      </c>
      <c r="CN444" s="146">
        <f t="shared" si="621"/>
        <v>0</v>
      </c>
      <c r="CO444" s="146">
        <f t="shared" si="622"/>
        <v>9</v>
      </c>
      <c r="CP444" s="146">
        <f t="shared" si="623"/>
        <v>9</v>
      </c>
      <c r="CQ444" s="146">
        <f t="shared" si="624"/>
        <v>9</v>
      </c>
      <c r="CR444" s="146">
        <f t="shared" si="625"/>
        <v>9</v>
      </c>
      <c r="CS444" s="146">
        <f t="shared" si="626"/>
        <v>9</v>
      </c>
      <c r="CT444" s="146">
        <f t="shared" si="627"/>
        <v>9</v>
      </c>
      <c r="CU444" s="146">
        <f t="shared" si="628"/>
        <v>9</v>
      </c>
      <c r="CV444" s="146">
        <f t="shared" si="629"/>
        <v>9</v>
      </c>
      <c r="CW444" s="146">
        <f t="shared" si="630"/>
        <v>9</v>
      </c>
      <c r="CX444" s="146">
        <f t="shared" si="631"/>
        <v>9</v>
      </c>
      <c r="CY444" s="146">
        <f t="shared" si="632"/>
        <v>9</v>
      </c>
      <c r="CZ444" s="146">
        <f t="shared" si="633"/>
        <v>9</v>
      </c>
      <c r="DA444" s="146">
        <f t="shared" si="634"/>
        <v>9</v>
      </c>
      <c r="DB444" s="146">
        <f t="shared" si="635"/>
        <v>9</v>
      </c>
      <c r="DC444" s="146">
        <f t="shared" si="636"/>
        <v>9</v>
      </c>
      <c r="DD444" s="146">
        <f t="shared" si="637"/>
        <v>0</v>
      </c>
      <c r="DE444" s="146">
        <f t="shared" si="638"/>
        <v>0</v>
      </c>
      <c r="DF444" s="146">
        <f t="shared" si="639"/>
        <v>0</v>
      </c>
      <c r="DG444" s="146">
        <f t="shared" si="640"/>
        <v>0</v>
      </c>
      <c r="DH444" s="146">
        <f t="shared" si="641"/>
        <v>0</v>
      </c>
      <c r="DI444" s="146">
        <f t="shared" si="642"/>
        <v>0</v>
      </c>
      <c r="DJ444" s="146">
        <f t="shared" si="643"/>
        <v>0</v>
      </c>
      <c r="DK444" s="146">
        <f t="shared" si="644"/>
        <v>0</v>
      </c>
      <c r="DL444" s="146">
        <f t="shared" si="645"/>
        <v>0</v>
      </c>
      <c r="DM444" s="146">
        <f t="shared" si="646"/>
        <v>0</v>
      </c>
      <c r="DN444" s="64">
        <f t="shared" si="682"/>
        <v>135</v>
      </c>
      <c r="DO444" s="52" t="str">
        <f t="shared" si="677"/>
        <v/>
      </c>
      <c r="DP444" s="52" t="str">
        <f t="shared" si="650"/>
        <v/>
      </c>
      <c r="DQ444" s="53">
        <f t="shared" si="651"/>
        <v>135</v>
      </c>
      <c r="DR444" s="1">
        <f t="shared" si="678"/>
        <v>2</v>
      </c>
      <c r="DS444" s="168" t="e">
        <f>IF(AND(DR444=#REF!,BL444=#REF!),'Tiến độ'!D444,"")</f>
        <v>#REF!</v>
      </c>
    </row>
    <row r="445" spans="1:123" ht="11.25" customHeight="1">
      <c r="A445" s="314" t="str">
        <f>IF(B445="","",MAX($A$7:A444)+1)</f>
        <v/>
      </c>
      <c r="B445" s="315"/>
      <c r="C445" s="79" t="s">
        <v>577</v>
      </c>
      <c r="D445" s="80" t="s">
        <v>578</v>
      </c>
      <c r="E445" s="81">
        <v>1</v>
      </c>
      <c r="F445" s="82">
        <v>15</v>
      </c>
      <c r="G445" s="83"/>
      <c r="H445" s="84">
        <f t="shared" si="683"/>
        <v>3</v>
      </c>
      <c r="I445" s="85">
        <f t="shared" si="684"/>
        <v>169</v>
      </c>
      <c r="J445" s="27"/>
      <c r="K445" s="86"/>
      <c r="L445" s="87"/>
      <c r="M445" s="87"/>
      <c r="N445" s="88"/>
      <c r="O445" s="86"/>
      <c r="P445" s="87"/>
      <c r="Q445" s="87"/>
      <c r="R445" s="88"/>
      <c r="S445" s="86"/>
      <c r="T445" s="87"/>
      <c r="U445" s="87"/>
      <c r="V445" s="87"/>
      <c r="W445" s="88"/>
      <c r="X445" s="86"/>
      <c r="Y445" s="87"/>
      <c r="Z445" s="87"/>
      <c r="AA445" s="88"/>
      <c r="AB445" s="86"/>
      <c r="AC445" s="87"/>
      <c r="AD445" s="87"/>
      <c r="AE445" s="88"/>
      <c r="AF445" s="86"/>
      <c r="AG445" s="87"/>
      <c r="AH445" s="87"/>
      <c r="AI445" s="362"/>
      <c r="AJ445" s="363"/>
      <c r="AK445" s="86"/>
      <c r="AL445" s="87"/>
      <c r="AM445" s="87"/>
      <c r="AN445" s="88"/>
      <c r="AO445" s="86"/>
      <c r="AP445" s="87"/>
      <c r="AQ445" s="87">
        <v>2</v>
      </c>
      <c r="AR445" s="88">
        <v>2</v>
      </c>
      <c r="AS445" s="89">
        <v>2</v>
      </c>
      <c r="AT445" s="87">
        <v>2</v>
      </c>
      <c r="AU445" s="87">
        <v>2</v>
      </c>
      <c r="AV445" s="90">
        <v>2</v>
      </c>
      <c r="AW445" s="86">
        <v>2</v>
      </c>
      <c r="AX445" s="87">
        <v>1</v>
      </c>
      <c r="AY445" s="87"/>
      <c r="AZ445" s="87"/>
      <c r="BA445" s="88" t="s">
        <v>163</v>
      </c>
      <c r="BB445" s="89" t="s">
        <v>163</v>
      </c>
      <c r="BC445" s="87" t="s">
        <v>163</v>
      </c>
      <c r="BD445" s="87" t="s">
        <v>163</v>
      </c>
      <c r="BE445" s="321"/>
      <c r="BF445" s="322"/>
      <c r="BG445" s="322"/>
      <c r="BH445" s="322"/>
      <c r="BI445" s="322"/>
      <c r="BJ445" s="323"/>
      <c r="BK445" s="46" t="s">
        <v>18</v>
      </c>
      <c r="BL445" s="46" t="s">
        <v>17</v>
      </c>
      <c r="BN445" s="146">
        <f t="shared" si="648"/>
        <v>0</v>
      </c>
      <c r="BO445" s="146">
        <f t="shared" si="596"/>
        <v>0</v>
      </c>
      <c r="BP445" s="146">
        <f t="shared" si="597"/>
        <v>0</v>
      </c>
      <c r="BQ445" s="146">
        <f t="shared" si="598"/>
        <v>0</v>
      </c>
      <c r="BR445" s="146">
        <f t="shared" si="599"/>
        <v>0</v>
      </c>
      <c r="BS445" s="146">
        <f t="shared" si="600"/>
        <v>0</v>
      </c>
      <c r="BT445" s="146">
        <f t="shared" si="601"/>
        <v>0</v>
      </c>
      <c r="BU445" s="146">
        <f t="shared" si="602"/>
        <v>0</v>
      </c>
      <c r="BV445" s="146">
        <f t="shared" si="603"/>
        <v>0</v>
      </c>
      <c r="BW445" s="146">
        <f t="shared" si="604"/>
        <v>0</v>
      </c>
      <c r="BX445" s="146">
        <f t="shared" si="605"/>
        <v>0</v>
      </c>
      <c r="BY445" s="146">
        <f t="shared" si="606"/>
        <v>0</v>
      </c>
      <c r="BZ445" s="146">
        <f t="shared" si="607"/>
        <v>0</v>
      </c>
      <c r="CA445" s="146">
        <f t="shared" si="608"/>
        <v>0</v>
      </c>
      <c r="CB445" s="146">
        <f t="shared" si="609"/>
        <v>0</v>
      </c>
      <c r="CC445" s="146">
        <f t="shared" si="610"/>
        <v>0</v>
      </c>
      <c r="CD445" s="146">
        <f t="shared" si="611"/>
        <v>0</v>
      </c>
      <c r="CE445" s="146">
        <f t="shared" si="612"/>
        <v>0</v>
      </c>
      <c r="CF445" s="146">
        <f t="shared" si="613"/>
        <v>0</v>
      </c>
      <c r="CG445" s="146">
        <f t="shared" si="614"/>
        <v>0</v>
      </c>
      <c r="CH445" s="146">
        <f t="shared" si="615"/>
        <v>0</v>
      </c>
      <c r="CI445" s="146">
        <f t="shared" si="616"/>
        <v>0</v>
      </c>
      <c r="CJ445" s="146">
        <f t="shared" si="617"/>
        <v>0</v>
      </c>
      <c r="CK445" s="146">
        <f t="shared" si="618"/>
        <v>0</v>
      </c>
      <c r="CL445" s="146">
        <f t="shared" si="619"/>
        <v>0</v>
      </c>
      <c r="CM445" s="146">
        <f t="shared" si="620"/>
        <v>0</v>
      </c>
      <c r="CN445" s="146">
        <f t="shared" si="621"/>
        <v>0</v>
      </c>
      <c r="CO445" s="146">
        <f t="shared" si="622"/>
        <v>0</v>
      </c>
      <c r="CP445" s="146">
        <f t="shared" si="623"/>
        <v>0</v>
      </c>
      <c r="CQ445" s="146">
        <f t="shared" si="624"/>
        <v>0</v>
      </c>
      <c r="CR445" s="146">
        <f t="shared" si="625"/>
        <v>0</v>
      </c>
      <c r="CS445" s="146">
        <f t="shared" si="626"/>
        <v>0</v>
      </c>
      <c r="CT445" s="146">
        <f t="shared" si="627"/>
        <v>6</v>
      </c>
      <c r="CU445" s="146">
        <f t="shared" si="628"/>
        <v>6</v>
      </c>
      <c r="CV445" s="146">
        <f t="shared" si="629"/>
        <v>6</v>
      </c>
      <c r="CW445" s="146">
        <f t="shared" si="630"/>
        <v>6</v>
      </c>
      <c r="CX445" s="146">
        <f t="shared" si="631"/>
        <v>6</v>
      </c>
      <c r="CY445" s="146">
        <f t="shared" si="632"/>
        <v>6</v>
      </c>
      <c r="CZ445" s="146">
        <f t="shared" si="633"/>
        <v>6</v>
      </c>
      <c r="DA445" s="146">
        <f t="shared" si="634"/>
        <v>3</v>
      </c>
      <c r="DB445" s="146">
        <f t="shared" si="635"/>
        <v>0</v>
      </c>
      <c r="DC445" s="146">
        <f t="shared" si="636"/>
        <v>0</v>
      </c>
      <c r="DD445" s="146">
        <f t="shared" si="637"/>
        <v>0</v>
      </c>
      <c r="DE445" s="146">
        <f t="shared" si="638"/>
        <v>0</v>
      </c>
      <c r="DF445" s="146">
        <f t="shared" si="639"/>
        <v>0</v>
      </c>
      <c r="DG445" s="146">
        <f t="shared" si="640"/>
        <v>0</v>
      </c>
      <c r="DH445" s="146">
        <f t="shared" si="641"/>
        <v>0</v>
      </c>
      <c r="DI445" s="146">
        <f t="shared" si="642"/>
        <v>0</v>
      </c>
      <c r="DJ445" s="146">
        <f t="shared" si="643"/>
        <v>0</v>
      </c>
      <c r="DK445" s="146">
        <f t="shared" si="644"/>
        <v>0</v>
      </c>
      <c r="DL445" s="146">
        <f t="shared" si="645"/>
        <v>0</v>
      </c>
      <c r="DM445" s="146">
        <f t="shared" si="646"/>
        <v>0</v>
      </c>
      <c r="DN445" s="64">
        <f>0.8*I445</f>
        <v>135.20000000000002</v>
      </c>
      <c r="DO445" s="52" t="str">
        <f t="shared" si="677"/>
        <v/>
      </c>
      <c r="DP445" s="52" t="str">
        <f t="shared" si="650"/>
        <v/>
      </c>
      <c r="DQ445" s="53">
        <f t="shared" si="651"/>
        <v>135.20000000000002</v>
      </c>
      <c r="DR445" s="1">
        <f t="shared" si="678"/>
        <v>2</v>
      </c>
      <c r="DS445" s="168" t="e">
        <f>IF(AND(DR445=#REF!,BL445=#REF!),'Tiến độ'!D445,"")</f>
        <v>#REF!</v>
      </c>
    </row>
    <row r="446" spans="1:123" ht="11.25" customHeight="1">
      <c r="A446" s="314" t="str">
        <f>IF(B446="","",MAX($A$7:A445)+1)</f>
        <v/>
      </c>
      <c r="B446" s="315"/>
      <c r="C446" s="79" t="s">
        <v>579</v>
      </c>
      <c r="D446" s="80" t="s">
        <v>580</v>
      </c>
      <c r="E446" s="81">
        <v>3</v>
      </c>
      <c r="F446" s="82">
        <v>45</v>
      </c>
      <c r="G446" s="83"/>
      <c r="H446" s="84">
        <f t="shared" si="683"/>
        <v>3</v>
      </c>
      <c r="I446" s="85">
        <f t="shared" si="684"/>
        <v>169</v>
      </c>
      <c r="J446" s="27"/>
      <c r="K446" s="86"/>
      <c r="L446" s="87"/>
      <c r="M446" s="87"/>
      <c r="N446" s="88"/>
      <c r="O446" s="86"/>
      <c r="P446" s="87"/>
      <c r="Q446" s="87"/>
      <c r="R446" s="88"/>
      <c r="S446" s="86"/>
      <c r="T446" s="87"/>
      <c r="U446" s="87"/>
      <c r="V446" s="87"/>
      <c r="W446" s="88"/>
      <c r="X446" s="86"/>
      <c r="Y446" s="87"/>
      <c r="Z446" s="87"/>
      <c r="AA446" s="88"/>
      <c r="AB446" s="86"/>
      <c r="AC446" s="87"/>
      <c r="AD446" s="87"/>
      <c r="AE446" s="88"/>
      <c r="AF446" s="86"/>
      <c r="AG446" s="87"/>
      <c r="AH446" s="87"/>
      <c r="AI446" s="362"/>
      <c r="AJ446" s="363"/>
      <c r="AK446" s="86"/>
      <c r="AL446" s="87">
        <v>5</v>
      </c>
      <c r="AM446" s="87">
        <v>5</v>
      </c>
      <c r="AN446" s="88">
        <v>5</v>
      </c>
      <c r="AO446" s="86">
        <v>5</v>
      </c>
      <c r="AP446" s="87">
        <v>5</v>
      </c>
      <c r="AQ446" s="87">
        <v>2</v>
      </c>
      <c r="AR446" s="88">
        <v>2</v>
      </c>
      <c r="AS446" s="89">
        <v>2</v>
      </c>
      <c r="AT446" s="87">
        <v>2</v>
      </c>
      <c r="AU446" s="87">
        <v>2</v>
      </c>
      <c r="AV446" s="90">
        <v>2</v>
      </c>
      <c r="AW446" s="86">
        <v>2</v>
      </c>
      <c r="AX446" s="87">
        <v>2</v>
      </c>
      <c r="AY446" s="87">
        <v>2</v>
      </c>
      <c r="AZ446" s="87">
        <v>2</v>
      </c>
      <c r="BA446" s="88" t="s">
        <v>163</v>
      </c>
      <c r="BB446" s="89" t="s">
        <v>163</v>
      </c>
      <c r="BC446" s="87" t="s">
        <v>163</v>
      </c>
      <c r="BD446" s="87" t="s">
        <v>163</v>
      </c>
      <c r="BE446" s="321"/>
      <c r="BF446" s="322"/>
      <c r="BG446" s="322"/>
      <c r="BH446" s="322"/>
      <c r="BI446" s="322"/>
      <c r="BJ446" s="323"/>
      <c r="BK446" s="46" t="s">
        <v>18</v>
      </c>
      <c r="BL446" s="46" t="s">
        <v>17</v>
      </c>
      <c r="BN446" s="146">
        <f t="shared" si="648"/>
        <v>0</v>
      </c>
      <c r="BO446" s="146">
        <f t="shared" si="596"/>
        <v>0</v>
      </c>
      <c r="BP446" s="146">
        <f t="shared" si="597"/>
        <v>0</v>
      </c>
      <c r="BQ446" s="146">
        <f t="shared" si="598"/>
        <v>0</v>
      </c>
      <c r="BR446" s="146">
        <f t="shared" si="599"/>
        <v>0</v>
      </c>
      <c r="BS446" s="146">
        <f t="shared" si="600"/>
        <v>0</v>
      </c>
      <c r="BT446" s="146">
        <f t="shared" si="601"/>
        <v>0</v>
      </c>
      <c r="BU446" s="146">
        <f t="shared" si="602"/>
        <v>0</v>
      </c>
      <c r="BV446" s="146">
        <f t="shared" si="603"/>
        <v>0</v>
      </c>
      <c r="BW446" s="146">
        <f t="shared" si="604"/>
        <v>0</v>
      </c>
      <c r="BX446" s="146">
        <f t="shared" si="605"/>
        <v>0</v>
      </c>
      <c r="BY446" s="146">
        <f t="shared" si="606"/>
        <v>0</v>
      </c>
      <c r="BZ446" s="146">
        <f t="shared" si="607"/>
        <v>0</v>
      </c>
      <c r="CA446" s="146">
        <f t="shared" si="608"/>
        <v>0</v>
      </c>
      <c r="CB446" s="146">
        <f t="shared" si="609"/>
        <v>0</v>
      </c>
      <c r="CC446" s="146">
        <f t="shared" si="610"/>
        <v>0</v>
      </c>
      <c r="CD446" s="146">
        <f t="shared" si="611"/>
        <v>0</v>
      </c>
      <c r="CE446" s="146">
        <f t="shared" si="612"/>
        <v>0</v>
      </c>
      <c r="CF446" s="146">
        <f t="shared" si="613"/>
        <v>0</v>
      </c>
      <c r="CG446" s="146">
        <f t="shared" si="614"/>
        <v>0</v>
      </c>
      <c r="CH446" s="146">
        <f t="shared" si="615"/>
        <v>0</v>
      </c>
      <c r="CI446" s="146">
        <f t="shared" si="616"/>
        <v>0</v>
      </c>
      <c r="CJ446" s="146">
        <f t="shared" si="617"/>
        <v>0</v>
      </c>
      <c r="CK446" s="146">
        <f t="shared" si="618"/>
        <v>0</v>
      </c>
      <c r="CL446" s="146">
        <f t="shared" si="619"/>
        <v>0</v>
      </c>
      <c r="CM446" s="146">
        <f t="shared" si="620"/>
        <v>0</v>
      </c>
      <c r="CN446" s="146">
        <f t="shared" si="621"/>
        <v>0</v>
      </c>
      <c r="CO446" s="146">
        <f t="shared" si="622"/>
        <v>15</v>
      </c>
      <c r="CP446" s="146">
        <f t="shared" si="623"/>
        <v>15</v>
      </c>
      <c r="CQ446" s="146">
        <f t="shared" si="624"/>
        <v>15</v>
      </c>
      <c r="CR446" s="146">
        <f t="shared" si="625"/>
        <v>15</v>
      </c>
      <c r="CS446" s="146">
        <f t="shared" si="626"/>
        <v>15</v>
      </c>
      <c r="CT446" s="146">
        <f t="shared" si="627"/>
        <v>6</v>
      </c>
      <c r="CU446" s="146">
        <f t="shared" si="628"/>
        <v>6</v>
      </c>
      <c r="CV446" s="146">
        <f t="shared" si="629"/>
        <v>6</v>
      </c>
      <c r="CW446" s="146">
        <f t="shared" si="630"/>
        <v>6</v>
      </c>
      <c r="CX446" s="146">
        <f t="shared" si="631"/>
        <v>6</v>
      </c>
      <c r="CY446" s="146">
        <f t="shared" si="632"/>
        <v>6</v>
      </c>
      <c r="CZ446" s="146">
        <f t="shared" si="633"/>
        <v>6</v>
      </c>
      <c r="DA446" s="146">
        <f t="shared" si="634"/>
        <v>6</v>
      </c>
      <c r="DB446" s="146">
        <f t="shared" si="635"/>
        <v>6</v>
      </c>
      <c r="DC446" s="146">
        <f t="shared" si="636"/>
        <v>6</v>
      </c>
      <c r="DD446" s="146">
        <f t="shared" si="637"/>
        <v>0</v>
      </c>
      <c r="DE446" s="146">
        <f t="shared" si="638"/>
        <v>0</v>
      </c>
      <c r="DF446" s="146">
        <f t="shared" si="639"/>
        <v>0</v>
      </c>
      <c r="DG446" s="146">
        <f t="shared" si="640"/>
        <v>0</v>
      </c>
      <c r="DH446" s="146">
        <f t="shared" si="641"/>
        <v>0</v>
      </c>
      <c r="DI446" s="146">
        <f t="shared" si="642"/>
        <v>0</v>
      </c>
      <c r="DJ446" s="146">
        <f t="shared" si="643"/>
        <v>0</v>
      </c>
      <c r="DK446" s="146">
        <f t="shared" si="644"/>
        <v>0</v>
      </c>
      <c r="DL446" s="146">
        <f t="shared" si="645"/>
        <v>0</v>
      </c>
      <c r="DM446" s="146">
        <f t="shared" si="646"/>
        <v>0</v>
      </c>
      <c r="DN446" s="64">
        <f>F446*H446</f>
        <v>135</v>
      </c>
      <c r="DO446" s="52" t="str">
        <f t="shared" si="677"/>
        <v/>
      </c>
      <c r="DP446" s="52" t="str">
        <f t="shared" si="650"/>
        <v/>
      </c>
      <c r="DQ446" s="53">
        <f t="shared" si="651"/>
        <v>135</v>
      </c>
      <c r="DR446" s="1">
        <f t="shared" si="678"/>
        <v>2</v>
      </c>
      <c r="DS446" s="168" t="e">
        <f>IF(AND(DR446=#REF!,BL446=#REF!),'Tiến độ'!D446,"")</f>
        <v>#REF!</v>
      </c>
    </row>
    <row r="447" spans="1:123" ht="11.25" customHeight="1">
      <c r="A447" s="314" t="str">
        <f>IF(B447="","",MAX($A$7:A446)+1)</f>
        <v/>
      </c>
      <c r="B447" s="315"/>
      <c r="C447" s="79" t="s">
        <v>581</v>
      </c>
      <c r="D447" s="80" t="s">
        <v>582</v>
      </c>
      <c r="E447" s="81">
        <v>2</v>
      </c>
      <c r="F447" s="82">
        <v>30</v>
      </c>
      <c r="G447" s="83"/>
      <c r="H447" s="84">
        <f t="shared" si="683"/>
        <v>3</v>
      </c>
      <c r="I447" s="85">
        <f t="shared" si="684"/>
        <v>169</v>
      </c>
      <c r="J447" s="27"/>
      <c r="K447" s="86"/>
      <c r="L447" s="87"/>
      <c r="M447" s="87"/>
      <c r="N447" s="88"/>
      <c r="O447" s="86"/>
      <c r="P447" s="87"/>
      <c r="Q447" s="87"/>
      <c r="R447" s="88"/>
      <c r="S447" s="86"/>
      <c r="T447" s="87"/>
      <c r="U447" s="87"/>
      <c r="V447" s="87"/>
      <c r="W447" s="88"/>
      <c r="X447" s="86"/>
      <c r="Y447" s="87"/>
      <c r="Z447" s="87"/>
      <c r="AA447" s="88"/>
      <c r="AB447" s="86"/>
      <c r="AC447" s="87"/>
      <c r="AD447" s="87"/>
      <c r="AE447" s="88"/>
      <c r="AF447" s="86"/>
      <c r="AG447" s="87"/>
      <c r="AH447" s="87"/>
      <c r="AI447" s="362"/>
      <c r="AJ447" s="363"/>
      <c r="AK447" s="86"/>
      <c r="AL447" s="87">
        <v>2</v>
      </c>
      <c r="AM447" s="87">
        <v>2</v>
      </c>
      <c r="AN447" s="88">
        <v>2</v>
      </c>
      <c r="AO447" s="86">
        <v>2</v>
      </c>
      <c r="AP447" s="87">
        <v>2</v>
      </c>
      <c r="AQ447" s="87">
        <v>2</v>
      </c>
      <c r="AR447" s="88">
        <v>2</v>
      </c>
      <c r="AS447" s="89">
        <v>2</v>
      </c>
      <c r="AT447" s="87">
        <v>2</v>
      </c>
      <c r="AU447" s="87">
        <v>2</v>
      </c>
      <c r="AV447" s="90">
        <v>2</v>
      </c>
      <c r="AW447" s="86">
        <v>2</v>
      </c>
      <c r="AX447" s="87">
        <v>2</v>
      </c>
      <c r="AY447" s="87">
        <v>2</v>
      </c>
      <c r="AZ447" s="87">
        <v>2</v>
      </c>
      <c r="BA447" s="88" t="s">
        <v>163</v>
      </c>
      <c r="BB447" s="89" t="s">
        <v>163</v>
      </c>
      <c r="BC447" s="87" t="s">
        <v>163</v>
      </c>
      <c r="BD447" s="87" t="s">
        <v>163</v>
      </c>
      <c r="BE447" s="321"/>
      <c r="BF447" s="322"/>
      <c r="BG447" s="322"/>
      <c r="BH447" s="322"/>
      <c r="BI447" s="322"/>
      <c r="BJ447" s="323"/>
      <c r="BK447" s="46" t="s">
        <v>18</v>
      </c>
      <c r="BL447" s="46" t="s">
        <v>17</v>
      </c>
      <c r="BN447" s="146">
        <f t="shared" si="648"/>
        <v>0</v>
      </c>
      <c r="BO447" s="146">
        <f t="shared" si="596"/>
        <v>0</v>
      </c>
      <c r="BP447" s="146">
        <f t="shared" si="597"/>
        <v>0</v>
      </c>
      <c r="BQ447" s="146">
        <f t="shared" si="598"/>
        <v>0</v>
      </c>
      <c r="BR447" s="146">
        <f t="shared" si="599"/>
        <v>0</v>
      </c>
      <c r="BS447" s="146">
        <f t="shared" si="600"/>
        <v>0</v>
      </c>
      <c r="BT447" s="146">
        <f t="shared" si="601"/>
        <v>0</v>
      </c>
      <c r="BU447" s="146">
        <f t="shared" si="602"/>
        <v>0</v>
      </c>
      <c r="BV447" s="146">
        <f t="shared" si="603"/>
        <v>0</v>
      </c>
      <c r="BW447" s="146">
        <f t="shared" si="604"/>
        <v>0</v>
      </c>
      <c r="BX447" s="146">
        <f t="shared" si="605"/>
        <v>0</v>
      </c>
      <c r="BY447" s="146">
        <f t="shared" si="606"/>
        <v>0</v>
      </c>
      <c r="BZ447" s="146">
        <f t="shared" si="607"/>
        <v>0</v>
      </c>
      <c r="CA447" s="146">
        <f t="shared" si="608"/>
        <v>0</v>
      </c>
      <c r="CB447" s="146">
        <f t="shared" si="609"/>
        <v>0</v>
      </c>
      <c r="CC447" s="146">
        <f t="shared" si="610"/>
        <v>0</v>
      </c>
      <c r="CD447" s="146">
        <f t="shared" si="611"/>
        <v>0</v>
      </c>
      <c r="CE447" s="146">
        <f t="shared" si="612"/>
        <v>0</v>
      </c>
      <c r="CF447" s="146">
        <f t="shared" si="613"/>
        <v>0</v>
      </c>
      <c r="CG447" s="146">
        <f t="shared" si="614"/>
        <v>0</v>
      </c>
      <c r="CH447" s="146">
        <f t="shared" si="615"/>
        <v>0</v>
      </c>
      <c r="CI447" s="146">
        <f t="shared" si="616"/>
        <v>0</v>
      </c>
      <c r="CJ447" s="146">
        <f t="shared" si="617"/>
        <v>0</v>
      </c>
      <c r="CK447" s="146">
        <f t="shared" si="618"/>
        <v>0</v>
      </c>
      <c r="CL447" s="146">
        <f t="shared" si="619"/>
        <v>0</v>
      </c>
      <c r="CM447" s="146">
        <f t="shared" si="620"/>
        <v>0</v>
      </c>
      <c r="CN447" s="146">
        <f t="shared" si="621"/>
        <v>0</v>
      </c>
      <c r="CO447" s="146">
        <f t="shared" si="622"/>
        <v>6</v>
      </c>
      <c r="CP447" s="146">
        <f t="shared" si="623"/>
        <v>6</v>
      </c>
      <c r="CQ447" s="146">
        <f t="shared" si="624"/>
        <v>6</v>
      </c>
      <c r="CR447" s="146">
        <f t="shared" si="625"/>
        <v>6</v>
      </c>
      <c r="CS447" s="146">
        <f t="shared" si="626"/>
        <v>6</v>
      </c>
      <c r="CT447" s="146">
        <f t="shared" si="627"/>
        <v>6</v>
      </c>
      <c r="CU447" s="146">
        <f t="shared" si="628"/>
        <v>6</v>
      </c>
      <c r="CV447" s="146">
        <f t="shared" si="629"/>
        <v>6</v>
      </c>
      <c r="CW447" s="146">
        <f t="shared" si="630"/>
        <v>6</v>
      </c>
      <c r="CX447" s="146">
        <f t="shared" si="631"/>
        <v>6</v>
      </c>
      <c r="CY447" s="146">
        <f t="shared" si="632"/>
        <v>6</v>
      </c>
      <c r="CZ447" s="146">
        <f t="shared" si="633"/>
        <v>6</v>
      </c>
      <c r="DA447" s="146">
        <f t="shared" si="634"/>
        <v>6</v>
      </c>
      <c r="DB447" s="146">
        <f t="shared" si="635"/>
        <v>6</v>
      </c>
      <c r="DC447" s="146">
        <f t="shared" si="636"/>
        <v>6</v>
      </c>
      <c r="DD447" s="146">
        <f t="shared" si="637"/>
        <v>0</v>
      </c>
      <c r="DE447" s="146">
        <f t="shared" si="638"/>
        <v>0</v>
      </c>
      <c r="DF447" s="146">
        <f t="shared" si="639"/>
        <v>0</v>
      </c>
      <c r="DG447" s="146">
        <f t="shared" si="640"/>
        <v>0</v>
      </c>
      <c r="DH447" s="146">
        <f t="shared" si="641"/>
        <v>0</v>
      </c>
      <c r="DI447" s="146">
        <f t="shared" si="642"/>
        <v>0</v>
      </c>
      <c r="DJ447" s="146">
        <f t="shared" si="643"/>
        <v>0</v>
      </c>
      <c r="DK447" s="146">
        <f t="shared" si="644"/>
        <v>0</v>
      </c>
      <c r="DL447" s="146">
        <f t="shared" si="645"/>
        <v>0</v>
      </c>
      <c r="DM447" s="146">
        <f t="shared" si="646"/>
        <v>0</v>
      </c>
      <c r="DN447" s="64">
        <f>I447*1</f>
        <v>169</v>
      </c>
      <c r="DO447" s="52" t="str">
        <f t="shared" si="677"/>
        <v/>
      </c>
      <c r="DP447" s="52" t="str">
        <f t="shared" si="650"/>
        <v/>
      </c>
      <c r="DQ447" s="53">
        <f t="shared" si="651"/>
        <v>169</v>
      </c>
      <c r="DR447" s="1">
        <f t="shared" si="678"/>
        <v>2</v>
      </c>
      <c r="DS447" s="168" t="e">
        <f>IF(AND(DR447=#REF!,BL447=#REF!),'Tiến độ'!D447,"")</f>
        <v>#REF!</v>
      </c>
    </row>
    <row r="448" spans="1:123" ht="11.25" customHeight="1">
      <c r="A448" s="314" t="str">
        <f>IF(B448="","",MAX($A$7:A447)+1)</f>
        <v/>
      </c>
      <c r="B448" s="315"/>
      <c r="C448" s="79" t="s">
        <v>195</v>
      </c>
      <c r="D448" s="80" t="s">
        <v>583</v>
      </c>
      <c r="E448" s="81">
        <v>3</v>
      </c>
      <c r="F448" s="82">
        <v>60</v>
      </c>
      <c r="G448" s="83"/>
      <c r="H448" s="84">
        <f t="shared" si="683"/>
        <v>3</v>
      </c>
      <c r="I448" s="85">
        <f t="shared" si="684"/>
        <v>169</v>
      </c>
      <c r="J448" s="27"/>
      <c r="K448" s="86"/>
      <c r="L448" s="87"/>
      <c r="M448" s="87"/>
      <c r="N448" s="88"/>
      <c r="O448" s="86"/>
      <c r="P448" s="87"/>
      <c r="Q448" s="87"/>
      <c r="R448" s="88"/>
      <c r="S448" s="86"/>
      <c r="T448" s="87"/>
      <c r="U448" s="87"/>
      <c r="V448" s="87"/>
      <c r="W448" s="88"/>
      <c r="X448" s="86"/>
      <c r="Y448" s="87"/>
      <c r="Z448" s="87"/>
      <c r="AA448" s="88"/>
      <c r="AB448" s="86"/>
      <c r="AC448" s="87"/>
      <c r="AD448" s="87"/>
      <c r="AE448" s="88"/>
      <c r="AF448" s="86"/>
      <c r="AG448" s="87"/>
      <c r="AH448" s="87"/>
      <c r="AI448" s="362"/>
      <c r="AJ448" s="363"/>
      <c r="AK448" s="86"/>
      <c r="AL448" s="87">
        <v>4</v>
      </c>
      <c r="AM448" s="87">
        <v>4</v>
      </c>
      <c r="AN448" s="88">
        <v>4</v>
      </c>
      <c r="AO448" s="86">
        <v>4</v>
      </c>
      <c r="AP448" s="87">
        <v>4</v>
      </c>
      <c r="AQ448" s="87">
        <v>4</v>
      </c>
      <c r="AR448" s="88">
        <v>4</v>
      </c>
      <c r="AS448" s="89">
        <v>4</v>
      </c>
      <c r="AT448" s="87">
        <v>4</v>
      </c>
      <c r="AU448" s="87">
        <v>4</v>
      </c>
      <c r="AV448" s="90">
        <v>4</v>
      </c>
      <c r="AW448" s="86">
        <v>4</v>
      </c>
      <c r="AX448" s="87">
        <v>4</v>
      </c>
      <c r="AY448" s="87">
        <v>4</v>
      </c>
      <c r="AZ448" s="87">
        <v>4</v>
      </c>
      <c r="BA448" s="88" t="s">
        <v>163</v>
      </c>
      <c r="BB448" s="89" t="s">
        <v>163</v>
      </c>
      <c r="BC448" s="87" t="s">
        <v>163</v>
      </c>
      <c r="BD448" s="87" t="s">
        <v>163</v>
      </c>
      <c r="BE448" s="321"/>
      <c r="BF448" s="322"/>
      <c r="BG448" s="322"/>
      <c r="BH448" s="322"/>
      <c r="BI448" s="322"/>
      <c r="BJ448" s="323"/>
      <c r="BK448" s="46" t="s">
        <v>18</v>
      </c>
      <c r="BL448" s="46" t="s">
        <v>54</v>
      </c>
      <c r="BN448" s="146">
        <f t="shared" si="648"/>
        <v>0</v>
      </c>
      <c r="BO448" s="146">
        <f t="shared" si="596"/>
        <v>0</v>
      </c>
      <c r="BP448" s="146">
        <f t="shared" si="597"/>
        <v>0</v>
      </c>
      <c r="BQ448" s="146">
        <f t="shared" si="598"/>
        <v>0</v>
      </c>
      <c r="BR448" s="146">
        <f t="shared" si="599"/>
        <v>0</v>
      </c>
      <c r="BS448" s="146">
        <f t="shared" si="600"/>
        <v>0</v>
      </c>
      <c r="BT448" s="146">
        <f t="shared" si="601"/>
        <v>0</v>
      </c>
      <c r="BU448" s="146">
        <f t="shared" si="602"/>
        <v>0</v>
      </c>
      <c r="BV448" s="146">
        <f t="shared" si="603"/>
        <v>0</v>
      </c>
      <c r="BW448" s="146">
        <f t="shared" si="604"/>
        <v>0</v>
      </c>
      <c r="BX448" s="146">
        <f t="shared" si="605"/>
        <v>0</v>
      </c>
      <c r="BY448" s="146">
        <f t="shared" si="606"/>
        <v>0</v>
      </c>
      <c r="BZ448" s="146">
        <f t="shared" si="607"/>
        <v>0</v>
      </c>
      <c r="CA448" s="146">
        <f t="shared" si="608"/>
        <v>0</v>
      </c>
      <c r="CB448" s="146">
        <f t="shared" si="609"/>
        <v>0</v>
      </c>
      <c r="CC448" s="146">
        <f t="shared" si="610"/>
        <v>0</v>
      </c>
      <c r="CD448" s="146">
        <f t="shared" si="611"/>
        <v>0</v>
      </c>
      <c r="CE448" s="146">
        <f t="shared" si="612"/>
        <v>0</v>
      </c>
      <c r="CF448" s="146">
        <f t="shared" si="613"/>
        <v>0</v>
      </c>
      <c r="CG448" s="146">
        <f t="shared" si="614"/>
        <v>0</v>
      </c>
      <c r="CH448" s="146">
        <f t="shared" si="615"/>
        <v>0</v>
      </c>
      <c r="CI448" s="146">
        <f t="shared" si="616"/>
        <v>0</v>
      </c>
      <c r="CJ448" s="146">
        <f t="shared" si="617"/>
        <v>0</v>
      </c>
      <c r="CK448" s="146">
        <f t="shared" si="618"/>
        <v>0</v>
      </c>
      <c r="CL448" s="146">
        <f t="shared" si="619"/>
        <v>0</v>
      </c>
      <c r="CM448" s="146">
        <f t="shared" si="620"/>
        <v>0</v>
      </c>
      <c r="CN448" s="146">
        <f t="shared" si="621"/>
        <v>0</v>
      </c>
      <c r="CO448" s="146">
        <f t="shared" si="622"/>
        <v>12</v>
      </c>
      <c r="CP448" s="146">
        <f t="shared" si="623"/>
        <v>12</v>
      </c>
      <c r="CQ448" s="146">
        <f t="shared" si="624"/>
        <v>12</v>
      </c>
      <c r="CR448" s="146">
        <f t="shared" si="625"/>
        <v>12</v>
      </c>
      <c r="CS448" s="146">
        <f t="shared" si="626"/>
        <v>12</v>
      </c>
      <c r="CT448" s="146">
        <f t="shared" si="627"/>
        <v>12</v>
      </c>
      <c r="CU448" s="146">
        <f t="shared" si="628"/>
        <v>12</v>
      </c>
      <c r="CV448" s="146">
        <f t="shared" si="629"/>
        <v>12</v>
      </c>
      <c r="CW448" s="146">
        <f t="shared" si="630"/>
        <v>12</v>
      </c>
      <c r="CX448" s="146">
        <f t="shared" si="631"/>
        <v>12</v>
      </c>
      <c r="CY448" s="146">
        <f t="shared" si="632"/>
        <v>12</v>
      </c>
      <c r="CZ448" s="146">
        <f t="shared" si="633"/>
        <v>12</v>
      </c>
      <c r="DA448" s="146">
        <f t="shared" si="634"/>
        <v>12</v>
      </c>
      <c r="DB448" s="146">
        <f t="shared" si="635"/>
        <v>12</v>
      </c>
      <c r="DC448" s="146">
        <f t="shared" si="636"/>
        <v>12</v>
      </c>
      <c r="DD448" s="146">
        <f t="shared" si="637"/>
        <v>0</v>
      </c>
      <c r="DE448" s="146">
        <f t="shared" si="638"/>
        <v>0</v>
      </c>
      <c r="DF448" s="146">
        <f t="shared" si="639"/>
        <v>0</v>
      </c>
      <c r="DG448" s="146">
        <f t="shared" si="640"/>
        <v>0</v>
      </c>
      <c r="DH448" s="146">
        <f t="shared" si="641"/>
        <v>0</v>
      </c>
      <c r="DI448" s="146">
        <f t="shared" si="642"/>
        <v>0</v>
      </c>
      <c r="DJ448" s="146">
        <f t="shared" si="643"/>
        <v>0</v>
      </c>
      <c r="DK448" s="146">
        <f t="shared" si="644"/>
        <v>0</v>
      </c>
      <c r="DL448" s="146">
        <f t="shared" si="645"/>
        <v>0</v>
      </c>
      <c r="DM448" s="146">
        <f t="shared" si="646"/>
        <v>0</v>
      </c>
      <c r="DN448" s="64">
        <f t="shared" ref="DN448:DN449" si="685">F448*H448</f>
        <v>180</v>
      </c>
      <c r="DO448" s="52" t="str">
        <f t="shared" si="677"/>
        <v/>
      </c>
      <c r="DP448" s="52" t="str">
        <f t="shared" si="650"/>
        <v/>
      </c>
      <c r="DQ448" s="53">
        <f t="shared" si="651"/>
        <v>180</v>
      </c>
      <c r="DR448" s="1">
        <f t="shared" si="678"/>
        <v>2</v>
      </c>
      <c r="DS448" s="168" t="e">
        <f>IF(AND(DR448=#REF!,BL448=#REF!),'Tiến độ'!D448,"")</f>
        <v>#REF!</v>
      </c>
    </row>
    <row r="449" spans="1:123" ht="11.25" customHeight="1">
      <c r="A449" s="314" t="str">
        <f>IF(B449="","",MAX($A$7:A448)+1)</f>
        <v/>
      </c>
      <c r="B449" s="315"/>
      <c r="C449" s="79" t="s">
        <v>248</v>
      </c>
      <c r="D449" s="80" t="s">
        <v>584</v>
      </c>
      <c r="E449" s="81">
        <v>2</v>
      </c>
      <c r="F449" s="82">
        <v>45</v>
      </c>
      <c r="G449" s="83"/>
      <c r="H449" s="84">
        <f t="shared" si="683"/>
        <v>3</v>
      </c>
      <c r="I449" s="85">
        <f t="shared" si="684"/>
        <v>169</v>
      </c>
      <c r="J449" s="27"/>
      <c r="K449" s="86"/>
      <c r="L449" s="87"/>
      <c r="M449" s="87"/>
      <c r="N449" s="88"/>
      <c r="O449" s="86"/>
      <c r="P449" s="87"/>
      <c r="Q449" s="87"/>
      <c r="R449" s="88"/>
      <c r="S449" s="86"/>
      <c r="T449" s="87"/>
      <c r="U449" s="87"/>
      <c r="V449" s="87"/>
      <c r="W449" s="88"/>
      <c r="X449" s="86"/>
      <c r="Y449" s="87"/>
      <c r="Z449" s="87"/>
      <c r="AA449" s="88"/>
      <c r="AB449" s="86"/>
      <c r="AC449" s="87"/>
      <c r="AD449" s="87"/>
      <c r="AE449" s="88"/>
      <c r="AF449" s="86"/>
      <c r="AG449" s="87"/>
      <c r="AH449" s="87"/>
      <c r="AI449" s="362"/>
      <c r="AJ449" s="363"/>
      <c r="AK449" s="86"/>
      <c r="AL449" s="87">
        <v>3</v>
      </c>
      <c r="AM449" s="87">
        <v>3</v>
      </c>
      <c r="AN449" s="88">
        <v>3</v>
      </c>
      <c r="AO449" s="86">
        <v>3</v>
      </c>
      <c r="AP449" s="87">
        <v>3</v>
      </c>
      <c r="AQ449" s="87">
        <v>3</v>
      </c>
      <c r="AR449" s="88">
        <v>3</v>
      </c>
      <c r="AS449" s="89">
        <v>3</v>
      </c>
      <c r="AT449" s="87">
        <v>3</v>
      </c>
      <c r="AU449" s="87">
        <v>3</v>
      </c>
      <c r="AV449" s="90">
        <v>3</v>
      </c>
      <c r="AW449" s="86">
        <v>3</v>
      </c>
      <c r="AX449" s="87">
        <v>3</v>
      </c>
      <c r="AY449" s="87">
        <v>3</v>
      </c>
      <c r="AZ449" s="87">
        <v>3</v>
      </c>
      <c r="BA449" s="88" t="s">
        <v>163</v>
      </c>
      <c r="BB449" s="89" t="s">
        <v>163</v>
      </c>
      <c r="BC449" s="87" t="s">
        <v>163</v>
      </c>
      <c r="BD449" s="87" t="s">
        <v>163</v>
      </c>
      <c r="BE449" s="321"/>
      <c r="BF449" s="322"/>
      <c r="BG449" s="322"/>
      <c r="BH449" s="322"/>
      <c r="BI449" s="322"/>
      <c r="BJ449" s="323"/>
      <c r="BK449" s="46" t="s">
        <v>24</v>
      </c>
      <c r="BL449" s="46" t="s">
        <v>17</v>
      </c>
      <c r="BN449" s="146">
        <f t="shared" si="648"/>
        <v>0</v>
      </c>
      <c r="BO449" s="146">
        <f t="shared" si="596"/>
        <v>0</v>
      </c>
      <c r="BP449" s="146">
        <f t="shared" si="597"/>
        <v>0</v>
      </c>
      <c r="BQ449" s="146">
        <f t="shared" si="598"/>
        <v>0</v>
      </c>
      <c r="BR449" s="146">
        <f t="shared" si="599"/>
        <v>0</v>
      </c>
      <c r="BS449" s="146">
        <f t="shared" si="600"/>
        <v>0</v>
      </c>
      <c r="BT449" s="146">
        <f t="shared" si="601"/>
        <v>0</v>
      </c>
      <c r="BU449" s="146">
        <f t="shared" si="602"/>
        <v>0</v>
      </c>
      <c r="BV449" s="146">
        <f t="shared" si="603"/>
        <v>0</v>
      </c>
      <c r="BW449" s="146">
        <f t="shared" si="604"/>
        <v>0</v>
      </c>
      <c r="BX449" s="146">
        <f t="shared" si="605"/>
        <v>0</v>
      </c>
      <c r="BY449" s="146">
        <f t="shared" si="606"/>
        <v>0</v>
      </c>
      <c r="BZ449" s="146">
        <f t="shared" si="607"/>
        <v>0</v>
      </c>
      <c r="CA449" s="146">
        <f t="shared" si="608"/>
        <v>0</v>
      </c>
      <c r="CB449" s="146">
        <f t="shared" si="609"/>
        <v>0</v>
      </c>
      <c r="CC449" s="146">
        <f t="shared" si="610"/>
        <v>0</v>
      </c>
      <c r="CD449" s="146">
        <f t="shared" si="611"/>
        <v>0</v>
      </c>
      <c r="CE449" s="146">
        <f t="shared" si="612"/>
        <v>0</v>
      </c>
      <c r="CF449" s="146">
        <f t="shared" si="613"/>
        <v>0</v>
      </c>
      <c r="CG449" s="146">
        <f t="shared" si="614"/>
        <v>0</v>
      </c>
      <c r="CH449" s="146">
        <f t="shared" si="615"/>
        <v>0</v>
      </c>
      <c r="CI449" s="146">
        <f t="shared" si="616"/>
        <v>0</v>
      </c>
      <c r="CJ449" s="146">
        <f t="shared" si="617"/>
        <v>0</v>
      </c>
      <c r="CK449" s="146">
        <f t="shared" si="618"/>
        <v>0</v>
      </c>
      <c r="CL449" s="146">
        <f t="shared" si="619"/>
        <v>0</v>
      </c>
      <c r="CM449" s="146">
        <f t="shared" si="620"/>
        <v>0</v>
      </c>
      <c r="CN449" s="146">
        <f t="shared" si="621"/>
        <v>0</v>
      </c>
      <c r="CO449" s="146">
        <f t="shared" si="622"/>
        <v>9</v>
      </c>
      <c r="CP449" s="146">
        <f t="shared" si="623"/>
        <v>9</v>
      </c>
      <c r="CQ449" s="146">
        <f t="shared" si="624"/>
        <v>9</v>
      </c>
      <c r="CR449" s="146">
        <f t="shared" si="625"/>
        <v>9</v>
      </c>
      <c r="CS449" s="146">
        <f t="shared" si="626"/>
        <v>9</v>
      </c>
      <c r="CT449" s="146">
        <f t="shared" si="627"/>
        <v>9</v>
      </c>
      <c r="CU449" s="146">
        <f t="shared" si="628"/>
        <v>9</v>
      </c>
      <c r="CV449" s="146">
        <f t="shared" si="629"/>
        <v>9</v>
      </c>
      <c r="CW449" s="146">
        <f t="shared" si="630"/>
        <v>9</v>
      </c>
      <c r="CX449" s="146">
        <f t="shared" si="631"/>
        <v>9</v>
      </c>
      <c r="CY449" s="146">
        <f t="shared" si="632"/>
        <v>9</v>
      </c>
      <c r="CZ449" s="146">
        <f t="shared" si="633"/>
        <v>9</v>
      </c>
      <c r="DA449" s="146">
        <f t="shared" si="634"/>
        <v>9</v>
      </c>
      <c r="DB449" s="146">
        <f t="shared" si="635"/>
        <v>9</v>
      </c>
      <c r="DC449" s="146">
        <f t="shared" si="636"/>
        <v>9</v>
      </c>
      <c r="DD449" s="146">
        <f t="shared" si="637"/>
        <v>0</v>
      </c>
      <c r="DE449" s="146">
        <f t="shared" si="638"/>
        <v>0</v>
      </c>
      <c r="DF449" s="146">
        <f t="shared" si="639"/>
        <v>0</v>
      </c>
      <c r="DG449" s="146">
        <f t="shared" si="640"/>
        <v>0</v>
      </c>
      <c r="DH449" s="146">
        <f t="shared" si="641"/>
        <v>0</v>
      </c>
      <c r="DI449" s="146">
        <f t="shared" si="642"/>
        <v>0</v>
      </c>
      <c r="DJ449" s="146">
        <f t="shared" si="643"/>
        <v>0</v>
      </c>
      <c r="DK449" s="146">
        <f t="shared" si="644"/>
        <v>0</v>
      </c>
      <c r="DL449" s="146">
        <f t="shared" si="645"/>
        <v>0</v>
      </c>
      <c r="DM449" s="146">
        <f t="shared" si="646"/>
        <v>0</v>
      </c>
      <c r="DN449" s="64">
        <f t="shared" si="685"/>
        <v>135</v>
      </c>
      <c r="DO449" s="52" t="str">
        <f t="shared" si="677"/>
        <v/>
      </c>
      <c r="DP449" s="52" t="str">
        <f t="shared" si="650"/>
        <v/>
      </c>
      <c r="DQ449" s="53">
        <f t="shared" si="651"/>
        <v>135</v>
      </c>
      <c r="DR449" s="1">
        <f t="shared" si="678"/>
        <v>2</v>
      </c>
      <c r="DS449" s="168" t="e">
        <f>IF(AND(DR449=#REF!,BL449=#REF!),'Tiến độ'!D449,"")</f>
        <v>#REF!</v>
      </c>
    </row>
    <row r="450" spans="1:123" ht="11.25" customHeight="1">
      <c r="A450" s="310" t="str">
        <f>IF(B450="","",MAX($A$7:A449)+1)</f>
        <v/>
      </c>
      <c r="B450" s="313"/>
      <c r="C450" s="91" t="s">
        <v>8</v>
      </c>
      <c r="D450" s="92"/>
      <c r="E450" s="93">
        <f>SUM(E433:E449)</f>
        <v>41</v>
      </c>
      <c r="F450" s="94"/>
      <c r="G450" s="95"/>
      <c r="H450" s="96"/>
      <c r="I450" s="97"/>
      <c r="J450" s="26"/>
      <c r="K450" s="96">
        <f t="shared" ref="K450:AH450" si="686">SUM(K433:K449)</f>
        <v>26</v>
      </c>
      <c r="L450" s="97">
        <f t="shared" si="686"/>
        <v>26</v>
      </c>
      <c r="M450" s="97">
        <f t="shared" si="686"/>
        <v>26</v>
      </c>
      <c r="N450" s="98">
        <f t="shared" si="686"/>
        <v>26</v>
      </c>
      <c r="O450" s="96">
        <f t="shared" si="686"/>
        <v>26</v>
      </c>
      <c r="P450" s="97">
        <f t="shared" si="686"/>
        <v>21</v>
      </c>
      <c r="Q450" s="97">
        <f t="shared" si="686"/>
        <v>21</v>
      </c>
      <c r="R450" s="98">
        <f t="shared" si="686"/>
        <v>21</v>
      </c>
      <c r="S450" s="96">
        <f t="shared" si="686"/>
        <v>21</v>
      </c>
      <c r="T450" s="97">
        <f t="shared" si="686"/>
        <v>21</v>
      </c>
      <c r="U450" s="97">
        <f t="shared" si="686"/>
        <v>21</v>
      </c>
      <c r="V450" s="97">
        <f t="shared" si="686"/>
        <v>21</v>
      </c>
      <c r="W450" s="98">
        <f t="shared" si="686"/>
        <v>19</v>
      </c>
      <c r="X450" s="96">
        <f t="shared" si="686"/>
        <v>17</v>
      </c>
      <c r="Y450" s="97">
        <f t="shared" si="686"/>
        <v>17</v>
      </c>
      <c r="Z450" s="97">
        <f t="shared" si="686"/>
        <v>0</v>
      </c>
      <c r="AA450" s="98">
        <f t="shared" si="686"/>
        <v>0</v>
      </c>
      <c r="AB450" s="96">
        <f t="shared" si="686"/>
        <v>0</v>
      </c>
      <c r="AC450" s="97">
        <f t="shared" si="686"/>
        <v>0</v>
      </c>
      <c r="AD450" s="97">
        <f t="shared" si="686"/>
        <v>0</v>
      </c>
      <c r="AE450" s="98">
        <f t="shared" si="686"/>
        <v>0</v>
      </c>
      <c r="AF450" s="96">
        <f t="shared" si="686"/>
        <v>0</v>
      </c>
      <c r="AG450" s="97">
        <f t="shared" si="686"/>
        <v>0</v>
      </c>
      <c r="AH450" s="97">
        <f t="shared" si="686"/>
        <v>0</v>
      </c>
      <c r="AI450" s="362"/>
      <c r="AJ450" s="363"/>
      <c r="AK450" s="96">
        <f t="shared" ref="AK450:BD450" si="687">SUM(AK433:AK449)</f>
        <v>0</v>
      </c>
      <c r="AL450" s="97">
        <f t="shared" si="687"/>
        <v>24</v>
      </c>
      <c r="AM450" s="97">
        <f t="shared" si="687"/>
        <v>24</v>
      </c>
      <c r="AN450" s="98">
        <f t="shared" si="687"/>
        <v>24</v>
      </c>
      <c r="AO450" s="96">
        <f t="shared" si="687"/>
        <v>24</v>
      </c>
      <c r="AP450" s="97">
        <f t="shared" si="687"/>
        <v>24</v>
      </c>
      <c r="AQ450" s="97">
        <f t="shared" si="687"/>
        <v>23</v>
      </c>
      <c r="AR450" s="98">
        <f t="shared" si="687"/>
        <v>23</v>
      </c>
      <c r="AS450" s="99">
        <f t="shared" si="687"/>
        <v>23</v>
      </c>
      <c r="AT450" s="97">
        <f t="shared" si="687"/>
        <v>23</v>
      </c>
      <c r="AU450" s="97">
        <f t="shared" si="687"/>
        <v>23</v>
      </c>
      <c r="AV450" s="100">
        <f t="shared" si="687"/>
        <v>23</v>
      </c>
      <c r="AW450" s="96">
        <f t="shared" si="687"/>
        <v>23</v>
      </c>
      <c r="AX450" s="97">
        <f t="shared" si="687"/>
        <v>22</v>
      </c>
      <c r="AY450" s="97">
        <f t="shared" si="687"/>
        <v>18</v>
      </c>
      <c r="AZ450" s="97">
        <f t="shared" si="687"/>
        <v>18</v>
      </c>
      <c r="BA450" s="98">
        <f t="shared" si="687"/>
        <v>0</v>
      </c>
      <c r="BB450" s="99">
        <f t="shared" si="687"/>
        <v>0</v>
      </c>
      <c r="BC450" s="97">
        <f t="shared" si="687"/>
        <v>0</v>
      </c>
      <c r="BD450" s="97">
        <f t="shared" si="687"/>
        <v>0</v>
      </c>
      <c r="BE450" s="321"/>
      <c r="BF450" s="322"/>
      <c r="BG450" s="322"/>
      <c r="BH450" s="322"/>
      <c r="BI450" s="322"/>
      <c r="BJ450" s="323"/>
      <c r="BK450" s="47"/>
      <c r="BL450" s="47" t="s">
        <v>1113</v>
      </c>
      <c r="BN450" s="146">
        <f t="shared" si="648"/>
        <v>0</v>
      </c>
      <c r="BO450" s="146">
        <f t="shared" si="596"/>
        <v>0</v>
      </c>
      <c r="BP450" s="146">
        <f t="shared" si="597"/>
        <v>0</v>
      </c>
      <c r="BQ450" s="146">
        <f t="shared" si="598"/>
        <v>0</v>
      </c>
      <c r="BR450" s="146">
        <f t="shared" si="599"/>
        <v>0</v>
      </c>
      <c r="BS450" s="146">
        <f t="shared" si="600"/>
        <v>0</v>
      </c>
      <c r="BT450" s="146">
        <f t="shared" si="601"/>
        <v>0</v>
      </c>
      <c r="BU450" s="146">
        <f t="shared" si="602"/>
        <v>0</v>
      </c>
      <c r="BV450" s="146">
        <f t="shared" si="603"/>
        <v>0</v>
      </c>
      <c r="BW450" s="146">
        <f t="shared" si="604"/>
        <v>0</v>
      </c>
      <c r="BX450" s="146">
        <f t="shared" si="605"/>
        <v>0</v>
      </c>
      <c r="BY450" s="146">
        <f t="shared" si="606"/>
        <v>0</v>
      </c>
      <c r="BZ450" s="146">
        <f t="shared" si="607"/>
        <v>0</v>
      </c>
      <c r="CA450" s="146">
        <f t="shared" si="608"/>
        <v>0</v>
      </c>
      <c r="CB450" s="146">
        <f t="shared" si="609"/>
        <v>0</v>
      </c>
      <c r="CC450" s="146">
        <f t="shared" si="610"/>
        <v>0</v>
      </c>
      <c r="CD450" s="146">
        <f t="shared" si="611"/>
        <v>0</v>
      </c>
      <c r="CE450" s="146">
        <f t="shared" si="612"/>
        <v>0</v>
      </c>
      <c r="CF450" s="146">
        <f t="shared" si="613"/>
        <v>0</v>
      </c>
      <c r="CG450" s="146">
        <f t="shared" si="614"/>
        <v>0</v>
      </c>
      <c r="CH450" s="146">
        <f t="shared" si="615"/>
        <v>0</v>
      </c>
      <c r="CI450" s="146">
        <f t="shared" si="616"/>
        <v>0</v>
      </c>
      <c r="CJ450" s="146">
        <f t="shared" si="617"/>
        <v>0</v>
      </c>
      <c r="CK450" s="146">
        <f t="shared" si="618"/>
        <v>0</v>
      </c>
      <c r="CL450" s="146">
        <f t="shared" si="619"/>
        <v>0</v>
      </c>
      <c r="CM450" s="146">
        <f t="shared" si="620"/>
        <v>0</v>
      </c>
      <c r="CN450" s="146">
        <f t="shared" si="621"/>
        <v>0</v>
      </c>
      <c r="CO450" s="146">
        <f t="shared" si="622"/>
        <v>0</v>
      </c>
      <c r="CP450" s="146">
        <f t="shared" si="623"/>
        <v>0</v>
      </c>
      <c r="CQ450" s="146">
        <f t="shared" si="624"/>
        <v>0</v>
      </c>
      <c r="CR450" s="146">
        <f t="shared" si="625"/>
        <v>0</v>
      </c>
      <c r="CS450" s="146">
        <f t="shared" si="626"/>
        <v>0</v>
      </c>
      <c r="CT450" s="146">
        <f t="shared" si="627"/>
        <v>0</v>
      </c>
      <c r="CU450" s="146">
        <f t="shared" si="628"/>
        <v>0</v>
      </c>
      <c r="CV450" s="146">
        <f t="shared" si="629"/>
        <v>0</v>
      </c>
      <c r="CW450" s="146">
        <f t="shared" si="630"/>
        <v>0</v>
      </c>
      <c r="CX450" s="146">
        <f t="shared" si="631"/>
        <v>0</v>
      </c>
      <c r="CY450" s="146">
        <f t="shared" si="632"/>
        <v>0</v>
      </c>
      <c r="CZ450" s="146">
        <f t="shared" si="633"/>
        <v>0</v>
      </c>
      <c r="DA450" s="146">
        <f t="shared" si="634"/>
        <v>0</v>
      </c>
      <c r="DB450" s="146">
        <f t="shared" si="635"/>
        <v>0</v>
      </c>
      <c r="DC450" s="146">
        <f t="shared" si="636"/>
        <v>0</v>
      </c>
      <c r="DD450" s="146">
        <f t="shared" si="637"/>
        <v>0</v>
      </c>
      <c r="DE450" s="146">
        <f t="shared" si="638"/>
        <v>0</v>
      </c>
      <c r="DF450" s="146">
        <f t="shared" si="639"/>
        <v>0</v>
      </c>
      <c r="DG450" s="146">
        <f t="shared" si="640"/>
        <v>0</v>
      </c>
      <c r="DH450" s="146">
        <f t="shared" si="641"/>
        <v>0</v>
      </c>
      <c r="DI450" s="146">
        <f t="shared" si="642"/>
        <v>0</v>
      </c>
      <c r="DJ450" s="146">
        <f t="shared" si="643"/>
        <v>0</v>
      </c>
      <c r="DK450" s="146">
        <f t="shared" si="644"/>
        <v>0</v>
      </c>
      <c r="DL450" s="146">
        <f t="shared" si="645"/>
        <v>0</v>
      </c>
      <c r="DM450" s="146">
        <f t="shared" si="646"/>
        <v>0</v>
      </c>
      <c r="DN450" s="54"/>
      <c r="DO450" s="55"/>
      <c r="DP450" s="55"/>
      <c r="DQ450" s="56"/>
      <c r="DS450" s="168" t="e">
        <f>IF(AND(DR450=#REF!,BL450=#REF!),'Tiến độ'!D450,"")</f>
        <v>#REF!</v>
      </c>
    </row>
    <row r="451" spans="1:123" ht="11.25" customHeight="1">
      <c r="A451" s="308">
        <f>IF(B451="","",MAX($A$7:A450)+1)</f>
        <v>34</v>
      </c>
      <c r="B451" s="311" t="s">
        <v>1144</v>
      </c>
      <c r="C451" s="67" t="s">
        <v>488</v>
      </c>
      <c r="D451" s="68" t="s">
        <v>746</v>
      </c>
      <c r="E451" s="69">
        <v>4</v>
      </c>
      <c r="F451" s="70">
        <v>75</v>
      </c>
      <c r="G451" s="71"/>
      <c r="H451" s="72">
        <v>0</v>
      </c>
      <c r="I451" s="73">
        <f>15</f>
        <v>15</v>
      </c>
      <c r="J451" s="24" t="s">
        <v>1107</v>
      </c>
      <c r="K451" s="74">
        <v>5</v>
      </c>
      <c r="L451" s="75">
        <v>5</v>
      </c>
      <c r="M451" s="75">
        <v>5</v>
      </c>
      <c r="N451" s="76">
        <v>5</v>
      </c>
      <c r="O451" s="74">
        <v>5</v>
      </c>
      <c r="P451" s="75">
        <v>5</v>
      </c>
      <c r="Q451" s="75">
        <v>5</v>
      </c>
      <c r="R451" s="76">
        <v>5</v>
      </c>
      <c r="S451" s="74">
        <v>5</v>
      </c>
      <c r="T451" s="75">
        <v>5</v>
      </c>
      <c r="U451" s="75">
        <v>5</v>
      </c>
      <c r="V451" s="75">
        <v>5</v>
      </c>
      <c r="W451" s="76">
        <v>5</v>
      </c>
      <c r="X451" s="74">
        <v>5</v>
      </c>
      <c r="Y451" s="75">
        <v>5</v>
      </c>
      <c r="Z451" s="75" t="s">
        <v>163</v>
      </c>
      <c r="AA451" s="76" t="s">
        <v>163</v>
      </c>
      <c r="AB451" s="74" t="s">
        <v>163</v>
      </c>
      <c r="AC451" s="75" t="s">
        <v>163</v>
      </c>
      <c r="AD451" s="75" t="s">
        <v>164</v>
      </c>
      <c r="AE451" s="76" t="s">
        <v>164</v>
      </c>
      <c r="AF451" s="74" t="s">
        <v>164</v>
      </c>
      <c r="AG451" s="75" t="s">
        <v>164</v>
      </c>
      <c r="AH451" s="75" t="s">
        <v>164</v>
      </c>
      <c r="AI451" s="362"/>
      <c r="AJ451" s="363"/>
      <c r="AK451" s="74" t="s">
        <v>164</v>
      </c>
      <c r="AL451" s="75"/>
      <c r="AM451" s="75"/>
      <c r="AN451" s="76"/>
      <c r="AO451" s="74"/>
      <c r="AP451" s="75"/>
      <c r="AQ451" s="75"/>
      <c r="AR451" s="76"/>
      <c r="AS451" s="77"/>
      <c r="AT451" s="75"/>
      <c r="AU451" s="75"/>
      <c r="AV451" s="78"/>
      <c r="AW451" s="74"/>
      <c r="AX451" s="75"/>
      <c r="AY451" s="75"/>
      <c r="AZ451" s="75"/>
      <c r="BA451" s="76"/>
      <c r="BB451" s="77"/>
      <c r="BC451" s="75"/>
      <c r="BD451" s="75"/>
      <c r="BE451" s="321"/>
      <c r="BF451" s="322"/>
      <c r="BG451" s="322"/>
      <c r="BH451" s="322"/>
      <c r="BI451" s="322"/>
      <c r="BJ451" s="323"/>
      <c r="BK451" s="45" t="s">
        <v>18</v>
      </c>
      <c r="BL451" s="45" t="s">
        <v>54</v>
      </c>
      <c r="BN451" s="146">
        <f t="shared" si="648"/>
        <v>0</v>
      </c>
      <c r="BO451" s="146">
        <f t="shared" si="596"/>
        <v>0</v>
      </c>
      <c r="BP451" s="146">
        <f t="shared" si="597"/>
        <v>0</v>
      </c>
      <c r="BQ451" s="146">
        <f t="shared" si="598"/>
        <v>0</v>
      </c>
      <c r="BR451" s="146">
        <f t="shared" si="599"/>
        <v>0</v>
      </c>
      <c r="BS451" s="146">
        <f t="shared" si="600"/>
        <v>0</v>
      </c>
      <c r="BT451" s="146">
        <f t="shared" si="601"/>
        <v>0</v>
      </c>
      <c r="BU451" s="146">
        <f t="shared" si="602"/>
        <v>0</v>
      </c>
      <c r="BV451" s="146">
        <f t="shared" si="603"/>
        <v>0</v>
      </c>
      <c r="BW451" s="146">
        <f t="shared" si="604"/>
        <v>0</v>
      </c>
      <c r="BX451" s="146">
        <f t="shared" si="605"/>
        <v>0</v>
      </c>
      <c r="BY451" s="146">
        <f t="shared" si="606"/>
        <v>0</v>
      </c>
      <c r="BZ451" s="146">
        <f t="shared" si="607"/>
        <v>0</v>
      </c>
      <c r="CA451" s="146">
        <f t="shared" si="608"/>
        <v>0</v>
      </c>
      <c r="CB451" s="146">
        <f t="shared" si="609"/>
        <v>0</v>
      </c>
      <c r="CC451" s="146">
        <f t="shared" si="610"/>
        <v>0</v>
      </c>
      <c r="CD451" s="146">
        <f t="shared" si="611"/>
        <v>0</v>
      </c>
      <c r="CE451" s="146">
        <f t="shared" si="612"/>
        <v>0</v>
      </c>
      <c r="CF451" s="146">
        <f t="shared" si="613"/>
        <v>0</v>
      </c>
      <c r="CG451" s="146">
        <f t="shared" si="614"/>
        <v>0</v>
      </c>
      <c r="CH451" s="146">
        <f t="shared" si="615"/>
        <v>0</v>
      </c>
      <c r="CI451" s="146">
        <f t="shared" si="616"/>
        <v>0</v>
      </c>
      <c r="CJ451" s="146">
        <f t="shared" si="617"/>
        <v>0</v>
      </c>
      <c r="CK451" s="146">
        <f t="shared" si="618"/>
        <v>0</v>
      </c>
      <c r="CL451" s="146">
        <f t="shared" si="619"/>
        <v>0</v>
      </c>
      <c r="CM451" s="146">
        <f t="shared" si="620"/>
        <v>0</v>
      </c>
      <c r="CN451" s="146">
        <f t="shared" si="621"/>
        <v>0</v>
      </c>
      <c r="CO451" s="146">
        <f t="shared" si="622"/>
        <v>0</v>
      </c>
      <c r="CP451" s="146">
        <f t="shared" si="623"/>
        <v>0</v>
      </c>
      <c r="CQ451" s="146">
        <f t="shared" si="624"/>
        <v>0</v>
      </c>
      <c r="CR451" s="146">
        <f t="shared" si="625"/>
        <v>0</v>
      </c>
      <c r="CS451" s="146">
        <f t="shared" si="626"/>
        <v>0</v>
      </c>
      <c r="CT451" s="146">
        <f t="shared" si="627"/>
        <v>0</v>
      </c>
      <c r="CU451" s="146">
        <f t="shared" si="628"/>
        <v>0</v>
      </c>
      <c r="CV451" s="146">
        <f t="shared" si="629"/>
        <v>0</v>
      </c>
      <c r="CW451" s="146">
        <f t="shared" si="630"/>
        <v>0</v>
      </c>
      <c r="CX451" s="146">
        <f t="shared" si="631"/>
        <v>0</v>
      </c>
      <c r="CY451" s="146">
        <f t="shared" si="632"/>
        <v>0</v>
      </c>
      <c r="CZ451" s="146">
        <f t="shared" si="633"/>
        <v>0</v>
      </c>
      <c r="DA451" s="146">
        <f t="shared" si="634"/>
        <v>0</v>
      </c>
      <c r="DB451" s="146">
        <f t="shared" si="635"/>
        <v>0</v>
      </c>
      <c r="DC451" s="146">
        <f t="shared" si="636"/>
        <v>0</v>
      </c>
      <c r="DD451" s="146">
        <f t="shared" si="637"/>
        <v>0</v>
      </c>
      <c r="DE451" s="146">
        <f t="shared" si="638"/>
        <v>0</v>
      </c>
      <c r="DF451" s="146">
        <f t="shared" si="639"/>
        <v>0</v>
      </c>
      <c r="DG451" s="146">
        <f t="shared" si="640"/>
        <v>0</v>
      </c>
      <c r="DH451" s="146">
        <f t="shared" si="641"/>
        <v>0</v>
      </c>
      <c r="DI451" s="146">
        <f t="shared" si="642"/>
        <v>0</v>
      </c>
      <c r="DJ451" s="146">
        <f t="shared" si="643"/>
        <v>0</v>
      </c>
      <c r="DK451" s="146">
        <f t="shared" si="644"/>
        <v>0</v>
      </c>
      <c r="DL451" s="146">
        <f t="shared" si="645"/>
        <v>0</v>
      </c>
      <c r="DM451" s="146">
        <f t="shared" si="646"/>
        <v>0</v>
      </c>
      <c r="DN451" s="63">
        <f t="shared" ref="DN451:DN452" si="688">F451*H451</f>
        <v>0</v>
      </c>
      <c r="DO451" s="50">
        <f t="shared" ref="DO451:DO466" si="689">IF(COUNTA(K451:AC451)&gt;0,DN451,"")</f>
        <v>0</v>
      </c>
      <c r="DP451" s="50" t="str">
        <f t="shared" si="650"/>
        <v/>
      </c>
      <c r="DQ451" s="51" t="str">
        <f t="shared" si="651"/>
        <v/>
      </c>
      <c r="DR451" s="1">
        <f t="shared" ref="DR451:DR466" si="690">IF(DQ451="",1,2)</f>
        <v>1</v>
      </c>
      <c r="DS451" s="168" t="e">
        <f>IF(AND(DR451=#REF!,BL451=#REF!),'Tiến độ'!D451,"")</f>
        <v>#REF!</v>
      </c>
    </row>
    <row r="452" spans="1:123" ht="11.25" customHeight="1">
      <c r="A452" s="314" t="str">
        <f>IF(B452="","",MAX($A$7:A451)+1)</f>
        <v/>
      </c>
      <c r="B452" s="315"/>
      <c r="C452" s="79" t="s">
        <v>733</v>
      </c>
      <c r="D452" s="80" t="s">
        <v>734</v>
      </c>
      <c r="E452" s="81">
        <v>3</v>
      </c>
      <c r="F452" s="82">
        <v>45</v>
      </c>
      <c r="G452" s="83"/>
      <c r="H452" s="229">
        <v>0.5</v>
      </c>
      <c r="I452" s="85">
        <f>I451</f>
        <v>15</v>
      </c>
      <c r="J452" s="27" t="s">
        <v>11791</v>
      </c>
      <c r="K452" s="86">
        <v>3</v>
      </c>
      <c r="L452" s="87">
        <v>3</v>
      </c>
      <c r="M452" s="87">
        <v>3</v>
      </c>
      <c r="N452" s="88">
        <v>3</v>
      </c>
      <c r="O452" s="86">
        <v>3</v>
      </c>
      <c r="P452" s="87">
        <v>3</v>
      </c>
      <c r="Q452" s="87">
        <v>3</v>
      </c>
      <c r="R452" s="88">
        <v>3</v>
      </c>
      <c r="S452" s="86">
        <v>3</v>
      </c>
      <c r="T452" s="87">
        <v>3</v>
      </c>
      <c r="U452" s="87">
        <v>3</v>
      </c>
      <c r="V452" s="87">
        <v>3</v>
      </c>
      <c r="W452" s="88">
        <v>3</v>
      </c>
      <c r="X452" s="86">
        <v>3</v>
      </c>
      <c r="Y452" s="87">
        <v>3</v>
      </c>
      <c r="Z452" s="87" t="s">
        <v>163</v>
      </c>
      <c r="AA452" s="88" t="s">
        <v>163</v>
      </c>
      <c r="AB452" s="86" t="s">
        <v>163</v>
      </c>
      <c r="AC452" s="87" t="s">
        <v>163</v>
      </c>
      <c r="AD452" s="87" t="s">
        <v>164</v>
      </c>
      <c r="AE452" s="88" t="s">
        <v>164</v>
      </c>
      <c r="AF452" s="86" t="s">
        <v>164</v>
      </c>
      <c r="AG452" s="87" t="s">
        <v>164</v>
      </c>
      <c r="AH452" s="87" t="s">
        <v>164</v>
      </c>
      <c r="AI452" s="362"/>
      <c r="AJ452" s="363"/>
      <c r="AK452" s="86" t="s">
        <v>164</v>
      </c>
      <c r="AL452" s="87"/>
      <c r="AM452" s="87"/>
      <c r="AN452" s="88"/>
      <c r="AO452" s="86"/>
      <c r="AP452" s="87"/>
      <c r="AQ452" s="87"/>
      <c r="AR452" s="88"/>
      <c r="AS452" s="89"/>
      <c r="AT452" s="87"/>
      <c r="AU452" s="87"/>
      <c r="AV452" s="90"/>
      <c r="AW452" s="86"/>
      <c r="AX452" s="87"/>
      <c r="AY452" s="87"/>
      <c r="AZ452" s="87"/>
      <c r="BA452" s="88"/>
      <c r="BB452" s="89"/>
      <c r="BC452" s="87"/>
      <c r="BD452" s="87"/>
      <c r="BE452" s="321"/>
      <c r="BF452" s="322"/>
      <c r="BG452" s="322"/>
      <c r="BH452" s="322"/>
      <c r="BI452" s="322"/>
      <c r="BJ452" s="323"/>
      <c r="BK452" s="46" t="s">
        <v>18</v>
      </c>
      <c r="BL452" s="46" t="s">
        <v>50</v>
      </c>
      <c r="BN452" s="146">
        <f t="shared" si="648"/>
        <v>1.5</v>
      </c>
      <c r="BO452" s="146">
        <f t="shared" si="596"/>
        <v>1.5</v>
      </c>
      <c r="BP452" s="146">
        <f t="shared" si="597"/>
        <v>1.5</v>
      </c>
      <c r="BQ452" s="146">
        <f t="shared" si="598"/>
        <v>1.5</v>
      </c>
      <c r="BR452" s="146">
        <f t="shared" si="599"/>
        <v>1.5</v>
      </c>
      <c r="BS452" s="146">
        <f t="shared" si="600"/>
        <v>1.5</v>
      </c>
      <c r="BT452" s="146">
        <f t="shared" si="601"/>
        <v>1.5</v>
      </c>
      <c r="BU452" s="146">
        <f t="shared" si="602"/>
        <v>1.5</v>
      </c>
      <c r="BV452" s="146">
        <f t="shared" si="603"/>
        <v>1.5</v>
      </c>
      <c r="BW452" s="146">
        <f t="shared" si="604"/>
        <v>1.5</v>
      </c>
      <c r="BX452" s="146">
        <f t="shared" si="605"/>
        <v>1.5</v>
      </c>
      <c r="BY452" s="146">
        <f t="shared" si="606"/>
        <v>1.5</v>
      </c>
      <c r="BZ452" s="146">
        <f t="shared" si="607"/>
        <v>1.5</v>
      </c>
      <c r="CA452" s="146">
        <f t="shared" si="608"/>
        <v>1.5</v>
      </c>
      <c r="CB452" s="146">
        <f t="shared" si="609"/>
        <v>1.5</v>
      </c>
      <c r="CC452" s="146">
        <f t="shared" si="610"/>
        <v>0</v>
      </c>
      <c r="CD452" s="146">
        <f t="shared" si="611"/>
        <v>0</v>
      </c>
      <c r="CE452" s="146">
        <f t="shared" si="612"/>
        <v>0</v>
      </c>
      <c r="CF452" s="146">
        <f t="shared" si="613"/>
        <v>0</v>
      </c>
      <c r="CG452" s="146">
        <f t="shared" si="614"/>
        <v>0</v>
      </c>
      <c r="CH452" s="146">
        <f t="shared" si="615"/>
        <v>0</v>
      </c>
      <c r="CI452" s="146">
        <f t="shared" si="616"/>
        <v>0</v>
      </c>
      <c r="CJ452" s="146">
        <f t="shared" si="617"/>
        <v>0</v>
      </c>
      <c r="CK452" s="146">
        <f t="shared" si="618"/>
        <v>0</v>
      </c>
      <c r="CL452" s="146">
        <f t="shared" si="619"/>
        <v>0</v>
      </c>
      <c r="CM452" s="146">
        <f t="shared" si="620"/>
        <v>0</v>
      </c>
      <c r="CN452" s="146">
        <f t="shared" si="621"/>
        <v>0</v>
      </c>
      <c r="CO452" s="146">
        <f t="shared" si="622"/>
        <v>0</v>
      </c>
      <c r="CP452" s="146">
        <f t="shared" si="623"/>
        <v>0</v>
      </c>
      <c r="CQ452" s="146">
        <f t="shared" si="624"/>
        <v>0</v>
      </c>
      <c r="CR452" s="146">
        <f t="shared" si="625"/>
        <v>0</v>
      </c>
      <c r="CS452" s="146">
        <f t="shared" si="626"/>
        <v>0</v>
      </c>
      <c r="CT452" s="146">
        <f t="shared" si="627"/>
        <v>0</v>
      </c>
      <c r="CU452" s="146">
        <f t="shared" si="628"/>
        <v>0</v>
      </c>
      <c r="CV452" s="146">
        <f t="shared" si="629"/>
        <v>0</v>
      </c>
      <c r="CW452" s="146">
        <f t="shared" si="630"/>
        <v>0</v>
      </c>
      <c r="CX452" s="146">
        <f t="shared" si="631"/>
        <v>0</v>
      </c>
      <c r="CY452" s="146">
        <f t="shared" si="632"/>
        <v>0</v>
      </c>
      <c r="CZ452" s="146">
        <f t="shared" si="633"/>
        <v>0</v>
      </c>
      <c r="DA452" s="146">
        <f t="shared" si="634"/>
        <v>0</v>
      </c>
      <c r="DB452" s="146">
        <f t="shared" si="635"/>
        <v>0</v>
      </c>
      <c r="DC452" s="146">
        <f t="shared" si="636"/>
        <v>0</v>
      </c>
      <c r="DD452" s="146">
        <f t="shared" si="637"/>
        <v>0</v>
      </c>
      <c r="DE452" s="146">
        <f t="shared" si="638"/>
        <v>0</v>
      </c>
      <c r="DF452" s="146">
        <f t="shared" si="639"/>
        <v>0</v>
      </c>
      <c r="DG452" s="146">
        <f t="shared" si="640"/>
        <v>0</v>
      </c>
      <c r="DH452" s="146">
        <f t="shared" si="641"/>
        <v>0</v>
      </c>
      <c r="DI452" s="146">
        <f t="shared" si="642"/>
        <v>0</v>
      </c>
      <c r="DJ452" s="146">
        <f t="shared" si="643"/>
        <v>0</v>
      </c>
      <c r="DK452" s="146">
        <f t="shared" si="644"/>
        <v>0</v>
      </c>
      <c r="DL452" s="146">
        <f t="shared" si="645"/>
        <v>0</v>
      </c>
      <c r="DM452" s="146">
        <f t="shared" si="646"/>
        <v>0</v>
      </c>
      <c r="DN452" s="64">
        <f t="shared" si="688"/>
        <v>22.5</v>
      </c>
      <c r="DO452" s="52">
        <f t="shared" si="689"/>
        <v>22.5</v>
      </c>
      <c r="DP452" s="52" t="str">
        <f t="shared" si="650"/>
        <v/>
      </c>
      <c r="DQ452" s="53" t="str">
        <f t="shared" si="651"/>
        <v/>
      </c>
      <c r="DR452" s="1">
        <f t="shared" si="690"/>
        <v>1</v>
      </c>
      <c r="DS452" s="168" t="e">
        <f>IF(AND(DR452=#REF!,BL452=#REF!),'Tiến độ'!D452,"")</f>
        <v>#REF!</v>
      </c>
    </row>
    <row r="453" spans="1:123" ht="11.25" customHeight="1">
      <c r="A453" s="314" t="str">
        <f>IF(B453="","",MAX($A$7:A452)+1)</f>
        <v/>
      </c>
      <c r="B453" s="315"/>
      <c r="C453" s="79" t="s">
        <v>747</v>
      </c>
      <c r="D453" s="80" t="s">
        <v>748</v>
      </c>
      <c r="E453" s="81">
        <v>1</v>
      </c>
      <c r="F453" s="82">
        <v>15</v>
      </c>
      <c r="G453" s="83"/>
      <c r="H453" s="229">
        <v>1</v>
      </c>
      <c r="I453" s="85">
        <f t="shared" ref="I453" si="691">I452</f>
        <v>15</v>
      </c>
      <c r="J453" s="27" t="s">
        <v>1107</v>
      </c>
      <c r="K453" s="86">
        <v>1</v>
      </c>
      <c r="L453" s="87">
        <v>1</v>
      </c>
      <c r="M453" s="87">
        <v>1</v>
      </c>
      <c r="N453" s="88">
        <v>1</v>
      </c>
      <c r="O453" s="86">
        <v>1</v>
      </c>
      <c r="P453" s="87">
        <v>1</v>
      </c>
      <c r="Q453" s="87">
        <v>1</v>
      </c>
      <c r="R453" s="88">
        <v>1</v>
      </c>
      <c r="S453" s="86">
        <v>1</v>
      </c>
      <c r="T453" s="87">
        <v>1</v>
      </c>
      <c r="U453" s="87">
        <v>1</v>
      </c>
      <c r="V453" s="87">
        <v>1</v>
      </c>
      <c r="W453" s="88">
        <v>1</v>
      </c>
      <c r="X453" s="86">
        <v>1</v>
      </c>
      <c r="Y453" s="87">
        <v>1</v>
      </c>
      <c r="Z453" s="87" t="s">
        <v>163</v>
      </c>
      <c r="AA453" s="88" t="s">
        <v>163</v>
      </c>
      <c r="AB453" s="86" t="s">
        <v>163</v>
      </c>
      <c r="AC453" s="87" t="s">
        <v>163</v>
      </c>
      <c r="AD453" s="87" t="s">
        <v>164</v>
      </c>
      <c r="AE453" s="88" t="s">
        <v>164</v>
      </c>
      <c r="AF453" s="86" t="s">
        <v>164</v>
      </c>
      <c r="AG453" s="87" t="s">
        <v>164</v>
      </c>
      <c r="AH453" s="87" t="s">
        <v>164</v>
      </c>
      <c r="AI453" s="362"/>
      <c r="AJ453" s="363"/>
      <c r="AK453" s="86" t="s">
        <v>164</v>
      </c>
      <c r="AL453" s="87"/>
      <c r="AM453" s="87"/>
      <c r="AN453" s="88"/>
      <c r="AO453" s="86"/>
      <c r="AP453" s="87"/>
      <c r="AQ453" s="87"/>
      <c r="AR453" s="88"/>
      <c r="AS453" s="89"/>
      <c r="AT453" s="87"/>
      <c r="AU453" s="87"/>
      <c r="AV453" s="90"/>
      <c r="AW453" s="86"/>
      <c r="AX453" s="87"/>
      <c r="AY453" s="87"/>
      <c r="AZ453" s="87"/>
      <c r="BA453" s="88"/>
      <c r="BB453" s="89"/>
      <c r="BC453" s="87"/>
      <c r="BD453" s="87"/>
      <c r="BE453" s="321"/>
      <c r="BF453" s="322"/>
      <c r="BG453" s="322"/>
      <c r="BH453" s="322"/>
      <c r="BI453" s="322"/>
      <c r="BJ453" s="323"/>
      <c r="BK453" s="46" t="s">
        <v>18</v>
      </c>
      <c r="BL453" s="46" t="s">
        <v>50</v>
      </c>
      <c r="BN453" s="146">
        <f t="shared" si="648"/>
        <v>1</v>
      </c>
      <c r="BO453" s="146">
        <f t="shared" si="596"/>
        <v>1</v>
      </c>
      <c r="BP453" s="146">
        <f t="shared" si="597"/>
        <v>1</v>
      </c>
      <c r="BQ453" s="146">
        <f t="shared" si="598"/>
        <v>1</v>
      </c>
      <c r="BR453" s="146">
        <f t="shared" si="599"/>
        <v>1</v>
      </c>
      <c r="BS453" s="146">
        <f t="shared" si="600"/>
        <v>1</v>
      </c>
      <c r="BT453" s="146">
        <f t="shared" si="601"/>
        <v>1</v>
      </c>
      <c r="BU453" s="146">
        <f t="shared" si="602"/>
        <v>1</v>
      </c>
      <c r="BV453" s="146">
        <f t="shared" si="603"/>
        <v>1</v>
      </c>
      <c r="BW453" s="146">
        <f t="shared" si="604"/>
        <v>1</v>
      </c>
      <c r="BX453" s="146">
        <f t="shared" si="605"/>
        <v>1</v>
      </c>
      <c r="BY453" s="146">
        <f t="shared" si="606"/>
        <v>1</v>
      </c>
      <c r="BZ453" s="146">
        <f t="shared" si="607"/>
        <v>1</v>
      </c>
      <c r="CA453" s="146">
        <f t="shared" si="608"/>
        <v>1</v>
      </c>
      <c r="CB453" s="146">
        <f t="shared" si="609"/>
        <v>1</v>
      </c>
      <c r="CC453" s="146">
        <f t="shared" si="610"/>
        <v>0</v>
      </c>
      <c r="CD453" s="146">
        <f t="shared" si="611"/>
        <v>0</v>
      </c>
      <c r="CE453" s="146">
        <f t="shared" si="612"/>
        <v>0</v>
      </c>
      <c r="CF453" s="146">
        <f t="shared" si="613"/>
        <v>0</v>
      </c>
      <c r="CG453" s="146">
        <f t="shared" si="614"/>
        <v>0</v>
      </c>
      <c r="CH453" s="146">
        <f t="shared" si="615"/>
        <v>0</v>
      </c>
      <c r="CI453" s="146">
        <f t="shared" si="616"/>
        <v>0</v>
      </c>
      <c r="CJ453" s="146">
        <f t="shared" si="617"/>
        <v>0</v>
      </c>
      <c r="CK453" s="146">
        <f t="shared" si="618"/>
        <v>0</v>
      </c>
      <c r="CL453" s="146">
        <f t="shared" si="619"/>
        <v>0</v>
      </c>
      <c r="CM453" s="146">
        <f t="shared" si="620"/>
        <v>0</v>
      </c>
      <c r="CN453" s="146">
        <f t="shared" si="621"/>
        <v>0</v>
      </c>
      <c r="CO453" s="146">
        <f t="shared" si="622"/>
        <v>0</v>
      </c>
      <c r="CP453" s="146">
        <f t="shared" si="623"/>
        <v>0</v>
      </c>
      <c r="CQ453" s="146">
        <f t="shared" si="624"/>
        <v>0</v>
      </c>
      <c r="CR453" s="146">
        <f t="shared" si="625"/>
        <v>0</v>
      </c>
      <c r="CS453" s="146">
        <f t="shared" si="626"/>
        <v>0</v>
      </c>
      <c r="CT453" s="146">
        <f t="shared" si="627"/>
        <v>0</v>
      </c>
      <c r="CU453" s="146">
        <f t="shared" si="628"/>
        <v>0</v>
      </c>
      <c r="CV453" s="146">
        <f t="shared" si="629"/>
        <v>0</v>
      </c>
      <c r="CW453" s="146">
        <f t="shared" si="630"/>
        <v>0</v>
      </c>
      <c r="CX453" s="146">
        <f t="shared" si="631"/>
        <v>0</v>
      </c>
      <c r="CY453" s="146">
        <f t="shared" si="632"/>
        <v>0</v>
      </c>
      <c r="CZ453" s="146">
        <f t="shared" si="633"/>
        <v>0</v>
      </c>
      <c r="DA453" s="146">
        <f t="shared" si="634"/>
        <v>0</v>
      </c>
      <c r="DB453" s="146">
        <f t="shared" si="635"/>
        <v>0</v>
      </c>
      <c r="DC453" s="146">
        <f t="shared" si="636"/>
        <v>0</v>
      </c>
      <c r="DD453" s="146">
        <f t="shared" si="637"/>
        <v>0</v>
      </c>
      <c r="DE453" s="146">
        <f t="shared" si="638"/>
        <v>0</v>
      </c>
      <c r="DF453" s="146">
        <f t="shared" si="639"/>
        <v>0</v>
      </c>
      <c r="DG453" s="146">
        <f t="shared" si="640"/>
        <v>0</v>
      </c>
      <c r="DH453" s="146">
        <f t="shared" si="641"/>
        <v>0</v>
      </c>
      <c r="DI453" s="146">
        <f t="shared" si="642"/>
        <v>0</v>
      </c>
      <c r="DJ453" s="146">
        <f t="shared" si="643"/>
        <v>0</v>
      </c>
      <c r="DK453" s="146">
        <f t="shared" si="644"/>
        <v>0</v>
      </c>
      <c r="DL453" s="146">
        <f t="shared" si="645"/>
        <v>0</v>
      </c>
      <c r="DM453" s="146">
        <f t="shared" si="646"/>
        <v>0</v>
      </c>
      <c r="DN453" s="64">
        <f>0.8*I453</f>
        <v>12</v>
      </c>
      <c r="DO453" s="52">
        <f t="shared" si="689"/>
        <v>12</v>
      </c>
      <c r="DP453" s="52" t="str">
        <f t="shared" si="650"/>
        <v/>
      </c>
      <c r="DQ453" s="53" t="str">
        <f t="shared" si="651"/>
        <v/>
      </c>
      <c r="DR453" s="1">
        <f t="shared" si="690"/>
        <v>1</v>
      </c>
      <c r="DS453" s="168" t="e">
        <f>IF(AND(DR453=#REF!,BL453=#REF!),'Tiến độ'!D453,"")</f>
        <v>#REF!</v>
      </c>
    </row>
    <row r="454" spans="1:123" ht="11.25" customHeight="1">
      <c r="A454" s="314" t="str">
        <f>IF(B454="","",MAX($A$7:A453)+1)</f>
        <v/>
      </c>
      <c r="B454" s="315"/>
      <c r="C454" s="79" t="s">
        <v>749</v>
      </c>
      <c r="D454" s="80" t="s">
        <v>750</v>
      </c>
      <c r="E454" s="81">
        <v>4</v>
      </c>
      <c r="F454" s="82">
        <v>60</v>
      </c>
      <c r="G454" s="83"/>
      <c r="H454" s="84">
        <f t="shared" ref="H454:I454" si="692">H453</f>
        <v>1</v>
      </c>
      <c r="I454" s="85">
        <f t="shared" si="692"/>
        <v>15</v>
      </c>
      <c r="J454" s="27" t="s">
        <v>1107</v>
      </c>
      <c r="K454" s="86">
        <v>4</v>
      </c>
      <c r="L454" s="87">
        <v>4</v>
      </c>
      <c r="M454" s="87">
        <v>4</v>
      </c>
      <c r="N454" s="88">
        <v>4</v>
      </c>
      <c r="O454" s="86">
        <v>4</v>
      </c>
      <c r="P454" s="87">
        <v>4</v>
      </c>
      <c r="Q454" s="87">
        <v>4</v>
      </c>
      <c r="R454" s="88">
        <v>4</v>
      </c>
      <c r="S454" s="86">
        <v>4</v>
      </c>
      <c r="T454" s="87">
        <v>4</v>
      </c>
      <c r="U454" s="87">
        <v>4</v>
      </c>
      <c r="V454" s="87">
        <v>4</v>
      </c>
      <c r="W454" s="88">
        <v>4</v>
      </c>
      <c r="X454" s="86">
        <v>4</v>
      </c>
      <c r="Y454" s="87">
        <v>4</v>
      </c>
      <c r="Z454" s="87" t="s">
        <v>163</v>
      </c>
      <c r="AA454" s="88" t="s">
        <v>163</v>
      </c>
      <c r="AB454" s="86" t="s">
        <v>163</v>
      </c>
      <c r="AC454" s="87" t="s">
        <v>163</v>
      </c>
      <c r="AD454" s="87" t="s">
        <v>164</v>
      </c>
      <c r="AE454" s="88" t="s">
        <v>164</v>
      </c>
      <c r="AF454" s="86" t="s">
        <v>164</v>
      </c>
      <c r="AG454" s="87" t="s">
        <v>164</v>
      </c>
      <c r="AH454" s="87" t="s">
        <v>164</v>
      </c>
      <c r="AI454" s="362"/>
      <c r="AJ454" s="363"/>
      <c r="AK454" s="86" t="s">
        <v>164</v>
      </c>
      <c r="AL454" s="87"/>
      <c r="AM454" s="87"/>
      <c r="AN454" s="88"/>
      <c r="AO454" s="86"/>
      <c r="AP454" s="87"/>
      <c r="AQ454" s="87"/>
      <c r="AR454" s="88"/>
      <c r="AS454" s="89"/>
      <c r="AT454" s="87"/>
      <c r="AU454" s="87"/>
      <c r="AV454" s="90"/>
      <c r="AW454" s="86"/>
      <c r="AX454" s="87"/>
      <c r="AY454" s="87"/>
      <c r="AZ454" s="87"/>
      <c r="BA454" s="88"/>
      <c r="BB454" s="89"/>
      <c r="BC454" s="87"/>
      <c r="BD454" s="87"/>
      <c r="BE454" s="321"/>
      <c r="BF454" s="322"/>
      <c r="BG454" s="322"/>
      <c r="BH454" s="322"/>
      <c r="BI454" s="322"/>
      <c r="BJ454" s="323"/>
      <c r="BK454" s="46" t="s">
        <v>18</v>
      </c>
      <c r="BL454" s="46" t="s">
        <v>50</v>
      </c>
      <c r="BN454" s="146">
        <f t="shared" si="648"/>
        <v>4</v>
      </c>
      <c r="BO454" s="146">
        <f t="shared" si="596"/>
        <v>4</v>
      </c>
      <c r="BP454" s="146">
        <f t="shared" si="597"/>
        <v>4</v>
      </c>
      <c r="BQ454" s="146">
        <f t="shared" si="598"/>
        <v>4</v>
      </c>
      <c r="BR454" s="146">
        <f t="shared" si="599"/>
        <v>4</v>
      </c>
      <c r="BS454" s="146">
        <f t="shared" si="600"/>
        <v>4</v>
      </c>
      <c r="BT454" s="146">
        <f t="shared" si="601"/>
        <v>4</v>
      </c>
      <c r="BU454" s="146">
        <f t="shared" si="602"/>
        <v>4</v>
      </c>
      <c r="BV454" s="146">
        <f t="shared" si="603"/>
        <v>4</v>
      </c>
      <c r="BW454" s="146">
        <f t="shared" si="604"/>
        <v>4</v>
      </c>
      <c r="BX454" s="146">
        <f t="shared" si="605"/>
        <v>4</v>
      </c>
      <c r="BY454" s="146">
        <f t="shared" si="606"/>
        <v>4</v>
      </c>
      <c r="BZ454" s="146">
        <f t="shared" si="607"/>
        <v>4</v>
      </c>
      <c r="CA454" s="146">
        <f t="shared" si="608"/>
        <v>4</v>
      </c>
      <c r="CB454" s="146">
        <f t="shared" si="609"/>
        <v>4</v>
      </c>
      <c r="CC454" s="146">
        <f t="shared" si="610"/>
        <v>0</v>
      </c>
      <c r="CD454" s="146">
        <f t="shared" si="611"/>
        <v>0</v>
      </c>
      <c r="CE454" s="146">
        <f t="shared" si="612"/>
        <v>0</v>
      </c>
      <c r="CF454" s="146">
        <f t="shared" si="613"/>
        <v>0</v>
      </c>
      <c r="CG454" s="146">
        <f t="shared" si="614"/>
        <v>0</v>
      </c>
      <c r="CH454" s="146">
        <f t="shared" si="615"/>
        <v>0</v>
      </c>
      <c r="CI454" s="146">
        <f t="shared" si="616"/>
        <v>0</v>
      </c>
      <c r="CJ454" s="146">
        <f t="shared" si="617"/>
        <v>0</v>
      </c>
      <c r="CK454" s="146">
        <f t="shared" si="618"/>
        <v>0</v>
      </c>
      <c r="CL454" s="146">
        <f t="shared" si="619"/>
        <v>0</v>
      </c>
      <c r="CM454" s="146">
        <f t="shared" si="620"/>
        <v>0</v>
      </c>
      <c r="CN454" s="146">
        <f t="shared" si="621"/>
        <v>0</v>
      </c>
      <c r="CO454" s="146">
        <f t="shared" si="622"/>
        <v>0</v>
      </c>
      <c r="CP454" s="146">
        <f t="shared" si="623"/>
        <v>0</v>
      </c>
      <c r="CQ454" s="146">
        <f t="shared" si="624"/>
        <v>0</v>
      </c>
      <c r="CR454" s="146">
        <f t="shared" si="625"/>
        <v>0</v>
      </c>
      <c r="CS454" s="146">
        <f t="shared" si="626"/>
        <v>0</v>
      </c>
      <c r="CT454" s="146">
        <f t="shared" si="627"/>
        <v>0</v>
      </c>
      <c r="CU454" s="146">
        <f t="shared" si="628"/>
        <v>0</v>
      </c>
      <c r="CV454" s="146">
        <f t="shared" si="629"/>
        <v>0</v>
      </c>
      <c r="CW454" s="146">
        <f t="shared" si="630"/>
        <v>0</v>
      </c>
      <c r="CX454" s="146">
        <f t="shared" si="631"/>
        <v>0</v>
      </c>
      <c r="CY454" s="146">
        <f t="shared" si="632"/>
        <v>0</v>
      </c>
      <c r="CZ454" s="146">
        <f t="shared" si="633"/>
        <v>0</v>
      </c>
      <c r="DA454" s="146">
        <f t="shared" si="634"/>
        <v>0</v>
      </c>
      <c r="DB454" s="146">
        <f t="shared" si="635"/>
        <v>0</v>
      </c>
      <c r="DC454" s="146">
        <f t="shared" si="636"/>
        <v>0</v>
      </c>
      <c r="DD454" s="146">
        <f t="shared" si="637"/>
        <v>0</v>
      </c>
      <c r="DE454" s="146">
        <f t="shared" si="638"/>
        <v>0</v>
      </c>
      <c r="DF454" s="146">
        <f t="shared" si="639"/>
        <v>0</v>
      </c>
      <c r="DG454" s="146">
        <f t="shared" si="640"/>
        <v>0</v>
      </c>
      <c r="DH454" s="146">
        <f t="shared" si="641"/>
        <v>0</v>
      </c>
      <c r="DI454" s="146">
        <f t="shared" si="642"/>
        <v>0</v>
      </c>
      <c r="DJ454" s="146">
        <f t="shared" si="643"/>
        <v>0</v>
      </c>
      <c r="DK454" s="146">
        <f t="shared" si="644"/>
        <v>0</v>
      </c>
      <c r="DL454" s="146">
        <f t="shared" si="645"/>
        <v>0</v>
      </c>
      <c r="DM454" s="146">
        <f t="shared" si="646"/>
        <v>0</v>
      </c>
      <c r="DN454" s="64">
        <f t="shared" ref="DN454:DN457" si="693">F454*H454</f>
        <v>60</v>
      </c>
      <c r="DO454" s="52">
        <f t="shared" si="689"/>
        <v>60</v>
      </c>
      <c r="DP454" s="52" t="str">
        <f t="shared" si="650"/>
        <v/>
      </c>
      <c r="DQ454" s="53" t="str">
        <f t="shared" si="651"/>
        <v/>
      </c>
      <c r="DR454" s="1">
        <f t="shared" si="690"/>
        <v>1</v>
      </c>
      <c r="DS454" s="168" t="e">
        <f>IF(AND(DR454=#REF!,BL454=#REF!),'Tiến độ'!D454,"")</f>
        <v>#REF!</v>
      </c>
    </row>
    <row r="455" spans="1:123" ht="11.25" customHeight="1">
      <c r="A455" s="314" t="str">
        <f>IF(B455="","",MAX($A$7:A454)+1)</f>
        <v/>
      </c>
      <c r="B455" s="315"/>
      <c r="C455" s="79" t="s">
        <v>751</v>
      </c>
      <c r="D455" s="80" t="s">
        <v>752</v>
      </c>
      <c r="E455" s="81">
        <v>3</v>
      </c>
      <c r="F455" s="82">
        <v>45</v>
      </c>
      <c r="G455" s="83"/>
      <c r="H455" s="84">
        <f t="shared" ref="H455:I455" si="694">H454</f>
        <v>1</v>
      </c>
      <c r="I455" s="85">
        <f t="shared" si="694"/>
        <v>15</v>
      </c>
      <c r="J455" s="27" t="s">
        <v>1107</v>
      </c>
      <c r="K455" s="86">
        <v>3</v>
      </c>
      <c r="L455" s="87">
        <v>3</v>
      </c>
      <c r="M455" s="87">
        <v>3</v>
      </c>
      <c r="N455" s="88">
        <v>3</v>
      </c>
      <c r="O455" s="86">
        <v>3</v>
      </c>
      <c r="P455" s="87">
        <v>3</v>
      </c>
      <c r="Q455" s="87">
        <v>3</v>
      </c>
      <c r="R455" s="88">
        <v>3</v>
      </c>
      <c r="S455" s="86">
        <v>3</v>
      </c>
      <c r="T455" s="87">
        <v>3</v>
      </c>
      <c r="U455" s="87">
        <v>3</v>
      </c>
      <c r="V455" s="87">
        <v>3</v>
      </c>
      <c r="W455" s="88">
        <v>3</v>
      </c>
      <c r="X455" s="86">
        <v>3</v>
      </c>
      <c r="Y455" s="87">
        <v>3</v>
      </c>
      <c r="Z455" s="87" t="s">
        <v>163</v>
      </c>
      <c r="AA455" s="88" t="s">
        <v>163</v>
      </c>
      <c r="AB455" s="86" t="s">
        <v>163</v>
      </c>
      <c r="AC455" s="87" t="s">
        <v>163</v>
      </c>
      <c r="AD455" s="87" t="s">
        <v>164</v>
      </c>
      <c r="AE455" s="88" t="s">
        <v>164</v>
      </c>
      <c r="AF455" s="86" t="s">
        <v>164</v>
      </c>
      <c r="AG455" s="87" t="s">
        <v>164</v>
      </c>
      <c r="AH455" s="87" t="s">
        <v>164</v>
      </c>
      <c r="AI455" s="362"/>
      <c r="AJ455" s="363"/>
      <c r="AK455" s="86" t="s">
        <v>164</v>
      </c>
      <c r="AL455" s="87"/>
      <c r="AM455" s="87"/>
      <c r="AN455" s="88"/>
      <c r="AO455" s="86"/>
      <c r="AP455" s="87"/>
      <c r="AQ455" s="87"/>
      <c r="AR455" s="88"/>
      <c r="AS455" s="89"/>
      <c r="AT455" s="87"/>
      <c r="AU455" s="87"/>
      <c r="AV455" s="90"/>
      <c r="AW455" s="86"/>
      <c r="AX455" s="87"/>
      <c r="AY455" s="87"/>
      <c r="AZ455" s="87"/>
      <c r="BA455" s="88"/>
      <c r="BB455" s="89"/>
      <c r="BC455" s="87"/>
      <c r="BD455" s="87"/>
      <c r="BE455" s="321"/>
      <c r="BF455" s="322"/>
      <c r="BG455" s="322"/>
      <c r="BH455" s="322"/>
      <c r="BI455" s="322"/>
      <c r="BJ455" s="323"/>
      <c r="BK455" s="46" t="s">
        <v>18</v>
      </c>
      <c r="BL455" s="46" t="s">
        <v>50</v>
      </c>
      <c r="BN455" s="146">
        <f t="shared" si="648"/>
        <v>3</v>
      </c>
      <c r="BO455" s="146">
        <f t="shared" ref="BO455:BO518" si="695">IF(ISERROR(L455-0)=TRUE,0,$H455*L455)</f>
        <v>3</v>
      </c>
      <c r="BP455" s="146">
        <f t="shared" ref="BP455:BP518" si="696">IF(ISERROR(M455-0)=TRUE,0,$H455*M455)</f>
        <v>3</v>
      </c>
      <c r="BQ455" s="146">
        <f t="shared" ref="BQ455:BQ518" si="697">IF(ISERROR(N455-0)=TRUE,0,$H455*N455)</f>
        <v>3</v>
      </c>
      <c r="BR455" s="146">
        <f t="shared" ref="BR455:BR518" si="698">IF(ISERROR(O455-0)=TRUE,0,$H455*O455)</f>
        <v>3</v>
      </c>
      <c r="BS455" s="146">
        <f t="shared" ref="BS455:BS518" si="699">IF(ISERROR(P455-0)=TRUE,0,$H455*P455)</f>
        <v>3</v>
      </c>
      <c r="BT455" s="146">
        <f t="shared" ref="BT455:BT518" si="700">IF(ISERROR(Q455-0)=TRUE,0,$H455*Q455)</f>
        <v>3</v>
      </c>
      <c r="BU455" s="146">
        <f t="shared" ref="BU455:BU518" si="701">IF(ISERROR(R455-0)=TRUE,0,$H455*R455)</f>
        <v>3</v>
      </c>
      <c r="BV455" s="146">
        <f t="shared" ref="BV455:BV518" si="702">IF(ISERROR(S455-0)=TRUE,0,$H455*S455)</f>
        <v>3</v>
      </c>
      <c r="BW455" s="146">
        <f t="shared" ref="BW455:BW518" si="703">IF(ISERROR(T455-0)=TRUE,0,$H455*T455)</f>
        <v>3</v>
      </c>
      <c r="BX455" s="146">
        <f t="shared" ref="BX455:BX518" si="704">IF(ISERROR(U455-0)=TRUE,0,$H455*U455)</f>
        <v>3</v>
      </c>
      <c r="BY455" s="146">
        <f t="shared" ref="BY455:BY518" si="705">IF(ISERROR(V455-0)=TRUE,0,$H455*V455)</f>
        <v>3</v>
      </c>
      <c r="BZ455" s="146">
        <f t="shared" ref="BZ455:BZ518" si="706">IF(ISERROR(W455-0)=TRUE,0,$H455*W455)</f>
        <v>3</v>
      </c>
      <c r="CA455" s="146">
        <f t="shared" ref="CA455:CA518" si="707">IF(ISERROR(X455-0)=TRUE,0,$H455*X455)</f>
        <v>3</v>
      </c>
      <c r="CB455" s="146">
        <f t="shared" ref="CB455:CB518" si="708">IF(ISERROR(Y455-0)=TRUE,0,$H455*Y455)</f>
        <v>3</v>
      </c>
      <c r="CC455" s="146">
        <f t="shared" ref="CC455:CC518" si="709">IF(ISERROR(Z455-0)=TRUE,0,$H455*Z455)</f>
        <v>0</v>
      </c>
      <c r="CD455" s="146">
        <f t="shared" ref="CD455:CD518" si="710">IF(ISERROR(AA455-0)=TRUE,0,$H455*AA455)</f>
        <v>0</v>
      </c>
      <c r="CE455" s="146">
        <f t="shared" ref="CE455:CE518" si="711">IF(ISERROR(AB455-0)=TRUE,0,$H455*AB455)</f>
        <v>0</v>
      </c>
      <c r="CF455" s="146">
        <f t="shared" ref="CF455:CF518" si="712">IF(ISERROR(AC455-0)=TRUE,0,$H455*AC455)</f>
        <v>0</v>
      </c>
      <c r="CG455" s="146">
        <f t="shared" ref="CG455:CG518" si="713">IF(ISERROR(AD455-0)=TRUE,0,$H455*AD455)</f>
        <v>0</v>
      </c>
      <c r="CH455" s="146">
        <f t="shared" ref="CH455:CH518" si="714">IF(ISERROR(AE455-0)=TRUE,0,$H455*AE455)</f>
        <v>0</v>
      </c>
      <c r="CI455" s="146">
        <f t="shared" ref="CI455:CI518" si="715">IF(ISERROR(AF455-0)=TRUE,0,$H455*AF455)</f>
        <v>0</v>
      </c>
      <c r="CJ455" s="146">
        <f t="shared" ref="CJ455:CJ518" si="716">IF(ISERROR(AG455-0)=TRUE,0,$H455*AG455)</f>
        <v>0</v>
      </c>
      <c r="CK455" s="146">
        <f t="shared" ref="CK455:CK518" si="717">IF(ISERROR(AH455-0)=TRUE,0,$H455*AH455)</f>
        <v>0</v>
      </c>
      <c r="CL455" s="146">
        <f t="shared" ref="CL455:CL518" si="718">IF(ISERROR(AI455-0)=TRUE,0,$H455*AI455)</f>
        <v>0</v>
      </c>
      <c r="CM455" s="146">
        <f t="shared" ref="CM455:CM518" si="719">IF(ISERROR(AJ455-0)=TRUE,0,$H455*AJ455)</f>
        <v>0</v>
      </c>
      <c r="CN455" s="146">
        <f t="shared" ref="CN455:CN518" si="720">IF(ISERROR(AK455-0)=TRUE,0,$H455*AK455)</f>
        <v>0</v>
      </c>
      <c r="CO455" s="146">
        <f t="shared" ref="CO455:CO518" si="721">IF(ISERROR(AL455-0)=TRUE,0,$H455*AL455)</f>
        <v>0</v>
      </c>
      <c r="CP455" s="146">
        <f t="shared" ref="CP455:CP518" si="722">IF(ISERROR(AM455-0)=TRUE,0,$H455*AM455)</f>
        <v>0</v>
      </c>
      <c r="CQ455" s="146">
        <f t="shared" ref="CQ455:CQ518" si="723">IF(ISERROR(AN455-0)=TRUE,0,$H455*AN455)</f>
        <v>0</v>
      </c>
      <c r="CR455" s="146">
        <f t="shared" ref="CR455:CR518" si="724">IF(ISERROR(AO455-0)=TRUE,0,$H455*AO455)</f>
        <v>0</v>
      </c>
      <c r="CS455" s="146">
        <f t="shared" ref="CS455:CS518" si="725">IF(ISERROR(AP455-0)=TRUE,0,$H455*AP455)</f>
        <v>0</v>
      </c>
      <c r="CT455" s="146">
        <f t="shared" ref="CT455:CT518" si="726">IF(ISERROR(AQ455-0)=TRUE,0,$H455*AQ455)</f>
        <v>0</v>
      </c>
      <c r="CU455" s="146">
        <f t="shared" ref="CU455:CU518" si="727">IF(ISERROR(AR455-0)=TRUE,0,$H455*AR455)</f>
        <v>0</v>
      </c>
      <c r="CV455" s="146">
        <f t="shared" ref="CV455:CV518" si="728">IF(ISERROR(AS455-0)=TRUE,0,$H455*AS455)</f>
        <v>0</v>
      </c>
      <c r="CW455" s="146">
        <f t="shared" ref="CW455:CW518" si="729">IF(ISERROR(AT455-0)=TRUE,0,$H455*AT455)</f>
        <v>0</v>
      </c>
      <c r="CX455" s="146">
        <f t="shared" ref="CX455:CX518" si="730">IF(ISERROR(AU455-0)=TRUE,0,$H455*AU455)</f>
        <v>0</v>
      </c>
      <c r="CY455" s="146">
        <f t="shared" ref="CY455:CY518" si="731">IF(ISERROR(AV455-0)=TRUE,0,$H455*AV455)</f>
        <v>0</v>
      </c>
      <c r="CZ455" s="146">
        <f t="shared" ref="CZ455:CZ518" si="732">IF(ISERROR(AW455-0)=TRUE,0,$H455*AW455)</f>
        <v>0</v>
      </c>
      <c r="DA455" s="146">
        <f t="shared" ref="DA455:DA518" si="733">IF(ISERROR(AX455-0)=TRUE,0,$H455*AX455)</f>
        <v>0</v>
      </c>
      <c r="DB455" s="146">
        <f t="shared" ref="DB455:DB518" si="734">IF(ISERROR(AY455-0)=TRUE,0,$H455*AY455)</f>
        <v>0</v>
      </c>
      <c r="DC455" s="146">
        <f t="shared" ref="DC455:DC518" si="735">IF(ISERROR(AZ455-0)=TRUE,0,$H455*AZ455)</f>
        <v>0</v>
      </c>
      <c r="DD455" s="146">
        <f t="shared" ref="DD455:DD518" si="736">IF(ISERROR(BA455-0)=TRUE,0,$H455*BA455)</f>
        <v>0</v>
      </c>
      <c r="DE455" s="146">
        <f t="shared" ref="DE455:DE518" si="737">IF(ISERROR(BB455-0)=TRUE,0,$H455*BB455)</f>
        <v>0</v>
      </c>
      <c r="DF455" s="146">
        <f t="shared" ref="DF455:DF518" si="738">IF(ISERROR(BC455-0)=TRUE,0,$H455*BC455)</f>
        <v>0</v>
      </c>
      <c r="DG455" s="146">
        <f t="shared" ref="DG455:DG518" si="739">IF(ISERROR(BD455-0)=TRUE,0,$H455*BD455)</f>
        <v>0</v>
      </c>
      <c r="DH455" s="146">
        <f t="shared" ref="DH455:DH518" si="740">IF(ISERROR(BE455-0)=TRUE,0,$H455*BE455)</f>
        <v>0</v>
      </c>
      <c r="DI455" s="146">
        <f t="shared" ref="DI455:DI518" si="741">IF(ISERROR(BF455-0)=TRUE,0,$H455*BF455)</f>
        <v>0</v>
      </c>
      <c r="DJ455" s="146">
        <f t="shared" ref="DJ455:DJ518" si="742">IF(ISERROR(BG455-0)=TRUE,0,$H455*BG455)</f>
        <v>0</v>
      </c>
      <c r="DK455" s="146">
        <f t="shared" ref="DK455:DK518" si="743">IF(ISERROR(BH455-0)=TRUE,0,$H455*BH455)</f>
        <v>0</v>
      </c>
      <c r="DL455" s="146">
        <f t="shared" ref="DL455:DL518" si="744">IF(ISERROR(BI455-0)=TRUE,0,$H455*BI455)</f>
        <v>0</v>
      </c>
      <c r="DM455" s="146">
        <f t="shared" ref="DM455:DM518" si="745">IF(ISERROR(BJ455-0)=TRUE,0,$H455*BJ455)</f>
        <v>0</v>
      </c>
      <c r="DN455" s="64">
        <f t="shared" si="693"/>
        <v>45</v>
      </c>
      <c r="DO455" s="52">
        <f t="shared" si="689"/>
        <v>45</v>
      </c>
      <c r="DP455" s="52" t="str">
        <f t="shared" si="650"/>
        <v/>
      </c>
      <c r="DQ455" s="53" t="str">
        <f t="shared" si="651"/>
        <v/>
      </c>
      <c r="DR455" s="1">
        <f t="shared" si="690"/>
        <v>1</v>
      </c>
      <c r="DS455" s="168" t="e">
        <f>IF(AND(DR455=#REF!,BL455=#REF!),'Tiến độ'!D455,"")</f>
        <v>#REF!</v>
      </c>
    </row>
    <row r="456" spans="1:123" ht="11.25" customHeight="1">
      <c r="A456" s="314" t="str">
        <f>IF(B456="","",MAX($A$7:A455)+1)</f>
        <v/>
      </c>
      <c r="B456" s="315"/>
      <c r="C456" s="79" t="s">
        <v>753</v>
      </c>
      <c r="D456" s="80" t="s">
        <v>754</v>
      </c>
      <c r="E456" s="81">
        <v>3</v>
      </c>
      <c r="F456" s="82">
        <v>60</v>
      </c>
      <c r="G456" s="83"/>
      <c r="H456" s="84">
        <f t="shared" ref="H456:I456" si="746">H455</f>
        <v>1</v>
      </c>
      <c r="I456" s="85">
        <f t="shared" si="746"/>
        <v>15</v>
      </c>
      <c r="J456" s="27" t="s">
        <v>1107</v>
      </c>
      <c r="K456" s="86">
        <v>4</v>
      </c>
      <c r="L456" s="87">
        <v>4</v>
      </c>
      <c r="M456" s="87">
        <v>4</v>
      </c>
      <c r="N456" s="88">
        <v>4</v>
      </c>
      <c r="O456" s="86">
        <v>4</v>
      </c>
      <c r="P456" s="87">
        <v>4</v>
      </c>
      <c r="Q456" s="87">
        <v>4</v>
      </c>
      <c r="R456" s="88">
        <v>4</v>
      </c>
      <c r="S456" s="86">
        <v>4</v>
      </c>
      <c r="T456" s="87">
        <v>4</v>
      </c>
      <c r="U456" s="87">
        <v>4</v>
      </c>
      <c r="V456" s="87">
        <v>4</v>
      </c>
      <c r="W456" s="88">
        <v>4</v>
      </c>
      <c r="X456" s="86">
        <v>4</v>
      </c>
      <c r="Y456" s="87">
        <v>4</v>
      </c>
      <c r="Z456" s="87" t="s">
        <v>163</v>
      </c>
      <c r="AA456" s="88" t="s">
        <v>163</v>
      </c>
      <c r="AB456" s="86" t="s">
        <v>163</v>
      </c>
      <c r="AC456" s="87" t="s">
        <v>163</v>
      </c>
      <c r="AD456" s="87" t="s">
        <v>164</v>
      </c>
      <c r="AE456" s="88" t="s">
        <v>164</v>
      </c>
      <c r="AF456" s="86" t="s">
        <v>164</v>
      </c>
      <c r="AG456" s="87" t="s">
        <v>164</v>
      </c>
      <c r="AH456" s="87" t="s">
        <v>164</v>
      </c>
      <c r="AI456" s="362"/>
      <c r="AJ456" s="363"/>
      <c r="AK456" s="86" t="s">
        <v>164</v>
      </c>
      <c r="AL456" s="87"/>
      <c r="AM456" s="87"/>
      <c r="AN456" s="88"/>
      <c r="AO456" s="86"/>
      <c r="AP456" s="87"/>
      <c r="AQ456" s="87"/>
      <c r="AR456" s="88"/>
      <c r="AS456" s="89"/>
      <c r="AT456" s="87"/>
      <c r="AU456" s="87"/>
      <c r="AV456" s="90"/>
      <c r="AW456" s="86"/>
      <c r="AX456" s="87"/>
      <c r="AY456" s="87"/>
      <c r="AZ456" s="87"/>
      <c r="BA456" s="88"/>
      <c r="BB456" s="89"/>
      <c r="BC456" s="87"/>
      <c r="BD456" s="87"/>
      <c r="BE456" s="321"/>
      <c r="BF456" s="322"/>
      <c r="BG456" s="322"/>
      <c r="BH456" s="322"/>
      <c r="BI456" s="322"/>
      <c r="BJ456" s="323"/>
      <c r="BK456" s="46" t="s">
        <v>18</v>
      </c>
      <c r="BL456" s="46" t="s">
        <v>50</v>
      </c>
      <c r="BN456" s="146">
        <f t="shared" ref="BN456:BN519" si="747">IF(ISERROR(K456-0)=TRUE,0,$H456*K456)</f>
        <v>4</v>
      </c>
      <c r="BO456" s="146">
        <f t="shared" si="695"/>
        <v>4</v>
      </c>
      <c r="BP456" s="146">
        <f t="shared" si="696"/>
        <v>4</v>
      </c>
      <c r="BQ456" s="146">
        <f t="shared" si="697"/>
        <v>4</v>
      </c>
      <c r="BR456" s="146">
        <f t="shared" si="698"/>
        <v>4</v>
      </c>
      <c r="BS456" s="146">
        <f t="shared" si="699"/>
        <v>4</v>
      </c>
      <c r="BT456" s="146">
        <f t="shared" si="700"/>
        <v>4</v>
      </c>
      <c r="BU456" s="146">
        <f t="shared" si="701"/>
        <v>4</v>
      </c>
      <c r="BV456" s="146">
        <f t="shared" si="702"/>
        <v>4</v>
      </c>
      <c r="BW456" s="146">
        <f t="shared" si="703"/>
        <v>4</v>
      </c>
      <c r="BX456" s="146">
        <f t="shared" si="704"/>
        <v>4</v>
      </c>
      <c r="BY456" s="146">
        <f t="shared" si="705"/>
        <v>4</v>
      </c>
      <c r="BZ456" s="146">
        <f t="shared" si="706"/>
        <v>4</v>
      </c>
      <c r="CA456" s="146">
        <f t="shared" si="707"/>
        <v>4</v>
      </c>
      <c r="CB456" s="146">
        <f t="shared" si="708"/>
        <v>4</v>
      </c>
      <c r="CC456" s="146">
        <f t="shared" si="709"/>
        <v>0</v>
      </c>
      <c r="CD456" s="146">
        <f t="shared" si="710"/>
        <v>0</v>
      </c>
      <c r="CE456" s="146">
        <f t="shared" si="711"/>
        <v>0</v>
      </c>
      <c r="CF456" s="146">
        <f t="shared" si="712"/>
        <v>0</v>
      </c>
      <c r="CG456" s="146">
        <f t="shared" si="713"/>
        <v>0</v>
      </c>
      <c r="CH456" s="146">
        <f t="shared" si="714"/>
        <v>0</v>
      </c>
      <c r="CI456" s="146">
        <f t="shared" si="715"/>
        <v>0</v>
      </c>
      <c r="CJ456" s="146">
        <f t="shared" si="716"/>
        <v>0</v>
      </c>
      <c r="CK456" s="146">
        <f t="shared" si="717"/>
        <v>0</v>
      </c>
      <c r="CL456" s="146">
        <f t="shared" si="718"/>
        <v>0</v>
      </c>
      <c r="CM456" s="146">
        <f t="shared" si="719"/>
        <v>0</v>
      </c>
      <c r="CN456" s="146">
        <f t="shared" si="720"/>
        <v>0</v>
      </c>
      <c r="CO456" s="146">
        <f t="shared" si="721"/>
        <v>0</v>
      </c>
      <c r="CP456" s="146">
        <f t="shared" si="722"/>
        <v>0</v>
      </c>
      <c r="CQ456" s="146">
        <f t="shared" si="723"/>
        <v>0</v>
      </c>
      <c r="CR456" s="146">
        <f t="shared" si="724"/>
        <v>0</v>
      </c>
      <c r="CS456" s="146">
        <f t="shared" si="725"/>
        <v>0</v>
      </c>
      <c r="CT456" s="146">
        <f t="shared" si="726"/>
        <v>0</v>
      </c>
      <c r="CU456" s="146">
        <f t="shared" si="727"/>
        <v>0</v>
      </c>
      <c r="CV456" s="146">
        <f t="shared" si="728"/>
        <v>0</v>
      </c>
      <c r="CW456" s="146">
        <f t="shared" si="729"/>
        <v>0</v>
      </c>
      <c r="CX456" s="146">
        <f t="shared" si="730"/>
        <v>0</v>
      </c>
      <c r="CY456" s="146">
        <f t="shared" si="731"/>
        <v>0</v>
      </c>
      <c r="CZ456" s="146">
        <f t="shared" si="732"/>
        <v>0</v>
      </c>
      <c r="DA456" s="146">
        <f t="shared" si="733"/>
        <v>0</v>
      </c>
      <c r="DB456" s="146">
        <f t="shared" si="734"/>
        <v>0</v>
      </c>
      <c r="DC456" s="146">
        <f t="shared" si="735"/>
        <v>0</v>
      </c>
      <c r="DD456" s="146">
        <f t="shared" si="736"/>
        <v>0</v>
      </c>
      <c r="DE456" s="146">
        <f t="shared" si="737"/>
        <v>0</v>
      </c>
      <c r="DF456" s="146">
        <f t="shared" si="738"/>
        <v>0</v>
      </c>
      <c r="DG456" s="146">
        <f t="shared" si="739"/>
        <v>0</v>
      </c>
      <c r="DH456" s="146">
        <f t="shared" si="740"/>
        <v>0</v>
      </c>
      <c r="DI456" s="146">
        <f t="shared" si="741"/>
        <v>0</v>
      </c>
      <c r="DJ456" s="146">
        <f t="shared" si="742"/>
        <v>0</v>
      </c>
      <c r="DK456" s="146">
        <f t="shared" si="743"/>
        <v>0</v>
      </c>
      <c r="DL456" s="146">
        <f t="shared" si="744"/>
        <v>0</v>
      </c>
      <c r="DM456" s="146">
        <f t="shared" si="745"/>
        <v>0</v>
      </c>
      <c r="DN456" s="64">
        <f t="shared" si="693"/>
        <v>60</v>
      </c>
      <c r="DO456" s="52">
        <f t="shared" si="689"/>
        <v>60</v>
      </c>
      <c r="DP456" s="52" t="str">
        <f t="shared" si="650"/>
        <v/>
      </c>
      <c r="DQ456" s="53" t="str">
        <f t="shared" si="651"/>
        <v/>
      </c>
      <c r="DR456" s="1">
        <f t="shared" si="690"/>
        <v>1</v>
      </c>
      <c r="DS456" s="168" t="e">
        <f>IF(AND(DR456=#REF!,BL456=#REF!),'Tiến độ'!D456,"")</f>
        <v>#REF!</v>
      </c>
    </row>
    <row r="457" spans="1:123" ht="11.25" customHeight="1">
      <c r="A457" s="314" t="str">
        <f>IF(B457="","",MAX($A$7:A456)+1)</f>
        <v/>
      </c>
      <c r="B457" s="315"/>
      <c r="C457" s="79" t="s">
        <v>755</v>
      </c>
      <c r="D457" s="80" t="s">
        <v>756</v>
      </c>
      <c r="E457" s="81">
        <v>2</v>
      </c>
      <c r="F457" s="82">
        <v>30</v>
      </c>
      <c r="G457" s="83"/>
      <c r="H457" s="84">
        <f t="shared" ref="H457:I457" si="748">H456</f>
        <v>1</v>
      </c>
      <c r="I457" s="85">
        <f t="shared" si="748"/>
        <v>15</v>
      </c>
      <c r="J457" s="27" t="s">
        <v>1107</v>
      </c>
      <c r="K457" s="86"/>
      <c r="L457" s="87"/>
      <c r="M457" s="87"/>
      <c r="N457" s="88"/>
      <c r="O457" s="86"/>
      <c r="P457" s="87"/>
      <c r="Q457" s="87"/>
      <c r="R457" s="88"/>
      <c r="S457" s="86"/>
      <c r="T457" s="87"/>
      <c r="U457" s="87"/>
      <c r="V457" s="87"/>
      <c r="W457" s="88"/>
      <c r="X457" s="86"/>
      <c r="Y457" s="87"/>
      <c r="Z457" s="87"/>
      <c r="AA457" s="88"/>
      <c r="AB457" s="86"/>
      <c r="AC457" s="87"/>
      <c r="AD457" s="87"/>
      <c r="AE457" s="88"/>
      <c r="AF457" s="86"/>
      <c r="AG457" s="87"/>
      <c r="AH457" s="87"/>
      <c r="AI457" s="362"/>
      <c r="AJ457" s="363"/>
      <c r="AK457" s="86"/>
      <c r="AL457" s="87">
        <v>2</v>
      </c>
      <c r="AM457" s="87">
        <v>2</v>
      </c>
      <c r="AN457" s="88">
        <v>2</v>
      </c>
      <c r="AO457" s="86">
        <v>2</v>
      </c>
      <c r="AP457" s="87">
        <v>2</v>
      </c>
      <c r="AQ457" s="87">
        <v>2</v>
      </c>
      <c r="AR457" s="88">
        <v>2</v>
      </c>
      <c r="AS457" s="89">
        <v>2</v>
      </c>
      <c r="AT457" s="87">
        <v>2</v>
      </c>
      <c r="AU457" s="87">
        <v>2</v>
      </c>
      <c r="AV457" s="90">
        <v>2</v>
      </c>
      <c r="AW457" s="86">
        <v>2</v>
      </c>
      <c r="AX457" s="87">
        <v>2</v>
      </c>
      <c r="AY457" s="87">
        <v>2</v>
      </c>
      <c r="AZ457" s="87">
        <v>2</v>
      </c>
      <c r="BA457" s="88" t="s">
        <v>163</v>
      </c>
      <c r="BB457" s="89" t="s">
        <v>163</v>
      </c>
      <c r="BC457" s="87" t="s">
        <v>163</v>
      </c>
      <c r="BD457" s="87" t="s">
        <v>163</v>
      </c>
      <c r="BE457" s="321"/>
      <c r="BF457" s="322"/>
      <c r="BG457" s="322"/>
      <c r="BH457" s="322"/>
      <c r="BI457" s="322"/>
      <c r="BJ457" s="323"/>
      <c r="BK457" s="46" t="s">
        <v>18</v>
      </c>
      <c r="BL457" s="46" t="s">
        <v>50</v>
      </c>
      <c r="BN457" s="146">
        <f t="shared" si="747"/>
        <v>0</v>
      </c>
      <c r="BO457" s="146">
        <f t="shared" si="695"/>
        <v>0</v>
      </c>
      <c r="BP457" s="146">
        <f t="shared" si="696"/>
        <v>0</v>
      </c>
      <c r="BQ457" s="146">
        <f t="shared" si="697"/>
        <v>0</v>
      </c>
      <c r="BR457" s="146">
        <f t="shared" si="698"/>
        <v>0</v>
      </c>
      <c r="BS457" s="146">
        <f t="shared" si="699"/>
        <v>0</v>
      </c>
      <c r="BT457" s="146">
        <f t="shared" si="700"/>
        <v>0</v>
      </c>
      <c r="BU457" s="146">
        <f t="shared" si="701"/>
        <v>0</v>
      </c>
      <c r="BV457" s="146">
        <f t="shared" si="702"/>
        <v>0</v>
      </c>
      <c r="BW457" s="146">
        <f t="shared" si="703"/>
        <v>0</v>
      </c>
      <c r="BX457" s="146">
        <f t="shared" si="704"/>
        <v>0</v>
      </c>
      <c r="BY457" s="146">
        <f t="shared" si="705"/>
        <v>0</v>
      </c>
      <c r="BZ457" s="146">
        <f t="shared" si="706"/>
        <v>0</v>
      </c>
      <c r="CA457" s="146">
        <f t="shared" si="707"/>
        <v>0</v>
      </c>
      <c r="CB457" s="146">
        <f t="shared" si="708"/>
        <v>0</v>
      </c>
      <c r="CC457" s="146">
        <f t="shared" si="709"/>
        <v>0</v>
      </c>
      <c r="CD457" s="146">
        <f t="shared" si="710"/>
        <v>0</v>
      </c>
      <c r="CE457" s="146">
        <f t="shared" si="711"/>
        <v>0</v>
      </c>
      <c r="CF457" s="146">
        <f t="shared" si="712"/>
        <v>0</v>
      </c>
      <c r="CG457" s="146">
        <f t="shared" si="713"/>
        <v>0</v>
      </c>
      <c r="CH457" s="146">
        <f t="shared" si="714"/>
        <v>0</v>
      </c>
      <c r="CI457" s="146">
        <f t="shared" si="715"/>
        <v>0</v>
      </c>
      <c r="CJ457" s="146">
        <f t="shared" si="716"/>
        <v>0</v>
      </c>
      <c r="CK457" s="146">
        <f t="shared" si="717"/>
        <v>0</v>
      </c>
      <c r="CL457" s="146">
        <f t="shared" si="718"/>
        <v>0</v>
      </c>
      <c r="CM457" s="146">
        <f t="shared" si="719"/>
        <v>0</v>
      </c>
      <c r="CN457" s="146">
        <f t="shared" si="720"/>
        <v>0</v>
      </c>
      <c r="CO457" s="146">
        <f t="shared" si="721"/>
        <v>2</v>
      </c>
      <c r="CP457" s="146">
        <f t="shared" si="722"/>
        <v>2</v>
      </c>
      <c r="CQ457" s="146">
        <f t="shared" si="723"/>
        <v>2</v>
      </c>
      <c r="CR457" s="146">
        <f t="shared" si="724"/>
        <v>2</v>
      </c>
      <c r="CS457" s="146">
        <f t="shared" si="725"/>
        <v>2</v>
      </c>
      <c r="CT457" s="146">
        <f t="shared" si="726"/>
        <v>2</v>
      </c>
      <c r="CU457" s="146">
        <f t="shared" si="727"/>
        <v>2</v>
      </c>
      <c r="CV457" s="146">
        <f t="shared" si="728"/>
        <v>2</v>
      </c>
      <c r="CW457" s="146">
        <f t="shared" si="729"/>
        <v>2</v>
      </c>
      <c r="CX457" s="146">
        <f t="shared" si="730"/>
        <v>2</v>
      </c>
      <c r="CY457" s="146">
        <f t="shared" si="731"/>
        <v>2</v>
      </c>
      <c r="CZ457" s="146">
        <f t="shared" si="732"/>
        <v>2</v>
      </c>
      <c r="DA457" s="146">
        <f t="shared" si="733"/>
        <v>2</v>
      </c>
      <c r="DB457" s="146">
        <f t="shared" si="734"/>
        <v>2</v>
      </c>
      <c r="DC457" s="146">
        <f t="shared" si="735"/>
        <v>2</v>
      </c>
      <c r="DD457" s="146">
        <f t="shared" si="736"/>
        <v>0</v>
      </c>
      <c r="DE457" s="146">
        <f t="shared" si="737"/>
        <v>0</v>
      </c>
      <c r="DF457" s="146">
        <f t="shared" si="738"/>
        <v>0</v>
      </c>
      <c r="DG457" s="146">
        <f t="shared" si="739"/>
        <v>0</v>
      </c>
      <c r="DH457" s="146">
        <f t="shared" si="740"/>
        <v>0</v>
      </c>
      <c r="DI457" s="146">
        <f t="shared" si="741"/>
        <v>0</v>
      </c>
      <c r="DJ457" s="146">
        <f t="shared" si="742"/>
        <v>0</v>
      </c>
      <c r="DK457" s="146">
        <f t="shared" si="743"/>
        <v>0</v>
      </c>
      <c r="DL457" s="146">
        <f t="shared" si="744"/>
        <v>0</v>
      </c>
      <c r="DM457" s="146">
        <f t="shared" si="745"/>
        <v>0</v>
      </c>
      <c r="DN457" s="64">
        <f t="shared" si="693"/>
        <v>30</v>
      </c>
      <c r="DO457" s="52" t="str">
        <f t="shared" si="689"/>
        <v/>
      </c>
      <c r="DP457" s="52" t="str">
        <f t="shared" ref="DP457:DP520" si="749">IF(DO457="",IF(COUNT(AD457:AH457,AK457)&gt;0,DN457,""),"")</f>
        <v/>
      </c>
      <c r="DQ457" s="53">
        <f t="shared" ref="DQ457:DQ520" si="750">IF(AND(DO457="",DP457=""),IF(COUNTA(AL457:BD457)&gt;0,DN457,""),"")</f>
        <v>30</v>
      </c>
      <c r="DR457" s="1">
        <f t="shared" si="690"/>
        <v>2</v>
      </c>
      <c r="DS457" s="168" t="e">
        <f>IF(AND(DR457=#REF!,BL457=#REF!),'Tiến độ'!D457,"")</f>
        <v>#REF!</v>
      </c>
    </row>
    <row r="458" spans="1:123" ht="11.25" customHeight="1">
      <c r="A458" s="314" t="str">
        <f>IF(B458="","",MAX($A$7:A457)+1)</f>
        <v/>
      </c>
      <c r="B458" s="315"/>
      <c r="C458" s="79" t="s">
        <v>757</v>
      </c>
      <c r="D458" s="80" t="s">
        <v>758</v>
      </c>
      <c r="E458" s="81">
        <v>1</v>
      </c>
      <c r="F458" s="82">
        <v>15</v>
      </c>
      <c r="G458" s="83"/>
      <c r="H458" s="84">
        <f t="shared" ref="H458:I458" si="751">H457</f>
        <v>1</v>
      </c>
      <c r="I458" s="85">
        <f t="shared" si="751"/>
        <v>15</v>
      </c>
      <c r="J458" s="27" t="s">
        <v>1107</v>
      </c>
      <c r="K458" s="86"/>
      <c r="L458" s="87"/>
      <c r="M458" s="87"/>
      <c r="N458" s="88"/>
      <c r="O458" s="86"/>
      <c r="P458" s="87"/>
      <c r="Q458" s="87"/>
      <c r="R458" s="88"/>
      <c r="S458" s="86"/>
      <c r="T458" s="87"/>
      <c r="U458" s="87"/>
      <c r="V458" s="87"/>
      <c r="W458" s="88"/>
      <c r="X458" s="86"/>
      <c r="Y458" s="87"/>
      <c r="Z458" s="87"/>
      <c r="AA458" s="88"/>
      <c r="AB458" s="86"/>
      <c r="AC458" s="87"/>
      <c r="AD458" s="87"/>
      <c r="AE458" s="88"/>
      <c r="AF458" s="86"/>
      <c r="AG458" s="87"/>
      <c r="AH458" s="87"/>
      <c r="AI458" s="362"/>
      <c r="AJ458" s="363"/>
      <c r="AK458" s="86"/>
      <c r="AL458" s="87">
        <v>1</v>
      </c>
      <c r="AM458" s="87">
        <v>1</v>
      </c>
      <c r="AN458" s="88">
        <v>1</v>
      </c>
      <c r="AO458" s="86">
        <v>1</v>
      </c>
      <c r="AP458" s="87">
        <v>1</v>
      </c>
      <c r="AQ458" s="87">
        <v>1</v>
      </c>
      <c r="AR458" s="88">
        <v>1</v>
      </c>
      <c r="AS458" s="89">
        <v>1</v>
      </c>
      <c r="AT458" s="87">
        <v>1</v>
      </c>
      <c r="AU458" s="87">
        <v>1</v>
      </c>
      <c r="AV458" s="90">
        <v>1</v>
      </c>
      <c r="AW458" s="86">
        <v>1</v>
      </c>
      <c r="AX458" s="87">
        <v>1</v>
      </c>
      <c r="AY458" s="87">
        <v>1</v>
      </c>
      <c r="AZ458" s="87">
        <v>1</v>
      </c>
      <c r="BA458" s="88" t="s">
        <v>163</v>
      </c>
      <c r="BB458" s="89" t="s">
        <v>163</v>
      </c>
      <c r="BC458" s="87" t="s">
        <v>163</v>
      </c>
      <c r="BD458" s="87" t="s">
        <v>163</v>
      </c>
      <c r="BE458" s="321"/>
      <c r="BF458" s="322"/>
      <c r="BG458" s="322"/>
      <c r="BH458" s="322"/>
      <c r="BI458" s="322"/>
      <c r="BJ458" s="323"/>
      <c r="BK458" s="46" t="s">
        <v>18</v>
      </c>
      <c r="BL458" s="46" t="s">
        <v>50</v>
      </c>
      <c r="BN458" s="146">
        <f t="shared" si="747"/>
        <v>0</v>
      </c>
      <c r="BO458" s="146">
        <f t="shared" si="695"/>
        <v>0</v>
      </c>
      <c r="BP458" s="146">
        <f t="shared" si="696"/>
        <v>0</v>
      </c>
      <c r="BQ458" s="146">
        <f t="shared" si="697"/>
        <v>0</v>
      </c>
      <c r="BR458" s="146">
        <f t="shared" si="698"/>
        <v>0</v>
      </c>
      <c r="BS458" s="146">
        <f t="shared" si="699"/>
        <v>0</v>
      </c>
      <c r="BT458" s="146">
        <f t="shared" si="700"/>
        <v>0</v>
      </c>
      <c r="BU458" s="146">
        <f t="shared" si="701"/>
        <v>0</v>
      </c>
      <c r="BV458" s="146">
        <f t="shared" si="702"/>
        <v>0</v>
      </c>
      <c r="BW458" s="146">
        <f t="shared" si="703"/>
        <v>0</v>
      </c>
      <c r="BX458" s="146">
        <f t="shared" si="704"/>
        <v>0</v>
      </c>
      <c r="BY458" s="146">
        <f t="shared" si="705"/>
        <v>0</v>
      </c>
      <c r="BZ458" s="146">
        <f t="shared" si="706"/>
        <v>0</v>
      </c>
      <c r="CA458" s="146">
        <f t="shared" si="707"/>
        <v>0</v>
      </c>
      <c r="CB458" s="146">
        <f t="shared" si="708"/>
        <v>0</v>
      </c>
      <c r="CC458" s="146">
        <f t="shared" si="709"/>
        <v>0</v>
      </c>
      <c r="CD458" s="146">
        <f t="shared" si="710"/>
        <v>0</v>
      </c>
      <c r="CE458" s="146">
        <f t="shared" si="711"/>
        <v>0</v>
      </c>
      <c r="CF458" s="146">
        <f t="shared" si="712"/>
        <v>0</v>
      </c>
      <c r="CG458" s="146">
        <f t="shared" si="713"/>
        <v>0</v>
      </c>
      <c r="CH458" s="146">
        <f t="shared" si="714"/>
        <v>0</v>
      </c>
      <c r="CI458" s="146">
        <f t="shared" si="715"/>
        <v>0</v>
      </c>
      <c r="CJ458" s="146">
        <f t="shared" si="716"/>
        <v>0</v>
      </c>
      <c r="CK458" s="146">
        <f t="shared" si="717"/>
        <v>0</v>
      </c>
      <c r="CL458" s="146">
        <f t="shared" si="718"/>
        <v>0</v>
      </c>
      <c r="CM458" s="146">
        <f t="shared" si="719"/>
        <v>0</v>
      </c>
      <c r="CN458" s="146">
        <f t="shared" si="720"/>
        <v>0</v>
      </c>
      <c r="CO458" s="146">
        <f t="shared" si="721"/>
        <v>1</v>
      </c>
      <c r="CP458" s="146">
        <f t="shared" si="722"/>
        <v>1</v>
      </c>
      <c r="CQ458" s="146">
        <f t="shared" si="723"/>
        <v>1</v>
      </c>
      <c r="CR458" s="146">
        <f t="shared" si="724"/>
        <v>1</v>
      </c>
      <c r="CS458" s="146">
        <f t="shared" si="725"/>
        <v>1</v>
      </c>
      <c r="CT458" s="146">
        <f t="shared" si="726"/>
        <v>1</v>
      </c>
      <c r="CU458" s="146">
        <f t="shared" si="727"/>
        <v>1</v>
      </c>
      <c r="CV458" s="146">
        <f t="shared" si="728"/>
        <v>1</v>
      </c>
      <c r="CW458" s="146">
        <f t="shared" si="729"/>
        <v>1</v>
      </c>
      <c r="CX458" s="146">
        <f t="shared" si="730"/>
        <v>1</v>
      </c>
      <c r="CY458" s="146">
        <f t="shared" si="731"/>
        <v>1</v>
      </c>
      <c r="CZ458" s="146">
        <f t="shared" si="732"/>
        <v>1</v>
      </c>
      <c r="DA458" s="146">
        <f t="shared" si="733"/>
        <v>1</v>
      </c>
      <c r="DB458" s="146">
        <f t="shared" si="734"/>
        <v>1</v>
      </c>
      <c r="DC458" s="146">
        <f t="shared" si="735"/>
        <v>1</v>
      </c>
      <c r="DD458" s="146">
        <f t="shared" si="736"/>
        <v>0</v>
      </c>
      <c r="DE458" s="146">
        <f t="shared" si="737"/>
        <v>0</v>
      </c>
      <c r="DF458" s="146">
        <f t="shared" si="738"/>
        <v>0</v>
      </c>
      <c r="DG458" s="146">
        <f t="shared" si="739"/>
        <v>0</v>
      </c>
      <c r="DH458" s="146">
        <f t="shared" si="740"/>
        <v>0</v>
      </c>
      <c r="DI458" s="146">
        <f t="shared" si="741"/>
        <v>0</v>
      </c>
      <c r="DJ458" s="146">
        <f t="shared" si="742"/>
        <v>0</v>
      </c>
      <c r="DK458" s="146">
        <f t="shared" si="743"/>
        <v>0</v>
      </c>
      <c r="DL458" s="146">
        <f t="shared" si="744"/>
        <v>0</v>
      </c>
      <c r="DM458" s="146">
        <f t="shared" si="745"/>
        <v>0</v>
      </c>
      <c r="DN458" s="64">
        <f>0.8*I458</f>
        <v>12</v>
      </c>
      <c r="DO458" s="52" t="str">
        <f t="shared" si="689"/>
        <v/>
      </c>
      <c r="DP458" s="52" t="str">
        <f t="shared" si="749"/>
        <v/>
      </c>
      <c r="DQ458" s="53">
        <f t="shared" si="750"/>
        <v>12</v>
      </c>
      <c r="DR458" s="1">
        <f t="shared" si="690"/>
        <v>2</v>
      </c>
      <c r="DS458" s="168" t="e">
        <f>IF(AND(DR458=#REF!,BL458=#REF!),'Tiến độ'!D458,"")</f>
        <v>#REF!</v>
      </c>
    </row>
    <row r="459" spans="1:123" ht="11.25" customHeight="1">
      <c r="A459" s="314" t="str">
        <f>IF(B459="","",MAX($A$7:A458)+1)</f>
        <v/>
      </c>
      <c r="B459" s="315"/>
      <c r="C459" s="79" t="s">
        <v>759</v>
      </c>
      <c r="D459" s="80" t="s">
        <v>760</v>
      </c>
      <c r="E459" s="81">
        <v>3</v>
      </c>
      <c r="F459" s="82">
        <v>45</v>
      </c>
      <c r="G459" s="83"/>
      <c r="H459" s="84">
        <f t="shared" ref="H459:I459" si="752">H458</f>
        <v>1</v>
      </c>
      <c r="I459" s="85">
        <f t="shared" si="752"/>
        <v>15</v>
      </c>
      <c r="J459" s="27" t="s">
        <v>1107</v>
      </c>
      <c r="K459" s="86"/>
      <c r="L459" s="87"/>
      <c r="M459" s="87"/>
      <c r="N459" s="88"/>
      <c r="O459" s="86"/>
      <c r="P459" s="87"/>
      <c r="Q459" s="87"/>
      <c r="R459" s="88"/>
      <c r="S459" s="86"/>
      <c r="T459" s="87"/>
      <c r="U459" s="87"/>
      <c r="V459" s="87"/>
      <c r="W459" s="88"/>
      <c r="X459" s="86"/>
      <c r="Y459" s="87"/>
      <c r="Z459" s="87"/>
      <c r="AA459" s="88"/>
      <c r="AB459" s="86"/>
      <c r="AC459" s="87"/>
      <c r="AD459" s="87"/>
      <c r="AE459" s="88"/>
      <c r="AF459" s="86"/>
      <c r="AG459" s="87"/>
      <c r="AH459" s="87"/>
      <c r="AI459" s="362"/>
      <c r="AJ459" s="363"/>
      <c r="AK459" s="86"/>
      <c r="AL459" s="87">
        <v>3</v>
      </c>
      <c r="AM459" s="87">
        <v>3</v>
      </c>
      <c r="AN459" s="88">
        <v>3</v>
      </c>
      <c r="AO459" s="86">
        <v>3</v>
      </c>
      <c r="AP459" s="87">
        <v>3</v>
      </c>
      <c r="AQ459" s="87">
        <v>3</v>
      </c>
      <c r="AR459" s="88">
        <v>3</v>
      </c>
      <c r="AS459" s="89">
        <v>3</v>
      </c>
      <c r="AT459" s="87">
        <v>3</v>
      </c>
      <c r="AU459" s="87">
        <v>3</v>
      </c>
      <c r="AV459" s="90">
        <v>3</v>
      </c>
      <c r="AW459" s="86">
        <v>3</v>
      </c>
      <c r="AX459" s="87">
        <v>3</v>
      </c>
      <c r="AY459" s="87">
        <v>3</v>
      </c>
      <c r="AZ459" s="87">
        <v>3</v>
      </c>
      <c r="BA459" s="88" t="s">
        <v>163</v>
      </c>
      <c r="BB459" s="89" t="s">
        <v>163</v>
      </c>
      <c r="BC459" s="87" t="s">
        <v>163</v>
      </c>
      <c r="BD459" s="87" t="s">
        <v>163</v>
      </c>
      <c r="BE459" s="321"/>
      <c r="BF459" s="322"/>
      <c r="BG459" s="322"/>
      <c r="BH459" s="322"/>
      <c r="BI459" s="322"/>
      <c r="BJ459" s="323"/>
      <c r="BK459" s="46" t="s">
        <v>18</v>
      </c>
      <c r="BL459" s="46" t="s">
        <v>50</v>
      </c>
      <c r="BN459" s="146">
        <f t="shared" si="747"/>
        <v>0</v>
      </c>
      <c r="BO459" s="146">
        <f t="shared" si="695"/>
        <v>0</v>
      </c>
      <c r="BP459" s="146">
        <f t="shared" si="696"/>
        <v>0</v>
      </c>
      <c r="BQ459" s="146">
        <f t="shared" si="697"/>
        <v>0</v>
      </c>
      <c r="BR459" s="146">
        <f t="shared" si="698"/>
        <v>0</v>
      </c>
      <c r="BS459" s="146">
        <f t="shared" si="699"/>
        <v>0</v>
      </c>
      <c r="BT459" s="146">
        <f t="shared" si="700"/>
        <v>0</v>
      </c>
      <c r="BU459" s="146">
        <f t="shared" si="701"/>
        <v>0</v>
      </c>
      <c r="BV459" s="146">
        <f t="shared" si="702"/>
        <v>0</v>
      </c>
      <c r="BW459" s="146">
        <f t="shared" si="703"/>
        <v>0</v>
      </c>
      <c r="BX459" s="146">
        <f t="shared" si="704"/>
        <v>0</v>
      </c>
      <c r="BY459" s="146">
        <f t="shared" si="705"/>
        <v>0</v>
      </c>
      <c r="BZ459" s="146">
        <f t="shared" si="706"/>
        <v>0</v>
      </c>
      <c r="CA459" s="146">
        <f t="shared" si="707"/>
        <v>0</v>
      </c>
      <c r="CB459" s="146">
        <f t="shared" si="708"/>
        <v>0</v>
      </c>
      <c r="CC459" s="146">
        <f t="shared" si="709"/>
        <v>0</v>
      </c>
      <c r="CD459" s="146">
        <f t="shared" si="710"/>
        <v>0</v>
      </c>
      <c r="CE459" s="146">
        <f t="shared" si="711"/>
        <v>0</v>
      </c>
      <c r="CF459" s="146">
        <f t="shared" si="712"/>
        <v>0</v>
      </c>
      <c r="CG459" s="146">
        <f t="shared" si="713"/>
        <v>0</v>
      </c>
      <c r="CH459" s="146">
        <f t="shared" si="714"/>
        <v>0</v>
      </c>
      <c r="CI459" s="146">
        <f t="shared" si="715"/>
        <v>0</v>
      </c>
      <c r="CJ459" s="146">
        <f t="shared" si="716"/>
        <v>0</v>
      </c>
      <c r="CK459" s="146">
        <f t="shared" si="717"/>
        <v>0</v>
      </c>
      <c r="CL459" s="146">
        <f t="shared" si="718"/>
        <v>0</v>
      </c>
      <c r="CM459" s="146">
        <f t="shared" si="719"/>
        <v>0</v>
      </c>
      <c r="CN459" s="146">
        <f t="shared" si="720"/>
        <v>0</v>
      </c>
      <c r="CO459" s="146">
        <f t="shared" si="721"/>
        <v>3</v>
      </c>
      <c r="CP459" s="146">
        <f t="shared" si="722"/>
        <v>3</v>
      </c>
      <c r="CQ459" s="146">
        <f t="shared" si="723"/>
        <v>3</v>
      </c>
      <c r="CR459" s="146">
        <f t="shared" si="724"/>
        <v>3</v>
      </c>
      <c r="CS459" s="146">
        <f t="shared" si="725"/>
        <v>3</v>
      </c>
      <c r="CT459" s="146">
        <f t="shared" si="726"/>
        <v>3</v>
      </c>
      <c r="CU459" s="146">
        <f t="shared" si="727"/>
        <v>3</v>
      </c>
      <c r="CV459" s="146">
        <f t="shared" si="728"/>
        <v>3</v>
      </c>
      <c r="CW459" s="146">
        <f t="shared" si="729"/>
        <v>3</v>
      </c>
      <c r="CX459" s="146">
        <f t="shared" si="730"/>
        <v>3</v>
      </c>
      <c r="CY459" s="146">
        <f t="shared" si="731"/>
        <v>3</v>
      </c>
      <c r="CZ459" s="146">
        <f t="shared" si="732"/>
        <v>3</v>
      </c>
      <c r="DA459" s="146">
        <f t="shared" si="733"/>
        <v>3</v>
      </c>
      <c r="DB459" s="146">
        <f t="shared" si="734"/>
        <v>3</v>
      </c>
      <c r="DC459" s="146">
        <f t="shared" si="735"/>
        <v>3</v>
      </c>
      <c r="DD459" s="146">
        <f t="shared" si="736"/>
        <v>0</v>
      </c>
      <c r="DE459" s="146">
        <f t="shared" si="737"/>
        <v>0</v>
      </c>
      <c r="DF459" s="146">
        <f t="shared" si="738"/>
        <v>0</v>
      </c>
      <c r="DG459" s="146">
        <f t="shared" si="739"/>
        <v>0</v>
      </c>
      <c r="DH459" s="146">
        <f t="shared" si="740"/>
        <v>0</v>
      </c>
      <c r="DI459" s="146">
        <f t="shared" si="741"/>
        <v>0</v>
      </c>
      <c r="DJ459" s="146">
        <f t="shared" si="742"/>
        <v>0</v>
      </c>
      <c r="DK459" s="146">
        <f t="shared" si="743"/>
        <v>0</v>
      </c>
      <c r="DL459" s="146">
        <f t="shared" si="744"/>
        <v>0</v>
      </c>
      <c r="DM459" s="146">
        <f t="shared" si="745"/>
        <v>0</v>
      </c>
      <c r="DN459" s="64">
        <f>F459*H459</f>
        <v>45</v>
      </c>
      <c r="DO459" s="52" t="str">
        <f t="shared" si="689"/>
        <v/>
      </c>
      <c r="DP459" s="52" t="str">
        <f t="shared" si="749"/>
        <v/>
      </c>
      <c r="DQ459" s="53">
        <f t="shared" si="750"/>
        <v>45</v>
      </c>
      <c r="DR459" s="1">
        <f t="shared" si="690"/>
        <v>2</v>
      </c>
      <c r="DS459" s="168" t="e">
        <f>IF(AND(DR459=#REF!,BL459=#REF!),'Tiến độ'!D459,"")</f>
        <v>#REF!</v>
      </c>
    </row>
    <row r="460" spans="1:123" ht="11.25" customHeight="1">
      <c r="A460" s="314" t="str">
        <f>IF(B460="","",MAX($A$7:A459)+1)</f>
        <v/>
      </c>
      <c r="B460" s="315"/>
      <c r="C460" s="79" t="s">
        <v>761</v>
      </c>
      <c r="D460" s="80" t="s">
        <v>762</v>
      </c>
      <c r="E460" s="81">
        <v>2</v>
      </c>
      <c r="F460" s="82">
        <v>30</v>
      </c>
      <c r="G460" s="83"/>
      <c r="H460" s="84">
        <f t="shared" ref="H460:I460" si="753">H459</f>
        <v>1</v>
      </c>
      <c r="I460" s="85">
        <f t="shared" si="753"/>
        <v>15</v>
      </c>
      <c r="J460" s="27" t="s">
        <v>1107</v>
      </c>
      <c r="K460" s="86"/>
      <c r="L460" s="87"/>
      <c r="M460" s="87"/>
      <c r="N460" s="88"/>
      <c r="O460" s="86"/>
      <c r="P460" s="87"/>
      <c r="Q460" s="87"/>
      <c r="R460" s="88"/>
      <c r="S460" s="86"/>
      <c r="T460" s="87"/>
      <c r="U460" s="87"/>
      <c r="V460" s="87"/>
      <c r="W460" s="88"/>
      <c r="X460" s="86"/>
      <c r="Y460" s="87"/>
      <c r="Z460" s="87"/>
      <c r="AA460" s="88"/>
      <c r="AB460" s="86"/>
      <c r="AC460" s="87"/>
      <c r="AD460" s="87"/>
      <c r="AE460" s="88"/>
      <c r="AF460" s="86"/>
      <c r="AG460" s="87"/>
      <c r="AH460" s="87"/>
      <c r="AI460" s="362"/>
      <c r="AJ460" s="363"/>
      <c r="AK460" s="86"/>
      <c r="AL460" s="87">
        <v>2</v>
      </c>
      <c r="AM460" s="87">
        <v>2</v>
      </c>
      <c r="AN460" s="88">
        <v>2</v>
      </c>
      <c r="AO460" s="86">
        <v>2</v>
      </c>
      <c r="AP460" s="87">
        <v>2</v>
      </c>
      <c r="AQ460" s="87">
        <v>2</v>
      </c>
      <c r="AR460" s="88">
        <v>2</v>
      </c>
      <c r="AS460" s="89">
        <v>2</v>
      </c>
      <c r="AT460" s="87">
        <v>2</v>
      </c>
      <c r="AU460" s="87">
        <v>2</v>
      </c>
      <c r="AV460" s="90">
        <v>2</v>
      </c>
      <c r="AW460" s="86">
        <v>2</v>
      </c>
      <c r="AX460" s="87">
        <v>2</v>
      </c>
      <c r="AY460" s="87">
        <v>2</v>
      </c>
      <c r="AZ460" s="87">
        <v>2</v>
      </c>
      <c r="BA460" s="88" t="s">
        <v>163</v>
      </c>
      <c r="BB460" s="89" t="s">
        <v>163</v>
      </c>
      <c r="BC460" s="87" t="s">
        <v>163</v>
      </c>
      <c r="BD460" s="87" t="s">
        <v>163</v>
      </c>
      <c r="BE460" s="321"/>
      <c r="BF460" s="322"/>
      <c r="BG460" s="322"/>
      <c r="BH460" s="322"/>
      <c r="BI460" s="322"/>
      <c r="BJ460" s="323"/>
      <c r="BK460" s="46" t="s">
        <v>18</v>
      </c>
      <c r="BL460" s="46" t="s">
        <v>50</v>
      </c>
      <c r="BN460" s="146">
        <f t="shared" si="747"/>
        <v>0</v>
      </c>
      <c r="BO460" s="146">
        <f t="shared" si="695"/>
        <v>0</v>
      </c>
      <c r="BP460" s="146">
        <f t="shared" si="696"/>
        <v>0</v>
      </c>
      <c r="BQ460" s="146">
        <f t="shared" si="697"/>
        <v>0</v>
      </c>
      <c r="BR460" s="146">
        <f t="shared" si="698"/>
        <v>0</v>
      </c>
      <c r="BS460" s="146">
        <f t="shared" si="699"/>
        <v>0</v>
      </c>
      <c r="BT460" s="146">
        <f t="shared" si="700"/>
        <v>0</v>
      </c>
      <c r="BU460" s="146">
        <f t="shared" si="701"/>
        <v>0</v>
      </c>
      <c r="BV460" s="146">
        <f t="shared" si="702"/>
        <v>0</v>
      </c>
      <c r="BW460" s="146">
        <f t="shared" si="703"/>
        <v>0</v>
      </c>
      <c r="BX460" s="146">
        <f t="shared" si="704"/>
        <v>0</v>
      </c>
      <c r="BY460" s="146">
        <f t="shared" si="705"/>
        <v>0</v>
      </c>
      <c r="BZ460" s="146">
        <f t="shared" si="706"/>
        <v>0</v>
      </c>
      <c r="CA460" s="146">
        <f t="shared" si="707"/>
        <v>0</v>
      </c>
      <c r="CB460" s="146">
        <f t="shared" si="708"/>
        <v>0</v>
      </c>
      <c r="CC460" s="146">
        <f t="shared" si="709"/>
        <v>0</v>
      </c>
      <c r="CD460" s="146">
        <f t="shared" si="710"/>
        <v>0</v>
      </c>
      <c r="CE460" s="146">
        <f t="shared" si="711"/>
        <v>0</v>
      </c>
      <c r="CF460" s="146">
        <f t="shared" si="712"/>
        <v>0</v>
      </c>
      <c r="CG460" s="146">
        <f t="shared" si="713"/>
        <v>0</v>
      </c>
      <c r="CH460" s="146">
        <f t="shared" si="714"/>
        <v>0</v>
      </c>
      <c r="CI460" s="146">
        <f t="shared" si="715"/>
        <v>0</v>
      </c>
      <c r="CJ460" s="146">
        <f t="shared" si="716"/>
        <v>0</v>
      </c>
      <c r="CK460" s="146">
        <f t="shared" si="717"/>
        <v>0</v>
      </c>
      <c r="CL460" s="146">
        <f t="shared" si="718"/>
        <v>0</v>
      </c>
      <c r="CM460" s="146">
        <f t="shared" si="719"/>
        <v>0</v>
      </c>
      <c r="CN460" s="146">
        <f t="shared" si="720"/>
        <v>0</v>
      </c>
      <c r="CO460" s="146">
        <f t="shared" si="721"/>
        <v>2</v>
      </c>
      <c r="CP460" s="146">
        <f t="shared" si="722"/>
        <v>2</v>
      </c>
      <c r="CQ460" s="146">
        <f t="shared" si="723"/>
        <v>2</v>
      </c>
      <c r="CR460" s="146">
        <f t="shared" si="724"/>
        <v>2</v>
      </c>
      <c r="CS460" s="146">
        <f t="shared" si="725"/>
        <v>2</v>
      </c>
      <c r="CT460" s="146">
        <f t="shared" si="726"/>
        <v>2</v>
      </c>
      <c r="CU460" s="146">
        <f t="shared" si="727"/>
        <v>2</v>
      </c>
      <c r="CV460" s="146">
        <f t="shared" si="728"/>
        <v>2</v>
      </c>
      <c r="CW460" s="146">
        <f t="shared" si="729"/>
        <v>2</v>
      </c>
      <c r="CX460" s="146">
        <f t="shared" si="730"/>
        <v>2</v>
      </c>
      <c r="CY460" s="146">
        <f t="shared" si="731"/>
        <v>2</v>
      </c>
      <c r="CZ460" s="146">
        <f t="shared" si="732"/>
        <v>2</v>
      </c>
      <c r="DA460" s="146">
        <f t="shared" si="733"/>
        <v>2</v>
      </c>
      <c r="DB460" s="146">
        <f t="shared" si="734"/>
        <v>2</v>
      </c>
      <c r="DC460" s="146">
        <f t="shared" si="735"/>
        <v>2</v>
      </c>
      <c r="DD460" s="146">
        <f t="shared" si="736"/>
        <v>0</v>
      </c>
      <c r="DE460" s="146">
        <f t="shared" si="737"/>
        <v>0</v>
      </c>
      <c r="DF460" s="146">
        <f t="shared" si="738"/>
        <v>0</v>
      </c>
      <c r="DG460" s="146">
        <f t="shared" si="739"/>
        <v>0</v>
      </c>
      <c r="DH460" s="146">
        <f t="shared" si="740"/>
        <v>0</v>
      </c>
      <c r="DI460" s="146">
        <f t="shared" si="741"/>
        <v>0</v>
      </c>
      <c r="DJ460" s="146">
        <f t="shared" si="742"/>
        <v>0</v>
      </c>
      <c r="DK460" s="146">
        <f t="shared" si="743"/>
        <v>0</v>
      </c>
      <c r="DL460" s="146">
        <f t="shared" si="744"/>
        <v>0</v>
      </c>
      <c r="DM460" s="146">
        <f t="shared" si="745"/>
        <v>0</v>
      </c>
      <c r="DN460" s="64">
        <f>I460*1</f>
        <v>15</v>
      </c>
      <c r="DO460" s="52" t="str">
        <f t="shared" si="689"/>
        <v/>
      </c>
      <c r="DP460" s="52" t="str">
        <f t="shared" si="749"/>
        <v/>
      </c>
      <c r="DQ460" s="53">
        <f t="shared" si="750"/>
        <v>15</v>
      </c>
      <c r="DR460" s="1">
        <f t="shared" si="690"/>
        <v>2</v>
      </c>
      <c r="DS460" s="168" t="e">
        <f>IF(AND(DR460=#REF!,BL460=#REF!),'Tiến độ'!D460,"")</f>
        <v>#REF!</v>
      </c>
    </row>
    <row r="461" spans="1:123" ht="11.25" customHeight="1">
      <c r="A461" s="314" t="str">
        <f>IF(B461="","",MAX($A$7:A460)+1)</f>
        <v/>
      </c>
      <c r="B461" s="315"/>
      <c r="C461" s="79" t="s">
        <v>763</v>
      </c>
      <c r="D461" s="80" t="s">
        <v>764</v>
      </c>
      <c r="E461" s="81">
        <v>2</v>
      </c>
      <c r="F461" s="82">
        <v>30</v>
      </c>
      <c r="G461" s="83"/>
      <c r="H461" s="84">
        <f t="shared" ref="H461:I461" si="754">H460</f>
        <v>1</v>
      </c>
      <c r="I461" s="85">
        <f t="shared" si="754"/>
        <v>15</v>
      </c>
      <c r="J461" s="27" t="s">
        <v>1107</v>
      </c>
      <c r="K461" s="86"/>
      <c r="L461" s="87"/>
      <c r="M461" s="87"/>
      <c r="N461" s="88"/>
      <c r="O461" s="86"/>
      <c r="P461" s="87"/>
      <c r="Q461" s="87"/>
      <c r="R461" s="88"/>
      <c r="S461" s="86"/>
      <c r="T461" s="87"/>
      <c r="U461" s="87"/>
      <c r="V461" s="87"/>
      <c r="W461" s="88"/>
      <c r="X461" s="86"/>
      <c r="Y461" s="87"/>
      <c r="Z461" s="87"/>
      <c r="AA461" s="88"/>
      <c r="AB461" s="86"/>
      <c r="AC461" s="87"/>
      <c r="AD461" s="87"/>
      <c r="AE461" s="88"/>
      <c r="AF461" s="86"/>
      <c r="AG461" s="87"/>
      <c r="AH461" s="87"/>
      <c r="AI461" s="362"/>
      <c r="AJ461" s="363"/>
      <c r="AK461" s="86"/>
      <c r="AL461" s="87">
        <v>2</v>
      </c>
      <c r="AM461" s="87">
        <v>2</v>
      </c>
      <c r="AN461" s="88">
        <v>2</v>
      </c>
      <c r="AO461" s="86">
        <v>2</v>
      </c>
      <c r="AP461" s="87">
        <v>2</v>
      </c>
      <c r="AQ461" s="87">
        <v>2</v>
      </c>
      <c r="AR461" s="88">
        <v>2</v>
      </c>
      <c r="AS461" s="89">
        <v>2</v>
      </c>
      <c r="AT461" s="87">
        <v>2</v>
      </c>
      <c r="AU461" s="87">
        <v>2</v>
      </c>
      <c r="AV461" s="90">
        <v>2</v>
      </c>
      <c r="AW461" s="86">
        <v>2</v>
      </c>
      <c r="AX461" s="87">
        <v>2</v>
      </c>
      <c r="AY461" s="87">
        <v>2</v>
      </c>
      <c r="AZ461" s="87">
        <v>2</v>
      </c>
      <c r="BA461" s="88" t="s">
        <v>163</v>
      </c>
      <c r="BB461" s="89" t="s">
        <v>163</v>
      </c>
      <c r="BC461" s="87" t="s">
        <v>163</v>
      </c>
      <c r="BD461" s="87" t="s">
        <v>163</v>
      </c>
      <c r="BE461" s="321"/>
      <c r="BF461" s="322"/>
      <c r="BG461" s="322"/>
      <c r="BH461" s="322"/>
      <c r="BI461" s="322"/>
      <c r="BJ461" s="323"/>
      <c r="BK461" s="46" t="s">
        <v>18</v>
      </c>
      <c r="BL461" s="46" t="s">
        <v>50</v>
      </c>
      <c r="BN461" s="146">
        <f t="shared" si="747"/>
        <v>0</v>
      </c>
      <c r="BO461" s="146">
        <f t="shared" si="695"/>
        <v>0</v>
      </c>
      <c r="BP461" s="146">
        <f t="shared" si="696"/>
        <v>0</v>
      </c>
      <c r="BQ461" s="146">
        <f t="shared" si="697"/>
        <v>0</v>
      </c>
      <c r="BR461" s="146">
        <f t="shared" si="698"/>
        <v>0</v>
      </c>
      <c r="BS461" s="146">
        <f t="shared" si="699"/>
        <v>0</v>
      </c>
      <c r="BT461" s="146">
        <f t="shared" si="700"/>
        <v>0</v>
      </c>
      <c r="BU461" s="146">
        <f t="shared" si="701"/>
        <v>0</v>
      </c>
      <c r="BV461" s="146">
        <f t="shared" si="702"/>
        <v>0</v>
      </c>
      <c r="BW461" s="146">
        <f t="shared" si="703"/>
        <v>0</v>
      </c>
      <c r="BX461" s="146">
        <f t="shared" si="704"/>
        <v>0</v>
      </c>
      <c r="BY461" s="146">
        <f t="shared" si="705"/>
        <v>0</v>
      </c>
      <c r="BZ461" s="146">
        <f t="shared" si="706"/>
        <v>0</v>
      </c>
      <c r="CA461" s="146">
        <f t="shared" si="707"/>
        <v>0</v>
      </c>
      <c r="CB461" s="146">
        <f t="shared" si="708"/>
        <v>0</v>
      </c>
      <c r="CC461" s="146">
        <f t="shared" si="709"/>
        <v>0</v>
      </c>
      <c r="CD461" s="146">
        <f t="shared" si="710"/>
        <v>0</v>
      </c>
      <c r="CE461" s="146">
        <f t="shared" si="711"/>
        <v>0</v>
      </c>
      <c r="CF461" s="146">
        <f t="shared" si="712"/>
        <v>0</v>
      </c>
      <c r="CG461" s="146">
        <f t="shared" si="713"/>
        <v>0</v>
      </c>
      <c r="CH461" s="146">
        <f t="shared" si="714"/>
        <v>0</v>
      </c>
      <c r="CI461" s="146">
        <f t="shared" si="715"/>
        <v>0</v>
      </c>
      <c r="CJ461" s="146">
        <f t="shared" si="716"/>
        <v>0</v>
      </c>
      <c r="CK461" s="146">
        <f t="shared" si="717"/>
        <v>0</v>
      </c>
      <c r="CL461" s="146">
        <f t="shared" si="718"/>
        <v>0</v>
      </c>
      <c r="CM461" s="146">
        <f t="shared" si="719"/>
        <v>0</v>
      </c>
      <c r="CN461" s="146">
        <f t="shared" si="720"/>
        <v>0</v>
      </c>
      <c r="CO461" s="146">
        <f t="shared" si="721"/>
        <v>2</v>
      </c>
      <c r="CP461" s="146">
        <f t="shared" si="722"/>
        <v>2</v>
      </c>
      <c r="CQ461" s="146">
        <f t="shared" si="723"/>
        <v>2</v>
      </c>
      <c r="CR461" s="146">
        <f t="shared" si="724"/>
        <v>2</v>
      </c>
      <c r="CS461" s="146">
        <f t="shared" si="725"/>
        <v>2</v>
      </c>
      <c r="CT461" s="146">
        <f t="shared" si="726"/>
        <v>2</v>
      </c>
      <c r="CU461" s="146">
        <f t="shared" si="727"/>
        <v>2</v>
      </c>
      <c r="CV461" s="146">
        <f t="shared" si="728"/>
        <v>2</v>
      </c>
      <c r="CW461" s="146">
        <f t="shared" si="729"/>
        <v>2</v>
      </c>
      <c r="CX461" s="146">
        <f t="shared" si="730"/>
        <v>2</v>
      </c>
      <c r="CY461" s="146">
        <f t="shared" si="731"/>
        <v>2</v>
      </c>
      <c r="CZ461" s="146">
        <f t="shared" si="732"/>
        <v>2</v>
      </c>
      <c r="DA461" s="146">
        <f t="shared" si="733"/>
        <v>2</v>
      </c>
      <c r="DB461" s="146">
        <f t="shared" si="734"/>
        <v>2</v>
      </c>
      <c r="DC461" s="146">
        <f t="shared" si="735"/>
        <v>2</v>
      </c>
      <c r="DD461" s="146">
        <f t="shared" si="736"/>
        <v>0</v>
      </c>
      <c r="DE461" s="146">
        <f t="shared" si="737"/>
        <v>0</v>
      </c>
      <c r="DF461" s="146">
        <f t="shared" si="738"/>
        <v>0</v>
      </c>
      <c r="DG461" s="146">
        <f t="shared" si="739"/>
        <v>0</v>
      </c>
      <c r="DH461" s="146">
        <f t="shared" si="740"/>
        <v>0</v>
      </c>
      <c r="DI461" s="146">
        <f t="shared" si="741"/>
        <v>0</v>
      </c>
      <c r="DJ461" s="146">
        <f t="shared" si="742"/>
        <v>0</v>
      </c>
      <c r="DK461" s="146">
        <f t="shared" si="743"/>
        <v>0</v>
      </c>
      <c r="DL461" s="146">
        <f t="shared" si="744"/>
        <v>0</v>
      </c>
      <c r="DM461" s="146">
        <f t="shared" si="745"/>
        <v>0</v>
      </c>
      <c r="DN461" s="64">
        <f t="shared" ref="DN461:DN466" si="755">F461*H461</f>
        <v>30</v>
      </c>
      <c r="DO461" s="52" t="str">
        <f t="shared" si="689"/>
        <v/>
      </c>
      <c r="DP461" s="52" t="str">
        <f t="shared" si="749"/>
        <v/>
      </c>
      <c r="DQ461" s="53">
        <f t="shared" si="750"/>
        <v>30</v>
      </c>
      <c r="DR461" s="1">
        <f t="shared" si="690"/>
        <v>2</v>
      </c>
      <c r="DS461" s="168" t="e">
        <f>IF(AND(DR461=#REF!,BL461=#REF!),'Tiến độ'!D461,"")</f>
        <v>#REF!</v>
      </c>
    </row>
    <row r="462" spans="1:123" ht="11.25" customHeight="1">
      <c r="A462" s="314" t="str">
        <f>IF(B462="","",MAX($A$7:A461)+1)</f>
        <v/>
      </c>
      <c r="B462" s="315"/>
      <c r="C462" s="79" t="s">
        <v>765</v>
      </c>
      <c r="D462" s="80" t="s">
        <v>766</v>
      </c>
      <c r="E462" s="81">
        <v>2</v>
      </c>
      <c r="F462" s="82">
        <v>30</v>
      </c>
      <c r="G462" s="83"/>
      <c r="H462" s="84">
        <f t="shared" ref="H462:I462" si="756">H461</f>
        <v>1</v>
      </c>
      <c r="I462" s="85">
        <f t="shared" si="756"/>
        <v>15</v>
      </c>
      <c r="J462" s="27" t="s">
        <v>1107</v>
      </c>
      <c r="K462" s="86"/>
      <c r="L462" s="87"/>
      <c r="M462" s="87"/>
      <c r="N462" s="88"/>
      <c r="O462" s="86"/>
      <c r="P462" s="87"/>
      <c r="Q462" s="87"/>
      <c r="R462" s="88"/>
      <c r="S462" s="86"/>
      <c r="T462" s="87"/>
      <c r="U462" s="87"/>
      <c r="V462" s="87"/>
      <c r="W462" s="88"/>
      <c r="X462" s="86"/>
      <c r="Y462" s="87"/>
      <c r="Z462" s="87"/>
      <c r="AA462" s="88"/>
      <c r="AB462" s="86"/>
      <c r="AC462" s="87"/>
      <c r="AD462" s="87"/>
      <c r="AE462" s="88"/>
      <c r="AF462" s="86"/>
      <c r="AG462" s="87"/>
      <c r="AH462" s="87"/>
      <c r="AI462" s="362"/>
      <c r="AJ462" s="363"/>
      <c r="AK462" s="86"/>
      <c r="AL462" s="87">
        <v>2</v>
      </c>
      <c r="AM462" s="87">
        <v>2</v>
      </c>
      <c r="AN462" s="88">
        <v>2</v>
      </c>
      <c r="AO462" s="86">
        <v>2</v>
      </c>
      <c r="AP462" s="87">
        <v>2</v>
      </c>
      <c r="AQ462" s="87">
        <v>2</v>
      </c>
      <c r="AR462" s="88">
        <v>2</v>
      </c>
      <c r="AS462" s="89">
        <v>2</v>
      </c>
      <c r="AT462" s="87">
        <v>2</v>
      </c>
      <c r="AU462" s="87">
        <v>2</v>
      </c>
      <c r="AV462" s="90">
        <v>2</v>
      </c>
      <c r="AW462" s="86">
        <v>2</v>
      </c>
      <c r="AX462" s="87">
        <v>2</v>
      </c>
      <c r="AY462" s="87">
        <v>2</v>
      </c>
      <c r="AZ462" s="87">
        <v>2</v>
      </c>
      <c r="BA462" s="88" t="s">
        <v>163</v>
      </c>
      <c r="BB462" s="89" t="s">
        <v>163</v>
      </c>
      <c r="BC462" s="87" t="s">
        <v>163</v>
      </c>
      <c r="BD462" s="87" t="s">
        <v>163</v>
      </c>
      <c r="BE462" s="321"/>
      <c r="BF462" s="322"/>
      <c r="BG462" s="322"/>
      <c r="BH462" s="322"/>
      <c r="BI462" s="322"/>
      <c r="BJ462" s="323"/>
      <c r="BK462" s="46" t="s">
        <v>18</v>
      </c>
      <c r="BL462" s="46" t="s">
        <v>50</v>
      </c>
      <c r="BN462" s="146">
        <f t="shared" si="747"/>
        <v>0</v>
      </c>
      <c r="BO462" s="146">
        <f t="shared" si="695"/>
        <v>0</v>
      </c>
      <c r="BP462" s="146">
        <f t="shared" si="696"/>
        <v>0</v>
      </c>
      <c r="BQ462" s="146">
        <f t="shared" si="697"/>
        <v>0</v>
      </c>
      <c r="BR462" s="146">
        <f t="shared" si="698"/>
        <v>0</v>
      </c>
      <c r="BS462" s="146">
        <f t="shared" si="699"/>
        <v>0</v>
      </c>
      <c r="BT462" s="146">
        <f t="shared" si="700"/>
        <v>0</v>
      </c>
      <c r="BU462" s="146">
        <f t="shared" si="701"/>
        <v>0</v>
      </c>
      <c r="BV462" s="146">
        <f t="shared" si="702"/>
        <v>0</v>
      </c>
      <c r="BW462" s="146">
        <f t="shared" si="703"/>
        <v>0</v>
      </c>
      <c r="BX462" s="146">
        <f t="shared" si="704"/>
        <v>0</v>
      </c>
      <c r="BY462" s="146">
        <f t="shared" si="705"/>
        <v>0</v>
      </c>
      <c r="BZ462" s="146">
        <f t="shared" si="706"/>
        <v>0</v>
      </c>
      <c r="CA462" s="146">
        <f t="shared" si="707"/>
        <v>0</v>
      </c>
      <c r="CB462" s="146">
        <f t="shared" si="708"/>
        <v>0</v>
      </c>
      <c r="CC462" s="146">
        <f t="shared" si="709"/>
        <v>0</v>
      </c>
      <c r="CD462" s="146">
        <f t="shared" si="710"/>
        <v>0</v>
      </c>
      <c r="CE462" s="146">
        <f t="shared" si="711"/>
        <v>0</v>
      </c>
      <c r="CF462" s="146">
        <f t="shared" si="712"/>
        <v>0</v>
      </c>
      <c r="CG462" s="146">
        <f t="shared" si="713"/>
        <v>0</v>
      </c>
      <c r="CH462" s="146">
        <f t="shared" si="714"/>
        <v>0</v>
      </c>
      <c r="CI462" s="146">
        <f t="shared" si="715"/>
        <v>0</v>
      </c>
      <c r="CJ462" s="146">
        <f t="shared" si="716"/>
        <v>0</v>
      </c>
      <c r="CK462" s="146">
        <f t="shared" si="717"/>
        <v>0</v>
      </c>
      <c r="CL462" s="146">
        <f t="shared" si="718"/>
        <v>0</v>
      </c>
      <c r="CM462" s="146">
        <f t="shared" si="719"/>
        <v>0</v>
      </c>
      <c r="CN462" s="146">
        <f t="shared" si="720"/>
        <v>0</v>
      </c>
      <c r="CO462" s="146">
        <f t="shared" si="721"/>
        <v>2</v>
      </c>
      <c r="CP462" s="146">
        <f t="shared" si="722"/>
        <v>2</v>
      </c>
      <c r="CQ462" s="146">
        <f t="shared" si="723"/>
        <v>2</v>
      </c>
      <c r="CR462" s="146">
        <f t="shared" si="724"/>
        <v>2</v>
      </c>
      <c r="CS462" s="146">
        <f t="shared" si="725"/>
        <v>2</v>
      </c>
      <c r="CT462" s="146">
        <f t="shared" si="726"/>
        <v>2</v>
      </c>
      <c r="CU462" s="146">
        <f t="shared" si="727"/>
        <v>2</v>
      </c>
      <c r="CV462" s="146">
        <f t="shared" si="728"/>
        <v>2</v>
      </c>
      <c r="CW462" s="146">
        <f t="shared" si="729"/>
        <v>2</v>
      </c>
      <c r="CX462" s="146">
        <f t="shared" si="730"/>
        <v>2</v>
      </c>
      <c r="CY462" s="146">
        <f t="shared" si="731"/>
        <v>2</v>
      </c>
      <c r="CZ462" s="146">
        <f t="shared" si="732"/>
        <v>2</v>
      </c>
      <c r="DA462" s="146">
        <f t="shared" si="733"/>
        <v>2</v>
      </c>
      <c r="DB462" s="146">
        <f t="shared" si="734"/>
        <v>2</v>
      </c>
      <c r="DC462" s="146">
        <f t="shared" si="735"/>
        <v>2</v>
      </c>
      <c r="DD462" s="146">
        <f t="shared" si="736"/>
        <v>0</v>
      </c>
      <c r="DE462" s="146">
        <f t="shared" si="737"/>
        <v>0</v>
      </c>
      <c r="DF462" s="146">
        <f t="shared" si="738"/>
        <v>0</v>
      </c>
      <c r="DG462" s="146">
        <f t="shared" si="739"/>
        <v>0</v>
      </c>
      <c r="DH462" s="146">
        <f t="shared" si="740"/>
        <v>0</v>
      </c>
      <c r="DI462" s="146">
        <f t="shared" si="741"/>
        <v>0</v>
      </c>
      <c r="DJ462" s="146">
        <f t="shared" si="742"/>
        <v>0</v>
      </c>
      <c r="DK462" s="146">
        <f t="shared" si="743"/>
        <v>0</v>
      </c>
      <c r="DL462" s="146">
        <f t="shared" si="744"/>
        <v>0</v>
      </c>
      <c r="DM462" s="146">
        <f t="shared" si="745"/>
        <v>0</v>
      </c>
      <c r="DN462" s="64">
        <f t="shared" si="755"/>
        <v>30</v>
      </c>
      <c r="DO462" s="52" t="str">
        <f t="shared" si="689"/>
        <v/>
      </c>
      <c r="DP462" s="52" t="str">
        <f t="shared" si="749"/>
        <v/>
      </c>
      <c r="DQ462" s="53">
        <f t="shared" si="750"/>
        <v>30</v>
      </c>
      <c r="DR462" s="1">
        <f t="shared" si="690"/>
        <v>2</v>
      </c>
      <c r="DS462" s="168" t="e">
        <f>IF(AND(DR462=#REF!,BL462=#REF!),'Tiến độ'!D462,"")</f>
        <v>#REF!</v>
      </c>
    </row>
    <row r="463" spans="1:123" ht="11.25" customHeight="1">
      <c r="A463" s="314" t="str">
        <f>IF(B463="","",MAX($A$7:A462)+1)</f>
        <v/>
      </c>
      <c r="B463" s="315"/>
      <c r="C463" s="79" t="s">
        <v>767</v>
      </c>
      <c r="D463" s="80" t="s">
        <v>768</v>
      </c>
      <c r="E463" s="81">
        <v>2</v>
      </c>
      <c r="F463" s="82">
        <v>30</v>
      </c>
      <c r="G463" s="83"/>
      <c r="H463" s="84">
        <f t="shared" ref="H463:I463" si="757">H462</f>
        <v>1</v>
      </c>
      <c r="I463" s="85">
        <f t="shared" si="757"/>
        <v>15</v>
      </c>
      <c r="J463" s="27" t="s">
        <v>1107</v>
      </c>
      <c r="K463" s="86"/>
      <c r="L463" s="87"/>
      <c r="M463" s="87"/>
      <c r="N463" s="88"/>
      <c r="O463" s="86"/>
      <c r="P463" s="87"/>
      <c r="Q463" s="87"/>
      <c r="R463" s="88"/>
      <c r="S463" s="86"/>
      <c r="T463" s="87"/>
      <c r="U463" s="87"/>
      <c r="V463" s="87"/>
      <c r="W463" s="88"/>
      <c r="X463" s="86"/>
      <c r="Y463" s="87"/>
      <c r="Z463" s="87"/>
      <c r="AA463" s="88"/>
      <c r="AB463" s="86"/>
      <c r="AC463" s="87"/>
      <c r="AD463" s="87"/>
      <c r="AE463" s="88"/>
      <c r="AF463" s="86"/>
      <c r="AG463" s="87"/>
      <c r="AH463" s="87"/>
      <c r="AI463" s="362"/>
      <c r="AJ463" s="363"/>
      <c r="AK463" s="86"/>
      <c r="AL463" s="87">
        <v>2</v>
      </c>
      <c r="AM463" s="87">
        <v>2</v>
      </c>
      <c r="AN463" s="88">
        <v>2</v>
      </c>
      <c r="AO463" s="86">
        <v>2</v>
      </c>
      <c r="AP463" s="87">
        <v>2</v>
      </c>
      <c r="AQ463" s="87">
        <v>2</v>
      </c>
      <c r="AR463" s="88">
        <v>2</v>
      </c>
      <c r="AS463" s="89">
        <v>2</v>
      </c>
      <c r="AT463" s="87">
        <v>2</v>
      </c>
      <c r="AU463" s="87">
        <v>2</v>
      </c>
      <c r="AV463" s="90">
        <v>2</v>
      </c>
      <c r="AW463" s="86">
        <v>2</v>
      </c>
      <c r="AX463" s="87">
        <v>2</v>
      </c>
      <c r="AY463" s="87">
        <v>2</v>
      </c>
      <c r="AZ463" s="87">
        <v>2</v>
      </c>
      <c r="BA463" s="88" t="s">
        <v>163</v>
      </c>
      <c r="BB463" s="89" t="s">
        <v>163</v>
      </c>
      <c r="BC463" s="87" t="s">
        <v>163</v>
      </c>
      <c r="BD463" s="87" t="s">
        <v>163</v>
      </c>
      <c r="BE463" s="321"/>
      <c r="BF463" s="322"/>
      <c r="BG463" s="322"/>
      <c r="BH463" s="322"/>
      <c r="BI463" s="322"/>
      <c r="BJ463" s="323"/>
      <c r="BK463" s="46" t="s">
        <v>18</v>
      </c>
      <c r="BL463" s="46" t="s">
        <v>50</v>
      </c>
      <c r="BN463" s="146">
        <f t="shared" si="747"/>
        <v>0</v>
      </c>
      <c r="BO463" s="146">
        <f t="shared" si="695"/>
        <v>0</v>
      </c>
      <c r="BP463" s="146">
        <f t="shared" si="696"/>
        <v>0</v>
      </c>
      <c r="BQ463" s="146">
        <f t="shared" si="697"/>
        <v>0</v>
      </c>
      <c r="BR463" s="146">
        <f t="shared" si="698"/>
        <v>0</v>
      </c>
      <c r="BS463" s="146">
        <f t="shared" si="699"/>
        <v>0</v>
      </c>
      <c r="BT463" s="146">
        <f t="shared" si="700"/>
        <v>0</v>
      </c>
      <c r="BU463" s="146">
        <f t="shared" si="701"/>
        <v>0</v>
      </c>
      <c r="BV463" s="146">
        <f t="shared" si="702"/>
        <v>0</v>
      </c>
      <c r="BW463" s="146">
        <f t="shared" si="703"/>
        <v>0</v>
      </c>
      <c r="BX463" s="146">
        <f t="shared" si="704"/>
        <v>0</v>
      </c>
      <c r="BY463" s="146">
        <f t="shared" si="705"/>
        <v>0</v>
      </c>
      <c r="BZ463" s="146">
        <f t="shared" si="706"/>
        <v>0</v>
      </c>
      <c r="CA463" s="146">
        <f t="shared" si="707"/>
        <v>0</v>
      </c>
      <c r="CB463" s="146">
        <f t="shared" si="708"/>
        <v>0</v>
      </c>
      <c r="CC463" s="146">
        <f t="shared" si="709"/>
        <v>0</v>
      </c>
      <c r="CD463" s="146">
        <f t="shared" si="710"/>
        <v>0</v>
      </c>
      <c r="CE463" s="146">
        <f t="shared" si="711"/>
        <v>0</v>
      </c>
      <c r="CF463" s="146">
        <f t="shared" si="712"/>
        <v>0</v>
      </c>
      <c r="CG463" s="146">
        <f t="shared" si="713"/>
        <v>0</v>
      </c>
      <c r="CH463" s="146">
        <f t="shared" si="714"/>
        <v>0</v>
      </c>
      <c r="CI463" s="146">
        <f t="shared" si="715"/>
        <v>0</v>
      </c>
      <c r="CJ463" s="146">
        <f t="shared" si="716"/>
        <v>0</v>
      </c>
      <c r="CK463" s="146">
        <f t="shared" si="717"/>
        <v>0</v>
      </c>
      <c r="CL463" s="146">
        <f t="shared" si="718"/>
        <v>0</v>
      </c>
      <c r="CM463" s="146">
        <f t="shared" si="719"/>
        <v>0</v>
      </c>
      <c r="CN463" s="146">
        <f t="shared" si="720"/>
        <v>0</v>
      </c>
      <c r="CO463" s="146">
        <f t="shared" si="721"/>
        <v>2</v>
      </c>
      <c r="CP463" s="146">
        <f t="shared" si="722"/>
        <v>2</v>
      </c>
      <c r="CQ463" s="146">
        <f t="shared" si="723"/>
        <v>2</v>
      </c>
      <c r="CR463" s="146">
        <f t="shared" si="724"/>
        <v>2</v>
      </c>
      <c r="CS463" s="146">
        <f t="shared" si="725"/>
        <v>2</v>
      </c>
      <c r="CT463" s="146">
        <f t="shared" si="726"/>
        <v>2</v>
      </c>
      <c r="CU463" s="146">
        <f t="shared" si="727"/>
        <v>2</v>
      </c>
      <c r="CV463" s="146">
        <f t="shared" si="728"/>
        <v>2</v>
      </c>
      <c r="CW463" s="146">
        <f t="shared" si="729"/>
        <v>2</v>
      </c>
      <c r="CX463" s="146">
        <f t="shared" si="730"/>
        <v>2</v>
      </c>
      <c r="CY463" s="146">
        <f t="shared" si="731"/>
        <v>2</v>
      </c>
      <c r="CZ463" s="146">
        <f t="shared" si="732"/>
        <v>2</v>
      </c>
      <c r="DA463" s="146">
        <f t="shared" si="733"/>
        <v>2</v>
      </c>
      <c r="DB463" s="146">
        <f t="shared" si="734"/>
        <v>2</v>
      </c>
      <c r="DC463" s="146">
        <f t="shared" si="735"/>
        <v>2</v>
      </c>
      <c r="DD463" s="146">
        <f t="shared" si="736"/>
        <v>0</v>
      </c>
      <c r="DE463" s="146">
        <f t="shared" si="737"/>
        <v>0</v>
      </c>
      <c r="DF463" s="146">
        <f t="shared" si="738"/>
        <v>0</v>
      </c>
      <c r="DG463" s="146">
        <f t="shared" si="739"/>
        <v>0</v>
      </c>
      <c r="DH463" s="146">
        <f t="shared" si="740"/>
        <v>0</v>
      </c>
      <c r="DI463" s="146">
        <f t="shared" si="741"/>
        <v>0</v>
      </c>
      <c r="DJ463" s="146">
        <f t="shared" si="742"/>
        <v>0</v>
      </c>
      <c r="DK463" s="146">
        <f t="shared" si="743"/>
        <v>0</v>
      </c>
      <c r="DL463" s="146">
        <f t="shared" si="744"/>
        <v>0</v>
      </c>
      <c r="DM463" s="146">
        <f t="shared" si="745"/>
        <v>0</v>
      </c>
      <c r="DN463" s="64">
        <f t="shared" si="755"/>
        <v>30</v>
      </c>
      <c r="DO463" s="52" t="str">
        <f t="shared" si="689"/>
        <v/>
      </c>
      <c r="DP463" s="52" t="str">
        <f t="shared" si="749"/>
        <v/>
      </c>
      <c r="DQ463" s="53">
        <f t="shared" si="750"/>
        <v>30</v>
      </c>
      <c r="DR463" s="1">
        <f t="shared" si="690"/>
        <v>2</v>
      </c>
      <c r="DS463" s="168" t="e">
        <f>IF(AND(DR463=#REF!,BL463=#REF!),'Tiến độ'!D463,"")</f>
        <v>#REF!</v>
      </c>
    </row>
    <row r="464" spans="1:123" ht="11.25" customHeight="1">
      <c r="A464" s="314" t="str">
        <f>IF(B464="","",MAX($A$7:A463)+1)</f>
        <v/>
      </c>
      <c r="B464" s="315"/>
      <c r="C464" s="79" t="s">
        <v>769</v>
      </c>
      <c r="D464" s="80" t="s">
        <v>770</v>
      </c>
      <c r="E464" s="81">
        <v>2</v>
      </c>
      <c r="F464" s="82">
        <v>45</v>
      </c>
      <c r="G464" s="83"/>
      <c r="H464" s="84">
        <f t="shared" ref="H464:I464" si="758">H463</f>
        <v>1</v>
      </c>
      <c r="I464" s="85">
        <f t="shared" si="758"/>
        <v>15</v>
      </c>
      <c r="J464" s="27" t="s">
        <v>1107</v>
      </c>
      <c r="K464" s="86"/>
      <c r="L464" s="87"/>
      <c r="M464" s="87"/>
      <c r="N464" s="88"/>
      <c r="O464" s="86"/>
      <c r="P464" s="87"/>
      <c r="Q464" s="87"/>
      <c r="R464" s="88"/>
      <c r="S464" s="86"/>
      <c r="T464" s="87"/>
      <c r="U464" s="87"/>
      <c r="V464" s="87"/>
      <c r="W464" s="88"/>
      <c r="X464" s="86"/>
      <c r="Y464" s="87"/>
      <c r="Z464" s="87"/>
      <c r="AA464" s="88"/>
      <c r="AB464" s="86"/>
      <c r="AC464" s="87"/>
      <c r="AD464" s="87"/>
      <c r="AE464" s="88"/>
      <c r="AF464" s="86"/>
      <c r="AG464" s="87"/>
      <c r="AH464" s="87"/>
      <c r="AI464" s="362"/>
      <c r="AJ464" s="363"/>
      <c r="AK464" s="86"/>
      <c r="AL464" s="87">
        <v>3</v>
      </c>
      <c r="AM464" s="87">
        <v>3</v>
      </c>
      <c r="AN464" s="88">
        <v>3</v>
      </c>
      <c r="AO464" s="86">
        <v>3</v>
      </c>
      <c r="AP464" s="87">
        <v>3</v>
      </c>
      <c r="AQ464" s="87">
        <v>3</v>
      </c>
      <c r="AR464" s="88">
        <v>3</v>
      </c>
      <c r="AS464" s="89">
        <v>3</v>
      </c>
      <c r="AT464" s="87">
        <v>3</v>
      </c>
      <c r="AU464" s="87">
        <v>3</v>
      </c>
      <c r="AV464" s="90">
        <v>3</v>
      </c>
      <c r="AW464" s="86">
        <v>3</v>
      </c>
      <c r="AX464" s="87">
        <v>3</v>
      </c>
      <c r="AY464" s="87">
        <v>3</v>
      </c>
      <c r="AZ464" s="87">
        <v>3</v>
      </c>
      <c r="BA464" s="88" t="s">
        <v>163</v>
      </c>
      <c r="BB464" s="89" t="s">
        <v>163</v>
      </c>
      <c r="BC464" s="87" t="s">
        <v>163</v>
      </c>
      <c r="BD464" s="87" t="s">
        <v>163</v>
      </c>
      <c r="BE464" s="321"/>
      <c r="BF464" s="322"/>
      <c r="BG464" s="322"/>
      <c r="BH464" s="322"/>
      <c r="BI464" s="322"/>
      <c r="BJ464" s="323"/>
      <c r="BK464" s="46" t="s">
        <v>18</v>
      </c>
      <c r="BL464" s="46" t="s">
        <v>50</v>
      </c>
      <c r="BN464" s="146">
        <f t="shared" si="747"/>
        <v>0</v>
      </c>
      <c r="BO464" s="146">
        <f t="shared" si="695"/>
        <v>0</v>
      </c>
      <c r="BP464" s="146">
        <f t="shared" si="696"/>
        <v>0</v>
      </c>
      <c r="BQ464" s="146">
        <f t="shared" si="697"/>
        <v>0</v>
      </c>
      <c r="BR464" s="146">
        <f t="shared" si="698"/>
        <v>0</v>
      </c>
      <c r="BS464" s="146">
        <f t="shared" si="699"/>
        <v>0</v>
      </c>
      <c r="BT464" s="146">
        <f t="shared" si="700"/>
        <v>0</v>
      </c>
      <c r="BU464" s="146">
        <f t="shared" si="701"/>
        <v>0</v>
      </c>
      <c r="BV464" s="146">
        <f t="shared" si="702"/>
        <v>0</v>
      </c>
      <c r="BW464" s="146">
        <f t="shared" si="703"/>
        <v>0</v>
      </c>
      <c r="BX464" s="146">
        <f t="shared" si="704"/>
        <v>0</v>
      </c>
      <c r="BY464" s="146">
        <f t="shared" si="705"/>
        <v>0</v>
      </c>
      <c r="BZ464" s="146">
        <f t="shared" si="706"/>
        <v>0</v>
      </c>
      <c r="CA464" s="146">
        <f t="shared" si="707"/>
        <v>0</v>
      </c>
      <c r="CB464" s="146">
        <f t="shared" si="708"/>
        <v>0</v>
      </c>
      <c r="CC464" s="146">
        <f t="shared" si="709"/>
        <v>0</v>
      </c>
      <c r="CD464" s="146">
        <f t="shared" si="710"/>
        <v>0</v>
      </c>
      <c r="CE464" s="146">
        <f t="shared" si="711"/>
        <v>0</v>
      </c>
      <c r="CF464" s="146">
        <f t="shared" si="712"/>
        <v>0</v>
      </c>
      <c r="CG464" s="146">
        <f t="shared" si="713"/>
        <v>0</v>
      </c>
      <c r="CH464" s="146">
        <f t="shared" si="714"/>
        <v>0</v>
      </c>
      <c r="CI464" s="146">
        <f t="shared" si="715"/>
        <v>0</v>
      </c>
      <c r="CJ464" s="146">
        <f t="shared" si="716"/>
        <v>0</v>
      </c>
      <c r="CK464" s="146">
        <f t="shared" si="717"/>
        <v>0</v>
      </c>
      <c r="CL464" s="146">
        <f t="shared" si="718"/>
        <v>0</v>
      </c>
      <c r="CM464" s="146">
        <f t="shared" si="719"/>
        <v>0</v>
      </c>
      <c r="CN464" s="146">
        <f t="shared" si="720"/>
        <v>0</v>
      </c>
      <c r="CO464" s="146">
        <f t="shared" si="721"/>
        <v>3</v>
      </c>
      <c r="CP464" s="146">
        <f t="shared" si="722"/>
        <v>3</v>
      </c>
      <c r="CQ464" s="146">
        <f t="shared" si="723"/>
        <v>3</v>
      </c>
      <c r="CR464" s="146">
        <f t="shared" si="724"/>
        <v>3</v>
      </c>
      <c r="CS464" s="146">
        <f t="shared" si="725"/>
        <v>3</v>
      </c>
      <c r="CT464" s="146">
        <f t="shared" si="726"/>
        <v>3</v>
      </c>
      <c r="CU464" s="146">
        <f t="shared" si="727"/>
        <v>3</v>
      </c>
      <c r="CV464" s="146">
        <f t="shared" si="728"/>
        <v>3</v>
      </c>
      <c r="CW464" s="146">
        <f t="shared" si="729"/>
        <v>3</v>
      </c>
      <c r="CX464" s="146">
        <f t="shared" si="730"/>
        <v>3</v>
      </c>
      <c r="CY464" s="146">
        <f t="shared" si="731"/>
        <v>3</v>
      </c>
      <c r="CZ464" s="146">
        <f t="shared" si="732"/>
        <v>3</v>
      </c>
      <c r="DA464" s="146">
        <f t="shared" si="733"/>
        <v>3</v>
      </c>
      <c r="DB464" s="146">
        <f t="shared" si="734"/>
        <v>3</v>
      </c>
      <c r="DC464" s="146">
        <f t="shared" si="735"/>
        <v>3</v>
      </c>
      <c r="DD464" s="146">
        <f t="shared" si="736"/>
        <v>0</v>
      </c>
      <c r="DE464" s="146">
        <f t="shared" si="737"/>
        <v>0</v>
      </c>
      <c r="DF464" s="146">
        <f t="shared" si="738"/>
        <v>0</v>
      </c>
      <c r="DG464" s="146">
        <f t="shared" si="739"/>
        <v>0</v>
      </c>
      <c r="DH464" s="146">
        <f t="shared" si="740"/>
        <v>0</v>
      </c>
      <c r="DI464" s="146">
        <f t="shared" si="741"/>
        <v>0</v>
      </c>
      <c r="DJ464" s="146">
        <f t="shared" si="742"/>
        <v>0</v>
      </c>
      <c r="DK464" s="146">
        <f t="shared" si="743"/>
        <v>0</v>
      </c>
      <c r="DL464" s="146">
        <f t="shared" si="744"/>
        <v>0</v>
      </c>
      <c r="DM464" s="146">
        <f t="shared" si="745"/>
        <v>0</v>
      </c>
      <c r="DN464" s="64">
        <f t="shared" si="755"/>
        <v>45</v>
      </c>
      <c r="DO464" s="52" t="str">
        <f t="shared" si="689"/>
        <v/>
      </c>
      <c r="DP464" s="52" t="str">
        <f t="shared" si="749"/>
        <v/>
      </c>
      <c r="DQ464" s="53">
        <f t="shared" si="750"/>
        <v>45</v>
      </c>
      <c r="DR464" s="1">
        <f t="shared" si="690"/>
        <v>2</v>
      </c>
      <c r="DS464" s="168" t="e">
        <f>IF(AND(DR464=#REF!,BL464=#REF!),'Tiến độ'!D464,"")</f>
        <v>#REF!</v>
      </c>
    </row>
    <row r="465" spans="1:123" ht="11.25" customHeight="1">
      <c r="A465" s="314" t="str">
        <f>IF(B465="","",MAX($A$7:A464)+1)</f>
        <v/>
      </c>
      <c r="B465" s="315"/>
      <c r="C465" s="79" t="s">
        <v>771</v>
      </c>
      <c r="D465" s="80" t="s">
        <v>772</v>
      </c>
      <c r="E465" s="81">
        <v>2</v>
      </c>
      <c r="F465" s="82">
        <v>30</v>
      </c>
      <c r="G465" s="83"/>
      <c r="H465" s="84">
        <f t="shared" ref="H465:I466" si="759">H464</f>
        <v>1</v>
      </c>
      <c r="I465" s="85">
        <f t="shared" si="759"/>
        <v>15</v>
      </c>
      <c r="J465" s="27" t="s">
        <v>1107</v>
      </c>
      <c r="K465" s="86"/>
      <c r="L465" s="87"/>
      <c r="M465" s="87"/>
      <c r="N465" s="88"/>
      <c r="O465" s="86"/>
      <c r="P465" s="87"/>
      <c r="Q465" s="87"/>
      <c r="R465" s="88"/>
      <c r="S465" s="86"/>
      <c r="T465" s="87"/>
      <c r="U465" s="87"/>
      <c r="V465" s="87"/>
      <c r="W465" s="88"/>
      <c r="X465" s="86"/>
      <c r="Y465" s="87"/>
      <c r="Z465" s="87"/>
      <c r="AA465" s="88"/>
      <c r="AB465" s="86"/>
      <c r="AC465" s="87"/>
      <c r="AD465" s="87"/>
      <c r="AE465" s="88"/>
      <c r="AF465" s="86"/>
      <c r="AG465" s="87"/>
      <c r="AH465" s="87"/>
      <c r="AI465" s="362"/>
      <c r="AJ465" s="363"/>
      <c r="AK465" s="86"/>
      <c r="AL465" s="87">
        <v>2</v>
      </c>
      <c r="AM465" s="87">
        <v>2</v>
      </c>
      <c r="AN465" s="88">
        <v>2</v>
      </c>
      <c r="AO465" s="86">
        <v>2</v>
      </c>
      <c r="AP465" s="87">
        <v>2</v>
      </c>
      <c r="AQ465" s="87">
        <v>2</v>
      </c>
      <c r="AR465" s="88">
        <v>2</v>
      </c>
      <c r="AS465" s="89">
        <v>2</v>
      </c>
      <c r="AT465" s="87">
        <v>2</v>
      </c>
      <c r="AU465" s="87">
        <v>2</v>
      </c>
      <c r="AV465" s="90">
        <v>2</v>
      </c>
      <c r="AW465" s="86">
        <v>2</v>
      </c>
      <c r="AX465" s="87">
        <v>2</v>
      </c>
      <c r="AY465" s="87">
        <v>2</v>
      </c>
      <c r="AZ465" s="87">
        <v>2</v>
      </c>
      <c r="BA465" s="88" t="s">
        <v>163</v>
      </c>
      <c r="BB465" s="89" t="s">
        <v>163</v>
      </c>
      <c r="BC465" s="87" t="s">
        <v>163</v>
      </c>
      <c r="BD465" s="87" t="s">
        <v>163</v>
      </c>
      <c r="BE465" s="321"/>
      <c r="BF465" s="322"/>
      <c r="BG465" s="322"/>
      <c r="BH465" s="322"/>
      <c r="BI465" s="322"/>
      <c r="BJ465" s="323"/>
      <c r="BK465" s="46" t="s">
        <v>18</v>
      </c>
      <c r="BL465" s="46" t="s">
        <v>50</v>
      </c>
      <c r="BN465" s="146">
        <f t="shared" si="747"/>
        <v>0</v>
      </c>
      <c r="BO465" s="146">
        <f t="shared" si="695"/>
        <v>0</v>
      </c>
      <c r="BP465" s="146">
        <f t="shared" si="696"/>
        <v>0</v>
      </c>
      <c r="BQ465" s="146">
        <f t="shared" si="697"/>
        <v>0</v>
      </c>
      <c r="BR465" s="146">
        <f t="shared" si="698"/>
        <v>0</v>
      </c>
      <c r="BS465" s="146">
        <f t="shared" si="699"/>
        <v>0</v>
      </c>
      <c r="BT465" s="146">
        <f t="shared" si="700"/>
        <v>0</v>
      </c>
      <c r="BU465" s="146">
        <f t="shared" si="701"/>
        <v>0</v>
      </c>
      <c r="BV465" s="146">
        <f t="shared" si="702"/>
        <v>0</v>
      </c>
      <c r="BW465" s="146">
        <f t="shared" si="703"/>
        <v>0</v>
      </c>
      <c r="BX465" s="146">
        <f t="shared" si="704"/>
        <v>0</v>
      </c>
      <c r="BY465" s="146">
        <f t="shared" si="705"/>
        <v>0</v>
      </c>
      <c r="BZ465" s="146">
        <f t="shared" si="706"/>
        <v>0</v>
      </c>
      <c r="CA465" s="146">
        <f t="shared" si="707"/>
        <v>0</v>
      </c>
      <c r="CB465" s="146">
        <f t="shared" si="708"/>
        <v>0</v>
      </c>
      <c r="CC465" s="146">
        <f t="shared" si="709"/>
        <v>0</v>
      </c>
      <c r="CD465" s="146">
        <f t="shared" si="710"/>
        <v>0</v>
      </c>
      <c r="CE465" s="146">
        <f t="shared" si="711"/>
        <v>0</v>
      </c>
      <c r="CF465" s="146">
        <f t="shared" si="712"/>
        <v>0</v>
      </c>
      <c r="CG465" s="146">
        <f t="shared" si="713"/>
        <v>0</v>
      </c>
      <c r="CH465" s="146">
        <f t="shared" si="714"/>
        <v>0</v>
      </c>
      <c r="CI465" s="146">
        <f t="shared" si="715"/>
        <v>0</v>
      </c>
      <c r="CJ465" s="146">
        <f t="shared" si="716"/>
        <v>0</v>
      </c>
      <c r="CK465" s="146">
        <f t="shared" si="717"/>
        <v>0</v>
      </c>
      <c r="CL465" s="146">
        <f t="shared" si="718"/>
        <v>0</v>
      </c>
      <c r="CM465" s="146">
        <f t="shared" si="719"/>
        <v>0</v>
      </c>
      <c r="CN465" s="146">
        <f t="shared" si="720"/>
        <v>0</v>
      </c>
      <c r="CO465" s="146">
        <f t="shared" si="721"/>
        <v>2</v>
      </c>
      <c r="CP465" s="146">
        <f t="shared" si="722"/>
        <v>2</v>
      </c>
      <c r="CQ465" s="146">
        <f t="shared" si="723"/>
        <v>2</v>
      </c>
      <c r="CR465" s="146">
        <f t="shared" si="724"/>
        <v>2</v>
      </c>
      <c r="CS465" s="146">
        <f t="shared" si="725"/>
        <v>2</v>
      </c>
      <c r="CT465" s="146">
        <f t="shared" si="726"/>
        <v>2</v>
      </c>
      <c r="CU465" s="146">
        <f t="shared" si="727"/>
        <v>2</v>
      </c>
      <c r="CV465" s="146">
        <f t="shared" si="728"/>
        <v>2</v>
      </c>
      <c r="CW465" s="146">
        <f t="shared" si="729"/>
        <v>2</v>
      </c>
      <c r="CX465" s="146">
        <f t="shared" si="730"/>
        <v>2</v>
      </c>
      <c r="CY465" s="146">
        <f t="shared" si="731"/>
        <v>2</v>
      </c>
      <c r="CZ465" s="146">
        <f t="shared" si="732"/>
        <v>2</v>
      </c>
      <c r="DA465" s="146">
        <f t="shared" si="733"/>
        <v>2</v>
      </c>
      <c r="DB465" s="146">
        <f t="shared" si="734"/>
        <v>2</v>
      </c>
      <c r="DC465" s="146">
        <f t="shared" si="735"/>
        <v>2</v>
      </c>
      <c r="DD465" s="146">
        <f t="shared" si="736"/>
        <v>0</v>
      </c>
      <c r="DE465" s="146">
        <f t="shared" si="737"/>
        <v>0</v>
      </c>
      <c r="DF465" s="146">
        <f t="shared" si="738"/>
        <v>0</v>
      </c>
      <c r="DG465" s="146">
        <f t="shared" si="739"/>
        <v>0</v>
      </c>
      <c r="DH465" s="146">
        <f t="shared" si="740"/>
        <v>0</v>
      </c>
      <c r="DI465" s="146">
        <f t="shared" si="741"/>
        <v>0</v>
      </c>
      <c r="DJ465" s="146">
        <f t="shared" si="742"/>
        <v>0</v>
      </c>
      <c r="DK465" s="146">
        <f t="shared" si="743"/>
        <v>0</v>
      </c>
      <c r="DL465" s="146">
        <f t="shared" si="744"/>
        <v>0</v>
      </c>
      <c r="DM465" s="146">
        <f t="shared" si="745"/>
        <v>0</v>
      </c>
      <c r="DN465" s="64">
        <f t="shared" si="755"/>
        <v>30</v>
      </c>
      <c r="DO465" s="52" t="str">
        <f t="shared" si="689"/>
        <v/>
      </c>
      <c r="DP465" s="52" t="str">
        <f t="shared" si="749"/>
        <v/>
      </c>
      <c r="DQ465" s="53">
        <f t="shared" si="750"/>
        <v>30</v>
      </c>
      <c r="DR465" s="1">
        <f t="shared" si="690"/>
        <v>2</v>
      </c>
      <c r="DS465" s="168" t="e">
        <f>IF(AND(DR465=#REF!,BL465=#REF!),'Tiến độ'!D465,"")</f>
        <v>#REF!</v>
      </c>
    </row>
    <row r="466" spans="1:123" ht="11.25" customHeight="1">
      <c r="A466" s="314" t="str">
        <f>IF(B466="","",MAX($A$7:A465)+1)</f>
        <v/>
      </c>
      <c r="B466" s="315"/>
      <c r="C466" s="79" t="s">
        <v>773</v>
      </c>
      <c r="D466" s="80" t="s">
        <v>774</v>
      </c>
      <c r="E466" s="81">
        <v>3</v>
      </c>
      <c r="F466" s="82">
        <v>45</v>
      </c>
      <c r="G466" s="83"/>
      <c r="H466" s="84">
        <f t="shared" si="759"/>
        <v>1</v>
      </c>
      <c r="I466" s="85">
        <f t="shared" si="759"/>
        <v>15</v>
      </c>
      <c r="J466" s="27" t="s">
        <v>1107</v>
      </c>
      <c r="K466" s="86"/>
      <c r="L466" s="87"/>
      <c r="M466" s="87"/>
      <c r="N466" s="88"/>
      <c r="O466" s="86"/>
      <c r="P466" s="87"/>
      <c r="Q466" s="87"/>
      <c r="R466" s="88"/>
      <c r="S466" s="86"/>
      <c r="T466" s="87"/>
      <c r="U466" s="87"/>
      <c r="V466" s="87"/>
      <c r="W466" s="88"/>
      <c r="X466" s="86"/>
      <c r="Y466" s="87"/>
      <c r="Z466" s="87"/>
      <c r="AA466" s="88"/>
      <c r="AB466" s="86"/>
      <c r="AC466" s="87"/>
      <c r="AD466" s="87"/>
      <c r="AE466" s="88"/>
      <c r="AF466" s="86"/>
      <c r="AG466" s="87"/>
      <c r="AH466" s="87"/>
      <c r="AI466" s="362"/>
      <c r="AJ466" s="363"/>
      <c r="AK466" s="86"/>
      <c r="AL466" s="87">
        <v>3</v>
      </c>
      <c r="AM466" s="87">
        <v>3</v>
      </c>
      <c r="AN466" s="88">
        <v>3</v>
      </c>
      <c r="AO466" s="86">
        <v>3</v>
      </c>
      <c r="AP466" s="87">
        <v>3</v>
      </c>
      <c r="AQ466" s="87">
        <v>3</v>
      </c>
      <c r="AR466" s="88">
        <v>3</v>
      </c>
      <c r="AS466" s="89">
        <v>3</v>
      </c>
      <c r="AT466" s="87">
        <v>3</v>
      </c>
      <c r="AU466" s="87">
        <v>3</v>
      </c>
      <c r="AV466" s="90">
        <v>3</v>
      </c>
      <c r="AW466" s="86">
        <v>3</v>
      </c>
      <c r="AX466" s="87">
        <v>3</v>
      </c>
      <c r="AY466" s="87">
        <v>3</v>
      </c>
      <c r="AZ466" s="87">
        <v>3</v>
      </c>
      <c r="BA466" s="88" t="s">
        <v>163</v>
      </c>
      <c r="BB466" s="89" t="s">
        <v>163</v>
      </c>
      <c r="BC466" s="87" t="s">
        <v>163</v>
      </c>
      <c r="BD466" s="87" t="s">
        <v>163</v>
      </c>
      <c r="BE466" s="321"/>
      <c r="BF466" s="322"/>
      <c r="BG466" s="322"/>
      <c r="BH466" s="322"/>
      <c r="BI466" s="322"/>
      <c r="BJ466" s="323"/>
      <c r="BK466" s="46" t="s">
        <v>18</v>
      </c>
      <c r="BL466" s="46" t="s">
        <v>50</v>
      </c>
      <c r="BN466" s="146">
        <f t="shared" si="747"/>
        <v>0</v>
      </c>
      <c r="BO466" s="146">
        <f t="shared" si="695"/>
        <v>0</v>
      </c>
      <c r="BP466" s="146">
        <f t="shared" si="696"/>
        <v>0</v>
      </c>
      <c r="BQ466" s="146">
        <f t="shared" si="697"/>
        <v>0</v>
      </c>
      <c r="BR466" s="146">
        <f t="shared" si="698"/>
        <v>0</v>
      </c>
      <c r="BS466" s="146">
        <f t="shared" si="699"/>
        <v>0</v>
      </c>
      <c r="BT466" s="146">
        <f t="shared" si="700"/>
        <v>0</v>
      </c>
      <c r="BU466" s="146">
        <f t="shared" si="701"/>
        <v>0</v>
      </c>
      <c r="BV466" s="146">
        <f t="shared" si="702"/>
        <v>0</v>
      </c>
      <c r="BW466" s="146">
        <f t="shared" si="703"/>
        <v>0</v>
      </c>
      <c r="BX466" s="146">
        <f t="shared" si="704"/>
        <v>0</v>
      </c>
      <c r="BY466" s="146">
        <f t="shared" si="705"/>
        <v>0</v>
      </c>
      <c r="BZ466" s="146">
        <f t="shared" si="706"/>
        <v>0</v>
      </c>
      <c r="CA466" s="146">
        <f t="shared" si="707"/>
        <v>0</v>
      </c>
      <c r="CB466" s="146">
        <f t="shared" si="708"/>
        <v>0</v>
      </c>
      <c r="CC466" s="146">
        <f t="shared" si="709"/>
        <v>0</v>
      </c>
      <c r="CD466" s="146">
        <f t="shared" si="710"/>
        <v>0</v>
      </c>
      <c r="CE466" s="146">
        <f t="shared" si="711"/>
        <v>0</v>
      </c>
      <c r="CF466" s="146">
        <f t="shared" si="712"/>
        <v>0</v>
      </c>
      <c r="CG466" s="146">
        <f t="shared" si="713"/>
        <v>0</v>
      </c>
      <c r="CH466" s="146">
        <f t="shared" si="714"/>
        <v>0</v>
      </c>
      <c r="CI466" s="146">
        <f t="shared" si="715"/>
        <v>0</v>
      </c>
      <c r="CJ466" s="146">
        <f t="shared" si="716"/>
        <v>0</v>
      </c>
      <c r="CK466" s="146">
        <f t="shared" si="717"/>
        <v>0</v>
      </c>
      <c r="CL466" s="146">
        <f t="shared" si="718"/>
        <v>0</v>
      </c>
      <c r="CM466" s="146">
        <f t="shared" si="719"/>
        <v>0</v>
      </c>
      <c r="CN466" s="146">
        <f t="shared" si="720"/>
        <v>0</v>
      </c>
      <c r="CO466" s="146">
        <f t="shared" si="721"/>
        <v>3</v>
      </c>
      <c r="CP466" s="146">
        <f t="shared" si="722"/>
        <v>3</v>
      </c>
      <c r="CQ466" s="146">
        <f t="shared" si="723"/>
        <v>3</v>
      </c>
      <c r="CR466" s="146">
        <f t="shared" si="724"/>
        <v>3</v>
      </c>
      <c r="CS466" s="146">
        <f t="shared" si="725"/>
        <v>3</v>
      </c>
      <c r="CT466" s="146">
        <f t="shared" si="726"/>
        <v>3</v>
      </c>
      <c r="CU466" s="146">
        <f t="shared" si="727"/>
        <v>3</v>
      </c>
      <c r="CV466" s="146">
        <f t="shared" si="728"/>
        <v>3</v>
      </c>
      <c r="CW466" s="146">
        <f t="shared" si="729"/>
        <v>3</v>
      </c>
      <c r="CX466" s="146">
        <f t="shared" si="730"/>
        <v>3</v>
      </c>
      <c r="CY466" s="146">
        <f t="shared" si="731"/>
        <v>3</v>
      </c>
      <c r="CZ466" s="146">
        <f t="shared" si="732"/>
        <v>3</v>
      </c>
      <c r="DA466" s="146">
        <f t="shared" si="733"/>
        <v>3</v>
      </c>
      <c r="DB466" s="146">
        <f t="shared" si="734"/>
        <v>3</v>
      </c>
      <c r="DC466" s="146">
        <f t="shared" si="735"/>
        <v>3</v>
      </c>
      <c r="DD466" s="146">
        <f t="shared" si="736"/>
        <v>0</v>
      </c>
      <c r="DE466" s="146">
        <f t="shared" si="737"/>
        <v>0</v>
      </c>
      <c r="DF466" s="146">
        <f t="shared" si="738"/>
        <v>0</v>
      </c>
      <c r="DG466" s="146">
        <f t="shared" si="739"/>
        <v>0</v>
      </c>
      <c r="DH466" s="146">
        <f t="shared" si="740"/>
        <v>0</v>
      </c>
      <c r="DI466" s="146">
        <f t="shared" si="741"/>
        <v>0</v>
      </c>
      <c r="DJ466" s="146">
        <f t="shared" si="742"/>
        <v>0</v>
      </c>
      <c r="DK466" s="146">
        <f t="shared" si="743"/>
        <v>0</v>
      </c>
      <c r="DL466" s="146">
        <f t="shared" si="744"/>
        <v>0</v>
      </c>
      <c r="DM466" s="146">
        <f t="shared" si="745"/>
        <v>0</v>
      </c>
      <c r="DN466" s="64">
        <f t="shared" si="755"/>
        <v>45</v>
      </c>
      <c r="DO466" s="52" t="str">
        <f t="shared" si="689"/>
        <v/>
      </c>
      <c r="DP466" s="52" t="str">
        <f t="shared" si="749"/>
        <v/>
      </c>
      <c r="DQ466" s="53">
        <f t="shared" si="750"/>
        <v>45</v>
      </c>
      <c r="DR466" s="1">
        <f t="shared" si="690"/>
        <v>2</v>
      </c>
      <c r="DS466" s="168" t="e">
        <f>IF(AND(DR466=#REF!,BL466=#REF!),'Tiến độ'!D466,"")</f>
        <v>#REF!</v>
      </c>
    </row>
    <row r="467" spans="1:123" ht="11.25" customHeight="1">
      <c r="A467" s="310" t="str">
        <f>IF(B467="","",MAX($A$7:A466)+1)</f>
        <v/>
      </c>
      <c r="B467" s="313"/>
      <c r="C467" s="91" t="s">
        <v>8</v>
      </c>
      <c r="D467" s="92"/>
      <c r="E467" s="93">
        <f>SUM(E451:E466)</f>
        <v>39</v>
      </c>
      <c r="F467" s="94"/>
      <c r="G467" s="95"/>
      <c r="H467" s="96"/>
      <c r="I467" s="97"/>
      <c r="J467" s="26"/>
      <c r="K467" s="96">
        <f t="shared" ref="K467:AH467" si="760">SUM(K451:K466)</f>
        <v>20</v>
      </c>
      <c r="L467" s="97">
        <f t="shared" si="760"/>
        <v>20</v>
      </c>
      <c r="M467" s="97">
        <f t="shared" si="760"/>
        <v>20</v>
      </c>
      <c r="N467" s="98">
        <f t="shared" si="760"/>
        <v>20</v>
      </c>
      <c r="O467" s="96">
        <f t="shared" si="760"/>
        <v>20</v>
      </c>
      <c r="P467" s="97">
        <f t="shared" si="760"/>
        <v>20</v>
      </c>
      <c r="Q467" s="97">
        <f t="shared" si="760"/>
        <v>20</v>
      </c>
      <c r="R467" s="98">
        <f t="shared" si="760"/>
        <v>20</v>
      </c>
      <c r="S467" s="96">
        <f t="shared" si="760"/>
        <v>20</v>
      </c>
      <c r="T467" s="97">
        <f t="shared" si="760"/>
        <v>20</v>
      </c>
      <c r="U467" s="97">
        <f t="shared" si="760"/>
        <v>20</v>
      </c>
      <c r="V467" s="97">
        <f t="shared" si="760"/>
        <v>20</v>
      </c>
      <c r="W467" s="98">
        <f t="shared" si="760"/>
        <v>20</v>
      </c>
      <c r="X467" s="96">
        <f t="shared" si="760"/>
        <v>20</v>
      </c>
      <c r="Y467" s="97">
        <f t="shared" si="760"/>
        <v>20</v>
      </c>
      <c r="Z467" s="97">
        <f t="shared" si="760"/>
        <v>0</v>
      </c>
      <c r="AA467" s="98">
        <f t="shared" si="760"/>
        <v>0</v>
      </c>
      <c r="AB467" s="96">
        <f t="shared" si="760"/>
        <v>0</v>
      </c>
      <c r="AC467" s="97">
        <f t="shared" si="760"/>
        <v>0</v>
      </c>
      <c r="AD467" s="97">
        <f t="shared" si="760"/>
        <v>0</v>
      </c>
      <c r="AE467" s="98">
        <f t="shared" si="760"/>
        <v>0</v>
      </c>
      <c r="AF467" s="96">
        <f t="shared" si="760"/>
        <v>0</v>
      </c>
      <c r="AG467" s="97">
        <f t="shared" si="760"/>
        <v>0</v>
      </c>
      <c r="AH467" s="97">
        <f t="shared" si="760"/>
        <v>0</v>
      </c>
      <c r="AI467" s="362"/>
      <c r="AJ467" s="363"/>
      <c r="AK467" s="96">
        <f t="shared" ref="AK467:BD467" si="761">SUM(AK451:AK466)</f>
        <v>0</v>
      </c>
      <c r="AL467" s="97">
        <f t="shared" si="761"/>
        <v>22</v>
      </c>
      <c r="AM467" s="97">
        <f t="shared" si="761"/>
        <v>22</v>
      </c>
      <c r="AN467" s="98">
        <f t="shared" si="761"/>
        <v>22</v>
      </c>
      <c r="AO467" s="96">
        <f t="shared" si="761"/>
        <v>22</v>
      </c>
      <c r="AP467" s="97">
        <f t="shared" si="761"/>
        <v>22</v>
      </c>
      <c r="AQ467" s="97">
        <f t="shared" si="761"/>
        <v>22</v>
      </c>
      <c r="AR467" s="98">
        <f t="shared" si="761"/>
        <v>22</v>
      </c>
      <c r="AS467" s="99">
        <f t="shared" si="761"/>
        <v>22</v>
      </c>
      <c r="AT467" s="97">
        <f t="shared" si="761"/>
        <v>22</v>
      </c>
      <c r="AU467" s="97">
        <f t="shared" si="761"/>
        <v>22</v>
      </c>
      <c r="AV467" s="100">
        <f t="shared" si="761"/>
        <v>22</v>
      </c>
      <c r="AW467" s="96">
        <f t="shared" si="761"/>
        <v>22</v>
      </c>
      <c r="AX467" s="97">
        <f t="shared" si="761"/>
        <v>22</v>
      </c>
      <c r="AY467" s="97">
        <f t="shared" si="761"/>
        <v>22</v>
      </c>
      <c r="AZ467" s="97">
        <f t="shared" si="761"/>
        <v>22</v>
      </c>
      <c r="BA467" s="98">
        <f t="shared" si="761"/>
        <v>0</v>
      </c>
      <c r="BB467" s="99">
        <f t="shared" si="761"/>
        <v>0</v>
      </c>
      <c r="BC467" s="97">
        <f t="shared" si="761"/>
        <v>0</v>
      </c>
      <c r="BD467" s="97">
        <f t="shared" si="761"/>
        <v>0</v>
      </c>
      <c r="BE467" s="321"/>
      <c r="BF467" s="322"/>
      <c r="BG467" s="322"/>
      <c r="BH467" s="322"/>
      <c r="BI467" s="322"/>
      <c r="BJ467" s="323"/>
      <c r="BK467" s="47"/>
      <c r="BL467" s="47" t="s">
        <v>1113</v>
      </c>
      <c r="BN467" s="146">
        <f t="shared" si="747"/>
        <v>0</v>
      </c>
      <c r="BO467" s="146">
        <f t="shared" si="695"/>
        <v>0</v>
      </c>
      <c r="BP467" s="146">
        <f t="shared" si="696"/>
        <v>0</v>
      </c>
      <c r="BQ467" s="146">
        <f t="shared" si="697"/>
        <v>0</v>
      </c>
      <c r="BR467" s="146">
        <f t="shared" si="698"/>
        <v>0</v>
      </c>
      <c r="BS467" s="146">
        <f t="shared" si="699"/>
        <v>0</v>
      </c>
      <c r="BT467" s="146">
        <f t="shared" si="700"/>
        <v>0</v>
      </c>
      <c r="BU467" s="146">
        <f t="shared" si="701"/>
        <v>0</v>
      </c>
      <c r="BV467" s="146">
        <f t="shared" si="702"/>
        <v>0</v>
      </c>
      <c r="BW467" s="146">
        <f t="shared" si="703"/>
        <v>0</v>
      </c>
      <c r="BX467" s="146">
        <f t="shared" si="704"/>
        <v>0</v>
      </c>
      <c r="BY467" s="146">
        <f t="shared" si="705"/>
        <v>0</v>
      </c>
      <c r="BZ467" s="146">
        <f t="shared" si="706"/>
        <v>0</v>
      </c>
      <c r="CA467" s="146">
        <f t="shared" si="707"/>
        <v>0</v>
      </c>
      <c r="CB467" s="146">
        <f t="shared" si="708"/>
        <v>0</v>
      </c>
      <c r="CC467" s="146">
        <f t="shared" si="709"/>
        <v>0</v>
      </c>
      <c r="CD467" s="146">
        <f t="shared" si="710"/>
        <v>0</v>
      </c>
      <c r="CE467" s="146">
        <f t="shared" si="711"/>
        <v>0</v>
      </c>
      <c r="CF467" s="146">
        <f t="shared" si="712"/>
        <v>0</v>
      </c>
      <c r="CG467" s="146">
        <f t="shared" si="713"/>
        <v>0</v>
      </c>
      <c r="CH467" s="146">
        <f t="shared" si="714"/>
        <v>0</v>
      </c>
      <c r="CI467" s="146">
        <f t="shared" si="715"/>
        <v>0</v>
      </c>
      <c r="CJ467" s="146">
        <f t="shared" si="716"/>
        <v>0</v>
      </c>
      <c r="CK467" s="146">
        <f t="shared" si="717"/>
        <v>0</v>
      </c>
      <c r="CL467" s="146">
        <f t="shared" si="718"/>
        <v>0</v>
      </c>
      <c r="CM467" s="146">
        <f t="shared" si="719"/>
        <v>0</v>
      </c>
      <c r="CN467" s="146">
        <f t="shared" si="720"/>
        <v>0</v>
      </c>
      <c r="CO467" s="146">
        <f t="shared" si="721"/>
        <v>0</v>
      </c>
      <c r="CP467" s="146">
        <f t="shared" si="722"/>
        <v>0</v>
      </c>
      <c r="CQ467" s="146">
        <f t="shared" si="723"/>
        <v>0</v>
      </c>
      <c r="CR467" s="146">
        <f t="shared" si="724"/>
        <v>0</v>
      </c>
      <c r="CS467" s="146">
        <f t="shared" si="725"/>
        <v>0</v>
      </c>
      <c r="CT467" s="146">
        <f t="shared" si="726"/>
        <v>0</v>
      </c>
      <c r="CU467" s="146">
        <f t="shared" si="727"/>
        <v>0</v>
      </c>
      <c r="CV467" s="146">
        <f t="shared" si="728"/>
        <v>0</v>
      </c>
      <c r="CW467" s="146">
        <f t="shared" si="729"/>
        <v>0</v>
      </c>
      <c r="CX467" s="146">
        <f t="shared" si="730"/>
        <v>0</v>
      </c>
      <c r="CY467" s="146">
        <f t="shared" si="731"/>
        <v>0</v>
      </c>
      <c r="CZ467" s="146">
        <f t="shared" si="732"/>
        <v>0</v>
      </c>
      <c r="DA467" s="146">
        <f t="shared" si="733"/>
        <v>0</v>
      </c>
      <c r="DB467" s="146">
        <f t="shared" si="734"/>
        <v>0</v>
      </c>
      <c r="DC467" s="146">
        <f t="shared" si="735"/>
        <v>0</v>
      </c>
      <c r="DD467" s="146">
        <f t="shared" si="736"/>
        <v>0</v>
      </c>
      <c r="DE467" s="146">
        <f t="shared" si="737"/>
        <v>0</v>
      </c>
      <c r="DF467" s="146">
        <f t="shared" si="738"/>
        <v>0</v>
      </c>
      <c r="DG467" s="146">
        <f t="shared" si="739"/>
        <v>0</v>
      </c>
      <c r="DH467" s="146">
        <f t="shared" si="740"/>
        <v>0</v>
      </c>
      <c r="DI467" s="146">
        <f t="shared" si="741"/>
        <v>0</v>
      </c>
      <c r="DJ467" s="146">
        <f t="shared" si="742"/>
        <v>0</v>
      </c>
      <c r="DK467" s="146">
        <f t="shared" si="743"/>
        <v>0</v>
      </c>
      <c r="DL467" s="146">
        <f t="shared" si="744"/>
        <v>0</v>
      </c>
      <c r="DM467" s="146">
        <f t="shared" si="745"/>
        <v>0</v>
      </c>
      <c r="DN467" s="54"/>
      <c r="DO467" s="55"/>
      <c r="DP467" s="55"/>
      <c r="DQ467" s="56"/>
      <c r="DS467" s="168" t="e">
        <f>IF(AND(DR467=#REF!,BL467=#REF!),'Tiến độ'!D467,"")</f>
        <v>#REF!</v>
      </c>
    </row>
    <row r="468" spans="1:123" ht="11.25" customHeight="1">
      <c r="A468" s="308">
        <f>IF(B468="","",MAX($A$7:A467)+1)</f>
        <v>35</v>
      </c>
      <c r="B468" s="311" t="s">
        <v>1145</v>
      </c>
      <c r="C468" s="67" t="s">
        <v>727</v>
      </c>
      <c r="D468" s="68" t="s">
        <v>728</v>
      </c>
      <c r="E468" s="69">
        <v>3</v>
      </c>
      <c r="F468" s="70">
        <v>45</v>
      </c>
      <c r="G468" s="71"/>
      <c r="H468" s="72">
        <v>1</v>
      </c>
      <c r="I468" s="73">
        <v>36</v>
      </c>
      <c r="J468" s="24"/>
      <c r="K468" s="74">
        <v>3</v>
      </c>
      <c r="L468" s="75">
        <v>3</v>
      </c>
      <c r="M468" s="75">
        <v>3</v>
      </c>
      <c r="N468" s="76">
        <v>3</v>
      </c>
      <c r="O468" s="74">
        <v>3</v>
      </c>
      <c r="P468" s="75">
        <v>3</v>
      </c>
      <c r="Q468" s="75">
        <v>3</v>
      </c>
      <c r="R468" s="76">
        <v>3</v>
      </c>
      <c r="S468" s="74">
        <v>3</v>
      </c>
      <c r="T468" s="75">
        <v>3</v>
      </c>
      <c r="U468" s="75">
        <v>3</v>
      </c>
      <c r="V468" s="75">
        <v>3</v>
      </c>
      <c r="W468" s="76">
        <v>3</v>
      </c>
      <c r="X468" s="74">
        <v>3</v>
      </c>
      <c r="Y468" s="75">
        <v>3</v>
      </c>
      <c r="Z468" s="75" t="s">
        <v>163</v>
      </c>
      <c r="AA468" s="76" t="s">
        <v>163</v>
      </c>
      <c r="AB468" s="74" t="s">
        <v>163</v>
      </c>
      <c r="AC468" s="75" t="s">
        <v>163</v>
      </c>
      <c r="AD468" s="75" t="s">
        <v>164</v>
      </c>
      <c r="AE468" s="76" t="s">
        <v>164</v>
      </c>
      <c r="AF468" s="74" t="s">
        <v>164</v>
      </c>
      <c r="AG468" s="75" t="s">
        <v>164</v>
      </c>
      <c r="AH468" s="75" t="s">
        <v>164</v>
      </c>
      <c r="AI468" s="362"/>
      <c r="AJ468" s="363"/>
      <c r="AK468" s="74" t="s">
        <v>164</v>
      </c>
      <c r="AL468" s="75"/>
      <c r="AM468" s="75"/>
      <c r="AN468" s="76"/>
      <c r="AO468" s="74"/>
      <c r="AP468" s="75"/>
      <c r="AQ468" s="75"/>
      <c r="AR468" s="76"/>
      <c r="AS468" s="77"/>
      <c r="AT468" s="75"/>
      <c r="AU468" s="75"/>
      <c r="AV468" s="78"/>
      <c r="AW468" s="74"/>
      <c r="AX468" s="75"/>
      <c r="AY468" s="75"/>
      <c r="AZ468" s="75"/>
      <c r="BA468" s="76"/>
      <c r="BB468" s="77"/>
      <c r="BC468" s="75"/>
      <c r="BD468" s="75"/>
      <c r="BE468" s="321"/>
      <c r="BF468" s="322"/>
      <c r="BG468" s="322"/>
      <c r="BH468" s="322"/>
      <c r="BI468" s="322"/>
      <c r="BJ468" s="323"/>
      <c r="BK468" s="45" t="s">
        <v>18</v>
      </c>
      <c r="BL468" s="45" t="s">
        <v>50</v>
      </c>
      <c r="BN468" s="146">
        <f t="shared" si="747"/>
        <v>3</v>
      </c>
      <c r="BO468" s="146">
        <f t="shared" si="695"/>
        <v>3</v>
      </c>
      <c r="BP468" s="146">
        <f t="shared" si="696"/>
        <v>3</v>
      </c>
      <c r="BQ468" s="146">
        <f t="shared" si="697"/>
        <v>3</v>
      </c>
      <c r="BR468" s="146">
        <f t="shared" si="698"/>
        <v>3</v>
      </c>
      <c r="BS468" s="146">
        <f t="shared" si="699"/>
        <v>3</v>
      </c>
      <c r="BT468" s="146">
        <f t="shared" si="700"/>
        <v>3</v>
      </c>
      <c r="BU468" s="146">
        <f t="shared" si="701"/>
        <v>3</v>
      </c>
      <c r="BV468" s="146">
        <f t="shared" si="702"/>
        <v>3</v>
      </c>
      <c r="BW468" s="146">
        <f t="shared" si="703"/>
        <v>3</v>
      </c>
      <c r="BX468" s="146">
        <f t="shared" si="704"/>
        <v>3</v>
      </c>
      <c r="BY468" s="146">
        <f t="shared" si="705"/>
        <v>3</v>
      </c>
      <c r="BZ468" s="146">
        <f t="shared" si="706"/>
        <v>3</v>
      </c>
      <c r="CA468" s="146">
        <f t="shared" si="707"/>
        <v>3</v>
      </c>
      <c r="CB468" s="146">
        <f t="shared" si="708"/>
        <v>3</v>
      </c>
      <c r="CC468" s="146">
        <f t="shared" si="709"/>
        <v>0</v>
      </c>
      <c r="CD468" s="146">
        <f t="shared" si="710"/>
        <v>0</v>
      </c>
      <c r="CE468" s="146">
        <f t="shared" si="711"/>
        <v>0</v>
      </c>
      <c r="CF468" s="146">
        <f t="shared" si="712"/>
        <v>0</v>
      </c>
      <c r="CG468" s="146">
        <f t="shared" si="713"/>
        <v>0</v>
      </c>
      <c r="CH468" s="146">
        <f t="shared" si="714"/>
        <v>0</v>
      </c>
      <c r="CI468" s="146">
        <f t="shared" si="715"/>
        <v>0</v>
      </c>
      <c r="CJ468" s="146">
        <f t="shared" si="716"/>
        <v>0</v>
      </c>
      <c r="CK468" s="146">
        <f t="shared" si="717"/>
        <v>0</v>
      </c>
      <c r="CL468" s="146">
        <f t="shared" si="718"/>
        <v>0</v>
      </c>
      <c r="CM468" s="146">
        <f t="shared" si="719"/>
        <v>0</v>
      </c>
      <c r="CN468" s="146">
        <f t="shared" si="720"/>
        <v>0</v>
      </c>
      <c r="CO468" s="146">
        <f t="shared" si="721"/>
        <v>0</v>
      </c>
      <c r="CP468" s="146">
        <f t="shared" si="722"/>
        <v>0</v>
      </c>
      <c r="CQ468" s="146">
        <f t="shared" si="723"/>
        <v>0</v>
      </c>
      <c r="CR468" s="146">
        <f t="shared" si="724"/>
        <v>0</v>
      </c>
      <c r="CS468" s="146">
        <f t="shared" si="725"/>
        <v>0</v>
      </c>
      <c r="CT468" s="146">
        <f t="shared" si="726"/>
        <v>0</v>
      </c>
      <c r="CU468" s="146">
        <f t="shared" si="727"/>
        <v>0</v>
      </c>
      <c r="CV468" s="146">
        <f t="shared" si="728"/>
        <v>0</v>
      </c>
      <c r="CW468" s="146">
        <f t="shared" si="729"/>
        <v>0</v>
      </c>
      <c r="CX468" s="146">
        <f t="shared" si="730"/>
        <v>0</v>
      </c>
      <c r="CY468" s="146">
        <f t="shared" si="731"/>
        <v>0</v>
      </c>
      <c r="CZ468" s="146">
        <f t="shared" si="732"/>
        <v>0</v>
      </c>
      <c r="DA468" s="146">
        <f t="shared" si="733"/>
        <v>0</v>
      </c>
      <c r="DB468" s="146">
        <f t="shared" si="734"/>
        <v>0</v>
      </c>
      <c r="DC468" s="146">
        <f t="shared" si="735"/>
        <v>0</v>
      </c>
      <c r="DD468" s="146">
        <f t="shared" si="736"/>
        <v>0</v>
      </c>
      <c r="DE468" s="146">
        <f t="shared" si="737"/>
        <v>0</v>
      </c>
      <c r="DF468" s="146">
        <f t="shared" si="738"/>
        <v>0</v>
      </c>
      <c r="DG468" s="146">
        <f t="shared" si="739"/>
        <v>0</v>
      </c>
      <c r="DH468" s="146">
        <f t="shared" si="740"/>
        <v>0</v>
      </c>
      <c r="DI468" s="146">
        <f t="shared" si="741"/>
        <v>0</v>
      </c>
      <c r="DJ468" s="146">
        <f t="shared" si="742"/>
        <v>0</v>
      </c>
      <c r="DK468" s="146">
        <f t="shared" si="743"/>
        <v>0</v>
      </c>
      <c r="DL468" s="146">
        <f t="shared" si="744"/>
        <v>0</v>
      </c>
      <c r="DM468" s="146">
        <f t="shared" si="745"/>
        <v>0</v>
      </c>
      <c r="DN468" s="63">
        <f t="shared" ref="DN468:DN475" si="762">F468*H468</f>
        <v>45</v>
      </c>
      <c r="DO468" s="50">
        <f t="shared" ref="DO468:DO482" si="763">IF(COUNTA(K468:AC468)&gt;0,DN468,"")</f>
        <v>45</v>
      </c>
      <c r="DP468" s="50" t="str">
        <f t="shared" si="749"/>
        <v/>
      </c>
      <c r="DQ468" s="51" t="str">
        <f t="shared" si="750"/>
        <v/>
      </c>
      <c r="DR468" s="1">
        <f t="shared" ref="DR468:DR482" si="764">IF(DQ468="",1,2)</f>
        <v>1</v>
      </c>
      <c r="DS468" s="168" t="e">
        <f>IF(AND(DR468=#REF!,BL468=#REF!),'Tiến độ'!D468,"")</f>
        <v>#REF!</v>
      </c>
    </row>
    <row r="469" spans="1:123" ht="11.25" customHeight="1">
      <c r="A469" s="314" t="str">
        <f>IF(B469="","",MAX($A$7:A468)+1)</f>
        <v/>
      </c>
      <c r="B469" s="315"/>
      <c r="C469" s="79" t="s">
        <v>733</v>
      </c>
      <c r="D469" s="80" t="s">
        <v>734</v>
      </c>
      <c r="E469" s="81">
        <v>3</v>
      </c>
      <c r="F469" s="82">
        <v>45</v>
      </c>
      <c r="G469" s="83"/>
      <c r="H469" s="229">
        <v>0.5</v>
      </c>
      <c r="I469" s="85">
        <f>I468</f>
        <v>36</v>
      </c>
      <c r="J469" s="27" t="s">
        <v>11791</v>
      </c>
      <c r="K469" s="86">
        <v>3</v>
      </c>
      <c r="L469" s="87">
        <v>3</v>
      </c>
      <c r="M469" s="87">
        <v>3</v>
      </c>
      <c r="N469" s="88">
        <v>3</v>
      </c>
      <c r="O469" s="86">
        <v>3</v>
      </c>
      <c r="P469" s="87">
        <v>3</v>
      </c>
      <c r="Q469" s="87">
        <v>3</v>
      </c>
      <c r="R469" s="88">
        <v>3</v>
      </c>
      <c r="S469" s="86">
        <v>3</v>
      </c>
      <c r="T469" s="87">
        <v>3</v>
      </c>
      <c r="U469" s="87">
        <v>3</v>
      </c>
      <c r="V469" s="87">
        <v>3</v>
      </c>
      <c r="W469" s="88">
        <v>3</v>
      </c>
      <c r="X469" s="86">
        <v>3</v>
      </c>
      <c r="Y469" s="87">
        <v>3</v>
      </c>
      <c r="Z469" s="87" t="s">
        <v>163</v>
      </c>
      <c r="AA469" s="88" t="s">
        <v>163</v>
      </c>
      <c r="AB469" s="86" t="s">
        <v>163</v>
      </c>
      <c r="AC469" s="87" t="s">
        <v>163</v>
      </c>
      <c r="AD469" s="87" t="s">
        <v>164</v>
      </c>
      <c r="AE469" s="88" t="s">
        <v>164</v>
      </c>
      <c r="AF469" s="86" t="s">
        <v>164</v>
      </c>
      <c r="AG469" s="87" t="s">
        <v>164</v>
      </c>
      <c r="AH469" s="87" t="s">
        <v>164</v>
      </c>
      <c r="AI469" s="362"/>
      <c r="AJ469" s="363"/>
      <c r="AK469" s="86" t="s">
        <v>164</v>
      </c>
      <c r="AL469" s="87"/>
      <c r="AM469" s="87"/>
      <c r="AN469" s="88"/>
      <c r="AO469" s="86"/>
      <c r="AP469" s="87"/>
      <c r="AQ469" s="87"/>
      <c r="AR469" s="88"/>
      <c r="AS469" s="89"/>
      <c r="AT469" s="87"/>
      <c r="AU469" s="87"/>
      <c r="AV469" s="90"/>
      <c r="AW469" s="86"/>
      <c r="AX469" s="87"/>
      <c r="AY469" s="87"/>
      <c r="AZ469" s="87"/>
      <c r="BA469" s="88"/>
      <c r="BB469" s="89"/>
      <c r="BC469" s="87"/>
      <c r="BD469" s="87"/>
      <c r="BE469" s="321"/>
      <c r="BF469" s="322"/>
      <c r="BG469" s="322"/>
      <c r="BH469" s="322"/>
      <c r="BI469" s="322"/>
      <c r="BJ469" s="323"/>
      <c r="BK469" s="46" t="s">
        <v>18</v>
      </c>
      <c r="BL469" s="46" t="s">
        <v>50</v>
      </c>
      <c r="BN469" s="146">
        <f t="shared" si="747"/>
        <v>1.5</v>
      </c>
      <c r="BO469" s="146">
        <f t="shared" si="695"/>
        <v>1.5</v>
      </c>
      <c r="BP469" s="146">
        <f t="shared" si="696"/>
        <v>1.5</v>
      </c>
      <c r="BQ469" s="146">
        <f t="shared" si="697"/>
        <v>1.5</v>
      </c>
      <c r="BR469" s="146">
        <f t="shared" si="698"/>
        <v>1.5</v>
      </c>
      <c r="BS469" s="146">
        <f t="shared" si="699"/>
        <v>1.5</v>
      </c>
      <c r="BT469" s="146">
        <f t="shared" si="700"/>
        <v>1.5</v>
      </c>
      <c r="BU469" s="146">
        <f t="shared" si="701"/>
        <v>1.5</v>
      </c>
      <c r="BV469" s="146">
        <f t="shared" si="702"/>
        <v>1.5</v>
      </c>
      <c r="BW469" s="146">
        <f t="shared" si="703"/>
        <v>1.5</v>
      </c>
      <c r="BX469" s="146">
        <f t="shared" si="704"/>
        <v>1.5</v>
      </c>
      <c r="BY469" s="146">
        <f t="shared" si="705"/>
        <v>1.5</v>
      </c>
      <c r="BZ469" s="146">
        <f t="shared" si="706"/>
        <v>1.5</v>
      </c>
      <c r="CA469" s="146">
        <f t="shared" si="707"/>
        <v>1.5</v>
      </c>
      <c r="CB469" s="146">
        <f t="shared" si="708"/>
        <v>1.5</v>
      </c>
      <c r="CC469" s="146">
        <f t="shared" si="709"/>
        <v>0</v>
      </c>
      <c r="CD469" s="146">
        <f t="shared" si="710"/>
        <v>0</v>
      </c>
      <c r="CE469" s="146">
        <f t="shared" si="711"/>
        <v>0</v>
      </c>
      <c r="CF469" s="146">
        <f t="shared" si="712"/>
        <v>0</v>
      </c>
      <c r="CG469" s="146">
        <f t="shared" si="713"/>
        <v>0</v>
      </c>
      <c r="CH469" s="146">
        <f t="shared" si="714"/>
        <v>0</v>
      </c>
      <c r="CI469" s="146">
        <f t="shared" si="715"/>
        <v>0</v>
      </c>
      <c r="CJ469" s="146">
        <f t="shared" si="716"/>
        <v>0</v>
      </c>
      <c r="CK469" s="146">
        <f t="shared" si="717"/>
        <v>0</v>
      </c>
      <c r="CL469" s="146">
        <f t="shared" si="718"/>
        <v>0</v>
      </c>
      <c r="CM469" s="146">
        <f t="shared" si="719"/>
        <v>0</v>
      </c>
      <c r="CN469" s="146">
        <f t="shared" si="720"/>
        <v>0</v>
      </c>
      <c r="CO469" s="146">
        <f t="shared" si="721"/>
        <v>0</v>
      </c>
      <c r="CP469" s="146">
        <f t="shared" si="722"/>
        <v>0</v>
      </c>
      <c r="CQ469" s="146">
        <f t="shared" si="723"/>
        <v>0</v>
      </c>
      <c r="CR469" s="146">
        <f t="shared" si="724"/>
        <v>0</v>
      </c>
      <c r="CS469" s="146">
        <f t="shared" si="725"/>
        <v>0</v>
      </c>
      <c r="CT469" s="146">
        <f t="shared" si="726"/>
        <v>0</v>
      </c>
      <c r="CU469" s="146">
        <f t="shared" si="727"/>
        <v>0</v>
      </c>
      <c r="CV469" s="146">
        <f t="shared" si="728"/>
        <v>0</v>
      </c>
      <c r="CW469" s="146">
        <f t="shared" si="729"/>
        <v>0</v>
      </c>
      <c r="CX469" s="146">
        <f t="shared" si="730"/>
        <v>0</v>
      </c>
      <c r="CY469" s="146">
        <f t="shared" si="731"/>
        <v>0</v>
      </c>
      <c r="CZ469" s="146">
        <f t="shared" si="732"/>
        <v>0</v>
      </c>
      <c r="DA469" s="146">
        <f t="shared" si="733"/>
        <v>0</v>
      </c>
      <c r="DB469" s="146">
        <f t="shared" si="734"/>
        <v>0</v>
      </c>
      <c r="DC469" s="146">
        <f t="shared" si="735"/>
        <v>0</v>
      </c>
      <c r="DD469" s="146">
        <f t="shared" si="736"/>
        <v>0</v>
      </c>
      <c r="DE469" s="146">
        <f t="shared" si="737"/>
        <v>0</v>
      </c>
      <c r="DF469" s="146">
        <f t="shared" si="738"/>
        <v>0</v>
      </c>
      <c r="DG469" s="146">
        <f t="shared" si="739"/>
        <v>0</v>
      </c>
      <c r="DH469" s="146">
        <f t="shared" si="740"/>
        <v>0</v>
      </c>
      <c r="DI469" s="146">
        <f t="shared" si="741"/>
        <v>0</v>
      </c>
      <c r="DJ469" s="146">
        <f t="shared" si="742"/>
        <v>0</v>
      </c>
      <c r="DK469" s="146">
        <f t="shared" si="743"/>
        <v>0</v>
      </c>
      <c r="DL469" s="146">
        <f t="shared" si="744"/>
        <v>0</v>
      </c>
      <c r="DM469" s="146">
        <f t="shared" si="745"/>
        <v>0</v>
      </c>
      <c r="DN469" s="64">
        <f t="shared" si="762"/>
        <v>22.5</v>
      </c>
      <c r="DO469" s="52">
        <f t="shared" si="763"/>
        <v>22.5</v>
      </c>
      <c r="DP469" s="52" t="str">
        <f t="shared" si="749"/>
        <v/>
      </c>
      <c r="DQ469" s="53" t="str">
        <f t="shared" si="750"/>
        <v/>
      </c>
      <c r="DR469" s="1">
        <f t="shared" si="764"/>
        <v>1</v>
      </c>
      <c r="DS469" s="168" t="e">
        <f>IF(AND(DR469=#REF!,BL469=#REF!),'Tiến độ'!D469,"")</f>
        <v>#REF!</v>
      </c>
    </row>
    <row r="470" spans="1:123" ht="11.25" customHeight="1">
      <c r="A470" s="314" t="str">
        <f>IF(B470="","",MAX($A$7:A469)+1)</f>
        <v/>
      </c>
      <c r="B470" s="315"/>
      <c r="C470" s="79" t="s">
        <v>736</v>
      </c>
      <c r="D470" s="80" t="s">
        <v>737</v>
      </c>
      <c r="E470" s="81">
        <v>3</v>
      </c>
      <c r="F470" s="82">
        <v>45</v>
      </c>
      <c r="G470" s="83"/>
      <c r="H470" s="84">
        <f>H468</f>
        <v>1</v>
      </c>
      <c r="I470" s="85">
        <f t="shared" ref="I470" si="765">I469</f>
        <v>36</v>
      </c>
      <c r="J470" s="27"/>
      <c r="K470" s="86">
        <v>3</v>
      </c>
      <c r="L470" s="87">
        <v>3</v>
      </c>
      <c r="M470" s="87">
        <v>3</v>
      </c>
      <c r="N470" s="88">
        <v>3</v>
      </c>
      <c r="O470" s="86">
        <v>3</v>
      </c>
      <c r="P470" s="87">
        <v>3</v>
      </c>
      <c r="Q470" s="87">
        <v>3</v>
      </c>
      <c r="R470" s="88">
        <v>3</v>
      </c>
      <c r="S470" s="86">
        <v>3</v>
      </c>
      <c r="T470" s="87">
        <v>3</v>
      </c>
      <c r="U470" s="87">
        <v>3</v>
      </c>
      <c r="V470" s="87">
        <v>3</v>
      </c>
      <c r="W470" s="88">
        <v>3</v>
      </c>
      <c r="X470" s="86">
        <v>3</v>
      </c>
      <c r="Y470" s="87">
        <v>3</v>
      </c>
      <c r="Z470" s="87" t="s">
        <v>163</v>
      </c>
      <c r="AA470" s="88" t="s">
        <v>163</v>
      </c>
      <c r="AB470" s="86" t="s">
        <v>163</v>
      </c>
      <c r="AC470" s="87" t="s">
        <v>163</v>
      </c>
      <c r="AD470" s="87" t="s">
        <v>164</v>
      </c>
      <c r="AE470" s="88" t="s">
        <v>164</v>
      </c>
      <c r="AF470" s="86" t="s">
        <v>164</v>
      </c>
      <c r="AG470" s="87" t="s">
        <v>164</v>
      </c>
      <c r="AH470" s="87" t="s">
        <v>164</v>
      </c>
      <c r="AI470" s="362"/>
      <c r="AJ470" s="363"/>
      <c r="AK470" s="86" t="s">
        <v>164</v>
      </c>
      <c r="AL470" s="87"/>
      <c r="AM470" s="87"/>
      <c r="AN470" s="88"/>
      <c r="AO470" s="86"/>
      <c r="AP470" s="87"/>
      <c r="AQ470" s="87"/>
      <c r="AR470" s="88"/>
      <c r="AS470" s="89"/>
      <c r="AT470" s="87"/>
      <c r="AU470" s="87"/>
      <c r="AV470" s="90"/>
      <c r="AW470" s="86"/>
      <c r="AX470" s="87"/>
      <c r="AY470" s="87"/>
      <c r="AZ470" s="87"/>
      <c r="BA470" s="88"/>
      <c r="BB470" s="89"/>
      <c r="BC470" s="87"/>
      <c r="BD470" s="87"/>
      <c r="BE470" s="321"/>
      <c r="BF470" s="322"/>
      <c r="BG470" s="322"/>
      <c r="BH470" s="322"/>
      <c r="BI470" s="322"/>
      <c r="BJ470" s="323"/>
      <c r="BK470" s="46" t="s">
        <v>18</v>
      </c>
      <c r="BL470" s="46" t="s">
        <v>50</v>
      </c>
      <c r="BN470" s="146">
        <f t="shared" si="747"/>
        <v>3</v>
      </c>
      <c r="BO470" s="146">
        <f t="shared" si="695"/>
        <v>3</v>
      </c>
      <c r="BP470" s="146">
        <f t="shared" si="696"/>
        <v>3</v>
      </c>
      <c r="BQ470" s="146">
        <f t="shared" si="697"/>
        <v>3</v>
      </c>
      <c r="BR470" s="146">
        <f t="shared" si="698"/>
        <v>3</v>
      </c>
      <c r="BS470" s="146">
        <f t="shared" si="699"/>
        <v>3</v>
      </c>
      <c r="BT470" s="146">
        <f t="shared" si="700"/>
        <v>3</v>
      </c>
      <c r="BU470" s="146">
        <f t="shared" si="701"/>
        <v>3</v>
      </c>
      <c r="BV470" s="146">
        <f t="shared" si="702"/>
        <v>3</v>
      </c>
      <c r="BW470" s="146">
        <f t="shared" si="703"/>
        <v>3</v>
      </c>
      <c r="BX470" s="146">
        <f t="shared" si="704"/>
        <v>3</v>
      </c>
      <c r="BY470" s="146">
        <f t="shared" si="705"/>
        <v>3</v>
      </c>
      <c r="BZ470" s="146">
        <f t="shared" si="706"/>
        <v>3</v>
      </c>
      <c r="CA470" s="146">
        <f t="shared" si="707"/>
        <v>3</v>
      </c>
      <c r="CB470" s="146">
        <f t="shared" si="708"/>
        <v>3</v>
      </c>
      <c r="CC470" s="146">
        <f t="shared" si="709"/>
        <v>0</v>
      </c>
      <c r="CD470" s="146">
        <f t="shared" si="710"/>
        <v>0</v>
      </c>
      <c r="CE470" s="146">
        <f t="shared" si="711"/>
        <v>0</v>
      </c>
      <c r="CF470" s="146">
        <f t="shared" si="712"/>
        <v>0</v>
      </c>
      <c r="CG470" s="146">
        <f t="shared" si="713"/>
        <v>0</v>
      </c>
      <c r="CH470" s="146">
        <f t="shared" si="714"/>
        <v>0</v>
      </c>
      <c r="CI470" s="146">
        <f t="shared" si="715"/>
        <v>0</v>
      </c>
      <c r="CJ470" s="146">
        <f t="shared" si="716"/>
        <v>0</v>
      </c>
      <c r="CK470" s="146">
        <f t="shared" si="717"/>
        <v>0</v>
      </c>
      <c r="CL470" s="146">
        <f t="shared" si="718"/>
        <v>0</v>
      </c>
      <c r="CM470" s="146">
        <f t="shared" si="719"/>
        <v>0</v>
      </c>
      <c r="CN470" s="146">
        <f t="shared" si="720"/>
        <v>0</v>
      </c>
      <c r="CO470" s="146">
        <f t="shared" si="721"/>
        <v>0</v>
      </c>
      <c r="CP470" s="146">
        <f t="shared" si="722"/>
        <v>0</v>
      </c>
      <c r="CQ470" s="146">
        <f t="shared" si="723"/>
        <v>0</v>
      </c>
      <c r="CR470" s="146">
        <f t="shared" si="724"/>
        <v>0</v>
      </c>
      <c r="CS470" s="146">
        <f t="shared" si="725"/>
        <v>0</v>
      </c>
      <c r="CT470" s="146">
        <f t="shared" si="726"/>
        <v>0</v>
      </c>
      <c r="CU470" s="146">
        <f t="shared" si="727"/>
        <v>0</v>
      </c>
      <c r="CV470" s="146">
        <f t="shared" si="728"/>
        <v>0</v>
      </c>
      <c r="CW470" s="146">
        <f t="shared" si="729"/>
        <v>0</v>
      </c>
      <c r="CX470" s="146">
        <f t="shared" si="730"/>
        <v>0</v>
      </c>
      <c r="CY470" s="146">
        <f t="shared" si="731"/>
        <v>0</v>
      </c>
      <c r="CZ470" s="146">
        <f t="shared" si="732"/>
        <v>0</v>
      </c>
      <c r="DA470" s="146">
        <f t="shared" si="733"/>
        <v>0</v>
      </c>
      <c r="DB470" s="146">
        <f t="shared" si="734"/>
        <v>0</v>
      </c>
      <c r="DC470" s="146">
        <f t="shared" si="735"/>
        <v>0</v>
      </c>
      <c r="DD470" s="146">
        <f t="shared" si="736"/>
        <v>0</v>
      </c>
      <c r="DE470" s="146">
        <f t="shared" si="737"/>
        <v>0</v>
      </c>
      <c r="DF470" s="146">
        <f t="shared" si="738"/>
        <v>0</v>
      </c>
      <c r="DG470" s="146">
        <f t="shared" si="739"/>
        <v>0</v>
      </c>
      <c r="DH470" s="146">
        <f t="shared" si="740"/>
        <v>0</v>
      </c>
      <c r="DI470" s="146">
        <f t="shared" si="741"/>
        <v>0</v>
      </c>
      <c r="DJ470" s="146">
        <f t="shared" si="742"/>
        <v>0</v>
      </c>
      <c r="DK470" s="146">
        <f t="shared" si="743"/>
        <v>0</v>
      </c>
      <c r="DL470" s="146">
        <f t="shared" si="744"/>
        <v>0</v>
      </c>
      <c r="DM470" s="146">
        <f t="shared" si="745"/>
        <v>0</v>
      </c>
      <c r="DN470" s="64">
        <f t="shared" si="762"/>
        <v>45</v>
      </c>
      <c r="DO470" s="52">
        <f t="shared" si="763"/>
        <v>45</v>
      </c>
      <c r="DP470" s="52" t="str">
        <f t="shared" si="749"/>
        <v/>
      </c>
      <c r="DQ470" s="53" t="str">
        <f t="shared" si="750"/>
        <v/>
      </c>
      <c r="DR470" s="1">
        <f t="shared" si="764"/>
        <v>1</v>
      </c>
      <c r="DS470" s="168" t="e">
        <f>IF(AND(DR470=#REF!,BL470=#REF!),'Tiến độ'!D470,"")</f>
        <v>#REF!</v>
      </c>
    </row>
    <row r="471" spans="1:123" ht="11.25" customHeight="1">
      <c r="A471" s="314" t="str">
        <f>IF(B471="","",MAX($A$7:A470)+1)</f>
        <v/>
      </c>
      <c r="B471" s="315"/>
      <c r="C471" s="79" t="s">
        <v>738</v>
      </c>
      <c r="D471" s="80" t="s">
        <v>739</v>
      </c>
      <c r="E471" s="81">
        <v>3</v>
      </c>
      <c r="F471" s="82">
        <v>45</v>
      </c>
      <c r="G471" s="83"/>
      <c r="H471" s="84">
        <f t="shared" ref="H471:I471" si="766">H470</f>
        <v>1</v>
      </c>
      <c r="I471" s="85">
        <f t="shared" si="766"/>
        <v>36</v>
      </c>
      <c r="J471" s="27"/>
      <c r="K471" s="86">
        <v>3</v>
      </c>
      <c r="L471" s="87">
        <v>3</v>
      </c>
      <c r="M471" s="87">
        <v>3</v>
      </c>
      <c r="N471" s="88">
        <v>3</v>
      </c>
      <c r="O471" s="86">
        <v>3</v>
      </c>
      <c r="P471" s="87">
        <v>3</v>
      </c>
      <c r="Q471" s="87">
        <v>3</v>
      </c>
      <c r="R471" s="88">
        <v>3</v>
      </c>
      <c r="S471" s="86">
        <v>3</v>
      </c>
      <c r="T471" s="87">
        <v>3</v>
      </c>
      <c r="U471" s="87">
        <v>3</v>
      </c>
      <c r="V471" s="87">
        <v>3</v>
      </c>
      <c r="W471" s="88">
        <v>3</v>
      </c>
      <c r="X471" s="86">
        <v>3</v>
      </c>
      <c r="Y471" s="87">
        <v>3</v>
      </c>
      <c r="Z471" s="87" t="s">
        <v>163</v>
      </c>
      <c r="AA471" s="88" t="s">
        <v>163</v>
      </c>
      <c r="AB471" s="86" t="s">
        <v>163</v>
      </c>
      <c r="AC471" s="87" t="s">
        <v>163</v>
      </c>
      <c r="AD471" s="87" t="s">
        <v>164</v>
      </c>
      <c r="AE471" s="88" t="s">
        <v>164</v>
      </c>
      <c r="AF471" s="86" t="s">
        <v>164</v>
      </c>
      <c r="AG471" s="87" t="s">
        <v>164</v>
      </c>
      <c r="AH471" s="87" t="s">
        <v>164</v>
      </c>
      <c r="AI471" s="362"/>
      <c r="AJ471" s="363"/>
      <c r="AK471" s="86" t="s">
        <v>164</v>
      </c>
      <c r="AL471" s="87"/>
      <c r="AM471" s="87"/>
      <c r="AN471" s="88"/>
      <c r="AO471" s="86"/>
      <c r="AP471" s="87"/>
      <c r="AQ471" s="87"/>
      <c r="AR471" s="88"/>
      <c r="AS471" s="89"/>
      <c r="AT471" s="87"/>
      <c r="AU471" s="87"/>
      <c r="AV471" s="90"/>
      <c r="AW471" s="86"/>
      <c r="AX471" s="87"/>
      <c r="AY471" s="87"/>
      <c r="AZ471" s="87"/>
      <c r="BA471" s="88"/>
      <c r="BB471" s="89"/>
      <c r="BC471" s="87"/>
      <c r="BD471" s="87"/>
      <c r="BE471" s="321"/>
      <c r="BF471" s="322"/>
      <c r="BG471" s="322"/>
      <c r="BH471" s="322"/>
      <c r="BI471" s="322"/>
      <c r="BJ471" s="323"/>
      <c r="BK471" s="46" t="s">
        <v>18</v>
      </c>
      <c r="BL471" s="46" t="s">
        <v>50</v>
      </c>
      <c r="BN471" s="146">
        <f t="shared" si="747"/>
        <v>3</v>
      </c>
      <c r="BO471" s="146">
        <f t="shared" si="695"/>
        <v>3</v>
      </c>
      <c r="BP471" s="146">
        <f t="shared" si="696"/>
        <v>3</v>
      </c>
      <c r="BQ471" s="146">
        <f t="shared" si="697"/>
        <v>3</v>
      </c>
      <c r="BR471" s="146">
        <f t="shared" si="698"/>
        <v>3</v>
      </c>
      <c r="BS471" s="146">
        <f t="shared" si="699"/>
        <v>3</v>
      </c>
      <c r="BT471" s="146">
        <f t="shared" si="700"/>
        <v>3</v>
      </c>
      <c r="BU471" s="146">
        <f t="shared" si="701"/>
        <v>3</v>
      </c>
      <c r="BV471" s="146">
        <f t="shared" si="702"/>
        <v>3</v>
      </c>
      <c r="BW471" s="146">
        <f t="shared" si="703"/>
        <v>3</v>
      </c>
      <c r="BX471" s="146">
        <f t="shared" si="704"/>
        <v>3</v>
      </c>
      <c r="BY471" s="146">
        <f t="shared" si="705"/>
        <v>3</v>
      </c>
      <c r="BZ471" s="146">
        <f t="shared" si="706"/>
        <v>3</v>
      </c>
      <c r="CA471" s="146">
        <f t="shared" si="707"/>
        <v>3</v>
      </c>
      <c r="CB471" s="146">
        <f t="shared" si="708"/>
        <v>3</v>
      </c>
      <c r="CC471" s="146">
        <f t="shared" si="709"/>
        <v>0</v>
      </c>
      <c r="CD471" s="146">
        <f t="shared" si="710"/>
        <v>0</v>
      </c>
      <c r="CE471" s="146">
        <f t="shared" si="711"/>
        <v>0</v>
      </c>
      <c r="CF471" s="146">
        <f t="shared" si="712"/>
        <v>0</v>
      </c>
      <c r="CG471" s="146">
        <f t="shared" si="713"/>
        <v>0</v>
      </c>
      <c r="CH471" s="146">
        <f t="shared" si="714"/>
        <v>0</v>
      </c>
      <c r="CI471" s="146">
        <f t="shared" si="715"/>
        <v>0</v>
      </c>
      <c r="CJ471" s="146">
        <f t="shared" si="716"/>
        <v>0</v>
      </c>
      <c r="CK471" s="146">
        <f t="shared" si="717"/>
        <v>0</v>
      </c>
      <c r="CL471" s="146">
        <f t="shared" si="718"/>
        <v>0</v>
      </c>
      <c r="CM471" s="146">
        <f t="shared" si="719"/>
        <v>0</v>
      </c>
      <c r="CN471" s="146">
        <f t="shared" si="720"/>
        <v>0</v>
      </c>
      <c r="CO471" s="146">
        <f t="shared" si="721"/>
        <v>0</v>
      </c>
      <c r="CP471" s="146">
        <f t="shared" si="722"/>
        <v>0</v>
      </c>
      <c r="CQ471" s="146">
        <f t="shared" si="723"/>
        <v>0</v>
      </c>
      <c r="CR471" s="146">
        <f t="shared" si="724"/>
        <v>0</v>
      </c>
      <c r="CS471" s="146">
        <f t="shared" si="725"/>
        <v>0</v>
      </c>
      <c r="CT471" s="146">
        <f t="shared" si="726"/>
        <v>0</v>
      </c>
      <c r="CU471" s="146">
        <f t="shared" si="727"/>
        <v>0</v>
      </c>
      <c r="CV471" s="146">
        <f t="shared" si="728"/>
        <v>0</v>
      </c>
      <c r="CW471" s="146">
        <f t="shared" si="729"/>
        <v>0</v>
      </c>
      <c r="CX471" s="146">
        <f t="shared" si="730"/>
        <v>0</v>
      </c>
      <c r="CY471" s="146">
        <f t="shared" si="731"/>
        <v>0</v>
      </c>
      <c r="CZ471" s="146">
        <f t="shared" si="732"/>
        <v>0</v>
      </c>
      <c r="DA471" s="146">
        <f t="shared" si="733"/>
        <v>0</v>
      </c>
      <c r="DB471" s="146">
        <f t="shared" si="734"/>
        <v>0</v>
      </c>
      <c r="DC471" s="146">
        <f t="shared" si="735"/>
        <v>0</v>
      </c>
      <c r="DD471" s="146">
        <f t="shared" si="736"/>
        <v>0</v>
      </c>
      <c r="DE471" s="146">
        <f t="shared" si="737"/>
        <v>0</v>
      </c>
      <c r="DF471" s="146">
        <f t="shared" si="738"/>
        <v>0</v>
      </c>
      <c r="DG471" s="146">
        <f t="shared" si="739"/>
        <v>0</v>
      </c>
      <c r="DH471" s="146">
        <f t="shared" si="740"/>
        <v>0</v>
      </c>
      <c r="DI471" s="146">
        <f t="shared" si="741"/>
        <v>0</v>
      </c>
      <c r="DJ471" s="146">
        <f t="shared" si="742"/>
        <v>0</v>
      </c>
      <c r="DK471" s="146">
        <f t="shared" si="743"/>
        <v>0</v>
      </c>
      <c r="DL471" s="146">
        <f t="shared" si="744"/>
        <v>0</v>
      </c>
      <c r="DM471" s="146">
        <f t="shared" si="745"/>
        <v>0</v>
      </c>
      <c r="DN471" s="64">
        <f t="shared" si="762"/>
        <v>45</v>
      </c>
      <c r="DO471" s="52">
        <f t="shared" si="763"/>
        <v>45</v>
      </c>
      <c r="DP471" s="52" t="str">
        <f t="shared" si="749"/>
        <v/>
      </c>
      <c r="DQ471" s="53" t="str">
        <f t="shared" si="750"/>
        <v/>
      </c>
      <c r="DR471" s="1">
        <f t="shared" si="764"/>
        <v>1</v>
      </c>
      <c r="DS471" s="168" t="e">
        <f>IF(AND(DR471=#REF!,BL471=#REF!),'Tiến độ'!D471,"")</f>
        <v>#REF!</v>
      </c>
    </row>
    <row r="472" spans="1:123" ht="11.25" customHeight="1">
      <c r="A472" s="314" t="str">
        <f>IF(B472="","",MAX($A$7:A471)+1)</f>
        <v/>
      </c>
      <c r="B472" s="315"/>
      <c r="C472" s="79" t="s">
        <v>740</v>
      </c>
      <c r="D472" s="80" t="s">
        <v>741</v>
      </c>
      <c r="E472" s="81">
        <v>2</v>
      </c>
      <c r="F472" s="82">
        <v>30</v>
      </c>
      <c r="G472" s="83"/>
      <c r="H472" s="84">
        <f t="shared" ref="H472:I472" si="767">H471</f>
        <v>1</v>
      </c>
      <c r="I472" s="85">
        <f t="shared" si="767"/>
        <v>36</v>
      </c>
      <c r="J472" s="27"/>
      <c r="K472" s="86">
        <v>2</v>
      </c>
      <c r="L472" s="87">
        <v>2</v>
      </c>
      <c r="M472" s="87">
        <v>2</v>
      </c>
      <c r="N472" s="88">
        <v>2</v>
      </c>
      <c r="O472" s="86">
        <v>2</v>
      </c>
      <c r="P472" s="87">
        <v>2</v>
      </c>
      <c r="Q472" s="87">
        <v>2</v>
      </c>
      <c r="R472" s="88">
        <v>2</v>
      </c>
      <c r="S472" s="86">
        <v>2</v>
      </c>
      <c r="T472" s="87">
        <v>2</v>
      </c>
      <c r="U472" s="87">
        <v>2</v>
      </c>
      <c r="V472" s="87">
        <v>2</v>
      </c>
      <c r="W472" s="88">
        <v>2</v>
      </c>
      <c r="X472" s="86">
        <v>2</v>
      </c>
      <c r="Y472" s="87">
        <v>2</v>
      </c>
      <c r="Z472" s="87" t="s">
        <v>163</v>
      </c>
      <c r="AA472" s="88" t="s">
        <v>163</v>
      </c>
      <c r="AB472" s="86" t="s">
        <v>163</v>
      </c>
      <c r="AC472" s="87" t="s">
        <v>163</v>
      </c>
      <c r="AD472" s="87" t="s">
        <v>164</v>
      </c>
      <c r="AE472" s="88" t="s">
        <v>164</v>
      </c>
      <c r="AF472" s="86" t="s">
        <v>164</v>
      </c>
      <c r="AG472" s="87" t="s">
        <v>164</v>
      </c>
      <c r="AH472" s="87" t="s">
        <v>164</v>
      </c>
      <c r="AI472" s="362"/>
      <c r="AJ472" s="363"/>
      <c r="AK472" s="86" t="s">
        <v>164</v>
      </c>
      <c r="AL472" s="87"/>
      <c r="AM472" s="87"/>
      <c r="AN472" s="88"/>
      <c r="AO472" s="86"/>
      <c r="AP472" s="87"/>
      <c r="AQ472" s="87"/>
      <c r="AR472" s="88"/>
      <c r="AS472" s="89"/>
      <c r="AT472" s="87"/>
      <c r="AU472" s="87"/>
      <c r="AV472" s="90"/>
      <c r="AW472" s="86"/>
      <c r="AX472" s="87"/>
      <c r="AY472" s="87"/>
      <c r="AZ472" s="87"/>
      <c r="BA472" s="88"/>
      <c r="BB472" s="89"/>
      <c r="BC472" s="87"/>
      <c r="BD472" s="87"/>
      <c r="BE472" s="321"/>
      <c r="BF472" s="322"/>
      <c r="BG472" s="322"/>
      <c r="BH472" s="322"/>
      <c r="BI472" s="322"/>
      <c r="BJ472" s="323"/>
      <c r="BK472" s="46" t="s">
        <v>18</v>
      </c>
      <c r="BL472" s="46" t="s">
        <v>50</v>
      </c>
      <c r="BN472" s="146">
        <f t="shared" si="747"/>
        <v>2</v>
      </c>
      <c r="BO472" s="146">
        <f t="shared" si="695"/>
        <v>2</v>
      </c>
      <c r="BP472" s="146">
        <f t="shared" si="696"/>
        <v>2</v>
      </c>
      <c r="BQ472" s="146">
        <f t="shared" si="697"/>
        <v>2</v>
      </c>
      <c r="BR472" s="146">
        <f t="shared" si="698"/>
        <v>2</v>
      </c>
      <c r="BS472" s="146">
        <f t="shared" si="699"/>
        <v>2</v>
      </c>
      <c r="BT472" s="146">
        <f t="shared" si="700"/>
        <v>2</v>
      </c>
      <c r="BU472" s="146">
        <f t="shared" si="701"/>
        <v>2</v>
      </c>
      <c r="BV472" s="146">
        <f t="shared" si="702"/>
        <v>2</v>
      </c>
      <c r="BW472" s="146">
        <f t="shared" si="703"/>
        <v>2</v>
      </c>
      <c r="BX472" s="146">
        <f t="shared" si="704"/>
        <v>2</v>
      </c>
      <c r="BY472" s="146">
        <f t="shared" si="705"/>
        <v>2</v>
      </c>
      <c r="BZ472" s="146">
        <f t="shared" si="706"/>
        <v>2</v>
      </c>
      <c r="CA472" s="146">
        <f t="shared" si="707"/>
        <v>2</v>
      </c>
      <c r="CB472" s="146">
        <f t="shared" si="708"/>
        <v>2</v>
      </c>
      <c r="CC472" s="146">
        <f t="shared" si="709"/>
        <v>0</v>
      </c>
      <c r="CD472" s="146">
        <f t="shared" si="710"/>
        <v>0</v>
      </c>
      <c r="CE472" s="146">
        <f t="shared" si="711"/>
        <v>0</v>
      </c>
      <c r="CF472" s="146">
        <f t="shared" si="712"/>
        <v>0</v>
      </c>
      <c r="CG472" s="146">
        <f t="shared" si="713"/>
        <v>0</v>
      </c>
      <c r="CH472" s="146">
        <f t="shared" si="714"/>
        <v>0</v>
      </c>
      <c r="CI472" s="146">
        <f t="shared" si="715"/>
        <v>0</v>
      </c>
      <c r="CJ472" s="146">
        <f t="shared" si="716"/>
        <v>0</v>
      </c>
      <c r="CK472" s="146">
        <f t="shared" si="717"/>
        <v>0</v>
      </c>
      <c r="CL472" s="146">
        <f t="shared" si="718"/>
        <v>0</v>
      </c>
      <c r="CM472" s="146">
        <f t="shared" si="719"/>
        <v>0</v>
      </c>
      <c r="CN472" s="146">
        <f t="shared" si="720"/>
        <v>0</v>
      </c>
      <c r="CO472" s="146">
        <f t="shared" si="721"/>
        <v>0</v>
      </c>
      <c r="CP472" s="146">
        <f t="shared" si="722"/>
        <v>0</v>
      </c>
      <c r="CQ472" s="146">
        <f t="shared" si="723"/>
        <v>0</v>
      </c>
      <c r="CR472" s="146">
        <f t="shared" si="724"/>
        <v>0</v>
      </c>
      <c r="CS472" s="146">
        <f t="shared" si="725"/>
        <v>0</v>
      </c>
      <c r="CT472" s="146">
        <f t="shared" si="726"/>
        <v>0</v>
      </c>
      <c r="CU472" s="146">
        <f t="shared" si="727"/>
        <v>0</v>
      </c>
      <c r="CV472" s="146">
        <f t="shared" si="728"/>
        <v>0</v>
      </c>
      <c r="CW472" s="146">
        <f t="shared" si="729"/>
        <v>0</v>
      </c>
      <c r="CX472" s="146">
        <f t="shared" si="730"/>
        <v>0</v>
      </c>
      <c r="CY472" s="146">
        <f t="shared" si="731"/>
        <v>0</v>
      </c>
      <c r="CZ472" s="146">
        <f t="shared" si="732"/>
        <v>0</v>
      </c>
      <c r="DA472" s="146">
        <f t="shared" si="733"/>
        <v>0</v>
      </c>
      <c r="DB472" s="146">
        <f t="shared" si="734"/>
        <v>0</v>
      </c>
      <c r="DC472" s="146">
        <f t="shared" si="735"/>
        <v>0</v>
      </c>
      <c r="DD472" s="146">
        <f t="shared" si="736"/>
        <v>0</v>
      </c>
      <c r="DE472" s="146">
        <f t="shared" si="737"/>
        <v>0</v>
      </c>
      <c r="DF472" s="146">
        <f t="shared" si="738"/>
        <v>0</v>
      </c>
      <c r="DG472" s="146">
        <f t="shared" si="739"/>
        <v>0</v>
      </c>
      <c r="DH472" s="146">
        <f t="shared" si="740"/>
        <v>0</v>
      </c>
      <c r="DI472" s="146">
        <f t="shared" si="741"/>
        <v>0</v>
      </c>
      <c r="DJ472" s="146">
        <f t="shared" si="742"/>
        <v>0</v>
      </c>
      <c r="DK472" s="146">
        <f t="shared" si="743"/>
        <v>0</v>
      </c>
      <c r="DL472" s="146">
        <f t="shared" si="744"/>
        <v>0</v>
      </c>
      <c r="DM472" s="146">
        <f t="shared" si="745"/>
        <v>0</v>
      </c>
      <c r="DN472" s="64">
        <f t="shared" si="762"/>
        <v>30</v>
      </c>
      <c r="DO472" s="52">
        <f t="shared" si="763"/>
        <v>30</v>
      </c>
      <c r="DP472" s="52" t="str">
        <f t="shared" si="749"/>
        <v/>
      </c>
      <c r="DQ472" s="53" t="str">
        <f t="shared" si="750"/>
        <v/>
      </c>
      <c r="DR472" s="1">
        <f t="shared" si="764"/>
        <v>1</v>
      </c>
      <c r="DS472" s="168" t="e">
        <f>IF(AND(DR472=#REF!,BL472=#REF!),'Tiến độ'!D472,"")</f>
        <v>#REF!</v>
      </c>
    </row>
    <row r="473" spans="1:123" ht="11.25" customHeight="1">
      <c r="A473" s="314" t="str">
        <f>IF(B473="","",MAX($A$7:A472)+1)</f>
        <v/>
      </c>
      <c r="B473" s="315"/>
      <c r="C473" s="79" t="s">
        <v>742</v>
      </c>
      <c r="D473" s="80" t="s">
        <v>743</v>
      </c>
      <c r="E473" s="81">
        <v>3</v>
      </c>
      <c r="F473" s="82">
        <v>45</v>
      </c>
      <c r="G473" s="83"/>
      <c r="H473" s="84">
        <f t="shared" ref="H473:I473" si="768">H472</f>
        <v>1</v>
      </c>
      <c r="I473" s="85">
        <f t="shared" si="768"/>
        <v>36</v>
      </c>
      <c r="J473" s="27"/>
      <c r="K473" s="86">
        <v>3</v>
      </c>
      <c r="L473" s="87">
        <v>3</v>
      </c>
      <c r="M473" s="87">
        <v>3</v>
      </c>
      <c r="N473" s="88">
        <v>3</v>
      </c>
      <c r="O473" s="86">
        <v>3</v>
      </c>
      <c r="P473" s="87">
        <v>3</v>
      </c>
      <c r="Q473" s="87">
        <v>3</v>
      </c>
      <c r="R473" s="88">
        <v>3</v>
      </c>
      <c r="S473" s="86">
        <v>3</v>
      </c>
      <c r="T473" s="87">
        <v>3</v>
      </c>
      <c r="U473" s="87">
        <v>3</v>
      </c>
      <c r="V473" s="87">
        <v>3</v>
      </c>
      <c r="W473" s="88">
        <v>3</v>
      </c>
      <c r="X473" s="86">
        <v>3</v>
      </c>
      <c r="Y473" s="87">
        <v>3</v>
      </c>
      <c r="Z473" s="87" t="s">
        <v>163</v>
      </c>
      <c r="AA473" s="88" t="s">
        <v>163</v>
      </c>
      <c r="AB473" s="86" t="s">
        <v>163</v>
      </c>
      <c r="AC473" s="87" t="s">
        <v>163</v>
      </c>
      <c r="AD473" s="87" t="s">
        <v>164</v>
      </c>
      <c r="AE473" s="88" t="s">
        <v>164</v>
      </c>
      <c r="AF473" s="86" t="s">
        <v>164</v>
      </c>
      <c r="AG473" s="87" t="s">
        <v>164</v>
      </c>
      <c r="AH473" s="87" t="s">
        <v>164</v>
      </c>
      <c r="AI473" s="362"/>
      <c r="AJ473" s="363"/>
      <c r="AK473" s="86" t="s">
        <v>164</v>
      </c>
      <c r="AL473" s="87"/>
      <c r="AM473" s="87"/>
      <c r="AN473" s="88"/>
      <c r="AO473" s="86"/>
      <c r="AP473" s="87"/>
      <c r="AQ473" s="87"/>
      <c r="AR473" s="88"/>
      <c r="AS473" s="89"/>
      <c r="AT473" s="87"/>
      <c r="AU473" s="87"/>
      <c r="AV473" s="90"/>
      <c r="AW473" s="86"/>
      <c r="AX473" s="87"/>
      <c r="AY473" s="87"/>
      <c r="AZ473" s="87"/>
      <c r="BA473" s="88"/>
      <c r="BB473" s="89"/>
      <c r="BC473" s="87"/>
      <c r="BD473" s="87"/>
      <c r="BE473" s="321"/>
      <c r="BF473" s="322"/>
      <c r="BG473" s="322"/>
      <c r="BH473" s="322"/>
      <c r="BI473" s="322"/>
      <c r="BJ473" s="323"/>
      <c r="BK473" s="46" t="s">
        <v>18</v>
      </c>
      <c r="BL473" s="46" t="s">
        <v>44</v>
      </c>
      <c r="BN473" s="146">
        <f t="shared" si="747"/>
        <v>3</v>
      </c>
      <c r="BO473" s="146">
        <f t="shared" si="695"/>
        <v>3</v>
      </c>
      <c r="BP473" s="146">
        <f t="shared" si="696"/>
        <v>3</v>
      </c>
      <c r="BQ473" s="146">
        <f t="shared" si="697"/>
        <v>3</v>
      </c>
      <c r="BR473" s="146">
        <f t="shared" si="698"/>
        <v>3</v>
      </c>
      <c r="BS473" s="146">
        <f t="shared" si="699"/>
        <v>3</v>
      </c>
      <c r="BT473" s="146">
        <f t="shared" si="700"/>
        <v>3</v>
      </c>
      <c r="BU473" s="146">
        <f t="shared" si="701"/>
        <v>3</v>
      </c>
      <c r="BV473" s="146">
        <f t="shared" si="702"/>
        <v>3</v>
      </c>
      <c r="BW473" s="146">
        <f t="shared" si="703"/>
        <v>3</v>
      </c>
      <c r="BX473" s="146">
        <f t="shared" si="704"/>
        <v>3</v>
      </c>
      <c r="BY473" s="146">
        <f t="shared" si="705"/>
        <v>3</v>
      </c>
      <c r="BZ473" s="146">
        <f t="shared" si="706"/>
        <v>3</v>
      </c>
      <c r="CA473" s="146">
        <f t="shared" si="707"/>
        <v>3</v>
      </c>
      <c r="CB473" s="146">
        <f t="shared" si="708"/>
        <v>3</v>
      </c>
      <c r="CC473" s="146">
        <f t="shared" si="709"/>
        <v>0</v>
      </c>
      <c r="CD473" s="146">
        <f t="shared" si="710"/>
        <v>0</v>
      </c>
      <c r="CE473" s="146">
        <f t="shared" si="711"/>
        <v>0</v>
      </c>
      <c r="CF473" s="146">
        <f t="shared" si="712"/>
        <v>0</v>
      </c>
      <c r="CG473" s="146">
        <f t="shared" si="713"/>
        <v>0</v>
      </c>
      <c r="CH473" s="146">
        <f t="shared" si="714"/>
        <v>0</v>
      </c>
      <c r="CI473" s="146">
        <f t="shared" si="715"/>
        <v>0</v>
      </c>
      <c r="CJ473" s="146">
        <f t="shared" si="716"/>
        <v>0</v>
      </c>
      <c r="CK473" s="146">
        <f t="shared" si="717"/>
        <v>0</v>
      </c>
      <c r="CL473" s="146">
        <f t="shared" si="718"/>
        <v>0</v>
      </c>
      <c r="CM473" s="146">
        <f t="shared" si="719"/>
        <v>0</v>
      </c>
      <c r="CN473" s="146">
        <f t="shared" si="720"/>
        <v>0</v>
      </c>
      <c r="CO473" s="146">
        <f t="shared" si="721"/>
        <v>0</v>
      </c>
      <c r="CP473" s="146">
        <f t="shared" si="722"/>
        <v>0</v>
      </c>
      <c r="CQ473" s="146">
        <f t="shared" si="723"/>
        <v>0</v>
      </c>
      <c r="CR473" s="146">
        <f t="shared" si="724"/>
        <v>0</v>
      </c>
      <c r="CS473" s="146">
        <f t="shared" si="725"/>
        <v>0</v>
      </c>
      <c r="CT473" s="146">
        <f t="shared" si="726"/>
        <v>0</v>
      </c>
      <c r="CU473" s="146">
        <f t="shared" si="727"/>
        <v>0</v>
      </c>
      <c r="CV473" s="146">
        <f t="shared" si="728"/>
        <v>0</v>
      </c>
      <c r="CW473" s="146">
        <f t="shared" si="729"/>
        <v>0</v>
      </c>
      <c r="CX473" s="146">
        <f t="shared" si="730"/>
        <v>0</v>
      </c>
      <c r="CY473" s="146">
        <f t="shared" si="731"/>
        <v>0</v>
      </c>
      <c r="CZ473" s="146">
        <f t="shared" si="732"/>
        <v>0</v>
      </c>
      <c r="DA473" s="146">
        <f t="shared" si="733"/>
        <v>0</v>
      </c>
      <c r="DB473" s="146">
        <f t="shared" si="734"/>
        <v>0</v>
      </c>
      <c r="DC473" s="146">
        <f t="shared" si="735"/>
        <v>0</v>
      </c>
      <c r="DD473" s="146">
        <f t="shared" si="736"/>
        <v>0</v>
      </c>
      <c r="DE473" s="146">
        <f t="shared" si="737"/>
        <v>0</v>
      </c>
      <c r="DF473" s="146">
        <f t="shared" si="738"/>
        <v>0</v>
      </c>
      <c r="DG473" s="146">
        <f t="shared" si="739"/>
        <v>0</v>
      </c>
      <c r="DH473" s="146">
        <f t="shared" si="740"/>
        <v>0</v>
      </c>
      <c r="DI473" s="146">
        <f t="shared" si="741"/>
        <v>0</v>
      </c>
      <c r="DJ473" s="146">
        <f t="shared" si="742"/>
        <v>0</v>
      </c>
      <c r="DK473" s="146">
        <f t="shared" si="743"/>
        <v>0</v>
      </c>
      <c r="DL473" s="146">
        <f t="shared" si="744"/>
        <v>0</v>
      </c>
      <c r="DM473" s="146">
        <f t="shared" si="745"/>
        <v>0</v>
      </c>
      <c r="DN473" s="64">
        <f t="shared" si="762"/>
        <v>45</v>
      </c>
      <c r="DO473" s="52">
        <f t="shared" si="763"/>
        <v>45</v>
      </c>
      <c r="DP473" s="52" t="str">
        <f t="shared" si="749"/>
        <v/>
      </c>
      <c r="DQ473" s="53" t="str">
        <f t="shared" si="750"/>
        <v/>
      </c>
      <c r="DR473" s="1">
        <f t="shared" si="764"/>
        <v>1</v>
      </c>
      <c r="DS473" s="168" t="e">
        <f>IF(AND(DR473=#REF!,BL473=#REF!),'Tiến độ'!D473,"")</f>
        <v>#REF!</v>
      </c>
    </row>
    <row r="474" spans="1:123" ht="11.25" customHeight="1">
      <c r="A474" s="314" t="str">
        <f>IF(B474="","",MAX($A$7:A473)+1)</f>
        <v/>
      </c>
      <c r="B474" s="315"/>
      <c r="C474" s="79" t="s">
        <v>744</v>
      </c>
      <c r="D474" s="80" t="s">
        <v>745</v>
      </c>
      <c r="E474" s="81">
        <v>2</v>
      </c>
      <c r="F474" s="82">
        <v>30</v>
      </c>
      <c r="G474" s="83"/>
      <c r="H474" s="84">
        <f t="shared" ref="H474:I474" si="769">H473</f>
        <v>1</v>
      </c>
      <c r="I474" s="85">
        <f t="shared" si="769"/>
        <v>36</v>
      </c>
      <c r="J474" s="27"/>
      <c r="K474" s="86"/>
      <c r="L474" s="87"/>
      <c r="M474" s="87"/>
      <c r="N474" s="88"/>
      <c r="O474" s="86"/>
      <c r="P474" s="87"/>
      <c r="Q474" s="87"/>
      <c r="R474" s="88"/>
      <c r="S474" s="86"/>
      <c r="T474" s="87"/>
      <c r="U474" s="87"/>
      <c r="V474" s="87"/>
      <c r="W474" s="88"/>
      <c r="X474" s="86"/>
      <c r="Y474" s="87"/>
      <c r="Z474" s="87"/>
      <c r="AA474" s="88"/>
      <c r="AB474" s="86"/>
      <c r="AC474" s="87"/>
      <c r="AD474" s="87"/>
      <c r="AE474" s="88"/>
      <c r="AF474" s="86"/>
      <c r="AG474" s="87"/>
      <c r="AH474" s="87"/>
      <c r="AI474" s="362"/>
      <c r="AJ474" s="363"/>
      <c r="AK474" s="86"/>
      <c r="AL474" s="87">
        <v>2</v>
      </c>
      <c r="AM474" s="87">
        <v>2</v>
      </c>
      <c r="AN474" s="88">
        <v>2</v>
      </c>
      <c r="AO474" s="86">
        <v>2</v>
      </c>
      <c r="AP474" s="87">
        <v>2</v>
      </c>
      <c r="AQ474" s="87">
        <v>2</v>
      </c>
      <c r="AR474" s="88">
        <v>2</v>
      </c>
      <c r="AS474" s="89">
        <v>2</v>
      </c>
      <c r="AT474" s="87">
        <v>2</v>
      </c>
      <c r="AU474" s="87">
        <v>2</v>
      </c>
      <c r="AV474" s="90">
        <v>2</v>
      </c>
      <c r="AW474" s="86">
        <v>2</v>
      </c>
      <c r="AX474" s="87">
        <v>2</v>
      </c>
      <c r="AY474" s="87">
        <v>2</v>
      </c>
      <c r="AZ474" s="87">
        <v>2</v>
      </c>
      <c r="BA474" s="88" t="s">
        <v>163</v>
      </c>
      <c r="BB474" s="89" t="s">
        <v>163</v>
      </c>
      <c r="BC474" s="87" t="s">
        <v>163</v>
      </c>
      <c r="BD474" s="87" t="s">
        <v>163</v>
      </c>
      <c r="BE474" s="321"/>
      <c r="BF474" s="322"/>
      <c r="BG474" s="322"/>
      <c r="BH474" s="322"/>
      <c r="BI474" s="322"/>
      <c r="BJ474" s="323"/>
      <c r="BK474" s="46" t="s">
        <v>18</v>
      </c>
      <c r="BL474" s="46" t="s">
        <v>50</v>
      </c>
      <c r="BN474" s="146">
        <f t="shared" si="747"/>
        <v>0</v>
      </c>
      <c r="BO474" s="146">
        <f t="shared" si="695"/>
        <v>0</v>
      </c>
      <c r="BP474" s="146">
        <f t="shared" si="696"/>
        <v>0</v>
      </c>
      <c r="BQ474" s="146">
        <f t="shared" si="697"/>
        <v>0</v>
      </c>
      <c r="BR474" s="146">
        <f t="shared" si="698"/>
        <v>0</v>
      </c>
      <c r="BS474" s="146">
        <f t="shared" si="699"/>
        <v>0</v>
      </c>
      <c r="BT474" s="146">
        <f t="shared" si="700"/>
        <v>0</v>
      </c>
      <c r="BU474" s="146">
        <f t="shared" si="701"/>
        <v>0</v>
      </c>
      <c r="BV474" s="146">
        <f t="shared" si="702"/>
        <v>0</v>
      </c>
      <c r="BW474" s="146">
        <f t="shared" si="703"/>
        <v>0</v>
      </c>
      <c r="BX474" s="146">
        <f t="shared" si="704"/>
        <v>0</v>
      </c>
      <c r="BY474" s="146">
        <f t="shared" si="705"/>
        <v>0</v>
      </c>
      <c r="BZ474" s="146">
        <f t="shared" si="706"/>
        <v>0</v>
      </c>
      <c r="CA474" s="146">
        <f t="shared" si="707"/>
        <v>0</v>
      </c>
      <c r="CB474" s="146">
        <f t="shared" si="708"/>
        <v>0</v>
      </c>
      <c r="CC474" s="146">
        <f t="shared" si="709"/>
        <v>0</v>
      </c>
      <c r="CD474" s="146">
        <f t="shared" si="710"/>
        <v>0</v>
      </c>
      <c r="CE474" s="146">
        <f t="shared" si="711"/>
        <v>0</v>
      </c>
      <c r="CF474" s="146">
        <f t="shared" si="712"/>
        <v>0</v>
      </c>
      <c r="CG474" s="146">
        <f t="shared" si="713"/>
        <v>0</v>
      </c>
      <c r="CH474" s="146">
        <f t="shared" si="714"/>
        <v>0</v>
      </c>
      <c r="CI474" s="146">
        <f t="shared" si="715"/>
        <v>0</v>
      </c>
      <c r="CJ474" s="146">
        <f t="shared" si="716"/>
        <v>0</v>
      </c>
      <c r="CK474" s="146">
        <f t="shared" si="717"/>
        <v>0</v>
      </c>
      <c r="CL474" s="146">
        <f t="shared" si="718"/>
        <v>0</v>
      </c>
      <c r="CM474" s="146">
        <f t="shared" si="719"/>
        <v>0</v>
      </c>
      <c r="CN474" s="146">
        <f t="shared" si="720"/>
        <v>0</v>
      </c>
      <c r="CO474" s="146">
        <f t="shared" si="721"/>
        <v>2</v>
      </c>
      <c r="CP474" s="146">
        <f t="shared" si="722"/>
        <v>2</v>
      </c>
      <c r="CQ474" s="146">
        <f t="shared" si="723"/>
        <v>2</v>
      </c>
      <c r="CR474" s="146">
        <f t="shared" si="724"/>
        <v>2</v>
      </c>
      <c r="CS474" s="146">
        <f t="shared" si="725"/>
        <v>2</v>
      </c>
      <c r="CT474" s="146">
        <f t="shared" si="726"/>
        <v>2</v>
      </c>
      <c r="CU474" s="146">
        <f t="shared" si="727"/>
        <v>2</v>
      </c>
      <c r="CV474" s="146">
        <f t="shared" si="728"/>
        <v>2</v>
      </c>
      <c r="CW474" s="146">
        <f t="shared" si="729"/>
        <v>2</v>
      </c>
      <c r="CX474" s="146">
        <f t="shared" si="730"/>
        <v>2</v>
      </c>
      <c r="CY474" s="146">
        <f t="shared" si="731"/>
        <v>2</v>
      </c>
      <c r="CZ474" s="146">
        <f t="shared" si="732"/>
        <v>2</v>
      </c>
      <c r="DA474" s="146">
        <f t="shared" si="733"/>
        <v>2</v>
      </c>
      <c r="DB474" s="146">
        <f t="shared" si="734"/>
        <v>2</v>
      </c>
      <c r="DC474" s="146">
        <f t="shared" si="735"/>
        <v>2</v>
      </c>
      <c r="DD474" s="146">
        <f t="shared" si="736"/>
        <v>0</v>
      </c>
      <c r="DE474" s="146">
        <f t="shared" si="737"/>
        <v>0</v>
      </c>
      <c r="DF474" s="146">
        <f t="shared" si="738"/>
        <v>0</v>
      </c>
      <c r="DG474" s="146">
        <f t="shared" si="739"/>
        <v>0</v>
      </c>
      <c r="DH474" s="146">
        <f t="shared" si="740"/>
        <v>0</v>
      </c>
      <c r="DI474" s="146">
        <f t="shared" si="741"/>
        <v>0</v>
      </c>
      <c r="DJ474" s="146">
        <f t="shared" si="742"/>
        <v>0</v>
      </c>
      <c r="DK474" s="146">
        <f t="shared" si="743"/>
        <v>0</v>
      </c>
      <c r="DL474" s="146">
        <f t="shared" si="744"/>
        <v>0</v>
      </c>
      <c r="DM474" s="146">
        <f t="shared" si="745"/>
        <v>0</v>
      </c>
      <c r="DN474" s="64">
        <f t="shared" si="762"/>
        <v>30</v>
      </c>
      <c r="DO474" s="52" t="str">
        <f t="shared" si="763"/>
        <v/>
      </c>
      <c r="DP474" s="52" t="str">
        <f t="shared" si="749"/>
        <v/>
      </c>
      <c r="DQ474" s="53">
        <f t="shared" si="750"/>
        <v>30</v>
      </c>
      <c r="DR474" s="1">
        <f t="shared" si="764"/>
        <v>2</v>
      </c>
      <c r="DS474" s="168" t="e">
        <f>IF(AND(DR474=#REF!,BL474=#REF!),'Tiến độ'!D474,"")</f>
        <v>#REF!</v>
      </c>
    </row>
    <row r="475" spans="1:123" ht="11.25" customHeight="1">
      <c r="A475" s="314" t="str">
        <f>IF(B475="","",MAX($A$7:A474)+1)</f>
        <v/>
      </c>
      <c r="B475" s="315"/>
      <c r="C475" s="79" t="s">
        <v>708</v>
      </c>
      <c r="D475" s="80" t="s">
        <v>720</v>
      </c>
      <c r="E475" s="81">
        <v>3</v>
      </c>
      <c r="F475" s="82">
        <v>45</v>
      </c>
      <c r="G475" s="83"/>
      <c r="H475" s="84">
        <f t="shared" ref="H475:I475" si="770">H474</f>
        <v>1</v>
      </c>
      <c r="I475" s="85">
        <f t="shared" si="770"/>
        <v>36</v>
      </c>
      <c r="J475" s="27"/>
      <c r="K475" s="86"/>
      <c r="L475" s="87"/>
      <c r="M475" s="87"/>
      <c r="N475" s="88"/>
      <c r="O475" s="86"/>
      <c r="P475" s="87"/>
      <c r="Q475" s="87"/>
      <c r="R475" s="88"/>
      <c r="S475" s="86"/>
      <c r="T475" s="87"/>
      <c r="U475" s="87"/>
      <c r="V475" s="87"/>
      <c r="W475" s="88"/>
      <c r="X475" s="86"/>
      <c r="Y475" s="87"/>
      <c r="Z475" s="87"/>
      <c r="AA475" s="88"/>
      <c r="AB475" s="86"/>
      <c r="AC475" s="87"/>
      <c r="AD475" s="87"/>
      <c r="AE475" s="88"/>
      <c r="AF475" s="86"/>
      <c r="AG475" s="87"/>
      <c r="AH475" s="87"/>
      <c r="AI475" s="362"/>
      <c r="AJ475" s="363"/>
      <c r="AK475" s="86"/>
      <c r="AL475" s="87">
        <v>3</v>
      </c>
      <c r="AM475" s="87">
        <v>3</v>
      </c>
      <c r="AN475" s="88">
        <v>3</v>
      </c>
      <c r="AO475" s="86">
        <v>3</v>
      </c>
      <c r="AP475" s="87">
        <v>3</v>
      </c>
      <c r="AQ475" s="87">
        <v>3</v>
      </c>
      <c r="AR475" s="88">
        <v>3</v>
      </c>
      <c r="AS475" s="89">
        <v>3</v>
      </c>
      <c r="AT475" s="87">
        <v>3</v>
      </c>
      <c r="AU475" s="87">
        <v>3</v>
      </c>
      <c r="AV475" s="90">
        <v>3</v>
      </c>
      <c r="AW475" s="86">
        <v>3</v>
      </c>
      <c r="AX475" s="87">
        <v>3</v>
      </c>
      <c r="AY475" s="87">
        <v>3</v>
      </c>
      <c r="AZ475" s="87">
        <v>3</v>
      </c>
      <c r="BA475" s="88" t="s">
        <v>163</v>
      </c>
      <c r="BB475" s="89" t="s">
        <v>163</v>
      </c>
      <c r="BC475" s="87" t="s">
        <v>163</v>
      </c>
      <c r="BD475" s="87" t="s">
        <v>163</v>
      </c>
      <c r="BE475" s="321"/>
      <c r="BF475" s="322"/>
      <c r="BG475" s="322"/>
      <c r="BH475" s="322"/>
      <c r="BI475" s="322"/>
      <c r="BJ475" s="323"/>
      <c r="BK475" s="46" t="s">
        <v>18</v>
      </c>
      <c r="BL475" s="46" t="s">
        <v>50</v>
      </c>
      <c r="BN475" s="146">
        <f t="shared" si="747"/>
        <v>0</v>
      </c>
      <c r="BO475" s="146">
        <f t="shared" si="695"/>
        <v>0</v>
      </c>
      <c r="BP475" s="146">
        <f t="shared" si="696"/>
        <v>0</v>
      </c>
      <c r="BQ475" s="146">
        <f t="shared" si="697"/>
        <v>0</v>
      </c>
      <c r="BR475" s="146">
        <f t="shared" si="698"/>
        <v>0</v>
      </c>
      <c r="BS475" s="146">
        <f t="shared" si="699"/>
        <v>0</v>
      </c>
      <c r="BT475" s="146">
        <f t="shared" si="700"/>
        <v>0</v>
      </c>
      <c r="BU475" s="146">
        <f t="shared" si="701"/>
        <v>0</v>
      </c>
      <c r="BV475" s="146">
        <f t="shared" si="702"/>
        <v>0</v>
      </c>
      <c r="BW475" s="146">
        <f t="shared" si="703"/>
        <v>0</v>
      </c>
      <c r="BX475" s="146">
        <f t="shared" si="704"/>
        <v>0</v>
      </c>
      <c r="BY475" s="146">
        <f t="shared" si="705"/>
        <v>0</v>
      </c>
      <c r="BZ475" s="146">
        <f t="shared" si="706"/>
        <v>0</v>
      </c>
      <c r="CA475" s="146">
        <f t="shared" si="707"/>
        <v>0</v>
      </c>
      <c r="CB475" s="146">
        <f t="shared" si="708"/>
        <v>0</v>
      </c>
      <c r="CC475" s="146">
        <f t="shared" si="709"/>
        <v>0</v>
      </c>
      <c r="CD475" s="146">
        <f t="shared" si="710"/>
        <v>0</v>
      </c>
      <c r="CE475" s="146">
        <f t="shared" si="711"/>
        <v>0</v>
      </c>
      <c r="CF475" s="146">
        <f t="shared" si="712"/>
        <v>0</v>
      </c>
      <c r="CG475" s="146">
        <f t="shared" si="713"/>
        <v>0</v>
      </c>
      <c r="CH475" s="146">
        <f t="shared" si="714"/>
        <v>0</v>
      </c>
      <c r="CI475" s="146">
        <f t="shared" si="715"/>
        <v>0</v>
      </c>
      <c r="CJ475" s="146">
        <f t="shared" si="716"/>
        <v>0</v>
      </c>
      <c r="CK475" s="146">
        <f t="shared" si="717"/>
        <v>0</v>
      </c>
      <c r="CL475" s="146">
        <f t="shared" si="718"/>
        <v>0</v>
      </c>
      <c r="CM475" s="146">
        <f t="shared" si="719"/>
        <v>0</v>
      </c>
      <c r="CN475" s="146">
        <f t="shared" si="720"/>
        <v>0</v>
      </c>
      <c r="CO475" s="146">
        <f t="shared" si="721"/>
        <v>3</v>
      </c>
      <c r="CP475" s="146">
        <f t="shared" si="722"/>
        <v>3</v>
      </c>
      <c r="CQ475" s="146">
        <f t="shared" si="723"/>
        <v>3</v>
      </c>
      <c r="CR475" s="146">
        <f t="shared" si="724"/>
        <v>3</v>
      </c>
      <c r="CS475" s="146">
        <f t="shared" si="725"/>
        <v>3</v>
      </c>
      <c r="CT475" s="146">
        <f t="shared" si="726"/>
        <v>3</v>
      </c>
      <c r="CU475" s="146">
        <f t="shared" si="727"/>
        <v>3</v>
      </c>
      <c r="CV475" s="146">
        <f t="shared" si="728"/>
        <v>3</v>
      </c>
      <c r="CW475" s="146">
        <f t="shared" si="729"/>
        <v>3</v>
      </c>
      <c r="CX475" s="146">
        <f t="shared" si="730"/>
        <v>3</v>
      </c>
      <c r="CY475" s="146">
        <f t="shared" si="731"/>
        <v>3</v>
      </c>
      <c r="CZ475" s="146">
        <f t="shared" si="732"/>
        <v>3</v>
      </c>
      <c r="DA475" s="146">
        <f t="shared" si="733"/>
        <v>3</v>
      </c>
      <c r="DB475" s="146">
        <f t="shared" si="734"/>
        <v>3</v>
      </c>
      <c r="DC475" s="146">
        <f t="shared" si="735"/>
        <v>3</v>
      </c>
      <c r="DD475" s="146">
        <f t="shared" si="736"/>
        <v>0</v>
      </c>
      <c r="DE475" s="146">
        <f t="shared" si="737"/>
        <v>0</v>
      </c>
      <c r="DF475" s="146">
        <f t="shared" si="738"/>
        <v>0</v>
      </c>
      <c r="DG475" s="146">
        <f t="shared" si="739"/>
        <v>0</v>
      </c>
      <c r="DH475" s="146">
        <f t="shared" si="740"/>
        <v>0</v>
      </c>
      <c r="DI475" s="146">
        <f t="shared" si="741"/>
        <v>0</v>
      </c>
      <c r="DJ475" s="146">
        <f t="shared" si="742"/>
        <v>0</v>
      </c>
      <c r="DK475" s="146">
        <f t="shared" si="743"/>
        <v>0</v>
      </c>
      <c r="DL475" s="146">
        <f t="shared" si="744"/>
        <v>0</v>
      </c>
      <c r="DM475" s="146">
        <f t="shared" si="745"/>
        <v>0</v>
      </c>
      <c r="DN475" s="64">
        <f t="shared" si="762"/>
        <v>45</v>
      </c>
      <c r="DO475" s="52" t="str">
        <f t="shared" si="763"/>
        <v/>
      </c>
      <c r="DP475" s="52" t="str">
        <f t="shared" si="749"/>
        <v/>
      </c>
      <c r="DQ475" s="53">
        <f t="shared" si="750"/>
        <v>45</v>
      </c>
      <c r="DR475" s="1">
        <f t="shared" si="764"/>
        <v>2</v>
      </c>
      <c r="DS475" s="168" t="e">
        <f>IF(AND(DR475=#REF!,BL475=#REF!),'Tiến độ'!D475,"")</f>
        <v>#REF!</v>
      </c>
    </row>
    <row r="476" spans="1:123" ht="11.25" customHeight="1">
      <c r="A476" s="314" t="str">
        <f>IF(B476="","",MAX($A$7:A475)+1)</f>
        <v/>
      </c>
      <c r="B476" s="315"/>
      <c r="C476" s="79" t="s">
        <v>721</v>
      </c>
      <c r="D476" s="80" t="s">
        <v>722</v>
      </c>
      <c r="E476" s="81">
        <v>2</v>
      </c>
      <c r="F476" s="82">
        <v>30</v>
      </c>
      <c r="G476" s="83"/>
      <c r="H476" s="84">
        <f t="shared" ref="H476:I476" si="771">H475</f>
        <v>1</v>
      </c>
      <c r="I476" s="85">
        <f t="shared" si="771"/>
        <v>36</v>
      </c>
      <c r="J476" s="27"/>
      <c r="K476" s="86"/>
      <c r="L476" s="87"/>
      <c r="M476" s="87"/>
      <c r="N476" s="88"/>
      <c r="O476" s="86"/>
      <c r="P476" s="87"/>
      <c r="Q476" s="87"/>
      <c r="R476" s="88"/>
      <c r="S476" s="86"/>
      <c r="T476" s="87"/>
      <c r="U476" s="87"/>
      <c r="V476" s="87"/>
      <c r="W476" s="88"/>
      <c r="X476" s="86"/>
      <c r="Y476" s="87"/>
      <c r="Z476" s="87"/>
      <c r="AA476" s="88"/>
      <c r="AB476" s="86"/>
      <c r="AC476" s="87"/>
      <c r="AD476" s="87"/>
      <c r="AE476" s="88"/>
      <c r="AF476" s="86"/>
      <c r="AG476" s="87"/>
      <c r="AH476" s="87"/>
      <c r="AI476" s="362"/>
      <c r="AJ476" s="363"/>
      <c r="AK476" s="86"/>
      <c r="AL476" s="87">
        <v>2</v>
      </c>
      <c r="AM476" s="87">
        <v>2</v>
      </c>
      <c r="AN476" s="88">
        <v>2</v>
      </c>
      <c r="AO476" s="86">
        <v>2</v>
      </c>
      <c r="AP476" s="87">
        <v>2</v>
      </c>
      <c r="AQ476" s="87">
        <v>2</v>
      </c>
      <c r="AR476" s="88">
        <v>2</v>
      </c>
      <c r="AS476" s="89">
        <v>2</v>
      </c>
      <c r="AT476" s="87">
        <v>2</v>
      </c>
      <c r="AU476" s="87">
        <v>2</v>
      </c>
      <c r="AV476" s="90">
        <v>2</v>
      </c>
      <c r="AW476" s="86">
        <v>2</v>
      </c>
      <c r="AX476" s="87">
        <v>2</v>
      </c>
      <c r="AY476" s="87">
        <v>2</v>
      </c>
      <c r="AZ476" s="87">
        <v>2</v>
      </c>
      <c r="BA476" s="88" t="s">
        <v>163</v>
      </c>
      <c r="BB476" s="89" t="s">
        <v>163</v>
      </c>
      <c r="BC476" s="87" t="s">
        <v>163</v>
      </c>
      <c r="BD476" s="87" t="s">
        <v>163</v>
      </c>
      <c r="BE476" s="321"/>
      <c r="BF476" s="322"/>
      <c r="BG476" s="322"/>
      <c r="BH476" s="322"/>
      <c r="BI476" s="322"/>
      <c r="BJ476" s="323"/>
      <c r="BK476" s="46" t="s">
        <v>18</v>
      </c>
      <c r="BL476" s="46" t="s">
        <v>50</v>
      </c>
      <c r="BN476" s="146">
        <f t="shared" si="747"/>
        <v>0</v>
      </c>
      <c r="BO476" s="146">
        <f t="shared" si="695"/>
        <v>0</v>
      </c>
      <c r="BP476" s="146">
        <f t="shared" si="696"/>
        <v>0</v>
      </c>
      <c r="BQ476" s="146">
        <f t="shared" si="697"/>
        <v>0</v>
      </c>
      <c r="BR476" s="146">
        <f t="shared" si="698"/>
        <v>0</v>
      </c>
      <c r="BS476" s="146">
        <f t="shared" si="699"/>
        <v>0</v>
      </c>
      <c r="BT476" s="146">
        <f t="shared" si="700"/>
        <v>0</v>
      </c>
      <c r="BU476" s="146">
        <f t="shared" si="701"/>
        <v>0</v>
      </c>
      <c r="BV476" s="146">
        <f t="shared" si="702"/>
        <v>0</v>
      </c>
      <c r="BW476" s="146">
        <f t="shared" si="703"/>
        <v>0</v>
      </c>
      <c r="BX476" s="146">
        <f t="shared" si="704"/>
        <v>0</v>
      </c>
      <c r="BY476" s="146">
        <f t="shared" si="705"/>
        <v>0</v>
      </c>
      <c r="BZ476" s="146">
        <f t="shared" si="706"/>
        <v>0</v>
      </c>
      <c r="CA476" s="146">
        <f t="shared" si="707"/>
        <v>0</v>
      </c>
      <c r="CB476" s="146">
        <f t="shared" si="708"/>
        <v>0</v>
      </c>
      <c r="CC476" s="146">
        <f t="shared" si="709"/>
        <v>0</v>
      </c>
      <c r="CD476" s="146">
        <f t="shared" si="710"/>
        <v>0</v>
      </c>
      <c r="CE476" s="146">
        <f t="shared" si="711"/>
        <v>0</v>
      </c>
      <c r="CF476" s="146">
        <f t="shared" si="712"/>
        <v>0</v>
      </c>
      <c r="CG476" s="146">
        <f t="shared" si="713"/>
        <v>0</v>
      </c>
      <c r="CH476" s="146">
        <f t="shared" si="714"/>
        <v>0</v>
      </c>
      <c r="CI476" s="146">
        <f t="shared" si="715"/>
        <v>0</v>
      </c>
      <c r="CJ476" s="146">
        <f t="shared" si="716"/>
        <v>0</v>
      </c>
      <c r="CK476" s="146">
        <f t="shared" si="717"/>
        <v>0</v>
      </c>
      <c r="CL476" s="146">
        <f t="shared" si="718"/>
        <v>0</v>
      </c>
      <c r="CM476" s="146">
        <f t="shared" si="719"/>
        <v>0</v>
      </c>
      <c r="CN476" s="146">
        <f t="shared" si="720"/>
        <v>0</v>
      </c>
      <c r="CO476" s="146">
        <f t="shared" si="721"/>
        <v>2</v>
      </c>
      <c r="CP476" s="146">
        <f t="shared" si="722"/>
        <v>2</v>
      </c>
      <c r="CQ476" s="146">
        <f t="shared" si="723"/>
        <v>2</v>
      </c>
      <c r="CR476" s="146">
        <f t="shared" si="724"/>
        <v>2</v>
      </c>
      <c r="CS476" s="146">
        <f t="shared" si="725"/>
        <v>2</v>
      </c>
      <c r="CT476" s="146">
        <f t="shared" si="726"/>
        <v>2</v>
      </c>
      <c r="CU476" s="146">
        <f t="shared" si="727"/>
        <v>2</v>
      </c>
      <c r="CV476" s="146">
        <f t="shared" si="728"/>
        <v>2</v>
      </c>
      <c r="CW476" s="146">
        <f t="shared" si="729"/>
        <v>2</v>
      </c>
      <c r="CX476" s="146">
        <f t="shared" si="730"/>
        <v>2</v>
      </c>
      <c r="CY476" s="146">
        <f t="shared" si="731"/>
        <v>2</v>
      </c>
      <c r="CZ476" s="146">
        <f t="shared" si="732"/>
        <v>2</v>
      </c>
      <c r="DA476" s="146">
        <f t="shared" si="733"/>
        <v>2</v>
      </c>
      <c r="DB476" s="146">
        <f t="shared" si="734"/>
        <v>2</v>
      </c>
      <c r="DC476" s="146">
        <f t="shared" si="735"/>
        <v>2</v>
      </c>
      <c r="DD476" s="146">
        <f t="shared" si="736"/>
        <v>0</v>
      </c>
      <c r="DE476" s="146">
        <f t="shared" si="737"/>
        <v>0</v>
      </c>
      <c r="DF476" s="146">
        <f t="shared" si="738"/>
        <v>0</v>
      </c>
      <c r="DG476" s="146">
        <f t="shared" si="739"/>
        <v>0</v>
      </c>
      <c r="DH476" s="146">
        <f t="shared" si="740"/>
        <v>0</v>
      </c>
      <c r="DI476" s="146">
        <f t="shared" si="741"/>
        <v>0</v>
      </c>
      <c r="DJ476" s="146">
        <f t="shared" si="742"/>
        <v>0</v>
      </c>
      <c r="DK476" s="146">
        <f t="shared" si="743"/>
        <v>0</v>
      </c>
      <c r="DL476" s="146">
        <f t="shared" si="744"/>
        <v>0</v>
      </c>
      <c r="DM476" s="146">
        <f t="shared" si="745"/>
        <v>0</v>
      </c>
      <c r="DN476" s="64">
        <f>I476*1</f>
        <v>36</v>
      </c>
      <c r="DO476" s="52" t="str">
        <f t="shared" si="763"/>
        <v/>
      </c>
      <c r="DP476" s="52" t="str">
        <f t="shared" si="749"/>
        <v/>
      </c>
      <c r="DQ476" s="53">
        <f t="shared" si="750"/>
        <v>36</v>
      </c>
      <c r="DR476" s="1">
        <f t="shared" si="764"/>
        <v>2</v>
      </c>
      <c r="DS476" s="168" t="e">
        <f>IF(AND(DR476=#REF!,BL476=#REF!),'Tiến độ'!D476,"")</f>
        <v>#REF!</v>
      </c>
    </row>
    <row r="477" spans="1:123" ht="11.25" customHeight="1">
      <c r="A477" s="314" t="str">
        <f>IF(B477="","",MAX($A$7:A476)+1)</f>
        <v/>
      </c>
      <c r="B477" s="315"/>
      <c r="C477" s="79" t="s">
        <v>723</v>
      </c>
      <c r="D477" s="80" t="s">
        <v>724</v>
      </c>
      <c r="E477" s="81">
        <v>2</v>
      </c>
      <c r="F477" s="82">
        <v>30</v>
      </c>
      <c r="G477" s="83"/>
      <c r="H477" s="84">
        <f t="shared" ref="H477:I477" si="772">H476</f>
        <v>1</v>
      </c>
      <c r="I477" s="85">
        <f t="shared" si="772"/>
        <v>36</v>
      </c>
      <c r="J477" s="27"/>
      <c r="K477" s="86"/>
      <c r="L477" s="87"/>
      <c r="M477" s="87"/>
      <c r="N477" s="88"/>
      <c r="O477" s="86"/>
      <c r="P477" s="87"/>
      <c r="Q477" s="87"/>
      <c r="R477" s="88"/>
      <c r="S477" s="86"/>
      <c r="T477" s="87"/>
      <c r="U477" s="87"/>
      <c r="V477" s="87"/>
      <c r="W477" s="88"/>
      <c r="X477" s="86"/>
      <c r="Y477" s="87"/>
      <c r="Z477" s="87"/>
      <c r="AA477" s="88"/>
      <c r="AB477" s="86"/>
      <c r="AC477" s="87"/>
      <c r="AD477" s="87"/>
      <c r="AE477" s="88"/>
      <c r="AF477" s="86"/>
      <c r="AG477" s="87"/>
      <c r="AH477" s="87"/>
      <c r="AI477" s="362"/>
      <c r="AJ477" s="363"/>
      <c r="AK477" s="86"/>
      <c r="AL477" s="87">
        <v>2</v>
      </c>
      <c r="AM477" s="87">
        <v>2</v>
      </c>
      <c r="AN477" s="88">
        <v>2</v>
      </c>
      <c r="AO477" s="86">
        <v>2</v>
      </c>
      <c r="AP477" s="87">
        <v>2</v>
      </c>
      <c r="AQ477" s="87">
        <v>2</v>
      </c>
      <c r="AR477" s="88">
        <v>2</v>
      </c>
      <c r="AS477" s="89">
        <v>2</v>
      </c>
      <c r="AT477" s="87">
        <v>2</v>
      </c>
      <c r="AU477" s="87">
        <v>2</v>
      </c>
      <c r="AV477" s="90">
        <v>2</v>
      </c>
      <c r="AW477" s="86">
        <v>2</v>
      </c>
      <c r="AX477" s="87">
        <v>2</v>
      </c>
      <c r="AY477" s="87">
        <v>2</v>
      </c>
      <c r="AZ477" s="87">
        <v>2</v>
      </c>
      <c r="BA477" s="88" t="s">
        <v>163</v>
      </c>
      <c r="BB477" s="89" t="s">
        <v>163</v>
      </c>
      <c r="BC477" s="87" t="s">
        <v>163</v>
      </c>
      <c r="BD477" s="87" t="s">
        <v>163</v>
      </c>
      <c r="BE477" s="321"/>
      <c r="BF477" s="322"/>
      <c r="BG477" s="322"/>
      <c r="BH477" s="322"/>
      <c r="BI477" s="322"/>
      <c r="BJ477" s="323"/>
      <c r="BK477" s="46" t="s">
        <v>18</v>
      </c>
      <c r="BL477" s="46" t="s">
        <v>50</v>
      </c>
      <c r="BN477" s="146">
        <f t="shared" si="747"/>
        <v>0</v>
      </c>
      <c r="BO477" s="146">
        <f t="shared" si="695"/>
        <v>0</v>
      </c>
      <c r="BP477" s="146">
        <f t="shared" si="696"/>
        <v>0</v>
      </c>
      <c r="BQ477" s="146">
        <f t="shared" si="697"/>
        <v>0</v>
      </c>
      <c r="BR477" s="146">
        <f t="shared" si="698"/>
        <v>0</v>
      </c>
      <c r="BS477" s="146">
        <f t="shared" si="699"/>
        <v>0</v>
      </c>
      <c r="BT477" s="146">
        <f t="shared" si="700"/>
        <v>0</v>
      </c>
      <c r="BU477" s="146">
        <f t="shared" si="701"/>
        <v>0</v>
      </c>
      <c r="BV477" s="146">
        <f t="shared" si="702"/>
        <v>0</v>
      </c>
      <c r="BW477" s="146">
        <f t="shared" si="703"/>
        <v>0</v>
      </c>
      <c r="BX477" s="146">
        <f t="shared" si="704"/>
        <v>0</v>
      </c>
      <c r="BY477" s="146">
        <f t="shared" si="705"/>
        <v>0</v>
      </c>
      <c r="BZ477" s="146">
        <f t="shared" si="706"/>
        <v>0</v>
      </c>
      <c r="CA477" s="146">
        <f t="shared" si="707"/>
        <v>0</v>
      </c>
      <c r="CB477" s="146">
        <f t="shared" si="708"/>
        <v>0</v>
      </c>
      <c r="CC477" s="146">
        <f t="shared" si="709"/>
        <v>0</v>
      </c>
      <c r="CD477" s="146">
        <f t="shared" si="710"/>
        <v>0</v>
      </c>
      <c r="CE477" s="146">
        <f t="shared" si="711"/>
        <v>0</v>
      </c>
      <c r="CF477" s="146">
        <f t="shared" si="712"/>
        <v>0</v>
      </c>
      <c r="CG477" s="146">
        <f t="shared" si="713"/>
        <v>0</v>
      </c>
      <c r="CH477" s="146">
        <f t="shared" si="714"/>
        <v>0</v>
      </c>
      <c r="CI477" s="146">
        <f t="shared" si="715"/>
        <v>0</v>
      </c>
      <c r="CJ477" s="146">
        <f t="shared" si="716"/>
        <v>0</v>
      </c>
      <c r="CK477" s="146">
        <f t="shared" si="717"/>
        <v>0</v>
      </c>
      <c r="CL477" s="146">
        <f t="shared" si="718"/>
        <v>0</v>
      </c>
      <c r="CM477" s="146">
        <f t="shared" si="719"/>
        <v>0</v>
      </c>
      <c r="CN477" s="146">
        <f t="shared" si="720"/>
        <v>0</v>
      </c>
      <c r="CO477" s="146">
        <f t="shared" si="721"/>
        <v>2</v>
      </c>
      <c r="CP477" s="146">
        <f t="shared" si="722"/>
        <v>2</v>
      </c>
      <c r="CQ477" s="146">
        <f t="shared" si="723"/>
        <v>2</v>
      </c>
      <c r="CR477" s="146">
        <f t="shared" si="724"/>
        <v>2</v>
      </c>
      <c r="CS477" s="146">
        <f t="shared" si="725"/>
        <v>2</v>
      </c>
      <c r="CT477" s="146">
        <f t="shared" si="726"/>
        <v>2</v>
      </c>
      <c r="CU477" s="146">
        <f t="shared" si="727"/>
        <v>2</v>
      </c>
      <c r="CV477" s="146">
        <f t="shared" si="728"/>
        <v>2</v>
      </c>
      <c r="CW477" s="146">
        <f t="shared" si="729"/>
        <v>2</v>
      </c>
      <c r="CX477" s="146">
        <f t="shared" si="730"/>
        <v>2</v>
      </c>
      <c r="CY477" s="146">
        <f t="shared" si="731"/>
        <v>2</v>
      </c>
      <c r="CZ477" s="146">
        <f t="shared" si="732"/>
        <v>2</v>
      </c>
      <c r="DA477" s="146">
        <f t="shared" si="733"/>
        <v>2</v>
      </c>
      <c r="DB477" s="146">
        <f t="shared" si="734"/>
        <v>2</v>
      </c>
      <c r="DC477" s="146">
        <f t="shared" si="735"/>
        <v>2</v>
      </c>
      <c r="DD477" s="146">
        <f t="shared" si="736"/>
        <v>0</v>
      </c>
      <c r="DE477" s="146">
        <f t="shared" si="737"/>
        <v>0</v>
      </c>
      <c r="DF477" s="146">
        <f t="shared" si="738"/>
        <v>0</v>
      </c>
      <c r="DG477" s="146">
        <f t="shared" si="739"/>
        <v>0</v>
      </c>
      <c r="DH477" s="146">
        <f t="shared" si="740"/>
        <v>0</v>
      </c>
      <c r="DI477" s="146">
        <f t="shared" si="741"/>
        <v>0</v>
      </c>
      <c r="DJ477" s="146">
        <f t="shared" si="742"/>
        <v>0</v>
      </c>
      <c r="DK477" s="146">
        <f t="shared" si="743"/>
        <v>0</v>
      </c>
      <c r="DL477" s="146">
        <f t="shared" si="744"/>
        <v>0</v>
      </c>
      <c r="DM477" s="146">
        <f t="shared" si="745"/>
        <v>0</v>
      </c>
      <c r="DN477" s="64">
        <f>I477*1</f>
        <v>36</v>
      </c>
      <c r="DO477" s="52" t="str">
        <f t="shared" si="763"/>
        <v/>
      </c>
      <c r="DP477" s="52" t="str">
        <f t="shared" si="749"/>
        <v/>
      </c>
      <c r="DQ477" s="53">
        <f t="shared" si="750"/>
        <v>36</v>
      </c>
      <c r="DR477" s="1">
        <f t="shared" si="764"/>
        <v>2</v>
      </c>
      <c r="DS477" s="168" t="e">
        <f>IF(AND(DR477=#REF!,BL477=#REF!),'Tiến độ'!D477,"")</f>
        <v>#REF!</v>
      </c>
    </row>
    <row r="478" spans="1:123" ht="11.25" customHeight="1">
      <c r="A478" s="314" t="str">
        <f>IF(B478="","",MAX($A$7:A477)+1)</f>
        <v/>
      </c>
      <c r="B478" s="315"/>
      <c r="C478" s="79" t="s">
        <v>725</v>
      </c>
      <c r="D478" s="80" t="s">
        <v>726</v>
      </c>
      <c r="E478" s="81">
        <v>2</v>
      </c>
      <c r="F478" s="82">
        <v>30</v>
      </c>
      <c r="G478" s="83"/>
      <c r="H478" s="84">
        <f t="shared" ref="H478:I478" si="773">H477</f>
        <v>1</v>
      </c>
      <c r="I478" s="85">
        <f t="shared" si="773"/>
        <v>36</v>
      </c>
      <c r="J478" s="27"/>
      <c r="K478" s="86"/>
      <c r="L478" s="87"/>
      <c r="M478" s="87"/>
      <c r="N478" s="88"/>
      <c r="O478" s="86"/>
      <c r="P478" s="87"/>
      <c r="Q478" s="87"/>
      <c r="R478" s="88"/>
      <c r="S478" s="86"/>
      <c r="T478" s="87"/>
      <c r="U478" s="87"/>
      <c r="V478" s="87"/>
      <c r="W478" s="88"/>
      <c r="X478" s="86"/>
      <c r="Y478" s="87"/>
      <c r="Z478" s="87"/>
      <c r="AA478" s="88"/>
      <c r="AB478" s="86"/>
      <c r="AC478" s="87"/>
      <c r="AD478" s="87"/>
      <c r="AE478" s="88"/>
      <c r="AF478" s="86"/>
      <c r="AG478" s="87"/>
      <c r="AH478" s="87"/>
      <c r="AI478" s="362"/>
      <c r="AJ478" s="363"/>
      <c r="AK478" s="86"/>
      <c r="AL478" s="87">
        <v>2</v>
      </c>
      <c r="AM478" s="87">
        <v>2</v>
      </c>
      <c r="AN478" s="88">
        <v>2</v>
      </c>
      <c r="AO478" s="86">
        <v>2</v>
      </c>
      <c r="AP478" s="87">
        <v>2</v>
      </c>
      <c r="AQ478" s="87">
        <v>2</v>
      </c>
      <c r="AR478" s="88">
        <v>2</v>
      </c>
      <c r="AS478" s="89">
        <v>2</v>
      </c>
      <c r="AT478" s="87">
        <v>2</v>
      </c>
      <c r="AU478" s="87">
        <v>2</v>
      </c>
      <c r="AV478" s="90">
        <v>2</v>
      </c>
      <c r="AW478" s="86">
        <v>2</v>
      </c>
      <c r="AX478" s="87">
        <v>2</v>
      </c>
      <c r="AY478" s="87">
        <v>2</v>
      </c>
      <c r="AZ478" s="87">
        <v>2</v>
      </c>
      <c r="BA478" s="88" t="s">
        <v>163</v>
      </c>
      <c r="BB478" s="89" t="s">
        <v>163</v>
      </c>
      <c r="BC478" s="87" t="s">
        <v>163</v>
      </c>
      <c r="BD478" s="87" t="s">
        <v>163</v>
      </c>
      <c r="BE478" s="321"/>
      <c r="BF478" s="322"/>
      <c r="BG478" s="322"/>
      <c r="BH478" s="322"/>
      <c r="BI478" s="322"/>
      <c r="BJ478" s="323"/>
      <c r="BK478" s="46" t="s">
        <v>18</v>
      </c>
      <c r="BL478" s="46" t="s">
        <v>44</v>
      </c>
      <c r="BN478" s="146">
        <f t="shared" si="747"/>
        <v>0</v>
      </c>
      <c r="BO478" s="146">
        <f t="shared" si="695"/>
        <v>0</v>
      </c>
      <c r="BP478" s="146">
        <f t="shared" si="696"/>
        <v>0</v>
      </c>
      <c r="BQ478" s="146">
        <f t="shared" si="697"/>
        <v>0</v>
      </c>
      <c r="BR478" s="146">
        <f t="shared" si="698"/>
        <v>0</v>
      </c>
      <c r="BS478" s="146">
        <f t="shared" si="699"/>
        <v>0</v>
      </c>
      <c r="BT478" s="146">
        <f t="shared" si="700"/>
        <v>0</v>
      </c>
      <c r="BU478" s="146">
        <f t="shared" si="701"/>
        <v>0</v>
      </c>
      <c r="BV478" s="146">
        <f t="shared" si="702"/>
        <v>0</v>
      </c>
      <c r="BW478" s="146">
        <f t="shared" si="703"/>
        <v>0</v>
      </c>
      <c r="BX478" s="146">
        <f t="shared" si="704"/>
        <v>0</v>
      </c>
      <c r="BY478" s="146">
        <f t="shared" si="705"/>
        <v>0</v>
      </c>
      <c r="BZ478" s="146">
        <f t="shared" si="706"/>
        <v>0</v>
      </c>
      <c r="CA478" s="146">
        <f t="shared" si="707"/>
        <v>0</v>
      </c>
      <c r="CB478" s="146">
        <f t="shared" si="708"/>
        <v>0</v>
      </c>
      <c r="CC478" s="146">
        <f t="shared" si="709"/>
        <v>0</v>
      </c>
      <c r="CD478" s="146">
        <f t="shared" si="710"/>
        <v>0</v>
      </c>
      <c r="CE478" s="146">
        <f t="shared" si="711"/>
        <v>0</v>
      </c>
      <c r="CF478" s="146">
        <f t="shared" si="712"/>
        <v>0</v>
      </c>
      <c r="CG478" s="146">
        <f t="shared" si="713"/>
        <v>0</v>
      </c>
      <c r="CH478" s="146">
        <f t="shared" si="714"/>
        <v>0</v>
      </c>
      <c r="CI478" s="146">
        <f t="shared" si="715"/>
        <v>0</v>
      </c>
      <c r="CJ478" s="146">
        <f t="shared" si="716"/>
        <v>0</v>
      </c>
      <c r="CK478" s="146">
        <f t="shared" si="717"/>
        <v>0</v>
      </c>
      <c r="CL478" s="146">
        <f t="shared" si="718"/>
        <v>0</v>
      </c>
      <c r="CM478" s="146">
        <f t="shared" si="719"/>
        <v>0</v>
      </c>
      <c r="CN478" s="146">
        <f t="shared" si="720"/>
        <v>0</v>
      </c>
      <c r="CO478" s="146">
        <f t="shared" si="721"/>
        <v>2</v>
      </c>
      <c r="CP478" s="146">
        <f t="shared" si="722"/>
        <v>2</v>
      </c>
      <c r="CQ478" s="146">
        <f t="shared" si="723"/>
        <v>2</v>
      </c>
      <c r="CR478" s="146">
        <f t="shared" si="724"/>
        <v>2</v>
      </c>
      <c r="CS478" s="146">
        <f t="shared" si="725"/>
        <v>2</v>
      </c>
      <c r="CT478" s="146">
        <f t="shared" si="726"/>
        <v>2</v>
      </c>
      <c r="CU478" s="146">
        <f t="shared" si="727"/>
        <v>2</v>
      </c>
      <c r="CV478" s="146">
        <f t="shared" si="728"/>
        <v>2</v>
      </c>
      <c r="CW478" s="146">
        <f t="shared" si="729"/>
        <v>2</v>
      </c>
      <c r="CX478" s="146">
        <f t="shared" si="730"/>
        <v>2</v>
      </c>
      <c r="CY478" s="146">
        <f t="shared" si="731"/>
        <v>2</v>
      </c>
      <c r="CZ478" s="146">
        <f t="shared" si="732"/>
        <v>2</v>
      </c>
      <c r="DA478" s="146">
        <f t="shared" si="733"/>
        <v>2</v>
      </c>
      <c r="DB478" s="146">
        <f t="shared" si="734"/>
        <v>2</v>
      </c>
      <c r="DC478" s="146">
        <f t="shared" si="735"/>
        <v>2</v>
      </c>
      <c r="DD478" s="146">
        <f t="shared" si="736"/>
        <v>0</v>
      </c>
      <c r="DE478" s="146">
        <f t="shared" si="737"/>
        <v>0</v>
      </c>
      <c r="DF478" s="146">
        <f t="shared" si="738"/>
        <v>0</v>
      </c>
      <c r="DG478" s="146">
        <f t="shared" si="739"/>
        <v>0</v>
      </c>
      <c r="DH478" s="146">
        <f t="shared" si="740"/>
        <v>0</v>
      </c>
      <c r="DI478" s="146">
        <f t="shared" si="741"/>
        <v>0</v>
      </c>
      <c r="DJ478" s="146">
        <f t="shared" si="742"/>
        <v>0</v>
      </c>
      <c r="DK478" s="146">
        <f t="shared" si="743"/>
        <v>0</v>
      </c>
      <c r="DL478" s="146">
        <f t="shared" si="744"/>
        <v>0</v>
      </c>
      <c r="DM478" s="146">
        <f t="shared" si="745"/>
        <v>0</v>
      </c>
      <c r="DN478" s="64">
        <f t="shared" ref="DN478:DN482" si="774">F478*H478</f>
        <v>30</v>
      </c>
      <c r="DO478" s="52" t="str">
        <f t="shared" si="763"/>
        <v/>
      </c>
      <c r="DP478" s="52" t="str">
        <f t="shared" si="749"/>
        <v/>
      </c>
      <c r="DQ478" s="53">
        <f t="shared" si="750"/>
        <v>30</v>
      </c>
      <c r="DR478" s="1">
        <f t="shared" si="764"/>
        <v>2</v>
      </c>
      <c r="DS478" s="168" t="e">
        <f>IF(AND(DR478=#REF!,BL478=#REF!),'Tiến độ'!D478,"")</f>
        <v>#REF!</v>
      </c>
    </row>
    <row r="479" spans="1:123" ht="11.25" customHeight="1">
      <c r="A479" s="314" t="str">
        <f>IF(B479="","",MAX($A$7:A478)+1)</f>
        <v/>
      </c>
      <c r="B479" s="315"/>
      <c r="C479" s="79" t="s">
        <v>195</v>
      </c>
      <c r="D479" s="80" t="s">
        <v>735</v>
      </c>
      <c r="E479" s="81">
        <v>3</v>
      </c>
      <c r="F479" s="82">
        <v>60</v>
      </c>
      <c r="G479" s="83"/>
      <c r="H479" s="84">
        <f t="shared" ref="H479:I479" si="775">H478</f>
        <v>1</v>
      </c>
      <c r="I479" s="85">
        <f t="shared" si="775"/>
        <v>36</v>
      </c>
      <c r="J479" s="27"/>
      <c r="K479" s="86"/>
      <c r="L479" s="87"/>
      <c r="M479" s="87"/>
      <c r="N479" s="88"/>
      <c r="O479" s="86"/>
      <c r="P479" s="87"/>
      <c r="Q479" s="87"/>
      <c r="R479" s="88"/>
      <c r="S479" s="86"/>
      <c r="T479" s="87"/>
      <c r="U479" s="87"/>
      <c r="V479" s="87"/>
      <c r="W479" s="88"/>
      <c r="X479" s="86"/>
      <c r="Y479" s="87"/>
      <c r="Z479" s="87"/>
      <c r="AA479" s="88"/>
      <c r="AB479" s="86"/>
      <c r="AC479" s="87"/>
      <c r="AD479" s="87"/>
      <c r="AE479" s="88"/>
      <c r="AF479" s="86"/>
      <c r="AG479" s="87"/>
      <c r="AH479" s="87"/>
      <c r="AI479" s="362"/>
      <c r="AJ479" s="363"/>
      <c r="AK479" s="86"/>
      <c r="AL479" s="87">
        <v>4</v>
      </c>
      <c r="AM479" s="87">
        <v>4</v>
      </c>
      <c r="AN479" s="88">
        <v>4</v>
      </c>
      <c r="AO479" s="86">
        <v>4</v>
      </c>
      <c r="AP479" s="87">
        <v>4</v>
      </c>
      <c r="AQ479" s="87">
        <v>4</v>
      </c>
      <c r="AR479" s="88">
        <v>4</v>
      </c>
      <c r="AS479" s="89">
        <v>4</v>
      </c>
      <c r="AT479" s="87">
        <v>4</v>
      </c>
      <c r="AU479" s="87">
        <v>4</v>
      </c>
      <c r="AV479" s="90">
        <v>4</v>
      </c>
      <c r="AW479" s="86">
        <v>4</v>
      </c>
      <c r="AX479" s="87">
        <v>4</v>
      </c>
      <c r="AY479" s="87">
        <v>4</v>
      </c>
      <c r="AZ479" s="87">
        <v>4</v>
      </c>
      <c r="BA479" s="88" t="s">
        <v>163</v>
      </c>
      <c r="BB479" s="89" t="s">
        <v>163</v>
      </c>
      <c r="BC479" s="87" t="s">
        <v>163</v>
      </c>
      <c r="BD479" s="87" t="s">
        <v>163</v>
      </c>
      <c r="BE479" s="321"/>
      <c r="BF479" s="322"/>
      <c r="BG479" s="322"/>
      <c r="BH479" s="322"/>
      <c r="BI479" s="322"/>
      <c r="BJ479" s="323"/>
      <c r="BK479" s="46" t="s">
        <v>18</v>
      </c>
      <c r="BL479" s="46" t="s">
        <v>54</v>
      </c>
      <c r="BN479" s="146">
        <f t="shared" si="747"/>
        <v>0</v>
      </c>
      <c r="BO479" s="146">
        <f t="shared" si="695"/>
        <v>0</v>
      </c>
      <c r="BP479" s="146">
        <f t="shared" si="696"/>
        <v>0</v>
      </c>
      <c r="BQ479" s="146">
        <f t="shared" si="697"/>
        <v>0</v>
      </c>
      <c r="BR479" s="146">
        <f t="shared" si="698"/>
        <v>0</v>
      </c>
      <c r="BS479" s="146">
        <f t="shared" si="699"/>
        <v>0</v>
      </c>
      <c r="BT479" s="146">
        <f t="shared" si="700"/>
        <v>0</v>
      </c>
      <c r="BU479" s="146">
        <f t="shared" si="701"/>
        <v>0</v>
      </c>
      <c r="BV479" s="146">
        <f t="shared" si="702"/>
        <v>0</v>
      </c>
      <c r="BW479" s="146">
        <f t="shared" si="703"/>
        <v>0</v>
      </c>
      <c r="BX479" s="146">
        <f t="shared" si="704"/>
        <v>0</v>
      </c>
      <c r="BY479" s="146">
        <f t="shared" si="705"/>
        <v>0</v>
      </c>
      <c r="BZ479" s="146">
        <f t="shared" si="706"/>
        <v>0</v>
      </c>
      <c r="CA479" s="146">
        <f t="shared" si="707"/>
        <v>0</v>
      </c>
      <c r="CB479" s="146">
        <f t="shared" si="708"/>
        <v>0</v>
      </c>
      <c r="CC479" s="146">
        <f t="shared" si="709"/>
        <v>0</v>
      </c>
      <c r="CD479" s="146">
        <f t="shared" si="710"/>
        <v>0</v>
      </c>
      <c r="CE479" s="146">
        <f t="shared" si="711"/>
        <v>0</v>
      </c>
      <c r="CF479" s="146">
        <f t="shared" si="712"/>
        <v>0</v>
      </c>
      <c r="CG479" s="146">
        <f t="shared" si="713"/>
        <v>0</v>
      </c>
      <c r="CH479" s="146">
        <f t="shared" si="714"/>
        <v>0</v>
      </c>
      <c r="CI479" s="146">
        <f t="shared" si="715"/>
        <v>0</v>
      </c>
      <c r="CJ479" s="146">
        <f t="shared" si="716"/>
        <v>0</v>
      </c>
      <c r="CK479" s="146">
        <f t="shared" si="717"/>
        <v>0</v>
      </c>
      <c r="CL479" s="146">
        <f t="shared" si="718"/>
        <v>0</v>
      </c>
      <c r="CM479" s="146">
        <f t="shared" si="719"/>
        <v>0</v>
      </c>
      <c r="CN479" s="146">
        <f t="shared" si="720"/>
        <v>0</v>
      </c>
      <c r="CO479" s="146">
        <f t="shared" si="721"/>
        <v>4</v>
      </c>
      <c r="CP479" s="146">
        <f t="shared" si="722"/>
        <v>4</v>
      </c>
      <c r="CQ479" s="146">
        <f t="shared" si="723"/>
        <v>4</v>
      </c>
      <c r="CR479" s="146">
        <f t="shared" si="724"/>
        <v>4</v>
      </c>
      <c r="CS479" s="146">
        <f t="shared" si="725"/>
        <v>4</v>
      </c>
      <c r="CT479" s="146">
        <f t="shared" si="726"/>
        <v>4</v>
      </c>
      <c r="CU479" s="146">
        <f t="shared" si="727"/>
        <v>4</v>
      </c>
      <c r="CV479" s="146">
        <f t="shared" si="728"/>
        <v>4</v>
      </c>
      <c r="CW479" s="146">
        <f t="shared" si="729"/>
        <v>4</v>
      </c>
      <c r="CX479" s="146">
        <f t="shared" si="730"/>
        <v>4</v>
      </c>
      <c r="CY479" s="146">
        <f t="shared" si="731"/>
        <v>4</v>
      </c>
      <c r="CZ479" s="146">
        <f t="shared" si="732"/>
        <v>4</v>
      </c>
      <c r="DA479" s="146">
        <f t="shared" si="733"/>
        <v>4</v>
      </c>
      <c r="DB479" s="146">
        <f t="shared" si="734"/>
        <v>4</v>
      </c>
      <c r="DC479" s="146">
        <f t="shared" si="735"/>
        <v>4</v>
      </c>
      <c r="DD479" s="146">
        <f t="shared" si="736"/>
        <v>0</v>
      </c>
      <c r="DE479" s="146">
        <f t="shared" si="737"/>
        <v>0</v>
      </c>
      <c r="DF479" s="146">
        <f t="shared" si="738"/>
        <v>0</v>
      </c>
      <c r="DG479" s="146">
        <f t="shared" si="739"/>
        <v>0</v>
      </c>
      <c r="DH479" s="146">
        <f t="shared" si="740"/>
        <v>0</v>
      </c>
      <c r="DI479" s="146">
        <f t="shared" si="741"/>
        <v>0</v>
      </c>
      <c r="DJ479" s="146">
        <f t="shared" si="742"/>
        <v>0</v>
      </c>
      <c r="DK479" s="146">
        <f t="shared" si="743"/>
        <v>0</v>
      </c>
      <c r="DL479" s="146">
        <f t="shared" si="744"/>
        <v>0</v>
      </c>
      <c r="DM479" s="146">
        <f t="shared" si="745"/>
        <v>0</v>
      </c>
      <c r="DN479" s="64">
        <f t="shared" si="774"/>
        <v>60</v>
      </c>
      <c r="DO479" s="52" t="str">
        <f t="shared" si="763"/>
        <v/>
      </c>
      <c r="DP479" s="52" t="str">
        <f t="shared" si="749"/>
        <v/>
      </c>
      <c r="DQ479" s="53">
        <f t="shared" si="750"/>
        <v>60</v>
      </c>
      <c r="DR479" s="1">
        <f t="shared" si="764"/>
        <v>2</v>
      </c>
      <c r="DS479" s="168" t="e">
        <f>IF(AND(DR479=#REF!,BL479=#REF!),'Tiến độ'!D479,"")</f>
        <v>#REF!</v>
      </c>
    </row>
    <row r="480" spans="1:123" ht="11.25" customHeight="1">
      <c r="A480" s="314" t="str">
        <f>IF(B480="","",MAX($A$7:A479)+1)</f>
        <v/>
      </c>
      <c r="B480" s="315"/>
      <c r="C480" s="79" t="s">
        <v>729</v>
      </c>
      <c r="D480" s="80" t="s">
        <v>730</v>
      </c>
      <c r="E480" s="81">
        <v>2</v>
      </c>
      <c r="F480" s="82">
        <v>30</v>
      </c>
      <c r="G480" s="83"/>
      <c r="H480" s="84">
        <f t="shared" ref="H480:I480" si="776">H479</f>
        <v>1</v>
      </c>
      <c r="I480" s="85">
        <f t="shared" si="776"/>
        <v>36</v>
      </c>
      <c r="J480" s="27"/>
      <c r="K480" s="86"/>
      <c r="L480" s="87"/>
      <c r="M480" s="87"/>
      <c r="N480" s="88"/>
      <c r="O480" s="86"/>
      <c r="P480" s="87"/>
      <c r="Q480" s="87"/>
      <c r="R480" s="88"/>
      <c r="S480" s="86"/>
      <c r="T480" s="87"/>
      <c r="U480" s="87"/>
      <c r="V480" s="87"/>
      <c r="W480" s="88"/>
      <c r="X480" s="86"/>
      <c r="Y480" s="87"/>
      <c r="Z480" s="87"/>
      <c r="AA480" s="88"/>
      <c r="AB480" s="86"/>
      <c r="AC480" s="87"/>
      <c r="AD480" s="87"/>
      <c r="AE480" s="88"/>
      <c r="AF480" s="86"/>
      <c r="AG480" s="87"/>
      <c r="AH480" s="87"/>
      <c r="AI480" s="362"/>
      <c r="AJ480" s="363"/>
      <c r="AK480" s="86"/>
      <c r="AL480" s="87">
        <v>2</v>
      </c>
      <c r="AM480" s="87">
        <v>2</v>
      </c>
      <c r="AN480" s="88">
        <v>2</v>
      </c>
      <c r="AO480" s="86">
        <v>2</v>
      </c>
      <c r="AP480" s="87">
        <v>2</v>
      </c>
      <c r="AQ480" s="87">
        <v>2</v>
      </c>
      <c r="AR480" s="88">
        <v>2</v>
      </c>
      <c r="AS480" s="89">
        <v>2</v>
      </c>
      <c r="AT480" s="87">
        <v>2</v>
      </c>
      <c r="AU480" s="87">
        <v>2</v>
      </c>
      <c r="AV480" s="90">
        <v>2</v>
      </c>
      <c r="AW480" s="86">
        <v>2</v>
      </c>
      <c r="AX480" s="87">
        <v>2</v>
      </c>
      <c r="AY480" s="87">
        <v>2</v>
      </c>
      <c r="AZ480" s="87">
        <v>2</v>
      </c>
      <c r="BA480" s="88" t="s">
        <v>163</v>
      </c>
      <c r="BB480" s="89" t="s">
        <v>163</v>
      </c>
      <c r="BC480" s="87" t="s">
        <v>163</v>
      </c>
      <c r="BD480" s="87" t="s">
        <v>163</v>
      </c>
      <c r="BE480" s="321"/>
      <c r="BF480" s="322"/>
      <c r="BG480" s="322"/>
      <c r="BH480" s="322"/>
      <c r="BI480" s="322"/>
      <c r="BJ480" s="323"/>
      <c r="BK480" s="46" t="s">
        <v>18</v>
      </c>
      <c r="BL480" s="46" t="s">
        <v>50</v>
      </c>
      <c r="BN480" s="146">
        <f t="shared" si="747"/>
        <v>0</v>
      </c>
      <c r="BO480" s="146">
        <f t="shared" si="695"/>
        <v>0</v>
      </c>
      <c r="BP480" s="146">
        <f t="shared" si="696"/>
        <v>0</v>
      </c>
      <c r="BQ480" s="146">
        <f t="shared" si="697"/>
        <v>0</v>
      </c>
      <c r="BR480" s="146">
        <f t="shared" si="698"/>
        <v>0</v>
      </c>
      <c r="BS480" s="146">
        <f t="shared" si="699"/>
        <v>0</v>
      </c>
      <c r="BT480" s="146">
        <f t="shared" si="700"/>
        <v>0</v>
      </c>
      <c r="BU480" s="146">
        <f t="shared" si="701"/>
        <v>0</v>
      </c>
      <c r="BV480" s="146">
        <f t="shared" si="702"/>
        <v>0</v>
      </c>
      <c r="BW480" s="146">
        <f t="shared" si="703"/>
        <v>0</v>
      </c>
      <c r="BX480" s="146">
        <f t="shared" si="704"/>
        <v>0</v>
      </c>
      <c r="BY480" s="146">
        <f t="shared" si="705"/>
        <v>0</v>
      </c>
      <c r="BZ480" s="146">
        <f t="shared" si="706"/>
        <v>0</v>
      </c>
      <c r="CA480" s="146">
        <f t="shared" si="707"/>
        <v>0</v>
      </c>
      <c r="CB480" s="146">
        <f t="shared" si="708"/>
        <v>0</v>
      </c>
      <c r="CC480" s="146">
        <f t="shared" si="709"/>
        <v>0</v>
      </c>
      <c r="CD480" s="146">
        <f t="shared" si="710"/>
        <v>0</v>
      </c>
      <c r="CE480" s="146">
        <f t="shared" si="711"/>
        <v>0</v>
      </c>
      <c r="CF480" s="146">
        <f t="shared" si="712"/>
        <v>0</v>
      </c>
      <c r="CG480" s="146">
        <f t="shared" si="713"/>
        <v>0</v>
      </c>
      <c r="CH480" s="146">
        <f t="shared" si="714"/>
        <v>0</v>
      </c>
      <c r="CI480" s="146">
        <f t="shared" si="715"/>
        <v>0</v>
      </c>
      <c r="CJ480" s="146">
        <f t="shared" si="716"/>
        <v>0</v>
      </c>
      <c r="CK480" s="146">
        <f t="shared" si="717"/>
        <v>0</v>
      </c>
      <c r="CL480" s="146">
        <f t="shared" si="718"/>
        <v>0</v>
      </c>
      <c r="CM480" s="146">
        <f t="shared" si="719"/>
        <v>0</v>
      </c>
      <c r="CN480" s="146">
        <f t="shared" si="720"/>
        <v>0</v>
      </c>
      <c r="CO480" s="146">
        <f t="shared" si="721"/>
        <v>2</v>
      </c>
      <c r="CP480" s="146">
        <f t="shared" si="722"/>
        <v>2</v>
      </c>
      <c r="CQ480" s="146">
        <f t="shared" si="723"/>
        <v>2</v>
      </c>
      <c r="CR480" s="146">
        <f t="shared" si="724"/>
        <v>2</v>
      </c>
      <c r="CS480" s="146">
        <f t="shared" si="725"/>
        <v>2</v>
      </c>
      <c r="CT480" s="146">
        <f t="shared" si="726"/>
        <v>2</v>
      </c>
      <c r="CU480" s="146">
        <f t="shared" si="727"/>
        <v>2</v>
      </c>
      <c r="CV480" s="146">
        <f t="shared" si="728"/>
        <v>2</v>
      </c>
      <c r="CW480" s="146">
        <f t="shared" si="729"/>
        <v>2</v>
      </c>
      <c r="CX480" s="146">
        <f t="shared" si="730"/>
        <v>2</v>
      </c>
      <c r="CY480" s="146">
        <f t="shared" si="731"/>
        <v>2</v>
      </c>
      <c r="CZ480" s="146">
        <f t="shared" si="732"/>
        <v>2</v>
      </c>
      <c r="DA480" s="146">
        <f t="shared" si="733"/>
        <v>2</v>
      </c>
      <c r="DB480" s="146">
        <f t="shared" si="734"/>
        <v>2</v>
      </c>
      <c r="DC480" s="146">
        <f t="shared" si="735"/>
        <v>2</v>
      </c>
      <c r="DD480" s="146">
        <f t="shared" si="736"/>
        <v>0</v>
      </c>
      <c r="DE480" s="146">
        <f t="shared" si="737"/>
        <v>0</v>
      </c>
      <c r="DF480" s="146">
        <f t="shared" si="738"/>
        <v>0</v>
      </c>
      <c r="DG480" s="146">
        <f t="shared" si="739"/>
        <v>0</v>
      </c>
      <c r="DH480" s="146">
        <f t="shared" si="740"/>
        <v>0</v>
      </c>
      <c r="DI480" s="146">
        <f t="shared" si="741"/>
        <v>0</v>
      </c>
      <c r="DJ480" s="146">
        <f t="shared" si="742"/>
        <v>0</v>
      </c>
      <c r="DK480" s="146">
        <f t="shared" si="743"/>
        <v>0</v>
      </c>
      <c r="DL480" s="146">
        <f t="shared" si="744"/>
        <v>0</v>
      </c>
      <c r="DM480" s="146">
        <f t="shared" si="745"/>
        <v>0</v>
      </c>
      <c r="DN480" s="64">
        <f t="shared" si="774"/>
        <v>30</v>
      </c>
      <c r="DO480" s="52" t="str">
        <f t="shared" si="763"/>
        <v/>
      </c>
      <c r="DP480" s="52" t="str">
        <f t="shared" si="749"/>
        <v/>
      </c>
      <c r="DQ480" s="53">
        <f t="shared" si="750"/>
        <v>30</v>
      </c>
      <c r="DR480" s="1">
        <f t="shared" si="764"/>
        <v>2</v>
      </c>
      <c r="DS480" s="168" t="e">
        <f>IF(AND(DR480=#REF!,BL480=#REF!),'Tiến độ'!D480,"")</f>
        <v>#REF!</v>
      </c>
    </row>
    <row r="481" spans="1:123" ht="11.25" customHeight="1">
      <c r="A481" s="314" t="str">
        <f>IF(B481="","",MAX($A$7:A480)+1)</f>
        <v/>
      </c>
      <c r="B481" s="315"/>
      <c r="C481" s="79" t="s">
        <v>716</v>
      </c>
      <c r="D481" s="80" t="s">
        <v>775</v>
      </c>
      <c r="E481" s="81">
        <v>3</v>
      </c>
      <c r="F481" s="82">
        <v>45</v>
      </c>
      <c r="G481" s="83"/>
      <c r="H481" s="84">
        <f t="shared" ref="H481:I481" si="777">H480</f>
        <v>1</v>
      </c>
      <c r="I481" s="85">
        <f t="shared" si="777"/>
        <v>36</v>
      </c>
      <c r="J481" s="27"/>
      <c r="K481" s="86"/>
      <c r="L481" s="87"/>
      <c r="M481" s="87"/>
      <c r="N481" s="88"/>
      <c r="O481" s="86"/>
      <c r="P481" s="87"/>
      <c r="Q481" s="87"/>
      <c r="R481" s="88"/>
      <c r="S481" s="86"/>
      <c r="T481" s="87"/>
      <c r="U481" s="87"/>
      <c r="V481" s="87"/>
      <c r="W481" s="88"/>
      <c r="X481" s="86"/>
      <c r="Y481" s="87"/>
      <c r="Z481" s="87"/>
      <c r="AA481" s="88"/>
      <c r="AB481" s="86"/>
      <c r="AC481" s="87"/>
      <c r="AD481" s="87"/>
      <c r="AE481" s="88"/>
      <c r="AF481" s="86"/>
      <c r="AG481" s="87"/>
      <c r="AH481" s="87"/>
      <c r="AI481" s="362"/>
      <c r="AJ481" s="363"/>
      <c r="AK481" s="86"/>
      <c r="AL481" s="87">
        <v>3</v>
      </c>
      <c r="AM481" s="87">
        <v>3</v>
      </c>
      <c r="AN481" s="88">
        <v>3</v>
      </c>
      <c r="AO481" s="86">
        <v>3</v>
      </c>
      <c r="AP481" s="87">
        <v>3</v>
      </c>
      <c r="AQ481" s="87">
        <v>3</v>
      </c>
      <c r="AR481" s="88">
        <v>3</v>
      </c>
      <c r="AS481" s="89">
        <v>3</v>
      </c>
      <c r="AT481" s="87">
        <v>3</v>
      </c>
      <c r="AU481" s="87">
        <v>3</v>
      </c>
      <c r="AV481" s="90">
        <v>3</v>
      </c>
      <c r="AW481" s="86">
        <v>3</v>
      </c>
      <c r="AX481" s="87">
        <v>3</v>
      </c>
      <c r="AY481" s="87">
        <v>3</v>
      </c>
      <c r="AZ481" s="87">
        <v>3</v>
      </c>
      <c r="BA481" s="88" t="s">
        <v>163</v>
      </c>
      <c r="BB481" s="89" t="s">
        <v>163</v>
      </c>
      <c r="BC481" s="87" t="s">
        <v>163</v>
      </c>
      <c r="BD481" s="87" t="s">
        <v>163</v>
      </c>
      <c r="BE481" s="321"/>
      <c r="BF481" s="322"/>
      <c r="BG481" s="322"/>
      <c r="BH481" s="322"/>
      <c r="BI481" s="322"/>
      <c r="BJ481" s="323"/>
      <c r="BK481" s="46" t="s">
        <v>18</v>
      </c>
      <c r="BL481" s="46" t="s">
        <v>32</v>
      </c>
      <c r="BN481" s="146">
        <f t="shared" si="747"/>
        <v>0</v>
      </c>
      <c r="BO481" s="146">
        <f t="shared" si="695"/>
        <v>0</v>
      </c>
      <c r="BP481" s="146">
        <f t="shared" si="696"/>
        <v>0</v>
      </c>
      <c r="BQ481" s="146">
        <f t="shared" si="697"/>
        <v>0</v>
      </c>
      <c r="BR481" s="146">
        <f t="shared" si="698"/>
        <v>0</v>
      </c>
      <c r="BS481" s="146">
        <f t="shared" si="699"/>
        <v>0</v>
      </c>
      <c r="BT481" s="146">
        <f t="shared" si="700"/>
        <v>0</v>
      </c>
      <c r="BU481" s="146">
        <f t="shared" si="701"/>
        <v>0</v>
      </c>
      <c r="BV481" s="146">
        <f t="shared" si="702"/>
        <v>0</v>
      </c>
      <c r="BW481" s="146">
        <f t="shared" si="703"/>
        <v>0</v>
      </c>
      <c r="BX481" s="146">
        <f t="shared" si="704"/>
        <v>0</v>
      </c>
      <c r="BY481" s="146">
        <f t="shared" si="705"/>
        <v>0</v>
      </c>
      <c r="BZ481" s="146">
        <f t="shared" si="706"/>
        <v>0</v>
      </c>
      <c r="CA481" s="146">
        <f t="shared" si="707"/>
        <v>0</v>
      </c>
      <c r="CB481" s="146">
        <f t="shared" si="708"/>
        <v>0</v>
      </c>
      <c r="CC481" s="146">
        <f t="shared" si="709"/>
        <v>0</v>
      </c>
      <c r="CD481" s="146">
        <f t="shared" si="710"/>
        <v>0</v>
      </c>
      <c r="CE481" s="146">
        <f t="shared" si="711"/>
        <v>0</v>
      </c>
      <c r="CF481" s="146">
        <f t="shared" si="712"/>
        <v>0</v>
      </c>
      <c r="CG481" s="146">
        <f t="shared" si="713"/>
        <v>0</v>
      </c>
      <c r="CH481" s="146">
        <f t="shared" si="714"/>
        <v>0</v>
      </c>
      <c r="CI481" s="146">
        <f t="shared" si="715"/>
        <v>0</v>
      </c>
      <c r="CJ481" s="146">
        <f t="shared" si="716"/>
        <v>0</v>
      </c>
      <c r="CK481" s="146">
        <f t="shared" si="717"/>
        <v>0</v>
      </c>
      <c r="CL481" s="146">
        <f t="shared" si="718"/>
        <v>0</v>
      </c>
      <c r="CM481" s="146">
        <f t="shared" si="719"/>
        <v>0</v>
      </c>
      <c r="CN481" s="146">
        <f t="shared" si="720"/>
        <v>0</v>
      </c>
      <c r="CO481" s="146">
        <f t="shared" si="721"/>
        <v>3</v>
      </c>
      <c r="CP481" s="146">
        <f t="shared" si="722"/>
        <v>3</v>
      </c>
      <c r="CQ481" s="146">
        <f t="shared" si="723"/>
        <v>3</v>
      </c>
      <c r="CR481" s="146">
        <f t="shared" si="724"/>
        <v>3</v>
      </c>
      <c r="CS481" s="146">
        <f t="shared" si="725"/>
        <v>3</v>
      </c>
      <c r="CT481" s="146">
        <f t="shared" si="726"/>
        <v>3</v>
      </c>
      <c r="CU481" s="146">
        <f t="shared" si="727"/>
        <v>3</v>
      </c>
      <c r="CV481" s="146">
        <f t="shared" si="728"/>
        <v>3</v>
      </c>
      <c r="CW481" s="146">
        <f t="shared" si="729"/>
        <v>3</v>
      </c>
      <c r="CX481" s="146">
        <f t="shared" si="730"/>
        <v>3</v>
      </c>
      <c r="CY481" s="146">
        <f t="shared" si="731"/>
        <v>3</v>
      </c>
      <c r="CZ481" s="146">
        <f t="shared" si="732"/>
        <v>3</v>
      </c>
      <c r="DA481" s="146">
        <f t="shared" si="733"/>
        <v>3</v>
      </c>
      <c r="DB481" s="146">
        <f t="shared" si="734"/>
        <v>3</v>
      </c>
      <c r="DC481" s="146">
        <f t="shared" si="735"/>
        <v>3</v>
      </c>
      <c r="DD481" s="146">
        <f t="shared" si="736"/>
        <v>0</v>
      </c>
      <c r="DE481" s="146">
        <f t="shared" si="737"/>
        <v>0</v>
      </c>
      <c r="DF481" s="146">
        <f t="shared" si="738"/>
        <v>0</v>
      </c>
      <c r="DG481" s="146">
        <f t="shared" si="739"/>
        <v>0</v>
      </c>
      <c r="DH481" s="146">
        <f t="shared" si="740"/>
        <v>0</v>
      </c>
      <c r="DI481" s="146">
        <f t="shared" si="741"/>
        <v>0</v>
      </c>
      <c r="DJ481" s="146">
        <f t="shared" si="742"/>
        <v>0</v>
      </c>
      <c r="DK481" s="146">
        <f t="shared" si="743"/>
        <v>0</v>
      </c>
      <c r="DL481" s="146">
        <f t="shared" si="744"/>
        <v>0</v>
      </c>
      <c r="DM481" s="146">
        <f t="shared" si="745"/>
        <v>0</v>
      </c>
      <c r="DN481" s="64">
        <f t="shared" si="774"/>
        <v>45</v>
      </c>
      <c r="DO481" s="52" t="str">
        <f t="shared" si="763"/>
        <v/>
      </c>
      <c r="DP481" s="52" t="str">
        <f t="shared" si="749"/>
        <v/>
      </c>
      <c r="DQ481" s="53">
        <f t="shared" si="750"/>
        <v>45</v>
      </c>
      <c r="DR481" s="1">
        <f t="shared" si="764"/>
        <v>2</v>
      </c>
      <c r="DS481" s="168" t="e">
        <f>IF(AND(DR481=#REF!,BL481=#REF!),'Tiến độ'!D481,"")</f>
        <v>#REF!</v>
      </c>
    </row>
    <row r="482" spans="1:123" ht="11.25" customHeight="1">
      <c r="A482" s="314" t="str">
        <f>IF(B482="","",MAX($A$7:A481)+1)</f>
        <v/>
      </c>
      <c r="B482" s="315"/>
      <c r="C482" s="79" t="s">
        <v>731</v>
      </c>
      <c r="D482" s="80" t="s">
        <v>732</v>
      </c>
      <c r="E482" s="81">
        <v>3</v>
      </c>
      <c r="F482" s="82">
        <v>45</v>
      </c>
      <c r="G482" s="83"/>
      <c r="H482" s="84">
        <f t="shared" ref="H482:I482" si="778">H481</f>
        <v>1</v>
      </c>
      <c r="I482" s="85">
        <f t="shared" si="778"/>
        <v>36</v>
      </c>
      <c r="J482" s="27"/>
      <c r="K482" s="86"/>
      <c r="L482" s="87"/>
      <c r="M482" s="87"/>
      <c r="N482" s="88"/>
      <c r="O482" s="86"/>
      <c r="P482" s="87"/>
      <c r="Q482" s="87"/>
      <c r="R482" s="88"/>
      <c r="S482" s="86"/>
      <c r="T482" s="87"/>
      <c r="U482" s="87"/>
      <c r="V482" s="87"/>
      <c r="W482" s="88"/>
      <c r="X482" s="86"/>
      <c r="Y482" s="87"/>
      <c r="Z482" s="87"/>
      <c r="AA482" s="88"/>
      <c r="AB482" s="86"/>
      <c r="AC482" s="87"/>
      <c r="AD482" s="87"/>
      <c r="AE482" s="88"/>
      <c r="AF482" s="86"/>
      <c r="AG482" s="87"/>
      <c r="AH482" s="87"/>
      <c r="AI482" s="362"/>
      <c r="AJ482" s="363"/>
      <c r="AK482" s="86"/>
      <c r="AL482" s="87">
        <v>3</v>
      </c>
      <c r="AM482" s="87">
        <v>3</v>
      </c>
      <c r="AN482" s="88">
        <v>3</v>
      </c>
      <c r="AO482" s="86">
        <v>3</v>
      </c>
      <c r="AP482" s="87">
        <v>3</v>
      </c>
      <c r="AQ482" s="87">
        <v>3</v>
      </c>
      <c r="AR482" s="88">
        <v>3</v>
      </c>
      <c r="AS482" s="89">
        <v>3</v>
      </c>
      <c r="AT482" s="87">
        <v>3</v>
      </c>
      <c r="AU482" s="87">
        <v>3</v>
      </c>
      <c r="AV482" s="90">
        <v>3</v>
      </c>
      <c r="AW482" s="86">
        <v>3</v>
      </c>
      <c r="AX482" s="87">
        <v>3</v>
      </c>
      <c r="AY482" s="87">
        <v>3</v>
      </c>
      <c r="AZ482" s="87">
        <v>3</v>
      </c>
      <c r="BA482" s="88" t="s">
        <v>163</v>
      </c>
      <c r="BB482" s="89" t="s">
        <v>163</v>
      </c>
      <c r="BC482" s="87" t="s">
        <v>163</v>
      </c>
      <c r="BD482" s="87" t="s">
        <v>163</v>
      </c>
      <c r="BE482" s="321"/>
      <c r="BF482" s="322"/>
      <c r="BG482" s="322"/>
      <c r="BH482" s="322"/>
      <c r="BI482" s="322"/>
      <c r="BJ482" s="323"/>
      <c r="BK482" s="46" t="s">
        <v>18</v>
      </c>
      <c r="BL482" s="46" t="s">
        <v>50</v>
      </c>
      <c r="BN482" s="146">
        <f t="shared" si="747"/>
        <v>0</v>
      </c>
      <c r="BO482" s="146">
        <f t="shared" si="695"/>
        <v>0</v>
      </c>
      <c r="BP482" s="146">
        <f t="shared" si="696"/>
        <v>0</v>
      </c>
      <c r="BQ482" s="146">
        <f t="shared" si="697"/>
        <v>0</v>
      </c>
      <c r="BR482" s="146">
        <f t="shared" si="698"/>
        <v>0</v>
      </c>
      <c r="BS482" s="146">
        <f t="shared" si="699"/>
        <v>0</v>
      </c>
      <c r="BT482" s="146">
        <f t="shared" si="700"/>
        <v>0</v>
      </c>
      <c r="BU482" s="146">
        <f t="shared" si="701"/>
        <v>0</v>
      </c>
      <c r="BV482" s="146">
        <f t="shared" si="702"/>
        <v>0</v>
      </c>
      <c r="BW482" s="146">
        <f t="shared" si="703"/>
        <v>0</v>
      </c>
      <c r="BX482" s="146">
        <f t="shared" si="704"/>
        <v>0</v>
      </c>
      <c r="BY482" s="146">
        <f t="shared" si="705"/>
        <v>0</v>
      </c>
      <c r="BZ482" s="146">
        <f t="shared" si="706"/>
        <v>0</v>
      </c>
      <c r="CA482" s="146">
        <f t="shared" si="707"/>
        <v>0</v>
      </c>
      <c r="CB482" s="146">
        <f t="shared" si="708"/>
        <v>0</v>
      </c>
      <c r="CC482" s="146">
        <f t="shared" si="709"/>
        <v>0</v>
      </c>
      <c r="CD482" s="146">
        <f t="shared" si="710"/>
        <v>0</v>
      </c>
      <c r="CE482" s="146">
        <f t="shared" si="711"/>
        <v>0</v>
      </c>
      <c r="CF482" s="146">
        <f t="shared" si="712"/>
        <v>0</v>
      </c>
      <c r="CG482" s="146">
        <f t="shared" si="713"/>
        <v>0</v>
      </c>
      <c r="CH482" s="146">
        <f t="shared" si="714"/>
        <v>0</v>
      </c>
      <c r="CI482" s="146">
        <f t="shared" si="715"/>
        <v>0</v>
      </c>
      <c r="CJ482" s="146">
        <f t="shared" si="716"/>
        <v>0</v>
      </c>
      <c r="CK482" s="146">
        <f t="shared" si="717"/>
        <v>0</v>
      </c>
      <c r="CL482" s="146">
        <f t="shared" si="718"/>
        <v>0</v>
      </c>
      <c r="CM482" s="146">
        <f t="shared" si="719"/>
        <v>0</v>
      </c>
      <c r="CN482" s="146">
        <f t="shared" si="720"/>
        <v>0</v>
      </c>
      <c r="CO482" s="146">
        <f t="shared" si="721"/>
        <v>3</v>
      </c>
      <c r="CP482" s="146">
        <f t="shared" si="722"/>
        <v>3</v>
      </c>
      <c r="CQ482" s="146">
        <f t="shared" si="723"/>
        <v>3</v>
      </c>
      <c r="CR482" s="146">
        <f t="shared" si="724"/>
        <v>3</v>
      </c>
      <c r="CS482" s="146">
        <f t="shared" si="725"/>
        <v>3</v>
      </c>
      <c r="CT482" s="146">
        <f t="shared" si="726"/>
        <v>3</v>
      </c>
      <c r="CU482" s="146">
        <f t="shared" si="727"/>
        <v>3</v>
      </c>
      <c r="CV482" s="146">
        <f t="shared" si="728"/>
        <v>3</v>
      </c>
      <c r="CW482" s="146">
        <f t="shared" si="729"/>
        <v>3</v>
      </c>
      <c r="CX482" s="146">
        <f t="shared" si="730"/>
        <v>3</v>
      </c>
      <c r="CY482" s="146">
        <f t="shared" si="731"/>
        <v>3</v>
      </c>
      <c r="CZ482" s="146">
        <f t="shared" si="732"/>
        <v>3</v>
      </c>
      <c r="DA482" s="146">
        <f t="shared" si="733"/>
        <v>3</v>
      </c>
      <c r="DB482" s="146">
        <f t="shared" si="734"/>
        <v>3</v>
      </c>
      <c r="DC482" s="146">
        <f t="shared" si="735"/>
        <v>3</v>
      </c>
      <c r="DD482" s="146">
        <f t="shared" si="736"/>
        <v>0</v>
      </c>
      <c r="DE482" s="146">
        <f t="shared" si="737"/>
        <v>0</v>
      </c>
      <c r="DF482" s="146">
        <f t="shared" si="738"/>
        <v>0</v>
      </c>
      <c r="DG482" s="146">
        <f t="shared" si="739"/>
        <v>0</v>
      </c>
      <c r="DH482" s="146">
        <f t="shared" si="740"/>
        <v>0</v>
      </c>
      <c r="DI482" s="146">
        <f t="shared" si="741"/>
        <v>0</v>
      </c>
      <c r="DJ482" s="146">
        <f t="shared" si="742"/>
        <v>0</v>
      </c>
      <c r="DK482" s="146">
        <f t="shared" si="743"/>
        <v>0</v>
      </c>
      <c r="DL482" s="146">
        <f t="shared" si="744"/>
        <v>0</v>
      </c>
      <c r="DM482" s="146">
        <f t="shared" si="745"/>
        <v>0</v>
      </c>
      <c r="DN482" s="64">
        <f t="shared" si="774"/>
        <v>45</v>
      </c>
      <c r="DO482" s="52" t="str">
        <f t="shared" si="763"/>
        <v/>
      </c>
      <c r="DP482" s="52" t="str">
        <f t="shared" si="749"/>
        <v/>
      </c>
      <c r="DQ482" s="53">
        <f t="shared" si="750"/>
        <v>45</v>
      </c>
      <c r="DR482" s="1">
        <f t="shared" si="764"/>
        <v>2</v>
      </c>
      <c r="DS482" s="168" t="e">
        <f>IF(AND(DR482=#REF!,BL482=#REF!),'Tiến độ'!D482,"")</f>
        <v>#REF!</v>
      </c>
    </row>
    <row r="483" spans="1:123" ht="11.25" customHeight="1">
      <c r="A483" s="310" t="str">
        <f>IF(B483="","",MAX($A$7:A482)+1)</f>
        <v/>
      </c>
      <c r="B483" s="313"/>
      <c r="C483" s="91" t="s">
        <v>8</v>
      </c>
      <c r="D483" s="92"/>
      <c r="E483" s="93">
        <f>SUM(E468:E482)</f>
        <v>39</v>
      </c>
      <c r="F483" s="94"/>
      <c r="G483" s="95"/>
      <c r="H483" s="96"/>
      <c r="I483" s="97"/>
      <c r="J483" s="26"/>
      <c r="K483" s="96">
        <f t="shared" ref="K483:AH483" si="779">SUM(K468:K482)</f>
        <v>17</v>
      </c>
      <c r="L483" s="97">
        <f t="shared" si="779"/>
        <v>17</v>
      </c>
      <c r="M483" s="97">
        <f t="shared" si="779"/>
        <v>17</v>
      </c>
      <c r="N483" s="98">
        <f t="shared" si="779"/>
        <v>17</v>
      </c>
      <c r="O483" s="96">
        <f t="shared" si="779"/>
        <v>17</v>
      </c>
      <c r="P483" s="97">
        <f t="shared" si="779"/>
        <v>17</v>
      </c>
      <c r="Q483" s="97">
        <f t="shared" si="779"/>
        <v>17</v>
      </c>
      <c r="R483" s="98">
        <f t="shared" si="779"/>
        <v>17</v>
      </c>
      <c r="S483" s="96">
        <f t="shared" si="779"/>
        <v>17</v>
      </c>
      <c r="T483" s="97">
        <f t="shared" si="779"/>
        <v>17</v>
      </c>
      <c r="U483" s="97">
        <f t="shared" si="779"/>
        <v>17</v>
      </c>
      <c r="V483" s="97">
        <f t="shared" si="779"/>
        <v>17</v>
      </c>
      <c r="W483" s="98">
        <f t="shared" si="779"/>
        <v>17</v>
      </c>
      <c r="X483" s="96">
        <f t="shared" si="779"/>
        <v>17</v>
      </c>
      <c r="Y483" s="97">
        <f t="shared" si="779"/>
        <v>17</v>
      </c>
      <c r="Z483" s="97">
        <f t="shared" si="779"/>
        <v>0</v>
      </c>
      <c r="AA483" s="98">
        <f t="shared" si="779"/>
        <v>0</v>
      </c>
      <c r="AB483" s="96">
        <f t="shared" si="779"/>
        <v>0</v>
      </c>
      <c r="AC483" s="97">
        <f t="shared" si="779"/>
        <v>0</v>
      </c>
      <c r="AD483" s="97">
        <f t="shared" si="779"/>
        <v>0</v>
      </c>
      <c r="AE483" s="98">
        <f t="shared" si="779"/>
        <v>0</v>
      </c>
      <c r="AF483" s="96">
        <f t="shared" si="779"/>
        <v>0</v>
      </c>
      <c r="AG483" s="97">
        <f t="shared" si="779"/>
        <v>0</v>
      </c>
      <c r="AH483" s="97">
        <f t="shared" si="779"/>
        <v>0</v>
      </c>
      <c r="AI483" s="362"/>
      <c r="AJ483" s="363"/>
      <c r="AK483" s="96">
        <f t="shared" ref="AK483:BD483" si="780">SUM(AK468:AK482)</f>
        <v>0</v>
      </c>
      <c r="AL483" s="97">
        <f t="shared" si="780"/>
        <v>23</v>
      </c>
      <c r="AM483" s="97">
        <f t="shared" si="780"/>
        <v>23</v>
      </c>
      <c r="AN483" s="98">
        <f t="shared" si="780"/>
        <v>23</v>
      </c>
      <c r="AO483" s="96">
        <f t="shared" si="780"/>
        <v>23</v>
      </c>
      <c r="AP483" s="97">
        <f t="shared" si="780"/>
        <v>23</v>
      </c>
      <c r="AQ483" s="97">
        <f t="shared" si="780"/>
        <v>23</v>
      </c>
      <c r="AR483" s="98">
        <f t="shared" si="780"/>
        <v>23</v>
      </c>
      <c r="AS483" s="99">
        <f t="shared" si="780"/>
        <v>23</v>
      </c>
      <c r="AT483" s="97">
        <f t="shared" si="780"/>
        <v>23</v>
      </c>
      <c r="AU483" s="97">
        <f t="shared" si="780"/>
        <v>23</v>
      </c>
      <c r="AV483" s="100">
        <f t="shared" si="780"/>
        <v>23</v>
      </c>
      <c r="AW483" s="96">
        <f t="shared" si="780"/>
        <v>23</v>
      </c>
      <c r="AX483" s="97">
        <f t="shared" si="780"/>
        <v>23</v>
      </c>
      <c r="AY483" s="97">
        <f t="shared" si="780"/>
        <v>23</v>
      </c>
      <c r="AZ483" s="97">
        <f t="shared" si="780"/>
        <v>23</v>
      </c>
      <c r="BA483" s="98">
        <f t="shared" si="780"/>
        <v>0</v>
      </c>
      <c r="BB483" s="99">
        <f t="shared" si="780"/>
        <v>0</v>
      </c>
      <c r="BC483" s="97">
        <f t="shared" si="780"/>
        <v>0</v>
      </c>
      <c r="BD483" s="97">
        <f t="shared" si="780"/>
        <v>0</v>
      </c>
      <c r="BE483" s="321"/>
      <c r="BF483" s="322"/>
      <c r="BG483" s="322"/>
      <c r="BH483" s="322"/>
      <c r="BI483" s="322"/>
      <c r="BJ483" s="323"/>
      <c r="BK483" s="47"/>
      <c r="BL483" s="47" t="s">
        <v>1113</v>
      </c>
      <c r="BN483" s="146">
        <f t="shared" si="747"/>
        <v>0</v>
      </c>
      <c r="BO483" s="146">
        <f t="shared" si="695"/>
        <v>0</v>
      </c>
      <c r="BP483" s="146">
        <f t="shared" si="696"/>
        <v>0</v>
      </c>
      <c r="BQ483" s="146">
        <f t="shared" si="697"/>
        <v>0</v>
      </c>
      <c r="BR483" s="146">
        <f t="shared" si="698"/>
        <v>0</v>
      </c>
      <c r="BS483" s="146">
        <f t="shared" si="699"/>
        <v>0</v>
      </c>
      <c r="BT483" s="146">
        <f t="shared" si="700"/>
        <v>0</v>
      </c>
      <c r="BU483" s="146">
        <f t="shared" si="701"/>
        <v>0</v>
      </c>
      <c r="BV483" s="146">
        <f t="shared" si="702"/>
        <v>0</v>
      </c>
      <c r="BW483" s="146">
        <f t="shared" si="703"/>
        <v>0</v>
      </c>
      <c r="BX483" s="146">
        <f t="shared" si="704"/>
        <v>0</v>
      </c>
      <c r="BY483" s="146">
        <f t="shared" si="705"/>
        <v>0</v>
      </c>
      <c r="BZ483" s="146">
        <f t="shared" si="706"/>
        <v>0</v>
      </c>
      <c r="CA483" s="146">
        <f t="shared" si="707"/>
        <v>0</v>
      </c>
      <c r="CB483" s="146">
        <f t="shared" si="708"/>
        <v>0</v>
      </c>
      <c r="CC483" s="146">
        <f t="shared" si="709"/>
        <v>0</v>
      </c>
      <c r="CD483" s="146">
        <f t="shared" si="710"/>
        <v>0</v>
      </c>
      <c r="CE483" s="146">
        <f t="shared" si="711"/>
        <v>0</v>
      </c>
      <c r="CF483" s="146">
        <f t="shared" si="712"/>
        <v>0</v>
      </c>
      <c r="CG483" s="146">
        <f t="shared" si="713"/>
        <v>0</v>
      </c>
      <c r="CH483" s="146">
        <f t="shared" si="714"/>
        <v>0</v>
      </c>
      <c r="CI483" s="146">
        <f t="shared" si="715"/>
        <v>0</v>
      </c>
      <c r="CJ483" s="146">
        <f t="shared" si="716"/>
        <v>0</v>
      </c>
      <c r="CK483" s="146">
        <f t="shared" si="717"/>
        <v>0</v>
      </c>
      <c r="CL483" s="146">
        <f t="shared" si="718"/>
        <v>0</v>
      </c>
      <c r="CM483" s="146">
        <f t="shared" si="719"/>
        <v>0</v>
      </c>
      <c r="CN483" s="146">
        <f t="shared" si="720"/>
        <v>0</v>
      </c>
      <c r="CO483" s="146">
        <f t="shared" si="721"/>
        <v>0</v>
      </c>
      <c r="CP483" s="146">
        <f t="shared" si="722"/>
        <v>0</v>
      </c>
      <c r="CQ483" s="146">
        <f t="shared" si="723"/>
        <v>0</v>
      </c>
      <c r="CR483" s="146">
        <f t="shared" si="724"/>
        <v>0</v>
      </c>
      <c r="CS483" s="146">
        <f t="shared" si="725"/>
        <v>0</v>
      </c>
      <c r="CT483" s="146">
        <f t="shared" si="726"/>
        <v>0</v>
      </c>
      <c r="CU483" s="146">
        <f t="shared" si="727"/>
        <v>0</v>
      </c>
      <c r="CV483" s="146">
        <f t="shared" si="728"/>
        <v>0</v>
      </c>
      <c r="CW483" s="146">
        <f t="shared" si="729"/>
        <v>0</v>
      </c>
      <c r="CX483" s="146">
        <f t="shared" si="730"/>
        <v>0</v>
      </c>
      <c r="CY483" s="146">
        <f t="shared" si="731"/>
        <v>0</v>
      </c>
      <c r="CZ483" s="146">
        <f t="shared" si="732"/>
        <v>0</v>
      </c>
      <c r="DA483" s="146">
        <f t="shared" si="733"/>
        <v>0</v>
      </c>
      <c r="DB483" s="146">
        <f t="shared" si="734"/>
        <v>0</v>
      </c>
      <c r="DC483" s="146">
        <f t="shared" si="735"/>
        <v>0</v>
      </c>
      <c r="DD483" s="146">
        <f t="shared" si="736"/>
        <v>0</v>
      </c>
      <c r="DE483" s="146">
        <f t="shared" si="737"/>
        <v>0</v>
      </c>
      <c r="DF483" s="146">
        <f t="shared" si="738"/>
        <v>0</v>
      </c>
      <c r="DG483" s="146">
        <f t="shared" si="739"/>
        <v>0</v>
      </c>
      <c r="DH483" s="146">
        <f t="shared" si="740"/>
        <v>0</v>
      </c>
      <c r="DI483" s="146">
        <f t="shared" si="741"/>
        <v>0</v>
      </c>
      <c r="DJ483" s="146">
        <f t="shared" si="742"/>
        <v>0</v>
      </c>
      <c r="DK483" s="146">
        <f t="shared" si="743"/>
        <v>0</v>
      </c>
      <c r="DL483" s="146">
        <f t="shared" si="744"/>
        <v>0</v>
      </c>
      <c r="DM483" s="146">
        <f t="shared" si="745"/>
        <v>0</v>
      </c>
      <c r="DN483" s="54"/>
      <c r="DO483" s="55"/>
      <c r="DP483" s="55"/>
      <c r="DQ483" s="56"/>
      <c r="DS483" s="168" t="e">
        <f>IF(AND(DR483=#REF!,BL483=#REF!),'Tiến độ'!D483,"")</f>
        <v>#REF!</v>
      </c>
    </row>
    <row r="484" spans="1:123" ht="11.25" customHeight="1">
      <c r="A484" s="308">
        <f>IF(B484="","",MAX($A$7:A483)+1)</f>
        <v>36</v>
      </c>
      <c r="B484" s="311" t="s">
        <v>1146</v>
      </c>
      <c r="C484" s="67" t="s">
        <v>689</v>
      </c>
      <c r="D484" s="68" t="s">
        <v>690</v>
      </c>
      <c r="E484" s="69">
        <v>2</v>
      </c>
      <c r="F484" s="70">
        <v>30</v>
      </c>
      <c r="G484" s="71"/>
      <c r="H484" s="72">
        <v>1</v>
      </c>
      <c r="I484" s="73">
        <v>34</v>
      </c>
      <c r="J484" s="24"/>
      <c r="K484" s="74">
        <v>2</v>
      </c>
      <c r="L484" s="75">
        <v>2</v>
      </c>
      <c r="M484" s="75">
        <v>2</v>
      </c>
      <c r="N484" s="76">
        <v>2</v>
      </c>
      <c r="O484" s="74">
        <v>2</v>
      </c>
      <c r="P484" s="75">
        <v>2</v>
      </c>
      <c r="Q484" s="75">
        <v>2</v>
      </c>
      <c r="R484" s="76">
        <v>2</v>
      </c>
      <c r="S484" s="74">
        <v>2</v>
      </c>
      <c r="T484" s="75">
        <v>2</v>
      </c>
      <c r="U484" s="75">
        <v>2</v>
      </c>
      <c r="V484" s="75">
        <v>2</v>
      </c>
      <c r="W484" s="76">
        <v>2</v>
      </c>
      <c r="X484" s="74">
        <v>2</v>
      </c>
      <c r="Y484" s="75">
        <v>2</v>
      </c>
      <c r="Z484" s="75" t="s">
        <v>163</v>
      </c>
      <c r="AA484" s="76" t="s">
        <v>163</v>
      </c>
      <c r="AB484" s="74" t="s">
        <v>163</v>
      </c>
      <c r="AC484" s="75" t="s">
        <v>163</v>
      </c>
      <c r="AD484" s="75" t="s">
        <v>164</v>
      </c>
      <c r="AE484" s="76" t="s">
        <v>164</v>
      </c>
      <c r="AF484" s="74" t="s">
        <v>164</v>
      </c>
      <c r="AG484" s="75" t="s">
        <v>164</v>
      </c>
      <c r="AH484" s="75" t="s">
        <v>164</v>
      </c>
      <c r="AI484" s="362"/>
      <c r="AJ484" s="363"/>
      <c r="AK484" s="74" t="s">
        <v>164</v>
      </c>
      <c r="AL484" s="75"/>
      <c r="AM484" s="75"/>
      <c r="AN484" s="76"/>
      <c r="AO484" s="74"/>
      <c r="AP484" s="75"/>
      <c r="AQ484" s="75"/>
      <c r="AR484" s="76"/>
      <c r="AS484" s="77"/>
      <c r="AT484" s="75"/>
      <c r="AU484" s="75"/>
      <c r="AV484" s="78"/>
      <c r="AW484" s="74"/>
      <c r="AX484" s="75"/>
      <c r="AY484" s="75"/>
      <c r="AZ484" s="75"/>
      <c r="BA484" s="76"/>
      <c r="BB484" s="77"/>
      <c r="BC484" s="75"/>
      <c r="BD484" s="75"/>
      <c r="BE484" s="321"/>
      <c r="BF484" s="322"/>
      <c r="BG484" s="322"/>
      <c r="BH484" s="322"/>
      <c r="BI484" s="322"/>
      <c r="BJ484" s="323"/>
      <c r="BK484" s="45" t="s">
        <v>18</v>
      </c>
      <c r="BL484" s="45" t="s">
        <v>50</v>
      </c>
      <c r="BN484" s="146">
        <f t="shared" si="747"/>
        <v>2</v>
      </c>
      <c r="BO484" s="146">
        <f t="shared" si="695"/>
        <v>2</v>
      </c>
      <c r="BP484" s="146">
        <f t="shared" si="696"/>
        <v>2</v>
      </c>
      <c r="BQ484" s="146">
        <f t="shared" si="697"/>
        <v>2</v>
      </c>
      <c r="BR484" s="146">
        <f t="shared" si="698"/>
        <v>2</v>
      </c>
      <c r="BS484" s="146">
        <f t="shared" si="699"/>
        <v>2</v>
      </c>
      <c r="BT484" s="146">
        <f t="shared" si="700"/>
        <v>2</v>
      </c>
      <c r="BU484" s="146">
        <f t="shared" si="701"/>
        <v>2</v>
      </c>
      <c r="BV484" s="146">
        <f t="shared" si="702"/>
        <v>2</v>
      </c>
      <c r="BW484" s="146">
        <f t="shared" si="703"/>
        <v>2</v>
      </c>
      <c r="BX484" s="146">
        <f t="shared" si="704"/>
        <v>2</v>
      </c>
      <c r="BY484" s="146">
        <f t="shared" si="705"/>
        <v>2</v>
      </c>
      <c r="BZ484" s="146">
        <f t="shared" si="706"/>
        <v>2</v>
      </c>
      <c r="CA484" s="146">
        <f t="shared" si="707"/>
        <v>2</v>
      </c>
      <c r="CB484" s="146">
        <f t="shared" si="708"/>
        <v>2</v>
      </c>
      <c r="CC484" s="146">
        <f t="shared" si="709"/>
        <v>0</v>
      </c>
      <c r="CD484" s="146">
        <f t="shared" si="710"/>
        <v>0</v>
      </c>
      <c r="CE484" s="146">
        <f t="shared" si="711"/>
        <v>0</v>
      </c>
      <c r="CF484" s="146">
        <f t="shared" si="712"/>
        <v>0</v>
      </c>
      <c r="CG484" s="146">
        <f t="shared" si="713"/>
        <v>0</v>
      </c>
      <c r="CH484" s="146">
        <f t="shared" si="714"/>
        <v>0</v>
      </c>
      <c r="CI484" s="146">
        <f t="shared" si="715"/>
        <v>0</v>
      </c>
      <c r="CJ484" s="146">
        <f t="shared" si="716"/>
        <v>0</v>
      </c>
      <c r="CK484" s="146">
        <f t="shared" si="717"/>
        <v>0</v>
      </c>
      <c r="CL484" s="146">
        <f t="shared" si="718"/>
        <v>0</v>
      </c>
      <c r="CM484" s="146">
        <f t="shared" si="719"/>
        <v>0</v>
      </c>
      <c r="CN484" s="146">
        <f t="shared" si="720"/>
        <v>0</v>
      </c>
      <c r="CO484" s="146">
        <f t="shared" si="721"/>
        <v>0</v>
      </c>
      <c r="CP484" s="146">
        <f t="shared" si="722"/>
        <v>0</v>
      </c>
      <c r="CQ484" s="146">
        <f t="shared" si="723"/>
        <v>0</v>
      </c>
      <c r="CR484" s="146">
        <f t="shared" si="724"/>
        <v>0</v>
      </c>
      <c r="CS484" s="146">
        <f t="shared" si="725"/>
        <v>0</v>
      </c>
      <c r="CT484" s="146">
        <f t="shared" si="726"/>
        <v>0</v>
      </c>
      <c r="CU484" s="146">
        <f t="shared" si="727"/>
        <v>0</v>
      </c>
      <c r="CV484" s="146">
        <f t="shared" si="728"/>
        <v>0</v>
      </c>
      <c r="CW484" s="146">
        <f t="shared" si="729"/>
        <v>0</v>
      </c>
      <c r="CX484" s="146">
        <f t="shared" si="730"/>
        <v>0</v>
      </c>
      <c r="CY484" s="146">
        <f t="shared" si="731"/>
        <v>0</v>
      </c>
      <c r="CZ484" s="146">
        <f t="shared" si="732"/>
        <v>0</v>
      </c>
      <c r="DA484" s="146">
        <f t="shared" si="733"/>
        <v>0</v>
      </c>
      <c r="DB484" s="146">
        <f t="shared" si="734"/>
        <v>0</v>
      </c>
      <c r="DC484" s="146">
        <f t="shared" si="735"/>
        <v>0</v>
      </c>
      <c r="DD484" s="146">
        <f t="shared" si="736"/>
        <v>0</v>
      </c>
      <c r="DE484" s="146">
        <f t="shared" si="737"/>
        <v>0</v>
      </c>
      <c r="DF484" s="146">
        <f t="shared" si="738"/>
        <v>0</v>
      </c>
      <c r="DG484" s="146">
        <f t="shared" si="739"/>
        <v>0</v>
      </c>
      <c r="DH484" s="146">
        <f t="shared" si="740"/>
        <v>0</v>
      </c>
      <c r="DI484" s="146">
        <f t="shared" si="741"/>
        <v>0</v>
      </c>
      <c r="DJ484" s="146">
        <f t="shared" si="742"/>
        <v>0</v>
      </c>
      <c r="DK484" s="146">
        <f t="shared" si="743"/>
        <v>0</v>
      </c>
      <c r="DL484" s="146">
        <f t="shared" si="744"/>
        <v>0</v>
      </c>
      <c r="DM484" s="146">
        <f t="shared" si="745"/>
        <v>0</v>
      </c>
      <c r="DN484" s="63">
        <f t="shared" ref="DN484:DN487" si="781">F484*H484</f>
        <v>30</v>
      </c>
      <c r="DO484" s="50">
        <f t="shared" ref="DO484:DO500" si="782">IF(COUNTA(K484:AC484)&gt;0,DN484,"")</f>
        <v>30</v>
      </c>
      <c r="DP484" s="50" t="str">
        <f t="shared" si="749"/>
        <v/>
      </c>
      <c r="DQ484" s="51" t="str">
        <f t="shared" si="750"/>
        <v/>
      </c>
      <c r="DR484" s="1">
        <f t="shared" ref="DR484:DR500" si="783">IF(DQ484="",1,2)</f>
        <v>1</v>
      </c>
      <c r="DS484" s="168" t="e">
        <f>IF(AND(DR484=#REF!,BL484=#REF!),'Tiến độ'!D484,"")</f>
        <v>#REF!</v>
      </c>
    </row>
    <row r="485" spans="1:123" ht="11.25" customHeight="1">
      <c r="A485" s="314" t="str">
        <f>IF(B485="","",MAX($A$7:A484)+1)</f>
        <v/>
      </c>
      <c r="B485" s="315"/>
      <c r="C485" s="79" t="s">
        <v>691</v>
      </c>
      <c r="D485" s="80" t="s">
        <v>692</v>
      </c>
      <c r="E485" s="81">
        <v>2</v>
      </c>
      <c r="F485" s="82">
        <v>30</v>
      </c>
      <c r="G485" s="83"/>
      <c r="H485" s="84">
        <f>H484</f>
        <v>1</v>
      </c>
      <c r="I485" s="85">
        <f>I484</f>
        <v>34</v>
      </c>
      <c r="J485" s="27"/>
      <c r="K485" s="86">
        <v>2</v>
      </c>
      <c r="L485" s="87">
        <v>2</v>
      </c>
      <c r="M485" s="87">
        <v>2</v>
      </c>
      <c r="N485" s="88">
        <v>2</v>
      </c>
      <c r="O485" s="86">
        <v>2</v>
      </c>
      <c r="P485" s="87">
        <v>2</v>
      </c>
      <c r="Q485" s="87">
        <v>2</v>
      </c>
      <c r="R485" s="88">
        <v>2</v>
      </c>
      <c r="S485" s="86">
        <v>2</v>
      </c>
      <c r="T485" s="87">
        <v>2</v>
      </c>
      <c r="U485" s="87">
        <v>2</v>
      </c>
      <c r="V485" s="87">
        <v>2</v>
      </c>
      <c r="W485" s="88">
        <v>2</v>
      </c>
      <c r="X485" s="86">
        <v>2</v>
      </c>
      <c r="Y485" s="87">
        <v>2</v>
      </c>
      <c r="Z485" s="87" t="s">
        <v>163</v>
      </c>
      <c r="AA485" s="88" t="s">
        <v>163</v>
      </c>
      <c r="AB485" s="86" t="s">
        <v>163</v>
      </c>
      <c r="AC485" s="87" t="s">
        <v>163</v>
      </c>
      <c r="AD485" s="87" t="s">
        <v>164</v>
      </c>
      <c r="AE485" s="88" t="s">
        <v>164</v>
      </c>
      <c r="AF485" s="86" t="s">
        <v>164</v>
      </c>
      <c r="AG485" s="87" t="s">
        <v>164</v>
      </c>
      <c r="AH485" s="87" t="s">
        <v>164</v>
      </c>
      <c r="AI485" s="362"/>
      <c r="AJ485" s="363"/>
      <c r="AK485" s="86" t="s">
        <v>164</v>
      </c>
      <c r="AL485" s="87"/>
      <c r="AM485" s="87"/>
      <c r="AN485" s="88"/>
      <c r="AO485" s="86"/>
      <c r="AP485" s="87"/>
      <c r="AQ485" s="87"/>
      <c r="AR485" s="88"/>
      <c r="AS485" s="89"/>
      <c r="AT485" s="87"/>
      <c r="AU485" s="87"/>
      <c r="AV485" s="90"/>
      <c r="AW485" s="86"/>
      <c r="AX485" s="87"/>
      <c r="AY485" s="87"/>
      <c r="AZ485" s="87"/>
      <c r="BA485" s="88"/>
      <c r="BB485" s="89"/>
      <c r="BC485" s="87"/>
      <c r="BD485" s="87"/>
      <c r="BE485" s="321"/>
      <c r="BF485" s="322"/>
      <c r="BG485" s="322"/>
      <c r="BH485" s="322"/>
      <c r="BI485" s="322"/>
      <c r="BJ485" s="323"/>
      <c r="BK485" s="46" t="s">
        <v>18</v>
      </c>
      <c r="BL485" s="46" t="s">
        <v>47</v>
      </c>
      <c r="BN485" s="146">
        <f t="shared" si="747"/>
        <v>2</v>
      </c>
      <c r="BO485" s="146">
        <f t="shared" si="695"/>
        <v>2</v>
      </c>
      <c r="BP485" s="146">
        <f t="shared" si="696"/>
        <v>2</v>
      </c>
      <c r="BQ485" s="146">
        <f t="shared" si="697"/>
        <v>2</v>
      </c>
      <c r="BR485" s="146">
        <f t="shared" si="698"/>
        <v>2</v>
      </c>
      <c r="BS485" s="146">
        <f t="shared" si="699"/>
        <v>2</v>
      </c>
      <c r="BT485" s="146">
        <f t="shared" si="700"/>
        <v>2</v>
      </c>
      <c r="BU485" s="146">
        <f t="shared" si="701"/>
        <v>2</v>
      </c>
      <c r="BV485" s="146">
        <f t="shared" si="702"/>
        <v>2</v>
      </c>
      <c r="BW485" s="146">
        <f t="shared" si="703"/>
        <v>2</v>
      </c>
      <c r="BX485" s="146">
        <f t="shared" si="704"/>
        <v>2</v>
      </c>
      <c r="BY485" s="146">
        <f t="shared" si="705"/>
        <v>2</v>
      </c>
      <c r="BZ485" s="146">
        <f t="shared" si="706"/>
        <v>2</v>
      </c>
      <c r="CA485" s="146">
        <f t="shared" si="707"/>
        <v>2</v>
      </c>
      <c r="CB485" s="146">
        <f t="shared" si="708"/>
        <v>2</v>
      </c>
      <c r="CC485" s="146">
        <f t="shared" si="709"/>
        <v>0</v>
      </c>
      <c r="CD485" s="146">
        <f t="shared" si="710"/>
        <v>0</v>
      </c>
      <c r="CE485" s="146">
        <f t="shared" si="711"/>
        <v>0</v>
      </c>
      <c r="CF485" s="146">
        <f t="shared" si="712"/>
        <v>0</v>
      </c>
      <c r="CG485" s="146">
        <f t="shared" si="713"/>
        <v>0</v>
      </c>
      <c r="CH485" s="146">
        <f t="shared" si="714"/>
        <v>0</v>
      </c>
      <c r="CI485" s="146">
        <f t="shared" si="715"/>
        <v>0</v>
      </c>
      <c r="CJ485" s="146">
        <f t="shared" si="716"/>
        <v>0</v>
      </c>
      <c r="CK485" s="146">
        <f t="shared" si="717"/>
        <v>0</v>
      </c>
      <c r="CL485" s="146">
        <f t="shared" si="718"/>
        <v>0</v>
      </c>
      <c r="CM485" s="146">
        <f t="shared" si="719"/>
        <v>0</v>
      </c>
      <c r="CN485" s="146">
        <f t="shared" si="720"/>
        <v>0</v>
      </c>
      <c r="CO485" s="146">
        <f t="shared" si="721"/>
        <v>0</v>
      </c>
      <c r="CP485" s="146">
        <f t="shared" si="722"/>
        <v>0</v>
      </c>
      <c r="CQ485" s="146">
        <f t="shared" si="723"/>
        <v>0</v>
      </c>
      <c r="CR485" s="146">
        <f t="shared" si="724"/>
        <v>0</v>
      </c>
      <c r="CS485" s="146">
        <f t="shared" si="725"/>
        <v>0</v>
      </c>
      <c r="CT485" s="146">
        <f t="shared" si="726"/>
        <v>0</v>
      </c>
      <c r="CU485" s="146">
        <f t="shared" si="727"/>
        <v>0</v>
      </c>
      <c r="CV485" s="146">
        <f t="shared" si="728"/>
        <v>0</v>
      </c>
      <c r="CW485" s="146">
        <f t="shared" si="729"/>
        <v>0</v>
      </c>
      <c r="CX485" s="146">
        <f t="shared" si="730"/>
        <v>0</v>
      </c>
      <c r="CY485" s="146">
        <f t="shared" si="731"/>
        <v>0</v>
      </c>
      <c r="CZ485" s="146">
        <f t="shared" si="732"/>
        <v>0</v>
      </c>
      <c r="DA485" s="146">
        <f t="shared" si="733"/>
        <v>0</v>
      </c>
      <c r="DB485" s="146">
        <f t="shared" si="734"/>
        <v>0</v>
      </c>
      <c r="DC485" s="146">
        <f t="shared" si="735"/>
        <v>0</v>
      </c>
      <c r="DD485" s="146">
        <f t="shared" si="736"/>
        <v>0</v>
      </c>
      <c r="DE485" s="146">
        <f t="shared" si="737"/>
        <v>0</v>
      </c>
      <c r="DF485" s="146">
        <f t="shared" si="738"/>
        <v>0</v>
      </c>
      <c r="DG485" s="146">
        <f t="shared" si="739"/>
        <v>0</v>
      </c>
      <c r="DH485" s="146">
        <f t="shared" si="740"/>
        <v>0</v>
      </c>
      <c r="DI485" s="146">
        <f t="shared" si="741"/>
        <v>0</v>
      </c>
      <c r="DJ485" s="146">
        <f t="shared" si="742"/>
        <v>0</v>
      </c>
      <c r="DK485" s="146">
        <f t="shared" si="743"/>
        <v>0</v>
      </c>
      <c r="DL485" s="146">
        <f t="shared" si="744"/>
        <v>0</v>
      </c>
      <c r="DM485" s="146">
        <f t="shared" si="745"/>
        <v>0</v>
      </c>
      <c r="DN485" s="64">
        <f t="shared" si="781"/>
        <v>30</v>
      </c>
      <c r="DO485" s="52">
        <f t="shared" si="782"/>
        <v>30</v>
      </c>
      <c r="DP485" s="52" t="str">
        <f t="shared" si="749"/>
        <v/>
      </c>
      <c r="DQ485" s="53" t="str">
        <f t="shared" si="750"/>
        <v/>
      </c>
      <c r="DR485" s="1">
        <f t="shared" si="783"/>
        <v>1</v>
      </c>
      <c r="DS485" s="168" t="e">
        <f>IF(AND(DR485=#REF!,BL485=#REF!),'Tiến độ'!D485,"")</f>
        <v>#REF!</v>
      </c>
    </row>
    <row r="486" spans="1:123" ht="11.25" customHeight="1">
      <c r="A486" s="314" t="str">
        <f>IF(B486="","",MAX($A$7:A485)+1)</f>
        <v/>
      </c>
      <c r="B486" s="315"/>
      <c r="C486" s="79" t="s">
        <v>195</v>
      </c>
      <c r="D486" s="80" t="s">
        <v>693</v>
      </c>
      <c r="E486" s="81">
        <v>3</v>
      </c>
      <c r="F486" s="82">
        <v>60</v>
      </c>
      <c r="G486" s="83"/>
      <c r="H486" s="84">
        <f t="shared" ref="H486:H500" si="784">H485</f>
        <v>1</v>
      </c>
      <c r="I486" s="85">
        <f t="shared" ref="I486:I500" si="785">I485</f>
        <v>34</v>
      </c>
      <c r="J486" s="27"/>
      <c r="K486" s="86">
        <v>4</v>
      </c>
      <c r="L486" s="87">
        <v>4</v>
      </c>
      <c r="M486" s="87">
        <v>4</v>
      </c>
      <c r="N486" s="88">
        <v>4</v>
      </c>
      <c r="O486" s="86">
        <v>4</v>
      </c>
      <c r="P486" s="87">
        <v>4</v>
      </c>
      <c r="Q486" s="87">
        <v>4</v>
      </c>
      <c r="R486" s="88">
        <v>4</v>
      </c>
      <c r="S486" s="86">
        <v>4</v>
      </c>
      <c r="T486" s="87">
        <v>4</v>
      </c>
      <c r="U486" s="87">
        <v>4</v>
      </c>
      <c r="V486" s="87">
        <v>4</v>
      </c>
      <c r="W486" s="88">
        <v>4</v>
      </c>
      <c r="X486" s="86">
        <v>4</v>
      </c>
      <c r="Y486" s="87">
        <v>4</v>
      </c>
      <c r="Z486" s="87" t="s">
        <v>163</v>
      </c>
      <c r="AA486" s="88" t="s">
        <v>163</v>
      </c>
      <c r="AB486" s="86" t="s">
        <v>163</v>
      </c>
      <c r="AC486" s="87" t="s">
        <v>163</v>
      </c>
      <c r="AD486" s="87" t="s">
        <v>164</v>
      </c>
      <c r="AE486" s="88" t="s">
        <v>164</v>
      </c>
      <c r="AF486" s="86" t="s">
        <v>164</v>
      </c>
      <c r="AG486" s="87" t="s">
        <v>164</v>
      </c>
      <c r="AH486" s="87" t="s">
        <v>164</v>
      </c>
      <c r="AI486" s="362"/>
      <c r="AJ486" s="363"/>
      <c r="AK486" s="86" t="s">
        <v>164</v>
      </c>
      <c r="AL486" s="87"/>
      <c r="AM486" s="87"/>
      <c r="AN486" s="88"/>
      <c r="AO486" s="86"/>
      <c r="AP486" s="87"/>
      <c r="AQ486" s="87"/>
      <c r="AR486" s="88"/>
      <c r="AS486" s="89"/>
      <c r="AT486" s="87"/>
      <c r="AU486" s="87"/>
      <c r="AV486" s="90"/>
      <c r="AW486" s="86"/>
      <c r="AX486" s="87"/>
      <c r="AY486" s="87"/>
      <c r="AZ486" s="87"/>
      <c r="BA486" s="88"/>
      <c r="BB486" s="89"/>
      <c r="BC486" s="87"/>
      <c r="BD486" s="87"/>
      <c r="BE486" s="321"/>
      <c r="BF486" s="322"/>
      <c r="BG486" s="322"/>
      <c r="BH486" s="322"/>
      <c r="BI486" s="322"/>
      <c r="BJ486" s="323"/>
      <c r="BK486" s="46" t="s">
        <v>18</v>
      </c>
      <c r="BL486" s="46" t="s">
        <v>54</v>
      </c>
      <c r="BN486" s="146">
        <f t="shared" si="747"/>
        <v>4</v>
      </c>
      <c r="BO486" s="146">
        <f t="shared" si="695"/>
        <v>4</v>
      </c>
      <c r="BP486" s="146">
        <f t="shared" si="696"/>
        <v>4</v>
      </c>
      <c r="BQ486" s="146">
        <f t="shared" si="697"/>
        <v>4</v>
      </c>
      <c r="BR486" s="146">
        <f t="shared" si="698"/>
        <v>4</v>
      </c>
      <c r="BS486" s="146">
        <f t="shared" si="699"/>
        <v>4</v>
      </c>
      <c r="BT486" s="146">
        <f t="shared" si="700"/>
        <v>4</v>
      </c>
      <c r="BU486" s="146">
        <f t="shared" si="701"/>
        <v>4</v>
      </c>
      <c r="BV486" s="146">
        <f t="shared" si="702"/>
        <v>4</v>
      </c>
      <c r="BW486" s="146">
        <f t="shared" si="703"/>
        <v>4</v>
      </c>
      <c r="BX486" s="146">
        <f t="shared" si="704"/>
        <v>4</v>
      </c>
      <c r="BY486" s="146">
        <f t="shared" si="705"/>
        <v>4</v>
      </c>
      <c r="BZ486" s="146">
        <f t="shared" si="706"/>
        <v>4</v>
      </c>
      <c r="CA486" s="146">
        <f t="shared" si="707"/>
        <v>4</v>
      </c>
      <c r="CB486" s="146">
        <f t="shared" si="708"/>
        <v>4</v>
      </c>
      <c r="CC486" s="146">
        <f t="shared" si="709"/>
        <v>0</v>
      </c>
      <c r="CD486" s="146">
        <f t="shared" si="710"/>
        <v>0</v>
      </c>
      <c r="CE486" s="146">
        <f t="shared" si="711"/>
        <v>0</v>
      </c>
      <c r="CF486" s="146">
        <f t="shared" si="712"/>
        <v>0</v>
      </c>
      <c r="CG486" s="146">
        <f t="shared" si="713"/>
        <v>0</v>
      </c>
      <c r="CH486" s="146">
        <f t="shared" si="714"/>
        <v>0</v>
      </c>
      <c r="CI486" s="146">
        <f t="shared" si="715"/>
        <v>0</v>
      </c>
      <c r="CJ486" s="146">
        <f t="shared" si="716"/>
        <v>0</v>
      </c>
      <c r="CK486" s="146">
        <f t="shared" si="717"/>
        <v>0</v>
      </c>
      <c r="CL486" s="146">
        <f t="shared" si="718"/>
        <v>0</v>
      </c>
      <c r="CM486" s="146">
        <f t="shared" si="719"/>
        <v>0</v>
      </c>
      <c r="CN486" s="146">
        <f t="shared" si="720"/>
        <v>0</v>
      </c>
      <c r="CO486" s="146">
        <f t="shared" si="721"/>
        <v>0</v>
      </c>
      <c r="CP486" s="146">
        <f t="shared" si="722"/>
        <v>0</v>
      </c>
      <c r="CQ486" s="146">
        <f t="shared" si="723"/>
        <v>0</v>
      </c>
      <c r="CR486" s="146">
        <f t="shared" si="724"/>
        <v>0</v>
      </c>
      <c r="CS486" s="146">
        <f t="shared" si="725"/>
        <v>0</v>
      </c>
      <c r="CT486" s="146">
        <f t="shared" si="726"/>
        <v>0</v>
      </c>
      <c r="CU486" s="146">
        <f t="shared" si="727"/>
        <v>0</v>
      </c>
      <c r="CV486" s="146">
        <f t="shared" si="728"/>
        <v>0</v>
      </c>
      <c r="CW486" s="146">
        <f t="shared" si="729"/>
        <v>0</v>
      </c>
      <c r="CX486" s="146">
        <f t="shared" si="730"/>
        <v>0</v>
      </c>
      <c r="CY486" s="146">
        <f t="shared" si="731"/>
        <v>0</v>
      </c>
      <c r="CZ486" s="146">
        <f t="shared" si="732"/>
        <v>0</v>
      </c>
      <c r="DA486" s="146">
        <f t="shared" si="733"/>
        <v>0</v>
      </c>
      <c r="DB486" s="146">
        <f t="shared" si="734"/>
        <v>0</v>
      </c>
      <c r="DC486" s="146">
        <f t="shared" si="735"/>
        <v>0</v>
      </c>
      <c r="DD486" s="146">
        <f t="shared" si="736"/>
        <v>0</v>
      </c>
      <c r="DE486" s="146">
        <f t="shared" si="737"/>
        <v>0</v>
      </c>
      <c r="DF486" s="146">
        <f t="shared" si="738"/>
        <v>0</v>
      </c>
      <c r="DG486" s="146">
        <f t="shared" si="739"/>
        <v>0</v>
      </c>
      <c r="DH486" s="146">
        <f t="shared" si="740"/>
        <v>0</v>
      </c>
      <c r="DI486" s="146">
        <f t="shared" si="741"/>
        <v>0</v>
      </c>
      <c r="DJ486" s="146">
        <f t="shared" si="742"/>
        <v>0</v>
      </c>
      <c r="DK486" s="146">
        <f t="shared" si="743"/>
        <v>0</v>
      </c>
      <c r="DL486" s="146">
        <f t="shared" si="744"/>
        <v>0</v>
      </c>
      <c r="DM486" s="146">
        <f t="shared" si="745"/>
        <v>0</v>
      </c>
      <c r="DN486" s="64">
        <f t="shared" si="781"/>
        <v>60</v>
      </c>
      <c r="DO486" s="52">
        <f t="shared" si="782"/>
        <v>60</v>
      </c>
      <c r="DP486" s="52" t="str">
        <f t="shared" si="749"/>
        <v/>
      </c>
      <c r="DQ486" s="53" t="str">
        <f t="shared" si="750"/>
        <v/>
      </c>
      <c r="DR486" s="1">
        <f t="shared" si="783"/>
        <v>1</v>
      </c>
      <c r="DS486" s="168" t="e">
        <f>IF(AND(DR486=#REF!,BL486=#REF!),'Tiến độ'!D486,"")</f>
        <v>#REF!</v>
      </c>
    </row>
    <row r="487" spans="1:123" ht="11.25" customHeight="1">
      <c r="A487" s="314" t="str">
        <f>IF(B487="","",MAX($A$7:A486)+1)</f>
        <v/>
      </c>
      <c r="B487" s="315"/>
      <c r="C487" s="79" t="s">
        <v>694</v>
      </c>
      <c r="D487" s="80" t="s">
        <v>695</v>
      </c>
      <c r="E487" s="81">
        <v>3</v>
      </c>
      <c r="F487" s="82">
        <v>45</v>
      </c>
      <c r="G487" s="83"/>
      <c r="H487" s="84">
        <f t="shared" si="784"/>
        <v>1</v>
      </c>
      <c r="I487" s="85">
        <f t="shared" si="785"/>
        <v>34</v>
      </c>
      <c r="J487" s="27"/>
      <c r="K487" s="86">
        <v>5</v>
      </c>
      <c r="L487" s="87">
        <v>5</v>
      </c>
      <c r="M487" s="87">
        <v>5</v>
      </c>
      <c r="N487" s="88">
        <v>5</v>
      </c>
      <c r="O487" s="86">
        <v>5</v>
      </c>
      <c r="P487" s="87">
        <v>2</v>
      </c>
      <c r="Q487" s="87">
        <v>2</v>
      </c>
      <c r="R487" s="88">
        <v>2</v>
      </c>
      <c r="S487" s="86">
        <v>2</v>
      </c>
      <c r="T487" s="87">
        <v>2</v>
      </c>
      <c r="U487" s="87">
        <v>2</v>
      </c>
      <c r="V487" s="87">
        <v>2</v>
      </c>
      <c r="W487" s="88">
        <v>2</v>
      </c>
      <c r="X487" s="86">
        <v>2</v>
      </c>
      <c r="Y487" s="87">
        <v>2</v>
      </c>
      <c r="Z487" s="87" t="s">
        <v>163</v>
      </c>
      <c r="AA487" s="88" t="s">
        <v>163</v>
      </c>
      <c r="AB487" s="86" t="s">
        <v>163</v>
      </c>
      <c r="AC487" s="87" t="s">
        <v>163</v>
      </c>
      <c r="AD487" s="87" t="s">
        <v>164</v>
      </c>
      <c r="AE487" s="88" t="s">
        <v>164</v>
      </c>
      <c r="AF487" s="86" t="s">
        <v>164</v>
      </c>
      <c r="AG487" s="87" t="s">
        <v>164</v>
      </c>
      <c r="AH487" s="87" t="s">
        <v>164</v>
      </c>
      <c r="AI487" s="362"/>
      <c r="AJ487" s="363"/>
      <c r="AK487" s="86" t="s">
        <v>164</v>
      </c>
      <c r="AL487" s="87"/>
      <c r="AM487" s="87"/>
      <c r="AN487" s="88"/>
      <c r="AO487" s="86"/>
      <c r="AP487" s="87"/>
      <c r="AQ487" s="87"/>
      <c r="AR487" s="88"/>
      <c r="AS487" s="89"/>
      <c r="AT487" s="87"/>
      <c r="AU487" s="87"/>
      <c r="AV487" s="90"/>
      <c r="AW487" s="86"/>
      <c r="AX487" s="87"/>
      <c r="AY487" s="87"/>
      <c r="AZ487" s="87"/>
      <c r="BA487" s="88"/>
      <c r="BB487" s="89"/>
      <c r="BC487" s="87"/>
      <c r="BD487" s="87"/>
      <c r="BE487" s="321"/>
      <c r="BF487" s="322"/>
      <c r="BG487" s="322"/>
      <c r="BH487" s="322"/>
      <c r="BI487" s="322"/>
      <c r="BJ487" s="323"/>
      <c r="BK487" s="46" t="s">
        <v>18</v>
      </c>
      <c r="BL487" s="46" t="s">
        <v>50</v>
      </c>
      <c r="BN487" s="146">
        <f t="shared" si="747"/>
        <v>5</v>
      </c>
      <c r="BO487" s="146">
        <f t="shared" si="695"/>
        <v>5</v>
      </c>
      <c r="BP487" s="146">
        <f t="shared" si="696"/>
        <v>5</v>
      </c>
      <c r="BQ487" s="146">
        <f t="shared" si="697"/>
        <v>5</v>
      </c>
      <c r="BR487" s="146">
        <f t="shared" si="698"/>
        <v>5</v>
      </c>
      <c r="BS487" s="146">
        <f t="shared" si="699"/>
        <v>2</v>
      </c>
      <c r="BT487" s="146">
        <f t="shared" si="700"/>
        <v>2</v>
      </c>
      <c r="BU487" s="146">
        <f t="shared" si="701"/>
        <v>2</v>
      </c>
      <c r="BV487" s="146">
        <f t="shared" si="702"/>
        <v>2</v>
      </c>
      <c r="BW487" s="146">
        <f t="shared" si="703"/>
        <v>2</v>
      </c>
      <c r="BX487" s="146">
        <f t="shared" si="704"/>
        <v>2</v>
      </c>
      <c r="BY487" s="146">
        <f t="shared" si="705"/>
        <v>2</v>
      </c>
      <c r="BZ487" s="146">
        <f t="shared" si="706"/>
        <v>2</v>
      </c>
      <c r="CA487" s="146">
        <f t="shared" si="707"/>
        <v>2</v>
      </c>
      <c r="CB487" s="146">
        <f t="shared" si="708"/>
        <v>2</v>
      </c>
      <c r="CC487" s="146">
        <f t="shared" si="709"/>
        <v>0</v>
      </c>
      <c r="CD487" s="146">
        <f t="shared" si="710"/>
        <v>0</v>
      </c>
      <c r="CE487" s="146">
        <f t="shared" si="711"/>
        <v>0</v>
      </c>
      <c r="CF487" s="146">
        <f t="shared" si="712"/>
        <v>0</v>
      </c>
      <c r="CG487" s="146">
        <f t="shared" si="713"/>
        <v>0</v>
      </c>
      <c r="CH487" s="146">
        <f t="shared" si="714"/>
        <v>0</v>
      </c>
      <c r="CI487" s="146">
        <f t="shared" si="715"/>
        <v>0</v>
      </c>
      <c r="CJ487" s="146">
        <f t="shared" si="716"/>
        <v>0</v>
      </c>
      <c r="CK487" s="146">
        <f t="shared" si="717"/>
        <v>0</v>
      </c>
      <c r="CL487" s="146">
        <f t="shared" si="718"/>
        <v>0</v>
      </c>
      <c r="CM487" s="146">
        <f t="shared" si="719"/>
        <v>0</v>
      </c>
      <c r="CN487" s="146">
        <f t="shared" si="720"/>
        <v>0</v>
      </c>
      <c r="CO487" s="146">
        <f t="shared" si="721"/>
        <v>0</v>
      </c>
      <c r="CP487" s="146">
        <f t="shared" si="722"/>
        <v>0</v>
      </c>
      <c r="CQ487" s="146">
        <f t="shared" si="723"/>
        <v>0</v>
      </c>
      <c r="CR487" s="146">
        <f t="shared" si="724"/>
        <v>0</v>
      </c>
      <c r="CS487" s="146">
        <f t="shared" si="725"/>
        <v>0</v>
      </c>
      <c r="CT487" s="146">
        <f t="shared" si="726"/>
        <v>0</v>
      </c>
      <c r="CU487" s="146">
        <f t="shared" si="727"/>
        <v>0</v>
      </c>
      <c r="CV487" s="146">
        <f t="shared" si="728"/>
        <v>0</v>
      </c>
      <c r="CW487" s="146">
        <f t="shared" si="729"/>
        <v>0</v>
      </c>
      <c r="CX487" s="146">
        <f t="shared" si="730"/>
        <v>0</v>
      </c>
      <c r="CY487" s="146">
        <f t="shared" si="731"/>
        <v>0</v>
      </c>
      <c r="CZ487" s="146">
        <f t="shared" si="732"/>
        <v>0</v>
      </c>
      <c r="DA487" s="146">
        <f t="shared" si="733"/>
        <v>0</v>
      </c>
      <c r="DB487" s="146">
        <f t="shared" si="734"/>
        <v>0</v>
      </c>
      <c r="DC487" s="146">
        <f t="shared" si="735"/>
        <v>0</v>
      </c>
      <c r="DD487" s="146">
        <f t="shared" si="736"/>
        <v>0</v>
      </c>
      <c r="DE487" s="146">
        <f t="shared" si="737"/>
        <v>0</v>
      </c>
      <c r="DF487" s="146">
        <f t="shared" si="738"/>
        <v>0</v>
      </c>
      <c r="DG487" s="146">
        <f t="shared" si="739"/>
        <v>0</v>
      </c>
      <c r="DH487" s="146">
        <f t="shared" si="740"/>
        <v>0</v>
      </c>
      <c r="DI487" s="146">
        <f t="shared" si="741"/>
        <v>0</v>
      </c>
      <c r="DJ487" s="146">
        <f t="shared" si="742"/>
        <v>0</v>
      </c>
      <c r="DK487" s="146">
        <f t="shared" si="743"/>
        <v>0</v>
      </c>
      <c r="DL487" s="146">
        <f t="shared" si="744"/>
        <v>0</v>
      </c>
      <c r="DM487" s="146">
        <f t="shared" si="745"/>
        <v>0</v>
      </c>
      <c r="DN487" s="64">
        <f t="shared" si="781"/>
        <v>45</v>
      </c>
      <c r="DO487" s="52">
        <f t="shared" si="782"/>
        <v>45</v>
      </c>
      <c r="DP487" s="52" t="str">
        <f t="shared" si="749"/>
        <v/>
      </c>
      <c r="DQ487" s="53" t="str">
        <f t="shared" si="750"/>
        <v/>
      </c>
      <c r="DR487" s="1">
        <f t="shared" si="783"/>
        <v>1</v>
      </c>
      <c r="DS487" s="168" t="e">
        <f>IF(AND(DR487=#REF!,BL487=#REF!),'Tiến độ'!D487,"")</f>
        <v>#REF!</v>
      </c>
    </row>
    <row r="488" spans="1:123" ht="11.25" customHeight="1">
      <c r="A488" s="314" t="str">
        <f>IF(B488="","",MAX($A$7:A487)+1)</f>
        <v/>
      </c>
      <c r="B488" s="315"/>
      <c r="C488" s="79" t="s">
        <v>696</v>
      </c>
      <c r="D488" s="80" t="s">
        <v>697</v>
      </c>
      <c r="E488" s="81">
        <v>1</v>
      </c>
      <c r="F488" s="82">
        <v>15</v>
      </c>
      <c r="G488" s="83"/>
      <c r="H488" s="84">
        <f t="shared" si="784"/>
        <v>1</v>
      </c>
      <c r="I488" s="85">
        <f t="shared" si="785"/>
        <v>34</v>
      </c>
      <c r="J488" s="27"/>
      <c r="K488" s="86">
        <v>1</v>
      </c>
      <c r="L488" s="87">
        <v>1</v>
      </c>
      <c r="M488" s="87">
        <v>1</v>
      </c>
      <c r="N488" s="88">
        <v>1</v>
      </c>
      <c r="O488" s="86">
        <v>1</v>
      </c>
      <c r="P488" s="87">
        <v>1</v>
      </c>
      <c r="Q488" s="87">
        <v>1</v>
      </c>
      <c r="R488" s="88">
        <v>1</v>
      </c>
      <c r="S488" s="86">
        <v>1</v>
      </c>
      <c r="T488" s="87">
        <v>1</v>
      </c>
      <c r="U488" s="87">
        <v>1</v>
      </c>
      <c r="V488" s="87">
        <v>1</v>
      </c>
      <c r="W488" s="88">
        <v>1</v>
      </c>
      <c r="X488" s="86">
        <v>1</v>
      </c>
      <c r="Y488" s="87">
        <v>1</v>
      </c>
      <c r="Z488" s="87" t="s">
        <v>163</v>
      </c>
      <c r="AA488" s="88" t="s">
        <v>163</v>
      </c>
      <c r="AB488" s="86" t="s">
        <v>163</v>
      </c>
      <c r="AC488" s="87" t="s">
        <v>163</v>
      </c>
      <c r="AD488" s="87" t="s">
        <v>164</v>
      </c>
      <c r="AE488" s="88" t="s">
        <v>164</v>
      </c>
      <c r="AF488" s="86" t="s">
        <v>164</v>
      </c>
      <c r="AG488" s="87" t="s">
        <v>164</v>
      </c>
      <c r="AH488" s="87" t="s">
        <v>164</v>
      </c>
      <c r="AI488" s="362"/>
      <c r="AJ488" s="363"/>
      <c r="AK488" s="86" t="s">
        <v>164</v>
      </c>
      <c r="AL488" s="87"/>
      <c r="AM488" s="87"/>
      <c r="AN488" s="88"/>
      <c r="AO488" s="86"/>
      <c r="AP488" s="87"/>
      <c r="AQ488" s="87"/>
      <c r="AR488" s="88"/>
      <c r="AS488" s="89"/>
      <c r="AT488" s="87"/>
      <c r="AU488" s="87"/>
      <c r="AV488" s="90"/>
      <c r="AW488" s="86"/>
      <c r="AX488" s="87"/>
      <c r="AY488" s="87"/>
      <c r="AZ488" s="87"/>
      <c r="BA488" s="88"/>
      <c r="BB488" s="89"/>
      <c r="BC488" s="87"/>
      <c r="BD488" s="87"/>
      <c r="BE488" s="321"/>
      <c r="BF488" s="322"/>
      <c r="BG488" s="322"/>
      <c r="BH488" s="322"/>
      <c r="BI488" s="322"/>
      <c r="BJ488" s="323"/>
      <c r="BK488" s="46" t="s">
        <v>18</v>
      </c>
      <c r="BL488" s="46" t="s">
        <v>50</v>
      </c>
      <c r="BN488" s="146">
        <f t="shared" si="747"/>
        <v>1</v>
      </c>
      <c r="BO488" s="146">
        <f t="shared" si="695"/>
        <v>1</v>
      </c>
      <c r="BP488" s="146">
        <f t="shared" si="696"/>
        <v>1</v>
      </c>
      <c r="BQ488" s="146">
        <f t="shared" si="697"/>
        <v>1</v>
      </c>
      <c r="BR488" s="146">
        <f t="shared" si="698"/>
        <v>1</v>
      </c>
      <c r="BS488" s="146">
        <f t="shared" si="699"/>
        <v>1</v>
      </c>
      <c r="BT488" s="146">
        <f t="shared" si="700"/>
        <v>1</v>
      </c>
      <c r="BU488" s="146">
        <f t="shared" si="701"/>
        <v>1</v>
      </c>
      <c r="BV488" s="146">
        <f t="shared" si="702"/>
        <v>1</v>
      </c>
      <c r="BW488" s="146">
        <f t="shared" si="703"/>
        <v>1</v>
      </c>
      <c r="BX488" s="146">
        <f t="shared" si="704"/>
        <v>1</v>
      </c>
      <c r="BY488" s="146">
        <f t="shared" si="705"/>
        <v>1</v>
      </c>
      <c r="BZ488" s="146">
        <f t="shared" si="706"/>
        <v>1</v>
      </c>
      <c r="CA488" s="146">
        <f t="shared" si="707"/>
        <v>1</v>
      </c>
      <c r="CB488" s="146">
        <f t="shared" si="708"/>
        <v>1</v>
      </c>
      <c r="CC488" s="146">
        <f t="shared" si="709"/>
        <v>0</v>
      </c>
      <c r="CD488" s="146">
        <f t="shared" si="710"/>
        <v>0</v>
      </c>
      <c r="CE488" s="146">
        <f t="shared" si="711"/>
        <v>0</v>
      </c>
      <c r="CF488" s="146">
        <f t="shared" si="712"/>
        <v>0</v>
      </c>
      <c r="CG488" s="146">
        <f t="shared" si="713"/>
        <v>0</v>
      </c>
      <c r="CH488" s="146">
        <f t="shared" si="714"/>
        <v>0</v>
      </c>
      <c r="CI488" s="146">
        <f t="shared" si="715"/>
        <v>0</v>
      </c>
      <c r="CJ488" s="146">
        <f t="shared" si="716"/>
        <v>0</v>
      </c>
      <c r="CK488" s="146">
        <f t="shared" si="717"/>
        <v>0</v>
      </c>
      <c r="CL488" s="146">
        <f t="shared" si="718"/>
        <v>0</v>
      </c>
      <c r="CM488" s="146">
        <f t="shared" si="719"/>
        <v>0</v>
      </c>
      <c r="CN488" s="146">
        <f t="shared" si="720"/>
        <v>0</v>
      </c>
      <c r="CO488" s="146">
        <f t="shared" si="721"/>
        <v>0</v>
      </c>
      <c r="CP488" s="146">
        <f t="shared" si="722"/>
        <v>0</v>
      </c>
      <c r="CQ488" s="146">
        <f t="shared" si="723"/>
        <v>0</v>
      </c>
      <c r="CR488" s="146">
        <f t="shared" si="724"/>
        <v>0</v>
      </c>
      <c r="CS488" s="146">
        <f t="shared" si="725"/>
        <v>0</v>
      </c>
      <c r="CT488" s="146">
        <f t="shared" si="726"/>
        <v>0</v>
      </c>
      <c r="CU488" s="146">
        <f t="shared" si="727"/>
        <v>0</v>
      </c>
      <c r="CV488" s="146">
        <f t="shared" si="728"/>
        <v>0</v>
      </c>
      <c r="CW488" s="146">
        <f t="shared" si="729"/>
        <v>0</v>
      </c>
      <c r="CX488" s="146">
        <f t="shared" si="730"/>
        <v>0</v>
      </c>
      <c r="CY488" s="146">
        <f t="shared" si="731"/>
        <v>0</v>
      </c>
      <c r="CZ488" s="146">
        <f t="shared" si="732"/>
        <v>0</v>
      </c>
      <c r="DA488" s="146">
        <f t="shared" si="733"/>
        <v>0</v>
      </c>
      <c r="DB488" s="146">
        <f t="shared" si="734"/>
        <v>0</v>
      </c>
      <c r="DC488" s="146">
        <f t="shared" si="735"/>
        <v>0</v>
      </c>
      <c r="DD488" s="146">
        <f t="shared" si="736"/>
        <v>0</v>
      </c>
      <c r="DE488" s="146">
        <f t="shared" si="737"/>
        <v>0</v>
      </c>
      <c r="DF488" s="146">
        <f t="shared" si="738"/>
        <v>0</v>
      </c>
      <c r="DG488" s="146">
        <f t="shared" si="739"/>
        <v>0</v>
      </c>
      <c r="DH488" s="146">
        <f t="shared" si="740"/>
        <v>0</v>
      </c>
      <c r="DI488" s="146">
        <f t="shared" si="741"/>
        <v>0</v>
      </c>
      <c r="DJ488" s="146">
        <f t="shared" si="742"/>
        <v>0</v>
      </c>
      <c r="DK488" s="146">
        <f t="shared" si="743"/>
        <v>0</v>
      </c>
      <c r="DL488" s="146">
        <f t="shared" si="744"/>
        <v>0</v>
      </c>
      <c r="DM488" s="146">
        <f t="shared" si="745"/>
        <v>0</v>
      </c>
      <c r="DN488" s="64">
        <f>0.8*I488</f>
        <v>27.200000000000003</v>
      </c>
      <c r="DO488" s="52">
        <f t="shared" si="782"/>
        <v>27.200000000000003</v>
      </c>
      <c r="DP488" s="52" t="str">
        <f t="shared" si="749"/>
        <v/>
      </c>
      <c r="DQ488" s="53" t="str">
        <f t="shared" si="750"/>
        <v/>
      </c>
      <c r="DR488" s="1">
        <f t="shared" si="783"/>
        <v>1</v>
      </c>
      <c r="DS488" s="168" t="e">
        <f>IF(AND(DR488=#REF!,BL488=#REF!),'Tiến độ'!D488,"")</f>
        <v>#REF!</v>
      </c>
    </row>
    <row r="489" spans="1:123" ht="11.25" customHeight="1">
      <c r="A489" s="314" t="str">
        <f>IF(B489="","",MAX($A$7:A488)+1)</f>
        <v/>
      </c>
      <c r="B489" s="315"/>
      <c r="C489" s="79" t="s">
        <v>698</v>
      </c>
      <c r="D489" s="80" t="s">
        <v>699</v>
      </c>
      <c r="E489" s="81">
        <v>2</v>
      </c>
      <c r="F489" s="82">
        <v>30</v>
      </c>
      <c r="G489" s="83"/>
      <c r="H489" s="84">
        <f t="shared" si="784"/>
        <v>1</v>
      </c>
      <c r="I489" s="85">
        <f t="shared" si="785"/>
        <v>34</v>
      </c>
      <c r="J489" s="27"/>
      <c r="K489" s="86"/>
      <c r="L489" s="87"/>
      <c r="M489" s="87"/>
      <c r="N489" s="88"/>
      <c r="O489" s="86"/>
      <c r="P489" s="87"/>
      <c r="Q489" s="87"/>
      <c r="R489" s="88"/>
      <c r="S489" s="86"/>
      <c r="T489" s="87"/>
      <c r="U489" s="87"/>
      <c r="V489" s="87"/>
      <c r="W489" s="88"/>
      <c r="X489" s="86"/>
      <c r="Y489" s="87"/>
      <c r="Z489" s="87"/>
      <c r="AA489" s="88"/>
      <c r="AB489" s="86"/>
      <c r="AC489" s="87"/>
      <c r="AD489" s="87"/>
      <c r="AE489" s="88"/>
      <c r="AF489" s="86"/>
      <c r="AG489" s="87"/>
      <c r="AH489" s="87"/>
      <c r="AI489" s="362"/>
      <c r="AJ489" s="363"/>
      <c r="AK489" s="86"/>
      <c r="AL489" s="87">
        <v>2</v>
      </c>
      <c r="AM489" s="87">
        <v>2</v>
      </c>
      <c r="AN489" s="88">
        <v>2</v>
      </c>
      <c r="AO489" s="86">
        <v>2</v>
      </c>
      <c r="AP489" s="87">
        <v>2</v>
      </c>
      <c r="AQ489" s="87">
        <v>2</v>
      </c>
      <c r="AR489" s="88">
        <v>2</v>
      </c>
      <c r="AS489" s="89">
        <v>2</v>
      </c>
      <c r="AT489" s="87">
        <v>2</v>
      </c>
      <c r="AU489" s="87">
        <v>2</v>
      </c>
      <c r="AV489" s="90">
        <v>2</v>
      </c>
      <c r="AW489" s="86">
        <v>2</v>
      </c>
      <c r="AX489" s="87">
        <v>2</v>
      </c>
      <c r="AY489" s="87">
        <v>2</v>
      </c>
      <c r="AZ489" s="87">
        <v>2</v>
      </c>
      <c r="BA489" s="88" t="s">
        <v>163</v>
      </c>
      <c r="BB489" s="89" t="s">
        <v>163</v>
      </c>
      <c r="BC489" s="87" t="s">
        <v>163</v>
      </c>
      <c r="BD489" s="87" t="s">
        <v>163</v>
      </c>
      <c r="BE489" s="321"/>
      <c r="BF489" s="322"/>
      <c r="BG489" s="322"/>
      <c r="BH489" s="322"/>
      <c r="BI489" s="322"/>
      <c r="BJ489" s="323"/>
      <c r="BK489" s="46" t="s">
        <v>18</v>
      </c>
      <c r="BL489" s="46" t="s">
        <v>50</v>
      </c>
      <c r="BN489" s="146">
        <f t="shared" si="747"/>
        <v>0</v>
      </c>
      <c r="BO489" s="146">
        <f t="shared" si="695"/>
        <v>0</v>
      </c>
      <c r="BP489" s="146">
        <f t="shared" si="696"/>
        <v>0</v>
      </c>
      <c r="BQ489" s="146">
        <f t="shared" si="697"/>
        <v>0</v>
      </c>
      <c r="BR489" s="146">
        <f t="shared" si="698"/>
        <v>0</v>
      </c>
      <c r="BS489" s="146">
        <f t="shared" si="699"/>
        <v>0</v>
      </c>
      <c r="BT489" s="146">
        <f t="shared" si="700"/>
        <v>0</v>
      </c>
      <c r="BU489" s="146">
        <f t="shared" si="701"/>
        <v>0</v>
      </c>
      <c r="BV489" s="146">
        <f t="shared" si="702"/>
        <v>0</v>
      </c>
      <c r="BW489" s="146">
        <f t="shared" si="703"/>
        <v>0</v>
      </c>
      <c r="BX489" s="146">
        <f t="shared" si="704"/>
        <v>0</v>
      </c>
      <c r="BY489" s="146">
        <f t="shared" si="705"/>
        <v>0</v>
      </c>
      <c r="BZ489" s="146">
        <f t="shared" si="706"/>
        <v>0</v>
      </c>
      <c r="CA489" s="146">
        <f t="shared" si="707"/>
        <v>0</v>
      </c>
      <c r="CB489" s="146">
        <f t="shared" si="708"/>
        <v>0</v>
      </c>
      <c r="CC489" s="146">
        <f t="shared" si="709"/>
        <v>0</v>
      </c>
      <c r="CD489" s="146">
        <f t="shared" si="710"/>
        <v>0</v>
      </c>
      <c r="CE489" s="146">
        <f t="shared" si="711"/>
        <v>0</v>
      </c>
      <c r="CF489" s="146">
        <f t="shared" si="712"/>
        <v>0</v>
      </c>
      <c r="CG489" s="146">
        <f t="shared" si="713"/>
        <v>0</v>
      </c>
      <c r="CH489" s="146">
        <f t="shared" si="714"/>
        <v>0</v>
      </c>
      <c r="CI489" s="146">
        <f t="shared" si="715"/>
        <v>0</v>
      </c>
      <c r="CJ489" s="146">
        <f t="shared" si="716"/>
        <v>0</v>
      </c>
      <c r="CK489" s="146">
        <f t="shared" si="717"/>
        <v>0</v>
      </c>
      <c r="CL489" s="146">
        <f t="shared" si="718"/>
        <v>0</v>
      </c>
      <c r="CM489" s="146">
        <f t="shared" si="719"/>
        <v>0</v>
      </c>
      <c r="CN489" s="146">
        <f t="shared" si="720"/>
        <v>0</v>
      </c>
      <c r="CO489" s="146">
        <f t="shared" si="721"/>
        <v>2</v>
      </c>
      <c r="CP489" s="146">
        <f t="shared" si="722"/>
        <v>2</v>
      </c>
      <c r="CQ489" s="146">
        <f t="shared" si="723"/>
        <v>2</v>
      </c>
      <c r="CR489" s="146">
        <f t="shared" si="724"/>
        <v>2</v>
      </c>
      <c r="CS489" s="146">
        <f t="shared" si="725"/>
        <v>2</v>
      </c>
      <c r="CT489" s="146">
        <f t="shared" si="726"/>
        <v>2</v>
      </c>
      <c r="CU489" s="146">
        <f t="shared" si="727"/>
        <v>2</v>
      </c>
      <c r="CV489" s="146">
        <f t="shared" si="728"/>
        <v>2</v>
      </c>
      <c r="CW489" s="146">
        <f t="shared" si="729"/>
        <v>2</v>
      </c>
      <c r="CX489" s="146">
        <f t="shared" si="730"/>
        <v>2</v>
      </c>
      <c r="CY489" s="146">
        <f t="shared" si="731"/>
        <v>2</v>
      </c>
      <c r="CZ489" s="146">
        <f t="shared" si="732"/>
        <v>2</v>
      </c>
      <c r="DA489" s="146">
        <f t="shared" si="733"/>
        <v>2</v>
      </c>
      <c r="DB489" s="146">
        <f t="shared" si="734"/>
        <v>2</v>
      </c>
      <c r="DC489" s="146">
        <f t="shared" si="735"/>
        <v>2</v>
      </c>
      <c r="DD489" s="146">
        <f t="shared" si="736"/>
        <v>0</v>
      </c>
      <c r="DE489" s="146">
        <f t="shared" si="737"/>
        <v>0</v>
      </c>
      <c r="DF489" s="146">
        <f t="shared" si="738"/>
        <v>0</v>
      </c>
      <c r="DG489" s="146">
        <f t="shared" si="739"/>
        <v>0</v>
      </c>
      <c r="DH489" s="146">
        <f t="shared" si="740"/>
        <v>0</v>
      </c>
      <c r="DI489" s="146">
        <f t="shared" si="741"/>
        <v>0</v>
      </c>
      <c r="DJ489" s="146">
        <f t="shared" si="742"/>
        <v>0</v>
      </c>
      <c r="DK489" s="146">
        <f t="shared" si="743"/>
        <v>0</v>
      </c>
      <c r="DL489" s="146">
        <f t="shared" si="744"/>
        <v>0</v>
      </c>
      <c r="DM489" s="146">
        <f t="shared" si="745"/>
        <v>0</v>
      </c>
      <c r="DN489" s="64">
        <f t="shared" ref="DN489:DN495" si="786">F489*H489</f>
        <v>30</v>
      </c>
      <c r="DO489" s="52" t="str">
        <f t="shared" si="782"/>
        <v/>
      </c>
      <c r="DP489" s="52" t="str">
        <f t="shared" si="749"/>
        <v/>
      </c>
      <c r="DQ489" s="53">
        <f t="shared" si="750"/>
        <v>30</v>
      </c>
      <c r="DR489" s="1">
        <f t="shared" si="783"/>
        <v>2</v>
      </c>
      <c r="DS489" s="168" t="e">
        <f>IF(AND(DR489=#REF!,BL489=#REF!),'Tiến độ'!D489,"")</f>
        <v>#REF!</v>
      </c>
    </row>
    <row r="490" spans="1:123" ht="11.25" customHeight="1">
      <c r="A490" s="314" t="str">
        <f>IF(B490="","",MAX($A$7:A489)+1)</f>
        <v/>
      </c>
      <c r="B490" s="315"/>
      <c r="C490" s="79" t="s">
        <v>700</v>
      </c>
      <c r="D490" s="80" t="s">
        <v>701</v>
      </c>
      <c r="E490" s="81">
        <v>2</v>
      </c>
      <c r="F490" s="82">
        <v>30</v>
      </c>
      <c r="G490" s="83"/>
      <c r="H490" s="84">
        <f t="shared" si="784"/>
        <v>1</v>
      </c>
      <c r="I490" s="85">
        <f t="shared" si="785"/>
        <v>34</v>
      </c>
      <c r="J490" s="27"/>
      <c r="K490" s="86">
        <v>2</v>
      </c>
      <c r="L490" s="87">
        <v>2</v>
      </c>
      <c r="M490" s="87">
        <v>2</v>
      </c>
      <c r="N490" s="88">
        <v>2</v>
      </c>
      <c r="O490" s="86">
        <v>2</v>
      </c>
      <c r="P490" s="87">
        <v>2</v>
      </c>
      <c r="Q490" s="87">
        <v>2</v>
      </c>
      <c r="R490" s="88">
        <v>2</v>
      </c>
      <c r="S490" s="86">
        <v>2</v>
      </c>
      <c r="T490" s="87">
        <v>2</v>
      </c>
      <c r="U490" s="87">
        <v>2</v>
      </c>
      <c r="V490" s="87">
        <v>2</v>
      </c>
      <c r="W490" s="88">
        <v>2</v>
      </c>
      <c r="X490" s="86">
        <v>2</v>
      </c>
      <c r="Y490" s="87">
        <v>2</v>
      </c>
      <c r="Z490" s="87" t="s">
        <v>163</v>
      </c>
      <c r="AA490" s="88" t="s">
        <v>163</v>
      </c>
      <c r="AB490" s="86" t="s">
        <v>163</v>
      </c>
      <c r="AC490" s="87" t="s">
        <v>163</v>
      </c>
      <c r="AD490" s="87" t="s">
        <v>164</v>
      </c>
      <c r="AE490" s="88" t="s">
        <v>164</v>
      </c>
      <c r="AF490" s="86" t="s">
        <v>164</v>
      </c>
      <c r="AG490" s="87" t="s">
        <v>164</v>
      </c>
      <c r="AH490" s="87" t="s">
        <v>164</v>
      </c>
      <c r="AI490" s="362"/>
      <c r="AJ490" s="363"/>
      <c r="AK490" s="86" t="s">
        <v>164</v>
      </c>
      <c r="AL490" s="87"/>
      <c r="AM490" s="87"/>
      <c r="AN490" s="88"/>
      <c r="AO490" s="86"/>
      <c r="AP490" s="87"/>
      <c r="AQ490" s="87"/>
      <c r="AR490" s="88"/>
      <c r="AS490" s="89"/>
      <c r="AT490" s="87"/>
      <c r="AU490" s="87"/>
      <c r="AV490" s="90"/>
      <c r="AW490" s="86"/>
      <c r="AX490" s="87"/>
      <c r="AY490" s="87"/>
      <c r="AZ490" s="87"/>
      <c r="BA490" s="88"/>
      <c r="BB490" s="89"/>
      <c r="BC490" s="87"/>
      <c r="BD490" s="87"/>
      <c r="BE490" s="321"/>
      <c r="BF490" s="322"/>
      <c r="BG490" s="322"/>
      <c r="BH490" s="322"/>
      <c r="BI490" s="322"/>
      <c r="BJ490" s="323"/>
      <c r="BK490" s="46" t="s">
        <v>18</v>
      </c>
      <c r="BL490" s="46" t="s">
        <v>50</v>
      </c>
      <c r="BN490" s="146">
        <f t="shared" si="747"/>
        <v>2</v>
      </c>
      <c r="BO490" s="146">
        <f t="shared" si="695"/>
        <v>2</v>
      </c>
      <c r="BP490" s="146">
        <f t="shared" si="696"/>
        <v>2</v>
      </c>
      <c r="BQ490" s="146">
        <f t="shared" si="697"/>
        <v>2</v>
      </c>
      <c r="BR490" s="146">
        <f t="shared" si="698"/>
        <v>2</v>
      </c>
      <c r="BS490" s="146">
        <f t="shared" si="699"/>
        <v>2</v>
      </c>
      <c r="BT490" s="146">
        <f t="shared" si="700"/>
        <v>2</v>
      </c>
      <c r="BU490" s="146">
        <f t="shared" si="701"/>
        <v>2</v>
      </c>
      <c r="BV490" s="146">
        <f t="shared" si="702"/>
        <v>2</v>
      </c>
      <c r="BW490" s="146">
        <f t="shared" si="703"/>
        <v>2</v>
      </c>
      <c r="BX490" s="146">
        <f t="shared" si="704"/>
        <v>2</v>
      </c>
      <c r="BY490" s="146">
        <f t="shared" si="705"/>
        <v>2</v>
      </c>
      <c r="BZ490" s="146">
        <f t="shared" si="706"/>
        <v>2</v>
      </c>
      <c r="CA490" s="146">
        <f t="shared" si="707"/>
        <v>2</v>
      </c>
      <c r="CB490" s="146">
        <f t="shared" si="708"/>
        <v>2</v>
      </c>
      <c r="CC490" s="146">
        <f t="shared" si="709"/>
        <v>0</v>
      </c>
      <c r="CD490" s="146">
        <f t="shared" si="710"/>
        <v>0</v>
      </c>
      <c r="CE490" s="146">
        <f t="shared" si="711"/>
        <v>0</v>
      </c>
      <c r="CF490" s="146">
        <f t="shared" si="712"/>
        <v>0</v>
      </c>
      <c r="CG490" s="146">
        <f t="shared" si="713"/>
        <v>0</v>
      </c>
      <c r="CH490" s="146">
        <f t="shared" si="714"/>
        <v>0</v>
      </c>
      <c r="CI490" s="146">
        <f t="shared" si="715"/>
        <v>0</v>
      </c>
      <c r="CJ490" s="146">
        <f t="shared" si="716"/>
        <v>0</v>
      </c>
      <c r="CK490" s="146">
        <f t="shared" si="717"/>
        <v>0</v>
      </c>
      <c r="CL490" s="146">
        <f t="shared" si="718"/>
        <v>0</v>
      </c>
      <c r="CM490" s="146">
        <f t="shared" si="719"/>
        <v>0</v>
      </c>
      <c r="CN490" s="146">
        <f t="shared" si="720"/>
        <v>0</v>
      </c>
      <c r="CO490" s="146">
        <f t="shared" si="721"/>
        <v>0</v>
      </c>
      <c r="CP490" s="146">
        <f t="shared" si="722"/>
        <v>0</v>
      </c>
      <c r="CQ490" s="146">
        <f t="shared" si="723"/>
        <v>0</v>
      </c>
      <c r="CR490" s="146">
        <f t="shared" si="724"/>
        <v>0</v>
      </c>
      <c r="CS490" s="146">
        <f t="shared" si="725"/>
        <v>0</v>
      </c>
      <c r="CT490" s="146">
        <f t="shared" si="726"/>
        <v>0</v>
      </c>
      <c r="CU490" s="146">
        <f t="shared" si="727"/>
        <v>0</v>
      </c>
      <c r="CV490" s="146">
        <f t="shared" si="728"/>
        <v>0</v>
      </c>
      <c r="CW490" s="146">
        <f t="shared" si="729"/>
        <v>0</v>
      </c>
      <c r="CX490" s="146">
        <f t="shared" si="730"/>
        <v>0</v>
      </c>
      <c r="CY490" s="146">
        <f t="shared" si="731"/>
        <v>0</v>
      </c>
      <c r="CZ490" s="146">
        <f t="shared" si="732"/>
        <v>0</v>
      </c>
      <c r="DA490" s="146">
        <f t="shared" si="733"/>
        <v>0</v>
      </c>
      <c r="DB490" s="146">
        <f t="shared" si="734"/>
        <v>0</v>
      </c>
      <c r="DC490" s="146">
        <f t="shared" si="735"/>
        <v>0</v>
      </c>
      <c r="DD490" s="146">
        <f t="shared" si="736"/>
        <v>0</v>
      </c>
      <c r="DE490" s="146">
        <f t="shared" si="737"/>
        <v>0</v>
      </c>
      <c r="DF490" s="146">
        <f t="shared" si="738"/>
        <v>0</v>
      </c>
      <c r="DG490" s="146">
        <f t="shared" si="739"/>
        <v>0</v>
      </c>
      <c r="DH490" s="146">
        <f t="shared" si="740"/>
        <v>0</v>
      </c>
      <c r="DI490" s="146">
        <f t="shared" si="741"/>
        <v>0</v>
      </c>
      <c r="DJ490" s="146">
        <f t="shared" si="742"/>
        <v>0</v>
      </c>
      <c r="DK490" s="146">
        <f t="shared" si="743"/>
        <v>0</v>
      </c>
      <c r="DL490" s="146">
        <f t="shared" si="744"/>
        <v>0</v>
      </c>
      <c r="DM490" s="146">
        <f t="shared" si="745"/>
        <v>0</v>
      </c>
      <c r="DN490" s="64">
        <f t="shared" si="786"/>
        <v>30</v>
      </c>
      <c r="DO490" s="52">
        <f t="shared" si="782"/>
        <v>30</v>
      </c>
      <c r="DP490" s="52" t="str">
        <f t="shared" si="749"/>
        <v/>
      </c>
      <c r="DQ490" s="53" t="str">
        <f t="shared" si="750"/>
        <v/>
      </c>
      <c r="DR490" s="1">
        <f t="shared" si="783"/>
        <v>1</v>
      </c>
      <c r="DS490" s="168" t="e">
        <f>IF(AND(DR490=#REF!,BL490=#REF!),'Tiến độ'!D490,"")</f>
        <v>#REF!</v>
      </c>
    </row>
    <row r="491" spans="1:123" ht="11.25" customHeight="1">
      <c r="A491" s="314" t="str">
        <f>IF(B491="","",MAX($A$7:A490)+1)</f>
        <v/>
      </c>
      <c r="B491" s="315"/>
      <c r="C491" s="79" t="s">
        <v>702</v>
      </c>
      <c r="D491" s="80" t="s">
        <v>703</v>
      </c>
      <c r="E491" s="81">
        <v>3</v>
      </c>
      <c r="F491" s="82">
        <v>45</v>
      </c>
      <c r="G491" s="83"/>
      <c r="H491" s="84">
        <f t="shared" si="784"/>
        <v>1</v>
      </c>
      <c r="I491" s="85">
        <f t="shared" si="785"/>
        <v>34</v>
      </c>
      <c r="J491" s="27"/>
      <c r="K491" s="86">
        <v>5</v>
      </c>
      <c r="L491" s="87">
        <v>5</v>
      </c>
      <c r="M491" s="87">
        <v>5</v>
      </c>
      <c r="N491" s="88">
        <v>5</v>
      </c>
      <c r="O491" s="86">
        <v>5</v>
      </c>
      <c r="P491" s="87">
        <v>2</v>
      </c>
      <c r="Q491" s="87">
        <v>2</v>
      </c>
      <c r="R491" s="88">
        <v>2</v>
      </c>
      <c r="S491" s="86">
        <v>2</v>
      </c>
      <c r="T491" s="87">
        <v>2</v>
      </c>
      <c r="U491" s="87">
        <v>2</v>
      </c>
      <c r="V491" s="87">
        <v>2</v>
      </c>
      <c r="W491" s="88">
        <v>2</v>
      </c>
      <c r="X491" s="86">
        <v>2</v>
      </c>
      <c r="Y491" s="87">
        <v>2</v>
      </c>
      <c r="Z491" s="87" t="s">
        <v>163</v>
      </c>
      <c r="AA491" s="88" t="s">
        <v>163</v>
      </c>
      <c r="AB491" s="86" t="s">
        <v>163</v>
      </c>
      <c r="AC491" s="87" t="s">
        <v>163</v>
      </c>
      <c r="AD491" s="87" t="s">
        <v>164</v>
      </c>
      <c r="AE491" s="88" t="s">
        <v>164</v>
      </c>
      <c r="AF491" s="86" t="s">
        <v>164</v>
      </c>
      <c r="AG491" s="87" t="s">
        <v>164</v>
      </c>
      <c r="AH491" s="87" t="s">
        <v>164</v>
      </c>
      <c r="AI491" s="362"/>
      <c r="AJ491" s="363"/>
      <c r="AK491" s="86" t="s">
        <v>164</v>
      </c>
      <c r="AL491" s="87"/>
      <c r="AM491" s="87"/>
      <c r="AN491" s="88"/>
      <c r="AO491" s="86"/>
      <c r="AP491" s="87"/>
      <c r="AQ491" s="87"/>
      <c r="AR491" s="88"/>
      <c r="AS491" s="89"/>
      <c r="AT491" s="87"/>
      <c r="AU491" s="87"/>
      <c r="AV491" s="90"/>
      <c r="AW491" s="86"/>
      <c r="AX491" s="87"/>
      <c r="AY491" s="87"/>
      <c r="AZ491" s="87"/>
      <c r="BA491" s="88"/>
      <c r="BB491" s="89"/>
      <c r="BC491" s="87"/>
      <c r="BD491" s="87"/>
      <c r="BE491" s="321"/>
      <c r="BF491" s="322"/>
      <c r="BG491" s="322"/>
      <c r="BH491" s="322"/>
      <c r="BI491" s="322"/>
      <c r="BJ491" s="323"/>
      <c r="BK491" s="46" t="s">
        <v>18</v>
      </c>
      <c r="BL491" s="46" t="s">
        <v>50</v>
      </c>
      <c r="BN491" s="146">
        <f t="shared" si="747"/>
        <v>5</v>
      </c>
      <c r="BO491" s="146">
        <f t="shared" si="695"/>
        <v>5</v>
      </c>
      <c r="BP491" s="146">
        <f t="shared" si="696"/>
        <v>5</v>
      </c>
      <c r="BQ491" s="146">
        <f t="shared" si="697"/>
        <v>5</v>
      </c>
      <c r="BR491" s="146">
        <f t="shared" si="698"/>
        <v>5</v>
      </c>
      <c r="BS491" s="146">
        <f t="shared" si="699"/>
        <v>2</v>
      </c>
      <c r="BT491" s="146">
        <f t="shared" si="700"/>
        <v>2</v>
      </c>
      <c r="BU491" s="146">
        <f t="shared" si="701"/>
        <v>2</v>
      </c>
      <c r="BV491" s="146">
        <f t="shared" si="702"/>
        <v>2</v>
      </c>
      <c r="BW491" s="146">
        <f t="shared" si="703"/>
        <v>2</v>
      </c>
      <c r="BX491" s="146">
        <f t="shared" si="704"/>
        <v>2</v>
      </c>
      <c r="BY491" s="146">
        <f t="shared" si="705"/>
        <v>2</v>
      </c>
      <c r="BZ491" s="146">
        <f t="shared" si="706"/>
        <v>2</v>
      </c>
      <c r="CA491" s="146">
        <f t="shared" si="707"/>
        <v>2</v>
      </c>
      <c r="CB491" s="146">
        <f t="shared" si="708"/>
        <v>2</v>
      </c>
      <c r="CC491" s="146">
        <f t="shared" si="709"/>
        <v>0</v>
      </c>
      <c r="CD491" s="146">
        <f t="shared" si="710"/>
        <v>0</v>
      </c>
      <c r="CE491" s="146">
        <f t="shared" si="711"/>
        <v>0</v>
      </c>
      <c r="CF491" s="146">
        <f t="shared" si="712"/>
        <v>0</v>
      </c>
      <c r="CG491" s="146">
        <f t="shared" si="713"/>
        <v>0</v>
      </c>
      <c r="CH491" s="146">
        <f t="shared" si="714"/>
        <v>0</v>
      </c>
      <c r="CI491" s="146">
        <f t="shared" si="715"/>
        <v>0</v>
      </c>
      <c r="CJ491" s="146">
        <f t="shared" si="716"/>
        <v>0</v>
      </c>
      <c r="CK491" s="146">
        <f t="shared" si="717"/>
        <v>0</v>
      </c>
      <c r="CL491" s="146">
        <f t="shared" si="718"/>
        <v>0</v>
      </c>
      <c r="CM491" s="146">
        <f t="shared" si="719"/>
        <v>0</v>
      </c>
      <c r="CN491" s="146">
        <f t="shared" si="720"/>
        <v>0</v>
      </c>
      <c r="CO491" s="146">
        <f t="shared" si="721"/>
        <v>0</v>
      </c>
      <c r="CP491" s="146">
        <f t="shared" si="722"/>
        <v>0</v>
      </c>
      <c r="CQ491" s="146">
        <f t="shared" si="723"/>
        <v>0</v>
      </c>
      <c r="CR491" s="146">
        <f t="shared" si="724"/>
        <v>0</v>
      </c>
      <c r="CS491" s="146">
        <f t="shared" si="725"/>
        <v>0</v>
      </c>
      <c r="CT491" s="146">
        <f t="shared" si="726"/>
        <v>0</v>
      </c>
      <c r="CU491" s="146">
        <f t="shared" si="727"/>
        <v>0</v>
      </c>
      <c r="CV491" s="146">
        <f t="shared" si="728"/>
        <v>0</v>
      </c>
      <c r="CW491" s="146">
        <f t="shared" si="729"/>
        <v>0</v>
      </c>
      <c r="CX491" s="146">
        <f t="shared" si="730"/>
        <v>0</v>
      </c>
      <c r="CY491" s="146">
        <f t="shared" si="731"/>
        <v>0</v>
      </c>
      <c r="CZ491" s="146">
        <f t="shared" si="732"/>
        <v>0</v>
      </c>
      <c r="DA491" s="146">
        <f t="shared" si="733"/>
        <v>0</v>
      </c>
      <c r="DB491" s="146">
        <f t="shared" si="734"/>
        <v>0</v>
      </c>
      <c r="DC491" s="146">
        <f t="shared" si="735"/>
        <v>0</v>
      </c>
      <c r="DD491" s="146">
        <f t="shared" si="736"/>
        <v>0</v>
      </c>
      <c r="DE491" s="146">
        <f t="shared" si="737"/>
        <v>0</v>
      </c>
      <c r="DF491" s="146">
        <f t="shared" si="738"/>
        <v>0</v>
      </c>
      <c r="DG491" s="146">
        <f t="shared" si="739"/>
        <v>0</v>
      </c>
      <c r="DH491" s="146">
        <f t="shared" si="740"/>
        <v>0</v>
      </c>
      <c r="DI491" s="146">
        <f t="shared" si="741"/>
        <v>0</v>
      </c>
      <c r="DJ491" s="146">
        <f t="shared" si="742"/>
        <v>0</v>
      </c>
      <c r="DK491" s="146">
        <f t="shared" si="743"/>
        <v>0</v>
      </c>
      <c r="DL491" s="146">
        <f t="shared" si="744"/>
        <v>0</v>
      </c>
      <c r="DM491" s="146">
        <f t="shared" si="745"/>
        <v>0</v>
      </c>
      <c r="DN491" s="64">
        <f t="shared" si="786"/>
        <v>45</v>
      </c>
      <c r="DO491" s="52">
        <f t="shared" si="782"/>
        <v>45</v>
      </c>
      <c r="DP491" s="52" t="str">
        <f t="shared" si="749"/>
        <v/>
      </c>
      <c r="DQ491" s="53" t="str">
        <f t="shared" si="750"/>
        <v/>
      </c>
      <c r="DR491" s="1">
        <f t="shared" si="783"/>
        <v>1</v>
      </c>
      <c r="DS491" s="168" t="e">
        <f>IF(AND(DR491=#REF!,BL491=#REF!),'Tiến độ'!D491,"")</f>
        <v>#REF!</v>
      </c>
    </row>
    <row r="492" spans="1:123" ht="11.25" customHeight="1">
      <c r="A492" s="314" t="str">
        <f>IF(B492="","",MAX($A$7:A491)+1)</f>
        <v/>
      </c>
      <c r="B492" s="315"/>
      <c r="C492" s="79" t="s">
        <v>704</v>
      </c>
      <c r="D492" s="80" t="s">
        <v>705</v>
      </c>
      <c r="E492" s="81">
        <v>2</v>
      </c>
      <c r="F492" s="82">
        <v>30</v>
      </c>
      <c r="G492" s="83"/>
      <c r="H492" s="84">
        <f t="shared" si="784"/>
        <v>1</v>
      </c>
      <c r="I492" s="85">
        <f t="shared" si="785"/>
        <v>34</v>
      </c>
      <c r="J492" s="27"/>
      <c r="K492" s="86">
        <v>2</v>
      </c>
      <c r="L492" s="87">
        <v>2</v>
      </c>
      <c r="M492" s="87">
        <v>2</v>
      </c>
      <c r="N492" s="88">
        <v>2</v>
      </c>
      <c r="O492" s="86">
        <v>2</v>
      </c>
      <c r="P492" s="87">
        <v>2</v>
      </c>
      <c r="Q492" s="87">
        <v>2</v>
      </c>
      <c r="R492" s="88">
        <v>2</v>
      </c>
      <c r="S492" s="86">
        <v>2</v>
      </c>
      <c r="T492" s="87">
        <v>2</v>
      </c>
      <c r="U492" s="87">
        <v>2</v>
      </c>
      <c r="V492" s="87">
        <v>2</v>
      </c>
      <c r="W492" s="88">
        <v>2</v>
      </c>
      <c r="X492" s="86">
        <v>2</v>
      </c>
      <c r="Y492" s="87">
        <v>2</v>
      </c>
      <c r="Z492" s="87" t="s">
        <v>163</v>
      </c>
      <c r="AA492" s="88" t="s">
        <v>163</v>
      </c>
      <c r="AB492" s="86" t="s">
        <v>163</v>
      </c>
      <c r="AC492" s="87" t="s">
        <v>163</v>
      </c>
      <c r="AD492" s="87" t="s">
        <v>164</v>
      </c>
      <c r="AE492" s="88" t="s">
        <v>164</v>
      </c>
      <c r="AF492" s="86" t="s">
        <v>164</v>
      </c>
      <c r="AG492" s="87" t="s">
        <v>164</v>
      </c>
      <c r="AH492" s="87" t="s">
        <v>164</v>
      </c>
      <c r="AI492" s="362"/>
      <c r="AJ492" s="363"/>
      <c r="AK492" s="86" t="s">
        <v>164</v>
      </c>
      <c r="AL492" s="87"/>
      <c r="AM492" s="87"/>
      <c r="AN492" s="88"/>
      <c r="AO492" s="86"/>
      <c r="AP492" s="87"/>
      <c r="AQ492" s="87"/>
      <c r="AR492" s="88"/>
      <c r="AS492" s="89"/>
      <c r="AT492" s="87"/>
      <c r="AU492" s="87"/>
      <c r="AV492" s="90"/>
      <c r="AW492" s="86"/>
      <c r="AX492" s="87"/>
      <c r="AY492" s="87"/>
      <c r="AZ492" s="87"/>
      <c r="BA492" s="88"/>
      <c r="BB492" s="89"/>
      <c r="BC492" s="87"/>
      <c r="BD492" s="87"/>
      <c r="BE492" s="321"/>
      <c r="BF492" s="322"/>
      <c r="BG492" s="322"/>
      <c r="BH492" s="322"/>
      <c r="BI492" s="322"/>
      <c r="BJ492" s="323"/>
      <c r="BK492" s="46" t="s">
        <v>18</v>
      </c>
      <c r="BL492" s="46" t="s">
        <v>49</v>
      </c>
      <c r="BN492" s="146">
        <f t="shared" si="747"/>
        <v>2</v>
      </c>
      <c r="BO492" s="146">
        <f t="shared" si="695"/>
        <v>2</v>
      </c>
      <c r="BP492" s="146">
        <f t="shared" si="696"/>
        <v>2</v>
      </c>
      <c r="BQ492" s="146">
        <f t="shared" si="697"/>
        <v>2</v>
      </c>
      <c r="BR492" s="146">
        <f t="shared" si="698"/>
        <v>2</v>
      </c>
      <c r="BS492" s="146">
        <f t="shared" si="699"/>
        <v>2</v>
      </c>
      <c r="BT492" s="146">
        <f t="shared" si="700"/>
        <v>2</v>
      </c>
      <c r="BU492" s="146">
        <f t="shared" si="701"/>
        <v>2</v>
      </c>
      <c r="BV492" s="146">
        <f t="shared" si="702"/>
        <v>2</v>
      </c>
      <c r="BW492" s="146">
        <f t="shared" si="703"/>
        <v>2</v>
      </c>
      <c r="BX492" s="146">
        <f t="shared" si="704"/>
        <v>2</v>
      </c>
      <c r="BY492" s="146">
        <f t="shared" si="705"/>
        <v>2</v>
      </c>
      <c r="BZ492" s="146">
        <f t="shared" si="706"/>
        <v>2</v>
      </c>
      <c r="CA492" s="146">
        <f t="shared" si="707"/>
        <v>2</v>
      </c>
      <c r="CB492" s="146">
        <f t="shared" si="708"/>
        <v>2</v>
      </c>
      <c r="CC492" s="146">
        <f t="shared" si="709"/>
        <v>0</v>
      </c>
      <c r="CD492" s="146">
        <f t="shared" si="710"/>
        <v>0</v>
      </c>
      <c r="CE492" s="146">
        <f t="shared" si="711"/>
        <v>0</v>
      </c>
      <c r="CF492" s="146">
        <f t="shared" si="712"/>
        <v>0</v>
      </c>
      <c r="CG492" s="146">
        <f t="shared" si="713"/>
        <v>0</v>
      </c>
      <c r="CH492" s="146">
        <f t="shared" si="714"/>
        <v>0</v>
      </c>
      <c r="CI492" s="146">
        <f t="shared" si="715"/>
        <v>0</v>
      </c>
      <c r="CJ492" s="146">
        <f t="shared" si="716"/>
        <v>0</v>
      </c>
      <c r="CK492" s="146">
        <f t="shared" si="717"/>
        <v>0</v>
      </c>
      <c r="CL492" s="146">
        <f t="shared" si="718"/>
        <v>0</v>
      </c>
      <c r="CM492" s="146">
        <f t="shared" si="719"/>
        <v>0</v>
      </c>
      <c r="CN492" s="146">
        <f t="shared" si="720"/>
        <v>0</v>
      </c>
      <c r="CO492" s="146">
        <f t="shared" si="721"/>
        <v>0</v>
      </c>
      <c r="CP492" s="146">
        <f t="shared" si="722"/>
        <v>0</v>
      </c>
      <c r="CQ492" s="146">
        <f t="shared" si="723"/>
        <v>0</v>
      </c>
      <c r="CR492" s="146">
        <f t="shared" si="724"/>
        <v>0</v>
      </c>
      <c r="CS492" s="146">
        <f t="shared" si="725"/>
        <v>0</v>
      </c>
      <c r="CT492" s="146">
        <f t="shared" si="726"/>
        <v>0</v>
      </c>
      <c r="CU492" s="146">
        <f t="shared" si="727"/>
        <v>0</v>
      </c>
      <c r="CV492" s="146">
        <f t="shared" si="728"/>
        <v>0</v>
      </c>
      <c r="CW492" s="146">
        <f t="shared" si="729"/>
        <v>0</v>
      </c>
      <c r="CX492" s="146">
        <f t="shared" si="730"/>
        <v>0</v>
      </c>
      <c r="CY492" s="146">
        <f t="shared" si="731"/>
        <v>0</v>
      </c>
      <c r="CZ492" s="146">
        <f t="shared" si="732"/>
        <v>0</v>
      </c>
      <c r="DA492" s="146">
        <f t="shared" si="733"/>
        <v>0</v>
      </c>
      <c r="DB492" s="146">
        <f t="shared" si="734"/>
        <v>0</v>
      </c>
      <c r="DC492" s="146">
        <f t="shared" si="735"/>
        <v>0</v>
      </c>
      <c r="DD492" s="146">
        <f t="shared" si="736"/>
        <v>0</v>
      </c>
      <c r="DE492" s="146">
        <f t="shared" si="737"/>
        <v>0</v>
      </c>
      <c r="DF492" s="146">
        <f t="shared" si="738"/>
        <v>0</v>
      </c>
      <c r="DG492" s="146">
        <f t="shared" si="739"/>
        <v>0</v>
      </c>
      <c r="DH492" s="146">
        <f t="shared" si="740"/>
        <v>0</v>
      </c>
      <c r="DI492" s="146">
        <f t="shared" si="741"/>
        <v>0</v>
      </c>
      <c r="DJ492" s="146">
        <f t="shared" si="742"/>
        <v>0</v>
      </c>
      <c r="DK492" s="146">
        <f t="shared" si="743"/>
        <v>0</v>
      </c>
      <c r="DL492" s="146">
        <f t="shared" si="744"/>
        <v>0</v>
      </c>
      <c r="DM492" s="146">
        <f t="shared" si="745"/>
        <v>0</v>
      </c>
      <c r="DN492" s="64">
        <f t="shared" si="786"/>
        <v>30</v>
      </c>
      <c r="DO492" s="52">
        <f t="shared" si="782"/>
        <v>30</v>
      </c>
      <c r="DP492" s="52" t="str">
        <f t="shared" si="749"/>
        <v/>
      </c>
      <c r="DQ492" s="53" t="str">
        <f t="shared" si="750"/>
        <v/>
      </c>
      <c r="DR492" s="1">
        <f t="shared" si="783"/>
        <v>1</v>
      </c>
      <c r="DS492" s="168" t="e">
        <f>IF(AND(DR492=#REF!,BL492=#REF!),'Tiến độ'!D492,"")</f>
        <v>#REF!</v>
      </c>
    </row>
    <row r="493" spans="1:123" ht="11.25" customHeight="1">
      <c r="A493" s="314" t="str">
        <f>IF(B493="","",MAX($A$7:A492)+1)</f>
        <v/>
      </c>
      <c r="B493" s="315"/>
      <c r="C493" s="79" t="s">
        <v>706</v>
      </c>
      <c r="D493" s="80" t="s">
        <v>707</v>
      </c>
      <c r="E493" s="81">
        <v>3</v>
      </c>
      <c r="F493" s="82">
        <v>45</v>
      </c>
      <c r="G493" s="83"/>
      <c r="H493" s="84">
        <f t="shared" si="784"/>
        <v>1</v>
      </c>
      <c r="I493" s="85">
        <f t="shared" si="785"/>
        <v>34</v>
      </c>
      <c r="J493" s="27"/>
      <c r="K493" s="86"/>
      <c r="L493" s="87"/>
      <c r="M493" s="87"/>
      <c r="N493" s="88"/>
      <c r="O493" s="86"/>
      <c r="P493" s="87"/>
      <c r="Q493" s="87"/>
      <c r="R493" s="88"/>
      <c r="S493" s="86"/>
      <c r="T493" s="87"/>
      <c r="U493" s="87"/>
      <c r="V493" s="87"/>
      <c r="W493" s="88"/>
      <c r="X493" s="86"/>
      <c r="Y493" s="87"/>
      <c r="Z493" s="87"/>
      <c r="AA493" s="88"/>
      <c r="AB493" s="86"/>
      <c r="AC493" s="87"/>
      <c r="AD493" s="87"/>
      <c r="AE493" s="88"/>
      <c r="AF493" s="86"/>
      <c r="AG493" s="87"/>
      <c r="AH493" s="87"/>
      <c r="AI493" s="362"/>
      <c r="AJ493" s="363"/>
      <c r="AK493" s="86"/>
      <c r="AL493" s="87">
        <v>3</v>
      </c>
      <c r="AM493" s="87">
        <v>3</v>
      </c>
      <c r="AN493" s="88">
        <v>3</v>
      </c>
      <c r="AO493" s="86">
        <v>3</v>
      </c>
      <c r="AP493" s="87">
        <v>3</v>
      </c>
      <c r="AQ493" s="87">
        <v>3</v>
      </c>
      <c r="AR493" s="88">
        <v>3</v>
      </c>
      <c r="AS493" s="89">
        <v>3</v>
      </c>
      <c r="AT493" s="87">
        <v>3</v>
      </c>
      <c r="AU493" s="87">
        <v>3</v>
      </c>
      <c r="AV493" s="90">
        <v>3</v>
      </c>
      <c r="AW493" s="86">
        <v>3</v>
      </c>
      <c r="AX493" s="87">
        <v>3</v>
      </c>
      <c r="AY493" s="87">
        <v>3</v>
      </c>
      <c r="AZ493" s="87">
        <v>3</v>
      </c>
      <c r="BA493" s="88" t="s">
        <v>163</v>
      </c>
      <c r="BB493" s="89" t="s">
        <v>163</v>
      </c>
      <c r="BC493" s="87" t="s">
        <v>163</v>
      </c>
      <c r="BD493" s="87" t="s">
        <v>163</v>
      </c>
      <c r="BE493" s="321"/>
      <c r="BF493" s="322"/>
      <c r="BG493" s="322"/>
      <c r="BH493" s="322"/>
      <c r="BI493" s="322"/>
      <c r="BJ493" s="323"/>
      <c r="BK493" s="46" t="s">
        <v>18</v>
      </c>
      <c r="BL493" s="46" t="s">
        <v>50</v>
      </c>
      <c r="BN493" s="146">
        <f t="shared" si="747"/>
        <v>0</v>
      </c>
      <c r="BO493" s="146">
        <f t="shared" si="695"/>
        <v>0</v>
      </c>
      <c r="BP493" s="146">
        <f t="shared" si="696"/>
        <v>0</v>
      </c>
      <c r="BQ493" s="146">
        <f t="shared" si="697"/>
        <v>0</v>
      </c>
      <c r="BR493" s="146">
        <f t="shared" si="698"/>
        <v>0</v>
      </c>
      <c r="BS493" s="146">
        <f t="shared" si="699"/>
        <v>0</v>
      </c>
      <c r="BT493" s="146">
        <f t="shared" si="700"/>
        <v>0</v>
      </c>
      <c r="BU493" s="146">
        <f t="shared" si="701"/>
        <v>0</v>
      </c>
      <c r="BV493" s="146">
        <f t="shared" si="702"/>
        <v>0</v>
      </c>
      <c r="BW493" s="146">
        <f t="shared" si="703"/>
        <v>0</v>
      </c>
      <c r="BX493" s="146">
        <f t="shared" si="704"/>
        <v>0</v>
      </c>
      <c r="BY493" s="146">
        <f t="shared" si="705"/>
        <v>0</v>
      </c>
      <c r="BZ493" s="146">
        <f t="shared" si="706"/>
        <v>0</v>
      </c>
      <c r="CA493" s="146">
        <f t="shared" si="707"/>
        <v>0</v>
      </c>
      <c r="CB493" s="146">
        <f t="shared" si="708"/>
        <v>0</v>
      </c>
      <c r="CC493" s="146">
        <f t="shared" si="709"/>
        <v>0</v>
      </c>
      <c r="CD493" s="146">
        <f t="shared" si="710"/>
        <v>0</v>
      </c>
      <c r="CE493" s="146">
        <f t="shared" si="711"/>
        <v>0</v>
      </c>
      <c r="CF493" s="146">
        <f t="shared" si="712"/>
        <v>0</v>
      </c>
      <c r="CG493" s="146">
        <f t="shared" si="713"/>
        <v>0</v>
      </c>
      <c r="CH493" s="146">
        <f t="shared" si="714"/>
        <v>0</v>
      </c>
      <c r="CI493" s="146">
        <f t="shared" si="715"/>
        <v>0</v>
      </c>
      <c r="CJ493" s="146">
        <f t="shared" si="716"/>
        <v>0</v>
      </c>
      <c r="CK493" s="146">
        <f t="shared" si="717"/>
        <v>0</v>
      </c>
      <c r="CL493" s="146">
        <f t="shared" si="718"/>
        <v>0</v>
      </c>
      <c r="CM493" s="146">
        <f t="shared" si="719"/>
        <v>0</v>
      </c>
      <c r="CN493" s="146">
        <f t="shared" si="720"/>
        <v>0</v>
      </c>
      <c r="CO493" s="146">
        <f t="shared" si="721"/>
        <v>3</v>
      </c>
      <c r="CP493" s="146">
        <f t="shared" si="722"/>
        <v>3</v>
      </c>
      <c r="CQ493" s="146">
        <f t="shared" si="723"/>
        <v>3</v>
      </c>
      <c r="CR493" s="146">
        <f t="shared" si="724"/>
        <v>3</v>
      </c>
      <c r="CS493" s="146">
        <f t="shared" si="725"/>
        <v>3</v>
      </c>
      <c r="CT493" s="146">
        <f t="shared" si="726"/>
        <v>3</v>
      </c>
      <c r="CU493" s="146">
        <f t="shared" si="727"/>
        <v>3</v>
      </c>
      <c r="CV493" s="146">
        <f t="shared" si="728"/>
        <v>3</v>
      </c>
      <c r="CW493" s="146">
        <f t="shared" si="729"/>
        <v>3</v>
      </c>
      <c r="CX493" s="146">
        <f t="shared" si="730"/>
        <v>3</v>
      </c>
      <c r="CY493" s="146">
        <f t="shared" si="731"/>
        <v>3</v>
      </c>
      <c r="CZ493" s="146">
        <f t="shared" si="732"/>
        <v>3</v>
      </c>
      <c r="DA493" s="146">
        <f t="shared" si="733"/>
        <v>3</v>
      </c>
      <c r="DB493" s="146">
        <f t="shared" si="734"/>
        <v>3</v>
      </c>
      <c r="DC493" s="146">
        <f t="shared" si="735"/>
        <v>3</v>
      </c>
      <c r="DD493" s="146">
        <f t="shared" si="736"/>
        <v>0</v>
      </c>
      <c r="DE493" s="146">
        <f t="shared" si="737"/>
        <v>0</v>
      </c>
      <c r="DF493" s="146">
        <f t="shared" si="738"/>
        <v>0</v>
      </c>
      <c r="DG493" s="146">
        <f t="shared" si="739"/>
        <v>0</v>
      </c>
      <c r="DH493" s="146">
        <f t="shared" si="740"/>
        <v>0</v>
      </c>
      <c r="DI493" s="146">
        <f t="shared" si="741"/>
        <v>0</v>
      </c>
      <c r="DJ493" s="146">
        <f t="shared" si="742"/>
        <v>0</v>
      </c>
      <c r="DK493" s="146">
        <f t="shared" si="743"/>
        <v>0</v>
      </c>
      <c r="DL493" s="146">
        <f t="shared" si="744"/>
        <v>0</v>
      </c>
      <c r="DM493" s="146">
        <f t="shared" si="745"/>
        <v>0</v>
      </c>
      <c r="DN493" s="64">
        <f t="shared" si="786"/>
        <v>45</v>
      </c>
      <c r="DO493" s="52" t="str">
        <f t="shared" si="782"/>
        <v/>
      </c>
      <c r="DP493" s="52" t="str">
        <f t="shared" si="749"/>
        <v/>
      </c>
      <c r="DQ493" s="53">
        <f t="shared" si="750"/>
        <v>45</v>
      </c>
      <c r="DR493" s="1">
        <f t="shared" si="783"/>
        <v>2</v>
      </c>
      <c r="DS493" s="168" t="e">
        <f>IF(AND(DR493=#REF!,BL493=#REF!),'Tiến độ'!D493,"")</f>
        <v>#REF!</v>
      </c>
    </row>
    <row r="494" spans="1:123" ht="11.25" customHeight="1">
      <c r="A494" s="314" t="str">
        <f>IF(B494="","",MAX($A$7:A493)+1)</f>
        <v/>
      </c>
      <c r="B494" s="315"/>
      <c r="C494" s="79" t="s">
        <v>708</v>
      </c>
      <c r="D494" s="80" t="s">
        <v>709</v>
      </c>
      <c r="E494" s="81">
        <v>3</v>
      </c>
      <c r="F494" s="82">
        <v>45</v>
      </c>
      <c r="G494" s="83"/>
      <c r="H494" s="84">
        <f t="shared" si="784"/>
        <v>1</v>
      </c>
      <c r="I494" s="85">
        <f t="shared" si="785"/>
        <v>34</v>
      </c>
      <c r="J494" s="27"/>
      <c r="K494" s="86"/>
      <c r="L494" s="87"/>
      <c r="M494" s="87"/>
      <c r="N494" s="88"/>
      <c r="O494" s="86"/>
      <c r="P494" s="87"/>
      <c r="Q494" s="87"/>
      <c r="R494" s="88"/>
      <c r="S494" s="86"/>
      <c r="T494" s="87"/>
      <c r="U494" s="87"/>
      <c r="V494" s="87"/>
      <c r="W494" s="88"/>
      <c r="X494" s="86"/>
      <c r="Y494" s="87"/>
      <c r="Z494" s="87"/>
      <c r="AA494" s="88"/>
      <c r="AB494" s="86"/>
      <c r="AC494" s="87"/>
      <c r="AD494" s="87"/>
      <c r="AE494" s="88"/>
      <c r="AF494" s="86"/>
      <c r="AG494" s="87"/>
      <c r="AH494" s="87"/>
      <c r="AI494" s="362"/>
      <c r="AJ494" s="363"/>
      <c r="AK494" s="86"/>
      <c r="AL494" s="87">
        <v>3</v>
      </c>
      <c r="AM494" s="87">
        <v>3</v>
      </c>
      <c r="AN494" s="88">
        <v>3</v>
      </c>
      <c r="AO494" s="86">
        <v>3</v>
      </c>
      <c r="AP494" s="87">
        <v>3</v>
      </c>
      <c r="AQ494" s="87">
        <v>3</v>
      </c>
      <c r="AR494" s="88">
        <v>3</v>
      </c>
      <c r="AS494" s="89">
        <v>3</v>
      </c>
      <c r="AT494" s="87">
        <v>3</v>
      </c>
      <c r="AU494" s="87">
        <v>3</v>
      </c>
      <c r="AV494" s="90">
        <v>3</v>
      </c>
      <c r="AW494" s="86">
        <v>3</v>
      </c>
      <c r="AX494" s="87">
        <v>3</v>
      </c>
      <c r="AY494" s="87">
        <v>3</v>
      </c>
      <c r="AZ494" s="87">
        <v>3</v>
      </c>
      <c r="BA494" s="88" t="s">
        <v>163</v>
      </c>
      <c r="BB494" s="89" t="s">
        <v>163</v>
      </c>
      <c r="BC494" s="87" t="s">
        <v>163</v>
      </c>
      <c r="BD494" s="87" t="s">
        <v>163</v>
      </c>
      <c r="BE494" s="321"/>
      <c r="BF494" s="322"/>
      <c r="BG494" s="322"/>
      <c r="BH494" s="322"/>
      <c r="BI494" s="322"/>
      <c r="BJ494" s="323"/>
      <c r="BK494" s="46" t="s">
        <v>18</v>
      </c>
      <c r="BL494" s="46" t="s">
        <v>50</v>
      </c>
      <c r="BN494" s="146">
        <f t="shared" si="747"/>
        <v>0</v>
      </c>
      <c r="BO494" s="146">
        <f t="shared" si="695"/>
        <v>0</v>
      </c>
      <c r="BP494" s="146">
        <f t="shared" si="696"/>
        <v>0</v>
      </c>
      <c r="BQ494" s="146">
        <f t="shared" si="697"/>
        <v>0</v>
      </c>
      <c r="BR494" s="146">
        <f t="shared" si="698"/>
        <v>0</v>
      </c>
      <c r="BS494" s="146">
        <f t="shared" si="699"/>
        <v>0</v>
      </c>
      <c r="BT494" s="146">
        <f t="shared" si="700"/>
        <v>0</v>
      </c>
      <c r="BU494" s="146">
        <f t="shared" si="701"/>
        <v>0</v>
      </c>
      <c r="BV494" s="146">
        <f t="shared" si="702"/>
        <v>0</v>
      </c>
      <c r="BW494" s="146">
        <f t="shared" si="703"/>
        <v>0</v>
      </c>
      <c r="BX494" s="146">
        <f t="shared" si="704"/>
        <v>0</v>
      </c>
      <c r="BY494" s="146">
        <f t="shared" si="705"/>
        <v>0</v>
      </c>
      <c r="BZ494" s="146">
        <f t="shared" si="706"/>
        <v>0</v>
      </c>
      <c r="CA494" s="146">
        <f t="shared" si="707"/>
        <v>0</v>
      </c>
      <c r="CB494" s="146">
        <f t="shared" si="708"/>
        <v>0</v>
      </c>
      <c r="CC494" s="146">
        <f t="shared" si="709"/>
        <v>0</v>
      </c>
      <c r="CD494" s="146">
        <f t="shared" si="710"/>
        <v>0</v>
      </c>
      <c r="CE494" s="146">
        <f t="shared" si="711"/>
        <v>0</v>
      </c>
      <c r="CF494" s="146">
        <f t="shared" si="712"/>
        <v>0</v>
      </c>
      <c r="CG494" s="146">
        <f t="shared" si="713"/>
        <v>0</v>
      </c>
      <c r="CH494" s="146">
        <f t="shared" si="714"/>
        <v>0</v>
      </c>
      <c r="CI494" s="146">
        <f t="shared" si="715"/>
        <v>0</v>
      </c>
      <c r="CJ494" s="146">
        <f t="shared" si="716"/>
        <v>0</v>
      </c>
      <c r="CK494" s="146">
        <f t="shared" si="717"/>
        <v>0</v>
      </c>
      <c r="CL494" s="146">
        <f t="shared" si="718"/>
        <v>0</v>
      </c>
      <c r="CM494" s="146">
        <f t="shared" si="719"/>
        <v>0</v>
      </c>
      <c r="CN494" s="146">
        <f t="shared" si="720"/>
        <v>0</v>
      </c>
      <c r="CO494" s="146">
        <f t="shared" si="721"/>
        <v>3</v>
      </c>
      <c r="CP494" s="146">
        <f t="shared" si="722"/>
        <v>3</v>
      </c>
      <c r="CQ494" s="146">
        <f t="shared" si="723"/>
        <v>3</v>
      </c>
      <c r="CR494" s="146">
        <f t="shared" si="724"/>
        <v>3</v>
      </c>
      <c r="CS494" s="146">
        <f t="shared" si="725"/>
        <v>3</v>
      </c>
      <c r="CT494" s="146">
        <f t="shared" si="726"/>
        <v>3</v>
      </c>
      <c r="CU494" s="146">
        <f t="shared" si="727"/>
        <v>3</v>
      </c>
      <c r="CV494" s="146">
        <f t="shared" si="728"/>
        <v>3</v>
      </c>
      <c r="CW494" s="146">
        <f t="shared" si="729"/>
        <v>3</v>
      </c>
      <c r="CX494" s="146">
        <f t="shared" si="730"/>
        <v>3</v>
      </c>
      <c r="CY494" s="146">
        <f t="shared" si="731"/>
        <v>3</v>
      </c>
      <c r="CZ494" s="146">
        <f t="shared" si="732"/>
        <v>3</v>
      </c>
      <c r="DA494" s="146">
        <f t="shared" si="733"/>
        <v>3</v>
      </c>
      <c r="DB494" s="146">
        <f t="shared" si="734"/>
        <v>3</v>
      </c>
      <c r="DC494" s="146">
        <f t="shared" si="735"/>
        <v>3</v>
      </c>
      <c r="DD494" s="146">
        <f t="shared" si="736"/>
        <v>0</v>
      </c>
      <c r="DE494" s="146">
        <f t="shared" si="737"/>
        <v>0</v>
      </c>
      <c r="DF494" s="146">
        <f t="shared" si="738"/>
        <v>0</v>
      </c>
      <c r="DG494" s="146">
        <f t="shared" si="739"/>
        <v>0</v>
      </c>
      <c r="DH494" s="146">
        <f t="shared" si="740"/>
        <v>0</v>
      </c>
      <c r="DI494" s="146">
        <f t="shared" si="741"/>
        <v>0</v>
      </c>
      <c r="DJ494" s="146">
        <f t="shared" si="742"/>
        <v>0</v>
      </c>
      <c r="DK494" s="146">
        <f t="shared" si="743"/>
        <v>0</v>
      </c>
      <c r="DL494" s="146">
        <f t="shared" si="744"/>
        <v>0</v>
      </c>
      <c r="DM494" s="146">
        <f t="shared" si="745"/>
        <v>0</v>
      </c>
      <c r="DN494" s="64">
        <f t="shared" si="786"/>
        <v>45</v>
      </c>
      <c r="DO494" s="52" t="str">
        <f t="shared" si="782"/>
        <v/>
      </c>
      <c r="DP494" s="52" t="str">
        <f t="shared" si="749"/>
        <v/>
      </c>
      <c r="DQ494" s="53">
        <f t="shared" si="750"/>
        <v>45</v>
      </c>
      <c r="DR494" s="1">
        <f t="shared" si="783"/>
        <v>2</v>
      </c>
      <c r="DS494" s="168" t="e">
        <f>IF(AND(DR494=#REF!,BL494=#REF!),'Tiến độ'!D494,"")</f>
        <v>#REF!</v>
      </c>
    </row>
    <row r="495" spans="1:123" ht="11.25" customHeight="1">
      <c r="A495" s="314" t="str">
        <f>IF(B495="","",MAX($A$7:A494)+1)</f>
        <v/>
      </c>
      <c r="B495" s="315"/>
      <c r="C495" s="79" t="s">
        <v>710</v>
      </c>
      <c r="D495" s="80" t="s">
        <v>711</v>
      </c>
      <c r="E495" s="81">
        <v>3</v>
      </c>
      <c r="F495" s="82">
        <v>45</v>
      </c>
      <c r="G495" s="83"/>
      <c r="H495" s="84">
        <f t="shared" si="784"/>
        <v>1</v>
      </c>
      <c r="I495" s="85">
        <f t="shared" si="785"/>
        <v>34</v>
      </c>
      <c r="J495" s="27"/>
      <c r="K495" s="86"/>
      <c r="L495" s="87"/>
      <c r="M495" s="87"/>
      <c r="N495" s="88"/>
      <c r="O495" s="86"/>
      <c r="P495" s="87"/>
      <c r="Q495" s="87"/>
      <c r="R495" s="88"/>
      <c r="S495" s="86"/>
      <c r="T495" s="87"/>
      <c r="U495" s="87"/>
      <c r="V495" s="87"/>
      <c r="W495" s="88"/>
      <c r="X495" s="86"/>
      <c r="Y495" s="87"/>
      <c r="Z495" s="87"/>
      <c r="AA495" s="88"/>
      <c r="AB495" s="86"/>
      <c r="AC495" s="87"/>
      <c r="AD495" s="87"/>
      <c r="AE495" s="88"/>
      <c r="AF495" s="86"/>
      <c r="AG495" s="87"/>
      <c r="AH495" s="87"/>
      <c r="AI495" s="362"/>
      <c r="AJ495" s="363"/>
      <c r="AK495" s="86"/>
      <c r="AL495" s="87">
        <v>3</v>
      </c>
      <c r="AM495" s="87">
        <v>3</v>
      </c>
      <c r="AN495" s="88">
        <v>3</v>
      </c>
      <c r="AO495" s="86">
        <v>3</v>
      </c>
      <c r="AP495" s="87">
        <v>3</v>
      </c>
      <c r="AQ495" s="87">
        <v>3</v>
      </c>
      <c r="AR495" s="88">
        <v>3</v>
      </c>
      <c r="AS495" s="89">
        <v>3</v>
      </c>
      <c r="AT495" s="87">
        <v>3</v>
      </c>
      <c r="AU495" s="87">
        <v>3</v>
      </c>
      <c r="AV495" s="90">
        <v>3</v>
      </c>
      <c r="AW495" s="86">
        <v>3</v>
      </c>
      <c r="AX495" s="87">
        <v>3</v>
      </c>
      <c r="AY495" s="87">
        <v>3</v>
      </c>
      <c r="AZ495" s="87">
        <v>3</v>
      </c>
      <c r="BA495" s="88" t="s">
        <v>163</v>
      </c>
      <c r="BB495" s="89" t="s">
        <v>163</v>
      </c>
      <c r="BC495" s="87" t="s">
        <v>163</v>
      </c>
      <c r="BD495" s="87" t="s">
        <v>163</v>
      </c>
      <c r="BE495" s="321"/>
      <c r="BF495" s="322"/>
      <c r="BG495" s="322"/>
      <c r="BH495" s="322"/>
      <c r="BI495" s="322"/>
      <c r="BJ495" s="323"/>
      <c r="BK495" s="46" t="s">
        <v>18</v>
      </c>
      <c r="BL495" s="46" t="s">
        <v>50</v>
      </c>
      <c r="BN495" s="146">
        <f t="shared" si="747"/>
        <v>0</v>
      </c>
      <c r="BO495" s="146">
        <f t="shared" si="695"/>
        <v>0</v>
      </c>
      <c r="BP495" s="146">
        <f t="shared" si="696"/>
        <v>0</v>
      </c>
      <c r="BQ495" s="146">
        <f t="shared" si="697"/>
        <v>0</v>
      </c>
      <c r="BR495" s="146">
        <f t="shared" si="698"/>
        <v>0</v>
      </c>
      <c r="BS495" s="146">
        <f t="shared" si="699"/>
        <v>0</v>
      </c>
      <c r="BT495" s="146">
        <f t="shared" si="700"/>
        <v>0</v>
      </c>
      <c r="BU495" s="146">
        <f t="shared" si="701"/>
        <v>0</v>
      </c>
      <c r="BV495" s="146">
        <f t="shared" si="702"/>
        <v>0</v>
      </c>
      <c r="BW495" s="146">
        <f t="shared" si="703"/>
        <v>0</v>
      </c>
      <c r="BX495" s="146">
        <f t="shared" si="704"/>
        <v>0</v>
      </c>
      <c r="BY495" s="146">
        <f t="shared" si="705"/>
        <v>0</v>
      </c>
      <c r="BZ495" s="146">
        <f t="shared" si="706"/>
        <v>0</v>
      </c>
      <c r="CA495" s="146">
        <f t="shared" si="707"/>
        <v>0</v>
      </c>
      <c r="CB495" s="146">
        <f t="shared" si="708"/>
        <v>0</v>
      </c>
      <c r="CC495" s="146">
        <f t="shared" si="709"/>
        <v>0</v>
      </c>
      <c r="CD495" s="146">
        <f t="shared" si="710"/>
        <v>0</v>
      </c>
      <c r="CE495" s="146">
        <f t="shared" si="711"/>
        <v>0</v>
      </c>
      <c r="CF495" s="146">
        <f t="shared" si="712"/>
        <v>0</v>
      </c>
      <c r="CG495" s="146">
        <f t="shared" si="713"/>
        <v>0</v>
      </c>
      <c r="CH495" s="146">
        <f t="shared" si="714"/>
        <v>0</v>
      </c>
      <c r="CI495" s="146">
        <f t="shared" si="715"/>
        <v>0</v>
      </c>
      <c r="CJ495" s="146">
        <f t="shared" si="716"/>
        <v>0</v>
      </c>
      <c r="CK495" s="146">
        <f t="shared" si="717"/>
        <v>0</v>
      </c>
      <c r="CL495" s="146">
        <f t="shared" si="718"/>
        <v>0</v>
      </c>
      <c r="CM495" s="146">
        <f t="shared" si="719"/>
        <v>0</v>
      </c>
      <c r="CN495" s="146">
        <f t="shared" si="720"/>
        <v>0</v>
      </c>
      <c r="CO495" s="146">
        <f t="shared" si="721"/>
        <v>3</v>
      </c>
      <c r="CP495" s="146">
        <f t="shared" si="722"/>
        <v>3</v>
      </c>
      <c r="CQ495" s="146">
        <f t="shared" si="723"/>
        <v>3</v>
      </c>
      <c r="CR495" s="146">
        <f t="shared" si="724"/>
        <v>3</v>
      </c>
      <c r="CS495" s="146">
        <f t="shared" si="725"/>
        <v>3</v>
      </c>
      <c r="CT495" s="146">
        <f t="shared" si="726"/>
        <v>3</v>
      </c>
      <c r="CU495" s="146">
        <f t="shared" si="727"/>
        <v>3</v>
      </c>
      <c r="CV495" s="146">
        <f t="shared" si="728"/>
        <v>3</v>
      </c>
      <c r="CW495" s="146">
        <f t="shared" si="729"/>
        <v>3</v>
      </c>
      <c r="CX495" s="146">
        <f t="shared" si="730"/>
        <v>3</v>
      </c>
      <c r="CY495" s="146">
        <f t="shared" si="731"/>
        <v>3</v>
      </c>
      <c r="CZ495" s="146">
        <f t="shared" si="732"/>
        <v>3</v>
      </c>
      <c r="DA495" s="146">
        <f t="shared" si="733"/>
        <v>3</v>
      </c>
      <c r="DB495" s="146">
        <f t="shared" si="734"/>
        <v>3</v>
      </c>
      <c r="DC495" s="146">
        <f t="shared" si="735"/>
        <v>3</v>
      </c>
      <c r="DD495" s="146">
        <f t="shared" si="736"/>
        <v>0</v>
      </c>
      <c r="DE495" s="146">
        <f t="shared" si="737"/>
        <v>0</v>
      </c>
      <c r="DF495" s="146">
        <f t="shared" si="738"/>
        <v>0</v>
      </c>
      <c r="DG495" s="146">
        <f t="shared" si="739"/>
        <v>0</v>
      </c>
      <c r="DH495" s="146">
        <f t="shared" si="740"/>
        <v>0</v>
      </c>
      <c r="DI495" s="146">
        <f t="shared" si="741"/>
        <v>0</v>
      </c>
      <c r="DJ495" s="146">
        <f t="shared" si="742"/>
        <v>0</v>
      </c>
      <c r="DK495" s="146">
        <f t="shared" si="743"/>
        <v>0</v>
      </c>
      <c r="DL495" s="146">
        <f t="shared" si="744"/>
        <v>0</v>
      </c>
      <c r="DM495" s="146">
        <f t="shared" si="745"/>
        <v>0</v>
      </c>
      <c r="DN495" s="64">
        <f t="shared" si="786"/>
        <v>45</v>
      </c>
      <c r="DO495" s="52" t="str">
        <f t="shared" si="782"/>
        <v/>
      </c>
      <c r="DP495" s="52" t="str">
        <f t="shared" si="749"/>
        <v/>
      </c>
      <c r="DQ495" s="53">
        <f t="shared" si="750"/>
        <v>45</v>
      </c>
      <c r="DR495" s="1">
        <f t="shared" si="783"/>
        <v>2</v>
      </c>
      <c r="DS495" s="168" t="e">
        <f>IF(AND(DR495=#REF!,BL495=#REF!),'Tiến độ'!D495,"")</f>
        <v>#REF!</v>
      </c>
    </row>
    <row r="496" spans="1:123" ht="11.25" customHeight="1">
      <c r="A496" s="314" t="str">
        <f>IF(B496="","",MAX($A$7:A495)+1)</f>
        <v/>
      </c>
      <c r="B496" s="315"/>
      <c r="C496" s="79" t="s">
        <v>712</v>
      </c>
      <c r="D496" s="80" t="s">
        <v>713</v>
      </c>
      <c r="E496" s="81">
        <v>1</v>
      </c>
      <c r="F496" s="82">
        <v>15</v>
      </c>
      <c r="G496" s="83"/>
      <c r="H496" s="84">
        <f t="shared" si="784"/>
        <v>1</v>
      </c>
      <c r="I496" s="85">
        <f t="shared" si="785"/>
        <v>34</v>
      </c>
      <c r="J496" s="27"/>
      <c r="K496" s="86"/>
      <c r="L496" s="87"/>
      <c r="M496" s="87"/>
      <c r="N496" s="88"/>
      <c r="O496" s="86"/>
      <c r="P496" s="87"/>
      <c r="Q496" s="87"/>
      <c r="R496" s="88"/>
      <c r="S496" s="86"/>
      <c r="T496" s="87"/>
      <c r="U496" s="87"/>
      <c r="V496" s="87"/>
      <c r="W496" s="88"/>
      <c r="X496" s="86"/>
      <c r="Y496" s="87"/>
      <c r="Z496" s="87"/>
      <c r="AA496" s="88"/>
      <c r="AB496" s="86"/>
      <c r="AC496" s="87"/>
      <c r="AD496" s="87"/>
      <c r="AE496" s="88"/>
      <c r="AF496" s="86"/>
      <c r="AG496" s="87"/>
      <c r="AH496" s="87"/>
      <c r="AI496" s="362"/>
      <c r="AJ496" s="363"/>
      <c r="AK496" s="86"/>
      <c r="AL496" s="87">
        <v>1</v>
      </c>
      <c r="AM496" s="87">
        <v>1</v>
      </c>
      <c r="AN496" s="88">
        <v>1</v>
      </c>
      <c r="AO496" s="86">
        <v>1</v>
      </c>
      <c r="AP496" s="87">
        <v>1</v>
      </c>
      <c r="AQ496" s="87">
        <v>1</v>
      </c>
      <c r="AR496" s="88">
        <v>1</v>
      </c>
      <c r="AS496" s="89">
        <v>1</v>
      </c>
      <c r="AT496" s="87">
        <v>1</v>
      </c>
      <c r="AU496" s="87">
        <v>1</v>
      </c>
      <c r="AV496" s="90">
        <v>1</v>
      </c>
      <c r="AW496" s="86">
        <v>1</v>
      </c>
      <c r="AX496" s="87">
        <v>1</v>
      </c>
      <c r="AY496" s="87">
        <v>1</v>
      </c>
      <c r="AZ496" s="87">
        <v>1</v>
      </c>
      <c r="BA496" s="88" t="s">
        <v>163</v>
      </c>
      <c r="BB496" s="89" t="s">
        <v>163</v>
      </c>
      <c r="BC496" s="87" t="s">
        <v>163</v>
      </c>
      <c r="BD496" s="87" t="s">
        <v>163</v>
      </c>
      <c r="BE496" s="321"/>
      <c r="BF496" s="322"/>
      <c r="BG496" s="322"/>
      <c r="BH496" s="322"/>
      <c r="BI496" s="322"/>
      <c r="BJ496" s="323"/>
      <c r="BK496" s="46" t="s">
        <v>18</v>
      </c>
      <c r="BL496" s="46" t="s">
        <v>50</v>
      </c>
      <c r="BN496" s="146">
        <f t="shared" si="747"/>
        <v>0</v>
      </c>
      <c r="BO496" s="146">
        <f t="shared" si="695"/>
        <v>0</v>
      </c>
      <c r="BP496" s="146">
        <f t="shared" si="696"/>
        <v>0</v>
      </c>
      <c r="BQ496" s="146">
        <f t="shared" si="697"/>
        <v>0</v>
      </c>
      <c r="BR496" s="146">
        <f t="shared" si="698"/>
        <v>0</v>
      </c>
      <c r="BS496" s="146">
        <f t="shared" si="699"/>
        <v>0</v>
      </c>
      <c r="BT496" s="146">
        <f t="shared" si="700"/>
        <v>0</v>
      </c>
      <c r="BU496" s="146">
        <f t="shared" si="701"/>
        <v>0</v>
      </c>
      <c r="BV496" s="146">
        <f t="shared" si="702"/>
        <v>0</v>
      </c>
      <c r="BW496" s="146">
        <f t="shared" si="703"/>
        <v>0</v>
      </c>
      <c r="BX496" s="146">
        <f t="shared" si="704"/>
        <v>0</v>
      </c>
      <c r="BY496" s="146">
        <f t="shared" si="705"/>
        <v>0</v>
      </c>
      <c r="BZ496" s="146">
        <f t="shared" si="706"/>
        <v>0</v>
      </c>
      <c r="CA496" s="146">
        <f t="shared" si="707"/>
        <v>0</v>
      </c>
      <c r="CB496" s="146">
        <f t="shared" si="708"/>
        <v>0</v>
      </c>
      <c r="CC496" s="146">
        <f t="shared" si="709"/>
        <v>0</v>
      </c>
      <c r="CD496" s="146">
        <f t="shared" si="710"/>
        <v>0</v>
      </c>
      <c r="CE496" s="146">
        <f t="shared" si="711"/>
        <v>0</v>
      </c>
      <c r="CF496" s="146">
        <f t="shared" si="712"/>
        <v>0</v>
      </c>
      <c r="CG496" s="146">
        <f t="shared" si="713"/>
        <v>0</v>
      </c>
      <c r="CH496" s="146">
        <f t="shared" si="714"/>
        <v>0</v>
      </c>
      <c r="CI496" s="146">
        <f t="shared" si="715"/>
        <v>0</v>
      </c>
      <c r="CJ496" s="146">
        <f t="shared" si="716"/>
        <v>0</v>
      </c>
      <c r="CK496" s="146">
        <f t="shared" si="717"/>
        <v>0</v>
      </c>
      <c r="CL496" s="146">
        <f t="shared" si="718"/>
        <v>0</v>
      </c>
      <c r="CM496" s="146">
        <f t="shared" si="719"/>
        <v>0</v>
      </c>
      <c r="CN496" s="146">
        <f t="shared" si="720"/>
        <v>0</v>
      </c>
      <c r="CO496" s="146">
        <f t="shared" si="721"/>
        <v>1</v>
      </c>
      <c r="CP496" s="146">
        <f t="shared" si="722"/>
        <v>1</v>
      </c>
      <c r="CQ496" s="146">
        <f t="shared" si="723"/>
        <v>1</v>
      </c>
      <c r="CR496" s="146">
        <f t="shared" si="724"/>
        <v>1</v>
      </c>
      <c r="CS496" s="146">
        <f t="shared" si="725"/>
        <v>1</v>
      </c>
      <c r="CT496" s="146">
        <f t="shared" si="726"/>
        <v>1</v>
      </c>
      <c r="CU496" s="146">
        <f t="shared" si="727"/>
        <v>1</v>
      </c>
      <c r="CV496" s="146">
        <f t="shared" si="728"/>
        <v>1</v>
      </c>
      <c r="CW496" s="146">
        <f t="shared" si="729"/>
        <v>1</v>
      </c>
      <c r="CX496" s="146">
        <f t="shared" si="730"/>
        <v>1</v>
      </c>
      <c r="CY496" s="146">
        <f t="shared" si="731"/>
        <v>1</v>
      </c>
      <c r="CZ496" s="146">
        <f t="shared" si="732"/>
        <v>1</v>
      </c>
      <c r="DA496" s="146">
        <f t="shared" si="733"/>
        <v>1</v>
      </c>
      <c r="DB496" s="146">
        <f t="shared" si="734"/>
        <v>1</v>
      </c>
      <c r="DC496" s="146">
        <f t="shared" si="735"/>
        <v>1</v>
      </c>
      <c r="DD496" s="146">
        <f t="shared" si="736"/>
        <v>0</v>
      </c>
      <c r="DE496" s="146">
        <f t="shared" si="737"/>
        <v>0</v>
      </c>
      <c r="DF496" s="146">
        <f t="shared" si="738"/>
        <v>0</v>
      </c>
      <c r="DG496" s="146">
        <f t="shared" si="739"/>
        <v>0</v>
      </c>
      <c r="DH496" s="146">
        <f t="shared" si="740"/>
        <v>0</v>
      </c>
      <c r="DI496" s="146">
        <f t="shared" si="741"/>
        <v>0</v>
      </c>
      <c r="DJ496" s="146">
        <f t="shared" si="742"/>
        <v>0</v>
      </c>
      <c r="DK496" s="146">
        <f t="shared" si="743"/>
        <v>0</v>
      </c>
      <c r="DL496" s="146">
        <f t="shared" si="744"/>
        <v>0</v>
      </c>
      <c r="DM496" s="146">
        <f t="shared" si="745"/>
        <v>0</v>
      </c>
      <c r="DN496" s="64">
        <f>0.8*I496</f>
        <v>27.200000000000003</v>
      </c>
      <c r="DO496" s="52" t="str">
        <f t="shared" si="782"/>
        <v/>
      </c>
      <c r="DP496" s="52" t="str">
        <f t="shared" si="749"/>
        <v/>
      </c>
      <c r="DQ496" s="53">
        <f t="shared" si="750"/>
        <v>27.200000000000003</v>
      </c>
      <c r="DR496" s="1">
        <f t="shared" si="783"/>
        <v>2</v>
      </c>
      <c r="DS496" s="168" t="e">
        <f>IF(AND(DR496=#REF!,BL496=#REF!),'Tiến độ'!D496,"")</f>
        <v>#REF!</v>
      </c>
    </row>
    <row r="497" spans="1:123" ht="11.25" customHeight="1">
      <c r="A497" s="314" t="str">
        <f>IF(B497="","",MAX($A$7:A496)+1)</f>
        <v/>
      </c>
      <c r="B497" s="315"/>
      <c r="C497" s="79" t="s">
        <v>714</v>
      </c>
      <c r="D497" s="80" t="s">
        <v>715</v>
      </c>
      <c r="E497" s="81">
        <v>3</v>
      </c>
      <c r="F497" s="82">
        <v>45</v>
      </c>
      <c r="G497" s="83"/>
      <c r="H497" s="84">
        <f t="shared" si="784"/>
        <v>1</v>
      </c>
      <c r="I497" s="85">
        <f t="shared" si="785"/>
        <v>34</v>
      </c>
      <c r="J497" s="27"/>
      <c r="K497" s="86"/>
      <c r="L497" s="87"/>
      <c r="M497" s="87"/>
      <c r="N497" s="88"/>
      <c r="O497" s="86"/>
      <c r="P497" s="87"/>
      <c r="Q497" s="87"/>
      <c r="R497" s="88"/>
      <c r="S497" s="86"/>
      <c r="T497" s="87"/>
      <c r="U497" s="87"/>
      <c r="V497" s="87"/>
      <c r="W497" s="88"/>
      <c r="X497" s="86"/>
      <c r="Y497" s="87"/>
      <c r="Z497" s="87"/>
      <c r="AA497" s="88"/>
      <c r="AB497" s="86"/>
      <c r="AC497" s="87"/>
      <c r="AD497" s="87"/>
      <c r="AE497" s="88"/>
      <c r="AF497" s="86"/>
      <c r="AG497" s="87"/>
      <c r="AH497" s="87"/>
      <c r="AI497" s="362"/>
      <c r="AJ497" s="363"/>
      <c r="AK497" s="86"/>
      <c r="AL497" s="87">
        <v>3</v>
      </c>
      <c r="AM497" s="87">
        <v>3</v>
      </c>
      <c r="AN497" s="88">
        <v>3</v>
      </c>
      <c r="AO497" s="86">
        <v>3</v>
      </c>
      <c r="AP497" s="87">
        <v>3</v>
      </c>
      <c r="AQ497" s="87">
        <v>3</v>
      </c>
      <c r="AR497" s="88">
        <v>3</v>
      </c>
      <c r="AS497" s="89">
        <v>3</v>
      </c>
      <c r="AT497" s="87">
        <v>3</v>
      </c>
      <c r="AU497" s="87">
        <v>3</v>
      </c>
      <c r="AV497" s="90">
        <v>3</v>
      </c>
      <c r="AW497" s="86">
        <v>3</v>
      </c>
      <c r="AX497" s="87">
        <v>3</v>
      </c>
      <c r="AY497" s="87">
        <v>3</v>
      </c>
      <c r="AZ497" s="87">
        <v>3</v>
      </c>
      <c r="BA497" s="88" t="s">
        <v>163</v>
      </c>
      <c r="BB497" s="89" t="s">
        <v>163</v>
      </c>
      <c r="BC497" s="87" t="s">
        <v>163</v>
      </c>
      <c r="BD497" s="87" t="s">
        <v>163</v>
      </c>
      <c r="BE497" s="321"/>
      <c r="BF497" s="322"/>
      <c r="BG497" s="322"/>
      <c r="BH497" s="322"/>
      <c r="BI497" s="322"/>
      <c r="BJ497" s="323"/>
      <c r="BK497" s="46" t="s">
        <v>18</v>
      </c>
      <c r="BL497" s="46" t="s">
        <v>50</v>
      </c>
      <c r="BN497" s="146">
        <f t="shared" si="747"/>
        <v>0</v>
      </c>
      <c r="BO497" s="146">
        <f t="shared" si="695"/>
        <v>0</v>
      </c>
      <c r="BP497" s="146">
        <f t="shared" si="696"/>
        <v>0</v>
      </c>
      <c r="BQ497" s="146">
        <f t="shared" si="697"/>
        <v>0</v>
      </c>
      <c r="BR497" s="146">
        <f t="shared" si="698"/>
        <v>0</v>
      </c>
      <c r="BS497" s="146">
        <f t="shared" si="699"/>
        <v>0</v>
      </c>
      <c r="BT497" s="146">
        <f t="shared" si="700"/>
        <v>0</v>
      </c>
      <c r="BU497" s="146">
        <f t="shared" si="701"/>
        <v>0</v>
      </c>
      <c r="BV497" s="146">
        <f t="shared" si="702"/>
        <v>0</v>
      </c>
      <c r="BW497" s="146">
        <f t="shared" si="703"/>
        <v>0</v>
      </c>
      <c r="BX497" s="146">
        <f t="shared" si="704"/>
        <v>0</v>
      </c>
      <c r="BY497" s="146">
        <f t="shared" si="705"/>
        <v>0</v>
      </c>
      <c r="BZ497" s="146">
        <f t="shared" si="706"/>
        <v>0</v>
      </c>
      <c r="CA497" s="146">
        <f t="shared" si="707"/>
        <v>0</v>
      </c>
      <c r="CB497" s="146">
        <f t="shared" si="708"/>
        <v>0</v>
      </c>
      <c r="CC497" s="146">
        <f t="shared" si="709"/>
        <v>0</v>
      </c>
      <c r="CD497" s="146">
        <f t="shared" si="710"/>
        <v>0</v>
      </c>
      <c r="CE497" s="146">
        <f t="shared" si="711"/>
        <v>0</v>
      </c>
      <c r="CF497" s="146">
        <f t="shared" si="712"/>
        <v>0</v>
      </c>
      <c r="CG497" s="146">
        <f t="shared" si="713"/>
        <v>0</v>
      </c>
      <c r="CH497" s="146">
        <f t="shared" si="714"/>
        <v>0</v>
      </c>
      <c r="CI497" s="146">
        <f t="shared" si="715"/>
        <v>0</v>
      </c>
      <c r="CJ497" s="146">
        <f t="shared" si="716"/>
        <v>0</v>
      </c>
      <c r="CK497" s="146">
        <f t="shared" si="717"/>
        <v>0</v>
      </c>
      <c r="CL497" s="146">
        <f t="shared" si="718"/>
        <v>0</v>
      </c>
      <c r="CM497" s="146">
        <f t="shared" si="719"/>
        <v>0</v>
      </c>
      <c r="CN497" s="146">
        <f t="shared" si="720"/>
        <v>0</v>
      </c>
      <c r="CO497" s="146">
        <f t="shared" si="721"/>
        <v>3</v>
      </c>
      <c r="CP497" s="146">
        <f t="shared" si="722"/>
        <v>3</v>
      </c>
      <c r="CQ497" s="146">
        <f t="shared" si="723"/>
        <v>3</v>
      </c>
      <c r="CR497" s="146">
        <f t="shared" si="724"/>
        <v>3</v>
      </c>
      <c r="CS497" s="146">
        <f t="shared" si="725"/>
        <v>3</v>
      </c>
      <c r="CT497" s="146">
        <f t="shared" si="726"/>
        <v>3</v>
      </c>
      <c r="CU497" s="146">
        <f t="shared" si="727"/>
        <v>3</v>
      </c>
      <c r="CV497" s="146">
        <f t="shared" si="728"/>
        <v>3</v>
      </c>
      <c r="CW497" s="146">
        <f t="shared" si="729"/>
        <v>3</v>
      </c>
      <c r="CX497" s="146">
        <f t="shared" si="730"/>
        <v>3</v>
      </c>
      <c r="CY497" s="146">
        <f t="shared" si="731"/>
        <v>3</v>
      </c>
      <c r="CZ497" s="146">
        <f t="shared" si="732"/>
        <v>3</v>
      </c>
      <c r="DA497" s="146">
        <f t="shared" si="733"/>
        <v>3</v>
      </c>
      <c r="DB497" s="146">
        <f t="shared" si="734"/>
        <v>3</v>
      </c>
      <c r="DC497" s="146">
        <f t="shared" si="735"/>
        <v>3</v>
      </c>
      <c r="DD497" s="146">
        <f t="shared" si="736"/>
        <v>0</v>
      </c>
      <c r="DE497" s="146">
        <f t="shared" si="737"/>
        <v>0</v>
      </c>
      <c r="DF497" s="146">
        <f t="shared" si="738"/>
        <v>0</v>
      </c>
      <c r="DG497" s="146">
        <f t="shared" si="739"/>
        <v>0</v>
      </c>
      <c r="DH497" s="146">
        <f t="shared" si="740"/>
        <v>0</v>
      </c>
      <c r="DI497" s="146">
        <f t="shared" si="741"/>
        <v>0</v>
      </c>
      <c r="DJ497" s="146">
        <f t="shared" si="742"/>
        <v>0</v>
      </c>
      <c r="DK497" s="146">
        <f t="shared" si="743"/>
        <v>0</v>
      </c>
      <c r="DL497" s="146">
        <f t="shared" si="744"/>
        <v>0</v>
      </c>
      <c r="DM497" s="146">
        <f t="shared" si="745"/>
        <v>0</v>
      </c>
      <c r="DN497" s="64">
        <f t="shared" ref="DN497:DN500" si="787">F497*H497</f>
        <v>45</v>
      </c>
      <c r="DO497" s="52" t="str">
        <f t="shared" si="782"/>
        <v/>
      </c>
      <c r="DP497" s="52" t="str">
        <f t="shared" si="749"/>
        <v/>
      </c>
      <c r="DQ497" s="53">
        <f t="shared" si="750"/>
        <v>45</v>
      </c>
      <c r="DR497" s="1">
        <f t="shared" si="783"/>
        <v>2</v>
      </c>
      <c r="DS497" s="168" t="e">
        <f>IF(AND(DR497=#REF!,BL497=#REF!),'Tiến độ'!D497,"")</f>
        <v>#REF!</v>
      </c>
    </row>
    <row r="498" spans="1:123" ht="11.25" customHeight="1">
      <c r="A498" s="314" t="str">
        <f>IF(B498="","",MAX($A$7:A497)+1)</f>
        <v/>
      </c>
      <c r="B498" s="315"/>
      <c r="C498" s="79" t="s">
        <v>716</v>
      </c>
      <c r="D498" s="80" t="s">
        <v>717</v>
      </c>
      <c r="E498" s="81">
        <v>3</v>
      </c>
      <c r="F498" s="82">
        <v>45</v>
      </c>
      <c r="G498" s="83"/>
      <c r="H498" s="84">
        <f t="shared" si="784"/>
        <v>1</v>
      </c>
      <c r="I498" s="85">
        <f t="shared" si="785"/>
        <v>34</v>
      </c>
      <c r="J498" s="27"/>
      <c r="K498" s="86"/>
      <c r="L498" s="87"/>
      <c r="M498" s="87"/>
      <c r="N498" s="88"/>
      <c r="O498" s="86"/>
      <c r="P498" s="87"/>
      <c r="Q498" s="87"/>
      <c r="R498" s="88"/>
      <c r="S498" s="86"/>
      <c r="T498" s="87"/>
      <c r="U498" s="87"/>
      <c r="V498" s="87"/>
      <c r="W498" s="88"/>
      <c r="X498" s="86"/>
      <c r="Y498" s="87"/>
      <c r="Z498" s="87"/>
      <c r="AA498" s="88"/>
      <c r="AB498" s="86"/>
      <c r="AC498" s="87"/>
      <c r="AD498" s="87"/>
      <c r="AE498" s="88"/>
      <c r="AF498" s="86"/>
      <c r="AG498" s="87"/>
      <c r="AH498" s="87"/>
      <c r="AI498" s="362"/>
      <c r="AJ498" s="363"/>
      <c r="AK498" s="86"/>
      <c r="AL498" s="87">
        <v>3</v>
      </c>
      <c r="AM498" s="87">
        <v>3</v>
      </c>
      <c r="AN498" s="88">
        <v>3</v>
      </c>
      <c r="AO498" s="86">
        <v>3</v>
      </c>
      <c r="AP498" s="87">
        <v>3</v>
      </c>
      <c r="AQ498" s="87">
        <v>3</v>
      </c>
      <c r="AR498" s="88">
        <v>3</v>
      </c>
      <c r="AS498" s="89">
        <v>3</v>
      </c>
      <c r="AT498" s="87">
        <v>3</v>
      </c>
      <c r="AU498" s="87">
        <v>3</v>
      </c>
      <c r="AV498" s="90">
        <v>3</v>
      </c>
      <c r="AW498" s="86">
        <v>3</v>
      </c>
      <c r="AX498" s="87">
        <v>3</v>
      </c>
      <c r="AY498" s="87">
        <v>3</v>
      </c>
      <c r="AZ498" s="87">
        <v>3</v>
      </c>
      <c r="BA498" s="88" t="s">
        <v>163</v>
      </c>
      <c r="BB498" s="89" t="s">
        <v>163</v>
      </c>
      <c r="BC498" s="87" t="s">
        <v>163</v>
      </c>
      <c r="BD498" s="87" t="s">
        <v>163</v>
      </c>
      <c r="BE498" s="321"/>
      <c r="BF498" s="322"/>
      <c r="BG498" s="322"/>
      <c r="BH498" s="322"/>
      <c r="BI498" s="322"/>
      <c r="BJ498" s="323"/>
      <c r="BK498" s="46" t="s">
        <v>18</v>
      </c>
      <c r="BL498" s="46" t="s">
        <v>47</v>
      </c>
      <c r="BN498" s="146">
        <f t="shared" si="747"/>
        <v>0</v>
      </c>
      <c r="BO498" s="146">
        <f t="shared" si="695"/>
        <v>0</v>
      </c>
      <c r="BP498" s="146">
        <f t="shared" si="696"/>
        <v>0</v>
      </c>
      <c r="BQ498" s="146">
        <f t="shared" si="697"/>
        <v>0</v>
      </c>
      <c r="BR498" s="146">
        <f t="shared" si="698"/>
        <v>0</v>
      </c>
      <c r="BS498" s="146">
        <f t="shared" si="699"/>
        <v>0</v>
      </c>
      <c r="BT498" s="146">
        <f t="shared" si="700"/>
        <v>0</v>
      </c>
      <c r="BU498" s="146">
        <f t="shared" si="701"/>
        <v>0</v>
      </c>
      <c r="BV498" s="146">
        <f t="shared" si="702"/>
        <v>0</v>
      </c>
      <c r="BW498" s="146">
        <f t="shared" si="703"/>
        <v>0</v>
      </c>
      <c r="BX498" s="146">
        <f t="shared" si="704"/>
        <v>0</v>
      </c>
      <c r="BY498" s="146">
        <f t="shared" si="705"/>
        <v>0</v>
      </c>
      <c r="BZ498" s="146">
        <f t="shared" si="706"/>
        <v>0</v>
      </c>
      <c r="CA498" s="146">
        <f t="shared" si="707"/>
        <v>0</v>
      </c>
      <c r="CB498" s="146">
        <f t="shared" si="708"/>
        <v>0</v>
      </c>
      <c r="CC498" s="146">
        <f t="shared" si="709"/>
        <v>0</v>
      </c>
      <c r="CD498" s="146">
        <f t="shared" si="710"/>
        <v>0</v>
      </c>
      <c r="CE498" s="146">
        <f t="shared" si="711"/>
        <v>0</v>
      </c>
      <c r="CF498" s="146">
        <f t="shared" si="712"/>
        <v>0</v>
      </c>
      <c r="CG498" s="146">
        <f t="shared" si="713"/>
        <v>0</v>
      </c>
      <c r="CH498" s="146">
        <f t="shared" si="714"/>
        <v>0</v>
      </c>
      <c r="CI498" s="146">
        <f t="shared" si="715"/>
        <v>0</v>
      </c>
      <c r="CJ498" s="146">
        <f t="shared" si="716"/>
        <v>0</v>
      </c>
      <c r="CK498" s="146">
        <f t="shared" si="717"/>
        <v>0</v>
      </c>
      <c r="CL498" s="146">
        <f t="shared" si="718"/>
        <v>0</v>
      </c>
      <c r="CM498" s="146">
        <f t="shared" si="719"/>
        <v>0</v>
      </c>
      <c r="CN498" s="146">
        <f t="shared" si="720"/>
        <v>0</v>
      </c>
      <c r="CO498" s="146">
        <f t="shared" si="721"/>
        <v>3</v>
      </c>
      <c r="CP498" s="146">
        <f t="shared" si="722"/>
        <v>3</v>
      </c>
      <c r="CQ498" s="146">
        <f t="shared" si="723"/>
        <v>3</v>
      </c>
      <c r="CR498" s="146">
        <f t="shared" si="724"/>
        <v>3</v>
      </c>
      <c r="CS498" s="146">
        <f t="shared" si="725"/>
        <v>3</v>
      </c>
      <c r="CT498" s="146">
        <f t="shared" si="726"/>
        <v>3</v>
      </c>
      <c r="CU498" s="146">
        <f t="shared" si="727"/>
        <v>3</v>
      </c>
      <c r="CV498" s="146">
        <f t="shared" si="728"/>
        <v>3</v>
      </c>
      <c r="CW498" s="146">
        <f t="shared" si="729"/>
        <v>3</v>
      </c>
      <c r="CX498" s="146">
        <f t="shared" si="730"/>
        <v>3</v>
      </c>
      <c r="CY498" s="146">
        <f t="shared" si="731"/>
        <v>3</v>
      </c>
      <c r="CZ498" s="146">
        <f t="shared" si="732"/>
        <v>3</v>
      </c>
      <c r="DA498" s="146">
        <f t="shared" si="733"/>
        <v>3</v>
      </c>
      <c r="DB498" s="146">
        <f t="shared" si="734"/>
        <v>3</v>
      </c>
      <c r="DC498" s="146">
        <f t="shared" si="735"/>
        <v>3</v>
      </c>
      <c r="DD498" s="146">
        <f t="shared" si="736"/>
        <v>0</v>
      </c>
      <c r="DE498" s="146">
        <f t="shared" si="737"/>
        <v>0</v>
      </c>
      <c r="DF498" s="146">
        <f t="shared" si="738"/>
        <v>0</v>
      </c>
      <c r="DG498" s="146">
        <f t="shared" si="739"/>
        <v>0</v>
      </c>
      <c r="DH498" s="146">
        <f t="shared" si="740"/>
        <v>0</v>
      </c>
      <c r="DI498" s="146">
        <f t="shared" si="741"/>
        <v>0</v>
      </c>
      <c r="DJ498" s="146">
        <f t="shared" si="742"/>
        <v>0</v>
      </c>
      <c r="DK498" s="146">
        <f t="shared" si="743"/>
        <v>0</v>
      </c>
      <c r="DL498" s="146">
        <f t="shared" si="744"/>
        <v>0</v>
      </c>
      <c r="DM498" s="146">
        <f t="shared" si="745"/>
        <v>0</v>
      </c>
      <c r="DN498" s="64">
        <f t="shared" si="787"/>
        <v>45</v>
      </c>
      <c r="DO498" s="52" t="str">
        <f t="shared" si="782"/>
        <v/>
      </c>
      <c r="DP498" s="52" t="str">
        <f t="shared" si="749"/>
        <v/>
      </c>
      <c r="DQ498" s="53">
        <f t="shared" si="750"/>
        <v>45</v>
      </c>
      <c r="DR498" s="1">
        <f t="shared" si="783"/>
        <v>2</v>
      </c>
      <c r="DS498" s="168" t="e">
        <f>IF(AND(DR498=#REF!,BL498=#REF!),'Tiến độ'!D498,"")</f>
        <v>#REF!</v>
      </c>
    </row>
    <row r="499" spans="1:123" ht="11.25" customHeight="1">
      <c r="A499" s="314" t="str">
        <f>IF(B499="","",MAX($A$7:A498)+1)</f>
        <v/>
      </c>
      <c r="B499" s="315"/>
      <c r="C499" s="79" t="s">
        <v>718</v>
      </c>
      <c r="D499" s="80" t="s">
        <v>719</v>
      </c>
      <c r="E499" s="81">
        <v>3</v>
      </c>
      <c r="F499" s="82">
        <v>45</v>
      </c>
      <c r="G499" s="83"/>
      <c r="H499" s="84">
        <f t="shared" si="784"/>
        <v>1</v>
      </c>
      <c r="I499" s="85">
        <f t="shared" si="785"/>
        <v>34</v>
      </c>
      <c r="J499" s="27"/>
      <c r="K499" s="86"/>
      <c r="L499" s="87"/>
      <c r="M499" s="87"/>
      <c r="N499" s="88"/>
      <c r="O499" s="86"/>
      <c r="P499" s="87"/>
      <c r="Q499" s="87"/>
      <c r="R499" s="88"/>
      <c r="S499" s="86"/>
      <c r="T499" s="87"/>
      <c r="U499" s="87"/>
      <c r="V499" s="87"/>
      <c r="W499" s="88"/>
      <c r="X499" s="86"/>
      <c r="Y499" s="87"/>
      <c r="Z499" s="87"/>
      <c r="AA499" s="88"/>
      <c r="AB499" s="86"/>
      <c r="AC499" s="87"/>
      <c r="AD499" s="87"/>
      <c r="AE499" s="88"/>
      <c r="AF499" s="86"/>
      <c r="AG499" s="87"/>
      <c r="AH499" s="87"/>
      <c r="AI499" s="362"/>
      <c r="AJ499" s="363"/>
      <c r="AK499" s="86"/>
      <c r="AL499" s="87">
        <v>3</v>
      </c>
      <c r="AM499" s="87">
        <v>3</v>
      </c>
      <c r="AN499" s="88">
        <v>3</v>
      </c>
      <c r="AO499" s="86">
        <v>3</v>
      </c>
      <c r="AP499" s="87">
        <v>3</v>
      </c>
      <c r="AQ499" s="87">
        <v>3</v>
      </c>
      <c r="AR499" s="88">
        <v>3</v>
      </c>
      <c r="AS499" s="89">
        <v>3</v>
      </c>
      <c r="AT499" s="87">
        <v>3</v>
      </c>
      <c r="AU499" s="87">
        <v>3</v>
      </c>
      <c r="AV499" s="90">
        <v>3</v>
      </c>
      <c r="AW499" s="86">
        <v>3</v>
      </c>
      <c r="AX499" s="87">
        <v>3</v>
      </c>
      <c r="AY499" s="87">
        <v>3</v>
      </c>
      <c r="AZ499" s="87">
        <v>3</v>
      </c>
      <c r="BA499" s="88" t="s">
        <v>163</v>
      </c>
      <c r="BB499" s="89" t="s">
        <v>163</v>
      </c>
      <c r="BC499" s="87" t="s">
        <v>163</v>
      </c>
      <c r="BD499" s="87" t="s">
        <v>163</v>
      </c>
      <c r="BE499" s="321"/>
      <c r="BF499" s="322"/>
      <c r="BG499" s="322"/>
      <c r="BH499" s="322"/>
      <c r="BI499" s="322"/>
      <c r="BJ499" s="323"/>
      <c r="BK499" s="46" t="s">
        <v>18</v>
      </c>
      <c r="BL499" s="46" t="s">
        <v>50</v>
      </c>
      <c r="BN499" s="146">
        <f t="shared" si="747"/>
        <v>0</v>
      </c>
      <c r="BO499" s="146">
        <f t="shared" si="695"/>
        <v>0</v>
      </c>
      <c r="BP499" s="146">
        <f t="shared" si="696"/>
        <v>0</v>
      </c>
      <c r="BQ499" s="146">
        <f t="shared" si="697"/>
        <v>0</v>
      </c>
      <c r="BR499" s="146">
        <f t="shared" si="698"/>
        <v>0</v>
      </c>
      <c r="BS499" s="146">
        <f t="shared" si="699"/>
        <v>0</v>
      </c>
      <c r="BT499" s="146">
        <f t="shared" si="700"/>
        <v>0</v>
      </c>
      <c r="BU499" s="146">
        <f t="shared" si="701"/>
        <v>0</v>
      </c>
      <c r="BV499" s="146">
        <f t="shared" si="702"/>
        <v>0</v>
      </c>
      <c r="BW499" s="146">
        <f t="shared" si="703"/>
        <v>0</v>
      </c>
      <c r="BX499" s="146">
        <f t="shared" si="704"/>
        <v>0</v>
      </c>
      <c r="BY499" s="146">
        <f t="shared" si="705"/>
        <v>0</v>
      </c>
      <c r="BZ499" s="146">
        <f t="shared" si="706"/>
        <v>0</v>
      </c>
      <c r="CA499" s="146">
        <f t="shared" si="707"/>
        <v>0</v>
      </c>
      <c r="CB499" s="146">
        <f t="shared" si="708"/>
        <v>0</v>
      </c>
      <c r="CC499" s="146">
        <f t="shared" si="709"/>
        <v>0</v>
      </c>
      <c r="CD499" s="146">
        <f t="shared" si="710"/>
        <v>0</v>
      </c>
      <c r="CE499" s="146">
        <f t="shared" si="711"/>
        <v>0</v>
      </c>
      <c r="CF499" s="146">
        <f t="shared" si="712"/>
        <v>0</v>
      </c>
      <c r="CG499" s="146">
        <f t="shared" si="713"/>
        <v>0</v>
      </c>
      <c r="CH499" s="146">
        <f t="shared" si="714"/>
        <v>0</v>
      </c>
      <c r="CI499" s="146">
        <f t="shared" si="715"/>
        <v>0</v>
      </c>
      <c r="CJ499" s="146">
        <f t="shared" si="716"/>
        <v>0</v>
      </c>
      <c r="CK499" s="146">
        <f t="shared" si="717"/>
        <v>0</v>
      </c>
      <c r="CL499" s="146">
        <f t="shared" si="718"/>
        <v>0</v>
      </c>
      <c r="CM499" s="146">
        <f t="shared" si="719"/>
        <v>0</v>
      </c>
      <c r="CN499" s="146">
        <f t="shared" si="720"/>
        <v>0</v>
      </c>
      <c r="CO499" s="146">
        <f t="shared" si="721"/>
        <v>3</v>
      </c>
      <c r="CP499" s="146">
        <f t="shared" si="722"/>
        <v>3</v>
      </c>
      <c r="CQ499" s="146">
        <f t="shared" si="723"/>
        <v>3</v>
      </c>
      <c r="CR499" s="146">
        <f t="shared" si="724"/>
        <v>3</v>
      </c>
      <c r="CS499" s="146">
        <f t="shared" si="725"/>
        <v>3</v>
      </c>
      <c r="CT499" s="146">
        <f t="shared" si="726"/>
        <v>3</v>
      </c>
      <c r="CU499" s="146">
        <f t="shared" si="727"/>
        <v>3</v>
      </c>
      <c r="CV499" s="146">
        <f t="shared" si="728"/>
        <v>3</v>
      </c>
      <c r="CW499" s="146">
        <f t="shared" si="729"/>
        <v>3</v>
      </c>
      <c r="CX499" s="146">
        <f t="shared" si="730"/>
        <v>3</v>
      </c>
      <c r="CY499" s="146">
        <f t="shared" si="731"/>
        <v>3</v>
      </c>
      <c r="CZ499" s="146">
        <f t="shared" si="732"/>
        <v>3</v>
      </c>
      <c r="DA499" s="146">
        <f t="shared" si="733"/>
        <v>3</v>
      </c>
      <c r="DB499" s="146">
        <f t="shared" si="734"/>
        <v>3</v>
      </c>
      <c r="DC499" s="146">
        <f t="shared" si="735"/>
        <v>3</v>
      </c>
      <c r="DD499" s="146">
        <f t="shared" si="736"/>
        <v>0</v>
      </c>
      <c r="DE499" s="146">
        <f t="shared" si="737"/>
        <v>0</v>
      </c>
      <c r="DF499" s="146">
        <f t="shared" si="738"/>
        <v>0</v>
      </c>
      <c r="DG499" s="146">
        <f t="shared" si="739"/>
        <v>0</v>
      </c>
      <c r="DH499" s="146">
        <f t="shared" si="740"/>
        <v>0</v>
      </c>
      <c r="DI499" s="146">
        <f t="shared" si="741"/>
        <v>0</v>
      </c>
      <c r="DJ499" s="146">
        <f t="shared" si="742"/>
        <v>0</v>
      </c>
      <c r="DK499" s="146">
        <f t="shared" si="743"/>
        <v>0</v>
      </c>
      <c r="DL499" s="146">
        <f t="shared" si="744"/>
        <v>0</v>
      </c>
      <c r="DM499" s="146">
        <f t="shared" si="745"/>
        <v>0</v>
      </c>
      <c r="DN499" s="64">
        <f t="shared" si="787"/>
        <v>45</v>
      </c>
      <c r="DO499" s="52" t="str">
        <f t="shared" si="782"/>
        <v/>
      </c>
      <c r="DP499" s="52" t="str">
        <f t="shared" si="749"/>
        <v/>
      </c>
      <c r="DQ499" s="53">
        <f t="shared" si="750"/>
        <v>45</v>
      </c>
      <c r="DR499" s="1">
        <f t="shared" si="783"/>
        <v>2</v>
      </c>
      <c r="DS499" s="168" t="e">
        <f>IF(AND(DR499=#REF!,BL499=#REF!),'Tiến độ'!D499,"")</f>
        <v>#REF!</v>
      </c>
    </row>
    <row r="500" spans="1:123" ht="11.25" customHeight="1">
      <c r="A500" s="314" t="str">
        <f>IF(B500="","",MAX($A$7:A499)+1)</f>
        <v/>
      </c>
      <c r="B500" s="315"/>
      <c r="C500" s="79" t="s">
        <v>776</v>
      </c>
      <c r="D500" s="80" t="s">
        <v>777</v>
      </c>
      <c r="E500" s="81">
        <v>2</v>
      </c>
      <c r="F500" s="82">
        <v>30</v>
      </c>
      <c r="G500" s="83"/>
      <c r="H500" s="84">
        <f t="shared" si="784"/>
        <v>1</v>
      </c>
      <c r="I500" s="85">
        <f t="shared" si="785"/>
        <v>34</v>
      </c>
      <c r="J500" s="27"/>
      <c r="K500" s="86"/>
      <c r="L500" s="87"/>
      <c r="M500" s="87"/>
      <c r="N500" s="88"/>
      <c r="O500" s="86"/>
      <c r="P500" s="87"/>
      <c r="Q500" s="87"/>
      <c r="R500" s="88"/>
      <c r="S500" s="86"/>
      <c r="T500" s="87"/>
      <c r="U500" s="87"/>
      <c r="V500" s="87"/>
      <c r="W500" s="88"/>
      <c r="X500" s="86"/>
      <c r="Y500" s="87"/>
      <c r="Z500" s="87"/>
      <c r="AA500" s="88"/>
      <c r="AB500" s="86"/>
      <c r="AC500" s="87"/>
      <c r="AD500" s="87"/>
      <c r="AE500" s="88"/>
      <c r="AF500" s="86"/>
      <c r="AG500" s="87"/>
      <c r="AH500" s="87"/>
      <c r="AI500" s="362"/>
      <c r="AJ500" s="363"/>
      <c r="AK500" s="86"/>
      <c r="AL500" s="87">
        <v>2</v>
      </c>
      <c r="AM500" s="87">
        <v>2</v>
      </c>
      <c r="AN500" s="88">
        <v>2</v>
      </c>
      <c r="AO500" s="86">
        <v>2</v>
      </c>
      <c r="AP500" s="87">
        <v>2</v>
      </c>
      <c r="AQ500" s="87">
        <v>2</v>
      </c>
      <c r="AR500" s="88">
        <v>2</v>
      </c>
      <c r="AS500" s="89">
        <v>2</v>
      </c>
      <c r="AT500" s="87">
        <v>2</v>
      </c>
      <c r="AU500" s="87">
        <v>2</v>
      </c>
      <c r="AV500" s="90">
        <v>2</v>
      </c>
      <c r="AW500" s="86">
        <v>2</v>
      </c>
      <c r="AX500" s="87">
        <v>2</v>
      </c>
      <c r="AY500" s="87">
        <v>2</v>
      </c>
      <c r="AZ500" s="87">
        <v>2</v>
      </c>
      <c r="BA500" s="88" t="s">
        <v>163</v>
      </c>
      <c r="BB500" s="89" t="s">
        <v>163</v>
      </c>
      <c r="BC500" s="87" t="s">
        <v>163</v>
      </c>
      <c r="BD500" s="87" t="s">
        <v>163</v>
      </c>
      <c r="BE500" s="321"/>
      <c r="BF500" s="322"/>
      <c r="BG500" s="322"/>
      <c r="BH500" s="322"/>
      <c r="BI500" s="322"/>
      <c r="BJ500" s="323"/>
      <c r="BK500" s="46" t="s">
        <v>18</v>
      </c>
      <c r="BL500" s="46" t="s">
        <v>50</v>
      </c>
      <c r="BN500" s="146">
        <f t="shared" si="747"/>
        <v>0</v>
      </c>
      <c r="BO500" s="146">
        <f t="shared" si="695"/>
        <v>0</v>
      </c>
      <c r="BP500" s="146">
        <f t="shared" si="696"/>
        <v>0</v>
      </c>
      <c r="BQ500" s="146">
        <f t="shared" si="697"/>
        <v>0</v>
      </c>
      <c r="BR500" s="146">
        <f t="shared" si="698"/>
        <v>0</v>
      </c>
      <c r="BS500" s="146">
        <f t="shared" si="699"/>
        <v>0</v>
      </c>
      <c r="BT500" s="146">
        <f t="shared" si="700"/>
        <v>0</v>
      </c>
      <c r="BU500" s="146">
        <f t="shared" si="701"/>
        <v>0</v>
      </c>
      <c r="BV500" s="146">
        <f t="shared" si="702"/>
        <v>0</v>
      </c>
      <c r="BW500" s="146">
        <f t="shared" si="703"/>
        <v>0</v>
      </c>
      <c r="BX500" s="146">
        <f t="shared" si="704"/>
        <v>0</v>
      </c>
      <c r="BY500" s="146">
        <f t="shared" si="705"/>
        <v>0</v>
      </c>
      <c r="BZ500" s="146">
        <f t="shared" si="706"/>
        <v>0</v>
      </c>
      <c r="CA500" s="146">
        <f t="shared" si="707"/>
        <v>0</v>
      </c>
      <c r="CB500" s="146">
        <f t="shared" si="708"/>
        <v>0</v>
      </c>
      <c r="CC500" s="146">
        <f t="shared" si="709"/>
        <v>0</v>
      </c>
      <c r="CD500" s="146">
        <f t="shared" si="710"/>
        <v>0</v>
      </c>
      <c r="CE500" s="146">
        <f t="shared" si="711"/>
        <v>0</v>
      </c>
      <c r="CF500" s="146">
        <f t="shared" si="712"/>
        <v>0</v>
      </c>
      <c r="CG500" s="146">
        <f t="shared" si="713"/>
        <v>0</v>
      </c>
      <c r="CH500" s="146">
        <f t="shared" si="714"/>
        <v>0</v>
      </c>
      <c r="CI500" s="146">
        <f t="shared" si="715"/>
        <v>0</v>
      </c>
      <c r="CJ500" s="146">
        <f t="shared" si="716"/>
        <v>0</v>
      </c>
      <c r="CK500" s="146">
        <f t="shared" si="717"/>
        <v>0</v>
      </c>
      <c r="CL500" s="146">
        <f t="shared" si="718"/>
        <v>0</v>
      </c>
      <c r="CM500" s="146">
        <f t="shared" si="719"/>
        <v>0</v>
      </c>
      <c r="CN500" s="146">
        <f t="shared" si="720"/>
        <v>0</v>
      </c>
      <c r="CO500" s="146">
        <f t="shared" si="721"/>
        <v>2</v>
      </c>
      <c r="CP500" s="146">
        <f t="shared" si="722"/>
        <v>2</v>
      </c>
      <c r="CQ500" s="146">
        <f t="shared" si="723"/>
        <v>2</v>
      </c>
      <c r="CR500" s="146">
        <f t="shared" si="724"/>
        <v>2</v>
      </c>
      <c r="CS500" s="146">
        <f t="shared" si="725"/>
        <v>2</v>
      </c>
      <c r="CT500" s="146">
        <f t="shared" si="726"/>
        <v>2</v>
      </c>
      <c r="CU500" s="146">
        <f t="shared" si="727"/>
        <v>2</v>
      </c>
      <c r="CV500" s="146">
        <f t="shared" si="728"/>
        <v>2</v>
      </c>
      <c r="CW500" s="146">
        <f t="shared" si="729"/>
        <v>2</v>
      </c>
      <c r="CX500" s="146">
        <f t="shared" si="730"/>
        <v>2</v>
      </c>
      <c r="CY500" s="146">
        <f t="shared" si="731"/>
        <v>2</v>
      </c>
      <c r="CZ500" s="146">
        <f t="shared" si="732"/>
        <v>2</v>
      </c>
      <c r="DA500" s="146">
        <f t="shared" si="733"/>
        <v>2</v>
      </c>
      <c r="DB500" s="146">
        <f t="shared" si="734"/>
        <v>2</v>
      </c>
      <c r="DC500" s="146">
        <f t="shared" si="735"/>
        <v>2</v>
      </c>
      <c r="DD500" s="146">
        <f t="shared" si="736"/>
        <v>0</v>
      </c>
      <c r="DE500" s="146">
        <f t="shared" si="737"/>
        <v>0</v>
      </c>
      <c r="DF500" s="146">
        <f t="shared" si="738"/>
        <v>0</v>
      </c>
      <c r="DG500" s="146">
        <f t="shared" si="739"/>
        <v>0</v>
      </c>
      <c r="DH500" s="146">
        <f t="shared" si="740"/>
        <v>0</v>
      </c>
      <c r="DI500" s="146">
        <f t="shared" si="741"/>
        <v>0</v>
      </c>
      <c r="DJ500" s="146">
        <f t="shared" si="742"/>
        <v>0</v>
      </c>
      <c r="DK500" s="146">
        <f t="shared" si="743"/>
        <v>0</v>
      </c>
      <c r="DL500" s="146">
        <f t="shared" si="744"/>
        <v>0</v>
      </c>
      <c r="DM500" s="146">
        <f t="shared" si="745"/>
        <v>0</v>
      </c>
      <c r="DN500" s="64">
        <f t="shared" si="787"/>
        <v>30</v>
      </c>
      <c r="DO500" s="52" t="str">
        <f t="shared" si="782"/>
        <v/>
      </c>
      <c r="DP500" s="52" t="str">
        <f t="shared" si="749"/>
        <v/>
      </c>
      <c r="DQ500" s="53">
        <f t="shared" si="750"/>
        <v>30</v>
      </c>
      <c r="DR500" s="1">
        <f t="shared" si="783"/>
        <v>2</v>
      </c>
      <c r="DS500" s="168" t="e">
        <f>IF(AND(DR500=#REF!,BL500=#REF!),'Tiến độ'!D500,"")</f>
        <v>#REF!</v>
      </c>
    </row>
    <row r="501" spans="1:123" ht="11.25" customHeight="1">
      <c r="A501" s="310" t="str">
        <f>IF(B501="","",MAX($A$7:A500)+1)</f>
        <v/>
      </c>
      <c r="B501" s="313"/>
      <c r="C501" s="91" t="s">
        <v>8</v>
      </c>
      <c r="D501" s="92"/>
      <c r="E501" s="93">
        <f>SUM(E484:E500)</f>
        <v>41</v>
      </c>
      <c r="F501" s="94"/>
      <c r="G501" s="95"/>
      <c r="H501" s="96"/>
      <c r="I501" s="97"/>
      <c r="J501" s="26"/>
      <c r="K501" s="96">
        <f t="shared" ref="K501:AH501" si="788">SUM(K484:K500)</f>
        <v>23</v>
      </c>
      <c r="L501" s="97">
        <f t="shared" si="788"/>
        <v>23</v>
      </c>
      <c r="M501" s="97">
        <f t="shared" si="788"/>
        <v>23</v>
      </c>
      <c r="N501" s="98">
        <f t="shared" si="788"/>
        <v>23</v>
      </c>
      <c r="O501" s="96">
        <f t="shared" si="788"/>
        <v>23</v>
      </c>
      <c r="P501" s="97">
        <f t="shared" si="788"/>
        <v>17</v>
      </c>
      <c r="Q501" s="97">
        <f t="shared" si="788"/>
        <v>17</v>
      </c>
      <c r="R501" s="98">
        <f t="shared" si="788"/>
        <v>17</v>
      </c>
      <c r="S501" s="96">
        <f t="shared" si="788"/>
        <v>17</v>
      </c>
      <c r="T501" s="97">
        <f t="shared" si="788"/>
        <v>17</v>
      </c>
      <c r="U501" s="97">
        <f t="shared" si="788"/>
        <v>17</v>
      </c>
      <c r="V501" s="97">
        <f t="shared" si="788"/>
        <v>17</v>
      </c>
      <c r="W501" s="98">
        <f t="shared" si="788"/>
        <v>17</v>
      </c>
      <c r="X501" s="96">
        <f t="shared" si="788"/>
        <v>17</v>
      </c>
      <c r="Y501" s="97">
        <f t="shared" si="788"/>
        <v>17</v>
      </c>
      <c r="Z501" s="97">
        <f t="shared" si="788"/>
        <v>0</v>
      </c>
      <c r="AA501" s="98">
        <f t="shared" si="788"/>
        <v>0</v>
      </c>
      <c r="AB501" s="96">
        <f t="shared" si="788"/>
        <v>0</v>
      </c>
      <c r="AC501" s="97">
        <f t="shared" si="788"/>
        <v>0</v>
      </c>
      <c r="AD501" s="97">
        <f t="shared" si="788"/>
        <v>0</v>
      </c>
      <c r="AE501" s="98">
        <f t="shared" si="788"/>
        <v>0</v>
      </c>
      <c r="AF501" s="96">
        <f t="shared" si="788"/>
        <v>0</v>
      </c>
      <c r="AG501" s="97">
        <f t="shared" si="788"/>
        <v>0</v>
      </c>
      <c r="AH501" s="97">
        <f t="shared" si="788"/>
        <v>0</v>
      </c>
      <c r="AI501" s="362"/>
      <c r="AJ501" s="363"/>
      <c r="AK501" s="96">
        <f t="shared" ref="AK501:BD501" si="789">SUM(AK484:AK500)</f>
        <v>0</v>
      </c>
      <c r="AL501" s="97">
        <f t="shared" si="789"/>
        <v>23</v>
      </c>
      <c r="AM501" s="97">
        <f t="shared" si="789"/>
        <v>23</v>
      </c>
      <c r="AN501" s="98">
        <f t="shared" si="789"/>
        <v>23</v>
      </c>
      <c r="AO501" s="96">
        <f t="shared" si="789"/>
        <v>23</v>
      </c>
      <c r="AP501" s="97">
        <f t="shared" si="789"/>
        <v>23</v>
      </c>
      <c r="AQ501" s="97">
        <f t="shared" si="789"/>
        <v>23</v>
      </c>
      <c r="AR501" s="98">
        <f t="shared" si="789"/>
        <v>23</v>
      </c>
      <c r="AS501" s="99">
        <f t="shared" si="789"/>
        <v>23</v>
      </c>
      <c r="AT501" s="97">
        <f t="shared" si="789"/>
        <v>23</v>
      </c>
      <c r="AU501" s="97">
        <f t="shared" si="789"/>
        <v>23</v>
      </c>
      <c r="AV501" s="100">
        <f t="shared" si="789"/>
        <v>23</v>
      </c>
      <c r="AW501" s="96">
        <f t="shared" si="789"/>
        <v>23</v>
      </c>
      <c r="AX501" s="97">
        <f t="shared" si="789"/>
        <v>23</v>
      </c>
      <c r="AY501" s="97">
        <f t="shared" si="789"/>
        <v>23</v>
      </c>
      <c r="AZ501" s="97">
        <f t="shared" si="789"/>
        <v>23</v>
      </c>
      <c r="BA501" s="98">
        <f t="shared" si="789"/>
        <v>0</v>
      </c>
      <c r="BB501" s="99">
        <f t="shared" si="789"/>
        <v>0</v>
      </c>
      <c r="BC501" s="97">
        <f t="shared" si="789"/>
        <v>0</v>
      </c>
      <c r="BD501" s="97">
        <f t="shared" si="789"/>
        <v>0</v>
      </c>
      <c r="BE501" s="321"/>
      <c r="BF501" s="322"/>
      <c r="BG501" s="322"/>
      <c r="BH501" s="322"/>
      <c r="BI501" s="322"/>
      <c r="BJ501" s="323"/>
      <c r="BK501" s="47"/>
      <c r="BL501" s="47" t="s">
        <v>1113</v>
      </c>
      <c r="BN501" s="146">
        <f t="shared" si="747"/>
        <v>0</v>
      </c>
      <c r="BO501" s="146">
        <f t="shared" si="695"/>
        <v>0</v>
      </c>
      <c r="BP501" s="146">
        <f t="shared" si="696"/>
        <v>0</v>
      </c>
      <c r="BQ501" s="146">
        <f t="shared" si="697"/>
        <v>0</v>
      </c>
      <c r="BR501" s="146">
        <f t="shared" si="698"/>
        <v>0</v>
      </c>
      <c r="BS501" s="146">
        <f t="shared" si="699"/>
        <v>0</v>
      </c>
      <c r="BT501" s="146">
        <f t="shared" si="700"/>
        <v>0</v>
      </c>
      <c r="BU501" s="146">
        <f t="shared" si="701"/>
        <v>0</v>
      </c>
      <c r="BV501" s="146">
        <f t="shared" si="702"/>
        <v>0</v>
      </c>
      <c r="BW501" s="146">
        <f t="shared" si="703"/>
        <v>0</v>
      </c>
      <c r="BX501" s="146">
        <f t="shared" si="704"/>
        <v>0</v>
      </c>
      <c r="BY501" s="146">
        <f t="shared" si="705"/>
        <v>0</v>
      </c>
      <c r="BZ501" s="146">
        <f t="shared" si="706"/>
        <v>0</v>
      </c>
      <c r="CA501" s="146">
        <f t="shared" si="707"/>
        <v>0</v>
      </c>
      <c r="CB501" s="146">
        <f t="shared" si="708"/>
        <v>0</v>
      </c>
      <c r="CC501" s="146">
        <f t="shared" si="709"/>
        <v>0</v>
      </c>
      <c r="CD501" s="146">
        <f t="shared" si="710"/>
        <v>0</v>
      </c>
      <c r="CE501" s="146">
        <f t="shared" si="711"/>
        <v>0</v>
      </c>
      <c r="CF501" s="146">
        <f t="shared" si="712"/>
        <v>0</v>
      </c>
      <c r="CG501" s="146">
        <f t="shared" si="713"/>
        <v>0</v>
      </c>
      <c r="CH501" s="146">
        <f t="shared" si="714"/>
        <v>0</v>
      </c>
      <c r="CI501" s="146">
        <f t="shared" si="715"/>
        <v>0</v>
      </c>
      <c r="CJ501" s="146">
        <f t="shared" si="716"/>
        <v>0</v>
      </c>
      <c r="CK501" s="146">
        <f t="shared" si="717"/>
        <v>0</v>
      </c>
      <c r="CL501" s="146">
        <f t="shared" si="718"/>
        <v>0</v>
      </c>
      <c r="CM501" s="146">
        <f t="shared" si="719"/>
        <v>0</v>
      </c>
      <c r="CN501" s="146">
        <f t="shared" si="720"/>
        <v>0</v>
      </c>
      <c r="CO501" s="146">
        <f t="shared" si="721"/>
        <v>0</v>
      </c>
      <c r="CP501" s="146">
        <f t="shared" si="722"/>
        <v>0</v>
      </c>
      <c r="CQ501" s="146">
        <f t="shared" si="723"/>
        <v>0</v>
      </c>
      <c r="CR501" s="146">
        <f t="shared" si="724"/>
        <v>0</v>
      </c>
      <c r="CS501" s="146">
        <f t="shared" si="725"/>
        <v>0</v>
      </c>
      <c r="CT501" s="146">
        <f t="shared" si="726"/>
        <v>0</v>
      </c>
      <c r="CU501" s="146">
        <f t="shared" si="727"/>
        <v>0</v>
      </c>
      <c r="CV501" s="146">
        <f t="shared" si="728"/>
        <v>0</v>
      </c>
      <c r="CW501" s="146">
        <f t="shared" si="729"/>
        <v>0</v>
      </c>
      <c r="CX501" s="146">
        <f t="shared" si="730"/>
        <v>0</v>
      </c>
      <c r="CY501" s="146">
        <f t="shared" si="731"/>
        <v>0</v>
      </c>
      <c r="CZ501" s="146">
        <f t="shared" si="732"/>
        <v>0</v>
      </c>
      <c r="DA501" s="146">
        <f t="shared" si="733"/>
        <v>0</v>
      </c>
      <c r="DB501" s="146">
        <f t="shared" si="734"/>
        <v>0</v>
      </c>
      <c r="DC501" s="146">
        <f t="shared" si="735"/>
        <v>0</v>
      </c>
      <c r="DD501" s="146">
        <f t="shared" si="736"/>
        <v>0</v>
      </c>
      <c r="DE501" s="146">
        <f t="shared" si="737"/>
        <v>0</v>
      </c>
      <c r="DF501" s="146">
        <f t="shared" si="738"/>
        <v>0</v>
      </c>
      <c r="DG501" s="146">
        <f t="shared" si="739"/>
        <v>0</v>
      </c>
      <c r="DH501" s="146">
        <f t="shared" si="740"/>
        <v>0</v>
      </c>
      <c r="DI501" s="146">
        <f t="shared" si="741"/>
        <v>0</v>
      </c>
      <c r="DJ501" s="146">
        <f t="shared" si="742"/>
        <v>0</v>
      </c>
      <c r="DK501" s="146">
        <f t="shared" si="743"/>
        <v>0</v>
      </c>
      <c r="DL501" s="146">
        <f t="shared" si="744"/>
        <v>0</v>
      </c>
      <c r="DM501" s="146">
        <f t="shared" si="745"/>
        <v>0</v>
      </c>
      <c r="DN501" s="54"/>
      <c r="DO501" s="55"/>
      <c r="DP501" s="55"/>
      <c r="DQ501" s="56"/>
      <c r="DS501" s="168" t="e">
        <f>IF(AND(DR501=#REF!,BL501=#REF!),'Tiến độ'!D501,"")</f>
        <v>#REF!</v>
      </c>
    </row>
    <row r="502" spans="1:123" ht="11.25" customHeight="1">
      <c r="A502" s="308">
        <f>IF(B502="","",MAX($A$7:A486)+1)</f>
        <v>37</v>
      </c>
      <c r="B502" s="311" t="s">
        <v>11817</v>
      </c>
      <c r="C502" s="67" t="s">
        <v>195</v>
      </c>
      <c r="D502" s="68" t="s">
        <v>586</v>
      </c>
      <c r="E502" s="69">
        <v>3</v>
      </c>
      <c r="F502" s="70">
        <v>60</v>
      </c>
      <c r="G502" s="71"/>
      <c r="H502" s="72">
        <v>2</v>
      </c>
      <c r="I502" s="73">
        <f>66+47</f>
        <v>113</v>
      </c>
      <c r="J502" s="24"/>
      <c r="K502" s="74">
        <v>4</v>
      </c>
      <c r="L502" s="75">
        <v>4</v>
      </c>
      <c r="M502" s="75">
        <v>4</v>
      </c>
      <c r="N502" s="76">
        <v>4</v>
      </c>
      <c r="O502" s="74">
        <v>4</v>
      </c>
      <c r="P502" s="75">
        <v>4</v>
      </c>
      <c r="Q502" s="75">
        <v>4</v>
      </c>
      <c r="R502" s="76">
        <v>4</v>
      </c>
      <c r="S502" s="74">
        <v>4</v>
      </c>
      <c r="T502" s="75">
        <v>4</v>
      </c>
      <c r="U502" s="75">
        <v>4</v>
      </c>
      <c r="V502" s="75">
        <v>4</v>
      </c>
      <c r="W502" s="76">
        <v>4</v>
      </c>
      <c r="X502" s="74">
        <v>4</v>
      </c>
      <c r="Y502" s="75">
        <v>4</v>
      </c>
      <c r="Z502" s="75" t="s">
        <v>163</v>
      </c>
      <c r="AA502" s="76" t="s">
        <v>163</v>
      </c>
      <c r="AB502" s="74" t="s">
        <v>163</v>
      </c>
      <c r="AC502" s="75" t="s">
        <v>163</v>
      </c>
      <c r="AD502" s="75" t="s">
        <v>164</v>
      </c>
      <c r="AE502" s="76" t="s">
        <v>164</v>
      </c>
      <c r="AF502" s="74" t="s">
        <v>164</v>
      </c>
      <c r="AG502" s="75" t="s">
        <v>164</v>
      </c>
      <c r="AH502" s="75" t="s">
        <v>164</v>
      </c>
      <c r="AI502" s="362"/>
      <c r="AJ502" s="363"/>
      <c r="AK502" s="74" t="s">
        <v>164</v>
      </c>
      <c r="AL502" s="75"/>
      <c r="AM502" s="75"/>
      <c r="AN502" s="76"/>
      <c r="AO502" s="74"/>
      <c r="AP502" s="75"/>
      <c r="AQ502" s="75"/>
      <c r="AR502" s="76"/>
      <c r="AS502" s="77"/>
      <c r="AT502" s="75"/>
      <c r="AU502" s="75"/>
      <c r="AV502" s="78"/>
      <c r="AW502" s="74"/>
      <c r="AX502" s="75"/>
      <c r="AY502" s="75"/>
      <c r="AZ502" s="75"/>
      <c r="BA502" s="76"/>
      <c r="BB502" s="77"/>
      <c r="BC502" s="75"/>
      <c r="BD502" s="75"/>
      <c r="BE502" s="321"/>
      <c r="BF502" s="322"/>
      <c r="BG502" s="322"/>
      <c r="BH502" s="322"/>
      <c r="BI502" s="322"/>
      <c r="BJ502" s="323"/>
      <c r="BK502" s="45" t="s">
        <v>18</v>
      </c>
      <c r="BL502" s="45" t="s">
        <v>54</v>
      </c>
      <c r="BN502" s="146">
        <f t="shared" si="747"/>
        <v>8</v>
      </c>
      <c r="BO502" s="146">
        <f t="shared" si="695"/>
        <v>8</v>
      </c>
      <c r="BP502" s="146">
        <f t="shared" si="696"/>
        <v>8</v>
      </c>
      <c r="BQ502" s="146">
        <f t="shared" si="697"/>
        <v>8</v>
      </c>
      <c r="BR502" s="146">
        <f t="shared" si="698"/>
        <v>8</v>
      </c>
      <c r="BS502" s="146">
        <f t="shared" si="699"/>
        <v>8</v>
      </c>
      <c r="BT502" s="146">
        <f t="shared" si="700"/>
        <v>8</v>
      </c>
      <c r="BU502" s="146">
        <f t="shared" si="701"/>
        <v>8</v>
      </c>
      <c r="BV502" s="146">
        <f t="shared" si="702"/>
        <v>8</v>
      </c>
      <c r="BW502" s="146">
        <f t="shared" si="703"/>
        <v>8</v>
      </c>
      <c r="BX502" s="146">
        <f t="shared" si="704"/>
        <v>8</v>
      </c>
      <c r="BY502" s="146">
        <f t="shared" si="705"/>
        <v>8</v>
      </c>
      <c r="BZ502" s="146">
        <f t="shared" si="706"/>
        <v>8</v>
      </c>
      <c r="CA502" s="146">
        <f t="shared" si="707"/>
        <v>8</v>
      </c>
      <c r="CB502" s="146">
        <f t="shared" si="708"/>
        <v>8</v>
      </c>
      <c r="CC502" s="146">
        <f t="shared" si="709"/>
        <v>0</v>
      </c>
      <c r="CD502" s="146">
        <f t="shared" si="710"/>
        <v>0</v>
      </c>
      <c r="CE502" s="146">
        <f t="shared" si="711"/>
        <v>0</v>
      </c>
      <c r="CF502" s="146">
        <f t="shared" si="712"/>
        <v>0</v>
      </c>
      <c r="CG502" s="146">
        <f t="shared" si="713"/>
        <v>0</v>
      </c>
      <c r="CH502" s="146">
        <f t="shared" si="714"/>
        <v>0</v>
      </c>
      <c r="CI502" s="146">
        <f t="shared" si="715"/>
        <v>0</v>
      </c>
      <c r="CJ502" s="146">
        <f t="shared" si="716"/>
        <v>0</v>
      </c>
      <c r="CK502" s="146">
        <f t="shared" si="717"/>
        <v>0</v>
      </c>
      <c r="CL502" s="146">
        <f t="shared" si="718"/>
        <v>0</v>
      </c>
      <c r="CM502" s="146">
        <f t="shared" si="719"/>
        <v>0</v>
      </c>
      <c r="CN502" s="146">
        <f t="shared" si="720"/>
        <v>0</v>
      </c>
      <c r="CO502" s="146">
        <f t="shared" si="721"/>
        <v>0</v>
      </c>
      <c r="CP502" s="146">
        <f t="shared" si="722"/>
        <v>0</v>
      </c>
      <c r="CQ502" s="146">
        <f t="shared" si="723"/>
        <v>0</v>
      </c>
      <c r="CR502" s="146">
        <f t="shared" si="724"/>
        <v>0</v>
      </c>
      <c r="CS502" s="146">
        <f t="shared" si="725"/>
        <v>0</v>
      </c>
      <c r="CT502" s="146">
        <f t="shared" si="726"/>
        <v>0</v>
      </c>
      <c r="CU502" s="146">
        <f t="shared" si="727"/>
        <v>0</v>
      </c>
      <c r="CV502" s="146">
        <f t="shared" si="728"/>
        <v>0</v>
      </c>
      <c r="CW502" s="146">
        <f t="shared" si="729"/>
        <v>0</v>
      </c>
      <c r="CX502" s="146">
        <f t="shared" si="730"/>
        <v>0</v>
      </c>
      <c r="CY502" s="146">
        <f t="shared" si="731"/>
        <v>0</v>
      </c>
      <c r="CZ502" s="146">
        <f t="shared" si="732"/>
        <v>0</v>
      </c>
      <c r="DA502" s="146">
        <f t="shared" si="733"/>
        <v>0</v>
      </c>
      <c r="DB502" s="146">
        <f t="shared" si="734"/>
        <v>0</v>
      </c>
      <c r="DC502" s="146">
        <f t="shared" si="735"/>
        <v>0</v>
      </c>
      <c r="DD502" s="146">
        <f t="shared" si="736"/>
        <v>0</v>
      </c>
      <c r="DE502" s="146">
        <f t="shared" si="737"/>
        <v>0</v>
      </c>
      <c r="DF502" s="146">
        <f t="shared" si="738"/>
        <v>0</v>
      </c>
      <c r="DG502" s="146">
        <f t="shared" si="739"/>
        <v>0</v>
      </c>
      <c r="DH502" s="146">
        <f t="shared" si="740"/>
        <v>0</v>
      </c>
      <c r="DI502" s="146">
        <f t="shared" si="741"/>
        <v>0</v>
      </c>
      <c r="DJ502" s="146">
        <f t="shared" si="742"/>
        <v>0</v>
      </c>
      <c r="DK502" s="146">
        <f t="shared" si="743"/>
        <v>0</v>
      </c>
      <c r="DL502" s="146">
        <f t="shared" si="744"/>
        <v>0</v>
      </c>
      <c r="DM502" s="146">
        <f t="shared" si="745"/>
        <v>0</v>
      </c>
      <c r="DN502" s="63">
        <f>F502*H502</f>
        <v>120</v>
      </c>
      <c r="DO502" s="50">
        <f t="shared" ref="DO502:DO515" si="790">IF(COUNTA(K502:AC502)&gt;0,DN502,"")</f>
        <v>120</v>
      </c>
      <c r="DP502" s="50" t="str">
        <f t="shared" si="749"/>
        <v/>
      </c>
      <c r="DQ502" s="51" t="str">
        <f t="shared" si="750"/>
        <v/>
      </c>
      <c r="DR502" s="1">
        <f t="shared" ref="DR502:DR515" si="791">IF(DQ502="",1,2)</f>
        <v>1</v>
      </c>
      <c r="DS502" s="168" t="e">
        <f>IF(AND(DR502=#REF!,BL502=#REF!),'Tiến độ'!D502,"")</f>
        <v>#REF!</v>
      </c>
    </row>
    <row r="503" spans="1:123" ht="11.25" customHeight="1">
      <c r="A503" s="314" t="str">
        <f>IF(B503="","",MAX($A$7:A502)+1)</f>
        <v/>
      </c>
      <c r="B503" s="315"/>
      <c r="C503" s="79" t="s">
        <v>587</v>
      </c>
      <c r="D503" s="80" t="s">
        <v>588</v>
      </c>
      <c r="E503" s="81">
        <v>1</v>
      </c>
      <c r="F503" s="82">
        <v>15</v>
      </c>
      <c r="G503" s="83"/>
      <c r="H503" s="84">
        <f t="shared" ref="H503" si="792">H502</f>
        <v>2</v>
      </c>
      <c r="I503" s="85">
        <f>I502</f>
        <v>113</v>
      </c>
      <c r="J503" s="27"/>
      <c r="K503" s="86">
        <v>1</v>
      </c>
      <c r="L503" s="87">
        <v>1</v>
      </c>
      <c r="M503" s="87">
        <v>1</v>
      </c>
      <c r="N503" s="88">
        <v>1</v>
      </c>
      <c r="O503" s="86">
        <v>1</v>
      </c>
      <c r="P503" s="87">
        <v>1</v>
      </c>
      <c r="Q503" s="87">
        <v>1</v>
      </c>
      <c r="R503" s="88">
        <v>1</v>
      </c>
      <c r="S503" s="86">
        <v>1</v>
      </c>
      <c r="T503" s="87">
        <v>1</v>
      </c>
      <c r="U503" s="87">
        <v>1</v>
      </c>
      <c r="V503" s="87">
        <v>1</v>
      </c>
      <c r="W503" s="88">
        <v>1</v>
      </c>
      <c r="X503" s="86">
        <v>1</v>
      </c>
      <c r="Y503" s="87">
        <v>1</v>
      </c>
      <c r="Z503" s="87" t="s">
        <v>163</v>
      </c>
      <c r="AA503" s="88" t="s">
        <v>163</v>
      </c>
      <c r="AB503" s="86" t="s">
        <v>163</v>
      </c>
      <c r="AC503" s="87" t="s">
        <v>163</v>
      </c>
      <c r="AD503" s="87" t="s">
        <v>164</v>
      </c>
      <c r="AE503" s="88" t="s">
        <v>164</v>
      </c>
      <c r="AF503" s="86" t="s">
        <v>164</v>
      </c>
      <c r="AG503" s="87" t="s">
        <v>164</v>
      </c>
      <c r="AH503" s="87" t="s">
        <v>164</v>
      </c>
      <c r="AI503" s="362"/>
      <c r="AJ503" s="363"/>
      <c r="AK503" s="86" t="s">
        <v>164</v>
      </c>
      <c r="AL503" s="87"/>
      <c r="AM503" s="87"/>
      <c r="AN503" s="88"/>
      <c r="AO503" s="86"/>
      <c r="AP503" s="87"/>
      <c r="AQ503" s="87"/>
      <c r="AR503" s="88"/>
      <c r="AS503" s="89"/>
      <c r="AT503" s="87"/>
      <c r="AU503" s="87"/>
      <c r="AV503" s="90"/>
      <c r="AW503" s="86"/>
      <c r="AX503" s="87"/>
      <c r="AY503" s="87"/>
      <c r="AZ503" s="87"/>
      <c r="BA503" s="88"/>
      <c r="BB503" s="89"/>
      <c r="BC503" s="87"/>
      <c r="BD503" s="87"/>
      <c r="BE503" s="321"/>
      <c r="BF503" s="322"/>
      <c r="BG503" s="322"/>
      <c r="BH503" s="322"/>
      <c r="BI503" s="322"/>
      <c r="BJ503" s="323"/>
      <c r="BK503" s="46" t="s">
        <v>18</v>
      </c>
      <c r="BL503" s="46" t="s">
        <v>1116</v>
      </c>
      <c r="BN503" s="146">
        <f t="shared" si="747"/>
        <v>2</v>
      </c>
      <c r="BO503" s="146">
        <f t="shared" si="695"/>
        <v>2</v>
      </c>
      <c r="BP503" s="146">
        <f t="shared" si="696"/>
        <v>2</v>
      </c>
      <c r="BQ503" s="146">
        <f t="shared" si="697"/>
        <v>2</v>
      </c>
      <c r="BR503" s="146">
        <f t="shared" si="698"/>
        <v>2</v>
      </c>
      <c r="BS503" s="146">
        <f t="shared" si="699"/>
        <v>2</v>
      </c>
      <c r="BT503" s="146">
        <f t="shared" si="700"/>
        <v>2</v>
      </c>
      <c r="BU503" s="146">
        <f t="shared" si="701"/>
        <v>2</v>
      </c>
      <c r="BV503" s="146">
        <f t="shared" si="702"/>
        <v>2</v>
      </c>
      <c r="BW503" s="146">
        <f t="shared" si="703"/>
        <v>2</v>
      </c>
      <c r="BX503" s="146">
        <f t="shared" si="704"/>
        <v>2</v>
      </c>
      <c r="BY503" s="146">
        <f t="shared" si="705"/>
        <v>2</v>
      </c>
      <c r="BZ503" s="146">
        <f t="shared" si="706"/>
        <v>2</v>
      </c>
      <c r="CA503" s="146">
        <f t="shared" si="707"/>
        <v>2</v>
      </c>
      <c r="CB503" s="146">
        <f t="shared" si="708"/>
        <v>2</v>
      </c>
      <c r="CC503" s="146">
        <f t="shared" si="709"/>
        <v>0</v>
      </c>
      <c r="CD503" s="146">
        <f t="shared" si="710"/>
        <v>0</v>
      </c>
      <c r="CE503" s="146">
        <f t="shared" si="711"/>
        <v>0</v>
      </c>
      <c r="CF503" s="146">
        <f t="shared" si="712"/>
        <v>0</v>
      </c>
      <c r="CG503" s="146">
        <f t="shared" si="713"/>
        <v>0</v>
      </c>
      <c r="CH503" s="146">
        <f t="shared" si="714"/>
        <v>0</v>
      </c>
      <c r="CI503" s="146">
        <f t="shared" si="715"/>
        <v>0</v>
      </c>
      <c r="CJ503" s="146">
        <f t="shared" si="716"/>
        <v>0</v>
      </c>
      <c r="CK503" s="146">
        <f t="shared" si="717"/>
        <v>0</v>
      </c>
      <c r="CL503" s="146">
        <f t="shared" si="718"/>
        <v>0</v>
      </c>
      <c r="CM503" s="146">
        <f t="shared" si="719"/>
        <v>0</v>
      </c>
      <c r="CN503" s="146">
        <f t="shared" si="720"/>
        <v>0</v>
      </c>
      <c r="CO503" s="146">
        <f t="shared" si="721"/>
        <v>0</v>
      </c>
      <c r="CP503" s="146">
        <f t="shared" si="722"/>
        <v>0</v>
      </c>
      <c r="CQ503" s="146">
        <f t="shared" si="723"/>
        <v>0</v>
      </c>
      <c r="CR503" s="146">
        <f t="shared" si="724"/>
        <v>0</v>
      </c>
      <c r="CS503" s="146">
        <f t="shared" si="725"/>
        <v>0</v>
      </c>
      <c r="CT503" s="146">
        <f t="shared" si="726"/>
        <v>0</v>
      </c>
      <c r="CU503" s="146">
        <f t="shared" si="727"/>
        <v>0</v>
      </c>
      <c r="CV503" s="146">
        <f t="shared" si="728"/>
        <v>0</v>
      </c>
      <c r="CW503" s="146">
        <f t="shared" si="729"/>
        <v>0</v>
      </c>
      <c r="CX503" s="146">
        <f t="shared" si="730"/>
        <v>0</v>
      </c>
      <c r="CY503" s="146">
        <f t="shared" si="731"/>
        <v>0</v>
      </c>
      <c r="CZ503" s="146">
        <f t="shared" si="732"/>
        <v>0</v>
      </c>
      <c r="DA503" s="146">
        <f t="shared" si="733"/>
        <v>0</v>
      </c>
      <c r="DB503" s="146">
        <f t="shared" si="734"/>
        <v>0</v>
      </c>
      <c r="DC503" s="146">
        <f t="shared" si="735"/>
        <v>0</v>
      </c>
      <c r="DD503" s="146">
        <f t="shared" si="736"/>
        <v>0</v>
      </c>
      <c r="DE503" s="146">
        <f t="shared" si="737"/>
        <v>0</v>
      </c>
      <c r="DF503" s="146">
        <f t="shared" si="738"/>
        <v>0</v>
      </c>
      <c r="DG503" s="146">
        <f t="shared" si="739"/>
        <v>0</v>
      </c>
      <c r="DH503" s="146">
        <f t="shared" si="740"/>
        <v>0</v>
      </c>
      <c r="DI503" s="146">
        <f t="shared" si="741"/>
        <v>0</v>
      </c>
      <c r="DJ503" s="146">
        <f t="shared" si="742"/>
        <v>0</v>
      </c>
      <c r="DK503" s="146">
        <f t="shared" si="743"/>
        <v>0</v>
      </c>
      <c r="DL503" s="146">
        <f t="shared" si="744"/>
        <v>0</v>
      </c>
      <c r="DM503" s="146">
        <f t="shared" si="745"/>
        <v>0</v>
      </c>
      <c r="DN503" s="64">
        <f>0.8*I503</f>
        <v>90.4</v>
      </c>
      <c r="DO503" s="52">
        <f t="shared" si="790"/>
        <v>90.4</v>
      </c>
      <c r="DP503" s="52" t="str">
        <f t="shared" si="749"/>
        <v/>
      </c>
      <c r="DQ503" s="53" t="str">
        <f t="shared" si="750"/>
        <v/>
      </c>
      <c r="DR503" s="1">
        <f t="shared" si="791"/>
        <v>1</v>
      </c>
      <c r="DS503" s="168" t="e">
        <f>IF(AND(DR503=#REF!,BL503=#REF!),'Tiến độ'!D503,"")</f>
        <v>#REF!</v>
      </c>
    </row>
    <row r="504" spans="1:123" ht="11.25" customHeight="1">
      <c r="A504" s="314" t="str">
        <f>IF(B504="","",MAX($A$7:A503)+1)</f>
        <v/>
      </c>
      <c r="B504" s="315"/>
      <c r="C504" s="79" t="s">
        <v>589</v>
      </c>
      <c r="D504" s="80" t="s">
        <v>590</v>
      </c>
      <c r="E504" s="81">
        <v>2</v>
      </c>
      <c r="F504" s="82">
        <v>30</v>
      </c>
      <c r="G504" s="83"/>
      <c r="H504" s="84">
        <f t="shared" ref="H504:I504" si="793">H503</f>
        <v>2</v>
      </c>
      <c r="I504" s="85">
        <f t="shared" si="793"/>
        <v>113</v>
      </c>
      <c r="J504" s="27"/>
      <c r="K504" s="86">
        <v>2</v>
      </c>
      <c r="L504" s="87">
        <v>2</v>
      </c>
      <c r="M504" s="87">
        <v>2</v>
      </c>
      <c r="N504" s="88">
        <v>2</v>
      </c>
      <c r="O504" s="86">
        <v>2</v>
      </c>
      <c r="P504" s="87">
        <v>2</v>
      </c>
      <c r="Q504" s="87">
        <v>2</v>
      </c>
      <c r="R504" s="88">
        <v>2</v>
      </c>
      <c r="S504" s="86">
        <v>2</v>
      </c>
      <c r="T504" s="87">
        <v>2</v>
      </c>
      <c r="U504" s="87">
        <v>2</v>
      </c>
      <c r="V504" s="87">
        <v>2</v>
      </c>
      <c r="W504" s="88">
        <v>2</v>
      </c>
      <c r="X504" s="86">
        <v>2</v>
      </c>
      <c r="Y504" s="87">
        <v>2</v>
      </c>
      <c r="Z504" s="87" t="s">
        <v>163</v>
      </c>
      <c r="AA504" s="88" t="s">
        <v>163</v>
      </c>
      <c r="AB504" s="86" t="s">
        <v>163</v>
      </c>
      <c r="AC504" s="87" t="s">
        <v>163</v>
      </c>
      <c r="AD504" s="87" t="s">
        <v>164</v>
      </c>
      <c r="AE504" s="88" t="s">
        <v>164</v>
      </c>
      <c r="AF504" s="86" t="s">
        <v>164</v>
      </c>
      <c r="AG504" s="87" t="s">
        <v>164</v>
      </c>
      <c r="AH504" s="87" t="s">
        <v>164</v>
      </c>
      <c r="AI504" s="362"/>
      <c r="AJ504" s="363"/>
      <c r="AK504" s="86" t="s">
        <v>164</v>
      </c>
      <c r="AL504" s="87"/>
      <c r="AM504" s="87"/>
      <c r="AN504" s="88"/>
      <c r="AO504" s="86"/>
      <c r="AP504" s="87"/>
      <c r="AQ504" s="87"/>
      <c r="AR504" s="88"/>
      <c r="AS504" s="89"/>
      <c r="AT504" s="87"/>
      <c r="AU504" s="87"/>
      <c r="AV504" s="90"/>
      <c r="AW504" s="86"/>
      <c r="AX504" s="87"/>
      <c r="AY504" s="87"/>
      <c r="AZ504" s="87"/>
      <c r="BA504" s="88"/>
      <c r="BB504" s="89"/>
      <c r="BC504" s="87"/>
      <c r="BD504" s="87"/>
      <c r="BE504" s="321"/>
      <c r="BF504" s="322"/>
      <c r="BG504" s="322"/>
      <c r="BH504" s="322"/>
      <c r="BI504" s="322"/>
      <c r="BJ504" s="323"/>
      <c r="BK504" s="46" t="s">
        <v>18</v>
      </c>
      <c r="BL504" s="46" t="s">
        <v>1116</v>
      </c>
      <c r="BN504" s="146">
        <f t="shared" si="747"/>
        <v>4</v>
      </c>
      <c r="BO504" s="146">
        <f t="shared" si="695"/>
        <v>4</v>
      </c>
      <c r="BP504" s="146">
        <f t="shared" si="696"/>
        <v>4</v>
      </c>
      <c r="BQ504" s="146">
        <f t="shared" si="697"/>
        <v>4</v>
      </c>
      <c r="BR504" s="146">
        <f t="shared" si="698"/>
        <v>4</v>
      </c>
      <c r="BS504" s="146">
        <f t="shared" si="699"/>
        <v>4</v>
      </c>
      <c r="BT504" s="146">
        <f t="shared" si="700"/>
        <v>4</v>
      </c>
      <c r="BU504" s="146">
        <f t="shared" si="701"/>
        <v>4</v>
      </c>
      <c r="BV504" s="146">
        <f t="shared" si="702"/>
        <v>4</v>
      </c>
      <c r="BW504" s="146">
        <f t="shared" si="703"/>
        <v>4</v>
      </c>
      <c r="BX504" s="146">
        <f t="shared" si="704"/>
        <v>4</v>
      </c>
      <c r="BY504" s="146">
        <f t="shared" si="705"/>
        <v>4</v>
      </c>
      <c r="BZ504" s="146">
        <f t="shared" si="706"/>
        <v>4</v>
      </c>
      <c r="CA504" s="146">
        <f t="shared" si="707"/>
        <v>4</v>
      </c>
      <c r="CB504" s="146">
        <f t="shared" si="708"/>
        <v>4</v>
      </c>
      <c r="CC504" s="146">
        <f t="shared" si="709"/>
        <v>0</v>
      </c>
      <c r="CD504" s="146">
        <f t="shared" si="710"/>
        <v>0</v>
      </c>
      <c r="CE504" s="146">
        <f t="shared" si="711"/>
        <v>0</v>
      </c>
      <c r="CF504" s="146">
        <f t="shared" si="712"/>
        <v>0</v>
      </c>
      <c r="CG504" s="146">
        <f t="shared" si="713"/>
        <v>0</v>
      </c>
      <c r="CH504" s="146">
        <f t="shared" si="714"/>
        <v>0</v>
      </c>
      <c r="CI504" s="146">
        <f t="shared" si="715"/>
        <v>0</v>
      </c>
      <c r="CJ504" s="146">
        <f t="shared" si="716"/>
        <v>0</v>
      </c>
      <c r="CK504" s="146">
        <f t="shared" si="717"/>
        <v>0</v>
      </c>
      <c r="CL504" s="146">
        <f t="shared" si="718"/>
        <v>0</v>
      </c>
      <c r="CM504" s="146">
        <f t="shared" si="719"/>
        <v>0</v>
      </c>
      <c r="CN504" s="146">
        <f t="shared" si="720"/>
        <v>0</v>
      </c>
      <c r="CO504" s="146">
        <f t="shared" si="721"/>
        <v>0</v>
      </c>
      <c r="CP504" s="146">
        <f t="shared" si="722"/>
        <v>0</v>
      </c>
      <c r="CQ504" s="146">
        <f t="shared" si="723"/>
        <v>0</v>
      </c>
      <c r="CR504" s="146">
        <f t="shared" si="724"/>
        <v>0</v>
      </c>
      <c r="CS504" s="146">
        <f t="shared" si="725"/>
        <v>0</v>
      </c>
      <c r="CT504" s="146">
        <f t="shared" si="726"/>
        <v>0</v>
      </c>
      <c r="CU504" s="146">
        <f t="shared" si="727"/>
        <v>0</v>
      </c>
      <c r="CV504" s="146">
        <f t="shared" si="728"/>
        <v>0</v>
      </c>
      <c r="CW504" s="146">
        <f t="shared" si="729"/>
        <v>0</v>
      </c>
      <c r="CX504" s="146">
        <f t="shared" si="730"/>
        <v>0</v>
      </c>
      <c r="CY504" s="146">
        <f t="shared" si="731"/>
        <v>0</v>
      </c>
      <c r="CZ504" s="146">
        <f t="shared" si="732"/>
        <v>0</v>
      </c>
      <c r="DA504" s="146">
        <f t="shared" si="733"/>
        <v>0</v>
      </c>
      <c r="DB504" s="146">
        <f t="shared" si="734"/>
        <v>0</v>
      </c>
      <c r="DC504" s="146">
        <f t="shared" si="735"/>
        <v>0</v>
      </c>
      <c r="DD504" s="146">
        <f t="shared" si="736"/>
        <v>0</v>
      </c>
      <c r="DE504" s="146">
        <f t="shared" si="737"/>
        <v>0</v>
      </c>
      <c r="DF504" s="146">
        <f t="shared" si="738"/>
        <v>0</v>
      </c>
      <c r="DG504" s="146">
        <f t="shared" si="739"/>
        <v>0</v>
      </c>
      <c r="DH504" s="146">
        <f t="shared" si="740"/>
        <v>0</v>
      </c>
      <c r="DI504" s="146">
        <f t="shared" si="741"/>
        <v>0</v>
      </c>
      <c r="DJ504" s="146">
        <f t="shared" si="742"/>
        <v>0</v>
      </c>
      <c r="DK504" s="146">
        <f t="shared" si="743"/>
        <v>0</v>
      </c>
      <c r="DL504" s="146">
        <f t="shared" si="744"/>
        <v>0</v>
      </c>
      <c r="DM504" s="146">
        <f t="shared" si="745"/>
        <v>0</v>
      </c>
      <c r="DN504" s="64">
        <f t="shared" ref="DN504:DN510" si="794">F504*H504</f>
        <v>60</v>
      </c>
      <c r="DO504" s="52">
        <f t="shared" si="790"/>
        <v>60</v>
      </c>
      <c r="DP504" s="52" t="str">
        <f t="shared" si="749"/>
        <v/>
      </c>
      <c r="DQ504" s="53" t="str">
        <f t="shared" si="750"/>
        <v/>
      </c>
      <c r="DR504" s="1">
        <f t="shared" si="791"/>
        <v>1</v>
      </c>
      <c r="DS504" s="168" t="e">
        <f>IF(AND(DR504=#REF!,BL504=#REF!),'Tiến độ'!D504,"")</f>
        <v>#REF!</v>
      </c>
    </row>
    <row r="505" spans="1:123" ht="11.25" customHeight="1">
      <c r="A505" s="314" t="str">
        <f>IF(B505="","",MAX($A$7:A504)+1)</f>
        <v/>
      </c>
      <c r="B505" s="315"/>
      <c r="C505" s="79" t="s">
        <v>591</v>
      </c>
      <c r="D505" s="80" t="s">
        <v>592</v>
      </c>
      <c r="E505" s="81">
        <v>3</v>
      </c>
      <c r="F505" s="82">
        <v>45</v>
      </c>
      <c r="G505" s="83"/>
      <c r="H505" s="84">
        <f t="shared" ref="H505:I505" si="795">H504</f>
        <v>2</v>
      </c>
      <c r="I505" s="85">
        <f t="shared" si="795"/>
        <v>113</v>
      </c>
      <c r="J505" s="27"/>
      <c r="K505" s="86">
        <v>3</v>
      </c>
      <c r="L505" s="87">
        <v>3</v>
      </c>
      <c r="M505" s="87">
        <v>3</v>
      </c>
      <c r="N505" s="88">
        <v>3</v>
      </c>
      <c r="O505" s="86">
        <v>3</v>
      </c>
      <c r="P505" s="87">
        <v>3</v>
      </c>
      <c r="Q505" s="87">
        <v>3</v>
      </c>
      <c r="R505" s="88">
        <v>3</v>
      </c>
      <c r="S505" s="86">
        <v>3</v>
      </c>
      <c r="T505" s="87">
        <v>3</v>
      </c>
      <c r="U505" s="87">
        <v>3</v>
      </c>
      <c r="V505" s="87">
        <v>3</v>
      </c>
      <c r="W505" s="88">
        <v>3</v>
      </c>
      <c r="X505" s="86">
        <v>3</v>
      </c>
      <c r="Y505" s="87">
        <v>3</v>
      </c>
      <c r="Z505" s="87" t="s">
        <v>163</v>
      </c>
      <c r="AA505" s="88" t="s">
        <v>163</v>
      </c>
      <c r="AB505" s="86" t="s">
        <v>163</v>
      </c>
      <c r="AC505" s="87" t="s">
        <v>163</v>
      </c>
      <c r="AD505" s="87" t="s">
        <v>164</v>
      </c>
      <c r="AE505" s="88" t="s">
        <v>164</v>
      </c>
      <c r="AF505" s="86" t="s">
        <v>164</v>
      </c>
      <c r="AG505" s="87" t="s">
        <v>164</v>
      </c>
      <c r="AH505" s="87" t="s">
        <v>164</v>
      </c>
      <c r="AI505" s="362"/>
      <c r="AJ505" s="363"/>
      <c r="AK505" s="86" t="s">
        <v>164</v>
      </c>
      <c r="AL505" s="87"/>
      <c r="AM505" s="87"/>
      <c r="AN505" s="88"/>
      <c r="AO505" s="86"/>
      <c r="AP505" s="87"/>
      <c r="AQ505" s="87"/>
      <c r="AR505" s="88"/>
      <c r="AS505" s="89"/>
      <c r="AT505" s="87"/>
      <c r="AU505" s="87"/>
      <c r="AV505" s="90"/>
      <c r="AW505" s="86"/>
      <c r="AX505" s="87"/>
      <c r="AY505" s="87"/>
      <c r="AZ505" s="87"/>
      <c r="BA505" s="88"/>
      <c r="BB505" s="89"/>
      <c r="BC505" s="87"/>
      <c r="BD505" s="87"/>
      <c r="BE505" s="321"/>
      <c r="BF505" s="322"/>
      <c r="BG505" s="322"/>
      <c r="BH505" s="322"/>
      <c r="BI505" s="322"/>
      <c r="BJ505" s="323"/>
      <c r="BK505" s="46" t="s">
        <v>18</v>
      </c>
      <c r="BL505" s="46" t="s">
        <v>1116</v>
      </c>
      <c r="BN505" s="146">
        <f t="shared" si="747"/>
        <v>6</v>
      </c>
      <c r="BO505" s="146">
        <f t="shared" si="695"/>
        <v>6</v>
      </c>
      <c r="BP505" s="146">
        <f t="shared" si="696"/>
        <v>6</v>
      </c>
      <c r="BQ505" s="146">
        <f t="shared" si="697"/>
        <v>6</v>
      </c>
      <c r="BR505" s="146">
        <f t="shared" si="698"/>
        <v>6</v>
      </c>
      <c r="BS505" s="146">
        <f t="shared" si="699"/>
        <v>6</v>
      </c>
      <c r="BT505" s="146">
        <f t="shared" si="700"/>
        <v>6</v>
      </c>
      <c r="BU505" s="146">
        <f t="shared" si="701"/>
        <v>6</v>
      </c>
      <c r="BV505" s="146">
        <f t="shared" si="702"/>
        <v>6</v>
      </c>
      <c r="BW505" s="146">
        <f t="shared" si="703"/>
        <v>6</v>
      </c>
      <c r="BX505" s="146">
        <f t="shared" si="704"/>
        <v>6</v>
      </c>
      <c r="BY505" s="146">
        <f t="shared" si="705"/>
        <v>6</v>
      </c>
      <c r="BZ505" s="146">
        <f t="shared" si="706"/>
        <v>6</v>
      </c>
      <c r="CA505" s="146">
        <f t="shared" si="707"/>
        <v>6</v>
      </c>
      <c r="CB505" s="146">
        <f t="shared" si="708"/>
        <v>6</v>
      </c>
      <c r="CC505" s="146">
        <f t="shared" si="709"/>
        <v>0</v>
      </c>
      <c r="CD505" s="146">
        <f t="shared" si="710"/>
        <v>0</v>
      </c>
      <c r="CE505" s="146">
        <f t="shared" si="711"/>
        <v>0</v>
      </c>
      <c r="CF505" s="146">
        <f t="shared" si="712"/>
        <v>0</v>
      </c>
      <c r="CG505" s="146">
        <f t="shared" si="713"/>
        <v>0</v>
      </c>
      <c r="CH505" s="146">
        <f t="shared" si="714"/>
        <v>0</v>
      </c>
      <c r="CI505" s="146">
        <f t="shared" si="715"/>
        <v>0</v>
      </c>
      <c r="CJ505" s="146">
        <f t="shared" si="716"/>
        <v>0</v>
      </c>
      <c r="CK505" s="146">
        <f t="shared" si="717"/>
        <v>0</v>
      </c>
      <c r="CL505" s="146">
        <f t="shared" si="718"/>
        <v>0</v>
      </c>
      <c r="CM505" s="146">
        <f t="shared" si="719"/>
        <v>0</v>
      </c>
      <c r="CN505" s="146">
        <f t="shared" si="720"/>
        <v>0</v>
      </c>
      <c r="CO505" s="146">
        <f t="shared" si="721"/>
        <v>0</v>
      </c>
      <c r="CP505" s="146">
        <f t="shared" si="722"/>
        <v>0</v>
      </c>
      <c r="CQ505" s="146">
        <f t="shared" si="723"/>
        <v>0</v>
      </c>
      <c r="CR505" s="146">
        <f t="shared" si="724"/>
        <v>0</v>
      </c>
      <c r="CS505" s="146">
        <f t="shared" si="725"/>
        <v>0</v>
      </c>
      <c r="CT505" s="146">
        <f t="shared" si="726"/>
        <v>0</v>
      </c>
      <c r="CU505" s="146">
        <f t="shared" si="727"/>
        <v>0</v>
      </c>
      <c r="CV505" s="146">
        <f t="shared" si="728"/>
        <v>0</v>
      </c>
      <c r="CW505" s="146">
        <f t="shared" si="729"/>
        <v>0</v>
      </c>
      <c r="CX505" s="146">
        <f t="shared" si="730"/>
        <v>0</v>
      </c>
      <c r="CY505" s="146">
        <f t="shared" si="731"/>
        <v>0</v>
      </c>
      <c r="CZ505" s="146">
        <f t="shared" si="732"/>
        <v>0</v>
      </c>
      <c r="DA505" s="146">
        <f t="shared" si="733"/>
        <v>0</v>
      </c>
      <c r="DB505" s="146">
        <f t="shared" si="734"/>
        <v>0</v>
      </c>
      <c r="DC505" s="146">
        <f t="shared" si="735"/>
        <v>0</v>
      </c>
      <c r="DD505" s="146">
        <f t="shared" si="736"/>
        <v>0</v>
      </c>
      <c r="DE505" s="146">
        <f t="shared" si="737"/>
        <v>0</v>
      </c>
      <c r="DF505" s="146">
        <f t="shared" si="738"/>
        <v>0</v>
      </c>
      <c r="DG505" s="146">
        <f t="shared" si="739"/>
        <v>0</v>
      </c>
      <c r="DH505" s="146">
        <f t="shared" si="740"/>
        <v>0</v>
      </c>
      <c r="DI505" s="146">
        <f t="shared" si="741"/>
        <v>0</v>
      </c>
      <c r="DJ505" s="146">
        <f t="shared" si="742"/>
        <v>0</v>
      </c>
      <c r="DK505" s="146">
        <f t="shared" si="743"/>
        <v>0</v>
      </c>
      <c r="DL505" s="146">
        <f t="shared" si="744"/>
        <v>0</v>
      </c>
      <c r="DM505" s="146">
        <f t="shared" si="745"/>
        <v>0</v>
      </c>
      <c r="DN505" s="64">
        <f t="shared" si="794"/>
        <v>90</v>
      </c>
      <c r="DO505" s="52">
        <f t="shared" si="790"/>
        <v>90</v>
      </c>
      <c r="DP505" s="52" t="str">
        <f t="shared" si="749"/>
        <v/>
      </c>
      <c r="DQ505" s="53" t="str">
        <f t="shared" si="750"/>
        <v/>
      </c>
      <c r="DR505" s="1">
        <f t="shared" si="791"/>
        <v>1</v>
      </c>
      <c r="DS505" s="168" t="e">
        <f>IF(AND(DR505=#REF!,BL505=#REF!),'Tiến độ'!D505,"")</f>
        <v>#REF!</v>
      </c>
    </row>
    <row r="506" spans="1:123" ht="11.25" customHeight="1">
      <c r="A506" s="314" t="str">
        <f>IF(B506="","",MAX($A$7:A505)+1)</f>
        <v/>
      </c>
      <c r="B506" s="315"/>
      <c r="C506" s="79" t="s">
        <v>593</v>
      </c>
      <c r="D506" s="80" t="s">
        <v>594</v>
      </c>
      <c r="E506" s="81">
        <v>4</v>
      </c>
      <c r="F506" s="82">
        <v>75</v>
      </c>
      <c r="G506" s="83"/>
      <c r="H506" s="84">
        <f t="shared" ref="H506:I506" si="796">H505</f>
        <v>2</v>
      </c>
      <c r="I506" s="85">
        <f t="shared" si="796"/>
        <v>113</v>
      </c>
      <c r="J506" s="27"/>
      <c r="K506" s="86">
        <v>5</v>
      </c>
      <c r="L506" s="87">
        <v>5</v>
      </c>
      <c r="M506" s="87">
        <v>5</v>
      </c>
      <c r="N506" s="88">
        <v>5</v>
      </c>
      <c r="O506" s="86">
        <v>5</v>
      </c>
      <c r="P506" s="87">
        <v>5</v>
      </c>
      <c r="Q506" s="87">
        <v>5</v>
      </c>
      <c r="R506" s="88">
        <v>5</v>
      </c>
      <c r="S506" s="86">
        <v>5</v>
      </c>
      <c r="T506" s="87">
        <v>5</v>
      </c>
      <c r="U506" s="87">
        <v>5</v>
      </c>
      <c r="V506" s="87">
        <v>5</v>
      </c>
      <c r="W506" s="88">
        <v>5</v>
      </c>
      <c r="X506" s="86">
        <v>5</v>
      </c>
      <c r="Y506" s="87">
        <v>5</v>
      </c>
      <c r="Z506" s="87" t="s">
        <v>163</v>
      </c>
      <c r="AA506" s="88" t="s">
        <v>163</v>
      </c>
      <c r="AB506" s="86" t="s">
        <v>163</v>
      </c>
      <c r="AC506" s="87" t="s">
        <v>163</v>
      </c>
      <c r="AD506" s="87" t="s">
        <v>164</v>
      </c>
      <c r="AE506" s="88" t="s">
        <v>164</v>
      </c>
      <c r="AF506" s="86" t="s">
        <v>164</v>
      </c>
      <c r="AG506" s="87" t="s">
        <v>164</v>
      </c>
      <c r="AH506" s="87" t="s">
        <v>164</v>
      </c>
      <c r="AI506" s="362"/>
      <c r="AJ506" s="363"/>
      <c r="AK506" s="86" t="s">
        <v>164</v>
      </c>
      <c r="AL506" s="87"/>
      <c r="AM506" s="87"/>
      <c r="AN506" s="88"/>
      <c r="AO506" s="86"/>
      <c r="AP506" s="87"/>
      <c r="AQ506" s="87"/>
      <c r="AR506" s="88"/>
      <c r="AS506" s="89"/>
      <c r="AT506" s="87"/>
      <c r="AU506" s="87"/>
      <c r="AV506" s="90"/>
      <c r="AW506" s="86"/>
      <c r="AX506" s="87"/>
      <c r="AY506" s="87"/>
      <c r="AZ506" s="87"/>
      <c r="BA506" s="88"/>
      <c r="BB506" s="89"/>
      <c r="BC506" s="87"/>
      <c r="BD506" s="87"/>
      <c r="BE506" s="321"/>
      <c r="BF506" s="322"/>
      <c r="BG506" s="322"/>
      <c r="BH506" s="322"/>
      <c r="BI506" s="322"/>
      <c r="BJ506" s="323"/>
      <c r="BK506" s="46" t="s">
        <v>18</v>
      </c>
      <c r="BL506" s="46" t="s">
        <v>53</v>
      </c>
      <c r="BN506" s="146">
        <f t="shared" si="747"/>
        <v>10</v>
      </c>
      <c r="BO506" s="146">
        <f t="shared" si="695"/>
        <v>10</v>
      </c>
      <c r="BP506" s="146">
        <f t="shared" si="696"/>
        <v>10</v>
      </c>
      <c r="BQ506" s="146">
        <f t="shared" si="697"/>
        <v>10</v>
      </c>
      <c r="BR506" s="146">
        <f t="shared" si="698"/>
        <v>10</v>
      </c>
      <c r="BS506" s="146">
        <f t="shared" si="699"/>
        <v>10</v>
      </c>
      <c r="BT506" s="146">
        <f t="shared" si="700"/>
        <v>10</v>
      </c>
      <c r="BU506" s="146">
        <f t="shared" si="701"/>
        <v>10</v>
      </c>
      <c r="BV506" s="146">
        <f t="shared" si="702"/>
        <v>10</v>
      </c>
      <c r="BW506" s="146">
        <f t="shared" si="703"/>
        <v>10</v>
      </c>
      <c r="BX506" s="146">
        <f t="shared" si="704"/>
        <v>10</v>
      </c>
      <c r="BY506" s="146">
        <f t="shared" si="705"/>
        <v>10</v>
      </c>
      <c r="BZ506" s="146">
        <f t="shared" si="706"/>
        <v>10</v>
      </c>
      <c r="CA506" s="146">
        <f t="shared" si="707"/>
        <v>10</v>
      </c>
      <c r="CB506" s="146">
        <f t="shared" si="708"/>
        <v>10</v>
      </c>
      <c r="CC506" s="146">
        <f t="shared" si="709"/>
        <v>0</v>
      </c>
      <c r="CD506" s="146">
        <f t="shared" si="710"/>
        <v>0</v>
      </c>
      <c r="CE506" s="146">
        <f t="shared" si="711"/>
        <v>0</v>
      </c>
      <c r="CF506" s="146">
        <f t="shared" si="712"/>
        <v>0</v>
      </c>
      <c r="CG506" s="146">
        <f t="shared" si="713"/>
        <v>0</v>
      </c>
      <c r="CH506" s="146">
        <f t="shared" si="714"/>
        <v>0</v>
      </c>
      <c r="CI506" s="146">
        <f t="shared" si="715"/>
        <v>0</v>
      </c>
      <c r="CJ506" s="146">
        <f t="shared" si="716"/>
        <v>0</v>
      </c>
      <c r="CK506" s="146">
        <f t="shared" si="717"/>
        <v>0</v>
      </c>
      <c r="CL506" s="146">
        <f t="shared" si="718"/>
        <v>0</v>
      </c>
      <c r="CM506" s="146">
        <f t="shared" si="719"/>
        <v>0</v>
      </c>
      <c r="CN506" s="146">
        <f t="shared" si="720"/>
        <v>0</v>
      </c>
      <c r="CO506" s="146">
        <f t="shared" si="721"/>
        <v>0</v>
      </c>
      <c r="CP506" s="146">
        <f t="shared" si="722"/>
        <v>0</v>
      </c>
      <c r="CQ506" s="146">
        <f t="shared" si="723"/>
        <v>0</v>
      </c>
      <c r="CR506" s="146">
        <f t="shared" si="724"/>
        <v>0</v>
      </c>
      <c r="CS506" s="146">
        <f t="shared" si="725"/>
        <v>0</v>
      </c>
      <c r="CT506" s="146">
        <f t="shared" si="726"/>
        <v>0</v>
      </c>
      <c r="CU506" s="146">
        <f t="shared" si="727"/>
        <v>0</v>
      </c>
      <c r="CV506" s="146">
        <f t="shared" si="728"/>
        <v>0</v>
      </c>
      <c r="CW506" s="146">
        <f t="shared" si="729"/>
        <v>0</v>
      </c>
      <c r="CX506" s="146">
        <f t="shared" si="730"/>
        <v>0</v>
      </c>
      <c r="CY506" s="146">
        <f t="shared" si="731"/>
        <v>0</v>
      </c>
      <c r="CZ506" s="146">
        <f t="shared" si="732"/>
        <v>0</v>
      </c>
      <c r="DA506" s="146">
        <f t="shared" si="733"/>
        <v>0</v>
      </c>
      <c r="DB506" s="146">
        <f t="shared" si="734"/>
        <v>0</v>
      </c>
      <c r="DC506" s="146">
        <f t="shared" si="735"/>
        <v>0</v>
      </c>
      <c r="DD506" s="146">
        <f t="shared" si="736"/>
        <v>0</v>
      </c>
      <c r="DE506" s="146">
        <f t="shared" si="737"/>
        <v>0</v>
      </c>
      <c r="DF506" s="146">
        <f t="shared" si="738"/>
        <v>0</v>
      </c>
      <c r="DG506" s="146">
        <f t="shared" si="739"/>
        <v>0</v>
      </c>
      <c r="DH506" s="146">
        <f t="shared" si="740"/>
        <v>0</v>
      </c>
      <c r="DI506" s="146">
        <f t="shared" si="741"/>
        <v>0</v>
      </c>
      <c r="DJ506" s="146">
        <f t="shared" si="742"/>
        <v>0</v>
      </c>
      <c r="DK506" s="146">
        <f t="shared" si="743"/>
        <v>0</v>
      </c>
      <c r="DL506" s="146">
        <f t="shared" si="744"/>
        <v>0</v>
      </c>
      <c r="DM506" s="146">
        <f t="shared" si="745"/>
        <v>0</v>
      </c>
      <c r="DN506" s="64">
        <f t="shared" si="794"/>
        <v>150</v>
      </c>
      <c r="DO506" s="52">
        <f t="shared" si="790"/>
        <v>150</v>
      </c>
      <c r="DP506" s="52" t="str">
        <f t="shared" si="749"/>
        <v/>
      </c>
      <c r="DQ506" s="53" t="str">
        <f t="shared" si="750"/>
        <v/>
      </c>
      <c r="DR506" s="1">
        <f t="shared" si="791"/>
        <v>1</v>
      </c>
      <c r="DS506" s="168" t="e">
        <f>IF(AND(DR506=#REF!,BL506=#REF!),'Tiến độ'!D506,"")</f>
        <v>#REF!</v>
      </c>
    </row>
    <row r="507" spans="1:123" ht="11.25" customHeight="1">
      <c r="A507" s="314" t="str">
        <f>IF(B507="","",MAX($A$7:A506)+1)</f>
        <v/>
      </c>
      <c r="B507" s="315"/>
      <c r="C507" s="79" t="s">
        <v>595</v>
      </c>
      <c r="D507" s="80" t="s">
        <v>596</v>
      </c>
      <c r="E507" s="81">
        <v>3</v>
      </c>
      <c r="F507" s="82">
        <v>45</v>
      </c>
      <c r="G507" s="83"/>
      <c r="H507" s="84">
        <f t="shared" ref="H507:I507" si="797">H506</f>
        <v>2</v>
      </c>
      <c r="I507" s="85">
        <f t="shared" si="797"/>
        <v>113</v>
      </c>
      <c r="J507" s="27"/>
      <c r="K507" s="86">
        <v>3</v>
      </c>
      <c r="L507" s="87">
        <v>3</v>
      </c>
      <c r="M507" s="87">
        <v>3</v>
      </c>
      <c r="N507" s="88">
        <v>3</v>
      </c>
      <c r="O507" s="86">
        <v>3</v>
      </c>
      <c r="P507" s="87">
        <v>3</v>
      </c>
      <c r="Q507" s="87">
        <v>3</v>
      </c>
      <c r="R507" s="88">
        <v>3</v>
      </c>
      <c r="S507" s="86">
        <v>3</v>
      </c>
      <c r="T507" s="87">
        <v>3</v>
      </c>
      <c r="U507" s="87">
        <v>3</v>
      </c>
      <c r="V507" s="87">
        <v>3</v>
      </c>
      <c r="W507" s="88">
        <v>3</v>
      </c>
      <c r="X507" s="86">
        <v>3</v>
      </c>
      <c r="Y507" s="87">
        <v>3</v>
      </c>
      <c r="Z507" s="87" t="s">
        <v>163</v>
      </c>
      <c r="AA507" s="88" t="s">
        <v>163</v>
      </c>
      <c r="AB507" s="86" t="s">
        <v>163</v>
      </c>
      <c r="AC507" s="87" t="s">
        <v>163</v>
      </c>
      <c r="AD507" s="87" t="s">
        <v>164</v>
      </c>
      <c r="AE507" s="88" t="s">
        <v>164</v>
      </c>
      <c r="AF507" s="86" t="s">
        <v>164</v>
      </c>
      <c r="AG507" s="87" t="s">
        <v>164</v>
      </c>
      <c r="AH507" s="87" t="s">
        <v>164</v>
      </c>
      <c r="AI507" s="362"/>
      <c r="AJ507" s="363"/>
      <c r="AK507" s="86" t="s">
        <v>164</v>
      </c>
      <c r="AL507" s="87"/>
      <c r="AM507" s="87"/>
      <c r="AN507" s="88"/>
      <c r="AO507" s="86"/>
      <c r="AP507" s="87"/>
      <c r="AQ507" s="87"/>
      <c r="AR507" s="88"/>
      <c r="AS507" s="89"/>
      <c r="AT507" s="87"/>
      <c r="AU507" s="87"/>
      <c r="AV507" s="90"/>
      <c r="AW507" s="86"/>
      <c r="AX507" s="87"/>
      <c r="AY507" s="87"/>
      <c r="AZ507" s="87"/>
      <c r="BA507" s="88"/>
      <c r="BB507" s="89"/>
      <c r="BC507" s="87"/>
      <c r="BD507" s="87"/>
      <c r="BE507" s="321"/>
      <c r="BF507" s="322"/>
      <c r="BG507" s="322"/>
      <c r="BH507" s="322"/>
      <c r="BI507" s="322"/>
      <c r="BJ507" s="323"/>
      <c r="BK507" s="46" t="s">
        <v>18</v>
      </c>
      <c r="BL507" s="46" t="s">
        <v>1116</v>
      </c>
      <c r="BN507" s="146">
        <f t="shared" si="747"/>
        <v>6</v>
      </c>
      <c r="BO507" s="146">
        <f t="shared" si="695"/>
        <v>6</v>
      </c>
      <c r="BP507" s="146">
        <f t="shared" si="696"/>
        <v>6</v>
      </c>
      <c r="BQ507" s="146">
        <f t="shared" si="697"/>
        <v>6</v>
      </c>
      <c r="BR507" s="146">
        <f t="shared" si="698"/>
        <v>6</v>
      </c>
      <c r="BS507" s="146">
        <f t="shared" si="699"/>
        <v>6</v>
      </c>
      <c r="BT507" s="146">
        <f t="shared" si="700"/>
        <v>6</v>
      </c>
      <c r="BU507" s="146">
        <f t="shared" si="701"/>
        <v>6</v>
      </c>
      <c r="BV507" s="146">
        <f t="shared" si="702"/>
        <v>6</v>
      </c>
      <c r="BW507" s="146">
        <f t="shared" si="703"/>
        <v>6</v>
      </c>
      <c r="BX507" s="146">
        <f t="shared" si="704"/>
        <v>6</v>
      </c>
      <c r="BY507" s="146">
        <f t="shared" si="705"/>
        <v>6</v>
      </c>
      <c r="BZ507" s="146">
        <f t="shared" si="706"/>
        <v>6</v>
      </c>
      <c r="CA507" s="146">
        <f t="shared" si="707"/>
        <v>6</v>
      </c>
      <c r="CB507" s="146">
        <f t="shared" si="708"/>
        <v>6</v>
      </c>
      <c r="CC507" s="146">
        <f t="shared" si="709"/>
        <v>0</v>
      </c>
      <c r="CD507" s="146">
        <f t="shared" si="710"/>
        <v>0</v>
      </c>
      <c r="CE507" s="146">
        <f t="shared" si="711"/>
        <v>0</v>
      </c>
      <c r="CF507" s="146">
        <f t="shared" si="712"/>
        <v>0</v>
      </c>
      <c r="CG507" s="146">
        <f t="shared" si="713"/>
        <v>0</v>
      </c>
      <c r="CH507" s="146">
        <f t="shared" si="714"/>
        <v>0</v>
      </c>
      <c r="CI507" s="146">
        <f t="shared" si="715"/>
        <v>0</v>
      </c>
      <c r="CJ507" s="146">
        <f t="shared" si="716"/>
        <v>0</v>
      </c>
      <c r="CK507" s="146">
        <f t="shared" si="717"/>
        <v>0</v>
      </c>
      <c r="CL507" s="146">
        <f t="shared" si="718"/>
        <v>0</v>
      </c>
      <c r="CM507" s="146">
        <f t="shared" si="719"/>
        <v>0</v>
      </c>
      <c r="CN507" s="146">
        <f t="shared" si="720"/>
        <v>0</v>
      </c>
      <c r="CO507" s="146">
        <f t="shared" si="721"/>
        <v>0</v>
      </c>
      <c r="CP507" s="146">
        <f t="shared" si="722"/>
        <v>0</v>
      </c>
      <c r="CQ507" s="146">
        <f t="shared" si="723"/>
        <v>0</v>
      </c>
      <c r="CR507" s="146">
        <f t="shared" si="724"/>
        <v>0</v>
      </c>
      <c r="CS507" s="146">
        <f t="shared" si="725"/>
        <v>0</v>
      </c>
      <c r="CT507" s="146">
        <f t="shared" si="726"/>
        <v>0</v>
      </c>
      <c r="CU507" s="146">
        <f t="shared" si="727"/>
        <v>0</v>
      </c>
      <c r="CV507" s="146">
        <f t="shared" si="728"/>
        <v>0</v>
      </c>
      <c r="CW507" s="146">
        <f t="shared" si="729"/>
        <v>0</v>
      </c>
      <c r="CX507" s="146">
        <f t="shared" si="730"/>
        <v>0</v>
      </c>
      <c r="CY507" s="146">
        <f t="shared" si="731"/>
        <v>0</v>
      </c>
      <c r="CZ507" s="146">
        <f t="shared" si="732"/>
        <v>0</v>
      </c>
      <c r="DA507" s="146">
        <f t="shared" si="733"/>
        <v>0</v>
      </c>
      <c r="DB507" s="146">
        <f t="shared" si="734"/>
        <v>0</v>
      </c>
      <c r="DC507" s="146">
        <f t="shared" si="735"/>
        <v>0</v>
      </c>
      <c r="DD507" s="146">
        <f t="shared" si="736"/>
        <v>0</v>
      </c>
      <c r="DE507" s="146">
        <f t="shared" si="737"/>
        <v>0</v>
      </c>
      <c r="DF507" s="146">
        <f t="shared" si="738"/>
        <v>0</v>
      </c>
      <c r="DG507" s="146">
        <f t="shared" si="739"/>
        <v>0</v>
      </c>
      <c r="DH507" s="146">
        <f t="shared" si="740"/>
        <v>0</v>
      </c>
      <c r="DI507" s="146">
        <f t="shared" si="741"/>
        <v>0</v>
      </c>
      <c r="DJ507" s="146">
        <f t="shared" si="742"/>
        <v>0</v>
      </c>
      <c r="DK507" s="146">
        <f t="shared" si="743"/>
        <v>0</v>
      </c>
      <c r="DL507" s="146">
        <f t="shared" si="744"/>
        <v>0</v>
      </c>
      <c r="DM507" s="146">
        <f t="shared" si="745"/>
        <v>0</v>
      </c>
      <c r="DN507" s="64">
        <f t="shared" si="794"/>
        <v>90</v>
      </c>
      <c r="DO507" s="52">
        <f t="shared" si="790"/>
        <v>90</v>
      </c>
      <c r="DP507" s="52" t="str">
        <f t="shared" si="749"/>
        <v/>
      </c>
      <c r="DQ507" s="53" t="str">
        <f t="shared" si="750"/>
        <v/>
      </c>
      <c r="DR507" s="1">
        <f t="shared" si="791"/>
        <v>1</v>
      </c>
      <c r="DS507" s="168" t="e">
        <f>IF(AND(DR507=#REF!,BL507=#REF!),'Tiến độ'!D507,"")</f>
        <v>#REF!</v>
      </c>
    </row>
    <row r="508" spans="1:123" ht="11.25" customHeight="1">
      <c r="A508" s="314" t="str">
        <f>IF(B508="","",MAX($A$7:A507)+1)</f>
        <v/>
      </c>
      <c r="B508" s="315"/>
      <c r="C508" s="79" t="s">
        <v>441</v>
      </c>
      <c r="D508" s="80" t="s">
        <v>442</v>
      </c>
      <c r="E508" s="81">
        <v>3</v>
      </c>
      <c r="F508" s="82">
        <v>60</v>
      </c>
      <c r="G508" s="83"/>
      <c r="H508" s="115">
        <v>0.5</v>
      </c>
      <c r="I508" s="116">
        <f>42+6+9</f>
        <v>57</v>
      </c>
      <c r="J508" s="27" t="s">
        <v>11800</v>
      </c>
      <c r="K508" s="86">
        <v>4</v>
      </c>
      <c r="L508" s="87">
        <v>4</v>
      </c>
      <c r="M508" s="87">
        <v>4</v>
      </c>
      <c r="N508" s="88">
        <v>4</v>
      </c>
      <c r="O508" s="86">
        <v>4</v>
      </c>
      <c r="P508" s="87">
        <v>4</v>
      </c>
      <c r="Q508" s="87">
        <v>4</v>
      </c>
      <c r="R508" s="88">
        <v>4</v>
      </c>
      <c r="S508" s="86">
        <v>4</v>
      </c>
      <c r="T508" s="87">
        <v>4</v>
      </c>
      <c r="U508" s="87">
        <v>4</v>
      </c>
      <c r="V508" s="87">
        <v>4</v>
      </c>
      <c r="W508" s="88">
        <v>4</v>
      </c>
      <c r="X508" s="86">
        <v>4</v>
      </c>
      <c r="Y508" s="87">
        <v>4</v>
      </c>
      <c r="Z508" s="87" t="s">
        <v>163</v>
      </c>
      <c r="AA508" s="88" t="s">
        <v>163</v>
      </c>
      <c r="AB508" s="86" t="s">
        <v>163</v>
      </c>
      <c r="AC508" s="87" t="s">
        <v>163</v>
      </c>
      <c r="AD508" s="87" t="s">
        <v>164</v>
      </c>
      <c r="AE508" s="88" t="s">
        <v>164</v>
      </c>
      <c r="AF508" s="86" t="s">
        <v>164</v>
      </c>
      <c r="AG508" s="87" t="s">
        <v>164</v>
      </c>
      <c r="AH508" s="87" t="s">
        <v>164</v>
      </c>
      <c r="AI508" s="362"/>
      <c r="AJ508" s="363"/>
      <c r="AK508" s="86" t="s">
        <v>164</v>
      </c>
      <c r="AL508" s="87"/>
      <c r="AM508" s="87"/>
      <c r="AN508" s="88"/>
      <c r="AO508" s="86"/>
      <c r="AP508" s="87"/>
      <c r="AQ508" s="87"/>
      <c r="AR508" s="88"/>
      <c r="AS508" s="89"/>
      <c r="AT508" s="87"/>
      <c r="AU508" s="87"/>
      <c r="AV508" s="90"/>
      <c r="AW508" s="86"/>
      <c r="AX508" s="87"/>
      <c r="AY508" s="87"/>
      <c r="AZ508" s="87"/>
      <c r="BA508" s="88"/>
      <c r="BB508" s="89"/>
      <c r="BC508" s="87"/>
      <c r="BD508" s="87"/>
      <c r="BE508" s="321"/>
      <c r="BF508" s="322"/>
      <c r="BG508" s="322"/>
      <c r="BH508" s="322"/>
      <c r="BI508" s="322"/>
      <c r="BJ508" s="323"/>
      <c r="BK508" s="46" t="s">
        <v>20</v>
      </c>
      <c r="BL508" s="46" t="s">
        <v>56</v>
      </c>
      <c r="BN508" s="146">
        <f t="shared" si="747"/>
        <v>2</v>
      </c>
      <c r="BO508" s="146">
        <f t="shared" si="695"/>
        <v>2</v>
      </c>
      <c r="BP508" s="146">
        <f t="shared" si="696"/>
        <v>2</v>
      </c>
      <c r="BQ508" s="146">
        <f t="shared" si="697"/>
        <v>2</v>
      </c>
      <c r="BR508" s="146">
        <f t="shared" si="698"/>
        <v>2</v>
      </c>
      <c r="BS508" s="146">
        <f t="shared" si="699"/>
        <v>2</v>
      </c>
      <c r="BT508" s="146">
        <f t="shared" si="700"/>
        <v>2</v>
      </c>
      <c r="BU508" s="146">
        <f t="shared" si="701"/>
        <v>2</v>
      </c>
      <c r="BV508" s="146">
        <f t="shared" si="702"/>
        <v>2</v>
      </c>
      <c r="BW508" s="146">
        <f t="shared" si="703"/>
        <v>2</v>
      </c>
      <c r="BX508" s="146">
        <f t="shared" si="704"/>
        <v>2</v>
      </c>
      <c r="BY508" s="146">
        <f t="shared" si="705"/>
        <v>2</v>
      </c>
      <c r="BZ508" s="146">
        <f t="shared" si="706"/>
        <v>2</v>
      </c>
      <c r="CA508" s="146">
        <f t="shared" si="707"/>
        <v>2</v>
      </c>
      <c r="CB508" s="146">
        <f t="shared" si="708"/>
        <v>2</v>
      </c>
      <c r="CC508" s="146">
        <f t="shared" si="709"/>
        <v>0</v>
      </c>
      <c r="CD508" s="146">
        <f t="shared" si="710"/>
        <v>0</v>
      </c>
      <c r="CE508" s="146">
        <f t="shared" si="711"/>
        <v>0</v>
      </c>
      <c r="CF508" s="146">
        <f t="shared" si="712"/>
        <v>0</v>
      </c>
      <c r="CG508" s="146">
        <f t="shared" si="713"/>
        <v>0</v>
      </c>
      <c r="CH508" s="146">
        <f t="shared" si="714"/>
        <v>0</v>
      </c>
      <c r="CI508" s="146">
        <f t="shared" si="715"/>
        <v>0</v>
      </c>
      <c r="CJ508" s="146">
        <f t="shared" si="716"/>
        <v>0</v>
      </c>
      <c r="CK508" s="146">
        <f t="shared" si="717"/>
        <v>0</v>
      </c>
      <c r="CL508" s="146">
        <f t="shared" si="718"/>
        <v>0</v>
      </c>
      <c r="CM508" s="146">
        <f t="shared" si="719"/>
        <v>0</v>
      </c>
      <c r="CN508" s="146">
        <f t="shared" si="720"/>
        <v>0</v>
      </c>
      <c r="CO508" s="146">
        <f t="shared" si="721"/>
        <v>0</v>
      </c>
      <c r="CP508" s="146">
        <f t="shared" si="722"/>
        <v>0</v>
      </c>
      <c r="CQ508" s="146">
        <f t="shared" si="723"/>
        <v>0</v>
      </c>
      <c r="CR508" s="146">
        <f t="shared" si="724"/>
        <v>0</v>
      </c>
      <c r="CS508" s="146">
        <f t="shared" si="725"/>
        <v>0</v>
      </c>
      <c r="CT508" s="146">
        <f t="shared" si="726"/>
        <v>0</v>
      </c>
      <c r="CU508" s="146">
        <f t="shared" si="727"/>
        <v>0</v>
      </c>
      <c r="CV508" s="146">
        <f t="shared" si="728"/>
        <v>0</v>
      </c>
      <c r="CW508" s="146">
        <f t="shared" si="729"/>
        <v>0</v>
      </c>
      <c r="CX508" s="146">
        <f t="shared" si="730"/>
        <v>0</v>
      </c>
      <c r="CY508" s="146">
        <f t="shared" si="731"/>
        <v>0</v>
      </c>
      <c r="CZ508" s="146">
        <f t="shared" si="732"/>
        <v>0</v>
      </c>
      <c r="DA508" s="146">
        <f t="shared" si="733"/>
        <v>0</v>
      </c>
      <c r="DB508" s="146">
        <f t="shared" si="734"/>
        <v>0</v>
      </c>
      <c r="DC508" s="146">
        <f t="shared" si="735"/>
        <v>0</v>
      </c>
      <c r="DD508" s="146">
        <f t="shared" si="736"/>
        <v>0</v>
      </c>
      <c r="DE508" s="146">
        <f t="shared" si="737"/>
        <v>0</v>
      </c>
      <c r="DF508" s="146">
        <f t="shared" si="738"/>
        <v>0</v>
      </c>
      <c r="DG508" s="146">
        <f t="shared" si="739"/>
        <v>0</v>
      </c>
      <c r="DH508" s="146">
        <f t="shared" si="740"/>
        <v>0</v>
      </c>
      <c r="DI508" s="146">
        <f t="shared" si="741"/>
        <v>0</v>
      </c>
      <c r="DJ508" s="146">
        <f t="shared" si="742"/>
        <v>0</v>
      </c>
      <c r="DK508" s="146">
        <f t="shared" si="743"/>
        <v>0</v>
      </c>
      <c r="DL508" s="146">
        <f t="shared" si="744"/>
        <v>0</v>
      </c>
      <c r="DM508" s="146">
        <f t="shared" si="745"/>
        <v>0</v>
      </c>
      <c r="DN508" s="64">
        <f t="shared" si="794"/>
        <v>30</v>
      </c>
      <c r="DO508" s="52">
        <f t="shared" si="790"/>
        <v>30</v>
      </c>
      <c r="DP508" s="52" t="str">
        <f t="shared" si="749"/>
        <v/>
      </c>
      <c r="DQ508" s="53" t="str">
        <f t="shared" si="750"/>
        <v/>
      </c>
      <c r="DR508" s="1">
        <f t="shared" si="791"/>
        <v>1</v>
      </c>
      <c r="DS508" s="168" t="e">
        <f>IF(AND(DR508=#REF!,BL508=#REF!),'Tiến độ'!D508,"")</f>
        <v>#REF!</v>
      </c>
    </row>
    <row r="509" spans="1:123" ht="11.25" customHeight="1">
      <c r="A509" s="314" t="str">
        <f>IF(B509="","",MAX($A$7:A508)+1)</f>
        <v/>
      </c>
      <c r="B509" s="315"/>
      <c r="C509" s="79" t="s">
        <v>622</v>
      </c>
      <c r="D509" s="80" t="s">
        <v>623</v>
      </c>
      <c r="E509" s="81">
        <v>4</v>
      </c>
      <c r="F509" s="82"/>
      <c r="G509" s="83">
        <v>180</v>
      </c>
      <c r="H509" s="84">
        <f>H507</f>
        <v>2</v>
      </c>
      <c r="I509" s="85">
        <f>I507</f>
        <v>113</v>
      </c>
      <c r="J509" s="27"/>
      <c r="K509" s="86"/>
      <c r="L509" s="87"/>
      <c r="M509" s="87"/>
      <c r="N509" s="88"/>
      <c r="O509" s="86"/>
      <c r="P509" s="87"/>
      <c r="Q509" s="87"/>
      <c r="R509" s="88"/>
      <c r="S509" s="86"/>
      <c r="T509" s="87"/>
      <c r="U509" s="87"/>
      <c r="V509" s="87"/>
      <c r="W509" s="88"/>
      <c r="X509" s="86"/>
      <c r="Y509" s="87"/>
      <c r="Z509" s="87"/>
      <c r="AA509" s="88"/>
      <c r="AB509" s="86"/>
      <c r="AC509" s="87"/>
      <c r="AD509" s="87"/>
      <c r="AE509" s="88"/>
      <c r="AF509" s="86"/>
      <c r="AG509" s="87"/>
      <c r="AH509" s="87"/>
      <c r="AI509" s="362"/>
      <c r="AJ509" s="363"/>
      <c r="AK509" s="86"/>
      <c r="AL509" s="87"/>
      <c r="AM509" s="87"/>
      <c r="AN509" s="88"/>
      <c r="AO509" s="86"/>
      <c r="AP509" s="87"/>
      <c r="AQ509" s="87"/>
      <c r="AR509" s="88"/>
      <c r="AS509" s="89"/>
      <c r="AT509" s="87"/>
      <c r="AU509" s="87"/>
      <c r="AV509" s="90"/>
      <c r="AW509" s="86"/>
      <c r="AX509" s="87" t="s">
        <v>626</v>
      </c>
      <c r="AY509" s="87" t="s">
        <v>626</v>
      </c>
      <c r="AZ509" s="87" t="s">
        <v>626</v>
      </c>
      <c r="BA509" s="88" t="s">
        <v>626</v>
      </c>
      <c r="BB509" s="89"/>
      <c r="BC509" s="87"/>
      <c r="BD509" s="87"/>
      <c r="BE509" s="321"/>
      <c r="BF509" s="322"/>
      <c r="BG509" s="322"/>
      <c r="BH509" s="322"/>
      <c r="BI509" s="322"/>
      <c r="BJ509" s="323"/>
      <c r="BK509" s="46" t="s">
        <v>11816</v>
      </c>
      <c r="BL509" s="46" t="s">
        <v>1116</v>
      </c>
      <c r="BN509" s="146">
        <f t="shared" si="747"/>
        <v>0</v>
      </c>
      <c r="BO509" s="146">
        <f t="shared" si="695"/>
        <v>0</v>
      </c>
      <c r="BP509" s="146">
        <f t="shared" si="696"/>
        <v>0</v>
      </c>
      <c r="BQ509" s="146">
        <f t="shared" si="697"/>
        <v>0</v>
      </c>
      <c r="BR509" s="146">
        <f t="shared" si="698"/>
        <v>0</v>
      </c>
      <c r="BS509" s="146">
        <f t="shared" si="699"/>
        <v>0</v>
      </c>
      <c r="BT509" s="146">
        <f t="shared" si="700"/>
        <v>0</v>
      </c>
      <c r="BU509" s="146">
        <f t="shared" si="701"/>
        <v>0</v>
      </c>
      <c r="BV509" s="146">
        <f t="shared" si="702"/>
        <v>0</v>
      </c>
      <c r="BW509" s="146">
        <f t="shared" si="703"/>
        <v>0</v>
      </c>
      <c r="BX509" s="146">
        <f t="shared" si="704"/>
        <v>0</v>
      </c>
      <c r="BY509" s="146">
        <f t="shared" si="705"/>
        <v>0</v>
      </c>
      <c r="BZ509" s="146">
        <f t="shared" si="706"/>
        <v>0</v>
      </c>
      <c r="CA509" s="146">
        <f t="shared" si="707"/>
        <v>0</v>
      </c>
      <c r="CB509" s="146">
        <f t="shared" si="708"/>
        <v>0</v>
      </c>
      <c r="CC509" s="146">
        <f t="shared" si="709"/>
        <v>0</v>
      </c>
      <c r="CD509" s="146">
        <f t="shared" si="710"/>
        <v>0</v>
      </c>
      <c r="CE509" s="146">
        <f t="shared" si="711"/>
        <v>0</v>
      </c>
      <c r="CF509" s="146">
        <f t="shared" si="712"/>
        <v>0</v>
      </c>
      <c r="CG509" s="146">
        <f t="shared" si="713"/>
        <v>0</v>
      </c>
      <c r="CH509" s="146">
        <f t="shared" si="714"/>
        <v>0</v>
      </c>
      <c r="CI509" s="146">
        <f t="shared" si="715"/>
        <v>0</v>
      </c>
      <c r="CJ509" s="146">
        <f t="shared" si="716"/>
        <v>0</v>
      </c>
      <c r="CK509" s="146">
        <f t="shared" si="717"/>
        <v>0</v>
      </c>
      <c r="CL509" s="146">
        <f t="shared" si="718"/>
        <v>0</v>
      </c>
      <c r="CM509" s="146">
        <f t="shared" si="719"/>
        <v>0</v>
      </c>
      <c r="CN509" s="146">
        <f t="shared" si="720"/>
        <v>0</v>
      </c>
      <c r="CO509" s="146">
        <f t="shared" si="721"/>
        <v>0</v>
      </c>
      <c r="CP509" s="146">
        <f t="shared" si="722"/>
        <v>0</v>
      </c>
      <c r="CQ509" s="146">
        <f t="shared" si="723"/>
        <v>0</v>
      </c>
      <c r="CR509" s="146">
        <f t="shared" si="724"/>
        <v>0</v>
      </c>
      <c r="CS509" s="146">
        <f t="shared" si="725"/>
        <v>0</v>
      </c>
      <c r="CT509" s="146">
        <f t="shared" si="726"/>
        <v>0</v>
      </c>
      <c r="CU509" s="146">
        <f t="shared" si="727"/>
        <v>0</v>
      </c>
      <c r="CV509" s="146">
        <f t="shared" si="728"/>
        <v>0</v>
      </c>
      <c r="CW509" s="146">
        <f t="shared" si="729"/>
        <v>0</v>
      </c>
      <c r="CX509" s="146">
        <f t="shared" si="730"/>
        <v>0</v>
      </c>
      <c r="CY509" s="146">
        <f t="shared" si="731"/>
        <v>0</v>
      </c>
      <c r="CZ509" s="146">
        <f t="shared" si="732"/>
        <v>0</v>
      </c>
      <c r="DA509" s="146">
        <f t="shared" si="733"/>
        <v>0</v>
      </c>
      <c r="DB509" s="146">
        <f t="shared" si="734"/>
        <v>0</v>
      </c>
      <c r="DC509" s="146">
        <f t="shared" si="735"/>
        <v>0</v>
      </c>
      <c r="DD509" s="146">
        <f t="shared" si="736"/>
        <v>0</v>
      </c>
      <c r="DE509" s="146">
        <f t="shared" si="737"/>
        <v>0</v>
      </c>
      <c r="DF509" s="146">
        <f t="shared" si="738"/>
        <v>0</v>
      </c>
      <c r="DG509" s="146">
        <f t="shared" si="739"/>
        <v>0</v>
      </c>
      <c r="DH509" s="146">
        <f t="shared" si="740"/>
        <v>0</v>
      </c>
      <c r="DI509" s="146">
        <f t="shared" si="741"/>
        <v>0</v>
      </c>
      <c r="DJ509" s="146">
        <f t="shared" si="742"/>
        <v>0</v>
      </c>
      <c r="DK509" s="146">
        <f t="shared" si="743"/>
        <v>0</v>
      </c>
      <c r="DL509" s="146">
        <f t="shared" si="744"/>
        <v>0</v>
      </c>
      <c r="DM509" s="146">
        <f t="shared" si="745"/>
        <v>0</v>
      </c>
      <c r="DN509" s="64">
        <f>60*2*H509</f>
        <v>240</v>
      </c>
      <c r="DO509" s="52" t="str">
        <f t="shared" si="790"/>
        <v/>
      </c>
      <c r="DP509" s="52" t="str">
        <f t="shared" si="749"/>
        <v/>
      </c>
      <c r="DQ509" s="53">
        <f t="shared" si="750"/>
        <v>240</v>
      </c>
      <c r="DR509" s="1">
        <f t="shared" si="791"/>
        <v>2</v>
      </c>
      <c r="DS509" s="168" t="e">
        <f>IF(AND(DR509=#REF!,BL509=#REF!),'Tiến độ'!D509,"")</f>
        <v>#REF!</v>
      </c>
    </row>
    <row r="510" spans="1:123" ht="11.25" customHeight="1">
      <c r="A510" s="314" t="str">
        <f>IF(B510="","",MAX($A$7:A509)+1)</f>
        <v/>
      </c>
      <c r="B510" s="315"/>
      <c r="C510" s="79" t="s">
        <v>597</v>
      </c>
      <c r="D510" s="80" t="s">
        <v>598</v>
      </c>
      <c r="E510" s="81">
        <v>3</v>
      </c>
      <c r="F510" s="82">
        <v>45</v>
      </c>
      <c r="G510" s="83"/>
      <c r="H510" s="84">
        <f t="shared" ref="H510:I510" si="798">H509</f>
        <v>2</v>
      </c>
      <c r="I510" s="85">
        <f t="shared" si="798"/>
        <v>113</v>
      </c>
      <c r="J510" s="27"/>
      <c r="K510" s="86"/>
      <c r="L510" s="87"/>
      <c r="M510" s="87"/>
      <c r="N510" s="88"/>
      <c r="O510" s="86"/>
      <c r="P510" s="87"/>
      <c r="Q510" s="87"/>
      <c r="R510" s="88"/>
      <c r="S510" s="86"/>
      <c r="T510" s="87"/>
      <c r="U510" s="87"/>
      <c r="V510" s="87"/>
      <c r="W510" s="88"/>
      <c r="X510" s="86"/>
      <c r="Y510" s="87"/>
      <c r="Z510" s="87"/>
      <c r="AA510" s="88"/>
      <c r="AB510" s="86"/>
      <c r="AC510" s="87"/>
      <c r="AD510" s="87"/>
      <c r="AE510" s="88"/>
      <c r="AF510" s="86"/>
      <c r="AG510" s="87"/>
      <c r="AH510" s="87"/>
      <c r="AI510" s="362"/>
      <c r="AJ510" s="363"/>
      <c r="AK510" s="86"/>
      <c r="AL510" s="87">
        <v>4</v>
      </c>
      <c r="AM510" s="87">
        <v>4</v>
      </c>
      <c r="AN510" s="88">
        <v>4</v>
      </c>
      <c r="AO510" s="86">
        <v>4</v>
      </c>
      <c r="AP510" s="87">
        <v>4</v>
      </c>
      <c r="AQ510" s="87">
        <v>4</v>
      </c>
      <c r="AR510" s="88">
        <v>4</v>
      </c>
      <c r="AS510" s="89">
        <v>4</v>
      </c>
      <c r="AT510" s="87">
        <v>4</v>
      </c>
      <c r="AU510" s="87">
        <v>4</v>
      </c>
      <c r="AV510" s="90">
        <v>4</v>
      </c>
      <c r="AW510" s="86">
        <v>1</v>
      </c>
      <c r="AX510" s="87"/>
      <c r="AY510" s="87"/>
      <c r="AZ510" s="87"/>
      <c r="BA510" s="88"/>
      <c r="BB510" s="89" t="s">
        <v>163</v>
      </c>
      <c r="BC510" s="87" t="s">
        <v>163</v>
      </c>
      <c r="BD510" s="87" t="s">
        <v>163</v>
      </c>
      <c r="BE510" s="321"/>
      <c r="BF510" s="322"/>
      <c r="BG510" s="322"/>
      <c r="BH510" s="322"/>
      <c r="BI510" s="322"/>
      <c r="BJ510" s="323"/>
      <c r="BK510" s="46" t="s">
        <v>18</v>
      </c>
      <c r="BL510" s="46" t="s">
        <v>44</v>
      </c>
      <c r="BN510" s="146">
        <f t="shared" si="747"/>
        <v>0</v>
      </c>
      <c r="BO510" s="146">
        <f t="shared" si="695"/>
        <v>0</v>
      </c>
      <c r="BP510" s="146">
        <f t="shared" si="696"/>
        <v>0</v>
      </c>
      <c r="BQ510" s="146">
        <f t="shared" si="697"/>
        <v>0</v>
      </c>
      <c r="BR510" s="146">
        <f t="shared" si="698"/>
        <v>0</v>
      </c>
      <c r="BS510" s="146">
        <f t="shared" si="699"/>
        <v>0</v>
      </c>
      <c r="BT510" s="146">
        <f t="shared" si="700"/>
        <v>0</v>
      </c>
      <c r="BU510" s="146">
        <f t="shared" si="701"/>
        <v>0</v>
      </c>
      <c r="BV510" s="146">
        <f t="shared" si="702"/>
        <v>0</v>
      </c>
      <c r="BW510" s="146">
        <f t="shared" si="703"/>
        <v>0</v>
      </c>
      <c r="BX510" s="146">
        <f t="shared" si="704"/>
        <v>0</v>
      </c>
      <c r="BY510" s="146">
        <f t="shared" si="705"/>
        <v>0</v>
      </c>
      <c r="BZ510" s="146">
        <f t="shared" si="706"/>
        <v>0</v>
      </c>
      <c r="CA510" s="146">
        <f t="shared" si="707"/>
        <v>0</v>
      </c>
      <c r="CB510" s="146">
        <f t="shared" si="708"/>
        <v>0</v>
      </c>
      <c r="CC510" s="146">
        <f t="shared" si="709"/>
        <v>0</v>
      </c>
      <c r="CD510" s="146">
        <f t="shared" si="710"/>
        <v>0</v>
      </c>
      <c r="CE510" s="146">
        <f t="shared" si="711"/>
        <v>0</v>
      </c>
      <c r="CF510" s="146">
        <f t="shared" si="712"/>
        <v>0</v>
      </c>
      <c r="CG510" s="146">
        <f t="shared" si="713"/>
        <v>0</v>
      </c>
      <c r="CH510" s="146">
        <f t="shared" si="714"/>
        <v>0</v>
      </c>
      <c r="CI510" s="146">
        <f t="shared" si="715"/>
        <v>0</v>
      </c>
      <c r="CJ510" s="146">
        <f t="shared" si="716"/>
        <v>0</v>
      </c>
      <c r="CK510" s="146">
        <f t="shared" si="717"/>
        <v>0</v>
      </c>
      <c r="CL510" s="146">
        <f t="shared" si="718"/>
        <v>0</v>
      </c>
      <c r="CM510" s="146">
        <f t="shared" si="719"/>
        <v>0</v>
      </c>
      <c r="CN510" s="146">
        <f t="shared" si="720"/>
        <v>0</v>
      </c>
      <c r="CO510" s="146">
        <f t="shared" si="721"/>
        <v>8</v>
      </c>
      <c r="CP510" s="146">
        <f t="shared" si="722"/>
        <v>8</v>
      </c>
      <c r="CQ510" s="146">
        <f t="shared" si="723"/>
        <v>8</v>
      </c>
      <c r="CR510" s="146">
        <f t="shared" si="724"/>
        <v>8</v>
      </c>
      <c r="CS510" s="146">
        <f t="shared" si="725"/>
        <v>8</v>
      </c>
      <c r="CT510" s="146">
        <f t="shared" si="726"/>
        <v>8</v>
      </c>
      <c r="CU510" s="146">
        <f t="shared" si="727"/>
        <v>8</v>
      </c>
      <c r="CV510" s="146">
        <f t="shared" si="728"/>
        <v>8</v>
      </c>
      <c r="CW510" s="146">
        <f t="shared" si="729"/>
        <v>8</v>
      </c>
      <c r="CX510" s="146">
        <f t="shared" si="730"/>
        <v>8</v>
      </c>
      <c r="CY510" s="146">
        <f t="shared" si="731"/>
        <v>8</v>
      </c>
      <c r="CZ510" s="146">
        <f t="shared" si="732"/>
        <v>2</v>
      </c>
      <c r="DA510" s="146">
        <f t="shared" si="733"/>
        <v>0</v>
      </c>
      <c r="DB510" s="146">
        <f t="shared" si="734"/>
        <v>0</v>
      </c>
      <c r="DC510" s="146">
        <f t="shared" si="735"/>
        <v>0</v>
      </c>
      <c r="DD510" s="146">
        <f t="shared" si="736"/>
        <v>0</v>
      </c>
      <c r="DE510" s="146">
        <f t="shared" si="737"/>
        <v>0</v>
      </c>
      <c r="DF510" s="146">
        <f t="shared" si="738"/>
        <v>0</v>
      </c>
      <c r="DG510" s="146">
        <f t="shared" si="739"/>
        <v>0</v>
      </c>
      <c r="DH510" s="146">
        <f t="shared" si="740"/>
        <v>0</v>
      </c>
      <c r="DI510" s="146">
        <f t="shared" si="741"/>
        <v>0</v>
      </c>
      <c r="DJ510" s="146">
        <f t="shared" si="742"/>
        <v>0</v>
      </c>
      <c r="DK510" s="146">
        <f t="shared" si="743"/>
        <v>0</v>
      </c>
      <c r="DL510" s="146">
        <f t="shared" si="744"/>
        <v>0</v>
      </c>
      <c r="DM510" s="146">
        <f t="shared" si="745"/>
        <v>0</v>
      </c>
      <c r="DN510" s="64">
        <f t="shared" si="794"/>
        <v>90</v>
      </c>
      <c r="DO510" s="52" t="str">
        <f t="shared" si="790"/>
        <v/>
      </c>
      <c r="DP510" s="52" t="str">
        <f t="shared" si="749"/>
        <v/>
      </c>
      <c r="DQ510" s="53">
        <f t="shared" si="750"/>
        <v>90</v>
      </c>
      <c r="DR510" s="1">
        <f t="shared" si="791"/>
        <v>2</v>
      </c>
      <c r="DS510" s="168" t="e">
        <f>IF(AND(DR510=#REF!,BL510=#REF!),'Tiến độ'!D510,"")</f>
        <v>#REF!</v>
      </c>
    </row>
    <row r="511" spans="1:123" ht="11.25" customHeight="1">
      <c r="A511" s="314" t="str">
        <f>IF(B511="","",MAX($A$7:A510)+1)</f>
        <v/>
      </c>
      <c r="B511" s="315"/>
      <c r="C511" s="79" t="s">
        <v>599</v>
      </c>
      <c r="D511" s="80" t="s">
        <v>600</v>
      </c>
      <c r="E511" s="81">
        <v>1</v>
      </c>
      <c r="F511" s="82">
        <v>15</v>
      </c>
      <c r="G511" s="83"/>
      <c r="H511" s="84">
        <f t="shared" ref="H511:I511" si="799">H510</f>
        <v>2</v>
      </c>
      <c r="I511" s="85">
        <f t="shared" si="799"/>
        <v>113</v>
      </c>
      <c r="J511" s="27"/>
      <c r="K511" s="86"/>
      <c r="L511" s="87"/>
      <c r="M511" s="87"/>
      <c r="N511" s="88"/>
      <c r="O511" s="86"/>
      <c r="P511" s="87"/>
      <c r="Q511" s="87"/>
      <c r="R511" s="88"/>
      <c r="S511" s="86"/>
      <c r="T511" s="87"/>
      <c r="U511" s="87"/>
      <c r="V511" s="87"/>
      <c r="W511" s="88"/>
      <c r="X511" s="86"/>
      <c r="Y511" s="87"/>
      <c r="Z511" s="87"/>
      <c r="AA511" s="88"/>
      <c r="AB511" s="86"/>
      <c r="AC511" s="87"/>
      <c r="AD511" s="87"/>
      <c r="AE511" s="88"/>
      <c r="AF511" s="86"/>
      <c r="AG511" s="87"/>
      <c r="AH511" s="87"/>
      <c r="AI511" s="362"/>
      <c r="AJ511" s="363"/>
      <c r="AK511" s="86"/>
      <c r="AL511" s="87"/>
      <c r="AM511" s="87"/>
      <c r="AN511" s="88"/>
      <c r="AO511" s="86"/>
      <c r="AP511" s="87"/>
      <c r="AQ511" s="87">
        <v>2</v>
      </c>
      <c r="AR511" s="88">
        <v>2</v>
      </c>
      <c r="AS511" s="89">
        <v>2</v>
      </c>
      <c r="AT511" s="87">
        <v>2</v>
      </c>
      <c r="AU511" s="87">
        <v>2</v>
      </c>
      <c r="AV511" s="90">
        <v>2</v>
      </c>
      <c r="AW511" s="86">
        <v>3</v>
      </c>
      <c r="AX511" s="87"/>
      <c r="AY511" s="87"/>
      <c r="AZ511" s="87"/>
      <c r="BA511" s="88"/>
      <c r="BB511" s="89" t="s">
        <v>163</v>
      </c>
      <c r="BC511" s="87" t="s">
        <v>163</v>
      </c>
      <c r="BD511" s="87" t="s">
        <v>163</v>
      </c>
      <c r="BE511" s="321"/>
      <c r="BF511" s="322"/>
      <c r="BG511" s="322"/>
      <c r="BH511" s="322"/>
      <c r="BI511" s="322"/>
      <c r="BJ511" s="323"/>
      <c r="BK511" s="46" t="s">
        <v>18</v>
      </c>
      <c r="BL511" s="46" t="s">
        <v>44</v>
      </c>
      <c r="BN511" s="146">
        <f t="shared" si="747"/>
        <v>0</v>
      </c>
      <c r="BO511" s="146">
        <f t="shared" si="695"/>
        <v>0</v>
      </c>
      <c r="BP511" s="146">
        <f t="shared" si="696"/>
        <v>0</v>
      </c>
      <c r="BQ511" s="146">
        <f t="shared" si="697"/>
        <v>0</v>
      </c>
      <c r="BR511" s="146">
        <f t="shared" si="698"/>
        <v>0</v>
      </c>
      <c r="BS511" s="146">
        <f t="shared" si="699"/>
        <v>0</v>
      </c>
      <c r="BT511" s="146">
        <f t="shared" si="700"/>
        <v>0</v>
      </c>
      <c r="BU511" s="146">
        <f t="shared" si="701"/>
        <v>0</v>
      </c>
      <c r="BV511" s="146">
        <f t="shared" si="702"/>
        <v>0</v>
      </c>
      <c r="BW511" s="146">
        <f t="shared" si="703"/>
        <v>0</v>
      </c>
      <c r="BX511" s="146">
        <f t="shared" si="704"/>
        <v>0</v>
      </c>
      <c r="BY511" s="146">
        <f t="shared" si="705"/>
        <v>0</v>
      </c>
      <c r="BZ511" s="146">
        <f t="shared" si="706"/>
        <v>0</v>
      </c>
      <c r="CA511" s="146">
        <f t="shared" si="707"/>
        <v>0</v>
      </c>
      <c r="CB511" s="146">
        <f t="shared" si="708"/>
        <v>0</v>
      </c>
      <c r="CC511" s="146">
        <f t="shared" si="709"/>
        <v>0</v>
      </c>
      <c r="CD511" s="146">
        <f t="shared" si="710"/>
        <v>0</v>
      </c>
      <c r="CE511" s="146">
        <f t="shared" si="711"/>
        <v>0</v>
      </c>
      <c r="CF511" s="146">
        <f t="shared" si="712"/>
        <v>0</v>
      </c>
      <c r="CG511" s="146">
        <f t="shared" si="713"/>
        <v>0</v>
      </c>
      <c r="CH511" s="146">
        <f t="shared" si="714"/>
        <v>0</v>
      </c>
      <c r="CI511" s="146">
        <f t="shared" si="715"/>
        <v>0</v>
      </c>
      <c r="CJ511" s="146">
        <f t="shared" si="716"/>
        <v>0</v>
      </c>
      <c r="CK511" s="146">
        <f t="shared" si="717"/>
        <v>0</v>
      </c>
      <c r="CL511" s="146">
        <f t="shared" si="718"/>
        <v>0</v>
      </c>
      <c r="CM511" s="146">
        <f t="shared" si="719"/>
        <v>0</v>
      </c>
      <c r="CN511" s="146">
        <f t="shared" si="720"/>
        <v>0</v>
      </c>
      <c r="CO511" s="146">
        <f t="shared" si="721"/>
        <v>0</v>
      </c>
      <c r="CP511" s="146">
        <f t="shared" si="722"/>
        <v>0</v>
      </c>
      <c r="CQ511" s="146">
        <f t="shared" si="723"/>
        <v>0</v>
      </c>
      <c r="CR511" s="146">
        <f t="shared" si="724"/>
        <v>0</v>
      </c>
      <c r="CS511" s="146">
        <f t="shared" si="725"/>
        <v>0</v>
      </c>
      <c r="CT511" s="146">
        <f t="shared" si="726"/>
        <v>4</v>
      </c>
      <c r="CU511" s="146">
        <f t="shared" si="727"/>
        <v>4</v>
      </c>
      <c r="CV511" s="146">
        <f t="shared" si="728"/>
        <v>4</v>
      </c>
      <c r="CW511" s="146">
        <f t="shared" si="729"/>
        <v>4</v>
      </c>
      <c r="CX511" s="146">
        <f t="shared" si="730"/>
        <v>4</v>
      </c>
      <c r="CY511" s="146">
        <f t="shared" si="731"/>
        <v>4</v>
      </c>
      <c r="CZ511" s="146">
        <f t="shared" si="732"/>
        <v>6</v>
      </c>
      <c r="DA511" s="146">
        <f t="shared" si="733"/>
        <v>0</v>
      </c>
      <c r="DB511" s="146">
        <f t="shared" si="734"/>
        <v>0</v>
      </c>
      <c r="DC511" s="146">
        <f t="shared" si="735"/>
        <v>0</v>
      </c>
      <c r="DD511" s="146">
        <f t="shared" si="736"/>
        <v>0</v>
      </c>
      <c r="DE511" s="146">
        <f t="shared" si="737"/>
        <v>0</v>
      </c>
      <c r="DF511" s="146">
        <f t="shared" si="738"/>
        <v>0</v>
      </c>
      <c r="DG511" s="146">
        <f t="shared" si="739"/>
        <v>0</v>
      </c>
      <c r="DH511" s="146">
        <f t="shared" si="740"/>
        <v>0</v>
      </c>
      <c r="DI511" s="146">
        <f t="shared" si="741"/>
        <v>0</v>
      </c>
      <c r="DJ511" s="146">
        <f t="shared" si="742"/>
        <v>0</v>
      </c>
      <c r="DK511" s="146">
        <f t="shared" si="743"/>
        <v>0</v>
      </c>
      <c r="DL511" s="146">
        <f t="shared" si="744"/>
        <v>0</v>
      </c>
      <c r="DM511" s="146">
        <f t="shared" si="745"/>
        <v>0</v>
      </c>
      <c r="DN511" s="64">
        <f>0.8*I511</f>
        <v>90.4</v>
      </c>
      <c r="DO511" s="52" t="str">
        <f t="shared" si="790"/>
        <v/>
      </c>
      <c r="DP511" s="52" t="str">
        <f t="shared" si="749"/>
        <v/>
      </c>
      <c r="DQ511" s="53">
        <f t="shared" si="750"/>
        <v>90.4</v>
      </c>
      <c r="DR511" s="1">
        <f t="shared" si="791"/>
        <v>2</v>
      </c>
      <c r="DS511" s="168" t="e">
        <f>IF(AND(DR511=#REF!,BL511=#REF!),'Tiến độ'!D511,"")</f>
        <v>#REF!</v>
      </c>
    </row>
    <row r="512" spans="1:123" ht="11.25" customHeight="1">
      <c r="A512" s="314" t="str">
        <f>IF(B512="","",MAX($A$7:A511)+1)</f>
        <v/>
      </c>
      <c r="B512" s="315"/>
      <c r="C512" s="79" t="s">
        <v>601</v>
      </c>
      <c r="D512" s="80" t="s">
        <v>602</v>
      </c>
      <c r="E512" s="81">
        <v>4</v>
      </c>
      <c r="F512" s="82">
        <v>60</v>
      </c>
      <c r="G512" s="83"/>
      <c r="H512" s="84">
        <f t="shared" ref="H512:I512" si="800">H511</f>
        <v>2</v>
      </c>
      <c r="I512" s="85">
        <f t="shared" si="800"/>
        <v>113</v>
      </c>
      <c r="J512" s="27"/>
      <c r="K512" s="86"/>
      <c r="L512" s="87"/>
      <c r="M512" s="87"/>
      <c r="N512" s="88"/>
      <c r="O512" s="86"/>
      <c r="P512" s="87"/>
      <c r="Q512" s="87"/>
      <c r="R512" s="88"/>
      <c r="S512" s="86"/>
      <c r="T512" s="87"/>
      <c r="U512" s="87"/>
      <c r="V512" s="87"/>
      <c r="W512" s="88"/>
      <c r="X512" s="86"/>
      <c r="Y512" s="87"/>
      <c r="Z512" s="87"/>
      <c r="AA512" s="88"/>
      <c r="AB512" s="86"/>
      <c r="AC512" s="87"/>
      <c r="AD512" s="87"/>
      <c r="AE512" s="88"/>
      <c r="AF512" s="86"/>
      <c r="AG512" s="87"/>
      <c r="AH512" s="87"/>
      <c r="AI512" s="362"/>
      <c r="AJ512" s="363"/>
      <c r="AK512" s="86"/>
      <c r="AL512" s="87">
        <v>5</v>
      </c>
      <c r="AM512" s="87">
        <v>5</v>
      </c>
      <c r="AN512" s="88">
        <v>5</v>
      </c>
      <c r="AO512" s="86">
        <v>5</v>
      </c>
      <c r="AP512" s="87">
        <v>5</v>
      </c>
      <c r="AQ512" s="87">
        <v>5</v>
      </c>
      <c r="AR512" s="88">
        <v>5</v>
      </c>
      <c r="AS512" s="89">
        <v>5</v>
      </c>
      <c r="AT512" s="87">
        <v>5</v>
      </c>
      <c r="AU512" s="87">
        <v>5</v>
      </c>
      <c r="AV512" s="90">
        <v>5</v>
      </c>
      <c r="AW512" s="86">
        <v>5</v>
      </c>
      <c r="AX512" s="87"/>
      <c r="AY512" s="87"/>
      <c r="AZ512" s="87"/>
      <c r="BA512" s="88"/>
      <c r="BB512" s="89" t="s">
        <v>163</v>
      </c>
      <c r="BC512" s="87" t="s">
        <v>163</v>
      </c>
      <c r="BD512" s="87" t="s">
        <v>163</v>
      </c>
      <c r="BE512" s="321"/>
      <c r="BF512" s="322"/>
      <c r="BG512" s="322"/>
      <c r="BH512" s="322"/>
      <c r="BI512" s="322"/>
      <c r="BJ512" s="323"/>
      <c r="BK512" s="46" t="s">
        <v>18</v>
      </c>
      <c r="BL512" s="46" t="s">
        <v>44</v>
      </c>
      <c r="BN512" s="146">
        <f t="shared" si="747"/>
        <v>0</v>
      </c>
      <c r="BO512" s="146">
        <f t="shared" si="695"/>
        <v>0</v>
      </c>
      <c r="BP512" s="146">
        <f t="shared" si="696"/>
        <v>0</v>
      </c>
      <c r="BQ512" s="146">
        <f t="shared" si="697"/>
        <v>0</v>
      </c>
      <c r="BR512" s="146">
        <f t="shared" si="698"/>
        <v>0</v>
      </c>
      <c r="BS512" s="146">
        <f t="shared" si="699"/>
        <v>0</v>
      </c>
      <c r="BT512" s="146">
        <f t="shared" si="700"/>
        <v>0</v>
      </c>
      <c r="BU512" s="146">
        <f t="shared" si="701"/>
        <v>0</v>
      </c>
      <c r="BV512" s="146">
        <f t="shared" si="702"/>
        <v>0</v>
      </c>
      <c r="BW512" s="146">
        <f t="shared" si="703"/>
        <v>0</v>
      </c>
      <c r="BX512" s="146">
        <f t="shared" si="704"/>
        <v>0</v>
      </c>
      <c r="BY512" s="146">
        <f t="shared" si="705"/>
        <v>0</v>
      </c>
      <c r="BZ512" s="146">
        <f t="shared" si="706"/>
        <v>0</v>
      </c>
      <c r="CA512" s="146">
        <f t="shared" si="707"/>
        <v>0</v>
      </c>
      <c r="CB512" s="146">
        <f t="shared" si="708"/>
        <v>0</v>
      </c>
      <c r="CC512" s="146">
        <f t="shared" si="709"/>
        <v>0</v>
      </c>
      <c r="CD512" s="146">
        <f t="shared" si="710"/>
        <v>0</v>
      </c>
      <c r="CE512" s="146">
        <f t="shared" si="711"/>
        <v>0</v>
      </c>
      <c r="CF512" s="146">
        <f t="shared" si="712"/>
        <v>0</v>
      </c>
      <c r="CG512" s="146">
        <f t="shared" si="713"/>
        <v>0</v>
      </c>
      <c r="CH512" s="146">
        <f t="shared" si="714"/>
        <v>0</v>
      </c>
      <c r="CI512" s="146">
        <f t="shared" si="715"/>
        <v>0</v>
      </c>
      <c r="CJ512" s="146">
        <f t="shared" si="716"/>
        <v>0</v>
      </c>
      <c r="CK512" s="146">
        <f t="shared" si="717"/>
        <v>0</v>
      </c>
      <c r="CL512" s="146">
        <f t="shared" si="718"/>
        <v>0</v>
      </c>
      <c r="CM512" s="146">
        <f t="shared" si="719"/>
        <v>0</v>
      </c>
      <c r="CN512" s="146">
        <f t="shared" si="720"/>
        <v>0</v>
      </c>
      <c r="CO512" s="146">
        <f t="shared" si="721"/>
        <v>10</v>
      </c>
      <c r="CP512" s="146">
        <f t="shared" si="722"/>
        <v>10</v>
      </c>
      <c r="CQ512" s="146">
        <f t="shared" si="723"/>
        <v>10</v>
      </c>
      <c r="CR512" s="146">
        <f t="shared" si="724"/>
        <v>10</v>
      </c>
      <c r="CS512" s="146">
        <f t="shared" si="725"/>
        <v>10</v>
      </c>
      <c r="CT512" s="146">
        <f t="shared" si="726"/>
        <v>10</v>
      </c>
      <c r="CU512" s="146">
        <f t="shared" si="727"/>
        <v>10</v>
      </c>
      <c r="CV512" s="146">
        <f t="shared" si="728"/>
        <v>10</v>
      </c>
      <c r="CW512" s="146">
        <f t="shared" si="729"/>
        <v>10</v>
      </c>
      <c r="CX512" s="146">
        <f t="shared" si="730"/>
        <v>10</v>
      </c>
      <c r="CY512" s="146">
        <f t="shared" si="731"/>
        <v>10</v>
      </c>
      <c r="CZ512" s="146">
        <f t="shared" si="732"/>
        <v>10</v>
      </c>
      <c r="DA512" s="146">
        <f t="shared" si="733"/>
        <v>0</v>
      </c>
      <c r="DB512" s="146">
        <f t="shared" si="734"/>
        <v>0</v>
      </c>
      <c r="DC512" s="146">
        <f t="shared" si="735"/>
        <v>0</v>
      </c>
      <c r="DD512" s="146">
        <f t="shared" si="736"/>
        <v>0</v>
      </c>
      <c r="DE512" s="146">
        <f t="shared" si="737"/>
        <v>0</v>
      </c>
      <c r="DF512" s="146">
        <f t="shared" si="738"/>
        <v>0</v>
      </c>
      <c r="DG512" s="146">
        <f t="shared" si="739"/>
        <v>0</v>
      </c>
      <c r="DH512" s="146">
        <f t="shared" si="740"/>
        <v>0</v>
      </c>
      <c r="DI512" s="146">
        <f t="shared" si="741"/>
        <v>0</v>
      </c>
      <c r="DJ512" s="146">
        <f t="shared" si="742"/>
        <v>0</v>
      </c>
      <c r="DK512" s="146">
        <f t="shared" si="743"/>
        <v>0</v>
      </c>
      <c r="DL512" s="146">
        <f t="shared" si="744"/>
        <v>0</v>
      </c>
      <c r="DM512" s="146">
        <f t="shared" si="745"/>
        <v>0</v>
      </c>
      <c r="DN512" s="64">
        <f t="shared" ref="DN512:DN515" si="801">F512*H512</f>
        <v>120</v>
      </c>
      <c r="DO512" s="52" t="str">
        <f t="shared" si="790"/>
        <v/>
      </c>
      <c r="DP512" s="52" t="str">
        <f t="shared" si="749"/>
        <v/>
      </c>
      <c r="DQ512" s="53">
        <f t="shared" si="750"/>
        <v>120</v>
      </c>
      <c r="DR512" s="1">
        <f t="shared" si="791"/>
        <v>2</v>
      </c>
      <c r="DS512" s="168" t="e">
        <f>IF(AND(DR512=#REF!,BL512=#REF!),'Tiến độ'!D512,"")</f>
        <v>#REF!</v>
      </c>
    </row>
    <row r="513" spans="1:123" ht="11.25" customHeight="1">
      <c r="A513" s="314" t="str">
        <f>IF(B513="","",MAX($A$7:A512)+1)</f>
        <v/>
      </c>
      <c r="B513" s="315"/>
      <c r="C513" s="79" t="s">
        <v>603</v>
      </c>
      <c r="D513" s="80" t="s">
        <v>604</v>
      </c>
      <c r="E513" s="81">
        <v>3</v>
      </c>
      <c r="F513" s="82">
        <v>45</v>
      </c>
      <c r="G513" s="83"/>
      <c r="H513" s="84">
        <f t="shared" ref="H513:I513" si="802">H512</f>
        <v>2</v>
      </c>
      <c r="I513" s="85">
        <f t="shared" si="802"/>
        <v>113</v>
      </c>
      <c r="J513" s="27"/>
      <c r="K513" s="86"/>
      <c r="L513" s="87"/>
      <c r="M513" s="87"/>
      <c r="N513" s="88"/>
      <c r="O513" s="86"/>
      <c r="P513" s="87"/>
      <c r="Q513" s="87"/>
      <c r="R513" s="88"/>
      <c r="S513" s="86"/>
      <c r="T513" s="87"/>
      <c r="U513" s="87"/>
      <c r="V513" s="87"/>
      <c r="W513" s="88"/>
      <c r="X513" s="86"/>
      <c r="Y513" s="87"/>
      <c r="Z513" s="87"/>
      <c r="AA513" s="88"/>
      <c r="AB513" s="86"/>
      <c r="AC513" s="87"/>
      <c r="AD513" s="87"/>
      <c r="AE513" s="88"/>
      <c r="AF513" s="86"/>
      <c r="AG513" s="87"/>
      <c r="AH513" s="87"/>
      <c r="AI513" s="362"/>
      <c r="AJ513" s="363"/>
      <c r="AK513" s="86"/>
      <c r="AL513" s="87">
        <v>4</v>
      </c>
      <c r="AM513" s="87">
        <v>4</v>
      </c>
      <c r="AN513" s="88">
        <v>4</v>
      </c>
      <c r="AO513" s="86">
        <v>4</v>
      </c>
      <c r="AP513" s="87">
        <v>4</v>
      </c>
      <c r="AQ513" s="87">
        <v>4</v>
      </c>
      <c r="AR513" s="88">
        <v>4</v>
      </c>
      <c r="AS513" s="89">
        <v>4</v>
      </c>
      <c r="AT513" s="87">
        <v>4</v>
      </c>
      <c r="AU513" s="87">
        <v>4</v>
      </c>
      <c r="AV513" s="90">
        <v>4</v>
      </c>
      <c r="AW513" s="86">
        <v>1</v>
      </c>
      <c r="AX513" s="87"/>
      <c r="AY513" s="87"/>
      <c r="AZ513" s="87"/>
      <c r="BA513" s="88"/>
      <c r="BB513" s="89" t="s">
        <v>163</v>
      </c>
      <c r="BC513" s="87" t="s">
        <v>163</v>
      </c>
      <c r="BD513" s="87" t="s">
        <v>163</v>
      </c>
      <c r="BE513" s="321"/>
      <c r="BF513" s="322"/>
      <c r="BG513" s="322"/>
      <c r="BH513" s="322"/>
      <c r="BI513" s="322"/>
      <c r="BJ513" s="323"/>
      <c r="BK513" s="46" t="s">
        <v>18</v>
      </c>
      <c r="BL513" s="46" t="s">
        <v>1116</v>
      </c>
      <c r="BN513" s="146">
        <f t="shared" si="747"/>
        <v>0</v>
      </c>
      <c r="BO513" s="146">
        <f t="shared" si="695"/>
        <v>0</v>
      </c>
      <c r="BP513" s="146">
        <f t="shared" si="696"/>
        <v>0</v>
      </c>
      <c r="BQ513" s="146">
        <f t="shared" si="697"/>
        <v>0</v>
      </c>
      <c r="BR513" s="146">
        <f t="shared" si="698"/>
        <v>0</v>
      </c>
      <c r="BS513" s="146">
        <f t="shared" si="699"/>
        <v>0</v>
      </c>
      <c r="BT513" s="146">
        <f t="shared" si="700"/>
        <v>0</v>
      </c>
      <c r="BU513" s="146">
        <f t="shared" si="701"/>
        <v>0</v>
      </c>
      <c r="BV513" s="146">
        <f t="shared" si="702"/>
        <v>0</v>
      </c>
      <c r="BW513" s="146">
        <f t="shared" si="703"/>
        <v>0</v>
      </c>
      <c r="BX513" s="146">
        <f t="shared" si="704"/>
        <v>0</v>
      </c>
      <c r="BY513" s="146">
        <f t="shared" si="705"/>
        <v>0</v>
      </c>
      <c r="BZ513" s="146">
        <f t="shared" si="706"/>
        <v>0</v>
      </c>
      <c r="CA513" s="146">
        <f t="shared" si="707"/>
        <v>0</v>
      </c>
      <c r="CB513" s="146">
        <f t="shared" si="708"/>
        <v>0</v>
      </c>
      <c r="CC513" s="146">
        <f t="shared" si="709"/>
        <v>0</v>
      </c>
      <c r="CD513" s="146">
        <f t="shared" si="710"/>
        <v>0</v>
      </c>
      <c r="CE513" s="146">
        <f t="shared" si="711"/>
        <v>0</v>
      </c>
      <c r="CF513" s="146">
        <f t="shared" si="712"/>
        <v>0</v>
      </c>
      <c r="CG513" s="146">
        <f t="shared" si="713"/>
        <v>0</v>
      </c>
      <c r="CH513" s="146">
        <f t="shared" si="714"/>
        <v>0</v>
      </c>
      <c r="CI513" s="146">
        <f t="shared" si="715"/>
        <v>0</v>
      </c>
      <c r="CJ513" s="146">
        <f t="shared" si="716"/>
        <v>0</v>
      </c>
      <c r="CK513" s="146">
        <f t="shared" si="717"/>
        <v>0</v>
      </c>
      <c r="CL513" s="146">
        <f t="shared" si="718"/>
        <v>0</v>
      </c>
      <c r="CM513" s="146">
        <f t="shared" si="719"/>
        <v>0</v>
      </c>
      <c r="CN513" s="146">
        <f t="shared" si="720"/>
        <v>0</v>
      </c>
      <c r="CO513" s="146">
        <f t="shared" si="721"/>
        <v>8</v>
      </c>
      <c r="CP513" s="146">
        <f t="shared" si="722"/>
        <v>8</v>
      </c>
      <c r="CQ513" s="146">
        <f t="shared" si="723"/>
        <v>8</v>
      </c>
      <c r="CR513" s="146">
        <f t="shared" si="724"/>
        <v>8</v>
      </c>
      <c r="CS513" s="146">
        <f t="shared" si="725"/>
        <v>8</v>
      </c>
      <c r="CT513" s="146">
        <f t="shared" si="726"/>
        <v>8</v>
      </c>
      <c r="CU513" s="146">
        <f t="shared" si="727"/>
        <v>8</v>
      </c>
      <c r="CV513" s="146">
        <f t="shared" si="728"/>
        <v>8</v>
      </c>
      <c r="CW513" s="146">
        <f t="shared" si="729"/>
        <v>8</v>
      </c>
      <c r="CX513" s="146">
        <f t="shared" si="730"/>
        <v>8</v>
      </c>
      <c r="CY513" s="146">
        <f t="shared" si="731"/>
        <v>8</v>
      </c>
      <c r="CZ513" s="146">
        <f t="shared" si="732"/>
        <v>2</v>
      </c>
      <c r="DA513" s="146">
        <f t="shared" si="733"/>
        <v>0</v>
      </c>
      <c r="DB513" s="146">
        <f t="shared" si="734"/>
        <v>0</v>
      </c>
      <c r="DC513" s="146">
        <f t="shared" si="735"/>
        <v>0</v>
      </c>
      <c r="DD513" s="146">
        <f t="shared" si="736"/>
        <v>0</v>
      </c>
      <c r="DE513" s="146">
        <f t="shared" si="737"/>
        <v>0</v>
      </c>
      <c r="DF513" s="146">
        <f t="shared" si="738"/>
        <v>0</v>
      </c>
      <c r="DG513" s="146">
        <f t="shared" si="739"/>
        <v>0</v>
      </c>
      <c r="DH513" s="146">
        <f t="shared" si="740"/>
        <v>0</v>
      </c>
      <c r="DI513" s="146">
        <f t="shared" si="741"/>
        <v>0</v>
      </c>
      <c r="DJ513" s="146">
        <f t="shared" si="742"/>
        <v>0</v>
      </c>
      <c r="DK513" s="146">
        <f t="shared" si="743"/>
        <v>0</v>
      </c>
      <c r="DL513" s="146">
        <f t="shared" si="744"/>
        <v>0</v>
      </c>
      <c r="DM513" s="146">
        <f t="shared" si="745"/>
        <v>0</v>
      </c>
      <c r="DN513" s="64">
        <f t="shared" si="801"/>
        <v>90</v>
      </c>
      <c r="DO513" s="52" t="str">
        <f t="shared" si="790"/>
        <v/>
      </c>
      <c r="DP513" s="52" t="str">
        <f t="shared" si="749"/>
        <v/>
      </c>
      <c r="DQ513" s="53">
        <f t="shared" si="750"/>
        <v>90</v>
      </c>
      <c r="DR513" s="1">
        <f t="shared" si="791"/>
        <v>2</v>
      </c>
      <c r="DS513" s="168" t="e">
        <f>IF(AND(DR513=#REF!,BL513=#REF!),'Tiến độ'!D513,"")</f>
        <v>#REF!</v>
      </c>
    </row>
    <row r="514" spans="1:123" ht="11.25" customHeight="1">
      <c r="A514" s="314" t="str">
        <f>IF(B514="","",MAX($A$7:A513)+1)</f>
        <v/>
      </c>
      <c r="B514" s="315"/>
      <c r="C514" s="79" t="s">
        <v>234</v>
      </c>
      <c r="D514" s="80" t="s">
        <v>235</v>
      </c>
      <c r="E514" s="81">
        <v>2</v>
      </c>
      <c r="F514" s="82">
        <v>30</v>
      </c>
      <c r="G514" s="83"/>
      <c r="H514" s="84">
        <f t="shared" ref="H514:I514" si="803">H513</f>
        <v>2</v>
      </c>
      <c r="I514" s="85">
        <f t="shared" si="803"/>
        <v>113</v>
      </c>
      <c r="J514" s="27"/>
      <c r="K514" s="86"/>
      <c r="L514" s="87"/>
      <c r="M514" s="87"/>
      <c r="N514" s="88"/>
      <c r="O514" s="86"/>
      <c r="P514" s="87"/>
      <c r="Q514" s="87"/>
      <c r="R514" s="88"/>
      <c r="S514" s="86"/>
      <c r="T514" s="87"/>
      <c r="U514" s="87"/>
      <c r="V514" s="87"/>
      <c r="W514" s="88"/>
      <c r="X514" s="86"/>
      <c r="Y514" s="87"/>
      <c r="Z514" s="87"/>
      <c r="AA514" s="88"/>
      <c r="AB514" s="86"/>
      <c r="AC514" s="87"/>
      <c r="AD514" s="87">
        <v>6</v>
      </c>
      <c r="AE514" s="88">
        <v>6</v>
      </c>
      <c r="AF514" s="86">
        <v>6</v>
      </c>
      <c r="AG514" s="87">
        <v>6</v>
      </c>
      <c r="AH514" s="87">
        <v>6</v>
      </c>
      <c r="AI514" s="362"/>
      <c r="AJ514" s="363"/>
      <c r="AK514" s="86" t="s">
        <v>163</v>
      </c>
      <c r="AL514" s="87"/>
      <c r="AM514" s="87"/>
      <c r="AN514" s="88"/>
      <c r="AO514" s="86"/>
      <c r="AP514" s="87"/>
      <c r="AQ514" s="87"/>
      <c r="AR514" s="88"/>
      <c r="AS514" s="89"/>
      <c r="AT514" s="87"/>
      <c r="AU514" s="87"/>
      <c r="AV514" s="90"/>
      <c r="AW514" s="86"/>
      <c r="AX514" s="87"/>
      <c r="AY514" s="87"/>
      <c r="AZ514" s="87"/>
      <c r="BA514" s="88"/>
      <c r="BB514" s="89"/>
      <c r="BC514" s="87"/>
      <c r="BD514" s="87"/>
      <c r="BE514" s="321"/>
      <c r="BF514" s="322"/>
      <c r="BG514" s="322"/>
      <c r="BH514" s="322"/>
      <c r="BI514" s="322"/>
      <c r="BJ514" s="323"/>
      <c r="BK514" s="46" t="s">
        <v>18</v>
      </c>
      <c r="BL514" s="46" t="s">
        <v>1116</v>
      </c>
      <c r="BN514" s="146">
        <f t="shared" si="747"/>
        <v>0</v>
      </c>
      <c r="BO514" s="146">
        <f t="shared" si="695"/>
        <v>0</v>
      </c>
      <c r="BP514" s="146">
        <f t="shared" si="696"/>
        <v>0</v>
      </c>
      <c r="BQ514" s="146">
        <f t="shared" si="697"/>
        <v>0</v>
      </c>
      <c r="BR514" s="146">
        <f t="shared" si="698"/>
        <v>0</v>
      </c>
      <c r="BS514" s="146">
        <f t="shared" si="699"/>
        <v>0</v>
      </c>
      <c r="BT514" s="146">
        <f t="shared" si="700"/>
        <v>0</v>
      </c>
      <c r="BU514" s="146">
        <f t="shared" si="701"/>
        <v>0</v>
      </c>
      <c r="BV514" s="146">
        <f t="shared" si="702"/>
        <v>0</v>
      </c>
      <c r="BW514" s="146">
        <f t="shared" si="703"/>
        <v>0</v>
      </c>
      <c r="BX514" s="146">
        <f t="shared" si="704"/>
        <v>0</v>
      </c>
      <c r="BY514" s="146">
        <f t="shared" si="705"/>
        <v>0</v>
      </c>
      <c r="BZ514" s="146">
        <f t="shared" si="706"/>
        <v>0</v>
      </c>
      <c r="CA514" s="146">
        <f t="shared" si="707"/>
        <v>0</v>
      </c>
      <c r="CB514" s="146">
        <f t="shared" si="708"/>
        <v>0</v>
      </c>
      <c r="CC514" s="146">
        <f t="shared" si="709"/>
        <v>0</v>
      </c>
      <c r="CD514" s="146">
        <f t="shared" si="710"/>
        <v>0</v>
      </c>
      <c r="CE514" s="146">
        <f t="shared" si="711"/>
        <v>0</v>
      </c>
      <c r="CF514" s="146">
        <f t="shared" si="712"/>
        <v>0</v>
      </c>
      <c r="CG514" s="146">
        <f t="shared" si="713"/>
        <v>12</v>
      </c>
      <c r="CH514" s="146">
        <f t="shared" si="714"/>
        <v>12</v>
      </c>
      <c r="CI514" s="146">
        <f t="shared" si="715"/>
        <v>12</v>
      </c>
      <c r="CJ514" s="146">
        <f t="shared" si="716"/>
        <v>12</v>
      </c>
      <c r="CK514" s="146">
        <f t="shared" si="717"/>
        <v>12</v>
      </c>
      <c r="CL514" s="146">
        <f t="shared" si="718"/>
        <v>0</v>
      </c>
      <c r="CM514" s="146">
        <f t="shared" si="719"/>
        <v>0</v>
      </c>
      <c r="CN514" s="146">
        <f t="shared" si="720"/>
        <v>0</v>
      </c>
      <c r="CO514" s="146">
        <f t="shared" si="721"/>
        <v>0</v>
      </c>
      <c r="CP514" s="146">
        <f t="shared" si="722"/>
        <v>0</v>
      </c>
      <c r="CQ514" s="146">
        <f t="shared" si="723"/>
        <v>0</v>
      </c>
      <c r="CR514" s="146">
        <f t="shared" si="724"/>
        <v>0</v>
      </c>
      <c r="CS514" s="146">
        <f t="shared" si="725"/>
        <v>0</v>
      </c>
      <c r="CT514" s="146">
        <f t="shared" si="726"/>
        <v>0</v>
      </c>
      <c r="CU514" s="146">
        <f t="shared" si="727"/>
        <v>0</v>
      </c>
      <c r="CV514" s="146">
        <f t="shared" si="728"/>
        <v>0</v>
      </c>
      <c r="CW514" s="146">
        <f t="shared" si="729"/>
        <v>0</v>
      </c>
      <c r="CX514" s="146">
        <f t="shared" si="730"/>
        <v>0</v>
      </c>
      <c r="CY514" s="146">
        <f t="shared" si="731"/>
        <v>0</v>
      </c>
      <c r="CZ514" s="146">
        <f t="shared" si="732"/>
        <v>0</v>
      </c>
      <c r="DA514" s="146">
        <f t="shared" si="733"/>
        <v>0</v>
      </c>
      <c r="DB514" s="146">
        <f t="shared" si="734"/>
        <v>0</v>
      </c>
      <c r="DC514" s="146">
        <f t="shared" si="735"/>
        <v>0</v>
      </c>
      <c r="DD514" s="146">
        <f t="shared" si="736"/>
        <v>0</v>
      </c>
      <c r="DE514" s="146">
        <f t="shared" si="737"/>
        <v>0</v>
      </c>
      <c r="DF514" s="146">
        <f t="shared" si="738"/>
        <v>0</v>
      </c>
      <c r="DG514" s="146">
        <f t="shared" si="739"/>
        <v>0</v>
      </c>
      <c r="DH514" s="146">
        <f t="shared" si="740"/>
        <v>0</v>
      </c>
      <c r="DI514" s="146">
        <f t="shared" si="741"/>
        <v>0</v>
      </c>
      <c r="DJ514" s="146">
        <f t="shared" si="742"/>
        <v>0</v>
      </c>
      <c r="DK514" s="146">
        <f t="shared" si="743"/>
        <v>0</v>
      </c>
      <c r="DL514" s="146">
        <f t="shared" si="744"/>
        <v>0</v>
      </c>
      <c r="DM514" s="146">
        <f t="shared" si="745"/>
        <v>0</v>
      </c>
      <c r="DN514" s="64">
        <f t="shared" si="801"/>
        <v>60</v>
      </c>
      <c r="DO514" s="52" t="str">
        <f t="shared" si="790"/>
        <v/>
      </c>
      <c r="DP514" s="52">
        <f t="shared" si="749"/>
        <v>60</v>
      </c>
      <c r="DQ514" s="53" t="str">
        <f t="shared" si="750"/>
        <v/>
      </c>
      <c r="DR514" s="1">
        <f t="shared" si="791"/>
        <v>1</v>
      </c>
      <c r="DS514" s="168" t="e">
        <f>IF(AND(DR514=#REF!,BL514=#REF!),'Tiến độ'!D514,"")</f>
        <v>#REF!</v>
      </c>
    </row>
    <row r="515" spans="1:123" ht="11.25" customHeight="1">
      <c r="A515" s="314" t="str">
        <f>IF(B515="","",MAX($A$7:A514)+1)</f>
        <v/>
      </c>
      <c r="B515" s="315"/>
      <c r="C515" s="79" t="s">
        <v>248</v>
      </c>
      <c r="D515" s="80" t="s">
        <v>249</v>
      </c>
      <c r="E515" s="81">
        <v>2</v>
      </c>
      <c r="F515" s="82">
        <v>45</v>
      </c>
      <c r="G515" s="83"/>
      <c r="H515" s="84">
        <f t="shared" ref="H515:I515" si="804">H514</f>
        <v>2</v>
      </c>
      <c r="I515" s="85">
        <f t="shared" si="804"/>
        <v>113</v>
      </c>
      <c r="J515" s="27"/>
      <c r="K515" s="86"/>
      <c r="L515" s="87"/>
      <c r="M515" s="87"/>
      <c r="N515" s="88"/>
      <c r="O515" s="86"/>
      <c r="P515" s="87"/>
      <c r="Q515" s="87"/>
      <c r="R515" s="88"/>
      <c r="S515" s="86"/>
      <c r="T515" s="87"/>
      <c r="U515" s="87"/>
      <c r="V515" s="87"/>
      <c r="W515" s="88"/>
      <c r="X515" s="86"/>
      <c r="Y515" s="87"/>
      <c r="Z515" s="87"/>
      <c r="AA515" s="88"/>
      <c r="AB515" s="86"/>
      <c r="AC515" s="87"/>
      <c r="AD515" s="87"/>
      <c r="AE515" s="88"/>
      <c r="AF515" s="86"/>
      <c r="AG515" s="87"/>
      <c r="AH515" s="87"/>
      <c r="AI515" s="362"/>
      <c r="AJ515" s="363"/>
      <c r="AK515" s="86"/>
      <c r="AL515" s="87">
        <v>4</v>
      </c>
      <c r="AM515" s="87">
        <v>4</v>
      </c>
      <c r="AN515" s="88">
        <v>4</v>
      </c>
      <c r="AO515" s="86">
        <v>4</v>
      </c>
      <c r="AP515" s="87">
        <v>4</v>
      </c>
      <c r="AQ515" s="87">
        <v>4</v>
      </c>
      <c r="AR515" s="88">
        <v>4</v>
      </c>
      <c r="AS515" s="89">
        <v>4</v>
      </c>
      <c r="AT515" s="87">
        <v>4</v>
      </c>
      <c r="AU515" s="87">
        <v>4</v>
      </c>
      <c r="AV515" s="90">
        <v>4</v>
      </c>
      <c r="AW515" s="86">
        <v>1</v>
      </c>
      <c r="AX515" s="87"/>
      <c r="AY515" s="87"/>
      <c r="AZ515" s="87"/>
      <c r="BA515" s="88"/>
      <c r="BB515" s="89" t="s">
        <v>163</v>
      </c>
      <c r="BC515" s="87" t="s">
        <v>163</v>
      </c>
      <c r="BD515" s="87" t="s">
        <v>163</v>
      </c>
      <c r="BE515" s="321"/>
      <c r="BF515" s="322"/>
      <c r="BG515" s="322"/>
      <c r="BH515" s="322"/>
      <c r="BI515" s="322"/>
      <c r="BJ515" s="323"/>
      <c r="BK515" s="46" t="s">
        <v>18</v>
      </c>
      <c r="BL515" s="46" t="s">
        <v>1116</v>
      </c>
      <c r="BN515" s="146">
        <f t="shared" si="747"/>
        <v>0</v>
      </c>
      <c r="BO515" s="146">
        <f t="shared" si="695"/>
        <v>0</v>
      </c>
      <c r="BP515" s="146">
        <f t="shared" si="696"/>
        <v>0</v>
      </c>
      <c r="BQ515" s="146">
        <f t="shared" si="697"/>
        <v>0</v>
      </c>
      <c r="BR515" s="146">
        <f t="shared" si="698"/>
        <v>0</v>
      </c>
      <c r="BS515" s="146">
        <f t="shared" si="699"/>
        <v>0</v>
      </c>
      <c r="BT515" s="146">
        <f t="shared" si="700"/>
        <v>0</v>
      </c>
      <c r="BU515" s="146">
        <f t="shared" si="701"/>
        <v>0</v>
      </c>
      <c r="BV515" s="146">
        <f t="shared" si="702"/>
        <v>0</v>
      </c>
      <c r="BW515" s="146">
        <f t="shared" si="703"/>
        <v>0</v>
      </c>
      <c r="BX515" s="146">
        <f t="shared" si="704"/>
        <v>0</v>
      </c>
      <c r="BY515" s="146">
        <f t="shared" si="705"/>
        <v>0</v>
      </c>
      <c r="BZ515" s="146">
        <f t="shared" si="706"/>
        <v>0</v>
      </c>
      <c r="CA515" s="146">
        <f t="shared" si="707"/>
        <v>0</v>
      </c>
      <c r="CB515" s="146">
        <f t="shared" si="708"/>
        <v>0</v>
      </c>
      <c r="CC515" s="146">
        <f t="shared" si="709"/>
        <v>0</v>
      </c>
      <c r="CD515" s="146">
        <f t="shared" si="710"/>
        <v>0</v>
      </c>
      <c r="CE515" s="146">
        <f t="shared" si="711"/>
        <v>0</v>
      </c>
      <c r="CF515" s="146">
        <f t="shared" si="712"/>
        <v>0</v>
      </c>
      <c r="CG515" s="146">
        <f t="shared" si="713"/>
        <v>0</v>
      </c>
      <c r="CH515" s="146">
        <f t="shared" si="714"/>
        <v>0</v>
      </c>
      <c r="CI515" s="146">
        <f t="shared" si="715"/>
        <v>0</v>
      </c>
      <c r="CJ515" s="146">
        <f t="shared" si="716"/>
        <v>0</v>
      </c>
      <c r="CK515" s="146">
        <f t="shared" si="717"/>
        <v>0</v>
      </c>
      <c r="CL515" s="146">
        <f t="shared" si="718"/>
        <v>0</v>
      </c>
      <c r="CM515" s="146">
        <f t="shared" si="719"/>
        <v>0</v>
      </c>
      <c r="CN515" s="146">
        <f t="shared" si="720"/>
        <v>0</v>
      </c>
      <c r="CO515" s="146">
        <f t="shared" si="721"/>
        <v>8</v>
      </c>
      <c r="CP515" s="146">
        <f t="shared" si="722"/>
        <v>8</v>
      </c>
      <c r="CQ515" s="146">
        <f t="shared" si="723"/>
        <v>8</v>
      </c>
      <c r="CR515" s="146">
        <f t="shared" si="724"/>
        <v>8</v>
      </c>
      <c r="CS515" s="146">
        <f t="shared" si="725"/>
        <v>8</v>
      </c>
      <c r="CT515" s="146">
        <f t="shared" si="726"/>
        <v>8</v>
      </c>
      <c r="CU515" s="146">
        <f t="shared" si="727"/>
        <v>8</v>
      </c>
      <c r="CV515" s="146">
        <f t="shared" si="728"/>
        <v>8</v>
      </c>
      <c r="CW515" s="146">
        <f t="shared" si="729"/>
        <v>8</v>
      </c>
      <c r="CX515" s="146">
        <f t="shared" si="730"/>
        <v>8</v>
      </c>
      <c r="CY515" s="146">
        <f t="shared" si="731"/>
        <v>8</v>
      </c>
      <c r="CZ515" s="146">
        <f t="shared" si="732"/>
        <v>2</v>
      </c>
      <c r="DA515" s="146">
        <f t="shared" si="733"/>
        <v>0</v>
      </c>
      <c r="DB515" s="146">
        <f t="shared" si="734"/>
        <v>0</v>
      </c>
      <c r="DC515" s="146">
        <f t="shared" si="735"/>
        <v>0</v>
      </c>
      <c r="DD515" s="146">
        <f t="shared" si="736"/>
        <v>0</v>
      </c>
      <c r="DE515" s="146">
        <f t="shared" si="737"/>
        <v>0</v>
      </c>
      <c r="DF515" s="146">
        <f t="shared" si="738"/>
        <v>0</v>
      </c>
      <c r="DG515" s="146">
        <f t="shared" si="739"/>
        <v>0</v>
      </c>
      <c r="DH515" s="146">
        <f t="shared" si="740"/>
        <v>0</v>
      </c>
      <c r="DI515" s="146">
        <f t="shared" si="741"/>
        <v>0</v>
      </c>
      <c r="DJ515" s="146">
        <f t="shared" si="742"/>
        <v>0</v>
      </c>
      <c r="DK515" s="146">
        <f t="shared" si="743"/>
        <v>0</v>
      </c>
      <c r="DL515" s="146">
        <f t="shared" si="744"/>
        <v>0</v>
      </c>
      <c r="DM515" s="146">
        <f t="shared" si="745"/>
        <v>0</v>
      </c>
      <c r="DN515" s="64">
        <f t="shared" si="801"/>
        <v>90</v>
      </c>
      <c r="DO515" s="52" t="str">
        <f t="shared" si="790"/>
        <v/>
      </c>
      <c r="DP515" s="52" t="str">
        <f t="shared" si="749"/>
        <v/>
      </c>
      <c r="DQ515" s="53">
        <f t="shared" si="750"/>
        <v>90</v>
      </c>
      <c r="DR515" s="1">
        <f t="shared" si="791"/>
        <v>2</v>
      </c>
      <c r="DS515" s="168" t="e">
        <f>IF(AND(DR515=#REF!,BL515=#REF!),'Tiến độ'!D515,"")</f>
        <v>#REF!</v>
      </c>
    </row>
    <row r="516" spans="1:123" ht="11.25" customHeight="1">
      <c r="A516" s="310" t="str">
        <f>IF(B516="","",MAX($A$7:A515)+1)</f>
        <v/>
      </c>
      <c r="B516" s="313"/>
      <c r="C516" s="91" t="s">
        <v>8</v>
      </c>
      <c r="D516" s="92"/>
      <c r="E516" s="93">
        <f>SUM(E502:E515)</f>
        <v>38</v>
      </c>
      <c r="F516" s="94"/>
      <c r="G516" s="95"/>
      <c r="H516" s="96"/>
      <c r="I516" s="97"/>
      <c r="J516" s="26"/>
      <c r="K516" s="96">
        <f t="shared" ref="K516:AH516" si="805">SUM(K502:K515)</f>
        <v>22</v>
      </c>
      <c r="L516" s="97">
        <f t="shared" si="805"/>
        <v>22</v>
      </c>
      <c r="M516" s="97">
        <f t="shared" si="805"/>
        <v>22</v>
      </c>
      <c r="N516" s="98">
        <f t="shared" si="805"/>
        <v>22</v>
      </c>
      <c r="O516" s="96">
        <f t="shared" si="805"/>
        <v>22</v>
      </c>
      <c r="P516" s="97">
        <f t="shared" si="805"/>
        <v>22</v>
      </c>
      <c r="Q516" s="97">
        <f t="shared" si="805"/>
        <v>22</v>
      </c>
      <c r="R516" s="98">
        <f t="shared" si="805"/>
        <v>22</v>
      </c>
      <c r="S516" s="96">
        <f t="shared" si="805"/>
        <v>22</v>
      </c>
      <c r="T516" s="97">
        <f t="shared" si="805"/>
        <v>22</v>
      </c>
      <c r="U516" s="97">
        <f t="shared" si="805"/>
        <v>22</v>
      </c>
      <c r="V516" s="97">
        <f t="shared" si="805"/>
        <v>22</v>
      </c>
      <c r="W516" s="98">
        <f t="shared" si="805"/>
        <v>22</v>
      </c>
      <c r="X516" s="96">
        <f t="shared" si="805"/>
        <v>22</v>
      </c>
      <c r="Y516" s="97">
        <f t="shared" si="805"/>
        <v>22</v>
      </c>
      <c r="Z516" s="97">
        <f t="shared" si="805"/>
        <v>0</v>
      </c>
      <c r="AA516" s="98">
        <f t="shared" si="805"/>
        <v>0</v>
      </c>
      <c r="AB516" s="96">
        <f t="shared" si="805"/>
        <v>0</v>
      </c>
      <c r="AC516" s="97">
        <f t="shared" si="805"/>
        <v>0</v>
      </c>
      <c r="AD516" s="97">
        <f t="shared" si="805"/>
        <v>6</v>
      </c>
      <c r="AE516" s="98">
        <f t="shared" si="805"/>
        <v>6</v>
      </c>
      <c r="AF516" s="96">
        <f t="shared" si="805"/>
        <v>6</v>
      </c>
      <c r="AG516" s="97">
        <f t="shared" si="805"/>
        <v>6</v>
      </c>
      <c r="AH516" s="97">
        <f t="shared" si="805"/>
        <v>6</v>
      </c>
      <c r="AI516" s="362"/>
      <c r="AJ516" s="363"/>
      <c r="AK516" s="96">
        <f t="shared" ref="AK516:BD516" si="806">SUM(AK502:AK515)</f>
        <v>0</v>
      </c>
      <c r="AL516" s="97">
        <f t="shared" si="806"/>
        <v>17</v>
      </c>
      <c r="AM516" s="97">
        <f t="shared" si="806"/>
        <v>17</v>
      </c>
      <c r="AN516" s="98">
        <f t="shared" si="806"/>
        <v>17</v>
      </c>
      <c r="AO516" s="96">
        <f t="shared" si="806"/>
        <v>17</v>
      </c>
      <c r="AP516" s="97">
        <f t="shared" si="806"/>
        <v>17</v>
      </c>
      <c r="AQ516" s="97">
        <f t="shared" si="806"/>
        <v>19</v>
      </c>
      <c r="AR516" s="98">
        <f t="shared" si="806"/>
        <v>19</v>
      </c>
      <c r="AS516" s="99">
        <f t="shared" si="806"/>
        <v>19</v>
      </c>
      <c r="AT516" s="97">
        <f t="shared" si="806"/>
        <v>19</v>
      </c>
      <c r="AU516" s="97">
        <f t="shared" si="806"/>
        <v>19</v>
      </c>
      <c r="AV516" s="100">
        <f t="shared" si="806"/>
        <v>19</v>
      </c>
      <c r="AW516" s="96">
        <f t="shared" si="806"/>
        <v>11</v>
      </c>
      <c r="AX516" s="97">
        <f t="shared" si="806"/>
        <v>0</v>
      </c>
      <c r="AY516" s="97">
        <f t="shared" si="806"/>
        <v>0</v>
      </c>
      <c r="AZ516" s="97">
        <f t="shared" si="806"/>
        <v>0</v>
      </c>
      <c r="BA516" s="98">
        <f t="shared" si="806"/>
        <v>0</v>
      </c>
      <c r="BB516" s="99">
        <f t="shared" si="806"/>
        <v>0</v>
      </c>
      <c r="BC516" s="97">
        <f t="shared" si="806"/>
        <v>0</v>
      </c>
      <c r="BD516" s="97">
        <f t="shared" si="806"/>
        <v>0</v>
      </c>
      <c r="BE516" s="321"/>
      <c r="BF516" s="322"/>
      <c r="BG516" s="322"/>
      <c r="BH516" s="322"/>
      <c r="BI516" s="322"/>
      <c r="BJ516" s="323"/>
      <c r="BK516" s="47"/>
      <c r="BL516" s="47" t="s">
        <v>1113</v>
      </c>
      <c r="BN516" s="146">
        <f t="shared" si="747"/>
        <v>0</v>
      </c>
      <c r="BO516" s="146">
        <f t="shared" si="695"/>
        <v>0</v>
      </c>
      <c r="BP516" s="146">
        <f t="shared" si="696"/>
        <v>0</v>
      </c>
      <c r="BQ516" s="146">
        <f t="shared" si="697"/>
        <v>0</v>
      </c>
      <c r="BR516" s="146">
        <f t="shared" si="698"/>
        <v>0</v>
      </c>
      <c r="BS516" s="146">
        <f t="shared" si="699"/>
        <v>0</v>
      </c>
      <c r="BT516" s="146">
        <f t="shared" si="700"/>
        <v>0</v>
      </c>
      <c r="BU516" s="146">
        <f t="shared" si="701"/>
        <v>0</v>
      </c>
      <c r="BV516" s="146">
        <f t="shared" si="702"/>
        <v>0</v>
      </c>
      <c r="BW516" s="146">
        <f t="shared" si="703"/>
        <v>0</v>
      </c>
      <c r="BX516" s="146">
        <f t="shared" si="704"/>
        <v>0</v>
      </c>
      <c r="BY516" s="146">
        <f t="shared" si="705"/>
        <v>0</v>
      </c>
      <c r="BZ516" s="146">
        <f t="shared" si="706"/>
        <v>0</v>
      </c>
      <c r="CA516" s="146">
        <f t="shared" si="707"/>
        <v>0</v>
      </c>
      <c r="CB516" s="146">
        <f t="shared" si="708"/>
        <v>0</v>
      </c>
      <c r="CC516" s="146">
        <f t="shared" si="709"/>
        <v>0</v>
      </c>
      <c r="CD516" s="146">
        <f t="shared" si="710"/>
        <v>0</v>
      </c>
      <c r="CE516" s="146">
        <f t="shared" si="711"/>
        <v>0</v>
      </c>
      <c r="CF516" s="146">
        <f t="shared" si="712"/>
        <v>0</v>
      </c>
      <c r="CG516" s="146">
        <f t="shared" si="713"/>
        <v>0</v>
      </c>
      <c r="CH516" s="146">
        <f t="shared" si="714"/>
        <v>0</v>
      </c>
      <c r="CI516" s="146">
        <f t="shared" si="715"/>
        <v>0</v>
      </c>
      <c r="CJ516" s="146">
        <f t="shared" si="716"/>
        <v>0</v>
      </c>
      <c r="CK516" s="146">
        <f t="shared" si="717"/>
        <v>0</v>
      </c>
      <c r="CL516" s="146">
        <f t="shared" si="718"/>
        <v>0</v>
      </c>
      <c r="CM516" s="146">
        <f t="shared" si="719"/>
        <v>0</v>
      </c>
      <c r="CN516" s="146">
        <f t="shared" si="720"/>
        <v>0</v>
      </c>
      <c r="CO516" s="146">
        <f t="shared" si="721"/>
        <v>0</v>
      </c>
      <c r="CP516" s="146">
        <f t="shared" si="722"/>
        <v>0</v>
      </c>
      <c r="CQ516" s="146">
        <f t="shared" si="723"/>
        <v>0</v>
      </c>
      <c r="CR516" s="146">
        <f t="shared" si="724"/>
        <v>0</v>
      </c>
      <c r="CS516" s="146">
        <f t="shared" si="725"/>
        <v>0</v>
      </c>
      <c r="CT516" s="146">
        <f t="shared" si="726"/>
        <v>0</v>
      </c>
      <c r="CU516" s="146">
        <f t="shared" si="727"/>
        <v>0</v>
      </c>
      <c r="CV516" s="146">
        <f t="shared" si="728"/>
        <v>0</v>
      </c>
      <c r="CW516" s="146">
        <f t="shared" si="729"/>
        <v>0</v>
      </c>
      <c r="CX516" s="146">
        <f t="shared" si="730"/>
        <v>0</v>
      </c>
      <c r="CY516" s="146">
        <f t="shared" si="731"/>
        <v>0</v>
      </c>
      <c r="CZ516" s="146">
        <f t="shared" si="732"/>
        <v>0</v>
      </c>
      <c r="DA516" s="146">
        <f t="shared" si="733"/>
        <v>0</v>
      </c>
      <c r="DB516" s="146">
        <f t="shared" si="734"/>
        <v>0</v>
      </c>
      <c r="DC516" s="146">
        <f t="shared" si="735"/>
        <v>0</v>
      </c>
      <c r="DD516" s="146">
        <f t="shared" si="736"/>
        <v>0</v>
      </c>
      <c r="DE516" s="146">
        <f t="shared" si="737"/>
        <v>0</v>
      </c>
      <c r="DF516" s="146">
        <f t="shared" si="738"/>
        <v>0</v>
      </c>
      <c r="DG516" s="146">
        <f t="shared" si="739"/>
        <v>0</v>
      </c>
      <c r="DH516" s="146">
        <f t="shared" si="740"/>
        <v>0</v>
      </c>
      <c r="DI516" s="146">
        <f t="shared" si="741"/>
        <v>0</v>
      </c>
      <c r="DJ516" s="146">
        <f t="shared" si="742"/>
        <v>0</v>
      </c>
      <c r="DK516" s="146">
        <f t="shared" si="743"/>
        <v>0</v>
      </c>
      <c r="DL516" s="146">
        <f t="shared" si="744"/>
        <v>0</v>
      </c>
      <c r="DM516" s="146">
        <f t="shared" si="745"/>
        <v>0</v>
      </c>
      <c r="DN516" s="54"/>
      <c r="DO516" s="55"/>
      <c r="DP516" s="55"/>
      <c r="DQ516" s="56"/>
      <c r="DS516" s="168" t="e">
        <f>IF(AND(DR516=#REF!,BL516=#REF!),'Tiến độ'!D516,"")</f>
        <v>#REF!</v>
      </c>
    </row>
    <row r="517" spans="1:123" ht="11.25" customHeight="1">
      <c r="A517" s="308">
        <f>IF(B517="","",MAX($A$7:A501)+1)</f>
        <v>37</v>
      </c>
      <c r="B517" s="311" t="s">
        <v>11818</v>
      </c>
      <c r="C517" s="67" t="s">
        <v>195</v>
      </c>
      <c r="D517" s="68" t="s">
        <v>586</v>
      </c>
      <c r="E517" s="69">
        <v>3</v>
      </c>
      <c r="F517" s="70">
        <v>60</v>
      </c>
      <c r="G517" s="71"/>
      <c r="H517" s="72">
        <v>2</v>
      </c>
      <c r="I517" s="73">
        <f>64+52</f>
        <v>116</v>
      </c>
      <c r="J517" s="24"/>
      <c r="K517" s="74">
        <v>4</v>
      </c>
      <c r="L517" s="75">
        <v>4</v>
      </c>
      <c r="M517" s="75">
        <v>4</v>
      </c>
      <c r="N517" s="76">
        <v>4</v>
      </c>
      <c r="O517" s="74">
        <v>4</v>
      </c>
      <c r="P517" s="75">
        <v>4</v>
      </c>
      <c r="Q517" s="75">
        <v>4</v>
      </c>
      <c r="R517" s="76">
        <v>4</v>
      </c>
      <c r="S517" s="74">
        <v>4</v>
      </c>
      <c r="T517" s="75">
        <v>4</v>
      </c>
      <c r="U517" s="75">
        <v>4</v>
      </c>
      <c r="V517" s="75">
        <v>4</v>
      </c>
      <c r="W517" s="76">
        <v>4</v>
      </c>
      <c r="X517" s="74">
        <v>4</v>
      </c>
      <c r="Y517" s="75">
        <v>4</v>
      </c>
      <c r="Z517" s="75" t="s">
        <v>163</v>
      </c>
      <c r="AA517" s="76" t="s">
        <v>163</v>
      </c>
      <c r="AB517" s="74" t="s">
        <v>163</v>
      </c>
      <c r="AC517" s="75" t="s">
        <v>163</v>
      </c>
      <c r="AD517" s="75" t="s">
        <v>164</v>
      </c>
      <c r="AE517" s="76" t="s">
        <v>164</v>
      </c>
      <c r="AF517" s="74" t="s">
        <v>164</v>
      </c>
      <c r="AG517" s="75" t="s">
        <v>164</v>
      </c>
      <c r="AH517" s="75" t="s">
        <v>164</v>
      </c>
      <c r="AI517" s="362"/>
      <c r="AJ517" s="363"/>
      <c r="AK517" s="74" t="s">
        <v>164</v>
      </c>
      <c r="AL517" s="75"/>
      <c r="AM517" s="75"/>
      <c r="AN517" s="76"/>
      <c r="AO517" s="74"/>
      <c r="AP517" s="75"/>
      <c r="AQ517" s="75"/>
      <c r="AR517" s="76"/>
      <c r="AS517" s="77"/>
      <c r="AT517" s="75"/>
      <c r="AU517" s="75"/>
      <c r="AV517" s="78"/>
      <c r="AW517" s="74"/>
      <c r="AX517" s="75"/>
      <c r="AY517" s="75"/>
      <c r="AZ517" s="75"/>
      <c r="BA517" s="76"/>
      <c r="BB517" s="77"/>
      <c r="BC517" s="75"/>
      <c r="BD517" s="75"/>
      <c r="BE517" s="321"/>
      <c r="BF517" s="322"/>
      <c r="BG517" s="322"/>
      <c r="BH517" s="322"/>
      <c r="BI517" s="322"/>
      <c r="BJ517" s="323"/>
      <c r="BK517" s="45" t="s">
        <v>18</v>
      </c>
      <c r="BL517" s="45" t="s">
        <v>54</v>
      </c>
      <c r="BN517" s="146">
        <f t="shared" si="747"/>
        <v>8</v>
      </c>
      <c r="BO517" s="146">
        <f t="shared" si="695"/>
        <v>8</v>
      </c>
      <c r="BP517" s="146">
        <f t="shared" si="696"/>
        <v>8</v>
      </c>
      <c r="BQ517" s="146">
        <f t="shared" si="697"/>
        <v>8</v>
      </c>
      <c r="BR517" s="146">
        <f t="shared" si="698"/>
        <v>8</v>
      </c>
      <c r="BS517" s="146">
        <f t="shared" si="699"/>
        <v>8</v>
      </c>
      <c r="BT517" s="146">
        <f t="shared" si="700"/>
        <v>8</v>
      </c>
      <c r="BU517" s="146">
        <f t="shared" si="701"/>
        <v>8</v>
      </c>
      <c r="BV517" s="146">
        <f t="shared" si="702"/>
        <v>8</v>
      </c>
      <c r="BW517" s="146">
        <f t="shared" si="703"/>
        <v>8</v>
      </c>
      <c r="BX517" s="146">
        <f t="shared" si="704"/>
        <v>8</v>
      </c>
      <c r="BY517" s="146">
        <f t="shared" si="705"/>
        <v>8</v>
      </c>
      <c r="BZ517" s="146">
        <f t="shared" si="706"/>
        <v>8</v>
      </c>
      <c r="CA517" s="146">
        <f t="shared" si="707"/>
        <v>8</v>
      </c>
      <c r="CB517" s="146">
        <f t="shared" si="708"/>
        <v>8</v>
      </c>
      <c r="CC517" s="146">
        <f t="shared" si="709"/>
        <v>0</v>
      </c>
      <c r="CD517" s="146">
        <f t="shared" si="710"/>
        <v>0</v>
      </c>
      <c r="CE517" s="146">
        <f t="shared" si="711"/>
        <v>0</v>
      </c>
      <c r="CF517" s="146">
        <f t="shared" si="712"/>
        <v>0</v>
      </c>
      <c r="CG517" s="146">
        <f t="shared" si="713"/>
        <v>0</v>
      </c>
      <c r="CH517" s="146">
        <f t="shared" si="714"/>
        <v>0</v>
      </c>
      <c r="CI517" s="146">
        <f t="shared" si="715"/>
        <v>0</v>
      </c>
      <c r="CJ517" s="146">
        <f t="shared" si="716"/>
        <v>0</v>
      </c>
      <c r="CK517" s="146">
        <f t="shared" si="717"/>
        <v>0</v>
      </c>
      <c r="CL517" s="146">
        <f t="shared" si="718"/>
        <v>0</v>
      </c>
      <c r="CM517" s="146">
        <f t="shared" si="719"/>
        <v>0</v>
      </c>
      <c r="CN517" s="146">
        <f t="shared" si="720"/>
        <v>0</v>
      </c>
      <c r="CO517" s="146">
        <f t="shared" si="721"/>
        <v>0</v>
      </c>
      <c r="CP517" s="146">
        <f t="shared" si="722"/>
        <v>0</v>
      </c>
      <c r="CQ517" s="146">
        <f t="shared" si="723"/>
        <v>0</v>
      </c>
      <c r="CR517" s="146">
        <f t="shared" si="724"/>
        <v>0</v>
      </c>
      <c r="CS517" s="146">
        <f t="shared" si="725"/>
        <v>0</v>
      </c>
      <c r="CT517" s="146">
        <f t="shared" si="726"/>
        <v>0</v>
      </c>
      <c r="CU517" s="146">
        <f t="shared" si="727"/>
        <v>0</v>
      </c>
      <c r="CV517" s="146">
        <f t="shared" si="728"/>
        <v>0</v>
      </c>
      <c r="CW517" s="146">
        <f t="shared" si="729"/>
        <v>0</v>
      </c>
      <c r="CX517" s="146">
        <f t="shared" si="730"/>
        <v>0</v>
      </c>
      <c r="CY517" s="146">
        <f t="shared" si="731"/>
        <v>0</v>
      </c>
      <c r="CZ517" s="146">
        <f t="shared" si="732"/>
        <v>0</v>
      </c>
      <c r="DA517" s="146">
        <f t="shared" si="733"/>
        <v>0</v>
      </c>
      <c r="DB517" s="146">
        <f t="shared" si="734"/>
        <v>0</v>
      </c>
      <c r="DC517" s="146">
        <f t="shared" si="735"/>
        <v>0</v>
      </c>
      <c r="DD517" s="146">
        <f t="shared" si="736"/>
        <v>0</v>
      </c>
      <c r="DE517" s="146">
        <f t="shared" si="737"/>
        <v>0</v>
      </c>
      <c r="DF517" s="146">
        <f t="shared" si="738"/>
        <v>0</v>
      </c>
      <c r="DG517" s="146">
        <f t="shared" si="739"/>
        <v>0</v>
      </c>
      <c r="DH517" s="146">
        <f t="shared" si="740"/>
        <v>0</v>
      </c>
      <c r="DI517" s="146">
        <f t="shared" si="741"/>
        <v>0</v>
      </c>
      <c r="DJ517" s="146">
        <f t="shared" si="742"/>
        <v>0</v>
      </c>
      <c r="DK517" s="146">
        <f t="shared" si="743"/>
        <v>0</v>
      </c>
      <c r="DL517" s="146">
        <f t="shared" si="744"/>
        <v>0</v>
      </c>
      <c r="DM517" s="146">
        <f t="shared" si="745"/>
        <v>0</v>
      </c>
      <c r="DN517" s="63">
        <f>F517*H517</f>
        <v>120</v>
      </c>
      <c r="DO517" s="50">
        <f t="shared" ref="DO517:DO530" si="807">IF(COUNTA(K517:AC517)&gt;0,DN517,"")</f>
        <v>120</v>
      </c>
      <c r="DP517" s="50" t="str">
        <f t="shared" si="749"/>
        <v/>
      </c>
      <c r="DQ517" s="51" t="str">
        <f t="shared" si="750"/>
        <v/>
      </c>
      <c r="DR517" s="1">
        <f t="shared" ref="DR517:DR530" si="808">IF(DQ517="",1,2)</f>
        <v>1</v>
      </c>
      <c r="DS517" s="168" t="e">
        <f>IF(AND(DR517=#REF!,BL517=#REF!),'Tiến độ'!D517,"")</f>
        <v>#REF!</v>
      </c>
    </row>
    <row r="518" spans="1:123" ht="11.25" customHeight="1">
      <c r="A518" s="314" t="str">
        <f>IF(B518="","",MAX($A$7:A517)+1)</f>
        <v/>
      </c>
      <c r="B518" s="315"/>
      <c r="C518" s="79" t="s">
        <v>587</v>
      </c>
      <c r="D518" s="80" t="s">
        <v>588</v>
      </c>
      <c r="E518" s="81">
        <v>1</v>
      </c>
      <c r="F518" s="82">
        <v>15</v>
      </c>
      <c r="G518" s="83"/>
      <c r="H518" s="84">
        <f t="shared" ref="H518" si="809">H517</f>
        <v>2</v>
      </c>
      <c r="I518" s="85">
        <f>I517</f>
        <v>116</v>
      </c>
      <c r="J518" s="27"/>
      <c r="K518" s="86">
        <v>1</v>
      </c>
      <c r="L518" s="87">
        <v>1</v>
      </c>
      <c r="M518" s="87">
        <v>1</v>
      </c>
      <c r="N518" s="88">
        <v>1</v>
      </c>
      <c r="O518" s="86">
        <v>1</v>
      </c>
      <c r="P518" s="87">
        <v>1</v>
      </c>
      <c r="Q518" s="87">
        <v>1</v>
      </c>
      <c r="R518" s="88">
        <v>1</v>
      </c>
      <c r="S518" s="86">
        <v>1</v>
      </c>
      <c r="T518" s="87">
        <v>1</v>
      </c>
      <c r="U518" s="87">
        <v>1</v>
      </c>
      <c r="V518" s="87">
        <v>1</v>
      </c>
      <c r="W518" s="88">
        <v>1</v>
      </c>
      <c r="X518" s="86">
        <v>1</v>
      </c>
      <c r="Y518" s="87">
        <v>1</v>
      </c>
      <c r="Z518" s="87" t="s">
        <v>163</v>
      </c>
      <c r="AA518" s="88" t="s">
        <v>163</v>
      </c>
      <c r="AB518" s="86" t="s">
        <v>163</v>
      </c>
      <c r="AC518" s="87" t="s">
        <v>163</v>
      </c>
      <c r="AD518" s="87" t="s">
        <v>164</v>
      </c>
      <c r="AE518" s="88" t="s">
        <v>164</v>
      </c>
      <c r="AF518" s="86" t="s">
        <v>164</v>
      </c>
      <c r="AG518" s="87" t="s">
        <v>164</v>
      </c>
      <c r="AH518" s="87" t="s">
        <v>164</v>
      </c>
      <c r="AI518" s="362"/>
      <c r="AJ518" s="363"/>
      <c r="AK518" s="86" t="s">
        <v>164</v>
      </c>
      <c r="AL518" s="87"/>
      <c r="AM518" s="87"/>
      <c r="AN518" s="88"/>
      <c r="AO518" s="86"/>
      <c r="AP518" s="87"/>
      <c r="AQ518" s="87"/>
      <c r="AR518" s="88"/>
      <c r="AS518" s="89"/>
      <c r="AT518" s="87"/>
      <c r="AU518" s="87"/>
      <c r="AV518" s="90"/>
      <c r="AW518" s="86"/>
      <c r="AX518" s="87"/>
      <c r="AY518" s="87"/>
      <c r="AZ518" s="87"/>
      <c r="BA518" s="88"/>
      <c r="BB518" s="89"/>
      <c r="BC518" s="87"/>
      <c r="BD518" s="87"/>
      <c r="BE518" s="321"/>
      <c r="BF518" s="322"/>
      <c r="BG518" s="322"/>
      <c r="BH518" s="322"/>
      <c r="BI518" s="322"/>
      <c r="BJ518" s="323"/>
      <c r="BK518" s="46" t="s">
        <v>18</v>
      </c>
      <c r="BL518" s="46" t="s">
        <v>1116</v>
      </c>
      <c r="BN518" s="146">
        <f t="shared" si="747"/>
        <v>2</v>
      </c>
      <c r="BO518" s="146">
        <f t="shared" si="695"/>
        <v>2</v>
      </c>
      <c r="BP518" s="146">
        <f t="shared" si="696"/>
        <v>2</v>
      </c>
      <c r="BQ518" s="146">
        <f t="shared" si="697"/>
        <v>2</v>
      </c>
      <c r="BR518" s="146">
        <f t="shared" si="698"/>
        <v>2</v>
      </c>
      <c r="BS518" s="146">
        <f t="shared" si="699"/>
        <v>2</v>
      </c>
      <c r="BT518" s="146">
        <f t="shared" si="700"/>
        <v>2</v>
      </c>
      <c r="BU518" s="146">
        <f t="shared" si="701"/>
        <v>2</v>
      </c>
      <c r="BV518" s="146">
        <f t="shared" si="702"/>
        <v>2</v>
      </c>
      <c r="BW518" s="146">
        <f t="shared" si="703"/>
        <v>2</v>
      </c>
      <c r="BX518" s="146">
        <f t="shared" si="704"/>
        <v>2</v>
      </c>
      <c r="BY518" s="146">
        <f t="shared" si="705"/>
        <v>2</v>
      </c>
      <c r="BZ518" s="146">
        <f t="shared" si="706"/>
        <v>2</v>
      </c>
      <c r="CA518" s="146">
        <f t="shared" si="707"/>
        <v>2</v>
      </c>
      <c r="CB518" s="146">
        <f t="shared" si="708"/>
        <v>2</v>
      </c>
      <c r="CC518" s="146">
        <f t="shared" si="709"/>
        <v>0</v>
      </c>
      <c r="CD518" s="146">
        <f t="shared" si="710"/>
        <v>0</v>
      </c>
      <c r="CE518" s="146">
        <f t="shared" si="711"/>
        <v>0</v>
      </c>
      <c r="CF518" s="146">
        <f t="shared" si="712"/>
        <v>0</v>
      </c>
      <c r="CG518" s="146">
        <f t="shared" si="713"/>
        <v>0</v>
      </c>
      <c r="CH518" s="146">
        <f t="shared" si="714"/>
        <v>0</v>
      </c>
      <c r="CI518" s="146">
        <f t="shared" si="715"/>
        <v>0</v>
      </c>
      <c r="CJ518" s="146">
        <f t="shared" si="716"/>
        <v>0</v>
      </c>
      <c r="CK518" s="146">
        <f t="shared" si="717"/>
        <v>0</v>
      </c>
      <c r="CL518" s="146">
        <f t="shared" si="718"/>
        <v>0</v>
      </c>
      <c r="CM518" s="146">
        <f t="shared" si="719"/>
        <v>0</v>
      </c>
      <c r="CN518" s="146">
        <f t="shared" si="720"/>
        <v>0</v>
      </c>
      <c r="CO518" s="146">
        <f t="shared" si="721"/>
        <v>0</v>
      </c>
      <c r="CP518" s="146">
        <f t="shared" si="722"/>
        <v>0</v>
      </c>
      <c r="CQ518" s="146">
        <f t="shared" si="723"/>
        <v>0</v>
      </c>
      <c r="CR518" s="146">
        <f t="shared" si="724"/>
        <v>0</v>
      </c>
      <c r="CS518" s="146">
        <f t="shared" si="725"/>
        <v>0</v>
      </c>
      <c r="CT518" s="146">
        <f t="shared" si="726"/>
        <v>0</v>
      </c>
      <c r="CU518" s="146">
        <f t="shared" si="727"/>
        <v>0</v>
      </c>
      <c r="CV518" s="146">
        <f t="shared" si="728"/>
        <v>0</v>
      </c>
      <c r="CW518" s="146">
        <f t="shared" si="729"/>
        <v>0</v>
      </c>
      <c r="CX518" s="146">
        <f t="shared" si="730"/>
        <v>0</v>
      </c>
      <c r="CY518" s="146">
        <f t="shared" si="731"/>
        <v>0</v>
      </c>
      <c r="CZ518" s="146">
        <f t="shared" si="732"/>
        <v>0</v>
      </c>
      <c r="DA518" s="146">
        <f t="shared" si="733"/>
        <v>0</v>
      </c>
      <c r="DB518" s="146">
        <f t="shared" si="734"/>
        <v>0</v>
      </c>
      <c r="DC518" s="146">
        <f t="shared" si="735"/>
        <v>0</v>
      </c>
      <c r="DD518" s="146">
        <f t="shared" si="736"/>
        <v>0</v>
      </c>
      <c r="DE518" s="146">
        <f t="shared" si="737"/>
        <v>0</v>
      </c>
      <c r="DF518" s="146">
        <f t="shared" si="738"/>
        <v>0</v>
      </c>
      <c r="DG518" s="146">
        <f t="shared" si="739"/>
        <v>0</v>
      </c>
      <c r="DH518" s="146">
        <f t="shared" si="740"/>
        <v>0</v>
      </c>
      <c r="DI518" s="146">
        <f t="shared" si="741"/>
        <v>0</v>
      </c>
      <c r="DJ518" s="146">
        <f t="shared" si="742"/>
        <v>0</v>
      </c>
      <c r="DK518" s="146">
        <f t="shared" si="743"/>
        <v>0</v>
      </c>
      <c r="DL518" s="146">
        <f t="shared" si="744"/>
        <v>0</v>
      </c>
      <c r="DM518" s="146">
        <f t="shared" si="745"/>
        <v>0</v>
      </c>
      <c r="DN518" s="64">
        <f>0.8*I518</f>
        <v>92.800000000000011</v>
      </c>
      <c r="DO518" s="52">
        <f t="shared" si="807"/>
        <v>92.800000000000011</v>
      </c>
      <c r="DP518" s="52" t="str">
        <f t="shared" si="749"/>
        <v/>
      </c>
      <c r="DQ518" s="53" t="str">
        <f t="shared" si="750"/>
        <v/>
      </c>
      <c r="DR518" s="1">
        <f t="shared" si="808"/>
        <v>1</v>
      </c>
      <c r="DS518" s="168" t="e">
        <f>IF(AND(DR518=#REF!,BL518=#REF!),'Tiến độ'!D518,"")</f>
        <v>#REF!</v>
      </c>
    </row>
    <row r="519" spans="1:123" ht="11.25" customHeight="1">
      <c r="A519" s="314" t="str">
        <f>IF(B519="","",MAX($A$7:A518)+1)</f>
        <v/>
      </c>
      <c r="B519" s="315"/>
      <c r="C519" s="79" t="s">
        <v>589</v>
      </c>
      <c r="D519" s="80" t="s">
        <v>590</v>
      </c>
      <c r="E519" s="81">
        <v>2</v>
      </c>
      <c r="F519" s="82">
        <v>30</v>
      </c>
      <c r="G519" s="83"/>
      <c r="H519" s="84">
        <f t="shared" ref="H519:I519" si="810">H518</f>
        <v>2</v>
      </c>
      <c r="I519" s="85">
        <f t="shared" si="810"/>
        <v>116</v>
      </c>
      <c r="J519" s="27"/>
      <c r="K519" s="86">
        <v>2</v>
      </c>
      <c r="L519" s="87">
        <v>2</v>
      </c>
      <c r="M519" s="87">
        <v>2</v>
      </c>
      <c r="N519" s="88">
        <v>2</v>
      </c>
      <c r="O519" s="86">
        <v>2</v>
      </c>
      <c r="P519" s="87">
        <v>2</v>
      </c>
      <c r="Q519" s="87">
        <v>2</v>
      </c>
      <c r="R519" s="88">
        <v>2</v>
      </c>
      <c r="S519" s="86">
        <v>2</v>
      </c>
      <c r="T519" s="87">
        <v>2</v>
      </c>
      <c r="U519" s="87">
        <v>2</v>
      </c>
      <c r="V519" s="87">
        <v>2</v>
      </c>
      <c r="W519" s="88">
        <v>2</v>
      </c>
      <c r="X519" s="86">
        <v>2</v>
      </c>
      <c r="Y519" s="87">
        <v>2</v>
      </c>
      <c r="Z519" s="87" t="s">
        <v>163</v>
      </c>
      <c r="AA519" s="88" t="s">
        <v>163</v>
      </c>
      <c r="AB519" s="86" t="s">
        <v>163</v>
      </c>
      <c r="AC519" s="87" t="s">
        <v>163</v>
      </c>
      <c r="AD519" s="87" t="s">
        <v>164</v>
      </c>
      <c r="AE519" s="88" t="s">
        <v>164</v>
      </c>
      <c r="AF519" s="86" t="s">
        <v>164</v>
      </c>
      <c r="AG519" s="87" t="s">
        <v>164</v>
      </c>
      <c r="AH519" s="87" t="s">
        <v>164</v>
      </c>
      <c r="AI519" s="362"/>
      <c r="AJ519" s="363"/>
      <c r="AK519" s="86" t="s">
        <v>164</v>
      </c>
      <c r="AL519" s="87"/>
      <c r="AM519" s="87"/>
      <c r="AN519" s="88"/>
      <c r="AO519" s="86"/>
      <c r="AP519" s="87"/>
      <c r="AQ519" s="87"/>
      <c r="AR519" s="88"/>
      <c r="AS519" s="89"/>
      <c r="AT519" s="87"/>
      <c r="AU519" s="87"/>
      <c r="AV519" s="90"/>
      <c r="AW519" s="86"/>
      <c r="AX519" s="87"/>
      <c r="AY519" s="87"/>
      <c r="AZ519" s="87"/>
      <c r="BA519" s="88"/>
      <c r="BB519" s="89"/>
      <c r="BC519" s="87"/>
      <c r="BD519" s="87"/>
      <c r="BE519" s="321"/>
      <c r="BF519" s="322"/>
      <c r="BG519" s="322"/>
      <c r="BH519" s="322"/>
      <c r="BI519" s="322"/>
      <c r="BJ519" s="323"/>
      <c r="BK519" s="46" t="s">
        <v>18</v>
      </c>
      <c r="BL519" s="46" t="s">
        <v>1116</v>
      </c>
      <c r="BN519" s="146">
        <f t="shared" si="747"/>
        <v>4</v>
      </c>
      <c r="BO519" s="146">
        <f t="shared" ref="BO519:BO582" si="811">IF(ISERROR(L519-0)=TRUE,0,$H519*L519)</f>
        <v>4</v>
      </c>
      <c r="BP519" s="146">
        <f t="shared" ref="BP519:BP582" si="812">IF(ISERROR(M519-0)=TRUE,0,$H519*M519)</f>
        <v>4</v>
      </c>
      <c r="BQ519" s="146">
        <f t="shared" ref="BQ519:BQ582" si="813">IF(ISERROR(N519-0)=TRUE,0,$H519*N519)</f>
        <v>4</v>
      </c>
      <c r="BR519" s="146">
        <f t="shared" ref="BR519:BR582" si="814">IF(ISERROR(O519-0)=TRUE,0,$H519*O519)</f>
        <v>4</v>
      </c>
      <c r="BS519" s="146">
        <f t="shared" ref="BS519:BS582" si="815">IF(ISERROR(P519-0)=TRUE,0,$H519*P519)</f>
        <v>4</v>
      </c>
      <c r="BT519" s="146">
        <f t="shared" ref="BT519:BT582" si="816">IF(ISERROR(Q519-0)=TRUE,0,$H519*Q519)</f>
        <v>4</v>
      </c>
      <c r="BU519" s="146">
        <f t="shared" ref="BU519:BU582" si="817">IF(ISERROR(R519-0)=TRUE,0,$H519*R519)</f>
        <v>4</v>
      </c>
      <c r="BV519" s="146">
        <f t="shared" ref="BV519:BV582" si="818">IF(ISERROR(S519-0)=TRUE,0,$H519*S519)</f>
        <v>4</v>
      </c>
      <c r="BW519" s="146">
        <f t="shared" ref="BW519:BW582" si="819">IF(ISERROR(T519-0)=TRUE,0,$H519*T519)</f>
        <v>4</v>
      </c>
      <c r="BX519" s="146">
        <f t="shared" ref="BX519:BX582" si="820">IF(ISERROR(U519-0)=TRUE,0,$H519*U519)</f>
        <v>4</v>
      </c>
      <c r="BY519" s="146">
        <f t="shared" ref="BY519:BY582" si="821">IF(ISERROR(V519-0)=TRUE,0,$H519*V519)</f>
        <v>4</v>
      </c>
      <c r="BZ519" s="146">
        <f t="shared" ref="BZ519:BZ582" si="822">IF(ISERROR(W519-0)=TRUE,0,$H519*W519)</f>
        <v>4</v>
      </c>
      <c r="CA519" s="146">
        <f t="shared" ref="CA519:CA582" si="823">IF(ISERROR(X519-0)=TRUE,0,$H519*X519)</f>
        <v>4</v>
      </c>
      <c r="CB519" s="146">
        <f t="shared" ref="CB519:CB582" si="824">IF(ISERROR(Y519-0)=TRUE,0,$H519*Y519)</f>
        <v>4</v>
      </c>
      <c r="CC519" s="146">
        <f t="shared" ref="CC519:CC582" si="825">IF(ISERROR(Z519-0)=TRUE,0,$H519*Z519)</f>
        <v>0</v>
      </c>
      <c r="CD519" s="146">
        <f t="shared" ref="CD519:CD582" si="826">IF(ISERROR(AA519-0)=TRUE,0,$H519*AA519)</f>
        <v>0</v>
      </c>
      <c r="CE519" s="146">
        <f t="shared" ref="CE519:CE582" si="827">IF(ISERROR(AB519-0)=TRUE,0,$H519*AB519)</f>
        <v>0</v>
      </c>
      <c r="CF519" s="146">
        <f t="shared" ref="CF519:CF582" si="828">IF(ISERROR(AC519-0)=TRUE,0,$H519*AC519)</f>
        <v>0</v>
      </c>
      <c r="CG519" s="146">
        <f t="shared" ref="CG519:CG582" si="829">IF(ISERROR(AD519-0)=TRUE,0,$H519*AD519)</f>
        <v>0</v>
      </c>
      <c r="CH519" s="146">
        <f t="shared" ref="CH519:CH582" si="830">IF(ISERROR(AE519-0)=TRUE,0,$H519*AE519)</f>
        <v>0</v>
      </c>
      <c r="CI519" s="146">
        <f t="shared" ref="CI519:CI582" si="831">IF(ISERROR(AF519-0)=TRUE,0,$H519*AF519)</f>
        <v>0</v>
      </c>
      <c r="CJ519" s="146">
        <f t="shared" ref="CJ519:CJ582" si="832">IF(ISERROR(AG519-0)=TRUE,0,$H519*AG519)</f>
        <v>0</v>
      </c>
      <c r="CK519" s="146">
        <f t="shared" ref="CK519:CK582" si="833">IF(ISERROR(AH519-0)=TRUE,0,$H519*AH519)</f>
        <v>0</v>
      </c>
      <c r="CL519" s="146">
        <f t="shared" ref="CL519:CL582" si="834">IF(ISERROR(AI519-0)=TRUE,0,$H519*AI519)</f>
        <v>0</v>
      </c>
      <c r="CM519" s="146">
        <f t="shared" ref="CM519:CM582" si="835">IF(ISERROR(AJ519-0)=TRUE,0,$H519*AJ519)</f>
        <v>0</v>
      </c>
      <c r="CN519" s="146">
        <f t="shared" ref="CN519:CN582" si="836">IF(ISERROR(AK519-0)=TRUE,0,$H519*AK519)</f>
        <v>0</v>
      </c>
      <c r="CO519" s="146">
        <f t="shared" ref="CO519:CO582" si="837">IF(ISERROR(AL519-0)=TRUE,0,$H519*AL519)</f>
        <v>0</v>
      </c>
      <c r="CP519" s="146">
        <f t="shared" ref="CP519:CP582" si="838">IF(ISERROR(AM519-0)=TRUE,0,$H519*AM519)</f>
        <v>0</v>
      </c>
      <c r="CQ519" s="146">
        <f t="shared" ref="CQ519:CQ582" si="839">IF(ISERROR(AN519-0)=TRUE,0,$H519*AN519)</f>
        <v>0</v>
      </c>
      <c r="CR519" s="146">
        <f t="shared" ref="CR519:CR582" si="840">IF(ISERROR(AO519-0)=TRUE,0,$H519*AO519)</f>
        <v>0</v>
      </c>
      <c r="CS519" s="146">
        <f t="shared" ref="CS519:CS582" si="841">IF(ISERROR(AP519-0)=TRUE,0,$H519*AP519)</f>
        <v>0</v>
      </c>
      <c r="CT519" s="146">
        <f t="shared" ref="CT519:CT582" si="842">IF(ISERROR(AQ519-0)=TRUE,0,$H519*AQ519)</f>
        <v>0</v>
      </c>
      <c r="CU519" s="146">
        <f t="shared" ref="CU519:CU582" si="843">IF(ISERROR(AR519-0)=TRUE,0,$H519*AR519)</f>
        <v>0</v>
      </c>
      <c r="CV519" s="146">
        <f t="shared" ref="CV519:CV582" si="844">IF(ISERROR(AS519-0)=TRUE,0,$H519*AS519)</f>
        <v>0</v>
      </c>
      <c r="CW519" s="146">
        <f t="shared" ref="CW519:CW582" si="845">IF(ISERROR(AT519-0)=TRUE,0,$H519*AT519)</f>
        <v>0</v>
      </c>
      <c r="CX519" s="146">
        <f t="shared" ref="CX519:CX582" si="846">IF(ISERROR(AU519-0)=TRUE,0,$H519*AU519)</f>
        <v>0</v>
      </c>
      <c r="CY519" s="146">
        <f t="shared" ref="CY519:CY582" si="847">IF(ISERROR(AV519-0)=TRUE,0,$H519*AV519)</f>
        <v>0</v>
      </c>
      <c r="CZ519" s="146">
        <f t="shared" ref="CZ519:CZ582" si="848">IF(ISERROR(AW519-0)=TRUE,0,$H519*AW519)</f>
        <v>0</v>
      </c>
      <c r="DA519" s="146">
        <f t="shared" ref="DA519:DA582" si="849">IF(ISERROR(AX519-0)=TRUE,0,$H519*AX519)</f>
        <v>0</v>
      </c>
      <c r="DB519" s="146">
        <f t="shared" ref="DB519:DB582" si="850">IF(ISERROR(AY519-0)=TRUE,0,$H519*AY519)</f>
        <v>0</v>
      </c>
      <c r="DC519" s="146">
        <f t="shared" ref="DC519:DC582" si="851">IF(ISERROR(AZ519-0)=TRUE,0,$H519*AZ519)</f>
        <v>0</v>
      </c>
      <c r="DD519" s="146">
        <f t="shared" ref="DD519:DD582" si="852">IF(ISERROR(BA519-0)=TRUE,0,$H519*BA519)</f>
        <v>0</v>
      </c>
      <c r="DE519" s="146">
        <f t="shared" ref="DE519:DE582" si="853">IF(ISERROR(BB519-0)=TRUE,0,$H519*BB519)</f>
        <v>0</v>
      </c>
      <c r="DF519" s="146">
        <f t="shared" ref="DF519:DF582" si="854">IF(ISERROR(BC519-0)=TRUE,0,$H519*BC519)</f>
        <v>0</v>
      </c>
      <c r="DG519" s="146">
        <f t="shared" ref="DG519:DG582" si="855">IF(ISERROR(BD519-0)=TRUE,0,$H519*BD519)</f>
        <v>0</v>
      </c>
      <c r="DH519" s="146">
        <f t="shared" ref="DH519:DH582" si="856">IF(ISERROR(BE519-0)=TRUE,0,$H519*BE519)</f>
        <v>0</v>
      </c>
      <c r="DI519" s="146">
        <f t="shared" ref="DI519:DI582" si="857">IF(ISERROR(BF519-0)=TRUE,0,$H519*BF519)</f>
        <v>0</v>
      </c>
      <c r="DJ519" s="146">
        <f t="shared" ref="DJ519:DJ582" si="858">IF(ISERROR(BG519-0)=TRUE,0,$H519*BG519)</f>
        <v>0</v>
      </c>
      <c r="DK519" s="146">
        <f t="shared" ref="DK519:DK582" si="859">IF(ISERROR(BH519-0)=TRUE,0,$H519*BH519)</f>
        <v>0</v>
      </c>
      <c r="DL519" s="146">
        <f t="shared" ref="DL519:DL582" si="860">IF(ISERROR(BI519-0)=TRUE,0,$H519*BI519)</f>
        <v>0</v>
      </c>
      <c r="DM519" s="146">
        <f t="shared" ref="DM519:DM582" si="861">IF(ISERROR(BJ519-0)=TRUE,0,$H519*BJ519)</f>
        <v>0</v>
      </c>
      <c r="DN519" s="64">
        <f t="shared" ref="DN519:DN525" si="862">F519*H519</f>
        <v>60</v>
      </c>
      <c r="DO519" s="52">
        <f t="shared" si="807"/>
        <v>60</v>
      </c>
      <c r="DP519" s="52" t="str">
        <f t="shared" si="749"/>
        <v/>
      </c>
      <c r="DQ519" s="53" t="str">
        <f t="shared" si="750"/>
        <v/>
      </c>
      <c r="DR519" s="1">
        <f t="shared" si="808"/>
        <v>1</v>
      </c>
      <c r="DS519" s="168" t="e">
        <f>IF(AND(DR519=#REF!,BL519=#REF!),'Tiến độ'!D519,"")</f>
        <v>#REF!</v>
      </c>
    </row>
    <row r="520" spans="1:123" ht="11.25" customHeight="1">
      <c r="A520" s="314" t="str">
        <f>IF(B520="","",MAX($A$7:A519)+1)</f>
        <v/>
      </c>
      <c r="B520" s="315"/>
      <c r="C520" s="79" t="s">
        <v>591</v>
      </c>
      <c r="D520" s="80" t="s">
        <v>592</v>
      </c>
      <c r="E520" s="81">
        <v>3</v>
      </c>
      <c r="F520" s="82">
        <v>45</v>
      </c>
      <c r="G520" s="83"/>
      <c r="H520" s="84">
        <f t="shared" ref="H520:I520" si="863">H519</f>
        <v>2</v>
      </c>
      <c r="I520" s="85">
        <f t="shared" si="863"/>
        <v>116</v>
      </c>
      <c r="J520" s="27"/>
      <c r="K520" s="86">
        <v>3</v>
      </c>
      <c r="L520" s="87">
        <v>3</v>
      </c>
      <c r="M520" s="87">
        <v>3</v>
      </c>
      <c r="N520" s="88">
        <v>3</v>
      </c>
      <c r="O520" s="86">
        <v>3</v>
      </c>
      <c r="P520" s="87">
        <v>3</v>
      </c>
      <c r="Q520" s="87">
        <v>3</v>
      </c>
      <c r="R520" s="88">
        <v>3</v>
      </c>
      <c r="S520" s="86">
        <v>3</v>
      </c>
      <c r="T520" s="87">
        <v>3</v>
      </c>
      <c r="U520" s="87">
        <v>3</v>
      </c>
      <c r="V520" s="87">
        <v>3</v>
      </c>
      <c r="W520" s="88">
        <v>3</v>
      </c>
      <c r="X520" s="86">
        <v>3</v>
      </c>
      <c r="Y520" s="87">
        <v>3</v>
      </c>
      <c r="Z520" s="87" t="s">
        <v>163</v>
      </c>
      <c r="AA520" s="88" t="s">
        <v>163</v>
      </c>
      <c r="AB520" s="86" t="s">
        <v>163</v>
      </c>
      <c r="AC520" s="87" t="s">
        <v>163</v>
      </c>
      <c r="AD520" s="87" t="s">
        <v>164</v>
      </c>
      <c r="AE520" s="88" t="s">
        <v>164</v>
      </c>
      <c r="AF520" s="86" t="s">
        <v>164</v>
      </c>
      <c r="AG520" s="87" t="s">
        <v>164</v>
      </c>
      <c r="AH520" s="87" t="s">
        <v>164</v>
      </c>
      <c r="AI520" s="362"/>
      <c r="AJ520" s="363"/>
      <c r="AK520" s="86" t="s">
        <v>164</v>
      </c>
      <c r="AL520" s="87"/>
      <c r="AM520" s="87"/>
      <c r="AN520" s="88"/>
      <c r="AO520" s="86"/>
      <c r="AP520" s="87"/>
      <c r="AQ520" s="87"/>
      <c r="AR520" s="88"/>
      <c r="AS520" s="89"/>
      <c r="AT520" s="87"/>
      <c r="AU520" s="87"/>
      <c r="AV520" s="90"/>
      <c r="AW520" s="86"/>
      <c r="AX520" s="87"/>
      <c r="AY520" s="87"/>
      <c r="AZ520" s="87"/>
      <c r="BA520" s="88"/>
      <c r="BB520" s="89"/>
      <c r="BC520" s="87"/>
      <c r="BD520" s="87"/>
      <c r="BE520" s="321"/>
      <c r="BF520" s="322"/>
      <c r="BG520" s="322"/>
      <c r="BH520" s="322"/>
      <c r="BI520" s="322"/>
      <c r="BJ520" s="323"/>
      <c r="BK520" s="46" t="s">
        <v>18</v>
      </c>
      <c r="BL520" s="46" t="s">
        <v>1116</v>
      </c>
      <c r="BN520" s="146">
        <f t="shared" ref="BN520:BN583" si="864">IF(ISERROR(K520-0)=TRUE,0,$H520*K520)</f>
        <v>6</v>
      </c>
      <c r="BO520" s="146">
        <f t="shared" si="811"/>
        <v>6</v>
      </c>
      <c r="BP520" s="146">
        <f t="shared" si="812"/>
        <v>6</v>
      </c>
      <c r="BQ520" s="146">
        <f t="shared" si="813"/>
        <v>6</v>
      </c>
      <c r="BR520" s="146">
        <f t="shared" si="814"/>
        <v>6</v>
      </c>
      <c r="BS520" s="146">
        <f t="shared" si="815"/>
        <v>6</v>
      </c>
      <c r="BT520" s="146">
        <f t="shared" si="816"/>
        <v>6</v>
      </c>
      <c r="BU520" s="146">
        <f t="shared" si="817"/>
        <v>6</v>
      </c>
      <c r="BV520" s="146">
        <f t="shared" si="818"/>
        <v>6</v>
      </c>
      <c r="BW520" s="146">
        <f t="shared" si="819"/>
        <v>6</v>
      </c>
      <c r="BX520" s="146">
        <f t="shared" si="820"/>
        <v>6</v>
      </c>
      <c r="BY520" s="146">
        <f t="shared" si="821"/>
        <v>6</v>
      </c>
      <c r="BZ520" s="146">
        <f t="shared" si="822"/>
        <v>6</v>
      </c>
      <c r="CA520" s="146">
        <f t="shared" si="823"/>
        <v>6</v>
      </c>
      <c r="CB520" s="146">
        <f t="shared" si="824"/>
        <v>6</v>
      </c>
      <c r="CC520" s="146">
        <f t="shared" si="825"/>
        <v>0</v>
      </c>
      <c r="CD520" s="146">
        <f t="shared" si="826"/>
        <v>0</v>
      </c>
      <c r="CE520" s="146">
        <f t="shared" si="827"/>
        <v>0</v>
      </c>
      <c r="CF520" s="146">
        <f t="shared" si="828"/>
        <v>0</v>
      </c>
      <c r="CG520" s="146">
        <f t="shared" si="829"/>
        <v>0</v>
      </c>
      <c r="CH520" s="146">
        <f t="shared" si="830"/>
        <v>0</v>
      </c>
      <c r="CI520" s="146">
        <f t="shared" si="831"/>
        <v>0</v>
      </c>
      <c r="CJ520" s="146">
        <f t="shared" si="832"/>
        <v>0</v>
      </c>
      <c r="CK520" s="146">
        <f t="shared" si="833"/>
        <v>0</v>
      </c>
      <c r="CL520" s="146">
        <f t="shared" si="834"/>
        <v>0</v>
      </c>
      <c r="CM520" s="146">
        <f t="shared" si="835"/>
        <v>0</v>
      </c>
      <c r="CN520" s="146">
        <f t="shared" si="836"/>
        <v>0</v>
      </c>
      <c r="CO520" s="146">
        <f t="shared" si="837"/>
        <v>0</v>
      </c>
      <c r="CP520" s="146">
        <f t="shared" si="838"/>
        <v>0</v>
      </c>
      <c r="CQ520" s="146">
        <f t="shared" si="839"/>
        <v>0</v>
      </c>
      <c r="CR520" s="146">
        <f t="shared" si="840"/>
        <v>0</v>
      </c>
      <c r="CS520" s="146">
        <f t="shared" si="841"/>
        <v>0</v>
      </c>
      <c r="CT520" s="146">
        <f t="shared" si="842"/>
        <v>0</v>
      </c>
      <c r="CU520" s="146">
        <f t="shared" si="843"/>
        <v>0</v>
      </c>
      <c r="CV520" s="146">
        <f t="shared" si="844"/>
        <v>0</v>
      </c>
      <c r="CW520" s="146">
        <f t="shared" si="845"/>
        <v>0</v>
      </c>
      <c r="CX520" s="146">
        <f t="shared" si="846"/>
        <v>0</v>
      </c>
      <c r="CY520" s="146">
        <f t="shared" si="847"/>
        <v>0</v>
      </c>
      <c r="CZ520" s="146">
        <f t="shared" si="848"/>
        <v>0</v>
      </c>
      <c r="DA520" s="146">
        <f t="shared" si="849"/>
        <v>0</v>
      </c>
      <c r="DB520" s="146">
        <f t="shared" si="850"/>
        <v>0</v>
      </c>
      <c r="DC520" s="146">
        <f t="shared" si="851"/>
        <v>0</v>
      </c>
      <c r="DD520" s="146">
        <f t="shared" si="852"/>
        <v>0</v>
      </c>
      <c r="DE520" s="146">
        <f t="shared" si="853"/>
        <v>0</v>
      </c>
      <c r="DF520" s="146">
        <f t="shared" si="854"/>
        <v>0</v>
      </c>
      <c r="DG520" s="146">
        <f t="shared" si="855"/>
        <v>0</v>
      </c>
      <c r="DH520" s="146">
        <f t="shared" si="856"/>
        <v>0</v>
      </c>
      <c r="DI520" s="146">
        <f t="shared" si="857"/>
        <v>0</v>
      </c>
      <c r="DJ520" s="146">
        <f t="shared" si="858"/>
        <v>0</v>
      </c>
      <c r="DK520" s="146">
        <f t="shared" si="859"/>
        <v>0</v>
      </c>
      <c r="DL520" s="146">
        <f t="shared" si="860"/>
        <v>0</v>
      </c>
      <c r="DM520" s="146">
        <f t="shared" si="861"/>
        <v>0</v>
      </c>
      <c r="DN520" s="64">
        <f t="shared" si="862"/>
        <v>90</v>
      </c>
      <c r="DO520" s="52">
        <f t="shared" si="807"/>
        <v>90</v>
      </c>
      <c r="DP520" s="52" t="str">
        <f t="shared" si="749"/>
        <v/>
      </c>
      <c r="DQ520" s="53" t="str">
        <f t="shared" si="750"/>
        <v/>
      </c>
      <c r="DR520" s="1">
        <f t="shared" si="808"/>
        <v>1</v>
      </c>
      <c r="DS520" s="168" t="e">
        <f>IF(AND(DR520=#REF!,BL520=#REF!),'Tiến độ'!D520,"")</f>
        <v>#REF!</v>
      </c>
    </row>
    <row r="521" spans="1:123" ht="11.25" customHeight="1">
      <c r="A521" s="314" t="str">
        <f>IF(B521="","",MAX($A$7:A520)+1)</f>
        <v/>
      </c>
      <c r="B521" s="315"/>
      <c r="C521" s="79" t="s">
        <v>593</v>
      </c>
      <c r="D521" s="80" t="s">
        <v>594</v>
      </c>
      <c r="E521" s="81">
        <v>4</v>
      </c>
      <c r="F521" s="82">
        <v>75</v>
      </c>
      <c r="G521" s="83"/>
      <c r="H521" s="84">
        <f t="shared" ref="H521:I521" si="865">H520</f>
        <v>2</v>
      </c>
      <c r="I521" s="85">
        <f t="shared" si="865"/>
        <v>116</v>
      </c>
      <c r="J521" s="27"/>
      <c r="K521" s="86">
        <v>5</v>
      </c>
      <c r="L521" s="87">
        <v>5</v>
      </c>
      <c r="M521" s="87">
        <v>5</v>
      </c>
      <c r="N521" s="88">
        <v>5</v>
      </c>
      <c r="O521" s="86">
        <v>5</v>
      </c>
      <c r="P521" s="87">
        <v>5</v>
      </c>
      <c r="Q521" s="87">
        <v>5</v>
      </c>
      <c r="R521" s="88">
        <v>5</v>
      </c>
      <c r="S521" s="86">
        <v>5</v>
      </c>
      <c r="T521" s="87">
        <v>5</v>
      </c>
      <c r="U521" s="87">
        <v>5</v>
      </c>
      <c r="V521" s="87">
        <v>5</v>
      </c>
      <c r="W521" s="88">
        <v>5</v>
      </c>
      <c r="X521" s="86">
        <v>5</v>
      </c>
      <c r="Y521" s="87">
        <v>5</v>
      </c>
      <c r="Z521" s="87" t="s">
        <v>163</v>
      </c>
      <c r="AA521" s="88" t="s">
        <v>163</v>
      </c>
      <c r="AB521" s="86" t="s">
        <v>163</v>
      </c>
      <c r="AC521" s="87" t="s">
        <v>163</v>
      </c>
      <c r="AD521" s="87" t="s">
        <v>164</v>
      </c>
      <c r="AE521" s="88" t="s">
        <v>164</v>
      </c>
      <c r="AF521" s="86" t="s">
        <v>164</v>
      </c>
      <c r="AG521" s="87" t="s">
        <v>164</v>
      </c>
      <c r="AH521" s="87" t="s">
        <v>164</v>
      </c>
      <c r="AI521" s="362"/>
      <c r="AJ521" s="363"/>
      <c r="AK521" s="86" t="s">
        <v>164</v>
      </c>
      <c r="AL521" s="87"/>
      <c r="AM521" s="87"/>
      <c r="AN521" s="88"/>
      <c r="AO521" s="86"/>
      <c r="AP521" s="87"/>
      <c r="AQ521" s="87"/>
      <c r="AR521" s="88"/>
      <c r="AS521" s="89"/>
      <c r="AT521" s="87"/>
      <c r="AU521" s="87"/>
      <c r="AV521" s="90"/>
      <c r="AW521" s="86"/>
      <c r="AX521" s="87"/>
      <c r="AY521" s="87"/>
      <c r="AZ521" s="87"/>
      <c r="BA521" s="88"/>
      <c r="BB521" s="89"/>
      <c r="BC521" s="87"/>
      <c r="BD521" s="87"/>
      <c r="BE521" s="321"/>
      <c r="BF521" s="322"/>
      <c r="BG521" s="322"/>
      <c r="BH521" s="322"/>
      <c r="BI521" s="322"/>
      <c r="BJ521" s="323"/>
      <c r="BK521" s="46" t="s">
        <v>18</v>
      </c>
      <c r="BL521" s="46" t="s">
        <v>53</v>
      </c>
      <c r="BN521" s="146">
        <f t="shared" si="864"/>
        <v>10</v>
      </c>
      <c r="BO521" s="146">
        <f t="shared" si="811"/>
        <v>10</v>
      </c>
      <c r="BP521" s="146">
        <f t="shared" si="812"/>
        <v>10</v>
      </c>
      <c r="BQ521" s="146">
        <f t="shared" si="813"/>
        <v>10</v>
      </c>
      <c r="BR521" s="146">
        <f t="shared" si="814"/>
        <v>10</v>
      </c>
      <c r="BS521" s="146">
        <f t="shared" si="815"/>
        <v>10</v>
      </c>
      <c r="BT521" s="146">
        <f t="shared" si="816"/>
        <v>10</v>
      </c>
      <c r="BU521" s="146">
        <f t="shared" si="817"/>
        <v>10</v>
      </c>
      <c r="BV521" s="146">
        <f t="shared" si="818"/>
        <v>10</v>
      </c>
      <c r="BW521" s="146">
        <f t="shared" si="819"/>
        <v>10</v>
      </c>
      <c r="BX521" s="146">
        <f t="shared" si="820"/>
        <v>10</v>
      </c>
      <c r="BY521" s="146">
        <f t="shared" si="821"/>
        <v>10</v>
      </c>
      <c r="BZ521" s="146">
        <f t="shared" si="822"/>
        <v>10</v>
      </c>
      <c r="CA521" s="146">
        <f t="shared" si="823"/>
        <v>10</v>
      </c>
      <c r="CB521" s="146">
        <f t="shared" si="824"/>
        <v>10</v>
      </c>
      <c r="CC521" s="146">
        <f t="shared" si="825"/>
        <v>0</v>
      </c>
      <c r="CD521" s="146">
        <f t="shared" si="826"/>
        <v>0</v>
      </c>
      <c r="CE521" s="146">
        <f t="shared" si="827"/>
        <v>0</v>
      </c>
      <c r="CF521" s="146">
        <f t="shared" si="828"/>
        <v>0</v>
      </c>
      <c r="CG521" s="146">
        <f t="shared" si="829"/>
        <v>0</v>
      </c>
      <c r="CH521" s="146">
        <f t="shared" si="830"/>
        <v>0</v>
      </c>
      <c r="CI521" s="146">
        <f t="shared" si="831"/>
        <v>0</v>
      </c>
      <c r="CJ521" s="146">
        <f t="shared" si="832"/>
        <v>0</v>
      </c>
      <c r="CK521" s="146">
        <f t="shared" si="833"/>
        <v>0</v>
      </c>
      <c r="CL521" s="146">
        <f t="shared" si="834"/>
        <v>0</v>
      </c>
      <c r="CM521" s="146">
        <f t="shared" si="835"/>
        <v>0</v>
      </c>
      <c r="CN521" s="146">
        <f t="shared" si="836"/>
        <v>0</v>
      </c>
      <c r="CO521" s="146">
        <f t="shared" si="837"/>
        <v>0</v>
      </c>
      <c r="CP521" s="146">
        <f t="shared" si="838"/>
        <v>0</v>
      </c>
      <c r="CQ521" s="146">
        <f t="shared" si="839"/>
        <v>0</v>
      </c>
      <c r="CR521" s="146">
        <f t="shared" si="840"/>
        <v>0</v>
      </c>
      <c r="CS521" s="146">
        <f t="shared" si="841"/>
        <v>0</v>
      </c>
      <c r="CT521" s="146">
        <f t="shared" si="842"/>
        <v>0</v>
      </c>
      <c r="CU521" s="146">
        <f t="shared" si="843"/>
        <v>0</v>
      </c>
      <c r="CV521" s="146">
        <f t="shared" si="844"/>
        <v>0</v>
      </c>
      <c r="CW521" s="146">
        <f t="shared" si="845"/>
        <v>0</v>
      </c>
      <c r="CX521" s="146">
        <f t="shared" si="846"/>
        <v>0</v>
      </c>
      <c r="CY521" s="146">
        <f t="shared" si="847"/>
        <v>0</v>
      </c>
      <c r="CZ521" s="146">
        <f t="shared" si="848"/>
        <v>0</v>
      </c>
      <c r="DA521" s="146">
        <f t="shared" si="849"/>
        <v>0</v>
      </c>
      <c r="DB521" s="146">
        <f t="shared" si="850"/>
        <v>0</v>
      </c>
      <c r="DC521" s="146">
        <f t="shared" si="851"/>
        <v>0</v>
      </c>
      <c r="DD521" s="146">
        <f t="shared" si="852"/>
        <v>0</v>
      </c>
      <c r="DE521" s="146">
        <f t="shared" si="853"/>
        <v>0</v>
      </c>
      <c r="DF521" s="146">
        <f t="shared" si="854"/>
        <v>0</v>
      </c>
      <c r="DG521" s="146">
        <f t="shared" si="855"/>
        <v>0</v>
      </c>
      <c r="DH521" s="146">
        <f t="shared" si="856"/>
        <v>0</v>
      </c>
      <c r="DI521" s="146">
        <f t="shared" si="857"/>
        <v>0</v>
      </c>
      <c r="DJ521" s="146">
        <f t="shared" si="858"/>
        <v>0</v>
      </c>
      <c r="DK521" s="146">
        <f t="shared" si="859"/>
        <v>0</v>
      </c>
      <c r="DL521" s="146">
        <f t="shared" si="860"/>
        <v>0</v>
      </c>
      <c r="DM521" s="146">
        <f t="shared" si="861"/>
        <v>0</v>
      </c>
      <c r="DN521" s="64">
        <f t="shared" si="862"/>
        <v>150</v>
      </c>
      <c r="DO521" s="52">
        <f t="shared" si="807"/>
        <v>150</v>
      </c>
      <c r="DP521" s="52" t="str">
        <f t="shared" ref="DP521:DP583" si="866">IF(DO521="",IF(COUNT(AD521:AH521,AK521)&gt;0,DN521,""),"")</f>
        <v/>
      </c>
      <c r="DQ521" s="53" t="str">
        <f t="shared" ref="DQ521:DQ583" si="867">IF(AND(DO521="",DP521=""),IF(COUNTA(AL521:BD521)&gt;0,DN521,""),"")</f>
        <v/>
      </c>
      <c r="DR521" s="1">
        <f t="shared" si="808"/>
        <v>1</v>
      </c>
      <c r="DS521" s="168" t="e">
        <f>IF(AND(DR521=#REF!,BL521=#REF!),'Tiến độ'!D521,"")</f>
        <v>#REF!</v>
      </c>
    </row>
    <row r="522" spans="1:123" ht="11.25" customHeight="1">
      <c r="A522" s="314" t="str">
        <f>IF(B522="","",MAX($A$7:A521)+1)</f>
        <v/>
      </c>
      <c r="B522" s="315"/>
      <c r="C522" s="79" t="s">
        <v>595</v>
      </c>
      <c r="D522" s="80" t="s">
        <v>596</v>
      </c>
      <c r="E522" s="81">
        <v>3</v>
      </c>
      <c r="F522" s="82">
        <v>45</v>
      </c>
      <c r="G522" s="83"/>
      <c r="H522" s="84">
        <f t="shared" ref="H522:I522" si="868">H521</f>
        <v>2</v>
      </c>
      <c r="I522" s="85">
        <f t="shared" si="868"/>
        <v>116</v>
      </c>
      <c r="J522" s="27"/>
      <c r="K522" s="86">
        <v>3</v>
      </c>
      <c r="L522" s="87">
        <v>3</v>
      </c>
      <c r="M522" s="87">
        <v>3</v>
      </c>
      <c r="N522" s="88">
        <v>3</v>
      </c>
      <c r="O522" s="86">
        <v>3</v>
      </c>
      <c r="P522" s="87">
        <v>3</v>
      </c>
      <c r="Q522" s="87">
        <v>3</v>
      </c>
      <c r="R522" s="88">
        <v>3</v>
      </c>
      <c r="S522" s="86">
        <v>3</v>
      </c>
      <c r="T522" s="87">
        <v>3</v>
      </c>
      <c r="U522" s="87">
        <v>3</v>
      </c>
      <c r="V522" s="87">
        <v>3</v>
      </c>
      <c r="W522" s="88">
        <v>3</v>
      </c>
      <c r="X522" s="86">
        <v>3</v>
      </c>
      <c r="Y522" s="87">
        <v>3</v>
      </c>
      <c r="Z522" s="87" t="s">
        <v>163</v>
      </c>
      <c r="AA522" s="88" t="s">
        <v>163</v>
      </c>
      <c r="AB522" s="86" t="s">
        <v>163</v>
      </c>
      <c r="AC522" s="87" t="s">
        <v>163</v>
      </c>
      <c r="AD522" s="87" t="s">
        <v>164</v>
      </c>
      <c r="AE522" s="88" t="s">
        <v>164</v>
      </c>
      <c r="AF522" s="86" t="s">
        <v>164</v>
      </c>
      <c r="AG522" s="87" t="s">
        <v>164</v>
      </c>
      <c r="AH522" s="87" t="s">
        <v>164</v>
      </c>
      <c r="AI522" s="362"/>
      <c r="AJ522" s="363"/>
      <c r="AK522" s="86" t="s">
        <v>164</v>
      </c>
      <c r="AL522" s="87"/>
      <c r="AM522" s="87"/>
      <c r="AN522" s="88"/>
      <c r="AO522" s="86"/>
      <c r="AP522" s="87"/>
      <c r="AQ522" s="87"/>
      <c r="AR522" s="88"/>
      <c r="AS522" s="89"/>
      <c r="AT522" s="87"/>
      <c r="AU522" s="87"/>
      <c r="AV522" s="90"/>
      <c r="AW522" s="86"/>
      <c r="AX522" s="87"/>
      <c r="AY522" s="87"/>
      <c r="AZ522" s="87"/>
      <c r="BA522" s="88"/>
      <c r="BB522" s="89"/>
      <c r="BC522" s="87"/>
      <c r="BD522" s="87"/>
      <c r="BE522" s="321"/>
      <c r="BF522" s="322"/>
      <c r="BG522" s="322"/>
      <c r="BH522" s="322"/>
      <c r="BI522" s="322"/>
      <c r="BJ522" s="323"/>
      <c r="BK522" s="46" t="s">
        <v>18</v>
      </c>
      <c r="BL522" s="46" t="s">
        <v>1116</v>
      </c>
      <c r="BN522" s="146">
        <f t="shared" si="864"/>
        <v>6</v>
      </c>
      <c r="BO522" s="146">
        <f t="shared" si="811"/>
        <v>6</v>
      </c>
      <c r="BP522" s="146">
        <f t="shared" si="812"/>
        <v>6</v>
      </c>
      <c r="BQ522" s="146">
        <f t="shared" si="813"/>
        <v>6</v>
      </c>
      <c r="BR522" s="146">
        <f t="shared" si="814"/>
        <v>6</v>
      </c>
      <c r="BS522" s="146">
        <f t="shared" si="815"/>
        <v>6</v>
      </c>
      <c r="BT522" s="146">
        <f t="shared" si="816"/>
        <v>6</v>
      </c>
      <c r="BU522" s="146">
        <f t="shared" si="817"/>
        <v>6</v>
      </c>
      <c r="BV522" s="146">
        <f t="shared" si="818"/>
        <v>6</v>
      </c>
      <c r="BW522" s="146">
        <f t="shared" si="819"/>
        <v>6</v>
      </c>
      <c r="BX522" s="146">
        <f t="shared" si="820"/>
        <v>6</v>
      </c>
      <c r="BY522" s="146">
        <f t="shared" si="821"/>
        <v>6</v>
      </c>
      <c r="BZ522" s="146">
        <f t="shared" si="822"/>
        <v>6</v>
      </c>
      <c r="CA522" s="146">
        <f t="shared" si="823"/>
        <v>6</v>
      </c>
      <c r="CB522" s="146">
        <f t="shared" si="824"/>
        <v>6</v>
      </c>
      <c r="CC522" s="146">
        <f t="shared" si="825"/>
        <v>0</v>
      </c>
      <c r="CD522" s="146">
        <f t="shared" si="826"/>
        <v>0</v>
      </c>
      <c r="CE522" s="146">
        <f t="shared" si="827"/>
        <v>0</v>
      </c>
      <c r="CF522" s="146">
        <f t="shared" si="828"/>
        <v>0</v>
      </c>
      <c r="CG522" s="146">
        <f t="shared" si="829"/>
        <v>0</v>
      </c>
      <c r="CH522" s="146">
        <f t="shared" si="830"/>
        <v>0</v>
      </c>
      <c r="CI522" s="146">
        <f t="shared" si="831"/>
        <v>0</v>
      </c>
      <c r="CJ522" s="146">
        <f t="shared" si="832"/>
        <v>0</v>
      </c>
      <c r="CK522" s="146">
        <f t="shared" si="833"/>
        <v>0</v>
      </c>
      <c r="CL522" s="146">
        <f t="shared" si="834"/>
        <v>0</v>
      </c>
      <c r="CM522" s="146">
        <f t="shared" si="835"/>
        <v>0</v>
      </c>
      <c r="CN522" s="146">
        <f t="shared" si="836"/>
        <v>0</v>
      </c>
      <c r="CO522" s="146">
        <f t="shared" si="837"/>
        <v>0</v>
      </c>
      <c r="CP522" s="146">
        <f t="shared" si="838"/>
        <v>0</v>
      </c>
      <c r="CQ522" s="146">
        <f t="shared" si="839"/>
        <v>0</v>
      </c>
      <c r="CR522" s="146">
        <f t="shared" si="840"/>
        <v>0</v>
      </c>
      <c r="CS522" s="146">
        <f t="shared" si="841"/>
        <v>0</v>
      </c>
      <c r="CT522" s="146">
        <f t="shared" si="842"/>
        <v>0</v>
      </c>
      <c r="CU522" s="146">
        <f t="shared" si="843"/>
        <v>0</v>
      </c>
      <c r="CV522" s="146">
        <f t="shared" si="844"/>
        <v>0</v>
      </c>
      <c r="CW522" s="146">
        <f t="shared" si="845"/>
        <v>0</v>
      </c>
      <c r="CX522" s="146">
        <f t="shared" si="846"/>
        <v>0</v>
      </c>
      <c r="CY522" s="146">
        <f t="shared" si="847"/>
        <v>0</v>
      </c>
      <c r="CZ522" s="146">
        <f t="shared" si="848"/>
        <v>0</v>
      </c>
      <c r="DA522" s="146">
        <f t="shared" si="849"/>
        <v>0</v>
      </c>
      <c r="DB522" s="146">
        <f t="shared" si="850"/>
        <v>0</v>
      </c>
      <c r="DC522" s="146">
        <f t="shared" si="851"/>
        <v>0</v>
      </c>
      <c r="DD522" s="146">
        <f t="shared" si="852"/>
        <v>0</v>
      </c>
      <c r="DE522" s="146">
        <f t="shared" si="853"/>
        <v>0</v>
      </c>
      <c r="DF522" s="146">
        <f t="shared" si="854"/>
        <v>0</v>
      </c>
      <c r="DG522" s="146">
        <f t="shared" si="855"/>
        <v>0</v>
      </c>
      <c r="DH522" s="146">
        <f t="shared" si="856"/>
        <v>0</v>
      </c>
      <c r="DI522" s="146">
        <f t="shared" si="857"/>
        <v>0</v>
      </c>
      <c r="DJ522" s="146">
        <f t="shared" si="858"/>
        <v>0</v>
      </c>
      <c r="DK522" s="146">
        <f t="shared" si="859"/>
        <v>0</v>
      </c>
      <c r="DL522" s="146">
        <f t="shared" si="860"/>
        <v>0</v>
      </c>
      <c r="DM522" s="146">
        <f t="shared" si="861"/>
        <v>0</v>
      </c>
      <c r="DN522" s="64">
        <f t="shared" si="862"/>
        <v>90</v>
      </c>
      <c r="DO522" s="52">
        <f t="shared" si="807"/>
        <v>90</v>
      </c>
      <c r="DP522" s="52" t="str">
        <f t="shared" si="866"/>
        <v/>
      </c>
      <c r="DQ522" s="53" t="str">
        <f t="shared" si="867"/>
        <v/>
      </c>
      <c r="DR522" s="1">
        <f t="shared" si="808"/>
        <v>1</v>
      </c>
      <c r="DS522" s="168" t="e">
        <f>IF(AND(DR522=#REF!,BL522=#REF!),'Tiến độ'!D522,"")</f>
        <v>#REF!</v>
      </c>
    </row>
    <row r="523" spans="1:123" ht="11.25" customHeight="1">
      <c r="A523" s="314" t="str">
        <f>IF(B523="","",MAX($A$7:A522)+1)</f>
        <v/>
      </c>
      <c r="B523" s="315"/>
      <c r="C523" s="79" t="s">
        <v>441</v>
      </c>
      <c r="D523" s="80" t="s">
        <v>442</v>
      </c>
      <c r="E523" s="81">
        <v>3</v>
      </c>
      <c r="F523" s="82">
        <v>60</v>
      </c>
      <c r="G523" s="83"/>
      <c r="H523" s="115">
        <v>0.5</v>
      </c>
      <c r="I523" s="116">
        <f>42+6+9</f>
        <v>57</v>
      </c>
      <c r="J523" s="27" t="s">
        <v>11800</v>
      </c>
      <c r="K523" s="86">
        <v>4</v>
      </c>
      <c r="L523" s="87">
        <v>4</v>
      </c>
      <c r="M523" s="87">
        <v>4</v>
      </c>
      <c r="N523" s="88">
        <v>4</v>
      </c>
      <c r="O523" s="86">
        <v>4</v>
      </c>
      <c r="P523" s="87">
        <v>4</v>
      </c>
      <c r="Q523" s="87">
        <v>4</v>
      </c>
      <c r="R523" s="88">
        <v>4</v>
      </c>
      <c r="S523" s="86">
        <v>4</v>
      </c>
      <c r="T523" s="87">
        <v>4</v>
      </c>
      <c r="U523" s="87">
        <v>4</v>
      </c>
      <c r="V523" s="87">
        <v>4</v>
      </c>
      <c r="W523" s="88">
        <v>4</v>
      </c>
      <c r="X523" s="86">
        <v>4</v>
      </c>
      <c r="Y523" s="87">
        <v>4</v>
      </c>
      <c r="Z523" s="87" t="s">
        <v>163</v>
      </c>
      <c r="AA523" s="88" t="s">
        <v>163</v>
      </c>
      <c r="AB523" s="86" t="s">
        <v>163</v>
      </c>
      <c r="AC523" s="87" t="s">
        <v>163</v>
      </c>
      <c r="AD523" s="87" t="s">
        <v>164</v>
      </c>
      <c r="AE523" s="88" t="s">
        <v>164</v>
      </c>
      <c r="AF523" s="86" t="s">
        <v>164</v>
      </c>
      <c r="AG523" s="87" t="s">
        <v>164</v>
      </c>
      <c r="AH523" s="87" t="s">
        <v>164</v>
      </c>
      <c r="AI523" s="362"/>
      <c r="AJ523" s="363"/>
      <c r="AK523" s="86" t="s">
        <v>164</v>
      </c>
      <c r="AL523" s="87"/>
      <c r="AM523" s="87"/>
      <c r="AN523" s="88"/>
      <c r="AO523" s="86"/>
      <c r="AP523" s="87"/>
      <c r="AQ523" s="87"/>
      <c r="AR523" s="88"/>
      <c r="AS523" s="89"/>
      <c r="AT523" s="87"/>
      <c r="AU523" s="87"/>
      <c r="AV523" s="90"/>
      <c r="AW523" s="86"/>
      <c r="AX523" s="87"/>
      <c r="AY523" s="87"/>
      <c r="AZ523" s="87"/>
      <c r="BA523" s="88"/>
      <c r="BB523" s="89"/>
      <c r="BC523" s="87"/>
      <c r="BD523" s="87"/>
      <c r="BE523" s="321"/>
      <c r="BF523" s="322"/>
      <c r="BG523" s="322"/>
      <c r="BH523" s="322"/>
      <c r="BI523" s="322"/>
      <c r="BJ523" s="323"/>
      <c r="BK523" s="46" t="s">
        <v>20</v>
      </c>
      <c r="BL523" s="46" t="s">
        <v>56</v>
      </c>
      <c r="BN523" s="146">
        <f t="shared" si="864"/>
        <v>2</v>
      </c>
      <c r="BO523" s="146">
        <f t="shared" si="811"/>
        <v>2</v>
      </c>
      <c r="BP523" s="146">
        <f t="shared" si="812"/>
        <v>2</v>
      </c>
      <c r="BQ523" s="146">
        <f t="shared" si="813"/>
        <v>2</v>
      </c>
      <c r="BR523" s="146">
        <f t="shared" si="814"/>
        <v>2</v>
      </c>
      <c r="BS523" s="146">
        <f t="shared" si="815"/>
        <v>2</v>
      </c>
      <c r="BT523" s="146">
        <f t="shared" si="816"/>
        <v>2</v>
      </c>
      <c r="BU523" s="146">
        <f t="shared" si="817"/>
        <v>2</v>
      </c>
      <c r="BV523" s="146">
        <f t="shared" si="818"/>
        <v>2</v>
      </c>
      <c r="BW523" s="146">
        <f t="shared" si="819"/>
        <v>2</v>
      </c>
      <c r="BX523" s="146">
        <f t="shared" si="820"/>
        <v>2</v>
      </c>
      <c r="BY523" s="146">
        <f t="shared" si="821"/>
        <v>2</v>
      </c>
      <c r="BZ523" s="146">
        <f t="shared" si="822"/>
        <v>2</v>
      </c>
      <c r="CA523" s="146">
        <f t="shared" si="823"/>
        <v>2</v>
      </c>
      <c r="CB523" s="146">
        <f t="shared" si="824"/>
        <v>2</v>
      </c>
      <c r="CC523" s="146">
        <f t="shared" si="825"/>
        <v>0</v>
      </c>
      <c r="CD523" s="146">
        <f t="shared" si="826"/>
        <v>0</v>
      </c>
      <c r="CE523" s="146">
        <f t="shared" si="827"/>
        <v>0</v>
      </c>
      <c r="CF523" s="146">
        <f t="shared" si="828"/>
        <v>0</v>
      </c>
      <c r="CG523" s="146">
        <f t="shared" si="829"/>
        <v>0</v>
      </c>
      <c r="CH523" s="146">
        <f t="shared" si="830"/>
        <v>0</v>
      </c>
      <c r="CI523" s="146">
        <f t="shared" si="831"/>
        <v>0</v>
      </c>
      <c r="CJ523" s="146">
        <f t="shared" si="832"/>
        <v>0</v>
      </c>
      <c r="CK523" s="146">
        <f t="shared" si="833"/>
        <v>0</v>
      </c>
      <c r="CL523" s="146">
        <f t="shared" si="834"/>
        <v>0</v>
      </c>
      <c r="CM523" s="146">
        <f t="shared" si="835"/>
        <v>0</v>
      </c>
      <c r="CN523" s="146">
        <f t="shared" si="836"/>
        <v>0</v>
      </c>
      <c r="CO523" s="146">
        <f t="shared" si="837"/>
        <v>0</v>
      </c>
      <c r="CP523" s="146">
        <f t="shared" si="838"/>
        <v>0</v>
      </c>
      <c r="CQ523" s="146">
        <f t="shared" si="839"/>
        <v>0</v>
      </c>
      <c r="CR523" s="146">
        <f t="shared" si="840"/>
        <v>0</v>
      </c>
      <c r="CS523" s="146">
        <f t="shared" si="841"/>
        <v>0</v>
      </c>
      <c r="CT523" s="146">
        <f t="shared" si="842"/>
        <v>0</v>
      </c>
      <c r="CU523" s="146">
        <f t="shared" si="843"/>
        <v>0</v>
      </c>
      <c r="CV523" s="146">
        <f t="shared" si="844"/>
        <v>0</v>
      </c>
      <c r="CW523" s="146">
        <f t="shared" si="845"/>
        <v>0</v>
      </c>
      <c r="CX523" s="146">
        <f t="shared" si="846"/>
        <v>0</v>
      </c>
      <c r="CY523" s="146">
        <f t="shared" si="847"/>
        <v>0</v>
      </c>
      <c r="CZ523" s="146">
        <f t="shared" si="848"/>
        <v>0</v>
      </c>
      <c r="DA523" s="146">
        <f t="shared" si="849"/>
        <v>0</v>
      </c>
      <c r="DB523" s="146">
        <f t="shared" si="850"/>
        <v>0</v>
      </c>
      <c r="DC523" s="146">
        <f t="shared" si="851"/>
        <v>0</v>
      </c>
      <c r="DD523" s="146">
        <f t="shared" si="852"/>
        <v>0</v>
      </c>
      <c r="DE523" s="146">
        <f t="shared" si="853"/>
        <v>0</v>
      </c>
      <c r="DF523" s="146">
        <f t="shared" si="854"/>
        <v>0</v>
      </c>
      <c r="DG523" s="146">
        <f t="shared" si="855"/>
        <v>0</v>
      </c>
      <c r="DH523" s="146">
        <f t="shared" si="856"/>
        <v>0</v>
      </c>
      <c r="DI523" s="146">
        <f t="shared" si="857"/>
        <v>0</v>
      </c>
      <c r="DJ523" s="146">
        <f t="shared" si="858"/>
        <v>0</v>
      </c>
      <c r="DK523" s="146">
        <f t="shared" si="859"/>
        <v>0</v>
      </c>
      <c r="DL523" s="146">
        <f t="shared" si="860"/>
        <v>0</v>
      </c>
      <c r="DM523" s="146">
        <f t="shared" si="861"/>
        <v>0</v>
      </c>
      <c r="DN523" s="64">
        <f t="shared" si="862"/>
        <v>30</v>
      </c>
      <c r="DO523" s="52">
        <f t="shared" si="807"/>
        <v>30</v>
      </c>
      <c r="DP523" s="52" t="str">
        <f t="shared" si="866"/>
        <v/>
      </c>
      <c r="DQ523" s="53" t="str">
        <f t="shared" si="867"/>
        <v/>
      </c>
      <c r="DR523" s="1">
        <f t="shared" si="808"/>
        <v>1</v>
      </c>
      <c r="DS523" s="168" t="e">
        <f>IF(AND(DR523=#REF!,BL523=#REF!),'Tiến độ'!D523,"")</f>
        <v>#REF!</v>
      </c>
    </row>
    <row r="524" spans="1:123" ht="11.25" customHeight="1">
      <c r="A524" s="314" t="str">
        <f>IF(B524="","",MAX($A$7:A523)+1)</f>
        <v/>
      </c>
      <c r="B524" s="315"/>
      <c r="C524" s="79" t="s">
        <v>622</v>
      </c>
      <c r="D524" s="80" t="s">
        <v>623</v>
      </c>
      <c r="E524" s="81">
        <v>4</v>
      </c>
      <c r="F524" s="82"/>
      <c r="G524" s="83">
        <v>180</v>
      </c>
      <c r="H524" s="84">
        <f>H522</f>
        <v>2</v>
      </c>
      <c r="I524" s="85">
        <f>I522</f>
        <v>116</v>
      </c>
      <c r="J524" s="27"/>
      <c r="K524" s="86"/>
      <c r="L524" s="87"/>
      <c r="M524" s="87"/>
      <c r="N524" s="88"/>
      <c r="O524" s="86"/>
      <c r="P524" s="87"/>
      <c r="Q524" s="87"/>
      <c r="R524" s="88"/>
      <c r="S524" s="86"/>
      <c r="T524" s="87"/>
      <c r="U524" s="87"/>
      <c r="V524" s="87"/>
      <c r="W524" s="88"/>
      <c r="X524" s="86"/>
      <c r="Y524" s="87"/>
      <c r="Z524" s="87"/>
      <c r="AA524" s="88"/>
      <c r="AB524" s="86"/>
      <c r="AC524" s="87"/>
      <c r="AD524" s="87"/>
      <c r="AE524" s="88"/>
      <c r="AF524" s="86"/>
      <c r="AG524" s="87"/>
      <c r="AH524" s="87"/>
      <c r="AI524" s="362"/>
      <c r="AJ524" s="363"/>
      <c r="AK524" s="86"/>
      <c r="AL524" s="87"/>
      <c r="AM524" s="87"/>
      <c r="AN524" s="88"/>
      <c r="AO524" s="86"/>
      <c r="AP524" s="87"/>
      <c r="AQ524" s="87"/>
      <c r="AR524" s="88"/>
      <c r="AS524" s="89"/>
      <c r="AT524" s="87"/>
      <c r="AU524" s="87"/>
      <c r="AV524" s="90"/>
      <c r="AW524" s="86"/>
      <c r="AX524" s="87"/>
      <c r="AY524" s="87"/>
      <c r="AZ524" s="87"/>
      <c r="BA524" s="88" t="s">
        <v>626</v>
      </c>
      <c r="BB524" s="89" t="s">
        <v>626</v>
      </c>
      <c r="BC524" s="87" t="s">
        <v>626</v>
      </c>
      <c r="BD524" s="87" t="s">
        <v>626</v>
      </c>
      <c r="BE524" s="321"/>
      <c r="BF524" s="322"/>
      <c r="BG524" s="322"/>
      <c r="BH524" s="322"/>
      <c r="BI524" s="322"/>
      <c r="BJ524" s="323"/>
      <c r="BK524" s="46" t="s">
        <v>11816</v>
      </c>
      <c r="BL524" s="46" t="s">
        <v>1116</v>
      </c>
      <c r="BN524" s="146">
        <f t="shared" si="864"/>
        <v>0</v>
      </c>
      <c r="BO524" s="146">
        <f t="shared" si="811"/>
        <v>0</v>
      </c>
      <c r="BP524" s="146">
        <f t="shared" si="812"/>
        <v>0</v>
      </c>
      <c r="BQ524" s="146">
        <f t="shared" si="813"/>
        <v>0</v>
      </c>
      <c r="BR524" s="146">
        <f t="shared" si="814"/>
        <v>0</v>
      </c>
      <c r="BS524" s="146">
        <f t="shared" si="815"/>
        <v>0</v>
      </c>
      <c r="BT524" s="146">
        <f t="shared" si="816"/>
        <v>0</v>
      </c>
      <c r="BU524" s="146">
        <f t="shared" si="817"/>
        <v>0</v>
      </c>
      <c r="BV524" s="146">
        <f t="shared" si="818"/>
        <v>0</v>
      </c>
      <c r="BW524" s="146">
        <f t="shared" si="819"/>
        <v>0</v>
      </c>
      <c r="BX524" s="146">
        <f t="shared" si="820"/>
        <v>0</v>
      </c>
      <c r="BY524" s="146">
        <f t="shared" si="821"/>
        <v>0</v>
      </c>
      <c r="BZ524" s="146">
        <f t="shared" si="822"/>
        <v>0</v>
      </c>
      <c r="CA524" s="146">
        <f t="shared" si="823"/>
        <v>0</v>
      </c>
      <c r="CB524" s="146">
        <f t="shared" si="824"/>
        <v>0</v>
      </c>
      <c r="CC524" s="146">
        <f t="shared" si="825"/>
        <v>0</v>
      </c>
      <c r="CD524" s="146">
        <f t="shared" si="826"/>
        <v>0</v>
      </c>
      <c r="CE524" s="146">
        <f t="shared" si="827"/>
        <v>0</v>
      </c>
      <c r="CF524" s="146">
        <f t="shared" si="828"/>
        <v>0</v>
      </c>
      <c r="CG524" s="146">
        <f t="shared" si="829"/>
        <v>0</v>
      </c>
      <c r="CH524" s="146">
        <f t="shared" si="830"/>
        <v>0</v>
      </c>
      <c r="CI524" s="146">
        <f t="shared" si="831"/>
        <v>0</v>
      </c>
      <c r="CJ524" s="146">
        <f t="shared" si="832"/>
        <v>0</v>
      </c>
      <c r="CK524" s="146">
        <f t="shared" si="833"/>
        <v>0</v>
      </c>
      <c r="CL524" s="146">
        <f t="shared" si="834"/>
        <v>0</v>
      </c>
      <c r="CM524" s="146">
        <f t="shared" si="835"/>
        <v>0</v>
      </c>
      <c r="CN524" s="146">
        <f t="shared" si="836"/>
        <v>0</v>
      </c>
      <c r="CO524" s="146">
        <f t="shared" si="837"/>
        <v>0</v>
      </c>
      <c r="CP524" s="146">
        <f t="shared" si="838"/>
        <v>0</v>
      </c>
      <c r="CQ524" s="146">
        <f t="shared" si="839"/>
        <v>0</v>
      </c>
      <c r="CR524" s="146">
        <f t="shared" si="840"/>
        <v>0</v>
      </c>
      <c r="CS524" s="146">
        <f t="shared" si="841"/>
        <v>0</v>
      </c>
      <c r="CT524" s="146">
        <f t="shared" si="842"/>
        <v>0</v>
      </c>
      <c r="CU524" s="146">
        <f t="shared" si="843"/>
        <v>0</v>
      </c>
      <c r="CV524" s="146">
        <f t="shared" si="844"/>
        <v>0</v>
      </c>
      <c r="CW524" s="146">
        <f t="shared" si="845"/>
        <v>0</v>
      </c>
      <c r="CX524" s="146">
        <f t="shared" si="846"/>
        <v>0</v>
      </c>
      <c r="CY524" s="146">
        <f t="shared" si="847"/>
        <v>0</v>
      </c>
      <c r="CZ524" s="146">
        <f t="shared" si="848"/>
        <v>0</v>
      </c>
      <c r="DA524" s="146">
        <f t="shared" si="849"/>
        <v>0</v>
      </c>
      <c r="DB524" s="146">
        <f t="shared" si="850"/>
        <v>0</v>
      </c>
      <c r="DC524" s="146">
        <f t="shared" si="851"/>
        <v>0</v>
      </c>
      <c r="DD524" s="146">
        <f t="shared" si="852"/>
        <v>0</v>
      </c>
      <c r="DE524" s="146">
        <f t="shared" si="853"/>
        <v>0</v>
      </c>
      <c r="DF524" s="146">
        <f t="shared" si="854"/>
        <v>0</v>
      </c>
      <c r="DG524" s="146">
        <f t="shared" si="855"/>
        <v>0</v>
      </c>
      <c r="DH524" s="146">
        <f t="shared" si="856"/>
        <v>0</v>
      </c>
      <c r="DI524" s="146">
        <f t="shared" si="857"/>
        <v>0</v>
      </c>
      <c r="DJ524" s="146">
        <f t="shared" si="858"/>
        <v>0</v>
      </c>
      <c r="DK524" s="146">
        <f t="shared" si="859"/>
        <v>0</v>
      </c>
      <c r="DL524" s="146">
        <f t="shared" si="860"/>
        <v>0</v>
      </c>
      <c r="DM524" s="146">
        <f t="shared" si="861"/>
        <v>0</v>
      </c>
      <c r="DN524" s="64">
        <f>60*2*H524</f>
        <v>240</v>
      </c>
      <c r="DO524" s="52" t="str">
        <f t="shared" si="807"/>
        <v/>
      </c>
      <c r="DP524" s="52" t="str">
        <f t="shared" si="866"/>
        <v/>
      </c>
      <c r="DQ524" s="53">
        <f t="shared" si="867"/>
        <v>240</v>
      </c>
      <c r="DR524" s="1">
        <f t="shared" si="808"/>
        <v>2</v>
      </c>
      <c r="DS524" s="168" t="e">
        <f>IF(AND(DR524=#REF!,BL524=#REF!),'Tiến độ'!D524,"")</f>
        <v>#REF!</v>
      </c>
    </row>
    <row r="525" spans="1:123" ht="11.25" customHeight="1">
      <c r="A525" s="314" t="str">
        <f>IF(B525="","",MAX($A$7:A524)+1)</f>
        <v/>
      </c>
      <c r="B525" s="315"/>
      <c r="C525" s="79" t="s">
        <v>597</v>
      </c>
      <c r="D525" s="80" t="s">
        <v>598</v>
      </c>
      <c r="E525" s="81">
        <v>3</v>
      </c>
      <c r="F525" s="82">
        <v>45</v>
      </c>
      <c r="G525" s="83"/>
      <c r="H525" s="84">
        <f t="shared" ref="H525:I525" si="869">H524</f>
        <v>2</v>
      </c>
      <c r="I525" s="85">
        <f t="shared" si="869"/>
        <v>116</v>
      </c>
      <c r="J525" s="27"/>
      <c r="K525" s="86"/>
      <c r="L525" s="87"/>
      <c r="M525" s="87"/>
      <c r="N525" s="88"/>
      <c r="O525" s="86"/>
      <c r="P525" s="87"/>
      <c r="Q525" s="87"/>
      <c r="R525" s="88"/>
      <c r="S525" s="86"/>
      <c r="T525" s="87"/>
      <c r="U525" s="87"/>
      <c r="V525" s="87"/>
      <c r="W525" s="88"/>
      <c r="X525" s="86"/>
      <c r="Y525" s="87"/>
      <c r="Z525" s="87"/>
      <c r="AA525" s="88"/>
      <c r="AB525" s="86"/>
      <c r="AC525" s="87"/>
      <c r="AD525" s="87"/>
      <c r="AE525" s="88"/>
      <c r="AF525" s="86"/>
      <c r="AG525" s="87"/>
      <c r="AH525" s="87"/>
      <c r="AI525" s="362"/>
      <c r="AJ525" s="363"/>
      <c r="AK525" s="86"/>
      <c r="AL525" s="87">
        <v>4</v>
      </c>
      <c r="AM525" s="87">
        <v>4</v>
      </c>
      <c r="AN525" s="88">
        <v>4</v>
      </c>
      <c r="AO525" s="86">
        <v>4</v>
      </c>
      <c r="AP525" s="87">
        <v>4</v>
      </c>
      <c r="AQ525" s="87">
        <v>4</v>
      </c>
      <c r="AR525" s="88">
        <v>4</v>
      </c>
      <c r="AS525" s="89">
        <v>4</v>
      </c>
      <c r="AT525" s="87">
        <v>4</v>
      </c>
      <c r="AU525" s="87">
        <v>4</v>
      </c>
      <c r="AV525" s="90">
        <v>4</v>
      </c>
      <c r="AW525" s="86">
        <v>1</v>
      </c>
      <c r="AX525" s="87" t="s">
        <v>163</v>
      </c>
      <c r="AY525" s="87" t="s">
        <v>163</v>
      </c>
      <c r="AZ525" s="87" t="s">
        <v>163</v>
      </c>
      <c r="BA525" s="88"/>
      <c r="BB525" s="89"/>
      <c r="BC525" s="87"/>
      <c r="BD525" s="87"/>
      <c r="BE525" s="321"/>
      <c r="BF525" s="322"/>
      <c r="BG525" s="322"/>
      <c r="BH525" s="322"/>
      <c r="BI525" s="322"/>
      <c r="BJ525" s="323"/>
      <c r="BK525" s="46" t="s">
        <v>18</v>
      </c>
      <c r="BL525" s="46" t="s">
        <v>44</v>
      </c>
      <c r="BN525" s="146">
        <f t="shared" si="864"/>
        <v>0</v>
      </c>
      <c r="BO525" s="146">
        <f t="shared" si="811"/>
        <v>0</v>
      </c>
      <c r="BP525" s="146">
        <f t="shared" si="812"/>
        <v>0</v>
      </c>
      <c r="BQ525" s="146">
        <f t="shared" si="813"/>
        <v>0</v>
      </c>
      <c r="BR525" s="146">
        <f t="shared" si="814"/>
        <v>0</v>
      </c>
      <c r="BS525" s="146">
        <f t="shared" si="815"/>
        <v>0</v>
      </c>
      <c r="BT525" s="146">
        <f t="shared" si="816"/>
        <v>0</v>
      </c>
      <c r="BU525" s="146">
        <f t="shared" si="817"/>
        <v>0</v>
      </c>
      <c r="BV525" s="146">
        <f t="shared" si="818"/>
        <v>0</v>
      </c>
      <c r="BW525" s="146">
        <f t="shared" si="819"/>
        <v>0</v>
      </c>
      <c r="BX525" s="146">
        <f t="shared" si="820"/>
        <v>0</v>
      </c>
      <c r="BY525" s="146">
        <f t="shared" si="821"/>
        <v>0</v>
      </c>
      <c r="BZ525" s="146">
        <f t="shared" si="822"/>
        <v>0</v>
      </c>
      <c r="CA525" s="146">
        <f t="shared" si="823"/>
        <v>0</v>
      </c>
      <c r="CB525" s="146">
        <f t="shared" si="824"/>
        <v>0</v>
      </c>
      <c r="CC525" s="146">
        <f t="shared" si="825"/>
        <v>0</v>
      </c>
      <c r="CD525" s="146">
        <f t="shared" si="826"/>
        <v>0</v>
      </c>
      <c r="CE525" s="146">
        <f t="shared" si="827"/>
        <v>0</v>
      </c>
      <c r="CF525" s="146">
        <f t="shared" si="828"/>
        <v>0</v>
      </c>
      <c r="CG525" s="146">
        <f t="shared" si="829"/>
        <v>0</v>
      </c>
      <c r="CH525" s="146">
        <f t="shared" si="830"/>
        <v>0</v>
      </c>
      <c r="CI525" s="146">
        <f t="shared" si="831"/>
        <v>0</v>
      </c>
      <c r="CJ525" s="146">
        <f t="shared" si="832"/>
        <v>0</v>
      </c>
      <c r="CK525" s="146">
        <f t="shared" si="833"/>
        <v>0</v>
      </c>
      <c r="CL525" s="146">
        <f t="shared" si="834"/>
        <v>0</v>
      </c>
      <c r="CM525" s="146">
        <f t="shared" si="835"/>
        <v>0</v>
      </c>
      <c r="CN525" s="146">
        <f t="shared" si="836"/>
        <v>0</v>
      </c>
      <c r="CO525" s="146">
        <f t="shared" si="837"/>
        <v>8</v>
      </c>
      <c r="CP525" s="146">
        <f t="shared" si="838"/>
        <v>8</v>
      </c>
      <c r="CQ525" s="146">
        <f t="shared" si="839"/>
        <v>8</v>
      </c>
      <c r="CR525" s="146">
        <f t="shared" si="840"/>
        <v>8</v>
      </c>
      <c r="CS525" s="146">
        <f t="shared" si="841"/>
        <v>8</v>
      </c>
      <c r="CT525" s="146">
        <f t="shared" si="842"/>
        <v>8</v>
      </c>
      <c r="CU525" s="146">
        <f t="shared" si="843"/>
        <v>8</v>
      </c>
      <c r="CV525" s="146">
        <f t="shared" si="844"/>
        <v>8</v>
      </c>
      <c r="CW525" s="146">
        <f t="shared" si="845"/>
        <v>8</v>
      </c>
      <c r="CX525" s="146">
        <f t="shared" si="846"/>
        <v>8</v>
      </c>
      <c r="CY525" s="146">
        <f t="shared" si="847"/>
        <v>8</v>
      </c>
      <c r="CZ525" s="146">
        <f t="shared" si="848"/>
        <v>2</v>
      </c>
      <c r="DA525" s="146">
        <f t="shared" si="849"/>
        <v>0</v>
      </c>
      <c r="DB525" s="146">
        <f t="shared" si="850"/>
        <v>0</v>
      </c>
      <c r="DC525" s="146">
        <f t="shared" si="851"/>
        <v>0</v>
      </c>
      <c r="DD525" s="146">
        <f t="shared" si="852"/>
        <v>0</v>
      </c>
      <c r="DE525" s="146">
        <f t="shared" si="853"/>
        <v>0</v>
      </c>
      <c r="DF525" s="146">
        <f t="shared" si="854"/>
        <v>0</v>
      </c>
      <c r="DG525" s="146">
        <f t="shared" si="855"/>
        <v>0</v>
      </c>
      <c r="DH525" s="146">
        <f t="shared" si="856"/>
        <v>0</v>
      </c>
      <c r="DI525" s="146">
        <f t="shared" si="857"/>
        <v>0</v>
      </c>
      <c r="DJ525" s="146">
        <f t="shared" si="858"/>
        <v>0</v>
      </c>
      <c r="DK525" s="146">
        <f t="shared" si="859"/>
        <v>0</v>
      </c>
      <c r="DL525" s="146">
        <f t="shared" si="860"/>
        <v>0</v>
      </c>
      <c r="DM525" s="146">
        <f t="shared" si="861"/>
        <v>0</v>
      </c>
      <c r="DN525" s="64">
        <f t="shared" si="862"/>
        <v>90</v>
      </c>
      <c r="DO525" s="52" t="str">
        <f t="shared" si="807"/>
        <v/>
      </c>
      <c r="DP525" s="52" t="str">
        <f t="shared" si="866"/>
        <v/>
      </c>
      <c r="DQ525" s="53">
        <f t="shared" si="867"/>
        <v>90</v>
      </c>
      <c r="DR525" s="1">
        <f t="shared" si="808"/>
        <v>2</v>
      </c>
      <c r="DS525" s="168" t="e">
        <f>IF(AND(DR525=#REF!,BL525=#REF!),'Tiến độ'!D525,"")</f>
        <v>#REF!</v>
      </c>
    </row>
    <row r="526" spans="1:123" ht="11.25" customHeight="1">
      <c r="A526" s="314" t="str">
        <f>IF(B526="","",MAX($A$7:A525)+1)</f>
        <v/>
      </c>
      <c r="B526" s="315"/>
      <c r="C526" s="79" t="s">
        <v>599</v>
      </c>
      <c r="D526" s="80" t="s">
        <v>600</v>
      </c>
      <c r="E526" s="81">
        <v>1</v>
      </c>
      <c r="F526" s="82">
        <v>15</v>
      </c>
      <c r="G526" s="83"/>
      <c r="H526" s="84">
        <f t="shared" ref="H526:I526" si="870">H525</f>
        <v>2</v>
      </c>
      <c r="I526" s="85">
        <f t="shared" si="870"/>
        <v>116</v>
      </c>
      <c r="J526" s="27"/>
      <c r="K526" s="86"/>
      <c r="L526" s="87"/>
      <c r="M526" s="87"/>
      <c r="N526" s="88"/>
      <c r="O526" s="86"/>
      <c r="P526" s="87"/>
      <c r="Q526" s="87"/>
      <c r="R526" s="88"/>
      <c r="S526" s="86"/>
      <c r="T526" s="87"/>
      <c r="U526" s="87"/>
      <c r="V526" s="87"/>
      <c r="W526" s="88"/>
      <c r="X526" s="86"/>
      <c r="Y526" s="87"/>
      <c r="Z526" s="87"/>
      <c r="AA526" s="88"/>
      <c r="AB526" s="86"/>
      <c r="AC526" s="87"/>
      <c r="AD526" s="87"/>
      <c r="AE526" s="88"/>
      <c r="AF526" s="86"/>
      <c r="AG526" s="87"/>
      <c r="AH526" s="87"/>
      <c r="AI526" s="362"/>
      <c r="AJ526" s="363"/>
      <c r="AK526" s="86"/>
      <c r="AL526" s="87"/>
      <c r="AM526" s="87"/>
      <c r="AN526" s="88"/>
      <c r="AO526" s="86"/>
      <c r="AP526" s="87"/>
      <c r="AQ526" s="87">
        <v>2</v>
      </c>
      <c r="AR526" s="88">
        <v>2</v>
      </c>
      <c r="AS526" s="89">
        <v>2</v>
      </c>
      <c r="AT526" s="87">
        <v>2</v>
      </c>
      <c r="AU526" s="87">
        <v>2</v>
      </c>
      <c r="AV526" s="90">
        <v>2</v>
      </c>
      <c r="AW526" s="86">
        <v>3</v>
      </c>
      <c r="AX526" s="87" t="s">
        <v>163</v>
      </c>
      <c r="AY526" s="87" t="s">
        <v>163</v>
      </c>
      <c r="AZ526" s="87" t="s">
        <v>163</v>
      </c>
      <c r="BA526" s="88"/>
      <c r="BB526" s="89"/>
      <c r="BC526" s="87"/>
      <c r="BD526" s="87"/>
      <c r="BE526" s="321"/>
      <c r="BF526" s="322"/>
      <c r="BG526" s="322"/>
      <c r="BH526" s="322"/>
      <c r="BI526" s="322"/>
      <c r="BJ526" s="323"/>
      <c r="BK526" s="46" t="s">
        <v>18</v>
      </c>
      <c r="BL526" s="46" t="s">
        <v>44</v>
      </c>
      <c r="BN526" s="146">
        <f t="shared" si="864"/>
        <v>0</v>
      </c>
      <c r="BO526" s="146">
        <f t="shared" si="811"/>
        <v>0</v>
      </c>
      <c r="BP526" s="146">
        <f t="shared" si="812"/>
        <v>0</v>
      </c>
      <c r="BQ526" s="146">
        <f t="shared" si="813"/>
        <v>0</v>
      </c>
      <c r="BR526" s="146">
        <f t="shared" si="814"/>
        <v>0</v>
      </c>
      <c r="BS526" s="146">
        <f t="shared" si="815"/>
        <v>0</v>
      </c>
      <c r="BT526" s="146">
        <f t="shared" si="816"/>
        <v>0</v>
      </c>
      <c r="BU526" s="146">
        <f t="shared" si="817"/>
        <v>0</v>
      </c>
      <c r="BV526" s="146">
        <f t="shared" si="818"/>
        <v>0</v>
      </c>
      <c r="BW526" s="146">
        <f t="shared" si="819"/>
        <v>0</v>
      </c>
      <c r="BX526" s="146">
        <f t="shared" si="820"/>
        <v>0</v>
      </c>
      <c r="BY526" s="146">
        <f t="shared" si="821"/>
        <v>0</v>
      </c>
      <c r="BZ526" s="146">
        <f t="shared" si="822"/>
        <v>0</v>
      </c>
      <c r="CA526" s="146">
        <f t="shared" si="823"/>
        <v>0</v>
      </c>
      <c r="CB526" s="146">
        <f t="shared" si="824"/>
        <v>0</v>
      </c>
      <c r="CC526" s="146">
        <f t="shared" si="825"/>
        <v>0</v>
      </c>
      <c r="CD526" s="146">
        <f t="shared" si="826"/>
        <v>0</v>
      </c>
      <c r="CE526" s="146">
        <f t="shared" si="827"/>
        <v>0</v>
      </c>
      <c r="CF526" s="146">
        <f t="shared" si="828"/>
        <v>0</v>
      </c>
      <c r="CG526" s="146">
        <f t="shared" si="829"/>
        <v>0</v>
      </c>
      <c r="CH526" s="146">
        <f t="shared" si="830"/>
        <v>0</v>
      </c>
      <c r="CI526" s="146">
        <f t="shared" si="831"/>
        <v>0</v>
      </c>
      <c r="CJ526" s="146">
        <f t="shared" si="832"/>
        <v>0</v>
      </c>
      <c r="CK526" s="146">
        <f t="shared" si="833"/>
        <v>0</v>
      </c>
      <c r="CL526" s="146">
        <f t="shared" si="834"/>
        <v>0</v>
      </c>
      <c r="CM526" s="146">
        <f t="shared" si="835"/>
        <v>0</v>
      </c>
      <c r="CN526" s="146">
        <f t="shared" si="836"/>
        <v>0</v>
      </c>
      <c r="CO526" s="146">
        <f t="shared" si="837"/>
        <v>0</v>
      </c>
      <c r="CP526" s="146">
        <f t="shared" si="838"/>
        <v>0</v>
      </c>
      <c r="CQ526" s="146">
        <f t="shared" si="839"/>
        <v>0</v>
      </c>
      <c r="CR526" s="146">
        <f t="shared" si="840"/>
        <v>0</v>
      </c>
      <c r="CS526" s="146">
        <f t="shared" si="841"/>
        <v>0</v>
      </c>
      <c r="CT526" s="146">
        <f t="shared" si="842"/>
        <v>4</v>
      </c>
      <c r="CU526" s="146">
        <f t="shared" si="843"/>
        <v>4</v>
      </c>
      <c r="CV526" s="146">
        <f t="shared" si="844"/>
        <v>4</v>
      </c>
      <c r="CW526" s="146">
        <f t="shared" si="845"/>
        <v>4</v>
      </c>
      <c r="CX526" s="146">
        <f t="shared" si="846"/>
        <v>4</v>
      </c>
      <c r="CY526" s="146">
        <f t="shared" si="847"/>
        <v>4</v>
      </c>
      <c r="CZ526" s="146">
        <f t="shared" si="848"/>
        <v>6</v>
      </c>
      <c r="DA526" s="146">
        <f t="shared" si="849"/>
        <v>0</v>
      </c>
      <c r="DB526" s="146">
        <f t="shared" si="850"/>
        <v>0</v>
      </c>
      <c r="DC526" s="146">
        <f t="shared" si="851"/>
        <v>0</v>
      </c>
      <c r="DD526" s="146">
        <f t="shared" si="852"/>
        <v>0</v>
      </c>
      <c r="DE526" s="146">
        <f t="shared" si="853"/>
        <v>0</v>
      </c>
      <c r="DF526" s="146">
        <f t="shared" si="854"/>
        <v>0</v>
      </c>
      <c r="DG526" s="146">
        <f t="shared" si="855"/>
        <v>0</v>
      </c>
      <c r="DH526" s="146">
        <f t="shared" si="856"/>
        <v>0</v>
      </c>
      <c r="DI526" s="146">
        <f t="shared" si="857"/>
        <v>0</v>
      </c>
      <c r="DJ526" s="146">
        <f t="shared" si="858"/>
        <v>0</v>
      </c>
      <c r="DK526" s="146">
        <f t="shared" si="859"/>
        <v>0</v>
      </c>
      <c r="DL526" s="146">
        <f t="shared" si="860"/>
        <v>0</v>
      </c>
      <c r="DM526" s="146">
        <f t="shared" si="861"/>
        <v>0</v>
      </c>
      <c r="DN526" s="64">
        <f>0.8*I526</f>
        <v>92.800000000000011</v>
      </c>
      <c r="DO526" s="52" t="str">
        <f t="shared" si="807"/>
        <v/>
      </c>
      <c r="DP526" s="52" t="str">
        <f t="shared" si="866"/>
        <v/>
      </c>
      <c r="DQ526" s="53">
        <f t="shared" si="867"/>
        <v>92.800000000000011</v>
      </c>
      <c r="DR526" s="1">
        <f t="shared" si="808"/>
        <v>2</v>
      </c>
      <c r="DS526" s="168" t="e">
        <f>IF(AND(DR526=#REF!,BL526=#REF!),'Tiến độ'!D526,"")</f>
        <v>#REF!</v>
      </c>
    </row>
    <row r="527" spans="1:123" ht="11.25" customHeight="1">
      <c r="A527" s="314" t="str">
        <f>IF(B527="","",MAX($A$7:A526)+1)</f>
        <v/>
      </c>
      <c r="B527" s="315"/>
      <c r="C527" s="79" t="s">
        <v>601</v>
      </c>
      <c r="D527" s="80" t="s">
        <v>602</v>
      </c>
      <c r="E527" s="81">
        <v>4</v>
      </c>
      <c r="F527" s="82">
        <v>60</v>
      </c>
      <c r="G527" s="83"/>
      <c r="H527" s="84">
        <f t="shared" ref="H527:I527" si="871">H526</f>
        <v>2</v>
      </c>
      <c r="I527" s="85">
        <f t="shared" si="871"/>
        <v>116</v>
      </c>
      <c r="J527" s="27"/>
      <c r="K527" s="86"/>
      <c r="L527" s="87"/>
      <c r="M527" s="87"/>
      <c r="N527" s="88"/>
      <c r="O527" s="86"/>
      <c r="P527" s="87"/>
      <c r="Q527" s="87"/>
      <c r="R527" s="88"/>
      <c r="S527" s="86"/>
      <c r="T527" s="87"/>
      <c r="U527" s="87"/>
      <c r="V527" s="87"/>
      <c r="W527" s="88"/>
      <c r="X527" s="86"/>
      <c r="Y527" s="87"/>
      <c r="Z527" s="87"/>
      <c r="AA527" s="88"/>
      <c r="AB527" s="86"/>
      <c r="AC527" s="87"/>
      <c r="AD527" s="87"/>
      <c r="AE527" s="88"/>
      <c r="AF527" s="86"/>
      <c r="AG527" s="87"/>
      <c r="AH527" s="87"/>
      <c r="AI527" s="362"/>
      <c r="AJ527" s="363"/>
      <c r="AK527" s="86"/>
      <c r="AL527" s="87">
        <v>5</v>
      </c>
      <c r="AM527" s="87">
        <v>5</v>
      </c>
      <c r="AN527" s="88">
        <v>5</v>
      </c>
      <c r="AO527" s="86">
        <v>5</v>
      </c>
      <c r="AP527" s="87">
        <v>5</v>
      </c>
      <c r="AQ527" s="87">
        <v>5</v>
      </c>
      <c r="AR527" s="88">
        <v>5</v>
      </c>
      <c r="AS527" s="89">
        <v>5</v>
      </c>
      <c r="AT527" s="87">
        <v>5</v>
      </c>
      <c r="AU527" s="87">
        <v>5</v>
      </c>
      <c r="AV527" s="90">
        <v>5</v>
      </c>
      <c r="AW527" s="86">
        <v>5</v>
      </c>
      <c r="AX527" s="87" t="s">
        <v>163</v>
      </c>
      <c r="AY527" s="87" t="s">
        <v>163</v>
      </c>
      <c r="AZ527" s="87" t="s">
        <v>163</v>
      </c>
      <c r="BA527" s="88"/>
      <c r="BB527" s="89"/>
      <c r="BC527" s="87"/>
      <c r="BD527" s="87"/>
      <c r="BE527" s="321"/>
      <c r="BF527" s="322"/>
      <c r="BG527" s="322"/>
      <c r="BH527" s="322"/>
      <c r="BI527" s="322"/>
      <c r="BJ527" s="323"/>
      <c r="BK527" s="46" t="s">
        <v>18</v>
      </c>
      <c r="BL527" s="46" t="s">
        <v>44</v>
      </c>
      <c r="BN527" s="146">
        <f t="shared" si="864"/>
        <v>0</v>
      </c>
      <c r="BO527" s="146">
        <f t="shared" si="811"/>
        <v>0</v>
      </c>
      <c r="BP527" s="146">
        <f t="shared" si="812"/>
        <v>0</v>
      </c>
      <c r="BQ527" s="146">
        <f t="shared" si="813"/>
        <v>0</v>
      </c>
      <c r="BR527" s="146">
        <f t="shared" si="814"/>
        <v>0</v>
      </c>
      <c r="BS527" s="146">
        <f t="shared" si="815"/>
        <v>0</v>
      </c>
      <c r="BT527" s="146">
        <f t="shared" si="816"/>
        <v>0</v>
      </c>
      <c r="BU527" s="146">
        <f t="shared" si="817"/>
        <v>0</v>
      </c>
      <c r="BV527" s="146">
        <f t="shared" si="818"/>
        <v>0</v>
      </c>
      <c r="BW527" s="146">
        <f t="shared" si="819"/>
        <v>0</v>
      </c>
      <c r="BX527" s="146">
        <f t="shared" si="820"/>
        <v>0</v>
      </c>
      <c r="BY527" s="146">
        <f t="shared" si="821"/>
        <v>0</v>
      </c>
      <c r="BZ527" s="146">
        <f t="shared" si="822"/>
        <v>0</v>
      </c>
      <c r="CA527" s="146">
        <f t="shared" si="823"/>
        <v>0</v>
      </c>
      <c r="CB527" s="146">
        <f t="shared" si="824"/>
        <v>0</v>
      </c>
      <c r="CC527" s="146">
        <f t="shared" si="825"/>
        <v>0</v>
      </c>
      <c r="CD527" s="146">
        <f t="shared" si="826"/>
        <v>0</v>
      </c>
      <c r="CE527" s="146">
        <f t="shared" si="827"/>
        <v>0</v>
      </c>
      <c r="CF527" s="146">
        <f t="shared" si="828"/>
        <v>0</v>
      </c>
      <c r="CG527" s="146">
        <f t="shared" si="829"/>
        <v>0</v>
      </c>
      <c r="CH527" s="146">
        <f t="shared" si="830"/>
        <v>0</v>
      </c>
      <c r="CI527" s="146">
        <f t="shared" si="831"/>
        <v>0</v>
      </c>
      <c r="CJ527" s="146">
        <f t="shared" si="832"/>
        <v>0</v>
      </c>
      <c r="CK527" s="146">
        <f t="shared" si="833"/>
        <v>0</v>
      </c>
      <c r="CL527" s="146">
        <f t="shared" si="834"/>
        <v>0</v>
      </c>
      <c r="CM527" s="146">
        <f t="shared" si="835"/>
        <v>0</v>
      </c>
      <c r="CN527" s="146">
        <f t="shared" si="836"/>
        <v>0</v>
      </c>
      <c r="CO527" s="146">
        <f t="shared" si="837"/>
        <v>10</v>
      </c>
      <c r="CP527" s="146">
        <f t="shared" si="838"/>
        <v>10</v>
      </c>
      <c r="CQ527" s="146">
        <f t="shared" si="839"/>
        <v>10</v>
      </c>
      <c r="CR527" s="146">
        <f t="shared" si="840"/>
        <v>10</v>
      </c>
      <c r="CS527" s="146">
        <f t="shared" si="841"/>
        <v>10</v>
      </c>
      <c r="CT527" s="146">
        <f t="shared" si="842"/>
        <v>10</v>
      </c>
      <c r="CU527" s="146">
        <f t="shared" si="843"/>
        <v>10</v>
      </c>
      <c r="CV527" s="146">
        <f t="shared" si="844"/>
        <v>10</v>
      </c>
      <c r="CW527" s="146">
        <f t="shared" si="845"/>
        <v>10</v>
      </c>
      <c r="CX527" s="146">
        <f t="shared" si="846"/>
        <v>10</v>
      </c>
      <c r="CY527" s="146">
        <f t="shared" si="847"/>
        <v>10</v>
      </c>
      <c r="CZ527" s="146">
        <f t="shared" si="848"/>
        <v>10</v>
      </c>
      <c r="DA527" s="146">
        <f t="shared" si="849"/>
        <v>0</v>
      </c>
      <c r="DB527" s="146">
        <f t="shared" si="850"/>
        <v>0</v>
      </c>
      <c r="DC527" s="146">
        <f t="shared" si="851"/>
        <v>0</v>
      </c>
      <c r="DD527" s="146">
        <f t="shared" si="852"/>
        <v>0</v>
      </c>
      <c r="DE527" s="146">
        <f t="shared" si="853"/>
        <v>0</v>
      </c>
      <c r="DF527" s="146">
        <f t="shared" si="854"/>
        <v>0</v>
      </c>
      <c r="DG527" s="146">
        <f t="shared" si="855"/>
        <v>0</v>
      </c>
      <c r="DH527" s="146">
        <f t="shared" si="856"/>
        <v>0</v>
      </c>
      <c r="DI527" s="146">
        <f t="shared" si="857"/>
        <v>0</v>
      </c>
      <c r="DJ527" s="146">
        <f t="shared" si="858"/>
        <v>0</v>
      </c>
      <c r="DK527" s="146">
        <f t="shared" si="859"/>
        <v>0</v>
      </c>
      <c r="DL527" s="146">
        <f t="shared" si="860"/>
        <v>0</v>
      </c>
      <c r="DM527" s="146">
        <f t="shared" si="861"/>
        <v>0</v>
      </c>
      <c r="DN527" s="64">
        <f t="shared" ref="DN527:DN530" si="872">F527*H527</f>
        <v>120</v>
      </c>
      <c r="DO527" s="52" t="str">
        <f t="shared" si="807"/>
        <v/>
      </c>
      <c r="DP527" s="52" t="str">
        <f t="shared" si="866"/>
        <v/>
      </c>
      <c r="DQ527" s="53">
        <f t="shared" si="867"/>
        <v>120</v>
      </c>
      <c r="DR527" s="1">
        <f t="shared" si="808"/>
        <v>2</v>
      </c>
      <c r="DS527" s="168" t="e">
        <f>IF(AND(DR527=#REF!,BL527=#REF!),'Tiến độ'!D527,"")</f>
        <v>#REF!</v>
      </c>
    </row>
    <row r="528" spans="1:123" ht="11.25" customHeight="1">
      <c r="A528" s="314" t="str">
        <f>IF(B528="","",MAX($A$7:A527)+1)</f>
        <v/>
      </c>
      <c r="B528" s="315"/>
      <c r="C528" s="79" t="s">
        <v>603</v>
      </c>
      <c r="D528" s="80" t="s">
        <v>604</v>
      </c>
      <c r="E528" s="81">
        <v>3</v>
      </c>
      <c r="F528" s="82">
        <v>45</v>
      </c>
      <c r="G528" s="83"/>
      <c r="H528" s="84">
        <f t="shared" ref="H528:I528" si="873">H527</f>
        <v>2</v>
      </c>
      <c r="I528" s="85">
        <f t="shared" si="873"/>
        <v>116</v>
      </c>
      <c r="J528" s="27"/>
      <c r="K528" s="86"/>
      <c r="L528" s="87"/>
      <c r="M528" s="87"/>
      <c r="N528" s="88"/>
      <c r="O528" s="86"/>
      <c r="P528" s="87"/>
      <c r="Q528" s="87"/>
      <c r="R528" s="88"/>
      <c r="S528" s="86"/>
      <c r="T528" s="87"/>
      <c r="U528" s="87"/>
      <c r="V528" s="87"/>
      <c r="W528" s="88"/>
      <c r="X528" s="86"/>
      <c r="Y528" s="87"/>
      <c r="Z528" s="87"/>
      <c r="AA528" s="88"/>
      <c r="AB528" s="86"/>
      <c r="AC528" s="87"/>
      <c r="AD528" s="87"/>
      <c r="AE528" s="88"/>
      <c r="AF528" s="86"/>
      <c r="AG528" s="87"/>
      <c r="AH528" s="87"/>
      <c r="AI528" s="362"/>
      <c r="AJ528" s="363"/>
      <c r="AK528" s="86"/>
      <c r="AL528" s="87">
        <v>4</v>
      </c>
      <c r="AM528" s="87">
        <v>4</v>
      </c>
      <c r="AN528" s="88">
        <v>4</v>
      </c>
      <c r="AO528" s="86">
        <v>4</v>
      </c>
      <c r="AP528" s="87">
        <v>4</v>
      </c>
      <c r="AQ528" s="87">
        <v>4</v>
      </c>
      <c r="AR528" s="88">
        <v>4</v>
      </c>
      <c r="AS528" s="89">
        <v>4</v>
      </c>
      <c r="AT528" s="87">
        <v>4</v>
      </c>
      <c r="AU528" s="87">
        <v>4</v>
      </c>
      <c r="AV528" s="90">
        <v>4</v>
      </c>
      <c r="AW528" s="86">
        <v>1</v>
      </c>
      <c r="AX528" s="87" t="s">
        <v>163</v>
      </c>
      <c r="AY528" s="87" t="s">
        <v>163</v>
      </c>
      <c r="AZ528" s="87" t="s">
        <v>163</v>
      </c>
      <c r="BA528" s="88"/>
      <c r="BB528" s="89"/>
      <c r="BC528" s="87"/>
      <c r="BD528" s="87"/>
      <c r="BE528" s="321"/>
      <c r="BF528" s="322"/>
      <c r="BG528" s="322"/>
      <c r="BH528" s="322"/>
      <c r="BI528" s="322"/>
      <c r="BJ528" s="323"/>
      <c r="BK528" s="46" t="s">
        <v>18</v>
      </c>
      <c r="BL528" s="46" t="s">
        <v>1116</v>
      </c>
      <c r="BN528" s="146">
        <f t="shared" si="864"/>
        <v>0</v>
      </c>
      <c r="BO528" s="146">
        <f t="shared" si="811"/>
        <v>0</v>
      </c>
      <c r="BP528" s="146">
        <f t="shared" si="812"/>
        <v>0</v>
      </c>
      <c r="BQ528" s="146">
        <f t="shared" si="813"/>
        <v>0</v>
      </c>
      <c r="BR528" s="146">
        <f t="shared" si="814"/>
        <v>0</v>
      </c>
      <c r="BS528" s="146">
        <f t="shared" si="815"/>
        <v>0</v>
      </c>
      <c r="BT528" s="146">
        <f t="shared" si="816"/>
        <v>0</v>
      </c>
      <c r="BU528" s="146">
        <f t="shared" si="817"/>
        <v>0</v>
      </c>
      <c r="BV528" s="146">
        <f t="shared" si="818"/>
        <v>0</v>
      </c>
      <c r="BW528" s="146">
        <f t="shared" si="819"/>
        <v>0</v>
      </c>
      <c r="BX528" s="146">
        <f t="shared" si="820"/>
        <v>0</v>
      </c>
      <c r="BY528" s="146">
        <f t="shared" si="821"/>
        <v>0</v>
      </c>
      <c r="BZ528" s="146">
        <f t="shared" si="822"/>
        <v>0</v>
      </c>
      <c r="CA528" s="146">
        <f t="shared" si="823"/>
        <v>0</v>
      </c>
      <c r="CB528" s="146">
        <f t="shared" si="824"/>
        <v>0</v>
      </c>
      <c r="CC528" s="146">
        <f t="shared" si="825"/>
        <v>0</v>
      </c>
      <c r="CD528" s="146">
        <f t="shared" si="826"/>
        <v>0</v>
      </c>
      <c r="CE528" s="146">
        <f t="shared" si="827"/>
        <v>0</v>
      </c>
      <c r="CF528" s="146">
        <f t="shared" si="828"/>
        <v>0</v>
      </c>
      <c r="CG528" s="146">
        <f t="shared" si="829"/>
        <v>0</v>
      </c>
      <c r="CH528" s="146">
        <f t="shared" si="830"/>
        <v>0</v>
      </c>
      <c r="CI528" s="146">
        <f t="shared" si="831"/>
        <v>0</v>
      </c>
      <c r="CJ528" s="146">
        <f t="shared" si="832"/>
        <v>0</v>
      </c>
      <c r="CK528" s="146">
        <f t="shared" si="833"/>
        <v>0</v>
      </c>
      <c r="CL528" s="146">
        <f t="shared" si="834"/>
        <v>0</v>
      </c>
      <c r="CM528" s="146">
        <f t="shared" si="835"/>
        <v>0</v>
      </c>
      <c r="CN528" s="146">
        <f t="shared" si="836"/>
        <v>0</v>
      </c>
      <c r="CO528" s="146">
        <f t="shared" si="837"/>
        <v>8</v>
      </c>
      <c r="CP528" s="146">
        <f t="shared" si="838"/>
        <v>8</v>
      </c>
      <c r="CQ528" s="146">
        <f t="shared" si="839"/>
        <v>8</v>
      </c>
      <c r="CR528" s="146">
        <f t="shared" si="840"/>
        <v>8</v>
      </c>
      <c r="CS528" s="146">
        <f t="shared" si="841"/>
        <v>8</v>
      </c>
      <c r="CT528" s="146">
        <f t="shared" si="842"/>
        <v>8</v>
      </c>
      <c r="CU528" s="146">
        <f t="shared" si="843"/>
        <v>8</v>
      </c>
      <c r="CV528" s="146">
        <f t="shared" si="844"/>
        <v>8</v>
      </c>
      <c r="CW528" s="146">
        <f t="shared" si="845"/>
        <v>8</v>
      </c>
      <c r="CX528" s="146">
        <f t="shared" si="846"/>
        <v>8</v>
      </c>
      <c r="CY528" s="146">
        <f t="shared" si="847"/>
        <v>8</v>
      </c>
      <c r="CZ528" s="146">
        <f t="shared" si="848"/>
        <v>2</v>
      </c>
      <c r="DA528" s="146">
        <f t="shared" si="849"/>
        <v>0</v>
      </c>
      <c r="DB528" s="146">
        <f t="shared" si="850"/>
        <v>0</v>
      </c>
      <c r="DC528" s="146">
        <f t="shared" si="851"/>
        <v>0</v>
      </c>
      <c r="DD528" s="146">
        <f t="shared" si="852"/>
        <v>0</v>
      </c>
      <c r="DE528" s="146">
        <f t="shared" si="853"/>
        <v>0</v>
      </c>
      <c r="DF528" s="146">
        <f t="shared" si="854"/>
        <v>0</v>
      </c>
      <c r="DG528" s="146">
        <f t="shared" si="855"/>
        <v>0</v>
      </c>
      <c r="DH528" s="146">
        <f t="shared" si="856"/>
        <v>0</v>
      </c>
      <c r="DI528" s="146">
        <f t="shared" si="857"/>
        <v>0</v>
      </c>
      <c r="DJ528" s="146">
        <f t="shared" si="858"/>
        <v>0</v>
      </c>
      <c r="DK528" s="146">
        <f t="shared" si="859"/>
        <v>0</v>
      </c>
      <c r="DL528" s="146">
        <f t="shared" si="860"/>
        <v>0</v>
      </c>
      <c r="DM528" s="146">
        <f t="shared" si="861"/>
        <v>0</v>
      </c>
      <c r="DN528" s="64">
        <f t="shared" si="872"/>
        <v>90</v>
      </c>
      <c r="DO528" s="52" t="str">
        <f t="shared" si="807"/>
        <v/>
      </c>
      <c r="DP528" s="52" t="str">
        <f t="shared" si="866"/>
        <v/>
      </c>
      <c r="DQ528" s="53">
        <f t="shared" si="867"/>
        <v>90</v>
      </c>
      <c r="DR528" s="1">
        <f t="shared" si="808"/>
        <v>2</v>
      </c>
      <c r="DS528" s="168" t="e">
        <f>IF(AND(DR528=#REF!,BL528=#REF!),'Tiến độ'!D528,"")</f>
        <v>#REF!</v>
      </c>
    </row>
    <row r="529" spans="1:123" ht="11.25" customHeight="1">
      <c r="A529" s="314" t="str">
        <f>IF(B529="","",MAX($A$7:A528)+1)</f>
        <v/>
      </c>
      <c r="B529" s="315"/>
      <c r="C529" s="79" t="s">
        <v>234</v>
      </c>
      <c r="D529" s="80" t="s">
        <v>235</v>
      </c>
      <c r="E529" s="81">
        <v>2</v>
      </c>
      <c r="F529" s="82">
        <v>30</v>
      </c>
      <c r="G529" s="83"/>
      <c r="H529" s="84">
        <f t="shared" ref="H529:I529" si="874">H528</f>
        <v>2</v>
      </c>
      <c r="I529" s="85">
        <f t="shared" si="874"/>
        <v>116</v>
      </c>
      <c r="J529" s="27"/>
      <c r="K529" s="86"/>
      <c r="L529" s="87"/>
      <c r="M529" s="87"/>
      <c r="N529" s="88"/>
      <c r="O529" s="86"/>
      <c r="P529" s="87"/>
      <c r="Q529" s="87"/>
      <c r="R529" s="88"/>
      <c r="S529" s="86"/>
      <c r="T529" s="87"/>
      <c r="U529" s="87"/>
      <c r="V529" s="87"/>
      <c r="W529" s="88"/>
      <c r="X529" s="86"/>
      <c r="Y529" s="87"/>
      <c r="Z529" s="87"/>
      <c r="AA529" s="88"/>
      <c r="AB529" s="86"/>
      <c r="AC529" s="87"/>
      <c r="AD529" s="87">
        <v>6</v>
      </c>
      <c r="AE529" s="88">
        <v>6</v>
      </c>
      <c r="AF529" s="86">
        <v>6</v>
      </c>
      <c r="AG529" s="87">
        <v>6</v>
      </c>
      <c r="AH529" s="87">
        <v>6</v>
      </c>
      <c r="AI529" s="362"/>
      <c r="AJ529" s="363"/>
      <c r="AK529" s="86" t="s">
        <v>163</v>
      </c>
      <c r="AL529" s="87"/>
      <c r="AM529" s="87"/>
      <c r="AN529" s="88"/>
      <c r="AO529" s="86"/>
      <c r="AP529" s="87"/>
      <c r="AQ529" s="87"/>
      <c r="AR529" s="88"/>
      <c r="AS529" s="89"/>
      <c r="AT529" s="87"/>
      <c r="AU529" s="87"/>
      <c r="AV529" s="90"/>
      <c r="AW529" s="86"/>
      <c r="AX529" s="87"/>
      <c r="AY529" s="87"/>
      <c r="AZ529" s="87"/>
      <c r="BA529" s="88"/>
      <c r="BB529" s="89"/>
      <c r="BC529" s="87"/>
      <c r="BD529" s="87"/>
      <c r="BE529" s="321"/>
      <c r="BF529" s="322"/>
      <c r="BG529" s="322"/>
      <c r="BH529" s="322"/>
      <c r="BI529" s="322"/>
      <c r="BJ529" s="323"/>
      <c r="BK529" s="46" t="s">
        <v>18</v>
      </c>
      <c r="BL529" s="46" t="s">
        <v>1116</v>
      </c>
      <c r="BN529" s="146">
        <f t="shared" si="864"/>
        <v>0</v>
      </c>
      <c r="BO529" s="146">
        <f t="shared" si="811"/>
        <v>0</v>
      </c>
      <c r="BP529" s="146">
        <f t="shared" si="812"/>
        <v>0</v>
      </c>
      <c r="BQ529" s="146">
        <f t="shared" si="813"/>
        <v>0</v>
      </c>
      <c r="BR529" s="146">
        <f t="shared" si="814"/>
        <v>0</v>
      </c>
      <c r="BS529" s="146">
        <f t="shared" si="815"/>
        <v>0</v>
      </c>
      <c r="BT529" s="146">
        <f t="shared" si="816"/>
        <v>0</v>
      </c>
      <c r="BU529" s="146">
        <f t="shared" si="817"/>
        <v>0</v>
      </c>
      <c r="BV529" s="146">
        <f t="shared" si="818"/>
        <v>0</v>
      </c>
      <c r="BW529" s="146">
        <f t="shared" si="819"/>
        <v>0</v>
      </c>
      <c r="BX529" s="146">
        <f t="shared" si="820"/>
        <v>0</v>
      </c>
      <c r="BY529" s="146">
        <f t="shared" si="821"/>
        <v>0</v>
      </c>
      <c r="BZ529" s="146">
        <f t="shared" si="822"/>
        <v>0</v>
      </c>
      <c r="CA529" s="146">
        <f t="shared" si="823"/>
        <v>0</v>
      </c>
      <c r="CB529" s="146">
        <f t="shared" si="824"/>
        <v>0</v>
      </c>
      <c r="CC529" s="146">
        <f t="shared" si="825"/>
        <v>0</v>
      </c>
      <c r="CD529" s="146">
        <f t="shared" si="826"/>
        <v>0</v>
      </c>
      <c r="CE529" s="146">
        <f t="shared" si="827"/>
        <v>0</v>
      </c>
      <c r="CF529" s="146">
        <f t="shared" si="828"/>
        <v>0</v>
      </c>
      <c r="CG529" s="146">
        <f t="shared" si="829"/>
        <v>12</v>
      </c>
      <c r="CH529" s="146">
        <f t="shared" si="830"/>
        <v>12</v>
      </c>
      <c r="CI529" s="146">
        <f t="shared" si="831"/>
        <v>12</v>
      </c>
      <c r="CJ529" s="146">
        <f t="shared" si="832"/>
        <v>12</v>
      </c>
      <c r="CK529" s="146">
        <f t="shared" si="833"/>
        <v>12</v>
      </c>
      <c r="CL529" s="146">
        <f t="shared" si="834"/>
        <v>0</v>
      </c>
      <c r="CM529" s="146">
        <f t="shared" si="835"/>
        <v>0</v>
      </c>
      <c r="CN529" s="146">
        <f t="shared" si="836"/>
        <v>0</v>
      </c>
      <c r="CO529" s="146">
        <f t="shared" si="837"/>
        <v>0</v>
      </c>
      <c r="CP529" s="146">
        <f t="shared" si="838"/>
        <v>0</v>
      </c>
      <c r="CQ529" s="146">
        <f t="shared" si="839"/>
        <v>0</v>
      </c>
      <c r="CR529" s="146">
        <f t="shared" si="840"/>
        <v>0</v>
      </c>
      <c r="CS529" s="146">
        <f t="shared" si="841"/>
        <v>0</v>
      </c>
      <c r="CT529" s="146">
        <f t="shared" si="842"/>
        <v>0</v>
      </c>
      <c r="CU529" s="146">
        <f t="shared" si="843"/>
        <v>0</v>
      </c>
      <c r="CV529" s="146">
        <f t="shared" si="844"/>
        <v>0</v>
      </c>
      <c r="CW529" s="146">
        <f t="shared" si="845"/>
        <v>0</v>
      </c>
      <c r="CX529" s="146">
        <f t="shared" si="846"/>
        <v>0</v>
      </c>
      <c r="CY529" s="146">
        <f t="shared" si="847"/>
        <v>0</v>
      </c>
      <c r="CZ529" s="146">
        <f t="shared" si="848"/>
        <v>0</v>
      </c>
      <c r="DA529" s="146">
        <f t="shared" si="849"/>
        <v>0</v>
      </c>
      <c r="DB529" s="146">
        <f t="shared" si="850"/>
        <v>0</v>
      </c>
      <c r="DC529" s="146">
        <f t="shared" si="851"/>
        <v>0</v>
      </c>
      <c r="DD529" s="146">
        <f t="shared" si="852"/>
        <v>0</v>
      </c>
      <c r="DE529" s="146">
        <f t="shared" si="853"/>
        <v>0</v>
      </c>
      <c r="DF529" s="146">
        <f t="shared" si="854"/>
        <v>0</v>
      </c>
      <c r="DG529" s="146">
        <f t="shared" si="855"/>
        <v>0</v>
      </c>
      <c r="DH529" s="146">
        <f t="shared" si="856"/>
        <v>0</v>
      </c>
      <c r="DI529" s="146">
        <f t="shared" si="857"/>
        <v>0</v>
      </c>
      <c r="DJ529" s="146">
        <f t="shared" si="858"/>
        <v>0</v>
      </c>
      <c r="DK529" s="146">
        <f t="shared" si="859"/>
        <v>0</v>
      </c>
      <c r="DL529" s="146">
        <f t="shared" si="860"/>
        <v>0</v>
      </c>
      <c r="DM529" s="146">
        <f t="shared" si="861"/>
        <v>0</v>
      </c>
      <c r="DN529" s="64">
        <f t="shared" si="872"/>
        <v>60</v>
      </c>
      <c r="DO529" s="52" t="str">
        <f t="shared" si="807"/>
        <v/>
      </c>
      <c r="DP529" s="52">
        <f t="shared" si="866"/>
        <v>60</v>
      </c>
      <c r="DQ529" s="53" t="str">
        <f t="shared" si="867"/>
        <v/>
      </c>
      <c r="DR529" s="1">
        <f t="shared" si="808"/>
        <v>1</v>
      </c>
      <c r="DS529" s="168" t="e">
        <f>IF(AND(DR529=#REF!,BL529=#REF!),'Tiến độ'!D529,"")</f>
        <v>#REF!</v>
      </c>
    </row>
    <row r="530" spans="1:123" ht="11.25" customHeight="1">
      <c r="A530" s="314" t="str">
        <f>IF(B530="","",MAX($A$7:A529)+1)</f>
        <v/>
      </c>
      <c r="B530" s="315"/>
      <c r="C530" s="79" t="s">
        <v>248</v>
      </c>
      <c r="D530" s="80" t="s">
        <v>249</v>
      </c>
      <c r="E530" s="81">
        <v>2</v>
      </c>
      <c r="F530" s="82">
        <v>45</v>
      </c>
      <c r="G530" s="83"/>
      <c r="H530" s="84">
        <f t="shared" ref="H530:I530" si="875">H529</f>
        <v>2</v>
      </c>
      <c r="I530" s="85">
        <f t="shared" si="875"/>
        <v>116</v>
      </c>
      <c r="J530" s="27"/>
      <c r="K530" s="86"/>
      <c r="L530" s="87"/>
      <c r="M530" s="87"/>
      <c r="N530" s="88"/>
      <c r="O530" s="86"/>
      <c r="P530" s="87"/>
      <c r="Q530" s="87"/>
      <c r="R530" s="88"/>
      <c r="S530" s="86"/>
      <c r="T530" s="87"/>
      <c r="U530" s="87"/>
      <c r="V530" s="87"/>
      <c r="W530" s="88"/>
      <c r="X530" s="86"/>
      <c r="Y530" s="87"/>
      <c r="Z530" s="87"/>
      <c r="AA530" s="88"/>
      <c r="AB530" s="86"/>
      <c r="AC530" s="87"/>
      <c r="AD530" s="87"/>
      <c r="AE530" s="88"/>
      <c r="AF530" s="86"/>
      <c r="AG530" s="87"/>
      <c r="AH530" s="87"/>
      <c r="AI530" s="362"/>
      <c r="AJ530" s="363"/>
      <c r="AK530" s="86"/>
      <c r="AL530" s="87">
        <v>4</v>
      </c>
      <c r="AM530" s="87">
        <v>4</v>
      </c>
      <c r="AN530" s="88">
        <v>4</v>
      </c>
      <c r="AO530" s="86">
        <v>4</v>
      </c>
      <c r="AP530" s="87">
        <v>4</v>
      </c>
      <c r="AQ530" s="87">
        <v>4</v>
      </c>
      <c r="AR530" s="88">
        <v>4</v>
      </c>
      <c r="AS530" s="89">
        <v>4</v>
      </c>
      <c r="AT530" s="87">
        <v>4</v>
      </c>
      <c r="AU530" s="87">
        <v>4</v>
      </c>
      <c r="AV530" s="90">
        <v>4</v>
      </c>
      <c r="AW530" s="86">
        <v>1</v>
      </c>
      <c r="AX530" s="87"/>
      <c r="AY530" s="87"/>
      <c r="AZ530" s="87"/>
      <c r="BA530" s="88"/>
      <c r="BB530" s="89" t="s">
        <v>163</v>
      </c>
      <c r="BC530" s="87" t="s">
        <v>163</v>
      </c>
      <c r="BD530" s="87" t="s">
        <v>163</v>
      </c>
      <c r="BE530" s="321"/>
      <c r="BF530" s="322"/>
      <c r="BG530" s="322"/>
      <c r="BH530" s="322"/>
      <c r="BI530" s="322"/>
      <c r="BJ530" s="323"/>
      <c r="BK530" s="46" t="s">
        <v>18</v>
      </c>
      <c r="BL530" s="46" t="s">
        <v>1116</v>
      </c>
      <c r="BN530" s="146">
        <f t="shared" si="864"/>
        <v>0</v>
      </c>
      <c r="BO530" s="146">
        <f t="shared" si="811"/>
        <v>0</v>
      </c>
      <c r="BP530" s="146">
        <f t="shared" si="812"/>
        <v>0</v>
      </c>
      <c r="BQ530" s="146">
        <f t="shared" si="813"/>
        <v>0</v>
      </c>
      <c r="BR530" s="146">
        <f t="shared" si="814"/>
        <v>0</v>
      </c>
      <c r="BS530" s="146">
        <f t="shared" si="815"/>
        <v>0</v>
      </c>
      <c r="BT530" s="146">
        <f t="shared" si="816"/>
        <v>0</v>
      </c>
      <c r="BU530" s="146">
        <f t="shared" si="817"/>
        <v>0</v>
      </c>
      <c r="BV530" s="146">
        <f t="shared" si="818"/>
        <v>0</v>
      </c>
      <c r="BW530" s="146">
        <f t="shared" si="819"/>
        <v>0</v>
      </c>
      <c r="BX530" s="146">
        <f t="shared" si="820"/>
        <v>0</v>
      </c>
      <c r="BY530" s="146">
        <f t="shared" si="821"/>
        <v>0</v>
      </c>
      <c r="BZ530" s="146">
        <f t="shared" si="822"/>
        <v>0</v>
      </c>
      <c r="CA530" s="146">
        <f t="shared" si="823"/>
        <v>0</v>
      </c>
      <c r="CB530" s="146">
        <f t="shared" si="824"/>
        <v>0</v>
      </c>
      <c r="CC530" s="146">
        <f t="shared" si="825"/>
        <v>0</v>
      </c>
      <c r="CD530" s="146">
        <f t="shared" si="826"/>
        <v>0</v>
      </c>
      <c r="CE530" s="146">
        <f t="shared" si="827"/>
        <v>0</v>
      </c>
      <c r="CF530" s="146">
        <f t="shared" si="828"/>
        <v>0</v>
      </c>
      <c r="CG530" s="146">
        <f t="shared" si="829"/>
        <v>0</v>
      </c>
      <c r="CH530" s="146">
        <f t="shared" si="830"/>
        <v>0</v>
      </c>
      <c r="CI530" s="146">
        <f t="shared" si="831"/>
        <v>0</v>
      </c>
      <c r="CJ530" s="146">
        <f t="shared" si="832"/>
        <v>0</v>
      </c>
      <c r="CK530" s="146">
        <f t="shared" si="833"/>
        <v>0</v>
      </c>
      <c r="CL530" s="146">
        <f t="shared" si="834"/>
        <v>0</v>
      </c>
      <c r="CM530" s="146">
        <f t="shared" si="835"/>
        <v>0</v>
      </c>
      <c r="CN530" s="146">
        <f t="shared" si="836"/>
        <v>0</v>
      </c>
      <c r="CO530" s="146">
        <f t="shared" si="837"/>
        <v>8</v>
      </c>
      <c r="CP530" s="146">
        <f t="shared" si="838"/>
        <v>8</v>
      </c>
      <c r="CQ530" s="146">
        <f t="shared" si="839"/>
        <v>8</v>
      </c>
      <c r="CR530" s="146">
        <f t="shared" si="840"/>
        <v>8</v>
      </c>
      <c r="CS530" s="146">
        <f t="shared" si="841"/>
        <v>8</v>
      </c>
      <c r="CT530" s="146">
        <f t="shared" si="842"/>
        <v>8</v>
      </c>
      <c r="CU530" s="146">
        <f t="shared" si="843"/>
        <v>8</v>
      </c>
      <c r="CV530" s="146">
        <f t="shared" si="844"/>
        <v>8</v>
      </c>
      <c r="CW530" s="146">
        <f t="shared" si="845"/>
        <v>8</v>
      </c>
      <c r="CX530" s="146">
        <f t="shared" si="846"/>
        <v>8</v>
      </c>
      <c r="CY530" s="146">
        <f t="shared" si="847"/>
        <v>8</v>
      </c>
      <c r="CZ530" s="146">
        <f t="shared" si="848"/>
        <v>2</v>
      </c>
      <c r="DA530" s="146">
        <f t="shared" si="849"/>
        <v>0</v>
      </c>
      <c r="DB530" s="146">
        <f t="shared" si="850"/>
        <v>0</v>
      </c>
      <c r="DC530" s="146">
        <f t="shared" si="851"/>
        <v>0</v>
      </c>
      <c r="DD530" s="146">
        <f t="shared" si="852"/>
        <v>0</v>
      </c>
      <c r="DE530" s="146">
        <f t="shared" si="853"/>
        <v>0</v>
      </c>
      <c r="DF530" s="146">
        <f t="shared" si="854"/>
        <v>0</v>
      </c>
      <c r="DG530" s="146">
        <f t="shared" si="855"/>
        <v>0</v>
      </c>
      <c r="DH530" s="146">
        <f t="shared" si="856"/>
        <v>0</v>
      </c>
      <c r="DI530" s="146">
        <f t="shared" si="857"/>
        <v>0</v>
      </c>
      <c r="DJ530" s="146">
        <f t="shared" si="858"/>
        <v>0</v>
      </c>
      <c r="DK530" s="146">
        <f t="shared" si="859"/>
        <v>0</v>
      </c>
      <c r="DL530" s="146">
        <f t="shared" si="860"/>
        <v>0</v>
      </c>
      <c r="DM530" s="146">
        <f t="shared" si="861"/>
        <v>0</v>
      </c>
      <c r="DN530" s="64">
        <f t="shared" si="872"/>
        <v>90</v>
      </c>
      <c r="DO530" s="52" t="str">
        <f t="shared" si="807"/>
        <v/>
      </c>
      <c r="DP530" s="52" t="str">
        <f t="shared" si="866"/>
        <v/>
      </c>
      <c r="DQ530" s="53">
        <f t="shared" si="867"/>
        <v>90</v>
      </c>
      <c r="DR530" s="1">
        <f t="shared" si="808"/>
        <v>2</v>
      </c>
      <c r="DS530" s="168" t="e">
        <f>IF(AND(DR530=#REF!,BL530=#REF!),'Tiến độ'!D530,"")</f>
        <v>#REF!</v>
      </c>
    </row>
    <row r="531" spans="1:123" ht="11.25" customHeight="1">
      <c r="A531" s="310" t="str">
        <f>IF(B531="","",MAX($A$7:A530)+1)</f>
        <v/>
      </c>
      <c r="B531" s="313"/>
      <c r="C531" s="91" t="s">
        <v>8</v>
      </c>
      <c r="D531" s="92"/>
      <c r="E531" s="93">
        <f>SUM(E517:E530)</f>
        <v>38</v>
      </c>
      <c r="F531" s="94"/>
      <c r="G531" s="95"/>
      <c r="H531" s="96"/>
      <c r="I531" s="97"/>
      <c r="J531" s="26"/>
      <c r="K531" s="96">
        <f t="shared" ref="K531:AH531" si="876">SUM(K517:K530)</f>
        <v>22</v>
      </c>
      <c r="L531" s="97">
        <f t="shared" si="876"/>
        <v>22</v>
      </c>
      <c r="M531" s="97">
        <f t="shared" si="876"/>
        <v>22</v>
      </c>
      <c r="N531" s="98">
        <f t="shared" si="876"/>
        <v>22</v>
      </c>
      <c r="O531" s="96">
        <f t="shared" si="876"/>
        <v>22</v>
      </c>
      <c r="P531" s="97">
        <f t="shared" si="876"/>
        <v>22</v>
      </c>
      <c r="Q531" s="97">
        <f t="shared" si="876"/>
        <v>22</v>
      </c>
      <c r="R531" s="98">
        <f t="shared" si="876"/>
        <v>22</v>
      </c>
      <c r="S531" s="96">
        <f t="shared" si="876"/>
        <v>22</v>
      </c>
      <c r="T531" s="97">
        <f t="shared" si="876"/>
        <v>22</v>
      </c>
      <c r="U531" s="97">
        <f t="shared" si="876"/>
        <v>22</v>
      </c>
      <c r="V531" s="97">
        <f t="shared" si="876"/>
        <v>22</v>
      </c>
      <c r="W531" s="98">
        <f t="shared" si="876"/>
        <v>22</v>
      </c>
      <c r="X531" s="96">
        <f t="shared" si="876"/>
        <v>22</v>
      </c>
      <c r="Y531" s="97">
        <f t="shared" si="876"/>
        <v>22</v>
      </c>
      <c r="Z531" s="97">
        <f t="shared" si="876"/>
        <v>0</v>
      </c>
      <c r="AA531" s="98">
        <f t="shared" si="876"/>
        <v>0</v>
      </c>
      <c r="AB531" s="96">
        <f t="shared" si="876"/>
        <v>0</v>
      </c>
      <c r="AC531" s="97">
        <f t="shared" si="876"/>
        <v>0</v>
      </c>
      <c r="AD531" s="97">
        <f t="shared" si="876"/>
        <v>6</v>
      </c>
      <c r="AE531" s="98">
        <f t="shared" si="876"/>
        <v>6</v>
      </c>
      <c r="AF531" s="96">
        <f t="shared" si="876"/>
        <v>6</v>
      </c>
      <c r="AG531" s="97">
        <f t="shared" si="876"/>
        <v>6</v>
      </c>
      <c r="AH531" s="97">
        <f t="shared" si="876"/>
        <v>6</v>
      </c>
      <c r="AI531" s="362"/>
      <c r="AJ531" s="363"/>
      <c r="AK531" s="96">
        <f t="shared" ref="AK531:BD531" si="877">SUM(AK517:AK530)</f>
        <v>0</v>
      </c>
      <c r="AL531" s="97">
        <f t="shared" si="877"/>
        <v>17</v>
      </c>
      <c r="AM531" s="97">
        <f t="shared" si="877"/>
        <v>17</v>
      </c>
      <c r="AN531" s="98">
        <f t="shared" si="877"/>
        <v>17</v>
      </c>
      <c r="AO531" s="96">
        <f t="shared" si="877"/>
        <v>17</v>
      </c>
      <c r="AP531" s="97">
        <f t="shared" si="877"/>
        <v>17</v>
      </c>
      <c r="AQ531" s="97">
        <f t="shared" si="877"/>
        <v>19</v>
      </c>
      <c r="AR531" s="98">
        <f t="shared" si="877"/>
        <v>19</v>
      </c>
      <c r="AS531" s="99">
        <f t="shared" si="877"/>
        <v>19</v>
      </c>
      <c r="AT531" s="97">
        <f t="shared" si="877"/>
        <v>19</v>
      </c>
      <c r="AU531" s="97">
        <f t="shared" si="877"/>
        <v>19</v>
      </c>
      <c r="AV531" s="100">
        <f t="shared" si="877"/>
        <v>19</v>
      </c>
      <c r="AW531" s="96">
        <f t="shared" si="877"/>
        <v>11</v>
      </c>
      <c r="AX531" s="97">
        <f t="shared" si="877"/>
        <v>0</v>
      </c>
      <c r="AY531" s="97">
        <f t="shared" si="877"/>
        <v>0</v>
      </c>
      <c r="AZ531" s="97">
        <f t="shared" si="877"/>
        <v>0</v>
      </c>
      <c r="BA531" s="98">
        <f t="shared" si="877"/>
        <v>0</v>
      </c>
      <c r="BB531" s="99">
        <f t="shared" si="877"/>
        <v>0</v>
      </c>
      <c r="BC531" s="97">
        <f t="shared" si="877"/>
        <v>0</v>
      </c>
      <c r="BD531" s="97">
        <f t="shared" si="877"/>
        <v>0</v>
      </c>
      <c r="BE531" s="321"/>
      <c r="BF531" s="322"/>
      <c r="BG531" s="322"/>
      <c r="BH531" s="322"/>
      <c r="BI531" s="322"/>
      <c r="BJ531" s="323"/>
      <c r="BK531" s="47"/>
      <c r="BL531" s="47" t="s">
        <v>1113</v>
      </c>
      <c r="BN531" s="146">
        <f t="shared" si="864"/>
        <v>0</v>
      </c>
      <c r="BO531" s="146">
        <f t="shared" si="811"/>
        <v>0</v>
      </c>
      <c r="BP531" s="146">
        <f t="shared" si="812"/>
        <v>0</v>
      </c>
      <c r="BQ531" s="146">
        <f t="shared" si="813"/>
        <v>0</v>
      </c>
      <c r="BR531" s="146">
        <f t="shared" si="814"/>
        <v>0</v>
      </c>
      <c r="BS531" s="146">
        <f t="shared" si="815"/>
        <v>0</v>
      </c>
      <c r="BT531" s="146">
        <f t="shared" si="816"/>
        <v>0</v>
      </c>
      <c r="BU531" s="146">
        <f t="shared" si="817"/>
        <v>0</v>
      </c>
      <c r="BV531" s="146">
        <f t="shared" si="818"/>
        <v>0</v>
      </c>
      <c r="BW531" s="146">
        <f t="shared" si="819"/>
        <v>0</v>
      </c>
      <c r="BX531" s="146">
        <f t="shared" si="820"/>
        <v>0</v>
      </c>
      <c r="BY531" s="146">
        <f t="shared" si="821"/>
        <v>0</v>
      </c>
      <c r="BZ531" s="146">
        <f t="shared" si="822"/>
        <v>0</v>
      </c>
      <c r="CA531" s="146">
        <f t="shared" si="823"/>
        <v>0</v>
      </c>
      <c r="CB531" s="146">
        <f t="shared" si="824"/>
        <v>0</v>
      </c>
      <c r="CC531" s="146">
        <f t="shared" si="825"/>
        <v>0</v>
      </c>
      <c r="CD531" s="146">
        <f t="shared" si="826"/>
        <v>0</v>
      </c>
      <c r="CE531" s="146">
        <f t="shared" si="827"/>
        <v>0</v>
      </c>
      <c r="CF531" s="146">
        <f t="shared" si="828"/>
        <v>0</v>
      </c>
      <c r="CG531" s="146">
        <f t="shared" si="829"/>
        <v>0</v>
      </c>
      <c r="CH531" s="146">
        <f t="shared" si="830"/>
        <v>0</v>
      </c>
      <c r="CI531" s="146">
        <f t="shared" si="831"/>
        <v>0</v>
      </c>
      <c r="CJ531" s="146">
        <f t="shared" si="832"/>
        <v>0</v>
      </c>
      <c r="CK531" s="146">
        <f t="shared" si="833"/>
        <v>0</v>
      </c>
      <c r="CL531" s="146">
        <f t="shared" si="834"/>
        <v>0</v>
      </c>
      <c r="CM531" s="146">
        <f t="shared" si="835"/>
        <v>0</v>
      </c>
      <c r="CN531" s="146">
        <f t="shared" si="836"/>
        <v>0</v>
      </c>
      <c r="CO531" s="146">
        <f t="shared" si="837"/>
        <v>0</v>
      </c>
      <c r="CP531" s="146">
        <f t="shared" si="838"/>
        <v>0</v>
      </c>
      <c r="CQ531" s="146">
        <f t="shared" si="839"/>
        <v>0</v>
      </c>
      <c r="CR531" s="146">
        <f t="shared" si="840"/>
        <v>0</v>
      </c>
      <c r="CS531" s="146">
        <f t="shared" si="841"/>
        <v>0</v>
      </c>
      <c r="CT531" s="146">
        <f t="shared" si="842"/>
        <v>0</v>
      </c>
      <c r="CU531" s="146">
        <f t="shared" si="843"/>
        <v>0</v>
      </c>
      <c r="CV531" s="146">
        <f t="shared" si="844"/>
        <v>0</v>
      </c>
      <c r="CW531" s="146">
        <f t="shared" si="845"/>
        <v>0</v>
      </c>
      <c r="CX531" s="146">
        <f t="shared" si="846"/>
        <v>0</v>
      </c>
      <c r="CY531" s="146">
        <f t="shared" si="847"/>
        <v>0</v>
      </c>
      <c r="CZ531" s="146">
        <f t="shared" si="848"/>
        <v>0</v>
      </c>
      <c r="DA531" s="146">
        <f t="shared" si="849"/>
        <v>0</v>
      </c>
      <c r="DB531" s="146">
        <f t="shared" si="850"/>
        <v>0</v>
      </c>
      <c r="DC531" s="146">
        <f t="shared" si="851"/>
        <v>0</v>
      </c>
      <c r="DD531" s="146">
        <f t="shared" si="852"/>
        <v>0</v>
      </c>
      <c r="DE531" s="146">
        <f t="shared" si="853"/>
        <v>0</v>
      </c>
      <c r="DF531" s="146">
        <f t="shared" si="854"/>
        <v>0</v>
      </c>
      <c r="DG531" s="146">
        <f t="shared" si="855"/>
        <v>0</v>
      </c>
      <c r="DH531" s="146">
        <f t="shared" si="856"/>
        <v>0</v>
      </c>
      <c r="DI531" s="146">
        <f t="shared" si="857"/>
        <v>0</v>
      </c>
      <c r="DJ531" s="146">
        <f t="shared" si="858"/>
        <v>0</v>
      </c>
      <c r="DK531" s="146">
        <f t="shared" si="859"/>
        <v>0</v>
      </c>
      <c r="DL531" s="146">
        <f t="shared" si="860"/>
        <v>0</v>
      </c>
      <c r="DM531" s="146">
        <f t="shared" si="861"/>
        <v>0</v>
      </c>
      <c r="DN531" s="54"/>
      <c r="DO531" s="55"/>
      <c r="DP531" s="55"/>
      <c r="DQ531" s="56"/>
      <c r="DS531" s="168" t="e">
        <f>IF(AND(DR531=#REF!,BL531=#REF!),'Tiến độ'!D531,"")</f>
        <v>#REF!</v>
      </c>
    </row>
    <row r="532" spans="1:123" ht="11.25" customHeight="1">
      <c r="A532" s="308">
        <f>IF(B532="","",MAX($A$7:A531)+1)</f>
        <v>38</v>
      </c>
      <c r="B532" s="311" t="s">
        <v>1147</v>
      </c>
      <c r="C532" s="67" t="s">
        <v>605</v>
      </c>
      <c r="D532" s="68" t="s">
        <v>606</v>
      </c>
      <c r="E532" s="69">
        <v>2</v>
      </c>
      <c r="F532" s="70">
        <v>30</v>
      </c>
      <c r="G532" s="71"/>
      <c r="H532" s="72">
        <v>2</v>
      </c>
      <c r="I532" s="73">
        <f>42+43</f>
        <v>85</v>
      </c>
      <c r="J532" s="24"/>
      <c r="K532" s="74">
        <v>2</v>
      </c>
      <c r="L532" s="75">
        <v>2</v>
      </c>
      <c r="M532" s="75">
        <v>2</v>
      </c>
      <c r="N532" s="76">
        <v>2</v>
      </c>
      <c r="O532" s="74">
        <v>2</v>
      </c>
      <c r="P532" s="75">
        <v>2</v>
      </c>
      <c r="Q532" s="75">
        <v>2</v>
      </c>
      <c r="R532" s="76">
        <v>2</v>
      </c>
      <c r="S532" s="74">
        <v>2</v>
      </c>
      <c r="T532" s="75">
        <v>2</v>
      </c>
      <c r="U532" s="75">
        <v>2</v>
      </c>
      <c r="V532" s="75">
        <v>2</v>
      </c>
      <c r="W532" s="76">
        <v>2</v>
      </c>
      <c r="X532" s="74">
        <v>2</v>
      </c>
      <c r="Y532" s="75">
        <v>2</v>
      </c>
      <c r="Z532" s="75" t="s">
        <v>163</v>
      </c>
      <c r="AA532" s="76" t="s">
        <v>163</v>
      </c>
      <c r="AB532" s="74" t="s">
        <v>163</v>
      </c>
      <c r="AC532" s="75" t="s">
        <v>163</v>
      </c>
      <c r="AD532" s="75" t="s">
        <v>164</v>
      </c>
      <c r="AE532" s="76" t="s">
        <v>164</v>
      </c>
      <c r="AF532" s="74" t="s">
        <v>164</v>
      </c>
      <c r="AG532" s="75" t="s">
        <v>164</v>
      </c>
      <c r="AH532" s="75" t="s">
        <v>164</v>
      </c>
      <c r="AI532" s="362"/>
      <c r="AJ532" s="363"/>
      <c r="AK532" s="74" t="s">
        <v>164</v>
      </c>
      <c r="AL532" s="75"/>
      <c r="AM532" s="75"/>
      <c r="AN532" s="76"/>
      <c r="AO532" s="74"/>
      <c r="AP532" s="75"/>
      <c r="AQ532" s="75"/>
      <c r="AR532" s="76"/>
      <c r="AS532" s="77"/>
      <c r="AT532" s="75"/>
      <c r="AU532" s="75"/>
      <c r="AV532" s="78"/>
      <c r="AW532" s="74"/>
      <c r="AX532" s="75"/>
      <c r="AY532" s="75"/>
      <c r="AZ532" s="75"/>
      <c r="BA532" s="76"/>
      <c r="BB532" s="77"/>
      <c r="BC532" s="75"/>
      <c r="BD532" s="75"/>
      <c r="BE532" s="321"/>
      <c r="BF532" s="322"/>
      <c r="BG532" s="322"/>
      <c r="BH532" s="322"/>
      <c r="BI532" s="322"/>
      <c r="BJ532" s="323"/>
      <c r="BK532" s="45" t="s">
        <v>18</v>
      </c>
      <c r="BL532" s="45" t="s">
        <v>15</v>
      </c>
      <c r="BN532" s="146">
        <f t="shared" si="864"/>
        <v>4</v>
      </c>
      <c r="BO532" s="146">
        <f t="shared" si="811"/>
        <v>4</v>
      </c>
      <c r="BP532" s="146">
        <f t="shared" si="812"/>
        <v>4</v>
      </c>
      <c r="BQ532" s="146">
        <f t="shared" si="813"/>
        <v>4</v>
      </c>
      <c r="BR532" s="146">
        <f t="shared" si="814"/>
        <v>4</v>
      </c>
      <c r="BS532" s="146">
        <f t="shared" si="815"/>
        <v>4</v>
      </c>
      <c r="BT532" s="146">
        <f t="shared" si="816"/>
        <v>4</v>
      </c>
      <c r="BU532" s="146">
        <f t="shared" si="817"/>
        <v>4</v>
      </c>
      <c r="BV532" s="146">
        <f t="shared" si="818"/>
        <v>4</v>
      </c>
      <c r="BW532" s="146">
        <f t="shared" si="819"/>
        <v>4</v>
      </c>
      <c r="BX532" s="146">
        <f t="shared" si="820"/>
        <v>4</v>
      </c>
      <c r="BY532" s="146">
        <f t="shared" si="821"/>
        <v>4</v>
      </c>
      <c r="BZ532" s="146">
        <f t="shared" si="822"/>
        <v>4</v>
      </c>
      <c r="CA532" s="146">
        <f t="shared" si="823"/>
        <v>4</v>
      </c>
      <c r="CB532" s="146">
        <f t="shared" si="824"/>
        <v>4</v>
      </c>
      <c r="CC532" s="146">
        <f t="shared" si="825"/>
        <v>0</v>
      </c>
      <c r="CD532" s="146">
        <f t="shared" si="826"/>
        <v>0</v>
      </c>
      <c r="CE532" s="146">
        <f t="shared" si="827"/>
        <v>0</v>
      </c>
      <c r="CF532" s="146">
        <f t="shared" si="828"/>
        <v>0</v>
      </c>
      <c r="CG532" s="146">
        <f t="shared" si="829"/>
        <v>0</v>
      </c>
      <c r="CH532" s="146">
        <f t="shared" si="830"/>
        <v>0</v>
      </c>
      <c r="CI532" s="146">
        <f t="shared" si="831"/>
        <v>0</v>
      </c>
      <c r="CJ532" s="146">
        <f t="shared" si="832"/>
        <v>0</v>
      </c>
      <c r="CK532" s="146">
        <f t="shared" si="833"/>
        <v>0</v>
      </c>
      <c r="CL532" s="146">
        <f t="shared" si="834"/>
        <v>0</v>
      </c>
      <c r="CM532" s="146">
        <f t="shared" si="835"/>
        <v>0</v>
      </c>
      <c r="CN532" s="146">
        <f t="shared" si="836"/>
        <v>0</v>
      </c>
      <c r="CO532" s="146">
        <f t="shared" si="837"/>
        <v>0</v>
      </c>
      <c r="CP532" s="146">
        <f t="shared" si="838"/>
        <v>0</v>
      </c>
      <c r="CQ532" s="146">
        <f t="shared" si="839"/>
        <v>0</v>
      </c>
      <c r="CR532" s="146">
        <f t="shared" si="840"/>
        <v>0</v>
      </c>
      <c r="CS532" s="146">
        <f t="shared" si="841"/>
        <v>0</v>
      </c>
      <c r="CT532" s="146">
        <f t="shared" si="842"/>
        <v>0</v>
      </c>
      <c r="CU532" s="146">
        <f t="shared" si="843"/>
        <v>0</v>
      </c>
      <c r="CV532" s="146">
        <f t="shared" si="844"/>
        <v>0</v>
      </c>
      <c r="CW532" s="146">
        <f t="shared" si="845"/>
        <v>0</v>
      </c>
      <c r="CX532" s="146">
        <f t="shared" si="846"/>
        <v>0</v>
      </c>
      <c r="CY532" s="146">
        <f t="shared" si="847"/>
        <v>0</v>
      </c>
      <c r="CZ532" s="146">
        <f t="shared" si="848"/>
        <v>0</v>
      </c>
      <c r="DA532" s="146">
        <f t="shared" si="849"/>
        <v>0</v>
      </c>
      <c r="DB532" s="146">
        <f t="shared" si="850"/>
        <v>0</v>
      </c>
      <c r="DC532" s="146">
        <f t="shared" si="851"/>
        <v>0</v>
      </c>
      <c r="DD532" s="146">
        <f t="shared" si="852"/>
        <v>0</v>
      </c>
      <c r="DE532" s="146">
        <f t="shared" si="853"/>
        <v>0</v>
      </c>
      <c r="DF532" s="146">
        <f t="shared" si="854"/>
        <v>0</v>
      </c>
      <c r="DG532" s="146">
        <f t="shared" si="855"/>
        <v>0</v>
      </c>
      <c r="DH532" s="146">
        <f t="shared" si="856"/>
        <v>0</v>
      </c>
      <c r="DI532" s="146">
        <f t="shared" si="857"/>
        <v>0</v>
      </c>
      <c r="DJ532" s="146">
        <f t="shared" si="858"/>
        <v>0</v>
      </c>
      <c r="DK532" s="146">
        <f t="shared" si="859"/>
        <v>0</v>
      </c>
      <c r="DL532" s="146">
        <f t="shared" si="860"/>
        <v>0</v>
      </c>
      <c r="DM532" s="146">
        <f t="shared" si="861"/>
        <v>0</v>
      </c>
      <c r="DN532" s="63">
        <f t="shared" ref="DN532:DN537" si="878">F532*H532</f>
        <v>60</v>
      </c>
      <c r="DO532" s="50">
        <f t="shared" ref="DO532:DO547" si="879">IF(COUNTA(K532:AC532)&gt;0,DN532,"")</f>
        <v>60</v>
      </c>
      <c r="DP532" s="50" t="str">
        <f t="shared" si="866"/>
        <v/>
      </c>
      <c r="DQ532" s="51" t="str">
        <f t="shared" si="867"/>
        <v/>
      </c>
      <c r="DR532" s="1">
        <f t="shared" ref="DR532:DR547" si="880">IF(DQ532="",1,2)</f>
        <v>1</v>
      </c>
      <c r="DS532" s="168" t="e">
        <f>IF(AND(DR532=#REF!,BL532=#REF!),'Tiến độ'!D532,"")</f>
        <v>#REF!</v>
      </c>
    </row>
    <row r="533" spans="1:123" ht="11.25" customHeight="1">
      <c r="A533" s="314" t="str">
        <f>IF(B533="","",MAX($A$7:A532)+1)</f>
        <v/>
      </c>
      <c r="B533" s="315"/>
      <c r="C533" s="79" t="s">
        <v>441</v>
      </c>
      <c r="D533" s="80" t="s">
        <v>442</v>
      </c>
      <c r="E533" s="81">
        <v>3</v>
      </c>
      <c r="F533" s="82">
        <v>60</v>
      </c>
      <c r="G533" s="83"/>
      <c r="H533" s="115">
        <f>1</f>
        <v>1</v>
      </c>
      <c r="I533" s="116">
        <f>14+34</f>
        <v>48</v>
      </c>
      <c r="J533" s="27" t="s">
        <v>11799</v>
      </c>
      <c r="K533" s="86">
        <v>4</v>
      </c>
      <c r="L533" s="87">
        <v>4</v>
      </c>
      <c r="M533" s="87">
        <v>4</v>
      </c>
      <c r="N533" s="88">
        <v>4</v>
      </c>
      <c r="O533" s="86">
        <v>4</v>
      </c>
      <c r="P533" s="87">
        <v>4</v>
      </c>
      <c r="Q533" s="87">
        <v>4</v>
      </c>
      <c r="R533" s="88">
        <v>4</v>
      </c>
      <c r="S533" s="86">
        <v>4</v>
      </c>
      <c r="T533" s="87">
        <v>4</v>
      </c>
      <c r="U533" s="87">
        <v>4</v>
      </c>
      <c r="V533" s="87">
        <v>4</v>
      </c>
      <c r="W533" s="88">
        <v>4</v>
      </c>
      <c r="X533" s="86">
        <v>4</v>
      </c>
      <c r="Y533" s="87">
        <v>4</v>
      </c>
      <c r="Z533" s="87" t="s">
        <v>163</v>
      </c>
      <c r="AA533" s="88" t="s">
        <v>163</v>
      </c>
      <c r="AB533" s="86" t="s">
        <v>163</v>
      </c>
      <c r="AC533" s="87" t="s">
        <v>163</v>
      </c>
      <c r="AD533" s="87" t="s">
        <v>164</v>
      </c>
      <c r="AE533" s="88" t="s">
        <v>164</v>
      </c>
      <c r="AF533" s="86" t="s">
        <v>164</v>
      </c>
      <c r="AG533" s="87" t="s">
        <v>164</v>
      </c>
      <c r="AH533" s="87" t="s">
        <v>164</v>
      </c>
      <c r="AI533" s="362"/>
      <c r="AJ533" s="363"/>
      <c r="AK533" s="86" t="s">
        <v>164</v>
      </c>
      <c r="AL533" s="87"/>
      <c r="AM533" s="87"/>
      <c r="AN533" s="88"/>
      <c r="AO533" s="86"/>
      <c r="AP533" s="87"/>
      <c r="AQ533" s="87"/>
      <c r="AR533" s="88"/>
      <c r="AS533" s="89"/>
      <c r="AT533" s="87"/>
      <c r="AU533" s="87"/>
      <c r="AV533" s="90"/>
      <c r="AW533" s="86"/>
      <c r="AX533" s="87"/>
      <c r="AY533" s="87"/>
      <c r="AZ533" s="87"/>
      <c r="BA533" s="88"/>
      <c r="BB533" s="89"/>
      <c r="BC533" s="87"/>
      <c r="BD533" s="87"/>
      <c r="BE533" s="321"/>
      <c r="BF533" s="322"/>
      <c r="BG533" s="322"/>
      <c r="BH533" s="322"/>
      <c r="BI533" s="322"/>
      <c r="BJ533" s="323"/>
      <c r="BK533" s="46" t="s">
        <v>20</v>
      </c>
      <c r="BL533" s="46" t="s">
        <v>56</v>
      </c>
      <c r="BN533" s="146">
        <f t="shared" si="864"/>
        <v>4</v>
      </c>
      <c r="BO533" s="146">
        <f t="shared" si="811"/>
        <v>4</v>
      </c>
      <c r="BP533" s="146">
        <f t="shared" si="812"/>
        <v>4</v>
      </c>
      <c r="BQ533" s="146">
        <f t="shared" si="813"/>
        <v>4</v>
      </c>
      <c r="BR533" s="146">
        <f t="shared" si="814"/>
        <v>4</v>
      </c>
      <c r="BS533" s="146">
        <f t="shared" si="815"/>
        <v>4</v>
      </c>
      <c r="BT533" s="146">
        <f t="shared" si="816"/>
        <v>4</v>
      </c>
      <c r="BU533" s="146">
        <f t="shared" si="817"/>
        <v>4</v>
      </c>
      <c r="BV533" s="146">
        <f t="shared" si="818"/>
        <v>4</v>
      </c>
      <c r="BW533" s="146">
        <f t="shared" si="819"/>
        <v>4</v>
      </c>
      <c r="BX533" s="146">
        <f t="shared" si="820"/>
        <v>4</v>
      </c>
      <c r="BY533" s="146">
        <f t="shared" si="821"/>
        <v>4</v>
      </c>
      <c r="BZ533" s="146">
        <f t="shared" si="822"/>
        <v>4</v>
      </c>
      <c r="CA533" s="146">
        <f t="shared" si="823"/>
        <v>4</v>
      </c>
      <c r="CB533" s="146">
        <f t="shared" si="824"/>
        <v>4</v>
      </c>
      <c r="CC533" s="146">
        <f t="shared" si="825"/>
        <v>0</v>
      </c>
      <c r="CD533" s="146">
        <f t="shared" si="826"/>
        <v>0</v>
      </c>
      <c r="CE533" s="146">
        <f t="shared" si="827"/>
        <v>0</v>
      </c>
      <c r="CF533" s="146">
        <f t="shared" si="828"/>
        <v>0</v>
      </c>
      <c r="CG533" s="146">
        <f t="shared" si="829"/>
        <v>0</v>
      </c>
      <c r="CH533" s="146">
        <f t="shared" si="830"/>
        <v>0</v>
      </c>
      <c r="CI533" s="146">
        <f t="shared" si="831"/>
        <v>0</v>
      </c>
      <c r="CJ533" s="146">
        <f t="shared" si="832"/>
        <v>0</v>
      </c>
      <c r="CK533" s="146">
        <f t="shared" si="833"/>
        <v>0</v>
      </c>
      <c r="CL533" s="146">
        <f t="shared" si="834"/>
        <v>0</v>
      </c>
      <c r="CM533" s="146">
        <f t="shared" si="835"/>
        <v>0</v>
      </c>
      <c r="CN533" s="146">
        <f t="shared" si="836"/>
        <v>0</v>
      </c>
      <c r="CO533" s="146">
        <f t="shared" si="837"/>
        <v>0</v>
      </c>
      <c r="CP533" s="146">
        <f t="shared" si="838"/>
        <v>0</v>
      </c>
      <c r="CQ533" s="146">
        <f t="shared" si="839"/>
        <v>0</v>
      </c>
      <c r="CR533" s="146">
        <f t="shared" si="840"/>
        <v>0</v>
      </c>
      <c r="CS533" s="146">
        <f t="shared" si="841"/>
        <v>0</v>
      </c>
      <c r="CT533" s="146">
        <f t="shared" si="842"/>
        <v>0</v>
      </c>
      <c r="CU533" s="146">
        <f t="shared" si="843"/>
        <v>0</v>
      </c>
      <c r="CV533" s="146">
        <f t="shared" si="844"/>
        <v>0</v>
      </c>
      <c r="CW533" s="146">
        <f t="shared" si="845"/>
        <v>0</v>
      </c>
      <c r="CX533" s="146">
        <f t="shared" si="846"/>
        <v>0</v>
      </c>
      <c r="CY533" s="146">
        <f t="shared" si="847"/>
        <v>0</v>
      </c>
      <c r="CZ533" s="146">
        <f t="shared" si="848"/>
        <v>0</v>
      </c>
      <c r="DA533" s="146">
        <f t="shared" si="849"/>
        <v>0</v>
      </c>
      <c r="DB533" s="146">
        <f t="shared" si="850"/>
        <v>0</v>
      </c>
      <c r="DC533" s="146">
        <f t="shared" si="851"/>
        <v>0</v>
      </c>
      <c r="DD533" s="146">
        <f t="shared" si="852"/>
        <v>0</v>
      </c>
      <c r="DE533" s="146">
        <f t="shared" si="853"/>
        <v>0</v>
      </c>
      <c r="DF533" s="146">
        <f t="shared" si="854"/>
        <v>0</v>
      </c>
      <c r="DG533" s="146">
        <f t="shared" si="855"/>
        <v>0</v>
      </c>
      <c r="DH533" s="146">
        <f t="shared" si="856"/>
        <v>0</v>
      </c>
      <c r="DI533" s="146">
        <f t="shared" si="857"/>
        <v>0</v>
      </c>
      <c r="DJ533" s="146">
        <f t="shared" si="858"/>
        <v>0</v>
      </c>
      <c r="DK533" s="146">
        <f t="shared" si="859"/>
        <v>0</v>
      </c>
      <c r="DL533" s="146">
        <f t="shared" si="860"/>
        <v>0</v>
      </c>
      <c r="DM533" s="146">
        <f t="shared" si="861"/>
        <v>0</v>
      </c>
      <c r="DN533" s="64">
        <f t="shared" si="878"/>
        <v>60</v>
      </c>
      <c r="DO533" s="52">
        <f t="shared" si="879"/>
        <v>60</v>
      </c>
      <c r="DP533" s="52" t="str">
        <f t="shared" si="866"/>
        <v/>
      </c>
      <c r="DQ533" s="53" t="str">
        <f t="shared" si="867"/>
        <v/>
      </c>
      <c r="DR533" s="1">
        <f t="shared" si="880"/>
        <v>1</v>
      </c>
      <c r="DS533" s="168" t="e">
        <f>IF(AND(DR533=#REF!,BL533=#REF!),'Tiến độ'!D533,"")</f>
        <v>#REF!</v>
      </c>
    </row>
    <row r="534" spans="1:123" ht="11.25" customHeight="1">
      <c r="A534" s="314" t="str">
        <f>IF(B534="","",MAX($A$7:A533)+1)</f>
        <v/>
      </c>
      <c r="B534" s="315"/>
      <c r="C534" s="79" t="s">
        <v>591</v>
      </c>
      <c r="D534" s="80" t="s">
        <v>592</v>
      </c>
      <c r="E534" s="81">
        <v>3</v>
      </c>
      <c r="F534" s="82">
        <v>45</v>
      </c>
      <c r="G534" s="83"/>
      <c r="H534" s="84">
        <f>H532</f>
        <v>2</v>
      </c>
      <c r="I534" s="85">
        <f>I532</f>
        <v>85</v>
      </c>
      <c r="J534" s="27"/>
      <c r="K534" s="86">
        <v>5</v>
      </c>
      <c r="L534" s="87">
        <v>5</v>
      </c>
      <c r="M534" s="87">
        <v>5</v>
      </c>
      <c r="N534" s="88">
        <v>5</v>
      </c>
      <c r="O534" s="86">
        <v>5</v>
      </c>
      <c r="P534" s="87">
        <v>2</v>
      </c>
      <c r="Q534" s="87">
        <v>2</v>
      </c>
      <c r="R534" s="88">
        <v>2</v>
      </c>
      <c r="S534" s="86">
        <v>2</v>
      </c>
      <c r="T534" s="87">
        <v>2</v>
      </c>
      <c r="U534" s="87">
        <v>2</v>
      </c>
      <c r="V534" s="87">
        <v>2</v>
      </c>
      <c r="W534" s="88">
        <v>2</v>
      </c>
      <c r="X534" s="86">
        <v>2</v>
      </c>
      <c r="Y534" s="87">
        <v>2</v>
      </c>
      <c r="Z534" s="87" t="s">
        <v>163</v>
      </c>
      <c r="AA534" s="88" t="s">
        <v>163</v>
      </c>
      <c r="AB534" s="86" t="s">
        <v>163</v>
      </c>
      <c r="AC534" s="87" t="s">
        <v>163</v>
      </c>
      <c r="AD534" s="87" t="s">
        <v>164</v>
      </c>
      <c r="AE534" s="88" t="s">
        <v>164</v>
      </c>
      <c r="AF534" s="86" t="s">
        <v>164</v>
      </c>
      <c r="AG534" s="87" t="s">
        <v>164</v>
      </c>
      <c r="AH534" s="87" t="s">
        <v>164</v>
      </c>
      <c r="AI534" s="362"/>
      <c r="AJ534" s="363"/>
      <c r="AK534" s="86" t="s">
        <v>164</v>
      </c>
      <c r="AL534" s="87"/>
      <c r="AM534" s="87"/>
      <c r="AN534" s="88"/>
      <c r="AO534" s="86"/>
      <c r="AP534" s="87"/>
      <c r="AQ534" s="87"/>
      <c r="AR534" s="88"/>
      <c r="AS534" s="89"/>
      <c r="AT534" s="87"/>
      <c r="AU534" s="87"/>
      <c r="AV534" s="90"/>
      <c r="AW534" s="86"/>
      <c r="AX534" s="87"/>
      <c r="AY534" s="87"/>
      <c r="AZ534" s="87"/>
      <c r="BA534" s="88"/>
      <c r="BB534" s="89"/>
      <c r="BC534" s="87"/>
      <c r="BD534" s="87"/>
      <c r="BE534" s="321"/>
      <c r="BF534" s="322"/>
      <c r="BG534" s="322"/>
      <c r="BH534" s="322"/>
      <c r="BI534" s="322"/>
      <c r="BJ534" s="323"/>
      <c r="BK534" s="46" t="s">
        <v>18</v>
      </c>
      <c r="BL534" s="46" t="s">
        <v>1116</v>
      </c>
      <c r="BN534" s="146">
        <f t="shared" si="864"/>
        <v>10</v>
      </c>
      <c r="BO534" s="146">
        <f t="shared" si="811"/>
        <v>10</v>
      </c>
      <c r="BP534" s="146">
        <f t="shared" si="812"/>
        <v>10</v>
      </c>
      <c r="BQ534" s="146">
        <f t="shared" si="813"/>
        <v>10</v>
      </c>
      <c r="BR534" s="146">
        <f t="shared" si="814"/>
        <v>10</v>
      </c>
      <c r="BS534" s="146">
        <f t="shared" si="815"/>
        <v>4</v>
      </c>
      <c r="BT534" s="146">
        <f t="shared" si="816"/>
        <v>4</v>
      </c>
      <c r="BU534" s="146">
        <f t="shared" si="817"/>
        <v>4</v>
      </c>
      <c r="BV534" s="146">
        <f t="shared" si="818"/>
        <v>4</v>
      </c>
      <c r="BW534" s="146">
        <f t="shared" si="819"/>
        <v>4</v>
      </c>
      <c r="BX534" s="146">
        <f t="shared" si="820"/>
        <v>4</v>
      </c>
      <c r="BY534" s="146">
        <f t="shared" si="821"/>
        <v>4</v>
      </c>
      <c r="BZ534" s="146">
        <f t="shared" si="822"/>
        <v>4</v>
      </c>
      <c r="CA534" s="146">
        <f t="shared" si="823"/>
        <v>4</v>
      </c>
      <c r="CB534" s="146">
        <f t="shared" si="824"/>
        <v>4</v>
      </c>
      <c r="CC534" s="146">
        <f t="shared" si="825"/>
        <v>0</v>
      </c>
      <c r="CD534" s="146">
        <f t="shared" si="826"/>
        <v>0</v>
      </c>
      <c r="CE534" s="146">
        <f t="shared" si="827"/>
        <v>0</v>
      </c>
      <c r="CF534" s="146">
        <f t="shared" si="828"/>
        <v>0</v>
      </c>
      <c r="CG534" s="146">
        <f t="shared" si="829"/>
        <v>0</v>
      </c>
      <c r="CH534" s="146">
        <f t="shared" si="830"/>
        <v>0</v>
      </c>
      <c r="CI534" s="146">
        <f t="shared" si="831"/>
        <v>0</v>
      </c>
      <c r="CJ534" s="146">
        <f t="shared" si="832"/>
        <v>0</v>
      </c>
      <c r="CK534" s="146">
        <f t="shared" si="833"/>
        <v>0</v>
      </c>
      <c r="CL534" s="146">
        <f t="shared" si="834"/>
        <v>0</v>
      </c>
      <c r="CM534" s="146">
        <f t="shared" si="835"/>
        <v>0</v>
      </c>
      <c r="CN534" s="146">
        <f t="shared" si="836"/>
        <v>0</v>
      </c>
      <c r="CO534" s="146">
        <f t="shared" si="837"/>
        <v>0</v>
      </c>
      <c r="CP534" s="146">
        <f t="shared" si="838"/>
        <v>0</v>
      </c>
      <c r="CQ534" s="146">
        <f t="shared" si="839"/>
        <v>0</v>
      </c>
      <c r="CR534" s="146">
        <f t="shared" si="840"/>
        <v>0</v>
      </c>
      <c r="CS534" s="146">
        <f t="shared" si="841"/>
        <v>0</v>
      </c>
      <c r="CT534" s="146">
        <f t="shared" si="842"/>
        <v>0</v>
      </c>
      <c r="CU534" s="146">
        <f t="shared" si="843"/>
        <v>0</v>
      </c>
      <c r="CV534" s="146">
        <f t="shared" si="844"/>
        <v>0</v>
      </c>
      <c r="CW534" s="146">
        <f t="shared" si="845"/>
        <v>0</v>
      </c>
      <c r="CX534" s="146">
        <f t="shared" si="846"/>
        <v>0</v>
      </c>
      <c r="CY534" s="146">
        <f t="shared" si="847"/>
        <v>0</v>
      </c>
      <c r="CZ534" s="146">
        <f t="shared" si="848"/>
        <v>0</v>
      </c>
      <c r="DA534" s="146">
        <f t="shared" si="849"/>
        <v>0</v>
      </c>
      <c r="DB534" s="146">
        <f t="shared" si="850"/>
        <v>0</v>
      </c>
      <c r="DC534" s="146">
        <f t="shared" si="851"/>
        <v>0</v>
      </c>
      <c r="DD534" s="146">
        <f t="shared" si="852"/>
        <v>0</v>
      </c>
      <c r="DE534" s="146">
        <f t="shared" si="853"/>
        <v>0</v>
      </c>
      <c r="DF534" s="146">
        <f t="shared" si="854"/>
        <v>0</v>
      </c>
      <c r="DG534" s="146">
        <f t="shared" si="855"/>
        <v>0</v>
      </c>
      <c r="DH534" s="146">
        <f t="shared" si="856"/>
        <v>0</v>
      </c>
      <c r="DI534" s="146">
        <f t="shared" si="857"/>
        <v>0</v>
      </c>
      <c r="DJ534" s="146">
        <f t="shared" si="858"/>
        <v>0</v>
      </c>
      <c r="DK534" s="146">
        <f t="shared" si="859"/>
        <v>0</v>
      </c>
      <c r="DL534" s="146">
        <f t="shared" si="860"/>
        <v>0</v>
      </c>
      <c r="DM534" s="146">
        <f t="shared" si="861"/>
        <v>0</v>
      </c>
      <c r="DN534" s="64">
        <f t="shared" si="878"/>
        <v>90</v>
      </c>
      <c r="DO534" s="52">
        <f t="shared" si="879"/>
        <v>90</v>
      </c>
      <c r="DP534" s="52" t="str">
        <f t="shared" si="866"/>
        <v/>
      </c>
      <c r="DQ534" s="53" t="str">
        <f t="shared" si="867"/>
        <v/>
      </c>
      <c r="DR534" s="1">
        <f t="shared" si="880"/>
        <v>1</v>
      </c>
      <c r="DS534" s="168" t="e">
        <f>IF(AND(DR534=#REF!,BL534=#REF!),'Tiến độ'!D534,"")</f>
        <v>#REF!</v>
      </c>
    </row>
    <row r="535" spans="1:123" ht="11.25" customHeight="1">
      <c r="A535" s="314" t="str">
        <f>IF(B535="","",MAX($A$7:A534)+1)</f>
        <v/>
      </c>
      <c r="B535" s="315"/>
      <c r="C535" s="79" t="s">
        <v>593</v>
      </c>
      <c r="D535" s="80" t="s">
        <v>594</v>
      </c>
      <c r="E535" s="81">
        <v>4</v>
      </c>
      <c r="F535" s="82">
        <v>75</v>
      </c>
      <c r="G535" s="83"/>
      <c r="H535" s="84">
        <f t="shared" ref="H535:H547" si="881">H534</f>
        <v>2</v>
      </c>
      <c r="I535" s="85">
        <f t="shared" ref="I535:I547" si="882">I534</f>
        <v>85</v>
      </c>
      <c r="J535" s="27"/>
      <c r="K535" s="86">
        <v>7</v>
      </c>
      <c r="L535" s="87">
        <v>7</v>
      </c>
      <c r="M535" s="87">
        <v>7</v>
      </c>
      <c r="N535" s="88">
        <v>7</v>
      </c>
      <c r="O535" s="86">
        <v>7</v>
      </c>
      <c r="P535" s="87">
        <v>4</v>
      </c>
      <c r="Q535" s="87">
        <v>4</v>
      </c>
      <c r="R535" s="88">
        <v>4</v>
      </c>
      <c r="S535" s="86">
        <v>4</v>
      </c>
      <c r="T535" s="87">
        <v>4</v>
      </c>
      <c r="U535" s="87">
        <v>4</v>
      </c>
      <c r="V535" s="87">
        <v>4</v>
      </c>
      <c r="W535" s="88">
        <v>4</v>
      </c>
      <c r="X535" s="86">
        <v>4</v>
      </c>
      <c r="Y535" s="87">
        <v>4</v>
      </c>
      <c r="Z535" s="87" t="s">
        <v>163</v>
      </c>
      <c r="AA535" s="88" t="s">
        <v>163</v>
      </c>
      <c r="AB535" s="86" t="s">
        <v>163</v>
      </c>
      <c r="AC535" s="87" t="s">
        <v>163</v>
      </c>
      <c r="AD535" s="87" t="s">
        <v>164</v>
      </c>
      <c r="AE535" s="88" t="s">
        <v>164</v>
      </c>
      <c r="AF535" s="86" t="s">
        <v>164</v>
      </c>
      <c r="AG535" s="87" t="s">
        <v>164</v>
      </c>
      <c r="AH535" s="87" t="s">
        <v>164</v>
      </c>
      <c r="AI535" s="362"/>
      <c r="AJ535" s="363"/>
      <c r="AK535" s="86" t="s">
        <v>164</v>
      </c>
      <c r="AL535" s="87"/>
      <c r="AM535" s="87"/>
      <c r="AN535" s="88"/>
      <c r="AO535" s="86"/>
      <c r="AP535" s="87"/>
      <c r="AQ535" s="87"/>
      <c r="AR535" s="88"/>
      <c r="AS535" s="89"/>
      <c r="AT535" s="87"/>
      <c r="AU535" s="87"/>
      <c r="AV535" s="90"/>
      <c r="AW535" s="86"/>
      <c r="AX535" s="87"/>
      <c r="AY535" s="87"/>
      <c r="AZ535" s="87"/>
      <c r="BA535" s="88"/>
      <c r="BB535" s="89"/>
      <c r="BC535" s="87"/>
      <c r="BD535" s="87"/>
      <c r="BE535" s="321"/>
      <c r="BF535" s="322"/>
      <c r="BG535" s="322"/>
      <c r="BH535" s="322"/>
      <c r="BI535" s="322"/>
      <c r="BJ535" s="323"/>
      <c r="BK535" s="46" t="s">
        <v>18</v>
      </c>
      <c r="BL535" s="46" t="s">
        <v>53</v>
      </c>
      <c r="BN535" s="146">
        <f t="shared" si="864"/>
        <v>14</v>
      </c>
      <c r="BO535" s="146">
        <f t="shared" si="811"/>
        <v>14</v>
      </c>
      <c r="BP535" s="146">
        <f t="shared" si="812"/>
        <v>14</v>
      </c>
      <c r="BQ535" s="146">
        <f t="shared" si="813"/>
        <v>14</v>
      </c>
      <c r="BR535" s="146">
        <f t="shared" si="814"/>
        <v>14</v>
      </c>
      <c r="BS535" s="146">
        <f t="shared" si="815"/>
        <v>8</v>
      </c>
      <c r="BT535" s="146">
        <f t="shared" si="816"/>
        <v>8</v>
      </c>
      <c r="BU535" s="146">
        <f t="shared" si="817"/>
        <v>8</v>
      </c>
      <c r="BV535" s="146">
        <f t="shared" si="818"/>
        <v>8</v>
      </c>
      <c r="BW535" s="146">
        <f t="shared" si="819"/>
        <v>8</v>
      </c>
      <c r="BX535" s="146">
        <f t="shared" si="820"/>
        <v>8</v>
      </c>
      <c r="BY535" s="146">
        <f t="shared" si="821"/>
        <v>8</v>
      </c>
      <c r="BZ535" s="146">
        <f t="shared" si="822"/>
        <v>8</v>
      </c>
      <c r="CA535" s="146">
        <f t="shared" si="823"/>
        <v>8</v>
      </c>
      <c r="CB535" s="146">
        <f t="shared" si="824"/>
        <v>8</v>
      </c>
      <c r="CC535" s="146">
        <f t="shared" si="825"/>
        <v>0</v>
      </c>
      <c r="CD535" s="146">
        <f t="shared" si="826"/>
        <v>0</v>
      </c>
      <c r="CE535" s="146">
        <f t="shared" si="827"/>
        <v>0</v>
      </c>
      <c r="CF535" s="146">
        <f t="shared" si="828"/>
        <v>0</v>
      </c>
      <c r="CG535" s="146">
        <f t="shared" si="829"/>
        <v>0</v>
      </c>
      <c r="CH535" s="146">
        <f t="shared" si="830"/>
        <v>0</v>
      </c>
      <c r="CI535" s="146">
        <f t="shared" si="831"/>
        <v>0</v>
      </c>
      <c r="CJ535" s="146">
        <f t="shared" si="832"/>
        <v>0</v>
      </c>
      <c r="CK535" s="146">
        <f t="shared" si="833"/>
        <v>0</v>
      </c>
      <c r="CL535" s="146">
        <f t="shared" si="834"/>
        <v>0</v>
      </c>
      <c r="CM535" s="146">
        <f t="shared" si="835"/>
        <v>0</v>
      </c>
      <c r="CN535" s="146">
        <f t="shared" si="836"/>
        <v>0</v>
      </c>
      <c r="CO535" s="146">
        <f t="shared" si="837"/>
        <v>0</v>
      </c>
      <c r="CP535" s="146">
        <f t="shared" si="838"/>
        <v>0</v>
      </c>
      <c r="CQ535" s="146">
        <f t="shared" si="839"/>
        <v>0</v>
      </c>
      <c r="CR535" s="146">
        <f t="shared" si="840"/>
        <v>0</v>
      </c>
      <c r="CS535" s="146">
        <f t="shared" si="841"/>
        <v>0</v>
      </c>
      <c r="CT535" s="146">
        <f t="shared" si="842"/>
        <v>0</v>
      </c>
      <c r="CU535" s="146">
        <f t="shared" si="843"/>
        <v>0</v>
      </c>
      <c r="CV535" s="146">
        <f t="shared" si="844"/>
        <v>0</v>
      </c>
      <c r="CW535" s="146">
        <f t="shared" si="845"/>
        <v>0</v>
      </c>
      <c r="CX535" s="146">
        <f t="shared" si="846"/>
        <v>0</v>
      </c>
      <c r="CY535" s="146">
        <f t="shared" si="847"/>
        <v>0</v>
      </c>
      <c r="CZ535" s="146">
        <f t="shared" si="848"/>
        <v>0</v>
      </c>
      <c r="DA535" s="146">
        <f t="shared" si="849"/>
        <v>0</v>
      </c>
      <c r="DB535" s="146">
        <f t="shared" si="850"/>
        <v>0</v>
      </c>
      <c r="DC535" s="146">
        <f t="shared" si="851"/>
        <v>0</v>
      </c>
      <c r="DD535" s="146">
        <f t="shared" si="852"/>
        <v>0</v>
      </c>
      <c r="DE535" s="146">
        <f t="shared" si="853"/>
        <v>0</v>
      </c>
      <c r="DF535" s="146">
        <f t="shared" si="854"/>
        <v>0</v>
      </c>
      <c r="DG535" s="146">
        <f t="shared" si="855"/>
        <v>0</v>
      </c>
      <c r="DH535" s="146">
        <f t="shared" si="856"/>
        <v>0</v>
      </c>
      <c r="DI535" s="146">
        <f t="shared" si="857"/>
        <v>0</v>
      </c>
      <c r="DJ535" s="146">
        <f t="shared" si="858"/>
        <v>0</v>
      </c>
      <c r="DK535" s="146">
        <f t="shared" si="859"/>
        <v>0</v>
      </c>
      <c r="DL535" s="146">
        <f t="shared" si="860"/>
        <v>0</v>
      </c>
      <c r="DM535" s="146">
        <f t="shared" si="861"/>
        <v>0</v>
      </c>
      <c r="DN535" s="64">
        <f t="shared" si="878"/>
        <v>150</v>
      </c>
      <c r="DO535" s="52">
        <f t="shared" si="879"/>
        <v>150</v>
      </c>
      <c r="DP535" s="52" t="str">
        <f t="shared" si="866"/>
        <v/>
      </c>
      <c r="DQ535" s="53" t="str">
        <f t="shared" si="867"/>
        <v/>
      </c>
      <c r="DR535" s="1">
        <f t="shared" si="880"/>
        <v>1</v>
      </c>
      <c r="DS535" s="168" t="e">
        <f>IF(AND(DR535=#REF!,BL535=#REF!),'Tiến độ'!D535,"")</f>
        <v>#REF!</v>
      </c>
    </row>
    <row r="536" spans="1:123" ht="11.25" customHeight="1">
      <c r="A536" s="314" t="str">
        <f>IF(B536="","",MAX($A$7:A535)+1)</f>
        <v/>
      </c>
      <c r="B536" s="315"/>
      <c r="C536" s="79" t="s">
        <v>607</v>
      </c>
      <c r="D536" s="80" t="s">
        <v>608</v>
      </c>
      <c r="E536" s="81">
        <v>2</v>
      </c>
      <c r="F536" s="82">
        <v>30</v>
      </c>
      <c r="G536" s="83"/>
      <c r="H536" s="84">
        <f t="shared" si="881"/>
        <v>2</v>
      </c>
      <c r="I536" s="85">
        <f t="shared" si="882"/>
        <v>85</v>
      </c>
      <c r="J536" s="27"/>
      <c r="K536" s="86">
        <v>2</v>
      </c>
      <c r="L536" s="87">
        <v>2</v>
      </c>
      <c r="M536" s="87">
        <v>2</v>
      </c>
      <c r="N536" s="88">
        <v>2</v>
      </c>
      <c r="O536" s="86">
        <v>2</v>
      </c>
      <c r="P536" s="87">
        <v>2</v>
      </c>
      <c r="Q536" s="87">
        <v>2</v>
      </c>
      <c r="R536" s="88">
        <v>2</v>
      </c>
      <c r="S536" s="86">
        <v>2</v>
      </c>
      <c r="T536" s="87">
        <v>2</v>
      </c>
      <c r="U536" s="87">
        <v>2</v>
      </c>
      <c r="V536" s="87">
        <v>2</v>
      </c>
      <c r="W536" s="88">
        <v>2</v>
      </c>
      <c r="X536" s="86">
        <v>2</v>
      </c>
      <c r="Y536" s="87">
        <v>2</v>
      </c>
      <c r="Z536" s="87" t="s">
        <v>163</v>
      </c>
      <c r="AA536" s="88" t="s">
        <v>163</v>
      </c>
      <c r="AB536" s="86" t="s">
        <v>163</v>
      </c>
      <c r="AC536" s="87" t="s">
        <v>163</v>
      </c>
      <c r="AD536" s="87" t="s">
        <v>164</v>
      </c>
      <c r="AE536" s="88" t="s">
        <v>164</v>
      </c>
      <c r="AF536" s="86" t="s">
        <v>164</v>
      </c>
      <c r="AG536" s="87" t="s">
        <v>164</v>
      </c>
      <c r="AH536" s="87" t="s">
        <v>164</v>
      </c>
      <c r="AI536" s="362"/>
      <c r="AJ536" s="363"/>
      <c r="AK536" s="86" t="s">
        <v>164</v>
      </c>
      <c r="AL536" s="87"/>
      <c r="AM536" s="87"/>
      <c r="AN536" s="88"/>
      <c r="AO536" s="86"/>
      <c r="AP536" s="87"/>
      <c r="AQ536" s="87"/>
      <c r="AR536" s="88"/>
      <c r="AS536" s="89"/>
      <c r="AT536" s="87"/>
      <c r="AU536" s="87"/>
      <c r="AV536" s="90"/>
      <c r="AW536" s="86"/>
      <c r="AX536" s="87"/>
      <c r="AY536" s="87"/>
      <c r="AZ536" s="87"/>
      <c r="BA536" s="88"/>
      <c r="BB536" s="89"/>
      <c r="BC536" s="87"/>
      <c r="BD536" s="87"/>
      <c r="BE536" s="321"/>
      <c r="BF536" s="322"/>
      <c r="BG536" s="322"/>
      <c r="BH536" s="322"/>
      <c r="BI536" s="322"/>
      <c r="BJ536" s="323"/>
      <c r="BK536" s="46" t="s">
        <v>18</v>
      </c>
      <c r="BL536" s="46" t="s">
        <v>1116</v>
      </c>
      <c r="BN536" s="146">
        <f t="shared" si="864"/>
        <v>4</v>
      </c>
      <c r="BO536" s="146">
        <f t="shared" si="811"/>
        <v>4</v>
      </c>
      <c r="BP536" s="146">
        <f t="shared" si="812"/>
        <v>4</v>
      </c>
      <c r="BQ536" s="146">
        <f t="shared" si="813"/>
        <v>4</v>
      </c>
      <c r="BR536" s="146">
        <f t="shared" si="814"/>
        <v>4</v>
      </c>
      <c r="BS536" s="146">
        <f t="shared" si="815"/>
        <v>4</v>
      </c>
      <c r="BT536" s="146">
        <f t="shared" si="816"/>
        <v>4</v>
      </c>
      <c r="BU536" s="146">
        <f t="shared" si="817"/>
        <v>4</v>
      </c>
      <c r="BV536" s="146">
        <f t="shared" si="818"/>
        <v>4</v>
      </c>
      <c r="BW536" s="146">
        <f t="shared" si="819"/>
        <v>4</v>
      </c>
      <c r="BX536" s="146">
        <f t="shared" si="820"/>
        <v>4</v>
      </c>
      <c r="BY536" s="146">
        <f t="shared" si="821"/>
        <v>4</v>
      </c>
      <c r="BZ536" s="146">
        <f t="shared" si="822"/>
        <v>4</v>
      </c>
      <c r="CA536" s="146">
        <f t="shared" si="823"/>
        <v>4</v>
      </c>
      <c r="CB536" s="146">
        <f t="shared" si="824"/>
        <v>4</v>
      </c>
      <c r="CC536" s="146">
        <f t="shared" si="825"/>
        <v>0</v>
      </c>
      <c r="CD536" s="146">
        <f t="shared" si="826"/>
        <v>0</v>
      </c>
      <c r="CE536" s="146">
        <f t="shared" si="827"/>
        <v>0</v>
      </c>
      <c r="CF536" s="146">
        <f t="shared" si="828"/>
        <v>0</v>
      </c>
      <c r="CG536" s="146">
        <f t="shared" si="829"/>
        <v>0</v>
      </c>
      <c r="CH536" s="146">
        <f t="shared" si="830"/>
        <v>0</v>
      </c>
      <c r="CI536" s="146">
        <f t="shared" si="831"/>
        <v>0</v>
      </c>
      <c r="CJ536" s="146">
        <f t="shared" si="832"/>
        <v>0</v>
      </c>
      <c r="CK536" s="146">
        <f t="shared" si="833"/>
        <v>0</v>
      </c>
      <c r="CL536" s="146">
        <f t="shared" si="834"/>
        <v>0</v>
      </c>
      <c r="CM536" s="146">
        <f t="shared" si="835"/>
        <v>0</v>
      </c>
      <c r="CN536" s="146">
        <f t="shared" si="836"/>
        <v>0</v>
      </c>
      <c r="CO536" s="146">
        <f t="shared" si="837"/>
        <v>0</v>
      </c>
      <c r="CP536" s="146">
        <f t="shared" si="838"/>
        <v>0</v>
      </c>
      <c r="CQ536" s="146">
        <f t="shared" si="839"/>
        <v>0</v>
      </c>
      <c r="CR536" s="146">
        <f t="shared" si="840"/>
        <v>0</v>
      </c>
      <c r="CS536" s="146">
        <f t="shared" si="841"/>
        <v>0</v>
      </c>
      <c r="CT536" s="146">
        <f t="shared" si="842"/>
        <v>0</v>
      </c>
      <c r="CU536" s="146">
        <f t="shared" si="843"/>
        <v>0</v>
      </c>
      <c r="CV536" s="146">
        <f t="shared" si="844"/>
        <v>0</v>
      </c>
      <c r="CW536" s="146">
        <f t="shared" si="845"/>
        <v>0</v>
      </c>
      <c r="CX536" s="146">
        <f t="shared" si="846"/>
        <v>0</v>
      </c>
      <c r="CY536" s="146">
        <f t="shared" si="847"/>
        <v>0</v>
      </c>
      <c r="CZ536" s="146">
        <f t="shared" si="848"/>
        <v>0</v>
      </c>
      <c r="DA536" s="146">
        <f t="shared" si="849"/>
        <v>0</v>
      </c>
      <c r="DB536" s="146">
        <f t="shared" si="850"/>
        <v>0</v>
      </c>
      <c r="DC536" s="146">
        <f t="shared" si="851"/>
        <v>0</v>
      </c>
      <c r="DD536" s="146">
        <f t="shared" si="852"/>
        <v>0</v>
      </c>
      <c r="DE536" s="146">
        <f t="shared" si="853"/>
        <v>0</v>
      </c>
      <c r="DF536" s="146">
        <f t="shared" si="854"/>
        <v>0</v>
      </c>
      <c r="DG536" s="146">
        <f t="shared" si="855"/>
        <v>0</v>
      </c>
      <c r="DH536" s="146">
        <f t="shared" si="856"/>
        <v>0</v>
      </c>
      <c r="DI536" s="146">
        <f t="shared" si="857"/>
        <v>0</v>
      </c>
      <c r="DJ536" s="146">
        <f t="shared" si="858"/>
        <v>0</v>
      </c>
      <c r="DK536" s="146">
        <f t="shared" si="859"/>
        <v>0</v>
      </c>
      <c r="DL536" s="146">
        <f t="shared" si="860"/>
        <v>0</v>
      </c>
      <c r="DM536" s="146">
        <f t="shared" si="861"/>
        <v>0</v>
      </c>
      <c r="DN536" s="64">
        <f t="shared" si="878"/>
        <v>60</v>
      </c>
      <c r="DO536" s="52">
        <f t="shared" si="879"/>
        <v>60</v>
      </c>
      <c r="DP536" s="52" t="str">
        <f t="shared" si="866"/>
        <v/>
      </c>
      <c r="DQ536" s="53" t="str">
        <f t="shared" si="867"/>
        <v/>
      </c>
      <c r="DR536" s="1">
        <f t="shared" si="880"/>
        <v>1</v>
      </c>
      <c r="DS536" s="168" t="e">
        <f>IF(AND(DR536=#REF!,BL536=#REF!),'Tiến độ'!D536,"")</f>
        <v>#REF!</v>
      </c>
    </row>
    <row r="537" spans="1:123" ht="11.25" customHeight="1">
      <c r="A537" s="314" t="str">
        <f>IF(B537="","",MAX($A$7:A536)+1)</f>
        <v/>
      </c>
      <c r="B537" s="315"/>
      <c r="C537" s="79" t="s">
        <v>589</v>
      </c>
      <c r="D537" s="80" t="s">
        <v>590</v>
      </c>
      <c r="E537" s="81">
        <v>2</v>
      </c>
      <c r="F537" s="82">
        <v>30</v>
      </c>
      <c r="G537" s="83"/>
      <c r="H537" s="84">
        <f t="shared" si="881"/>
        <v>2</v>
      </c>
      <c r="I537" s="85">
        <f t="shared" si="882"/>
        <v>85</v>
      </c>
      <c r="J537" s="27"/>
      <c r="K537" s="86">
        <v>2</v>
      </c>
      <c r="L537" s="87">
        <v>2</v>
      </c>
      <c r="M537" s="87">
        <v>2</v>
      </c>
      <c r="N537" s="88">
        <v>2</v>
      </c>
      <c r="O537" s="86">
        <v>2</v>
      </c>
      <c r="P537" s="87">
        <v>2</v>
      </c>
      <c r="Q537" s="87">
        <v>2</v>
      </c>
      <c r="R537" s="88">
        <v>2</v>
      </c>
      <c r="S537" s="86">
        <v>2</v>
      </c>
      <c r="T537" s="87">
        <v>2</v>
      </c>
      <c r="U537" s="87">
        <v>2</v>
      </c>
      <c r="V537" s="87">
        <v>2</v>
      </c>
      <c r="W537" s="88">
        <v>2</v>
      </c>
      <c r="X537" s="86">
        <v>2</v>
      </c>
      <c r="Y537" s="87">
        <v>2</v>
      </c>
      <c r="Z537" s="87" t="s">
        <v>163</v>
      </c>
      <c r="AA537" s="88" t="s">
        <v>163</v>
      </c>
      <c r="AB537" s="86" t="s">
        <v>163</v>
      </c>
      <c r="AC537" s="87" t="s">
        <v>163</v>
      </c>
      <c r="AD537" s="87" t="s">
        <v>164</v>
      </c>
      <c r="AE537" s="88" t="s">
        <v>164</v>
      </c>
      <c r="AF537" s="86" t="s">
        <v>164</v>
      </c>
      <c r="AG537" s="87" t="s">
        <v>164</v>
      </c>
      <c r="AH537" s="87" t="s">
        <v>164</v>
      </c>
      <c r="AI537" s="362"/>
      <c r="AJ537" s="363"/>
      <c r="AK537" s="86" t="s">
        <v>164</v>
      </c>
      <c r="AL537" s="87"/>
      <c r="AM537" s="87"/>
      <c r="AN537" s="88"/>
      <c r="AO537" s="86"/>
      <c r="AP537" s="87"/>
      <c r="AQ537" s="87"/>
      <c r="AR537" s="88"/>
      <c r="AS537" s="89"/>
      <c r="AT537" s="87"/>
      <c r="AU537" s="87"/>
      <c r="AV537" s="90"/>
      <c r="AW537" s="86"/>
      <c r="AX537" s="87"/>
      <c r="AY537" s="87"/>
      <c r="AZ537" s="87"/>
      <c r="BA537" s="88"/>
      <c r="BB537" s="89"/>
      <c r="BC537" s="87"/>
      <c r="BD537" s="87"/>
      <c r="BE537" s="321"/>
      <c r="BF537" s="322"/>
      <c r="BG537" s="322"/>
      <c r="BH537" s="322"/>
      <c r="BI537" s="322"/>
      <c r="BJ537" s="323"/>
      <c r="BK537" s="46" t="s">
        <v>18</v>
      </c>
      <c r="BL537" s="46" t="s">
        <v>1116</v>
      </c>
      <c r="BN537" s="146">
        <f t="shared" si="864"/>
        <v>4</v>
      </c>
      <c r="BO537" s="146">
        <f t="shared" si="811"/>
        <v>4</v>
      </c>
      <c r="BP537" s="146">
        <f t="shared" si="812"/>
        <v>4</v>
      </c>
      <c r="BQ537" s="146">
        <f t="shared" si="813"/>
        <v>4</v>
      </c>
      <c r="BR537" s="146">
        <f t="shared" si="814"/>
        <v>4</v>
      </c>
      <c r="BS537" s="146">
        <f t="shared" si="815"/>
        <v>4</v>
      </c>
      <c r="BT537" s="146">
        <f t="shared" si="816"/>
        <v>4</v>
      </c>
      <c r="BU537" s="146">
        <f t="shared" si="817"/>
        <v>4</v>
      </c>
      <c r="BV537" s="146">
        <f t="shared" si="818"/>
        <v>4</v>
      </c>
      <c r="BW537" s="146">
        <f t="shared" si="819"/>
        <v>4</v>
      </c>
      <c r="BX537" s="146">
        <f t="shared" si="820"/>
        <v>4</v>
      </c>
      <c r="BY537" s="146">
        <f t="shared" si="821"/>
        <v>4</v>
      </c>
      <c r="BZ537" s="146">
        <f t="shared" si="822"/>
        <v>4</v>
      </c>
      <c r="CA537" s="146">
        <f t="shared" si="823"/>
        <v>4</v>
      </c>
      <c r="CB537" s="146">
        <f t="shared" si="824"/>
        <v>4</v>
      </c>
      <c r="CC537" s="146">
        <f t="shared" si="825"/>
        <v>0</v>
      </c>
      <c r="CD537" s="146">
        <f t="shared" si="826"/>
        <v>0</v>
      </c>
      <c r="CE537" s="146">
        <f t="shared" si="827"/>
        <v>0</v>
      </c>
      <c r="CF537" s="146">
        <f t="shared" si="828"/>
        <v>0</v>
      </c>
      <c r="CG537" s="146">
        <f t="shared" si="829"/>
        <v>0</v>
      </c>
      <c r="CH537" s="146">
        <f t="shared" si="830"/>
        <v>0</v>
      </c>
      <c r="CI537" s="146">
        <f t="shared" si="831"/>
        <v>0</v>
      </c>
      <c r="CJ537" s="146">
        <f t="shared" si="832"/>
        <v>0</v>
      </c>
      <c r="CK537" s="146">
        <f t="shared" si="833"/>
        <v>0</v>
      </c>
      <c r="CL537" s="146">
        <f t="shared" si="834"/>
        <v>0</v>
      </c>
      <c r="CM537" s="146">
        <f t="shared" si="835"/>
        <v>0</v>
      </c>
      <c r="CN537" s="146">
        <f t="shared" si="836"/>
        <v>0</v>
      </c>
      <c r="CO537" s="146">
        <f t="shared" si="837"/>
        <v>0</v>
      </c>
      <c r="CP537" s="146">
        <f t="shared" si="838"/>
        <v>0</v>
      </c>
      <c r="CQ537" s="146">
        <f t="shared" si="839"/>
        <v>0</v>
      </c>
      <c r="CR537" s="146">
        <f t="shared" si="840"/>
        <v>0</v>
      </c>
      <c r="CS537" s="146">
        <f t="shared" si="841"/>
        <v>0</v>
      </c>
      <c r="CT537" s="146">
        <f t="shared" si="842"/>
        <v>0</v>
      </c>
      <c r="CU537" s="146">
        <f t="shared" si="843"/>
        <v>0</v>
      </c>
      <c r="CV537" s="146">
        <f t="shared" si="844"/>
        <v>0</v>
      </c>
      <c r="CW537" s="146">
        <f t="shared" si="845"/>
        <v>0</v>
      </c>
      <c r="CX537" s="146">
        <f t="shared" si="846"/>
        <v>0</v>
      </c>
      <c r="CY537" s="146">
        <f t="shared" si="847"/>
        <v>0</v>
      </c>
      <c r="CZ537" s="146">
        <f t="shared" si="848"/>
        <v>0</v>
      </c>
      <c r="DA537" s="146">
        <f t="shared" si="849"/>
        <v>0</v>
      </c>
      <c r="DB537" s="146">
        <f t="shared" si="850"/>
        <v>0</v>
      </c>
      <c r="DC537" s="146">
        <f t="shared" si="851"/>
        <v>0</v>
      </c>
      <c r="DD537" s="146">
        <f t="shared" si="852"/>
        <v>0</v>
      </c>
      <c r="DE537" s="146">
        <f t="shared" si="853"/>
        <v>0</v>
      </c>
      <c r="DF537" s="146">
        <f t="shared" si="854"/>
        <v>0</v>
      </c>
      <c r="DG537" s="146">
        <f t="shared" si="855"/>
        <v>0</v>
      </c>
      <c r="DH537" s="146">
        <f t="shared" si="856"/>
        <v>0</v>
      </c>
      <c r="DI537" s="146">
        <f t="shared" si="857"/>
        <v>0</v>
      </c>
      <c r="DJ537" s="146">
        <f t="shared" si="858"/>
        <v>0</v>
      </c>
      <c r="DK537" s="146">
        <f t="shared" si="859"/>
        <v>0</v>
      </c>
      <c r="DL537" s="146">
        <f t="shared" si="860"/>
        <v>0</v>
      </c>
      <c r="DM537" s="146">
        <f t="shared" si="861"/>
        <v>0</v>
      </c>
      <c r="DN537" s="64">
        <f t="shared" si="878"/>
        <v>60</v>
      </c>
      <c r="DO537" s="52">
        <f t="shared" si="879"/>
        <v>60</v>
      </c>
      <c r="DP537" s="52" t="str">
        <f t="shared" si="866"/>
        <v/>
      </c>
      <c r="DQ537" s="53" t="str">
        <f t="shared" si="867"/>
        <v/>
      </c>
      <c r="DR537" s="1">
        <f t="shared" si="880"/>
        <v>1</v>
      </c>
      <c r="DS537" s="168" t="e">
        <f>IF(AND(DR537=#REF!,BL537=#REF!),'Tiến độ'!D537,"")</f>
        <v>#REF!</v>
      </c>
    </row>
    <row r="538" spans="1:123" ht="11.25" customHeight="1">
      <c r="A538" s="314" t="str">
        <f>IF(B538="","",MAX($A$7:A537)+1)</f>
        <v/>
      </c>
      <c r="B538" s="315"/>
      <c r="C538" s="79" t="s">
        <v>587</v>
      </c>
      <c r="D538" s="80" t="s">
        <v>588</v>
      </c>
      <c r="E538" s="81">
        <v>1</v>
      </c>
      <c r="F538" s="82">
        <v>15</v>
      </c>
      <c r="G538" s="83"/>
      <c r="H538" s="84">
        <f t="shared" si="881"/>
        <v>2</v>
      </c>
      <c r="I538" s="85">
        <f t="shared" si="882"/>
        <v>85</v>
      </c>
      <c r="J538" s="27"/>
      <c r="K538" s="86">
        <v>1</v>
      </c>
      <c r="L538" s="87">
        <v>1</v>
      </c>
      <c r="M538" s="87">
        <v>1</v>
      </c>
      <c r="N538" s="88">
        <v>1</v>
      </c>
      <c r="O538" s="86">
        <v>1</v>
      </c>
      <c r="P538" s="87">
        <v>1</v>
      </c>
      <c r="Q538" s="87">
        <v>1</v>
      </c>
      <c r="R538" s="88">
        <v>1</v>
      </c>
      <c r="S538" s="86">
        <v>1</v>
      </c>
      <c r="T538" s="87">
        <v>1</v>
      </c>
      <c r="U538" s="87">
        <v>1</v>
      </c>
      <c r="V538" s="87">
        <v>1</v>
      </c>
      <c r="W538" s="88">
        <v>1</v>
      </c>
      <c r="X538" s="86">
        <v>1</v>
      </c>
      <c r="Y538" s="87">
        <v>1</v>
      </c>
      <c r="Z538" s="87" t="s">
        <v>163</v>
      </c>
      <c r="AA538" s="88" t="s">
        <v>163</v>
      </c>
      <c r="AB538" s="86" t="s">
        <v>163</v>
      </c>
      <c r="AC538" s="87" t="s">
        <v>163</v>
      </c>
      <c r="AD538" s="87" t="s">
        <v>164</v>
      </c>
      <c r="AE538" s="88" t="s">
        <v>164</v>
      </c>
      <c r="AF538" s="86" t="s">
        <v>164</v>
      </c>
      <c r="AG538" s="87" t="s">
        <v>164</v>
      </c>
      <c r="AH538" s="87" t="s">
        <v>164</v>
      </c>
      <c r="AI538" s="362"/>
      <c r="AJ538" s="363"/>
      <c r="AK538" s="86" t="s">
        <v>164</v>
      </c>
      <c r="AL538" s="87"/>
      <c r="AM538" s="87"/>
      <c r="AN538" s="88"/>
      <c r="AO538" s="86"/>
      <c r="AP538" s="87"/>
      <c r="AQ538" s="87"/>
      <c r="AR538" s="88"/>
      <c r="AS538" s="89"/>
      <c r="AT538" s="87"/>
      <c r="AU538" s="87"/>
      <c r="AV538" s="90"/>
      <c r="AW538" s="86"/>
      <c r="AX538" s="87"/>
      <c r="AY538" s="87"/>
      <c r="AZ538" s="87"/>
      <c r="BA538" s="88"/>
      <c r="BB538" s="89"/>
      <c r="BC538" s="87"/>
      <c r="BD538" s="87"/>
      <c r="BE538" s="321"/>
      <c r="BF538" s="322"/>
      <c r="BG538" s="322"/>
      <c r="BH538" s="322"/>
      <c r="BI538" s="322"/>
      <c r="BJ538" s="323"/>
      <c r="BK538" s="46" t="s">
        <v>18</v>
      </c>
      <c r="BL538" s="46" t="s">
        <v>1116</v>
      </c>
      <c r="BN538" s="146">
        <f t="shared" si="864"/>
        <v>2</v>
      </c>
      <c r="BO538" s="146">
        <f t="shared" si="811"/>
        <v>2</v>
      </c>
      <c r="BP538" s="146">
        <f t="shared" si="812"/>
        <v>2</v>
      </c>
      <c r="BQ538" s="146">
        <f t="shared" si="813"/>
        <v>2</v>
      </c>
      <c r="BR538" s="146">
        <f t="shared" si="814"/>
        <v>2</v>
      </c>
      <c r="BS538" s="146">
        <f t="shared" si="815"/>
        <v>2</v>
      </c>
      <c r="BT538" s="146">
        <f t="shared" si="816"/>
        <v>2</v>
      </c>
      <c r="BU538" s="146">
        <f t="shared" si="817"/>
        <v>2</v>
      </c>
      <c r="BV538" s="146">
        <f t="shared" si="818"/>
        <v>2</v>
      </c>
      <c r="BW538" s="146">
        <f t="shared" si="819"/>
        <v>2</v>
      </c>
      <c r="BX538" s="146">
        <f t="shared" si="820"/>
        <v>2</v>
      </c>
      <c r="BY538" s="146">
        <f t="shared" si="821"/>
        <v>2</v>
      </c>
      <c r="BZ538" s="146">
        <f t="shared" si="822"/>
        <v>2</v>
      </c>
      <c r="CA538" s="146">
        <f t="shared" si="823"/>
        <v>2</v>
      </c>
      <c r="CB538" s="146">
        <f t="shared" si="824"/>
        <v>2</v>
      </c>
      <c r="CC538" s="146">
        <f t="shared" si="825"/>
        <v>0</v>
      </c>
      <c r="CD538" s="146">
        <f t="shared" si="826"/>
        <v>0</v>
      </c>
      <c r="CE538" s="146">
        <f t="shared" si="827"/>
        <v>0</v>
      </c>
      <c r="CF538" s="146">
        <f t="shared" si="828"/>
        <v>0</v>
      </c>
      <c r="CG538" s="146">
        <f t="shared" si="829"/>
        <v>0</v>
      </c>
      <c r="CH538" s="146">
        <f t="shared" si="830"/>
        <v>0</v>
      </c>
      <c r="CI538" s="146">
        <f t="shared" si="831"/>
        <v>0</v>
      </c>
      <c r="CJ538" s="146">
        <f t="shared" si="832"/>
        <v>0</v>
      </c>
      <c r="CK538" s="146">
        <f t="shared" si="833"/>
        <v>0</v>
      </c>
      <c r="CL538" s="146">
        <f t="shared" si="834"/>
        <v>0</v>
      </c>
      <c r="CM538" s="146">
        <f t="shared" si="835"/>
        <v>0</v>
      </c>
      <c r="CN538" s="146">
        <f t="shared" si="836"/>
        <v>0</v>
      </c>
      <c r="CO538" s="146">
        <f t="shared" si="837"/>
        <v>0</v>
      </c>
      <c r="CP538" s="146">
        <f t="shared" si="838"/>
        <v>0</v>
      </c>
      <c r="CQ538" s="146">
        <f t="shared" si="839"/>
        <v>0</v>
      </c>
      <c r="CR538" s="146">
        <f t="shared" si="840"/>
        <v>0</v>
      </c>
      <c r="CS538" s="146">
        <f t="shared" si="841"/>
        <v>0</v>
      </c>
      <c r="CT538" s="146">
        <f t="shared" si="842"/>
        <v>0</v>
      </c>
      <c r="CU538" s="146">
        <f t="shared" si="843"/>
        <v>0</v>
      </c>
      <c r="CV538" s="146">
        <f t="shared" si="844"/>
        <v>0</v>
      </c>
      <c r="CW538" s="146">
        <f t="shared" si="845"/>
        <v>0</v>
      </c>
      <c r="CX538" s="146">
        <f t="shared" si="846"/>
        <v>0</v>
      </c>
      <c r="CY538" s="146">
        <f t="shared" si="847"/>
        <v>0</v>
      </c>
      <c r="CZ538" s="146">
        <f t="shared" si="848"/>
        <v>0</v>
      </c>
      <c r="DA538" s="146">
        <f t="shared" si="849"/>
        <v>0</v>
      </c>
      <c r="DB538" s="146">
        <f t="shared" si="850"/>
        <v>0</v>
      </c>
      <c r="DC538" s="146">
        <f t="shared" si="851"/>
        <v>0</v>
      </c>
      <c r="DD538" s="146">
        <f t="shared" si="852"/>
        <v>0</v>
      </c>
      <c r="DE538" s="146">
        <f t="shared" si="853"/>
        <v>0</v>
      </c>
      <c r="DF538" s="146">
        <f t="shared" si="854"/>
        <v>0</v>
      </c>
      <c r="DG538" s="146">
        <f t="shared" si="855"/>
        <v>0</v>
      </c>
      <c r="DH538" s="146">
        <f t="shared" si="856"/>
        <v>0</v>
      </c>
      <c r="DI538" s="146">
        <f t="shared" si="857"/>
        <v>0</v>
      </c>
      <c r="DJ538" s="146">
        <f t="shared" si="858"/>
        <v>0</v>
      </c>
      <c r="DK538" s="146">
        <f t="shared" si="859"/>
        <v>0</v>
      </c>
      <c r="DL538" s="146">
        <f t="shared" si="860"/>
        <v>0</v>
      </c>
      <c r="DM538" s="146">
        <f t="shared" si="861"/>
        <v>0</v>
      </c>
      <c r="DN538" s="64">
        <f>0.8*I538</f>
        <v>68</v>
      </c>
      <c r="DO538" s="52">
        <f t="shared" si="879"/>
        <v>68</v>
      </c>
      <c r="DP538" s="52" t="str">
        <f t="shared" si="866"/>
        <v/>
      </c>
      <c r="DQ538" s="53" t="str">
        <f t="shared" si="867"/>
        <v/>
      </c>
      <c r="DR538" s="1">
        <f t="shared" si="880"/>
        <v>1</v>
      </c>
      <c r="DS538" s="168" t="e">
        <f>IF(AND(DR538=#REF!,BL538=#REF!),'Tiến độ'!D538,"")</f>
        <v>#REF!</v>
      </c>
    </row>
    <row r="539" spans="1:123" ht="11.25" customHeight="1">
      <c r="A539" s="314" t="str">
        <f>IF(B539="","",MAX($A$7:A538)+1)</f>
        <v/>
      </c>
      <c r="B539" s="315"/>
      <c r="C539" s="79" t="s">
        <v>419</v>
      </c>
      <c r="D539" s="80" t="s">
        <v>319</v>
      </c>
      <c r="E539" s="81">
        <v>2</v>
      </c>
      <c r="F539" s="82">
        <v>30</v>
      </c>
      <c r="G539" s="83"/>
      <c r="H539" s="84">
        <f t="shared" si="881"/>
        <v>2</v>
      </c>
      <c r="I539" s="85">
        <f t="shared" si="882"/>
        <v>85</v>
      </c>
      <c r="J539" s="27"/>
      <c r="K539" s="86"/>
      <c r="L539" s="87"/>
      <c r="M539" s="87"/>
      <c r="N539" s="88"/>
      <c r="O539" s="86"/>
      <c r="P539" s="87"/>
      <c r="Q539" s="87"/>
      <c r="R539" s="88"/>
      <c r="S539" s="86"/>
      <c r="T539" s="87"/>
      <c r="U539" s="87"/>
      <c r="V539" s="87"/>
      <c r="W539" s="88"/>
      <c r="X539" s="86"/>
      <c r="Y539" s="87"/>
      <c r="Z539" s="87"/>
      <c r="AA539" s="88"/>
      <c r="AB539" s="86"/>
      <c r="AC539" s="87"/>
      <c r="AD539" s="87"/>
      <c r="AE539" s="88"/>
      <c r="AF539" s="86"/>
      <c r="AG539" s="87"/>
      <c r="AH539" s="87"/>
      <c r="AI539" s="362"/>
      <c r="AJ539" s="363"/>
      <c r="AK539" s="86"/>
      <c r="AL539" s="87">
        <v>2</v>
      </c>
      <c r="AM539" s="87">
        <v>2</v>
      </c>
      <c r="AN539" s="88">
        <v>2</v>
      </c>
      <c r="AO539" s="86">
        <v>2</v>
      </c>
      <c r="AP539" s="87">
        <v>2</v>
      </c>
      <c r="AQ539" s="87">
        <v>2</v>
      </c>
      <c r="AR539" s="88">
        <v>2</v>
      </c>
      <c r="AS539" s="89">
        <v>2</v>
      </c>
      <c r="AT539" s="87">
        <v>2</v>
      </c>
      <c r="AU539" s="87">
        <v>2</v>
      </c>
      <c r="AV539" s="90">
        <v>2</v>
      </c>
      <c r="AW539" s="86">
        <v>2</v>
      </c>
      <c r="AX539" s="87">
        <v>2</v>
      </c>
      <c r="AY539" s="87">
        <v>2</v>
      </c>
      <c r="AZ539" s="87">
        <v>2</v>
      </c>
      <c r="BA539" s="88" t="s">
        <v>163</v>
      </c>
      <c r="BB539" s="89" t="s">
        <v>163</v>
      </c>
      <c r="BC539" s="87" t="s">
        <v>163</v>
      </c>
      <c r="BD539" s="87" t="s">
        <v>163</v>
      </c>
      <c r="BE539" s="321"/>
      <c r="BF539" s="322"/>
      <c r="BG539" s="322"/>
      <c r="BH539" s="322"/>
      <c r="BI539" s="322"/>
      <c r="BJ539" s="323"/>
      <c r="BK539" s="46" t="s">
        <v>18</v>
      </c>
      <c r="BL539" s="46" t="s">
        <v>29</v>
      </c>
      <c r="BN539" s="146">
        <f t="shared" si="864"/>
        <v>0</v>
      </c>
      <c r="BO539" s="146">
        <f t="shared" si="811"/>
        <v>0</v>
      </c>
      <c r="BP539" s="146">
        <f t="shared" si="812"/>
        <v>0</v>
      </c>
      <c r="BQ539" s="146">
        <f t="shared" si="813"/>
        <v>0</v>
      </c>
      <c r="BR539" s="146">
        <f t="shared" si="814"/>
        <v>0</v>
      </c>
      <c r="BS539" s="146">
        <f t="shared" si="815"/>
        <v>0</v>
      </c>
      <c r="BT539" s="146">
        <f t="shared" si="816"/>
        <v>0</v>
      </c>
      <c r="BU539" s="146">
        <f t="shared" si="817"/>
        <v>0</v>
      </c>
      <c r="BV539" s="146">
        <f t="shared" si="818"/>
        <v>0</v>
      </c>
      <c r="BW539" s="146">
        <f t="shared" si="819"/>
        <v>0</v>
      </c>
      <c r="BX539" s="146">
        <f t="shared" si="820"/>
        <v>0</v>
      </c>
      <c r="BY539" s="146">
        <f t="shared" si="821"/>
        <v>0</v>
      </c>
      <c r="BZ539" s="146">
        <f t="shared" si="822"/>
        <v>0</v>
      </c>
      <c r="CA539" s="146">
        <f t="shared" si="823"/>
        <v>0</v>
      </c>
      <c r="CB539" s="146">
        <f t="shared" si="824"/>
        <v>0</v>
      </c>
      <c r="CC539" s="146">
        <f t="shared" si="825"/>
        <v>0</v>
      </c>
      <c r="CD539" s="146">
        <f t="shared" si="826"/>
        <v>0</v>
      </c>
      <c r="CE539" s="146">
        <f t="shared" si="827"/>
        <v>0</v>
      </c>
      <c r="CF539" s="146">
        <f t="shared" si="828"/>
        <v>0</v>
      </c>
      <c r="CG539" s="146">
        <f t="shared" si="829"/>
        <v>0</v>
      </c>
      <c r="CH539" s="146">
        <f t="shared" si="830"/>
        <v>0</v>
      </c>
      <c r="CI539" s="146">
        <f t="shared" si="831"/>
        <v>0</v>
      </c>
      <c r="CJ539" s="146">
        <f t="shared" si="832"/>
        <v>0</v>
      </c>
      <c r="CK539" s="146">
        <f t="shared" si="833"/>
        <v>0</v>
      </c>
      <c r="CL539" s="146">
        <f t="shared" si="834"/>
        <v>0</v>
      </c>
      <c r="CM539" s="146">
        <f t="shared" si="835"/>
        <v>0</v>
      </c>
      <c r="CN539" s="146">
        <f t="shared" si="836"/>
        <v>0</v>
      </c>
      <c r="CO539" s="146">
        <f t="shared" si="837"/>
        <v>4</v>
      </c>
      <c r="CP539" s="146">
        <f t="shared" si="838"/>
        <v>4</v>
      </c>
      <c r="CQ539" s="146">
        <f t="shared" si="839"/>
        <v>4</v>
      </c>
      <c r="CR539" s="146">
        <f t="shared" si="840"/>
        <v>4</v>
      </c>
      <c r="CS539" s="146">
        <f t="shared" si="841"/>
        <v>4</v>
      </c>
      <c r="CT539" s="146">
        <f t="shared" si="842"/>
        <v>4</v>
      </c>
      <c r="CU539" s="146">
        <f t="shared" si="843"/>
        <v>4</v>
      </c>
      <c r="CV539" s="146">
        <f t="shared" si="844"/>
        <v>4</v>
      </c>
      <c r="CW539" s="146">
        <f t="shared" si="845"/>
        <v>4</v>
      </c>
      <c r="CX539" s="146">
        <f t="shared" si="846"/>
        <v>4</v>
      </c>
      <c r="CY539" s="146">
        <f t="shared" si="847"/>
        <v>4</v>
      </c>
      <c r="CZ539" s="146">
        <f t="shared" si="848"/>
        <v>4</v>
      </c>
      <c r="DA539" s="146">
        <f t="shared" si="849"/>
        <v>4</v>
      </c>
      <c r="DB539" s="146">
        <f t="shared" si="850"/>
        <v>4</v>
      </c>
      <c r="DC539" s="146">
        <f t="shared" si="851"/>
        <v>4</v>
      </c>
      <c r="DD539" s="146">
        <f t="shared" si="852"/>
        <v>0</v>
      </c>
      <c r="DE539" s="146">
        <f t="shared" si="853"/>
        <v>0</v>
      </c>
      <c r="DF539" s="146">
        <f t="shared" si="854"/>
        <v>0</v>
      </c>
      <c r="DG539" s="146">
        <f t="shared" si="855"/>
        <v>0</v>
      </c>
      <c r="DH539" s="146">
        <f t="shared" si="856"/>
        <v>0</v>
      </c>
      <c r="DI539" s="146">
        <f t="shared" si="857"/>
        <v>0</v>
      </c>
      <c r="DJ539" s="146">
        <f t="shared" si="858"/>
        <v>0</v>
      </c>
      <c r="DK539" s="146">
        <f t="shared" si="859"/>
        <v>0</v>
      </c>
      <c r="DL539" s="146">
        <f t="shared" si="860"/>
        <v>0</v>
      </c>
      <c r="DM539" s="146">
        <f t="shared" si="861"/>
        <v>0</v>
      </c>
      <c r="DN539" s="64">
        <f t="shared" ref="DN539:DN542" si="883">F539*H539</f>
        <v>60</v>
      </c>
      <c r="DO539" s="52" t="str">
        <f t="shared" si="879"/>
        <v/>
      </c>
      <c r="DP539" s="52" t="str">
        <f t="shared" si="866"/>
        <v/>
      </c>
      <c r="DQ539" s="53">
        <f t="shared" si="867"/>
        <v>60</v>
      </c>
      <c r="DR539" s="1">
        <f t="shared" si="880"/>
        <v>2</v>
      </c>
      <c r="DS539" s="168" t="e">
        <f>IF(AND(DR539=#REF!,BL539=#REF!),'Tiến độ'!D539,"")</f>
        <v>#REF!</v>
      </c>
    </row>
    <row r="540" spans="1:123" ht="11.25" customHeight="1">
      <c r="A540" s="314" t="str">
        <f>IF(B540="","",MAX($A$7:A539)+1)</f>
        <v/>
      </c>
      <c r="B540" s="315"/>
      <c r="C540" s="79" t="s">
        <v>1118</v>
      </c>
      <c r="D540" s="80" t="s">
        <v>223</v>
      </c>
      <c r="E540" s="81">
        <v>4</v>
      </c>
      <c r="F540" s="82">
        <v>60</v>
      </c>
      <c r="G540" s="83"/>
      <c r="H540" s="84">
        <f t="shared" si="881"/>
        <v>2</v>
      </c>
      <c r="I540" s="85">
        <f t="shared" si="882"/>
        <v>85</v>
      </c>
      <c r="J540" s="27"/>
      <c r="K540" s="86"/>
      <c r="L540" s="87"/>
      <c r="M540" s="87"/>
      <c r="N540" s="88"/>
      <c r="O540" s="86"/>
      <c r="P540" s="87"/>
      <c r="Q540" s="87"/>
      <c r="R540" s="88"/>
      <c r="S540" s="86"/>
      <c r="T540" s="87"/>
      <c r="U540" s="87"/>
      <c r="V540" s="87"/>
      <c r="W540" s="88"/>
      <c r="X540" s="86"/>
      <c r="Y540" s="87"/>
      <c r="Z540" s="87"/>
      <c r="AA540" s="88"/>
      <c r="AB540" s="86"/>
      <c r="AC540" s="87"/>
      <c r="AD540" s="87"/>
      <c r="AE540" s="88"/>
      <c r="AF540" s="86"/>
      <c r="AG540" s="87"/>
      <c r="AH540" s="87"/>
      <c r="AI540" s="362"/>
      <c r="AJ540" s="363"/>
      <c r="AK540" s="86"/>
      <c r="AL540" s="87">
        <v>4</v>
      </c>
      <c r="AM540" s="87">
        <v>4</v>
      </c>
      <c r="AN540" s="88">
        <v>4</v>
      </c>
      <c r="AO540" s="86">
        <v>4</v>
      </c>
      <c r="AP540" s="87">
        <v>4</v>
      </c>
      <c r="AQ540" s="87">
        <v>4</v>
      </c>
      <c r="AR540" s="88">
        <v>4</v>
      </c>
      <c r="AS540" s="89">
        <v>4</v>
      </c>
      <c r="AT540" s="87">
        <v>4</v>
      </c>
      <c r="AU540" s="87">
        <v>4</v>
      </c>
      <c r="AV540" s="90">
        <v>4</v>
      </c>
      <c r="AW540" s="86">
        <v>4</v>
      </c>
      <c r="AX540" s="87">
        <v>4</v>
      </c>
      <c r="AY540" s="87">
        <v>4</v>
      </c>
      <c r="AZ540" s="87">
        <v>4</v>
      </c>
      <c r="BA540" s="88" t="s">
        <v>163</v>
      </c>
      <c r="BB540" s="89" t="s">
        <v>163</v>
      </c>
      <c r="BC540" s="87" t="s">
        <v>163</v>
      </c>
      <c r="BD540" s="87" t="s">
        <v>163</v>
      </c>
      <c r="BE540" s="321"/>
      <c r="BF540" s="322"/>
      <c r="BG540" s="322"/>
      <c r="BH540" s="322"/>
      <c r="BI540" s="322"/>
      <c r="BJ540" s="323"/>
      <c r="BK540" s="46" t="s">
        <v>18</v>
      </c>
      <c r="BL540" s="46" t="s">
        <v>44</v>
      </c>
      <c r="BN540" s="146">
        <f t="shared" si="864"/>
        <v>0</v>
      </c>
      <c r="BO540" s="146">
        <f t="shared" si="811"/>
        <v>0</v>
      </c>
      <c r="BP540" s="146">
        <f t="shared" si="812"/>
        <v>0</v>
      </c>
      <c r="BQ540" s="146">
        <f t="shared" si="813"/>
        <v>0</v>
      </c>
      <c r="BR540" s="146">
        <f t="shared" si="814"/>
        <v>0</v>
      </c>
      <c r="BS540" s="146">
        <f t="shared" si="815"/>
        <v>0</v>
      </c>
      <c r="BT540" s="146">
        <f t="shared" si="816"/>
        <v>0</v>
      </c>
      <c r="BU540" s="146">
        <f t="shared" si="817"/>
        <v>0</v>
      </c>
      <c r="BV540" s="146">
        <f t="shared" si="818"/>
        <v>0</v>
      </c>
      <c r="BW540" s="146">
        <f t="shared" si="819"/>
        <v>0</v>
      </c>
      <c r="BX540" s="146">
        <f t="shared" si="820"/>
        <v>0</v>
      </c>
      <c r="BY540" s="146">
        <f t="shared" si="821"/>
        <v>0</v>
      </c>
      <c r="BZ540" s="146">
        <f t="shared" si="822"/>
        <v>0</v>
      </c>
      <c r="CA540" s="146">
        <f t="shared" si="823"/>
        <v>0</v>
      </c>
      <c r="CB540" s="146">
        <f t="shared" si="824"/>
        <v>0</v>
      </c>
      <c r="CC540" s="146">
        <f t="shared" si="825"/>
        <v>0</v>
      </c>
      <c r="CD540" s="146">
        <f t="shared" si="826"/>
        <v>0</v>
      </c>
      <c r="CE540" s="146">
        <f t="shared" si="827"/>
        <v>0</v>
      </c>
      <c r="CF540" s="146">
        <f t="shared" si="828"/>
        <v>0</v>
      </c>
      <c r="CG540" s="146">
        <f t="shared" si="829"/>
        <v>0</v>
      </c>
      <c r="CH540" s="146">
        <f t="shared" si="830"/>
        <v>0</v>
      </c>
      <c r="CI540" s="146">
        <f t="shared" si="831"/>
        <v>0</v>
      </c>
      <c r="CJ540" s="146">
        <f t="shared" si="832"/>
        <v>0</v>
      </c>
      <c r="CK540" s="146">
        <f t="shared" si="833"/>
        <v>0</v>
      </c>
      <c r="CL540" s="146">
        <f t="shared" si="834"/>
        <v>0</v>
      </c>
      <c r="CM540" s="146">
        <f t="shared" si="835"/>
        <v>0</v>
      </c>
      <c r="CN540" s="146">
        <f t="shared" si="836"/>
        <v>0</v>
      </c>
      <c r="CO540" s="146">
        <f t="shared" si="837"/>
        <v>8</v>
      </c>
      <c r="CP540" s="146">
        <f t="shared" si="838"/>
        <v>8</v>
      </c>
      <c r="CQ540" s="146">
        <f t="shared" si="839"/>
        <v>8</v>
      </c>
      <c r="CR540" s="146">
        <f t="shared" si="840"/>
        <v>8</v>
      </c>
      <c r="CS540" s="146">
        <f t="shared" si="841"/>
        <v>8</v>
      </c>
      <c r="CT540" s="146">
        <f t="shared" si="842"/>
        <v>8</v>
      </c>
      <c r="CU540" s="146">
        <f t="shared" si="843"/>
        <v>8</v>
      </c>
      <c r="CV540" s="146">
        <f t="shared" si="844"/>
        <v>8</v>
      </c>
      <c r="CW540" s="146">
        <f t="shared" si="845"/>
        <v>8</v>
      </c>
      <c r="CX540" s="146">
        <f t="shared" si="846"/>
        <v>8</v>
      </c>
      <c r="CY540" s="146">
        <f t="shared" si="847"/>
        <v>8</v>
      </c>
      <c r="CZ540" s="146">
        <f t="shared" si="848"/>
        <v>8</v>
      </c>
      <c r="DA540" s="146">
        <f t="shared" si="849"/>
        <v>8</v>
      </c>
      <c r="DB540" s="146">
        <f t="shared" si="850"/>
        <v>8</v>
      </c>
      <c r="DC540" s="146">
        <f t="shared" si="851"/>
        <v>8</v>
      </c>
      <c r="DD540" s="146">
        <f t="shared" si="852"/>
        <v>0</v>
      </c>
      <c r="DE540" s="146">
        <f t="shared" si="853"/>
        <v>0</v>
      </c>
      <c r="DF540" s="146">
        <f t="shared" si="854"/>
        <v>0</v>
      </c>
      <c r="DG540" s="146">
        <f t="shared" si="855"/>
        <v>0</v>
      </c>
      <c r="DH540" s="146">
        <f t="shared" si="856"/>
        <v>0</v>
      </c>
      <c r="DI540" s="146">
        <f t="shared" si="857"/>
        <v>0</v>
      </c>
      <c r="DJ540" s="146">
        <f t="shared" si="858"/>
        <v>0</v>
      </c>
      <c r="DK540" s="146">
        <f t="shared" si="859"/>
        <v>0</v>
      </c>
      <c r="DL540" s="146">
        <f t="shared" si="860"/>
        <v>0</v>
      </c>
      <c r="DM540" s="146">
        <f t="shared" si="861"/>
        <v>0</v>
      </c>
      <c r="DN540" s="64">
        <f t="shared" si="883"/>
        <v>120</v>
      </c>
      <c r="DO540" s="52" t="str">
        <f t="shared" si="879"/>
        <v/>
      </c>
      <c r="DP540" s="52" t="str">
        <f t="shared" si="866"/>
        <v/>
      </c>
      <c r="DQ540" s="53">
        <f t="shared" si="867"/>
        <v>120</v>
      </c>
      <c r="DR540" s="1">
        <f t="shared" si="880"/>
        <v>2</v>
      </c>
      <c r="DS540" s="168" t="e">
        <f>IF(AND(DR540=#REF!,BL540=#REF!),'Tiến độ'!D540,"")</f>
        <v>#REF!</v>
      </c>
    </row>
    <row r="541" spans="1:123" ht="11.25" customHeight="1">
      <c r="A541" s="314" t="str">
        <f>IF(B541="","",MAX($A$7:A540)+1)</f>
        <v/>
      </c>
      <c r="B541" s="315"/>
      <c r="C541" s="79" t="s">
        <v>573</v>
      </c>
      <c r="D541" s="80" t="s">
        <v>574</v>
      </c>
      <c r="E541" s="81">
        <v>2</v>
      </c>
      <c r="F541" s="82">
        <v>30</v>
      </c>
      <c r="G541" s="83"/>
      <c r="H541" s="84">
        <f t="shared" si="881"/>
        <v>2</v>
      </c>
      <c r="I541" s="85">
        <f t="shared" si="882"/>
        <v>85</v>
      </c>
      <c r="J541" s="27"/>
      <c r="K541" s="86"/>
      <c r="L541" s="87"/>
      <c r="M541" s="87"/>
      <c r="N541" s="88"/>
      <c r="O541" s="86"/>
      <c r="P541" s="87"/>
      <c r="Q541" s="87"/>
      <c r="R541" s="88"/>
      <c r="S541" s="86"/>
      <c r="T541" s="87"/>
      <c r="U541" s="87"/>
      <c r="V541" s="87"/>
      <c r="W541" s="88"/>
      <c r="X541" s="86"/>
      <c r="Y541" s="87"/>
      <c r="Z541" s="87"/>
      <c r="AA541" s="88"/>
      <c r="AB541" s="86"/>
      <c r="AC541" s="87"/>
      <c r="AD541" s="87">
        <v>6</v>
      </c>
      <c r="AE541" s="88">
        <v>6</v>
      </c>
      <c r="AF541" s="86">
        <v>6</v>
      </c>
      <c r="AG541" s="87">
        <v>6</v>
      </c>
      <c r="AH541" s="87">
        <v>6</v>
      </c>
      <c r="AI541" s="362"/>
      <c r="AJ541" s="363"/>
      <c r="AK541" s="86" t="s">
        <v>163</v>
      </c>
      <c r="AL541" s="87"/>
      <c r="AM541" s="87"/>
      <c r="AN541" s="88"/>
      <c r="AO541" s="86"/>
      <c r="AP541" s="87"/>
      <c r="AQ541" s="87"/>
      <c r="AR541" s="88"/>
      <c r="AS541" s="89"/>
      <c r="AT541" s="87"/>
      <c r="AU541" s="87"/>
      <c r="AV541" s="90"/>
      <c r="AW541" s="86"/>
      <c r="AX541" s="87"/>
      <c r="AY541" s="87"/>
      <c r="AZ541" s="87"/>
      <c r="BA541" s="88"/>
      <c r="BB541" s="89"/>
      <c r="BC541" s="87"/>
      <c r="BD541" s="87"/>
      <c r="BE541" s="321"/>
      <c r="BF541" s="322"/>
      <c r="BG541" s="322"/>
      <c r="BH541" s="322"/>
      <c r="BI541" s="322"/>
      <c r="BJ541" s="323"/>
      <c r="BK541" s="46" t="s">
        <v>18</v>
      </c>
      <c r="BL541" s="46" t="s">
        <v>58</v>
      </c>
      <c r="BN541" s="146">
        <f t="shared" si="864"/>
        <v>0</v>
      </c>
      <c r="BO541" s="146">
        <f t="shared" si="811"/>
        <v>0</v>
      </c>
      <c r="BP541" s="146">
        <f t="shared" si="812"/>
        <v>0</v>
      </c>
      <c r="BQ541" s="146">
        <f t="shared" si="813"/>
        <v>0</v>
      </c>
      <c r="BR541" s="146">
        <f t="shared" si="814"/>
        <v>0</v>
      </c>
      <c r="BS541" s="146">
        <f t="shared" si="815"/>
        <v>0</v>
      </c>
      <c r="BT541" s="146">
        <f t="shared" si="816"/>
        <v>0</v>
      </c>
      <c r="BU541" s="146">
        <f t="shared" si="817"/>
        <v>0</v>
      </c>
      <c r="BV541" s="146">
        <f t="shared" si="818"/>
        <v>0</v>
      </c>
      <c r="BW541" s="146">
        <f t="shared" si="819"/>
        <v>0</v>
      </c>
      <c r="BX541" s="146">
        <f t="shared" si="820"/>
        <v>0</v>
      </c>
      <c r="BY541" s="146">
        <f t="shared" si="821"/>
        <v>0</v>
      </c>
      <c r="BZ541" s="146">
        <f t="shared" si="822"/>
        <v>0</v>
      </c>
      <c r="CA541" s="146">
        <f t="shared" si="823"/>
        <v>0</v>
      </c>
      <c r="CB541" s="146">
        <f t="shared" si="824"/>
        <v>0</v>
      </c>
      <c r="CC541" s="146">
        <f t="shared" si="825"/>
        <v>0</v>
      </c>
      <c r="CD541" s="146">
        <f t="shared" si="826"/>
        <v>0</v>
      </c>
      <c r="CE541" s="146">
        <f t="shared" si="827"/>
        <v>0</v>
      </c>
      <c r="CF541" s="146">
        <f t="shared" si="828"/>
        <v>0</v>
      </c>
      <c r="CG541" s="146">
        <f t="shared" si="829"/>
        <v>12</v>
      </c>
      <c r="CH541" s="146">
        <f t="shared" si="830"/>
        <v>12</v>
      </c>
      <c r="CI541" s="146">
        <f t="shared" si="831"/>
        <v>12</v>
      </c>
      <c r="CJ541" s="146">
        <f t="shared" si="832"/>
        <v>12</v>
      </c>
      <c r="CK541" s="146">
        <f t="shared" si="833"/>
        <v>12</v>
      </c>
      <c r="CL541" s="146">
        <f t="shared" si="834"/>
        <v>0</v>
      </c>
      <c r="CM541" s="146">
        <f t="shared" si="835"/>
        <v>0</v>
      </c>
      <c r="CN541" s="146">
        <f t="shared" si="836"/>
        <v>0</v>
      </c>
      <c r="CO541" s="146">
        <f t="shared" si="837"/>
        <v>0</v>
      </c>
      <c r="CP541" s="146">
        <f t="shared" si="838"/>
        <v>0</v>
      </c>
      <c r="CQ541" s="146">
        <f t="shared" si="839"/>
        <v>0</v>
      </c>
      <c r="CR541" s="146">
        <f t="shared" si="840"/>
        <v>0</v>
      </c>
      <c r="CS541" s="146">
        <f t="shared" si="841"/>
        <v>0</v>
      </c>
      <c r="CT541" s="146">
        <f t="shared" si="842"/>
        <v>0</v>
      </c>
      <c r="CU541" s="146">
        <f t="shared" si="843"/>
        <v>0</v>
      </c>
      <c r="CV541" s="146">
        <f t="shared" si="844"/>
        <v>0</v>
      </c>
      <c r="CW541" s="146">
        <f t="shared" si="845"/>
        <v>0</v>
      </c>
      <c r="CX541" s="146">
        <f t="shared" si="846"/>
        <v>0</v>
      </c>
      <c r="CY541" s="146">
        <f t="shared" si="847"/>
        <v>0</v>
      </c>
      <c r="CZ541" s="146">
        <f t="shared" si="848"/>
        <v>0</v>
      </c>
      <c r="DA541" s="146">
        <f t="shared" si="849"/>
        <v>0</v>
      </c>
      <c r="DB541" s="146">
        <f t="shared" si="850"/>
        <v>0</v>
      </c>
      <c r="DC541" s="146">
        <f t="shared" si="851"/>
        <v>0</v>
      </c>
      <c r="DD541" s="146">
        <f t="shared" si="852"/>
        <v>0</v>
      </c>
      <c r="DE541" s="146">
        <f t="shared" si="853"/>
        <v>0</v>
      </c>
      <c r="DF541" s="146">
        <f t="shared" si="854"/>
        <v>0</v>
      </c>
      <c r="DG541" s="146">
        <f t="shared" si="855"/>
        <v>0</v>
      </c>
      <c r="DH541" s="146">
        <f t="shared" si="856"/>
        <v>0</v>
      </c>
      <c r="DI541" s="146">
        <f t="shared" si="857"/>
        <v>0</v>
      </c>
      <c r="DJ541" s="146">
        <f t="shared" si="858"/>
        <v>0</v>
      </c>
      <c r="DK541" s="146">
        <f t="shared" si="859"/>
        <v>0</v>
      </c>
      <c r="DL541" s="146">
        <f t="shared" si="860"/>
        <v>0</v>
      </c>
      <c r="DM541" s="146">
        <f t="shared" si="861"/>
        <v>0</v>
      </c>
      <c r="DN541" s="64">
        <f t="shared" si="883"/>
        <v>60</v>
      </c>
      <c r="DO541" s="52" t="str">
        <f t="shared" si="879"/>
        <v/>
      </c>
      <c r="DP541" s="52">
        <f t="shared" si="866"/>
        <v>60</v>
      </c>
      <c r="DQ541" s="53" t="str">
        <f t="shared" si="867"/>
        <v/>
      </c>
      <c r="DR541" s="1">
        <f t="shared" si="880"/>
        <v>1</v>
      </c>
      <c r="DS541" s="168" t="e">
        <f>IF(AND(DR541=#REF!,BL541=#REF!),'Tiến độ'!D541,"")</f>
        <v>#REF!</v>
      </c>
    </row>
    <row r="542" spans="1:123" ht="11.25" customHeight="1">
      <c r="A542" s="314" t="str">
        <f>IF(B542="","",MAX($A$7:A541)+1)</f>
        <v/>
      </c>
      <c r="B542" s="315"/>
      <c r="C542" s="79" t="s">
        <v>609</v>
      </c>
      <c r="D542" s="80" t="s">
        <v>610</v>
      </c>
      <c r="E542" s="81">
        <v>4</v>
      </c>
      <c r="F542" s="82">
        <v>60</v>
      </c>
      <c r="G542" s="83"/>
      <c r="H542" s="84">
        <f t="shared" si="881"/>
        <v>2</v>
      </c>
      <c r="I542" s="85">
        <f t="shared" si="882"/>
        <v>85</v>
      </c>
      <c r="J542" s="27"/>
      <c r="K542" s="86"/>
      <c r="L542" s="87"/>
      <c r="M542" s="87"/>
      <c r="N542" s="88"/>
      <c r="O542" s="86"/>
      <c r="P542" s="87"/>
      <c r="Q542" s="87"/>
      <c r="R542" s="88"/>
      <c r="S542" s="86"/>
      <c r="T542" s="87"/>
      <c r="U542" s="87"/>
      <c r="V542" s="87"/>
      <c r="W542" s="88"/>
      <c r="X542" s="86"/>
      <c r="Y542" s="87"/>
      <c r="Z542" s="87"/>
      <c r="AA542" s="88"/>
      <c r="AB542" s="86"/>
      <c r="AC542" s="87"/>
      <c r="AD542" s="87"/>
      <c r="AE542" s="88"/>
      <c r="AF542" s="86"/>
      <c r="AG542" s="87"/>
      <c r="AH542" s="87"/>
      <c r="AI542" s="362"/>
      <c r="AJ542" s="363"/>
      <c r="AK542" s="86"/>
      <c r="AL542" s="87">
        <v>4</v>
      </c>
      <c r="AM542" s="87">
        <v>4</v>
      </c>
      <c r="AN542" s="88">
        <v>4</v>
      </c>
      <c r="AO542" s="86">
        <v>4</v>
      </c>
      <c r="AP542" s="87">
        <v>4</v>
      </c>
      <c r="AQ542" s="87">
        <v>4</v>
      </c>
      <c r="AR542" s="88">
        <v>4</v>
      </c>
      <c r="AS542" s="89">
        <v>4</v>
      </c>
      <c r="AT542" s="87">
        <v>4</v>
      </c>
      <c r="AU542" s="87">
        <v>4</v>
      </c>
      <c r="AV542" s="90">
        <v>4</v>
      </c>
      <c r="AW542" s="86">
        <v>4</v>
      </c>
      <c r="AX542" s="87">
        <v>4</v>
      </c>
      <c r="AY542" s="87">
        <v>4</v>
      </c>
      <c r="AZ542" s="87">
        <v>4</v>
      </c>
      <c r="BA542" s="88" t="s">
        <v>163</v>
      </c>
      <c r="BB542" s="89" t="s">
        <v>163</v>
      </c>
      <c r="BC542" s="87" t="s">
        <v>163</v>
      </c>
      <c r="BD542" s="87" t="s">
        <v>163</v>
      </c>
      <c r="BE542" s="321"/>
      <c r="BF542" s="322"/>
      <c r="BG542" s="322"/>
      <c r="BH542" s="322"/>
      <c r="BI542" s="322"/>
      <c r="BJ542" s="323"/>
      <c r="BK542" s="46" t="s">
        <v>18</v>
      </c>
      <c r="BL542" s="46" t="s">
        <v>15</v>
      </c>
      <c r="BN542" s="146">
        <f t="shared" si="864"/>
        <v>0</v>
      </c>
      <c r="BO542" s="146">
        <f t="shared" si="811"/>
        <v>0</v>
      </c>
      <c r="BP542" s="146">
        <f t="shared" si="812"/>
        <v>0</v>
      </c>
      <c r="BQ542" s="146">
        <f t="shared" si="813"/>
        <v>0</v>
      </c>
      <c r="BR542" s="146">
        <f t="shared" si="814"/>
        <v>0</v>
      </c>
      <c r="BS542" s="146">
        <f t="shared" si="815"/>
        <v>0</v>
      </c>
      <c r="BT542" s="146">
        <f t="shared" si="816"/>
        <v>0</v>
      </c>
      <c r="BU542" s="146">
        <f t="shared" si="817"/>
        <v>0</v>
      </c>
      <c r="BV542" s="146">
        <f t="shared" si="818"/>
        <v>0</v>
      </c>
      <c r="BW542" s="146">
        <f t="shared" si="819"/>
        <v>0</v>
      </c>
      <c r="BX542" s="146">
        <f t="shared" si="820"/>
        <v>0</v>
      </c>
      <c r="BY542" s="146">
        <f t="shared" si="821"/>
        <v>0</v>
      </c>
      <c r="BZ542" s="146">
        <f t="shared" si="822"/>
        <v>0</v>
      </c>
      <c r="CA542" s="146">
        <f t="shared" si="823"/>
        <v>0</v>
      </c>
      <c r="CB542" s="146">
        <f t="shared" si="824"/>
        <v>0</v>
      </c>
      <c r="CC542" s="146">
        <f t="shared" si="825"/>
        <v>0</v>
      </c>
      <c r="CD542" s="146">
        <f t="shared" si="826"/>
        <v>0</v>
      </c>
      <c r="CE542" s="146">
        <f t="shared" si="827"/>
        <v>0</v>
      </c>
      <c r="CF542" s="146">
        <f t="shared" si="828"/>
        <v>0</v>
      </c>
      <c r="CG542" s="146">
        <f t="shared" si="829"/>
        <v>0</v>
      </c>
      <c r="CH542" s="146">
        <f t="shared" si="830"/>
        <v>0</v>
      </c>
      <c r="CI542" s="146">
        <f t="shared" si="831"/>
        <v>0</v>
      </c>
      <c r="CJ542" s="146">
        <f t="shared" si="832"/>
        <v>0</v>
      </c>
      <c r="CK542" s="146">
        <f t="shared" si="833"/>
        <v>0</v>
      </c>
      <c r="CL542" s="146">
        <f t="shared" si="834"/>
        <v>0</v>
      </c>
      <c r="CM542" s="146">
        <f t="shared" si="835"/>
        <v>0</v>
      </c>
      <c r="CN542" s="146">
        <f t="shared" si="836"/>
        <v>0</v>
      </c>
      <c r="CO542" s="146">
        <f t="shared" si="837"/>
        <v>8</v>
      </c>
      <c r="CP542" s="146">
        <f t="shared" si="838"/>
        <v>8</v>
      </c>
      <c r="CQ542" s="146">
        <f t="shared" si="839"/>
        <v>8</v>
      </c>
      <c r="CR542" s="146">
        <f t="shared" si="840"/>
        <v>8</v>
      </c>
      <c r="CS542" s="146">
        <f t="shared" si="841"/>
        <v>8</v>
      </c>
      <c r="CT542" s="146">
        <f t="shared" si="842"/>
        <v>8</v>
      </c>
      <c r="CU542" s="146">
        <f t="shared" si="843"/>
        <v>8</v>
      </c>
      <c r="CV542" s="146">
        <f t="shared" si="844"/>
        <v>8</v>
      </c>
      <c r="CW542" s="146">
        <f t="shared" si="845"/>
        <v>8</v>
      </c>
      <c r="CX542" s="146">
        <f t="shared" si="846"/>
        <v>8</v>
      </c>
      <c r="CY542" s="146">
        <f t="shared" si="847"/>
        <v>8</v>
      </c>
      <c r="CZ542" s="146">
        <f t="shared" si="848"/>
        <v>8</v>
      </c>
      <c r="DA542" s="146">
        <f t="shared" si="849"/>
        <v>8</v>
      </c>
      <c r="DB542" s="146">
        <f t="shared" si="850"/>
        <v>8</v>
      </c>
      <c r="DC542" s="146">
        <f t="shared" si="851"/>
        <v>8</v>
      </c>
      <c r="DD542" s="146">
        <f t="shared" si="852"/>
        <v>0</v>
      </c>
      <c r="DE542" s="146">
        <f t="shared" si="853"/>
        <v>0</v>
      </c>
      <c r="DF542" s="146">
        <f t="shared" si="854"/>
        <v>0</v>
      </c>
      <c r="DG542" s="146">
        <f t="shared" si="855"/>
        <v>0</v>
      </c>
      <c r="DH542" s="146">
        <f t="shared" si="856"/>
        <v>0</v>
      </c>
      <c r="DI542" s="146">
        <f t="shared" si="857"/>
        <v>0</v>
      </c>
      <c r="DJ542" s="146">
        <f t="shared" si="858"/>
        <v>0</v>
      </c>
      <c r="DK542" s="146">
        <f t="shared" si="859"/>
        <v>0</v>
      </c>
      <c r="DL542" s="146">
        <f t="shared" si="860"/>
        <v>0</v>
      </c>
      <c r="DM542" s="146">
        <f t="shared" si="861"/>
        <v>0</v>
      </c>
      <c r="DN542" s="64">
        <f t="shared" si="883"/>
        <v>120</v>
      </c>
      <c r="DO542" s="52" t="str">
        <f t="shared" si="879"/>
        <v/>
      </c>
      <c r="DP542" s="52" t="str">
        <f t="shared" si="866"/>
        <v/>
      </c>
      <c r="DQ542" s="53">
        <f t="shared" si="867"/>
        <v>120</v>
      </c>
      <c r="DR542" s="1">
        <f t="shared" si="880"/>
        <v>2</v>
      </c>
      <c r="DS542" s="168" t="e">
        <f>IF(AND(DR542=#REF!,BL542=#REF!),'Tiến độ'!D542,"")</f>
        <v>#REF!</v>
      </c>
    </row>
    <row r="543" spans="1:123" ht="11.25" customHeight="1">
      <c r="A543" s="314" t="str">
        <f>IF(B543="","",MAX($A$7:A542)+1)</f>
        <v/>
      </c>
      <c r="B543" s="315"/>
      <c r="C543" s="79" t="s">
        <v>611</v>
      </c>
      <c r="D543" s="80" t="s">
        <v>612</v>
      </c>
      <c r="E543" s="81">
        <v>1</v>
      </c>
      <c r="F543" s="82">
        <v>15</v>
      </c>
      <c r="G543" s="83"/>
      <c r="H543" s="84">
        <f t="shared" si="881"/>
        <v>2</v>
      </c>
      <c r="I543" s="85">
        <f t="shared" si="882"/>
        <v>85</v>
      </c>
      <c r="J543" s="27"/>
      <c r="K543" s="86"/>
      <c r="L543" s="87"/>
      <c r="M543" s="87"/>
      <c r="N543" s="88"/>
      <c r="O543" s="86"/>
      <c r="P543" s="87"/>
      <c r="Q543" s="87"/>
      <c r="R543" s="88"/>
      <c r="S543" s="86"/>
      <c r="T543" s="87"/>
      <c r="U543" s="87"/>
      <c r="V543" s="87"/>
      <c r="W543" s="88"/>
      <c r="X543" s="86"/>
      <c r="Y543" s="87"/>
      <c r="Z543" s="87"/>
      <c r="AA543" s="88"/>
      <c r="AB543" s="86"/>
      <c r="AC543" s="87"/>
      <c r="AD543" s="87"/>
      <c r="AE543" s="88"/>
      <c r="AF543" s="86"/>
      <c r="AG543" s="87"/>
      <c r="AH543" s="87"/>
      <c r="AI543" s="362"/>
      <c r="AJ543" s="363"/>
      <c r="AK543" s="86"/>
      <c r="AL543" s="87"/>
      <c r="AM543" s="87"/>
      <c r="AN543" s="88"/>
      <c r="AO543" s="86"/>
      <c r="AP543" s="87"/>
      <c r="AQ543" s="87">
        <v>2</v>
      </c>
      <c r="AR543" s="88">
        <v>2</v>
      </c>
      <c r="AS543" s="89">
        <v>2</v>
      </c>
      <c r="AT543" s="87">
        <v>2</v>
      </c>
      <c r="AU543" s="87">
        <v>2</v>
      </c>
      <c r="AV543" s="90">
        <v>2</v>
      </c>
      <c r="AW543" s="86">
        <v>2</v>
      </c>
      <c r="AX543" s="87">
        <v>1</v>
      </c>
      <c r="AY543" s="87"/>
      <c r="AZ543" s="87"/>
      <c r="BA543" s="88" t="s">
        <v>163</v>
      </c>
      <c r="BB543" s="89" t="s">
        <v>163</v>
      </c>
      <c r="BC543" s="87" t="s">
        <v>163</v>
      </c>
      <c r="BD543" s="87" t="s">
        <v>163</v>
      </c>
      <c r="BE543" s="321"/>
      <c r="BF543" s="322"/>
      <c r="BG543" s="322"/>
      <c r="BH543" s="322"/>
      <c r="BI543" s="322"/>
      <c r="BJ543" s="323"/>
      <c r="BK543" s="46" t="s">
        <v>18</v>
      </c>
      <c r="BL543" s="46" t="s">
        <v>15</v>
      </c>
      <c r="BN543" s="146">
        <f t="shared" si="864"/>
        <v>0</v>
      </c>
      <c r="BO543" s="146">
        <f t="shared" si="811"/>
        <v>0</v>
      </c>
      <c r="BP543" s="146">
        <f t="shared" si="812"/>
        <v>0</v>
      </c>
      <c r="BQ543" s="146">
        <f t="shared" si="813"/>
        <v>0</v>
      </c>
      <c r="BR543" s="146">
        <f t="shared" si="814"/>
        <v>0</v>
      </c>
      <c r="BS543" s="146">
        <f t="shared" si="815"/>
        <v>0</v>
      </c>
      <c r="BT543" s="146">
        <f t="shared" si="816"/>
        <v>0</v>
      </c>
      <c r="BU543" s="146">
        <f t="shared" si="817"/>
        <v>0</v>
      </c>
      <c r="BV543" s="146">
        <f t="shared" si="818"/>
        <v>0</v>
      </c>
      <c r="BW543" s="146">
        <f t="shared" si="819"/>
        <v>0</v>
      </c>
      <c r="BX543" s="146">
        <f t="shared" si="820"/>
        <v>0</v>
      </c>
      <c r="BY543" s="146">
        <f t="shared" si="821"/>
        <v>0</v>
      </c>
      <c r="BZ543" s="146">
        <f t="shared" si="822"/>
        <v>0</v>
      </c>
      <c r="CA543" s="146">
        <f t="shared" si="823"/>
        <v>0</v>
      </c>
      <c r="CB543" s="146">
        <f t="shared" si="824"/>
        <v>0</v>
      </c>
      <c r="CC543" s="146">
        <f t="shared" si="825"/>
        <v>0</v>
      </c>
      <c r="CD543" s="146">
        <f t="shared" si="826"/>
        <v>0</v>
      </c>
      <c r="CE543" s="146">
        <f t="shared" si="827"/>
        <v>0</v>
      </c>
      <c r="CF543" s="146">
        <f t="shared" si="828"/>
        <v>0</v>
      </c>
      <c r="CG543" s="146">
        <f t="shared" si="829"/>
        <v>0</v>
      </c>
      <c r="CH543" s="146">
        <f t="shared" si="830"/>
        <v>0</v>
      </c>
      <c r="CI543" s="146">
        <f t="shared" si="831"/>
        <v>0</v>
      </c>
      <c r="CJ543" s="146">
        <f t="shared" si="832"/>
        <v>0</v>
      </c>
      <c r="CK543" s="146">
        <f t="shared" si="833"/>
        <v>0</v>
      </c>
      <c r="CL543" s="146">
        <f t="shared" si="834"/>
        <v>0</v>
      </c>
      <c r="CM543" s="146">
        <f t="shared" si="835"/>
        <v>0</v>
      </c>
      <c r="CN543" s="146">
        <f t="shared" si="836"/>
        <v>0</v>
      </c>
      <c r="CO543" s="146">
        <f t="shared" si="837"/>
        <v>0</v>
      </c>
      <c r="CP543" s="146">
        <f t="shared" si="838"/>
        <v>0</v>
      </c>
      <c r="CQ543" s="146">
        <f t="shared" si="839"/>
        <v>0</v>
      </c>
      <c r="CR543" s="146">
        <f t="shared" si="840"/>
        <v>0</v>
      </c>
      <c r="CS543" s="146">
        <f t="shared" si="841"/>
        <v>0</v>
      </c>
      <c r="CT543" s="146">
        <f t="shared" si="842"/>
        <v>4</v>
      </c>
      <c r="CU543" s="146">
        <f t="shared" si="843"/>
        <v>4</v>
      </c>
      <c r="CV543" s="146">
        <f t="shared" si="844"/>
        <v>4</v>
      </c>
      <c r="CW543" s="146">
        <f t="shared" si="845"/>
        <v>4</v>
      </c>
      <c r="CX543" s="146">
        <f t="shared" si="846"/>
        <v>4</v>
      </c>
      <c r="CY543" s="146">
        <f t="shared" si="847"/>
        <v>4</v>
      </c>
      <c r="CZ543" s="146">
        <f t="shared" si="848"/>
        <v>4</v>
      </c>
      <c r="DA543" s="146">
        <f t="shared" si="849"/>
        <v>2</v>
      </c>
      <c r="DB543" s="146">
        <f t="shared" si="850"/>
        <v>0</v>
      </c>
      <c r="DC543" s="146">
        <f t="shared" si="851"/>
        <v>0</v>
      </c>
      <c r="DD543" s="146">
        <f t="shared" si="852"/>
        <v>0</v>
      </c>
      <c r="DE543" s="146">
        <f t="shared" si="853"/>
        <v>0</v>
      </c>
      <c r="DF543" s="146">
        <f t="shared" si="854"/>
        <v>0</v>
      </c>
      <c r="DG543" s="146">
        <f t="shared" si="855"/>
        <v>0</v>
      </c>
      <c r="DH543" s="146">
        <f t="shared" si="856"/>
        <v>0</v>
      </c>
      <c r="DI543" s="146">
        <f t="shared" si="857"/>
        <v>0</v>
      </c>
      <c r="DJ543" s="146">
        <f t="shared" si="858"/>
        <v>0</v>
      </c>
      <c r="DK543" s="146">
        <f t="shared" si="859"/>
        <v>0</v>
      </c>
      <c r="DL543" s="146">
        <f t="shared" si="860"/>
        <v>0</v>
      </c>
      <c r="DM543" s="146">
        <f t="shared" si="861"/>
        <v>0</v>
      </c>
      <c r="DN543" s="64">
        <f>0.8*I543</f>
        <v>68</v>
      </c>
      <c r="DO543" s="52" t="str">
        <f t="shared" si="879"/>
        <v/>
      </c>
      <c r="DP543" s="52" t="str">
        <f t="shared" si="866"/>
        <v/>
      </c>
      <c r="DQ543" s="53">
        <f t="shared" si="867"/>
        <v>68</v>
      </c>
      <c r="DR543" s="1">
        <f t="shared" si="880"/>
        <v>2</v>
      </c>
      <c r="DS543" s="168" t="e">
        <f>IF(AND(DR543=#REF!,BL543=#REF!),'Tiến độ'!D543,"")</f>
        <v>#REF!</v>
      </c>
    </row>
    <row r="544" spans="1:123" ht="11.25" customHeight="1">
      <c r="A544" s="314" t="str">
        <f>IF(B544="","",MAX($A$7:A543)+1)</f>
        <v/>
      </c>
      <c r="B544" s="315"/>
      <c r="C544" s="79" t="s">
        <v>613</v>
      </c>
      <c r="D544" s="80" t="s">
        <v>614</v>
      </c>
      <c r="E544" s="81">
        <v>3</v>
      </c>
      <c r="F544" s="82">
        <v>45</v>
      </c>
      <c r="G544" s="83"/>
      <c r="H544" s="84">
        <f t="shared" si="881"/>
        <v>2</v>
      </c>
      <c r="I544" s="85">
        <f t="shared" si="882"/>
        <v>85</v>
      </c>
      <c r="J544" s="27"/>
      <c r="K544" s="86"/>
      <c r="L544" s="87"/>
      <c r="M544" s="87"/>
      <c r="N544" s="88"/>
      <c r="O544" s="86"/>
      <c r="P544" s="87"/>
      <c r="Q544" s="87"/>
      <c r="R544" s="88"/>
      <c r="S544" s="86"/>
      <c r="T544" s="87"/>
      <c r="U544" s="87"/>
      <c r="V544" s="87"/>
      <c r="W544" s="88"/>
      <c r="X544" s="86"/>
      <c r="Y544" s="87"/>
      <c r="Z544" s="87"/>
      <c r="AA544" s="88"/>
      <c r="AB544" s="86"/>
      <c r="AC544" s="87"/>
      <c r="AD544" s="87"/>
      <c r="AE544" s="88"/>
      <c r="AF544" s="86"/>
      <c r="AG544" s="87"/>
      <c r="AH544" s="87"/>
      <c r="AI544" s="362"/>
      <c r="AJ544" s="363"/>
      <c r="AK544" s="86"/>
      <c r="AL544" s="87">
        <v>5</v>
      </c>
      <c r="AM544" s="87">
        <v>5</v>
      </c>
      <c r="AN544" s="88">
        <v>5</v>
      </c>
      <c r="AO544" s="86">
        <v>5</v>
      </c>
      <c r="AP544" s="87">
        <v>5</v>
      </c>
      <c r="AQ544" s="87">
        <v>2</v>
      </c>
      <c r="AR544" s="88">
        <v>2</v>
      </c>
      <c r="AS544" s="89">
        <v>2</v>
      </c>
      <c r="AT544" s="87">
        <v>2</v>
      </c>
      <c r="AU544" s="87">
        <v>2</v>
      </c>
      <c r="AV544" s="90">
        <v>2</v>
      </c>
      <c r="AW544" s="86">
        <v>2</v>
      </c>
      <c r="AX544" s="87">
        <v>2</v>
      </c>
      <c r="AY544" s="87">
        <v>2</v>
      </c>
      <c r="AZ544" s="87">
        <v>2</v>
      </c>
      <c r="BA544" s="88" t="s">
        <v>163</v>
      </c>
      <c r="BB544" s="89" t="s">
        <v>163</v>
      </c>
      <c r="BC544" s="87" t="s">
        <v>163</v>
      </c>
      <c r="BD544" s="87" t="s">
        <v>163</v>
      </c>
      <c r="BE544" s="321"/>
      <c r="BF544" s="322"/>
      <c r="BG544" s="322"/>
      <c r="BH544" s="322"/>
      <c r="BI544" s="322"/>
      <c r="BJ544" s="323"/>
      <c r="BK544" s="46" t="s">
        <v>18</v>
      </c>
      <c r="BL544" s="46" t="s">
        <v>15</v>
      </c>
      <c r="BN544" s="146">
        <f t="shared" si="864"/>
        <v>0</v>
      </c>
      <c r="BO544" s="146">
        <f t="shared" si="811"/>
        <v>0</v>
      </c>
      <c r="BP544" s="146">
        <f t="shared" si="812"/>
        <v>0</v>
      </c>
      <c r="BQ544" s="146">
        <f t="shared" si="813"/>
        <v>0</v>
      </c>
      <c r="BR544" s="146">
        <f t="shared" si="814"/>
        <v>0</v>
      </c>
      <c r="BS544" s="146">
        <f t="shared" si="815"/>
        <v>0</v>
      </c>
      <c r="BT544" s="146">
        <f t="shared" si="816"/>
        <v>0</v>
      </c>
      <c r="BU544" s="146">
        <f t="shared" si="817"/>
        <v>0</v>
      </c>
      <c r="BV544" s="146">
        <f t="shared" si="818"/>
        <v>0</v>
      </c>
      <c r="BW544" s="146">
        <f t="shared" si="819"/>
        <v>0</v>
      </c>
      <c r="BX544" s="146">
        <f t="shared" si="820"/>
        <v>0</v>
      </c>
      <c r="BY544" s="146">
        <f t="shared" si="821"/>
        <v>0</v>
      </c>
      <c r="BZ544" s="146">
        <f t="shared" si="822"/>
        <v>0</v>
      </c>
      <c r="CA544" s="146">
        <f t="shared" si="823"/>
        <v>0</v>
      </c>
      <c r="CB544" s="146">
        <f t="shared" si="824"/>
        <v>0</v>
      </c>
      <c r="CC544" s="146">
        <f t="shared" si="825"/>
        <v>0</v>
      </c>
      <c r="CD544" s="146">
        <f t="shared" si="826"/>
        <v>0</v>
      </c>
      <c r="CE544" s="146">
        <f t="shared" si="827"/>
        <v>0</v>
      </c>
      <c r="CF544" s="146">
        <f t="shared" si="828"/>
        <v>0</v>
      </c>
      <c r="CG544" s="146">
        <f t="shared" si="829"/>
        <v>0</v>
      </c>
      <c r="CH544" s="146">
        <f t="shared" si="830"/>
        <v>0</v>
      </c>
      <c r="CI544" s="146">
        <f t="shared" si="831"/>
        <v>0</v>
      </c>
      <c r="CJ544" s="146">
        <f t="shared" si="832"/>
        <v>0</v>
      </c>
      <c r="CK544" s="146">
        <f t="shared" si="833"/>
        <v>0</v>
      </c>
      <c r="CL544" s="146">
        <f t="shared" si="834"/>
        <v>0</v>
      </c>
      <c r="CM544" s="146">
        <f t="shared" si="835"/>
        <v>0</v>
      </c>
      <c r="CN544" s="146">
        <f t="shared" si="836"/>
        <v>0</v>
      </c>
      <c r="CO544" s="146">
        <f t="shared" si="837"/>
        <v>10</v>
      </c>
      <c r="CP544" s="146">
        <f t="shared" si="838"/>
        <v>10</v>
      </c>
      <c r="CQ544" s="146">
        <f t="shared" si="839"/>
        <v>10</v>
      </c>
      <c r="CR544" s="146">
        <f t="shared" si="840"/>
        <v>10</v>
      </c>
      <c r="CS544" s="146">
        <f t="shared" si="841"/>
        <v>10</v>
      </c>
      <c r="CT544" s="146">
        <f t="shared" si="842"/>
        <v>4</v>
      </c>
      <c r="CU544" s="146">
        <f t="shared" si="843"/>
        <v>4</v>
      </c>
      <c r="CV544" s="146">
        <f t="shared" si="844"/>
        <v>4</v>
      </c>
      <c r="CW544" s="146">
        <f t="shared" si="845"/>
        <v>4</v>
      </c>
      <c r="CX544" s="146">
        <f t="shared" si="846"/>
        <v>4</v>
      </c>
      <c r="CY544" s="146">
        <f t="shared" si="847"/>
        <v>4</v>
      </c>
      <c r="CZ544" s="146">
        <f t="shared" si="848"/>
        <v>4</v>
      </c>
      <c r="DA544" s="146">
        <f t="shared" si="849"/>
        <v>4</v>
      </c>
      <c r="DB544" s="146">
        <f t="shared" si="850"/>
        <v>4</v>
      </c>
      <c r="DC544" s="146">
        <f t="shared" si="851"/>
        <v>4</v>
      </c>
      <c r="DD544" s="146">
        <f t="shared" si="852"/>
        <v>0</v>
      </c>
      <c r="DE544" s="146">
        <f t="shared" si="853"/>
        <v>0</v>
      </c>
      <c r="DF544" s="146">
        <f t="shared" si="854"/>
        <v>0</v>
      </c>
      <c r="DG544" s="146">
        <f t="shared" si="855"/>
        <v>0</v>
      </c>
      <c r="DH544" s="146">
        <f t="shared" si="856"/>
        <v>0</v>
      </c>
      <c r="DI544" s="146">
        <f t="shared" si="857"/>
        <v>0</v>
      </c>
      <c r="DJ544" s="146">
        <f t="shared" si="858"/>
        <v>0</v>
      </c>
      <c r="DK544" s="146">
        <f t="shared" si="859"/>
        <v>0</v>
      </c>
      <c r="DL544" s="146">
        <f t="shared" si="860"/>
        <v>0</v>
      </c>
      <c r="DM544" s="146">
        <f t="shared" si="861"/>
        <v>0</v>
      </c>
      <c r="DN544" s="64">
        <f>F544*H544</f>
        <v>90</v>
      </c>
      <c r="DO544" s="52" t="str">
        <f t="shared" si="879"/>
        <v/>
      </c>
      <c r="DP544" s="52" t="str">
        <f t="shared" si="866"/>
        <v/>
      </c>
      <c r="DQ544" s="53">
        <f t="shared" si="867"/>
        <v>90</v>
      </c>
      <c r="DR544" s="1">
        <f t="shared" si="880"/>
        <v>2</v>
      </c>
      <c r="DS544" s="168" t="e">
        <f>IF(AND(DR544=#REF!,BL544=#REF!),'Tiến độ'!D544,"")</f>
        <v>#REF!</v>
      </c>
    </row>
    <row r="545" spans="1:123" ht="11.25" customHeight="1">
      <c r="A545" s="314" t="str">
        <f>IF(B545="","",MAX($A$7:A544)+1)</f>
        <v/>
      </c>
      <c r="B545" s="315"/>
      <c r="C545" s="79" t="s">
        <v>259</v>
      </c>
      <c r="D545" s="80" t="s">
        <v>263</v>
      </c>
      <c r="E545" s="81">
        <v>1</v>
      </c>
      <c r="F545" s="82">
        <v>15</v>
      </c>
      <c r="G545" s="83"/>
      <c r="H545" s="84">
        <f t="shared" si="881"/>
        <v>2</v>
      </c>
      <c r="I545" s="85">
        <f t="shared" si="882"/>
        <v>85</v>
      </c>
      <c r="J545" s="27"/>
      <c r="K545" s="86"/>
      <c r="L545" s="87"/>
      <c r="M545" s="87"/>
      <c r="N545" s="88"/>
      <c r="O545" s="86"/>
      <c r="P545" s="87"/>
      <c r="Q545" s="87"/>
      <c r="R545" s="88"/>
      <c r="S545" s="86"/>
      <c r="T545" s="87"/>
      <c r="U545" s="87"/>
      <c r="V545" s="87"/>
      <c r="W545" s="88"/>
      <c r="X545" s="86"/>
      <c r="Y545" s="87"/>
      <c r="Z545" s="87"/>
      <c r="AA545" s="88"/>
      <c r="AB545" s="86"/>
      <c r="AC545" s="87"/>
      <c r="AD545" s="87"/>
      <c r="AE545" s="88"/>
      <c r="AF545" s="86"/>
      <c r="AG545" s="87"/>
      <c r="AH545" s="87"/>
      <c r="AI545" s="362"/>
      <c r="AJ545" s="363"/>
      <c r="AK545" s="86"/>
      <c r="AL545" s="87"/>
      <c r="AM545" s="87"/>
      <c r="AN545" s="88"/>
      <c r="AO545" s="86"/>
      <c r="AP545" s="87"/>
      <c r="AQ545" s="87">
        <v>2</v>
      </c>
      <c r="AR545" s="88">
        <v>2</v>
      </c>
      <c r="AS545" s="89">
        <v>2</v>
      </c>
      <c r="AT545" s="87">
        <v>2</v>
      </c>
      <c r="AU545" s="87">
        <v>2</v>
      </c>
      <c r="AV545" s="90">
        <v>2</v>
      </c>
      <c r="AW545" s="86">
        <v>2</v>
      </c>
      <c r="AX545" s="87">
        <v>1</v>
      </c>
      <c r="AY545" s="87"/>
      <c r="AZ545" s="87"/>
      <c r="BA545" s="88" t="s">
        <v>163</v>
      </c>
      <c r="BB545" s="89" t="s">
        <v>163</v>
      </c>
      <c r="BC545" s="87" t="s">
        <v>163</v>
      </c>
      <c r="BD545" s="87" t="s">
        <v>163</v>
      </c>
      <c r="BE545" s="321"/>
      <c r="BF545" s="322"/>
      <c r="BG545" s="322"/>
      <c r="BH545" s="322"/>
      <c r="BI545" s="322"/>
      <c r="BJ545" s="323"/>
      <c r="BK545" s="46" t="s">
        <v>18</v>
      </c>
      <c r="BL545" s="46" t="s">
        <v>15</v>
      </c>
      <c r="BN545" s="146">
        <f t="shared" si="864"/>
        <v>0</v>
      </c>
      <c r="BO545" s="146">
        <f t="shared" si="811"/>
        <v>0</v>
      </c>
      <c r="BP545" s="146">
        <f t="shared" si="812"/>
        <v>0</v>
      </c>
      <c r="BQ545" s="146">
        <f t="shared" si="813"/>
        <v>0</v>
      </c>
      <c r="BR545" s="146">
        <f t="shared" si="814"/>
        <v>0</v>
      </c>
      <c r="BS545" s="146">
        <f t="shared" si="815"/>
        <v>0</v>
      </c>
      <c r="BT545" s="146">
        <f t="shared" si="816"/>
        <v>0</v>
      </c>
      <c r="BU545" s="146">
        <f t="shared" si="817"/>
        <v>0</v>
      </c>
      <c r="BV545" s="146">
        <f t="shared" si="818"/>
        <v>0</v>
      </c>
      <c r="BW545" s="146">
        <f t="shared" si="819"/>
        <v>0</v>
      </c>
      <c r="BX545" s="146">
        <f t="shared" si="820"/>
        <v>0</v>
      </c>
      <c r="BY545" s="146">
        <f t="shared" si="821"/>
        <v>0</v>
      </c>
      <c r="BZ545" s="146">
        <f t="shared" si="822"/>
        <v>0</v>
      </c>
      <c r="CA545" s="146">
        <f t="shared" si="823"/>
        <v>0</v>
      </c>
      <c r="CB545" s="146">
        <f t="shared" si="824"/>
        <v>0</v>
      </c>
      <c r="CC545" s="146">
        <f t="shared" si="825"/>
        <v>0</v>
      </c>
      <c r="CD545" s="146">
        <f t="shared" si="826"/>
        <v>0</v>
      </c>
      <c r="CE545" s="146">
        <f t="shared" si="827"/>
        <v>0</v>
      </c>
      <c r="CF545" s="146">
        <f t="shared" si="828"/>
        <v>0</v>
      </c>
      <c r="CG545" s="146">
        <f t="shared" si="829"/>
        <v>0</v>
      </c>
      <c r="CH545" s="146">
        <f t="shared" si="830"/>
        <v>0</v>
      </c>
      <c r="CI545" s="146">
        <f t="shared" si="831"/>
        <v>0</v>
      </c>
      <c r="CJ545" s="146">
        <f t="shared" si="832"/>
        <v>0</v>
      </c>
      <c r="CK545" s="146">
        <f t="shared" si="833"/>
        <v>0</v>
      </c>
      <c r="CL545" s="146">
        <f t="shared" si="834"/>
        <v>0</v>
      </c>
      <c r="CM545" s="146">
        <f t="shared" si="835"/>
        <v>0</v>
      </c>
      <c r="CN545" s="146">
        <f t="shared" si="836"/>
        <v>0</v>
      </c>
      <c r="CO545" s="146">
        <f t="shared" si="837"/>
        <v>0</v>
      </c>
      <c r="CP545" s="146">
        <f t="shared" si="838"/>
        <v>0</v>
      </c>
      <c r="CQ545" s="146">
        <f t="shared" si="839"/>
        <v>0</v>
      </c>
      <c r="CR545" s="146">
        <f t="shared" si="840"/>
        <v>0</v>
      </c>
      <c r="CS545" s="146">
        <f t="shared" si="841"/>
        <v>0</v>
      </c>
      <c r="CT545" s="146">
        <f t="shared" si="842"/>
        <v>4</v>
      </c>
      <c r="CU545" s="146">
        <f t="shared" si="843"/>
        <v>4</v>
      </c>
      <c r="CV545" s="146">
        <f t="shared" si="844"/>
        <v>4</v>
      </c>
      <c r="CW545" s="146">
        <f t="shared" si="845"/>
        <v>4</v>
      </c>
      <c r="CX545" s="146">
        <f t="shared" si="846"/>
        <v>4</v>
      </c>
      <c r="CY545" s="146">
        <f t="shared" si="847"/>
        <v>4</v>
      </c>
      <c r="CZ545" s="146">
        <f t="shared" si="848"/>
        <v>4</v>
      </c>
      <c r="DA545" s="146">
        <f t="shared" si="849"/>
        <v>2</v>
      </c>
      <c r="DB545" s="146">
        <f t="shared" si="850"/>
        <v>0</v>
      </c>
      <c r="DC545" s="146">
        <f t="shared" si="851"/>
        <v>0</v>
      </c>
      <c r="DD545" s="146">
        <f t="shared" si="852"/>
        <v>0</v>
      </c>
      <c r="DE545" s="146">
        <f t="shared" si="853"/>
        <v>0</v>
      </c>
      <c r="DF545" s="146">
        <f t="shared" si="854"/>
        <v>0</v>
      </c>
      <c r="DG545" s="146">
        <f t="shared" si="855"/>
        <v>0</v>
      </c>
      <c r="DH545" s="146">
        <f t="shared" si="856"/>
        <v>0</v>
      </c>
      <c r="DI545" s="146">
        <f t="shared" si="857"/>
        <v>0</v>
      </c>
      <c r="DJ545" s="146">
        <f t="shared" si="858"/>
        <v>0</v>
      </c>
      <c r="DK545" s="146">
        <f t="shared" si="859"/>
        <v>0</v>
      </c>
      <c r="DL545" s="146">
        <f t="shared" si="860"/>
        <v>0</v>
      </c>
      <c r="DM545" s="146">
        <f t="shared" si="861"/>
        <v>0</v>
      </c>
      <c r="DN545" s="64">
        <f>0.8*I545</f>
        <v>68</v>
      </c>
      <c r="DO545" s="52" t="str">
        <f t="shared" si="879"/>
        <v/>
      </c>
      <c r="DP545" s="52" t="str">
        <f t="shared" si="866"/>
        <v/>
      </c>
      <c r="DQ545" s="53">
        <f t="shared" si="867"/>
        <v>68</v>
      </c>
      <c r="DR545" s="1">
        <f t="shared" si="880"/>
        <v>2</v>
      </c>
      <c r="DS545" s="168" t="e">
        <f>IF(AND(DR545=#REF!,BL545=#REF!),'Tiến độ'!D545,"")</f>
        <v>#REF!</v>
      </c>
    </row>
    <row r="546" spans="1:123" ht="11.25" customHeight="1">
      <c r="A546" s="314" t="str">
        <f>IF(B546="","",MAX($A$7:A545)+1)</f>
        <v/>
      </c>
      <c r="B546" s="315"/>
      <c r="C546" s="79" t="s">
        <v>615</v>
      </c>
      <c r="D546" s="80" t="s">
        <v>243</v>
      </c>
      <c r="E546" s="81">
        <v>3</v>
      </c>
      <c r="F546" s="82">
        <v>45</v>
      </c>
      <c r="G546" s="83"/>
      <c r="H546" s="84">
        <f t="shared" si="881"/>
        <v>2</v>
      </c>
      <c r="I546" s="85">
        <f t="shared" si="882"/>
        <v>85</v>
      </c>
      <c r="J546" s="27"/>
      <c r="K546" s="86"/>
      <c r="L546" s="87"/>
      <c r="M546" s="87"/>
      <c r="N546" s="88"/>
      <c r="O546" s="86"/>
      <c r="P546" s="87"/>
      <c r="Q546" s="87"/>
      <c r="R546" s="88"/>
      <c r="S546" s="86"/>
      <c r="T546" s="87"/>
      <c r="U546" s="87"/>
      <c r="V546" s="87"/>
      <c r="W546" s="88"/>
      <c r="X546" s="86"/>
      <c r="Y546" s="87"/>
      <c r="Z546" s="87"/>
      <c r="AA546" s="88"/>
      <c r="AB546" s="86"/>
      <c r="AC546" s="87"/>
      <c r="AD546" s="87"/>
      <c r="AE546" s="88"/>
      <c r="AF546" s="86"/>
      <c r="AG546" s="87"/>
      <c r="AH546" s="87"/>
      <c r="AI546" s="362"/>
      <c r="AJ546" s="363"/>
      <c r="AK546" s="86"/>
      <c r="AL546" s="87">
        <v>5</v>
      </c>
      <c r="AM546" s="87">
        <v>5</v>
      </c>
      <c r="AN546" s="88">
        <v>5</v>
      </c>
      <c r="AO546" s="86">
        <v>5</v>
      </c>
      <c r="AP546" s="87">
        <v>5</v>
      </c>
      <c r="AQ546" s="87">
        <v>2</v>
      </c>
      <c r="AR546" s="88">
        <v>2</v>
      </c>
      <c r="AS546" s="89">
        <v>2</v>
      </c>
      <c r="AT546" s="87">
        <v>2</v>
      </c>
      <c r="AU546" s="87">
        <v>2</v>
      </c>
      <c r="AV546" s="90">
        <v>2</v>
      </c>
      <c r="AW546" s="86">
        <v>2</v>
      </c>
      <c r="AX546" s="87">
        <v>2</v>
      </c>
      <c r="AY546" s="87">
        <v>2</v>
      </c>
      <c r="AZ546" s="87">
        <v>2</v>
      </c>
      <c r="BA546" s="88" t="s">
        <v>163</v>
      </c>
      <c r="BB546" s="89" t="s">
        <v>163</v>
      </c>
      <c r="BC546" s="87" t="s">
        <v>163</v>
      </c>
      <c r="BD546" s="87" t="s">
        <v>163</v>
      </c>
      <c r="BE546" s="321"/>
      <c r="BF546" s="322"/>
      <c r="BG546" s="322"/>
      <c r="BH546" s="322"/>
      <c r="BI546" s="322"/>
      <c r="BJ546" s="323"/>
      <c r="BK546" s="46" t="s">
        <v>18</v>
      </c>
      <c r="BL546" s="46" t="s">
        <v>15</v>
      </c>
      <c r="BN546" s="146">
        <f t="shared" si="864"/>
        <v>0</v>
      </c>
      <c r="BO546" s="146">
        <f t="shared" si="811"/>
        <v>0</v>
      </c>
      <c r="BP546" s="146">
        <f t="shared" si="812"/>
        <v>0</v>
      </c>
      <c r="BQ546" s="146">
        <f t="shared" si="813"/>
        <v>0</v>
      </c>
      <c r="BR546" s="146">
        <f t="shared" si="814"/>
        <v>0</v>
      </c>
      <c r="BS546" s="146">
        <f t="shared" si="815"/>
        <v>0</v>
      </c>
      <c r="BT546" s="146">
        <f t="shared" si="816"/>
        <v>0</v>
      </c>
      <c r="BU546" s="146">
        <f t="shared" si="817"/>
        <v>0</v>
      </c>
      <c r="BV546" s="146">
        <f t="shared" si="818"/>
        <v>0</v>
      </c>
      <c r="BW546" s="146">
        <f t="shared" si="819"/>
        <v>0</v>
      </c>
      <c r="BX546" s="146">
        <f t="shared" si="820"/>
        <v>0</v>
      </c>
      <c r="BY546" s="146">
        <f t="shared" si="821"/>
        <v>0</v>
      </c>
      <c r="BZ546" s="146">
        <f t="shared" si="822"/>
        <v>0</v>
      </c>
      <c r="CA546" s="146">
        <f t="shared" si="823"/>
        <v>0</v>
      </c>
      <c r="CB546" s="146">
        <f t="shared" si="824"/>
        <v>0</v>
      </c>
      <c r="CC546" s="146">
        <f t="shared" si="825"/>
        <v>0</v>
      </c>
      <c r="CD546" s="146">
        <f t="shared" si="826"/>
        <v>0</v>
      </c>
      <c r="CE546" s="146">
        <f t="shared" si="827"/>
        <v>0</v>
      </c>
      <c r="CF546" s="146">
        <f t="shared" si="828"/>
        <v>0</v>
      </c>
      <c r="CG546" s="146">
        <f t="shared" si="829"/>
        <v>0</v>
      </c>
      <c r="CH546" s="146">
        <f t="shared" si="830"/>
        <v>0</v>
      </c>
      <c r="CI546" s="146">
        <f t="shared" si="831"/>
        <v>0</v>
      </c>
      <c r="CJ546" s="146">
        <f t="shared" si="832"/>
        <v>0</v>
      </c>
      <c r="CK546" s="146">
        <f t="shared" si="833"/>
        <v>0</v>
      </c>
      <c r="CL546" s="146">
        <f t="shared" si="834"/>
        <v>0</v>
      </c>
      <c r="CM546" s="146">
        <f t="shared" si="835"/>
        <v>0</v>
      </c>
      <c r="CN546" s="146">
        <f t="shared" si="836"/>
        <v>0</v>
      </c>
      <c r="CO546" s="146">
        <f t="shared" si="837"/>
        <v>10</v>
      </c>
      <c r="CP546" s="146">
        <f t="shared" si="838"/>
        <v>10</v>
      </c>
      <c r="CQ546" s="146">
        <f t="shared" si="839"/>
        <v>10</v>
      </c>
      <c r="CR546" s="146">
        <f t="shared" si="840"/>
        <v>10</v>
      </c>
      <c r="CS546" s="146">
        <f t="shared" si="841"/>
        <v>10</v>
      </c>
      <c r="CT546" s="146">
        <f t="shared" si="842"/>
        <v>4</v>
      </c>
      <c r="CU546" s="146">
        <f t="shared" si="843"/>
        <v>4</v>
      </c>
      <c r="CV546" s="146">
        <f t="shared" si="844"/>
        <v>4</v>
      </c>
      <c r="CW546" s="146">
        <f t="shared" si="845"/>
        <v>4</v>
      </c>
      <c r="CX546" s="146">
        <f t="shared" si="846"/>
        <v>4</v>
      </c>
      <c r="CY546" s="146">
        <f t="shared" si="847"/>
        <v>4</v>
      </c>
      <c r="CZ546" s="146">
        <f t="shared" si="848"/>
        <v>4</v>
      </c>
      <c r="DA546" s="146">
        <f t="shared" si="849"/>
        <v>4</v>
      </c>
      <c r="DB546" s="146">
        <f t="shared" si="850"/>
        <v>4</v>
      </c>
      <c r="DC546" s="146">
        <f t="shared" si="851"/>
        <v>4</v>
      </c>
      <c r="DD546" s="146">
        <f t="shared" si="852"/>
        <v>0</v>
      </c>
      <c r="DE546" s="146">
        <f t="shared" si="853"/>
        <v>0</v>
      </c>
      <c r="DF546" s="146">
        <f t="shared" si="854"/>
        <v>0</v>
      </c>
      <c r="DG546" s="146">
        <f t="shared" si="855"/>
        <v>0</v>
      </c>
      <c r="DH546" s="146">
        <f t="shared" si="856"/>
        <v>0</v>
      </c>
      <c r="DI546" s="146">
        <f t="shared" si="857"/>
        <v>0</v>
      </c>
      <c r="DJ546" s="146">
        <f t="shared" si="858"/>
        <v>0</v>
      </c>
      <c r="DK546" s="146">
        <f t="shared" si="859"/>
        <v>0</v>
      </c>
      <c r="DL546" s="146">
        <f t="shared" si="860"/>
        <v>0</v>
      </c>
      <c r="DM546" s="146">
        <f t="shared" si="861"/>
        <v>0</v>
      </c>
      <c r="DN546" s="64">
        <f t="shared" ref="DN546:DN547" si="884">F546*H546</f>
        <v>90</v>
      </c>
      <c r="DO546" s="52" t="str">
        <f t="shared" si="879"/>
        <v/>
      </c>
      <c r="DP546" s="52" t="str">
        <f t="shared" si="866"/>
        <v/>
      </c>
      <c r="DQ546" s="53">
        <f t="shared" si="867"/>
        <v>90</v>
      </c>
      <c r="DR546" s="1">
        <f t="shared" si="880"/>
        <v>2</v>
      </c>
      <c r="DS546" s="168" t="e">
        <f>IF(AND(DR546=#REF!,BL546=#REF!),'Tiến độ'!D546,"")</f>
        <v>#REF!</v>
      </c>
    </row>
    <row r="547" spans="1:123" ht="11.25" customHeight="1">
      <c r="A547" s="314" t="str">
        <f>IF(B547="","",MAX($A$7:A546)+1)</f>
        <v/>
      </c>
      <c r="B547" s="315"/>
      <c r="C547" s="79" t="s">
        <v>16</v>
      </c>
      <c r="D547" s="80" t="s">
        <v>242</v>
      </c>
      <c r="E547" s="81">
        <v>2</v>
      </c>
      <c r="F547" s="82">
        <v>39</v>
      </c>
      <c r="G547" s="83"/>
      <c r="H547" s="84">
        <f t="shared" si="881"/>
        <v>2</v>
      </c>
      <c r="I547" s="85">
        <f t="shared" si="882"/>
        <v>85</v>
      </c>
      <c r="J547" s="27"/>
      <c r="K547" s="86"/>
      <c r="L547" s="87"/>
      <c r="M547" s="87"/>
      <c r="N547" s="88"/>
      <c r="O547" s="86"/>
      <c r="P547" s="87"/>
      <c r="Q547" s="87"/>
      <c r="R547" s="88"/>
      <c r="S547" s="86"/>
      <c r="T547" s="87"/>
      <c r="U547" s="87"/>
      <c r="V547" s="87"/>
      <c r="W547" s="88"/>
      <c r="X547" s="86"/>
      <c r="Y547" s="87"/>
      <c r="Z547" s="87"/>
      <c r="AA547" s="88"/>
      <c r="AB547" s="86"/>
      <c r="AC547" s="87"/>
      <c r="AD547" s="87"/>
      <c r="AE547" s="88"/>
      <c r="AF547" s="86"/>
      <c r="AG547" s="87"/>
      <c r="AH547" s="87"/>
      <c r="AI547" s="362"/>
      <c r="AJ547" s="363"/>
      <c r="AK547" s="86"/>
      <c r="AL547" s="87">
        <v>3</v>
      </c>
      <c r="AM547" s="87">
        <v>3</v>
      </c>
      <c r="AN547" s="88">
        <v>3</v>
      </c>
      <c r="AO547" s="86">
        <v>3</v>
      </c>
      <c r="AP547" s="87">
        <v>3</v>
      </c>
      <c r="AQ547" s="87">
        <v>3</v>
      </c>
      <c r="AR547" s="88">
        <v>3</v>
      </c>
      <c r="AS547" s="89">
        <v>3</v>
      </c>
      <c r="AT547" s="87">
        <v>3</v>
      </c>
      <c r="AU547" s="87">
        <v>3</v>
      </c>
      <c r="AV547" s="90">
        <v>3</v>
      </c>
      <c r="AW547" s="86">
        <v>3</v>
      </c>
      <c r="AX547" s="87">
        <v>3</v>
      </c>
      <c r="AY547" s="87"/>
      <c r="AZ547" s="87"/>
      <c r="BA547" s="88" t="s">
        <v>163</v>
      </c>
      <c r="BB547" s="89" t="s">
        <v>163</v>
      </c>
      <c r="BC547" s="87" t="s">
        <v>163</v>
      </c>
      <c r="BD547" s="87" t="s">
        <v>163</v>
      </c>
      <c r="BE547" s="321"/>
      <c r="BF547" s="322"/>
      <c r="BG547" s="322"/>
      <c r="BH547" s="322"/>
      <c r="BI547" s="322"/>
      <c r="BJ547" s="323"/>
      <c r="BK547" s="46" t="s">
        <v>18</v>
      </c>
      <c r="BL547" s="46" t="s">
        <v>16</v>
      </c>
      <c r="BN547" s="146">
        <f t="shared" si="864"/>
        <v>0</v>
      </c>
      <c r="BO547" s="146">
        <f t="shared" si="811"/>
        <v>0</v>
      </c>
      <c r="BP547" s="146">
        <f t="shared" si="812"/>
        <v>0</v>
      </c>
      <c r="BQ547" s="146">
        <f t="shared" si="813"/>
        <v>0</v>
      </c>
      <c r="BR547" s="146">
        <f t="shared" si="814"/>
        <v>0</v>
      </c>
      <c r="BS547" s="146">
        <f t="shared" si="815"/>
        <v>0</v>
      </c>
      <c r="BT547" s="146">
        <f t="shared" si="816"/>
        <v>0</v>
      </c>
      <c r="BU547" s="146">
        <f t="shared" si="817"/>
        <v>0</v>
      </c>
      <c r="BV547" s="146">
        <f t="shared" si="818"/>
        <v>0</v>
      </c>
      <c r="BW547" s="146">
        <f t="shared" si="819"/>
        <v>0</v>
      </c>
      <c r="BX547" s="146">
        <f t="shared" si="820"/>
        <v>0</v>
      </c>
      <c r="BY547" s="146">
        <f t="shared" si="821"/>
        <v>0</v>
      </c>
      <c r="BZ547" s="146">
        <f t="shared" si="822"/>
        <v>0</v>
      </c>
      <c r="CA547" s="146">
        <f t="shared" si="823"/>
        <v>0</v>
      </c>
      <c r="CB547" s="146">
        <f t="shared" si="824"/>
        <v>0</v>
      </c>
      <c r="CC547" s="146">
        <f t="shared" si="825"/>
        <v>0</v>
      </c>
      <c r="CD547" s="146">
        <f t="shared" si="826"/>
        <v>0</v>
      </c>
      <c r="CE547" s="146">
        <f t="shared" si="827"/>
        <v>0</v>
      </c>
      <c r="CF547" s="146">
        <f t="shared" si="828"/>
        <v>0</v>
      </c>
      <c r="CG547" s="146">
        <f t="shared" si="829"/>
        <v>0</v>
      </c>
      <c r="CH547" s="146">
        <f t="shared" si="830"/>
        <v>0</v>
      </c>
      <c r="CI547" s="146">
        <f t="shared" si="831"/>
        <v>0</v>
      </c>
      <c r="CJ547" s="146">
        <f t="shared" si="832"/>
        <v>0</v>
      </c>
      <c r="CK547" s="146">
        <f t="shared" si="833"/>
        <v>0</v>
      </c>
      <c r="CL547" s="146">
        <f t="shared" si="834"/>
        <v>0</v>
      </c>
      <c r="CM547" s="146">
        <f t="shared" si="835"/>
        <v>0</v>
      </c>
      <c r="CN547" s="146">
        <f t="shared" si="836"/>
        <v>0</v>
      </c>
      <c r="CO547" s="146">
        <f t="shared" si="837"/>
        <v>6</v>
      </c>
      <c r="CP547" s="146">
        <f t="shared" si="838"/>
        <v>6</v>
      </c>
      <c r="CQ547" s="146">
        <f t="shared" si="839"/>
        <v>6</v>
      </c>
      <c r="CR547" s="146">
        <f t="shared" si="840"/>
        <v>6</v>
      </c>
      <c r="CS547" s="146">
        <f t="shared" si="841"/>
        <v>6</v>
      </c>
      <c r="CT547" s="146">
        <f t="shared" si="842"/>
        <v>6</v>
      </c>
      <c r="CU547" s="146">
        <f t="shared" si="843"/>
        <v>6</v>
      </c>
      <c r="CV547" s="146">
        <f t="shared" si="844"/>
        <v>6</v>
      </c>
      <c r="CW547" s="146">
        <f t="shared" si="845"/>
        <v>6</v>
      </c>
      <c r="CX547" s="146">
        <f t="shared" si="846"/>
        <v>6</v>
      </c>
      <c r="CY547" s="146">
        <f t="shared" si="847"/>
        <v>6</v>
      </c>
      <c r="CZ547" s="146">
        <f t="shared" si="848"/>
        <v>6</v>
      </c>
      <c r="DA547" s="146">
        <f t="shared" si="849"/>
        <v>6</v>
      </c>
      <c r="DB547" s="146">
        <f t="shared" si="850"/>
        <v>0</v>
      </c>
      <c r="DC547" s="146">
        <f t="shared" si="851"/>
        <v>0</v>
      </c>
      <c r="DD547" s="146">
        <f t="shared" si="852"/>
        <v>0</v>
      </c>
      <c r="DE547" s="146">
        <f t="shared" si="853"/>
        <v>0</v>
      </c>
      <c r="DF547" s="146">
        <f t="shared" si="854"/>
        <v>0</v>
      </c>
      <c r="DG547" s="146">
        <f t="shared" si="855"/>
        <v>0</v>
      </c>
      <c r="DH547" s="146">
        <f t="shared" si="856"/>
        <v>0</v>
      </c>
      <c r="DI547" s="146">
        <f t="shared" si="857"/>
        <v>0</v>
      </c>
      <c r="DJ547" s="146">
        <f t="shared" si="858"/>
        <v>0</v>
      </c>
      <c r="DK547" s="146">
        <f t="shared" si="859"/>
        <v>0</v>
      </c>
      <c r="DL547" s="146">
        <f t="shared" si="860"/>
        <v>0</v>
      </c>
      <c r="DM547" s="146">
        <f t="shared" si="861"/>
        <v>0</v>
      </c>
      <c r="DN547" s="64">
        <f t="shared" si="884"/>
        <v>78</v>
      </c>
      <c r="DO547" s="52" t="str">
        <f t="shared" si="879"/>
        <v/>
      </c>
      <c r="DP547" s="52" t="str">
        <f t="shared" si="866"/>
        <v/>
      </c>
      <c r="DQ547" s="53">
        <f t="shared" si="867"/>
        <v>78</v>
      </c>
      <c r="DR547" s="1">
        <f t="shared" si="880"/>
        <v>2</v>
      </c>
      <c r="DS547" s="168" t="e">
        <f>IF(AND(DR547=#REF!,BL547=#REF!),'Tiến độ'!D547,"")</f>
        <v>#REF!</v>
      </c>
    </row>
    <row r="548" spans="1:123" ht="11.25" customHeight="1">
      <c r="A548" s="310" t="str">
        <f>IF(B548="","",MAX($A$7:A547)+1)</f>
        <v/>
      </c>
      <c r="B548" s="313"/>
      <c r="C548" s="91" t="s">
        <v>8</v>
      </c>
      <c r="D548" s="92"/>
      <c r="E548" s="93">
        <f>SUM(E532:E547)</f>
        <v>39</v>
      </c>
      <c r="F548" s="94"/>
      <c r="G548" s="95"/>
      <c r="H548" s="96"/>
      <c r="I548" s="97"/>
      <c r="J548" s="26"/>
      <c r="K548" s="96">
        <f t="shared" ref="K548:AH548" si="885">SUM(K532:K547)</f>
        <v>23</v>
      </c>
      <c r="L548" s="97">
        <f t="shared" si="885"/>
        <v>23</v>
      </c>
      <c r="M548" s="97">
        <f t="shared" si="885"/>
        <v>23</v>
      </c>
      <c r="N548" s="98">
        <f t="shared" si="885"/>
        <v>23</v>
      </c>
      <c r="O548" s="96">
        <f t="shared" si="885"/>
        <v>23</v>
      </c>
      <c r="P548" s="97">
        <f t="shared" si="885"/>
        <v>17</v>
      </c>
      <c r="Q548" s="97">
        <f t="shared" si="885"/>
        <v>17</v>
      </c>
      <c r="R548" s="98">
        <f t="shared" si="885"/>
        <v>17</v>
      </c>
      <c r="S548" s="96">
        <f t="shared" si="885"/>
        <v>17</v>
      </c>
      <c r="T548" s="97">
        <f t="shared" si="885"/>
        <v>17</v>
      </c>
      <c r="U548" s="97">
        <f t="shared" si="885"/>
        <v>17</v>
      </c>
      <c r="V548" s="97">
        <f t="shared" si="885"/>
        <v>17</v>
      </c>
      <c r="W548" s="98">
        <f t="shared" si="885"/>
        <v>17</v>
      </c>
      <c r="X548" s="96">
        <f t="shared" si="885"/>
        <v>17</v>
      </c>
      <c r="Y548" s="97">
        <f t="shared" si="885"/>
        <v>17</v>
      </c>
      <c r="Z548" s="97">
        <f t="shared" si="885"/>
        <v>0</v>
      </c>
      <c r="AA548" s="98">
        <f t="shared" si="885"/>
        <v>0</v>
      </c>
      <c r="AB548" s="96">
        <f t="shared" si="885"/>
        <v>0</v>
      </c>
      <c r="AC548" s="97">
        <f t="shared" si="885"/>
        <v>0</v>
      </c>
      <c r="AD548" s="97">
        <f t="shared" si="885"/>
        <v>6</v>
      </c>
      <c r="AE548" s="98">
        <f t="shared" si="885"/>
        <v>6</v>
      </c>
      <c r="AF548" s="96">
        <f t="shared" si="885"/>
        <v>6</v>
      </c>
      <c r="AG548" s="97">
        <f t="shared" si="885"/>
        <v>6</v>
      </c>
      <c r="AH548" s="97">
        <f t="shared" si="885"/>
        <v>6</v>
      </c>
      <c r="AI548" s="362"/>
      <c r="AJ548" s="363"/>
      <c r="AK548" s="96">
        <f t="shared" ref="AK548:BD548" si="886">SUM(AK532:AK547)</f>
        <v>0</v>
      </c>
      <c r="AL548" s="97">
        <f t="shared" si="886"/>
        <v>23</v>
      </c>
      <c r="AM548" s="97">
        <f t="shared" si="886"/>
        <v>23</v>
      </c>
      <c r="AN548" s="98">
        <f t="shared" si="886"/>
        <v>23</v>
      </c>
      <c r="AO548" s="96">
        <f t="shared" si="886"/>
        <v>23</v>
      </c>
      <c r="AP548" s="97">
        <f t="shared" si="886"/>
        <v>23</v>
      </c>
      <c r="AQ548" s="97">
        <f t="shared" si="886"/>
        <v>21</v>
      </c>
      <c r="AR548" s="98">
        <f t="shared" si="886"/>
        <v>21</v>
      </c>
      <c r="AS548" s="99">
        <f t="shared" si="886"/>
        <v>21</v>
      </c>
      <c r="AT548" s="97">
        <f t="shared" si="886"/>
        <v>21</v>
      </c>
      <c r="AU548" s="97">
        <f t="shared" si="886"/>
        <v>21</v>
      </c>
      <c r="AV548" s="100">
        <f t="shared" si="886"/>
        <v>21</v>
      </c>
      <c r="AW548" s="96">
        <f t="shared" si="886"/>
        <v>21</v>
      </c>
      <c r="AX548" s="97">
        <f t="shared" si="886"/>
        <v>19</v>
      </c>
      <c r="AY548" s="97">
        <f t="shared" si="886"/>
        <v>14</v>
      </c>
      <c r="AZ548" s="97">
        <f t="shared" si="886"/>
        <v>14</v>
      </c>
      <c r="BA548" s="98">
        <f t="shared" si="886"/>
        <v>0</v>
      </c>
      <c r="BB548" s="99">
        <f t="shared" si="886"/>
        <v>0</v>
      </c>
      <c r="BC548" s="97">
        <f t="shared" si="886"/>
        <v>0</v>
      </c>
      <c r="BD548" s="97">
        <f t="shared" si="886"/>
        <v>0</v>
      </c>
      <c r="BE548" s="321"/>
      <c r="BF548" s="322"/>
      <c r="BG548" s="322"/>
      <c r="BH548" s="322"/>
      <c r="BI548" s="322"/>
      <c r="BJ548" s="323"/>
      <c r="BK548" s="47"/>
      <c r="BL548" s="47" t="s">
        <v>1113</v>
      </c>
      <c r="BN548" s="146">
        <f t="shared" si="864"/>
        <v>0</v>
      </c>
      <c r="BO548" s="146">
        <f t="shared" si="811"/>
        <v>0</v>
      </c>
      <c r="BP548" s="146">
        <f t="shared" si="812"/>
        <v>0</v>
      </c>
      <c r="BQ548" s="146">
        <f t="shared" si="813"/>
        <v>0</v>
      </c>
      <c r="BR548" s="146">
        <f t="shared" si="814"/>
        <v>0</v>
      </c>
      <c r="BS548" s="146">
        <f t="shared" si="815"/>
        <v>0</v>
      </c>
      <c r="BT548" s="146">
        <f t="shared" si="816"/>
        <v>0</v>
      </c>
      <c r="BU548" s="146">
        <f t="shared" si="817"/>
        <v>0</v>
      </c>
      <c r="BV548" s="146">
        <f t="shared" si="818"/>
        <v>0</v>
      </c>
      <c r="BW548" s="146">
        <f t="shared" si="819"/>
        <v>0</v>
      </c>
      <c r="BX548" s="146">
        <f t="shared" si="820"/>
        <v>0</v>
      </c>
      <c r="BY548" s="146">
        <f t="shared" si="821"/>
        <v>0</v>
      </c>
      <c r="BZ548" s="146">
        <f t="shared" si="822"/>
        <v>0</v>
      </c>
      <c r="CA548" s="146">
        <f t="shared" si="823"/>
        <v>0</v>
      </c>
      <c r="CB548" s="146">
        <f t="shared" si="824"/>
        <v>0</v>
      </c>
      <c r="CC548" s="146">
        <f t="shared" si="825"/>
        <v>0</v>
      </c>
      <c r="CD548" s="146">
        <f t="shared" si="826"/>
        <v>0</v>
      </c>
      <c r="CE548" s="146">
        <f t="shared" si="827"/>
        <v>0</v>
      </c>
      <c r="CF548" s="146">
        <f t="shared" si="828"/>
        <v>0</v>
      </c>
      <c r="CG548" s="146">
        <f t="shared" si="829"/>
        <v>0</v>
      </c>
      <c r="CH548" s="146">
        <f t="shared" si="830"/>
        <v>0</v>
      </c>
      <c r="CI548" s="146">
        <f t="shared" si="831"/>
        <v>0</v>
      </c>
      <c r="CJ548" s="146">
        <f t="shared" si="832"/>
        <v>0</v>
      </c>
      <c r="CK548" s="146">
        <f t="shared" si="833"/>
        <v>0</v>
      </c>
      <c r="CL548" s="146">
        <f t="shared" si="834"/>
        <v>0</v>
      </c>
      <c r="CM548" s="146">
        <f t="shared" si="835"/>
        <v>0</v>
      </c>
      <c r="CN548" s="146">
        <f t="shared" si="836"/>
        <v>0</v>
      </c>
      <c r="CO548" s="146">
        <f t="shared" si="837"/>
        <v>0</v>
      </c>
      <c r="CP548" s="146">
        <f t="shared" si="838"/>
        <v>0</v>
      </c>
      <c r="CQ548" s="146">
        <f t="shared" si="839"/>
        <v>0</v>
      </c>
      <c r="CR548" s="146">
        <f t="shared" si="840"/>
        <v>0</v>
      </c>
      <c r="CS548" s="146">
        <f t="shared" si="841"/>
        <v>0</v>
      </c>
      <c r="CT548" s="146">
        <f t="shared" si="842"/>
        <v>0</v>
      </c>
      <c r="CU548" s="146">
        <f t="shared" si="843"/>
        <v>0</v>
      </c>
      <c r="CV548" s="146">
        <f t="shared" si="844"/>
        <v>0</v>
      </c>
      <c r="CW548" s="146">
        <f t="shared" si="845"/>
        <v>0</v>
      </c>
      <c r="CX548" s="146">
        <f t="shared" si="846"/>
        <v>0</v>
      </c>
      <c r="CY548" s="146">
        <f t="shared" si="847"/>
        <v>0</v>
      </c>
      <c r="CZ548" s="146">
        <f t="shared" si="848"/>
        <v>0</v>
      </c>
      <c r="DA548" s="146">
        <f t="shared" si="849"/>
        <v>0</v>
      </c>
      <c r="DB548" s="146">
        <f t="shared" si="850"/>
        <v>0</v>
      </c>
      <c r="DC548" s="146">
        <f t="shared" si="851"/>
        <v>0</v>
      </c>
      <c r="DD548" s="146">
        <f t="shared" si="852"/>
        <v>0</v>
      </c>
      <c r="DE548" s="146">
        <f t="shared" si="853"/>
        <v>0</v>
      </c>
      <c r="DF548" s="146">
        <f t="shared" si="854"/>
        <v>0</v>
      </c>
      <c r="DG548" s="146">
        <f t="shared" si="855"/>
        <v>0</v>
      </c>
      <c r="DH548" s="146">
        <f t="shared" si="856"/>
        <v>0</v>
      </c>
      <c r="DI548" s="146">
        <f t="shared" si="857"/>
        <v>0</v>
      </c>
      <c r="DJ548" s="146">
        <f t="shared" si="858"/>
        <v>0</v>
      </c>
      <c r="DK548" s="146">
        <f t="shared" si="859"/>
        <v>0</v>
      </c>
      <c r="DL548" s="146">
        <f t="shared" si="860"/>
        <v>0</v>
      </c>
      <c r="DM548" s="146">
        <f t="shared" si="861"/>
        <v>0</v>
      </c>
      <c r="DN548" s="54"/>
      <c r="DO548" s="55"/>
      <c r="DP548" s="55"/>
      <c r="DQ548" s="56"/>
      <c r="DS548" s="168" t="e">
        <f>IF(AND(DR548=#REF!,BL548=#REF!),'Tiến độ'!D548,"")</f>
        <v>#REF!</v>
      </c>
    </row>
    <row r="549" spans="1:123" ht="11.25" customHeight="1">
      <c r="A549" s="308">
        <f>IF(B549="","",MAX($A$7:A548)+1)</f>
        <v>39</v>
      </c>
      <c r="B549" s="311" t="s">
        <v>1149</v>
      </c>
      <c r="C549" s="67" t="s">
        <v>616</v>
      </c>
      <c r="D549" s="68" t="s">
        <v>617</v>
      </c>
      <c r="E549" s="69">
        <v>3</v>
      </c>
      <c r="F549" s="70">
        <v>45</v>
      </c>
      <c r="G549" s="71"/>
      <c r="H549" s="72">
        <f>1</f>
        <v>1</v>
      </c>
      <c r="I549" s="73">
        <f>24</f>
        <v>24</v>
      </c>
      <c r="J549" s="24"/>
      <c r="K549" s="74">
        <v>3</v>
      </c>
      <c r="L549" s="75">
        <v>3</v>
      </c>
      <c r="M549" s="75">
        <v>3</v>
      </c>
      <c r="N549" s="76">
        <v>3</v>
      </c>
      <c r="O549" s="74">
        <v>3</v>
      </c>
      <c r="P549" s="75">
        <v>3</v>
      </c>
      <c r="Q549" s="75">
        <v>3</v>
      </c>
      <c r="R549" s="76">
        <v>3</v>
      </c>
      <c r="S549" s="74">
        <v>3</v>
      </c>
      <c r="T549" s="75">
        <v>3</v>
      </c>
      <c r="U549" s="75">
        <v>3</v>
      </c>
      <c r="V549" s="75">
        <v>3</v>
      </c>
      <c r="W549" s="76">
        <v>3</v>
      </c>
      <c r="X549" s="74">
        <v>3</v>
      </c>
      <c r="Y549" s="75">
        <v>3</v>
      </c>
      <c r="Z549" s="75" t="s">
        <v>163</v>
      </c>
      <c r="AA549" s="76" t="s">
        <v>163</v>
      </c>
      <c r="AB549" s="74" t="s">
        <v>163</v>
      </c>
      <c r="AC549" s="75" t="s">
        <v>163</v>
      </c>
      <c r="AD549" s="75" t="s">
        <v>164</v>
      </c>
      <c r="AE549" s="76" t="s">
        <v>164</v>
      </c>
      <c r="AF549" s="74" t="s">
        <v>164</v>
      </c>
      <c r="AG549" s="75" t="s">
        <v>164</v>
      </c>
      <c r="AH549" s="75" t="s">
        <v>164</v>
      </c>
      <c r="AI549" s="362"/>
      <c r="AJ549" s="363"/>
      <c r="AK549" s="74" t="s">
        <v>164</v>
      </c>
      <c r="AL549" s="75"/>
      <c r="AM549" s="75"/>
      <c r="AN549" s="76"/>
      <c r="AO549" s="74"/>
      <c r="AP549" s="75"/>
      <c r="AQ549" s="75"/>
      <c r="AR549" s="76"/>
      <c r="AS549" s="77"/>
      <c r="AT549" s="75"/>
      <c r="AU549" s="75"/>
      <c r="AV549" s="78"/>
      <c r="AW549" s="74"/>
      <c r="AX549" s="75"/>
      <c r="AY549" s="75"/>
      <c r="AZ549" s="75"/>
      <c r="BA549" s="76"/>
      <c r="BB549" s="77"/>
      <c r="BC549" s="75"/>
      <c r="BD549" s="75"/>
      <c r="BE549" s="321"/>
      <c r="BF549" s="322"/>
      <c r="BG549" s="322"/>
      <c r="BH549" s="322"/>
      <c r="BI549" s="322"/>
      <c r="BJ549" s="323"/>
      <c r="BK549" s="45" t="s">
        <v>18</v>
      </c>
      <c r="BL549" s="45" t="s">
        <v>45</v>
      </c>
      <c r="BN549" s="146">
        <f t="shared" si="864"/>
        <v>3</v>
      </c>
      <c r="BO549" s="146">
        <f t="shared" si="811"/>
        <v>3</v>
      </c>
      <c r="BP549" s="146">
        <f t="shared" si="812"/>
        <v>3</v>
      </c>
      <c r="BQ549" s="146">
        <f t="shared" si="813"/>
        <v>3</v>
      </c>
      <c r="BR549" s="146">
        <f t="shared" si="814"/>
        <v>3</v>
      </c>
      <c r="BS549" s="146">
        <f t="shared" si="815"/>
        <v>3</v>
      </c>
      <c r="BT549" s="146">
        <f t="shared" si="816"/>
        <v>3</v>
      </c>
      <c r="BU549" s="146">
        <f t="shared" si="817"/>
        <v>3</v>
      </c>
      <c r="BV549" s="146">
        <f t="shared" si="818"/>
        <v>3</v>
      </c>
      <c r="BW549" s="146">
        <f t="shared" si="819"/>
        <v>3</v>
      </c>
      <c r="BX549" s="146">
        <f t="shared" si="820"/>
        <v>3</v>
      </c>
      <c r="BY549" s="146">
        <f t="shared" si="821"/>
        <v>3</v>
      </c>
      <c r="BZ549" s="146">
        <f t="shared" si="822"/>
        <v>3</v>
      </c>
      <c r="CA549" s="146">
        <f t="shared" si="823"/>
        <v>3</v>
      </c>
      <c r="CB549" s="146">
        <f t="shared" si="824"/>
        <v>3</v>
      </c>
      <c r="CC549" s="146">
        <f t="shared" si="825"/>
        <v>0</v>
      </c>
      <c r="CD549" s="146">
        <f t="shared" si="826"/>
        <v>0</v>
      </c>
      <c r="CE549" s="146">
        <f t="shared" si="827"/>
        <v>0</v>
      </c>
      <c r="CF549" s="146">
        <f t="shared" si="828"/>
        <v>0</v>
      </c>
      <c r="CG549" s="146">
        <f t="shared" si="829"/>
        <v>0</v>
      </c>
      <c r="CH549" s="146">
        <f t="shared" si="830"/>
        <v>0</v>
      </c>
      <c r="CI549" s="146">
        <f t="shared" si="831"/>
        <v>0</v>
      </c>
      <c r="CJ549" s="146">
        <f t="shared" si="832"/>
        <v>0</v>
      </c>
      <c r="CK549" s="146">
        <f t="shared" si="833"/>
        <v>0</v>
      </c>
      <c r="CL549" s="146">
        <f t="shared" si="834"/>
        <v>0</v>
      </c>
      <c r="CM549" s="146">
        <f t="shared" si="835"/>
        <v>0</v>
      </c>
      <c r="CN549" s="146">
        <f t="shared" si="836"/>
        <v>0</v>
      </c>
      <c r="CO549" s="146">
        <f t="shared" si="837"/>
        <v>0</v>
      </c>
      <c r="CP549" s="146">
        <f t="shared" si="838"/>
        <v>0</v>
      </c>
      <c r="CQ549" s="146">
        <f t="shared" si="839"/>
        <v>0</v>
      </c>
      <c r="CR549" s="146">
        <f t="shared" si="840"/>
        <v>0</v>
      </c>
      <c r="CS549" s="146">
        <f t="shared" si="841"/>
        <v>0</v>
      </c>
      <c r="CT549" s="146">
        <f t="shared" si="842"/>
        <v>0</v>
      </c>
      <c r="CU549" s="146">
        <f t="shared" si="843"/>
        <v>0</v>
      </c>
      <c r="CV549" s="146">
        <f t="shared" si="844"/>
        <v>0</v>
      </c>
      <c r="CW549" s="146">
        <f t="shared" si="845"/>
        <v>0</v>
      </c>
      <c r="CX549" s="146">
        <f t="shared" si="846"/>
        <v>0</v>
      </c>
      <c r="CY549" s="146">
        <f t="shared" si="847"/>
        <v>0</v>
      </c>
      <c r="CZ549" s="146">
        <f t="shared" si="848"/>
        <v>0</v>
      </c>
      <c r="DA549" s="146">
        <f t="shared" si="849"/>
        <v>0</v>
      </c>
      <c r="DB549" s="146">
        <f t="shared" si="850"/>
        <v>0</v>
      </c>
      <c r="DC549" s="146">
        <f t="shared" si="851"/>
        <v>0</v>
      </c>
      <c r="DD549" s="146">
        <f t="shared" si="852"/>
        <v>0</v>
      </c>
      <c r="DE549" s="146">
        <f t="shared" si="853"/>
        <v>0</v>
      </c>
      <c r="DF549" s="146">
        <f t="shared" si="854"/>
        <v>0</v>
      </c>
      <c r="DG549" s="146">
        <f t="shared" si="855"/>
        <v>0</v>
      </c>
      <c r="DH549" s="146">
        <f t="shared" si="856"/>
        <v>0</v>
      </c>
      <c r="DI549" s="146">
        <f t="shared" si="857"/>
        <v>0</v>
      </c>
      <c r="DJ549" s="146">
        <f t="shared" si="858"/>
        <v>0</v>
      </c>
      <c r="DK549" s="146">
        <f t="shared" si="859"/>
        <v>0</v>
      </c>
      <c r="DL549" s="146">
        <f t="shared" si="860"/>
        <v>0</v>
      </c>
      <c r="DM549" s="146">
        <f t="shared" si="861"/>
        <v>0</v>
      </c>
      <c r="DN549" s="63">
        <f t="shared" ref="DN549:DN551" si="887">F549*H549</f>
        <v>45</v>
      </c>
      <c r="DO549" s="50">
        <f t="shared" ref="DO549:DO565" si="888">IF(COUNTA(K549:AC549)&gt;0,DN549,"")</f>
        <v>45</v>
      </c>
      <c r="DP549" s="50" t="str">
        <f t="shared" si="866"/>
        <v/>
      </c>
      <c r="DQ549" s="51" t="str">
        <f t="shared" si="867"/>
        <v/>
      </c>
      <c r="DR549" s="1">
        <f t="shared" ref="DR549:DR565" si="889">IF(DQ549="",1,2)</f>
        <v>1</v>
      </c>
      <c r="DS549" s="168" t="e">
        <f>IF(AND(DR549=#REF!,BL549=#REF!),'Tiến độ'!D549,"")</f>
        <v>#REF!</v>
      </c>
    </row>
    <row r="550" spans="1:123" ht="11.25" customHeight="1">
      <c r="A550" s="309" t="str">
        <f>IF(B550="","",MAX($A$7:A549)+1)</f>
        <v/>
      </c>
      <c r="B550" s="312"/>
      <c r="C550" s="101" t="s">
        <v>603</v>
      </c>
      <c r="D550" s="102" t="s">
        <v>604</v>
      </c>
      <c r="E550" s="103">
        <v>3</v>
      </c>
      <c r="F550" s="104">
        <v>45</v>
      </c>
      <c r="G550" s="105"/>
      <c r="H550" s="117">
        <v>0.5</v>
      </c>
      <c r="I550" s="107">
        <f>I549</f>
        <v>24</v>
      </c>
      <c r="J550" s="28" t="s">
        <v>635</v>
      </c>
      <c r="K550" s="108">
        <v>3</v>
      </c>
      <c r="L550" s="109">
        <v>3</v>
      </c>
      <c r="M550" s="109">
        <v>3</v>
      </c>
      <c r="N550" s="110">
        <v>3</v>
      </c>
      <c r="O550" s="108">
        <v>3</v>
      </c>
      <c r="P550" s="109">
        <v>3</v>
      </c>
      <c r="Q550" s="109">
        <v>3</v>
      </c>
      <c r="R550" s="110">
        <v>3</v>
      </c>
      <c r="S550" s="108">
        <v>3</v>
      </c>
      <c r="T550" s="109">
        <v>3</v>
      </c>
      <c r="U550" s="109">
        <v>3</v>
      </c>
      <c r="V550" s="109">
        <v>3</v>
      </c>
      <c r="W550" s="110">
        <v>3</v>
      </c>
      <c r="X550" s="108">
        <v>3</v>
      </c>
      <c r="Y550" s="109">
        <v>3</v>
      </c>
      <c r="Z550" s="109" t="s">
        <v>163</v>
      </c>
      <c r="AA550" s="110" t="s">
        <v>163</v>
      </c>
      <c r="AB550" s="108" t="s">
        <v>163</v>
      </c>
      <c r="AC550" s="109" t="s">
        <v>163</v>
      </c>
      <c r="AD550" s="109" t="s">
        <v>164</v>
      </c>
      <c r="AE550" s="110" t="s">
        <v>164</v>
      </c>
      <c r="AF550" s="108" t="s">
        <v>164</v>
      </c>
      <c r="AG550" s="109" t="s">
        <v>164</v>
      </c>
      <c r="AH550" s="109" t="s">
        <v>164</v>
      </c>
      <c r="AI550" s="362"/>
      <c r="AJ550" s="363"/>
      <c r="AK550" s="108" t="s">
        <v>164</v>
      </c>
      <c r="AL550" s="109"/>
      <c r="AM550" s="109"/>
      <c r="AN550" s="110"/>
      <c r="AO550" s="108"/>
      <c r="AP550" s="109"/>
      <c r="AQ550" s="109"/>
      <c r="AR550" s="110"/>
      <c r="AS550" s="111"/>
      <c r="AT550" s="109"/>
      <c r="AU550" s="109"/>
      <c r="AV550" s="112"/>
      <c r="AW550" s="108"/>
      <c r="AX550" s="109"/>
      <c r="AY550" s="109"/>
      <c r="AZ550" s="109"/>
      <c r="BA550" s="110"/>
      <c r="BB550" s="111"/>
      <c r="BC550" s="109"/>
      <c r="BD550" s="109"/>
      <c r="BE550" s="321"/>
      <c r="BF550" s="322"/>
      <c r="BG550" s="322"/>
      <c r="BH550" s="322"/>
      <c r="BI550" s="322"/>
      <c r="BJ550" s="323"/>
      <c r="BK550" s="48" t="s">
        <v>18</v>
      </c>
      <c r="BL550" s="48" t="s">
        <v>1116</v>
      </c>
      <c r="BN550" s="146">
        <f t="shared" si="864"/>
        <v>1.5</v>
      </c>
      <c r="BO550" s="146">
        <f t="shared" si="811"/>
        <v>1.5</v>
      </c>
      <c r="BP550" s="146">
        <f t="shared" si="812"/>
        <v>1.5</v>
      </c>
      <c r="BQ550" s="146">
        <f t="shared" si="813"/>
        <v>1.5</v>
      </c>
      <c r="BR550" s="146">
        <f t="shared" si="814"/>
        <v>1.5</v>
      </c>
      <c r="BS550" s="146">
        <f t="shared" si="815"/>
        <v>1.5</v>
      </c>
      <c r="BT550" s="146">
        <f t="shared" si="816"/>
        <v>1.5</v>
      </c>
      <c r="BU550" s="146">
        <f t="shared" si="817"/>
        <v>1.5</v>
      </c>
      <c r="BV550" s="146">
        <f t="shared" si="818"/>
        <v>1.5</v>
      </c>
      <c r="BW550" s="146">
        <f t="shared" si="819"/>
        <v>1.5</v>
      </c>
      <c r="BX550" s="146">
        <f t="shared" si="820"/>
        <v>1.5</v>
      </c>
      <c r="BY550" s="146">
        <f t="shared" si="821"/>
        <v>1.5</v>
      </c>
      <c r="BZ550" s="146">
        <f t="shared" si="822"/>
        <v>1.5</v>
      </c>
      <c r="CA550" s="146">
        <f t="shared" si="823"/>
        <v>1.5</v>
      </c>
      <c r="CB550" s="146">
        <f t="shared" si="824"/>
        <v>1.5</v>
      </c>
      <c r="CC550" s="146">
        <f t="shared" si="825"/>
        <v>0</v>
      </c>
      <c r="CD550" s="146">
        <f t="shared" si="826"/>
        <v>0</v>
      </c>
      <c r="CE550" s="146">
        <f t="shared" si="827"/>
        <v>0</v>
      </c>
      <c r="CF550" s="146">
        <f t="shared" si="828"/>
        <v>0</v>
      </c>
      <c r="CG550" s="146">
        <f t="shared" si="829"/>
        <v>0</v>
      </c>
      <c r="CH550" s="146">
        <f t="shared" si="830"/>
        <v>0</v>
      </c>
      <c r="CI550" s="146">
        <f t="shared" si="831"/>
        <v>0</v>
      </c>
      <c r="CJ550" s="146">
        <f t="shared" si="832"/>
        <v>0</v>
      </c>
      <c r="CK550" s="146">
        <f t="shared" si="833"/>
        <v>0</v>
      </c>
      <c r="CL550" s="146">
        <f t="shared" si="834"/>
        <v>0</v>
      </c>
      <c r="CM550" s="146">
        <f t="shared" si="835"/>
        <v>0</v>
      </c>
      <c r="CN550" s="146">
        <f t="shared" si="836"/>
        <v>0</v>
      </c>
      <c r="CO550" s="146">
        <f t="shared" si="837"/>
        <v>0</v>
      </c>
      <c r="CP550" s="146">
        <f t="shared" si="838"/>
        <v>0</v>
      </c>
      <c r="CQ550" s="146">
        <f t="shared" si="839"/>
        <v>0</v>
      </c>
      <c r="CR550" s="146">
        <f t="shared" si="840"/>
        <v>0</v>
      </c>
      <c r="CS550" s="146">
        <f t="shared" si="841"/>
        <v>0</v>
      </c>
      <c r="CT550" s="146">
        <f t="shared" si="842"/>
        <v>0</v>
      </c>
      <c r="CU550" s="146">
        <f t="shared" si="843"/>
        <v>0</v>
      </c>
      <c r="CV550" s="146">
        <f t="shared" si="844"/>
        <v>0</v>
      </c>
      <c r="CW550" s="146">
        <f t="shared" si="845"/>
        <v>0</v>
      </c>
      <c r="CX550" s="146">
        <f t="shared" si="846"/>
        <v>0</v>
      </c>
      <c r="CY550" s="146">
        <f t="shared" si="847"/>
        <v>0</v>
      </c>
      <c r="CZ550" s="146">
        <f t="shared" si="848"/>
        <v>0</v>
      </c>
      <c r="DA550" s="146">
        <f t="shared" si="849"/>
        <v>0</v>
      </c>
      <c r="DB550" s="146">
        <f t="shared" si="850"/>
        <v>0</v>
      </c>
      <c r="DC550" s="146">
        <f t="shared" si="851"/>
        <v>0</v>
      </c>
      <c r="DD550" s="146">
        <f t="shared" si="852"/>
        <v>0</v>
      </c>
      <c r="DE550" s="146">
        <f t="shared" si="853"/>
        <v>0</v>
      </c>
      <c r="DF550" s="146">
        <f t="shared" si="854"/>
        <v>0</v>
      </c>
      <c r="DG550" s="146">
        <f t="shared" si="855"/>
        <v>0</v>
      </c>
      <c r="DH550" s="146">
        <f t="shared" si="856"/>
        <v>0</v>
      </c>
      <c r="DI550" s="146">
        <f t="shared" si="857"/>
        <v>0</v>
      </c>
      <c r="DJ550" s="146">
        <f t="shared" si="858"/>
        <v>0</v>
      </c>
      <c r="DK550" s="146">
        <f t="shared" si="859"/>
        <v>0</v>
      </c>
      <c r="DL550" s="146">
        <f t="shared" si="860"/>
        <v>0</v>
      </c>
      <c r="DM550" s="146">
        <f t="shared" si="861"/>
        <v>0</v>
      </c>
      <c r="DN550" s="65">
        <f t="shared" si="887"/>
        <v>22.5</v>
      </c>
      <c r="DO550" s="57">
        <f t="shared" si="888"/>
        <v>22.5</v>
      </c>
      <c r="DP550" s="57" t="str">
        <f t="shared" si="866"/>
        <v/>
      </c>
      <c r="DQ550" s="58" t="str">
        <f t="shared" si="867"/>
        <v/>
      </c>
      <c r="DR550" s="1">
        <f t="shared" si="889"/>
        <v>1</v>
      </c>
      <c r="DS550" s="168" t="e">
        <f>IF(AND(DR550=#REF!,BL550=#REF!),'Tiến độ'!D550,"")</f>
        <v>#REF!</v>
      </c>
    </row>
    <row r="551" spans="1:123" ht="11.25" customHeight="1">
      <c r="A551" s="309" t="str">
        <f>IF(B551="","",MAX($A$7:A550)+1)</f>
        <v/>
      </c>
      <c r="B551" s="312"/>
      <c r="C551" s="101" t="s">
        <v>591</v>
      </c>
      <c r="D551" s="102" t="s">
        <v>592</v>
      </c>
      <c r="E551" s="103">
        <v>3</v>
      </c>
      <c r="F551" s="104">
        <v>45</v>
      </c>
      <c r="G551" s="105"/>
      <c r="H551" s="117">
        <v>0.5</v>
      </c>
      <c r="I551" s="107">
        <f>I550</f>
        <v>24</v>
      </c>
      <c r="J551" s="28" t="s">
        <v>635</v>
      </c>
      <c r="K551" s="108">
        <v>3</v>
      </c>
      <c r="L551" s="109">
        <v>3</v>
      </c>
      <c r="M551" s="109">
        <v>3</v>
      </c>
      <c r="N551" s="110">
        <v>3</v>
      </c>
      <c r="O551" s="108">
        <v>3</v>
      </c>
      <c r="P551" s="109">
        <v>3</v>
      </c>
      <c r="Q551" s="109">
        <v>3</v>
      </c>
      <c r="R551" s="110">
        <v>3</v>
      </c>
      <c r="S551" s="108">
        <v>3</v>
      </c>
      <c r="T551" s="109">
        <v>3</v>
      </c>
      <c r="U551" s="109">
        <v>3</v>
      </c>
      <c r="V551" s="109">
        <v>3</v>
      </c>
      <c r="W551" s="110">
        <v>3</v>
      </c>
      <c r="X551" s="108">
        <v>3</v>
      </c>
      <c r="Y551" s="109">
        <v>3</v>
      </c>
      <c r="Z551" s="109" t="s">
        <v>163</v>
      </c>
      <c r="AA551" s="110" t="s">
        <v>163</v>
      </c>
      <c r="AB551" s="108" t="s">
        <v>163</v>
      </c>
      <c r="AC551" s="109" t="s">
        <v>163</v>
      </c>
      <c r="AD551" s="109" t="s">
        <v>164</v>
      </c>
      <c r="AE551" s="110" t="s">
        <v>164</v>
      </c>
      <c r="AF551" s="108" t="s">
        <v>164</v>
      </c>
      <c r="AG551" s="109" t="s">
        <v>164</v>
      </c>
      <c r="AH551" s="109" t="s">
        <v>164</v>
      </c>
      <c r="AI551" s="362"/>
      <c r="AJ551" s="363"/>
      <c r="AK551" s="108" t="s">
        <v>164</v>
      </c>
      <c r="AL551" s="109"/>
      <c r="AM551" s="109"/>
      <c r="AN551" s="110"/>
      <c r="AO551" s="108"/>
      <c r="AP551" s="109"/>
      <c r="AQ551" s="109"/>
      <c r="AR551" s="110"/>
      <c r="AS551" s="111"/>
      <c r="AT551" s="109"/>
      <c r="AU551" s="109"/>
      <c r="AV551" s="112"/>
      <c r="AW551" s="108"/>
      <c r="AX551" s="109"/>
      <c r="AY551" s="109"/>
      <c r="AZ551" s="109"/>
      <c r="BA551" s="110"/>
      <c r="BB551" s="111"/>
      <c r="BC551" s="109"/>
      <c r="BD551" s="109"/>
      <c r="BE551" s="321"/>
      <c r="BF551" s="322"/>
      <c r="BG551" s="322"/>
      <c r="BH551" s="322"/>
      <c r="BI551" s="322"/>
      <c r="BJ551" s="323"/>
      <c r="BK551" s="48" t="s">
        <v>18</v>
      </c>
      <c r="BL551" s="48" t="s">
        <v>1116</v>
      </c>
      <c r="BN551" s="146">
        <f t="shared" si="864"/>
        <v>1.5</v>
      </c>
      <c r="BO551" s="146">
        <f t="shared" si="811"/>
        <v>1.5</v>
      </c>
      <c r="BP551" s="146">
        <f t="shared" si="812"/>
        <v>1.5</v>
      </c>
      <c r="BQ551" s="146">
        <f t="shared" si="813"/>
        <v>1.5</v>
      </c>
      <c r="BR551" s="146">
        <f t="shared" si="814"/>
        <v>1.5</v>
      </c>
      <c r="BS551" s="146">
        <f t="shared" si="815"/>
        <v>1.5</v>
      </c>
      <c r="BT551" s="146">
        <f t="shared" si="816"/>
        <v>1.5</v>
      </c>
      <c r="BU551" s="146">
        <f t="shared" si="817"/>
        <v>1.5</v>
      </c>
      <c r="BV551" s="146">
        <f t="shared" si="818"/>
        <v>1.5</v>
      </c>
      <c r="BW551" s="146">
        <f t="shared" si="819"/>
        <v>1.5</v>
      </c>
      <c r="BX551" s="146">
        <f t="shared" si="820"/>
        <v>1.5</v>
      </c>
      <c r="BY551" s="146">
        <f t="shared" si="821"/>
        <v>1.5</v>
      </c>
      <c r="BZ551" s="146">
        <f t="shared" si="822"/>
        <v>1.5</v>
      </c>
      <c r="CA551" s="146">
        <f t="shared" si="823"/>
        <v>1.5</v>
      </c>
      <c r="CB551" s="146">
        <f t="shared" si="824"/>
        <v>1.5</v>
      </c>
      <c r="CC551" s="146">
        <f t="shared" si="825"/>
        <v>0</v>
      </c>
      <c r="CD551" s="146">
        <f t="shared" si="826"/>
        <v>0</v>
      </c>
      <c r="CE551" s="146">
        <f t="shared" si="827"/>
        <v>0</v>
      </c>
      <c r="CF551" s="146">
        <f t="shared" si="828"/>
        <v>0</v>
      </c>
      <c r="CG551" s="146">
        <f t="shared" si="829"/>
        <v>0</v>
      </c>
      <c r="CH551" s="146">
        <f t="shared" si="830"/>
        <v>0</v>
      </c>
      <c r="CI551" s="146">
        <f t="shared" si="831"/>
        <v>0</v>
      </c>
      <c r="CJ551" s="146">
        <f t="shared" si="832"/>
        <v>0</v>
      </c>
      <c r="CK551" s="146">
        <f t="shared" si="833"/>
        <v>0</v>
      </c>
      <c r="CL551" s="146">
        <f t="shared" si="834"/>
        <v>0</v>
      </c>
      <c r="CM551" s="146">
        <f t="shared" si="835"/>
        <v>0</v>
      </c>
      <c r="CN551" s="146">
        <f t="shared" si="836"/>
        <v>0</v>
      </c>
      <c r="CO551" s="146">
        <f t="shared" si="837"/>
        <v>0</v>
      </c>
      <c r="CP551" s="146">
        <f t="shared" si="838"/>
        <v>0</v>
      </c>
      <c r="CQ551" s="146">
        <f t="shared" si="839"/>
        <v>0</v>
      </c>
      <c r="CR551" s="146">
        <f t="shared" si="840"/>
        <v>0</v>
      </c>
      <c r="CS551" s="146">
        <f t="shared" si="841"/>
        <v>0</v>
      </c>
      <c r="CT551" s="146">
        <f t="shared" si="842"/>
        <v>0</v>
      </c>
      <c r="CU551" s="146">
        <f t="shared" si="843"/>
        <v>0</v>
      </c>
      <c r="CV551" s="146">
        <f t="shared" si="844"/>
        <v>0</v>
      </c>
      <c r="CW551" s="146">
        <f t="shared" si="845"/>
        <v>0</v>
      </c>
      <c r="CX551" s="146">
        <f t="shared" si="846"/>
        <v>0</v>
      </c>
      <c r="CY551" s="146">
        <f t="shared" si="847"/>
        <v>0</v>
      </c>
      <c r="CZ551" s="146">
        <f t="shared" si="848"/>
        <v>0</v>
      </c>
      <c r="DA551" s="146">
        <f t="shared" si="849"/>
        <v>0</v>
      </c>
      <c r="DB551" s="146">
        <f t="shared" si="850"/>
        <v>0</v>
      </c>
      <c r="DC551" s="146">
        <f t="shared" si="851"/>
        <v>0</v>
      </c>
      <c r="DD551" s="146">
        <f t="shared" si="852"/>
        <v>0</v>
      </c>
      <c r="DE551" s="146">
        <f t="shared" si="853"/>
        <v>0</v>
      </c>
      <c r="DF551" s="146">
        <f t="shared" si="854"/>
        <v>0</v>
      </c>
      <c r="DG551" s="146">
        <f t="shared" si="855"/>
        <v>0</v>
      </c>
      <c r="DH551" s="146">
        <f t="shared" si="856"/>
        <v>0</v>
      </c>
      <c r="DI551" s="146">
        <f t="shared" si="857"/>
        <v>0</v>
      </c>
      <c r="DJ551" s="146">
        <f t="shared" si="858"/>
        <v>0</v>
      </c>
      <c r="DK551" s="146">
        <f t="shared" si="859"/>
        <v>0</v>
      </c>
      <c r="DL551" s="146">
        <f t="shared" si="860"/>
        <v>0</v>
      </c>
      <c r="DM551" s="146">
        <f t="shared" si="861"/>
        <v>0</v>
      </c>
      <c r="DN551" s="65">
        <f t="shared" si="887"/>
        <v>22.5</v>
      </c>
      <c r="DO551" s="57">
        <f t="shared" si="888"/>
        <v>22.5</v>
      </c>
      <c r="DP551" s="57" t="str">
        <f t="shared" si="866"/>
        <v/>
      </c>
      <c r="DQ551" s="58" t="str">
        <f t="shared" si="867"/>
        <v/>
      </c>
      <c r="DR551" s="1">
        <f t="shared" si="889"/>
        <v>1</v>
      </c>
      <c r="DS551" s="168" t="e">
        <f>IF(AND(DR551=#REF!,BL551=#REF!),'Tiến độ'!D551,"")</f>
        <v>#REF!</v>
      </c>
    </row>
    <row r="552" spans="1:123" ht="11.25" customHeight="1">
      <c r="A552" s="309" t="str">
        <f>IF(B552="","",MAX($A$7:A551)+1)</f>
        <v/>
      </c>
      <c r="B552" s="312"/>
      <c r="C552" s="101" t="s">
        <v>587</v>
      </c>
      <c r="D552" s="102" t="s">
        <v>588</v>
      </c>
      <c r="E552" s="103">
        <v>1</v>
      </c>
      <c r="F552" s="104">
        <v>15</v>
      </c>
      <c r="G552" s="105"/>
      <c r="H552" s="117">
        <v>0.5</v>
      </c>
      <c r="I552" s="107">
        <f>I551</f>
        <v>24</v>
      </c>
      <c r="J552" s="28" t="s">
        <v>635</v>
      </c>
      <c r="K552" s="108">
        <v>1</v>
      </c>
      <c r="L552" s="109">
        <v>1</v>
      </c>
      <c r="M552" s="109">
        <v>1</v>
      </c>
      <c r="N552" s="110">
        <v>1</v>
      </c>
      <c r="O552" s="108">
        <v>1</v>
      </c>
      <c r="P552" s="109">
        <v>1</v>
      </c>
      <c r="Q552" s="109">
        <v>1</v>
      </c>
      <c r="R552" s="110">
        <v>1</v>
      </c>
      <c r="S552" s="108">
        <v>1</v>
      </c>
      <c r="T552" s="109">
        <v>1</v>
      </c>
      <c r="U552" s="109">
        <v>1</v>
      </c>
      <c r="V552" s="109">
        <v>1</v>
      </c>
      <c r="W552" s="110">
        <v>1</v>
      </c>
      <c r="X552" s="108">
        <v>1</v>
      </c>
      <c r="Y552" s="109">
        <v>1</v>
      </c>
      <c r="Z552" s="109" t="s">
        <v>163</v>
      </c>
      <c r="AA552" s="110" t="s">
        <v>163</v>
      </c>
      <c r="AB552" s="108" t="s">
        <v>163</v>
      </c>
      <c r="AC552" s="109" t="s">
        <v>163</v>
      </c>
      <c r="AD552" s="109" t="s">
        <v>164</v>
      </c>
      <c r="AE552" s="110" t="s">
        <v>164</v>
      </c>
      <c r="AF552" s="108" t="s">
        <v>164</v>
      </c>
      <c r="AG552" s="109" t="s">
        <v>164</v>
      </c>
      <c r="AH552" s="109" t="s">
        <v>164</v>
      </c>
      <c r="AI552" s="362"/>
      <c r="AJ552" s="363"/>
      <c r="AK552" s="108" t="s">
        <v>164</v>
      </c>
      <c r="AL552" s="109"/>
      <c r="AM552" s="109"/>
      <c r="AN552" s="110"/>
      <c r="AO552" s="108"/>
      <c r="AP552" s="109"/>
      <c r="AQ552" s="109"/>
      <c r="AR552" s="110"/>
      <c r="AS552" s="111"/>
      <c r="AT552" s="109"/>
      <c r="AU552" s="109"/>
      <c r="AV552" s="112"/>
      <c r="AW552" s="108"/>
      <c r="AX552" s="109"/>
      <c r="AY552" s="109"/>
      <c r="AZ552" s="109"/>
      <c r="BA552" s="110"/>
      <c r="BB552" s="111"/>
      <c r="BC552" s="109"/>
      <c r="BD552" s="109"/>
      <c r="BE552" s="321"/>
      <c r="BF552" s="322"/>
      <c r="BG552" s="322"/>
      <c r="BH552" s="322"/>
      <c r="BI552" s="322"/>
      <c r="BJ552" s="323"/>
      <c r="BK552" s="48" t="s">
        <v>18</v>
      </c>
      <c r="BL552" s="48" t="s">
        <v>1116</v>
      </c>
      <c r="BN552" s="146">
        <f t="shared" si="864"/>
        <v>0.5</v>
      </c>
      <c r="BO552" s="146">
        <f t="shared" si="811"/>
        <v>0.5</v>
      </c>
      <c r="BP552" s="146">
        <f t="shared" si="812"/>
        <v>0.5</v>
      </c>
      <c r="BQ552" s="146">
        <f t="shared" si="813"/>
        <v>0.5</v>
      </c>
      <c r="BR552" s="146">
        <f t="shared" si="814"/>
        <v>0.5</v>
      </c>
      <c r="BS552" s="146">
        <f t="shared" si="815"/>
        <v>0.5</v>
      </c>
      <c r="BT552" s="146">
        <f t="shared" si="816"/>
        <v>0.5</v>
      </c>
      <c r="BU552" s="146">
        <f t="shared" si="817"/>
        <v>0.5</v>
      </c>
      <c r="BV552" s="146">
        <f t="shared" si="818"/>
        <v>0.5</v>
      </c>
      <c r="BW552" s="146">
        <f t="shared" si="819"/>
        <v>0.5</v>
      </c>
      <c r="BX552" s="146">
        <f t="shared" si="820"/>
        <v>0.5</v>
      </c>
      <c r="BY552" s="146">
        <f t="shared" si="821"/>
        <v>0.5</v>
      </c>
      <c r="BZ552" s="146">
        <f t="shared" si="822"/>
        <v>0.5</v>
      </c>
      <c r="CA552" s="146">
        <f t="shared" si="823"/>
        <v>0.5</v>
      </c>
      <c r="CB552" s="146">
        <f t="shared" si="824"/>
        <v>0.5</v>
      </c>
      <c r="CC552" s="146">
        <f t="shared" si="825"/>
        <v>0</v>
      </c>
      <c r="CD552" s="146">
        <f t="shared" si="826"/>
        <v>0</v>
      </c>
      <c r="CE552" s="146">
        <f t="shared" si="827"/>
        <v>0</v>
      </c>
      <c r="CF552" s="146">
        <f t="shared" si="828"/>
        <v>0</v>
      </c>
      <c r="CG552" s="146">
        <f t="shared" si="829"/>
        <v>0</v>
      </c>
      <c r="CH552" s="146">
        <f t="shared" si="830"/>
        <v>0</v>
      </c>
      <c r="CI552" s="146">
        <f t="shared" si="831"/>
        <v>0</v>
      </c>
      <c r="CJ552" s="146">
        <f t="shared" si="832"/>
        <v>0</v>
      </c>
      <c r="CK552" s="146">
        <f t="shared" si="833"/>
        <v>0</v>
      </c>
      <c r="CL552" s="146">
        <f t="shared" si="834"/>
        <v>0</v>
      </c>
      <c r="CM552" s="146">
        <f t="shared" si="835"/>
        <v>0</v>
      </c>
      <c r="CN552" s="146">
        <f t="shared" si="836"/>
        <v>0</v>
      </c>
      <c r="CO552" s="146">
        <f t="shared" si="837"/>
        <v>0</v>
      </c>
      <c r="CP552" s="146">
        <f t="shared" si="838"/>
        <v>0</v>
      </c>
      <c r="CQ552" s="146">
        <f t="shared" si="839"/>
        <v>0</v>
      </c>
      <c r="CR552" s="146">
        <f t="shared" si="840"/>
        <v>0</v>
      </c>
      <c r="CS552" s="146">
        <f t="shared" si="841"/>
        <v>0</v>
      </c>
      <c r="CT552" s="146">
        <f t="shared" si="842"/>
        <v>0</v>
      </c>
      <c r="CU552" s="146">
        <f t="shared" si="843"/>
        <v>0</v>
      </c>
      <c r="CV552" s="146">
        <f t="shared" si="844"/>
        <v>0</v>
      </c>
      <c r="CW552" s="146">
        <f t="shared" si="845"/>
        <v>0</v>
      </c>
      <c r="CX552" s="146">
        <f t="shared" si="846"/>
        <v>0</v>
      </c>
      <c r="CY552" s="146">
        <f t="shared" si="847"/>
        <v>0</v>
      </c>
      <c r="CZ552" s="146">
        <f t="shared" si="848"/>
        <v>0</v>
      </c>
      <c r="DA552" s="146">
        <f t="shared" si="849"/>
        <v>0</v>
      </c>
      <c r="DB552" s="146">
        <f t="shared" si="850"/>
        <v>0</v>
      </c>
      <c r="DC552" s="146">
        <f t="shared" si="851"/>
        <v>0</v>
      </c>
      <c r="DD552" s="146">
        <f t="shared" si="852"/>
        <v>0</v>
      </c>
      <c r="DE552" s="146">
        <f t="shared" si="853"/>
        <v>0</v>
      </c>
      <c r="DF552" s="146">
        <f t="shared" si="854"/>
        <v>0</v>
      </c>
      <c r="DG552" s="146">
        <f t="shared" si="855"/>
        <v>0</v>
      </c>
      <c r="DH552" s="146">
        <f t="shared" si="856"/>
        <v>0</v>
      </c>
      <c r="DI552" s="146">
        <f t="shared" si="857"/>
        <v>0</v>
      </c>
      <c r="DJ552" s="146">
        <f t="shared" si="858"/>
        <v>0</v>
      </c>
      <c r="DK552" s="146">
        <f t="shared" si="859"/>
        <v>0</v>
      </c>
      <c r="DL552" s="146">
        <f t="shared" si="860"/>
        <v>0</v>
      </c>
      <c r="DM552" s="146">
        <f t="shared" si="861"/>
        <v>0</v>
      </c>
      <c r="DN552" s="65">
        <f>0.8*I552</f>
        <v>19.200000000000003</v>
      </c>
      <c r="DO552" s="57">
        <f t="shared" si="888"/>
        <v>19.200000000000003</v>
      </c>
      <c r="DP552" s="57" t="str">
        <f t="shared" si="866"/>
        <v/>
      </c>
      <c r="DQ552" s="58" t="str">
        <f t="shared" si="867"/>
        <v/>
      </c>
      <c r="DR552" s="1">
        <f t="shared" si="889"/>
        <v>1</v>
      </c>
      <c r="DS552" s="168" t="e">
        <f>IF(AND(DR552=#REF!,BL552=#REF!),'Tiến độ'!D552,"")</f>
        <v>#REF!</v>
      </c>
    </row>
    <row r="553" spans="1:123" ht="11.25" customHeight="1">
      <c r="A553" s="309" t="str">
        <f>IF(B553="","",MAX($A$7:A552)+1)</f>
        <v/>
      </c>
      <c r="B553" s="312"/>
      <c r="C553" s="101" t="s">
        <v>589</v>
      </c>
      <c r="D553" s="102" t="s">
        <v>590</v>
      </c>
      <c r="E553" s="103">
        <v>2</v>
      </c>
      <c r="F553" s="104">
        <v>30</v>
      </c>
      <c r="G553" s="105"/>
      <c r="H553" s="117">
        <v>0.5</v>
      </c>
      <c r="I553" s="107">
        <f>I552</f>
        <v>24</v>
      </c>
      <c r="J553" s="28" t="s">
        <v>635</v>
      </c>
      <c r="K553" s="108">
        <v>2</v>
      </c>
      <c r="L553" s="109">
        <v>2</v>
      </c>
      <c r="M553" s="109">
        <v>2</v>
      </c>
      <c r="N553" s="110">
        <v>2</v>
      </c>
      <c r="O553" s="108">
        <v>2</v>
      </c>
      <c r="P553" s="109">
        <v>2</v>
      </c>
      <c r="Q553" s="109">
        <v>2</v>
      </c>
      <c r="R553" s="110">
        <v>2</v>
      </c>
      <c r="S553" s="108">
        <v>2</v>
      </c>
      <c r="T553" s="109">
        <v>2</v>
      </c>
      <c r="U553" s="109">
        <v>2</v>
      </c>
      <c r="V553" s="109">
        <v>2</v>
      </c>
      <c r="W553" s="110">
        <v>2</v>
      </c>
      <c r="X553" s="108">
        <v>2</v>
      </c>
      <c r="Y553" s="109">
        <v>2</v>
      </c>
      <c r="Z553" s="109" t="s">
        <v>163</v>
      </c>
      <c r="AA553" s="110" t="s">
        <v>163</v>
      </c>
      <c r="AB553" s="108" t="s">
        <v>163</v>
      </c>
      <c r="AC553" s="109" t="s">
        <v>163</v>
      </c>
      <c r="AD553" s="109" t="s">
        <v>164</v>
      </c>
      <c r="AE553" s="110" t="s">
        <v>164</v>
      </c>
      <c r="AF553" s="108" t="s">
        <v>164</v>
      </c>
      <c r="AG553" s="109" t="s">
        <v>164</v>
      </c>
      <c r="AH553" s="109" t="s">
        <v>164</v>
      </c>
      <c r="AI553" s="362"/>
      <c r="AJ553" s="363"/>
      <c r="AK553" s="108" t="s">
        <v>164</v>
      </c>
      <c r="AL553" s="109"/>
      <c r="AM553" s="109"/>
      <c r="AN553" s="110"/>
      <c r="AO553" s="108"/>
      <c r="AP553" s="109"/>
      <c r="AQ553" s="109"/>
      <c r="AR553" s="110"/>
      <c r="AS553" s="111"/>
      <c r="AT553" s="109"/>
      <c r="AU553" s="109"/>
      <c r="AV553" s="112"/>
      <c r="AW553" s="108"/>
      <c r="AX553" s="109"/>
      <c r="AY553" s="109"/>
      <c r="AZ553" s="109"/>
      <c r="BA553" s="110"/>
      <c r="BB553" s="111"/>
      <c r="BC553" s="109"/>
      <c r="BD553" s="109"/>
      <c r="BE553" s="321"/>
      <c r="BF553" s="322"/>
      <c r="BG553" s="322"/>
      <c r="BH553" s="322"/>
      <c r="BI553" s="322"/>
      <c r="BJ553" s="323"/>
      <c r="BK553" s="48" t="s">
        <v>18</v>
      </c>
      <c r="BL553" s="48" t="s">
        <v>1116</v>
      </c>
      <c r="BN553" s="146">
        <f t="shared" si="864"/>
        <v>1</v>
      </c>
      <c r="BO553" s="146">
        <f t="shared" si="811"/>
        <v>1</v>
      </c>
      <c r="BP553" s="146">
        <f t="shared" si="812"/>
        <v>1</v>
      </c>
      <c r="BQ553" s="146">
        <f t="shared" si="813"/>
        <v>1</v>
      </c>
      <c r="BR553" s="146">
        <f t="shared" si="814"/>
        <v>1</v>
      </c>
      <c r="BS553" s="146">
        <f t="shared" si="815"/>
        <v>1</v>
      </c>
      <c r="BT553" s="146">
        <f t="shared" si="816"/>
        <v>1</v>
      </c>
      <c r="BU553" s="146">
        <f t="shared" si="817"/>
        <v>1</v>
      </c>
      <c r="BV553" s="146">
        <f t="shared" si="818"/>
        <v>1</v>
      </c>
      <c r="BW553" s="146">
        <f t="shared" si="819"/>
        <v>1</v>
      </c>
      <c r="BX553" s="146">
        <f t="shared" si="820"/>
        <v>1</v>
      </c>
      <c r="BY553" s="146">
        <f t="shared" si="821"/>
        <v>1</v>
      </c>
      <c r="BZ553" s="146">
        <f t="shared" si="822"/>
        <v>1</v>
      </c>
      <c r="CA553" s="146">
        <f t="shared" si="823"/>
        <v>1</v>
      </c>
      <c r="CB553" s="146">
        <f t="shared" si="824"/>
        <v>1</v>
      </c>
      <c r="CC553" s="146">
        <f t="shared" si="825"/>
        <v>0</v>
      </c>
      <c r="CD553" s="146">
        <f t="shared" si="826"/>
        <v>0</v>
      </c>
      <c r="CE553" s="146">
        <f t="shared" si="827"/>
        <v>0</v>
      </c>
      <c r="CF553" s="146">
        <f t="shared" si="828"/>
        <v>0</v>
      </c>
      <c r="CG553" s="146">
        <f t="shared" si="829"/>
        <v>0</v>
      </c>
      <c r="CH553" s="146">
        <f t="shared" si="830"/>
        <v>0</v>
      </c>
      <c r="CI553" s="146">
        <f t="shared" si="831"/>
        <v>0</v>
      </c>
      <c r="CJ553" s="146">
        <f t="shared" si="832"/>
        <v>0</v>
      </c>
      <c r="CK553" s="146">
        <f t="shared" si="833"/>
        <v>0</v>
      </c>
      <c r="CL553" s="146">
        <f t="shared" si="834"/>
        <v>0</v>
      </c>
      <c r="CM553" s="146">
        <f t="shared" si="835"/>
        <v>0</v>
      </c>
      <c r="CN553" s="146">
        <f t="shared" si="836"/>
        <v>0</v>
      </c>
      <c r="CO553" s="146">
        <f t="shared" si="837"/>
        <v>0</v>
      </c>
      <c r="CP553" s="146">
        <f t="shared" si="838"/>
        <v>0</v>
      </c>
      <c r="CQ553" s="146">
        <f t="shared" si="839"/>
        <v>0</v>
      </c>
      <c r="CR553" s="146">
        <f t="shared" si="840"/>
        <v>0</v>
      </c>
      <c r="CS553" s="146">
        <f t="shared" si="841"/>
        <v>0</v>
      </c>
      <c r="CT553" s="146">
        <f t="shared" si="842"/>
        <v>0</v>
      </c>
      <c r="CU553" s="146">
        <f t="shared" si="843"/>
        <v>0</v>
      </c>
      <c r="CV553" s="146">
        <f t="shared" si="844"/>
        <v>0</v>
      </c>
      <c r="CW553" s="146">
        <f t="shared" si="845"/>
        <v>0</v>
      </c>
      <c r="CX553" s="146">
        <f t="shared" si="846"/>
        <v>0</v>
      </c>
      <c r="CY553" s="146">
        <f t="shared" si="847"/>
        <v>0</v>
      </c>
      <c r="CZ553" s="146">
        <f t="shared" si="848"/>
        <v>0</v>
      </c>
      <c r="DA553" s="146">
        <f t="shared" si="849"/>
        <v>0</v>
      </c>
      <c r="DB553" s="146">
        <f t="shared" si="850"/>
        <v>0</v>
      </c>
      <c r="DC553" s="146">
        <f t="shared" si="851"/>
        <v>0</v>
      </c>
      <c r="DD553" s="146">
        <f t="shared" si="852"/>
        <v>0</v>
      </c>
      <c r="DE553" s="146">
        <f t="shared" si="853"/>
        <v>0</v>
      </c>
      <c r="DF553" s="146">
        <f t="shared" si="854"/>
        <v>0</v>
      </c>
      <c r="DG553" s="146">
        <f t="shared" si="855"/>
        <v>0</v>
      </c>
      <c r="DH553" s="146">
        <f t="shared" si="856"/>
        <v>0</v>
      </c>
      <c r="DI553" s="146">
        <f t="shared" si="857"/>
        <v>0</v>
      </c>
      <c r="DJ553" s="146">
        <f t="shared" si="858"/>
        <v>0</v>
      </c>
      <c r="DK553" s="146">
        <f t="shared" si="859"/>
        <v>0</v>
      </c>
      <c r="DL553" s="146">
        <f t="shared" si="860"/>
        <v>0</v>
      </c>
      <c r="DM553" s="146">
        <f t="shared" si="861"/>
        <v>0</v>
      </c>
      <c r="DN553" s="65">
        <f t="shared" ref="DN553:DN561" si="890">F553*H553</f>
        <v>15</v>
      </c>
      <c r="DO553" s="57">
        <f t="shared" si="888"/>
        <v>15</v>
      </c>
      <c r="DP553" s="57" t="str">
        <f t="shared" si="866"/>
        <v/>
      </c>
      <c r="DQ553" s="58" t="str">
        <f t="shared" si="867"/>
        <v/>
      </c>
      <c r="DR553" s="1">
        <f t="shared" si="889"/>
        <v>1</v>
      </c>
      <c r="DS553" s="168" t="e">
        <f>IF(AND(DR553=#REF!,BL553=#REF!),'Tiến độ'!D553,"")</f>
        <v>#REF!</v>
      </c>
    </row>
    <row r="554" spans="1:123" ht="11.25" customHeight="1">
      <c r="A554" s="309" t="str">
        <f>IF(B554="","",MAX($A$7:A553)+1)</f>
        <v/>
      </c>
      <c r="B554" s="312"/>
      <c r="C554" s="101" t="s">
        <v>16</v>
      </c>
      <c r="D554" s="102" t="s">
        <v>242</v>
      </c>
      <c r="E554" s="103">
        <v>2</v>
      </c>
      <c r="F554" s="104">
        <v>39</v>
      </c>
      <c r="G554" s="105"/>
      <c r="H554" s="117">
        <v>0.5</v>
      </c>
      <c r="I554" s="107">
        <f>I553</f>
        <v>24</v>
      </c>
      <c r="J554" s="28" t="s">
        <v>1098</v>
      </c>
      <c r="K554" s="108">
        <v>3</v>
      </c>
      <c r="L554" s="109">
        <v>3</v>
      </c>
      <c r="M554" s="109">
        <v>3</v>
      </c>
      <c r="N554" s="110">
        <v>3</v>
      </c>
      <c r="O554" s="108">
        <v>3</v>
      </c>
      <c r="P554" s="109">
        <v>3</v>
      </c>
      <c r="Q554" s="109">
        <v>3</v>
      </c>
      <c r="R554" s="110">
        <v>3</v>
      </c>
      <c r="S554" s="108">
        <v>3</v>
      </c>
      <c r="T554" s="109">
        <v>3</v>
      </c>
      <c r="U554" s="109">
        <v>3</v>
      </c>
      <c r="V554" s="109">
        <v>3</v>
      </c>
      <c r="W554" s="110">
        <v>3</v>
      </c>
      <c r="X554" s="108"/>
      <c r="Y554" s="109"/>
      <c r="Z554" s="109" t="s">
        <v>163</v>
      </c>
      <c r="AA554" s="110" t="s">
        <v>163</v>
      </c>
      <c r="AB554" s="108" t="s">
        <v>163</v>
      </c>
      <c r="AC554" s="109" t="s">
        <v>163</v>
      </c>
      <c r="AD554" s="109" t="s">
        <v>164</v>
      </c>
      <c r="AE554" s="110" t="s">
        <v>164</v>
      </c>
      <c r="AF554" s="108" t="s">
        <v>164</v>
      </c>
      <c r="AG554" s="109" t="s">
        <v>164</v>
      </c>
      <c r="AH554" s="109" t="s">
        <v>164</v>
      </c>
      <c r="AI554" s="362"/>
      <c r="AJ554" s="363"/>
      <c r="AK554" s="108" t="s">
        <v>164</v>
      </c>
      <c r="AL554" s="109"/>
      <c r="AM554" s="109"/>
      <c r="AN554" s="110"/>
      <c r="AO554" s="108"/>
      <c r="AP554" s="109"/>
      <c r="AQ554" s="109"/>
      <c r="AR554" s="110"/>
      <c r="AS554" s="111"/>
      <c r="AT554" s="109"/>
      <c r="AU554" s="109"/>
      <c r="AV554" s="112"/>
      <c r="AW554" s="108"/>
      <c r="AX554" s="109"/>
      <c r="AY554" s="109"/>
      <c r="AZ554" s="109"/>
      <c r="BA554" s="110"/>
      <c r="BB554" s="111"/>
      <c r="BC554" s="109"/>
      <c r="BD554" s="109"/>
      <c r="BE554" s="321"/>
      <c r="BF554" s="322"/>
      <c r="BG554" s="322"/>
      <c r="BH554" s="322"/>
      <c r="BI554" s="322"/>
      <c r="BJ554" s="323"/>
      <c r="BK554" s="48" t="s">
        <v>18</v>
      </c>
      <c r="BL554" s="48" t="s">
        <v>16</v>
      </c>
      <c r="BN554" s="146">
        <f t="shared" si="864"/>
        <v>1.5</v>
      </c>
      <c r="BO554" s="146">
        <f t="shared" si="811"/>
        <v>1.5</v>
      </c>
      <c r="BP554" s="146">
        <f t="shared" si="812"/>
        <v>1.5</v>
      </c>
      <c r="BQ554" s="146">
        <f t="shared" si="813"/>
        <v>1.5</v>
      </c>
      <c r="BR554" s="146">
        <f t="shared" si="814"/>
        <v>1.5</v>
      </c>
      <c r="BS554" s="146">
        <f t="shared" si="815"/>
        <v>1.5</v>
      </c>
      <c r="BT554" s="146">
        <f t="shared" si="816"/>
        <v>1.5</v>
      </c>
      <c r="BU554" s="146">
        <f t="shared" si="817"/>
        <v>1.5</v>
      </c>
      <c r="BV554" s="146">
        <f t="shared" si="818"/>
        <v>1.5</v>
      </c>
      <c r="BW554" s="146">
        <f t="shared" si="819"/>
        <v>1.5</v>
      </c>
      <c r="BX554" s="146">
        <f t="shared" si="820"/>
        <v>1.5</v>
      </c>
      <c r="BY554" s="146">
        <f t="shared" si="821"/>
        <v>1.5</v>
      </c>
      <c r="BZ554" s="146">
        <f t="shared" si="822"/>
        <v>1.5</v>
      </c>
      <c r="CA554" s="146">
        <f t="shared" si="823"/>
        <v>0</v>
      </c>
      <c r="CB554" s="146">
        <f t="shared" si="824"/>
        <v>0</v>
      </c>
      <c r="CC554" s="146">
        <f t="shared" si="825"/>
        <v>0</v>
      </c>
      <c r="CD554" s="146">
        <f t="shared" si="826"/>
        <v>0</v>
      </c>
      <c r="CE554" s="146">
        <f t="shared" si="827"/>
        <v>0</v>
      </c>
      <c r="CF554" s="146">
        <f t="shared" si="828"/>
        <v>0</v>
      </c>
      <c r="CG554" s="146">
        <f t="shared" si="829"/>
        <v>0</v>
      </c>
      <c r="CH554" s="146">
        <f t="shared" si="830"/>
        <v>0</v>
      </c>
      <c r="CI554" s="146">
        <f t="shared" si="831"/>
        <v>0</v>
      </c>
      <c r="CJ554" s="146">
        <f t="shared" si="832"/>
        <v>0</v>
      </c>
      <c r="CK554" s="146">
        <f t="shared" si="833"/>
        <v>0</v>
      </c>
      <c r="CL554" s="146">
        <f t="shared" si="834"/>
        <v>0</v>
      </c>
      <c r="CM554" s="146">
        <f t="shared" si="835"/>
        <v>0</v>
      </c>
      <c r="CN554" s="146">
        <f t="shared" si="836"/>
        <v>0</v>
      </c>
      <c r="CO554" s="146">
        <f t="shared" si="837"/>
        <v>0</v>
      </c>
      <c r="CP554" s="146">
        <f t="shared" si="838"/>
        <v>0</v>
      </c>
      <c r="CQ554" s="146">
        <f t="shared" si="839"/>
        <v>0</v>
      </c>
      <c r="CR554" s="146">
        <f t="shared" si="840"/>
        <v>0</v>
      </c>
      <c r="CS554" s="146">
        <f t="shared" si="841"/>
        <v>0</v>
      </c>
      <c r="CT554" s="146">
        <f t="shared" si="842"/>
        <v>0</v>
      </c>
      <c r="CU554" s="146">
        <f t="shared" si="843"/>
        <v>0</v>
      </c>
      <c r="CV554" s="146">
        <f t="shared" si="844"/>
        <v>0</v>
      </c>
      <c r="CW554" s="146">
        <f t="shared" si="845"/>
        <v>0</v>
      </c>
      <c r="CX554" s="146">
        <f t="shared" si="846"/>
        <v>0</v>
      </c>
      <c r="CY554" s="146">
        <f t="shared" si="847"/>
        <v>0</v>
      </c>
      <c r="CZ554" s="146">
        <f t="shared" si="848"/>
        <v>0</v>
      </c>
      <c r="DA554" s="146">
        <f t="shared" si="849"/>
        <v>0</v>
      </c>
      <c r="DB554" s="146">
        <f t="shared" si="850"/>
        <v>0</v>
      </c>
      <c r="DC554" s="146">
        <f t="shared" si="851"/>
        <v>0</v>
      </c>
      <c r="DD554" s="146">
        <f t="shared" si="852"/>
        <v>0</v>
      </c>
      <c r="DE554" s="146">
        <f t="shared" si="853"/>
        <v>0</v>
      </c>
      <c r="DF554" s="146">
        <f t="shared" si="854"/>
        <v>0</v>
      </c>
      <c r="DG554" s="146">
        <f t="shared" si="855"/>
        <v>0</v>
      </c>
      <c r="DH554" s="146">
        <f t="shared" si="856"/>
        <v>0</v>
      </c>
      <c r="DI554" s="146">
        <f t="shared" si="857"/>
        <v>0</v>
      </c>
      <c r="DJ554" s="146">
        <f t="shared" si="858"/>
        <v>0</v>
      </c>
      <c r="DK554" s="146">
        <f t="shared" si="859"/>
        <v>0</v>
      </c>
      <c r="DL554" s="146">
        <f t="shared" si="860"/>
        <v>0</v>
      </c>
      <c r="DM554" s="146">
        <f t="shared" si="861"/>
        <v>0</v>
      </c>
      <c r="DN554" s="65">
        <f t="shared" si="890"/>
        <v>19.5</v>
      </c>
      <c r="DO554" s="57">
        <f t="shared" si="888"/>
        <v>19.5</v>
      </c>
      <c r="DP554" s="57" t="str">
        <f t="shared" si="866"/>
        <v/>
      </c>
      <c r="DQ554" s="58" t="str">
        <f t="shared" si="867"/>
        <v/>
      </c>
      <c r="DR554" s="1">
        <f t="shared" si="889"/>
        <v>1</v>
      </c>
      <c r="DS554" s="168" t="e">
        <f>IF(AND(DR554=#REF!,BL554=#REF!),'Tiến độ'!D554,"")</f>
        <v>#REF!</v>
      </c>
    </row>
    <row r="555" spans="1:123" ht="11.25" customHeight="1">
      <c r="A555" s="309" t="str">
        <f>IF(B555="","",MAX($A$7:A554)+1)</f>
        <v/>
      </c>
      <c r="B555" s="312"/>
      <c r="C555" s="101" t="s">
        <v>257</v>
      </c>
      <c r="D555" s="102" t="s">
        <v>258</v>
      </c>
      <c r="E555" s="103">
        <v>2</v>
      </c>
      <c r="F555" s="104">
        <v>30</v>
      </c>
      <c r="G555" s="105"/>
      <c r="H555" s="117">
        <v>0.5</v>
      </c>
      <c r="I555" s="107">
        <f t="shared" ref="I555:I562" si="891">I554</f>
        <v>24</v>
      </c>
      <c r="J555" s="28" t="s">
        <v>638</v>
      </c>
      <c r="K555" s="108">
        <v>2</v>
      </c>
      <c r="L555" s="109">
        <v>2</v>
      </c>
      <c r="M555" s="109">
        <v>2</v>
      </c>
      <c r="N555" s="110">
        <v>2</v>
      </c>
      <c r="O555" s="108">
        <v>2</v>
      </c>
      <c r="P555" s="109">
        <v>2</v>
      </c>
      <c r="Q555" s="109">
        <v>2</v>
      </c>
      <c r="R555" s="110">
        <v>2</v>
      </c>
      <c r="S555" s="108">
        <v>2</v>
      </c>
      <c r="T555" s="109">
        <v>2</v>
      </c>
      <c r="U555" s="109">
        <v>2</v>
      </c>
      <c r="V555" s="109">
        <v>2</v>
      </c>
      <c r="W555" s="110">
        <v>2</v>
      </c>
      <c r="X555" s="108">
        <v>2</v>
      </c>
      <c r="Y555" s="109">
        <v>2</v>
      </c>
      <c r="Z555" s="109" t="s">
        <v>163</v>
      </c>
      <c r="AA555" s="110" t="s">
        <v>163</v>
      </c>
      <c r="AB555" s="108" t="s">
        <v>163</v>
      </c>
      <c r="AC555" s="109" t="s">
        <v>163</v>
      </c>
      <c r="AD555" s="109" t="s">
        <v>164</v>
      </c>
      <c r="AE555" s="110" t="s">
        <v>164</v>
      </c>
      <c r="AF555" s="108" t="s">
        <v>164</v>
      </c>
      <c r="AG555" s="109" t="s">
        <v>164</v>
      </c>
      <c r="AH555" s="109" t="s">
        <v>164</v>
      </c>
      <c r="AI555" s="362"/>
      <c r="AJ555" s="363"/>
      <c r="AK555" s="108" t="s">
        <v>164</v>
      </c>
      <c r="AL555" s="109"/>
      <c r="AM555" s="109"/>
      <c r="AN555" s="110"/>
      <c r="AO555" s="108"/>
      <c r="AP555" s="109"/>
      <c r="AQ555" s="109"/>
      <c r="AR555" s="110"/>
      <c r="AS555" s="111"/>
      <c r="AT555" s="109"/>
      <c r="AU555" s="109"/>
      <c r="AV555" s="112"/>
      <c r="AW555" s="108"/>
      <c r="AX555" s="109"/>
      <c r="AY555" s="109"/>
      <c r="AZ555" s="109"/>
      <c r="BA555" s="110"/>
      <c r="BB555" s="111"/>
      <c r="BC555" s="109"/>
      <c r="BD555" s="109"/>
      <c r="BE555" s="321"/>
      <c r="BF555" s="322"/>
      <c r="BG555" s="322"/>
      <c r="BH555" s="322"/>
      <c r="BI555" s="322"/>
      <c r="BJ555" s="323"/>
      <c r="BK555" s="48" t="s">
        <v>18</v>
      </c>
      <c r="BL555" s="48" t="s">
        <v>1116</v>
      </c>
      <c r="BN555" s="146">
        <f t="shared" si="864"/>
        <v>1</v>
      </c>
      <c r="BO555" s="146">
        <f t="shared" si="811"/>
        <v>1</v>
      </c>
      <c r="BP555" s="146">
        <f t="shared" si="812"/>
        <v>1</v>
      </c>
      <c r="BQ555" s="146">
        <f t="shared" si="813"/>
        <v>1</v>
      </c>
      <c r="BR555" s="146">
        <f t="shared" si="814"/>
        <v>1</v>
      </c>
      <c r="BS555" s="146">
        <f t="shared" si="815"/>
        <v>1</v>
      </c>
      <c r="BT555" s="146">
        <f t="shared" si="816"/>
        <v>1</v>
      </c>
      <c r="BU555" s="146">
        <f t="shared" si="817"/>
        <v>1</v>
      </c>
      <c r="BV555" s="146">
        <f t="shared" si="818"/>
        <v>1</v>
      </c>
      <c r="BW555" s="146">
        <f t="shared" si="819"/>
        <v>1</v>
      </c>
      <c r="BX555" s="146">
        <f t="shared" si="820"/>
        <v>1</v>
      </c>
      <c r="BY555" s="146">
        <f t="shared" si="821"/>
        <v>1</v>
      </c>
      <c r="BZ555" s="146">
        <f t="shared" si="822"/>
        <v>1</v>
      </c>
      <c r="CA555" s="146">
        <f t="shared" si="823"/>
        <v>1</v>
      </c>
      <c r="CB555" s="146">
        <f t="shared" si="824"/>
        <v>1</v>
      </c>
      <c r="CC555" s="146">
        <f t="shared" si="825"/>
        <v>0</v>
      </c>
      <c r="CD555" s="146">
        <f t="shared" si="826"/>
        <v>0</v>
      </c>
      <c r="CE555" s="146">
        <f t="shared" si="827"/>
        <v>0</v>
      </c>
      <c r="CF555" s="146">
        <f t="shared" si="828"/>
        <v>0</v>
      </c>
      <c r="CG555" s="146">
        <f t="shared" si="829"/>
        <v>0</v>
      </c>
      <c r="CH555" s="146">
        <f t="shared" si="830"/>
        <v>0</v>
      </c>
      <c r="CI555" s="146">
        <f t="shared" si="831"/>
        <v>0</v>
      </c>
      <c r="CJ555" s="146">
        <f t="shared" si="832"/>
        <v>0</v>
      </c>
      <c r="CK555" s="146">
        <f t="shared" si="833"/>
        <v>0</v>
      </c>
      <c r="CL555" s="146">
        <f t="shared" si="834"/>
        <v>0</v>
      </c>
      <c r="CM555" s="146">
        <f t="shared" si="835"/>
        <v>0</v>
      </c>
      <c r="CN555" s="146">
        <f t="shared" si="836"/>
        <v>0</v>
      </c>
      <c r="CO555" s="146">
        <f t="shared" si="837"/>
        <v>0</v>
      </c>
      <c r="CP555" s="146">
        <f t="shared" si="838"/>
        <v>0</v>
      </c>
      <c r="CQ555" s="146">
        <f t="shared" si="839"/>
        <v>0</v>
      </c>
      <c r="CR555" s="146">
        <f t="shared" si="840"/>
        <v>0</v>
      </c>
      <c r="CS555" s="146">
        <f t="shared" si="841"/>
        <v>0</v>
      </c>
      <c r="CT555" s="146">
        <f t="shared" si="842"/>
        <v>0</v>
      </c>
      <c r="CU555" s="146">
        <f t="shared" si="843"/>
        <v>0</v>
      </c>
      <c r="CV555" s="146">
        <f t="shared" si="844"/>
        <v>0</v>
      </c>
      <c r="CW555" s="146">
        <f t="shared" si="845"/>
        <v>0</v>
      </c>
      <c r="CX555" s="146">
        <f t="shared" si="846"/>
        <v>0</v>
      </c>
      <c r="CY555" s="146">
        <f t="shared" si="847"/>
        <v>0</v>
      </c>
      <c r="CZ555" s="146">
        <f t="shared" si="848"/>
        <v>0</v>
      </c>
      <c r="DA555" s="146">
        <f t="shared" si="849"/>
        <v>0</v>
      </c>
      <c r="DB555" s="146">
        <f t="shared" si="850"/>
        <v>0</v>
      </c>
      <c r="DC555" s="146">
        <f t="shared" si="851"/>
        <v>0</v>
      </c>
      <c r="DD555" s="146">
        <f t="shared" si="852"/>
        <v>0</v>
      </c>
      <c r="DE555" s="146">
        <f t="shared" si="853"/>
        <v>0</v>
      </c>
      <c r="DF555" s="146">
        <f t="shared" si="854"/>
        <v>0</v>
      </c>
      <c r="DG555" s="146">
        <f t="shared" si="855"/>
        <v>0</v>
      </c>
      <c r="DH555" s="146">
        <f t="shared" si="856"/>
        <v>0</v>
      </c>
      <c r="DI555" s="146">
        <f t="shared" si="857"/>
        <v>0</v>
      </c>
      <c r="DJ555" s="146">
        <f t="shared" si="858"/>
        <v>0</v>
      </c>
      <c r="DK555" s="146">
        <f t="shared" si="859"/>
        <v>0</v>
      </c>
      <c r="DL555" s="146">
        <f t="shared" si="860"/>
        <v>0</v>
      </c>
      <c r="DM555" s="146">
        <f t="shared" si="861"/>
        <v>0</v>
      </c>
      <c r="DN555" s="65">
        <f t="shared" si="890"/>
        <v>15</v>
      </c>
      <c r="DO555" s="57">
        <f t="shared" si="888"/>
        <v>15</v>
      </c>
      <c r="DP555" s="57" t="str">
        <f t="shared" si="866"/>
        <v/>
      </c>
      <c r="DQ555" s="58" t="str">
        <f t="shared" si="867"/>
        <v/>
      </c>
      <c r="DR555" s="1">
        <f t="shared" si="889"/>
        <v>1</v>
      </c>
      <c r="DS555" s="168" t="e">
        <f>IF(AND(DR555=#REF!,BL555=#REF!),'Tiến độ'!D555,"")</f>
        <v>#REF!</v>
      </c>
    </row>
    <row r="556" spans="1:123" ht="11.25" customHeight="1">
      <c r="A556" s="309" t="str">
        <f>IF(B556="","",MAX($A$7:A555)+1)</f>
        <v/>
      </c>
      <c r="B556" s="312"/>
      <c r="C556" s="101" t="s">
        <v>419</v>
      </c>
      <c r="D556" s="102" t="s">
        <v>319</v>
      </c>
      <c r="E556" s="103">
        <v>2</v>
      </c>
      <c r="F556" s="104">
        <v>30</v>
      </c>
      <c r="G556" s="105"/>
      <c r="H556" s="117">
        <v>0.5</v>
      </c>
      <c r="I556" s="107">
        <f>I555</f>
        <v>24</v>
      </c>
      <c r="J556" s="28" t="s">
        <v>635</v>
      </c>
      <c r="K556" s="108">
        <v>2</v>
      </c>
      <c r="L556" s="109">
        <v>2</v>
      </c>
      <c r="M556" s="109">
        <v>2</v>
      </c>
      <c r="N556" s="110">
        <v>2</v>
      </c>
      <c r="O556" s="108">
        <v>2</v>
      </c>
      <c r="P556" s="109">
        <v>2</v>
      </c>
      <c r="Q556" s="109">
        <v>2</v>
      </c>
      <c r="R556" s="110">
        <v>2</v>
      </c>
      <c r="S556" s="108">
        <v>2</v>
      </c>
      <c r="T556" s="109">
        <v>2</v>
      </c>
      <c r="U556" s="109">
        <v>2</v>
      </c>
      <c r="V556" s="109">
        <v>2</v>
      </c>
      <c r="W556" s="110">
        <v>2</v>
      </c>
      <c r="X556" s="108">
        <v>2</v>
      </c>
      <c r="Y556" s="109">
        <v>2</v>
      </c>
      <c r="Z556" s="109" t="s">
        <v>163</v>
      </c>
      <c r="AA556" s="110" t="s">
        <v>163</v>
      </c>
      <c r="AB556" s="108" t="s">
        <v>163</v>
      </c>
      <c r="AC556" s="109" t="s">
        <v>163</v>
      </c>
      <c r="AD556" s="109" t="s">
        <v>164</v>
      </c>
      <c r="AE556" s="110" t="s">
        <v>164</v>
      </c>
      <c r="AF556" s="108" t="s">
        <v>164</v>
      </c>
      <c r="AG556" s="109" t="s">
        <v>164</v>
      </c>
      <c r="AH556" s="109" t="s">
        <v>164</v>
      </c>
      <c r="AI556" s="362"/>
      <c r="AJ556" s="363"/>
      <c r="AK556" s="108" t="s">
        <v>164</v>
      </c>
      <c r="AL556" s="109"/>
      <c r="AM556" s="109"/>
      <c r="AN556" s="110"/>
      <c r="AO556" s="108"/>
      <c r="AP556" s="109"/>
      <c r="AQ556" s="109"/>
      <c r="AR556" s="110"/>
      <c r="AS556" s="111"/>
      <c r="AT556" s="109"/>
      <c r="AU556" s="109"/>
      <c r="AV556" s="112"/>
      <c r="AW556" s="108"/>
      <c r="AX556" s="109"/>
      <c r="AY556" s="109"/>
      <c r="AZ556" s="109"/>
      <c r="BA556" s="110"/>
      <c r="BB556" s="111"/>
      <c r="BC556" s="109"/>
      <c r="BD556" s="109"/>
      <c r="BE556" s="321"/>
      <c r="BF556" s="322"/>
      <c r="BG556" s="322"/>
      <c r="BH556" s="322"/>
      <c r="BI556" s="322"/>
      <c r="BJ556" s="323"/>
      <c r="BK556" s="48" t="s">
        <v>18</v>
      </c>
      <c r="BL556" s="48" t="s">
        <v>29</v>
      </c>
      <c r="BN556" s="146">
        <f t="shared" si="864"/>
        <v>1</v>
      </c>
      <c r="BO556" s="146">
        <f t="shared" si="811"/>
        <v>1</v>
      </c>
      <c r="BP556" s="146">
        <f t="shared" si="812"/>
        <v>1</v>
      </c>
      <c r="BQ556" s="146">
        <f t="shared" si="813"/>
        <v>1</v>
      </c>
      <c r="BR556" s="146">
        <f t="shared" si="814"/>
        <v>1</v>
      </c>
      <c r="BS556" s="146">
        <f t="shared" si="815"/>
        <v>1</v>
      </c>
      <c r="BT556" s="146">
        <f t="shared" si="816"/>
        <v>1</v>
      </c>
      <c r="BU556" s="146">
        <f t="shared" si="817"/>
        <v>1</v>
      </c>
      <c r="BV556" s="146">
        <f t="shared" si="818"/>
        <v>1</v>
      </c>
      <c r="BW556" s="146">
        <f t="shared" si="819"/>
        <v>1</v>
      </c>
      <c r="BX556" s="146">
        <f t="shared" si="820"/>
        <v>1</v>
      </c>
      <c r="BY556" s="146">
        <f t="shared" si="821"/>
        <v>1</v>
      </c>
      <c r="BZ556" s="146">
        <f t="shared" si="822"/>
        <v>1</v>
      </c>
      <c r="CA556" s="146">
        <f t="shared" si="823"/>
        <v>1</v>
      </c>
      <c r="CB556" s="146">
        <f t="shared" si="824"/>
        <v>1</v>
      </c>
      <c r="CC556" s="146">
        <f t="shared" si="825"/>
        <v>0</v>
      </c>
      <c r="CD556" s="146">
        <f t="shared" si="826"/>
        <v>0</v>
      </c>
      <c r="CE556" s="146">
        <f t="shared" si="827"/>
        <v>0</v>
      </c>
      <c r="CF556" s="146">
        <f t="shared" si="828"/>
        <v>0</v>
      </c>
      <c r="CG556" s="146">
        <f t="shared" si="829"/>
        <v>0</v>
      </c>
      <c r="CH556" s="146">
        <f t="shared" si="830"/>
        <v>0</v>
      </c>
      <c r="CI556" s="146">
        <f t="shared" si="831"/>
        <v>0</v>
      </c>
      <c r="CJ556" s="146">
        <f t="shared" si="832"/>
        <v>0</v>
      </c>
      <c r="CK556" s="146">
        <f t="shared" si="833"/>
        <v>0</v>
      </c>
      <c r="CL556" s="146">
        <f t="shared" si="834"/>
        <v>0</v>
      </c>
      <c r="CM556" s="146">
        <f t="shared" si="835"/>
        <v>0</v>
      </c>
      <c r="CN556" s="146">
        <f t="shared" si="836"/>
        <v>0</v>
      </c>
      <c r="CO556" s="146">
        <f t="shared" si="837"/>
        <v>0</v>
      </c>
      <c r="CP556" s="146">
        <f t="shared" si="838"/>
        <v>0</v>
      </c>
      <c r="CQ556" s="146">
        <f t="shared" si="839"/>
        <v>0</v>
      </c>
      <c r="CR556" s="146">
        <f t="shared" si="840"/>
        <v>0</v>
      </c>
      <c r="CS556" s="146">
        <f t="shared" si="841"/>
        <v>0</v>
      </c>
      <c r="CT556" s="146">
        <f t="shared" si="842"/>
        <v>0</v>
      </c>
      <c r="CU556" s="146">
        <f t="shared" si="843"/>
        <v>0</v>
      </c>
      <c r="CV556" s="146">
        <f t="shared" si="844"/>
        <v>0</v>
      </c>
      <c r="CW556" s="146">
        <f t="shared" si="845"/>
        <v>0</v>
      </c>
      <c r="CX556" s="146">
        <f t="shared" si="846"/>
        <v>0</v>
      </c>
      <c r="CY556" s="146">
        <f t="shared" si="847"/>
        <v>0</v>
      </c>
      <c r="CZ556" s="146">
        <f t="shared" si="848"/>
        <v>0</v>
      </c>
      <c r="DA556" s="146">
        <f t="shared" si="849"/>
        <v>0</v>
      </c>
      <c r="DB556" s="146">
        <f t="shared" si="850"/>
        <v>0</v>
      </c>
      <c r="DC556" s="146">
        <f t="shared" si="851"/>
        <v>0</v>
      </c>
      <c r="DD556" s="146">
        <f t="shared" si="852"/>
        <v>0</v>
      </c>
      <c r="DE556" s="146">
        <f t="shared" si="853"/>
        <v>0</v>
      </c>
      <c r="DF556" s="146">
        <f t="shared" si="854"/>
        <v>0</v>
      </c>
      <c r="DG556" s="146">
        <f t="shared" si="855"/>
        <v>0</v>
      </c>
      <c r="DH556" s="146">
        <f t="shared" si="856"/>
        <v>0</v>
      </c>
      <c r="DI556" s="146">
        <f t="shared" si="857"/>
        <v>0</v>
      </c>
      <c r="DJ556" s="146">
        <f t="shared" si="858"/>
        <v>0</v>
      </c>
      <c r="DK556" s="146">
        <f t="shared" si="859"/>
        <v>0</v>
      </c>
      <c r="DL556" s="146">
        <f t="shared" si="860"/>
        <v>0</v>
      </c>
      <c r="DM556" s="146">
        <f t="shared" si="861"/>
        <v>0</v>
      </c>
      <c r="DN556" s="65">
        <f t="shared" si="890"/>
        <v>15</v>
      </c>
      <c r="DO556" s="57">
        <f t="shared" si="888"/>
        <v>15</v>
      </c>
      <c r="DP556" s="57" t="str">
        <f t="shared" si="866"/>
        <v/>
      </c>
      <c r="DQ556" s="58" t="str">
        <f t="shared" si="867"/>
        <v/>
      </c>
      <c r="DR556" s="1">
        <f t="shared" si="889"/>
        <v>1</v>
      </c>
      <c r="DS556" s="168" t="e">
        <f>IF(AND(DR556=#REF!,BL556=#REF!),'Tiến độ'!D556,"")</f>
        <v>#REF!</v>
      </c>
    </row>
    <row r="557" spans="1:123" ht="11.25" customHeight="1">
      <c r="A557" s="309" t="str">
        <f>IF(B557="","",MAX($A$7:A556)+1)</f>
        <v/>
      </c>
      <c r="B557" s="312"/>
      <c r="C557" s="101" t="s">
        <v>441</v>
      </c>
      <c r="D557" s="102" t="s">
        <v>442</v>
      </c>
      <c r="E557" s="103">
        <v>3</v>
      </c>
      <c r="F557" s="104">
        <v>60</v>
      </c>
      <c r="G557" s="105"/>
      <c r="H557" s="117">
        <v>0.5</v>
      </c>
      <c r="I557" s="128">
        <v>22</v>
      </c>
      <c r="J557" s="27" t="s">
        <v>11798</v>
      </c>
      <c r="K557" s="108">
        <v>4</v>
      </c>
      <c r="L557" s="109">
        <v>4</v>
      </c>
      <c r="M557" s="109">
        <v>4</v>
      </c>
      <c r="N557" s="110">
        <v>4</v>
      </c>
      <c r="O557" s="108">
        <v>4</v>
      </c>
      <c r="P557" s="109">
        <v>4</v>
      </c>
      <c r="Q557" s="109">
        <v>4</v>
      </c>
      <c r="R557" s="110">
        <v>4</v>
      </c>
      <c r="S557" s="108">
        <v>4</v>
      </c>
      <c r="T557" s="109">
        <v>4</v>
      </c>
      <c r="U557" s="109">
        <v>4</v>
      </c>
      <c r="V557" s="109">
        <v>4</v>
      </c>
      <c r="W557" s="110">
        <v>4</v>
      </c>
      <c r="X557" s="108">
        <v>4</v>
      </c>
      <c r="Y557" s="109">
        <v>4</v>
      </c>
      <c r="Z557" s="109" t="s">
        <v>163</v>
      </c>
      <c r="AA557" s="110" t="s">
        <v>163</v>
      </c>
      <c r="AB557" s="108" t="s">
        <v>163</v>
      </c>
      <c r="AC557" s="109" t="s">
        <v>163</v>
      </c>
      <c r="AD557" s="109" t="s">
        <v>164</v>
      </c>
      <c r="AE557" s="110" t="s">
        <v>164</v>
      </c>
      <c r="AF557" s="108" t="s">
        <v>164</v>
      </c>
      <c r="AG557" s="109" t="s">
        <v>164</v>
      </c>
      <c r="AH557" s="109" t="s">
        <v>164</v>
      </c>
      <c r="AI557" s="362"/>
      <c r="AJ557" s="363"/>
      <c r="AK557" s="108" t="s">
        <v>164</v>
      </c>
      <c r="AL557" s="109"/>
      <c r="AM557" s="109"/>
      <c r="AN557" s="110"/>
      <c r="AO557" s="108"/>
      <c r="AP557" s="109"/>
      <c r="AQ557" s="109"/>
      <c r="AR557" s="110"/>
      <c r="AS557" s="111"/>
      <c r="AT557" s="109"/>
      <c r="AU557" s="109"/>
      <c r="AV557" s="112"/>
      <c r="AW557" s="108"/>
      <c r="AX557" s="109"/>
      <c r="AY557" s="109"/>
      <c r="AZ557" s="109"/>
      <c r="BA557" s="110"/>
      <c r="BB557" s="111"/>
      <c r="BC557" s="109"/>
      <c r="BD557" s="109"/>
      <c r="BE557" s="321"/>
      <c r="BF557" s="322"/>
      <c r="BG557" s="322"/>
      <c r="BH557" s="322"/>
      <c r="BI557" s="322"/>
      <c r="BJ557" s="323"/>
      <c r="BK557" s="48" t="s">
        <v>20</v>
      </c>
      <c r="BL557" s="48" t="s">
        <v>56</v>
      </c>
      <c r="BN557" s="146">
        <f t="shared" si="864"/>
        <v>2</v>
      </c>
      <c r="BO557" s="146">
        <f t="shared" si="811"/>
        <v>2</v>
      </c>
      <c r="BP557" s="146">
        <f t="shared" si="812"/>
        <v>2</v>
      </c>
      <c r="BQ557" s="146">
        <f t="shared" si="813"/>
        <v>2</v>
      </c>
      <c r="BR557" s="146">
        <f t="shared" si="814"/>
        <v>2</v>
      </c>
      <c r="BS557" s="146">
        <f t="shared" si="815"/>
        <v>2</v>
      </c>
      <c r="BT557" s="146">
        <f t="shared" si="816"/>
        <v>2</v>
      </c>
      <c r="BU557" s="146">
        <f t="shared" si="817"/>
        <v>2</v>
      </c>
      <c r="BV557" s="146">
        <f t="shared" si="818"/>
        <v>2</v>
      </c>
      <c r="BW557" s="146">
        <f t="shared" si="819"/>
        <v>2</v>
      </c>
      <c r="BX557" s="146">
        <f t="shared" si="820"/>
        <v>2</v>
      </c>
      <c r="BY557" s="146">
        <f t="shared" si="821"/>
        <v>2</v>
      </c>
      <c r="BZ557" s="146">
        <f t="shared" si="822"/>
        <v>2</v>
      </c>
      <c r="CA557" s="146">
        <f t="shared" si="823"/>
        <v>2</v>
      </c>
      <c r="CB557" s="146">
        <f t="shared" si="824"/>
        <v>2</v>
      </c>
      <c r="CC557" s="146">
        <f t="shared" si="825"/>
        <v>0</v>
      </c>
      <c r="CD557" s="146">
        <f t="shared" si="826"/>
        <v>0</v>
      </c>
      <c r="CE557" s="146">
        <f t="shared" si="827"/>
        <v>0</v>
      </c>
      <c r="CF557" s="146">
        <f t="shared" si="828"/>
        <v>0</v>
      </c>
      <c r="CG557" s="146">
        <f t="shared" si="829"/>
        <v>0</v>
      </c>
      <c r="CH557" s="146">
        <f t="shared" si="830"/>
        <v>0</v>
      </c>
      <c r="CI557" s="146">
        <f t="shared" si="831"/>
        <v>0</v>
      </c>
      <c r="CJ557" s="146">
        <f t="shared" si="832"/>
        <v>0</v>
      </c>
      <c r="CK557" s="146">
        <f t="shared" si="833"/>
        <v>0</v>
      </c>
      <c r="CL557" s="146">
        <f t="shared" si="834"/>
        <v>0</v>
      </c>
      <c r="CM557" s="146">
        <f t="shared" si="835"/>
        <v>0</v>
      </c>
      <c r="CN557" s="146">
        <f t="shared" si="836"/>
        <v>0</v>
      </c>
      <c r="CO557" s="146">
        <f t="shared" si="837"/>
        <v>0</v>
      </c>
      <c r="CP557" s="146">
        <f t="shared" si="838"/>
        <v>0</v>
      </c>
      <c r="CQ557" s="146">
        <f t="shared" si="839"/>
        <v>0</v>
      </c>
      <c r="CR557" s="146">
        <f t="shared" si="840"/>
        <v>0</v>
      </c>
      <c r="CS557" s="146">
        <f t="shared" si="841"/>
        <v>0</v>
      </c>
      <c r="CT557" s="146">
        <f t="shared" si="842"/>
        <v>0</v>
      </c>
      <c r="CU557" s="146">
        <f t="shared" si="843"/>
        <v>0</v>
      </c>
      <c r="CV557" s="146">
        <f t="shared" si="844"/>
        <v>0</v>
      </c>
      <c r="CW557" s="146">
        <f t="shared" si="845"/>
        <v>0</v>
      </c>
      <c r="CX557" s="146">
        <f t="shared" si="846"/>
        <v>0</v>
      </c>
      <c r="CY557" s="146">
        <f t="shared" si="847"/>
        <v>0</v>
      </c>
      <c r="CZ557" s="146">
        <f t="shared" si="848"/>
        <v>0</v>
      </c>
      <c r="DA557" s="146">
        <f t="shared" si="849"/>
        <v>0</v>
      </c>
      <c r="DB557" s="146">
        <f t="shared" si="850"/>
        <v>0</v>
      </c>
      <c r="DC557" s="146">
        <f t="shared" si="851"/>
        <v>0</v>
      </c>
      <c r="DD557" s="146">
        <f t="shared" si="852"/>
        <v>0</v>
      </c>
      <c r="DE557" s="146">
        <f t="shared" si="853"/>
        <v>0</v>
      </c>
      <c r="DF557" s="146">
        <f t="shared" si="854"/>
        <v>0</v>
      </c>
      <c r="DG557" s="146">
        <f t="shared" si="855"/>
        <v>0</v>
      </c>
      <c r="DH557" s="146">
        <f t="shared" si="856"/>
        <v>0</v>
      </c>
      <c r="DI557" s="146">
        <f t="shared" si="857"/>
        <v>0</v>
      </c>
      <c r="DJ557" s="146">
        <f t="shared" si="858"/>
        <v>0</v>
      </c>
      <c r="DK557" s="146">
        <f t="shared" si="859"/>
        <v>0</v>
      </c>
      <c r="DL557" s="146">
        <f t="shared" si="860"/>
        <v>0</v>
      </c>
      <c r="DM557" s="146">
        <f t="shared" si="861"/>
        <v>0</v>
      </c>
      <c r="DN557" s="65">
        <f t="shared" si="890"/>
        <v>30</v>
      </c>
      <c r="DO557" s="57">
        <f t="shared" si="888"/>
        <v>30</v>
      </c>
      <c r="DP557" s="57" t="str">
        <f t="shared" si="866"/>
        <v/>
      </c>
      <c r="DQ557" s="58" t="str">
        <f t="shared" si="867"/>
        <v/>
      </c>
      <c r="DR557" s="1">
        <f t="shared" si="889"/>
        <v>1</v>
      </c>
      <c r="DS557" s="168" t="e">
        <f>IF(AND(DR557=#REF!,BL557=#REF!),'Tiến độ'!D557,"")</f>
        <v>#REF!</v>
      </c>
    </row>
    <row r="558" spans="1:123" ht="11.25" customHeight="1">
      <c r="A558" s="309" t="str">
        <f>IF(B558="","",MAX($A$7:A557)+1)</f>
        <v/>
      </c>
      <c r="B558" s="312"/>
      <c r="C558" s="101" t="s">
        <v>426</v>
      </c>
      <c r="D558" s="102" t="s">
        <v>213</v>
      </c>
      <c r="E558" s="103">
        <v>3</v>
      </c>
      <c r="F558" s="104">
        <v>60</v>
      </c>
      <c r="G558" s="105"/>
      <c r="H558" s="117">
        <v>0.5</v>
      </c>
      <c r="I558" s="107">
        <f>I556</f>
        <v>24</v>
      </c>
      <c r="J558" s="27" t="s">
        <v>636</v>
      </c>
      <c r="K558" s="108"/>
      <c r="L558" s="109"/>
      <c r="M558" s="109"/>
      <c r="N558" s="110"/>
      <c r="O558" s="108"/>
      <c r="P558" s="109"/>
      <c r="Q558" s="109"/>
      <c r="R558" s="110"/>
      <c r="S558" s="108"/>
      <c r="T558" s="109"/>
      <c r="U558" s="109"/>
      <c r="V558" s="109"/>
      <c r="W558" s="110"/>
      <c r="X558" s="108"/>
      <c r="Y558" s="109"/>
      <c r="Z558" s="109"/>
      <c r="AA558" s="110"/>
      <c r="AB558" s="108"/>
      <c r="AC558" s="109"/>
      <c r="AD558" s="109"/>
      <c r="AE558" s="110"/>
      <c r="AF558" s="108"/>
      <c r="AG558" s="109"/>
      <c r="AH558" s="109"/>
      <c r="AI558" s="362"/>
      <c r="AJ558" s="363"/>
      <c r="AK558" s="108"/>
      <c r="AL558" s="109">
        <v>6</v>
      </c>
      <c r="AM558" s="109">
        <v>6</v>
      </c>
      <c r="AN558" s="110">
        <v>6</v>
      </c>
      <c r="AO558" s="108">
        <v>6</v>
      </c>
      <c r="AP558" s="109">
        <v>6</v>
      </c>
      <c r="AQ558" s="109">
        <v>6</v>
      </c>
      <c r="AR558" s="110">
        <v>6</v>
      </c>
      <c r="AS558" s="111">
        <v>6</v>
      </c>
      <c r="AT558" s="109">
        <v>6</v>
      </c>
      <c r="AU558" s="109">
        <v>6</v>
      </c>
      <c r="AV558" s="112" t="s">
        <v>163</v>
      </c>
      <c r="AW558" s="108" t="s">
        <v>163</v>
      </c>
      <c r="AX558" s="109" t="s">
        <v>163</v>
      </c>
      <c r="AY558" s="109"/>
      <c r="AZ558" s="109"/>
      <c r="BA558" s="110"/>
      <c r="BB558" s="111"/>
      <c r="BC558" s="109"/>
      <c r="BD558" s="109"/>
      <c r="BE558" s="321"/>
      <c r="BF558" s="322"/>
      <c r="BG558" s="322"/>
      <c r="BH558" s="322"/>
      <c r="BI558" s="322"/>
      <c r="BJ558" s="323"/>
      <c r="BK558" s="48" t="s">
        <v>18</v>
      </c>
      <c r="BL558" s="48" t="s">
        <v>57</v>
      </c>
      <c r="BN558" s="146">
        <f t="shared" si="864"/>
        <v>0</v>
      </c>
      <c r="BO558" s="146">
        <f t="shared" si="811"/>
        <v>0</v>
      </c>
      <c r="BP558" s="146">
        <f t="shared" si="812"/>
        <v>0</v>
      </c>
      <c r="BQ558" s="146">
        <f t="shared" si="813"/>
        <v>0</v>
      </c>
      <c r="BR558" s="146">
        <f t="shared" si="814"/>
        <v>0</v>
      </c>
      <c r="BS558" s="146">
        <f t="shared" si="815"/>
        <v>0</v>
      </c>
      <c r="BT558" s="146">
        <f t="shared" si="816"/>
        <v>0</v>
      </c>
      <c r="BU558" s="146">
        <f t="shared" si="817"/>
        <v>0</v>
      </c>
      <c r="BV558" s="146">
        <f t="shared" si="818"/>
        <v>0</v>
      </c>
      <c r="BW558" s="146">
        <f t="shared" si="819"/>
        <v>0</v>
      </c>
      <c r="BX558" s="146">
        <f t="shared" si="820"/>
        <v>0</v>
      </c>
      <c r="BY558" s="146">
        <f t="shared" si="821"/>
        <v>0</v>
      </c>
      <c r="BZ558" s="146">
        <f t="shared" si="822"/>
        <v>0</v>
      </c>
      <c r="CA558" s="146">
        <f t="shared" si="823"/>
        <v>0</v>
      </c>
      <c r="CB558" s="146">
        <f t="shared" si="824"/>
        <v>0</v>
      </c>
      <c r="CC558" s="146">
        <f t="shared" si="825"/>
        <v>0</v>
      </c>
      <c r="CD558" s="146">
        <f t="shared" si="826"/>
        <v>0</v>
      </c>
      <c r="CE558" s="146">
        <f t="shared" si="827"/>
        <v>0</v>
      </c>
      <c r="CF558" s="146">
        <f t="shared" si="828"/>
        <v>0</v>
      </c>
      <c r="CG558" s="146">
        <f t="shared" si="829"/>
        <v>0</v>
      </c>
      <c r="CH558" s="146">
        <f t="shared" si="830"/>
        <v>0</v>
      </c>
      <c r="CI558" s="146">
        <f t="shared" si="831"/>
        <v>0</v>
      </c>
      <c r="CJ558" s="146">
        <f t="shared" si="832"/>
        <v>0</v>
      </c>
      <c r="CK558" s="146">
        <f t="shared" si="833"/>
        <v>0</v>
      </c>
      <c r="CL558" s="146">
        <f t="shared" si="834"/>
        <v>0</v>
      </c>
      <c r="CM558" s="146">
        <f t="shared" si="835"/>
        <v>0</v>
      </c>
      <c r="CN558" s="146">
        <f t="shared" si="836"/>
        <v>0</v>
      </c>
      <c r="CO558" s="146">
        <f t="shared" si="837"/>
        <v>3</v>
      </c>
      <c r="CP558" s="146">
        <f t="shared" si="838"/>
        <v>3</v>
      </c>
      <c r="CQ558" s="146">
        <f t="shared" si="839"/>
        <v>3</v>
      </c>
      <c r="CR558" s="146">
        <f t="shared" si="840"/>
        <v>3</v>
      </c>
      <c r="CS558" s="146">
        <f t="shared" si="841"/>
        <v>3</v>
      </c>
      <c r="CT558" s="146">
        <f t="shared" si="842"/>
        <v>3</v>
      </c>
      <c r="CU558" s="146">
        <f t="shared" si="843"/>
        <v>3</v>
      </c>
      <c r="CV558" s="146">
        <f t="shared" si="844"/>
        <v>3</v>
      </c>
      <c r="CW558" s="146">
        <f t="shared" si="845"/>
        <v>3</v>
      </c>
      <c r="CX558" s="146">
        <f t="shared" si="846"/>
        <v>3</v>
      </c>
      <c r="CY558" s="146">
        <f t="shared" si="847"/>
        <v>0</v>
      </c>
      <c r="CZ558" s="146">
        <f t="shared" si="848"/>
        <v>0</v>
      </c>
      <c r="DA558" s="146">
        <f t="shared" si="849"/>
        <v>0</v>
      </c>
      <c r="DB558" s="146">
        <f t="shared" si="850"/>
        <v>0</v>
      </c>
      <c r="DC558" s="146">
        <f t="shared" si="851"/>
        <v>0</v>
      </c>
      <c r="DD558" s="146">
        <f t="shared" si="852"/>
        <v>0</v>
      </c>
      <c r="DE558" s="146">
        <f t="shared" si="853"/>
        <v>0</v>
      </c>
      <c r="DF558" s="146">
        <f t="shared" si="854"/>
        <v>0</v>
      </c>
      <c r="DG558" s="146">
        <f t="shared" si="855"/>
        <v>0</v>
      </c>
      <c r="DH558" s="146">
        <f t="shared" si="856"/>
        <v>0</v>
      </c>
      <c r="DI558" s="146">
        <f t="shared" si="857"/>
        <v>0</v>
      </c>
      <c r="DJ558" s="146">
        <f t="shared" si="858"/>
        <v>0</v>
      </c>
      <c r="DK558" s="146">
        <f t="shared" si="859"/>
        <v>0</v>
      </c>
      <c r="DL558" s="146">
        <f t="shared" si="860"/>
        <v>0</v>
      </c>
      <c r="DM558" s="146">
        <f t="shared" si="861"/>
        <v>0</v>
      </c>
      <c r="DN558" s="65">
        <f t="shared" si="890"/>
        <v>30</v>
      </c>
      <c r="DO558" s="57" t="str">
        <f t="shared" si="888"/>
        <v/>
      </c>
      <c r="DP558" s="57" t="str">
        <f t="shared" si="866"/>
        <v/>
      </c>
      <c r="DQ558" s="58">
        <f t="shared" si="867"/>
        <v>30</v>
      </c>
      <c r="DR558" s="1">
        <f t="shared" si="889"/>
        <v>2</v>
      </c>
      <c r="DS558" s="168" t="e">
        <f>IF(AND(DR558=#REF!,BL558=#REF!),'Tiến độ'!D558,"")</f>
        <v>#REF!</v>
      </c>
    </row>
    <row r="559" spans="1:123" ht="11.25" customHeight="1">
      <c r="A559" s="314" t="str">
        <f>IF(B559="","",MAX($A$7:A558)+1)</f>
        <v/>
      </c>
      <c r="B559" s="315"/>
      <c r="C559" s="79" t="s">
        <v>222</v>
      </c>
      <c r="D559" s="80" t="s">
        <v>223</v>
      </c>
      <c r="E559" s="81">
        <v>4</v>
      </c>
      <c r="F559" s="82">
        <v>60</v>
      </c>
      <c r="G559" s="83"/>
      <c r="H559" s="117">
        <v>0.5</v>
      </c>
      <c r="I559" s="107">
        <f t="shared" si="891"/>
        <v>24</v>
      </c>
      <c r="J559" s="27" t="s">
        <v>636</v>
      </c>
      <c r="K559" s="86"/>
      <c r="L559" s="87"/>
      <c r="M559" s="87"/>
      <c r="N559" s="88"/>
      <c r="O559" s="86"/>
      <c r="P559" s="87"/>
      <c r="Q559" s="87"/>
      <c r="R559" s="88"/>
      <c r="S559" s="86"/>
      <c r="T559" s="87"/>
      <c r="U559" s="87"/>
      <c r="V559" s="87"/>
      <c r="W559" s="88"/>
      <c r="X559" s="86"/>
      <c r="Y559" s="87"/>
      <c r="Z559" s="87"/>
      <c r="AA559" s="88"/>
      <c r="AB559" s="86"/>
      <c r="AC559" s="87"/>
      <c r="AD559" s="87"/>
      <c r="AE559" s="88"/>
      <c r="AF559" s="86"/>
      <c r="AG559" s="87"/>
      <c r="AH559" s="87"/>
      <c r="AI559" s="362"/>
      <c r="AJ559" s="363"/>
      <c r="AK559" s="86"/>
      <c r="AL559" s="87">
        <v>6</v>
      </c>
      <c r="AM559" s="87">
        <v>6</v>
      </c>
      <c r="AN559" s="88">
        <v>6</v>
      </c>
      <c r="AO559" s="86">
        <v>6</v>
      </c>
      <c r="AP559" s="87">
        <v>6</v>
      </c>
      <c r="AQ559" s="87">
        <v>6</v>
      </c>
      <c r="AR559" s="88">
        <v>6</v>
      </c>
      <c r="AS559" s="89">
        <v>6</v>
      </c>
      <c r="AT559" s="87">
        <v>6</v>
      </c>
      <c r="AU559" s="87">
        <v>6</v>
      </c>
      <c r="AV559" s="90" t="s">
        <v>163</v>
      </c>
      <c r="AW559" s="86" t="s">
        <v>163</v>
      </c>
      <c r="AX559" s="87" t="s">
        <v>163</v>
      </c>
      <c r="AY559" s="87"/>
      <c r="AZ559" s="87"/>
      <c r="BA559" s="88"/>
      <c r="BB559" s="89"/>
      <c r="BC559" s="87"/>
      <c r="BD559" s="87"/>
      <c r="BE559" s="321"/>
      <c r="BF559" s="322"/>
      <c r="BG559" s="322"/>
      <c r="BH559" s="322"/>
      <c r="BI559" s="322"/>
      <c r="BJ559" s="323"/>
      <c r="BK559" s="46" t="s">
        <v>18</v>
      </c>
      <c r="BL559" s="46" t="s">
        <v>1116</v>
      </c>
      <c r="BN559" s="146">
        <f t="shared" si="864"/>
        <v>0</v>
      </c>
      <c r="BO559" s="146">
        <f t="shared" si="811"/>
        <v>0</v>
      </c>
      <c r="BP559" s="146">
        <f t="shared" si="812"/>
        <v>0</v>
      </c>
      <c r="BQ559" s="146">
        <f t="shared" si="813"/>
        <v>0</v>
      </c>
      <c r="BR559" s="146">
        <f t="shared" si="814"/>
        <v>0</v>
      </c>
      <c r="BS559" s="146">
        <f t="shared" si="815"/>
        <v>0</v>
      </c>
      <c r="BT559" s="146">
        <f t="shared" si="816"/>
        <v>0</v>
      </c>
      <c r="BU559" s="146">
        <f t="shared" si="817"/>
        <v>0</v>
      </c>
      <c r="BV559" s="146">
        <f t="shared" si="818"/>
        <v>0</v>
      </c>
      <c r="BW559" s="146">
        <f t="shared" si="819"/>
        <v>0</v>
      </c>
      <c r="BX559" s="146">
        <f t="shared" si="820"/>
        <v>0</v>
      </c>
      <c r="BY559" s="146">
        <f t="shared" si="821"/>
        <v>0</v>
      </c>
      <c r="BZ559" s="146">
        <f t="shared" si="822"/>
        <v>0</v>
      </c>
      <c r="CA559" s="146">
        <f t="shared" si="823"/>
        <v>0</v>
      </c>
      <c r="CB559" s="146">
        <f t="shared" si="824"/>
        <v>0</v>
      </c>
      <c r="CC559" s="146">
        <f t="shared" si="825"/>
        <v>0</v>
      </c>
      <c r="CD559" s="146">
        <f t="shared" si="826"/>
        <v>0</v>
      </c>
      <c r="CE559" s="146">
        <f t="shared" si="827"/>
        <v>0</v>
      </c>
      <c r="CF559" s="146">
        <f t="shared" si="828"/>
        <v>0</v>
      </c>
      <c r="CG559" s="146">
        <f t="shared" si="829"/>
        <v>0</v>
      </c>
      <c r="CH559" s="146">
        <f t="shared" si="830"/>
        <v>0</v>
      </c>
      <c r="CI559" s="146">
        <f t="shared" si="831"/>
        <v>0</v>
      </c>
      <c r="CJ559" s="146">
        <f t="shared" si="832"/>
        <v>0</v>
      </c>
      <c r="CK559" s="146">
        <f t="shared" si="833"/>
        <v>0</v>
      </c>
      <c r="CL559" s="146">
        <f t="shared" si="834"/>
        <v>0</v>
      </c>
      <c r="CM559" s="146">
        <f t="shared" si="835"/>
        <v>0</v>
      </c>
      <c r="CN559" s="146">
        <f t="shared" si="836"/>
        <v>0</v>
      </c>
      <c r="CO559" s="146">
        <f t="shared" si="837"/>
        <v>3</v>
      </c>
      <c r="CP559" s="146">
        <f t="shared" si="838"/>
        <v>3</v>
      </c>
      <c r="CQ559" s="146">
        <f t="shared" si="839"/>
        <v>3</v>
      </c>
      <c r="CR559" s="146">
        <f t="shared" si="840"/>
        <v>3</v>
      </c>
      <c r="CS559" s="146">
        <f t="shared" si="841"/>
        <v>3</v>
      </c>
      <c r="CT559" s="146">
        <f t="shared" si="842"/>
        <v>3</v>
      </c>
      <c r="CU559" s="146">
        <f t="shared" si="843"/>
        <v>3</v>
      </c>
      <c r="CV559" s="146">
        <f t="shared" si="844"/>
        <v>3</v>
      </c>
      <c r="CW559" s="146">
        <f t="shared" si="845"/>
        <v>3</v>
      </c>
      <c r="CX559" s="146">
        <f t="shared" si="846"/>
        <v>3</v>
      </c>
      <c r="CY559" s="146">
        <f t="shared" si="847"/>
        <v>0</v>
      </c>
      <c r="CZ559" s="146">
        <f t="shared" si="848"/>
        <v>0</v>
      </c>
      <c r="DA559" s="146">
        <f t="shared" si="849"/>
        <v>0</v>
      </c>
      <c r="DB559" s="146">
        <f t="shared" si="850"/>
        <v>0</v>
      </c>
      <c r="DC559" s="146">
        <f t="shared" si="851"/>
        <v>0</v>
      </c>
      <c r="DD559" s="146">
        <f t="shared" si="852"/>
        <v>0</v>
      </c>
      <c r="DE559" s="146">
        <f t="shared" si="853"/>
        <v>0</v>
      </c>
      <c r="DF559" s="146">
        <f t="shared" si="854"/>
        <v>0</v>
      </c>
      <c r="DG559" s="146">
        <f t="shared" si="855"/>
        <v>0</v>
      </c>
      <c r="DH559" s="146">
        <f t="shared" si="856"/>
        <v>0</v>
      </c>
      <c r="DI559" s="146">
        <f t="shared" si="857"/>
        <v>0</v>
      </c>
      <c r="DJ559" s="146">
        <f t="shared" si="858"/>
        <v>0</v>
      </c>
      <c r="DK559" s="146">
        <f t="shared" si="859"/>
        <v>0</v>
      </c>
      <c r="DL559" s="146">
        <f t="shared" si="860"/>
        <v>0</v>
      </c>
      <c r="DM559" s="146">
        <f t="shared" si="861"/>
        <v>0</v>
      </c>
      <c r="DN559" s="64">
        <f t="shared" si="890"/>
        <v>30</v>
      </c>
      <c r="DO559" s="52" t="str">
        <f t="shared" si="888"/>
        <v/>
      </c>
      <c r="DP559" s="52" t="str">
        <f t="shared" si="866"/>
        <v/>
      </c>
      <c r="DQ559" s="53">
        <f t="shared" si="867"/>
        <v>30</v>
      </c>
      <c r="DR559" s="1">
        <f t="shared" si="889"/>
        <v>2</v>
      </c>
      <c r="DS559" s="168" t="e">
        <f>IF(AND(DR559=#REF!,BL559=#REF!),'Tiến độ'!D559,"")</f>
        <v>#REF!</v>
      </c>
    </row>
    <row r="560" spans="1:123" ht="11.25" customHeight="1">
      <c r="A560" s="314" t="str">
        <f>IF(B560="","",MAX($A$7:A559)+1)</f>
        <v/>
      </c>
      <c r="B560" s="315"/>
      <c r="C560" s="79" t="s">
        <v>274</v>
      </c>
      <c r="D560" s="80" t="s">
        <v>275</v>
      </c>
      <c r="E560" s="81">
        <v>2</v>
      </c>
      <c r="F560" s="82">
        <v>30</v>
      </c>
      <c r="G560" s="83"/>
      <c r="H560" s="106">
        <v>1</v>
      </c>
      <c r="I560" s="107">
        <f t="shared" si="891"/>
        <v>24</v>
      </c>
      <c r="J560" s="27"/>
      <c r="K560" s="86"/>
      <c r="L560" s="87"/>
      <c r="M560" s="87"/>
      <c r="N560" s="88"/>
      <c r="O560" s="86"/>
      <c r="P560" s="87"/>
      <c r="Q560" s="87"/>
      <c r="R560" s="88"/>
      <c r="S560" s="86"/>
      <c r="T560" s="87"/>
      <c r="U560" s="87"/>
      <c r="V560" s="87"/>
      <c r="W560" s="88"/>
      <c r="X560" s="86"/>
      <c r="Y560" s="87"/>
      <c r="Z560" s="87"/>
      <c r="AA560" s="88"/>
      <c r="AB560" s="86"/>
      <c r="AC560" s="87"/>
      <c r="AD560" s="87"/>
      <c r="AE560" s="88"/>
      <c r="AF560" s="86"/>
      <c r="AG560" s="87"/>
      <c r="AH560" s="87"/>
      <c r="AI560" s="362"/>
      <c r="AJ560" s="363"/>
      <c r="AK560" s="86"/>
      <c r="AL560" s="87">
        <v>3</v>
      </c>
      <c r="AM560" s="87">
        <v>3</v>
      </c>
      <c r="AN560" s="88">
        <v>3</v>
      </c>
      <c r="AO560" s="86">
        <v>3</v>
      </c>
      <c r="AP560" s="87">
        <v>3</v>
      </c>
      <c r="AQ560" s="87">
        <v>3</v>
      </c>
      <c r="AR560" s="88">
        <v>3</v>
      </c>
      <c r="AS560" s="89">
        <v>3</v>
      </c>
      <c r="AT560" s="87">
        <v>3</v>
      </c>
      <c r="AU560" s="87">
        <v>3</v>
      </c>
      <c r="AV560" s="90" t="s">
        <v>163</v>
      </c>
      <c r="AW560" s="86" t="s">
        <v>163</v>
      </c>
      <c r="AX560" s="87" t="s">
        <v>163</v>
      </c>
      <c r="AY560" s="87"/>
      <c r="AZ560" s="87"/>
      <c r="BA560" s="88"/>
      <c r="BB560" s="89"/>
      <c r="BC560" s="87"/>
      <c r="BD560" s="87"/>
      <c r="BE560" s="321"/>
      <c r="BF560" s="322"/>
      <c r="BG560" s="322"/>
      <c r="BH560" s="322"/>
      <c r="BI560" s="322"/>
      <c r="BJ560" s="323"/>
      <c r="BK560" s="46" t="s">
        <v>18</v>
      </c>
      <c r="BL560" s="46" t="s">
        <v>45</v>
      </c>
      <c r="BN560" s="146">
        <f t="shared" si="864"/>
        <v>0</v>
      </c>
      <c r="BO560" s="146">
        <f t="shared" si="811"/>
        <v>0</v>
      </c>
      <c r="BP560" s="146">
        <f t="shared" si="812"/>
        <v>0</v>
      </c>
      <c r="BQ560" s="146">
        <f t="shared" si="813"/>
        <v>0</v>
      </c>
      <c r="BR560" s="146">
        <f t="shared" si="814"/>
        <v>0</v>
      </c>
      <c r="BS560" s="146">
        <f t="shared" si="815"/>
        <v>0</v>
      </c>
      <c r="BT560" s="146">
        <f t="shared" si="816"/>
        <v>0</v>
      </c>
      <c r="BU560" s="146">
        <f t="shared" si="817"/>
        <v>0</v>
      </c>
      <c r="BV560" s="146">
        <f t="shared" si="818"/>
        <v>0</v>
      </c>
      <c r="BW560" s="146">
        <f t="shared" si="819"/>
        <v>0</v>
      </c>
      <c r="BX560" s="146">
        <f t="shared" si="820"/>
        <v>0</v>
      </c>
      <c r="BY560" s="146">
        <f t="shared" si="821"/>
        <v>0</v>
      </c>
      <c r="BZ560" s="146">
        <f t="shared" si="822"/>
        <v>0</v>
      </c>
      <c r="CA560" s="146">
        <f t="shared" si="823"/>
        <v>0</v>
      </c>
      <c r="CB560" s="146">
        <f t="shared" si="824"/>
        <v>0</v>
      </c>
      <c r="CC560" s="146">
        <f t="shared" si="825"/>
        <v>0</v>
      </c>
      <c r="CD560" s="146">
        <f t="shared" si="826"/>
        <v>0</v>
      </c>
      <c r="CE560" s="146">
        <f t="shared" si="827"/>
        <v>0</v>
      </c>
      <c r="CF560" s="146">
        <f t="shared" si="828"/>
        <v>0</v>
      </c>
      <c r="CG560" s="146">
        <f t="shared" si="829"/>
        <v>0</v>
      </c>
      <c r="CH560" s="146">
        <f t="shared" si="830"/>
        <v>0</v>
      </c>
      <c r="CI560" s="146">
        <f t="shared" si="831"/>
        <v>0</v>
      </c>
      <c r="CJ560" s="146">
        <f t="shared" si="832"/>
        <v>0</v>
      </c>
      <c r="CK560" s="146">
        <f t="shared" si="833"/>
        <v>0</v>
      </c>
      <c r="CL560" s="146">
        <f t="shared" si="834"/>
        <v>0</v>
      </c>
      <c r="CM560" s="146">
        <f t="shared" si="835"/>
        <v>0</v>
      </c>
      <c r="CN560" s="146">
        <f t="shared" si="836"/>
        <v>0</v>
      </c>
      <c r="CO560" s="146">
        <f t="shared" si="837"/>
        <v>3</v>
      </c>
      <c r="CP560" s="146">
        <f t="shared" si="838"/>
        <v>3</v>
      </c>
      <c r="CQ560" s="146">
        <f t="shared" si="839"/>
        <v>3</v>
      </c>
      <c r="CR560" s="146">
        <f t="shared" si="840"/>
        <v>3</v>
      </c>
      <c r="CS560" s="146">
        <f t="shared" si="841"/>
        <v>3</v>
      </c>
      <c r="CT560" s="146">
        <f t="shared" si="842"/>
        <v>3</v>
      </c>
      <c r="CU560" s="146">
        <f t="shared" si="843"/>
        <v>3</v>
      </c>
      <c r="CV560" s="146">
        <f t="shared" si="844"/>
        <v>3</v>
      </c>
      <c r="CW560" s="146">
        <f t="shared" si="845"/>
        <v>3</v>
      </c>
      <c r="CX560" s="146">
        <f t="shared" si="846"/>
        <v>3</v>
      </c>
      <c r="CY560" s="146">
        <f t="shared" si="847"/>
        <v>0</v>
      </c>
      <c r="CZ560" s="146">
        <f t="shared" si="848"/>
        <v>0</v>
      </c>
      <c r="DA560" s="146">
        <f t="shared" si="849"/>
        <v>0</v>
      </c>
      <c r="DB560" s="146">
        <f t="shared" si="850"/>
        <v>0</v>
      </c>
      <c r="DC560" s="146">
        <f t="shared" si="851"/>
        <v>0</v>
      </c>
      <c r="DD560" s="146">
        <f t="shared" si="852"/>
        <v>0</v>
      </c>
      <c r="DE560" s="146">
        <f t="shared" si="853"/>
        <v>0</v>
      </c>
      <c r="DF560" s="146">
        <f t="shared" si="854"/>
        <v>0</v>
      </c>
      <c r="DG560" s="146">
        <f t="shared" si="855"/>
        <v>0</v>
      </c>
      <c r="DH560" s="146">
        <f t="shared" si="856"/>
        <v>0</v>
      </c>
      <c r="DI560" s="146">
        <f t="shared" si="857"/>
        <v>0</v>
      </c>
      <c r="DJ560" s="146">
        <f t="shared" si="858"/>
        <v>0</v>
      </c>
      <c r="DK560" s="146">
        <f t="shared" si="859"/>
        <v>0</v>
      </c>
      <c r="DL560" s="146">
        <f t="shared" si="860"/>
        <v>0</v>
      </c>
      <c r="DM560" s="146">
        <f t="shared" si="861"/>
        <v>0</v>
      </c>
      <c r="DN560" s="64">
        <f t="shared" si="890"/>
        <v>30</v>
      </c>
      <c r="DO560" s="52" t="str">
        <f t="shared" si="888"/>
        <v/>
      </c>
      <c r="DP560" s="52" t="str">
        <f t="shared" si="866"/>
        <v/>
      </c>
      <c r="DQ560" s="53">
        <f t="shared" si="867"/>
        <v>30</v>
      </c>
      <c r="DR560" s="1">
        <f t="shared" si="889"/>
        <v>2</v>
      </c>
      <c r="DS560" s="168" t="e">
        <f>IF(AND(DR560=#REF!,BL560=#REF!),'Tiến độ'!D560,"")</f>
        <v>#REF!</v>
      </c>
    </row>
    <row r="561" spans="1:123" ht="11.25" customHeight="1">
      <c r="A561" s="314" t="str">
        <f>IF(B561="","",MAX($A$7:A560)+1)</f>
        <v/>
      </c>
      <c r="B561" s="315"/>
      <c r="C561" s="79" t="s">
        <v>618</v>
      </c>
      <c r="D561" s="80" t="s">
        <v>619</v>
      </c>
      <c r="E561" s="81">
        <v>2</v>
      </c>
      <c r="F561" s="82">
        <v>30</v>
      </c>
      <c r="G561" s="83"/>
      <c r="H561" s="106">
        <f t="shared" ref="H561:H562" si="892">H560</f>
        <v>1</v>
      </c>
      <c r="I561" s="107">
        <f t="shared" si="891"/>
        <v>24</v>
      </c>
      <c r="J561" s="27"/>
      <c r="K561" s="86"/>
      <c r="L561" s="87"/>
      <c r="M561" s="87"/>
      <c r="N561" s="88"/>
      <c r="O561" s="86"/>
      <c r="P561" s="87"/>
      <c r="Q561" s="87"/>
      <c r="R561" s="88"/>
      <c r="S561" s="86"/>
      <c r="T561" s="87"/>
      <c r="U561" s="87"/>
      <c r="V561" s="87"/>
      <c r="W561" s="88"/>
      <c r="X561" s="86"/>
      <c r="Y561" s="87"/>
      <c r="Z561" s="87"/>
      <c r="AA561" s="88"/>
      <c r="AB561" s="86"/>
      <c r="AC561" s="87"/>
      <c r="AD561" s="87"/>
      <c r="AE561" s="88"/>
      <c r="AF561" s="86"/>
      <c r="AG561" s="87"/>
      <c r="AH561" s="87"/>
      <c r="AI561" s="362"/>
      <c r="AJ561" s="363"/>
      <c r="AK561" s="86"/>
      <c r="AL561" s="87">
        <v>3</v>
      </c>
      <c r="AM561" s="87">
        <v>3</v>
      </c>
      <c r="AN561" s="88">
        <v>3</v>
      </c>
      <c r="AO561" s="86">
        <v>3</v>
      </c>
      <c r="AP561" s="87">
        <v>3</v>
      </c>
      <c r="AQ561" s="87">
        <v>3</v>
      </c>
      <c r="AR561" s="88">
        <v>3</v>
      </c>
      <c r="AS561" s="89">
        <v>3</v>
      </c>
      <c r="AT561" s="87">
        <v>3</v>
      </c>
      <c r="AU561" s="87">
        <v>3</v>
      </c>
      <c r="AV561" s="90" t="s">
        <v>163</v>
      </c>
      <c r="AW561" s="86" t="s">
        <v>163</v>
      </c>
      <c r="AX561" s="87" t="s">
        <v>163</v>
      </c>
      <c r="AY561" s="87"/>
      <c r="AZ561" s="87"/>
      <c r="BA561" s="88"/>
      <c r="BB561" s="89"/>
      <c r="BC561" s="87"/>
      <c r="BD561" s="87"/>
      <c r="BE561" s="321"/>
      <c r="BF561" s="322"/>
      <c r="BG561" s="322"/>
      <c r="BH561" s="322"/>
      <c r="BI561" s="322"/>
      <c r="BJ561" s="323"/>
      <c r="BK561" s="46" t="s">
        <v>18</v>
      </c>
      <c r="BL561" s="46" t="s">
        <v>45</v>
      </c>
      <c r="BN561" s="146">
        <f t="shared" si="864"/>
        <v>0</v>
      </c>
      <c r="BO561" s="146">
        <f t="shared" si="811"/>
        <v>0</v>
      </c>
      <c r="BP561" s="146">
        <f t="shared" si="812"/>
        <v>0</v>
      </c>
      <c r="BQ561" s="146">
        <f t="shared" si="813"/>
        <v>0</v>
      </c>
      <c r="BR561" s="146">
        <f t="shared" si="814"/>
        <v>0</v>
      </c>
      <c r="BS561" s="146">
        <f t="shared" si="815"/>
        <v>0</v>
      </c>
      <c r="BT561" s="146">
        <f t="shared" si="816"/>
        <v>0</v>
      </c>
      <c r="BU561" s="146">
        <f t="shared" si="817"/>
        <v>0</v>
      </c>
      <c r="BV561" s="146">
        <f t="shared" si="818"/>
        <v>0</v>
      </c>
      <c r="BW561" s="146">
        <f t="shared" si="819"/>
        <v>0</v>
      </c>
      <c r="BX561" s="146">
        <f t="shared" si="820"/>
        <v>0</v>
      </c>
      <c r="BY561" s="146">
        <f t="shared" si="821"/>
        <v>0</v>
      </c>
      <c r="BZ561" s="146">
        <f t="shared" si="822"/>
        <v>0</v>
      </c>
      <c r="CA561" s="146">
        <f t="shared" si="823"/>
        <v>0</v>
      </c>
      <c r="CB561" s="146">
        <f t="shared" si="824"/>
        <v>0</v>
      </c>
      <c r="CC561" s="146">
        <f t="shared" si="825"/>
        <v>0</v>
      </c>
      <c r="CD561" s="146">
        <f t="shared" si="826"/>
        <v>0</v>
      </c>
      <c r="CE561" s="146">
        <f t="shared" si="827"/>
        <v>0</v>
      </c>
      <c r="CF561" s="146">
        <f t="shared" si="828"/>
        <v>0</v>
      </c>
      <c r="CG561" s="146">
        <f t="shared" si="829"/>
        <v>0</v>
      </c>
      <c r="CH561" s="146">
        <f t="shared" si="830"/>
        <v>0</v>
      </c>
      <c r="CI561" s="146">
        <f t="shared" si="831"/>
        <v>0</v>
      </c>
      <c r="CJ561" s="146">
        <f t="shared" si="832"/>
        <v>0</v>
      </c>
      <c r="CK561" s="146">
        <f t="shared" si="833"/>
        <v>0</v>
      </c>
      <c r="CL561" s="146">
        <f t="shared" si="834"/>
        <v>0</v>
      </c>
      <c r="CM561" s="146">
        <f t="shared" si="835"/>
        <v>0</v>
      </c>
      <c r="CN561" s="146">
        <f t="shared" si="836"/>
        <v>0</v>
      </c>
      <c r="CO561" s="146">
        <f t="shared" si="837"/>
        <v>3</v>
      </c>
      <c r="CP561" s="146">
        <f t="shared" si="838"/>
        <v>3</v>
      </c>
      <c r="CQ561" s="146">
        <f t="shared" si="839"/>
        <v>3</v>
      </c>
      <c r="CR561" s="146">
        <f t="shared" si="840"/>
        <v>3</v>
      </c>
      <c r="CS561" s="146">
        <f t="shared" si="841"/>
        <v>3</v>
      </c>
      <c r="CT561" s="146">
        <f t="shared" si="842"/>
        <v>3</v>
      </c>
      <c r="CU561" s="146">
        <f t="shared" si="843"/>
        <v>3</v>
      </c>
      <c r="CV561" s="146">
        <f t="shared" si="844"/>
        <v>3</v>
      </c>
      <c r="CW561" s="146">
        <f t="shared" si="845"/>
        <v>3</v>
      </c>
      <c r="CX561" s="146">
        <f t="shared" si="846"/>
        <v>3</v>
      </c>
      <c r="CY561" s="146">
        <f t="shared" si="847"/>
        <v>0</v>
      </c>
      <c r="CZ561" s="146">
        <f t="shared" si="848"/>
        <v>0</v>
      </c>
      <c r="DA561" s="146">
        <f t="shared" si="849"/>
        <v>0</v>
      </c>
      <c r="DB561" s="146">
        <f t="shared" si="850"/>
        <v>0</v>
      </c>
      <c r="DC561" s="146">
        <f t="shared" si="851"/>
        <v>0</v>
      </c>
      <c r="DD561" s="146">
        <f t="shared" si="852"/>
        <v>0</v>
      </c>
      <c r="DE561" s="146">
        <f t="shared" si="853"/>
        <v>0</v>
      </c>
      <c r="DF561" s="146">
        <f t="shared" si="854"/>
        <v>0</v>
      </c>
      <c r="DG561" s="146">
        <f t="shared" si="855"/>
        <v>0</v>
      </c>
      <c r="DH561" s="146">
        <f t="shared" si="856"/>
        <v>0</v>
      </c>
      <c r="DI561" s="146">
        <f t="shared" si="857"/>
        <v>0</v>
      </c>
      <c r="DJ561" s="146">
        <f t="shared" si="858"/>
        <v>0</v>
      </c>
      <c r="DK561" s="146">
        <f t="shared" si="859"/>
        <v>0</v>
      </c>
      <c r="DL561" s="146">
        <f t="shared" si="860"/>
        <v>0</v>
      </c>
      <c r="DM561" s="146">
        <f t="shared" si="861"/>
        <v>0</v>
      </c>
      <c r="DN561" s="64">
        <f t="shared" si="890"/>
        <v>30</v>
      </c>
      <c r="DO561" s="52" t="str">
        <f t="shared" si="888"/>
        <v/>
      </c>
      <c r="DP561" s="52" t="str">
        <f t="shared" si="866"/>
        <v/>
      </c>
      <c r="DQ561" s="53">
        <f t="shared" si="867"/>
        <v>30</v>
      </c>
      <c r="DR561" s="1">
        <f t="shared" si="889"/>
        <v>2</v>
      </c>
      <c r="DS561" s="168" t="e">
        <f>IF(AND(DR561=#REF!,BL561=#REF!),'Tiến độ'!D561,"")</f>
        <v>#REF!</v>
      </c>
    </row>
    <row r="562" spans="1:123" ht="11.25" customHeight="1">
      <c r="A562" s="314" t="str">
        <f>IF(B562="","",MAX($A$7:A561)+1)</f>
        <v/>
      </c>
      <c r="B562" s="315"/>
      <c r="C562" s="79" t="s">
        <v>620</v>
      </c>
      <c r="D562" s="80" t="s">
        <v>621</v>
      </c>
      <c r="E562" s="81">
        <v>1</v>
      </c>
      <c r="F562" s="82">
        <v>15</v>
      </c>
      <c r="G562" s="83"/>
      <c r="H562" s="106">
        <f t="shared" si="892"/>
        <v>1</v>
      </c>
      <c r="I562" s="107">
        <f t="shared" si="891"/>
        <v>24</v>
      </c>
      <c r="J562" s="27"/>
      <c r="K562" s="86"/>
      <c r="L562" s="87"/>
      <c r="M562" s="87"/>
      <c r="N562" s="88"/>
      <c r="O562" s="86"/>
      <c r="P562" s="87"/>
      <c r="Q562" s="87"/>
      <c r="R562" s="88"/>
      <c r="S562" s="86"/>
      <c r="T562" s="87"/>
      <c r="U562" s="87"/>
      <c r="V562" s="87"/>
      <c r="W562" s="88"/>
      <c r="X562" s="86"/>
      <c r="Y562" s="87"/>
      <c r="Z562" s="87"/>
      <c r="AA562" s="88"/>
      <c r="AB562" s="86"/>
      <c r="AC562" s="87"/>
      <c r="AD562" s="87"/>
      <c r="AE562" s="88"/>
      <c r="AF562" s="86"/>
      <c r="AG562" s="87"/>
      <c r="AH562" s="87"/>
      <c r="AI562" s="362"/>
      <c r="AJ562" s="363"/>
      <c r="AK562" s="86"/>
      <c r="AL562" s="87">
        <v>2</v>
      </c>
      <c r="AM562" s="87">
        <v>2</v>
      </c>
      <c r="AN562" s="88">
        <v>2</v>
      </c>
      <c r="AO562" s="86">
        <v>2</v>
      </c>
      <c r="AP562" s="87">
        <v>2</v>
      </c>
      <c r="AQ562" s="87">
        <v>2</v>
      </c>
      <c r="AR562" s="88">
        <v>2</v>
      </c>
      <c r="AS562" s="89">
        <v>1</v>
      </c>
      <c r="AT562" s="87"/>
      <c r="AU562" s="87"/>
      <c r="AV562" s="90" t="s">
        <v>163</v>
      </c>
      <c r="AW562" s="86" t="s">
        <v>163</v>
      </c>
      <c r="AX562" s="87" t="s">
        <v>163</v>
      </c>
      <c r="AY562" s="87"/>
      <c r="AZ562" s="87"/>
      <c r="BA562" s="88"/>
      <c r="BB562" s="89"/>
      <c r="BC562" s="87"/>
      <c r="BD562" s="87"/>
      <c r="BE562" s="321"/>
      <c r="BF562" s="322"/>
      <c r="BG562" s="322"/>
      <c r="BH562" s="322"/>
      <c r="BI562" s="322"/>
      <c r="BJ562" s="323"/>
      <c r="BK562" s="46" t="s">
        <v>18</v>
      </c>
      <c r="BL562" s="46" t="s">
        <v>45</v>
      </c>
      <c r="BN562" s="146">
        <f t="shared" si="864"/>
        <v>0</v>
      </c>
      <c r="BO562" s="146">
        <f t="shared" si="811"/>
        <v>0</v>
      </c>
      <c r="BP562" s="146">
        <f t="shared" si="812"/>
        <v>0</v>
      </c>
      <c r="BQ562" s="146">
        <f t="shared" si="813"/>
        <v>0</v>
      </c>
      <c r="BR562" s="146">
        <f t="shared" si="814"/>
        <v>0</v>
      </c>
      <c r="BS562" s="146">
        <f t="shared" si="815"/>
        <v>0</v>
      </c>
      <c r="BT562" s="146">
        <f t="shared" si="816"/>
        <v>0</v>
      </c>
      <c r="BU562" s="146">
        <f t="shared" si="817"/>
        <v>0</v>
      </c>
      <c r="BV562" s="146">
        <f t="shared" si="818"/>
        <v>0</v>
      </c>
      <c r="BW562" s="146">
        <f t="shared" si="819"/>
        <v>0</v>
      </c>
      <c r="BX562" s="146">
        <f t="shared" si="820"/>
        <v>0</v>
      </c>
      <c r="BY562" s="146">
        <f t="shared" si="821"/>
        <v>0</v>
      </c>
      <c r="BZ562" s="146">
        <f t="shared" si="822"/>
        <v>0</v>
      </c>
      <c r="CA562" s="146">
        <f t="shared" si="823"/>
        <v>0</v>
      </c>
      <c r="CB562" s="146">
        <f t="shared" si="824"/>
        <v>0</v>
      </c>
      <c r="CC562" s="146">
        <f t="shared" si="825"/>
        <v>0</v>
      </c>
      <c r="CD562" s="146">
        <f t="shared" si="826"/>
        <v>0</v>
      </c>
      <c r="CE562" s="146">
        <f t="shared" si="827"/>
        <v>0</v>
      </c>
      <c r="CF562" s="146">
        <f t="shared" si="828"/>
        <v>0</v>
      </c>
      <c r="CG562" s="146">
        <f t="shared" si="829"/>
        <v>0</v>
      </c>
      <c r="CH562" s="146">
        <f t="shared" si="830"/>
        <v>0</v>
      </c>
      <c r="CI562" s="146">
        <f t="shared" si="831"/>
        <v>0</v>
      </c>
      <c r="CJ562" s="146">
        <f t="shared" si="832"/>
        <v>0</v>
      </c>
      <c r="CK562" s="146">
        <f t="shared" si="833"/>
        <v>0</v>
      </c>
      <c r="CL562" s="146">
        <f t="shared" si="834"/>
        <v>0</v>
      </c>
      <c r="CM562" s="146">
        <f t="shared" si="835"/>
        <v>0</v>
      </c>
      <c r="CN562" s="146">
        <f t="shared" si="836"/>
        <v>0</v>
      </c>
      <c r="CO562" s="146">
        <f t="shared" si="837"/>
        <v>2</v>
      </c>
      <c r="CP562" s="146">
        <f t="shared" si="838"/>
        <v>2</v>
      </c>
      <c r="CQ562" s="146">
        <f t="shared" si="839"/>
        <v>2</v>
      </c>
      <c r="CR562" s="146">
        <f t="shared" si="840"/>
        <v>2</v>
      </c>
      <c r="CS562" s="146">
        <f t="shared" si="841"/>
        <v>2</v>
      </c>
      <c r="CT562" s="146">
        <f t="shared" si="842"/>
        <v>2</v>
      </c>
      <c r="CU562" s="146">
        <f t="shared" si="843"/>
        <v>2</v>
      </c>
      <c r="CV562" s="146">
        <f t="shared" si="844"/>
        <v>1</v>
      </c>
      <c r="CW562" s="146">
        <f t="shared" si="845"/>
        <v>0</v>
      </c>
      <c r="CX562" s="146">
        <f t="shared" si="846"/>
        <v>0</v>
      </c>
      <c r="CY562" s="146">
        <f t="shared" si="847"/>
        <v>0</v>
      </c>
      <c r="CZ562" s="146">
        <f t="shared" si="848"/>
        <v>0</v>
      </c>
      <c r="DA562" s="146">
        <f t="shared" si="849"/>
        <v>0</v>
      </c>
      <c r="DB562" s="146">
        <f t="shared" si="850"/>
        <v>0</v>
      </c>
      <c r="DC562" s="146">
        <f t="shared" si="851"/>
        <v>0</v>
      </c>
      <c r="DD562" s="146">
        <f t="shared" si="852"/>
        <v>0</v>
      </c>
      <c r="DE562" s="146">
        <f t="shared" si="853"/>
        <v>0</v>
      </c>
      <c r="DF562" s="146">
        <f t="shared" si="854"/>
        <v>0</v>
      </c>
      <c r="DG562" s="146">
        <f t="shared" si="855"/>
        <v>0</v>
      </c>
      <c r="DH562" s="146">
        <f t="shared" si="856"/>
        <v>0</v>
      </c>
      <c r="DI562" s="146">
        <f t="shared" si="857"/>
        <v>0</v>
      </c>
      <c r="DJ562" s="146">
        <f t="shared" si="858"/>
        <v>0</v>
      </c>
      <c r="DK562" s="146">
        <f t="shared" si="859"/>
        <v>0</v>
      </c>
      <c r="DL562" s="146">
        <f t="shared" si="860"/>
        <v>0</v>
      </c>
      <c r="DM562" s="146">
        <f t="shared" si="861"/>
        <v>0</v>
      </c>
      <c r="DN562" s="64">
        <f>0.8*I562</f>
        <v>19.200000000000003</v>
      </c>
      <c r="DO562" s="52" t="str">
        <f t="shared" si="888"/>
        <v/>
      </c>
      <c r="DP562" s="52" t="str">
        <f t="shared" si="866"/>
        <v/>
      </c>
      <c r="DQ562" s="53">
        <f t="shared" si="867"/>
        <v>19.200000000000003</v>
      </c>
      <c r="DR562" s="1">
        <f t="shared" si="889"/>
        <v>2</v>
      </c>
      <c r="DS562" s="168" t="e">
        <f>IF(AND(DR562=#REF!,BL562=#REF!),'Tiến độ'!D562,"")</f>
        <v>#REF!</v>
      </c>
    </row>
    <row r="563" spans="1:123" ht="11.25" customHeight="1">
      <c r="A563" s="314" t="str">
        <f>IF(B563="","",MAX($A$7:A562)+1)</f>
        <v/>
      </c>
      <c r="B563" s="315"/>
      <c r="C563" s="79" t="s">
        <v>628</v>
      </c>
      <c r="D563" s="80" t="s">
        <v>629</v>
      </c>
      <c r="E563" s="81">
        <v>2</v>
      </c>
      <c r="F563" s="82">
        <v>30</v>
      </c>
      <c r="G563" s="83"/>
      <c r="H563" s="106">
        <f t="shared" ref="H563:H565" si="893">H562</f>
        <v>1</v>
      </c>
      <c r="I563" s="107">
        <f t="shared" ref="I563:I565" si="894">I562</f>
        <v>24</v>
      </c>
      <c r="J563" s="27"/>
      <c r="K563" s="86"/>
      <c r="L563" s="87"/>
      <c r="M563" s="87"/>
      <c r="N563" s="88"/>
      <c r="O563" s="86"/>
      <c r="P563" s="87"/>
      <c r="Q563" s="87"/>
      <c r="R563" s="88"/>
      <c r="S563" s="86"/>
      <c r="T563" s="87"/>
      <c r="U563" s="87"/>
      <c r="V563" s="87"/>
      <c r="W563" s="88"/>
      <c r="X563" s="86"/>
      <c r="Y563" s="87"/>
      <c r="Z563" s="87"/>
      <c r="AA563" s="88"/>
      <c r="AB563" s="86"/>
      <c r="AC563" s="87"/>
      <c r="AD563" s="87"/>
      <c r="AE563" s="88"/>
      <c r="AF563" s="86"/>
      <c r="AG563" s="87"/>
      <c r="AH563" s="87"/>
      <c r="AI563" s="362"/>
      <c r="AJ563" s="363"/>
      <c r="AK563" s="86"/>
      <c r="AL563" s="87">
        <v>3</v>
      </c>
      <c r="AM563" s="87">
        <v>3</v>
      </c>
      <c r="AN563" s="88">
        <v>3</v>
      </c>
      <c r="AO563" s="86">
        <v>3</v>
      </c>
      <c r="AP563" s="87">
        <v>3</v>
      </c>
      <c r="AQ563" s="87">
        <v>3</v>
      </c>
      <c r="AR563" s="88">
        <v>3</v>
      </c>
      <c r="AS563" s="89">
        <v>3</v>
      </c>
      <c r="AT563" s="87">
        <v>3</v>
      </c>
      <c r="AU563" s="87">
        <v>3</v>
      </c>
      <c r="AV563" s="90" t="s">
        <v>163</v>
      </c>
      <c r="AW563" s="86" t="s">
        <v>163</v>
      </c>
      <c r="AX563" s="87" t="s">
        <v>163</v>
      </c>
      <c r="AY563" s="87"/>
      <c r="AZ563" s="87"/>
      <c r="BA563" s="88"/>
      <c r="BB563" s="89"/>
      <c r="BC563" s="87"/>
      <c r="BD563" s="87"/>
      <c r="BE563" s="321"/>
      <c r="BF563" s="322"/>
      <c r="BG563" s="322"/>
      <c r="BH563" s="322"/>
      <c r="BI563" s="322"/>
      <c r="BJ563" s="323"/>
      <c r="BK563" s="46" t="s">
        <v>18</v>
      </c>
      <c r="BL563" s="46" t="s">
        <v>1116</v>
      </c>
      <c r="BN563" s="146">
        <f t="shared" si="864"/>
        <v>0</v>
      </c>
      <c r="BO563" s="146">
        <f t="shared" si="811"/>
        <v>0</v>
      </c>
      <c r="BP563" s="146">
        <f t="shared" si="812"/>
        <v>0</v>
      </c>
      <c r="BQ563" s="146">
        <f t="shared" si="813"/>
        <v>0</v>
      </c>
      <c r="BR563" s="146">
        <f t="shared" si="814"/>
        <v>0</v>
      </c>
      <c r="BS563" s="146">
        <f t="shared" si="815"/>
        <v>0</v>
      </c>
      <c r="BT563" s="146">
        <f t="shared" si="816"/>
        <v>0</v>
      </c>
      <c r="BU563" s="146">
        <f t="shared" si="817"/>
        <v>0</v>
      </c>
      <c r="BV563" s="146">
        <f t="shared" si="818"/>
        <v>0</v>
      </c>
      <c r="BW563" s="146">
        <f t="shared" si="819"/>
        <v>0</v>
      </c>
      <c r="BX563" s="146">
        <f t="shared" si="820"/>
        <v>0</v>
      </c>
      <c r="BY563" s="146">
        <f t="shared" si="821"/>
        <v>0</v>
      </c>
      <c r="BZ563" s="146">
        <f t="shared" si="822"/>
        <v>0</v>
      </c>
      <c r="CA563" s="146">
        <f t="shared" si="823"/>
        <v>0</v>
      </c>
      <c r="CB563" s="146">
        <f t="shared" si="824"/>
        <v>0</v>
      </c>
      <c r="CC563" s="146">
        <f t="shared" si="825"/>
        <v>0</v>
      </c>
      <c r="CD563" s="146">
        <f t="shared" si="826"/>
        <v>0</v>
      </c>
      <c r="CE563" s="146">
        <f t="shared" si="827"/>
        <v>0</v>
      </c>
      <c r="CF563" s="146">
        <f t="shared" si="828"/>
        <v>0</v>
      </c>
      <c r="CG563" s="146">
        <f t="shared" si="829"/>
        <v>0</v>
      </c>
      <c r="CH563" s="146">
        <f t="shared" si="830"/>
        <v>0</v>
      </c>
      <c r="CI563" s="146">
        <f t="shared" si="831"/>
        <v>0</v>
      </c>
      <c r="CJ563" s="146">
        <f t="shared" si="832"/>
        <v>0</v>
      </c>
      <c r="CK563" s="146">
        <f t="shared" si="833"/>
        <v>0</v>
      </c>
      <c r="CL563" s="146">
        <f t="shared" si="834"/>
        <v>0</v>
      </c>
      <c r="CM563" s="146">
        <f t="shared" si="835"/>
        <v>0</v>
      </c>
      <c r="CN563" s="146">
        <f t="shared" si="836"/>
        <v>0</v>
      </c>
      <c r="CO563" s="146">
        <f t="shared" si="837"/>
        <v>3</v>
      </c>
      <c r="CP563" s="146">
        <f t="shared" si="838"/>
        <v>3</v>
      </c>
      <c r="CQ563" s="146">
        <f t="shared" si="839"/>
        <v>3</v>
      </c>
      <c r="CR563" s="146">
        <f t="shared" si="840"/>
        <v>3</v>
      </c>
      <c r="CS563" s="146">
        <f t="shared" si="841"/>
        <v>3</v>
      </c>
      <c r="CT563" s="146">
        <f t="shared" si="842"/>
        <v>3</v>
      </c>
      <c r="CU563" s="146">
        <f t="shared" si="843"/>
        <v>3</v>
      </c>
      <c r="CV563" s="146">
        <f t="shared" si="844"/>
        <v>3</v>
      </c>
      <c r="CW563" s="146">
        <f t="shared" si="845"/>
        <v>3</v>
      </c>
      <c r="CX563" s="146">
        <f t="shared" si="846"/>
        <v>3</v>
      </c>
      <c r="CY563" s="146">
        <f t="shared" si="847"/>
        <v>0</v>
      </c>
      <c r="CZ563" s="146">
        <f t="shared" si="848"/>
        <v>0</v>
      </c>
      <c r="DA563" s="146">
        <f t="shared" si="849"/>
        <v>0</v>
      </c>
      <c r="DB563" s="146">
        <f t="shared" si="850"/>
        <v>0</v>
      </c>
      <c r="DC563" s="146">
        <f t="shared" si="851"/>
        <v>0</v>
      </c>
      <c r="DD563" s="146">
        <f t="shared" si="852"/>
        <v>0</v>
      </c>
      <c r="DE563" s="146">
        <f t="shared" si="853"/>
        <v>0</v>
      </c>
      <c r="DF563" s="146">
        <f t="shared" si="854"/>
        <v>0</v>
      </c>
      <c r="DG563" s="146">
        <f t="shared" si="855"/>
        <v>0</v>
      </c>
      <c r="DH563" s="146">
        <f t="shared" si="856"/>
        <v>0</v>
      </c>
      <c r="DI563" s="146">
        <f t="shared" si="857"/>
        <v>0</v>
      </c>
      <c r="DJ563" s="146">
        <f t="shared" si="858"/>
        <v>0</v>
      </c>
      <c r="DK563" s="146">
        <f t="shared" si="859"/>
        <v>0</v>
      </c>
      <c r="DL563" s="146">
        <f t="shared" si="860"/>
        <v>0</v>
      </c>
      <c r="DM563" s="146">
        <f t="shared" si="861"/>
        <v>0</v>
      </c>
      <c r="DN563" s="64">
        <f>F563*H563</f>
        <v>30</v>
      </c>
      <c r="DO563" s="52" t="str">
        <f t="shared" si="888"/>
        <v/>
      </c>
      <c r="DP563" s="52" t="str">
        <f t="shared" si="866"/>
        <v/>
      </c>
      <c r="DQ563" s="53">
        <f t="shared" si="867"/>
        <v>30</v>
      </c>
      <c r="DR563" s="1">
        <f t="shared" si="889"/>
        <v>2</v>
      </c>
      <c r="DS563" s="168" t="e">
        <f>IF(AND(DR563=#REF!,BL563=#REF!),'Tiến độ'!D563,"")</f>
        <v>#REF!</v>
      </c>
    </row>
    <row r="564" spans="1:123" ht="11.25" customHeight="1">
      <c r="A564" s="314" t="str">
        <f>IF(B564="","",MAX($A$7:A563)+1)</f>
        <v/>
      </c>
      <c r="B564" s="315"/>
      <c r="C564" s="79" t="s">
        <v>622</v>
      </c>
      <c r="D564" s="80" t="s">
        <v>623</v>
      </c>
      <c r="E564" s="81">
        <v>4</v>
      </c>
      <c r="F564" s="82"/>
      <c r="G564" s="83">
        <v>180</v>
      </c>
      <c r="H564" s="106">
        <f t="shared" si="893"/>
        <v>1</v>
      </c>
      <c r="I564" s="107">
        <f t="shared" si="894"/>
        <v>24</v>
      </c>
      <c r="J564" s="27"/>
      <c r="K564" s="86"/>
      <c r="L564" s="87"/>
      <c r="M564" s="87"/>
      <c r="N564" s="88"/>
      <c r="O564" s="86"/>
      <c r="P564" s="87"/>
      <c r="Q564" s="87"/>
      <c r="R564" s="88"/>
      <c r="S564" s="86"/>
      <c r="T564" s="87"/>
      <c r="U564" s="87"/>
      <c r="V564" s="87"/>
      <c r="W564" s="88"/>
      <c r="X564" s="86"/>
      <c r="Y564" s="87"/>
      <c r="Z564" s="87"/>
      <c r="AA564" s="88"/>
      <c r="AB564" s="86"/>
      <c r="AC564" s="87"/>
      <c r="AD564" s="87"/>
      <c r="AE564" s="88"/>
      <c r="AF564" s="86"/>
      <c r="AG564" s="87"/>
      <c r="AH564" s="87"/>
      <c r="AI564" s="362"/>
      <c r="AJ564" s="363"/>
      <c r="AK564" s="86"/>
      <c r="AL564" s="87"/>
      <c r="AM564" s="87"/>
      <c r="AN564" s="88"/>
      <c r="AO564" s="86"/>
      <c r="AP564" s="87"/>
      <c r="AQ564" s="87"/>
      <c r="AR564" s="88"/>
      <c r="AS564" s="89"/>
      <c r="AT564" s="87"/>
      <c r="AU564" s="87"/>
      <c r="AV564" s="90"/>
      <c r="AW564" s="86"/>
      <c r="AX564" s="87"/>
      <c r="AY564" s="87"/>
      <c r="AZ564" s="87"/>
      <c r="BA564" s="88" t="s">
        <v>626</v>
      </c>
      <c r="BB564" s="89" t="s">
        <v>626</v>
      </c>
      <c r="BC564" s="87" t="s">
        <v>626</v>
      </c>
      <c r="BD564" s="87" t="s">
        <v>626</v>
      </c>
      <c r="BE564" s="321"/>
      <c r="BF564" s="322"/>
      <c r="BG564" s="322"/>
      <c r="BH564" s="322"/>
      <c r="BI564" s="322"/>
      <c r="BJ564" s="323"/>
      <c r="BK564" s="46"/>
      <c r="BL564" s="46" t="s">
        <v>68</v>
      </c>
      <c r="BN564" s="146">
        <f t="shared" si="864"/>
        <v>0</v>
      </c>
      <c r="BO564" s="146">
        <f t="shared" si="811"/>
        <v>0</v>
      </c>
      <c r="BP564" s="146">
        <f t="shared" si="812"/>
        <v>0</v>
      </c>
      <c r="BQ564" s="146">
        <f t="shared" si="813"/>
        <v>0</v>
      </c>
      <c r="BR564" s="146">
        <f t="shared" si="814"/>
        <v>0</v>
      </c>
      <c r="BS564" s="146">
        <f t="shared" si="815"/>
        <v>0</v>
      </c>
      <c r="BT564" s="146">
        <f t="shared" si="816"/>
        <v>0</v>
      </c>
      <c r="BU564" s="146">
        <f t="shared" si="817"/>
        <v>0</v>
      </c>
      <c r="BV564" s="146">
        <f t="shared" si="818"/>
        <v>0</v>
      </c>
      <c r="BW564" s="146">
        <f t="shared" si="819"/>
        <v>0</v>
      </c>
      <c r="BX564" s="146">
        <f t="shared" si="820"/>
        <v>0</v>
      </c>
      <c r="BY564" s="146">
        <f t="shared" si="821"/>
        <v>0</v>
      </c>
      <c r="BZ564" s="146">
        <f t="shared" si="822"/>
        <v>0</v>
      </c>
      <c r="CA564" s="146">
        <f t="shared" si="823"/>
        <v>0</v>
      </c>
      <c r="CB564" s="146">
        <f t="shared" si="824"/>
        <v>0</v>
      </c>
      <c r="CC564" s="146">
        <f t="shared" si="825"/>
        <v>0</v>
      </c>
      <c r="CD564" s="146">
        <f t="shared" si="826"/>
        <v>0</v>
      </c>
      <c r="CE564" s="146">
        <f t="shared" si="827"/>
        <v>0</v>
      </c>
      <c r="CF564" s="146">
        <f t="shared" si="828"/>
        <v>0</v>
      </c>
      <c r="CG564" s="146">
        <f t="shared" si="829"/>
        <v>0</v>
      </c>
      <c r="CH564" s="146">
        <f t="shared" si="830"/>
        <v>0</v>
      </c>
      <c r="CI564" s="146">
        <f t="shared" si="831"/>
        <v>0</v>
      </c>
      <c r="CJ564" s="146">
        <f t="shared" si="832"/>
        <v>0</v>
      </c>
      <c r="CK564" s="146">
        <f t="shared" si="833"/>
        <v>0</v>
      </c>
      <c r="CL564" s="146">
        <f t="shared" si="834"/>
        <v>0</v>
      </c>
      <c r="CM564" s="146">
        <f t="shared" si="835"/>
        <v>0</v>
      </c>
      <c r="CN564" s="146">
        <f t="shared" si="836"/>
        <v>0</v>
      </c>
      <c r="CO564" s="146">
        <f t="shared" si="837"/>
        <v>0</v>
      </c>
      <c r="CP564" s="146">
        <f t="shared" si="838"/>
        <v>0</v>
      </c>
      <c r="CQ564" s="146">
        <f t="shared" si="839"/>
        <v>0</v>
      </c>
      <c r="CR564" s="146">
        <f t="shared" si="840"/>
        <v>0</v>
      </c>
      <c r="CS564" s="146">
        <f t="shared" si="841"/>
        <v>0</v>
      </c>
      <c r="CT564" s="146">
        <f t="shared" si="842"/>
        <v>0</v>
      </c>
      <c r="CU564" s="146">
        <f t="shared" si="843"/>
        <v>0</v>
      </c>
      <c r="CV564" s="146">
        <f t="shared" si="844"/>
        <v>0</v>
      </c>
      <c r="CW564" s="146">
        <f t="shared" si="845"/>
        <v>0</v>
      </c>
      <c r="CX564" s="146">
        <f t="shared" si="846"/>
        <v>0</v>
      </c>
      <c r="CY564" s="146">
        <f t="shared" si="847"/>
        <v>0</v>
      </c>
      <c r="CZ564" s="146">
        <f t="shared" si="848"/>
        <v>0</v>
      </c>
      <c r="DA564" s="146">
        <f t="shared" si="849"/>
        <v>0</v>
      </c>
      <c r="DB564" s="146">
        <f t="shared" si="850"/>
        <v>0</v>
      </c>
      <c r="DC564" s="146">
        <f t="shared" si="851"/>
        <v>0</v>
      </c>
      <c r="DD564" s="146">
        <f t="shared" si="852"/>
        <v>0</v>
      </c>
      <c r="DE564" s="146">
        <f t="shared" si="853"/>
        <v>0</v>
      </c>
      <c r="DF564" s="146">
        <f t="shared" si="854"/>
        <v>0</v>
      </c>
      <c r="DG564" s="146">
        <f t="shared" si="855"/>
        <v>0</v>
      </c>
      <c r="DH564" s="146">
        <f t="shared" si="856"/>
        <v>0</v>
      </c>
      <c r="DI564" s="146">
        <f t="shared" si="857"/>
        <v>0</v>
      </c>
      <c r="DJ564" s="146">
        <f t="shared" si="858"/>
        <v>0</v>
      </c>
      <c r="DK564" s="146">
        <f t="shared" si="859"/>
        <v>0</v>
      </c>
      <c r="DL564" s="146">
        <f t="shared" si="860"/>
        <v>0</v>
      </c>
      <c r="DM564" s="146">
        <f t="shared" si="861"/>
        <v>0</v>
      </c>
      <c r="DN564" s="64">
        <f>60*H564</f>
        <v>60</v>
      </c>
      <c r="DO564" s="52" t="str">
        <f t="shared" si="888"/>
        <v/>
      </c>
      <c r="DP564" s="52" t="str">
        <f t="shared" si="866"/>
        <v/>
      </c>
      <c r="DQ564" s="53">
        <f t="shared" si="867"/>
        <v>60</v>
      </c>
      <c r="DR564" s="1">
        <f t="shared" si="889"/>
        <v>2</v>
      </c>
      <c r="DS564" s="168" t="e">
        <f>IF(AND(DR564=#REF!,BL564=#REF!),'Tiến độ'!D564,"")</f>
        <v>#REF!</v>
      </c>
    </row>
    <row r="565" spans="1:123" ht="11.25" customHeight="1">
      <c r="A565" s="314" t="str">
        <f>IF(B565="","",MAX($A$7:A564)+1)</f>
        <v/>
      </c>
      <c r="B565" s="315"/>
      <c r="C565" s="79" t="s">
        <v>624</v>
      </c>
      <c r="D565" s="80" t="s">
        <v>625</v>
      </c>
      <c r="E565" s="81">
        <v>2</v>
      </c>
      <c r="F565" s="82"/>
      <c r="G565" s="83">
        <v>90</v>
      </c>
      <c r="H565" s="106">
        <f t="shared" si="893"/>
        <v>1</v>
      </c>
      <c r="I565" s="107">
        <f t="shared" si="894"/>
        <v>24</v>
      </c>
      <c r="J565" s="27"/>
      <c r="K565" s="86"/>
      <c r="L565" s="87"/>
      <c r="M565" s="87"/>
      <c r="N565" s="88"/>
      <c r="O565" s="86"/>
      <c r="P565" s="87"/>
      <c r="Q565" s="87"/>
      <c r="R565" s="88"/>
      <c r="S565" s="86"/>
      <c r="T565" s="87"/>
      <c r="U565" s="87"/>
      <c r="V565" s="87"/>
      <c r="W565" s="88"/>
      <c r="X565" s="86"/>
      <c r="Y565" s="87"/>
      <c r="Z565" s="87"/>
      <c r="AA565" s="88"/>
      <c r="AB565" s="86"/>
      <c r="AC565" s="87"/>
      <c r="AD565" s="87"/>
      <c r="AE565" s="88"/>
      <c r="AF565" s="86"/>
      <c r="AG565" s="87"/>
      <c r="AH565" s="87"/>
      <c r="AI565" s="362"/>
      <c r="AJ565" s="363"/>
      <c r="AK565" s="86"/>
      <c r="AL565" s="87"/>
      <c r="AM565" s="87"/>
      <c r="AN565" s="88"/>
      <c r="AO565" s="86"/>
      <c r="AP565" s="87"/>
      <c r="AQ565" s="87"/>
      <c r="AR565" s="88"/>
      <c r="AS565" s="89"/>
      <c r="AT565" s="87"/>
      <c r="AU565" s="87"/>
      <c r="AV565" s="90"/>
      <c r="AW565" s="86"/>
      <c r="AX565" s="87"/>
      <c r="AY565" s="87" t="s">
        <v>627</v>
      </c>
      <c r="AZ565" s="87" t="s">
        <v>627</v>
      </c>
      <c r="BA565" s="88"/>
      <c r="BB565" s="89"/>
      <c r="BC565" s="87"/>
      <c r="BD565" s="87"/>
      <c r="BE565" s="321"/>
      <c r="BF565" s="322"/>
      <c r="BG565" s="322"/>
      <c r="BH565" s="322"/>
      <c r="BI565" s="322"/>
      <c r="BJ565" s="323"/>
      <c r="BK565" s="46"/>
      <c r="BL565" s="46" t="s">
        <v>68</v>
      </c>
      <c r="BN565" s="146">
        <f t="shared" si="864"/>
        <v>0</v>
      </c>
      <c r="BO565" s="146">
        <f t="shared" si="811"/>
        <v>0</v>
      </c>
      <c r="BP565" s="146">
        <f t="shared" si="812"/>
        <v>0</v>
      </c>
      <c r="BQ565" s="146">
        <f t="shared" si="813"/>
        <v>0</v>
      </c>
      <c r="BR565" s="146">
        <f t="shared" si="814"/>
        <v>0</v>
      </c>
      <c r="BS565" s="146">
        <f t="shared" si="815"/>
        <v>0</v>
      </c>
      <c r="BT565" s="146">
        <f t="shared" si="816"/>
        <v>0</v>
      </c>
      <c r="BU565" s="146">
        <f t="shared" si="817"/>
        <v>0</v>
      </c>
      <c r="BV565" s="146">
        <f t="shared" si="818"/>
        <v>0</v>
      </c>
      <c r="BW565" s="146">
        <f t="shared" si="819"/>
        <v>0</v>
      </c>
      <c r="BX565" s="146">
        <f t="shared" si="820"/>
        <v>0</v>
      </c>
      <c r="BY565" s="146">
        <f t="shared" si="821"/>
        <v>0</v>
      </c>
      <c r="BZ565" s="146">
        <f t="shared" si="822"/>
        <v>0</v>
      </c>
      <c r="CA565" s="146">
        <f t="shared" si="823"/>
        <v>0</v>
      </c>
      <c r="CB565" s="146">
        <f t="shared" si="824"/>
        <v>0</v>
      </c>
      <c r="CC565" s="146">
        <f t="shared" si="825"/>
        <v>0</v>
      </c>
      <c r="CD565" s="146">
        <f t="shared" si="826"/>
        <v>0</v>
      </c>
      <c r="CE565" s="146">
        <f t="shared" si="827"/>
        <v>0</v>
      </c>
      <c r="CF565" s="146">
        <f t="shared" si="828"/>
        <v>0</v>
      </c>
      <c r="CG565" s="146">
        <f t="shared" si="829"/>
        <v>0</v>
      </c>
      <c r="CH565" s="146">
        <f t="shared" si="830"/>
        <v>0</v>
      </c>
      <c r="CI565" s="146">
        <f t="shared" si="831"/>
        <v>0</v>
      </c>
      <c r="CJ565" s="146">
        <f t="shared" si="832"/>
        <v>0</v>
      </c>
      <c r="CK565" s="146">
        <f t="shared" si="833"/>
        <v>0</v>
      </c>
      <c r="CL565" s="146">
        <f t="shared" si="834"/>
        <v>0</v>
      </c>
      <c r="CM565" s="146">
        <f t="shared" si="835"/>
        <v>0</v>
      </c>
      <c r="CN565" s="146">
        <f t="shared" si="836"/>
        <v>0</v>
      </c>
      <c r="CO565" s="146">
        <f t="shared" si="837"/>
        <v>0</v>
      </c>
      <c r="CP565" s="146">
        <f t="shared" si="838"/>
        <v>0</v>
      </c>
      <c r="CQ565" s="146">
        <f t="shared" si="839"/>
        <v>0</v>
      </c>
      <c r="CR565" s="146">
        <f t="shared" si="840"/>
        <v>0</v>
      </c>
      <c r="CS565" s="146">
        <f t="shared" si="841"/>
        <v>0</v>
      </c>
      <c r="CT565" s="146">
        <f t="shared" si="842"/>
        <v>0</v>
      </c>
      <c r="CU565" s="146">
        <f t="shared" si="843"/>
        <v>0</v>
      </c>
      <c r="CV565" s="146">
        <f t="shared" si="844"/>
        <v>0</v>
      </c>
      <c r="CW565" s="146">
        <f t="shared" si="845"/>
        <v>0</v>
      </c>
      <c r="CX565" s="146">
        <f t="shared" si="846"/>
        <v>0</v>
      </c>
      <c r="CY565" s="146">
        <f t="shared" si="847"/>
        <v>0</v>
      </c>
      <c r="CZ565" s="146">
        <f t="shared" si="848"/>
        <v>0</v>
      </c>
      <c r="DA565" s="146">
        <f t="shared" si="849"/>
        <v>0</v>
      </c>
      <c r="DB565" s="146">
        <f t="shared" si="850"/>
        <v>0</v>
      </c>
      <c r="DC565" s="146">
        <f t="shared" si="851"/>
        <v>0</v>
      </c>
      <c r="DD565" s="146">
        <f t="shared" si="852"/>
        <v>0</v>
      </c>
      <c r="DE565" s="146">
        <f t="shared" si="853"/>
        <v>0</v>
      </c>
      <c r="DF565" s="146">
        <f t="shared" si="854"/>
        <v>0</v>
      </c>
      <c r="DG565" s="146">
        <f t="shared" si="855"/>
        <v>0</v>
      </c>
      <c r="DH565" s="146">
        <f t="shared" si="856"/>
        <v>0</v>
      </c>
      <c r="DI565" s="146">
        <f t="shared" si="857"/>
        <v>0</v>
      </c>
      <c r="DJ565" s="146">
        <f t="shared" si="858"/>
        <v>0</v>
      </c>
      <c r="DK565" s="146">
        <f t="shared" si="859"/>
        <v>0</v>
      </c>
      <c r="DL565" s="146">
        <f t="shared" si="860"/>
        <v>0</v>
      </c>
      <c r="DM565" s="146">
        <f t="shared" si="861"/>
        <v>0</v>
      </c>
      <c r="DN565" s="64">
        <f>30*H565</f>
        <v>30</v>
      </c>
      <c r="DO565" s="52" t="str">
        <f t="shared" si="888"/>
        <v/>
      </c>
      <c r="DP565" s="52" t="str">
        <f t="shared" si="866"/>
        <v/>
      </c>
      <c r="DQ565" s="53">
        <f t="shared" si="867"/>
        <v>30</v>
      </c>
      <c r="DR565" s="1">
        <f t="shared" si="889"/>
        <v>2</v>
      </c>
      <c r="DS565" s="168" t="e">
        <f>IF(AND(DR565=#REF!,BL565=#REF!),'Tiến độ'!D565,"")</f>
        <v>#REF!</v>
      </c>
    </row>
    <row r="566" spans="1:123" ht="11.25" customHeight="1">
      <c r="A566" s="310" t="str">
        <f>IF(B566="","",MAX($A$7:A565)+1)</f>
        <v/>
      </c>
      <c r="B566" s="313"/>
      <c r="C566" s="91" t="s">
        <v>8</v>
      </c>
      <c r="D566" s="92"/>
      <c r="E566" s="93">
        <f>SUM(E549:E565)</f>
        <v>41</v>
      </c>
      <c r="F566" s="94"/>
      <c r="G566" s="95"/>
      <c r="H566" s="96"/>
      <c r="I566" s="97"/>
      <c r="J566" s="26"/>
      <c r="K566" s="96">
        <f t="shared" ref="K566:AH566" si="895">SUM(K549:K565)</f>
        <v>23</v>
      </c>
      <c r="L566" s="97">
        <f t="shared" si="895"/>
        <v>23</v>
      </c>
      <c r="M566" s="97">
        <f t="shared" si="895"/>
        <v>23</v>
      </c>
      <c r="N566" s="98">
        <f t="shared" si="895"/>
        <v>23</v>
      </c>
      <c r="O566" s="96">
        <f t="shared" si="895"/>
        <v>23</v>
      </c>
      <c r="P566" s="97">
        <f t="shared" si="895"/>
        <v>23</v>
      </c>
      <c r="Q566" s="97">
        <f t="shared" si="895"/>
        <v>23</v>
      </c>
      <c r="R566" s="98">
        <f t="shared" si="895"/>
        <v>23</v>
      </c>
      <c r="S566" s="96">
        <f t="shared" si="895"/>
        <v>23</v>
      </c>
      <c r="T566" s="97">
        <f t="shared" si="895"/>
        <v>23</v>
      </c>
      <c r="U566" s="97">
        <f t="shared" si="895"/>
        <v>23</v>
      </c>
      <c r="V566" s="97">
        <f t="shared" si="895"/>
        <v>23</v>
      </c>
      <c r="W566" s="98">
        <f t="shared" si="895"/>
        <v>23</v>
      </c>
      <c r="X566" s="96">
        <f t="shared" si="895"/>
        <v>20</v>
      </c>
      <c r="Y566" s="97">
        <f t="shared" si="895"/>
        <v>20</v>
      </c>
      <c r="Z566" s="97">
        <f t="shared" si="895"/>
        <v>0</v>
      </c>
      <c r="AA566" s="98">
        <f t="shared" si="895"/>
        <v>0</v>
      </c>
      <c r="AB566" s="96">
        <f t="shared" si="895"/>
        <v>0</v>
      </c>
      <c r="AC566" s="97">
        <f t="shared" si="895"/>
        <v>0</v>
      </c>
      <c r="AD566" s="97">
        <f t="shared" si="895"/>
        <v>0</v>
      </c>
      <c r="AE566" s="98">
        <f t="shared" si="895"/>
        <v>0</v>
      </c>
      <c r="AF566" s="96">
        <f t="shared" si="895"/>
        <v>0</v>
      </c>
      <c r="AG566" s="97">
        <f t="shared" si="895"/>
        <v>0</v>
      </c>
      <c r="AH566" s="97">
        <f t="shared" si="895"/>
        <v>0</v>
      </c>
      <c r="AI566" s="362"/>
      <c r="AJ566" s="363"/>
      <c r="AK566" s="96">
        <f t="shared" ref="AK566:BD566" si="896">SUM(AK549:AK565)</f>
        <v>0</v>
      </c>
      <c r="AL566" s="97">
        <f t="shared" si="896"/>
        <v>23</v>
      </c>
      <c r="AM566" s="97">
        <f t="shared" si="896"/>
        <v>23</v>
      </c>
      <c r="AN566" s="98">
        <f t="shared" si="896"/>
        <v>23</v>
      </c>
      <c r="AO566" s="96">
        <f t="shared" si="896"/>
        <v>23</v>
      </c>
      <c r="AP566" s="97">
        <f t="shared" si="896"/>
        <v>23</v>
      </c>
      <c r="AQ566" s="97">
        <f t="shared" si="896"/>
        <v>23</v>
      </c>
      <c r="AR566" s="98">
        <f t="shared" si="896"/>
        <v>23</v>
      </c>
      <c r="AS566" s="99">
        <f t="shared" si="896"/>
        <v>22</v>
      </c>
      <c r="AT566" s="97">
        <f t="shared" si="896"/>
        <v>21</v>
      </c>
      <c r="AU566" s="97">
        <f t="shared" si="896"/>
        <v>21</v>
      </c>
      <c r="AV566" s="100">
        <f t="shared" si="896"/>
        <v>0</v>
      </c>
      <c r="AW566" s="96">
        <f t="shared" si="896"/>
        <v>0</v>
      </c>
      <c r="AX566" s="97">
        <f t="shared" si="896"/>
        <v>0</v>
      </c>
      <c r="AY566" s="97">
        <f t="shared" si="896"/>
        <v>0</v>
      </c>
      <c r="AZ566" s="97">
        <f t="shared" si="896"/>
        <v>0</v>
      </c>
      <c r="BA566" s="98">
        <f t="shared" si="896"/>
        <v>0</v>
      </c>
      <c r="BB566" s="99">
        <f t="shared" si="896"/>
        <v>0</v>
      </c>
      <c r="BC566" s="97">
        <f t="shared" si="896"/>
        <v>0</v>
      </c>
      <c r="BD566" s="97">
        <f t="shared" si="896"/>
        <v>0</v>
      </c>
      <c r="BE566" s="321"/>
      <c r="BF566" s="322"/>
      <c r="BG566" s="322"/>
      <c r="BH566" s="322"/>
      <c r="BI566" s="322"/>
      <c r="BJ566" s="323"/>
      <c r="BK566" s="47"/>
      <c r="BL566" s="47" t="s">
        <v>1113</v>
      </c>
      <c r="BN566" s="146">
        <f t="shared" si="864"/>
        <v>0</v>
      </c>
      <c r="BO566" s="146">
        <f t="shared" si="811"/>
        <v>0</v>
      </c>
      <c r="BP566" s="146">
        <f t="shared" si="812"/>
        <v>0</v>
      </c>
      <c r="BQ566" s="146">
        <f t="shared" si="813"/>
        <v>0</v>
      </c>
      <c r="BR566" s="146">
        <f t="shared" si="814"/>
        <v>0</v>
      </c>
      <c r="BS566" s="146">
        <f t="shared" si="815"/>
        <v>0</v>
      </c>
      <c r="BT566" s="146">
        <f t="shared" si="816"/>
        <v>0</v>
      </c>
      <c r="BU566" s="146">
        <f t="shared" si="817"/>
        <v>0</v>
      </c>
      <c r="BV566" s="146">
        <f t="shared" si="818"/>
        <v>0</v>
      </c>
      <c r="BW566" s="146">
        <f t="shared" si="819"/>
        <v>0</v>
      </c>
      <c r="BX566" s="146">
        <f t="shared" si="820"/>
        <v>0</v>
      </c>
      <c r="BY566" s="146">
        <f t="shared" si="821"/>
        <v>0</v>
      </c>
      <c r="BZ566" s="146">
        <f t="shared" si="822"/>
        <v>0</v>
      </c>
      <c r="CA566" s="146">
        <f t="shared" si="823"/>
        <v>0</v>
      </c>
      <c r="CB566" s="146">
        <f t="shared" si="824"/>
        <v>0</v>
      </c>
      <c r="CC566" s="146">
        <f t="shared" si="825"/>
        <v>0</v>
      </c>
      <c r="CD566" s="146">
        <f t="shared" si="826"/>
        <v>0</v>
      </c>
      <c r="CE566" s="146">
        <f t="shared" si="827"/>
        <v>0</v>
      </c>
      <c r="CF566" s="146">
        <f t="shared" si="828"/>
        <v>0</v>
      </c>
      <c r="CG566" s="146">
        <f t="shared" si="829"/>
        <v>0</v>
      </c>
      <c r="CH566" s="146">
        <f t="shared" si="830"/>
        <v>0</v>
      </c>
      <c r="CI566" s="146">
        <f t="shared" si="831"/>
        <v>0</v>
      </c>
      <c r="CJ566" s="146">
        <f t="shared" si="832"/>
        <v>0</v>
      </c>
      <c r="CK566" s="146">
        <f t="shared" si="833"/>
        <v>0</v>
      </c>
      <c r="CL566" s="146">
        <f t="shared" si="834"/>
        <v>0</v>
      </c>
      <c r="CM566" s="146">
        <f t="shared" si="835"/>
        <v>0</v>
      </c>
      <c r="CN566" s="146">
        <f t="shared" si="836"/>
        <v>0</v>
      </c>
      <c r="CO566" s="146">
        <f t="shared" si="837"/>
        <v>0</v>
      </c>
      <c r="CP566" s="146">
        <f t="shared" si="838"/>
        <v>0</v>
      </c>
      <c r="CQ566" s="146">
        <f t="shared" si="839"/>
        <v>0</v>
      </c>
      <c r="CR566" s="146">
        <f t="shared" si="840"/>
        <v>0</v>
      </c>
      <c r="CS566" s="146">
        <f t="shared" si="841"/>
        <v>0</v>
      </c>
      <c r="CT566" s="146">
        <f t="shared" si="842"/>
        <v>0</v>
      </c>
      <c r="CU566" s="146">
        <f t="shared" si="843"/>
        <v>0</v>
      </c>
      <c r="CV566" s="146">
        <f t="shared" si="844"/>
        <v>0</v>
      </c>
      <c r="CW566" s="146">
        <f t="shared" si="845"/>
        <v>0</v>
      </c>
      <c r="CX566" s="146">
        <f t="shared" si="846"/>
        <v>0</v>
      </c>
      <c r="CY566" s="146">
        <f t="shared" si="847"/>
        <v>0</v>
      </c>
      <c r="CZ566" s="146">
        <f t="shared" si="848"/>
        <v>0</v>
      </c>
      <c r="DA566" s="146">
        <f t="shared" si="849"/>
        <v>0</v>
      </c>
      <c r="DB566" s="146">
        <f t="shared" si="850"/>
        <v>0</v>
      </c>
      <c r="DC566" s="146">
        <f t="shared" si="851"/>
        <v>0</v>
      </c>
      <c r="DD566" s="146">
        <f t="shared" si="852"/>
        <v>0</v>
      </c>
      <c r="DE566" s="146">
        <f t="shared" si="853"/>
        <v>0</v>
      </c>
      <c r="DF566" s="146">
        <f t="shared" si="854"/>
        <v>0</v>
      </c>
      <c r="DG566" s="146">
        <f t="shared" si="855"/>
        <v>0</v>
      </c>
      <c r="DH566" s="146">
        <f t="shared" si="856"/>
        <v>0</v>
      </c>
      <c r="DI566" s="146">
        <f t="shared" si="857"/>
        <v>0</v>
      </c>
      <c r="DJ566" s="146">
        <f t="shared" si="858"/>
        <v>0</v>
      </c>
      <c r="DK566" s="146">
        <f t="shared" si="859"/>
        <v>0</v>
      </c>
      <c r="DL566" s="146">
        <f t="shared" si="860"/>
        <v>0</v>
      </c>
      <c r="DM566" s="146">
        <f t="shared" si="861"/>
        <v>0</v>
      </c>
      <c r="DN566" s="54"/>
      <c r="DO566" s="55"/>
      <c r="DP566" s="55"/>
      <c r="DQ566" s="56"/>
      <c r="DS566" s="168" t="e">
        <f>IF(AND(DR566=#REF!,BL566=#REF!),'Tiến độ'!D566,"")</f>
        <v>#REF!</v>
      </c>
    </row>
    <row r="567" spans="1:123" ht="11.25" customHeight="1">
      <c r="A567" s="308">
        <f>IF(B567="","",MAX($A$7:A566)+1)</f>
        <v>40</v>
      </c>
      <c r="B567" s="311" t="s">
        <v>1148</v>
      </c>
      <c r="C567" s="67" t="s">
        <v>16</v>
      </c>
      <c r="D567" s="68" t="s">
        <v>242</v>
      </c>
      <c r="E567" s="69">
        <v>2</v>
      </c>
      <c r="F567" s="70">
        <v>39</v>
      </c>
      <c r="G567" s="71"/>
      <c r="H567" s="129">
        <v>0.5</v>
      </c>
      <c r="I567" s="73">
        <f>17</f>
        <v>17</v>
      </c>
      <c r="J567" s="24" t="s">
        <v>1099</v>
      </c>
      <c r="K567" s="74">
        <v>3</v>
      </c>
      <c r="L567" s="75">
        <v>3</v>
      </c>
      <c r="M567" s="75">
        <v>3</v>
      </c>
      <c r="N567" s="76">
        <v>3</v>
      </c>
      <c r="O567" s="74">
        <v>3</v>
      </c>
      <c r="P567" s="75">
        <v>3</v>
      </c>
      <c r="Q567" s="75">
        <v>3</v>
      </c>
      <c r="R567" s="76">
        <v>3</v>
      </c>
      <c r="S567" s="74">
        <v>3</v>
      </c>
      <c r="T567" s="75">
        <v>3</v>
      </c>
      <c r="U567" s="75">
        <v>3</v>
      </c>
      <c r="V567" s="75">
        <v>3</v>
      </c>
      <c r="W567" s="76">
        <v>3</v>
      </c>
      <c r="X567" s="74"/>
      <c r="Y567" s="75"/>
      <c r="Z567" s="75" t="s">
        <v>163</v>
      </c>
      <c r="AA567" s="76" t="s">
        <v>163</v>
      </c>
      <c r="AB567" s="74" t="s">
        <v>163</v>
      </c>
      <c r="AC567" s="75" t="s">
        <v>163</v>
      </c>
      <c r="AD567" s="75" t="s">
        <v>164</v>
      </c>
      <c r="AE567" s="76" t="s">
        <v>164</v>
      </c>
      <c r="AF567" s="74" t="s">
        <v>164</v>
      </c>
      <c r="AG567" s="75" t="s">
        <v>164</v>
      </c>
      <c r="AH567" s="75" t="s">
        <v>164</v>
      </c>
      <c r="AI567" s="362"/>
      <c r="AJ567" s="363"/>
      <c r="AK567" s="74" t="s">
        <v>164</v>
      </c>
      <c r="AL567" s="75"/>
      <c r="AM567" s="75"/>
      <c r="AN567" s="76"/>
      <c r="AO567" s="74"/>
      <c r="AP567" s="75"/>
      <c r="AQ567" s="75"/>
      <c r="AR567" s="76"/>
      <c r="AS567" s="77"/>
      <c r="AT567" s="75"/>
      <c r="AU567" s="75"/>
      <c r="AV567" s="78"/>
      <c r="AW567" s="74"/>
      <c r="AX567" s="75"/>
      <c r="AY567" s="75"/>
      <c r="AZ567" s="75"/>
      <c r="BA567" s="76"/>
      <c r="BB567" s="77"/>
      <c r="BC567" s="75"/>
      <c r="BD567" s="75"/>
      <c r="BE567" s="321"/>
      <c r="BF567" s="322"/>
      <c r="BG567" s="322"/>
      <c r="BH567" s="322"/>
      <c r="BI567" s="322"/>
      <c r="BJ567" s="323"/>
      <c r="BK567" s="45" t="s">
        <v>18</v>
      </c>
      <c r="BL567" s="45" t="s">
        <v>16</v>
      </c>
      <c r="BN567" s="146">
        <f t="shared" si="864"/>
        <v>1.5</v>
      </c>
      <c r="BO567" s="146">
        <f t="shared" si="811"/>
        <v>1.5</v>
      </c>
      <c r="BP567" s="146">
        <f t="shared" si="812"/>
        <v>1.5</v>
      </c>
      <c r="BQ567" s="146">
        <f t="shared" si="813"/>
        <v>1.5</v>
      </c>
      <c r="BR567" s="146">
        <f t="shared" si="814"/>
        <v>1.5</v>
      </c>
      <c r="BS567" s="146">
        <f t="shared" si="815"/>
        <v>1.5</v>
      </c>
      <c r="BT567" s="146">
        <f t="shared" si="816"/>
        <v>1.5</v>
      </c>
      <c r="BU567" s="146">
        <f t="shared" si="817"/>
        <v>1.5</v>
      </c>
      <c r="BV567" s="146">
        <f t="shared" si="818"/>
        <v>1.5</v>
      </c>
      <c r="BW567" s="146">
        <f t="shared" si="819"/>
        <v>1.5</v>
      </c>
      <c r="BX567" s="146">
        <f t="shared" si="820"/>
        <v>1.5</v>
      </c>
      <c r="BY567" s="146">
        <f t="shared" si="821"/>
        <v>1.5</v>
      </c>
      <c r="BZ567" s="146">
        <f t="shared" si="822"/>
        <v>1.5</v>
      </c>
      <c r="CA567" s="146">
        <f t="shared" si="823"/>
        <v>0</v>
      </c>
      <c r="CB567" s="146">
        <f t="shared" si="824"/>
        <v>0</v>
      </c>
      <c r="CC567" s="146">
        <f t="shared" si="825"/>
        <v>0</v>
      </c>
      <c r="CD567" s="146">
        <f t="shared" si="826"/>
        <v>0</v>
      </c>
      <c r="CE567" s="146">
        <f t="shared" si="827"/>
        <v>0</v>
      </c>
      <c r="CF567" s="146">
        <f t="shared" si="828"/>
        <v>0</v>
      </c>
      <c r="CG567" s="146">
        <f t="shared" si="829"/>
        <v>0</v>
      </c>
      <c r="CH567" s="146">
        <f t="shared" si="830"/>
        <v>0</v>
      </c>
      <c r="CI567" s="146">
        <f t="shared" si="831"/>
        <v>0</v>
      </c>
      <c r="CJ567" s="146">
        <f t="shared" si="832"/>
        <v>0</v>
      </c>
      <c r="CK567" s="146">
        <f t="shared" si="833"/>
        <v>0</v>
      </c>
      <c r="CL567" s="146">
        <f t="shared" si="834"/>
        <v>0</v>
      </c>
      <c r="CM567" s="146">
        <f t="shared" si="835"/>
        <v>0</v>
      </c>
      <c r="CN567" s="146">
        <f t="shared" si="836"/>
        <v>0</v>
      </c>
      <c r="CO567" s="146">
        <f t="shared" si="837"/>
        <v>0</v>
      </c>
      <c r="CP567" s="146">
        <f t="shared" si="838"/>
        <v>0</v>
      </c>
      <c r="CQ567" s="146">
        <f t="shared" si="839"/>
        <v>0</v>
      </c>
      <c r="CR567" s="146">
        <f t="shared" si="840"/>
        <v>0</v>
      </c>
      <c r="CS567" s="146">
        <f t="shared" si="841"/>
        <v>0</v>
      </c>
      <c r="CT567" s="146">
        <f t="shared" si="842"/>
        <v>0</v>
      </c>
      <c r="CU567" s="146">
        <f t="shared" si="843"/>
        <v>0</v>
      </c>
      <c r="CV567" s="146">
        <f t="shared" si="844"/>
        <v>0</v>
      </c>
      <c r="CW567" s="146">
        <f t="shared" si="845"/>
        <v>0</v>
      </c>
      <c r="CX567" s="146">
        <f t="shared" si="846"/>
        <v>0</v>
      </c>
      <c r="CY567" s="146">
        <f t="shared" si="847"/>
        <v>0</v>
      </c>
      <c r="CZ567" s="146">
        <f t="shared" si="848"/>
        <v>0</v>
      </c>
      <c r="DA567" s="146">
        <f t="shared" si="849"/>
        <v>0</v>
      </c>
      <c r="DB567" s="146">
        <f t="shared" si="850"/>
        <v>0</v>
      </c>
      <c r="DC567" s="146">
        <f t="shared" si="851"/>
        <v>0</v>
      </c>
      <c r="DD567" s="146">
        <f t="shared" si="852"/>
        <v>0</v>
      </c>
      <c r="DE567" s="146">
        <f t="shared" si="853"/>
        <v>0</v>
      </c>
      <c r="DF567" s="146">
        <f t="shared" si="854"/>
        <v>0</v>
      </c>
      <c r="DG567" s="146">
        <f t="shared" si="855"/>
        <v>0</v>
      </c>
      <c r="DH567" s="146">
        <f t="shared" si="856"/>
        <v>0</v>
      </c>
      <c r="DI567" s="146">
        <f t="shared" si="857"/>
        <v>0</v>
      </c>
      <c r="DJ567" s="146">
        <f t="shared" si="858"/>
        <v>0</v>
      </c>
      <c r="DK567" s="146">
        <f t="shared" si="859"/>
        <v>0</v>
      </c>
      <c r="DL567" s="146">
        <f t="shared" si="860"/>
        <v>0</v>
      </c>
      <c r="DM567" s="146">
        <f t="shared" si="861"/>
        <v>0</v>
      </c>
      <c r="DN567" s="63">
        <f t="shared" ref="DN567:DN571" si="897">F567*H567</f>
        <v>19.5</v>
      </c>
      <c r="DO567" s="50">
        <f t="shared" ref="DO567:DO580" si="898">IF(COUNTA(K567:AC567)&gt;0,DN567,"")</f>
        <v>19.5</v>
      </c>
      <c r="DP567" s="50" t="str">
        <f t="shared" si="866"/>
        <v/>
      </c>
      <c r="DQ567" s="51" t="str">
        <f t="shared" si="867"/>
        <v/>
      </c>
      <c r="DR567" s="1">
        <f t="shared" ref="DR567:DR580" si="899">IF(DQ567="",1,2)</f>
        <v>1</v>
      </c>
      <c r="DS567" s="168" t="e">
        <f>IF(AND(DR567=#REF!,BL567=#REF!),'Tiến độ'!D567,"")</f>
        <v>#REF!</v>
      </c>
    </row>
    <row r="568" spans="1:123" ht="11.25" customHeight="1">
      <c r="A568" s="314" t="str">
        <f>IF(B568="","",MAX($A$7:A567)+1)</f>
        <v/>
      </c>
      <c r="B568" s="315"/>
      <c r="C568" s="79" t="s">
        <v>591</v>
      </c>
      <c r="D568" s="80" t="s">
        <v>592</v>
      </c>
      <c r="E568" s="81">
        <v>3</v>
      </c>
      <c r="F568" s="82">
        <v>45</v>
      </c>
      <c r="G568" s="83"/>
      <c r="H568" s="115">
        <v>0.5</v>
      </c>
      <c r="I568" s="85">
        <f>I567</f>
        <v>17</v>
      </c>
      <c r="J568" s="27" t="s">
        <v>636</v>
      </c>
      <c r="K568" s="108">
        <v>3</v>
      </c>
      <c r="L568" s="109">
        <v>3</v>
      </c>
      <c r="M568" s="109">
        <v>3</v>
      </c>
      <c r="N568" s="110">
        <v>3</v>
      </c>
      <c r="O568" s="108">
        <v>3</v>
      </c>
      <c r="P568" s="109">
        <v>3</v>
      </c>
      <c r="Q568" s="109">
        <v>3</v>
      </c>
      <c r="R568" s="110">
        <v>3</v>
      </c>
      <c r="S568" s="108">
        <v>3</v>
      </c>
      <c r="T568" s="109">
        <v>3</v>
      </c>
      <c r="U568" s="109">
        <v>3</v>
      </c>
      <c r="V568" s="109">
        <v>3</v>
      </c>
      <c r="W568" s="110">
        <v>3</v>
      </c>
      <c r="X568" s="108">
        <v>3</v>
      </c>
      <c r="Y568" s="109">
        <v>3</v>
      </c>
      <c r="Z568" s="87" t="s">
        <v>163</v>
      </c>
      <c r="AA568" s="88" t="s">
        <v>163</v>
      </c>
      <c r="AB568" s="86" t="s">
        <v>163</v>
      </c>
      <c r="AC568" s="87" t="s">
        <v>163</v>
      </c>
      <c r="AD568" s="87" t="s">
        <v>164</v>
      </c>
      <c r="AE568" s="88" t="s">
        <v>164</v>
      </c>
      <c r="AF568" s="86" t="s">
        <v>164</v>
      </c>
      <c r="AG568" s="87" t="s">
        <v>164</v>
      </c>
      <c r="AH568" s="87" t="s">
        <v>164</v>
      </c>
      <c r="AI568" s="362"/>
      <c r="AJ568" s="363"/>
      <c r="AK568" s="86" t="s">
        <v>164</v>
      </c>
      <c r="AL568" s="87"/>
      <c r="AM568" s="87"/>
      <c r="AN568" s="88"/>
      <c r="AO568" s="86"/>
      <c r="AP568" s="87"/>
      <c r="AQ568" s="87"/>
      <c r="AR568" s="88"/>
      <c r="AS568" s="89"/>
      <c r="AT568" s="87"/>
      <c r="AU568" s="87"/>
      <c r="AV568" s="90"/>
      <c r="AW568" s="86"/>
      <c r="AX568" s="87"/>
      <c r="AY568" s="87"/>
      <c r="AZ568" s="87"/>
      <c r="BA568" s="88"/>
      <c r="BB568" s="89"/>
      <c r="BC568" s="87"/>
      <c r="BD568" s="87"/>
      <c r="BE568" s="321"/>
      <c r="BF568" s="322"/>
      <c r="BG568" s="322"/>
      <c r="BH568" s="322"/>
      <c r="BI568" s="322"/>
      <c r="BJ568" s="323"/>
      <c r="BK568" s="46" t="s">
        <v>18</v>
      </c>
      <c r="BL568" s="46" t="s">
        <v>1116</v>
      </c>
      <c r="BN568" s="146">
        <f t="shared" si="864"/>
        <v>1.5</v>
      </c>
      <c r="BO568" s="146">
        <f t="shared" si="811"/>
        <v>1.5</v>
      </c>
      <c r="BP568" s="146">
        <f t="shared" si="812"/>
        <v>1.5</v>
      </c>
      <c r="BQ568" s="146">
        <f t="shared" si="813"/>
        <v>1.5</v>
      </c>
      <c r="BR568" s="146">
        <f t="shared" si="814"/>
        <v>1.5</v>
      </c>
      <c r="BS568" s="146">
        <f t="shared" si="815"/>
        <v>1.5</v>
      </c>
      <c r="BT568" s="146">
        <f t="shared" si="816"/>
        <v>1.5</v>
      </c>
      <c r="BU568" s="146">
        <f t="shared" si="817"/>
        <v>1.5</v>
      </c>
      <c r="BV568" s="146">
        <f t="shared" si="818"/>
        <v>1.5</v>
      </c>
      <c r="BW568" s="146">
        <f t="shared" si="819"/>
        <v>1.5</v>
      </c>
      <c r="BX568" s="146">
        <f t="shared" si="820"/>
        <v>1.5</v>
      </c>
      <c r="BY568" s="146">
        <f t="shared" si="821"/>
        <v>1.5</v>
      </c>
      <c r="BZ568" s="146">
        <f t="shared" si="822"/>
        <v>1.5</v>
      </c>
      <c r="CA568" s="146">
        <f t="shared" si="823"/>
        <v>1.5</v>
      </c>
      <c r="CB568" s="146">
        <f t="shared" si="824"/>
        <v>1.5</v>
      </c>
      <c r="CC568" s="146">
        <f t="shared" si="825"/>
        <v>0</v>
      </c>
      <c r="CD568" s="146">
        <f t="shared" si="826"/>
        <v>0</v>
      </c>
      <c r="CE568" s="146">
        <f t="shared" si="827"/>
        <v>0</v>
      </c>
      <c r="CF568" s="146">
        <f t="shared" si="828"/>
        <v>0</v>
      </c>
      <c r="CG568" s="146">
        <f t="shared" si="829"/>
        <v>0</v>
      </c>
      <c r="CH568" s="146">
        <f t="shared" si="830"/>
        <v>0</v>
      </c>
      <c r="CI568" s="146">
        <f t="shared" si="831"/>
        <v>0</v>
      </c>
      <c r="CJ568" s="146">
        <f t="shared" si="832"/>
        <v>0</v>
      </c>
      <c r="CK568" s="146">
        <f t="shared" si="833"/>
        <v>0</v>
      </c>
      <c r="CL568" s="146">
        <f t="shared" si="834"/>
        <v>0</v>
      </c>
      <c r="CM568" s="146">
        <f t="shared" si="835"/>
        <v>0</v>
      </c>
      <c r="CN568" s="146">
        <f t="shared" si="836"/>
        <v>0</v>
      </c>
      <c r="CO568" s="146">
        <f t="shared" si="837"/>
        <v>0</v>
      </c>
      <c r="CP568" s="146">
        <f t="shared" si="838"/>
        <v>0</v>
      </c>
      <c r="CQ568" s="146">
        <f t="shared" si="839"/>
        <v>0</v>
      </c>
      <c r="CR568" s="146">
        <f t="shared" si="840"/>
        <v>0</v>
      </c>
      <c r="CS568" s="146">
        <f t="shared" si="841"/>
        <v>0</v>
      </c>
      <c r="CT568" s="146">
        <f t="shared" si="842"/>
        <v>0</v>
      </c>
      <c r="CU568" s="146">
        <f t="shared" si="843"/>
        <v>0</v>
      </c>
      <c r="CV568" s="146">
        <f t="shared" si="844"/>
        <v>0</v>
      </c>
      <c r="CW568" s="146">
        <f t="shared" si="845"/>
        <v>0</v>
      </c>
      <c r="CX568" s="146">
        <f t="shared" si="846"/>
        <v>0</v>
      </c>
      <c r="CY568" s="146">
        <f t="shared" si="847"/>
        <v>0</v>
      </c>
      <c r="CZ568" s="146">
        <f t="shared" si="848"/>
        <v>0</v>
      </c>
      <c r="DA568" s="146">
        <f t="shared" si="849"/>
        <v>0</v>
      </c>
      <c r="DB568" s="146">
        <f t="shared" si="850"/>
        <v>0</v>
      </c>
      <c r="DC568" s="146">
        <f t="shared" si="851"/>
        <v>0</v>
      </c>
      <c r="DD568" s="146">
        <f t="shared" si="852"/>
        <v>0</v>
      </c>
      <c r="DE568" s="146">
        <f t="shared" si="853"/>
        <v>0</v>
      </c>
      <c r="DF568" s="146">
        <f t="shared" si="854"/>
        <v>0</v>
      </c>
      <c r="DG568" s="146">
        <f t="shared" si="855"/>
        <v>0</v>
      </c>
      <c r="DH568" s="146">
        <f t="shared" si="856"/>
        <v>0</v>
      </c>
      <c r="DI568" s="146">
        <f t="shared" si="857"/>
        <v>0</v>
      </c>
      <c r="DJ568" s="146">
        <f t="shared" si="858"/>
        <v>0</v>
      </c>
      <c r="DK568" s="146">
        <f t="shared" si="859"/>
        <v>0</v>
      </c>
      <c r="DL568" s="146">
        <f t="shared" si="860"/>
        <v>0</v>
      </c>
      <c r="DM568" s="146">
        <f t="shared" si="861"/>
        <v>0</v>
      </c>
      <c r="DN568" s="64">
        <f t="shared" si="897"/>
        <v>22.5</v>
      </c>
      <c r="DO568" s="52">
        <f t="shared" si="898"/>
        <v>22.5</v>
      </c>
      <c r="DP568" s="52" t="str">
        <f t="shared" si="866"/>
        <v/>
      </c>
      <c r="DQ568" s="53" t="str">
        <f t="shared" si="867"/>
        <v/>
      </c>
      <c r="DR568" s="1">
        <f t="shared" si="899"/>
        <v>1</v>
      </c>
      <c r="DS568" s="168" t="e">
        <f>IF(AND(DR568=#REF!,BL568=#REF!),'Tiến độ'!D568,"")</f>
        <v>#REF!</v>
      </c>
    </row>
    <row r="569" spans="1:123" ht="11.25" customHeight="1">
      <c r="A569" s="314" t="str">
        <f>IF(B569="","",MAX($A$7:A568)+1)</f>
        <v/>
      </c>
      <c r="B569" s="315"/>
      <c r="C569" s="79" t="s">
        <v>603</v>
      </c>
      <c r="D569" s="80" t="s">
        <v>604</v>
      </c>
      <c r="E569" s="81">
        <v>3</v>
      </c>
      <c r="F569" s="82">
        <v>45</v>
      </c>
      <c r="G569" s="83"/>
      <c r="H569" s="115">
        <v>0.5</v>
      </c>
      <c r="I569" s="85">
        <f t="shared" ref="I569:I571" si="900">I568</f>
        <v>17</v>
      </c>
      <c r="J569" s="27" t="s">
        <v>636</v>
      </c>
      <c r="K569" s="108">
        <v>3</v>
      </c>
      <c r="L569" s="109">
        <v>3</v>
      </c>
      <c r="M569" s="109">
        <v>3</v>
      </c>
      <c r="N569" s="110">
        <v>3</v>
      </c>
      <c r="O569" s="108">
        <v>3</v>
      </c>
      <c r="P569" s="109">
        <v>3</v>
      </c>
      <c r="Q569" s="109">
        <v>3</v>
      </c>
      <c r="R569" s="110">
        <v>3</v>
      </c>
      <c r="S569" s="108">
        <v>3</v>
      </c>
      <c r="T569" s="109">
        <v>3</v>
      </c>
      <c r="U569" s="109">
        <v>3</v>
      </c>
      <c r="V569" s="109">
        <v>3</v>
      </c>
      <c r="W569" s="110">
        <v>3</v>
      </c>
      <c r="X569" s="108">
        <v>3</v>
      </c>
      <c r="Y569" s="109">
        <v>3</v>
      </c>
      <c r="Z569" s="87" t="s">
        <v>163</v>
      </c>
      <c r="AA569" s="88" t="s">
        <v>163</v>
      </c>
      <c r="AB569" s="86" t="s">
        <v>163</v>
      </c>
      <c r="AC569" s="87" t="s">
        <v>163</v>
      </c>
      <c r="AD569" s="87" t="s">
        <v>164</v>
      </c>
      <c r="AE569" s="88" t="s">
        <v>164</v>
      </c>
      <c r="AF569" s="86" t="s">
        <v>164</v>
      </c>
      <c r="AG569" s="87" t="s">
        <v>164</v>
      </c>
      <c r="AH569" s="87" t="s">
        <v>164</v>
      </c>
      <c r="AI569" s="362"/>
      <c r="AJ569" s="363"/>
      <c r="AK569" s="86" t="s">
        <v>164</v>
      </c>
      <c r="AL569" s="87"/>
      <c r="AM569" s="87"/>
      <c r="AN569" s="88"/>
      <c r="AO569" s="86"/>
      <c r="AP569" s="87"/>
      <c r="AQ569" s="87"/>
      <c r="AR569" s="88"/>
      <c r="AS569" s="89"/>
      <c r="AT569" s="87"/>
      <c r="AU569" s="87"/>
      <c r="AV569" s="90"/>
      <c r="AW569" s="86"/>
      <c r="AX569" s="87"/>
      <c r="AY569" s="87"/>
      <c r="AZ569" s="87"/>
      <c r="BA569" s="88"/>
      <c r="BB569" s="89"/>
      <c r="BC569" s="87"/>
      <c r="BD569" s="87"/>
      <c r="BE569" s="321"/>
      <c r="BF569" s="322"/>
      <c r="BG569" s="322"/>
      <c r="BH569" s="322"/>
      <c r="BI569" s="322"/>
      <c r="BJ569" s="323"/>
      <c r="BK569" s="46" t="s">
        <v>18</v>
      </c>
      <c r="BL569" s="46" t="s">
        <v>1116</v>
      </c>
      <c r="BN569" s="146">
        <f t="shared" si="864"/>
        <v>1.5</v>
      </c>
      <c r="BO569" s="146">
        <f t="shared" si="811"/>
        <v>1.5</v>
      </c>
      <c r="BP569" s="146">
        <f t="shared" si="812"/>
        <v>1.5</v>
      </c>
      <c r="BQ569" s="146">
        <f t="shared" si="813"/>
        <v>1.5</v>
      </c>
      <c r="BR569" s="146">
        <f t="shared" si="814"/>
        <v>1.5</v>
      </c>
      <c r="BS569" s="146">
        <f t="shared" si="815"/>
        <v>1.5</v>
      </c>
      <c r="BT569" s="146">
        <f t="shared" si="816"/>
        <v>1.5</v>
      </c>
      <c r="BU569" s="146">
        <f t="shared" si="817"/>
        <v>1.5</v>
      </c>
      <c r="BV569" s="146">
        <f t="shared" si="818"/>
        <v>1.5</v>
      </c>
      <c r="BW569" s="146">
        <f t="shared" si="819"/>
        <v>1.5</v>
      </c>
      <c r="BX569" s="146">
        <f t="shared" si="820"/>
        <v>1.5</v>
      </c>
      <c r="BY569" s="146">
        <f t="shared" si="821"/>
        <v>1.5</v>
      </c>
      <c r="BZ569" s="146">
        <f t="shared" si="822"/>
        <v>1.5</v>
      </c>
      <c r="CA569" s="146">
        <f t="shared" si="823"/>
        <v>1.5</v>
      </c>
      <c r="CB569" s="146">
        <f t="shared" si="824"/>
        <v>1.5</v>
      </c>
      <c r="CC569" s="146">
        <f t="shared" si="825"/>
        <v>0</v>
      </c>
      <c r="CD569" s="146">
        <f t="shared" si="826"/>
        <v>0</v>
      </c>
      <c r="CE569" s="146">
        <f t="shared" si="827"/>
        <v>0</v>
      </c>
      <c r="CF569" s="146">
        <f t="shared" si="828"/>
        <v>0</v>
      </c>
      <c r="CG569" s="146">
        <f t="shared" si="829"/>
        <v>0</v>
      </c>
      <c r="CH569" s="146">
        <f t="shared" si="830"/>
        <v>0</v>
      </c>
      <c r="CI569" s="146">
        <f t="shared" si="831"/>
        <v>0</v>
      </c>
      <c r="CJ569" s="146">
        <f t="shared" si="832"/>
        <v>0</v>
      </c>
      <c r="CK569" s="146">
        <f t="shared" si="833"/>
        <v>0</v>
      </c>
      <c r="CL569" s="146">
        <f t="shared" si="834"/>
        <v>0</v>
      </c>
      <c r="CM569" s="146">
        <f t="shared" si="835"/>
        <v>0</v>
      </c>
      <c r="CN569" s="146">
        <f t="shared" si="836"/>
        <v>0</v>
      </c>
      <c r="CO569" s="146">
        <f t="shared" si="837"/>
        <v>0</v>
      </c>
      <c r="CP569" s="146">
        <f t="shared" si="838"/>
        <v>0</v>
      </c>
      <c r="CQ569" s="146">
        <f t="shared" si="839"/>
        <v>0</v>
      </c>
      <c r="CR569" s="146">
        <f t="shared" si="840"/>
        <v>0</v>
      </c>
      <c r="CS569" s="146">
        <f t="shared" si="841"/>
        <v>0</v>
      </c>
      <c r="CT569" s="146">
        <f t="shared" si="842"/>
        <v>0</v>
      </c>
      <c r="CU569" s="146">
        <f t="shared" si="843"/>
        <v>0</v>
      </c>
      <c r="CV569" s="146">
        <f t="shared" si="844"/>
        <v>0</v>
      </c>
      <c r="CW569" s="146">
        <f t="shared" si="845"/>
        <v>0</v>
      </c>
      <c r="CX569" s="146">
        <f t="shared" si="846"/>
        <v>0</v>
      </c>
      <c r="CY569" s="146">
        <f t="shared" si="847"/>
        <v>0</v>
      </c>
      <c r="CZ569" s="146">
        <f t="shared" si="848"/>
        <v>0</v>
      </c>
      <c r="DA569" s="146">
        <f t="shared" si="849"/>
        <v>0</v>
      </c>
      <c r="DB569" s="146">
        <f t="shared" si="850"/>
        <v>0</v>
      </c>
      <c r="DC569" s="146">
        <f t="shared" si="851"/>
        <v>0</v>
      </c>
      <c r="DD569" s="146">
        <f t="shared" si="852"/>
        <v>0</v>
      </c>
      <c r="DE569" s="146">
        <f t="shared" si="853"/>
        <v>0</v>
      </c>
      <c r="DF569" s="146">
        <f t="shared" si="854"/>
        <v>0</v>
      </c>
      <c r="DG569" s="146">
        <f t="shared" si="855"/>
        <v>0</v>
      </c>
      <c r="DH569" s="146">
        <f t="shared" si="856"/>
        <v>0</v>
      </c>
      <c r="DI569" s="146">
        <f t="shared" si="857"/>
        <v>0</v>
      </c>
      <c r="DJ569" s="146">
        <f t="shared" si="858"/>
        <v>0</v>
      </c>
      <c r="DK569" s="146">
        <f t="shared" si="859"/>
        <v>0</v>
      </c>
      <c r="DL569" s="146">
        <f t="shared" si="860"/>
        <v>0</v>
      </c>
      <c r="DM569" s="146">
        <f t="shared" si="861"/>
        <v>0</v>
      </c>
      <c r="DN569" s="64">
        <f t="shared" si="897"/>
        <v>22.5</v>
      </c>
      <c r="DO569" s="52">
        <f t="shared" si="898"/>
        <v>22.5</v>
      </c>
      <c r="DP569" s="52" t="str">
        <f t="shared" si="866"/>
        <v/>
      </c>
      <c r="DQ569" s="53" t="str">
        <f t="shared" si="867"/>
        <v/>
      </c>
      <c r="DR569" s="1">
        <f t="shared" si="899"/>
        <v>1</v>
      </c>
      <c r="DS569" s="168" t="e">
        <f>IF(AND(DR569=#REF!,BL569=#REF!),'Tiến độ'!D569,"")</f>
        <v>#REF!</v>
      </c>
    </row>
    <row r="570" spans="1:123" ht="11.25" customHeight="1">
      <c r="A570" s="314" t="str">
        <f>IF(B570="","",MAX($A$7:A569)+1)</f>
        <v/>
      </c>
      <c r="B570" s="315"/>
      <c r="C570" s="79" t="s">
        <v>248</v>
      </c>
      <c r="D570" s="80" t="s">
        <v>249</v>
      </c>
      <c r="E570" s="81">
        <v>2</v>
      </c>
      <c r="F570" s="82">
        <v>45</v>
      </c>
      <c r="G570" s="83"/>
      <c r="H570" s="115">
        <v>0</v>
      </c>
      <c r="I570" s="85">
        <f t="shared" si="900"/>
        <v>17</v>
      </c>
      <c r="J570" s="27" t="s">
        <v>11820</v>
      </c>
      <c r="K570" s="86">
        <v>3</v>
      </c>
      <c r="L570" s="87">
        <v>3</v>
      </c>
      <c r="M570" s="87">
        <v>3</v>
      </c>
      <c r="N570" s="88">
        <v>3</v>
      </c>
      <c r="O570" s="86">
        <v>3</v>
      </c>
      <c r="P570" s="87">
        <v>3</v>
      </c>
      <c r="Q570" s="87">
        <v>3</v>
      </c>
      <c r="R570" s="88">
        <v>3</v>
      </c>
      <c r="S570" s="86">
        <v>3</v>
      </c>
      <c r="T570" s="87">
        <v>3</v>
      </c>
      <c r="U570" s="87">
        <v>3</v>
      </c>
      <c r="V570" s="87">
        <v>3</v>
      </c>
      <c r="W570" s="88">
        <v>3</v>
      </c>
      <c r="X570" s="86">
        <v>3</v>
      </c>
      <c r="Y570" s="87">
        <v>3</v>
      </c>
      <c r="Z570" s="87" t="s">
        <v>163</v>
      </c>
      <c r="AA570" s="88" t="s">
        <v>163</v>
      </c>
      <c r="AB570" s="86" t="s">
        <v>163</v>
      </c>
      <c r="AC570" s="87" t="s">
        <v>163</v>
      </c>
      <c r="AD570" s="87" t="s">
        <v>164</v>
      </c>
      <c r="AE570" s="88" t="s">
        <v>164</v>
      </c>
      <c r="AF570" s="86" t="s">
        <v>164</v>
      </c>
      <c r="AG570" s="87" t="s">
        <v>164</v>
      </c>
      <c r="AH570" s="87" t="s">
        <v>164</v>
      </c>
      <c r="AI570" s="362"/>
      <c r="AJ570" s="363"/>
      <c r="AK570" s="86" t="s">
        <v>164</v>
      </c>
      <c r="AL570" s="87"/>
      <c r="AM570" s="87"/>
      <c r="AN570" s="88"/>
      <c r="AO570" s="86"/>
      <c r="AP570" s="87"/>
      <c r="AQ570" s="87"/>
      <c r="AR570" s="88"/>
      <c r="AS570" s="89"/>
      <c r="AT570" s="87"/>
      <c r="AU570" s="87"/>
      <c r="AV570" s="90"/>
      <c r="AW570" s="86"/>
      <c r="AX570" s="87"/>
      <c r="AY570" s="87"/>
      <c r="AZ570" s="87"/>
      <c r="BA570" s="88"/>
      <c r="BB570" s="89"/>
      <c r="BC570" s="87"/>
      <c r="BD570" s="87"/>
      <c r="BE570" s="321"/>
      <c r="BF570" s="322"/>
      <c r="BG570" s="322"/>
      <c r="BH570" s="322"/>
      <c r="BI570" s="322"/>
      <c r="BJ570" s="323"/>
      <c r="BK570" s="46" t="s">
        <v>18</v>
      </c>
      <c r="BL570" s="46" t="s">
        <v>58</v>
      </c>
      <c r="BN570" s="146">
        <f t="shared" si="864"/>
        <v>0</v>
      </c>
      <c r="BO570" s="146">
        <f t="shared" si="811"/>
        <v>0</v>
      </c>
      <c r="BP570" s="146">
        <f t="shared" si="812"/>
        <v>0</v>
      </c>
      <c r="BQ570" s="146">
        <f t="shared" si="813"/>
        <v>0</v>
      </c>
      <c r="BR570" s="146">
        <f t="shared" si="814"/>
        <v>0</v>
      </c>
      <c r="BS570" s="146">
        <f t="shared" si="815"/>
        <v>0</v>
      </c>
      <c r="BT570" s="146">
        <f t="shared" si="816"/>
        <v>0</v>
      </c>
      <c r="BU570" s="146">
        <f t="shared" si="817"/>
        <v>0</v>
      </c>
      <c r="BV570" s="146">
        <f t="shared" si="818"/>
        <v>0</v>
      </c>
      <c r="BW570" s="146">
        <f t="shared" si="819"/>
        <v>0</v>
      </c>
      <c r="BX570" s="146">
        <f t="shared" si="820"/>
        <v>0</v>
      </c>
      <c r="BY570" s="146">
        <f t="shared" si="821"/>
        <v>0</v>
      </c>
      <c r="BZ570" s="146">
        <f t="shared" si="822"/>
        <v>0</v>
      </c>
      <c r="CA570" s="146">
        <f t="shared" si="823"/>
        <v>0</v>
      </c>
      <c r="CB570" s="146">
        <f t="shared" si="824"/>
        <v>0</v>
      </c>
      <c r="CC570" s="146">
        <f t="shared" si="825"/>
        <v>0</v>
      </c>
      <c r="CD570" s="146">
        <f t="shared" si="826"/>
        <v>0</v>
      </c>
      <c r="CE570" s="146">
        <f t="shared" si="827"/>
        <v>0</v>
      </c>
      <c r="CF570" s="146">
        <f t="shared" si="828"/>
        <v>0</v>
      </c>
      <c r="CG570" s="146">
        <f t="shared" si="829"/>
        <v>0</v>
      </c>
      <c r="CH570" s="146">
        <f t="shared" si="830"/>
        <v>0</v>
      </c>
      <c r="CI570" s="146">
        <f t="shared" si="831"/>
        <v>0</v>
      </c>
      <c r="CJ570" s="146">
        <f t="shared" si="832"/>
        <v>0</v>
      </c>
      <c r="CK570" s="146">
        <f t="shared" si="833"/>
        <v>0</v>
      </c>
      <c r="CL570" s="146">
        <f t="shared" si="834"/>
        <v>0</v>
      </c>
      <c r="CM570" s="146">
        <f t="shared" si="835"/>
        <v>0</v>
      </c>
      <c r="CN570" s="146">
        <f t="shared" si="836"/>
        <v>0</v>
      </c>
      <c r="CO570" s="146">
        <f t="shared" si="837"/>
        <v>0</v>
      </c>
      <c r="CP570" s="146">
        <f t="shared" si="838"/>
        <v>0</v>
      </c>
      <c r="CQ570" s="146">
        <f t="shared" si="839"/>
        <v>0</v>
      </c>
      <c r="CR570" s="146">
        <f t="shared" si="840"/>
        <v>0</v>
      </c>
      <c r="CS570" s="146">
        <f t="shared" si="841"/>
        <v>0</v>
      </c>
      <c r="CT570" s="146">
        <f t="shared" si="842"/>
        <v>0</v>
      </c>
      <c r="CU570" s="146">
        <f t="shared" si="843"/>
        <v>0</v>
      </c>
      <c r="CV570" s="146">
        <f t="shared" si="844"/>
        <v>0</v>
      </c>
      <c r="CW570" s="146">
        <f t="shared" si="845"/>
        <v>0</v>
      </c>
      <c r="CX570" s="146">
        <f t="shared" si="846"/>
        <v>0</v>
      </c>
      <c r="CY570" s="146">
        <f t="shared" si="847"/>
        <v>0</v>
      </c>
      <c r="CZ570" s="146">
        <f t="shared" si="848"/>
        <v>0</v>
      </c>
      <c r="DA570" s="146">
        <f t="shared" si="849"/>
        <v>0</v>
      </c>
      <c r="DB570" s="146">
        <f t="shared" si="850"/>
        <v>0</v>
      </c>
      <c r="DC570" s="146">
        <f t="shared" si="851"/>
        <v>0</v>
      </c>
      <c r="DD570" s="146">
        <f t="shared" si="852"/>
        <v>0</v>
      </c>
      <c r="DE570" s="146">
        <f t="shared" si="853"/>
        <v>0</v>
      </c>
      <c r="DF570" s="146">
        <f t="shared" si="854"/>
        <v>0</v>
      </c>
      <c r="DG570" s="146">
        <f t="shared" si="855"/>
        <v>0</v>
      </c>
      <c r="DH570" s="146">
        <f t="shared" si="856"/>
        <v>0</v>
      </c>
      <c r="DI570" s="146">
        <f t="shared" si="857"/>
        <v>0</v>
      </c>
      <c r="DJ570" s="146">
        <f t="shared" si="858"/>
        <v>0</v>
      </c>
      <c r="DK570" s="146">
        <f t="shared" si="859"/>
        <v>0</v>
      </c>
      <c r="DL570" s="146">
        <f t="shared" si="860"/>
        <v>0</v>
      </c>
      <c r="DM570" s="146">
        <f t="shared" si="861"/>
        <v>0</v>
      </c>
      <c r="DN570" s="64">
        <f t="shared" si="897"/>
        <v>0</v>
      </c>
      <c r="DO570" s="52">
        <f t="shared" si="898"/>
        <v>0</v>
      </c>
      <c r="DP570" s="52" t="str">
        <f t="shared" si="866"/>
        <v/>
      </c>
      <c r="DQ570" s="53" t="str">
        <f t="shared" si="867"/>
        <v/>
      </c>
      <c r="DR570" s="1">
        <f t="shared" si="899"/>
        <v>1</v>
      </c>
      <c r="DS570" s="168" t="e">
        <f>IF(AND(DR570=#REF!,BL570=#REF!),'Tiến độ'!D570,"")</f>
        <v>#REF!</v>
      </c>
    </row>
    <row r="571" spans="1:123" ht="11.25" customHeight="1">
      <c r="A571" s="314" t="str">
        <f>IF(B571="","",MAX($A$7:A570)+1)</f>
        <v/>
      </c>
      <c r="B571" s="315"/>
      <c r="C571" s="79" t="s">
        <v>589</v>
      </c>
      <c r="D571" s="80" t="s">
        <v>590</v>
      </c>
      <c r="E571" s="81">
        <v>2</v>
      </c>
      <c r="F571" s="82">
        <v>30</v>
      </c>
      <c r="G571" s="83"/>
      <c r="H571" s="115">
        <v>0.5</v>
      </c>
      <c r="I571" s="85">
        <f t="shared" si="900"/>
        <v>17</v>
      </c>
      <c r="J571" s="27" t="s">
        <v>636</v>
      </c>
      <c r="K571" s="86">
        <v>2</v>
      </c>
      <c r="L571" s="87">
        <v>2</v>
      </c>
      <c r="M571" s="87">
        <v>2</v>
      </c>
      <c r="N571" s="88">
        <v>2</v>
      </c>
      <c r="O571" s="86">
        <v>2</v>
      </c>
      <c r="P571" s="87">
        <v>2</v>
      </c>
      <c r="Q571" s="87">
        <v>2</v>
      </c>
      <c r="R571" s="88">
        <v>2</v>
      </c>
      <c r="S571" s="86">
        <v>2</v>
      </c>
      <c r="T571" s="87">
        <v>2</v>
      </c>
      <c r="U571" s="87">
        <v>2</v>
      </c>
      <c r="V571" s="87">
        <v>2</v>
      </c>
      <c r="W571" s="88">
        <v>2</v>
      </c>
      <c r="X571" s="86">
        <v>2</v>
      </c>
      <c r="Y571" s="87">
        <v>2</v>
      </c>
      <c r="Z571" s="87" t="s">
        <v>163</v>
      </c>
      <c r="AA571" s="88" t="s">
        <v>163</v>
      </c>
      <c r="AB571" s="86" t="s">
        <v>163</v>
      </c>
      <c r="AC571" s="87" t="s">
        <v>163</v>
      </c>
      <c r="AD571" s="87" t="s">
        <v>164</v>
      </c>
      <c r="AE571" s="88" t="s">
        <v>164</v>
      </c>
      <c r="AF571" s="86" t="s">
        <v>164</v>
      </c>
      <c r="AG571" s="87" t="s">
        <v>164</v>
      </c>
      <c r="AH571" s="87" t="s">
        <v>164</v>
      </c>
      <c r="AI571" s="362"/>
      <c r="AJ571" s="363"/>
      <c r="AK571" s="86" t="s">
        <v>164</v>
      </c>
      <c r="AL571" s="87"/>
      <c r="AM571" s="87"/>
      <c r="AN571" s="88"/>
      <c r="AO571" s="86"/>
      <c r="AP571" s="87"/>
      <c r="AQ571" s="87"/>
      <c r="AR571" s="88"/>
      <c r="AS571" s="89"/>
      <c r="AT571" s="87"/>
      <c r="AU571" s="87"/>
      <c r="AV571" s="90"/>
      <c r="AW571" s="86"/>
      <c r="AX571" s="87"/>
      <c r="AY571" s="87"/>
      <c r="AZ571" s="87"/>
      <c r="BA571" s="88"/>
      <c r="BB571" s="89"/>
      <c r="BC571" s="87"/>
      <c r="BD571" s="87"/>
      <c r="BE571" s="321"/>
      <c r="BF571" s="322"/>
      <c r="BG571" s="322"/>
      <c r="BH571" s="322"/>
      <c r="BI571" s="322"/>
      <c r="BJ571" s="323"/>
      <c r="BK571" s="46" t="s">
        <v>18</v>
      </c>
      <c r="BL571" s="46" t="s">
        <v>1116</v>
      </c>
      <c r="BN571" s="146">
        <f t="shared" si="864"/>
        <v>1</v>
      </c>
      <c r="BO571" s="146">
        <f t="shared" si="811"/>
        <v>1</v>
      </c>
      <c r="BP571" s="146">
        <f t="shared" si="812"/>
        <v>1</v>
      </c>
      <c r="BQ571" s="146">
        <f t="shared" si="813"/>
        <v>1</v>
      </c>
      <c r="BR571" s="146">
        <f t="shared" si="814"/>
        <v>1</v>
      </c>
      <c r="BS571" s="146">
        <f t="shared" si="815"/>
        <v>1</v>
      </c>
      <c r="BT571" s="146">
        <f t="shared" si="816"/>
        <v>1</v>
      </c>
      <c r="BU571" s="146">
        <f t="shared" si="817"/>
        <v>1</v>
      </c>
      <c r="BV571" s="146">
        <f t="shared" si="818"/>
        <v>1</v>
      </c>
      <c r="BW571" s="146">
        <f t="shared" si="819"/>
        <v>1</v>
      </c>
      <c r="BX571" s="146">
        <f t="shared" si="820"/>
        <v>1</v>
      </c>
      <c r="BY571" s="146">
        <f t="shared" si="821"/>
        <v>1</v>
      </c>
      <c r="BZ571" s="146">
        <f t="shared" si="822"/>
        <v>1</v>
      </c>
      <c r="CA571" s="146">
        <f t="shared" si="823"/>
        <v>1</v>
      </c>
      <c r="CB571" s="146">
        <f t="shared" si="824"/>
        <v>1</v>
      </c>
      <c r="CC571" s="146">
        <f t="shared" si="825"/>
        <v>0</v>
      </c>
      <c r="CD571" s="146">
        <f t="shared" si="826"/>
        <v>0</v>
      </c>
      <c r="CE571" s="146">
        <f t="shared" si="827"/>
        <v>0</v>
      </c>
      <c r="CF571" s="146">
        <f t="shared" si="828"/>
        <v>0</v>
      </c>
      <c r="CG571" s="146">
        <f t="shared" si="829"/>
        <v>0</v>
      </c>
      <c r="CH571" s="146">
        <f t="shared" si="830"/>
        <v>0</v>
      </c>
      <c r="CI571" s="146">
        <f t="shared" si="831"/>
        <v>0</v>
      </c>
      <c r="CJ571" s="146">
        <f t="shared" si="832"/>
        <v>0</v>
      </c>
      <c r="CK571" s="146">
        <f t="shared" si="833"/>
        <v>0</v>
      </c>
      <c r="CL571" s="146">
        <f t="shared" si="834"/>
        <v>0</v>
      </c>
      <c r="CM571" s="146">
        <f t="shared" si="835"/>
        <v>0</v>
      </c>
      <c r="CN571" s="146">
        <f t="shared" si="836"/>
        <v>0</v>
      </c>
      <c r="CO571" s="146">
        <f t="shared" si="837"/>
        <v>0</v>
      </c>
      <c r="CP571" s="146">
        <f t="shared" si="838"/>
        <v>0</v>
      </c>
      <c r="CQ571" s="146">
        <f t="shared" si="839"/>
        <v>0</v>
      </c>
      <c r="CR571" s="146">
        <f t="shared" si="840"/>
        <v>0</v>
      </c>
      <c r="CS571" s="146">
        <f t="shared" si="841"/>
        <v>0</v>
      </c>
      <c r="CT571" s="146">
        <f t="shared" si="842"/>
        <v>0</v>
      </c>
      <c r="CU571" s="146">
        <f t="shared" si="843"/>
        <v>0</v>
      </c>
      <c r="CV571" s="146">
        <f t="shared" si="844"/>
        <v>0</v>
      </c>
      <c r="CW571" s="146">
        <f t="shared" si="845"/>
        <v>0</v>
      </c>
      <c r="CX571" s="146">
        <f t="shared" si="846"/>
        <v>0</v>
      </c>
      <c r="CY571" s="146">
        <f t="shared" si="847"/>
        <v>0</v>
      </c>
      <c r="CZ571" s="146">
        <f t="shared" si="848"/>
        <v>0</v>
      </c>
      <c r="DA571" s="146">
        <f t="shared" si="849"/>
        <v>0</v>
      </c>
      <c r="DB571" s="146">
        <f t="shared" si="850"/>
        <v>0</v>
      </c>
      <c r="DC571" s="146">
        <f t="shared" si="851"/>
        <v>0</v>
      </c>
      <c r="DD571" s="146">
        <f t="shared" si="852"/>
        <v>0</v>
      </c>
      <c r="DE571" s="146">
        <f t="shared" si="853"/>
        <v>0</v>
      </c>
      <c r="DF571" s="146">
        <f t="shared" si="854"/>
        <v>0</v>
      </c>
      <c r="DG571" s="146">
        <f t="shared" si="855"/>
        <v>0</v>
      </c>
      <c r="DH571" s="146">
        <f t="shared" si="856"/>
        <v>0</v>
      </c>
      <c r="DI571" s="146">
        <f t="shared" si="857"/>
        <v>0</v>
      </c>
      <c r="DJ571" s="146">
        <f t="shared" si="858"/>
        <v>0</v>
      </c>
      <c r="DK571" s="146">
        <f t="shared" si="859"/>
        <v>0</v>
      </c>
      <c r="DL571" s="146">
        <f t="shared" si="860"/>
        <v>0</v>
      </c>
      <c r="DM571" s="146">
        <f t="shared" si="861"/>
        <v>0</v>
      </c>
      <c r="DN571" s="64">
        <f t="shared" si="897"/>
        <v>15</v>
      </c>
      <c r="DO571" s="52">
        <f t="shared" si="898"/>
        <v>15</v>
      </c>
      <c r="DP571" s="52" t="str">
        <f t="shared" si="866"/>
        <v/>
      </c>
      <c r="DQ571" s="53" t="str">
        <f t="shared" si="867"/>
        <v/>
      </c>
      <c r="DR571" s="1">
        <f t="shared" si="899"/>
        <v>1</v>
      </c>
      <c r="DS571" s="168" t="e">
        <f>IF(AND(DR571=#REF!,BL571=#REF!),'Tiến độ'!D571,"")</f>
        <v>#REF!</v>
      </c>
    </row>
    <row r="572" spans="1:123" ht="11.25" customHeight="1">
      <c r="A572" s="314" t="str">
        <f>IF(B572="","",MAX($A$7:A571)+1)</f>
        <v/>
      </c>
      <c r="B572" s="315"/>
      <c r="C572" s="79" t="s">
        <v>587</v>
      </c>
      <c r="D572" s="80" t="s">
        <v>588</v>
      </c>
      <c r="E572" s="81">
        <v>1</v>
      </c>
      <c r="F572" s="82">
        <v>15</v>
      </c>
      <c r="G572" s="83"/>
      <c r="H572" s="115">
        <v>0.5</v>
      </c>
      <c r="I572" s="85">
        <f t="shared" ref="I572:I574" si="901">I571</f>
        <v>17</v>
      </c>
      <c r="J572" s="27" t="s">
        <v>636</v>
      </c>
      <c r="K572" s="86">
        <v>1</v>
      </c>
      <c r="L572" s="87">
        <v>1</v>
      </c>
      <c r="M572" s="87">
        <v>1</v>
      </c>
      <c r="N572" s="88">
        <v>1</v>
      </c>
      <c r="O572" s="86">
        <v>1</v>
      </c>
      <c r="P572" s="87">
        <v>1</v>
      </c>
      <c r="Q572" s="87">
        <v>1</v>
      </c>
      <c r="R572" s="88">
        <v>1</v>
      </c>
      <c r="S572" s="86">
        <v>1</v>
      </c>
      <c r="T572" s="87">
        <v>1</v>
      </c>
      <c r="U572" s="87">
        <v>1</v>
      </c>
      <c r="V572" s="87">
        <v>1</v>
      </c>
      <c r="W572" s="88">
        <v>1</v>
      </c>
      <c r="X572" s="86">
        <v>1</v>
      </c>
      <c r="Y572" s="87">
        <v>1</v>
      </c>
      <c r="Z572" s="87" t="s">
        <v>163</v>
      </c>
      <c r="AA572" s="88" t="s">
        <v>163</v>
      </c>
      <c r="AB572" s="86" t="s">
        <v>163</v>
      </c>
      <c r="AC572" s="87" t="s">
        <v>163</v>
      </c>
      <c r="AD572" s="87" t="s">
        <v>164</v>
      </c>
      <c r="AE572" s="88" t="s">
        <v>164</v>
      </c>
      <c r="AF572" s="86" t="s">
        <v>164</v>
      </c>
      <c r="AG572" s="87" t="s">
        <v>164</v>
      </c>
      <c r="AH572" s="87" t="s">
        <v>164</v>
      </c>
      <c r="AI572" s="362"/>
      <c r="AJ572" s="363"/>
      <c r="AK572" s="86" t="s">
        <v>164</v>
      </c>
      <c r="AL572" s="87"/>
      <c r="AM572" s="87"/>
      <c r="AN572" s="88"/>
      <c r="AO572" s="86"/>
      <c r="AP572" s="87"/>
      <c r="AQ572" s="87"/>
      <c r="AR572" s="88"/>
      <c r="AS572" s="89"/>
      <c r="AT572" s="87"/>
      <c r="AU572" s="87"/>
      <c r="AV572" s="90"/>
      <c r="AW572" s="86"/>
      <c r="AX572" s="87"/>
      <c r="AY572" s="87"/>
      <c r="AZ572" s="87"/>
      <c r="BA572" s="88"/>
      <c r="BB572" s="89"/>
      <c r="BC572" s="87"/>
      <c r="BD572" s="87"/>
      <c r="BE572" s="321"/>
      <c r="BF572" s="322"/>
      <c r="BG572" s="322"/>
      <c r="BH572" s="322"/>
      <c r="BI572" s="322"/>
      <c r="BJ572" s="323"/>
      <c r="BK572" s="46" t="s">
        <v>18</v>
      </c>
      <c r="BL572" s="46" t="s">
        <v>1116</v>
      </c>
      <c r="BN572" s="146">
        <f t="shared" si="864"/>
        <v>0.5</v>
      </c>
      <c r="BO572" s="146">
        <f t="shared" si="811"/>
        <v>0.5</v>
      </c>
      <c r="BP572" s="146">
        <f t="shared" si="812"/>
        <v>0.5</v>
      </c>
      <c r="BQ572" s="146">
        <f t="shared" si="813"/>
        <v>0.5</v>
      </c>
      <c r="BR572" s="146">
        <f t="shared" si="814"/>
        <v>0.5</v>
      </c>
      <c r="BS572" s="146">
        <f t="shared" si="815"/>
        <v>0.5</v>
      </c>
      <c r="BT572" s="146">
        <f t="shared" si="816"/>
        <v>0.5</v>
      </c>
      <c r="BU572" s="146">
        <f t="shared" si="817"/>
        <v>0.5</v>
      </c>
      <c r="BV572" s="146">
        <f t="shared" si="818"/>
        <v>0.5</v>
      </c>
      <c r="BW572" s="146">
        <f t="shared" si="819"/>
        <v>0.5</v>
      </c>
      <c r="BX572" s="146">
        <f t="shared" si="820"/>
        <v>0.5</v>
      </c>
      <c r="BY572" s="146">
        <f t="shared" si="821"/>
        <v>0.5</v>
      </c>
      <c r="BZ572" s="146">
        <f t="shared" si="822"/>
        <v>0.5</v>
      </c>
      <c r="CA572" s="146">
        <f t="shared" si="823"/>
        <v>0.5</v>
      </c>
      <c r="CB572" s="146">
        <f t="shared" si="824"/>
        <v>0.5</v>
      </c>
      <c r="CC572" s="146">
        <f t="shared" si="825"/>
        <v>0</v>
      </c>
      <c r="CD572" s="146">
        <f t="shared" si="826"/>
        <v>0</v>
      </c>
      <c r="CE572" s="146">
        <f t="shared" si="827"/>
        <v>0</v>
      </c>
      <c r="CF572" s="146">
        <f t="shared" si="828"/>
        <v>0</v>
      </c>
      <c r="CG572" s="146">
        <f t="shared" si="829"/>
        <v>0</v>
      </c>
      <c r="CH572" s="146">
        <f t="shared" si="830"/>
        <v>0</v>
      </c>
      <c r="CI572" s="146">
        <f t="shared" si="831"/>
        <v>0</v>
      </c>
      <c r="CJ572" s="146">
        <f t="shared" si="832"/>
        <v>0</v>
      </c>
      <c r="CK572" s="146">
        <f t="shared" si="833"/>
        <v>0</v>
      </c>
      <c r="CL572" s="146">
        <f t="shared" si="834"/>
        <v>0</v>
      </c>
      <c r="CM572" s="146">
        <f t="shared" si="835"/>
        <v>0</v>
      </c>
      <c r="CN572" s="146">
        <f t="shared" si="836"/>
        <v>0</v>
      </c>
      <c r="CO572" s="146">
        <f t="shared" si="837"/>
        <v>0</v>
      </c>
      <c r="CP572" s="146">
        <f t="shared" si="838"/>
        <v>0</v>
      </c>
      <c r="CQ572" s="146">
        <f t="shared" si="839"/>
        <v>0</v>
      </c>
      <c r="CR572" s="146">
        <f t="shared" si="840"/>
        <v>0</v>
      </c>
      <c r="CS572" s="146">
        <f t="shared" si="841"/>
        <v>0</v>
      </c>
      <c r="CT572" s="146">
        <f t="shared" si="842"/>
        <v>0</v>
      </c>
      <c r="CU572" s="146">
        <f t="shared" si="843"/>
        <v>0</v>
      </c>
      <c r="CV572" s="146">
        <f t="shared" si="844"/>
        <v>0</v>
      </c>
      <c r="CW572" s="146">
        <f t="shared" si="845"/>
        <v>0</v>
      </c>
      <c r="CX572" s="146">
        <f t="shared" si="846"/>
        <v>0</v>
      </c>
      <c r="CY572" s="146">
        <f t="shared" si="847"/>
        <v>0</v>
      </c>
      <c r="CZ572" s="146">
        <f t="shared" si="848"/>
        <v>0</v>
      </c>
      <c r="DA572" s="146">
        <f t="shared" si="849"/>
        <v>0</v>
      </c>
      <c r="DB572" s="146">
        <f t="shared" si="850"/>
        <v>0</v>
      </c>
      <c r="DC572" s="146">
        <f t="shared" si="851"/>
        <v>0</v>
      </c>
      <c r="DD572" s="146">
        <f t="shared" si="852"/>
        <v>0</v>
      </c>
      <c r="DE572" s="146">
        <f t="shared" si="853"/>
        <v>0</v>
      </c>
      <c r="DF572" s="146">
        <f t="shared" si="854"/>
        <v>0</v>
      </c>
      <c r="DG572" s="146">
        <f t="shared" si="855"/>
        <v>0</v>
      </c>
      <c r="DH572" s="146">
        <f t="shared" si="856"/>
        <v>0</v>
      </c>
      <c r="DI572" s="146">
        <f t="shared" si="857"/>
        <v>0</v>
      </c>
      <c r="DJ572" s="146">
        <f t="shared" si="858"/>
        <v>0</v>
      </c>
      <c r="DK572" s="146">
        <f t="shared" si="859"/>
        <v>0</v>
      </c>
      <c r="DL572" s="146">
        <f t="shared" si="860"/>
        <v>0</v>
      </c>
      <c r="DM572" s="146">
        <f t="shared" si="861"/>
        <v>0</v>
      </c>
      <c r="DN572" s="64">
        <f>0.8*I572</f>
        <v>13.600000000000001</v>
      </c>
      <c r="DO572" s="52">
        <f t="shared" si="898"/>
        <v>13.600000000000001</v>
      </c>
      <c r="DP572" s="52" t="str">
        <f t="shared" si="866"/>
        <v/>
      </c>
      <c r="DQ572" s="53" t="str">
        <f t="shared" si="867"/>
        <v/>
      </c>
      <c r="DR572" s="1">
        <f t="shared" si="899"/>
        <v>1</v>
      </c>
      <c r="DS572" s="168" t="e">
        <f>IF(AND(DR572=#REF!,BL572=#REF!),'Tiến độ'!D572,"")</f>
        <v>#REF!</v>
      </c>
    </row>
    <row r="573" spans="1:123" ht="11.25" customHeight="1">
      <c r="A573" s="314" t="str">
        <f>IF(B573="","",MAX($A$7:A572)+1)</f>
        <v/>
      </c>
      <c r="B573" s="315"/>
      <c r="C573" s="79" t="s">
        <v>419</v>
      </c>
      <c r="D573" s="80" t="s">
        <v>319</v>
      </c>
      <c r="E573" s="81">
        <v>2</v>
      </c>
      <c r="F573" s="82">
        <v>30</v>
      </c>
      <c r="G573" s="83"/>
      <c r="H573" s="115">
        <v>0.5</v>
      </c>
      <c r="I573" s="85">
        <f t="shared" si="901"/>
        <v>17</v>
      </c>
      <c r="J573" s="27" t="s">
        <v>636</v>
      </c>
      <c r="K573" s="86">
        <v>2</v>
      </c>
      <c r="L573" s="87">
        <v>2</v>
      </c>
      <c r="M573" s="87">
        <v>2</v>
      </c>
      <c r="N573" s="88">
        <v>2</v>
      </c>
      <c r="O573" s="86">
        <v>2</v>
      </c>
      <c r="P573" s="87">
        <v>2</v>
      </c>
      <c r="Q573" s="87">
        <v>2</v>
      </c>
      <c r="R573" s="88">
        <v>2</v>
      </c>
      <c r="S573" s="86">
        <v>2</v>
      </c>
      <c r="T573" s="87">
        <v>2</v>
      </c>
      <c r="U573" s="87">
        <v>2</v>
      </c>
      <c r="V573" s="87">
        <v>2</v>
      </c>
      <c r="W573" s="88">
        <v>2</v>
      </c>
      <c r="X573" s="86">
        <v>2</v>
      </c>
      <c r="Y573" s="87">
        <v>2</v>
      </c>
      <c r="Z573" s="87" t="s">
        <v>163</v>
      </c>
      <c r="AA573" s="88" t="s">
        <v>163</v>
      </c>
      <c r="AB573" s="86" t="s">
        <v>163</v>
      </c>
      <c r="AC573" s="87" t="s">
        <v>163</v>
      </c>
      <c r="AD573" s="87" t="s">
        <v>164</v>
      </c>
      <c r="AE573" s="88" t="s">
        <v>164</v>
      </c>
      <c r="AF573" s="86" t="s">
        <v>164</v>
      </c>
      <c r="AG573" s="87" t="s">
        <v>164</v>
      </c>
      <c r="AH573" s="87" t="s">
        <v>164</v>
      </c>
      <c r="AI573" s="362"/>
      <c r="AJ573" s="363"/>
      <c r="AK573" s="86" t="s">
        <v>164</v>
      </c>
      <c r="AL573" s="87"/>
      <c r="AM573" s="87"/>
      <c r="AN573" s="88"/>
      <c r="AO573" s="86"/>
      <c r="AP573" s="87"/>
      <c r="AQ573" s="87"/>
      <c r="AR573" s="88"/>
      <c r="AS573" s="89"/>
      <c r="AT573" s="87"/>
      <c r="AU573" s="87"/>
      <c r="AV573" s="90"/>
      <c r="AW573" s="86"/>
      <c r="AX573" s="87"/>
      <c r="AY573" s="87"/>
      <c r="AZ573" s="87"/>
      <c r="BA573" s="88"/>
      <c r="BB573" s="89"/>
      <c r="BC573" s="87"/>
      <c r="BD573" s="87"/>
      <c r="BE573" s="321"/>
      <c r="BF573" s="322"/>
      <c r="BG573" s="322"/>
      <c r="BH573" s="322"/>
      <c r="BI573" s="322"/>
      <c r="BJ573" s="323"/>
      <c r="BK573" s="46" t="s">
        <v>18</v>
      </c>
      <c r="BL573" s="46" t="s">
        <v>29</v>
      </c>
      <c r="BN573" s="146">
        <f t="shared" si="864"/>
        <v>1</v>
      </c>
      <c r="BO573" s="146">
        <f t="shared" si="811"/>
        <v>1</v>
      </c>
      <c r="BP573" s="146">
        <f t="shared" si="812"/>
        <v>1</v>
      </c>
      <c r="BQ573" s="146">
        <f t="shared" si="813"/>
        <v>1</v>
      </c>
      <c r="BR573" s="146">
        <f t="shared" si="814"/>
        <v>1</v>
      </c>
      <c r="BS573" s="146">
        <f t="shared" si="815"/>
        <v>1</v>
      </c>
      <c r="BT573" s="146">
        <f t="shared" si="816"/>
        <v>1</v>
      </c>
      <c r="BU573" s="146">
        <f t="shared" si="817"/>
        <v>1</v>
      </c>
      <c r="BV573" s="146">
        <f t="shared" si="818"/>
        <v>1</v>
      </c>
      <c r="BW573" s="146">
        <f t="shared" si="819"/>
        <v>1</v>
      </c>
      <c r="BX573" s="146">
        <f t="shared" si="820"/>
        <v>1</v>
      </c>
      <c r="BY573" s="146">
        <f t="shared" si="821"/>
        <v>1</v>
      </c>
      <c r="BZ573" s="146">
        <f t="shared" si="822"/>
        <v>1</v>
      </c>
      <c r="CA573" s="146">
        <f t="shared" si="823"/>
        <v>1</v>
      </c>
      <c r="CB573" s="146">
        <f t="shared" si="824"/>
        <v>1</v>
      </c>
      <c r="CC573" s="146">
        <f t="shared" si="825"/>
        <v>0</v>
      </c>
      <c r="CD573" s="146">
        <f t="shared" si="826"/>
        <v>0</v>
      </c>
      <c r="CE573" s="146">
        <f t="shared" si="827"/>
        <v>0</v>
      </c>
      <c r="CF573" s="146">
        <f t="shared" si="828"/>
        <v>0</v>
      </c>
      <c r="CG573" s="146">
        <f t="shared" si="829"/>
        <v>0</v>
      </c>
      <c r="CH573" s="146">
        <f t="shared" si="830"/>
        <v>0</v>
      </c>
      <c r="CI573" s="146">
        <f t="shared" si="831"/>
        <v>0</v>
      </c>
      <c r="CJ573" s="146">
        <f t="shared" si="832"/>
        <v>0</v>
      </c>
      <c r="CK573" s="146">
        <f t="shared" si="833"/>
        <v>0</v>
      </c>
      <c r="CL573" s="146">
        <f t="shared" si="834"/>
        <v>0</v>
      </c>
      <c r="CM573" s="146">
        <f t="shared" si="835"/>
        <v>0</v>
      </c>
      <c r="CN573" s="146">
        <f t="shared" si="836"/>
        <v>0</v>
      </c>
      <c r="CO573" s="146">
        <f t="shared" si="837"/>
        <v>0</v>
      </c>
      <c r="CP573" s="146">
        <f t="shared" si="838"/>
        <v>0</v>
      </c>
      <c r="CQ573" s="146">
        <f t="shared" si="839"/>
        <v>0</v>
      </c>
      <c r="CR573" s="146">
        <f t="shared" si="840"/>
        <v>0</v>
      </c>
      <c r="CS573" s="146">
        <f t="shared" si="841"/>
        <v>0</v>
      </c>
      <c r="CT573" s="146">
        <f t="shared" si="842"/>
        <v>0</v>
      </c>
      <c r="CU573" s="146">
        <f t="shared" si="843"/>
        <v>0</v>
      </c>
      <c r="CV573" s="146">
        <f t="shared" si="844"/>
        <v>0</v>
      </c>
      <c r="CW573" s="146">
        <f t="shared" si="845"/>
        <v>0</v>
      </c>
      <c r="CX573" s="146">
        <f t="shared" si="846"/>
        <v>0</v>
      </c>
      <c r="CY573" s="146">
        <f t="shared" si="847"/>
        <v>0</v>
      </c>
      <c r="CZ573" s="146">
        <f t="shared" si="848"/>
        <v>0</v>
      </c>
      <c r="DA573" s="146">
        <f t="shared" si="849"/>
        <v>0</v>
      </c>
      <c r="DB573" s="146">
        <f t="shared" si="850"/>
        <v>0</v>
      </c>
      <c r="DC573" s="146">
        <f t="shared" si="851"/>
        <v>0</v>
      </c>
      <c r="DD573" s="146">
        <f t="shared" si="852"/>
        <v>0</v>
      </c>
      <c r="DE573" s="146">
        <f t="shared" si="853"/>
        <v>0</v>
      </c>
      <c r="DF573" s="146">
        <f t="shared" si="854"/>
        <v>0</v>
      </c>
      <c r="DG573" s="146">
        <f t="shared" si="855"/>
        <v>0</v>
      </c>
      <c r="DH573" s="146">
        <f t="shared" si="856"/>
        <v>0</v>
      </c>
      <c r="DI573" s="146">
        <f t="shared" si="857"/>
        <v>0</v>
      </c>
      <c r="DJ573" s="146">
        <f t="shared" si="858"/>
        <v>0</v>
      </c>
      <c r="DK573" s="146">
        <f t="shared" si="859"/>
        <v>0</v>
      </c>
      <c r="DL573" s="146">
        <f t="shared" si="860"/>
        <v>0</v>
      </c>
      <c r="DM573" s="146">
        <f t="shared" si="861"/>
        <v>0</v>
      </c>
      <c r="DN573" s="64">
        <f t="shared" ref="DN573:DN576" si="902">F573*H573</f>
        <v>15</v>
      </c>
      <c r="DO573" s="52">
        <f t="shared" si="898"/>
        <v>15</v>
      </c>
      <c r="DP573" s="52" t="str">
        <f t="shared" si="866"/>
        <v/>
      </c>
      <c r="DQ573" s="53" t="str">
        <f t="shared" si="867"/>
        <v/>
      </c>
      <c r="DR573" s="1">
        <f t="shared" si="899"/>
        <v>1</v>
      </c>
      <c r="DS573" s="168" t="e">
        <f>IF(AND(DR573=#REF!,BL573=#REF!),'Tiến độ'!D573,"")</f>
        <v>#REF!</v>
      </c>
    </row>
    <row r="574" spans="1:123" ht="11.25" customHeight="1">
      <c r="A574" s="314" t="str">
        <f>IF(B574="","",MAX($A$7:A573)+1)</f>
        <v/>
      </c>
      <c r="B574" s="315"/>
      <c r="C574" s="79" t="s">
        <v>441</v>
      </c>
      <c r="D574" s="80" t="s">
        <v>442</v>
      </c>
      <c r="E574" s="81">
        <v>3</v>
      </c>
      <c r="F574" s="82">
        <v>60</v>
      </c>
      <c r="G574" s="83"/>
      <c r="H574" s="115">
        <v>0.5</v>
      </c>
      <c r="I574" s="85">
        <f t="shared" si="901"/>
        <v>17</v>
      </c>
      <c r="J574" s="27" t="s">
        <v>11798</v>
      </c>
      <c r="K574" s="86">
        <v>4</v>
      </c>
      <c r="L574" s="87">
        <v>4</v>
      </c>
      <c r="M574" s="87">
        <v>4</v>
      </c>
      <c r="N574" s="88">
        <v>4</v>
      </c>
      <c r="O574" s="86">
        <v>4</v>
      </c>
      <c r="P574" s="87">
        <v>4</v>
      </c>
      <c r="Q574" s="87">
        <v>4</v>
      </c>
      <c r="R574" s="88">
        <v>4</v>
      </c>
      <c r="S574" s="86">
        <v>4</v>
      </c>
      <c r="T574" s="87">
        <v>4</v>
      </c>
      <c r="U574" s="87">
        <v>4</v>
      </c>
      <c r="V574" s="87">
        <v>4</v>
      </c>
      <c r="W574" s="88">
        <v>4</v>
      </c>
      <c r="X574" s="86">
        <v>4</v>
      </c>
      <c r="Y574" s="87">
        <v>4</v>
      </c>
      <c r="Z574" s="87" t="s">
        <v>163</v>
      </c>
      <c r="AA574" s="88" t="s">
        <v>163</v>
      </c>
      <c r="AB574" s="86" t="s">
        <v>163</v>
      </c>
      <c r="AC574" s="87" t="s">
        <v>163</v>
      </c>
      <c r="AD574" s="87" t="s">
        <v>164</v>
      </c>
      <c r="AE574" s="88" t="s">
        <v>164</v>
      </c>
      <c r="AF574" s="86" t="s">
        <v>164</v>
      </c>
      <c r="AG574" s="87" t="s">
        <v>164</v>
      </c>
      <c r="AH574" s="87" t="s">
        <v>164</v>
      </c>
      <c r="AI574" s="362"/>
      <c r="AJ574" s="363"/>
      <c r="AK574" s="86" t="s">
        <v>164</v>
      </c>
      <c r="AL574" s="87"/>
      <c r="AM574" s="87"/>
      <c r="AN574" s="88"/>
      <c r="AO574" s="86"/>
      <c r="AP574" s="87"/>
      <c r="AQ574" s="87"/>
      <c r="AR574" s="88"/>
      <c r="AS574" s="89"/>
      <c r="AT574" s="87"/>
      <c r="AU574" s="87"/>
      <c r="AV574" s="90"/>
      <c r="AW574" s="86"/>
      <c r="AX574" s="87"/>
      <c r="AY574" s="87"/>
      <c r="AZ574" s="87"/>
      <c r="BA574" s="88"/>
      <c r="BB574" s="89"/>
      <c r="BC574" s="87"/>
      <c r="BD574" s="87"/>
      <c r="BE574" s="321"/>
      <c r="BF574" s="322"/>
      <c r="BG574" s="322"/>
      <c r="BH574" s="322"/>
      <c r="BI574" s="322"/>
      <c r="BJ574" s="323"/>
      <c r="BK574" s="46" t="s">
        <v>20</v>
      </c>
      <c r="BL574" s="46" t="s">
        <v>56</v>
      </c>
      <c r="BN574" s="146">
        <f t="shared" si="864"/>
        <v>2</v>
      </c>
      <c r="BO574" s="146">
        <f t="shared" si="811"/>
        <v>2</v>
      </c>
      <c r="BP574" s="146">
        <f t="shared" si="812"/>
        <v>2</v>
      </c>
      <c r="BQ574" s="146">
        <f t="shared" si="813"/>
        <v>2</v>
      </c>
      <c r="BR574" s="146">
        <f t="shared" si="814"/>
        <v>2</v>
      </c>
      <c r="BS574" s="146">
        <f t="shared" si="815"/>
        <v>2</v>
      </c>
      <c r="BT574" s="146">
        <f t="shared" si="816"/>
        <v>2</v>
      </c>
      <c r="BU574" s="146">
        <f t="shared" si="817"/>
        <v>2</v>
      </c>
      <c r="BV574" s="146">
        <f t="shared" si="818"/>
        <v>2</v>
      </c>
      <c r="BW574" s="146">
        <f t="shared" si="819"/>
        <v>2</v>
      </c>
      <c r="BX574" s="146">
        <f t="shared" si="820"/>
        <v>2</v>
      </c>
      <c r="BY574" s="146">
        <f t="shared" si="821"/>
        <v>2</v>
      </c>
      <c r="BZ574" s="146">
        <f t="shared" si="822"/>
        <v>2</v>
      </c>
      <c r="CA574" s="146">
        <f t="shared" si="823"/>
        <v>2</v>
      </c>
      <c r="CB574" s="146">
        <f t="shared" si="824"/>
        <v>2</v>
      </c>
      <c r="CC574" s="146">
        <f t="shared" si="825"/>
        <v>0</v>
      </c>
      <c r="CD574" s="146">
        <f t="shared" si="826"/>
        <v>0</v>
      </c>
      <c r="CE574" s="146">
        <f t="shared" si="827"/>
        <v>0</v>
      </c>
      <c r="CF574" s="146">
        <f t="shared" si="828"/>
        <v>0</v>
      </c>
      <c r="CG574" s="146">
        <f t="shared" si="829"/>
        <v>0</v>
      </c>
      <c r="CH574" s="146">
        <f t="shared" si="830"/>
        <v>0</v>
      </c>
      <c r="CI574" s="146">
        <f t="shared" si="831"/>
        <v>0</v>
      </c>
      <c r="CJ574" s="146">
        <f t="shared" si="832"/>
        <v>0</v>
      </c>
      <c r="CK574" s="146">
        <f t="shared" si="833"/>
        <v>0</v>
      </c>
      <c r="CL574" s="146">
        <f t="shared" si="834"/>
        <v>0</v>
      </c>
      <c r="CM574" s="146">
        <f t="shared" si="835"/>
        <v>0</v>
      </c>
      <c r="CN574" s="146">
        <f t="shared" si="836"/>
        <v>0</v>
      </c>
      <c r="CO574" s="146">
        <f t="shared" si="837"/>
        <v>0</v>
      </c>
      <c r="CP574" s="146">
        <f t="shared" si="838"/>
        <v>0</v>
      </c>
      <c r="CQ574" s="146">
        <f t="shared" si="839"/>
        <v>0</v>
      </c>
      <c r="CR574" s="146">
        <f t="shared" si="840"/>
        <v>0</v>
      </c>
      <c r="CS574" s="146">
        <f t="shared" si="841"/>
        <v>0</v>
      </c>
      <c r="CT574" s="146">
        <f t="shared" si="842"/>
        <v>0</v>
      </c>
      <c r="CU574" s="146">
        <f t="shared" si="843"/>
        <v>0</v>
      </c>
      <c r="CV574" s="146">
        <f t="shared" si="844"/>
        <v>0</v>
      </c>
      <c r="CW574" s="146">
        <f t="shared" si="845"/>
        <v>0</v>
      </c>
      <c r="CX574" s="146">
        <f t="shared" si="846"/>
        <v>0</v>
      </c>
      <c r="CY574" s="146">
        <f t="shared" si="847"/>
        <v>0</v>
      </c>
      <c r="CZ574" s="146">
        <f t="shared" si="848"/>
        <v>0</v>
      </c>
      <c r="DA574" s="146">
        <f t="shared" si="849"/>
        <v>0</v>
      </c>
      <c r="DB574" s="146">
        <f t="shared" si="850"/>
        <v>0</v>
      </c>
      <c r="DC574" s="146">
        <f t="shared" si="851"/>
        <v>0</v>
      </c>
      <c r="DD574" s="146">
        <f t="shared" si="852"/>
        <v>0</v>
      </c>
      <c r="DE574" s="146">
        <f t="shared" si="853"/>
        <v>0</v>
      </c>
      <c r="DF574" s="146">
        <f t="shared" si="854"/>
        <v>0</v>
      </c>
      <c r="DG574" s="146">
        <f t="shared" si="855"/>
        <v>0</v>
      </c>
      <c r="DH574" s="146">
        <f t="shared" si="856"/>
        <v>0</v>
      </c>
      <c r="DI574" s="146">
        <f t="shared" si="857"/>
        <v>0</v>
      </c>
      <c r="DJ574" s="146">
        <f t="shared" si="858"/>
        <v>0</v>
      </c>
      <c r="DK574" s="146">
        <f t="shared" si="859"/>
        <v>0</v>
      </c>
      <c r="DL574" s="146">
        <f t="shared" si="860"/>
        <v>0</v>
      </c>
      <c r="DM574" s="146">
        <f t="shared" si="861"/>
        <v>0</v>
      </c>
      <c r="DN574" s="64">
        <f t="shared" si="902"/>
        <v>30</v>
      </c>
      <c r="DO574" s="52">
        <f t="shared" si="898"/>
        <v>30</v>
      </c>
      <c r="DP574" s="52" t="str">
        <f t="shared" si="866"/>
        <v/>
      </c>
      <c r="DQ574" s="53" t="str">
        <f t="shared" si="867"/>
        <v/>
      </c>
      <c r="DR574" s="1">
        <f t="shared" si="899"/>
        <v>1</v>
      </c>
      <c r="DS574" s="168" t="e">
        <f>IF(AND(DR574=#REF!,BL574=#REF!),'Tiến độ'!D574,"")</f>
        <v>#REF!</v>
      </c>
    </row>
    <row r="575" spans="1:123" ht="11.25" customHeight="1">
      <c r="A575" s="314" t="str">
        <f>IF(B575="","",MAX($A$7:A574)+1)</f>
        <v/>
      </c>
      <c r="B575" s="315"/>
      <c r="C575" s="79" t="s">
        <v>426</v>
      </c>
      <c r="D575" s="80" t="s">
        <v>213</v>
      </c>
      <c r="E575" s="81">
        <v>3</v>
      </c>
      <c r="F575" s="82">
        <v>60</v>
      </c>
      <c r="G575" s="83"/>
      <c r="H575" s="115">
        <v>0.5</v>
      </c>
      <c r="I575" s="85">
        <f>I574</f>
        <v>17</v>
      </c>
      <c r="J575" s="27" t="s">
        <v>636</v>
      </c>
      <c r="K575" s="86"/>
      <c r="L575" s="87"/>
      <c r="M575" s="87"/>
      <c r="N575" s="88"/>
      <c r="O575" s="86"/>
      <c r="P575" s="87"/>
      <c r="Q575" s="87"/>
      <c r="R575" s="88"/>
      <c r="S575" s="86"/>
      <c r="T575" s="87"/>
      <c r="U575" s="87"/>
      <c r="V575" s="87"/>
      <c r="W575" s="88"/>
      <c r="X575" s="86"/>
      <c r="Y575" s="87"/>
      <c r="Z575" s="87"/>
      <c r="AA575" s="88"/>
      <c r="AB575" s="86"/>
      <c r="AC575" s="87"/>
      <c r="AD575" s="87"/>
      <c r="AE575" s="88"/>
      <c r="AF575" s="86"/>
      <c r="AG575" s="87"/>
      <c r="AH575" s="87"/>
      <c r="AI575" s="362"/>
      <c r="AJ575" s="363"/>
      <c r="AK575" s="86"/>
      <c r="AL575" s="87">
        <v>6</v>
      </c>
      <c r="AM575" s="87">
        <v>6</v>
      </c>
      <c r="AN575" s="88">
        <v>6</v>
      </c>
      <c r="AO575" s="86">
        <v>6</v>
      </c>
      <c r="AP575" s="87">
        <v>6</v>
      </c>
      <c r="AQ575" s="87">
        <v>6</v>
      </c>
      <c r="AR575" s="88">
        <v>6</v>
      </c>
      <c r="AS575" s="89">
        <v>6</v>
      </c>
      <c r="AT575" s="87">
        <v>6</v>
      </c>
      <c r="AU575" s="87">
        <v>6</v>
      </c>
      <c r="AV575" s="90" t="s">
        <v>166</v>
      </c>
      <c r="AW575" s="86" t="s">
        <v>163</v>
      </c>
      <c r="AX575" s="87" t="s">
        <v>163</v>
      </c>
      <c r="AY575" s="87" t="s">
        <v>163</v>
      </c>
      <c r="AZ575" s="87" t="s">
        <v>163</v>
      </c>
      <c r="BA575" s="88"/>
      <c r="BB575" s="89"/>
      <c r="BC575" s="87"/>
      <c r="BD575" s="87"/>
      <c r="BE575" s="321"/>
      <c r="BF575" s="322"/>
      <c r="BG575" s="322"/>
      <c r="BH575" s="322"/>
      <c r="BI575" s="322"/>
      <c r="BJ575" s="323"/>
      <c r="BK575" s="46" t="s">
        <v>18</v>
      </c>
      <c r="BL575" s="46" t="s">
        <v>57</v>
      </c>
      <c r="BN575" s="146">
        <f t="shared" si="864"/>
        <v>0</v>
      </c>
      <c r="BO575" s="146">
        <f t="shared" si="811"/>
        <v>0</v>
      </c>
      <c r="BP575" s="146">
        <f t="shared" si="812"/>
        <v>0</v>
      </c>
      <c r="BQ575" s="146">
        <f t="shared" si="813"/>
        <v>0</v>
      </c>
      <c r="BR575" s="146">
        <f t="shared" si="814"/>
        <v>0</v>
      </c>
      <c r="BS575" s="146">
        <f t="shared" si="815"/>
        <v>0</v>
      </c>
      <c r="BT575" s="146">
        <f t="shared" si="816"/>
        <v>0</v>
      </c>
      <c r="BU575" s="146">
        <f t="shared" si="817"/>
        <v>0</v>
      </c>
      <c r="BV575" s="146">
        <f t="shared" si="818"/>
        <v>0</v>
      </c>
      <c r="BW575" s="146">
        <f t="shared" si="819"/>
        <v>0</v>
      </c>
      <c r="BX575" s="146">
        <f t="shared" si="820"/>
        <v>0</v>
      </c>
      <c r="BY575" s="146">
        <f t="shared" si="821"/>
        <v>0</v>
      </c>
      <c r="BZ575" s="146">
        <f t="shared" si="822"/>
        <v>0</v>
      </c>
      <c r="CA575" s="146">
        <f t="shared" si="823"/>
        <v>0</v>
      </c>
      <c r="CB575" s="146">
        <f t="shared" si="824"/>
        <v>0</v>
      </c>
      <c r="CC575" s="146">
        <f t="shared" si="825"/>
        <v>0</v>
      </c>
      <c r="CD575" s="146">
        <f t="shared" si="826"/>
        <v>0</v>
      </c>
      <c r="CE575" s="146">
        <f t="shared" si="827"/>
        <v>0</v>
      </c>
      <c r="CF575" s="146">
        <f t="shared" si="828"/>
        <v>0</v>
      </c>
      <c r="CG575" s="146">
        <f t="shared" si="829"/>
        <v>0</v>
      </c>
      <c r="CH575" s="146">
        <f t="shared" si="830"/>
        <v>0</v>
      </c>
      <c r="CI575" s="146">
        <f t="shared" si="831"/>
        <v>0</v>
      </c>
      <c r="CJ575" s="146">
        <f t="shared" si="832"/>
        <v>0</v>
      </c>
      <c r="CK575" s="146">
        <f t="shared" si="833"/>
        <v>0</v>
      </c>
      <c r="CL575" s="146">
        <f t="shared" si="834"/>
        <v>0</v>
      </c>
      <c r="CM575" s="146">
        <f t="shared" si="835"/>
        <v>0</v>
      </c>
      <c r="CN575" s="146">
        <f t="shared" si="836"/>
        <v>0</v>
      </c>
      <c r="CO575" s="146">
        <f t="shared" si="837"/>
        <v>3</v>
      </c>
      <c r="CP575" s="146">
        <f t="shared" si="838"/>
        <v>3</v>
      </c>
      <c r="CQ575" s="146">
        <f t="shared" si="839"/>
        <v>3</v>
      </c>
      <c r="CR575" s="146">
        <f t="shared" si="840"/>
        <v>3</v>
      </c>
      <c r="CS575" s="146">
        <f t="shared" si="841"/>
        <v>3</v>
      </c>
      <c r="CT575" s="146">
        <f t="shared" si="842"/>
        <v>3</v>
      </c>
      <c r="CU575" s="146">
        <f t="shared" si="843"/>
        <v>3</v>
      </c>
      <c r="CV575" s="146">
        <f t="shared" si="844"/>
        <v>3</v>
      </c>
      <c r="CW575" s="146">
        <f t="shared" si="845"/>
        <v>3</v>
      </c>
      <c r="CX575" s="146">
        <f t="shared" si="846"/>
        <v>3</v>
      </c>
      <c r="CY575" s="146">
        <f t="shared" si="847"/>
        <v>0</v>
      </c>
      <c r="CZ575" s="146">
        <f t="shared" si="848"/>
        <v>0</v>
      </c>
      <c r="DA575" s="146">
        <f t="shared" si="849"/>
        <v>0</v>
      </c>
      <c r="DB575" s="146">
        <f t="shared" si="850"/>
        <v>0</v>
      </c>
      <c r="DC575" s="146">
        <f t="shared" si="851"/>
        <v>0</v>
      </c>
      <c r="DD575" s="146">
        <f t="shared" si="852"/>
        <v>0</v>
      </c>
      <c r="DE575" s="146">
        <f t="shared" si="853"/>
        <v>0</v>
      </c>
      <c r="DF575" s="146">
        <f t="shared" si="854"/>
        <v>0</v>
      </c>
      <c r="DG575" s="146">
        <f t="shared" si="855"/>
        <v>0</v>
      </c>
      <c r="DH575" s="146">
        <f t="shared" si="856"/>
        <v>0</v>
      </c>
      <c r="DI575" s="146">
        <f t="shared" si="857"/>
        <v>0</v>
      </c>
      <c r="DJ575" s="146">
        <f t="shared" si="858"/>
        <v>0</v>
      </c>
      <c r="DK575" s="146">
        <f t="shared" si="859"/>
        <v>0</v>
      </c>
      <c r="DL575" s="146">
        <f t="shared" si="860"/>
        <v>0</v>
      </c>
      <c r="DM575" s="146">
        <f t="shared" si="861"/>
        <v>0</v>
      </c>
      <c r="DN575" s="64">
        <f t="shared" si="902"/>
        <v>30</v>
      </c>
      <c r="DO575" s="52" t="str">
        <f t="shared" si="898"/>
        <v/>
      </c>
      <c r="DP575" s="52" t="str">
        <f t="shared" si="866"/>
        <v/>
      </c>
      <c r="DQ575" s="53">
        <f t="shared" si="867"/>
        <v>30</v>
      </c>
      <c r="DR575" s="1">
        <f t="shared" si="899"/>
        <v>2</v>
      </c>
      <c r="DS575" s="168" t="e">
        <f>IF(AND(DR575=#REF!,BL575=#REF!),'Tiến độ'!D575,"")</f>
        <v>#REF!</v>
      </c>
    </row>
    <row r="576" spans="1:123" ht="11.25" customHeight="1">
      <c r="A576" s="314" t="str">
        <f>IF(B576="","",MAX($A$7:A575)+1)</f>
        <v/>
      </c>
      <c r="B576" s="315"/>
      <c r="C576" s="79" t="s">
        <v>222</v>
      </c>
      <c r="D576" s="80" t="s">
        <v>223</v>
      </c>
      <c r="E576" s="81">
        <v>4</v>
      </c>
      <c r="F576" s="82">
        <v>60</v>
      </c>
      <c r="G576" s="83"/>
      <c r="H576" s="115">
        <f t="shared" ref="H576:I579" si="903">H575</f>
        <v>0.5</v>
      </c>
      <c r="I576" s="85">
        <f t="shared" si="903"/>
        <v>17</v>
      </c>
      <c r="J576" s="27" t="s">
        <v>636</v>
      </c>
      <c r="K576" s="86"/>
      <c r="L576" s="87"/>
      <c r="M576" s="87"/>
      <c r="N576" s="88"/>
      <c r="O576" s="86"/>
      <c r="P576" s="87"/>
      <c r="Q576" s="87"/>
      <c r="R576" s="88"/>
      <c r="S576" s="86"/>
      <c r="T576" s="87"/>
      <c r="U576" s="87"/>
      <c r="V576" s="87"/>
      <c r="W576" s="88"/>
      <c r="X576" s="86"/>
      <c r="Y576" s="87"/>
      <c r="Z576" s="87"/>
      <c r="AA576" s="88"/>
      <c r="AB576" s="86"/>
      <c r="AC576" s="87"/>
      <c r="AD576" s="87"/>
      <c r="AE576" s="88"/>
      <c r="AF576" s="86"/>
      <c r="AG576" s="87"/>
      <c r="AH576" s="87"/>
      <c r="AI576" s="362"/>
      <c r="AJ576" s="363"/>
      <c r="AK576" s="86"/>
      <c r="AL576" s="87">
        <v>6</v>
      </c>
      <c r="AM576" s="87">
        <v>6</v>
      </c>
      <c r="AN576" s="88">
        <v>6</v>
      </c>
      <c r="AO576" s="86">
        <v>6</v>
      </c>
      <c r="AP576" s="87">
        <v>6</v>
      </c>
      <c r="AQ576" s="87">
        <v>6</v>
      </c>
      <c r="AR576" s="88">
        <v>6</v>
      </c>
      <c r="AS576" s="89">
        <v>6</v>
      </c>
      <c r="AT576" s="87">
        <v>6</v>
      </c>
      <c r="AU576" s="87">
        <v>6</v>
      </c>
      <c r="AV576" s="90" t="s">
        <v>166</v>
      </c>
      <c r="AW576" s="86" t="s">
        <v>163</v>
      </c>
      <c r="AX576" s="87" t="s">
        <v>163</v>
      </c>
      <c r="AY576" s="87" t="s">
        <v>163</v>
      </c>
      <c r="AZ576" s="87" t="s">
        <v>163</v>
      </c>
      <c r="BA576" s="88"/>
      <c r="BB576" s="89"/>
      <c r="BC576" s="87"/>
      <c r="BD576" s="87"/>
      <c r="BE576" s="321"/>
      <c r="BF576" s="322"/>
      <c r="BG576" s="322"/>
      <c r="BH576" s="322"/>
      <c r="BI576" s="322"/>
      <c r="BJ576" s="323"/>
      <c r="BK576" s="46" t="s">
        <v>18</v>
      </c>
      <c r="BL576" s="46" t="s">
        <v>1116</v>
      </c>
      <c r="BN576" s="146">
        <f t="shared" si="864"/>
        <v>0</v>
      </c>
      <c r="BO576" s="146">
        <f t="shared" si="811"/>
        <v>0</v>
      </c>
      <c r="BP576" s="146">
        <f t="shared" si="812"/>
        <v>0</v>
      </c>
      <c r="BQ576" s="146">
        <f t="shared" si="813"/>
        <v>0</v>
      </c>
      <c r="BR576" s="146">
        <f t="shared" si="814"/>
        <v>0</v>
      </c>
      <c r="BS576" s="146">
        <f t="shared" si="815"/>
        <v>0</v>
      </c>
      <c r="BT576" s="146">
        <f t="shared" si="816"/>
        <v>0</v>
      </c>
      <c r="BU576" s="146">
        <f t="shared" si="817"/>
        <v>0</v>
      </c>
      <c r="BV576" s="146">
        <f t="shared" si="818"/>
        <v>0</v>
      </c>
      <c r="BW576" s="146">
        <f t="shared" si="819"/>
        <v>0</v>
      </c>
      <c r="BX576" s="146">
        <f t="shared" si="820"/>
        <v>0</v>
      </c>
      <c r="BY576" s="146">
        <f t="shared" si="821"/>
        <v>0</v>
      </c>
      <c r="BZ576" s="146">
        <f t="shared" si="822"/>
        <v>0</v>
      </c>
      <c r="CA576" s="146">
        <f t="shared" si="823"/>
        <v>0</v>
      </c>
      <c r="CB576" s="146">
        <f t="shared" si="824"/>
        <v>0</v>
      </c>
      <c r="CC576" s="146">
        <f t="shared" si="825"/>
        <v>0</v>
      </c>
      <c r="CD576" s="146">
        <f t="shared" si="826"/>
        <v>0</v>
      </c>
      <c r="CE576" s="146">
        <f t="shared" si="827"/>
        <v>0</v>
      </c>
      <c r="CF576" s="146">
        <f t="shared" si="828"/>
        <v>0</v>
      </c>
      <c r="CG576" s="146">
        <f t="shared" si="829"/>
        <v>0</v>
      </c>
      <c r="CH576" s="146">
        <f t="shared" si="830"/>
        <v>0</v>
      </c>
      <c r="CI576" s="146">
        <f t="shared" si="831"/>
        <v>0</v>
      </c>
      <c r="CJ576" s="146">
        <f t="shared" si="832"/>
        <v>0</v>
      </c>
      <c r="CK576" s="146">
        <f t="shared" si="833"/>
        <v>0</v>
      </c>
      <c r="CL576" s="146">
        <f t="shared" si="834"/>
        <v>0</v>
      </c>
      <c r="CM576" s="146">
        <f t="shared" si="835"/>
        <v>0</v>
      </c>
      <c r="CN576" s="146">
        <f t="shared" si="836"/>
        <v>0</v>
      </c>
      <c r="CO576" s="146">
        <f t="shared" si="837"/>
        <v>3</v>
      </c>
      <c r="CP576" s="146">
        <f t="shared" si="838"/>
        <v>3</v>
      </c>
      <c r="CQ576" s="146">
        <f t="shared" si="839"/>
        <v>3</v>
      </c>
      <c r="CR576" s="146">
        <f t="shared" si="840"/>
        <v>3</v>
      </c>
      <c r="CS576" s="146">
        <f t="shared" si="841"/>
        <v>3</v>
      </c>
      <c r="CT576" s="146">
        <f t="shared" si="842"/>
        <v>3</v>
      </c>
      <c r="CU576" s="146">
        <f t="shared" si="843"/>
        <v>3</v>
      </c>
      <c r="CV576" s="146">
        <f t="shared" si="844"/>
        <v>3</v>
      </c>
      <c r="CW576" s="146">
        <f t="shared" si="845"/>
        <v>3</v>
      </c>
      <c r="CX576" s="146">
        <f t="shared" si="846"/>
        <v>3</v>
      </c>
      <c r="CY576" s="146">
        <f t="shared" si="847"/>
        <v>0</v>
      </c>
      <c r="CZ576" s="146">
        <f t="shared" si="848"/>
        <v>0</v>
      </c>
      <c r="DA576" s="146">
        <f t="shared" si="849"/>
        <v>0</v>
      </c>
      <c r="DB576" s="146">
        <f t="shared" si="850"/>
        <v>0</v>
      </c>
      <c r="DC576" s="146">
        <f t="shared" si="851"/>
        <v>0</v>
      </c>
      <c r="DD576" s="146">
        <f t="shared" si="852"/>
        <v>0</v>
      </c>
      <c r="DE576" s="146">
        <f t="shared" si="853"/>
        <v>0</v>
      </c>
      <c r="DF576" s="146">
        <f t="shared" si="854"/>
        <v>0</v>
      </c>
      <c r="DG576" s="146">
        <f t="shared" si="855"/>
        <v>0</v>
      </c>
      <c r="DH576" s="146">
        <f t="shared" si="856"/>
        <v>0</v>
      </c>
      <c r="DI576" s="146">
        <f t="shared" si="857"/>
        <v>0</v>
      </c>
      <c r="DJ576" s="146">
        <f t="shared" si="858"/>
        <v>0</v>
      </c>
      <c r="DK576" s="146">
        <f t="shared" si="859"/>
        <v>0</v>
      </c>
      <c r="DL576" s="146">
        <f t="shared" si="860"/>
        <v>0</v>
      </c>
      <c r="DM576" s="146">
        <f t="shared" si="861"/>
        <v>0</v>
      </c>
      <c r="DN576" s="64">
        <f t="shared" si="902"/>
        <v>30</v>
      </c>
      <c r="DO576" s="52" t="str">
        <f t="shared" si="898"/>
        <v/>
      </c>
      <c r="DP576" s="52" t="str">
        <f t="shared" si="866"/>
        <v/>
      </c>
      <c r="DQ576" s="53">
        <f t="shared" si="867"/>
        <v>30</v>
      </c>
      <c r="DR576" s="1">
        <f t="shared" si="899"/>
        <v>2</v>
      </c>
      <c r="DS576" s="168" t="e">
        <f>IF(AND(DR576=#REF!,BL576=#REF!),'Tiến độ'!D576,"")</f>
        <v>#REF!</v>
      </c>
    </row>
    <row r="577" spans="1:123" ht="11.25" customHeight="1">
      <c r="A577" s="314" t="str">
        <f>IF(B577="","",MAX($A$7:A576)+1)</f>
        <v/>
      </c>
      <c r="B577" s="315"/>
      <c r="C577" s="79" t="s">
        <v>220</v>
      </c>
      <c r="D577" s="80" t="s">
        <v>221</v>
      </c>
      <c r="E577" s="81">
        <v>2</v>
      </c>
      <c r="F577" s="82">
        <v>30</v>
      </c>
      <c r="G577" s="83"/>
      <c r="H577" s="84">
        <v>1</v>
      </c>
      <c r="I577" s="85">
        <f t="shared" ref="I577:I580" si="904">I576</f>
        <v>17</v>
      </c>
      <c r="J577" s="27"/>
      <c r="K577" s="86"/>
      <c r="L577" s="87"/>
      <c r="M577" s="87"/>
      <c r="N577" s="88"/>
      <c r="O577" s="86"/>
      <c r="P577" s="87"/>
      <c r="Q577" s="87"/>
      <c r="R577" s="88"/>
      <c r="S577" s="86"/>
      <c r="T577" s="87"/>
      <c r="U577" s="87"/>
      <c r="V577" s="87"/>
      <c r="W577" s="88"/>
      <c r="X577" s="86"/>
      <c r="Y577" s="87"/>
      <c r="Z577" s="87"/>
      <c r="AA577" s="88"/>
      <c r="AB577" s="86"/>
      <c r="AC577" s="87"/>
      <c r="AD577" s="87"/>
      <c r="AE577" s="88"/>
      <c r="AF577" s="86"/>
      <c r="AG577" s="87"/>
      <c r="AH577" s="87"/>
      <c r="AI577" s="362"/>
      <c r="AJ577" s="363"/>
      <c r="AK577" s="86"/>
      <c r="AL577" s="87">
        <v>3</v>
      </c>
      <c r="AM577" s="87">
        <v>3</v>
      </c>
      <c r="AN577" s="88">
        <v>3</v>
      </c>
      <c r="AO577" s="86">
        <v>3</v>
      </c>
      <c r="AP577" s="87">
        <v>3</v>
      </c>
      <c r="AQ577" s="87">
        <v>3</v>
      </c>
      <c r="AR577" s="88">
        <v>3</v>
      </c>
      <c r="AS577" s="89">
        <v>3</v>
      </c>
      <c r="AT577" s="87">
        <v>3</v>
      </c>
      <c r="AU577" s="87">
        <v>3</v>
      </c>
      <c r="AV577" s="90" t="s">
        <v>166</v>
      </c>
      <c r="AW577" s="86" t="s">
        <v>163</v>
      </c>
      <c r="AX577" s="87" t="s">
        <v>163</v>
      </c>
      <c r="AY577" s="87" t="s">
        <v>163</v>
      </c>
      <c r="AZ577" s="87" t="s">
        <v>163</v>
      </c>
      <c r="BA577" s="88"/>
      <c r="BB577" s="89"/>
      <c r="BC577" s="87"/>
      <c r="BD577" s="87"/>
      <c r="BE577" s="321"/>
      <c r="BF577" s="322"/>
      <c r="BG577" s="322"/>
      <c r="BH577" s="322"/>
      <c r="BI577" s="322"/>
      <c r="BJ577" s="323"/>
      <c r="BK577" s="46" t="s">
        <v>18</v>
      </c>
      <c r="BL577" s="46" t="s">
        <v>1116</v>
      </c>
      <c r="BN577" s="146">
        <f t="shared" si="864"/>
        <v>0</v>
      </c>
      <c r="BO577" s="146">
        <f t="shared" si="811"/>
        <v>0</v>
      </c>
      <c r="BP577" s="146">
        <f t="shared" si="812"/>
        <v>0</v>
      </c>
      <c r="BQ577" s="146">
        <f t="shared" si="813"/>
        <v>0</v>
      </c>
      <c r="BR577" s="146">
        <f t="shared" si="814"/>
        <v>0</v>
      </c>
      <c r="BS577" s="146">
        <f t="shared" si="815"/>
        <v>0</v>
      </c>
      <c r="BT577" s="146">
        <f t="shared" si="816"/>
        <v>0</v>
      </c>
      <c r="BU577" s="146">
        <f t="shared" si="817"/>
        <v>0</v>
      </c>
      <c r="BV577" s="146">
        <f t="shared" si="818"/>
        <v>0</v>
      </c>
      <c r="BW577" s="146">
        <f t="shared" si="819"/>
        <v>0</v>
      </c>
      <c r="BX577" s="146">
        <f t="shared" si="820"/>
        <v>0</v>
      </c>
      <c r="BY577" s="146">
        <f t="shared" si="821"/>
        <v>0</v>
      </c>
      <c r="BZ577" s="146">
        <f t="shared" si="822"/>
        <v>0</v>
      </c>
      <c r="CA577" s="146">
        <f t="shared" si="823"/>
        <v>0</v>
      </c>
      <c r="CB577" s="146">
        <f t="shared" si="824"/>
        <v>0</v>
      </c>
      <c r="CC577" s="146">
        <f t="shared" si="825"/>
        <v>0</v>
      </c>
      <c r="CD577" s="146">
        <f t="shared" si="826"/>
        <v>0</v>
      </c>
      <c r="CE577" s="146">
        <f t="shared" si="827"/>
        <v>0</v>
      </c>
      <c r="CF577" s="146">
        <f t="shared" si="828"/>
        <v>0</v>
      </c>
      <c r="CG577" s="146">
        <f t="shared" si="829"/>
        <v>0</v>
      </c>
      <c r="CH577" s="146">
        <f t="shared" si="830"/>
        <v>0</v>
      </c>
      <c r="CI577" s="146">
        <f t="shared" si="831"/>
        <v>0</v>
      </c>
      <c r="CJ577" s="146">
        <f t="shared" si="832"/>
        <v>0</v>
      </c>
      <c r="CK577" s="146">
        <f t="shared" si="833"/>
        <v>0</v>
      </c>
      <c r="CL577" s="146">
        <f t="shared" si="834"/>
        <v>0</v>
      </c>
      <c r="CM577" s="146">
        <f t="shared" si="835"/>
        <v>0</v>
      </c>
      <c r="CN577" s="146">
        <f t="shared" si="836"/>
        <v>0</v>
      </c>
      <c r="CO577" s="146">
        <f t="shared" si="837"/>
        <v>3</v>
      </c>
      <c r="CP577" s="146">
        <f t="shared" si="838"/>
        <v>3</v>
      </c>
      <c r="CQ577" s="146">
        <f t="shared" si="839"/>
        <v>3</v>
      </c>
      <c r="CR577" s="146">
        <f t="shared" si="840"/>
        <v>3</v>
      </c>
      <c r="CS577" s="146">
        <f t="shared" si="841"/>
        <v>3</v>
      </c>
      <c r="CT577" s="146">
        <f t="shared" si="842"/>
        <v>3</v>
      </c>
      <c r="CU577" s="146">
        <f t="shared" si="843"/>
        <v>3</v>
      </c>
      <c r="CV577" s="146">
        <f t="shared" si="844"/>
        <v>3</v>
      </c>
      <c r="CW577" s="146">
        <f t="shared" si="845"/>
        <v>3</v>
      </c>
      <c r="CX577" s="146">
        <f t="shared" si="846"/>
        <v>3</v>
      </c>
      <c r="CY577" s="146">
        <f t="shared" si="847"/>
        <v>0</v>
      </c>
      <c r="CZ577" s="146">
        <f t="shared" si="848"/>
        <v>0</v>
      </c>
      <c r="DA577" s="146">
        <f t="shared" si="849"/>
        <v>0</v>
      </c>
      <c r="DB577" s="146">
        <f t="shared" si="850"/>
        <v>0</v>
      </c>
      <c r="DC577" s="146">
        <f t="shared" si="851"/>
        <v>0</v>
      </c>
      <c r="DD577" s="146">
        <f t="shared" si="852"/>
        <v>0</v>
      </c>
      <c r="DE577" s="146">
        <f t="shared" si="853"/>
        <v>0</v>
      </c>
      <c r="DF577" s="146">
        <f t="shared" si="854"/>
        <v>0</v>
      </c>
      <c r="DG577" s="146">
        <f t="shared" si="855"/>
        <v>0</v>
      </c>
      <c r="DH577" s="146">
        <f t="shared" si="856"/>
        <v>0</v>
      </c>
      <c r="DI577" s="146">
        <f t="shared" si="857"/>
        <v>0</v>
      </c>
      <c r="DJ577" s="146">
        <f t="shared" si="858"/>
        <v>0</v>
      </c>
      <c r="DK577" s="146">
        <f t="shared" si="859"/>
        <v>0</v>
      </c>
      <c r="DL577" s="146">
        <f t="shared" si="860"/>
        <v>0</v>
      </c>
      <c r="DM577" s="146">
        <f t="shared" si="861"/>
        <v>0</v>
      </c>
      <c r="DN577" s="64">
        <f>I577*1</f>
        <v>17</v>
      </c>
      <c r="DO577" s="52" t="str">
        <f t="shared" si="898"/>
        <v/>
      </c>
      <c r="DP577" s="52" t="str">
        <f t="shared" si="866"/>
        <v/>
      </c>
      <c r="DQ577" s="53">
        <f t="shared" si="867"/>
        <v>17</v>
      </c>
      <c r="DR577" s="1">
        <f t="shared" si="899"/>
        <v>2</v>
      </c>
      <c r="DS577" s="168" t="e">
        <f>IF(AND(DR577=#REF!,BL577=#REF!),'Tiến độ'!D577,"")</f>
        <v>#REF!</v>
      </c>
    </row>
    <row r="578" spans="1:123" ht="11.25" customHeight="1">
      <c r="A578" s="314" t="str">
        <f>IF(B578="","",MAX($A$7:A577)+1)</f>
        <v/>
      </c>
      <c r="B578" s="315"/>
      <c r="C578" s="79" t="s">
        <v>633</v>
      </c>
      <c r="D578" s="80" t="s">
        <v>634</v>
      </c>
      <c r="E578" s="81">
        <v>3</v>
      </c>
      <c r="F578" s="82">
        <v>45</v>
      </c>
      <c r="G578" s="83"/>
      <c r="H578" s="84">
        <f t="shared" si="903"/>
        <v>1</v>
      </c>
      <c r="I578" s="85">
        <f t="shared" si="904"/>
        <v>17</v>
      </c>
      <c r="J578" s="27"/>
      <c r="K578" s="86"/>
      <c r="L578" s="87"/>
      <c r="M578" s="87"/>
      <c r="N578" s="88"/>
      <c r="O578" s="86"/>
      <c r="P578" s="87"/>
      <c r="Q578" s="87"/>
      <c r="R578" s="88"/>
      <c r="S578" s="86"/>
      <c r="T578" s="87"/>
      <c r="U578" s="87"/>
      <c r="V578" s="87"/>
      <c r="W578" s="88"/>
      <c r="X578" s="86"/>
      <c r="Y578" s="87"/>
      <c r="Z578" s="87"/>
      <c r="AA578" s="88"/>
      <c r="AB578" s="86"/>
      <c r="AC578" s="87"/>
      <c r="AD578" s="87"/>
      <c r="AE578" s="88"/>
      <c r="AF578" s="86"/>
      <c r="AG578" s="87"/>
      <c r="AH578" s="87"/>
      <c r="AI578" s="362"/>
      <c r="AJ578" s="363"/>
      <c r="AK578" s="86"/>
      <c r="AL578" s="87">
        <v>5</v>
      </c>
      <c r="AM578" s="87">
        <v>5</v>
      </c>
      <c r="AN578" s="88">
        <v>5</v>
      </c>
      <c r="AO578" s="86">
        <v>5</v>
      </c>
      <c r="AP578" s="87">
        <v>5</v>
      </c>
      <c r="AQ578" s="87">
        <v>5</v>
      </c>
      <c r="AR578" s="88">
        <v>5</v>
      </c>
      <c r="AS578" s="89">
        <v>5</v>
      </c>
      <c r="AT578" s="87">
        <v>5</v>
      </c>
      <c r="AU578" s="87"/>
      <c r="AV578" s="90" t="s">
        <v>166</v>
      </c>
      <c r="AW578" s="86" t="s">
        <v>163</v>
      </c>
      <c r="AX578" s="87" t="s">
        <v>163</v>
      </c>
      <c r="AY578" s="87" t="s">
        <v>163</v>
      </c>
      <c r="AZ578" s="87" t="s">
        <v>163</v>
      </c>
      <c r="BA578" s="88"/>
      <c r="BB578" s="89"/>
      <c r="BC578" s="87"/>
      <c r="BD578" s="87"/>
      <c r="BE578" s="321"/>
      <c r="BF578" s="322"/>
      <c r="BG578" s="322"/>
      <c r="BH578" s="322"/>
      <c r="BI578" s="322"/>
      <c r="BJ578" s="323"/>
      <c r="BK578" s="46" t="s">
        <v>18</v>
      </c>
      <c r="BL578" s="46" t="s">
        <v>46</v>
      </c>
      <c r="BN578" s="146">
        <f t="shared" si="864"/>
        <v>0</v>
      </c>
      <c r="BO578" s="146">
        <f t="shared" si="811"/>
        <v>0</v>
      </c>
      <c r="BP578" s="146">
        <f t="shared" si="812"/>
        <v>0</v>
      </c>
      <c r="BQ578" s="146">
        <f t="shared" si="813"/>
        <v>0</v>
      </c>
      <c r="BR578" s="146">
        <f t="shared" si="814"/>
        <v>0</v>
      </c>
      <c r="BS578" s="146">
        <f t="shared" si="815"/>
        <v>0</v>
      </c>
      <c r="BT578" s="146">
        <f t="shared" si="816"/>
        <v>0</v>
      </c>
      <c r="BU578" s="146">
        <f t="shared" si="817"/>
        <v>0</v>
      </c>
      <c r="BV578" s="146">
        <f t="shared" si="818"/>
        <v>0</v>
      </c>
      <c r="BW578" s="146">
        <f t="shared" si="819"/>
        <v>0</v>
      </c>
      <c r="BX578" s="146">
        <f t="shared" si="820"/>
        <v>0</v>
      </c>
      <c r="BY578" s="146">
        <f t="shared" si="821"/>
        <v>0</v>
      </c>
      <c r="BZ578" s="146">
        <f t="shared" si="822"/>
        <v>0</v>
      </c>
      <c r="CA578" s="146">
        <f t="shared" si="823"/>
        <v>0</v>
      </c>
      <c r="CB578" s="146">
        <f t="shared" si="824"/>
        <v>0</v>
      </c>
      <c r="CC578" s="146">
        <f t="shared" si="825"/>
        <v>0</v>
      </c>
      <c r="CD578" s="146">
        <f t="shared" si="826"/>
        <v>0</v>
      </c>
      <c r="CE578" s="146">
        <f t="shared" si="827"/>
        <v>0</v>
      </c>
      <c r="CF578" s="146">
        <f t="shared" si="828"/>
        <v>0</v>
      </c>
      <c r="CG578" s="146">
        <f t="shared" si="829"/>
        <v>0</v>
      </c>
      <c r="CH578" s="146">
        <f t="shared" si="830"/>
        <v>0</v>
      </c>
      <c r="CI578" s="146">
        <f t="shared" si="831"/>
        <v>0</v>
      </c>
      <c r="CJ578" s="146">
        <f t="shared" si="832"/>
        <v>0</v>
      </c>
      <c r="CK578" s="146">
        <f t="shared" si="833"/>
        <v>0</v>
      </c>
      <c r="CL578" s="146">
        <f t="shared" si="834"/>
        <v>0</v>
      </c>
      <c r="CM578" s="146">
        <f t="shared" si="835"/>
        <v>0</v>
      </c>
      <c r="CN578" s="146">
        <f t="shared" si="836"/>
        <v>0</v>
      </c>
      <c r="CO578" s="146">
        <f t="shared" si="837"/>
        <v>5</v>
      </c>
      <c r="CP578" s="146">
        <f t="shared" si="838"/>
        <v>5</v>
      </c>
      <c r="CQ578" s="146">
        <f t="shared" si="839"/>
        <v>5</v>
      </c>
      <c r="CR578" s="146">
        <f t="shared" si="840"/>
        <v>5</v>
      </c>
      <c r="CS578" s="146">
        <f t="shared" si="841"/>
        <v>5</v>
      </c>
      <c r="CT578" s="146">
        <f t="shared" si="842"/>
        <v>5</v>
      </c>
      <c r="CU578" s="146">
        <f t="shared" si="843"/>
        <v>5</v>
      </c>
      <c r="CV578" s="146">
        <f t="shared" si="844"/>
        <v>5</v>
      </c>
      <c r="CW578" s="146">
        <f t="shared" si="845"/>
        <v>5</v>
      </c>
      <c r="CX578" s="146">
        <f t="shared" si="846"/>
        <v>0</v>
      </c>
      <c r="CY578" s="146">
        <f t="shared" si="847"/>
        <v>0</v>
      </c>
      <c r="CZ578" s="146">
        <f t="shared" si="848"/>
        <v>0</v>
      </c>
      <c r="DA578" s="146">
        <f t="shared" si="849"/>
        <v>0</v>
      </c>
      <c r="DB578" s="146">
        <f t="shared" si="850"/>
        <v>0</v>
      </c>
      <c r="DC578" s="146">
        <f t="shared" si="851"/>
        <v>0</v>
      </c>
      <c r="DD578" s="146">
        <f t="shared" si="852"/>
        <v>0</v>
      </c>
      <c r="DE578" s="146">
        <f t="shared" si="853"/>
        <v>0</v>
      </c>
      <c r="DF578" s="146">
        <f t="shared" si="854"/>
        <v>0</v>
      </c>
      <c r="DG578" s="146">
        <f t="shared" si="855"/>
        <v>0</v>
      </c>
      <c r="DH578" s="146">
        <f t="shared" si="856"/>
        <v>0</v>
      </c>
      <c r="DI578" s="146">
        <f t="shared" si="857"/>
        <v>0</v>
      </c>
      <c r="DJ578" s="146">
        <f t="shared" si="858"/>
        <v>0</v>
      </c>
      <c r="DK578" s="146">
        <f t="shared" si="859"/>
        <v>0</v>
      </c>
      <c r="DL578" s="146">
        <f t="shared" si="860"/>
        <v>0</v>
      </c>
      <c r="DM578" s="146">
        <f t="shared" si="861"/>
        <v>0</v>
      </c>
      <c r="DN578" s="64">
        <f t="shared" ref="DN578:DN579" si="905">F578*H578</f>
        <v>45</v>
      </c>
      <c r="DO578" s="52" t="str">
        <f t="shared" si="898"/>
        <v/>
      </c>
      <c r="DP578" s="52" t="str">
        <f t="shared" si="866"/>
        <v/>
      </c>
      <c r="DQ578" s="53">
        <f t="shared" si="867"/>
        <v>45</v>
      </c>
      <c r="DR578" s="1">
        <f t="shared" si="899"/>
        <v>2</v>
      </c>
      <c r="DS578" s="168" t="e">
        <f>IF(AND(DR578=#REF!,BL578=#REF!),'Tiến độ'!D578,"")</f>
        <v>#REF!</v>
      </c>
    </row>
    <row r="579" spans="1:123" ht="11.25" customHeight="1">
      <c r="A579" s="314" t="str">
        <f>IF(B579="","",MAX($A$7:A578)+1)</f>
        <v/>
      </c>
      <c r="B579" s="315"/>
      <c r="C579" s="79" t="s">
        <v>630</v>
      </c>
      <c r="D579" s="80" t="s">
        <v>631</v>
      </c>
      <c r="E579" s="81">
        <v>2</v>
      </c>
      <c r="F579" s="82">
        <v>30</v>
      </c>
      <c r="G579" s="83"/>
      <c r="H579" s="84">
        <f t="shared" si="903"/>
        <v>1</v>
      </c>
      <c r="I579" s="85">
        <f t="shared" si="904"/>
        <v>17</v>
      </c>
      <c r="J579" s="27"/>
      <c r="K579" s="86"/>
      <c r="L579" s="87"/>
      <c r="M579" s="87"/>
      <c r="N579" s="88"/>
      <c r="O579" s="86"/>
      <c r="P579" s="87"/>
      <c r="Q579" s="87"/>
      <c r="R579" s="88"/>
      <c r="S579" s="86"/>
      <c r="T579" s="87"/>
      <c r="U579" s="87"/>
      <c r="V579" s="87"/>
      <c r="W579" s="88"/>
      <c r="X579" s="86"/>
      <c r="Y579" s="87"/>
      <c r="Z579" s="87"/>
      <c r="AA579" s="88"/>
      <c r="AB579" s="86"/>
      <c r="AC579" s="87"/>
      <c r="AD579" s="87"/>
      <c r="AE579" s="88"/>
      <c r="AF579" s="86"/>
      <c r="AG579" s="87"/>
      <c r="AH579" s="87"/>
      <c r="AI579" s="362"/>
      <c r="AJ579" s="363"/>
      <c r="AK579" s="86"/>
      <c r="AL579" s="87">
        <v>3</v>
      </c>
      <c r="AM579" s="87">
        <v>3</v>
      </c>
      <c r="AN579" s="88">
        <v>3</v>
      </c>
      <c r="AO579" s="86">
        <v>3</v>
      </c>
      <c r="AP579" s="87">
        <v>3</v>
      </c>
      <c r="AQ579" s="87">
        <v>3</v>
      </c>
      <c r="AR579" s="88">
        <v>3</v>
      </c>
      <c r="AS579" s="89">
        <v>3</v>
      </c>
      <c r="AT579" s="87">
        <v>3</v>
      </c>
      <c r="AU579" s="87">
        <v>3</v>
      </c>
      <c r="AV579" s="90" t="s">
        <v>166</v>
      </c>
      <c r="AW579" s="86" t="s">
        <v>163</v>
      </c>
      <c r="AX579" s="87" t="s">
        <v>163</v>
      </c>
      <c r="AY579" s="87" t="s">
        <v>163</v>
      </c>
      <c r="AZ579" s="87" t="s">
        <v>163</v>
      </c>
      <c r="BA579" s="88"/>
      <c r="BB579" s="89"/>
      <c r="BC579" s="87"/>
      <c r="BD579" s="87"/>
      <c r="BE579" s="321"/>
      <c r="BF579" s="322"/>
      <c r="BG579" s="322"/>
      <c r="BH579" s="322"/>
      <c r="BI579" s="322"/>
      <c r="BJ579" s="323"/>
      <c r="BK579" s="46" t="s">
        <v>18</v>
      </c>
      <c r="BL579" s="46" t="s">
        <v>46</v>
      </c>
      <c r="BN579" s="146">
        <f t="shared" si="864"/>
        <v>0</v>
      </c>
      <c r="BO579" s="146">
        <f t="shared" si="811"/>
        <v>0</v>
      </c>
      <c r="BP579" s="146">
        <f t="shared" si="812"/>
        <v>0</v>
      </c>
      <c r="BQ579" s="146">
        <f t="shared" si="813"/>
        <v>0</v>
      </c>
      <c r="BR579" s="146">
        <f t="shared" si="814"/>
        <v>0</v>
      </c>
      <c r="BS579" s="146">
        <f t="shared" si="815"/>
        <v>0</v>
      </c>
      <c r="BT579" s="146">
        <f t="shared" si="816"/>
        <v>0</v>
      </c>
      <c r="BU579" s="146">
        <f t="shared" si="817"/>
        <v>0</v>
      </c>
      <c r="BV579" s="146">
        <f t="shared" si="818"/>
        <v>0</v>
      </c>
      <c r="BW579" s="146">
        <f t="shared" si="819"/>
        <v>0</v>
      </c>
      <c r="BX579" s="146">
        <f t="shared" si="820"/>
        <v>0</v>
      </c>
      <c r="BY579" s="146">
        <f t="shared" si="821"/>
        <v>0</v>
      </c>
      <c r="BZ579" s="146">
        <f t="shared" si="822"/>
        <v>0</v>
      </c>
      <c r="CA579" s="146">
        <f t="shared" si="823"/>
        <v>0</v>
      </c>
      <c r="CB579" s="146">
        <f t="shared" si="824"/>
        <v>0</v>
      </c>
      <c r="CC579" s="146">
        <f t="shared" si="825"/>
        <v>0</v>
      </c>
      <c r="CD579" s="146">
        <f t="shared" si="826"/>
        <v>0</v>
      </c>
      <c r="CE579" s="146">
        <f t="shared" si="827"/>
        <v>0</v>
      </c>
      <c r="CF579" s="146">
        <f t="shared" si="828"/>
        <v>0</v>
      </c>
      <c r="CG579" s="146">
        <f t="shared" si="829"/>
        <v>0</v>
      </c>
      <c r="CH579" s="146">
        <f t="shared" si="830"/>
        <v>0</v>
      </c>
      <c r="CI579" s="146">
        <f t="shared" si="831"/>
        <v>0</v>
      </c>
      <c r="CJ579" s="146">
        <f t="shared" si="832"/>
        <v>0</v>
      </c>
      <c r="CK579" s="146">
        <f t="shared" si="833"/>
        <v>0</v>
      </c>
      <c r="CL579" s="146">
        <f t="shared" si="834"/>
        <v>0</v>
      </c>
      <c r="CM579" s="146">
        <f t="shared" si="835"/>
        <v>0</v>
      </c>
      <c r="CN579" s="146">
        <f t="shared" si="836"/>
        <v>0</v>
      </c>
      <c r="CO579" s="146">
        <f t="shared" si="837"/>
        <v>3</v>
      </c>
      <c r="CP579" s="146">
        <f t="shared" si="838"/>
        <v>3</v>
      </c>
      <c r="CQ579" s="146">
        <f t="shared" si="839"/>
        <v>3</v>
      </c>
      <c r="CR579" s="146">
        <f t="shared" si="840"/>
        <v>3</v>
      </c>
      <c r="CS579" s="146">
        <f t="shared" si="841"/>
        <v>3</v>
      </c>
      <c r="CT579" s="146">
        <f t="shared" si="842"/>
        <v>3</v>
      </c>
      <c r="CU579" s="146">
        <f t="shared" si="843"/>
        <v>3</v>
      </c>
      <c r="CV579" s="146">
        <f t="shared" si="844"/>
        <v>3</v>
      </c>
      <c r="CW579" s="146">
        <f t="shared" si="845"/>
        <v>3</v>
      </c>
      <c r="CX579" s="146">
        <f t="shared" si="846"/>
        <v>3</v>
      </c>
      <c r="CY579" s="146">
        <f t="shared" si="847"/>
        <v>0</v>
      </c>
      <c r="CZ579" s="146">
        <f t="shared" si="848"/>
        <v>0</v>
      </c>
      <c r="DA579" s="146">
        <f t="shared" si="849"/>
        <v>0</v>
      </c>
      <c r="DB579" s="146">
        <f t="shared" si="850"/>
        <v>0</v>
      </c>
      <c r="DC579" s="146">
        <f t="shared" si="851"/>
        <v>0</v>
      </c>
      <c r="DD579" s="146">
        <f t="shared" si="852"/>
        <v>0</v>
      </c>
      <c r="DE579" s="146">
        <f t="shared" si="853"/>
        <v>0</v>
      </c>
      <c r="DF579" s="146">
        <f t="shared" si="854"/>
        <v>0</v>
      </c>
      <c r="DG579" s="146">
        <f t="shared" si="855"/>
        <v>0</v>
      </c>
      <c r="DH579" s="146">
        <f t="shared" si="856"/>
        <v>0</v>
      </c>
      <c r="DI579" s="146">
        <f t="shared" si="857"/>
        <v>0</v>
      </c>
      <c r="DJ579" s="146">
        <f t="shared" si="858"/>
        <v>0</v>
      </c>
      <c r="DK579" s="146">
        <f t="shared" si="859"/>
        <v>0</v>
      </c>
      <c r="DL579" s="146">
        <f t="shared" si="860"/>
        <v>0</v>
      </c>
      <c r="DM579" s="146">
        <f t="shared" si="861"/>
        <v>0</v>
      </c>
      <c r="DN579" s="64">
        <f t="shared" si="905"/>
        <v>30</v>
      </c>
      <c r="DO579" s="52" t="str">
        <f t="shared" si="898"/>
        <v/>
      </c>
      <c r="DP579" s="52" t="str">
        <f t="shared" si="866"/>
        <v/>
      </c>
      <c r="DQ579" s="53">
        <f t="shared" si="867"/>
        <v>30</v>
      </c>
      <c r="DR579" s="1">
        <f t="shared" si="899"/>
        <v>2</v>
      </c>
      <c r="DS579" s="168" t="e">
        <f>IF(AND(DR579=#REF!,BL579=#REF!),'Tiến độ'!D579,"")</f>
        <v>#REF!</v>
      </c>
    </row>
    <row r="580" spans="1:123" ht="11.25" customHeight="1">
      <c r="A580" s="314" t="str">
        <f>IF(B580="","",MAX($A$7:A579)+1)</f>
        <v/>
      </c>
      <c r="B580" s="315"/>
      <c r="C580" s="79" t="s">
        <v>622</v>
      </c>
      <c r="D580" s="80" t="s">
        <v>623</v>
      </c>
      <c r="E580" s="81">
        <v>4</v>
      </c>
      <c r="F580" s="82"/>
      <c r="G580" s="83">
        <v>180</v>
      </c>
      <c r="H580" s="84">
        <v>1</v>
      </c>
      <c r="I580" s="85">
        <f t="shared" si="904"/>
        <v>17</v>
      </c>
      <c r="J580" s="27" t="s">
        <v>636</v>
      </c>
      <c r="K580" s="86"/>
      <c r="L580" s="87"/>
      <c r="M580" s="87"/>
      <c r="N580" s="88"/>
      <c r="O580" s="86"/>
      <c r="P580" s="87"/>
      <c r="Q580" s="87"/>
      <c r="R580" s="88"/>
      <c r="S580" s="86"/>
      <c r="T580" s="87"/>
      <c r="U580" s="87"/>
      <c r="V580" s="87"/>
      <c r="W580" s="88"/>
      <c r="X580" s="86"/>
      <c r="Y580" s="87"/>
      <c r="Z580" s="87"/>
      <c r="AA580" s="88"/>
      <c r="AB580" s="86"/>
      <c r="AC580" s="87"/>
      <c r="AD580" s="87"/>
      <c r="AE580" s="88"/>
      <c r="AF580" s="86"/>
      <c r="AG580" s="87"/>
      <c r="AH580" s="87"/>
      <c r="AI580" s="362"/>
      <c r="AJ580" s="363"/>
      <c r="AK580" s="86"/>
      <c r="AL580" s="87"/>
      <c r="AM580" s="87"/>
      <c r="AN580" s="88"/>
      <c r="AO580" s="86"/>
      <c r="AP580" s="87"/>
      <c r="AQ580" s="87"/>
      <c r="AR580" s="88"/>
      <c r="AS580" s="89"/>
      <c r="AT580" s="87"/>
      <c r="AU580" s="87"/>
      <c r="AV580" s="90"/>
      <c r="AW580" s="86"/>
      <c r="AX580" s="87"/>
      <c r="AY580" s="87"/>
      <c r="AZ580" s="87"/>
      <c r="BA580" s="88" t="s">
        <v>626</v>
      </c>
      <c r="BB580" s="89" t="s">
        <v>626</v>
      </c>
      <c r="BC580" s="87" t="s">
        <v>626</v>
      </c>
      <c r="BD580" s="87" t="s">
        <v>626</v>
      </c>
      <c r="BE580" s="321"/>
      <c r="BF580" s="322"/>
      <c r="BG580" s="322"/>
      <c r="BH580" s="322"/>
      <c r="BI580" s="322"/>
      <c r="BJ580" s="323"/>
      <c r="BK580" s="46"/>
      <c r="BL580" s="46" t="s">
        <v>68</v>
      </c>
      <c r="BN580" s="146">
        <f t="shared" si="864"/>
        <v>0</v>
      </c>
      <c r="BO580" s="146">
        <f t="shared" si="811"/>
        <v>0</v>
      </c>
      <c r="BP580" s="146">
        <f t="shared" si="812"/>
        <v>0</v>
      </c>
      <c r="BQ580" s="146">
        <f t="shared" si="813"/>
        <v>0</v>
      </c>
      <c r="BR580" s="146">
        <f t="shared" si="814"/>
        <v>0</v>
      </c>
      <c r="BS580" s="146">
        <f t="shared" si="815"/>
        <v>0</v>
      </c>
      <c r="BT580" s="146">
        <f t="shared" si="816"/>
        <v>0</v>
      </c>
      <c r="BU580" s="146">
        <f t="shared" si="817"/>
        <v>0</v>
      </c>
      <c r="BV580" s="146">
        <f t="shared" si="818"/>
        <v>0</v>
      </c>
      <c r="BW580" s="146">
        <f t="shared" si="819"/>
        <v>0</v>
      </c>
      <c r="BX580" s="146">
        <f t="shared" si="820"/>
        <v>0</v>
      </c>
      <c r="BY580" s="146">
        <f t="shared" si="821"/>
        <v>0</v>
      </c>
      <c r="BZ580" s="146">
        <f t="shared" si="822"/>
        <v>0</v>
      </c>
      <c r="CA580" s="146">
        <f t="shared" si="823"/>
        <v>0</v>
      </c>
      <c r="CB580" s="146">
        <f t="shared" si="824"/>
        <v>0</v>
      </c>
      <c r="CC580" s="146">
        <f t="shared" si="825"/>
        <v>0</v>
      </c>
      <c r="CD580" s="146">
        <f t="shared" si="826"/>
        <v>0</v>
      </c>
      <c r="CE580" s="146">
        <f t="shared" si="827"/>
        <v>0</v>
      </c>
      <c r="CF580" s="146">
        <f t="shared" si="828"/>
        <v>0</v>
      </c>
      <c r="CG580" s="146">
        <f t="shared" si="829"/>
        <v>0</v>
      </c>
      <c r="CH580" s="146">
        <f t="shared" si="830"/>
        <v>0</v>
      </c>
      <c r="CI580" s="146">
        <f t="shared" si="831"/>
        <v>0</v>
      </c>
      <c r="CJ580" s="146">
        <f t="shared" si="832"/>
        <v>0</v>
      </c>
      <c r="CK580" s="146">
        <f t="shared" si="833"/>
        <v>0</v>
      </c>
      <c r="CL580" s="146">
        <f t="shared" si="834"/>
        <v>0</v>
      </c>
      <c r="CM580" s="146">
        <f t="shared" si="835"/>
        <v>0</v>
      </c>
      <c r="CN580" s="146">
        <f t="shared" si="836"/>
        <v>0</v>
      </c>
      <c r="CO580" s="146">
        <f t="shared" si="837"/>
        <v>0</v>
      </c>
      <c r="CP580" s="146">
        <f t="shared" si="838"/>
        <v>0</v>
      </c>
      <c r="CQ580" s="146">
        <f t="shared" si="839"/>
        <v>0</v>
      </c>
      <c r="CR580" s="146">
        <f t="shared" si="840"/>
        <v>0</v>
      </c>
      <c r="CS580" s="146">
        <f t="shared" si="841"/>
        <v>0</v>
      </c>
      <c r="CT580" s="146">
        <f t="shared" si="842"/>
        <v>0</v>
      </c>
      <c r="CU580" s="146">
        <f t="shared" si="843"/>
        <v>0</v>
      </c>
      <c r="CV580" s="146">
        <f t="shared" si="844"/>
        <v>0</v>
      </c>
      <c r="CW580" s="146">
        <f t="shared" si="845"/>
        <v>0</v>
      </c>
      <c r="CX580" s="146">
        <f t="shared" si="846"/>
        <v>0</v>
      </c>
      <c r="CY580" s="146">
        <f t="shared" si="847"/>
        <v>0</v>
      </c>
      <c r="CZ580" s="146">
        <f t="shared" si="848"/>
        <v>0</v>
      </c>
      <c r="DA580" s="146">
        <f t="shared" si="849"/>
        <v>0</v>
      </c>
      <c r="DB580" s="146">
        <f t="shared" si="850"/>
        <v>0</v>
      </c>
      <c r="DC580" s="146">
        <f t="shared" si="851"/>
        <v>0</v>
      </c>
      <c r="DD580" s="146">
        <f t="shared" si="852"/>
        <v>0</v>
      </c>
      <c r="DE580" s="146">
        <f t="shared" si="853"/>
        <v>0</v>
      </c>
      <c r="DF580" s="146">
        <f t="shared" si="854"/>
        <v>0</v>
      </c>
      <c r="DG580" s="146">
        <f t="shared" si="855"/>
        <v>0</v>
      </c>
      <c r="DH580" s="146">
        <f t="shared" si="856"/>
        <v>0</v>
      </c>
      <c r="DI580" s="146">
        <f t="shared" si="857"/>
        <v>0</v>
      </c>
      <c r="DJ580" s="146">
        <f t="shared" si="858"/>
        <v>0</v>
      </c>
      <c r="DK580" s="146">
        <f t="shared" si="859"/>
        <v>0</v>
      </c>
      <c r="DL580" s="146">
        <f t="shared" si="860"/>
        <v>0</v>
      </c>
      <c r="DM580" s="146">
        <f t="shared" si="861"/>
        <v>0</v>
      </c>
      <c r="DN580" s="64">
        <f>60*H580</f>
        <v>60</v>
      </c>
      <c r="DO580" s="52" t="str">
        <f t="shared" si="898"/>
        <v/>
      </c>
      <c r="DP580" s="52" t="str">
        <f t="shared" si="866"/>
        <v/>
      </c>
      <c r="DQ580" s="53">
        <f t="shared" si="867"/>
        <v>60</v>
      </c>
      <c r="DR580" s="1">
        <f t="shared" si="899"/>
        <v>2</v>
      </c>
      <c r="DS580" s="168" t="e">
        <f>IF(AND(DR580=#REF!,BL580=#REF!),'Tiến độ'!D580,"")</f>
        <v>#REF!</v>
      </c>
    </row>
    <row r="581" spans="1:123" ht="11.25" customHeight="1">
      <c r="A581" s="310" t="str">
        <f>IF(B581="","",MAX($A$7:A580)+1)</f>
        <v/>
      </c>
      <c r="B581" s="313"/>
      <c r="C581" s="91" t="s">
        <v>8</v>
      </c>
      <c r="D581" s="92"/>
      <c r="E581" s="93">
        <f>SUM(E567:E580)</f>
        <v>36</v>
      </c>
      <c r="F581" s="94"/>
      <c r="G581" s="95"/>
      <c r="H581" s="96"/>
      <c r="I581" s="97"/>
      <c r="J581" s="26"/>
      <c r="K581" s="96">
        <f t="shared" ref="K581:AH581" si="906">SUM(K567:K580)</f>
        <v>21</v>
      </c>
      <c r="L581" s="97">
        <f t="shared" si="906"/>
        <v>21</v>
      </c>
      <c r="M581" s="97">
        <f t="shared" si="906"/>
        <v>21</v>
      </c>
      <c r="N581" s="98">
        <f t="shared" si="906"/>
        <v>21</v>
      </c>
      <c r="O581" s="96">
        <f t="shared" si="906"/>
        <v>21</v>
      </c>
      <c r="P581" s="97">
        <f t="shared" si="906"/>
        <v>21</v>
      </c>
      <c r="Q581" s="97">
        <f t="shared" si="906"/>
        <v>21</v>
      </c>
      <c r="R581" s="98">
        <f t="shared" si="906"/>
        <v>21</v>
      </c>
      <c r="S581" s="96">
        <f t="shared" si="906"/>
        <v>21</v>
      </c>
      <c r="T581" s="97">
        <f t="shared" si="906"/>
        <v>21</v>
      </c>
      <c r="U581" s="97">
        <f t="shared" si="906"/>
        <v>21</v>
      </c>
      <c r="V581" s="97">
        <f t="shared" si="906"/>
        <v>21</v>
      </c>
      <c r="W581" s="98">
        <f t="shared" si="906"/>
        <v>21</v>
      </c>
      <c r="X581" s="96">
        <f t="shared" si="906"/>
        <v>18</v>
      </c>
      <c r="Y581" s="97">
        <f t="shared" si="906"/>
        <v>18</v>
      </c>
      <c r="Z581" s="97">
        <f t="shared" si="906"/>
        <v>0</v>
      </c>
      <c r="AA581" s="98">
        <f t="shared" si="906"/>
        <v>0</v>
      </c>
      <c r="AB581" s="96">
        <f t="shared" si="906"/>
        <v>0</v>
      </c>
      <c r="AC581" s="97">
        <f t="shared" si="906"/>
        <v>0</v>
      </c>
      <c r="AD581" s="97">
        <f t="shared" si="906"/>
        <v>0</v>
      </c>
      <c r="AE581" s="98">
        <f t="shared" si="906"/>
        <v>0</v>
      </c>
      <c r="AF581" s="96">
        <f t="shared" si="906"/>
        <v>0</v>
      </c>
      <c r="AG581" s="97">
        <f t="shared" si="906"/>
        <v>0</v>
      </c>
      <c r="AH581" s="97">
        <f t="shared" si="906"/>
        <v>0</v>
      </c>
      <c r="AI581" s="362"/>
      <c r="AJ581" s="363"/>
      <c r="AK581" s="96">
        <f t="shared" ref="AK581:BD581" si="907">SUM(AK567:AK580)</f>
        <v>0</v>
      </c>
      <c r="AL581" s="97">
        <f t="shared" si="907"/>
        <v>23</v>
      </c>
      <c r="AM581" s="97">
        <f t="shared" si="907"/>
        <v>23</v>
      </c>
      <c r="AN581" s="98">
        <f t="shared" si="907"/>
        <v>23</v>
      </c>
      <c r="AO581" s="96">
        <f t="shared" si="907"/>
        <v>23</v>
      </c>
      <c r="AP581" s="97">
        <f t="shared" si="907"/>
        <v>23</v>
      </c>
      <c r="AQ581" s="97">
        <f t="shared" si="907"/>
        <v>23</v>
      </c>
      <c r="AR581" s="98">
        <f t="shared" si="907"/>
        <v>23</v>
      </c>
      <c r="AS581" s="99">
        <f t="shared" si="907"/>
        <v>23</v>
      </c>
      <c r="AT581" s="97">
        <f t="shared" si="907"/>
        <v>23</v>
      </c>
      <c r="AU581" s="97">
        <f t="shared" si="907"/>
        <v>18</v>
      </c>
      <c r="AV581" s="100">
        <f t="shared" si="907"/>
        <v>0</v>
      </c>
      <c r="AW581" s="96">
        <f t="shared" si="907"/>
        <v>0</v>
      </c>
      <c r="AX581" s="97">
        <f t="shared" si="907"/>
        <v>0</v>
      </c>
      <c r="AY581" s="97">
        <f t="shared" si="907"/>
        <v>0</v>
      </c>
      <c r="AZ581" s="97">
        <f t="shared" si="907"/>
        <v>0</v>
      </c>
      <c r="BA581" s="98">
        <f t="shared" si="907"/>
        <v>0</v>
      </c>
      <c r="BB581" s="99">
        <f t="shared" si="907"/>
        <v>0</v>
      </c>
      <c r="BC581" s="97">
        <f t="shared" si="907"/>
        <v>0</v>
      </c>
      <c r="BD581" s="97">
        <f t="shared" si="907"/>
        <v>0</v>
      </c>
      <c r="BE581" s="321"/>
      <c r="BF581" s="322"/>
      <c r="BG581" s="322"/>
      <c r="BH581" s="322"/>
      <c r="BI581" s="322"/>
      <c r="BJ581" s="323"/>
      <c r="BK581" s="47"/>
      <c r="BL581" s="47" t="s">
        <v>1113</v>
      </c>
      <c r="BN581" s="146">
        <f t="shared" si="864"/>
        <v>0</v>
      </c>
      <c r="BO581" s="146">
        <f t="shared" si="811"/>
        <v>0</v>
      </c>
      <c r="BP581" s="146">
        <f t="shared" si="812"/>
        <v>0</v>
      </c>
      <c r="BQ581" s="146">
        <f t="shared" si="813"/>
        <v>0</v>
      </c>
      <c r="BR581" s="146">
        <f t="shared" si="814"/>
        <v>0</v>
      </c>
      <c r="BS581" s="146">
        <f t="shared" si="815"/>
        <v>0</v>
      </c>
      <c r="BT581" s="146">
        <f t="shared" si="816"/>
        <v>0</v>
      </c>
      <c r="BU581" s="146">
        <f t="shared" si="817"/>
        <v>0</v>
      </c>
      <c r="BV581" s="146">
        <f t="shared" si="818"/>
        <v>0</v>
      </c>
      <c r="BW581" s="146">
        <f t="shared" si="819"/>
        <v>0</v>
      </c>
      <c r="BX581" s="146">
        <f t="shared" si="820"/>
        <v>0</v>
      </c>
      <c r="BY581" s="146">
        <f t="shared" si="821"/>
        <v>0</v>
      </c>
      <c r="BZ581" s="146">
        <f t="shared" si="822"/>
        <v>0</v>
      </c>
      <c r="CA581" s="146">
        <f t="shared" si="823"/>
        <v>0</v>
      </c>
      <c r="CB581" s="146">
        <f t="shared" si="824"/>
        <v>0</v>
      </c>
      <c r="CC581" s="146">
        <f t="shared" si="825"/>
        <v>0</v>
      </c>
      <c r="CD581" s="146">
        <f t="shared" si="826"/>
        <v>0</v>
      </c>
      <c r="CE581" s="146">
        <f t="shared" si="827"/>
        <v>0</v>
      </c>
      <c r="CF581" s="146">
        <f t="shared" si="828"/>
        <v>0</v>
      </c>
      <c r="CG581" s="146">
        <f t="shared" si="829"/>
        <v>0</v>
      </c>
      <c r="CH581" s="146">
        <f t="shared" si="830"/>
        <v>0</v>
      </c>
      <c r="CI581" s="146">
        <f t="shared" si="831"/>
        <v>0</v>
      </c>
      <c r="CJ581" s="146">
        <f t="shared" si="832"/>
        <v>0</v>
      </c>
      <c r="CK581" s="146">
        <f t="shared" si="833"/>
        <v>0</v>
      </c>
      <c r="CL581" s="146">
        <f t="shared" si="834"/>
        <v>0</v>
      </c>
      <c r="CM581" s="146">
        <f t="shared" si="835"/>
        <v>0</v>
      </c>
      <c r="CN581" s="146">
        <f t="shared" si="836"/>
        <v>0</v>
      </c>
      <c r="CO581" s="146">
        <f t="shared" si="837"/>
        <v>0</v>
      </c>
      <c r="CP581" s="146">
        <f t="shared" si="838"/>
        <v>0</v>
      </c>
      <c r="CQ581" s="146">
        <f t="shared" si="839"/>
        <v>0</v>
      </c>
      <c r="CR581" s="146">
        <f t="shared" si="840"/>
        <v>0</v>
      </c>
      <c r="CS581" s="146">
        <f t="shared" si="841"/>
        <v>0</v>
      </c>
      <c r="CT581" s="146">
        <f t="shared" si="842"/>
        <v>0</v>
      </c>
      <c r="CU581" s="146">
        <f t="shared" si="843"/>
        <v>0</v>
      </c>
      <c r="CV581" s="146">
        <f t="shared" si="844"/>
        <v>0</v>
      </c>
      <c r="CW581" s="146">
        <f t="shared" si="845"/>
        <v>0</v>
      </c>
      <c r="CX581" s="146">
        <f t="shared" si="846"/>
        <v>0</v>
      </c>
      <c r="CY581" s="146">
        <f t="shared" si="847"/>
        <v>0</v>
      </c>
      <c r="CZ581" s="146">
        <f t="shared" si="848"/>
        <v>0</v>
      </c>
      <c r="DA581" s="146">
        <f t="shared" si="849"/>
        <v>0</v>
      </c>
      <c r="DB581" s="146">
        <f t="shared" si="850"/>
        <v>0</v>
      </c>
      <c r="DC581" s="146">
        <f t="shared" si="851"/>
        <v>0</v>
      </c>
      <c r="DD581" s="146">
        <f t="shared" si="852"/>
        <v>0</v>
      </c>
      <c r="DE581" s="146">
        <f t="shared" si="853"/>
        <v>0</v>
      </c>
      <c r="DF581" s="146">
        <f t="shared" si="854"/>
        <v>0</v>
      </c>
      <c r="DG581" s="146">
        <f t="shared" si="855"/>
        <v>0</v>
      </c>
      <c r="DH581" s="146">
        <f t="shared" si="856"/>
        <v>0</v>
      </c>
      <c r="DI581" s="146">
        <f t="shared" si="857"/>
        <v>0</v>
      </c>
      <c r="DJ581" s="146">
        <f t="shared" si="858"/>
        <v>0</v>
      </c>
      <c r="DK581" s="146">
        <f t="shared" si="859"/>
        <v>0</v>
      </c>
      <c r="DL581" s="146">
        <f t="shared" si="860"/>
        <v>0</v>
      </c>
      <c r="DM581" s="146">
        <f t="shared" si="861"/>
        <v>0</v>
      </c>
      <c r="DN581" s="54"/>
      <c r="DO581" s="55"/>
      <c r="DP581" s="55"/>
      <c r="DQ581" s="56"/>
      <c r="DS581" s="168" t="e">
        <f>IF(AND(DR581=#REF!,BL581=#REF!),'Tiến độ'!D581,"")</f>
        <v>#REF!</v>
      </c>
    </row>
    <row r="582" spans="1:123" ht="11.25" customHeight="1">
      <c r="A582" s="308">
        <f>IF(B582="","",MAX($A$7:A581)+1)</f>
        <v>41</v>
      </c>
      <c r="B582" s="311" t="s">
        <v>1150</v>
      </c>
      <c r="C582" s="67" t="s">
        <v>16</v>
      </c>
      <c r="D582" s="68" t="s">
        <v>242</v>
      </c>
      <c r="E582" s="69">
        <v>2</v>
      </c>
      <c r="F582" s="70">
        <v>39</v>
      </c>
      <c r="G582" s="71"/>
      <c r="H582" s="129">
        <v>3</v>
      </c>
      <c r="I582" s="130">
        <f>66+67+60</f>
        <v>193</v>
      </c>
      <c r="J582" s="24"/>
      <c r="K582" s="74">
        <v>3</v>
      </c>
      <c r="L582" s="75">
        <v>3</v>
      </c>
      <c r="M582" s="75">
        <v>3</v>
      </c>
      <c r="N582" s="76">
        <v>3</v>
      </c>
      <c r="O582" s="74">
        <v>3</v>
      </c>
      <c r="P582" s="75">
        <v>3</v>
      </c>
      <c r="Q582" s="75">
        <v>3</v>
      </c>
      <c r="R582" s="76">
        <v>3</v>
      </c>
      <c r="S582" s="74">
        <v>3</v>
      </c>
      <c r="T582" s="75">
        <v>3</v>
      </c>
      <c r="U582" s="75">
        <v>3</v>
      </c>
      <c r="V582" s="75">
        <v>3</v>
      </c>
      <c r="W582" s="76">
        <v>3</v>
      </c>
      <c r="X582" s="74"/>
      <c r="Y582" s="75"/>
      <c r="Z582" s="75" t="s">
        <v>163</v>
      </c>
      <c r="AA582" s="76" t="s">
        <v>163</v>
      </c>
      <c r="AB582" s="74" t="s">
        <v>163</v>
      </c>
      <c r="AC582" s="75" t="s">
        <v>163</v>
      </c>
      <c r="AD582" s="75" t="s">
        <v>164</v>
      </c>
      <c r="AE582" s="76" t="s">
        <v>164</v>
      </c>
      <c r="AF582" s="74" t="s">
        <v>164</v>
      </c>
      <c r="AG582" s="75" t="s">
        <v>164</v>
      </c>
      <c r="AH582" s="75" t="s">
        <v>164</v>
      </c>
      <c r="AI582" s="362"/>
      <c r="AJ582" s="363"/>
      <c r="AK582" s="74" t="s">
        <v>164</v>
      </c>
      <c r="AL582" s="75"/>
      <c r="AM582" s="75"/>
      <c r="AN582" s="76"/>
      <c r="AO582" s="74"/>
      <c r="AP582" s="75"/>
      <c r="AQ582" s="75"/>
      <c r="AR582" s="76"/>
      <c r="AS582" s="77"/>
      <c r="AT582" s="75"/>
      <c r="AU582" s="75"/>
      <c r="AV582" s="78"/>
      <c r="AW582" s="74"/>
      <c r="AX582" s="75"/>
      <c r="AY582" s="75"/>
      <c r="AZ582" s="75"/>
      <c r="BA582" s="76"/>
      <c r="BB582" s="77"/>
      <c r="BC582" s="75"/>
      <c r="BD582" s="75"/>
      <c r="BE582" s="321"/>
      <c r="BF582" s="322"/>
      <c r="BG582" s="322"/>
      <c r="BH582" s="322"/>
      <c r="BI582" s="322"/>
      <c r="BJ582" s="323"/>
      <c r="BK582" s="45" t="s">
        <v>18</v>
      </c>
      <c r="BL582" s="45" t="s">
        <v>16</v>
      </c>
      <c r="BN582" s="146">
        <f t="shared" si="864"/>
        <v>9</v>
      </c>
      <c r="BO582" s="146">
        <f t="shared" si="811"/>
        <v>9</v>
      </c>
      <c r="BP582" s="146">
        <f t="shared" si="812"/>
        <v>9</v>
      </c>
      <c r="BQ582" s="146">
        <f t="shared" si="813"/>
        <v>9</v>
      </c>
      <c r="BR582" s="146">
        <f t="shared" si="814"/>
        <v>9</v>
      </c>
      <c r="BS582" s="146">
        <f t="shared" si="815"/>
        <v>9</v>
      </c>
      <c r="BT582" s="146">
        <f t="shared" si="816"/>
        <v>9</v>
      </c>
      <c r="BU582" s="146">
        <f t="shared" si="817"/>
        <v>9</v>
      </c>
      <c r="BV582" s="146">
        <f t="shared" si="818"/>
        <v>9</v>
      </c>
      <c r="BW582" s="146">
        <f t="shared" si="819"/>
        <v>9</v>
      </c>
      <c r="BX582" s="146">
        <f t="shared" si="820"/>
        <v>9</v>
      </c>
      <c r="BY582" s="146">
        <f t="shared" si="821"/>
        <v>9</v>
      </c>
      <c r="BZ582" s="146">
        <f t="shared" si="822"/>
        <v>9</v>
      </c>
      <c r="CA582" s="146">
        <f t="shared" si="823"/>
        <v>0</v>
      </c>
      <c r="CB582" s="146">
        <f t="shared" si="824"/>
        <v>0</v>
      </c>
      <c r="CC582" s="146">
        <f t="shared" si="825"/>
        <v>0</v>
      </c>
      <c r="CD582" s="146">
        <f t="shared" si="826"/>
        <v>0</v>
      </c>
      <c r="CE582" s="146">
        <f t="shared" si="827"/>
        <v>0</v>
      </c>
      <c r="CF582" s="146">
        <f t="shared" si="828"/>
        <v>0</v>
      </c>
      <c r="CG582" s="146">
        <f t="shared" si="829"/>
        <v>0</v>
      </c>
      <c r="CH582" s="146">
        <f t="shared" si="830"/>
        <v>0</v>
      </c>
      <c r="CI582" s="146">
        <f t="shared" si="831"/>
        <v>0</v>
      </c>
      <c r="CJ582" s="146">
        <f t="shared" si="832"/>
        <v>0</v>
      </c>
      <c r="CK582" s="146">
        <f t="shared" si="833"/>
        <v>0</v>
      </c>
      <c r="CL582" s="146">
        <f t="shared" si="834"/>
        <v>0</v>
      </c>
      <c r="CM582" s="146">
        <f t="shared" si="835"/>
        <v>0</v>
      </c>
      <c r="CN582" s="146">
        <f t="shared" si="836"/>
        <v>0</v>
      </c>
      <c r="CO582" s="146">
        <f t="shared" si="837"/>
        <v>0</v>
      </c>
      <c r="CP582" s="146">
        <f t="shared" si="838"/>
        <v>0</v>
      </c>
      <c r="CQ582" s="146">
        <f t="shared" si="839"/>
        <v>0</v>
      </c>
      <c r="CR582" s="146">
        <f t="shared" si="840"/>
        <v>0</v>
      </c>
      <c r="CS582" s="146">
        <f t="shared" si="841"/>
        <v>0</v>
      </c>
      <c r="CT582" s="146">
        <f t="shared" si="842"/>
        <v>0</v>
      </c>
      <c r="CU582" s="146">
        <f t="shared" si="843"/>
        <v>0</v>
      </c>
      <c r="CV582" s="146">
        <f t="shared" si="844"/>
        <v>0</v>
      </c>
      <c r="CW582" s="146">
        <f t="shared" si="845"/>
        <v>0</v>
      </c>
      <c r="CX582" s="146">
        <f t="shared" si="846"/>
        <v>0</v>
      </c>
      <c r="CY582" s="146">
        <f t="shared" si="847"/>
        <v>0</v>
      </c>
      <c r="CZ582" s="146">
        <f t="shared" si="848"/>
        <v>0</v>
      </c>
      <c r="DA582" s="146">
        <f t="shared" si="849"/>
        <v>0</v>
      </c>
      <c r="DB582" s="146">
        <f t="shared" si="850"/>
        <v>0</v>
      </c>
      <c r="DC582" s="146">
        <f t="shared" si="851"/>
        <v>0</v>
      </c>
      <c r="DD582" s="146">
        <f t="shared" si="852"/>
        <v>0</v>
      </c>
      <c r="DE582" s="146">
        <f t="shared" si="853"/>
        <v>0</v>
      </c>
      <c r="DF582" s="146">
        <f t="shared" si="854"/>
        <v>0</v>
      </c>
      <c r="DG582" s="146">
        <f t="shared" si="855"/>
        <v>0</v>
      </c>
      <c r="DH582" s="146">
        <f t="shared" si="856"/>
        <v>0</v>
      </c>
      <c r="DI582" s="146">
        <f t="shared" si="857"/>
        <v>0</v>
      </c>
      <c r="DJ582" s="146">
        <f t="shared" si="858"/>
        <v>0</v>
      </c>
      <c r="DK582" s="146">
        <f t="shared" si="859"/>
        <v>0</v>
      </c>
      <c r="DL582" s="146">
        <f t="shared" si="860"/>
        <v>0</v>
      </c>
      <c r="DM582" s="146">
        <f t="shared" si="861"/>
        <v>0</v>
      </c>
      <c r="DN582" s="63">
        <f t="shared" ref="DN582:DN596" si="908">F582*H582</f>
        <v>117</v>
      </c>
      <c r="DO582" s="50">
        <f t="shared" ref="DO582:DO596" si="909">IF(COUNTA(K582:AC582)&gt;0,DN582,"")</f>
        <v>117</v>
      </c>
      <c r="DP582" s="50" t="str">
        <f t="shared" si="866"/>
        <v/>
      </c>
      <c r="DQ582" s="51" t="str">
        <f t="shared" si="867"/>
        <v/>
      </c>
      <c r="DR582" s="1">
        <f t="shared" ref="DR582:DR596" si="910">IF(DQ582="",1,2)</f>
        <v>1</v>
      </c>
      <c r="DS582" s="168" t="e">
        <f>IF(AND(DR582=#REF!,BL582=#REF!),'Tiến độ'!D582,"")</f>
        <v>#REF!</v>
      </c>
    </row>
    <row r="583" spans="1:123" ht="11.25" customHeight="1">
      <c r="A583" s="314" t="str">
        <f>IF(B583="","",MAX($A$7:A582)+1)</f>
        <v/>
      </c>
      <c r="B583" s="315"/>
      <c r="C583" s="79" t="s">
        <v>640</v>
      </c>
      <c r="D583" s="80" t="s">
        <v>641</v>
      </c>
      <c r="E583" s="81">
        <v>3</v>
      </c>
      <c r="F583" s="82">
        <v>60</v>
      </c>
      <c r="G583" s="83"/>
      <c r="H583" s="84">
        <f>H582</f>
        <v>3</v>
      </c>
      <c r="I583" s="85">
        <f>I582</f>
        <v>193</v>
      </c>
      <c r="J583" s="27"/>
      <c r="K583" s="86">
        <v>4</v>
      </c>
      <c r="L583" s="87">
        <v>4</v>
      </c>
      <c r="M583" s="87">
        <v>4</v>
      </c>
      <c r="N583" s="88">
        <v>4</v>
      </c>
      <c r="O583" s="86">
        <v>4</v>
      </c>
      <c r="P583" s="87">
        <v>4</v>
      </c>
      <c r="Q583" s="87">
        <v>4</v>
      </c>
      <c r="R583" s="88">
        <v>4</v>
      </c>
      <c r="S583" s="86">
        <v>4</v>
      </c>
      <c r="T583" s="87">
        <v>4</v>
      </c>
      <c r="U583" s="87">
        <v>4</v>
      </c>
      <c r="V583" s="87">
        <v>4</v>
      </c>
      <c r="W583" s="88">
        <v>4</v>
      </c>
      <c r="X583" s="86">
        <v>4</v>
      </c>
      <c r="Y583" s="87">
        <v>4</v>
      </c>
      <c r="Z583" s="87" t="s">
        <v>163</v>
      </c>
      <c r="AA583" s="88" t="s">
        <v>163</v>
      </c>
      <c r="AB583" s="86" t="s">
        <v>163</v>
      </c>
      <c r="AC583" s="87" t="s">
        <v>163</v>
      </c>
      <c r="AD583" s="87" t="s">
        <v>164</v>
      </c>
      <c r="AE583" s="88" t="s">
        <v>164</v>
      </c>
      <c r="AF583" s="86" t="s">
        <v>164</v>
      </c>
      <c r="AG583" s="87" t="s">
        <v>164</v>
      </c>
      <c r="AH583" s="87" t="s">
        <v>164</v>
      </c>
      <c r="AI583" s="362"/>
      <c r="AJ583" s="363"/>
      <c r="AK583" s="86" t="s">
        <v>164</v>
      </c>
      <c r="AL583" s="87"/>
      <c r="AM583" s="87"/>
      <c r="AN583" s="88"/>
      <c r="AO583" s="86"/>
      <c r="AP583" s="87"/>
      <c r="AQ583" s="87"/>
      <c r="AR583" s="88"/>
      <c r="AS583" s="89"/>
      <c r="AT583" s="87"/>
      <c r="AU583" s="87"/>
      <c r="AV583" s="90"/>
      <c r="AW583" s="86"/>
      <c r="AX583" s="87"/>
      <c r="AY583" s="87"/>
      <c r="AZ583" s="87"/>
      <c r="BA583" s="88"/>
      <c r="BB583" s="89"/>
      <c r="BC583" s="87"/>
      <c r="BD583" s="87"/>
      <c r="BE583" s="321"/>
      <c r="BF583" s="322"/>
      <c r="BG583" s="322"/>
      <c r="BH583" s="322"/>
      <c r="BI583" s="322"/>
      <c r="BJ583" s="323"/>
      <c r="BK583" s="46" t="s">
        <v>18</v>
      </c>
      <c r="BL583" s="46" t="s">
        <v>51</v>
      </c>
      <c r="BN583" s="146">
        <f t="shared" si="864"/>
        <v>12</v>
      </c>
      <c r="BO583" s="146">
        <f t="shared" ref="BO583:BO646" si="911">IF(ISERROR(L583-0)=TRUE,0,$H583*L583)</f>
        <v>12</v>
      </c>
      <c r="BP583" s="146">
        <f t="shared" ref="BP583:BP646" si="912">IF(ISERROR(M583-0)=TRUE,0,$H583*M583)</f>
        <v>12</v>
      </c>
      <c r="BQ583" s="146">
        <f t="shared" ref="BQ583:BQ646" si="913">IF(ISERROR(N583-0)=TRUE,0,$H583*N583)</f>
        <v>12</v>
      </c>
      <c r="BR583" s="146">
        <f t="shared" ref="BR583:BR646" si="914">IF(ISERROR(O583-0)=TRUE,0,$H583*O583)</f>
        <v>12</v>
      </c>
      <c r="BS583" s="146">
        <f t="shared" ref="BS583:BS646" si="915">IF(ISERROR(P583-0)=TRUE,0,$H583*P583)</f>
        <v>12</v>
      </c>
      <c r="BT583" s="146">
        <f t="shared" ref="BT583:BT646" si="916">IF(ISERROR(Q583-0)=TRUE,0,$H583*Q583)</f>
        <v>12</v>
      </c>
      <c r="BU583" s="146">
        <f t="shared" ref="BU583:BU646" si="917">IF(ISERROR(R583-0)=TRUE,0,$H583*R583)</f>
        <v>12</v>
      </c>
      <c r="BV583" s="146">
        <f t="shared" ref="BV583:BV646" si="918">IF(ISERROR(S583-0)=TRUE,0,$H583*S583)</f>
        <v>12</v>
      </c>
      <c r="BW583" s="146">
        <f t="shared" ref="BW583:BW646" si="919">IF(ISERROR(T583-0)=TRUE,0,$H583*T583)</f>
        <v>12</v>
      </c>
      <c r="BX583" s="146">
        <f t="shared" ref="BX583:BX646" si="920">IF(ISERROR(U583-0)=TRUE,0,$H583*U583)</f>
        <v>12</v>
      </c>
      <c r="BY583" s="146">
        <f t="shared" ref="BY583:BY646" si="921">IF(ISERROR(V583-0)=TRUE,0,$H583*V583)</f>
        <v>12</v>
      </c>
      <c r="BZ583" s="146">
        <f t="shared" ref="BZ583:BZ646" si="922">IF(ISERROR(W583-0)=TRUE,0,$H583*W583)</f>
        <v>12</v>
      </c>
      <c r="CA583" s="146">
        <f t="shared" ref="CA583:CA646" si="923">IF(ISERROR(X583-0)=TRUE,0,$H583*X583)</f>
        <v>12</v>
      </c>
      <c r="CB583" s="146">
        <f t="shared" ref="CB583:CB646" si="924">IF(ISERROR(Y583-0)=TRUE,0,$H583*Y583)</f>
        <v>12</v>
      </c>
      <c r="CC583" s="146">
        <f t="shared" ref="CC583:CC646" si="925">IF(ISERROR(Z583-0)=TRUE,0,$H583*Z583)</f>
        <v>0</v>
      </c>
      <c r="CD583" s="146">
        <f t="shared" ref="CD583:CD646" si="926">IF(ISERROR(AA583-0)=TRUE,0,$H583*AA583)</f>
        <v>0</v>
      </c>
      <c r="CE583" s="146">
        <f t="shared" ref="CE583:CE646" si="927">IF(ISERROR(AB583-0)=TRUE,0,$H583*AB583)</f>
        <v>0</v>
      </c>
      <c r="CF583" s="146">
        <f t="shared" ref="CF583:CF646" si="928">IF(ISERROR(AC583-0)=TRUE,0,$H583*AC583)</f>
        <v>0</v>
      </c>
      <c r="CG583" s="146">
        <f t="shared" ref="CG583:CG646" si="929">IF(ISERROR(AD583-0)=TRUE,0,$H583*AD583)</f>
        <v>0</v>
      </c>
      <c r="CH583" s="146">
        <f t="shared" ref="CH583:CH646" si="930">IF(ISERROR(AE583-0)=TRUE,0,$H583*AE583)</f>
        <v>0</v>
      </c>
      <c r="CI583" s="146">
        <f t="shared" ref="CI583:CI646" si="931">IF(ISERROR(AF583-0)=TRUE,0,$H583*AF583)</f>
        <v>0</v>
      </c>
      <c r="CJ583" s="146">
        <f t="shared" ref="CJ583:CJ646" si="932">IF(ISERROR(AG583-0)=TRUE,0,$H583*AG583)</f>
        <v>0</v>
      </c>
      <c r="CK583" s="146">
        <f t="shared" ref="CK583:CK646" si="933">IF(ISERROR(AH583-0)=TRUE,0,$H583*AH583)</f>
        <v>0</v>
      </c>
      <c r="CL583" s="146">
        <f t="shared" ref="CL583:CL646" si="934">IF(ISERROR(AI583-0)=TRUE,0,$H583*AI583)</f>
        <v>0</v>
      </c>
      <c r="CM583" s="146">
        <f t="shared" ref="CM583:CM646" si="935">IF(ISERROR(AJ583-0)=TRUE,0,$H583*AJ583)</f>
        <v>0</v>
      </c>
      <c r="CN583" s="146">
        <f t="shared" ref="CN583:CN646" si="936">IF(ISERROR(AK583-0)=TRUE,0,$H583*AK583)</f>
        <v>0</v>
      </c>
      <c r="CO583" s="146">
        <f t="shared" ref="CO583:CO646" si="937">IF(ISERROR(AL583-0)=TRUE,0,$H583*AL583)</f>
        <v>0</v>
      </c>
      <c r="CP583" s="146">
        <f t="shared" ref="CP583:CP646" si="938">IF(ISERROR(AM583-0)=TRUE,0,$H583*AM583)</f>
        <v>0</v>
      </c>
      <c r="CQ583" s="146">
        <f t="shared" ref="CQ583:CQ646" si="939">IF(ISERROR(AN583-0)=TRUE,0,$H583*AN583)</f>
        <v>0</v>
      </c>
      <c r="CR583" s="146">
        <f t="shared" ref="CR583:CR646" si="940">IF(ISERROR(AO583-0)=TRUE,0,$H583*AO583)</f>
        <v>0</v>
      </c>
      <c r="CS583" s="146">
        <f t="shared" ref="CS583:CS646" si="941">IF(ISERROR(AP583-0)=TRUE,0,$H583*AP583)</f>
        <v>0</v>
      </c>
      <c r="CT583" s="146">
        <f t="shared" ref="CT583:CT646" si="942">IF(ISERROR(AQ583-0)=TRUE,0,$H583*AQ583)</f>
        <v>0</v>
      </c>
      <c r="CU583" s="146">
        <f t="shared" ref="CU583:CU646" si="943">IF(ISERROR(AR583-0)=TRUE,0,$H583*AR583)</f>
        <v>0</v>
      </c>
      <c r="CV583" s="146">
        <f t="shared" ref="CV583:CV646" si="944">IF(ISERROR(AS583-0)=TRUE,0,$H583*AS583)</f>
        <v>0</v>
      </c>
      <c r="CW583" s="146">
        <f t="shared" ref="CW583:CW646" si="945">IF(ISERROR(AT583-0)=TRUE,0,$H583*AT583)</f>
        <v>0</v>
      </c>
      <c r="CX583" s="146">
        <f t="shared" ref="CX583:CX646" si="946">IF(ISERROR(AU583-0)=TRUE,0,$H583*AU583)</f>
        <v>0</v>
      </c>
      <c r="CY583" s="146">
        <f t="shared" ref="CY583:CY646" si="947">IF(ISERROR(AV583-0)=TRUE,0,$H583*AV583)</f>
        <v>0</v>
      </c>
      <c r="CZ583" s="146">
        <f t="shared" ref="CZ583:CZ646" si="948">IF(ISERROR(AW583-0)=TRUE,0,$H583*AW583)</f>
        <v>0</v>
      </c>
      <c r="DA583" s="146">
        <f t="shared" ref="DA583:DA646" si="949">IF(ISERROR(AX583-0)=TRUE,0,$H583*AX583)</f>
        <v>0</v>
      </c>
      <c r="DB583" s="146">
        <f t="shared" ref="DB583:DB646" si="950">IF(ISERROR(AY583-0)=TRUE,0,$H583*AY583)</f>
        <v>0</v>
      </c>
      <c r="DC583" s="146">
        <f t="shared" ref="DC583:DC646" si="951">IF(ISERROR(AZ583-0)=TRUE,0,$H583*AZ583)</f>
        <v>0</v>
      </c>
      <c r="DD583" s="146">
        <f t="shared" ref="DD583:DD646" si="952">IF(ISERROR(BA583-0)=TRUE,0,$H583*BA583)</f>
        <v>0</v>
      </c>
      <c r="DE583" s="146">
        <f t="shared" ref="DE583:DE646" si="953">IF(ISERROR(BB583-0)=TRUE,0,$H583*BB583)</f>
        <v>0</v>
      </c>
      <c r="DF583" s="146">
        <f t="shared" ref="DF583:DF646" si="954">IF(ISERROR(BC583-0)=TRUE,0,$H583*BC583)</f>
        <v>0</v>
      </c>
      <c r="DG583" s="146">
        <f t="shared" ref="DG583:DG646" si="955">IF(ISERROR(BD583-0)=TRUE,0,$H583*BD583)</f>
        <v>0</v>
      </c>
      <c r="DH583" s="146">
        <f t="shared" ref="DH583:DH646" si="956">IF(ISERROR(BE583-0)=TRUE,0,$H583*BE583)</f>
        <v>0</v>
      </c>
      <c r="DI583" s="146">
        <f t="shared" ref="DI583:DI646" si="957">IF(ISERROR(BF583-0)=TRUE,0,$H583*BF583)</f>
        <v>0</v>
      </c>
      <c r="DJ583" s="146">
        <f t="shared" ref="DJ583:DJ646" si="958">IF(ISERROR(BG583-0)=TRUE,0,$H583*BG583)</f>
        <v>0</v>
      </c>
      <c r="DK583" s="146">
        <f t="shared" ref="DK583:DK646" si="959">IF(ISERROR(BH583-0)=TRUE,0,$H583*BH583)</f>
        <v>0</v>
      </c>
      <c r="DL583" s="146">
        <f t="shared" ref="DL583:DL646" si="960">IF(ISERROR(BI583-0)=TRUE,0,$H583*BI583)</f>
        <v>0</v>
      </c>
      <c r="DM583" s="146">
        <f t="shared" ref="DM583:DM646" si="961">IF(ISERROR(BJ583-0)=TRUE,0,$H583*BJ583)</f>
        <v>0</v>
      </c>
      <c r="DN583" s="64">
        <f t="shared" si="908"/>
        <v>180</v>
      </c>
      <c r="DO583" s="52">
        <f t="shared" si="909"/>
        <v>180</v>
      </c>
      <c r="DP583" s="52" t="str">
        <f t="shared" si="866"/>
        <v/>
      </c>
      <c r="DQ583" s="53" t="str">
        <f t="shared" si="867"/>
        <v/>
      </c>
      <c r="DR583" s="1">
        <f t="shared" si="910"/>
        <v>1</v>
      </c>
      <c r="DS583" s="168" t="e">
        <f>IF(AND(DR583=#REF!,BL583=#REF!),'Tiến độ'!D583,"")</f>
        <v>#REF!</v>
      </c>
    </row>
    <row r="584" spans="1:123" ht="11.25" customHeight="1">
      <c r="A584" s="314" t="str">
        <f>IF(B584="","",MAX($A$7:A583)+1)</f>
        <v/>
      </c>
      <c r="B584" s="315"/>
      <c r="C584" s="79" t="s">
        <v>642</v>
      </c>
      <c r="D584" s="80" t="s">
        <v>643</v>
      </c>
      <c r="E584" s="81">
        <v>3</v>
      </c>
      <c r="F584" s="82">
        <v>60</v>
      </c>
      <c r="G584" s="83"/>
      <c r="H584" s="84">
        <f t="shared" ref="H584:H596" si="962">H583</f>
        <v>3</v>
      </c>
      <c r="I584" s="85">
        <f t="shared" ref="I584:I596" si="963">I583</f>
        <v>193</v>
      </c>
      <c r="J584" s="27"/>
      <c r="K584" s="86">
        <v>4</v>
      </c>
      <c r="L584" s="87">
        <v>4</v>
      </c>
      <c r="M584" s="87">
        <v>4</v>
      </c>
      <c r="N584" s="88">
        <v>4</v>
      </c>
      <c r="O584" s="86">
        <v>4</v>
      </c>
      <c r="P584" s="87">
        <v>4</v>
      </c>
      <c r="Q584" s="87">
        <v>4</v>
      </c>
      <c r="R584" s="88">
        <v>4</v>
      </c>
      <c r="S584" s="86">
        <v>4</v>
      </c>
      <c r="T584" s="87">
        <v>4</v>
      </c>
      <c r="U584" s="87">
        <v>4</v>
      </c>
      <c r="V584" s="87">
        <v>4</v>
      </c>
      <c r="W584" s="88">
        <v>4</v>
      </c>
      <c r="X584" s="86">
        <v>4</v>
      </c>
      <c r="Y584" s="87">
        <v>4</v>
      </c>
      <c r="Z584" s="87" t="s">
        <v>163</v>
      </c>
      <c r="AA584" s="88" t="s">
        <v>163</v>
      </c>
      <c r="AB584" s="86" t="s">
        <v>163</v>
      </c>
      <c r="AC584" s="87" t="s">
        <v>163</v>
      </c>
      <c r="AD584" s="87" t="s">
        <v>164</v>
      </c>
      <c r="AE584" s="88" t="s">
        <v>164</v>
      </c>
      <c r="AF584" s="86" t="s">
        <v>164</v>
      </c>
      <c r="AG584" s="87" t="s">
        <v>164</v>
      </c>
      <c r="AH584" s="87" t="s">
        <v>164</v>
      </c>
      <c r="AI584" s="362"/>
      <c r="AJ584" s="363"/>
      <c r="AK584" s="86" t="s">
        <v>164</v>
      </c>
      <c r="AL584" s="87"/>
      <c r="AM584" s="87"/>
      <c r="AN584" s="88"/>
      <c r="AO584" s="86"/>
      <c r="AP584" s="87"/>
      <c r="AQ584" s="87"/>
      <c r="AR584" s="88"/>
      <c r="AS584" s="89"/>
      <c r="AT584" s="87"/>
      <c r="AU584" s="87"/>
      <c r="AV584" s="90"/>
      <c r="AW584" s="86"/>
      <c r="AX584" s="87"/>
      <c r="AY584" s="87"/>
      <c r="AZ584" s="87"/>
      <c r="BA584" s="88"/>
      <c r="BB584" s="89"/>
      <c r="BC584" s="87"/>
      <c r="BD584" s="87"/>
      <c r="BE584" s="321"/>
      <c r="BF584" s="322"/>
      <c r="BG584" s="322"/>
      <c r="BH584" s="322"/>
      <c r="BI584" s="322"/>
      <c r="BJ584" s="323"/>
      <c r="BK584" s="46" t="s">
        <v>18</v>
      </c>
      <c r="BL584" s="46" t="s">
        <v>51</v>
      </c>
      <c r="BN584" s="146">
        <f t="shared" ref="BN584:BN647" si="964">IF(ISERROR(K584-0)=TRUE,0,$H584*K584)</f>
        <v>12</v>
      </c>
      <c r="BO584" s="146">
        <f t="shared" si="911"/>
        <v>12</v>
      </c>
      <c r="BP584" s="146">
        <f t="shared" si="912"/>
        <v>12</v>
      </c>
      <c r="BQ584" s="146">
        <f t="shared" si="913"/>
        <v>12</v>
      </c>
      <c r="BR584" s="146">
        <f t="shared" si="914"/>
        <v>12</v>
      </c>
      <c r="BS584" s="146">
        <f t="shared" si="915"/>
        <v>12</v>
      </c>
      <c r="BT584" s="146">
        <f t="shared" si="916"/>
        <v>12</v>
      </c>
      <c r="BU584" s="146">
        <f t="shared" si="917"/>
        <v>12</v>
      </c>
      <c r="BV584" s="146">
        <f t="shared" si="918"/>
        <v>12</v>
      </c>
      <c r="BW584" s="146">
        <f t="shared" si="919"/>
        <v>12</v>
      </c>
      <c r="BX584" s="146">
        <f t="shared" si="920"/>
        <v>12</v>
      </c>
      <c r="BY584" s="146">
        <f t="shared" si="921"/>
        <v>12</v>
      </c>
      <c r="BZ584" s="146">
        <f t="shared" si="922"/>
        <v>12</v>
      </c>
      <c r="CA584" s="146">
        <f t="shared" si="923"/>
        <v>12</v>
      </c>
      <c r="CB584" s="146">
        <f t="shared" si="924"/>
        <v>12</v>
      </c>
      <c r="CC584" s="146">
        <f t="shared" si="925"/>
        <v>0</v>
      </c>
      <c r="CD584" s="146">
        <f t="shared" si="926"/>
        <v>0</v>
      </c>
      <c r="CE584" s="146">
        <f t="shared" si="927"/>
        <v>0</v>
      </c>
      <c r="CF584" s="146">
        <f t="shared" si="928"/>
        <v>0</v>
      </c>
      <c r="CG584" s="146">
        <f t="shared" si="929"/>
        <v>0</v>
      </c>
      <c r="CH584" s="146">
        <f t="shared" si="930"/>
        <v>0</v>
      </c>
      <c r="CI584" s="146">
        <f t="shared" si="931"/>
        <v>0</v>
      </c>
      <c r="CJ584" s="146">
        <f t="shared" si="932"/>
        <v>0</v>
      </c>
      <c r="CK584" s="146">
        <f t="shared" si="933"/>
        <v>0</v>
      </c>
      <c r="CL584" s="146">
        <f t="shared" si="934"/>
        <v>0</v>
      </c>
      <c r="CM584" s="146">
        <f t="shared" si="935"/>
        <v>0</v>
      </c>
      <c r="CN584" s="146">
        <f t="shared" si="936"/>
        <v>0</v>
      </c>
      <c r="CO584" s="146">
        <f t="shared" si="937"/>
        <v>0</v>
      </c>
      <c r="CP584" s="146">
        <f t="shared" si="938"/>
        <v>0</v>
      </c>
      <c r="CQ584" s="146">
        <f t="shared" si="939"/>
        <v>0</v>
      </c>
      <c r="CR584" s="146">
        <f t="shared" si="940"/>
        <v>0</v>
      </c>
      <c r="CS584" s="146">
        <f t="shared" si="941"/>
        <v>0</v>
      </c>
      <c r="CT584" s="146">
        <f t="shared" si="942"/>
        <v>0</v>
      </c>
      <c r="CU584" s="146">
        <f t="shared" si="943"/>
        <v>0</v>
      </c>
      <c r="CV584" s="146">
        <f t="shared" si="944"/>
        <v>0</v>
      </c>
      <c r="CW584" s="146">
        <f t="shared" si="945"/>
        <v>0</v>
      </c>
      <c r="CX584" s="146">
        <f t="shared" si="946"/>
        <v>0</v>
      </c>
      <c r="CY584" s="146">
        <f t="shared" si="947"/>
        <v>0</v>
      </c>
      <c r="CZ584" s="146">
        <f t="shared" si="948"/>
        <v>0</v>
      </c>
      <c r="DA584" s="146">
        <f t="shared" si="949"/>
        <v>0</v>
      </c>
      <c r="DB584" s="146">
        <f t="shared" si="950"/>
        <v>0</v>
      </c>
      <c r="DC584" s="146">
        <f t="shared" si="951"/>
        <v>0</v>
      </c>
      <c r="DD584" s="146">
        <f t="shared" si="952"/>
        <v>0</v>
      </c>
      <c r="DE584" s="146">
        <f t="shared" si="953"/>
        <v>0</v>
      </c>
      <c r="DF584" s="146">
        <f t="shared" si="954"/>
        <v>0</v>
      </c>
      <c r="DG584" s="146">
        <f t="shared" si="955"/>
        <v>0</v>
      </c>
      <c r="DH584" s="146">
        <f t="shared" si="956"/>
        <v>0</v>
      </c>
      <c r="DI584" s="146">
        <f t="shared" si="957"/>
        <v>0</v>
      </c>
      <c r="DJ584" s="146">
        <f t="shared" si="958"/>
        <v>0</v>
      </c>
      <c r="DK584" s="146">
        <f t="shared" si="959"/>
        <v>0</v>
      </c>
      <c r="DL584" s="146">
        <f t="shared" si="960"/>
        <v>0</v>
      </c>
      <c r="DM584" s="146">
        <f t="shared" si="961"/>
        <v>0</v>
      </c>
      <c r="DN584" s="64">
        <f t="shared" si="908"/>
        <v>180</v>
      </c>
      <c r="DO584" s="52">
        <f t="shared" si="909"/>
        <v>180</v>
      </c>
      <c r="DP584" s="52" t="str">
        <f t="shared" ref="DP584:DP647" si="965">IF(DO584="",IF(COUNT(AD584:AH584,AK584)&gt;0,DN584,""),"")</f>
        <v/>
      </c>
      <c r="DQ584" s="53" t="str">
        <f t="shared" ref="DQ584:DQ647" si="966">IF(AND(DO584="",DP584=""),IF(COUNTA(AL584:BD584)&gt;0,DN584,""),"")</f>
        <v/>
      </c>
      <c r="DR584" s="1">
        <f t="shared" si="910"/>
        <v>1</v>
      </c>
      <c r="DS584" s="168" t="e">
        <f>IF(AND(DR584=#REF!,BL584=#REF!),'Tiến độ'!D584,"")</f>
        <v>#REF!</v>
      </c>
    </row>
    <row r="585" spans="1:123" ht="11.25" customHeight="1">
      <c r="A585" s="314" t="str">
        <f>IF(B585="","",MAX($A$7:A584)+1)</f>
        <v/>
      </c>
      <c r="B585" s="315"/>
      <c r="C585" s="79" t="s">
        <v>426</v>
      </c>
      <c r="D585" s="80" t="s">
        <v>213</v>
      </c>
      <c r="E585" s="81">
        <v>3</v>
      </c>
      <c r="F585" s="82">
        <v>60</v>
      </c>
      <c r="G585" s="83"/>
      <c r="H585" s="84">
        <f t="shared" si="962"/>
        <v>3</v>
      </c>
      <c r="I585" s="85">
        <f t="shared" si="963"/>
        <v>193</v>
      </c>
      <c r="J585" s="27"/>
      <c r="K585" s="86">
        <v>4</v>
      </c>
      <c r="L585" s="87">
        <v>4</v>
      </c>
      <c r="M585" s="87">
        <v>4</v>
      </c>
      <c r="N585" s="88">
        <v>4</v>
      </c>
      <c r="O585" s="86">
        <v>4</v>
      </c>
      <c r="P585" s="87">
        <v>4</v>
      </c>
      <c r="Q585" s="87">
        <v>4</v>
      </c>
      <c r="R585" s="88">
        <v>4</v>
      </c>
      <c r="S585" s="86">
        <v>4</v>
      </c>
      <c r="T585" s="87">
        <v>4</v>
      </c>
      <c r="U585" s="87">
        <v>4</v>
      </c>
      <c r="V585" s="87">
        <v>4</v>
      </c>
      <c r="W585" s="88">
        <v>4</v>
      </c>
      <c r="X585" s="86">
        <v>4</v>
      </c>
      <c r="Y585" s="87">
        <v>4</v>
      </c>
      <c r="Z585" s="87" t="s">
        <v>163</v>
      </c>
      <c r="AA585" s="88" t="s">
        <v>163</v>
      </c>
      <c r="AB585" s="86" t="s">
        <v>163</v>
      </c>
      <c r="AC585" s="87" t="s">
        <v>163</v>
      </c>
      <c r="AD585" s="87" t="s">
        <v>164</v>
      </c>
      <c r="AE585" s="88" t="s">
        <v>164</v>
      </c>
      <c r="AF585" s="86" t="s">
        <v>164</v>
      </c>
      <c r="AG585" s="87" t="s">
        <v>164</v>
      </c>
      <c r="AH585" s="87" t="s">
        <v>164</v>
      </c>
      <c r="AI585" s="362"/>
      <c r="AJ585" s="363"/>
      <c r="AK585" s="86" t="s">
        <v>164</v>
      </c>
      <c r="AL585" s="87"/>
      <c r="AM585" s="87"/>
      <c r="AN585" s="88"/>
      <c r="AO585" s="86"/>
      <c r="AP585" s="87"/>
      <c r="AQ585" s="87"/>
      <c r="AR585" s="88"/>
      <c r="AS585" s="89"/>
      <c r="AT585" s="87"/>
      <c r="AU585" s="87"/>
      <c r="AV585" s="90"/>
      <c r="AW585" s="86"/>
      <c r="AX585" s="87"/>
      <c r="AY585" s="87"/>
      <c r="AZ585" s="87"/>
      <c r="BA585" s="88"/>
      <c r="BB585" s="89"/>
      <c r="BC585" s="87"/>
      <c r="BD585" s="87"/>
      <c r="BE585" s="321"/>
      <c r="BF585" s="322"/>
      <c r="BG585" s="322"/>
      <c r="BH585" s="322"/>
      <c r="BI585" s="322"/>
      <c r="BJ585" s="323"/>
      <c r="BK585" s="46" t="s">
        <v>20</v>
      </c>
      <c r="BL585" s="46" t="s">
        <v>57</v>
      </c>
      <c r="BN585" s="146">
        <f t="shared" si="964"/>
        <v>12</v>
      </c>
      <c r="BO585" s="146">
        <f t="shared" si="911"/>
        <v>12</v>
      </c>
      <c r="BP585" s="146">
        <f t="shared" si="912"/>
        <v>12</v>
      </c>
      <c r="BQ585" s="146">
        <f t="shared" si="913"/>
        <v>12</v>
      </c>
      <c r="BR585" s="146">
        <f t="shared" si="914"/>
        <v>12</v>
      </c>
      <c r="BS585" s="146">
        <f t="shared" si="915"/>
        <v>12</v>
      </c>
      <c r="BT585" s="146">
        <f t="shared" si="916"/>
        <v>12</v>
      </c>
      <c r="BU585" s="146">
        <f t="shared" si="917"/>
        <v>12</v>
      </c>
      <c r="BV585" s="146">
        <f t="shared" si="918"/>
        <v>12</v>
      </c>
      <c r="BW585" s="146">
        <f t="shared" si="919"/>
        <v>12</v>
      </c>
      <c r="BX585" s="146">
        <f t="shared" si="920"/>
        <v>12</v>
      </c>
      <c r="BY585" s="146">
        <f t="shared" si="921"/>
        <v>12</v>
      </c>
      <c r="BZ585" s="146">
        <f t="shared" si="922"/>
        <v>12</v>
      </c>
      <c r="CA585" s="146">
        <f t="shared" si="923"/>
        <v>12</v>
      </c>
      <c r="CB585" s="146">
        <f t="shared" si="924"/>
        <v>12</v>
      </c>
      <c r="CC585" s="146">
        <f t="shared" si="925"/>
        <v>0</v>
      </c>
      <c r="CD585" s="146">
        <f t="shared" si="926"/>
        <v>0</v>
      </c>
      <c r="CE585" s="146">
        <f t="shared" si="927"/>
        <v>0</v>
      </c>
      <c r="CF585" s="146">
        <f t="shared" si="928"/>
        <v>0</v>
      </c>
      <c r="CG585" s="146">
        <f t="shared" si="929"/>
        <v>0</v>
      </c>
      <c r="CH585" s="146">
        <f t="shared" si="930"/>
        <v>0</v>
      </c>
      <c r="CI585" s="146">
        <f t="shared" si="931"/>
        <v>0</v>
      </c>
      <c r="CJ585" s="146">
        <f t="shared" si="932"/>
        <v>0</v>
      </c>
      <c r="CK585" s="146">
        <f t="shared" si="933"/>
        <v>0</v>
      </c>
      <c r="CL585" s="146">
        <f t="shared" si="934"/>
        <v>0</v>
      </c>
      <c r="CM585" s="146">
        <f t="shared" si="935"/>
        <v>0</v>
      </c>
      <c r="CN585" s="146">
        <f t="shared" si="936"/>
        <v>0</v>
      </c>
      <c r="CO585" s="146">
        <f t="shared" si="937"/>
        <v>0</v>
      </c>
      <c r="CP585" s="146">
        <f t="shared" si="938"/>
        <v>0</v>
      </c>
      <c r="CQ585" s="146">
        <f t="shared" si="939"/>
        <v>0</v>
      </c>
      <c r="CR585" s="146">
        <f t="shared" si="940"/>
        <v>0</v>
      </c>
      <c r="CS585" s="146">
        <f t="shared" si="941"/>
        <v>0</v>
      </c>
      <c r="CT585" s="146">
        <f t="shared" si="942"/>
        <v>0</v>
      </c>
      <c r="CU585" s="146">
        <f t="shared" si="943"/>
        <v>0</v>
      </c>
      <c r="CV585" s="146">
        <f t="shared" si="944"/>
        <v>0</v>
      </c>
      <c r="CW585" s="146">
        <f t="shared" si="945"/>
        <v>0</v>
      </c>
      <c r="CX585" s="146">
        <f t="shared" si="946"/>
        <v>0</v>
      </c>
      <c r="CY585" s="146">
        <f t="shared" si="947"/>
        <v>0</v>
      </c>
      <c r="CZ585" s="146">
        <f t="shared" si="948"/>
        <v>0</v>
      </c>
      <c r="DA585" s="146">
        <f t="shared" si="949"/>
        <v>0</v>
      </c>
      <c r="DB585" s="146">
        <f t="shared" si="950"/>
        <v>0</v>
      </c>
      <c r="DC585" s="146">
        <f t="shared" si="951"/>
        <v>0</v>
      </c>
      <c r="DD585" s="146">
        <f t="shared" si="952"/>
        <v>0</v>
      </c>
      <c r="DE585" s="146">
        <f t="shared" si="953"/>
        <v>0</v>
      </c>
      <c r="DF585" s="146">
        <f t="shared" si="954"/>
        <v>0</v>
      </c>
      <c r="DG585" s="146">
        <f t="shared" si="955"/>
        <v>0</v>
      </c>
      <c r="DH585" s="146">
        <f t="shared" si="956"/>
        <v>0</v>
      </c>
      <c r="DI585" s="146">
        <f t="shared" si="957"/>
        <v>0</v>
      </c>
      <c r="DJ585" s="146">
        <f t="shared" si="958"/>
        <v>0</v>
      </c>
      <c r="DK585" s="146">
        <f t="shared" si="959"/>
        <v>0</v>
      </c>
      <c r="DL585" s="146">
        <f t="shared" si="960"/>
        <v>0</v>
      </c>
      <c r="DM585" s="146">
        <f t="shared" si="961"/>
        <v>0</v>
      </c>
      <c r="DN585" s="64">
        <f t="shared" si="908"/>
        <v>180</v>
      </c>
      <c r="DO585" s="52">
        <f t="shared" si="909"/>
        <v>180</v>
      </c>
      <c r="DP585" s="52" t="str">
        <f t="shared" si="965"/>
        <v/>
      </c>
      <c r="DQ585" s="53" t="str">
        <f t="shared" si="966"/>
        <v/>
      </c>
      <c r="DR585" s="1">
        <f t="shared" si="910"/>
        <v>1</v>
      </c>
      <c r="DS585" s="168" t="e">
        <f>IF(AND(DR585=#REF!,BL585=#REF!),'Tiến độ'!D585,"")</f>
        <v>#REF!</v>
      </c>
    </row>
    <row r="586" spans="1:123" ht="11.25" customHeight="1">
      <c r="A586" s="314" t="str">
        <f>IF(B586="","",MAX($A$7:A585)+1)</f>
        <v/>
      </c>
      <c r="B586" s="315"/>
      <c r="C586" s="79" t="s">
        <v>646</v>
      </c>
      <c r="D586" s="80" t="s">
        <v>647</v>
      </c>
      <c r="E586" s="81">
        <v>3</v>
      </c>
      <c r="F586" s="82">
        <v>60</v>
      </c>
      <c r="G586" s="83"/>
      <c r="H586" s="84">
        <f t="shared" si="962"/>
        <v>3</v>
      </c>
      <c r="I586" s="85">
        <f t="shared" si="963"/>
        <v>193</v>
      </c>
      <c r="J586" s="27"/>
      <c r="K586" s="86">
        <v>4</v>
      </c>
      <c r="L586" s="87">
        <v>4</v>
      </c>
      <c r="M586" s="87">
        <v>4</v>
      </c>
      <c r="N586" s="88">
        <v>4</v>
      </c>
      <c r="O586" s="86">
        <v>4</v>
      </c>
      <c r="P586" s="87">
        <v>4</v>
      </c>
      <c r="Q586" s="87">
        <v>4</v>
      </c>
      <c r="R586" s="88">
        <v>4</v>
      </c>
      <c r="S586" s="86">
        <v>4</v>
      </c>
      <c r="T586" s="87">
        <v>4</v>
      </c>
      <c r="U586" s="87">
        <v>4</v>
      </c>
      <c r="V586" s="87">
        <v>4</v>
      </c>
      <c r="W586" s="88">
        <v>4</v>
      </c>
      <c r="X586" s="86">
        <v>4</v>
      </c>
      <c r="Y586" s="87">
        <v>4</v>
      </c>
      <c r="Z586" s="87" t="s">
        <v>163</v>
      </c>
      <c r="AA586" s="88" t="s">
        <v>163</v>
      </c>
      <c r="AB586" s="86" t="s">
        <v>163</v>
      </c>
      <c r="AC586" s="87" t="s">
        <v>163</v>
      </c>
      <c r="AD586" s="87" t="s">
        <v>164</v>
      </c>
      <c r="AE586" s="88" t="s">
        <v>164</v>
      </c>
      <c r="AF586" s="86" t="s">
        <v>164</v>
      </c>
      <c r="AG586" s="87" t="s">
        <v>164</v>
      </c>
      <c r="AH586" s="87" t="s">
        <v>164</v>
      </c>
      <c r="AI586" s="362"/>
      <c r="AJ586" s="363"/>
      <c r="AK586" s="86" t="s">
        <v>164</v>
      </c>
      <c r="AL586" s="87"/>
      <c r="AM586" s="87"/>
      <c r="AN586" s="88"/>
      <c r="AO586" s="86"/>
      <c r="AP586" s="87"/>
      <c r="AQ586" s="87"/>
      <c r="AR586" s="88"/>
      <c r="AS586" s="89"/>
      <c r="AT586" s="87"/>
      <c r="AU586" s="87"/>
      <c r="AV586" s="90"/>
      <c r="AW586" s="86"/>
      <c r="AX586" s="87"/>
      <c r="AY586" s="87"/>
      <c r="AZ586" s="87"/>
      <c r="BA586" s="88"/>
      <c r="BB586" s="89"/>
      <c r="BC586" s="87"/>
      <c r="BD586" s="87"/>
      <c r="BE586" s="321"/>
      <c r="BF586" s="322"/>
      <c r="BG586" s="322"/>
      <c r="BH586" s="322"/>
      <c r="BI586" s="322"/>
      <c r="BJ586" s="323"/>
      <c r="BK586" s="46" t="s">
        <v>18</v>
      </c>
      <c r="BL586" s="46" t="s">
        <v>51</v>
      </c>
      <c r="BN586" s="146">
        <f t="shared" si="964"/>
        <v>12</v>
      </c>
      <c r="BO586" s="146">
        <f t="shared" si="911"/>
        <v>12</v>
      </c>
      <c r="BP586" s="146">
        <f t="shared" si="912"/>
        <v>12</v>
      </c>
      <c r="BQ586" s="146">
        <f t="shared" si="913"/>
        <v>12</v>
      </c>
      <c r="BR586" s="146">
        <f t="shared" si="914"/>
        <v>12</v>
      </c>
      <c r="BS586" s="146">
        <f t="shared" si="915"/>
        <v>12</v>
      </c>
      <c r="BT586" s="146">
        <f t="shared" si="916"/>
        <v>12</v>
      </c>
      <c r="BU586" s="146">
        <f t="shared" si="917"/>
        <v>12</v>
      </c>
      <c r="BV586" s="146">
        <f t="shared" si="918"/>
        <v>12</v>
      </c>
      <c r="BW586" s="146">
        <f t="shared" si="919"/>
        <v>12</v>
      </c>
      <c r="BX586" s="146">
        <f t="shared" si="920"/>
        <v>12</v>
      </c>
      <c r="BY586" s="146">
        <f t="shared" si="921"/>
        <v>12</v>
      </c>
      <c r="BZ586" s="146">
        <f t="shared" si="922"/>
        <v>12</v>
      </c>
      <c r="CA586" s="146">
        <f t="shared" si="923"/>
        <v>12</v>
      </c>
      <c r="CB586" s="146">
        <f t="shared" si="924"/>
        <v>12</v>
      </c>
      <c r="CC586" s="146">
        <f t="shared" si="925"/>
        <v>0</v>
      </c>
      <c r="CD586" s="146">
        <f t="shared" si="926"/>
        <v>0</v>
      </c>
      <c r="CE586" s="146">
        <f t="shared" si="927"/>
        <v>0</v>
      </c>
      <c r="CF586" s="146">
        <f t="shared" si="928"/>
        <v>0</v>
      </c>
      <c r="CG586" s="146">
        <f t="shared" si="929"/>
        <v>0</v>
      </c>
      <c r="CH586" s="146">
        <f t="shared" si="930"/>
        <v>0</v>
      </c>
      <c r="CI586" s="146">
        <f t="shared" si="931"/>
        <v>0</v>
      </c>
      <c r="CJ586" s="146">
        <f t="shared" si="932"/>
        <v>0</v>
      </c>
      <c r="CK586" s="146">
        <f t="shared" si="933"/>
        <v>0</v>
      </c>
      <c r="CL586" s="146">
        <f t="shared" si="934"/>
        <v>0</v>
      </c>
      <c r="CM586" s="146">
        <f t="shared" si="935"/>
        <v>0</v>
      </c>
      <c r="CN586" s="146">
        <f t="shared" si="936"/>
        <v>0</v>
      </c>
      <c r="CO586" s="146">
        <f t="shared" si="937"/>
        <v>0</v>
      </c>
      <c r="CP586" s="146">
        <f t="shared" si="938"/>
        <v>0</v>
      </c>
      <c r="CQ586" s="146">
        <f t="shared" si="939"/>
        <v>0</v>
      </c>
      <c r="CR586" s="146">
        <f t="shared" si="940"/>
        <v>0</v>
      </c>
      <c r="CS586" s="146">
        <f t="shared" si="941"/>
        <v>0</v>
      </c>
      <c r="CT586" s="146">
        <f t="shared" si="942"/>
        <v>0</v>
      </c>
      <c r="CU586" s="146">
        <f t="shared" si="943"/>
        <v>0</v>
      </c>
      <c r="CV586" s="146">
        <f t="shared" si="944"/>
        <v>0</v>
      </c>
      <c r="CW586" s="146">
        <f t="shared" si="945"/>
        <v>0</v>
      </c>
      <c r="CX586" s="146">
        <f t="shared" si="946"/>
        <v>0</v>
      </c>
      <c r="CY586" s="146">
        <f t="shared" si="947"/>
        <v>0</v>
      </c>
      <c r="CZ586" s="146">
        <f t="shared" si="948"/>
        <v>0</v>
      </c>
      <c r="DA586" s="146">
        <f t="shared" si="949"/>
        <v>0</v>
      </c>
      <c r="DB586" s="146">
        <f t="shared" si="950"/>
        <v>0</v>
      </c>
      <c r="DC586" s="146">
        <f t="shared" si="951"/>
        <v>0</v>
      </c>
      <c r="DD586" s="146">
        <f t="shared" si="952"/>
        <v>0</v>
      </c>
      <c r="DE586" s="146">
        <f t="shared" si="953"/>
        <v>0</v>
      </c>
      <c r="DF586" s="146">
        <f t="shared" si="954"/>
        <v>0</v>
      </c>
      <c r="DG586" s="146">
        <f t="shared" si="955"/>
        <v>0</v>
      </c>
      <c r="DH586" s="146">
        <f t="shared" si="956"/>
        <v>0</v>
      </c>
      <c r="DI586" s="146">
        <f t="shared" si="957"/>
        <v>0</v>
      </c>
      <c r="DJ586" s="146">
        <f t="shared" si="958"/>
        <v>0</v>
      </c>
      <c r="DK586" s="146">
        <f t="shared" si="959"/>
        <v>0</v>
      </c>
      <c r="DL586" s="146">
        <f t="shared" si="960"/>
        <v>0</v>
      </c>
      <c r="DM586" s="146">
        <f t="shared" si="961"/>
        <v>0</v>
      </c>
      <c r="DN586" s="64">
        <f t="shared" si="908"/>
        <v>180</v>
      </c>
      <c r="DO586" s="52">
        <f t="shared" si="909"/>
        <v>180</v>
      </c>
      <c r="DP586" s="52" t="str">
        <f t="shared" si="965"/>
        <v/>
      </c>
      <c r="DQ586" s="53" t="str">
        <f t="shared" si="966"/>
        <v/>
      </c>
      <c r="DR586" s="1">
        <f t="shared" si="910"/>
        <v>1</v>
      </c>
      <c r="DS586" s="168" t="e">
        <f>IF(AND(DR586=#REF!,BL586=#REF!),'Tiến độ'!D586,"")</f>
        <v>#REF!</v>
      </c>
    </row>
    <row r="587" spans="1:123" ht="11.25" customHeight="1">
      <c r="A587" s="314" t="str">
        <f>IF(B587="","",MAX($A$7:A586)+1)</f>
        <v/>
      </c>
      <c r="B587" s="315"/>
      <c r="C587" s="79" t="s">
        <v>648</v>
      </c>
      <c r="D587" s="80" t="s">
        <v>649</v>
      </c>
      <c r="E587" s="81">
        <v>2</v>
      </c>
      <c r="F587" s="82">
        <v>30</v>
      </c>
      <c r="G587" s="83"/>
      <c r="H587" s="84">
        <f t="shared" si="962"/>
        <v>3</v>
      </c>
      <c r="I587" s="85">
        <f t="shared" si="963"/>
        <v>193</v>
      </c>
      <c r="J587" s="27"/>
      <c r="K587" s="86">
        <v>2</v>
      </c>
      <c r="L587" s="87">
        <v>2</v>
      </c>
      <c r="M587" s="87">
        <v>2</v>
      </c>
      <c r="N587" s="88">
        <v>2</v>
      </c>
      <c r="O587" s="86">
        <v>2</v>
      </c>
      <c r="P587" s="87">
        <v>2</v>
      </c>
      <c r="Q587" s="87">
        <v>2</v>
      </c>
      <c r="R587" s="88">
        <v>2</v>
      </c>
      <c r="S587" s="86">
        <v>2</v>
      </c>
      <c r="T587" s="87">
        <v>2</v>
      </c>
      <c r="U587" s="87">
        <v>2</v>
      </c>
      <c r="V587" s="87">
        <v>2</v>
      </c>
      <c r="W587" s="88">
        <v>2</v>
      </c>
      <c r="X587" s="86">
        <v>2</v>
      </c>
      <c r="Y587" s="87">
        <v>2</v>
      </c>
      <c r="Z587" s="87" t="s">
        <v>163</v>
      </c>
      <c r="AA587" s="88" t="s">
        <v>163</v>
      </c>
      <c r="AB587" s="86" t="s">
        <v>163</v>
      </c>
      <c r="AC587" s="87" t="s">
        <v>163</v>
      </c>
      <c r="AD587" s="87" t="s">
        <v>164</v>
      </c>
      <c r="AE587" s="88" t="s">
        <v>164</v>
      </c>
      <c r="AF587" s="86" t="s">
        <v>164</v>
      </c>
      <c r="AG587" s="87" t="s">
        <v>164</v>
      </c>
      <c r="AH587" s="87" t="s">
        <v>164</v>
      </c>
      <c r="AI587" s="362"/>
      <c r="AJ587" s="363"/>
      <c r="AK587" s="86" t="s">
        <v>164</v>
      </c>
      <c r="AL587" s="87"/>
      <c r="AM587" s="87"/>
      <c r="AN587" s="88"/>
      <c r="AO587" s="86"/>
      <c r="AP587" s="87"/>
      <c r="AQ587" s="87"/>
      <c r="AR587" s="88"/>
      <c r="AS587" s="89"/>
      <c r="AT587" s="87"/>
      <c r="AU587" s="87"/>
      <c r="AV587" s="90"/>
      <c r="AW587" s="86"/>
      <c r="AX587" s="87"/>
      <c r="AY587" s="87"/>
      <c r="AZ587" s="87"/>
      <c r="BA587" s="88"/>
      <c r="BB587" s="89"/>
      <c r="BC587" s="87"/>
      <c r="BD587" s="87"/>
      <c r="BE587" s="321"/>
      <c r="BF587" s="322"/>
      <c r="BG587" s="322"/>
      <c r="BH587" s="322"/>
      <c r="BI587" s="322"/>
      <c r="BJ587" s="323"/>
      <c r="BK587" s="46" t="s">
        <v>18</v>
      </c>
      <c r="BL587" s="46" t="s">
        <v>52</v>
      </c>
      <c r="BN587" s="146">
        <f t="shared" si="964"/>
        <v>6</v>
      </c>
      <c r="BO587" s="146">
        <f t="shared" si="911"/>
        <v>6</v>
      </c>
      <c r="BP587" s="146">
        <f t="shared" si="912"/>
        <v>6</v>
      </c>
      <c r="BQ587" s="146">
        <f t="shared" si="913"/>
        <v>6</v>
      </c>
      <c r="BR587" s="146">
        <f t="shared" si="914"/>
        <v>6</v>
      </c>
      <c r="BS587" s="146">
        <f t="shared" si="915"/>
        <v>6</v>
      </c>
      <c r="BT587" s="146">
        <f t="shared" si="916"/>
        <v>6</v>
      </c>
      <c r="BU587" s="146">
        <f t="shared" si="917"/>
        <v>6</v>
      </c>
      <c r="BV587" s="146">
        <f t="shared" si="918"/>
        <v>6</v>
      </c>
      <c r="BW587" s="146">
        <f t="shared" si="919"/>
        <v>6</v>
      </c>
      <c r="BX587" s="146">
        <f t="shared" si="920"/>
        <v>6</v>
      </c>
      <c r="BY587" s="146">
        <f t="shared" si="921"/>
        <v>6</v>
      </c>
      <c r="BZ587" s="146">
        <f t="shared" si="922"/>
        <v>6</v>
      </c>
      <c r="CA587" s="146">
        <f t="shared" si="923"/>
        <v>6</v>
      </c>
      <c r="CB587" s="146">
        <f t="shared" si="924"/>
        <v>6</v>
      </c>
      <c r="CC587" s="146">
        <f t="shared" si="925"/>
        <v>0</v>
      </c>
      <c r="CD587" s="146">
        <f t="shared" si="926"/>
        <v>0</v>
      </c>
      <c r="CE587" s="146">
        <f t="shared" si="927"/>
        <v>0</v>
      </c>
      <c r="CF587" s="146">
        <f t="shared" si="928"/>
        <v>0</v>
      </c>
      <c r="CG587" s="146">
        <f t="shared" si="929"/>
        <v>0</v>
      </c>
      <c r="CH587" s="146">
        <f t="shared" si="930"/>
        <v>0</v>
      </c>
      <c r="CI587" s="146">
        <f t="shared" si="931"/>
        <v>0</v>
      </c>
      <c r="CJ587" s="146">
        <f t="shared" si="932"/>
        <v>0</v>
      </c>
      <c r="CK587" s="146">
        <f t="shared" si="933"/>
        <v>0</v>
      </c>
      <c r="CL587" s="146">
        <f t="shared" si="934"/>
        <v>0</v>
      </c>
      <c r="CM587" s="146">
        <f t="shared" si="935"/>
        <v>0</v>
      </c>
      <c r="CN587" s="146">
        <f t="shared" si="936"/>
        <v>0</v>
      </c>
      <c r="CO587" s="146">
        <f t="shared" si="937"/>
        <v>0</v>
      </c>
      <c r="CP587" s="146">
        <f t="shared" si="938"/>
        <v>0</v>
      </c>
      <c r="CQ587" s="146">
        <f t="shared" si="939"/>
        <v>0</v>
      </c>
      <c r="CR587" s="146">
        <f t="shared" si="940"/>
        <v>0</v>
      </c>
      <c r="CS587" s="146">
        <f t="shared" si="941"/>
        <v>0</v>
      </c>
      <c r="CT587" s="146">
        <f t="shared" si="942"/>
        <v>0</v>
      </c>
      <c r="CU587" s="146">
        <f t="shared" si="943"/>
        <v>0</v>
      </c>
      <c r="CV587" s="146">
        <f t="shared" si="944"/>
        <v>0</v>
      </c>
      <c r="CW587" s="146">
        <f t="shared" si="945"/>
        <v>0</v>
      </c>
      <c r="CX587" s="146">
        <f t="shared" si="946"/>
        <v>0</v>
      </c>
      <c r="CY587" s="146">
        <f t="shared" si="947"/>
        <v>0</v>
      </c>
      <c r="CZ587" s="146">
        <f t="shared" si="948"/>
        <v>0</v>
      </c>
      <c r="DA587" s="146">
        <f t="shared" si="949"/>
        <v>0</v>
      </c>
      <c r="DB587" s="146">
        <f t="shared" si="950"/>
        <v>0</v>
      </c>
      <c r="DC587" s="146">
        <f t="shared" si="951"/>
        <v>0</v>
      </c>
      <c r="DD587" s="146">
        <f t="shared" si="952"/>
        <v>0</v>
      </c>
      <c r="DE587" s="146">
        <f t="shared" si="953"/>
        <v>0</v>
      </c>
      <c r="DF587" s="146">
        <f t="shared" si="954"/>
        <v>0</v>
      </c>
      <c r="DG587" s="146">
        <f t="shared" si="955"/>
        <v>0</v>
      </c>
      <c r="DH587" s="146">
        <f t="shared" si="956"/>
        <v>0</v>
      </c>
      <c r="DI587" s="146">
        <f t="shared" si="957"/>
        <v>0</v>
      </c>
      <c r="DJ587" s="146">
        <f t="shared" si="958"/>
        <v>0</v>
      </c>
      <c r="DK587" s="146">
        <f t="shared" si="959"/>
        <v>0</v>
      </c>
      <c r="DL587" s="146">
        <f t="shared" si="960"/>
        <v>0</v>
      </c>
      <c r="DM587" s="146">
        <f t="shared" si="961"/>
        <v>0</v>
      </c>
      <c r="DN587" s="64">
        <f t="shared" si="908"/>
        <v>90</v>
      </c>
      <c r="DO587" s="52">
        <f t="shared" si="909"/>
        <v>90</v>
      </c>
      <c r="DP587" s="52" t="str">
        <f t="shared" si="965"/>
        <v/>
      </c>
      <c r="DQ587" s="53" t="str">
        <f t="shared" si="966"/>
        <v/>
      </c>
      <c r="DR587" s="1">
        <f t="shared" si="910"/>
        <v>1</v>
      </c>
      <c r="DS587" s="168" t="e">
        <f>IF(AND(DR587=#REF!,BL587=#REF!),'Tiến độ'!D587,"")</f>
        <v>#REF!</v>
      </c>
    </row>
    <row r="588" spans="1:123" ht="11.25" customHeight="1">
      <c r="A588" s="314" t="str">
        <f>IF(B588="","",MAX($A$7:A587)+1)</f>
        <v/>
      </c>
      <c r="B588" s="315"/>
      <c r="C588" s="79" t="s">
        <v>488</v>
      </c>
      <c r="D588" s="80" t="s">
        <v>489</v>
      </c>
      <c r="E588" s="81">
        <v>4</v>
      </c>
      <c r="F588" s="82">
        <v>75</v>
      </c>
      <c r="G588" s="83"/>
      <c r="H588" s="115">
        <v>1</v>
      </c>
      <c r="I588" s="116">
        <f>22+19+40</f>
        <v>81</v>
      </c>
      <c r="J588" s="27" t="s">
        <v>662</v>
      </c>
      <c r="K588" s="86">
        <v>5</v>
      </c>
      <c r="L588" s="87">
        <v>5</v>
      </c>
      <c r="M588" s="87">
        <v>5</v>
      </c>
      <c r="N588" s="88">
        <v>5</v>
      </c>
      <c r="O588" s="86">
        <v>5</v>
      </c>
      <c r="P588" s="87">
        <v>5</v>
      </c>
      <c r="Q588" s="87">
        <v>5</v>
      </c>
      <c r="R588" s="88">
        <v>5</v>
      </c>
      <c r="S588" s="86">
        <v>5</v>
      </c>
      <c r="T588" s="87">
        <v>5</v>
      </c>
      <c r="U588" s="87">
        <v>5</v>
      </c>
      <c r="V588" s="87">
        <v>5</v>
      </c>
      <c r="W588" s="88">
        <v>5</v>
      </c>
      <c r="X588" s="86">
        <v>5</v>
      </c>
      <c r="Y588" s="87">
        <v>5</v>
      </c>
      <c r="Z588" s="87" t="s">
        <v>163</v>
      </c>
      <c r="AA588" s="88" t="s">
        <v>163</v>
      </c>
      <c r="AB588" s="86" t="s">
        <v>163</v>
      </c>
      <c r="AC588" s="87" t="s">
        <v>163</v>
      </c>
      <c r="AD588" s="87" t="s">
        <v>164</v>
      </c>
      <c r="AE588" s="88" t="s">
        <v>164</v>
      </c>
      <c r="AF588" s="86" t="s">
        <v>164</v>
      </c>
      <c r="AG588" s="87" t="s">
        <v>164</v>
      </c>
      <c r="AH588" s="87" t="s">
        <v>164</v>
      </c>
      <c r="AI588" s="362"/>
      <c r="AJ588" s="363"/>
      <c r="AK588" s="86" t="s">
        <v>164</v>
      </c>
      <c r="AL588" s="87"/>
      <c r="AM588" s="87"/>
      <c r="AN588" s="88"/>
      <c r="AO588" s="86"/>
      <c r="AP588" s="87"/>
      <c r="AQ588" s="87"/>
      <c r="AR588" s="88"/>
      <c r="AS588" s="89"/>
      <c r="AT588" s="87"/>
      <c r="AU588" s="87"/>
      <c r="AV588" s="90"/>
      <c r="AW588" s="86"/>
      <c r="AX588" s="87"/>
      <c r="AY588" s="87"/>
      <c r="AZ588" s="87"/>
      <c r="BA588" s="88"/>
      <c r="BB588" s="89"/>
      <c r="BC588" s="87"/>
      <c r="BD588" s="87"/>
      <c r="BE588" s="321"/>
      <c r="BF588" s="322"/>
      <c r="BG588" s="322"/>
      <c r="BH588" s="322"/>
      <c r="BI588" s="322"/>
      <c r="BJ588" s="323"/>
      <c r="BK588" s="46" t="s">
        <v>18</v>
      </c>
      <c r="BL588" s="46" t="s">
        <v>54</v>
      </c>
      <c r="BN588" s="146">
        <f t="shared" si="964"/>
        <v>5</v>
      </c>
      <c r="BO588" s="146">
        <f t="shared" si="911"/>
        <v>5</v>
      </c>
      <c r="BP588" s="146">
        <f t="shared" si="912"/>
        <v>5</v>
      </c>
      <c r="BQ588" s="146">
        <f t="shared" si="913"/>
        <v>5</v>
      </c>
      <c r="BR588" s="146">
        <f t="shared" si="914"/>
        <v>5</v>
      </c>
      <c r="BS588" s="146">
        <f t="shared" si="915"/>
        <v>5</v>
      </c>
      <c r="BT588" s="146">
        <f t="shared" si="916"/>
        <v>5</v>
      </c>
      <c r="BU588" s="146">
        <f t="shared" si="917"/>
        <v>5</v>
      </c>
      <c r="BV588" s="146">
        <f t="shared" si="918"/>
        <v>5</v>
      </c>
      <c r="BW588" s="146">
        <f t="shared" si="919"/>
        <v>5</v>
      </c>
      <c r="BX588" s="146">
        <f t="shared" si="920"/>
        <v>5</v>
      </c>
      <c r="BY588" s="146">
        <f t="shared" si="921"/>
        <v>5</v>
      </c>
      <c r="BZ588" s="146">
        <f t="shared" si="922"/>
        <v>5</v>
      </c>
      <c r="CA588" s="146">
        <f t="shared" si="923"/>
        <v>5</v>
      </c>
      <c r="CB588" s="146">
        <f t="shared" si="924"/>
        <v>5</v>
      </c>
      <c r="CC588" s="146">
        <f t="shared" si="925"/>
        <v>0</v>
      </c>
      <c r="CD588" s="146">
        <f t="shared" si="926"/>
        <v>0</v>
      </c>
      <c r="CE588" s="146">
        <f t="shared" si="927"/>
        <v>0</v>
      </c>
      <c r="CF588" s="146">
        <f t="shared" si="928"/>
        <v>0</v>
      </c>
      <c r="CG588" s="146">
        <f t="shared" si="929"/>
        <v>0</v>
      </c>
      <c r="CH588" s="146">
        <f t="shared" si="930"/>
        <v>0</v>
      </c>
      <c r="CI588" s="146">
        <f t="shared" si="931"/>
        <v>0</v>
      </c>
      <c r="CJ588" s="146">
        <f t="shared" si="932"/>
        <v>0</v>
      </c>
      <c r="CK588" s="146">
        <f t="shared" si="933"/>
        <v>0</v>
      </c>
      <c r="CL588" s="146">
        <f t="shared" si="934"/>
        <v>0</v>
      </c>
      <c r="CM588" s="146">
        <f t="shared" si="935"/>
        <v>0</v>
      </c>
      <c r="CN588" s="146">
        <f t="shared" si="936"/>
        <v>0</v>
      </c>
      <c r="CO588" s="146">
        <f t="shared" si="937"/>
        <v>0</v>
      </c>
      <c r="CP588" s="146">
        <f t="shared" si="938"/>
        <v>0</v>
      </c>
      <c r="CQ588" s="146">
        <f t="shared" si="939"/>
        <v>0</v>
      </c>
      <c r="CR588" s="146">
        <f t="shared" si="940"/>
        <v>0</v>
      </c>
      <c r="CS588" s="146">
        <f t="shared" si="941"/>
        <v>0</v>
      </c>
      <c r="CT588" s="146">
        <f t="shared" si="942"/>
        <v>0</v>
      </c>
      <c r="CU588" s="146">
        <f t="shared" si="943"/>
        <v>0</v>
      </c>
      <c r="CV588" s="146">
        <f t="shared" si="944"/>
        <v>0</v>
      </c>
      <c r="CW588" s="146">
        <f t="shared" si="945"/>
        <v>0</v>
      </c>
      <c r="CX588" s="146">
        <f t="shared" si="946"/>
        <v>0</v>
      </c>
      <c r="CY588" s="146">
        <f t="shared" si="947"/>
        <v>0</v>
      </c>
      <c r="CZ588" s="146">
        <f t="shared" si="948"/>
        <v>0</v>
      </c>
      <c r="DA588" s="146">
        <f t="shared" si="949"/>
        <v>0</v>
      </c>
      <c r="DB588" s="146">
        <f t="shared" si="950"/>
        <v>0</v>
      </c>
      <c r="DC588" s="146">
        <f t="shared" si="951"/>
        <v>0</v>
      </c>
      <c r="DD588" s="146">
        <f t="shared" si="952"/>
        <v>0</v>
      </c>
      <c r="DE588" s="146">
        <f t="shared" si="953"/>
        <v>0</v>
      </c>
      <c r="DF588" s="146">
        <f t="shared" si="954"/>
        <v>0</v>
      </c>
      <c r="DG588" s="146">
        <f t="shared" si="955"/>
        <v>0</v>
      </c>
      <c r="DH588" s="146">
        <f t="shared" si="956"/>
        <v>0</v>
      </c>
      <c r="DI588" s="146">
        <f t="shared" si="957"/>
        <v>0</v>
      </c>
      <c r="DJ588" s="146">
        <f t="shared" si="958"/>
        <v>0</v>
      </c>
      <c r="DK588" s="146">
        <f t="shared" si="959"/>
        <v>0</v>
      </c>
      <c r="DL588" s="146">
        <f t="shared" si="960"/>
        <v>0</v>
      </c>
      <c r="DM588" s="146">
        <f t="shared" si="961"/>
        <v>0</v>
      </c>
      <c r="DN588" s="64">
        <f t="shared" si="908"/>
        <v>75</v>
      </c>
      <c r="DO588" s="52">
        <f t="shared" si="909"/>
        <v>75</v>
      </c>
      <c r="DP588" s="52" t="str">
        <f t="shared" si="965"/>
        <v/>
      </c>
      <c r="DQ588" s="53" t="str">
        <f t="shared" si="966"/>
        <v/>
      </c>
      <c r="DR588" s="1">
        <f t="shared" si="910"/>
        <v>1</v>
      </c>
      <c r="DS588" s="168" t="e">
        <f>IF(AND(DR588=#REF!,BL588=#REF!),'Tiến độ'!D588,"")</f>
        <v>#REF!</v>
      </c>
    </row>
    <row r="589" spans="1:123" ht="11.25" customHeight="1">
      <c r="A589" s="314" t="str">
        <f>IF(B589="","",MAX($A$7:A588)+1)</f>
        <v/>
      </c>
      <c r="B589" s="315"/>
      <c r="C589" s="79" t="s">
        <v>644</v>
      </c>
      <c r="D589" s="80" t="s">
        <v>645</v>
      </c>
      <c r="E589" s="81">
        <v>3</v>
      </c>
      <c r="F589" s="82">
        <v>60</v>
      </c>
      <c r="G589" s="83"/>
      <c r="H589" s="84">
        <f>H587</f>
        <v>3</v>
      </c>
      <c r="I589" s="85">
        <f>I587</f>
        <v>193</v>
      </c>
      <c r="J589" s="27"/>
      <c r="K589" s="86"/>
      <c r="L589" s="87"/>
      <c r="M589" s="87"/>
      <c r="N589" s="88"/>
      <c r="O589" s="86"/>
      <c r="P589" s="87"/>
      <c r="Q589" s="87"/>
      <c r="R589" s="88"/>
      <c r="S589" s="86"/>
      <c r="T589" s="87"/>
      <c r="U589" s="87"/>
      <c r="V589" s="87"/>
      <c r="W589" s="88"/>
      <c r="X589" s="86"/>
      <c r="Y589" s="87"/>
      <c r="Z589" s="87"/>
      <c r="AA589" s="88"/>
      <c r="AB589" s="86"/>
      <c r="AC589" s="87"/>
      <c r="AD589" s="87"/>
      <c r="AE589" s="88"/>
      <c r="AF589" s="86"/>
      <c r="AG589" s="87"/>
      <c r="AH589" s="87"/>
      <c r="AI589" s="362"/>
      <c r="AJ589" s="363"/>
      <c r="AK589" s="86"/>
      <c r="AL589" s="87">
        <v>4</v>
      </c>
      <c r="AM589" s="87">
        <v>4</v>
      </c>
      <c r="AN589" s="88">
        <v>4</v>
      </c>
      <c r="AO589" s="86">
        <v>4</v>
      </c>
      <c r="AP589" s="87">
        <v>4</v>
      </c>
      <c r="AQ589" s="87">
        <v>4</v>
      </c>
      <c r="AR589" s="88">
        <v>4</v>
      </c>
      <c r="AS589" s="89">
        <v>4</v>
      </c>
      <c r="AT589" s="87">
        <v>4</v>
      </c>
      <c r="AU589" s="87">
        <v>4</v>
      </c>
      <c r="AV589" s="90">
        <v>4</v>
      </c>
      <c r="AW589" s="86">
        <v>4</v>
      </c>
      <c r="AX589" s="87">
        <v>4</v>
      </c>
      <c r="AY589" s="87">
        <v>4</v>
      </c>
      <c r="AZ589" s="87">
        <v>4</v>
      </c>
      <c r="BA589" s="88" t="s">
        <v>163</v>
      </c>
      <c r="BB589" s="89" t="s">
        <v>163</v>
      </c>
      <c r="BC589" s="87" t="s">
        <v>163</v>
      </c>
      <c r="BD589" s="87" t="s">
        <v>163</v>
      </c>
      <c r="BE589" s="321"/>
      <c r="BF589" s="322"/>
      <c r="BG589" s="322"/>
      <c r="BH589" s="322"/>
      <c r="BI589" s="322"/>
      <c r="BJ589" s="323"/>
      <c r="BK589" s="46" t="s">
        <v>18</v>
      </c>
      <c r="BL589" s="46" t="s">
        <v>52</v>
      </c>
      <c r="BN589" s="146">
        <f t="shared" si="964"/>
        <v>0</v>
      </c>
      <c r="BO589" s="146">
        <f t="shared" si="911"/>
        <v>0</v>
      </c>
      <c r="BP589" s="146">
        <f t="shared" si="912"/>
        <v>0</v>
      </c>
      <c r="BQ589" s="146">
        <f t="shared" si="913"/>
        <v>0</v>
      </c>
      <c r="BR589" s="146">
        <f t="shared" si="914"/>
        <v>0</v>
      </c>
      <c r="BS589" s="146">
        <f t="shared" si="915"/>
        <v>0</v>
      </c>
      <c r="BT589" s="146">
        <f t="shared" si="916"/>
        <v>0</v>
      </c>
      <c r="BU589" s="146">
        <f t="shared" si="917"/>
        <v>0</v>
      </c>
      <c r="BV589" s="146">
        <f t="shared" si="918"/>
        <v>0</v>
      </c>
      <c r="BW589" s="146">
        <f t="shared" si="919"/>
        <v>0</v>
      </c>
      <c r="BX589" s="146">
        <f t="shared" si="920"/>
        <v>0</v>
      </c>
      <c r="BY589" s="146">
        <f t="shared" si="921"/>
        <v>0</v>
      </c>
      <c r="BZ589" s="146">
        <f t="shared" si="922"/>
        <v>0</v>
      </c>
      <c r="CA589" s="146">
        <f t="shared" si="923"/>
        <v>0</v>
      </c>
      <c r="CB589" s="146">
        <f t="shared" si="924"/>
        <v>0</v>
      </c>
      <c r="CC589" s="146">
        <f t="shared" si="925"/>
        <v>0</v>
      </c>
      <c r="CD589" s="146">
        <f t="shared" si="926"/>
        <v>0</v>
      </c>
      <c r="CE589" s="146">
        <f t="shared" si="927"/>
        <v>0</v>
      </c>
      <c r="CF589" s="146">
        <f t="shared" si="928"/>
        <v>0</v>
      </c>
      <c r="CG589" s="146">
        <f t="shared" si="929"/>
        <v>0</v>
      </c>
      <c r="CH589" s="146">
        <f t="shared" si="930"/>
        <v>0</v>
      </c>
      <c r="CI589" s="146">
        <f t="shared" si="931"/>
        <v>0</v>
      </c>
      <c r="CJ589" s="146">
        <f t="shared" si="932"/>
        <v>0</v>
      </c>
      <c r="CK589" s="146">
        <f t="shared" si="933"/>
        <v>0</v>
      </c>
      <c r="CL589" s="146">
        <f t="shared" si="934"/>
        <v>0</v>
      </c>
      <c r="CM589" s="146">
        <f t="shared" si="935"/>
        <v>0</v>
      </c>
      <c r="CN589" s="146">
        <f t="shared" si="936"/>
        <v>0</v>
      </c>
      <c r="CO589" s="146">
        <f t="shared" si="937"/>
        <v>12</v>
      </c>
      <c r="CP589" s="146">
        <f t="shared" si="938"/>
        <v>12</v>
      </c>
      <c r="CQ589" s="146">
        <f t="shared" si="939"/>
        <v>12</v>
      </c>
      <c r="CR589" s="146">
        <f t="shared" si="940"/>
        <v>12</v>
      </c>
      <c r="CS589" s="146">
        <f t="shared" si="941"/>
        <v>12</v>
      </c>
      <c r="CT589" s="146">
        <f t="shared" si="942"/>
        <v>12</v>
      </c>
      <c r="CU589" s="146">
        <f t="shared" si="943"/>
        <v>12</v>
      </c>
      <c r="CV589" s="146">
        <f t="shared" si="944"/>
        <v>12</v>
      </c>
      <c r="CW589" s="146">
        <f t="shared" si="945"/>
        <v>12</v>
      </c>
      <c r="CX589" s="146">
        <f t="shared" si="946"/>
        <v>12</v>
      </c>
      <c r="CY589" s="146">
        <f t="shared" si="947"/>
        <v>12</v>
      </c>
      <c r="CZ589" s="146">
        <f t="shared" si="948"/>
        <v>12</v>
      </c>
      <c r="DA589" s="146">
        <f t="shared" si="949"/>
        <v>12</v>
      </c>
      <c r="DB589" s="146">
        <f t="shared" si="950"/>
        <v>12</v>
      </c>
      <c r="DC589" s="146">
        <f t="shared" si="951"/>
        <v>12</v>
      </c>
      <c r="DD589" s="146">
        <f t="shared" si="952"/>
        <v>0</v>
      </c>
      <c r="DE589" s="146">
        <f t="shared" si="953"/>
        <v>0</v>
      </c>
      <c r="DF589" s="146">
        <f t="shared" si="954"/>
        <v>0</v>
      </c>
      <c r="DG589" s="146">
        <f t="shared" si="955"/>
        <v>0</v>
      </c>
      <c r="DH589" s="146">
        <f t="shared" si="956"/>
        <v>0</v>
      </c>
      <c r="DI589" s="146">
        <f t="shared" si="957"/>
        <v>0</v>
      </c>
      <c r="DJ589" s="146">
        <f t="shared" si="958"/>
        <v>0</v>
      </c>
      <c r="DK589" s="146">
        <f t="shared" si="959"/>
        <v>0</v>
      </c>
      <c r="DL589" s="146">
        <f t="shared" si="960"/>
        <v>0</v>
      </c>
      <c r="DM589" s="146">
        <f t="shared" si="961"/>
        <v>0</v>
      </c>
      <c r="DN589" s="64">
        <f t="shared" si="908"/>
        <v>180</v>
      </c>
      <c r="DO589" s="52" t="str">
        <f t="shared" si="909"/>
        <v/>
      </c>
      <c r="DP589" s="52" t="str">
        <f t="shared" si="965"/>
        <v/>
      </c>
      <c r="DQ589" s="53">
        <f t="shared" si="966"/>
        <v>180</v>
      </c>
      <c r="DR589" s="1">
        <f t="shared" si="910"/>
        <v>2</v>
      </c>
      <c r="DS589" s="168" t="e">
        <f>IF(AND(DR589=#REF!,BL589=#REF!),'Tiến độ'!D589,"")</f>
        <v>#REF!</v>
      </c>
    </row>
    <row r="590" spans="1:123" ht="11.25" customHeight="1">
      <c r="A590" s="314" t="str">
        <f>IF(B590="","",MAX($A$7:A589)+1)</f>
        <v/>
      </c>
      <c r="B590" s="315"/>
      <c r="C590" s="79" t="s">
        <v>650</v>
      </c>
      <c r="D590" s="80" t="s">
        <v>651</v>
      </c>
      <c r="E590" s="81">
        <v>3</v>
      </c>
      <c r="F590" s="82">
        <v>45</v>
      </c>
      <c r="G590" s="83"/>
      <c r="H590" s="84">
        <f t="shared" si="962"/>
        <v>3</v>
      </c>
      <c r="I590" s="85">
        <f t="shared" si="963"/>
        <v>193</v>
      </c>
      <c r="J590" s="27"/>
      <c r="K590" s="86"/>
      <c r="L590" s="87"/>
      <c r="M590" s="87"/>
      <c r="N590" s="88"/>
      <c r="O590" s="86"/>
      <c r="P590" s="87"/>
      <c r="Q590" s="87"/>
      <c r="R590" s="88"/>
      <c r="S590" s="86"/>
      <c r="T590" s="87"/>
      <c r="U590" s="87"/>
      <c r="V590" s="87"/>
      <c r="W590" s="88"/>
      <c r="X590" s="86"/>
      <c r="Y590" s="87"/>
      <c r="Z590" s="87"/>
      <c r="AA590" s="88"/>
      <c r="AB590" s="86"/>
      <c r="AC590" s="87"/>
      <c r="AD590" s="87"/>
      <c r="AE590" s="88"/>
      <c r="AF590" s="86"/>
      <c r="AG590" s="87"/>
      <c r="AH590" s="87"/>
      <c r="AI590" s="362"/>
      <c r="AJ590" s="363"/>
      <c r="AK590" s="86"/>
      <c r="AL590" s="87">
        <v>3</v>
      </c>
      <c r="AM590" s="87">
        <v>3</v>
      </c>
      <c r="AN590" s="88">
        <v>3</v>
      </c>
      <c r="AO590" s="86">
        <v>3</v>
      </c>
      <c r="AP590" s="87">
        <v>3</v>
      </c>
      <c r="AQ590" s="87">
        <v>3</v>
      </c>
      <c r="AR590" s="88">
        <v>3</v>
      </c>
      <c r="AS590" s="89">
        <v>3</v>
      </c>
      <c r="AT590" s="87">
        <v>3</v>
      </c>
      <c r="AU590" s="87">
        <v>3</v>
      </c>
      <c r="AV590" s="90">
        <v>3</v>
      </c>
      <c r="AW590" s="86">
        <v>3</v>
      </c>
      <c r="AX590" s="87">
        <v>3</v>
      </c>
      <c r="AY590" s="87">
        <v>3</v>
      </c>
      <c r="AZ590" s="87">
        <v>3</v>
      </c>
      <c r="BA590" s="88" t="s">
        <v>163</v>
      </c>
      <c r="BB590" s="89" t="s">
        <v>163</v>
      </c>
      <c r="BC590" s="87" t="s">
        <v>163</v>
      </c>
      <c r="BD590" s="87" t="s">
        <v>163</v>
      </c>
      <c r="BE590" s="321"/>
      <c r="BF590" s="322"/>
      <c r="BG590" s="322"/>
      <c r="BH590" s="322"/>
      <c r="BI590" s="322"/>
      <c r="BJ590" s="323"/>
      <c r="BK590" s="46" t="s">
        <v>18</v>
      </c>
      <c r="BL590" s="46" t="s">
        <v>52</v>
      </c>
      <c r="BN590" s="146">
        <f t="shared" si="964"/>
        <v>0</v>
      </c>
      <c r="BO590" s="146">
        <f t="shared" si="911"/>
        <v>0</v>
      </c>
      <c r="BP590" s="146">
        <f t="shared" si="912"/>
        <v>0</v>
      </c>
      <c r="BQ590" s="146">
        <f t="shared" si="913"/>
        <v>0</v>
      </c>
      <c r="BR590" s="146">
        <f t="shared" si="914"/>
        <v>0</v>
      </c>
      <c r="BS590" s="146">
        <f t="shared" si="915"/>
        <v>0</v>
      </c>
      <c r="BT590" s="146">
        <f t="shared" si="916"/>
        <v>0</v>
      </c>
      <c r="BU590" s="146">
        <f t="shared" si="917"/>
        <v>0</v>
      </c>
      <c r="BV590" s="146">
        <f t="shared" si="918"/>
        <v>0</v>
      </c>
      <c r="BW590" s="146">
        <f t="shared" si="919"/>
        <v>0</v>
      </c>
      <c r="BX590" s="146">
        <f t="shared" si="920"/>
        <v>0</v>
      </c>
      <c r="BY590" s="146">
        <f t="shared" si="921"/>
        <v>0</v>
      </c>
      <c r="BZ590" s="146">
        <f t="shared" si="922"/>
        <v>0</v>
      </c>
      <c r="CA590" s="146">
        <f t="shared" si="923"/>
        <v>0</v>
      </c>
      <c r="CB590" s="146">
        <f t="shared" si="924"/>
        <v>0</v>
      </c>
      <c r="CC590" s="146">
        <f t="shared" si="925"/>
        <v>0</v>
      </c>
      <c r="CD590" s="146">
        <f t="shared" si="926"/>
        <v>0</v>
      </c>
      <c r="CE590" s="146">
        <f t="shared" si="927"/>
        <v>0</v>
      </c>
      <c r="CF590" s="146">
        <f t="shared" si="928"/>
        <v>0</v>
      </c>
      <c r="CG590" s="146">
        <f t="shared" si="929"/>
        <v>0</v>
      </c>
      <c r="CH590" s="146">
        <f t="shared" si="930"/>
        <v>0</v>
      </c>
      <c r="CI590" s="146">
        <f t="shared" si="931"/>
        <v>0</v>
      </c>
      <c r="CJ590" s="146">
        <f t="shared" si="932"/>
        <v>0</v>
      </c>
      <c r="CK590" s="146">
        <f t="shared" si="933"/>
        <v>0</v>
      </c>
      <c r="CL590" s="146">
        <f t="shared" si="934"/>
        <v>0</v>
      </c>
      <c r="CM590" s="146">
        <f t="shared" si="935"/>
        <v>0</v>
      </c>
      <c r="CN590" s="146">
        <f t="shared" si="936"/>
        <v>0</v>
      </c>
      <c r="CO590" s="146">
        <f t="shared" si="937"/>
        <v>9</v>
      </c>
      <c r="CP590" s="146">
        <f t="shared" si="938"/>
        <v>9</v>
      </c>
      <c r="CQ590" s="146">
        <f t="shared" si="939"/>
        <v>9</v>
      </c>
      <c r="CR590" s="146">
        <f t="shared" si="940"/>
        <v>9</v>
      </c>
      <c r="CS590" s="146">
        <f t="shared" si="941"/>
        <v>9</v>
      </c>
      <c r="CT590" s="146">
        <f t="shared" si="942"/>
        <v>9</v>
      </c>
      <c r="CU590" s="146">
        <f t="shared" si="943"/>
        <v>9</v>
      </c>
      <c r="CV590" s="146">
        <f t="shared" si="944"/>
        <v>9</v>
      </c>
      <c r="CW590" s="146">
        <f t="shared" si="945"/>
        <v>9</v>
      </c>
      <c r="CX590" s="146">
        <f t="shared" si="946"/>
        <v>9</v>
      </c>
      <c r="CY590" s="146">
        <f t="shared" si="947"/>
        <v>9</v>
      </c>
      <c r="CZ590" s="146">
        <f t="shared" si="948"/>
        <v>9</v>
      </c>
      <c r="DA590" s="146">
        <f t="shared" si="949"/>
        <v>9</v>
      </c>
      <c r="DB590" s="146">
        <f t="shared" si="950"/>
        <v>9</v>
      </c>
      <c r="DC590" s="146">
        <f t="shared" si="951"/>
        <v>9</v>
      </c>
      <c r="DD590" s="146">
        <f t="shared" si="952"/>
        <v>0</v>
      </c>
      <c r="DE590" s="146">
        <f t="shared" si="953"/>
        <v>0</v>
      </c>
      <c r="DF590" s="146">
        <f t="shared" si="954"/>
        <v>0</v>
      </c>
      <c r="DG590" s="146">
        <f t="shared" si="955"/>
        <v>0</v>
      </c>
      <c r="DH590" s="146">
        <f t="shared" si="956"/>
        <v>0</v>
      </c>
      <c r="DI590" s="146">
        <f t="shared" si="957"/>
        <v>0</v>
      </c>
      <c r="DJ590" s="146">
        <f t="shared" si="958"/>
        <v>0</v>
      </c>
      <c r="DK590" s="146">
        <f t="shared" si="959"/>
        <v>0</v>
      </c>
      <c r="DL590" s="146">
        <f t="shared" si="960"/>
        <v>0</v>
      </c>
      <c r="DM590" s="146">
        <f t="shared" si="961"/>
        <v>0</v>
      </c>
      <c r="DN590" s="64">
        <f t="shared" si="908"/>
        <v>135</v>
      </c>
      <c r="DO590" s="52" t="str">
        <f t="shared" si="909"/>
        <v/>
      </c>
      <c r="DP590" s="52" t="str">
        <f t="shared" si="965"/>
        <v/>
      </c>
      <c r="DQ590" s="53">
        <f t="shared" si="966"/>
        <v>135</v>
      </c>
      <c r="DR590" s="1">
        <f t="shared" si="910"/>
        <v>2</v>
      </c>
      <c r="DS590" s="168" t="e">
        <f>IF(AND(DR590=#REF!,BL590=#REF!),'Tiến độ'!D590,"")</f>
        <v>#REF!</v>
      </c>
    </row>
    <row r="591" spans="1:123" ht="11.25" customHeight="1">
      <c r="A591" s="314" t="str">
        <f>IF(B591="","",MAX($A$7:A590)+1)</f>
        <v/>
      </c>
      <c r="B591" s="315"/>
      <c r="C591" s="79" t="s">
        <v>652</v>
      </c>
      <c r="D591" s="80" t="s">
        <v>653</v>
      </c>
      <c r="E591" s="81">
        <v>3</v>
      </c>
      <c r="F591" s="82">
        <v>60</v>
      </c>
      <c r="G591" s="83"/>
      <c r="H591" s="84">
        <f t="shared" si="962"/>
        <v>3</v>
      </c>
      <c r="I591" s="85">
        <f t="shared" si="963"/>
        <v>193</v>
      </c>
      <c r="J591" s="27"/>
      <c r="K591" s="86"/>
      <c r="L591" s="87"/>
      <c r="M591" s="87"/>
      <c r="N591" s="88"/>
      <c r="O591" s="86"/>
      <c r="P591" s="87"/>
      <c r="Q591" s="87"/>
      <c r="R591" s="88"/>
      <c r="S591" s="86"/>
      <c r="T591" s="87"/>
      <c r="U591" s="87"/>
      <c r="V591" s="87"/>
      <c r="W591" s="88"/>
      <c r="X591" s="86"/>
      <c r="Y591" s="87"/>
      <c r="Z591" s="87"/>
      <c r="AA591" s="88"/>
      <c r="AB591" s="86"/>
      <c r="AC591" s="87"/>
      <c r="AD591" s="87"/>
      <c r="AE591" s="88"/>
      <c r="AF591" s="86"/>
      <c r="AG591" s="87"/>
      <c r="AH591" s="87"/>
      <c r="AI591" s="362"/>
      <c r="AJ591" s="363"/>
      <c r="AK591" s="86"/>
      <c r="AL591" s="87">
        <v>4</v>
      </c>
      <c r="AM591" s="87">
        <v>4</v>
      </c>
      <c r="AN591" s="88">
        <v>4</v>
      </c>
      <c r="AO591" s="86">
        <v>4</v>
      </c>
      <c r="AP591" s="87">
        <v>4</v>
      </c>
      <c r="AQ591" s="87">
        <v>4</v>
      </c>
      <c r="AR591" s="88">
        <v>4</v>
      </c>
      <c r="AS591" s="89">
        <v>4</v>
      </c>
      <c r="AT591" s="87">
        <v>4</v>
      </c>
      <c r="AU591" s="87">
        <v>4</v>
      </c>
      <c r="AV591" s="90">
        <v>4</v>
      </c>
      <c r="AW591" s="86">
        <v>4</v>
      </c>
      <c r="AX591" s="87">
        <v>4</v>
      </c>
      <c r="AY591" s="87">
        <v>4</v>
      </c>
      <c r="AZ591" s="87">
        <v>4</v>
      </c>
      <c r="BA591" s="88" t="s">
        <v>163</v>
      </c>
      <c r="BB591" s="89" t="s">
        <v>163</v>
      </c>
      <c r="BC591" s="87" t="s">
        <v>163</v>
      </c>
      <c r="BD591" s="87" t="s">
        <v>163</v>
      </c>
      <c r="BE591" s="321"/>
      <c r="BF591" s="322"/>
      <c r="BG591" s="322"/>
      <c r="BH591" s="322"/>
      <c r="BI591" s="322"/>
      <c r="BJ591" s="323"/>
      <c r="BK591" s="46" t="s">
        <v>18</v>
      </c>
      <c r="BL591" s="46" t="s">
        <v>51</v>
      </c>
      <c r="BN591" s="146">
        <f t="shared" si="964"/>
        <v>0</v>
      </c>
      <c r="BO591" s="146">
        <f t="shared" si="911"/>
        <v>0</v>
      </c>
      <c r="BP591" s="146">
        <f t="shared" si="912"/>
        <v>0</v>
      </c>
      <c r="BQ591" s="146">
        <f t="shared" si="913"/>
        <v>0</v>
      </c>
      <c r="BR591" s="146">
        <f t="shared" si="914"/>
        <v>0</v>
      </c>
      <c r="BS591" s="146">
        <f t="shared" si="915"/>
        <v>0</v>
      </c>
      <c r="BT591" s="146">
        <f t="shared" si="916"/>
        <v>0</v>
      </c>
      <c r="BU591" s="146">
        <f t="shared" si="917"/>
        <v>0</v>
      </c>
      <c r="BV591" s="146">
        <f t="shared" si="918"/>
        <v>0</v>
      </c>
      <c r="BW591" s="146">
        <f t="shared" si="919"/>
        <v>0</v>
      </c>
      <c r="BX591" s="146">
        <f t="shared" si="920"/>
        <v>0</v>
      </c>
      <c r="BY591" s="146">
        <f t="shared" si="921"/>
        <v>0</v>
      </c>
      <c r="BZ591" s="146">
        <f t="shared" si="922"/>
        <v>0</v>
      </c>
      <c r="CA591" s="146">
        <f t="shared" si="923"/>
        <v>0</v>
      </c>
      <c r="CB591" s="146">
        <f t="shared" si="924"/>
        <v>0</v>
      </c>
      <c r="CC591" s="146">
        <f t="shared" si="925"/>
        <v>0</v>
      </c>
      <c r="CD591" s="146">
        <f t="shared" si="926"/>
        <v>0</v>
      </c>
      <c r="CE591" s="146">
        <f t="shared" si="927"/>
        <v>0</v>
      </c>
      <c r="CF591" s="146">
        <f t="shared" si="928"/>
        <v>0</v>
      </c>
      <c r="CG591" s="146">
        <f t="shared" si="929"/>
        <v>0</v>
      </c>
      <c r="CH591" s="146">
        <f t="shared" si="930"/>
        <v>0</v>
      </c>
      <c r="CI591" s="146">
        <f t="shared" si="931"/>
        <v>0</v>
      </c>
      <c r="CJ591" s="146">
        <f t="shared" si="932"/>
        <v>0</v>
      </c>
      <c r="CK591" s="146">
        <f t="shared" si="933"/>
        <v>0</v>
      </c>
      <c r="CL591" s="146">
        <f t="shared" si="934"/>
        <v>0</v>
      </c>
      <c r="CM591" s="146">
        <f t="shared" si="935"/>
        <v>0</v>
      </c>
      <c r="CN591" s="146">
        <f t="shared" si="936"/>
        <v>0</v>
      </c>
      <c r="CO591" s="146">
        <f t="shared" si="937"/>
        <v>12</v>
      </c>
      <c r="CP591" s="146">
        <f t="shared" si="938"/>
        <v>12</v>
      </c>
      <c r="CQ591" s="146">
        <f t="shared" si="939"/>
        <v>12</v>
      </c>
      <c r="CR591" s="146">
        <f t="shared" si="940"/>
        <v>12</v>
      </c>
      <c r="CS591" s="146">
        <f t="shared" si="941"/>
        <v>12</v>
      </c>
      <c r="CT591" s="146">
        <f t="shared" si="942"/>
        <v>12</v>
      </c>
      <c r="CU591" s="146">
        <f t="shared" si="943"/>
        <v>12</v>
      </c>
      <c r="CV591" s="146">
        <f t="shared" si="944"/>
        <v>12</v>
      </c>
      <c r="CW591" s="146">
        <f t="shared" si="945"/>
        <v>12</v>
      </c>
      <c r="CX591" s="146">
        <f t="shared" si="946"/>
        <v>12</v>
      </c>
      <c r="CY591" s="146">
        <f t="shared" si="947"/>
        <v>12</v>
      </c>
      <c r="CZ591" s="146">
        <f t="shared" si="948"/>
        <v>12</v>
      </c>
      <c r="DA591" s="146">
        <f t="shared" si="949"/>
        <v>12</v>
      </c>
      <c r="DB591" s="146">
        <f t="shared" si="950"/>
        <v>12</v>
      </c>
      <c r="DC591" s="146">
        <f t="shared" si="951"/>
        <v>12</v>
      </c>
      <c r="DD591" s="146">
        <f t="shared" si="952"/>
        <v>0</v>
      </c>
      <c r="DE591" s="146">
        <f t="shared" si="953"/>
        <v>0</v>
      </c>
      <c r="DF591" s="146">
        <f t="shared" si="954"/>
        <v>0</v>
      </c>
      <c r="DG591" s="146">
        <f t="shared" si="955"/>
        <v>0</v>
      </c>
      <c r="DH591" s="146">
        <f t="shared" si="956"/>
        <v>0</v>
      </c>
      <c r="DI591" s="146">
        <f t="shared" si="957"/>
        <v>0</v>
      </c>
      <c r="DJ591" s="146">
        <f t="shared" si="958"/>
        <v>0</v>
      </c>
      <c r="DK591" s="146">
        <f t="shared" si="959"/>
        <v>0</v>
      </c>
      <c r="DL591" s="146">
        <f t="shared" si="960"/>
        <v>0</v>
      </c>
      <c r="DM591" s="146">
        <f t="shared" si="961"/>
        <v>0</v>
      </c>
      <c r="DN591" s="64">
        <f t="shared" si="908"/>
        <v>180</v>
      </c>
      <c r="DO591" s="52" t="str">
        <f t="shared" si="909"/>
        <v/>
      </c>
      <c r="DP591" s="52" t="str">
        <f t="shared" si="965"/>
        <v/>
      </c>
      <c r="DQ591" s="53">
        <f t="shared" si="966"/>
        <v>180</v>
      </c>
      <c r="DR591" s="1">
        <f t="shared" si="910"/>
        <v>2</v>
      </c>
      <c r="DS591" s="168" t="e">
        <f>IF(AND(DR591=#REF!,BL591=#REF!),'Tiến độ'!D591,"")</f>
        <v>#REF!</v>
      </c>
    </row>
    <row r="592" spans="1:123" ht="11.25" customHeight="1">
      <c r="A592" s="314" t="str">
        <f>IF(B592="","",MAX($A$7:A591)+1)</f>
        <v/>
      </c>
      <c r="B592" s="315"/>
      <c r="C592" s="79" t="s">
        <v>189</v>
      </c>
      <c r="D592" s="80" t="s">
        <v>190</v>
      </c>
      <c r="E592" s="81">
        <v>3</v>
      </c>
      <c r="F592" s="82">
        <v>75</v>
      </c>
      <c r="G592" s="83"/>
      <c r="H592" s="84">
        <f t="shared" si="962"/>
        <v>3</v>
      </c>
      <c r="I592" s="85">
        <f t="shared" si="963"/>
        <v>193</v>
      </c>
      <c r="J592" s="27"/>
      <c r="K592" s="86"/>
      <c r="L592" s="87"/>
      <c r="M592" s="87"/>
      <c r="N592" s="88"/>
      <c r="O592" s="86"/>
      <c r="P592" s="87"/>
      <c r="Q592" s="87"/>
      <c r="R592" s="88"/>
      <c r="S592" s="86"/>
      <c r="T592" s="87"/>
      <c r="U592" s="87"/>
      <c r="V592" s="87"/>
      <c r="W592" s="88"/>
      <c r="X592" s="86"/>
      <c r="Y592" s="87"/>
      <c r="Z592" s="87"/>
      <c r="AA592" s="88"/>
      <c r="AB592" s="86"/>
      <c r="AC592" s="87"/>
      <c r="AD592" s="87"/>
      <c r="AE592" s="88"/>
      <c r="AF592" s="86"/>
      <c r="AG592" s="87"/>
      <c r="AH592" s="87"/>
      <c r="AI592" s="362"/>
      <c r="AJ592" s="363"/>
      <c r="AK592" s="86"/>
      <c r="AL592" s="87">
        <v>5</v>
      </c>
      <c r="AM592" s="87">
        <v>5</v>
      </c>
      <c r="AN592" s="88">
        <v>5</v>
      </c>
      <c r="AO592" s="86">
        <v>5</v>
      </c>
      <c r="AP592" s="87">
        <v>5</v>
      </c>
      <c r="AQ592" s="87">
        <v>5</v>
      </c>
      <c r="AR592" s="88">
        <v>5</v>
      </c>
      <c r="AS592" s="89">
        <v>5</v>
      </c>
      <c r="AT592" s="87">
        <v>5</v>
      </c>
      <c r="AU592" s="87">
        <v>5</v>
      </c>
      <c r="AV592" s="90">
        <v>5</v>
      </c>
      <c r="AW592" s="86">
        <v>5</v>
      </c>
      <c r="AX592" s="87">
        <v>5</v>
      </c>
      <c r="AY592" s="87">
        <v>5</v>
      </c>
      <c r="AZ592" s="87">
        <v>5</v>
      </c>
      <c r="BA592" s="88" t="s">
        <v>163</v>
      </c>
      <c r="BB592" s="89" t="s">
        <v>163</v>
      </c>
      <c r="BC592" s="87" t="s">
        <v>163</v>
      </c>
      <c r="BD592" s="87" t="s">
        <v>163</v>
      </c>
      <c r="BE592" s="321"/>
      <c r="BF592" s="322"/>
      <c r="BG592" s="322"/>
      <c r="BH592" s="322"/>
      <c r="BI592" s="322"/>
      <c r="BJ592" s="323"/>
      <c r="BK592" s="46" t="s">
        <v>18</v>
      </c>
      <c r="BL592" s="46" t="s">
        <v>52</v>
      </c>
      <c r="BN592" s="146">
        <f t="shared" si="964"/>
        <v>0</v>
      </c>
      <c r="BO592" s="146">
        <f t="shared" si="911"/>
        <v>0</v>
      </c>
      <c r="BP592" s="146">
        <f t="shared" si="912"/>
        <v>0</v>
      </c>
      <c r="BQ592" s="146">
        <f t="shared" si="913"/>
        <v>0</v>
      </c>
      <c r="BR592" s="146">
        <f t="shared" si="914"/>
        <v>0</v>
      </c>
      <c r="BS592" s="146">
        <f t="shared" si="915"/>
        <v>0</v>
      </c>
      <c r="BT592" s="146">
        <f t="shared" si="916"/>
        <v>0</v>
      </c>
      <c r="BU592" s="146">
        <f t="shared" si="917"/>
        <v>0</v>
      </c>
      <c r="BV592" s="146">
        <f t="shared" si="918"/>
        <v>0</v>
      </c>
      <c r="BW592" s="146">
        <f t="shared" si="919"/>
        <v>0</v>
      </c>
      <c r="BX592" s="146">
        <f t="shared" si="920"/>
        <v>0</v>
      </c>
      <c r="BY592" s="146">
        <f t="shared" si="921"/>
        <v>0</v>
      </c>
      <c r="BZ592" s="146">
        <f t="shared" si="922"/>
        <v>0</v>
      </c>
      <c r="CA592" s="146">
        <f t="shared" si="923"/>
        <v>0</v>
      </c>
      <c r="CB592" s="146">
        <f t="shared" si="924"/>
        <v>0</v>
      </c>
      <c r="CC592" s="146">
        <f t="shared" si="925"/>
        <v>0</v>
      </c>
      <c r="CD592" s="146">
        <f t="shared" si="926"/>
        <v>0</v>
      </c>
      <c r="CE592" s="146">
        <f t="shared" si="927"/>
        <v>0</v>
      </c>
      <c r="CF592" s="146">
        <f t="shared" si="928"/>
        <v>0</v>
      </c>
      <c r="CG592" s="146">
        <f t="shared" si="929"/>
        <v>0</v>
      </c>
      <c r="CH592" s="146">
        <f t="shared" si="930"/>
        <v>0</v>
      </c>
      <c r="CI592" s="146">
        <f t="shared" si="931"/>
        <v>0</v>
      </c>
      <c r="CJ592" s="146">
        <f t="shared" si="932"/>
        <v>0</v>
      </c>
      <c r="CK592" s="146">
        <f t="shared" si="933"/>
        <v>0</v>
      </c>
      <c r="CL592" s="146">
        <f t="shared" si="934"/>
        <v>0</v>
      </c>
      <c r="CM592" s="146">
        <f t="shared" si="935"/>
        <v>0</v>
      </c>
      <c r="CN592" s="146">
        <f t="shared" si="936"/>
        <v>0</v>
      </c>
      <c r="CO592" s="146">
        <f t="shared" si="937"/>
        <v>15</v>
      </c>
      <c r="CP592" s="146">
        <f t="shared" si="938"/>
        <v>15</v>
      </c>
      <c r="CQ592" s="146">
        <f t="shared" si="939"/>
        <v>15</v>
      </c>
      <c r="CR592" s="146">
        <f t="shared" si="940"/>
        <v>15</v>
      </c>
      <c r="CS592" s="146">
        <f t="shared" si="941"/>
        <v>15</v>
      </c>
      <c r="CT592" s="146">
        <f t="shared" si="942"/>
        <v>15</v>
      </c>
      <c r="CU592" s="146">
        <f t="shared" si="943"/>
        <v>15</v>
      </c>
      <c r="CV592" s="146">
        <f t="shared" si="944"/>
        <v>15</v>
      </c>
      <c r="CW592" s="146">
        <f t="shared" si="945"/>
        <v>15</v>
      </c>
      <c r="CX592" s="146">
        <f t="shared" si="946"/>
        <v>15</v>
      </c>
      <c r="CY592" s="146">
        <f t="shared" si="947"/>
        <v>15</v>
      </c>
      <c r="CZ592" s="146">
        <f t="shared" si="948"/>
        <v>15</v>
      </c>
      <c r="DA592" s="146">
        <f t="shared" si="949"/>
        <v>15</v>
      </c>
      <c r="DB592" s="146">
        <f t="shared" si="950"/>
        <v>15</v>
      </c>
      <c r="DC592" s="146">
        <f t="shared" si="951"/>
        <v>15</v>
      </c>
      <c r="DD592" s="146">
        <f t="shared" si="952"/>
        <v>0</v>
      </c>
      <c r="DE592" s="146">
        <f t="shared" si="953"/>
        <v>0</v>
      </c>
      <c r="DF592" s="146">
        <f t="shared" si="954"/>
        <v>0</v>
      </c>
      <c r="DG592" s="146">
        <f t="shared" si="955"/>
        <v>0</v>
      </c>
      <c r="DH592" s="146">
        <f t="shared" si="956"/>
        <v>0</v>
      </c>
      <c r="DI592" s="146">
        <f t="shared" si="957"/>
        <v>0</v>
      </c>
      <c r="DJ592" s="146">
        <f t="shared" si="958"/>
        <v>0</v>
      </c>
      <c r="DK592" s="146">
        <f t="shared" si="959"/>
        <v>0</v>
      </c>
      <c r="DL592" s="146">
        <f t="shared" si="960"/>
        <v>0</v>
      </c>
      <c r="DM592" s="146">
        <f t="shared" si="961"/>
        <v>0</v>
      </c>
      <c r="DN592" s="64">
        <f t="shared" si="908"/>
        <v>225</v>
      </c>
      <c r="DO592" s="52" t="str">
        <f t="shared" si="909"/>
        <v/>
      </c>
      <c r="DP592" s="52" t="str">
        <f t="shared" si="965"/>
        <v/>
      </c>
      <c r="DQ592" s="53">
        <f t="shared" si="966"/>
        <v>225</v>
      </c>
      <c r="DR592" s="1">
        <f t="shared" si="910"/>
        <v>2</v>
      </c>
      <c r="DS592" s="168" t="e">
        <f>IF(AND(DR592=#REF!,BL592=#REF!),'Tiến độ'!D592,"")</f>
        <v>#REF!</v>
      </c>
    </row>
    <row r="593" spans="1:123" ht="11.25" customHeight="1">
      <c r="A593" s="314" t="str">
        <f>IF(B593="","",MAX($A$7:A592)+1)</f>
        <v/>
      </c>
      <c r="B593" s="315"/>
      <c r="C593" s="79" t="s">
        <v>654</v>
      </c>
      <c r="D593" s="80" t="s">
        <v>655</v>
      </c>
      <c r="E593" s="81">
        <v>3</v>
      </c>
      <c r="F593" s="82">
        <v>60</v>
      </c>
      <c r="G593" s="83"/>
      <c r="H593" s="84">
        <f t="shared" si="962"/>
        <v>3</v>
      </c>
      <c r="I593" s="85">
        <f t="shared" si="963"/>
        <v>193</v>
      </c>
      <c r="J593" s="27"/>
      <c r="K593" s="86"/>
      <c r="L593" s="87"/>
      <c r="M593" s="87"/>
      <c r="N593" s="88"/>
      <c r="O593" s="86"/>
      <c r="P593" s="87"/>
      <c r="Q593" s="87"/>
      <c r="R593" s="88"/>
      <c r="S593" s="86"/>
      <c r="T593" s="87"/>
      <c r="U593" s="87"/>
      <c r="V593" s="87"/>
      <c r="W593" s="88"/>
      <c r="X593" s="86"/>
      <c r="Y593" s="87"/>
      <c r="Z593" s="87"/>
      <c r="AA593" s="88"/>
      <c r="AB593" s="86"/>
      <c r="AC593" s="87"/>
      <c r="AD593" s="87"/>
      <c r="AE593" s="88"/>
      <c r="AF593" s="86"/>
      <c r="AG593" s="87"/>
      <c r="AH593" s="87"/>
      <c r="AI593" s="362"/>
      <c r="AJ593" s="363"/>
      <c r="AK593" s="86"/>
      <c r="AL593" s="87">
        <v>4</v>
      </c>
      <c r="AM593" s="87">
        <v>4</v>
      </c>
      <c r="AN593" s="88">
        <v>4</v>
      </c>
      <c r="AO593" s="86">
        <v>4</v>
      </c>
      <c r="AP593" s="87">
        <v>4</v>
      </c>
      <c r="AQ593" s="87">
        <v>4</v>
      </c>
      <c r="AR593" s="88">
        <v>4</v>
      </c>
      <c r="AS593" s="89">
        <v>4</v>
      </c>
      <c r="AT593" s="87">
        <v>4</v>
      </c>
      <c r="AU593" s="87">
        <v>4</v>
      </c>
      <c r="AV593" s="90">
        <v>4</v>
      </c>
      <c r="AW593" s="86">
        <v>4</v>
      </c>
      <c r="AX593" s="87">
        <v>4</v>
      </c>
      <c r="AY593" s="87">
        <v>4</v>
      </c>
      <c r="AZ593" s="87">
        <v>4</v>
      </c>
      <c r="BA593" s="88" t="s">
        <v>163</v>
      </c>
      <c r="BB593" s="89" t="s">
        <v>163</v>
      </c>
      <c r="BC593" s="87" t="s">
        <v>163</v>
      </c>
      <c r="BD593" s="87" t="s">
        <v>163</v>
      </c>
      <c r="BE593" s="321"/>
      <c r="BF593" s="322"/>
      <c r="BG593" s="322"/>
      <c r="BH593" s="322"/>
      <c r="BI593" s="322"/>
      <c r="BJ593" s="323"/>
      <c r="BK593" s="46" t="s">
        <v>18</v>
      </c>
      <c r="BL593" s="46" t="s">
        <v>52</v>
      </c>
      <c r="BN593" s="146">
        <f t="shared" si="964"/>
        <v>0</v>
      </c>
      <c r="BO593" s="146">
        <f t="shared" si="911"/>
        <v>0</v>
      </c>
      <c r="BP593" s="146">
        <f t="shared" si="912"/>
        <v>0</v>
      </c>
      <c r="BQ593" s="146">
        <f t="shared" si="913"/>
        <v>0</v>
      </c>
      <c r="BR593" s="146">
        <f t="shared" si="914"/>
        <v>0</v>
      </c>
      <c r="BS593" s="146">
        <f t="shared" si="915"/>
        <v>0</v>
      </c>
      <c r="BT593" s="146">
        <f t="shared" si="916"/>
        <v>0</v>
      </c>
      <c r="BU593" s="146">
        <f t="shared" si="917"/>
        <v>0</v>
      </c>
      <c r="BV593" s="146">
        <f t="shared" si="918"/>
        <v>0</v>
      </c>
      <c r="BW593" s="146">
        <f t="shared" si="919"/>
        <v>0</v>
      </c>
      <c r="BX593" s="146">
        <f t="shared" si="920"/>
        <v>0</v>
      </c>
      <c r="BY593" s="146">
        <f t="shared" si="921"/>
        <v>0</v>
      </c>
      <c r="BZ593" s="146">
        <f t="shared" si="922"/>
        <v>0</v>
      </c>
      <c r="CA593" s="146">
        <f t="shared" si="923"/>
        <v>0</v>
      </c>
      <c r="CB593" s="146">
        <f t="shared" si="924"/>
        <v>0</v>
      </c>
      <c r="CC593" s="146">
        <f t="shared" si="925"/>
        <v>0</v>
      </c>
      <c r="CD593" s="146">
        <f t="shared" si="926"/>
        <v>0</v>
      </c>
      <c r="CE593" s="146">
        <f t="shared" si="927"/>
        <v>0</v>
      </c>
      <c r="CF593" s="146">
        <f t="shared" si="928"/>
        <v>0</v>
      </c>
      <c r="CG593" s="146">
        <f t="shared" si="929"/>
        <v>0</v>
      </c>
      <c r="CH593" s="146">
        <f t="shared" si="930"/>
        <v>0</v>
      </c>
      <c r="CI593" s="146">
        <f t="shared" si="931"/>
        <v>0</v>
      </c>
      <c r="CJ593" s="146">
        <f t="shared" si="932"/>
        <v>0</v>
      </c>
      <c r="CK593" s="146">
        <f t="shared" si="933"/>
        <v>0</v>
      </c>
      <c r="CL593" s="146">
        <f t="shared" si="934"/>
        <v>0</v>
      </c>
      <c r="CM593" s="146">
        <f t="shared" si="935"/>
        <v>0</v>
      </c>
      <c r="CN593" s="146">
        <f t="shared" si="936"/>
        <v>0</v>
      </c>
      <c r="CO593" s="146">
        <f t="shared" si="937"/>
        <v>12</v>
      </c>
      <c r="CP593" s="146">
        <f t="shared" si="938"/>
        <v>12</v>
      </c>
      <c r="CQ593" s="146">
        <f t="shared" si="939"/>
        <v>12</v>
      </c>
      <c r="CR593" s="146">
        <f t="shared" si="940"/>
        <v>12</v>
      </c>
      <c r="CS593" s="146">
        <f t="shared" si="941"/>
        <v>12</v>
      </c>
      <c r="CT593" s="146">
        <f t="shared" si="942"/>
        <v>12</v>
      </c>
      <c r="CU593" s="146">
        <f t="shared" si="943"/>
        <v>12</v>
      </c>
      <c r="CV593" s="146">
        <f t="shared" si="944"/>
        <v>12</v>
      </c>
      <c r="CW593" s="146">
        <f t="shared" si="945"/>
        <v>12</v>
      </c>
      <c r="CX593" s="146">
        <f t="shared" si="946"/>
        <v>12</v>
      </c>
      <c r="CY593" s="146">
        <f t="shared" si="947"/>
        <v>12</v>
      </c>
      <c r="CZ593" s="146">
        <f t="shared" si="948"/>
        <v>12</v>
      </c>
      <c r="DA593" s="146">
        <f t="shared" si="949"/>
        <v>12</v>
      </c>
      <c r="DB593" s="146">
        <f t="shared" si="950"/>
        <v>12</v>
      </c>
      <c r="DC593" s="146">
        <f t="shared" si="951"/>
        <v>12</v>
      </c>
      <c r="DD593" s="146">
        <f t="shared" si="952"/>
        <v>0</v>
      </c>
      <c r="DE593" s="146">
        <f t="shared" si="953"/>
        <v>0</v>
      </c>
      <c r="DF593" s="146">
        <f t="shared" si="954"/>
        <v>0</v>
      </c>
      <c r="DG593" s="146">
        <f t="shared" si="955"/>
        <v>0</v>
      </c>
      <c r="DH593" s="146">
        <f t="shared" si="956"/>
        <v>0</v>
      </c>
      <c r="DI593" s="146">
        <f t="shared" si="957"/>
        <v>0</v>
      </c>
      <c r="DJ593" s="146">
        <f t="shared" si="958"/>
        <v>0</v>
      </c>
      <c r="DK593" s="146">
        <f t="shared" si="959"/>
        <v>0</v>
      </c>
      <c r="DL593" s="146">
        <f t="shared" si="960"/>
        <v>0</v>
      </c>
      <c r="DM593" s="146">
        <f t="shared" si="961"/>
        <v>0</v>
      </c>
      <c r="DN593" s="64">
        <f t="shared" si="908"/>
        <v>180</v>
      </c>
      <c r="DO593" s="52" t="str">
        <f t="shared" si="909"/>
        <v/>
      </c>
      <c r="DP593" s="52" t="str">
        <f t="shared" si="965"/>
        <v/>
      </c>
      <c r="DQ593" s="53">
        <f t="shared" si="966"/>
        <v>180</v>
      </c>
      <c r="DR593" s="1">
        <f t="shared" si="910"/>
        <v>2</v>
      </c>
      <c r="DS593" s="168" t="e">
        <f>IF(AND(DR593=#REF!,BL593=#REF!),'Tiến độ'!D593,"")</f>
        <v>#REF!</v>
      </c>
    </row>
    <row r="594" spans="1:123" ht="11.25" customHeight="1">
      <c r="A594" s="314" t="str">
        <f>IF(B594="","",MAX($A$7:A593)+1)</f>
        <v/>
      </c>
      <c r="B594" s="315"/>
      <c r="C594" s="79" t="s">
        <v>656</v>
      </c>
      <c r="D594" s="80" t="s">
        <v>657</v>
      </c>
      <c r="E594" s="81">
        <v>3</v>
      </c>
      <c r="F594" s="82">
        <v>45</v>
      </c>
      <c r="G594" s="83"/>
      <c r="H594" s="84">
        <f t="shared" si="962"/>
        <v>3</v>
      </c>
      <c r="I594" s="85">
        <f t="shared" si="963"/>
        <v>193</v>
      </c>
      <c r="J594" s="27"/>
      <c r="K594" s="86"/>
      <c r="L594" s="87"/>
      <c r="M594" s="87"/>
      <c r="N594" s="88"/>
      <c r="O594" s="86"/>
      <c r="P594" s="87"/>
      <c r="Q594" s="87"/>
      <c r="R594" s="88"/>
      <c r="S594" s="86"/>
      <c r="T594" s="87"/>
      <c r="U594" s="87"/>
      <c r="V594" s="87"/>
      <c r="W594" s="88"/>
      <c r="X594" s="86"/>
      <c r="Y594" s="87"/>
      <c r="Z594" s="87"/>
      <c r="AA594" s="88"/>
      <c r="AB594" s="86"/>
      <c r="AC594" s="87"/>
      <c r="AD594" s="87"/>
      <c r="AE594" s="88"/>
      <c r="AF594" s="86"/>
      <c r="AG594" s="87"/>
      <c r="AH594" s="87"/>
      <c r="AI594" s="362"/>
      <c r="AJ594" s="363"/>
      <c r="AK594" s="86"/>
      <c r="AL594" s="87">
        <v>3</v>
      </c>
      <c r="AM594" s="87">
        <v>3</v>
      </c>
      <c r="AN594" s="88">
        <v>3</v>
      </c>
      <c r="AO594" s="86">
        <v>3</v>
      </c>
      <c r="AP594" s="87">
        <v>3</v>
      </c>
      <c r="AQ594" s="87">
        <v>3</v>
      </c>
      <c r="AR594" s="88">
        <v>3</v>
      </c>
      <c r="AS594" s="89">
        <v>3</v>
      </c>
      <c r="AT594" s="87">
        <v>3</v>
      </c>
      <c r="AU594" s="87">
        <v>3</v>
      </c>
      <c r="AV594" s="90">
        <v>3</v>
      </c>
      <c r="AW594" s="86">
        <v>3</v>
      </c>
      <c r="AX594" s="87">
        <v>3</v>
      </c>
      <c r="AY594" s="87">
        <v>3</v>
      </c>
      <c r="AZ594" s="87">
        <v>3</v>
      </c>
      <c r="BA594" s="88" t="s">
        <v>163</v>
      </c>
      <c r="BB594" s="89" t="s">
        <v>163</v>
      </c>
      <c r="BC594" s="87" t="s">
        <v>163</v>
      </c>
      <c r="BD594" s="87" t="s">
        <v>163</v>
      </c>
      <c r="BE594" s="321"/>
      <c r="BF594" s="322"/>
      <c r="BG594" s="322"/>
      <c r="BH594" s="322"/>
      <c r="BI594" s="322"/>
      <c r="BJ594" s="323"/>
      <c r="BK594" s="46" t="s">
        <v>18</v>
      </c>
      <c r="BL594" s="46" t="s">
        <v>51</v>
      </c>
      <c r="BN594" s="146">
        <f t="shared" si="964"/>
        <v>0</v>
      </c>
      <c r="BO594" s="146">
        <f t="shared" si="911"/>
        <v>0</v>
      </c>
      <c r="BP594" s="146">
        <f t="shared" si="912"/>
        <v>0</v>
      </c>
      <c r="BQ594" s="146">
        <f t="shared" si="913"/>
        <v>0</v>
      </c>
      <c r="BR594" s="146">
        <f t="shared" si="914"/>
        <v>0</v>
      </c>
      <c r="BS594" s="146">
        <f t="shared" si="915"/>
        <v>0</v>
      </c>
      <c r="BT594" s="146">
        <f t="shared" si="916"/>
        <v>0</v>
      </c>
      <c r="BU594" s="146">
        <f t="shared" si="917"/>
        <v>0</v>
      </c>
      <c r="BV594" s="146">
        <f t="shared" si="918"/>
        <v>0</v>
      </c>
      <c r="BW594" s="146">
        <f t="shared" si="919"/>
        <v>0</v>
      </c>
      <c r="BX594" s="146">
        <f t="shared" si="920"/>
        <v>0</v>
      </c>
      <c r="BY594" s="146">
        <f t="shared" si="921"/>
        <v>0</v>
      </c>
      <c r="BZ594" s="146">
        <f t="shared" si="922"/>
        <v>0</v>
      </c>
      <c r="CA594" s="146">
        <f t="shared" si="923"/>
        <v>0</v>
      </c>
      <c r="CB594" s="146">
        <f t="shared" si="924"/>
        <v>0</v>
      </c>
      <c r="CC594" s="146">
        <f t="shared" si="925"/>
        <v>0</v>
      </c>
      <c r="CD594" s="146">
        <f t="shared" si="926"/>
        <v>0</v>
      </c>
      <c r="CE594" s="146">
        <f t="shared" si="927"/>
        <v>0</v>
      </c>
      <c r="CF594" s="146">
        <f t="shared" si="928"/>
        <v>0</v>
      </c>
      <c r="CG594" s="146">
        <f t="shared" si="929"/>
        <v>0</v>
      </c>
      <c r="CH594" s="146">
        <f t="shared" si="930"/>
        <v>0</v>
      </c>
      <c r="CI594" s="146">
        <f t="shared" si="931"/>
        <v>0</v>
      </c>
      <c r="CJ594" s="146">
        <f t="shared" si="932"/>
        <v>0</v>
      </c>
      <c r="CK594" s="146">
        <f t="shared" si="933"/>
        <v>0</v>
      </c>
      <c r="CL594" s="146">
        <f t="shared" si="934"/>
        <v>0</v>
      </c>
      <c r="CM594" s="146">
        <f t="shared" si="935"/>
        <v>0</v>
      </c>
      <c r="CN594" s="146">
        <f t="shared" si="936"/>
        <v>0</v>
      </c>
      <c r="CO594" s="146">
        <f t="shared" si="937"/>
        <v>9</v>
      </c>
      <c r="CP594" s="146">
        <f t="shared" si="938"/>
        <v>9</v>
      </c>
      <c r="CQ594" s="146">
        <f t="shared" si="939"/>
        <v>9</v>
      </c>
      <c r="CR594" s="146">
        <f t="shared" si="940"/>
        <v>9</v>
      </c>
      <c r="CS594" s="146">
        <f t="shared" si="941"/>
        <v>9</v>
      </c>
      <c r="CT594" s="146">
        <f t="shared" si="942"/>
        <v>9</v>
      </c>
      <c r="CU594" s="146">
        <f t="shared" si="943"/>
        <v>9</v>
      </c>
      <c r="CV594" s="146">
        <f t="shared" si="944"/>
        <v>9</v>
      </c>
      <c r="CW594" s="146">
        <f t="shared" si="945"/>
        <v>9</v>
      </c>
      <c r="CX594" s="146">
        <f t="shared" si="946"/>
        <v>9</v>
      </c>
      <c r="CY594" s="146">
        <f t="shared" si="947"/>
        <v>9</v>
      </c>
      <c r="CZ594" s="146">
        <f t="shared" si="948"/>
        <v>9</v>
      </c>
      <c r="DA594" s="146">
        <f t="shared" si="949"/>
        <v>9</v>
      </c>
      <c r="DB594" s="146">
        <f t="shared" si="950"/>
        <v>9</v>
      </c>
      <c r="DC594" s="146">
        <f t="shared" si="951"/>
        <v>9</v>
      </c>
      <c r="DD594" s="146">
        <f t="shared" si="952"/>
        <v>0</v>
      </c>
      <c r="DE594" s="146">
        <f t="shared" si="953"/>
        <v>0</v>
      </c>
      <c r="DF594" s="146">
        <f t="shared" si="954"/>
        <v>0</v>
      </c>
      <c r="DG594" s="146">
        <f t="shared" si="955"/>
        <v>0</v>
      </c>
      <c r="DH594" s="146">
        <f t="shared" si="956"/>
        <v>0</v>
      </c>
      <c r="DI594" s="146">
        <f t="shared" si="957"/>
        <v>0</v>
      </c>
      <c r="DJ594" s="146">
        <f t="shared" si="958"/>
        <v>0</v>
      </c>
      <c r="DK594" s="146">
        <f t="shared" si="959"/>
        <v>0</v>
      </c>
      <c r="DL594" s="146">
        <f t="shared" si="960"/>
        <v>0</v>
      </c>
      <c r="DM594" s="146">
        <f t="shared" si="961"/>
        <v>0</v>
      </c>
      <c r="DN594" s="64">
        <f t="shared" si="908"/>
        <v>135</v>
      </c>
      <c r="DO594" s="52" t="str">
        <f t="shared" si="909"/>
        <v/>
      </c>
      <c r="DP594" s="52" t="str">
        <f t="shared" si="965"/>
        <v/>
      </c>
      <c r="DQ594" s="53">
        <f t="shared" si="966"/>
        <v>135</v>
      </c>
      <c r="DR594" s="1">
        <f t="shared" si="910"/>
        <v>2</v>
      </c>
      <c r="DS594" s="168" t="e">
        <f>IF(AND(DR594=#REF!,BL594=#REF!),'Tiến độ'!D594,"")</f>
        <v>#REF!</v>
      </c>
    </row>
    <row r="595" spans="1:123" ht="11.25" customHeight="1">
      <c r="A595" s="314" t="str">
        <f>IF(B595="","",MAX($A$7:A594)+1)</f>
        <v/>
      </c>
      <c r="B595" s="315"/>
      <c r="C595" s="79" t="s">
        <v>658</v>
      </c>
      <c r="D595" s="80" t="s">
        <v>659</v>
      </c>
      <c r="E595" s="81">
        <v>2</v>
      </c>
      <c r="F595" s="82">
        <v>30</v>
      </c>
      <c r="G595" s="83"/>
      <c r="H595" s="84">
        <f t="shared" si="962"/>
        <v>3</v>
      </c>
      <c r="I595" s="85">
        <f t="shared" si="963"/>
        <v>193</v>
      </c>
      <c r="J595" s="27"/>
      <c r="K595" s="86"/>
      <c r="L595" s="87"/>
      <c r="M595" s="87"/>
      <c r="N595" s="88"/>
      <c r="O595" s="86"/>
      <c r="P595" s="87"/>
      <c r="Q595" s="87"/>
      <c r="R595" s="88"/>
      <c r="S595" s="86"/>
      <c r="T595" s="87"/>
      <c r="U595" s="87"/>
      <c r="V595" s="87"/>
      <c r="W595" s="88"/>
      <c r="X595" s="86"/>
      <c r="Y595" s="87"/>
      <c r="Z595" s="87"/>
      <c r="AA595" s="88"/>
      <c r="AB595" s="86"/>
      <c r="AC595" s="87"/>
      <c r="AD595" s="87"/>
      <c r="AE595" s="88"/>
      <c r="AF595" s="86"/>
      <c r="AG595" s="87"/>
      <c r="AH595" s="87"/>
      <c r="AI595" s="362"/>
      <c r="AJ595" s="363"/>
      <c r="AK595" s="86"/>
      <c r="AL595" s="87">
        <v>2</v>
      </c>
      <c r="AM595" s="87">
        <v>2</v>
      </c>
      <c r="AN595" s="88">
        <v>2</v>
      </c>
      <c r="AO595" s="86">
        <v>2</v>
      </c>
      <c r="AP595" s="87">
        <v>2</v>
      </c>
      <c r="AQ595" s="87">
        <v>2</v>
      </c>
      <c r="AR595" s="88">
        <v>2</v>
      </c>
      <c r="AS595" s="89">
        <v>2</v>
      </c>
      <c r="AT595" s="87">
        <v>2</v>
      </c>
      <c r="AU595" s="87">
        <v>2</v>
      </c>
      <c r="AV595" s="90">
        <v>2</v>
      </c>
      <c r="AW595" s="86">
        <v>2</v>
      </c>
      <c r="AX595" s="87">
        <v>2</v>
      </c>
      <c r="AY595" s="87">
        <v>2</v>
      </c>
      <c r="AZ595" s="87">
        <v>2</v>
      </c>
      <c r="BA595" s="88" t="s">
        <v>163</v>
      </c>
      <c r="BB595" s="89" t="s">
        <v>163</v>
      </c>
      <c r="BC595" s="87" t="s">
        <v>163</v>
      </c>
      <c r="BD595" s="87" t="s">
        <v>163</v>
      </c>
      <c r="BE595" s="321"/>
      <c r="BF595" s="322"/>
      <c r="BG595" s="322"/>
      <c r="BH595" s="322"/>
      <c r="BI595" s="322"/>
      <c r="BJ595" s="323"/>
      <c r="BK595" s="46" t="s">
        <v>18</v>
      </c>
      <c r="BL595" s="46" t="s">
        <v>51</v>
      </c>
      <c r="BN595" s="146">
        <f t="shared" si="964"/>
        <v>0</v>
      </c>
      <c r="BO595" s="146">
        <f t="shared" si="911"/>
        <v>0</v>
      </c>
      <c r="BP595" s="146">
        <f t="shared" si="912"/>
        <v>0</v>
      </c>
      <c r="BQ595" s="146">
        <f t="shared" si="913"/>
        <v>0</v>
      </c>
      <c r="BR595" s="146">
        <f t="shared" si="914"/>
        <v>0</v>
      </c>
      <c r="BS595" s="146">
        <f t="shared" si="915"/>
        <v>0</v>
      </c>
      <c r="BT595" s="146">
        <f t="shared" si="916"/>
        <v>0</v>
      </c>
      <c r="BU595" s="146">
        <f t="shared" si="917"/>
        <v>0</v>
      </c>
      <c r="BV595" s="146">
        <f t="shared" si="918"/>
        <v>0</v>
      </c>
      <c r="BW595" s="146">
        <f t="shared" si="919"/>
        <v>0</v>
      </c>
      <c r="BX595" s="146">
        <f t="shared" si="920"/>
        <v>0</v>
      </c>
      <c r="BY595" s="146">
        <f t="shared" si="921"/>
        <v>0</v>
      </c>
      <c r="BZ595" s="146">
        <f t="shared" si="922"/>
        <v>0</v>
      </c>
      <c r="CA595" s="146">
        <f t="shared" si="923"/>
        <v>0</v>
      </c>
      <c r="CB595" s="146">
        <f t="shared" si="924"/>
        <v>0</v>
      </c>
      <c r="CC595" s="146">
        <f t="shared" si="925"/>
        <v>0</v>
      </c>
      <c r="CD595" s="146">
        <f t="shared" si="926"/>
        <v>0</v>
      </c>
      <c r="CE595" s="146">
        <f t="shared" si="927"/>
        <v>0</v>
      </c>
      <c r="CF595" s="146">
        <f t="shared" si="928"/>
        <v>0</v>
      </c>
      <c r="CG595" s="146">
        <f t="shared" si="929"/>
        <v>0</v>
      </c>
      <c r="CH595" s="146">
        <f t="shared" si="930"/>
        <v>0</v>
      </c>
      <c r="CI595" s="146">
        <f t="shared" si="931"/>
        <v>0</v>
      </c>
      <c r="CJ595" s="146">
        <f t="shared" si="932"/>
        <v>0</v>
      </c>
      <c r="CK595" s="146">
        <f t="shared" si="933"/>
        <v>0</v>
      </c>
      <c r="CL595" s="146">
        <f t="shared" si="934"/>
        <v>0</v>
      </c>
      <c r="CM595" s="146">
        <f t="shared" si="935"/>
        <v>0</v>
      </c>
      <c r="CN595" s="146">
        <f t="shared" si="936"/>
        <v>0</v>
      </c>
      <c r="CO595" s="146">
        <f t="shared" si="937"/>
        <v>6</v>
      </c>
      <c r="CP595" s="146">
        <f t="shared" si="938"/>
        <v>6</v>
      </c>
      <c r="CQ595" s="146">
        <f t="shared" si="939"/>
        <v>6</v>
      </c>
      <c r="CR595" s="146">
        <f t="shared" si="940"/>
        <v>6</v>
      </c>
      <c r="CS595" s="146">
        <f t="shared" si="941"/>
        <v>6</v>
      </c>
      <c r="CT595" s="146">
        <f t="shared" si="942"/>
        <v>6</v>
      </c>
      <c r="CU595" s="146">
        <f t="shared" si="943"/>
        <v>6</v>
      </c>
      <c r="CV595" s="146">
        <f t="shared" si="944"/>
        <v>6</v>
      </c>
      <c r="CW595" s="146">
        <f t="shared" si="945"/>
        <v>6</v>
      </c>
      <c r="CX595" s="146">
        <f t="shared" si="946"/>
        <v>6</v>
      </c>
      <c r="CY595" s="146">
        <f t="shared" si="947"/>
        <v>6</v>
      </c>
      <c r="CZ595" s="146">
        <f t="shared" si="948"/>
        <v>6</v>
      </c>
      <c r="DA595" s="146">
        <f t="shared" si="949"/>
        <v>6</v>
      </c>
      <c r="DB595" s="146">
        <f t="shared" si="950"/>
        <v>6</v>
      </c>
      <c r="DC595" s="146">
        <f t="shared" si="951"/>
        <v>6</v>
      </c>
      <c r="DD595" s="146">
        <f t="shared" si="952"/>
        <v>0</v>
      </c>
      <c r="DE595" s="146">
        <f t="shared" si="953"/>
        <v>0</v>
      </c>
      <c r="DF595" s="146">
        <f t="shared" si="954"/>
        <v>0</v>
      </c>
      <c r="DG595" s="146">
        <f t="shared" si="955"/>
        <v>0</v>
      </c>
      <c r="DH595" s="146">
        <f t="shared" si="956"/>
        <v>0</v>
      </c>
      <c r="DI595" s="146">
        <f t="shared" si="957"/>
        <v>0</v>
      </c>
      <c r="DJ595" s="146">
        <f t="shared" si="958"/>
        <v>0</v>
      </c>
      <c r="DK595" s="146">
        <f t="shared" si="959"/>
        <v>0</v>
      </c>
      <c r="DL595" s="146">
        <f t="shared" si="960"/>
        <v>0</v>
      </c>
      <c r="DM595" s="146">
        <f t="shared" si="961"/>
        <v>0</v>
      </c>
      <c r="DN595" s="64">
        <f t="shared" si="908"/>
        <v>90</v>
      </c>
      <c r="DO595" s="52" t="str">
        <f t="shared" si="909"/>
        <v/>
      </c>
      <c r="DP595" s="52" t="str">
        <f t="shared" si="965"/>
        <v/>
      </c>
      <c r="DQ595" s="53">
        <f t="shared" si="966"/>
        <v>90</v>
      </c>
      <c r="DR595" s="1">
        <f t="shared" si="910"/>
        <v>2</v>
      </c>
      <c r="DS595" s="168" t="e">
        <f>IF(AND(DR595=#REF!,BL595=#REF!),'Tiến độ'!D595,"")</f>
        <v>#REF!</v>
      </c>
    </row>
    <row r="596" spans="1:123" ht="11.25" customHeight="1">
      <c r="A596" s="314" t="str">
        <f>IF(B596="","",MAX($A$7:A595)+1)</f>
        <v/>
      </c>
      <c r="B596" s="315"/>
      <c r="C596" s="79" t="s">
        <v>660</v>
      </c>
      <c r="D596" s="80" t="s">
        <v>661</v>
      </c>
      <c r="E596" s="81">
        <v>2</v>
      </c>
      <c r="F596" s="82">
        <v>30</v>
      </c>
      <c r="G596" s="83"/>
      <c r="H596" s="84">
        <f t="shared" si="962"/>
        <v>3</v>
      </c>
      <c r="I596" s="85">
        <f t="shared" si="963"/>
        <v>193</v>
      </c>
      <c r="J596" s="27"/>
      <c r="K596" s="86"/>
      <c r="L596" s="87"/>
      <c r="M596" s="87"/>
      <c r="N596" s="88"/>
      <c r="O596" s="86"/>
      <c r="P596" s="87"/>
      <c r="Q596" s="87"/>
      <c r="R596" s="88"/>
      <c r="S596" s="86"/>
      <c r="T596" s="87"/>
      <c r="U596" s="87"/>
      <c r="V596" s="87"/>
      <c r="W596" s="88"/>
      <c r="X596" s="86"/>
      <c r="Y596" s="87"/>
      <c r="Z596" s="87"/>
      <c r="AA596" s="88"/>
      <c r="AB596" s="86"/>
      <c r="AC596" s="87"/>
      <c r="AD596" s="87"/>
      <c r="AE596" s="88"/>
      <c r="AF596" s="86"/>
      <c r="AG596" s="87"/>
      <c r="AH596" s="87"/>
      <c r="AI596" s="362"/>
      <c r="AJ596" s="363"/>
      <c r="AK596" s="86"/>
      <c r="AL596" s="87">
        <v>2</v>
      </c>
      <c r="AM596" s="87">
        <v>2</v>
      </c>
      <c r="AN596" s="88">
        <v>2</v>
      </c>
      <c r="AO596" s="86">
        <v>2</v>
      </c>
      <c r="AP596" s="87">
        <v>2</v>
      </c>
      <c r="AQ596" s="87">
        <v>2</v>
      </c>
      <c r="AR596" s="88">
        <v>2</v>
      </c>
      <c r="AS596" s="89">
        <v>2</v>
      </c>
      <c r="AT596" s="87">
        <v>2</v>
      </c>
      <c r="AU596" s="87">
        <v>2</v>
      </c>
      <c r="AV596" s="90">
        <v>2</v>
      </c>
      <c r="AW596" s="86">
        <v>2</v>
      </c>
      <c r="AX596" s="87">
        <v>2</v>
      </c>
      <c r="AY596" s="87">
        <v>2</v>
      </c>
      <c r="AZ596" s="87">
        <v>2</v>
      </c>
      <c r="BA596" s="88" t="s">
        <v>163</v>
      </c>
      <c r="BB596" s="89" t="s">
        <v>163</v>
      </c>
      <c r="BC596" s="87" t="s">
        <v>163</v>
      </c>
      <c r="BD596" s="87" t="s">
        <v>163</v>
      </c>
      <c r="BE596" s="321"/>
      <c r="BF596" s="322"/>
      <c r="BG596" s="322"/>
      <c r="BH596" s="322"/>
      <c r="BI596" s="322"/>
      <c r="BJ596" s="323"/>
      <c r="BK596" s="46" t="s">
        <v>18</v>
      </c>
      <c r="BL596" s="46" t="s">
        <v>51</v>
      </c>
      <c r="BN596" s="146">
        <f t="shared" si="964"/>
        <v>0</v>
      </c>
      <c r="BO596" s="146">
        <f t="shared" si="911"/>
        <v>0</v>
      </c>
      <c r="BP596" s="146">
        <f t="shared" si="912"/>
        <v>0</v>
      </c>
      <c r="BQ596" s="146">
        <f t="shared" si="913"/>
        <v>0</v>
      </c>
      <c r="BR596" s="146">
        <f t="shared" si="914"/>
        <v>0</v>
      </c>
      <c r="BS596" s="146">
        <f t="shared" si="915"/>
        <v>0</v>
      </c>
      <c r="BT596" s="146">
        <f t="shared" si="916"/>
        <v>0</v>
      </c>
      <c r="BU596" s="146">
        <f t="shared" si="917"/>
        <v>0</v>
      </c>
      <c r="BV596" s="146">
        <f t="shared" si="918"/>
        <v>0</v>
      </c>
      <c r="BW596" s="146">
        <f t="shared" si="919"/>
        <v>0</v>
      </c>
      <c r="BX596" s="146">
        <f t="shared" si="920"/>
        <v>0</v>
      </c>
      <c r="BY596" s="146">
        <f t="shared" si="921"/>
        <v>0</v>
      </c>
      <c r="BZ596" s="146">
        <f t="shared" si="922"/>
        <v>0</v>
      </c>
      <c r="CA596" s="146">
        <f t="shared" si="923"/>
        <v>0</v>
      </c>
      <c r="CB596" s="146">
        <f t="shared" si="924"/>
        <v>0</v>
      </c>
      <c r="CC596" s="146">
        <f t="shared" si="925"/>
        <v>0</v>
      </c>
      <c r="CD596" s="146">
        <f t="shared" si="926"/>
        <v>0</v>
      </c>
      <c r="CE596" s="146">
        <f t="shared" si="927"/>
        <v>0</v>
      </c>
      <c r="CF596" s="146">
        <f t="shared" si="928"/>
        <v>0</v>
      </c>
      <c r="CG596" s="146">
        <f t="shared" si="929"/>
        <v>0</v>
      </c>
      <c r="CH596" s="146">
        <f t="shared" si="930"/>
        <v>0</v>
      </c>
      <c r="CI596" s="146">
        <f t="shared" si="931"/>
        <v>0</v>
      </c>
      <c r="CJ596" s="146">
        <f t="shared" si="932"/>
        <v>0</v>
      </c>
      <c r="CK596" s="146">
        <f t="shared" si="933"/>
        <v>0</v>
      </c>
      <c r="CL596" s="146">
        <f t="shared" si="934"/>
        <v>0</v>
      </c>
      <c r="CM596" s="146">
        <f t="shared" si="935"/>
        <v>0</v>
      </c>
      <c r="CN596" s="146">
        <f t="shared" si="936"/>
        <v>0</v>
      </c>
      <c r="CO596" s="146">
        <f t="shared" si="937"/>
        <v>6</v>
      </c>
      <c r="CP596" s="146">
        <f t="shared" si="938"/>
        <v>6</v>
      </c>
      <c r="CQ596" s="146">
        <f t="shared" si="939"/>
        <v>6</v>
      </c>
      <c r="CR596" s="146">
        <f t="shared" si="940"/>
        <v>6</v>
      </c>
      <c r="CS596" s="146">
        <f t="shared" si="941"/>
        <v>6</v>
      </c>
      <c r="CT596" s="146">
        <f t="shared" si="942"/>
        <v>6</v>
      </c>
      <c r="CU596" s="146">
        <f t="shared" si="943"/>
        <v>6</v>
      </c>
      <c r="CV596" s="146">
        <f t="shared" si="944"/>
        <v>6</v>
      </c>
      <c r="CW596" s="146">
        <f t="shared" si="945"/>
        <v>6</v>
      </c>
      <c r="CX596" s="146">
        <f t="shared" si="946"/>
        <v>6</v>
      </c>
      <c r="CY596" s="146">
        <f t="shared" si="947"/>
        <v>6</v>
      </c>
      <c r="CZ596" s="146">
        <f t="shared" si="948"/>
        <v>6</v>
      </c>
      <c r="DA596" s="146">
        <f t="shared" si="949"/>
        <v>6</v>
      </c>
      <c r="DB596" s="146">
        <f t="shared" si="950"/>
        <v>6</v>
      </c>
      <c r="DC596" s="146">
        <f t="shared" si="951"/>
        <v>6</v>
      </c>
      <c r="DD596" s="146">
        <f t="shared" si="952"/>
        <v>0</v>
      </c>
      <c r="DE596" s="146">
        <f t="shared" si="953"/>
        <v>0</v>
      </c>
      <c r="DF596" s="146">
        <f t="shared" si="954"/>
        <v>0</v>
      </c>
      <c r="DG596" s="146">
        <f t="shared" si="955"/>
        <v>0</v>
      </c>
      <c r="DH596" s="146">
        <f t="shared" si="956"/>
        <v>0</v>
      </c>
      <c r="DI596" s="146">
        <f t="shared" si="957"/>
        <v>0</v>
      </c>
      <c r="DJ596" s="146">
        <f t="shared" si="958"/>
        <v>0</v>
      </c>
      <c r="DK596" s="146">
        <f t="shared" si="959"/>
        <v>0</v>
      </c>
      <c r="DL596" s="146">
        <f t="shared" si="960"/>
        <v>0</v>
      </c>
      <c r="DM596" s="146">
        <f t="shared" si="961"/>
        <v>0</v>
      </c>
      <c r="DN596" s="64">
        <f t="shared" si="908"/>
        <v>90</v>
      </c>
      <c r="DO596" s="52" t="str">
        <f t="shared" si="909"/>
        <v/>
      </c>
      <c r="DP596" s="52" t="str">
        <f t="shared" si="965"/>
        <v/>
      </c>
      <c r="DQ596" s="53">
        <f t="shared" si="966"/>
        <v>90</v>
      </c>
      <c r="DR596" s="1">
        <f t="shared" si="910"/>
        <v>2</v>
      </c>
      <c r="DS596" s="168" t="e">
        <f>IF(AND(DR596=#REF!,BL596=#REF!),'Tiến độ'!D596,"")</f>
        <v>#REF!</v>
      </c>
    </row>
    <row r="597" spans="1:123" ht="11.25" customHeight="1">
      <c r="A597" s="310" t="str">
        <f>IF(B597="","",MAX($A$7:A596)+1)</f>
        <v/>
      </c>
      <c r="B597" s="313"/>
      <c r="C597" s="91" t="s">
        <v>8</v>
      </c>
      <c r="D597" s="92"/>
      <c r="E597" s="93">
        <f>SUM(E582:E596)</f>
        <v>42</v>
      </c>
      <c r="F597" s="94"/>
      <c r="G597" s="95"/>
      <c r="H597" s="96"/>
      <c r="I597" s="97"/>
      <c r="J597" s="26"/>
      <c r="K597" s="96">
        <f t="shared" ref="K597:AH597" si="967">SUM(K582:K596)</f>
        <v>26</v>
      </c>
      <c r="L597" s="97">
        <f t="shared" si="967"/>
        <v>26</v>
      </c>
      <c r="M597" s="97">
        <f t="shared" si="967"/>
        <v>26</v>
      </c>
      <c r="N597" s="98">
        <f t="shared" si="967"/>
        <v>26</v>
      </c>
      <c r="O597" s="96">
        <f t="shared" si="967"/>
        <v>26</v>
      </c>
      <c r="P597" s="97">
        <f t="shared" si="967"/>
        <v>26</v>
      </c>
      <c r="Q597" s="97">
        <f t="shared" si="967"/>
        <v>26</v>
      </c>
      <c r="R597" s="98">
        <f t="shared" si="967"/>
        <v>26</v>
      </c>
      <c r="S597" s="96">
        <f t="shared" si="967"/>
        <v>26</v>
      </c>
      <c r="T597" s="97">
        <f t="shared" si="967"/>
        <v>26</v>
      </c>
      <c r="U597" s="97">
        <f t="shared" si="967"/>
        <v>26</v>
      </c>
      <c r="V597" s="97">
        <f t="shared" si="967"/>
        <v>26</v>
      </c>
      <c r="W597" s="98">
        <f t="shared" si="967"/>
        <v>26</v>
      </c>
      <c r="X597" s="96">
        <f t="shared" si="967"/>
        <v>23</v>
      </c>
      <c r="Y597" s="97">
        <f t="shared" si="967"/>
        <v>23</v>
      </c>
      <c r="Z597" s="97">
        <f t="shared" si="967"/>
        <v>0</v>
      </c>
      <c r="AA597" s="98">
        <f t="shared" si="967"/>
        <v>0</v>
      </c>
      <c r="AB597" s="96">
        <f t="shared" si="967"/>
        <v>0</v>
      </c>
      <c r="AC597" s="97">
        <f t="shared" si="967"/>
        <v>0</v>
      </c>
      <c r="AD597" s="97">
        <f t="shared" si="967"/>
        <v>0</v>
      </c>
      <c r="AE597" s="98">
        <f t="shared" si="967"/>
        <v>0</v>
      </c>
      <c r="AF597" s="96">
        <f t="shared" si="967"/>
        <v>0</v>
      </c>
      <c r="AG597" s="97">
        <f t="shared" si="967"/>
        <v>0</v>
      </c>
      <c r="AH597" s="97">
        <f t="shared" si="967"/>
        <v>0</v>
      </c>
      <c r="AI597" s="362"/>
      <c r="AJ597" s="363"/>
      <c r="AK597" s="96">
        <f t="shared" ref="AK597:BD597" si="968">SUM(AK582:AK596)</f>
        <v>0</v>
      </c>
      <c r="AL597" s="97">
        <f t="shared" si="968"/>
        <v>27</v>
      </c>
      <c r="AM597" s="97">
        <f t="shared" si="968"/>
        <v>27</v>
      </c>
      <c r="AN597" s="98">
        <f t="shared" si="968"/>
        <v>27</v>
      </c>
      <c r="AO597" s="96">
        <f t="shared" si="968"/>
        <v>27</v>
      </c>
      <c r="AP597" s="97">
        <f t="shared" si="968"/>
        <v>27</v>
      </c>
      <c r="AQ597" s="97">
        <f t="shared" si="968"/>
        <v>27</v>
      </c>
      <c r="AR597" s="98">
        <f t="shared" si="968"/>
        <v>27</v>
      </c>
      <c r="AS597" s="99">
        <f t="shared" si="968"/>
        <v>27</v>
      </c>
      <c r="AT597" s="97">
        <f t="shared" si="968"/>
        <v>27</v>
      </c>
      <c r="AU597" s="97">
        <f t="shared" si="968"/>
        <v>27</v>
      </c>
      <c r="AV597" s="100">
        <f t="shared" si="968"/>
        <v>27</v>
      </c>
      <c r="AW597" s="96">
        <f t="shared" si="968"/>
        <v>27</v>
      </c>
      <c r="AX597" s="97">
        <f t="shared" si="968"/>
        <v>27</v>
      </c>
      <c r="AY597" s="97">
        <f t="shared" si="968"/>
        <v>27</v>
      </c>
      <c r="AZ597" s="97">
        <f t="shared" si="968"/>
        <v>27</v>
      </c>
      <c r="BA597" s="98">
        <f t="shared" si="968"/>
        <v>0</v>
      </c>
      <c r="BB597" s="99">
        <f t="shared" si="968"/>
        <v>0</v>
      </c>
      <c r="BC597" s="97">
        <f t="shared" si="968"/>
        <v>0</v>
      </c>
      <c r="BD597" s="97">
        <f t="shared" si="968"/>
        <v>0</v>
      </c>
      <c r="BE597" s="321"/>
      <c r="BF597" s="322"/>
      <c r="BG597" s="322"/>
      <c r="BH597" s="322"/>
      <c r="BI597" s="322"/>
      <c r="BJ597" s="323"/>
      <c r="BK597" s="47"/>
      <c r="BL597" s="47" t="s">
        <v>1113</v>
      </c>
      <c r="BN597" s="146">
        <f t="shared" si="964"/>
        <v>0</v>
      </c>
      <c r="BO597" s="146">
        <f t="shared" si="911"/>
        <v>0</v>
      </c>
      <c r="BP597" s="146">
        <f t="shared" si="912"/>
        <v>0</v>
      </c>
      <c r="BQ597" s="146">
        <f t="shared" si="913"/>
        <v>0</v>
      </c>
      <c r="BR597" s="146">
        <f t="shared" si="914"/>
        <v>0</v>
      </c>
      <c r="BS597" s="146">
        <f t="shared" si="915"/>
        <v>0</v>
      </c>
      <c r="BT597" s="146">
        <f t="shared" si="916"/>
        <v>0</v>
      </c>
      <c r="BU597" s="146">
        <f t="shared" si="917"/>
        <v>0</v>
      </c>
      <c r="BV597" s="146">
        <f t="shared" si="918"/>
        <v>0</v>
      </c>
      <c r="BW597" s="146">
        <f t="shared" si="919"/>
        <v>0</v>
      </c>
      <c r="BX597" s="146">
        <f t="shared" si="920"/>
        <v>0</v>
      </c>
      <c r="BY597" s="146">
        <f t="shared" si="921"/>
        <v>0</v>
      </c>
      <c r="BZ597" s="146">
        <f t="shared" si="922"/>
        <v>0</v>
      </c>
      <c r="CA597" s="146">
        <f t="shared" si="923"/>
        <v>0</v>
      </c>
      <c r="CB597" s="146">
        <f t="shared" si="924"/>
        <v>0</v>
      </c>
      <c r="CC597" s="146">
        <f t="shared" si="925"/>
        <v>0</v>
      </c>
      <c r="CD597" s="146">
        <f t="shared" si="926"/>
        <v>0</v>
      </c>
      <c r="CE597" s="146">
        <f t="shared" si="927"/>
        <v>0</v>
      </c>
      <c r="CF597" s="146">
        <f t="shared" si="928"/>
        <v>0</v>
      </c>
      <c r="CG597" s="146">
        <f t="shared" si="929"/>
        <v>0</v>
      </c>
      <c r="CH597" s="146">
        <f t="shared" si="930"/>
        <v>0</v>
      </c>
      <c r="CI597" s="146">
        <f t="shared" si="931"/>
        <v>0</v>
      </c>
      <c r="CJ597" s="146">
        <f t="shared" si="932"/>
        <v>0</v>
      </c>
      <c r="CK597" s="146">
        <f t="shared" si="933"/>
        <v>0</v>
      </c>
      <c r="CL597" s="146">
        <f t="shared" si="934"/>
        <v>0</v>
      </c>
      <c r="CM597" s="146">
        <f t="shared" si="935"/>
        <v>0</v>
      </c>
      <c r="CN597" s="146">
        <f t="shared" si="936"/>
        <v>0</v>
      </c>
      <c r="CO597" s="146">
        <f t="shared" si="937"/>
        <v>0</v>
      </c>
      <c r="CP597" s="146">
        <f t="shared" si="938"/>
        <v>0</v>
      </c>
      <c r="CQ597" s="146">
        <f t="shared" si="939"/>
        <v>0</v>
      </c>
      <c r="CR597" s="146">
        <f t="shared" si="940"/>
        <v>0</v>
      </c>
      <c r="CS597" s="146">
        <f t="shared" si="941"/>
        <v>0</v>
      </c>
      <c r="CT597" s="146">
        <f t="shared" si="942"/>
        <v>0</v>
      </c>
      <c r="CU597" s="146">
        <f t="shared" si="943"/>
        <v>0</v>
      </c>
      <c r="CV597" s="146">
        <f t="shared" si="944"/>
        <v>0</v>
      </c>
      <c r="CW597" s="146">
        <f t="shared" si="945"/>
        <v>0</v>
      </c>
      <c r="CX597" s="146">
        <f t="shared" si="946"/>
        <v>0</v>
      </c>
      <c r="CY597" s="146">
        <f t="shared" si="947"/>
        <v>0</v>
      </c>
      <c r="CZ597" s="146">
        <f t="shared" si="948"/>
        <v>0</v>
      </c>
      <c r="DA597" s="146">
        <f t="shared" si="949"/>
        <v>0</v>
      </c>
      <c r="DB597" s="146">
        <f t="shared" si="950"/>
        <v>0</v>
      </c>
      <c r="DC597" s="146">
        <f t="shared" si="951"/>
        <v>0</v>
      </c>
      <c r="DD597" s="146">
        <f t="shared" si="952"/>
        <v>0</v>
      </c>
      <c r="DE597" s="146">
        <f t="shared" si="953"/>
        <v>0</v>
      </c>
      <c r="DF597" s="146">
        <f t="shared" si="954"/>
        <v>0</v>
      </c>
      <c r="DG597" s="146">
        <f t="shared" si="955"/>
        <v>0</v>
      </c>
      <c r="DH597" s="146">
        <f t="shared" si="956"/>
        <v>0</v>
      </c>
      <c r="DI597" s="146">
        <f t="shared" si="957"/>
        <v>0</v>
      </c>
      <c r="DJ597" s="146">
        <f t="shared" si="958"/>
        <v>0</v>
      </c>
      <c r="DK597" s="146">
        <f t="shared" si="959"/>
        <v>0</v>
      </c>
      <c r="DL597" s="146">
        <f t="shared" si="960"/>
        <v>0</v>
      </c>
      <c r="DM597" s="146">
        <f t="shared" si="961"/>
        <v>0</v>
      </c>
      <c r="DN597" s="54"/>
      <c r="DO597" s="55"/>
      <c r="DP597" s="55"/>
      <c r="DQ597" s="56"/>
      <c r="DS597" s="168" t="e">
        <f>IF(AND(DR597=#REF!,BL597=#REF!),'Tiến độ'!D597,"")</f>
        <v>#REF!</v>
      </c>
    </row>
    <row r="598" spans="1:123" ht="11.25" customHeight="1">
      <c r="A598" s="308">
        <f>IF(B598="","",MAX($A$7:A597)+1)</f>
        <v>42</v>
      </c>
      <c r="B598" s="311" t="s">
        <v>639</v>
      </c>
      <c r="C598" s="67" t="s">
        <v>663</v>
      </c>
      <c r="D598" s="68" t="s">
        <v>664</v>
      </c>
      <c r="E598" s="69">
        <v>3</v>
      </c>
      <c r="F598" s="70">
        <v>45</v>
      </c>
      <c r="G598" s="71"/>
      <c r="H598" s="72">
        <f>3</f>
        <v>3</v>
      </c>
      <c r="I598" s="73">
        <f>56+52+45</f>
        <v>153</v>
      </c>
      <c r="J598" s="24"/>
      <c r="K598" s="74">
        <v>3</v>
      </c>
      <c r="L598" s="75">
        <v>3</v>
      </c>
      <c r="M598" s="75">
        <v>3</v>
      </c>
      <c r="N598" s="76">
        <v>3</v>
      </c>
      <c r="O598" s="74">
        <v>3</v>
      </c>
      <c r="P598" s="75">
        <v>3</v>
      </c>
      <c r="Q598" s="75">
        <v>3</v>
      </c>
      <c r="R598" s="76">
        <v>3</v>
      </c>
      <c r="S598" s="74">
        <v>3</v>
      </c>
      <c r="T598" s="75">
        <v>3</v>
      </c>
      <c r="U598" s="75">
        <v>3</v>
      </c>
      <c r="V598" s="75">
        <v>3</v>
      </c>
      <c r="W598" s="76">
        <v>3</v>
      </c>
      <c r="X598" s="74">
        <v>3</v>
      </c>
      <c r="Y598" s="75">
        <v>3</v>
      </c>
      <c r="Z598" s="75" t="s">
        <v>163</v>
      </c>
      <c r="AA598" s="76" t="s">
        <v>163</v>
      </c>
      <c r="AB598" s="74" t="s">
        <v>163</v>
      </c>
      <c r="AC598" s="75" t="s">
        <v>163</v>
      </c>
      <c r="AD598" s="75" t="s">
        <v>164</v>
      </c>
      <c r="AE598" s="76" t="s">
        <v>164</v>
      </c>
      <c r="AF598" s="74" t="s">
        <v>164</v>
      </c>
      <c r="AG598" s="75" t="s">
        <v>164</v>
      </c>
      <c r="AH598" s="75" t="s">
        <v>164</v>
      </c>
      <c r="AI598" s="362"/>
      <c r="AJ598" s="363"/>
      <c r="AK598" s="74" t="s">
        <v>164</v>
      </c>
      <c r="AL598" s="75"/>
      <c r="AM598" s="75"/>
      <c r="AN598" s="76"/>
      <c r="AO598" s="74"/>
      <c r="AP598" s="75"/>
      <c r="AQ598" s="75"/>
      <c r="AR598" s="76"/>
      <c r="AS598" s="77"/>
      <c r="AT598" s="75"/>
      <c r="AU598" s="75"/>
      <c r="AV598" s="78"/>
      <c r="AW598" s="74"/>
      <c r="AX598" s="75"/>
      <c r="AY598" s="75"/>
      <c r="AZ598" s="75"/>
      <c r="BA598" s="76"/>
      <c r="BB598" s="77"/>
      <c r="BC598" s="75"/>
      <c r="BD598" s="75"/>
      <c r="BE598" s="321"/>
      <c r="BF598" s="322"/>
      <c r="BG598" s="322"/>
      <c r="BH598" s="322"/>
      <c r="BI598" s="322"/>
      <c r="BJ598" s="323"/>
      <c r="BK598" s="45" t="s">
        <v>18</v>
      </c>
      <c r="BL598" s="45" t="s">
        <v>53</v>
      </c>
      <c r="BN598" s="146">
        <f t="shared" si="964"/>
        <v>9</v>
      </c>
      <c r="BO598" s="146">
        <f t="shared" si="911"/>
        <v>9</v>
      </c>
      <c r="BP598" s="146">
        <f t="shared" si="912"/>
        <v>9</v>
      </c>
      <c r="BQ598" s="146">
        <f t="shared" si="913"/>
        <v>9</v>
      </c>
      <c r="BR598" s="146">
        <f t="shared" si="914"/>
        <v>9</v>
      </c>
      <c r="BS598" s="146">
        <f t="shared" si="915"/>
        <v>9</v>
      </c>
      <c r="BT598" s="146">
        <f t="shared" si="916"/>
        <v>9</v>
      </c>
      <c r="BU598" s="146">
        <f t="shared" si="917"/>
        <v>9</v>
      </c>
      <c r="BV598" s="146">
        <f t="shared" si="918"/>
        <v>9</v>
      </c>
      <c r="BW598" s="146">
        <f t="shared" si="919"/>
        <v>9</v>
      </c>
      <c r="BX598" s="146">
        <f t="shared" si="920"/>
        <v>9</v>
      </c>
      <c r="BY598" s="146">
        <f t="shared" si="921"/>
        <v>9</v>
      </c>
      <c r="BZ598" s="146">
        <f t="shared" si="922"/>
        <v>9</v>
      </c>
      <c r="CA598" s="146">
        <f t="shared" si="923"/>
        <v>9</v>
      </c>
      <c r="CB598" s="146">
        <f t="shared" si="924"/>
        <v>9</v>
      </c>
      <c r="CC598" s="146">
        <f t="shared" si="925"/>
        <v>0</v>
      </c>
      <c r="CD598" s="146">
        <f t="shared" si="926"/>
        <v>0</v>
      </c>
      <c r="CE598" s="146">
        <f t="shared" si="927"/>
        <v>0</v>
      </c>
      <c r="CF598" s="146">
        <f t="shared" si="928"/>
        <v>0</v>
      </c>
      <c r="CG598" s="146">
        <f t="shared" si="929"/>
        <v>0</v>
      </c>
      <c r="CH598" s="146">
        <f t="shared" si="930"/>
        <v>0</v>
      </c>
      <c r="CI598" s="146">
        <f t="shared" si="931"/>
        <v>0</v>
      </c>
      <c r="CJ598" s="146">
        <f t="shared" si="932"/>
        <v>0</v>
      </c>
      <c r="CK598" s="146">
        <f t="shared" si="933"/>
        <v>0</v>
      </c>
      <c r="CL598" s="146">
        <f t="shared" si="934"/>
        <v>0</v>
      </c>
      <c r="CM598" s="146">
        <f t="shared" si="935"/>
        <v>0</v>
      </c>
      <c r="CN598" s="146">
        <f t="shared" si="936"/>
        <v>0</v>
      </c>
      <c r="CO598" s="146">
        <f t="shared" si="937"/>
        <v>0</v>
      </c>
      <c r="CP598" s="146">
        <f t="shared" si="938"/>
        <v>0</v>
      </c>
      <c r="CQ598" s="146">
        <f t="shared" si="939"/>
        <v>0</v>
      </c>
      <c r="CR598" s="146">
        <f t="shared" si="940"/>
        <v>0</v>
      </c>
      <c r="CS598" s="146">
        <f t="shared" si="941"/>
        <v>0</v>
      </c>
      <c r="CT598" s="146">
        <f t="shared" si="942"/>
        <v>0</v>
      </c>
      <c r="CU598" s="146">
        <f t="shared" si="943"/>
        <v>0</v>
      </c>
      <c r="CV598" s="146">
        <f t="shared" si="944"/>
        <v>0</v>
      </c>
      <c r="CW598" s="146">
        <f t="shared" si="945"/>
        <v>0</v>
      </c>
      <c r="CX598" s="146">
        <f t="shared" si="946"/>
        <v>0</v>
      </c>
      <c r="CY598" s="146">
        <f t="shared" si="947"/>
        <v>0</v>
      </c>
      <c r="CZ598" s="146">
        <f t="shared" si="948"/>
        <v>0</v>
      </c>
      <c r="DA598" s="146">
        <f t="shared" si="949"/>
        <v>0</v>
      </c>
      <c r="DB598" s="146">
        <f t="shared" si="950"/>
        <v>0</v>
      </c>
      <c r="DC598" s="146">
        <f t="shared" si="951"/>
        <v>0</v>
      </c>
      <c r="DD598" s="146">
        <f t="shared" si="952"/>
        <v>0</v>
      </c>
      <c r="DE598" s="146">
        <f t="shared" si="953"/>
        <v>0</v>
      </c>
      <c r="DF598" s="146">
        <f t="shared" si="954"/>
        <v>0</v>
      </c>
      <c r="DG598" s="146">
        <f t="shared" si="955"/>
        <v>0</v>
      </c>
      <c r="DH598" s="146">
        <f t="shared" si="956"/>
        <v>0</v>
      </c>
      <c r="DI598" s="146">
        <f t="shared" si="957"/>
        <v>0</v>
      </c>
      <c r="DJ598" s="146">
        <f t="shared" si="958"/>
        <v>0</v>
      </c>
      <c r="DK598" s="146">
        <f t="shared" si="959"/>
        <v>0</v>
      </c>
      <c r="DL598" s="146">
        <f t="shared" si="960"/>
        <v>0</v>
      </c>
      <c r="DM598" s="146">
        <f t="shared" si="961"/>
        <v>0</v>
      </c>
      <c r="DN598" s="63">
        <f t="shared" ref="DN598:DN600" si="969">F598*H598</f>
        <v>135</v>
      </c>
      <c r="DO598" s="50">
        <f t="shared" ref="DO598:DO612" si="970">IF(COUNTA(K598:AC598)&gt;0,DN598,"")</f>
        <v>135</v>
      </c>
      <c r="DP598" s="50" t="str">
        <f t="shared" si="965"/>
        <v/>
      </c>
      <c r="DQ598" s="51" t="str">
        <f t="shared" si="966"/>
        <v/>
      </c>
      <c r="DR598" s="1">
        <f t="shared" ref="DR598:DR612" si="971">IF(DQ598="",1,2)</f>
        <v>1</v>
      </c>
      <c r="DS598" s="168" t="e">
        <f>IF(AND(DR598=#REF!,BL598=#REF!),'Tiến độ'!D598,"")</f>
        <v>#REF!</v>
      </c>
    </row>
    <row r="599" spans="1:123" ht="11.25" customHeight="1">
      <c r="A599" s="314" t="str">
        <f>IF(B599="","",MAX($A$7:A598)+1)</f>
        <v/>
      </c>
      <c r="B599" s="315"/>
      <c r="C599" s="79" t="s">
        <v>488</v>
      </c>
      <c r="D599" s="80" t="s">
        <v>489</v>
      </c>
      <c r="E599" s="81">
        <v>4</v>
      </c>
      <c r="F599" s="82">
        <v>75</v>
      </c>
      <c r="G599" s="83"/>
      <c r="H599" s="115">
        <f>2</f>
        <v>2</v>
      </c>
      <c r="I599" s="116">
        <f>44+48+29</f>
        <v>121</v>
      </c>
      <c r="J599" s="27"/>
      <c r="K599" s="86">
        <v>5</v>
      </c>
      <c r="L599" s="87">
        <v>5</v>
      </c>
      <c r="M599" s="87">
        <v>5</v>
      </c>
      <c r="N599" s="88">
        <v>5</v>
      </c>
      <c r="O599" s="86">
        <v>5</v>
      </c>
      <c r="P599" s="87">
        <v>5</v>
      </c>
      <c r="Q599" s="87">
        <v>5</v>
      </c>
      <c r="R599" s="88">
        <v>5</v>
      </c>
      <c r="S599" s="86">
        <v>5</v>
      </c>
      <c r="T599" s="87">
        <v>5</v>
      </c>
      <c r="U599" s="87">
        <v>5</v>
      </c>
      <c r="V599" s="87">
        <v>5</v>
      </c>
      <c r="W599" s="88">
        <v>5</v>
      </c>
      <c r="X599" s="86">
        <v>5</v>
      </c>
      <c r="Y599" s="87">
        <v>5</v>
      </c>
      <c r="Z599" s="87" t="s">
        <v>163</v>
      </c>
      <c r="AA599" s="88" t="s">
        <v>163</v>
      </c>
      <c r="AB599" s="86" t="s">
        <v>163</v>
      </c>
      <c r="AC599" s="87" t="s">
        <v>163</v>
      </c>
      <c r="AD599" s="87" t="s">
        <v>164</v>
      </c>
      <c r="AE599" s="88" t="s">
        <v>164</v>
      </c>
      <c r="AF599" s="86" t="s">
        <v>164</v>
      </c>
      <c r="AG599" s="87" t="s">
        <v>164</v>
      </c>
      <c r="AH599" s="87" t="s">
        <v>164</v>
      </c>
      <c r="AI599" s="362"/>
      <c r="AJ599" s="363"/>
      <c r="AK599" s="86" t="s">
        <v>164</v>
      </c>
      <c r="AL599" s="87"/>
      <c r="AM599" s="87"/>
      <c r="AN599" s="88"/>
      <c r="AO599" s="86"/>
      <c r="AP599" s="87"/>
      <c r="AQ599" s="87"/>
      <c r="AR599" s="88"/>
      <c r="AS599" s="89"/>
      <c r="AT599" s="87"/>
      <c r="AU599" s="87"/>
      <c r="AV599" s="90"/>
      <c r="AW599" s="86"/>
      <c r="AX599" s="87"/>
      <c r="AY599" s="87"/>
      <c r="AZ599" s="87"/>
      <c r="BA599" s="88"/>
      <c r="BB599" s="89"/>
      <c r="BC599" s="87"/>
      <c r="BD599" s="87"/>
      <c r="BE599" s="321"/>
      <c r="BF599" s="322"/>
      <c r="BG599" s="322"/>
      <c r="BH599" s="322"/>
      <c r="BI599" s="322"/>
      <c r="BJ599" s="323"/>
      <c r="BK599" s="46" t="s">
        <v>18</v>
      </c>
      <c r="BL599" s="46" t="s">
        <v>54</v>
      </c>
      <c r="BN599" s="146">
        <f t="shared" si="964"/>
        <v>10</v>
      </c>
      <c r="BO599" s="146">
        <f t="shared" si="911"/>
        <v>10</v>
      </c>
      <c r="BP599" s="146">
        <f t="shared" si="912"/>
        <v>10</v>
      </c>
      <c r="BQ599" s="146">
        <f t="shared" si="913"/>
        <v>10</v>
      </c>
      <c r="BR599" s="146">
        <f t="shared" si="914"/>
        <v>10</v>
      </c>
      <c r="BS599" s="146">
        <f t="shared" si="915"/>
        <v>10</v>
      </c>
      <c r="BT599" s="146">
        <f t="shared" si="916"/>
        <v>10</v>
      </c>
      <c r="BU599" s="146">
        <f t="shared" si="917"/>
        <v>10</v>
      </c>
      <c r="BV599" s="146">
        <f t="shared" si="918"/>
        <v>10</v>
      </c>
      <c r="BW599" s="146">
        <f t="shared" si="919"/>
        <v>10</v>
      </c>
      <c r="BX599" s="146">
        <f t="shared" si="920"/>
        <v>10</v>
      </c>
      <c r="BY599" s="146">
        <f t="shared" si="921"/>
        <v>10</v>
      </c>
      <c r="BZ599" s="146">
        <f t="shared" si="922"/>
        <v>10</v>
      </c>
      <c r="CA599" s="146">
        <f t="shared" si="923"/>
        <v>10</v>
      </c>
      <c r="CB599" s="146">
        <f t="shared" si="924"/>
        <v>10</v>
      </c>
      <c r="CC599" s="146">
        <f t="shared" si="925"/>
        <v>0</v>
      </c>
      <c r="CD599" s="146">
        <f t="shared" si="926"/>
        <v>0</v>
      </c>
      <c r="CE599" s="146">
        <f t="shared" si="927"/>
        <v>0</v>
      </c>
      <c r="CF599" s="146">
        <f t="shared" si="928"/>
        <v>0</v>
      </c>
      <c r="CG599" s="146">
        <f t="shared" si="929"/>
        <v>0</v>
      </c>
      <c r="CH599" s="146">
        <f t="shared" si="930"/>
        <v>0</v>
      </c>
      <c r="CI599" s="146">
        <f t="shared" si="931"/>
        <v>0</v>
      </c>
      <c r="CJ599" s="146">
        <f t="shared" si="932"/>
        <v>0</v>
      </c>
      <c r="CK599" s="146">
        <f t="shared" si="933"/>
        <v>0</v>
      </c>
      <c r="CL599" s="146">
        <f t="shared" si="934"/>
        <v>0</v>
      </c>
      <c r="CM599" s="146">
        <f t="shared" si="935"/>
        <v>0</v>
      </c>
      <c r="CN599" s="146">
        <f t="shared" si="936"/>
        <v>0</v>
      </c>
      <c r="CO599" s="146">
        <f t="shared" si="937"/>
        <v>0</v>
      </c>
      <c r="CP599" s="146">
        <f t="shared" si="938"/>
        <v>0</v>
      </c>
      <c r="CQ599" s="146">
        <f t="shared" si="939"/>
        <v>0</v>
      </c>
      <c r="CR599" s="146">
        <f t="shared" si="940"/>
        <v>0</v>
      </c>
      <c r="CS599" s="146">
        <f t="shared" si="941"/>
        <v>0</v>
      </c>
      <c r="CT599" s="146">
        <f t="shared" si="942"/>
        <v>0</v>
      </c>
      <c r="CU599" s="146">
        <f t="shared" si="943"/>
        <v>0</v>
      </c>
      <c r="CV599" s="146">
        <f t="shared" si="944"/>
        <v>0</v>
      </c>
      <c r="CW599" s="146">
        <f t="shared" si="945"/>
        <v>0</v>
      </c>
      <c r="CX599" s="146">
        <f t="shared" si="946"/>
        <v>0</v>
      </c>
      <c r="CY599" s="146">
        <f t="shared" si="947"/>
        <v>0</v>
      </c>
      <c r="CZ599" s="146">
        <f t="shared" si="948"/>
        <v>0</v>
      </c>
      <c r="DA599" s="146">
        <f t="shared" si="949"/>
        <v>0</v>
      </c>
      <c r="DB599" s="146">
        <f t="shared" si="950"/>
        <v>0</v>
      </c>
      <c r="DC599" s="146">
        <f t="shared" si="951"/>
        <v>0</v>
      </c>
      <c r="DD599" s="146">
        <f t="shared" si="952"/>
        <v>0</v>
      </c>
      <c r="DE599" s="146">
        <f t="shared" si="953"/>
        <v>0</v>
      </c>
      <c r="DF599" s="146">
        <f t="shared" si="954"/>
        <v>0</v>
      </c>
      <c r="DG599" s="146">
        <f t="shared" si="955"/>
        <v>0</v>
      </c>
      <c r="DH599" s="146">
        <f t="shared" si="956"/>
        <v>0</v>
      </c>
      <c r="DI599" s="146">
        <f t="shared" si="957"/>
        <v>0</v>
      </c>
      <c r="DJ599" s="146">
        <f t="shared" si="958"/>
        <v>0</v>
      </c>
      <c r="DK599" s="146">
        <f t="shared" si="959"/>
        <v>0</v>
      </c>
      <c r="DL599" s="146">
        <f t="shared" si="960"/>
        <v>0</v>
      </c>
      <c r="DM599" s="146">
        <f t="shared" si="961"/>
        <v>0</v>
      </c>
      <c r="DN599" s="64">
        <f t="shared" si="969"/>
        <v>150</v>
      </c>
      <c r="DO599" s="52">
        <f t="shared" si="970"/>
        <v>150</v>
      </c>
      <c r="DP599" s="52" t="str">
        <f t="shared" si="965"/>
        <v/>
      </c>
      <c r="DQ599" s="53" t="str">
        <f t="shared" si="966"/>
        <v/>
      </c>
      <c r="DR599" s="1">
        <f t="shared" si="971"/>
        <v>1</v>
      </c>
      <c r="DS599" s="168" t="e">
        <f>IF(AND(DR599=#REF!,BL599=#REF!),'Tiến độ'!D599,"")</f>
        <v>#REF!</v>
      </c>
    </row>
    <row r="600" spans="1:123" ht="11.25" customHeight="1">
      <c r="A600" s="314" t="str">
        <f>IF(B600="","",MAX($A$7:A599)+1)</f>
        <v/>
      </c>
      <c r="B600" s="315"/>
      <c r="C600" s="79" t="s">
        <v>665</v>
      </c>
      <c r="D600" s="80" t="s">
        <v>666</v>
      </c>
      <c r="E600" s="81">
        <v>3</v>
      </c>
      <c r="F600" s="82">
        <v>60</v>
      </c>
      <c r="G600" s="83"/>
      <c r="H600" s="84">
        <f>H598</f>
        <v>3</v>
      </c>
      <c r="I600" s="85">
        <f>I598</f>
        <v>153</v>
      </c>
      <c r="J600" s="27"/>
      <c r="K600" s="86">
        <v>6</v>
      </c>
      <c r="L600" s="87">
        <v>6</v>
      </c>
      <c r="M600" s="87">
        <v>6</v>
      </c>
      <c r="N600" s="88">
        <v>6</v>
      </c>
      <c r="O600" s="86">
        <v>6</v>
      </c>
      <c r="P600" s="87">
        <v>3</v>
      </c>
      <c r="Q600" s="87">
        <v>3</v>
      </c>
      <c r="R600" s="88">
        <v>3</v>
      </c>
      <c r="S600" s="86">
        <v>3</v>
      </c>
      <c r="T600" s="87">
        <v>3</v>
      </c>
      <c r="U600" s="87">
        <v>3</v>
      </c>
      <c r="V600" s="87">
        <v>3</v>
      </c>
      <c r="W600" s="88">
        <v>3</v>
      </c>
      <c r="X600" s="86">
        <v>3</v>
      </c>
      <c r="Y600" s="87">
        <v>3</v>
      </c>
      <c r="Z600" s="87" t="s">
        <v>163</v>
      </c>
      <c r="AA600" s="88" t="s">
        <v>163</v>
      </c>
      <c r="AB600" s="86" t="s">
        <v>163</v>
      </c>
      <c r="AC600" s="87" t="s">
        <v>163</v>
      </c>
      <c r="AD600" s="87" t="s">
        <v>164</v>
      </c>
      <c r="AE600" s="88" t="s">
        <v>164</v>
      </c>
      <c r="AF600" s="86" t="s">
        <v>164</v>
      </c>
      <c r="AG600" s="87" t="s">
        <v>164</v>
      </c>
      <c r="AH600" s="87" t="s">
        <v>164</v>
      </c>
      <c r="AI600" s="362"/>
      <c r="AJ600" s="363"/>
      <c r="AK600" s="86" t="s">
        <v>164</v>
      </c>
      <c r="AL600" s="87"/>
      <c r="AM600" s="87"/>
      <c r="AN600" s="88"/>
      <c r="AO600" s="86"/>
      <c r="AP600" s="87"/>
      <c r="AQ600" s="87"/>
      <c r="AR600" s="88"/>
      <c r="AS600" s="89"/>
      <c r="AT600" s="87"/>
      <c r="AU600" s="87"/>
      <c r="AV600" s="90"/>
      <c r="AW600" s="86"/>
      <c r="AX600" s="87"/>
      <c r="AY600" s="87"/>
      <c r="AZ600" s="87"/>
      <c r="BA600" s="88"/>
      <c r="BB600" s="89"/>
      <c r="BC600" s="87"/>
      <c r="BD600" s="87"/>
      <c r="BE600" s="321"/>
      <c r="BF600" s="322"/>
      <c r="BG600" s="322"/>
      <c r="BH600" s="322"/>
      <c r="BI600" s="322"/>
      <c r="BJ600" s="323"/>
      <c r="BK600" s="46" t="s">
        <v>18</v>
      </c>
      <c r="BL600" s="46" t="s">
        <v>53</v>
      </c>
      <c r="BN600" s="146">
        <f t="shared" si="964"/>
        <v>18</v>
      </c>
      <c r="BO600" s="146">
        <f t="shared" si="911"/>
        <v>18</v>
      </c>
      <c r="BP600" s="146">
        <f t="shared" si="912"/>
        <v>18</v>
      </c>
      <c r="BQ600" s="146">
        <f t="shared" si="913"/>
        <v>18</v>
      </c>
      <c r="BR600" s="146">
        <f t="shared" si="914"/>
        <v>18</v>
      </c>
      <c r="BS600" s="146">
        <f t="shared" si="915"/>
        <v>9</v>
      </c>
      <c r="BT600" s="146">
        <f t="shared" si="916"/>
        <v>9</v>
      </c>
      <c r="BU600" s="146">
        <f t="shared" si="917"/>
        <v>9</v>
      </c>
      <c r="BV600" s="146">
        <f t="shared" si="918"/>
        <v>9</v>
      </c>
      <c r="BW600" s="146">
        <f t="shared" si="919"/>
        <v>9</v>
      </c>
      <c r="BX600" s="146">
        <f t="shared" si="920"/>
        <v>9</v>
      </c>
      <c r="BY600" s="146">
        <f t="shared" si="921"/>
        <v>9</v>
      </c>
      <c r="BZ600" s="146">
        <f t="shared" si="922"/>
        <v>9</v>
      </c>
      <c r="CA600" s="146">
        <f t="shared" si="923"/>
        <v>9</v>
      </c>
      <c r="CB600" s="146">
        <f t="shared" si="924"/>
        <v>9</v>
      </c>
      <c r="CC600" s="146">
        <f t="shared" si="925"/>
        <v>0</v>
      </c>
      <c r="CD600" s="146">
        <f t="shared" si="926"/>
        <v>0</v>
      </c>
      <c r="CE600" s="146">
        <f t="shared" si="927"/>
        <v>0</v>
      </c>
      <c r="CF600" s="146">
        <f t="shared" si="928"/>
        <v>0</v>
      </c>
      <c r="CG600" s="146">
        <f t="shared" si="929"/>
        <v>0</v>
      </c>
      <c r="CH600" s="146">
        <f t="shared" si="930"/>
        <v>0</v>
      </c>
      <c r="CI600" s="146">
        <f t="shared" si="931"/>
        <v>0</v>
      </c>
      <c r="CJ600" s="146">
        <f t="shared" si="932"/>
        <v>0</v>
      </c>
      <c r="CK600" s="146">
        <f t="shared" si="933"/>
        <v>0</v>
      </c>
      <c r="CL600" s="146">
        <f t="shared" si="934"/>
        <v>0</v>
      </c>
      <c r="CM600" s="146">
        <f t="shared" si="935"/>
        <v>0</v>
      </c>
      <c r="CN600" s="146">
        <f t="shared" si="936"/>
        <v>0</v>
      </c>
      <c r="CO600" s="146">
        <f t="shared" si="937"/>
        <v>0</v>
      </c>
      <c r="CP600" s="146">
        <f t="shared" si="938"/>
        <v>0</v>
      </c>
      <c r="CQ600" s="146">
        <f t="shared" si="939"/>
        <v>0</v>
      </c>
      <c r="CR600" s="146">
        <f t="shared" si="940"/>
        <v>0</v>
      </c>
      <c r="CS600" s="146">
        <f t="shared" si="941"/>
        <v>0</v>
      </c>
      <c r="CT600" s="146">
        <f t="shared" si="942"/>
        <v>0</v>
      </c>
      <c r="CU600" s="146">
        <f t="shared" si="943"/>
        <v>0</v>
      </c>
      <c r="CV600" s="146">
        <f t="shared" si="944"/>
        <v>0</v>
      </c>
      <c r="CW600" s="146">
        <f t="shared" si="945"/>
        <v>0</v>
      </c>
      <c r="CX600" s="146">
        <f t="shared" si="946"/>
        <v>0</v>
      </c>
      <c r="CY600" s="146">
        <f t="shared" si="947"/>
        <v>0</v>
      </c>
      <c r="CZ600" s="146">
        <f t="shared" si="948"/>
        <v>0</v>
      </c>
      <c r="DA600" s="146">
        <f t="shared" si="949"/>
        <v>0</v>
      </c>
      <c r="DB600" s="146">
        <f t="shared" si="950"/>
        <v>0</v>
      </c>
      <c r="DC600" s="146">
        <f t="shared" si="951"/>
        <v>0</v>
      </c>
      <c r="DD600" s="146">
        <f t="shared" si="952"/>
        <v>0</v>
      </c>
      <c r="DE600" s="146">
        <f t="shared" si="953"/>
        <v>0</v>
      </c>
      <c r="DF600" s="146">
        <f t="shared" si="954"/>
        <v>0</v>
      </c>
      <c r="DG600" s="146">
        <f t="shared" si="955"/>
        <v>0</v>
      </c>
      <c r="DH600" s="146">
        <f t="shared" si="956"/>
        <v>0</v>
      </c>
      <c r="DI600" s="146">
        <f t="shared" si="957"/>
        <v>0</v>
      </c>
      <c r="DJ600" s="146">
        <f t="shared" si="958"/>
        <v>0</v>
      </c>
      <c r="DK600" s="146">
        <f t="shared" si="959"/>
        <v>0</v>
      </c>
      <c r="DL600" s="146">
        <f t="shared" si="960"/>
        <v>0</v>
      </c>
      <c r="DM600" s="146">
        <f t="shared" si="961"/>
        <v>0</v>
      </c>
      <c r="DN600" s="64">
        <f t="shared" si="969"/>
        <v>180</v>
      </c>
      <c r="DO600" s="52">
        <f t="shared" si="970"/>
        <v>180</v>
      </c>
      <c r="DP600" s="52" t="str">
        <f t="shared" si="965"/>
        <v/>
      </c>
      <c r="DQ600" s="53" t="str">
        <f t="shared" si="966"/>
        <v/>
      </c>
      <c r="DR600" s="1">
        <f t="shared" si="971"/>
        <v>1</v>
      </c>
      <c r="DS600" s="168" t="e">
        <f>IF(AND(DR600=#REF!,BL600=#REF!),'Tiến độ'!D600,"")</f>
        <v>#REF!</v>
      </c>
    </row>
    <row r="601" spans="1:123" ht="11.25" customHeight="1">
      <c r="A601" s="314" t="str">
        <f>IF(B601="","",MAX($A$7:A600)+1)</f>
        <v/>
      </c>
      <c r="B601" s="315"/>
      <c r="C601" s="79" t="s">
        <v>667</v>
      </c>
      <c r="D601" s="80" t="s">
        <v>668</v>
      </c>
      <c r="E601" s="81">
        <v>2</v>
      </c>
      <c r="F601" s="82">
        <v>30</v>
      </c>
      <c r="G601" s="83"/>
      <c r="H601" s="84">
        <f t="shared" ref="H601:H602" si="972">H600</f>
        <v>3</v>
      </c>
      <c r="I601" s="85">
        <f t="shared" ref="I601:I602" si="973">I600</f>
        <v>153</v>
      </c>
      <c r="J601" s="27"/>
      <c r="K601" s="86"/>
      <c r="L601" s="87"/>
      <c r="M601" s="87"/>
      <c r="N601" s="88"/>
      <c r="O601" s="86"/>
      <c r="P601" s="87">
        <v>3</v>
      </c>
      <c r="Q601" s="87">
        <v>3</v>
      </c>
      <c r="R601" s="88">
        <v>3</v>
      </c>
      <c r="S601" s="86">
        <v>3</v>
      </c>
      <c r="T601" s="87">
        <v>3</v>
      </c>
      <c r="U601" s="87">
        <v>3</v>
      </c>
      <c r="V601" s="87">
        <v>3</v>
      </c>
      <c r="W601" s="88">
        <v>3</v>
      </c>
      <c r="X601" s="86">
        <v>3</v>
      </c>
      <c r="Y601" s="87">
        <v>3</v>
      </c>
      <c r="Z601" s="87" t="s">
        <v>163</v>
      </c>
      <c r="AA601" s="88" t="s">
        <v>163</v>
      </c>
      <c r="AB601" s="86" t="s">
        <v>163</v>
      </c>
      <c r="AC601" s="87" t="s">
        <v>163</v>
      </c>
      <c r="AD601" s="87" t="s">
        <v>164</v>
      </c>
      <c r="AE601" s="88" t="s">
        <v>164</v>
      </c>
      <c r="AF601" s="86" t="s">
        <v>164</v>
      </c>
      <c r="AG601" s="87" t="s">
        <v>164</v>
      </c>
      <c r="AH601" s="87" t="s">
        <v>164</v>
      </c>
      <c r="AI601" s="362"/>
      <c r="AJ601" s="363"/>
      <c r="AK601" s="86" t="s">
        <v>164</v>
      </c>
      <c r="AL601" s="87"/>
      <c r="AM601" s="87"/>
      <c r="AN601" s="88"/>
      <c r="AO601" s="86"/>
      <c r="AP601" s="87"/>
      <c r="AQ601" s="87"/>
      <c r="AR601" s="88"/>
      <c r="AS601" s="89"/>
      <c r="AT601" s="87"/>
      <c r="AU601" s="87"/>
      <c r="AV601" s="90"/>
      <c r="AW601" s="86"/>
      <c r="AX601" s="87"/>
      <c r="AY601" s="87"/>
      <c r="AZ601" s="87"/>
      <c r="BA601" s="88"/>
      <c r="BB601" s="89"/>
      <c r="BC601" s="87"/>
      <c r="BD601" s="87"/>
      <c r="BE601" s="321"/>
      <c r="BF601" s="322"/>
      <c r="BG601" s="322"/>
      <c r="BH601" s="322"/>
      <c r="BI601" s="322"/>
      <c r="BJ601" s="323"/>
      <c r="BK601" s="46" t="s">
        <v>18</v>
      </c>
      <c r="BL601" s="46" t="s">
        <v>53</v>
      </c>
      <c r="BN601" s="146">
        <f t="shared" si="964"/>
        <v>0</v>
      </c>
      <c r="BO601" s="146">
        <f t="shared" si="911"/>
        <v>0</v>
      </c>
      <c r="BP601" s="146">
        <f t="shared" si="912"/>
        <v>0</v>
      </c>
      <c r="BQ601" s="146">
        <f t="shared" si="913"/>
        <v>0</v>
      </c>
      <c r="BR601" s="146">
        <f t="shared" si="914"/>
        <v>0</v>
      </c>
      <c r="BS601" s="146">
        <f t="shared" si="915"/>
        <v>9</v>
      </c>
      <c r="BT601" s="146">
        <f t="shared" si="916"/>
        <v>9</v>
      </c>
      <c r="BU601" s="146">
        <f t="shared" si="917"/>
        <v>9</v>
      </c>
      <c r="BV601" s="146">
        <f t="shared" si="918"/>
        <v>9</v>
      </c>
      <c r="BW601" s="146">
        <f t="shared" si="919"/>
        <v>9</v>
      </c>
      <c r="BX601" s="146">
        <f t="shared" si="920"/>
        <v>9</v>
      </c>
      <c r="BY601" s="146">
        <f t="shared" si="921"/>
        <v>9</v>
      </c>
      <c r="BZ601" s="146">
        <f t="shared" si="922"/>
        <v>9</v>
      </c>
      <c r="CA601" s="146">
        <f t="shared" si="923"/>
        <v>9</v>
      </c>
      <c r="CB601" s="146">
        <f t="shared" si="924"/>
        <v>9</v>
      </c>
      <c r="CC601" s="146">
        <f t="shared" si="925"/>
        <v>0</v>
      </c>
      <c r="CD601" s="146">
        <f t="shared" si="926"/>
        <v>0</v>
      </c>
      <c r="CE601" s="146">
        <f t="shared" si="927"/>
        <v>0</v>
      </c>
      <c r="CF601" s="146">
        <f t="shared" si="928"/>
        <v>0</v>
      </c>
      <c r="CG601" s="146">
        <f t="shared" si="929"/>
        <v>0</v>
      </c>
      <c r="CH601" s="146">
        <f t="shared" si="930"/>
        <v>0</v>
      </c>
      <c r="CI601" s="146">
        <f t="shared" si="931"/>
        <v>0</v>
      </c>
      <c r="CJ601" s="146">
        <f t="shared" si="932"/>
        <v>0</v>
      </c>
      <c r="CK601" s="146">
        <f t="shared" si="933"/>
        <v>0</v>
      </c>
      <c r="CL601" s="146">
        <f t="shared" si="934"/>
        <v>0</v>
      </c>
      <c r="CM601" s="146">
        <f t="shared" si="935"/>
        <v>0</v>
      </c>
      <c r="CN601" s="146">
        <f t="shared" si="936"/>
        <v>0</v>
      </c>
      <c r="CO601" s="146">
        <f t="shared" si="937"/>
        <v>0</v>
      </c>
      <c r="CP601" s="146">
        <f t="shared" si="938"/>
        <v>0</v>
      </c>
      <c r="CQ601" s="146">
        <f t="shared" si="939"/>
        <v>0</v>
      </c>
      <c r="CR601" s="146">
        <f t="shared" si="940"/>
        <v>0</v>
      </c>
      <c r="CS601" s="146">
        <f t="shared" si="941"/>
        <v>0</v>
      </c>
      <c r="CT601" s="146">
        <f t="shared" si="942"/>
        <v>0</v>
      </c>
      <c r="CU601" s="146">
        <f t="shared" si="943"/>
        <v>0</v>
      </c>
      <c r="CV601" s="146">
        <f t="shared" si="944"/>
        <v>0</v>
      </c>
      <c r="CW601" s="146">
        <f t="shared" si="945"/>
        <v>0</v>
      </c>
      <c r="CX601" s="146">
        <f t="shared" si="946"/>
        <v>0</v>
      </c>
      <c r="CY601" s="146">
        <f t="shared" si="947"/>
        <v>0</v>
      </c>
      <c r="CZ601" s="146">
        <f t="shared" si="948"/>
        <v>0</v>
      </c>
      <c r="DA601" s="146">
        <f t="shared" si="949"/>
        <v>0</v>
      </c>
      <c r="DB601" s="146">
        <f t="shared" si="950"/>
        <v>0</v>
      </c>
      <c r="DC601" s="146">
        <f t="shared" si="951"/>
        <v>0</v>
      </c>
      <c r="DD601" s="146">
        <f t="shared" si="952"/>
        <v>0</v>
      </c>
      <c r="DE601" s="146">
        <f t="shared" si="953"/>
        <v>0</v>
      </c>
      <c r="DF601" s="146">
        <f t="shared" si="954"/>
        <v>0</v>
      </c>
      <c r="DG601" s="146">
        <f t="shared" si="955"/>
        <v>0</v>
      </c>
      <c r="DH601" s="146">
        <f t="shared" si="956"/>
        <v>0</v>
      </c>
      <c r="DI601" s="146">
        <f t="shared" si="957"/>
        <v>0</v>
      </c>
      <c r="DJ601" s="146">
        <f t="shared" si="958"/>
        <v>0</v>
      </c>
      <c r="DK601" s="146">
        <f t="shared" si="959"/>
        <v>0</v>
      </c>
      <c r="DL601" s="146">
        <f t="shared" si="960"/>
        <v>0</v>
      </c>
      <c r="DM601" s="146">
        <f t="shared" si="961"/>
        <v>0</v>
      </c>
      <c r="DN601" s="64">
        <f>I601*1</f>
        <v>153</v>
      </c>
      <c r="DO601" s="52">
        <f t="shared" si="970"/>
        <v>153</v>
      </c>
      <c r="DP601" s="52" t="str">
        <f t="shared" si="965"/>
        <v/>
      </c>
      <c r="DQ601" s="53" t="str">
        <f t="shared" si="966"/>
        <v/>
      </c>
      <c r="DR601" s="1">
        <f t="shared" si="971"/>
        <v>1</v>
      </c>
      <c r="DS601" s="168" t="e">
        <f>IF(AND(DR601=#REF!,BL601=#REF!),'Tiến độ'!D601,"")</f>
        <v>#REF!</v>
      </c>
    </row>
    <row r="602" spans="1:123" ht="11.25" customHeight="1">
      <c r="A602" s="314" t="str">
        <f>IF(B602="","",MAX($A$7:A601)+1)</f>
        <v/>
      </c>
      <c r="B602" s="315"/>
      <c r="C602" s="79" t="s">
        <v>669</v>
      </c>
      <c r="D602" s="80" t="s">
        <v>670</v>
      </c>
      <c r="E602" s="81">
        <v>3</v>
      </c>
      <c r="F602" s="82">
        <v>45</v>
      </c>
      <c r="G602" s="83"/>
      <c r="H602" s="84">
        <f t="shared" si="972"/>
        <v>3</v>
      </c>
      <c r="I602" s="85">
        <f t="shared" si="973"/>
        <v>153</v>
      </c>
      <c r="J602" s="27"/>
      <c r="K602" s="86">
        <v>3</v>
      </c>
      <c r="L602" s="87">
        <v>3</v>
      </c>
      <c r="M602" s="87">
        <v>3</v>
      </c>
      <c r="N602" s="88">
        <v>3</v>
      </c>
      <c r="O602" s="86">
        <v>3</v>
      </c>
      <c r="P602" s="87">
        <v>3</v>
      </c>
      <c r="Q602" s="87">
        <v>3</v>
      </c>
      <c r="R602" s="88">
        <v>3</v>
      </c>
      <c r="S602" s="86">
        <v>3</v>
      </c>
      <c r="T602" s="87">
        <v>3</v>
      </c>
      <c r="U602" s="87">
        <v>3</v>
      </c>
      <c r="V602" s="87">
        <v>3</v>
      </c>
      <c r="W602" s="88">
        <v>3</v>
      </c>
      <c r="X602" s="86">
        <v>3</v>
      </c>
      <c r="Y602" s="87">
        <v>3</v>
      </c>
      <c r="Z602" s="87" t="s">
        <v>163</v>
      </c>
      <c r="AA602" s="88" t="s">
        <v>163</v>
      </c>
      <c r="AB602" s="86" t="s">
        <v>163</v>
      </c>
      <c r="AC602" s="87" t="s">
        <v>163</v>
      </c>
      <c r="AD602" s="87" t="s">
        <v>164</v>
      </c>
      <c r="AE602" s="88" t="s">
        <v>164</v>
      </c>
      <c r="AF602" s="86" t="s">
        <v>164</v>
      </c>
      <c r="AG602" s="87" t="s">
        <v>164</v>
      </c>
      <c r="AH602" s="87" t="s">
        <v>164</v>
      </c>
      <c r="AI602" s="362"/>
      <c r="AJ602" s="363"/>
      <c r="AK602" s="86" t="s">
        <v>164</v>
      </c>
      <c r="AL602" s="87"/>
      <c r="AM602" s="87"/>
      <c r="AN602" s="88"/>
      <c r="AO602" s="86"/>
      <c r="AP602" s="87"/>
      <c r="AQ602" s="87"/>
      <c r="AR602" s="88"/>
      <c r="AS602" s="89"/>
      <c r="AT602" s="87"/>
      <c r="AU602" s="87"/>
      <c r="AV602" s="90"/>
      <c r="AW602" s="86"/>
      <c r="AX602" s="87"/>
      <c r="AY602" s="87"/>
      <c r="AZ602" s="87"/>
      <c r="BA602" s="88"/>
      <c r="BB602" s="89"/>
      <c r="BC602" s="87"/>
      <c r="BD602" s="87"/>
      <c r="BE602" s="321"/>
      <c r="BF602" s="322"/>
      <c r="BG602" s="322"/>
      <c r="BH602" s="322"/>
      <c r="BI602" s="322"/>
      <c r="BJ602" s="323"/>
      <c r="BK602" s="46" t="s">
        <v>18</v>
      </c>
      <c r="BL602" s="46" t="s">
        <v>53</v>
      </c>
      <c r="BN602" s="146">
        <f t="shared" si="964"/>
        <v>9</v>
      </c>
      <c r="BO602" s="146">
        <f t="shared" si="911"/>
        <v>9</v>
      </c>
      <c r="BP602" s="146">
        <f t="shared" si="912"/>
        <v>9</v>
      </c>
      <c r="BQ602" s="146">
        <f t="shared" si="913"/>
        <v>9</v>
      </c>
      <c r="BR602" s="146">
        <f t="shared" si="914"/>
        <v>9</v>
      </c>
      <c r="BS602" s="146">
        <f t="shared" si="915"/>
        <v>9</v>
      </c>
      <c r="BT602" s="146">
        <f t="shared" si="916"/>
        <v>9</v>
      </c>
      <c r="BU602" s="146">
        <f t="shared" si="917"/>
        <v>9</v>
      </c>
      <c r="BV602" s="146">
        <f t="shared" si="918"/>
        <v>9</v>
      </c>
      <c r="BW602" s="146">
        <f t="shared" si="919"/>
        <v>9</v>
      </c>
      <c r="BX602" s="146">
        <f t="shared" si="920"/>
        <v>9</v>
      </c>
      <c r="BY602" s="146">
        <f t="shared" si="921"/>
        <v>9</v>
      </c>
      <c r="BZ602" s="146">
        <f t="shared" si="922"/>
        <v>9</v>
      </c>
      <c r="CA602" s="146">
        <f t="shared" si="923"/>
        <v>9</v>
      </c>
      <c r="CB602" s="146">
        <f t="shared" si="924"/>
        <v>9</v>
      </c>
      <c r="CC602" s="146">
        <f t="shared" si="925"/>
        <v>0</v>
      </c>
      <c r="CD602" s="146">
        <f t="shared" si="926"/>
        <v>0</v>
      </c>
      <c r="CE602" s="146">
        <f t="shared" si="927"/>
        <v>0</v>
      </c>
      <c r="CF602" s="146">
        <f t="shared" si="928"/>
        <v>0</v>
      </c>
      <c r="CG602" s="146">
        <f t="shared" si="929"/>
        <v>0</v>
      </c>
      <c r="CH602" s="146">
        <f t="shared" si="930"/>
        <v>0</v>
      </c>
      <c r="CI602" s="146">
        <f t="shared" si="931"/>
        <v>0</v>
      </c>
      <c r="CJ602" s="146">
        <f t="shared" si="932"/>
        <v>0</v>
      </c>
      <c r="CK602" s="146">
        <f t="shared" si="933"/>
        <v>0</v>
      </c>
      <c r="CL602" s="146">
        <f t="shared" si="934"/>
        <v>0</v>
      </c>
      <c r="CM602" s="146">
        <f t="shared" si="935"/>
        <v>0</v>
      </c>
      <c r="CN602" s="146">
        <f t="shared" si="936"/>
        <v>0</v>
      </c>
      <c r="CO602" s="146">
        <f t="shared" si="937"/>
        <v>0</v>
      </c>
      <c r="CP602" s="146">
        <f t="shared" si="938"/>
        <v>0</v>
      </c>
      <c r="CQ602" s="146">
        <f t="shared" si="939"/>
        <v>0</v>
      </c>
      <c r="CR602" s="146">
        <f t="shared" si="940"/>
        <v>0</v>
      </c>
      <c r="CS602" s="146">
        <f t="shared" si="941"/>
        <v>0</v>
      </c>
      <c r="CT602" s="146">
        <f t="shared" si="942"/>
        <v>0</v>
      </c>
      <c r="CU602" s="146">
        <f t="shared" si="943"/>
        <v>0</v>
      </c>
      <c r="CV602" s="146">
        <f t="shared" si="944"/>
        <v>0</v>
      </c>
      <c r="CW602" s="146">
        <f t="shared" si="945"/>
        <v>0</v>
      </c>
      <c r="CX602" s="146">
        <f t="shared" si="946"/>
        <v>0</v>
      </c>
      <c r="CY602" s="146">
        <f t="shared" si="947"/>
        <v>0</v>
      </c>
      <c r="CZ602" s="146">
        <f t="shared" si="948"/>
        <v>0</v>
      </c>
      <c r="DA602" s="146">
        <f t="shared" si="949"/>
        <v>0</v>
      </c>
      <c r="DB602" s="146">
        <f t="shared" si="950"/>
        <v>0</v>
      </c>
      <c r="DC602" s="146">
        <f t="shared" si="951"/>
        <v>0</v>
      </c>
      <c r="DD602" s="146">
        <f t="shared" si="952"/>
        <v>0</v>
      </c>
      <c r="DE602" s="146">
        <f t="shared" si="953"/>
        <v>0</v>
      </c>
      <c r="DF602" s="146">
        <f t="shared" si="954"/>
        <v>0</v>
      </c>
      <c r="DG602" s="146">
        <f t="shared" si="955"/>
        <v>0</v>
      </c>
      <c r="DH602" s="146">
        <f t="shared" si="956"/>
        <v>0</v>
      </c>
      <c r="DI602" s="146">
        <f t="shared" si="957"/>
        <v>0</v>
      </c>
      <c r="DJ602" s="146">
        <f t="shared" si="958"/>
        <v>0</v>
      </c>
      <c r="DK602" s="146">
        <f t="shared" si="959"/>
        <v>0</v>
      </c>
      <c r="DL602" s="146">
        <f t="shared" si="960"/>
        <v>0</v>
      </c>
      <c r="DM602" s="146">
        <f t="shared" si="961"/>
        <v>0</v>
      </c>
      <c r="DN602" s="64">
        <f t="shared" ref="DN602:DN612" si="974">F602*H602</f>
        <v>135</v>
      </c>
      <c r="DO602" s="52">
        <f t="shared" si="970"/>
        <v>135</v>
      </c>
      <c r="DP602" s="52" t="str">
        <f t="shared" si="965"/>
        <v/>
      </c>
      <c r="DQ602" s="53" t="str">
        <f t="shared" si="966"/>
        <v/>
      </c>
      <c r="DR602" s="1">
        <f t="shared" si="971"/>
        <v>1</v>
      </c>
      <c r="DS602" s="168" t="e">
        <f>IF(AND(DR602=#REF!,BL602=#REF!),'Tiến độ'!D602,"")</f>
        <v>#REF!</v>
      </c>
    </row>
    <row r="603" spans="1:123" ht="11.25" customHeight="1">
      <c r="A603" s="314" t="str">
        <f>IF(B603="","",MAX($A$7:A602)+1)</f>
        <v/>
      </c>
      <c r="B603" s="315"/>
      <c r="C603" s="79" t="s">
        <v>671</v>
      </c>
      <c r="D603" s="80" t="s">
        <v>672</v>
      </c>
      <c r="E603" s="81">
        <v>3</v>
      </c>
      <c r="F603" s="82">
        <v>45</v>
      </c>
      <c r="G603" s="83"/>
      <c r="H603" s="84">
        <f t="shared" ref="H603:H611" si="975">H602</f>
        <v>3</v>
      </c>
      <c r="I603" s="85">
        <f t="shared" ref="I603:I611" si="976">I602</f>
        <v>153</v>
      </c>
      <c r="J603" s="27"/>
      <c r="K603" s="86">
        <v>3</v>
      </c>
      <c r="L603" s="87">
        <v>3</v>
      </c>
      <c r="M603" s="87">
        <v>3</v>
      </c>
      <c r="N603" s="88">
        <v>3</v>
      </c>
      <c r="O603" s="86">
        <v>3</v>
      </c>
      <c r="P603" s="87">
        <v>3</v>
      </c>
      <c r="Q603" s="87">
        <v>3</v>
      </c>
      <c r="R603" s="88">
        <v>3</v>
      </c>
      <c r="S603" s="86">
        <v>3</v>
      </c>
      <c r="T603" s="87">
        <v>3</v>
      </c>
      <c r="U603" s="87">
        <v>3</v>
      </c>
      <c r="V603" s="87">
        <v>3</v>
      </c>
      <c r="W603" s="88">
        <v>3</v>
      </c>
      <c r="X603" s="86">
        <v>3</v>
      </c>
      <c r="Y603" s="87">
        <v>3</v>
      </c>
      <c r="Z603" s="87" t="s">
        <v>163</v>
      </c>
      <c r="AA603" s="88" t="s">
        <v>163</v>
      </c>
      <c r="AB603" s="86" t="s">
        <v>163</v>
      </c>
      <c r="AC603" s="87" t="s">
        <v>163</v>
      </c>
      <c r="AD603" s="87" t="s">
        <v>164</v>
      </c>
      <c r="AE603" s="88" t="s">
        <v>164</v>
      </c>
      <c r="AF603" s="86" t="s">
        <v>164</v>
      </c>
      <c r="AG603" s="87" t="s">
        <v>164</v>
      </c>
      <c r="AH603" s="87" t="s">
        <v>164</v>
      </c>
      <c r="AI603" s="362"/>
      <c r="AJ603" s="363"/>
      <c r="AK603" s="86" t="s">
        <v>164</v>
      </c>
      <c r="AL603" s="87"/>
      <c r="AM603" s="87"/>
      <c r="AN603" s="88"/>
      <c r="AO603" s="86"/>
      <c r="AP603" s="87"/>
      <c r="AQ603" s="87"/>
      <c r="AR603" s="88"/>
      <c r="AS603" s="89"/>
      <c r="AT603" s="87"/>
      <c r="AU603" s="87"/>
      <c r="AV603" s="90"/>
      <c r="AW603" s="86"/>
      <c r="AX603" s="87"/>
      <c r="AY603" s="87"/>
      <c r="AZ603" s="87"/>
      <c r="BA603" s="88"/>
      <c r="BB603" s="89"/>
      <c r="BC603" s="87"/>
      <c r="BD603" s="87"/>
      <c r="BE603" s="321"/>
      <c r="BF603" s="322"/>
      <c r="BG603" s="322"/>
      <c r="BH603" s="322"/>
      <c r="BI603" s="322"/>
      <c r="BJ603" s="323"/>
      <c r="BK603" s="46" t="s">
        <v>18</v>
      </c>
      <c r="BL603" s="46" t="s">
        <v>53</v>
      </c>
      <c r="BN603" s="146">
        <f t="shared" si="964"/>
        <v>9</v>
      </c>
      <c r="BO603" s="146">
        <f t="shared" si="911"/>
        <v>9</v>
      </c>
      <c r="BP603" s="146">
        <f t="shared" si="912"/>
        <v>9</v>
      </c>
      <c r="BQ603" s="146">
        <f t="shared" si="913"/>
        <v>9</v>
      </c>
      <c r="BR603" s="146">
        <f t="shared" si="914"/>
        <v>9</v>
      </c>
      <c r="BS603" s="146">
        <f t="shared" si="915"/>
        <v>9</v>
      </c>
      <c r="BT603" s="146">
        <f t="shared" si="916"/>
        <v>9</v>
      </c>
      <c r="BU603" s="146">
        <f t="shared" si="917"/>
        <v>9</v>
      </c>
      <c r="BV603" s="146">
        <f t="shared" si="918"/>
        <v>9</v>
      </c>
      <c r="BW603" s="146">
        <f t="shared" si="919"/>
        <v>9</v>
      </c>
      <c r="BX603" s="146">
        <f t="shared" si="920"/>
        <v>9</v>
      </c>
      <c r="BY603" s="146">
        <f t="shared" si="921"/>
        <v>9</v>
      </c>
      <c r="BZ603" s="146">
        <f t="shared" si="922"/>
        <v>9</v>
      </c>
      <c r="CA603" s="146">
        <f t="shared" si="923"/>
        <v>9</v>
      </c>
      <c r="CB603" s="146">
        <f t="shared" si="924"/>
        <v>9</v>
      </c>
      <c r="CC603" s="146">
        <f t="shared" si="925"/>
        <v>0</v>
      </c>
      <c r="CD603" s="146">
        <f t="shared" si="926"/>
        <v>0</v>
      </c>
      <c r="CE603" s="146">
        <f t="shared" si="927"/>
        <v>0</v>
      </c>
      <c r="CF603" s="146">
        <f t="shared" si="928"/>
        <v>0</v>
      </c>
      <c r="CG603" s="146">
        <f t="shared" si="929"/>
        <v>0</v>
      </c>
      <c r="CH603" s="146">
        <f t="shared" si="930"/>
        <v>0</v>
      </c>
      <c r="CI603" s="146">
        <f t="shared" si="931"/>
        <v>0</v>
      </c>
      <c r="CJ603" s="146">
        <f t="shared" si="932"/>
        <v>0</v>
      </c>
      <c r="CK603" s="146">
        <f t="shared" si="933"/>
        <v>0</v>
      </c>
      <c r="CL603" s="146">
        <f t="shared" si="934"/>
        <v>0</v>
      </c>
      <c r="CM603" s="146">
        <f t="shared" si="935"/>
        <v>0</v>
      </c>
      <c r="CN603" s="146">
        <f t="shared" si="936"/>
        <v>0</v>
      </c>
      <c r="CO603" s="146">
        <f t="shared" si="937"/>
        <v>0</v>
      </c>
      <c r="CP603" s="146">
        <f t="shared" si="938"/>
        <v>0</v>
      </c>
      <c r="CQ603" s="146">
        <f t="shared" si="939"/>
        <v>0</v>
      </c>
      <c r="CR603" s="146">
        <f t="shared" si="940"/>
        <v>0</v>
      </c>
      <c r="CS603" s="146">
        <f t="shared" si="941"/>
        <v>0</v>
      </c>
      <c r="CT603" s="146">
        <f t="shared" si="942"/>
        <v>0</v>
      </c>
      <c r="CU603" s="146">
        <f t="shared" si="943"/>
        <v>0</v>
      </c>
      <c r="CV603" s="146">
        <f t="shared" si="944"/>
        <v>0</v>
      </c>
      <c r="CW603" s="146">
        <f t="shared" si="945"/>
        <v>0</v>
      </c>
      <c r="CX603" s="146">
        <f t="shared" si="946"/>
        <v>0</v>
      </c>
      <c r="CY603" s="146">
        <f t="shared" si="947"/>
        <v>0</v>
      </c>
      <c r="CZ603" s="146">
        <f t="shared" si="948"/>
        <v>0</v>
      </c>
      <c r="DA603" s="146">
        <f t="shared" si="949"/>
        <v>0</v>
      </c>
      <c r="DB603" s="146">
        <f t="shared" si="950"/>
        <v>0</v>
      </c>
      <c r="DC603" s="146">
        <f t="shared" si="951"/>
        <v>0</v>
      </c>
      <c r="DD603" s="146">
        <f t="shared" si="952"/>
        <v>0</v>
      </c>
      <c r="DE603" s="146">
        <f t="shared" si="953"/>
        <v>0</v>
      </c>
      <c r="DF603" s="146">
        <f t="shared" si="954"/>
        <v>0</v>
      </c>
      <c r="DG603" s="146">
        <f t="shared" si="955"/>
        <v>0</v>
      </c>
      <c r="DH603" s="146">
        <f t="shared" si="956"/>
        <v>0</v>
      </c>
      <c r="DI603" s="146">
        <f t="shared" si="957"/>
        <v>0</v>
      </c>
      <c r="DJ603" s="146">
        <f t="shared" si="958"/>
        <v>0</v>
      </c>
      <c r="DK603" s="146">
        <f t="shared" si="959"/>
        <v>0</v>
      </c>
      <c r="DL603" s="146">
        <f t="shared" si="960"/>
        <v>0</v>
      </c>
      <c r="DM603" s="146">
        <f t="shared" si="961"/>
        <v>0</v>
      </c>
      <c r="DN603" s="64">
        <f t="shared" si="974"/>
        <v>135</v>
      </c>
      <c r="DO603" s="52">
        <f t="shared" si="970"/>
        <v>135</v>
      </c>
      <c r="DP603" s="52" t="str">
        <f t="shared" si="965"/>
        <v/>
      </c>
      <c r="DQ603" s="53" t="str">
        <f t="shared" si="966"/>
        <v/>
      </c>
      <c r="DR603" s="1">
        <f t="shared" si="971"/>
        <v>1</v>
      </c>
      <c r="DS603" s="168" t="e">
        <f>IF(AND(DR603=#REF!,BL603=#REF!),'Tiến độ'!D603,"")</f>
        <v>#REF!</v>
      </c>
    </row>
    <row r="604" spans="1:123" ht="11.25" customHeight="1">
      <c r="A604" s="314" t="str">
        <f>IF(B604="","",MAX($A$7:A603)+1)</f>
        <v/>
      </c>
      <c r="B604" s="315"/>
      <c r="C604" s="79" t="s">
        <v>673</v>
      </c>
      <c r="D604" s="80" t="s">
        <v>674</v>
      </c>
      <c r="E604" s="81">
        <v>2</v>
      </c>
      <c r="F604" s="82">
        <v>30</v>
      </c>
      <c r="G604" s="83"/>
      <c r="H604" s="84">
        <f t="shared" si="975"/>
        <v>3</v>
      </c>
      <c r="I604" s="85">
        <f t="shared" si="976"/>
        <v>153</v>
      </c>
      <c r="J604" s="27"/>
      <c r="K604" s="86">
        <v>2</v>
      </c>
      <c r="L604" s="87">
        <v>2</v>
      </c>
      <c r="M604" s="87">
        <v>2</v>
      </c>
      <c r="N604" s="88">
        <v>2</v>
      </c>
      <c r="O604" s="86">
        <v>2</v>
      </c>
      <c r="P604" s="87">
        <v>2</v>
      </c>
      <c r="Q604" s="87">
        <v>2</v>
      </c>
      <c r="R604" s="88">
        <v>2</v>
      </c>
      <c r="S604" s="86">
        <v>2</v>
      </c>
      <c r="T604" s="87">
        <v>2</v>
      </c>
      <c r="U604" s="87">
        <v>2</v>
      </c>
      <c r="V604" s="87">
        <v>2</v>
      </c>
      <c r="W604" s="88">
        <v>2</v>
      </c>
      <c r="X604" s="86">
        <v>2</v>
      </c>
      <c r="Y604" s="87">
        <v>2</v>
      </c>
      <c r="Z604" s="87" t="s">
        <v>163</v>
      </c>
      <c r="AA604" s="88" t="s">
        <v>163</v>
      </c>
      <c r="AB604" s="86" t="s">
        <v>163</v>
      </c>
      <c r="AC604" s="87" t="s">
        <v>163</v>
      </c>
      <c r="AD604" s="87" t="s">
        <v>164</v>
      </c>
      <c r="AE604" s="88" t="s">
        <v>164</v>
      </c>
      <c r="AF604" s="86" t="s">
        <v>164</v>
      </c>
      <c r="AG604" s="87" t="s">
        <v>164</v>
      </c>
      <c r="AH604" s="87" t="s">
        <v>164</v>
      </c>
      <c r="AI604" s="362"/>
      <c r="AJ604" s="363"/>
      <c r="AK604" s="86" t="s">
        <v>164</v>
      </c>
      <c r="AL604" s="87"/>
      <c r="AM604" s="87"/>
      <c r="AN604" s="88"/>
      <c r="AO604" s="86"/>
      <c r="AP604" s="87"/>
      <c r="AQ604" s="87"/>
      <c r="AR604" s="88"/>
      <c r="AS604" s="89"/>
      <c r="AT604" s="87"/>
      <c r="AU604" s="87"/>
      <c r="AV604" s="90"/>
      <c r="AW604" s="86"/>
      <c r="AX604" s="87"/>
      <c r="AY604" s="87"/>
      <c r="AZ604" s="87"/>
      <c r="BA604" s="88"/>
      <c r="BB604" s="89"/>
      <c r="BC604" s="87"/>
      <c r="BD604" s="87"/>
      <c r="BE604" s="321"/>
      <c r="BF604" s="322"/>
      <c r="BG604" s="322"/>
      <c r="BH604" s="322"/>
      <c r="BI604" s="322"/>
      <c r="BJ604" s="323"/>
      <c r="BK604" s="46" t="s">
        <v>18</v>
      </c>
      <c r="BL604" s="46" t="s">
        <v>52</v>
      </c>
      <c r="BN604" s="146">
        <f t="shared" si="964"/>
        <v>6</v>
      </c>
      <c r="BO604" s="146">
        <f t="shared" si="911"/>
        <v>6</v>
      </c>
      <c r="BP604" s="146">
        <f t="shared" si="912"/>
        <v>6</v>
      </c>
      <c r="BQ604" s="146">
        <f t="shared" si="913"/>
        <v>6</v>
      </c>
      <c r="BR604" s="146">
        <f t="shared" si="914"/>
        <v>6</v>
      </c>
      <c r="BS604" s="146">
        <f t="shared" si="915"/>
        <v>6</v>
      </c>
      <c r="BT604" s="146">
        <f t="shared" si="916"/>
        <v>6</v>
      </c>
      <c r="BU604" s="146">
        <f t="shared" si="917"/>
        <v>6</v>
      </c>
      <c r="BV604" s="146">
        <f t="shared" si="918"/>
        <v>6</v>
      </c>
      <c r="BW604" s="146">
        <f t="shared" si="919"/>
        <v>6</v>
      </c>
      <c r="BX604" s="146">
        <f t="shared" si="920"/>
        <v>6</v>
      </c>
      <c r="BY604" s="146">
        <f t="shared" si="921"/>
        <v>6</v>
      </c>
      <c r="BZ604" s="146">
        <f t="shared" si="922"/>
        <v>6</v>
      </c>
      <c r="CA604" s="146">
        <f t="shared" si="923"/>
        <v>6</v>
      </c>
      <c r="CB604" s="146">
        <f t="shared" si="924"/>
        <v>6</v>
      </c>
      <c r="CC604" s="146">
        <f t="shared" si="925"/>
        <v>0</v>
      </c>
      <c r="CD604" s="146">
        <f t="shared" si="926"/>
        <v>0</v>
      </c>
      <c r="CE604" s="146">
        <f t="shared" si="927"/>
        <v>0</v>
      </c>
      <c r="CF604" s="146">
        <f t="shared" si="928"/>
        <v>0</v>
      </c>
      <c r="CG604" s="146">
        <f t="shared" si="929"/>
        <v>0</v>
      </c>
      <c r="CH604" s="146">
        <f t="shared" si="930"/>
        <v>0</v>
      </c>
      <c r="CI604" s="146">
        <f t="shared" si="931"/>
        <v>0</v>
      </c>
      <c r="CJ604" s="146">
        <f t="shared" si="932"/>
        <v>0</v>
      </c>
      <c r="CK604" s="146">
        <f t="shared" si="933"/>
        <v>0</v>
      </c>
      <c r="CL604" s="146">
        <f t="shared" si="934"/>
        <v>0</v>
      </c>
      <c r="CM604" s="146">
        <f t="shared" si="935"/>
        <v>0</v>
      </c>
      <c r="CN604" s="146">
        <f t="shared" si="936"/>
        <v>0</v>
      </c>
      <c r="CO604" s="146">
        <f t="shared" si="937"/>
        <v>0</v>
      </c>
      <c r="CP604" s="146">
        <f t="shared" si="938"/>
        <v>0</v>
      </c>
      <c r="CQ604" s="146">
        <f t="shared" si="939"/>
        <v>0</v>
      </c>
      <c r="CR604" s="146">
        <f t="shared" si="940"/>
        <v>0</v>
      </c>
      <c r="CS604" s="146">
        <f t="shared" si="941"/>
        <v>0</v>
      </c>
      <c r="CT604" s="146">
        <f t="shared" si="942"/>
        <v>0</v>
      </c>
      <c r="CU604" s="146">
        <f t="shared" si="943"/>
        <v>0</v>
      </c>
      <c r="CV604" s="146">
        <f t="shared" si="944"/>
        <v>0</v>
      </c>
      <c r="CW604" s="146">
        <f t="shared" si="945"/>
        <v>0</v>
      </c>
      <c r="CX604" s="146">
        <f t="shared" si="946"/>
        <v>0</v>
      </c>
      <c r="CY604" s="146">
        <f t="shared" si="947"/>
        <v>0</v>
      </c>
      <c r="CZ604" s="146">
        <f t="shared" si="948"/>
        <v>0</v>
      </c>
      <c r="DA604" s="146">
        <f t="shared" si="949"/>
        <v>0</v>
      </c>
      <c r="DB604" s="146">
        <f t="shared" si="950"/>
        <v>0</v>
      </c>
      <c r="DC604" s="146">
        <f t="shared" si="951"/>
        <v>0</v>
      </c>
      <c r="DD604" s="146">
        <f t="shared" si="952"/>
        <v>0</v>
      </c>
      <c r="DE604" s="146">
        <f t="shared" si="953"/>
        <v>0</v>
      </c>
      <c r="DF604" s="146">
        <f t="shared" si="954"/>
        <v>0</v>
      </c>
      <c r="DG604" s="146">
        <f t="shared" si="955"/>
        <v>0</v>
      </c>
      <c r="DH604" s="146">
        <f t="shared" si="956"/>
        <v>0</v>
      </c>
      <c r="DI604" s="146">
        <f t="shared" si="957"/>
        <v>0</v>
      </c>
      <c r="DJ604" s="146">
        <f t="shared" si="958"/>
        <v>0</v>
      </c>
      <c r="DK604" s="146">
        <f t="shared" si="959"/>
        <v>0</v>
      </c>
      <c r="DL604" s="146">
        <f t="shared" si="960"/>
        <v>0</v>
      </c>
      <c r="DM604" s="146">
        <f t="shared" si="961"/>
        <v>0</v>
      </c>
      <c r="DN604" s="64">
        <f t="shared" si="974"/>
        <v>90</v>
      </c>
      <c r="DO604" s="52">
        <f t="shared" si="970"/>
        <v>90</v>
      </c>
      <c r="DP604" s="52" t="str">
        <f t="shared" si="965"/>
        <v/>
      </c>
      <c r="DQ604" s="53" t="str">
        <f t="shared" si="966"/>
        <v/>
      </c>
      <c r="DR604" s="1">
        <f t="shared" si="971"/>
        <v>1</v>
      </c>
      <c r="DS604" s="168" t="e">
        <f>IF(AND(DR604=#REF!,BL604=#REF!),'Tiến độ'!D604,"")</f>
        <v>#REF!</v>
      </c>
    </row>
    <row r="605" spans="1:123" ht="11.25" customHeight="1">
      <c r="A605" s="314" t="str">
        <f>IF(B605="","",MAX($A$7:A604)+1)</f>
        <v/>
      </c>
      <c r="B605" s="315"/>
      <c r="C605" s="79" t="s">
        <v>675</v>
      </c>
      <c r="D605" s="80" t="s">
        <v>676</v>
      </c>
      <c r="E605" s="81">
        <v>2</v>
      </c>
      <c r="F605" s="82">
        <v>30</v>
      </c>
      <c r="G605" s="83"/>
      <c r="H605" s="84">
        <f t="shared" si="975"/>
        <v>3</v>
      </c>
      <c r="I605" s="85">
        <f t="shared" si="976"/>
        <v>153</v>
      </c>
      <c r="J605" s="27"/>
      <c r="K605" s="86"/>
      <c r="L605" s="87"/>
      <c r="M605" s="87"/>
      <c r="N605" s="88"/>
      <c r="O605" s="86"/>
      <c r="P605" s="87"/>
      <c r="Q605" s="87"/>
      <c r="R605" s="88"/>
      <c r="S605" s="86"/>
      <c r="T605" s="87"/>
      <c r="U605" s="87"/>
      <c r="V605" s="87"/>
      <c r="W605" s="88"/>
      <c r="X605" s="86"/>
      <c r="Y605" s="87"/>
      <c r="Z605" s="87"/>
      <c r="AA605" s="88"/>
      <c r="AB605" s="86"/>
      <c r="AC605" s="87"/>
      <c r="AD605" s="87">
        <v>6</v>
      </c>
      <c r="AE605" s="88">
        <v>6</v>
      </c>
      <c r="AF605" s="86">
        <v>6</v>
      </c>
      <c r="AG605" s="87">
        <v>6</v>
      </c>
      <c r="AH605" s="87">
        <v>6</v>
      </c>
      <c r="AI605" s="362"/>
      <c r="AJ605" s="363"/>
      <c r="AK605" s="86" t="s">
        <v>163</v>
      </c>
      <c r="AL605" s="87"/>
      <c r="AM605" s="87"/>
      <c r="AN605" s="88"/>
      <c r="AO605" s="86"/>
      <c r="AP605" s="87"/>
      <c r="AQ605" s="87"/>
      <c r="AR605" s="88"/>
      <c r="AS605" s="89"/>
      <c r="AT605" s="87"/>
      <c r="AU605" s="87"/>
      <c r="AV605" s="90"/>
      <c r="AW605" s="86"/>
      <c r="AX605" s="87"/>
      <c r="AY605" s="87"/>
      <c r="AZ605" s="87"/>
      <c r="BA605" s="88"/>
      <c r="BB605" s="89"/>
      <c r="BC605" s="87"/>
      <c r="BD605" s="87"/>
      <c r="BE605" s="321"/>
      <c r="BF605" s="322"/>
      <c r="BG605" s="322"/>
      <c r="BH605" s="322"/>
      <c r="BI605" s="322"/>
      <c r="BJ605" s="323"/>
      <c r="BK605" s="46" t="s">
        <v>18</v>
      </c>
      <c r="BL605" s="46" t="s">
        <v>53</v>
      </c>
      <c r="BN605" s="146">
        <f t="shared" si="964"/>
        <v>0</v>
      </c>
      <c r="BO605" s="146">
        <f t="shared" si="911"/>
        <v>0</v>
      </c>
      <c r="BP605" s="146">
        <f t="shared" si="912"/>
        <v>0</v>
      </c>
      <c r="BQ605" s="146">
        <f t="shared" si="913"/>
        <v>0</v>
      </c>
      <c r="BR605" s="146">
        <f t="shared" si="914"/>
        <v>0</v>
      </c>
      <c r="BS605" s="146">
        <f t="shared" si="915"/>
        <v>0</v>
      </c>
      <c r="BT605" s="146">
        <f t="shared" si="916"/>
        <v>0</v>
      </c>
      <c r="BU605" s="146">
        <f t="shared" si="917"/>
        <v>0</v>
      </c>
      <c r="BV605" s="146">
        <f t="shared" si="918"/>
        <v>0</v>
      </c>
      <c r="BW605" s="146">
        <f t="shared" si="919"/>
        <v>0</v>
      </c>
      <c r="BX605" s="146">
        <f t="shared" si="920"/>
        <v>0</v>
      </c>
      <c r="BY605" s="146">
        <f t="shared" si="921"/>
        <v>0</v>
      </c>
      <c r="BZ605" s="146">
        <f t="shared" si="922"/>
        <v>0</v>
      </c>
      <c r="CA605" s="146">
        <f t="shared" si="923"/>
        <v>0</v>
      </c>
      <c r="CB605" s="146">
        <f t="shared" si="924"/>
        <v>0</v>
      </c>
      <c r="CC605" s="146">
        <f t="shared" si="925"/>
        <v>0</v>
      </c>
      <c r="CD605" s="146">
        <f t="shared" si="926"/>
        <v>0</v>
      </c>
      <c r="CE605" s="146">
        <f t="shared" si="927"/>
        <v>0</v>
      </c>
      <c r="CF605" s="146">
        <f t="shared" si="928"/>
        <v>0</v>
      </c>
      <c r="CG605" s="146">
        <f t="shared" si="929"/>
        <v>18</v>
      </c>
      <c r="CH605" s="146">
        <f t="shared" si="930"/>
        <v>18</v>
      </c>
      <c r="CI605" s="146">
        <f t="shared" si="931"/>
        <v>18</v>
      </c>
      <c r="CJ605" s="146">
        <f t="shared" si="932"/>
        <v>18</v>
      </c>
      <c r="CK605" s="146">
        <f t="shared" si="933"/>
        <v>18</v>
      </c>
      <c r="CL605" s="146">
        <f t="shared" si="934"/>
        <v>0</v>
      </c>
      <c r="CM605" s="146">
        <f t="shared" si="935"/>
        <v>0</v>
      </c>
      <c r="CN605" s="146">
        <f t="shared" si="936"/>
        <v>0</v>
      </c>
      <c r="CO605" s="146">
        <f t="shared" si="937"/>
        <v>0</v>
      </c>
      <c r="CP605" s="146">
        <f t="shared" si="938"/>
        <v>0</v>
      </c>
      <c r="CQ605" s="146">
        <f t="shared" si="939"/>
        <v>0</v>
      </c>
      <c r="CR605" s="146">
        <f t="shared" si="940"/>
        <v>0</v>
      </c>
      <c r="CS605" s="146">
        <f t="shared" si="941"/>
        <v>0</v>
      </c>
      <c r="CT605" s="146">
        <f t="shared" si="942"/>
        <v>0</v>
      </c>
      <c r="CU605" s="146">
        <f t="shared" si="943"/>
        <v>0</v>
      </c>
      <c r="CV605" s="146">
        <f t="shared" si="944"/>
        <v>0</v>
      </c>
      <c r="CW605" s="146">
        <f t="shared" si="945"/>
        <v>0</v>
      </c>
      <c r="CX605" s="146">
        <f t="shared" si="946"/>
        <v>0</v>
      </c>
      <c r="CY605" s="146">
        <f t="shared" si="947"/>
        <v>0</v>
      </c>
      <c r="CZ605" s="146">
        <f t="shared" si="948"/>
        <v>0</v>
      </c>
      <c r="DA605" s="146">
        <f t="shared" si="949"/>
        <v>0</v>
      </c>
      <c r="DB605" s="146">
        <f t="shared" si="950"/>
        <v>0</v>
      </c>
      <c r="DC605" s="146">
        <f t="shared" si="951"/>
        <v>0</v>
      </c>
      <c r="DD605" s="146">
        <f t="shared" si="952"/>
        <v>0</v>
      </c>
      <c r="DE605" s="146">
        <f t="shared" si="953"/>
        <v>0</v>
      </c>
      <c r="DF605" s="146">
        <f t="shared" si="954"/>
        <v>0</v>
      </c>
      <c r="DG605" s="146">
        <f t="shared" si="955"/>
        <v>0</v>
      </c>
      <c r="DH605" s="146">
        <f t="shared" si="956"/>
        <v>0</v>
      </c>
      <c r="DI605" s="146">
        <f t="shared" si="957"/>
        <v>0</v>
      </c>
      <c r="DJ605" s="146">
        <f t="shared" si="958"/>
        <v>0</v>
      </c>
      <c r="DK605" s="146">
        <f t="shared" si="959"/>
        <v>0</v>
      </c>
      <c r="DL605" s="146">
        <f t="shared" si="960"/>
        <v>0</v>
      </c>
      <c r="DM605" s="146">
        <f t="shared" si="961"/>
        <v>0</v>
      </c>
      <c r="DN605" s="64">
        <f t="shared" si="974"/>
        <v>90</v>
      </c>
      <c r="DO605" s="52" t="str">
        <f t="shared" si="970"/>
        <v/>
      </c>
      <c r="DP605" s="52">
        <f t="shared" si="965"/>
        <v>90</v>
      </c>
      <c r="DQ605" s="53" t="str">
        <f t="shared" si="966"/>
        <v/>
      </c>
      <c r="DR605" s="1">
        <f t="shared" si="971"/>
        <v>1</v>
      </c>
      <c r="DS605" s="168" t="e">
        <f>IF(AND(DR605=#REF!,BL605=#REF!),'Tiến độ'!D605,"")</f>
        <v>#REF!</v>
      </c>
    </row>
    <row r="606" spans="1:123" ht="11.25" customHeight="1">
      <c r="A606" s="314" t="str">
        <f>IF(B606="","",MAX($A$7:A605)+1)</f>
        <v/>
      </c>
      <c r="B606" s="315"/>
      <c r="C606" s="79" t="s">
        <v>677</v>
      </c>
      <c r="D606" s="80" t="s">
        <v>678</v>
      </c>
      <c r="E606" s="81">
        <v>4</v>
      </c>
      <c r="F606" s="82">
        <v>75</v>
      </c>
      <c r="G606" s="83"/>
      <c r="H606" s="84">
        <f t="shared" si="975"/>
        <v>3</v>
      </c>
      <c r="I606" s="85">
        <f t="shared" si="976"/>
        <v>153</v>
      </c>
      <c r="J606" s="27"/>
      <c r="K606" s="86"/>
      <c r="L606" s="87"/>
      <c r="M606" s="87"/>
      <c r="N606" s="88"/>
      <c r="O606" s="86"/>
      <c r="P606" s="87"/>
      <c r="Q606" s="87"/>
      <c r="R606" s="88"/>
      <c r="S606" s="86"/>
      <c r="T606" s="87"/>
      <c r="U606" s="87"/>
      <c r="V606" s="87"/>
      <c r="W606" s="88"/>
      <c r="X606" s="86"/>
      <c r="Y606" s="87"/>
      <c r="Z606" s="87"/>
      <c r="AA606" s="88"/>
      <c r="AB606" s="86"/>
      <c r="AC606" s="87"/>
      <c r="AD606" s="87"/>
      <c r="AE606" s="88"/>
      <c r="AF606" s="86"/>
      <c r="AG606" s="87"/>
      <c r="AH606" s="87"/>
      <c r="AI606" s="362"/>
      <c r="AJ606" s="363"/>
      <c r="AK606" s="86"/>
      <c r="AL606" s="87">
        <v>5</v>
      </c>
      <c r="AM606" s="87">
        <v>5</v>
      </c>
      <c r="AN606" s="88">
        <v>5</v>
      </c>
      <c r="AO606" s="86">
        <v>5</v>
      </c>
      <c r="AP606" s="87">
        <v>5</v>
      </c>
      <c r="AQ606" s="87">
        <v>5</v>
      </c>
      <c r="AR606" s="88">
        <v>5</v>
      </c>
      <c r="AS606" s="89">
        <v>5</v>
      </c>
      <c r="AT606" s="87">
        <v>5</v>
      </c>
      <c r="AU606" s="87">
        <v>5</v>
      </c>
      <c r="AV606" s="90">
        <v>5</v>
      </c>
      <c r="AW606" s="86">
        <v>5</v>
      </c>
      <c r="AX606" s="87">
        <v>5</v>
      </c>
      <c r="AY606" s="87">
        <v>5</v>
      </c>
      <c r="AZ606" s="87">
        <v>5</v>
      </c>
      <c r="BA606" s="88" t="s">
        <v>163</v>
      </c>
      <c r="BB606" s="89" t="s">
        <v>163</v>
      </c>
      <c r="BC606" s="87" t="s">
        <v>163</v>
      </c>
      <c r="BD606" s="87" t="s">
        <v>163</v>
      </c>
      <c r="BE606" s="321"/>
      <c r="BF606" s="322"/>
      <c r="BG606" s="322"/>
      <c r="BH606" s="322"/>
      <c r="BI606" s="322"/>
      <c r="BJ606" s="323"/>
      <c r="BK606" s="46" t="s">
        <v>18</v>
      </c>
      <c r="BL606" s="46" t="s">
        <v>53</v>
      </c>
      <c r="BN606" s="146">
        <f t="shared" si="964"/>
        <v>0</v>
      </c>
      <c r="BO606" s="146">
        <f t="shared" si="911"/>
        <v>0</v>
      </c>
      <c r="BP606" s="146">
        <f t="shared" si="912"/>
        <v>0</v>
      </c>
      <c r="BQ606" s="146">
        <f t="shared" si="913"/>
        <v>0</v>
      </c>
      <c r="BR606" s="146">
        <f t="shared" si="914"/>
        <v>0</v>
      </c>
      <c r="BS606" s="146">
        <f t="shared" si="915"/>
        <v>0</v>
      </c>
      <c r="BT606" s="146">
        <f t="shared" si="916"/>
        <v>0</v>
      </c>
      <c r="BU606" s="146">
        <f t="shared" si="917"/>
        <v>0</v>
      </c>
      <c r="BV606" s="146">
        <f t="shared" si="918"/>
        <v>0</v>
      </c>
      <c r="BW606" s="146">
        <f t="shared" si="919"/>
        <v>0</v>
      </c>
      <c r="BX606" s="146">
        <f t="shared" si="920"/>
        <v>0</v>
      </c>
      <c r="BY606" s="146">
        <f t="shared" si="921"/>
        <v>0</v>
      </c>
      <c r="BZ606" s="146">
        <f t="shared" si="922"/>
        <v>0</v>
      </c>
      <c r="CA606" s="146">
        <f t="shared" si="923"/>
        <v>0</v>
      </c>
      <c r="CB606" s="146">
        <f t="shared" si="924"/>
        <v>0</v>
      </c>
      <c r="CC606" s="146">
        <f t="shared" si="925"/>
        <v>0</v>
      </c>
      <c r="CD606" s="146">
        <f t="shared" si="926"/>
        <v>0</v>
      </c>
      <c r="CE606" s="146">
        <f t="shared" si="927"/>
        <v>0</v>
      </c>
      <c r="CF606" s="146">
        <f t="shared" si="928"/>
        <v>0</v>
      </c>
      <c r="CG606" s="146">
        <f t="shared" si="929"/>
        <v>0</v>
      </c>
      <c r="CH606" s="146">
        <f t="shared" si="930"/>
        <v>0</v>
      </c>
      <c r="CI606" s="146">
        <f t="shared" si="931"/>
        <v>0</v>
      </c>
      <c r="CJ606" s="146">
        <f t="shared" si="932"/>
        <v>0</v>
      </c>
      <c r="CK606" s="146">
        <f t="shared" si="933"/>
        <v>0</v>
      </c>
      <c r="CL606" s="146">
        <f t="shared" si="934"/>
        <v>0</v>
      </c>
      <c r="CM606" s="146">
        <f t="shared" si="935"/>
        <v>0</v>
      </c>
      <c r="CN606" s="146">
        <f t="shared" si="936"/>
        <v>0</v>
      </c>
      <c r="CO606" s="146">
        <f t="shared" si="937"/>
        <v>15</v>
      </c>
      <c r="CP606" s="146">
        <f t="shared" si="938"/>
        <v>15</v>
      </c>
      <c r="CQ606" s="146">
        <f t="shared" si="939"/>
        <v>15</v>
      </c>
      <c r="CR606" s="146">
        <f t="shared" si="940"/>
        <v>15</v>
      </c>
      <c r="CS606" s="146">
        <f t="shared" si="941"/>
        <v>15</v>
      </c>
      <c r="CT606" s="146">
        <f t="shared" si="942"/>
        <v>15</v>
      </c>
      <c r="CU606" s="146">
        <f t="shared" si="943"/>
        <v>15</v>
      </c>
      <c r="CV606" s="146">
        <f t="shared" si="944"/>
        <v>15</v>
      </c>
      <c r="CW606" s="146">
        <f t="shared" si="945"/>
        <v>15</v>
      </c>
      <c r="CX606" s="146">
        <f t="shared" si="946"/>
        <v>15</v>
      </c>
      <c r="CY606" s="146">
        <f t="shared" si="947"/>
        <v>15</v>
      </c>
      <c r="CZ606" s="146">
        <f t="shared" si="948"/>
        <v>15</v>
      </c>
      <c r="DA606" s="146">
        <f t="shared" si="949"/>
        <v>15</v>
      </c>
      <c r="DB606" s="146">
        <f t="shared" si="950"/>
        <v>15</v>
      </c>
      <c r="DC606" s="146">
        <f t="shared" si="951"/>
        <v>15</v>
      </c>
      <c r="DD606" s="146">
        <f t="shared" si="952"/>
        <v>0</v>
      </c>
      <c r="DE606" s="146">
        <f t="shared" si="953"/>
        <v>0</v>
      </c>
      <c r="DF606" s="146">
        <f t="shared" si="954"/>
        <v>0</v>
      </c>
      <c r="DG606" s="146">
        <f t="shared" si="955"/>
        <v>0</v>
      </c>
      <c r="DH606" s="146">
        <f t="shared" si="956"/>
        <v>0</v>
      </c>
      <c r="DI606" s="146">
        <f t="shared" si="957"/>
        <v>0</v>
      </c>
      <c r="DJ606" s="146">
        <f t="shared" si="958"/>
        <v>0</v>
      </c>
      <c r="DK606" s="146">
        <f t="shared" si="959"/>
        <v>0</v>
      </c>
      <c r="DL606" s="146">
        <f t="shared" si="960"/>
        <v>0</v>
      </c>
      <c r="DM606" s="146">
        <f t="shared" si="961"/>
        <v>0</v>
      </c>
      <c r="DN606" s="64">
        <f t="shared" si="974"/>
        <v>225</v>
      </c>
      <c r="DO606" s="52" t="str">
        <f t="shared" si="970"/>
        <v/>
      </c>
      <c r="DP606" s="52" t="str">
        <f t="shared" si="965"/>
        <v/>
      </c>
      <c r="DQ606" s="53">
        <f t="shared" si="966"/>
        <v>225</v>
      </c>
      <c r="DR606" s="1">
        <f t="shared" si="971"/>
        <v>2</v>
      </c>
      <c r="DS606" s="168" t="e">
        <f>IF(AND(DR606=#REF!,BL606=#REF!),'Tiến độ'!D606,"")</f>
        <v>#REF!</v>
      </c>
    </row>
    <row r="607" spans="1:123" ht="11.25" customHeight="1">
      <c r="A607" s="314" t="str">
        <f>IF(B607="","",MAX($A$7:A606)+1)</f>
        <v/>
      </c>
      <c r="B607" s="315"/>
      <c r="C607" s="79" t="s">
        <v>679</v>
      </c>
      <c r="D607" s="80" t="s">
        <v>680</v>
      </c>
      <c r="E607" s="81">
        <v>3</v>
      </c>
      <c r="F607" s="82">
        <v>45</v>
      </c>
      <c r="G607" s="83"/>
      <c r="H607" s="84">
        <f t="shared" si="975"/>
        <v>3</v>
      </c>
      <c r="I607" s="85">
        <f t="shared" si="976"/>
        <v>153</v>
      </c>
      <c r="J607" s="27"/>
      <c r="K607" s="86"/>
      <c r="L607" s="87"/>
      <c r="M607" s="87"/>
      <c r="N607" s="88"/>
      <c r="O607" s="86"/>
      <c r="P607" s="87"/>
      <c r="Q607" s="87"/>
      <c r="R607" s="88"/>
      <c r="S607" s="86"/>
      <c r="T607" s="87"/>
      <c r="U607" s="87"/>
      <c r="V607" s="87"/>
      <c r="W607" s="88"/>
      <c r="X607" s="86"/>
      <c r="Y607" s="87"/>
      <c r="Z607" s="87"/>
      <c r="AA607" s="88"/>
      <c r="AB607" s="86"/>
      <c r="AC607" s="87"/>
      <c r="AD607" s="87"/>
      <c r="AE607" s="88"/>
      <c r="AF607" s="86"/>
      <c r="AG607" s="87"/>
      <c r="AH607" s="87"/>
      <c r="AI607" s="362"/>
      <c r="AJ607" s="363"/>
      <c r="AK607" s="86"/>
      <c r="AL607" s="87">
        <v>3</v>
      </c>
      <c r="AM607" s="87">
        <v>3</v>
      </c>
      <c r="AN607" s="88">
        <v>3</v>
      </c>
      <c r="AO607" s="86">
        <v>3</v>
      </c>
      <c r="AP607" s="87">
        <v>3</v>
      </c>
      <c r="AQ607" s="87">
        <v>3</v>
      </c>
      <c r="AR607" s="88">
        <v>3</v>
      </c>
      <c r="AS607" s="89">
        <v>3</v>
      </c>
      <c r="AT607" s="87">
        <v>3</v>
      </c>
      <c r="AU607" s="87">
        <v>3</v>
      </c>
      <c r="AV607" s="90">
        <v>3</v>
      </c>
      <c r="AW607" s="86">
        <v>3</v>
      </c>
      <c r="AX607" s="87">
        <v>3</v>
      </c>
      <c r="AY607" s="87">
        <v>3</v>
      </c>
      <c r="AZ607" s="87">
        <v>3</v>
      </c>
      <c r="BA607" s="88" t="s">
        <v>163</v>
      </c>
      <c r="BB607" s="89" t="s">
        <v>163</v>
      </c>
      <c r="BC607" s="87" t="s">
        <v>163</v>
      </c>
      <c r="BD607" s="87" t="s">
        <v>163</v>
      </c>
      <c r="BE607" s="321"/>
      <c r="BF607" s="322"/>
      <c r="BG607" s="322"/>
      <c r="BH607" s="322"/>
      <c r="BI607" s="322"/>
      <c r="BJ607" s="323"/>
      <c r="BK607" s="46" t="s">
        <v>18</v>
      </c>
      <c r="BL607" s="46" t="s">
        <v>53</v>
      </c>
      <c r="BN607" s="146">
        <f t="shared" si="964"/>
        <v>0</v>
      </c>
      <c r="BO607" s="146">
        <f t="shared" si="911"/>
        <v>0</v>
      </c>
      <c r="BP607" s="146">
        <f t="shared" si="912"/>
        <v>0</v>
      </c>
      <c r="BQ607" s="146">
        <f t="shared" si="913"/>
        <v>0</v>
      </c>
      <c r="BR607" s="146">
        <f t="shared" si="914"/>
        <v>0</v>
      </c>
      <c r="BS607" s="146">
        <f t="shared" si="915"/>
        <v>0</v>
      </c>
      <c r="BT607" s="146">
        <f t="shared" si="916"/>
        <v>0</v>
      </c>
      <c r="BU607" s="146">
        <f t="shared" si="917"/>
        <v>0</v>
      </c>
      <c r="BV607" s="146">
        <f t="shared" si="918"/>
        <v>0</v>
      </c>
      <c r="BW607" s="146">
        <f t="shared" si="919"/>
        <v>0</v>
      </c>
      <c r="BX607" s="146">
        <f t="shared" si="920"/>
        <v>0</v>
      </c>
      <c r="BY607" s="146">
        <f t="shared" si="921"/>
        <v>0</v>
      </c>
      <c r="BZ607" s="146">
        <f t="shared" si="922"/>
        <v>0</v>
      </c>
      <c r="CA607" s="146">
        <f t="shared" si="923"/>
        <v>0</v>
      </c>
      <c r="CB607" s="146">
        <f t="shared" si="924"/>
        <v>0</v>
      </c>
      <c r="CC607" s="146">
        <f t="shared" si="925"/>
        <v>0</v>
      </c>
      <c r="CD607" s="146">
        <f t="shared" si="926"/>
        <v>0</v>
      </c>
      <c r="CE607" s="146">
        <f t="shared" si="927"/>
        <v>0</v>
      </c>
      <c r="CF607" s="146">
        <f t="shared" si="928"/>
        <v>0</v>
      </c>
      <c r="CG607" s="146">
        <f t="shared" si="929"/>
        <v>0</v>
      </c>
      <c r="CH607" s="146">
        <f t="shared" si="930"/>
        <v>0</v>
      </c>
      <c r="CI607" s="146">
        <f t="shared" si="931"/>
        <v>0</v>
      </c>
      <c r="CJ607" s="146">
        <f t="shared" si="932"/>
        <v>0</v>
      </c>
      <c r="CK607" s="146">
        <f t="shared" si="933"/>
        <v>0</v>
      </c>
      <c r="CL607" s="146">
        <f t="shared" si="934"/>
        <v>0</v>
      </c>
      <c r="CM607" s="146">
        <f t="shared" si="935"/>
        <v>0</v>
      </c>
      <c r="CN607" s="146">
        <f t="shared" si="936"/>
        <v>0</v>
      </c>
      <c r="CO607" s="146">
        <f t="shared" si="937"/>
        <v>9</v>
      </c>
      <c r="CP607" s="146">
        <f t="shared" si="938"/>
        <v>9</v>
      </c>
      <c r="CQ607" s="146">
        <f t="shared" si="939"/>
        <v>9</v>
      </c>
      <c r="CR607" s="146">
        <f t="shared" si="940"/>
        <v>9</v>
      </c>
      <c r="CS607" s="146">
        <f t="shared" si="941"/>
        <v>9</v>
      </c>
      <c r="CT607" s="146">
        <f t="shared" si="942"/>
        <v>9</v>
      </c>
      <c r="CU607" s="146">
        <f t="shared" si="943"/>
        <v>9</v>
      </c>
      <c r="CV607" s="146">
        <f t="shared" si="944"/>
        <v>9</v>
      </c>
      <c r="CW607" s="146">
        <f t="shared" si="945"/>
        <v>9</v>
      </c>
      <c r="CX607" s="146">
        <f t="shared" si="946"/>
        <v>9</v>
      </c>
      <c r="CY607" s="146">
        <f t="shared" si="947"/>
        <v>9</v>
      </c>
      <c r="CZ607" s="146">
        <f t="shared" si="948"/>
        <v>9</v>
      </c>
      <c r="DA607" s="146">
        <f t="shared" si="949"/>
        <v>9</v>
      </c>
      <c r="DB607" s="146">
        <f t="shared" si="950"/>
        <v>9</v>
      </c>
      <c r="DC607" s="146">
        <f t="shared" si="951"/>
        <v>9</v>
      </c>
      <c r="DD607" s="146">
        <f t="shared" si="952"/>
        <v>0</v>
      </c>
      <c r="DE607" s="146">
        <f t="shared" si="953"/>
        <v>0</v>
      </c>
      <c r="DF607" s="146">
        <f t="shared" si="954"/>
        <v>0</v>
      </c>
      <c r="DG607" s="146">
        <f t="shared" si="955"/>
        <v>0</v>
      </c>
      <c r="DH607" s="146">
        <f t="shared" si="956"/>
        <v>0</v>
      </c>
      <c r="DI607" s="146">
        <f t="shared" si="957"/>
        <v>0</v>
      </c>
      <c r="DJ607" s="146">
        <f t="shared" si="958"/>
        <v>0</v>
      </c>
      <c r="DK607" s="146">
        <f t="shared" si="959"/>
        <v>0</v>
      </c>
      <c r="DL607" s="146">
        <f t="shared" si="960"/>
        <v>0</v>
      </c>
      <c r="DM607" s="146">
        <f t="shared" si="961"/>
        <v>0</v>
      </c>
      <c r="DN607" s="64">
        <f t="shared" si="974"/>
        <v>135</v>
      </c>
      <c r="DO607" s="52" t="str">
        <f t="shared" si="970"/>
        <v/>
      </c>
      <c r="DP607" s="52" t="str">
        <f t="shared" si="965"/>
        <v/>
      </c>
      <c r="DQ607" s="53">
        <f t="shared" si="966"/>
        <v>135</v>
      </c>
      <c r="DR607" s="1">
        <f t="shared" si="971"/>
        <v>2</v>
      </c>
      <c r="DS607" s="168" t="e">
        <f>IF(AND(DR607=#REF!,BL607=#REF!),'Tiến độ'!D607,"")</f>
        <v>#REF!</v>
      </c>
    </row>
    <row r="608" spans="1:123" ht="11.25" customHeight="1">
      <c r="A608" s="314" t="str">
        <f>IF(B608="","",MAX($A$7:A607)+1)</f>
        <v/>
      </c>
      <c r="B608" s="315"/>
      <c r="C608" s="79" t="s">
        <v>681</v>
      </c>
      <c r="D608" s="80" t="s">
        <v>682</v>
      </c>
      <c r="E608" s="81">
        <v>3</v>
      </c>
      <c r="F608" s="82">
        <v>45</v>
      </c>
      <c r="G608" s="83"/>
      <c r="H608" s="84">
        <f t="shared" si="975"/>
        <v>3</v>
      </c>
      <c r="I608" s="85">
        <f t="shared" si="976"/>
        <v>153</v>
      </c>
      <c r="J608" s="27"/>
      <c r="K608" s="86"/>
      <c r="L608" s="87"/>
      <c r="M608" s="87"/>
      <c r="N608" s="88"/>
      <c r="O608" s="86"/>
      <c r="P608" s="87"/>
      <c r="Q608" s="87"/>
      <c r="R608" s="88"/>
      <c r="S608" s="86"/>
      <c r="T608" s="87"/>
      <c r="U608" s="87"/>
      <c r="V608" s="87"/>
      <c r="W608" s="88"/>
      <c r="X608" s="86"/>
      <c r="Y608" s="87"/>
      <c r="Z608" s="87"/>
      <c r="AA608" s="88"/>
      <c r="AB608" s="86"/>
      <c r="AC608" s="87"/>
      <c r="AD608" s="87"/>
      <c r="AE608" s="88"/>
      <c r="AF608" s="86"/>
      <c r="AG608" s="87"/>
      <c r="AH608" s="87"/>
      <c r="AI608" s="362"/>
      <c r="AJ608" s="363"/>
      <c r="AK608" s="86"/>
      <c r="AL608" s="87">
        <v>3</v>
      </c>
      <c r="AM608" s="87">
        <v>3</v>
      </c>
      <c r="AN608" s="88">
        <v>3</v>
      </c>
      <c r="AO608" s="86">
        <v>3</v>
      </c>
      <c r="AP608" s="87">
        <v>3</v>
      </c>
      <c r="AQ608" s="87">
        <v>3</v>
      </c>
      <c r="AR608" s="88">
        <v>3</v>
      </c>
      <c r="AS608" s="89">
        <v>3</v>
      </c>
      <c r="AT608" s="87">
        <v>3</v>
      </c>
      <c r="AU608" s="87">
        <v>3</v>
      </c>
      <c r="AV608" s="90">
        <v>3</v>
      </c>
      <c r="AW608" s="86">
        <v>3</v>
      </c>
      <c r="AX608" s="87">
        <v>3</v>
      </c>
      <c r="AY608" s="87">
        <v>3</v>
      </c>
      <c r="AZ608" s="87">
        <v>3</v>
      </c>
      <c r="BA608" s="88" t="s">
        <v>163</v>
      </c>
      <c r="BB608" s="89" t="s">
        <v>163</v>
      </c>
      <c r="BC608" s="87" t="s">
        <v>163</v>
      </c>
      <c r="BD608" s="87" t="s">
        <v>163</v>
      </c>
      <c r="BE608" s="321"/>
      <c r="BF608" s="322"/>
      <c r="BG608" s="322"/>
      <c r="BH608" s="322"/>
      <c r="BI608" s="322"/>
      <c r="BJ608" s="323"/>
      <c r="BK608" s="46" t="s">
        <v>18</v>
      </c>
      <c r="BL608" s="46" t="s">
        <v>53</v>
      </c>
      <c r="BN608" s="146">
        <f t="shared" si="964"/>
        <v>0</v>
      </c>
      <c r="BO608" s="146">
        <f t="shared" si="911"/>
        <v>0</v>
      </c>
      <c r="BP608" s="146">
        <f t="shared" si="912"/>
        <v>0</v>
      </c>
      <c r="BQ608" s="146">
        <f t="shared" si="913"/>
        <v>0</v>
      </c>
      <c r="BR608" s="146">
        <f t="shared" si="914"/>
        <v>0</v>
      </c>
      <c r="BS608" s="146">
        <f t="shared" si="915"/>
        <v>0</v>
      </c>
      <c r="BT608" s="146">
        <f t="shared" si="916"/>
        <v>0</v>
      </c>
      <c r="BU608" s="146">
        <f t="shared" si="917"/>
        <v>0</v>
      </c>
      <c r="BV608" s="146">
        <f t="shared" si="918"/>
        <v>0</v>
      </c>
      <c r="BW608" s="146">
        <f t="shared" si="919"/>
        <v>0</v>
      </c>
      <c r="BX608" s="146">
        <f t="shared" si="920"/>
        <v>0</v>
      </c>
      <c r="BY608" s="146">
        <f t="shared" si="921"/>
        <v>0</v>
      </c>
      <c r="BZ608" s="146">
        <f t="shared" si="922"/>
        <v>0</v>
      </c>
      <c r="CA608" s="146">
        <f t="shared" si="923"/>
        <v>0</v>
      </c>
      <c r="CB608" s="146">
        <f t="shared" si="924"/>
        <v>0</v>
      </c>
      <c r="CC608" s="146">
        <f t="shared" si="925"/>
        <v>0</v>
      </c>
      <c r="CD608" s="146">
        <f t="shared" si="926"/>
        <v>0</v>
      </c>
      <c r="CE608" s="146">
        <f t="shared" si="927"/>
        <v>0</v>
      </c>
      <c r="CF608" s="146">
        <f t="shared" si="928"/>
        <v>0</v>
      </c>
      <c r="CG608" s="146">
        <f t="shared" si="929"/>
        <v>0</v>
      </c>
      <c r="CH608" s="146">
        <f t="shared" si="930"/>
        <v>0</v>
      </c>
      <c r="CI608" s="146">
        <f t="shared" si="931"/>
        <v>0</v>
      </c>
      <c r="CJ608" s="146">
        <f t="shared" si="932"/>
        <v>0</v>
      </c>
      <c r="CK608" s="146">
        <f t="shared" si="933"/>
        <v>0</v>
      </c>
      <c r="CL608" s="146">
        <f t="shared" si="934"/>
        <v>0</v>
      </c>
      <c r="CM608" s="146">
        <f t="shared" si="935"/>
        <v>0</v>
      </c>
      <c r="CN608" s="146">
        <f t="shared" si="936"/>
        <v>0</v>
      </c>
      <c r="CO608" s="146">
        <f t="shared" si="937"/>
        <v>9</v>
      </c>
      <c r="CP608" s="146">
        <f t="shared" si="938"/>
        <v>9</v>
      </c>
      <c r="CQ608" s="146">
        <f t="shared" si="939"/>
        <v>9</v>
      </c>
      <c r="CR608" s="146">
        <f t="shared" si="940"/>
        <v>9</v>
      </c>
      <c r="CS608" s="146">
        <f t="shared" si="941"/>
        <v>9</v>
      </c>
      <c r="CT608" s="146">
        <f t="shared" si="942"/>
        <v>9</v>
      </c>
      <c r="CU608" s="146">
        <f t="shared" si="943"/>
        <v>9</v>
      </c>
      <c r="CV608" s="146">
        <f t="shared" si="944"/>
        <v>9</v>
      </c>
      <c r="CW608" s="146">
        <f t="shared" si="945"/>
        <v>9</v>
      </c>
      <c r="CX608" s="146">
        <f t="shared" si="946"/>
        <v>9</v>
      </c>
      <c r="CY608" s="146">
        <f t="shared" si="947"/>
        <v>9</v>
      </c>
      <c r="CZ608" s="146">
        <f t="shared" si="948"/>
        <v>9</v>
      </c>
      <c r="DA608" s="146">
        <f t="shared" si="949"/>
        <v>9</v>
      </c>
      <c r="DB608" s="146">
        <f t="shared" si="950"/>
        <v>9</v>
      </c>
      <c r="DC608" s="146">
        <f t="shared" si="951"/>
        <v>9</v>
      </c>
      <c r="DD608" s="146">
        <f t="shared" si="952"/>
        <v>0</v>
      </c>
      <c r="DE608" s="146">
        <f t="shared" si="953"/>
        <v>0</v>
      </c>
      <c r="DF608" s="146">
        <f t="shared" si="954"/>
        <v>0</v>
      </c>
      <c r="DG608" s="146">
        <f t="shared" si="955"/>
        <v>0</v>
      </c>
      <c r="DH608" s="146">
        <f t="shared" si="956"/>
        <v>0</v>
      </c>
      <c r="DI608" s="146">
        <f t="shared" si="957"/>
        <v>0</v>
      </c>
      <c r="DJ608" s="146">
        <f t="shared" si="958"/>
        <v>0</v>
      </c>
      <c r="DK608" s="146">
        <f t="shared" si="959"/>
        <v>0</v>
      </c>
      <c r="DL608" s="146">
        <f t="shared" si="960"/>
        <v>0</v>
      </c>
      <c r="DM608" s="146">
        <f t="shared" si="961"/>
        <v>0</v>
      </c>
      <c r="DN608" s="64">
        <f t="shared" si="974"/>
        <v>135</v>
      </c>
      <c r="DO608" s="52" t="str">
        <f t="shared" si="970"/>
        <v/>
      </c>
      <c r="DP608" s="52" t="str">
        <f t="shared" si="965"/>
        <v/>
      </c>
      <c r="DQ608" s="53">
        <f t="shared" si="966"/>
        <v>135</v>
      </c>
      <c r="DR608" s="1">
        <f t="shared" si="971"/>
        <v>2</v>
      </c>
      <c r="DS608" s="168" t="e">
        <f>IF(AND(DR608=#REF!,BL608=#REF!),'Tiến độ'!D608,"")</f>
        <v>#REF!</v>
      </c>
    </row>
    <row r="609" spans="1:123" ht="11.25" customHeight="1">
      <c r="A609" s="314" t="str">
        <f>IF(B609="","",MAX($A$7:A608)+1)</f>
        <v/>
      </c>
      <c r="B609" s="315"/>
      <c r="C609" s="79" t="s">
        <v>683</v>
      </c>
      <c r="D609" s="80" t="s">
        <v>684</v>
      </c>
      <c r="E609" s="81">
        <v>3</v>
      </c>
      <c r="F609" s="82">
        <v>45</v>
      </c>
      <c r="G609" s="83"/>
      <c r="H609" s="84">
        <f t="shared" si="975"/>
        <v>3</v>
      </c>
      <c r="I609" s="85">
        <f t="shared" si="976"/>
        <v>153</v>
      </c>
      <c r="J609" s="27"/>
      <c r="K609" s="86"/>
      <c r="L609" s="87"/>
      <c r="M609" s="87"/>
      <c r="N609" s="88"/>
      <c r="O609" s="86"/>
      <c r="P609" s="87"/>
      <c r="Q609" s="87"/>
      <c r="R609" s="88"/>
      <c r="S609" s="86"/>
      <c r="T609" s="87"/>
      <c r="U609" s="87"/>
      <c r="V609" s="87"/>
      <c r="W609" s="88"/>
      <c r="X609" s="86"/>
      <c r="Y609" s="87"/>
      <c r="Z609" s="87"/>
      <c r="AA609" s="88"/>
      <c r="AB609" s="86"/>
      <c r="AC609" s="87"/>
      <c r="AD609" s="87"/>
      <c r="AE609" s="88"/>
      <c r="AF609" s="86"/>
      <c r="AG609" s="87"/>
      <c r="AH609" s="87"/>
      <c r="AI609" s="362"/>
      <c r="AJ609" s="363"/>
      <c r="AK609" s="86"/>
      <c r="AL609" s="87">
        <v>3</v>
      </c>
      <c r="AM609" s="87">
        <v>3</v>
      </c>
      <c r="AN609" s="88">
        <v>3</v>
      </c>
      <c r="AO609" s="86">
        <v>3</v>
      </c>
      <c r="AP609" s="87">
        <v>3</v>
      </c>
      <c r="AQ609" s="87">
        <v>3</v>
      </c>
      <c r="AR609" s="88">
        <v>3</v>
      </c>
      <c r="AS609" s="89">
        <v>3</v>
      </c>
      <c r="AT609" s="87">
        <v>3</v>
      </c>
      <c r="AU609" s="87">
        <v>3</v>
      </c>
      <c r="AV609" s="90">
        <v>3</v>
      </c>
      <c r="AW609" s="86">
        <v>3</v>
      </c>
      <c r="AX609" s="87">
        <v>3</v>
      </c>
      <c r="AY609" s="87">
        <v>3</v>
      </c>
      <c r="AZ609" s="87">
        <v>3</v>
      </c>
      <c r="BA609" s="88" t="s">
        <v>163</v>
      </c>
      <c r="BB609" s="89" t="s">
        <v>163</v>
      </c>
      <c r="BC609" s="87" t="s">
        <v>163</v>
      </c>
      <c r="BD609" s="87" t="s">
        <v>163</v>
      </c>
      <c r="BE609" s="321"/>
      <c r="BF609" s="322"/>
      <c r="BG609" s="322"/>
      <c r="BH609" s="322"/>
      <c r="BI609" s="322"/>
      <c r="BJ609" s="323"/>
      <c r="BK609" s="46" t="s">
        <v>18</v>
      </c>
      <c r="BL609" s="46" t="s">
        <v>53</v>
      </c>
      <c r="BN609" s="146">
        <f t="shared" si="964"/>
        <v>0</v>
      </c>
      <c r="BO609" s="146">
        <f t="shared" si="911"/>
        <v>0</v>
      </c>
      <c r="BP609" s="146">
        <f t="shared" si="912"/>
        <v>0</v>
      </c>
      <c r="BQ609" s="146">
        <f t="shared" si="913"/>
        <v>0</v>
      </c>
      <c r="BR609" s="146">
        <f t="shared" si="914"/>
        <v>0</v>
      </c>
      <c r="BS609" s="146">
        <f t="shared" si="915"/>
        <v>0</v>
      </c>
      <c r="BT609" s="146">
        <f t="shared" si="916"/>
        <v>0</v>
      </c>
      <c r="BU609" s="146">
        <f t="shared" si="917"/>
        <v>0</v>
      </c>
      <c r="BV609" s="146">
        <f t="shared" si="918"/>
        <v>0</v>
      </c>
      <c r="BW609" s="146">
        <f t="shared" si="919"/>
        <v>0</v>
      </c>
      <c r="BX609" s="146">
        <f t="shared" si="920"/>
        <v>0</v>
      </c>
      <c r="BY609" s="146">
        <f t="shared" si="921"/>
        <v>0</v>
      </c>
      <c r="BZ609" s="146">
        <f t="shared" si="922"/>
        <v>0</v>
      </c>
      <c r="CA609" s="146">
        <f t="shared" si="923"/>
        <v>0</v>
      </c>
      <c r="CB609" s="146">
        <f t="shared" si="924"/>
        <v>0</v>
      </c>
      <c r="CC609" s="146">
        <f t="shared" si="925"/>
        <v>0</v>
      </c>
      <c r="CD609" s="146">
        <f t="shared" si="926"/>
        <v>0</v>
      </c>
      <c r="CE609" s="146">
        <f t="shared" si="927"/>
        <v>0</v>
      </c>
      <c r="CF609" s="146">
        <f t="shared" si="928"/>
        <v>0</v>
      </c>
      <c r="CG609" s="146">
        <f t="shared" si="929"/>
        <v>0</v>
      </c>
      <c r="CH609" s="146">
        <f t="shared" si="930"/>
        <v>0</v>
      </c>
      <c r="CI609" s="146">
        <f t="shared" si="931"/>
        <v>0</v>
      </c>
      <c r="CJ609" s="146">
        <f t="shared" si="932"/>
        <v>0</v>
      </c>
      <c r="CK609" s="146">
        <f t="shared" si="933"/>
        <v>0</v>
      </c>
      <c r="CL609" s="146">
        <f t="shared" si="934"/>
        <v>0</v>
      </c>
      <c r="CM609" s="146">
        <f t="shared" si="935"/>
        <v>0</v>
      </c>
      <c r="CN609" s="146">
        <f t="shared" si="936"/>
        <v>0</v>
      </c>
      <c r="CO609" s="146">
        <f t="shared" si="937"/>
        <v>9</v>
      </c>
      <c r="CP609" s="146">
        <f t="shared" si="938"/>
        <v>9</v>
      </c>
      <c r="CQ609" s="146">
        <f t="shared" si="939"/>
        <v>9</v>
      </c>
      <c r="CR609" s="146">
        <f t="shared" si="940"/>
        <v>9</v>
      </c>
      <c r="CS609" s="146">
        <f t="shared" si="941"/>
        <v>9</v>
      </c>
      <c r="CT609" s="146">
        <f t="shared" si="942"/>
        <v>9</v>
      </c>
      <c r="CU609" s="146">
        <f t="shared" si="943"/>
        <v>9</v>
      </c>
      <c r="CV609" s="146">
        <f t="shared" si="944"/>
        <v>9</v>
      </c>
      <c r="CW609" s="146">
        <f t="shared" si="945"/>
        <v>9</v>
      </c>
      <c r="CX609" s="146">
        <f t="shared" si="946"/>
        <v>9</v>
      </c>
      <c r="CY609" s="146">
        <f t="shared" si="947"/>
        <v>9</v>
      </c>
      <c r="CZ609" s="146">
        <f t="shared" si="948"/>
        <v>9</v>
      </c>
      <c r="DA609" s="146">
        <f t="shared" si="949"/>
        <v>9</v>
      </c>
      <c r="DB609" s="146">
        <f t="shared" si="950"/>
        <v>9</v>
      </c>
      <c r="DC609" s="146">
        <f t="shared" si="951"/>
        <v>9</v>
      </c>
      <c r="DD609" s="146">
        <f t="shared" si="952"/>
        <v>0</v>
      </c>
      <c r="DE609" s="146">
        <f t="shared" si="953"/>
        <v>0</v>
      </c>
      <c r="DF609" s="146">
        <f t="shared" si="954"/>
        <v>0</v>
      </c>
      <c r="DG609" s="146">
        <f t="shared" si="955"/>
        <v>0</v>
      </c>
      <c r="DH609" s="146">
        <f t="shared" si="956"/>
        <v>0</v>
      </c>
      <c r="DI609" s="146">
        <f t="shared" si="957"/>
        <v>0</v>
      </c>
      <c r="DJ609" s="146">
        <f t="shared" si="958"/>
        <v>0</v>
      </c>
      <c r="DK609" s="146">
        <f t="shared" si="959"/>
        <v>0</v>
      </c>
      <c r="DL609" s="146">
        <f t="shared" si="960"/>
        <v>0</v>
      </c>
      <c r="DM609" s="146">
        <f t="shared" si="961"/>
        <v>0</v>
      </c>
      <c r="DN609" s="64">
        <f t="shared" si="974"/>
        <v>135</v>
      </c>
      <c r="DO609" s="52" t="str">
        <f t="shared" si="970"/>
        <v/>
      </c>
      <c r="DP609" s="52" t="str">
        <f t="shared" si="965"/>
        <v/>
      </c>
      <c r="DQ609" s="53">
        <f t="shared" si="966"/>
        <v>135</v>
      </c>
      <c r="DR609" s="1">
        <f t="shared" si="971"/>
        <v>2</v>
      </c>
      <c r="DS609" s="168" t="e">
        <f>IF(AND(DR609=#REF!,BL609=#REF!),'Tiến độ'!D609,"")</f>
        <v>#REF!</v>
      </c>
    </row>
    <row r="610" spans="1:123" ht="11.25" customHeight="1">
      <c r="A610" s="314" t="str">
        <f>IF(B610="","",MAX($A$7:A609)+1)</f>
        <v/>
      </c>
      <c r="B610" s="315"/>
      <c r="C610" s="79" t="s">
        <v>685</v>
      </c>
      <c r="D610" s="80" t="s">
        <v>686</v>
      </c>
      <c r="E610" s="81">
        <v>3</v>
      </c>
      <c r="F610" s="82">
        <v>45</v>
      </c>
      <c r="G610" s="83"/>
      <c r="H610" s="84">
        <f t="shared" si="975"/>
        <v>3</v>
      </c>
      <c r="I610" s="85">
        <f t="shared" si="976"/>
        <v>153</v>
      </c>
      <c r="J610" s="27"/>
      <c r="K610" s="86"/>
      <c r="L610" s="87"/>
      <c r="M610" s="87"/>
      <c r="N610" s="88"/>
      <c r="O610" s="86"/>
      <c r="P610" s="87"/>
      <c r="Q610" s="87"/>
      <c r="R610" s="88"/>
      <c r="S610" s="86"/>
      <c r="T610" s="87"/>
      <c r="U610" s="87"/>
      <c r="V610" s="87"/>
      <c r="W610" s="88"/>
      <c r="X610" s="86"/>
      <c r="Y610" s="87"/>
      <c r="Z610" s="87"/>
      <c r="AA610" s="88"/>
      <c r="AB610" s="86"/>
      <c r="AC610" s="87"/>
      <c r="AD610" s="87"/>
      <c r="AE610" s="88"/>
      <c r="AF610" s="86"/>
      <c r="AG610" s="87"/>
      <c r="AH610" s="87"/>
      <c r="AI610" s="362"/>
      <c r="AJ610" s="363"/>
      <c r="AK610" s="86"/>
      <c r="AL610" s="87">
        <v>3</v>
      </c>
      <c r="AM610" s="87">
        <v>3</v>
      </c>
      <c r="AN610" s="88">
        <v>3</v>
      </c>
      <c r="AO610" s="86">
        <v>3</v>
      </c>
      <c r="AP610" s="87">
        <v>3</v>
      </c>
      <c r="AQ610" s="87">
        <v>3</v>
      </c>
      <c r="AR610" s="88">
        <v>3</v>
      </c>
      <c r="AS610" s="89">
        <v>3</v>
      </c>
      <c r="AT610" s="87">
        <v>3</v>
      </c>
      <c r="AU610" s="87">
        <v>3</v>
      </c>
      <c r="AV610" s="90">
        <v>3</v>
      </c>
      <c r="AW610" s="86">
        <v>3</v>
      </c>
      <c r="AX610" s="87">
        <v>3</v>
      </c>
      <c r="AY610" s="87">
        <v>3</v>
      </c>
      <c r="AZ610" s="87">
        <v>3</v>
      </c>
      <c r="BA610" s="88" t="s">
        <v>163</v>
      </c>
      <c r="BB610" s="89" t="s">
        <v>163</v>
      </c>
      <c r="BC610" s="87" t="s">
        <v>163</v>
      </c>
      <c r="BD610" s="87" t="s">
        <v>163</v>
      </c>
      <c r="BE610" s="321"/>
      <c r="BF610" s="322"/>
      <c r="BG610" s="322"/>
      <c r="BH610" s="322"/>
      <c r="BI610" s="322"/>
      <c r="BJ610" s="323"/>
      <c r="BK610" s="46" t="s">
        <v>18</v>
      </c>
      <c r="BL610" s="46" t="s">
        <v>53</v>
      </c>
      <c r="BN610" s="146">
        <f t="shared" si="964"/>
        <v>0</v>
      </c>
      <c r="BO610" s="146">
        <f t="shared" si="911"/>
        <v>0</v>
      </c>
      <c r="BP610" s="146">
        <f t="shared" si="912"/>
        <v>0</v>
      </c>
      <c r="BQ610" s="146">
        <f t="shared" si="913"/>
        <v>0</v>
      </c>
      <c r="BR610" s="146">
        <f t="shared" si="914"/>
        <v>0</v>
      </c>
      <c r="BS610" s="146">
        <f t="shared" si="915"/>
        <v>0</v>
      </c>
      <c r="BT610" s="146">
        <f t="shared" si="916"/>
        <v>0</v>
      </c>
      <c r="BU610" s="146">
        <f t="shared" si="917"/>
        <v>0</v>
      </c>
      <c r="BV610" s="146">
        <f t="shared" si="918"/>
        <v>0</v>
      </c>
      <c r="BW610" s="146">
        <f t="shared" si="919"/>
        <v>0</v>
      </c>
      <c r="BX610" s="146">
        <f t="shared" si="920"/>
        <v>0</v>
      </c>
      <c r="BY610" s="146">
        <f t="shared" si="921"/>
        <v>0</v>
      </c>
      <c r="BZ610" s="146">
        <f t="shared" si="922"/>
        <v>0</v>
      </c>
      <c r="CA610" s="146">
        <f t="shared" si="923"/>
        <v>0</v>
      </c>
      <c r="CB610" s="146">
        <f t="shared" si="924"/>
        <v>0</v>
      </c>
      <c r="CC610" s="146">
        <f t="shared" si="925"/>
        <v>0</v>
      </c>
      <c r="CD610" s="146">
        <f t="shared" si="926"/>
        <v>0</v>
      </c>
      <c r="CE610" s="146">
        <f t="shared" si="927"/>
        <v>0</v>
      </c>
      <c r="CF610" s="146">
        <f t="shared" si="928"/>
        <v>0</v>
      </c>
      <c r="CG610" s="146">
        <f t="shared" si="929"/>
        <v>0</v>
      </c>
      <c r="CH610" s="146">
        <f t="shared" si="930"/>
        <v>0</v>
      </c>
      <c r="CI610" s="146">
        <f t="shared" si="931"/>
        <v>0</v>
      </c>
      <c r="CJ610" s="146">
        <f t="shared" si="932"/>
        <v>0</v>
      </c>
      <c r="CK610" s="146">
        <f t="shared" si="933"/>
        <v>0</v>
      </c>
      <c r="CL610" s="146">
        <f t="shared" si="934"/>
        <v>0</v>
      </c>
      <c r="CM610" s="146">
        <f t="shared" si="935"/>
        <v>0</v>
      </c>
      <c r="CN610" s="146">
        <f t="shared" si="936"/>
        <v>0</v>
      </c>
      <c r="CO610" s="146">
        <f t="shared" si="937"/>
        <v>9</v>
      </c>
      <c r="CP610" s="146">
        <f t="shared" si="938"/>
        <v>9</v>
      </c>
      <c r="CQ610" s="146">
        <f t="shared" si="939"/>
        <v>9</v>
      </c>
      <c r="CR610" s="146">
        <f t="shared" si="940"/>
        <v>9</v>
      </c>
      <c r="CS610" s="146">
        <f t="shared" si="941"/>
        <v>9</v>
      </c>
      <c r="CT610" s="146">
        <f t="shared" si="942"/>
        <v>9</v>
      </c>
      <c r="CU610" s="146">
        <f t="shared" si="943"/>
        <v>9</v>
      </c>
      <c r="CV610" s="146">
        <f t="shared" si="944"/>
        <v>9</v>
      </c>
      <c r="CW610" s="146">
        <f t="shared" si="945"/>
        <v>9</v>
      </c>
      <c r="CX610" s="146">
        <f t="shared" si="946"/>
        <v>9</v>
      </c>
      <c r="CY610" s="146">
        <f t="shared" si="947"/>
        <v>9</v>
      </c>
      <c r="CZ610" s="146">
        <f t="shared" si="948"/>
        <v>9</v>
      </c>
      <c r="DA610" s="146">
        <f t="shared" si="949"/>
        <v>9</v>
      </c>
      <c r="DB610" s="146">
        <f t="shared" si="950"/>
        <v>9</v>
      </c>
      <c r="DC610" s="146">
        <f t="shared" si="951"/>
        <v>9</v>
      </c>
      <c r="DD610" s="146">
        <f t="shared" si="952"/>
        <v>0</v>
      </c>
      <c r="DE610" s="146">
        <f t="shared" si="953"/>
        <v>0</v>
      </c>
      <c r="DF610" s="146">
        <f t="shared" si="954"/>
        <v>0</v>
      </c>
      <c r="DG610" s="146">
        <f t="shared" si="955"/>
        <v>0</v>
      </c>
      <c r="DH610" s="146">
        <f t="shared" si="956"/>
        <v>0</v>
      </c>
      <c r="DI610" s="146">
        <f t="shared" si="957"/>
        <v>0</v>
      </c>
      <c r="DJ610" s="146">
        <f t="shared" si="958"/>
        <v>0</v>
      </c>
      <c r="DK610" s="146">
        <f t="shared" si="959"/>
        <v>0</v>
      </c>
      <c r="DL610" s="146">
        <f t="shared" si="960"/>
        <v>0</v>
      </c>
      <c r="DM610" s="146">
        <f t="shared" si="961"/>
        <v>0</v>
      </c>
      <c r="DN610" s="64">
        <f t="shared" si="974"/>
        <v>135</v>
      </c>
      <c r="DO610" s="52" t="str">
        <f t="shared" si="970"/>
        <v/>
      </c>
      <c r="DP610" s="52" t="str">
        <f t="shared" si="965"/>
        <v/>
      </c>
      <c r="DQ610" s="53">
        <f t="shared" si="966"/>
        <v>135</v>
      </c>
      <c r="DR610" s="1">
        <f t="shared" si="971"/>
        <v>2</v>
      </c>
      <c r="DS610" s="168" t="e">
        <f>IF(AND(DR610=#REF!,BL610=#REF!),'Tiến độ'!D610,"")</f>
        <v>#REF!</v>
      </c>
    </row>
    <row r="611" spans="1:123" ht="11.25" customHeight="1">
      <c r="A611" s="314" t="str">
        <f>IF(B611="","",MAX($A$7:A610)+1)</f>
        <v/>
      </c>
      <c r="B611" s="315"/>
      <c r="C611" s="79" t="s">
        <v>687</v>
      </c>
      <c r="D611" s="80" t="s">
        <v>688</v>
      </c>
      <c r="E611" s="81">
        <v>2</v>
      </c>
      <c r="F611" s="82">
        <v>30</v>
      </c>
      <c r="G611" s="83"/>
      <c r="H611" s="84">
        <f t="shared" si="975"/>
        <v>3</v>
      </c>
      <c r="I611" s="85">
        <f t="shared" si="976"/>
        <v>153</v>
      </c>
      <c r="J611" s="27"/>
      <c r="K611" s="86"/>
      <c r="L611" s="87"/>
      <c r="M611" s="87"/>
      <c r="N611" s="88"/>
      <c r="O611" s="86"/>
      <c r="P611" s="87"/>
      <c r="Q611" s="87"/>
      <c r="R611" s="88"/>
      <c r="S611" s="86"/>
      <c r="T611" s="87"/>
      <c r="U611" s="87"/>
      <c r="V611" s="87"/>
      <c r="W611" s="88"/>
      <c r="X611" s="86"/>
      <c r="Y611" s="87"/>
      <c r="Z611" s="87"/>
      <c r="AA611" s="88"/>
      <c r="AB611" s="86"/>
      <c r="AC611" s="87"/>
      <c r="AD611" s="87"/>
      <c r="AE611" s="88"/>
      <c r="AF611" s="86"/>
      <c r="AG611" s="87"/>
      <c r="AH611" s="87"/>
      <c r="AI611" s="362"/>
      <c r="AJ611" s="363"/>
      <c r="AK611" s="86"/>
      <c r="AL611" s="87">
        <v>2</v>
      </c>
      <c r="AM611" s="87">
        <v>2</v>
      </c>
      <c r="AN611" s="88">
        <v>2</v>
      </c>
      <c r="AO611" s="86">
        <v>2</v>
      </c>
      <c r="AP611" s="87">
        <v>2</v>
      </c>
      <c r="AQ611" s="87">
        <v>2</v>
      </c>
      <c r="AR611" s="88">
        <v>2</v>
      </c>
      <c r="AS611" s="89">
        <v>2</v>
      </c>
      <c r="AT611" s="87">
        <v>2</v>
      </c>
      <c r="AU611" s="87">
        <v>2</v>
      </c>
      <c r="AV611" s="90">
        <v>2</v>
      </c>
      <c r="AW611" s="86">
        <v>2</v>
      </c>
      <c r="AX611" s="87">
        <v>2</v>
      </c>
      <c r="AY611" s="87">
        <v>2</v>
      </c>
      <c r="AZ611" s="87">
        <v>2</v>
      </c>
      <c r="BA611" s="88" t="s">
        <v>163</v>
      </c>
      <c r="BB611" s="89" t="s">
        <v>163</v>
      </c>
      <c r="BC611" s="87" t="s">
        <v>163</v>
      </c>
      <c r="BD611" s="87" t="s">
        <v>163</v>
      </c>
      <c r="BE611" s="321"/>
      <c r="BF611" s="322"/>
      <c r="BG611" s="322"/>
      <c r="BH611" s="322"/>
      <c r="BI611" s="322"/>
      <c r="BJ611" s="323"/>
      <c r="BK611" s="46" t="s">
        <v>18</v>
      </c>
      <c r="BL611" s="46" t="s">
        <v>53</v>
      </c>
      <c r="BN611" s="146">
        <f t="shared" si="964"/>
        <v>0</v>
      </c>
      <c r="BO611" s="146">
        <f t="shared" si="911"/>
        <v>0</v>
      </c>
      <c r="BP611" s="146">
        <f t="shared" si="912"/>
        <v>0</v>
      </c>
      <c r="BQ611" s="146">
        <f t="shared" si="913"/>
        <v>0</v>
      </c>
      <c r="BR611" s="146">
        <f t="shared" si="914"/>
        <v>0</v>
      </c>
      <c r="BS611" s="146">
        <f t="shared" si="915"/>
        <v>0</v>
      </c>
      <c r="BT611" s="146">
        <f t="shared" si="916"/>
        <v>0</v>
      </c>
      <c r="BU611" s="146">
        <f t="shared" si="917"/>
        <v>0</v>
      </c>
      <c r="BV611" s="146">
        <f t="shared" si="918"/>
        <v>0</v>
      </c>
      <c r="BW611" s="146">
        <f t="shared" si="919"/>
        <v>0</v>
      </c>
      <c r="BX611" s="146">
        <f t="shared" si="920"/>
        <v>0</v>
      </c>
      <c r="BY611" s="146">
        <f t="shared" si="921"/>
        <v>0</v>
      </c>
      <c r="BZ611" s="146">
        <f t="shared" si="922"/>
        <v>0</v>
      </c>
      <c r="CA611" s="146">
        <f t="shared" si="923"/>
        <v>0</v>
      </c>
      <c r="CB611" s="146">
        <f t="shared" si="924"/>
        <v>0</v>
      </c>
      <c r="CC611" s="146">
        <f t="shared" si="925"/>
        <v>0</v>
      </c>
      <c r="CD611" s="146">
        <f t="shared" si="926"/>
        <v>0</v>
      </c>
      <c r="CE611" s="146">
        <f t="shared" si="927"/>
        <v>0</v>
      </c>
      <c r="CF611" s="146">
        <f t="shared" si="928"/>
        <v>0</v>
      </c>
      <c r="CG611" s="146">
        <f t="shared" si="929"/>
        <v>0</v>
      </c>
      <c r="CH611" s="146">
        <f t="shared" si="930"/>
        <v>0</v>
      </c>
      <c r="CI611" s="146">
        <f t="shared" si="931"/>
        <v>0</v>
      </c>
      <c r="CJ611" s="146">
        <f t="shared" si="932"/>
        <v>0</v>
      </c>
      <c r="CK611" s="146">
        <f t="shared" si="933"/>
        <v>0</v>
      </c>
      <c r="CL611" s="146">
        <f t="shared" si="934"/>
        <v>0</v>
      </c>
      <c r="CM611" s="146">
        <f t="shared" si="935"/>
        <v>0</v>
      </c>
      <c r="CN611" s="146">
        <f t="shared" si="936"/>
        <v>0</v>
      </c>
      <c r="CO611" s="146">
        <f t="shared" si="937"/>
        <v>6</v>
      </c>
      <c r="CP611" s="146">
        <f t="shared" si="938"/>
        <v>6</v>
      </c>
      <c r="CQ611" s="146">
        <f t="shared" si="939"/>
        <v>6</v>
      </c>
      <c r="CR611" s="146">
        <f t="shared" si="940"/>
        <v>6</v>
      </c>
      <c r="CS611" s="146">
        <f t="shared" si="941"/>
        <v>6</v>
      </c>
      <c r="CT611" s="146">
        <f t="shared" si="942"/>
        <v>6</v>
      </c>
      <c r="CU611" s="146">
        <f t="shared" si="943"/>
        <v>6</v>
      </c>
      <c r="CV611" s="146">
        <f t="shared" si="944"/>
        <v>6</v>
      </c>
      <c r="CW611" s="146">
        <f t="shared" si="945"/>
        <v>6</v>
      </c>
      <c r="CX611" s="146">
        <f t="shared" si="946"/>
        <v>6</v>
      </c>
      <c r="CY611" s="146">
        <f t="shared" si="947"/>
        <v>6</v>
      </c>
      <c r="CZ611" s="146">
        <f t="shared" si="948"/>
        <v>6</v>
      </c>
      <c r="DA611" s="146">
        <f t="shared" si="949"/>
        <v>6</v>
      </c>
      <c r="DB611" s="146">
        <f t="shared" si="950"/>
        <v>6</v>
      </c>
      <c r="DC611" s="146">
        <f t="shared" si="951"/>
        <v>6</v>
      </c>
      <c r="DD611" s="146">
        <f t="shared" si="952"/>
        <v>0</v>
      </c>
      <c r="DE611" s="146">
        <f t="shared" si="953"/>
        <v>0</v>
      </c>
      <c r="DF611" s="146">
        <f t="shared" si="954"/>
        <v>0</v>
      </c>
      <c r="DG611" s="146">
        <f t="shared" si="955"/>
        <v>0</v>
      </c>
      <c r="DH611" s="146">
        <f t="shared" si="956"/>
        <v>0</v>
      </c>
      <c r="DI611" s="146">
        <f t="shared" si="957"/>
        <v>0</v>
      </c>
      <c r="DJ611" s="146">
        <f t="shared" si="958"/>
        <v>0</v>
      </c>
      <c r="DK611" s="146">
        <f t="shared" si="959"/>
        <v>0</v>
      </c>
      <c r="DL611" s="146">
        <f t="shared" si="960"/>
        <v>0</v>
      </c>
      <c r="DM611" s="146">
        <f t="shared" si="961"/>
        <v>0</v>
      </c>
      <c r="DN611" s="64">
        <f t="shared" si="974"/>
        <v>90</v>
      </c>
      <c r="DO611" s="52" t="str">
        <f t="shared" si="970"/>
        <v/>
      </c>
      <c r="DP611" s="52" t="str">
        <f t="shared" si="965"/>
        <v/>
      </c>
      <c r="DQ611" s="53">
        <f t="shared" si="966"/>
        <v>90</v>
      </c>
      <c r="DR611" s="1">
        <f t="shared" si="971"/>
        <v>2</v>
      </c>
      <c r="DS611" s="168" t="e">
        <f>IF(AND(DR611=#REF!,BL611=#REF!),'Tiến độ'!D611,"")</f>
        <v>#REF!</v>
      </c>
    </row>
    <row r="612" spans="1:123" ht="11.25" customHeight="1">
      <c r="A612" s="314" t="str">
        <f>IF(B612="","",MAX($A$7:A611)+1)</f>
        <v/>
      </c>
      <c r="B612" s="315"/>
      <c r="C612" s="79" t="s">
        <v>441</v>
      </c>
      <c r="D612" s="80" t="s">
        <v>442</v>
      </c>
      <c r="E612" s="81">
        <v>3</v>
      </c>
      <c r="F612" s="82">
        <v>60</v>
      </c>
      <c r="G612" s="83"/>
      <c r="H612" s="115">
        <f>2</f>
        <v>2</v>
      </c>
      <c r="I612" s="116">
        <f>39+34+19</f>
        <v>92</v>
      </c>
      <c r="J612" s="27" t="s">
        <v>317</v>
      </c>
      <c r="K612" s="86"/>
      <c r="L612" s="87"/>
      <c r="M612" s="87"/>
      <c r="N612" s="88"/>
      <c r="O612" s="86"/>
      <c r="P612" s="87"/>
      <c r="Q612" s="87"/>
      <c r="R612" s="88"/>
      <c r="S612" s="86"/>
      <c r="T612" s="87"/>
      <c r="U612" s="87"/>
      <c r="V612" s="87"/>
      <c r="W612" s="88"/>
      <c r="X612" s="86"/>
      <c r="Y612" s="87"/>
      <c r="Z612" s="87"/>
      <c r="AA612" s="88"/>
      <c r="AB612" s="86"/>
      <c r="AC612" s="87"/>
      <c r="AD612" s="87"/>
      <c r="AE612" s="88"/>
      <c r="AF612" s="86"/>
      <c r="AG612" s="87"/>
      <c r="AH612" s="87"/>
      <c r="AI612" s="362"/>
      <c r="AJ612" s="363"/>
      <c r="AK612" s="86"/>
      <c r="AL612" s="87">
        <v>4</v>
      </c>
      <c r="AM612" s="87">
        <v>4</v>
      </c>
      <c r="AN612" s="88">
        <v>4</v>
      </c>
      <c r="AO612" s="86">
        <v>4</v>
      </c>
      <c r="AP612" s="87">
        <v>4</v>
      </c>
      <c r="AQ612" s="87">
        <v>4</v>
      </c>
      <c r="AR612" s="88">
        <v>4</v>
      </c>
      <c r="AS612" s="89">
        <v>4</v>
      </c>
      <c r="AT612" s="87">
        <v>4</v>
      </c>
      <c r="AU612" s="87">
        <v>4</v>
      </c>
      <c r="AV612" s="90">
        <v>4</v>
      </c>
      <c r="AW612" s="86">
        <v>4</v>
      </c>
      <c r="AX612" s="87">
        <v>4</v>
      </c>
      <c r="AY612" s="87">
        <v>4</v>
      </c>
      <c r="AZ612" s="87">
        <v>4</v>
      </c>
      <c r="BA612" s="88" t="s">
        <v>163</v>
      </c>
      <c r="BB612" s="89" t="s">
        <v>163</v>
      </c>
      <c r="BC612" s="87" t="s">
        <v>163</v>
      </c>
      <c r="BD612" s="87" t="s">
        <v>163</v>
      </c>
      <c r="BE612" s="321"/>
      <c r="BF612" s="322"/>
      <c r="BG612" s="322"/>
      <c r="BH612" s="322"/>
      <c r="BI612" s="322"/>
      <c r="BJ612" s="323"/>
      <c r="BK612" s="46" t="s">
        <v>18</v>
      </c>
      <c r="BL612" s="46" t="s">
        <v>56</v>
      </c>
      <c r="BN612" s="146">
        <f t="shared" si="964"/>
        <v>0</v>
      </c>
      <c r="BO612" s="146">
        <f t="shared" si="911"/>
        <v>0</v>
      </c>
      <c r="BP612" s="146">
        <f t="shared" si="912"/>
        <v>0</v>
      </c>
      <c r="BQ612" s="146">
        <f t="shared" si="913"/>
        <v>0</v>
      </c>
      <c r="BR612" s="146">
        <f t="shared" si="914"/>
        <v>0</v>
      </c>
      <c r="BS612" s="146">
        <f t="shared" si="915"/>
        <v>0</v>
      </c>
      <c r="BT612" s="146">
        <f t="shared" si="916"/>
        <v>0</v>
      </c>
      <c r="BU612" s="146">
        <f t="shared" si="917"/>
        <v>0</v>
      </c>
      <c r="BV612" s="146">
        <f t="shared" si="918"/>
        <v>0</v>
      </c>
      <c r="BW612" s="146">
        <f t="shared" si="919"/>
        <v>0</v>
      </c>
      <c r="BX612" s="146">
        <f t="shared" si="920"/>
        <v>0</v>
      </c>
      <c r="BY612" s="146">
        <f t="shared" si="921"/>
        <v>0</v>
      </c>
      <c r="BZ612" s="146">
        <f t="shared" si="922"/>
        <v>0</v>
      </c>
      <c r="CA612" s="146">
        <f t="shared" si="923"/>
        <v>0</v>
      </c>
      <c r="CB612" s="146">
        <f t="shared" si="924"/>
        <v>0</v>
      </c>
      <c r="CC612" s="146">
        <f t="shared" si="925"/>
        <v>0</v>
      </c>
      <c r="CD612" s="146">
        <f t="shared" si="926"/>
        <v>0</v>
      </c>
      <c r="CE612" s="146">
        <f t="shared" si="927"/>
        <v>0</v>
      </c>
      <c r="CF612" s="146">
        <f t="shared" si="928"/>
        <v>0</v>
      </c>
      <c r="CG612" s="146">
        <f t="shared" si="929"/>
        <v>0</v>
      </c>
      <c r="CH612" s="146">
        <f t="shared" si="930"/>
        <v>0</v>
      </c>
      <c r="CI612" s="146">
        <f t="shared" si="931"/>
        <v>0</v>
      </c>
      <c r="CJ612" s="146">
        <f t="shared" si="932"/>
        <v>0</v>
      </c>
      <c r="CK612" s="146">
        <f t="shared" si="933"/>
        <v>0</v>
      </c>
      <c r="CL612" s="146">
        <f t="shared" si="934"/>
        <v>0</v>
      </c>
      <c r="CM612" s="146">
        <f t="shared" si="935"/>
        <v>0</v>
      </c>
      <c r="CN612" s="146">
        <f t="shared" si="936"/>
        <v>0</v>
      </c>
      <c r="CO612" s="146">
        <f t="shared" si="937"/>
        <v>8</v>
      </c>
      <c r="CP612" s="146">
        <f t="shared" si="938"/>
        <v>8</v>
      </c>
      <c r="CQ612" s="146">
        <f t="shared" si="939"/>
        <v>8</v>
      </c>
      <c r="CR612" s="146">
        <f t="shared" si="940"/>
        <v>8</v>
      </c>
      <c r="CS612" s="146">
        <f t="shared" si="941"/>
        <v>8</v>
      </c>
      <c r="CT612" s="146">
        <f t="shared" si="942"/>
        <v>8</v>
      </c>
      <c r="CU612" s="146">
        <f t="shared" si="943"/>
        <v>8</v>
      </c>
      <c r="CV612" s="146">
        <f t="shared" si="944"/>
        <v>8</v>
      </c>
      <c r="CW612" s="146">
        <f t="shared" si="945"/>
        <v>8</v>
      </c>
      <c r="CX612" s="146">
        <f t="shared" si="946"/>
        <v>8</v>
      </c>
      <c r="CY612" s="146">
        <f t="shared" si="947"/>
        <v>8</v>
      </c>
      <c r="CZ612" s="146">
        <f t="shared" si="948"/>
        <v>8</v>
      </c>
      <c r="DA612" s="146">
        <f t="shared" si="949"/>
        <v>8</v>
      </c>
      <c r="DB612" s="146">
        <f t="shared" si="950"/>
        <v>8</v>
      </c>
      <c r="DC612" s="146">
        <f t="shared" si="951"/>
        <v>8</v>
      </c>
      <c r="DD612" s="146">
        <f t="shared" si="952"/>
        <v>0</v>
      </c>
      <c r="DE612" s="146">
        <f t="shared" si="953"/>
        <v>0</v>
      </c>
      <c r="DF612" s="146">
        <f t="shared" si="954"/>
        <v>0</v>
      </c>
      <c r="DG612" s="146">
        <f t="shared" si="955"/>
        <v>0</v>
      </c>
      <c r="DH612" s="146">
        <f t="shared" si="956"/>
        <v>0</v>
      </c>
      <c r="DI612" s="146">
        <f t="shared" si="957"/>
        <v>0</v>
      </c>
      <c r="DJ612" s="146">
        <f t="shared" si="958"/>
        <v>0</v>
      </c>
      <c r="DK612" s="146">
        <f t="shared" si="959"/>
        <v>0</v>
      </c>
      <c r="DL612" s="146">
        <f t="shared" si="960"/>
        <v>0</v>
      </c>
      <c r="DM612" s="146">
        <f t="shared" si="961"/>
        <v>0</v>
      </c>
      <c r="DN612" s="64">
        <f t="shared" si="974"/>
        <v>120</v>
      </c>
      <c r="DO612" s="52" t="str">
        <f t="shared" si="970"/>
        <v/>
      </c>
      <c r="DP612" s="52" t="str">
        <f t="shared" si="965"/>
        <v/>
      </c>
      <c r="DQ612" s="53">
        <f t="shared" si="966"/>
        <v>120</v>
      </c>
      <c r="DR612" s="1">
        <f t="shared" si="971"/>
        <v>2</v>
      </c>
      <c r="DS612" s="168" t="e">
        <f>IF(AND(DR612=#REF!,BL612=#REF!),'Tiến độ'!D612,"")</f>
        <v>#REF!</v>
      </c>
    </row>
    <row r="613" spans="1:123" ht="11.25" customHeight="1">
      <c r="A613" s="310" t="str">
        <f>IF(B613="","",MAX($A$7:A612)+1)</f>
        <v/>
      </c>
      <c r="B613" s="313"/>
      <c r="C613" s="91" t="s">
        <v>8</v>
      </c>
      <c r="D613" s="92"/>
      <c r="E613" s="93">
        <f>SUM(E598:E612)</f>
        <v>43</v>
      </c>
      <c r="F613" s="94"/>
      <c r="G613" s="95"/>
      <c r="H613" s="96"/>
      <c r="I613" s="97"/>
      <c r="J613" s="26"/>
      <c r="K613" s="96">
        <f t="shared" ref="K613:AH613" si="977">SUM(K598:K612)</f>
        <v>22</v>
      </c>
      <c r="L613" s="97">
        <f t="shared" si="977"/>
        <v>22</v>
      </c>
      <c r="M613" s="97">
        <f t="shared" si="977"/>
        <v>22</v>
      </c>
      <c r="N613" s="98">
        <f t="shared" si="977"/>
        <v>22</v>
      </c>
      <c r="O613" s="96">
        <f t="shared" si="977"/>
        <v>22</v>
      </c>
      <c r="P613" s="97">
        <f t="shared" si="977"/>
        <v>22</v>
      </c>
      <c r="Q613" s="97">
        <f t="shared" si="977"/>
        <v>22</v>
      </c>
      <c r="R613" s="98">
        <f t="shared" si="977"/>
        <v>22</v>
      </c>
      <c r="S613" s="96">
        <f t="shared" si="977"/>
        <v>22</v>
      </c>
      <c r="T613" s="97">
        <f t="shared" si="977"/>
        <v>22</v>
      </c>
      <c r="U613" s="97">
        <f t="shared" si="977"/>
        <v>22</v>
      </c>
      <c r="V613" s="97">
        <f t="shared" si="977"/>
        <v>22</v>
      </c>
      <c r="W613" s="98">
        <f t="shared" si="977"/>
        <v>22</v>
      </c>
      <c r="X613" s="96">
        <f t="shared" si="977"/>
        <v>22</v>
      </c>
      <c r="Y613" s="97">
        <f t="shared" si="977"/>
        <v>22</v>
      </c>
      <c r="Z613" s="97">
        <f t="shared" si="977"/>
        <v>0</v>
      </c>
      <c r="AA613" s="98">
        <f t="shared" si="977"/>
        <v>0</v>
      </c>
      <c r="AB613" s="96">
        <f t="shared" si="977"/>
        <v>0</v>
      </c>
      <c r="AC613" s="97">
        <f t="shared" si="977"/>
        <v>0</v>
      </c>
      <c r="AD613" s="97">
        <f t="shared" si="977"/>
        <v>6</v>
      </c>
      <c r="AE613" s="98">
        <f t="shared" si="977"/>
        <v>6</v>
      </c>
      <c r="AF613" s="96">
        <f t="shared" si="977"/>
        <v>6</v>
      </c>
      <c r="AG613" s="97">
        <f t="shared" si="977"/>
        <v>6</v>
      </c>
      <c r="AH613" s="97">
        <f t="shared" si="977"/>
        <v>6</v>
      </c>
      <c r="AI613" s="362"/>
      <c r="AJ613" s="363"/>
      <c r="AK613" s="96">
        <f t="shared" ref="AK613:BD613" si="978">SUM(AK598:AK612)</f>
        <v>0</v>
      </c>
      <c r="AL613" s="97">
        <f t="shared" si="978"/>
        <v>23</v>
      </c>
      <c r="AM613" s="97">
        <f t="shared" si="978"/>
        <v>23</v>
      </c>
      <c r="AN613" s="98">
        <f t="shared" si="978"/>
        <v>23</v>
      </c>
      <c r="AO613" s="96">
        <f t="shared" si="978"/>
        <v>23</v>
      </c>
      <c r="AP613" s="97">
        <f t="shared" si="978"/>
        <v>23</v>
      </c>
      <c r="AQ613" s="97">
        <f t="shared" si="978"/>
        <v>23</v>
      </c>
      <c r="AR613" s="98">
        <f t="shared" si="978"/>
        <v>23</v>
      </c>
      <c r="AS613" s="99">
        <f t="shared" si="978"/>
        <v>23</v>
      </c>
      <c r="AT613" s="97">
        <f t="shared" si="978"/>
        <v>23</v>
      </c>
      <c r="AU613" s="97">
        <f t="shared" si="978"/>
        <v>23</v>
      </c>
      <c r="AV613" s="100">
        <f t="shared" si="978"/>
        <v>23</v>
      </c>
      <c r="AW613" s="96">
        <f t="shared" si="978"/>
        <v>23</v>
      </c>
      <c r="AX613" s="97">
        <f t="shared" si="978"/>
        <v>23</v>
      </c>
      <c r="AY613" s="97">
        <f t="shared" si="978"/>
        <v>23</v>
      </c>
      <c r="AZ613" s="97">
        <f t="shared" si="978"/>
        <v>23</v>
      </c>
      <c r="BA613" s="98">
        <f t="shared" si="978"/>
        <v>0</v>
      </c>
      <c r="BB613" s="99">
        <f t="shared" si="978"/>
        <v>0</v>
      </c>
      <c r="BC613" s="97">
        <f t="shared" si="978"/>
        <v>0</v>
      </c>
      <c r="BD613" s="97">
        <f t="shared" si="978"/>
        <v>0</v>
      </c>
      <c r="BE613" s="321"/>
      <c r="BF613" s="322"/>
      <c r="BG613" s="322"/>
      <c r="BH613" s="322"/>
      <c r="BI613" s="322"/>
      <c r="BJ613" s="323"/>
      <c r="BK613" s="47"/>
      <c r="BL613" s="47" t="s">
        <v>1113</v>
      </c>
      <c r="BN613" s="146">
        <f t="shared" si="964"/>
        <v>0</v>
      </c>
      <c r="BO613" s="146">
        <f t="shared" si="911"/>
        <v>0</v>
      </c>
      <c r="BP613" s="146">
        <f t="shared" si="912"/>
        <v>0</v>
      </c>
      <c r="BQ613" s="146">
        <f t="shared" si="913"/>
        <v>0</v>
      </c>
      <c r="BR613" s="146">
        <f t="shared" si="914"/>
        <v>0</v>
      </c>
      <c r="BS613" s="146">
        <f t="shared" si="915"/>
        <v>0</v>
      </c>
      <c r="BT613" s="146">
        <f t="shared" si="916"/>
        <v>0</v>
      </c>
      <c r="BU613" s="146">
        <f t="shared" si="917"/>
        <v>0</v>
      </c>
      <c r="BV613" s="146">
        <f t="shared" si="918"/>
        <v>0</v>
      </c>
      <c r="BW613" s="146">
        <f t="shared" si="919"/>
        <v>0</v>
      </c>
      <c r="BX613" s="146">
        <f t="shared" si="920"/>
        <v>0</v>
      </c>
      <c r="BY613" s="146">
        <f t="shared" si="921"/>
        <v>0</v>
      </c>
      <c r="BZ613" s="146">
        <f t="shared" si="922"/>
        <v>0</v>
      </c>
      <c r="CA613" s="146">
        <f t="shared" si="923"/>
        <v>0</v>
      </c>
      <c r="CB613" s="146">
        <f t="shared" si="924"/>
        <v>0</v>
      </c>
      <c r="CC613" s="146">
        <f t="shared" si="925"/>
        <v>0</v>
      </c>
      <c r="CD613" s="146">
        <f t="shared" si="926"/>
        <v>0</v>
      </c>
      <c r="CE613" s="146">
        <f t="shared" si="927"/>
        <v>0</v>
      </c>
      <c r="CF613" s="146">
        <f t="shared" si="928"/>
        <v>0</v>
      </c>
      <c r="CG613" s="146">
        <f t="shared" si="929"/>
        <v>0</v>
      </c>
      <c r="CH613" s="146">
        <f t="shared" si="930"/>
        <v>0</v>
      </c>
      <c r="CI613" s="146">
        <f t="shared" si="931"/>
        <v>0</v>
      </c>
      <c r="CJ613" s="146">
        <f t="shared" si="932"/>
        <v>0</v>
      </c>
      <c r="CK613" s="146">
        <f t="shared" si="933"/>
        <v>0</v>
      </c>
      <c r="CL613" s="146">
        <f t="shared" si="934"/>
        <v>0</v>
      </c>
      <c r="CM613" s="146">
        <f t="shared" si="935"/>
        <v>0</v>
      </c>
      <c r="CN613" s="146">
        <f t="shared" si="936"/>
        <v>0</v>
      </c>
      <c r="CO613" s="146">
        <f t="shared" si="937"/>
        <v>0</v>
      </c>
      <c r="CP613" s="146">
        <f t="shared" si="938"/>
        <v>0</v>
      </c>
      <c r="CQ613" s="146">
        <f t="shared" si="939"/>
        <v>0</v>
      </c>
      <c r="CR613" s="146">
        <f t="shared" si="940"/>
        <v>0</v>
      </c>
      <c r="CS613" s="146">
        <f t="shared" si="941"/>
        <v>0</v>
      </c>
      <c r="CT613" s="146">
        <f t="shared" si="942"/>
        <v>0</v>
      </c>
      <c r="CU613" s="146">
        <f t="shared" si="943"/>
        <v>0</v>
      </c>
      <c r="CV613" s="146">
        <f t="shared" si="944"/>
        <v>0</v>
      </c>
      <c r="CW613" s="146">
        <f t="shared" si="945"/>
        <v>0</v>
      </c>
      <c r="CX613" s="146">
        <f t="shared" si="946"/>
        <v>0</v>
      </c>
      <c r="CY613" s="146">
        <f t="shared" si="947"/>
        <v>0</v>
      </c>
      <c r="CZ613" s="146">
        <f t="shared" si="948"/>
        <v>0</v>
      </c>
      <c r="DA613" s="146">
        <f t="shared" si="949"/>
        <v>0</v>
      </c>
      <c r="DB613" s="146">
        <f t="shared" si="950"/>
        <v>0</v>
      </c>
      <c r="DC613" s="146">
        <f t="shared" si="951"/>
        <v>0</v>
      </c>
      <c r="DD613" s="146">
        <f t="shared" si="952"/>
        <v>0</v>
      </c>
      <c r="DE613" s="146">
        <f t="shared" si="953"/>
        <v>0</v>
      </c>
      <c r="DF613" s="146">
        <f t="shared" si="954"/>
        <v>0</v>
      </c>
      <c r="DG613" s="146">
        <f t="shared" si="955"/>
        <v>0</v>
      </c>
      <c r="DH613" s="146">
        <f t="shared" si="956"/>
        <v>0</v>
      </c>
      <c r="DI613" s="146">
        <f t="shared" si="957"/>
        <v>0</v>
      </c>
      <c r="DJ613" s="146">
        <f t="shared" si="958"/>
        <v>0</v>
      </c>
      <c r="DK613" s="146">
        <f t="shared" si="959"/>
        <v>0</v>
      </c>
      <c r="DL613" s="146">
        <f t="shared" si="960"/>
        <v>0</v>
      </c>
      <c r="DM613" s="146">
        <f t="shared" si="961"/>
        <v>0</v>
      </c>
      <c r="DN613" s="54"/>
      <c r="DO613" s="55"/>
      <c r="DP613" s="55"/>
      <c r="DQ613" s="56"/>
      <c r="DS613" s="168" t="e">
        <f>IF(AND(DR613=#REF!,BL613=#REF!),'Tiến độ'!D613,"")</f>
        <v>#REF!</v>
      </c>
    </row>
    <row r="614" spans="1:123" ht="11.25" customHeight="1">
      <c r="A614" s="308">
        <f>IF(B614="","",MAX($A$7:A613)+1)</f>
        <v>43</v>
      </c>
      <c r="B614" s="311" t="s">
        <v>1081</v>
      </c>
      <c r="C614" s="67" t="s">
        <v>1082</v>
      </c>
      <c r="D614" s="68" t="s">
        <v>1083</v>
      </c>
      <c r="E614" s="69">
        <v>2</v>
      </c>
      <c r="F614" s="70">
        <v>30</v>
      </c>
      <c r="G614" s="71"/>
      <c r="H614" s="72">
        <v>4</v>
      </c>
      <c r="I614" s="73">
        <f>55+47+54+44+23</f>
        <v>223</v>
      </c>
      <c r="J614" s="24"/>
      <c r="K614" s="74">
        <v>2</v>
      </c>
      <c r="L614" s="75">
        <v>2</v>
      </c>
      <c r="M614" s="75">
        <v>2</v>
      </c>
      <c r="N614" s="76">
        <v>2</v>
      </c>
      <c r="O614" s="74">
        <v>2</v>
      </c>
      <c r="P614" s="75">
        <v>2</v>
      </c>
      <c r="Q614" s="75">
        <v>2</v>
      </c>
      <c r="R614" s="76">
        <v>2</v>
      </c>
      <c r="S614" s="74">
        <v>2</v>
      </c>
      <c r="T614" s="75">
        <v>2</v>
      </c>
      <c r="U614" s="75">
        <v>2</v>
      </c>
      <c r="V614" s="75">
        <v>2</v>
      </c>
      <c r="W614" s="76">
        <v>2</v>
      </c>
      <c r="X614" s="74">
        <v>2</v>
      </c>
      <c r="Y614" s="75">
        <v>2</v>
      </c>
      <c r="Z614" s="75" t="s">
        <v>163</v>
      </c>
      <c r="AA614" s="76" t="s">
        <v>163</v>
      </c>
      <c r="AB614" s="74" t="s">
        <v>163</v>
      </c>
      <c r="AC614" s="75" t="s">
        <v>163</v>
      </c>
      <c r="AD614" s="75" t="s">
        <v>164</v>
      </c>
      <c r="AE614" s="76" t="s">
        <v>164</v>
      </c>
      <c r="AF614" s="74" t="s">
        <v>164</v>
      </c>
      <c r="AG614" s="75" t="s">
        <v>164</v>
      </c>
      <c r="AH614" s="75" t="s">
        <v>164</v>
      </c>
      <c r="AI614" s="362"/>
      <c r="AJ614" s="363"/>
      <c r="AK614" s="74" t="s">
        <v>164</v>
      </c>
      <c r="AL614" s="75"/>
      <c r="AM614" s="75"/>
      <c r="AN614" s="76"/>
      <c r="AO614" s="74"/>
      <c r="AP614" s="75"/>
      <c r="AQ614" s="75"/>
      <c r="AR614" s="76"/>
      <c r="AS614" s="77"/>
      <c r="AT614" s="75"/>
      <c r="AU614" s="75"/>
      <c r="AV614" s="78"/>
      <c r="AW614" s="74"/>
      <c r="AX614" s="75"/>
      <c r="AY614" s="75"/>
      <c r="AZ614" s="75"/>
      <c r="BA614" s="76"/>
      <c r="BB614" s="77"/>
      <c r="BC614" s="75"/>
      <c r="BD614" s="75"/>
      <c r="BE614" s="321"/>
      <c r="BF614" s="322"/>
      <c r="BG614" s="322"/>
      <c r="BH614" s="322"/>
      <c r="BI614" s="322"/>
      <c r="BJ614" s="323"/>
      <c r="BK614" s="45" t="s">
        <v>18</v>
      </c>
      <c r="BL614" s="45" t="s">
        <v>27</v>
      </c>
      <c r="BN614" s="146">
        <f t="shared" si="964"/>
        <v>8</v>
      </c>
      <c r="BO614" s="146">
        <f t="shared" si="911"/>
        <v>8</v>
      </c>
      <c r="BP614" s="146">
        <f t="shared" si="912"/>
        <v>8</v>
      </c>
      <c r="BQ614" s="146">
        <f t="shared" si="913"/>
        <v>8</v>
      </c>
      <c r="BR614" s="146">
        <f t="shared" si="914"/>
        <v>8</v>
      </c>
      <c r="BS614" s="146">
        <f t="shared" si="915"/>
        <v>8</v>
      </c>
      <c r="BT614" s="146">
        <f t="shared" si="916"/>
        <v>8</v>
      </c>
      <c r="BU614" s="146">
        <f t="shared" si="917"/>
        <v>8</v>
      </c>
      <c r="BV614" s="146">
        <f t="shared" si="918"/>
        <v>8</v>
      </c>
      <c r="BW614" s="146">
        <f t="shared" si="919"/>
        <v>8</v>
      </c>
      <c r="BX614" s="146">
        <f t="shared" si="920"/>
        <v>8</v>
      </c>
      <c r="BY614" s="146">
        <f t="shared" si="921"/>
        <v>8</v>
      </c>
      <c r="BZ614" s="146">
        <f t="shared" si="922"/>
        <v>8</v>
      </c>
      <c r="CA614" s="146">
        <f t="shared" si="923"/>
        <v>8</v>
      </c>
      <c r="CB614" s="146">
        <f t="shared" si="924"/>
        <v>8</v>
      </c>
      <c r="CC614" s="146">
        <f t="shared" si="925"/>
        <v>0</v>
      </c>
      <c r="CD614" s="146">
        <f t="shared" si="926"/>
        <v>0</v>
      </c>
      <c r="CE614" s="146">
        <f t="shared" si="927"/>
        <v>0</v>
      </c>
      <c r="CF614" s="146">
        <f t="shared" si="928"/>
        <v>0</v>
      </c>
      <c r="CG614" s="146">
        <f t="shared" si="929"/>
        <v>0</v>
      </c>
      <c r="CH614" s="146">
        <f t="shared" si="930"/>
        <v>0</v>
      </c>
      <c r="CI614" s="146">
        <f t="shared" si="931"/>
        <v>0</v>
      </c>
      <c r="CJ614" s="146">
        <f t="shared" si="932"/>
        <v>0</v>
      </c>
      <c r="CK614" s="146">
        <f t="shared" si="933"/>
        <v>0</v>
      </c>
      <c r="CL614" s="146">
        <f t="shared" si="934"/>
        <v>0</v>
      </c>
      <c r="CM614" s="146">
        <f t="shared" si="935"/>
        <v>0</v>
      </c>
      <c r="CN614" s="146">
        <f t="shared" si="936"/>
        <v>0</v>
      </c>
      <c r="CO614" s="146">
        <f t="shared" si="937"/>
        <v>0</v>
      </c>
      <c r="CP614" s="146">
        <f t="shared" si="938"/>
        <v>0</v>
      </c>
      <c r="CQ614" s="146">
        <f t="shared" si="939"/>
        <v>0</v>
      </c>
      <c r="CR614" s="146">
        <f t="shared" si="940"/>
        <v>0</v>
      </c>
      <c r="CS614" s="146">
        <f t="shared" si="941"/>
        <v>0</v>
      </c>
      <c r="CT614" s="146">
        <f t="shared" si="942"/>
        <v>0</v>
      </c>
      <c r="CU614" s="146">
        <f t="shared" si="943"/>
        <v>0</v>
      </c>
      <c r="CV614" s="146">
        <f t="shared" si="944"/>
        <v>0</v>
      </c>
      <c r="CW614" s="146">
        <f t="shared" si="945"/>
        <v>0</v>
      </c>
      <c r="CX614" s="146">
        <f t="shared" si="946"/>
        <v>0</v>
      </c>
      <c r="CY614" s="146">
        <f t="shared" si="947"/>
        <v>0</v>
      </c>
      <c r="CZ614" s="146">
        <f t="shared" si="948"/>
        <v>0</v>
      </c>
      <c r="DA614" s="146">
        <f t="shared" si="949"/>
        <v>0</v>
      </c>
      <c r="DB614" s="146">
        <f t="shared" si="950"/>
        <v>0</v>
      </c>
      <c r="DC614" s="146">
        <f t="shared" si="951"/>
        <v>0</v>
      </c>
      <c r="DD614" s="146">
        <f t="shared" si="952"/>
        <v>0</v>
      </c>
      <c r="DE614" s="146">
        <f t="shared" si="953"/>
        <v>0</v>
      </c>
      <c r="DF614" s="146">
        <f t="shared" si="954"/>
        <v>0</v>
      </c>
      <c r="DG614" s="146">
        <f t="shared" si="955"/>
        <v>0</v>
      </c>
      <c r="DH614" s="146">
        <f t="shared" si="956"/>
        <v>0</v>
      </c>
      <c r="DI614" s="146">
        <f t="shared" si="957"/>
        <v>0</v>
      </c>
      <c r="DJ614" s="146">
        <f t="shared" si="958"/>
        <v>0</v>
      </c>
      <c r="DK614" s="146">
        <f t="shared" si="959"/>
        <v>0</v>
      </c>
      <c r="DL614" s="146">
        <f t="shared" si="960"/>
        <v>0</v>
      </c>
      <c r="DM614" s="146">
        <f t="shared" si="961"/>
        <v>0</v>
      </c>
      <c r="DN614" s="63">
        <f t="shared" ref="DN614:DN622" si="979">F614*H614</f>
        <v>120</v>
      </c>
      <c r="DO614" s="50">
        <f t="shared" ref="DO614:DO627" si="980">IF(COUNTA(K614:AC614)&gt;0,DN614,"")</f>
        <v>120</v>
      </c>
      <c r="DP614" s="50" t="str">
        <f t="shared" si="965"/>
        <v/>
      </c>
      <c r="DQ614" s="51" t="str">
        <f t="shared" si="966"/>
        <v/>
      </c>
      <c r="DR614" s="1">
        <f t="shared" ref="DR614:DR627" si="981">IF(DQ614="",1,2)</f>
        <v>1</v>
      </c>
      <c r="DS614" s="168" t="e">
        <f>IF(AND(DR614=#REF!,BL614=#REF!),'Tiến độ'!D614,"")</f>
        <v>#REF!</v>
      </c>
    </row>
    <row r="615" spans="1:123" ht="11.25" customHeight="1">
      <c r="A615" s="314" t="str">
        <f>IF(B615="","",MAX($A$7:A614)+1)</f>
        <v/>
      </c>
      <c r="B615" s="315"/>
      <c r="C615" s="79" t="s">
        <v>16</v>
      </c>
      <c r="D615" s="80" t="s">
        <v>242</v>
      </c>
      <c r="E615" s="81">
        <v>2</v>
      </c>
      <c r="F615" s="82">
        <v>39</v>
      </c>
      <c r="G615" s="83"/>
      <c r="H615" s="84">
        <f>H614</f>
        <v>4</v>
      </c>
      <c r="I615" s="85">
        <f>I614</f>
        <v>223</v>
      </c>
      <c r="J615" s="27"/>
      <c r="K615" s="86">
        <v>3</v>
      </c>
      <c r="L615" s="87">
        <v>3</v>
      </c>
      <c r="M615" s="87">
        <v>3</v>
      </c>
      <c r="N615" s="88">
        <v>3</v>
      </c>
      <c r="O615" s="86">
        <v>3</v>
      </c>
      <c r="P615" s="87">
        <v>3</v>
      </c>
      <c r="Q615" s="87">
        <v>3</v>
      </c>
      <c r="R615" s="88">
        <v>3</v>
      </c>
      <c r="S615" s="86">
        <v>3</v>
      </c>
      <c r="T615" s="87">
        <v>3</v>
      </c>
      <c r="U615" s="87">
        <v>3</v>
      </c>
      <c r="V615" s="87">
        <v>3</v>
      </c>
      <c r="W615" s="88">
        <v>3</v>
      </c>
      <c r="X615" s="86"/>
      <c r="Y615" s="87"/>
      <c r="Z615" s="87" t="s">
        <v>163</v>
      </c>
      <c r="AA615" s="88" t="s">
        <v>163</v>
      </c>
      <c r="AB615" s="86" t="s">
        <v>163</v>
      </c>
      <c r="AC615" s="87" t="s">
        <v>163</v>
      </c>
      <c r="AD615" s="87" t="s">
        <v>164</v>
      </c>
      <c r="AE615" s="88" t="s">
        <v>164</v>
      </c>
      <c r="AF615" s="86" t="s">
        <v>164</v>
      </c>
      <c r="AG615" s="87" t="s">
        <v>164</v>
      </c>
      <c r="AH615" s="87" t="s">
        <v>164</v>
      </c>
      <c r="AI615" s="362"/>
      <c r="AJ615" s="363"/>
      <c r="AK615" s="86" t="s">
        <v>164</v>
      </c>
      <c r="AL615" s="87"/>
      <c r="AM615" s="87"/>
      <c r="AN615" s="88"/>
      <c r="AO615" s="86"/>
      <c r="AP615" s="87"/>
      <c r="AQ615" s="87"/>
      <c r="AR615" s="88"/>
      <c r="AS615" s="89"/>
      <c r="AT615" s="87"/>
      <c r="AU615" s="87"/>
      <c r="AV615" s="90"/>
      <c r="AW615" s="86"/>
      <c r="AX615" s="87"/>
      <c r="AY615" s="87"/>
      <c r="AZ615" s="87"/>
      <c r="BA615" s="88"/>
      <c r="BB615" s="89"/>
      <c r="BC615" s="87"/>
      <c r="BD615" s="87"/>
      <c r="BE615" s="321"/>
      <c r="BF615" s="322"/>
      <c r="BG615" s="322"/>
      <c r="BH615" s="322"/>
      <c r="BI615" s="322"/>
      <c r="BJ615" s="323"/>
      <c r="BK615" s="46" t="s">
        <v>18</v>
      </c>
      <c r="BL615" s="46" t="s">
        <v>16</v>
      </c>
      <c r="BN615" s="146">
        <f t="shared" si="964"/>
        <v>12</v>
      </c>
      <c r="BO615" s="146">
        <f t="shared" si="911"/>
        <v>12</v>
      </c>
      <c r="BP615" s="146">
        <f t="shared" si="912"/>
        <v>12</v>
      </c>
      <c r="BQ615" s="146">
        <f t="shared" si="913"/>
        <v>12</v>
      </c>
      <c r="BR615" s="146">
        <f t="shared" si="914"/>
        <v>12</v>
      </c>
      <c r="BS615" s="146">
        <f t="shared" si="915"/>
        <v>12</v>
      </c>
      <c r="BT615" s="146">
        <f t="shared" si="916"/>
        <v>12</v>
      </c>
      <c r="BU615" s="146">
        <f t="shared" si="917"/>
        <v>12</v>
      </c>
      <c r="BV615" s="146">
        <f t="shared" si="918"/>
        <v>12</v>
      </c>
      <c r="BW615" s="146">
        <f t="shared" si="919"/>
        <v>12</v>
      </c>
      <c r="BX615" s="146">
        <f t="shared" si="920"/>
        <v>12</v>
      </c>
      <c r="BY615" s="146">
        <f t="shared" si="921"/>
        <v>12</v>
      </c>
      <c r="BZ615" s="146">
        <f t="shared" si="922"/>
        <v>12</v>
      </c>
      <c r="CA615" s="146">
        <f t="shared" si="923"/>
        <v>0</v>
      </c>
      <c r="CB615" s="146">
        <f t="shared" si="924"/>
        <v>0</v>
      </c>
      <c r="CC615" s="146">
        <f t="shared" si="925"/>
        <v>0</v>
      </c>
      <c r="CD615" s="146">
        <f t="shared" si="926"/>
        <v>0</v>
      </c>
      <c r="CE615" s="146">
        <f t="shared" si="927"/>
        <v>0</v>
      </c>
      <c r="CF615" s="146">
        <f t="shared" si="928"/>
        <v>0</v>
      </c>
      <c r="CG615" s="146">
        <f t="shared" si="929"/>
        <v>0</v>
      </c>
      <c r="CH615" s="146">
        <f t="shared" si="930"/>
        <v>0</v>
      </c>
      <c r="CI615" s="146">
        <f t="shared" si="931"/>
        <v>0</v>
      </c>
      <c r="CJ615" s="146">
        <f t="shared" si="932"/>
        <v>0</v>
      </c>
      <c r="CK615" s="146">
        <f t="shared" si="933"/>
        <v>0</v>
      </c>
      <c r="CL615" s="146">
        <f t="shared" si="934"/>
        <v>0</v>
      </c>
      <c r="CM615" s="146">
        <f t="shared" si="935"/>
        <v>0</v>
      </c>
      <c r="CN615" s="146">
        <f t="shared" si="936"/>
        <v>0</v>
      </c>
      <c r="CO615" s="146">
        <f t="shared" si="937"/>
        <v>0</v>
      </c>
      <c r="CP615" s="146">
        <f t="shared" si="938"/>
        <v>0</v>
      </c>
      <c r="CQ615" s="146">
        <f t="shared" si="939"/>
        <v>0</v>
      </c>
      <c r="CR615" s="146">
        <f t="shared" si="940"/>
        <v>0</v>
      </c>
      <c r="CS615" s="146">
        <f t="shared" si="941"/>
        <v>0</v>
      </c>
      <c r="CT615" s="146">
        <f t="shared" si="942"/>
        <v>0</v>
      </c>
      <c r="CU615" s="146">
        <f t="shared" si="943"/>
        <v>0</v>
      </c>
      <c r="CV615" s="146">
        <f t="shared" si="944"/>
        <v>0</v>
      </c>
      <c r="CW615" s="146">
        <f t="shared" si="945"/>
        <v>0</v>
      </c>
      <c r="CX615" s="146">
        <f t="shared" si="946"/>
        <v>0</v>
      </c>
      <c r="CY615" s="146">
        <f t="shared" si="947"/>
        <v>0</v>
      </c>
      <c r="CZ615" s="146">
        <f t="shared" si="948"/>
        <v>0</v>
      </c>
      <c r="DA615" s="146">
        <f t="shared" si="949"/>
        <v>0</v>
      </c>
      <c r="DB615" s="146">
        <f t="shared" si="950"/>
        <v>0</v>
      </c>
      <c r="DC615" s="146">
        <f t="shared" si="951"/>
        <v>0</v>
      </c>
      <c r="DD615" s="146">
        <f t="shared" si="952"/>
        <v>0</v>
      </c>
      <c r="DE615" s="146">
        <f t="shared" si="953"/>
        <v>0</v>
      </c>
      <c r="DF615" s="146">
        <f t="shared" si="954"/>
        <v>0</v>
      </c>
      <c r="DG615" s="146">
        <f t="shared" si="955"/>
        <v>0</v>
      </c>
      <c r="DH615" s="146">
        <f t="shared" si="956"/>
        <v>0</v>
      </c>
      <c r="DI615" s="146">
        <f t="shared" si="957"/>
        <v>0</v>
      </c>
      <c r="DJ615" s="146">
        <f t="shared" si="958"/>
        <v>0</v>
      </c>
      <c r="DK615" s="146">
        <f t="shared" si="959"/>
        <v>0</v>
      </c>
      <c r="DL615" s="146">
        <f t="shared" si="960"/>
        <v>0</v>
      </c>
      <c r="DM615" s="146">
        <f t="shared" si="961"/>
        <v>0</v>
      </c>
      <c r="DN615" s="64">
        <f t="shared" si="979"/>
        <v>156</v>
      </c>
      <c r="DO615" s="52">
        <f t="shared" si="980"/>
        <v>156</v>
      </c>
      <c r="DP615" s="52" t="str">
        <f t="shared" si="965"/>
        <v/>
      </c>
      <c r="DQ615" s="53" t="str">
        <f t="shared" si="966"/>
        <v/>
      </c>
      <c r="DR615" s="1">
        <f t="shared" si="981"/>
        <v>1</v>
      </c>
      <c r="DS615" s="168" t="e">
        <f>IF(AND(DR615=#REF!,BL615=#REF!),'Tiến độ'!D615,"")</f>
        <v>#REF!</v>
      </c>
    </row>
    <row r="616" spans="1:123" ht="11.25" customHeight="1">
      <c r="A616" s="314" t="str">
        <f>IF(B616="","",MAX($A$7:A615)+1)</f>
        <v/>
      </c>
      <c r="B616" s="315"/>
      <c r="C616" s="79" t="s">
        <v>1084</v>
      </c>
      <c r="D616" s="80" t="s">
        <v>1085</v>
      </c>
      <c r="E616" s="81">
        <v>3</v>
      </c>
      <c r="F616" s="82">
        <v>45</v>
      </c>
      <c r="G616" s="83"/>
      <c r="H616" s="84">
        <f>H614</f>
        <v>4</v>
      </c>
      <c r="I616" s="85">
        <f t="shared" ref="H616:I618" si="982">I615</f>
        <v>223</v>
      </c>
      <c r="J616" s="27"/>
      <c r="K616" s="86">
        <v>3</v>
      </c>
      <c r="L616" s="87">
        <v>3</v>
      </c>
      <c r="M616" s="87">
        <v>3</v>
      </c>
      <c r="N616" s="88">
        <v>3</v>
      </c>
      <c r="O616" s="86">
        <v>3</v>
      </c>
      <c r="P616" s="87">
        <v>3</v>
      </c>
      <c r="Q616" s="87">
        <v>3</v>
      </c>
      <c r="R616" s="88">
        <v>3</v>
      </c>
      <c r="S616" s="86">
        <v>3</v>
      </c>
      <c r="T616" s="87">
        <v>3</v>
      </c>
      <c r="U616" s="87">
        <v>3</v>
      </c>
      <c r="V616" s="87">
        <v>3</v>
      </c>
      <c r="W616" s="88">
        <v>3</v>
      </c>
      <c r="X616" s="86">
        <v>3</v>
      </c>
      <c r="Y616" s="87">
        <v>3</v>
      </c>
      <c r="Z616" s="87" t="s">
        <v>163</v>
      </c>
      <c r="AA616" s="88" t="s">
        <v>163</v>
      </c>
      <c r="AB616" s="86" t="s">
        <v>163</v>
      </c>
      <c r="AC616" s="87" t="s">
        <v>163</v>
      </c>
      <c r="AD616" s="87" t="s">
        <v>164</v>
      </c>
      <c r="AE616" s="88" t="s">
        <v>164</v>
      </c>
      <c r="AF616" s="86" t="s">
        <v>164</v>
      </c>
      <c r="AG616" s="87" t="s">
        <v>164</v>
      </c>
      <c r="AH616" s="87" t="s">
        <v>164</v>
      </c>
      <c r="AI616" s="362"/>
      <c r="AJ616" s="363"/>
      <c r="AK616" s="86" t="s">
        <v>164</v>
      </c>
      <c r="AL616" s="87"/>
      <c r="AM616" s="87"/>
      <c r="AN616" s="88"/>
      <c r="AO616" s="86"/>
      <c r="AP616" s="87"/>
      <c r="AQ616" s="87"/>
      <c r="AR616" s="88"/>
      <c r="AS616" s="89"/>
      <c r="AT616" s="87"/>
      <c r="AU616" s="87"/>
      <c r="AV616" s="90"/>
      <c r="AW616" s="86"/>
      <c r="AX616" s="87"/>
      <c r="AY616" s="87"/>
      <c r="AZ616" s="87"/>
      <c r="BA616" s="88"/>
      <c r="BB616" s="89"/>
      <c r="BC616" s="87"/>
      <c r="BD616" s="87"/>
      <c r="BE616" s="321"/>
      <c r="BF616" s="322"/>
      <c r="BG616" s="322"/>
      <c r="BH616" s="322"/>
      <c r="BI616" s="322"/>
      <c r="BJ616" s="323"/>
      <c r="BK616" s="46" t="s">
        <v>18</v>
      </c>
      <c r="BL616" s="46" t="s">
        <v>41</v>
      </c>
      <c r="BN616" s="146">
        <f t="shared" si="964"/>
        <v>12</v>
      </c>
      <c r="BO616" s="146">
        <f t="shared" si="911"/>
        <v>12</v>
      </c>
      <c r="BP616" s="146">
        <f t="shared" si="912"/>
        <v>12</v>
      </c>
      <c r="BQ616" s="146">
        <f t="shared" si="913"/>
        <v>12</v>
      </c>
      <c r="BR616" s="146">
        <f t="shared" si="914"/>
        <v>12</v>
      </c>
      <c r="BS616" s="146">
        <f t="shared" si="915"/>
        <v>12</v>
      </c>
      <c r="BT616" s="146">
        <f t="shared" si="916"/>
        <v>12</v>
      </c>
      <c r="BU616" s="146">
        <f t="shared" si="917"/>
        <v>12</v>
      </c>
      <c r="BV616" s="146">
        <f t="shared" si="918"/>
        <v>12</v>
      </c>
      <c r="BW616" s="146">
        <f t="shared" si="919"/>
        <v>12</v>
      </c>
      <c r="BX616" s="146">
        <f t="shared" si="920"/>
        <v>12</v>
      </c>
      <c r="BY616" s="146">
        <f t="shared" si="921"/>
        <v>12</v>
      </c>
      <c r="BZ616" s="146">
        <f t="shared" si="922"/>
        <v>12</v>
      </c>
      <c r="CA616" s="146">
        <f t="shared" si="923"/>
        <v>12</v>
      </c>
      <c r="CB616" s="146">
        <f t="shared" si="924"/>
        <v>12</v>
      </c>
      <c r="CC616" s="146">
        <f t="shared" si="925"/>
        <v>0</v>
      </c>
      <c r="CD616" s="146">
        <f t="shared" si="926"/>
        <v>0</v>
      </c>
      <c r="CE616" s="146">
        <f t="shared" si="927"/>
        <v>0</v>
      </c>
      <c r="CF616" s="146">
        <f t="shared" si="928"/>
        <v>0</v>
      </c>
      <c r="CG616" s="146">
        <f t="shared" si="929"/>
        <v>0</v>
      </c>
      <c r="CH616" s="146">
        <f t="shared" si="930"/>
        <v>0</v>
      </c>
      <c r="CI616" s="146">
        <f t="shared" si="931"/>
        <v>0</v>
      </c>
      <c r="CJ616" s="146">
        <f t="shared" si="932"/>
        <v>0</v>
      </c>
      <c r="CK616" s="146">
        <f t="shared" si="933"/>
        <v>0</v>
      </c>
      <c r="CL616" s="146">
        <f t="shared" si="934"/>
        <v>0</v>
      </c>
      <c r="CM616" s="146">
        <f t="shared" si="935"/>
        <v>0</v>
      </c>
      <c r="CN616" s="146">
        <f t="shared" si="936"/>
        <v>0</v>
      </c>
      <c r="CO616" s="146">
        <f t="shared" si="937"/>
        <v>0</v>
      </c>
      <c r="CP616" s="146">
        <f t="shared" si="938"/>
        <v>0</v>
      </c>
      <c r="CQ616" s="146">
        <f t="shared" si="939"/>
        <v>0</v>
      </c>
      <c r="CR616" s="146">
        <f t="shared" si="940"/>
        <v>0</v>
      </c>
      <c r="CS616" s="146">
        <f t="shared" si="941"/>
        <v>0</v>
      </c>
      <c r="CT616" s="146">
        <f t="shared" si="942"/>
        <v>0</v>
      </c>
      <c r="CU616" s="146">
        <f t="shared" si="943"/>
        <v>0</v>
      </c>
      <c r="CV616" s="146">
        <f t="shared" si="944"/>
        <v>0</v>
      </c>
      <c r="CW616" s="146">
        <f t="shared" si="945"/>
        <v>0</v>
      </c>
      <c r="CX616" s="146">
        <f t="shared" si="946"/>
        <v>0</v>
      </c>
      <c r="CY616" s="146">
        <f t="shared" si="947"/>
        <v>0</v>
      </c>
      <c r="CZ616" s="146">
        <f t="shared" si="948"/>
        <v>0</v>
      </c>
      <c r="DA616" s="146">
        <f t="shared" si="949"/>
        <v>0</v>
      </c>
      <c r="DB616" s="146">
        <f t="shared" si="950"/>
        <v>0</v>
      </c>
      <c r="DC616" s="146">
        <f t="shared" si="951"/>
        <v>0</v>
      </c>
      <c r="DD616" s="146">
        <f t="shared" si="952"/>
        <v>0</v>
      </c>
      <c r="DE616" s="146">
        <f t="shared" si="953"/>
        <v>0</v>
      </c>
      <c r="DF616" s="146">
        <f t="shared" si="954"/>
        <v>0</v>
      </c>
      <c r="DG616" s="146">
        <f t="shared" si="955"/>
        <v>0</v>
      </c>
      <c r="DH616" s="146">
        <f t="shared" si="956"/>
        <v>0</v>
      </c>
      <c r="DI616" s="146">
        <f t="shared" si="957"/>
        <v>0</v>
      </c>
      <c r="DJ616" s="146">
        <f t="shared" si="958"/>
        <v>0</v>
      </c>
      <c r="DK616" s="146">
        <f t="shared" si="959"/>
        <v>0</v>
      </c>
      <c r="DL616" s="146">
        <f t="shared" si="960"/>
        <v>0</v>
      </c>
      <c r="DM616" s="146">
        <f t="shared" si="961"/>
        <v>0</v>
      </c>
      <c r="DN616" s="64">
        <f t="shared" si="979"/>
        <v>180</v>
      </c>
      <c r="DO616" s="52">
        <f t="shared" si="980"/>
        <v>180</v>
      </c>
      <c r="DP616" s="52" t="str">
        <f t="shared" si="965"/>
        <v/>
      </c>
      <c r="DQ616" s="53" t="str">
        <f t="shared" si="966"/>
        <v/>
      </c>
      <c r="DR616" s="1">
        <f t="shared" si="981"/>
        <v>1</v>
      </c>
      <c r="DS616" s="168" t="e">
        <f>IF(AND(DR616=#REF!,BL616=#REF!),'Tiến độ'!D616,"")</f>
        <v>#REF!</v>
      </c>
    </row>
    <row r="617" spans="1:123" ht="11.25" customHeight="1">
      <c r="A617" s="314" t="str">
        <f>IF(B617="","",MAX($A$7:A616)+1)</f>
        <v/>
      </c>
      <c r="B617" s="315"/>
      <c r="C617" s="79" t="s">
        <v>1086</v>
      </c>
      <c r="D617" s="80" t="s">
        <v>1238</v>
      </c>
      <c r="E617" s="81">
        <v>2</v>
      </c>
      <c r="F617" s="82">
        <v>30</v>
      </c>
      <c r="G617" s="83"/>
      <c r="H617" s="84">
        <f t="shared" si="982"/>
        <v>4</v>
      </c>
      <c r="I617" s="85">
        <f t="shared" si="982"/>
        <v>223</v>
      </c>
      <c r="J617" s="27"/>
      <c r="K617" s="86">
        <v>2</v>
      </c>
      <c r="L617" s="87">
        <v>2</v>
      </c>
      <c r="M617" s="87">
        <v>2</v>
      </c>
      <c r="N617" s="88">
        <v>2</v>
      </c>
      <c r="O617" s="86">
        <v>2</v>
      </c>
      <c r="P617" s="87">
        <v>2</v>
      </c>
      <c r="Q617" s="87">
        <v>2</v>
      </c>
      <c r="R617" s="88">
        <v>2</v>
      </c>
      <c r="S617" s="86">
        <v>2</v>
      </c>
      <c r="T617" s="87">
        <v>2</v>
      </c>
      <c r="U617" s="87">
        <v>2</v>
      </c>
      <c r="V617" s="87">
        <v>2</v>
      </c>
      <c r="W617" s="88">
        <v>2</v>
      </c>
      <c r="X617" s="86">
        <v>2</v>
      </c>
      <c r="Y617" s="87">
        <v>2</v>
      </c>
      <c r="Z617" s="87" t="s">
        <v>163</v>
      </c>
      <c r="AA617" s="88" t="s">
        <v>163</v>
      </c>
      <c r="AB617" s="86" t="s">
        <v>163</v>
      </c>
      <c r="AC617" s="87" t="s">
        <v>163</v>
      </c>
      <c r="AD617" s="87" t="s">
        <v>164</v>
      </c>
      <c r="AE617" s="88" t="s">
        <v>164</v>
      </c>
      <c r="AF617" s="86" t="s">
        <v>164</v>
      </c>
      <c r="AG617" s="87" t="s">
        <v>164</v>
      </c>
      <c r="AH617" s="87" t="s">
        <v>164</v>
      </c>
      <c r="AI617" s="362"/>
      <c r="AJ617" s="363"/>
      <c r="AK617" s="86" t="s">
        <v>164</v>
      </c>
      <c r="AL617" s="87"/>
      <c r="AM617" s="87"/>
      <c r="AN617" s="88"/>
      <c r="AO617" s="86"/>
      <c r="AP617" s="87"/>
      <c r="AQ617" s="87"/>
      <c r="AR617" s="88"/>
      <c r="AS617" s="89"/>
      <c r="AT617" s="87"/>
      <c r="AU617" s="87"/>
      <c r="AV617" s="90"/>
      <c r="AW617" s="86"/>
      <c r="AX617" s="87"/>
      <c r="AY617" s="87"/>
      <c r="AZ617" s="87"/>
      <c r="BA617" s="88"/>
      <c r="BB617" s="89"/>
      <c r="BC617" s="87"/>
      <c r="BD617" s="87"/>
      <c r="BE617" s="321"/>
      <c r="BF617" s="322"/>
      <c r="BG617" s="322"/>
      <c r="BH617" s="322"/>
      <c r="BI617" s="322"/>
      <c r="BJ617" s="323"/>
      <c r="BK617" s="46" t="s">
        <v>18</v>
      </c>
      <c r="BL617" s="46" t="s">
        <v>38</v>
      </c>
      <c r="BN617" s="146">
        <f t="shared" si="964"/>
        <v>8</v>
      </c>
      <c r="BO617" s="146">
        <f t="shared" si="911"/>
        <v>8</v>
      </c>
      <c r="BP617" s="146">
        <f t="shared" si="912"/>
        <v>8</v>
      </c>
      <c r="BQ617" s="146">
        <f t="shared" si="913"/>
        <v>8</v>
      </c>
      <c r="BR617" s="146">
        <f t="shared" si="914"/>
        <v>8</v>
      </c>
      <c r="BS617" s="146">
        <f t="shared" si="915"/>
        <v>8</v>
      </c>
      <c r="BT617" s="146">
        <f t="shared" si="916"/>
        <v>8</v>
      </c>
      <c r="BU617" s="146">
        <f t="shared" si="917"/>
        <v>8</v>
      </c>
      <c r="BV617" s="146">
        <f t="shared" si="918"/>
        <v>8</v>
      </c>
      <c r="BW617" s="146">
        <f t="shared" si="919"/>
        <v>8</v>
      </c>
      <c r="BX617" s="146">
        <f t="shared" si="920"/>
        <v>8</v>
      </c>
      <c r="BY617" s="146">
        <f t="shared" si="921"/>
        <v>8</v>
      </c>
      <c r="BZ617" s="146">
        <f t="shared" si="922"/>
        <v>8</v>
      </c>
      <c r="CA617" s="146">
        <f t="shared" si="923"/>
        <v>8</v>
      </c>
      <c r="CB617" s="146">
        <f t="shared" si="924"/>
        <v>8</v>
      </c>
      <c r="CC617" s="146">
        <f t="shared" si="925"/>
        <v>0</v>
      </c>
      <c r="CD617" s="146">
        <f t="shared" si="926"/>
        <v>0</v>
      </c>
      <c r="CE617" s="146">
        <f t="shared" si="927"/>
        <v>0</v>
      </c>
      <c r="CF617" s="146">
        <f t="shared" si="928"/>
        <v>0</v>
      </c>
      <c r="CG617" s="146">
        <f t="shared" si="929"/>
        <v>0</v>
      </c>
      <c r="CH617" s="146">
        <f t="shared" si="930"/>
        <v>0</v>
      </c>
      <c r="CI617" s="146">
        <f t="shared" si="931"/>
        <v>0</v>
      </c>
      <c r="CJ617" s="146">
        <f t="shared" si="932"/>
        <v>0</v>
      </c>
      <c r="CK617" s="146">
        <f t="shared" si="933"/>
        <v>0</v>
      </c>
      <c r="CL617" s="146">
        <f t="shared" si="934"/>
        <v>0</v>
      </c>
      <c r="CM617" s="146">
        <f t="shared" si="935"/>
        <v>0</v>
      </c>
      <c r="CN617" s="146">
        <f t="shared" si="936"/>
        <v>0</v>
      </c>
      <c r="CO617" s="146">
        <f t="shared" si="937"/>
        <v>0</v>
      </c>
      <c r="CP617" s="146">
        <f t="shared" si="938"/>
        <v>0</v>
      </c>
      <c r="CQ617" s="146">
        <f t="shared" si="939"/>
        <v>0</v>
      </c>
      <c r="CR617" s="146">
        <f t="shared" si="940"/>
        <v>0</v>
      </c>
      <c r="CS617" s="146">
        <f t="shared" si="941"/>
        <v>0</v>
      </c>
      <c r="CT617" s="146">
        <f t="shared" si="942"/>
        <v>0</v>
      </c>
      <c r="CU617" s="146">
        <f t="shared" si="943"/>
        <v>0</v>
      </c>
      <c r="CV617" s="146">
        <f t="shared" si="944"/>
        <v>0</v>
      </c>
      <c r="CW617" s="146">
        <f t="shared" si="945"/>
        <v>0</v>
      </c>
      <c r="CX617" s="146">
        <f t="shared" si="946"/>
        <v>0</v>
      </c>
      <c r="CY617" s="146">
        <f t="shared" si="947"/>
        <v>0</v>
      </c>
      <c r="CZ617" s="146">
        <f t="shared" si="948"/>
        <v>0</v>
      </c>
      <c r="DA617" s="146">
        <f t="shared" si="949"/>
        <v>0</v>
      </c>
      <c r="DB617" s="146">
        <f t="shared" si="950"/>
        <v>0</v>
      </c>
      <c r="DC617" s="146">
        <f t="shared" si="951"/>
        <v>0</v>
      </c>
      <c r="DD617" s="146">
        <f t="shared" si="952"/>
        <v>0</v>
      </c>
      <c r="DE617" s="146">
        <f t="shared" si="953"/>
        <v>0</v>
      </c>
      <c r="DF617" s="146">
        <f t="shared" si="954"/>
        <v>0</v>
      </c>
      <c r="DG617" s="146">
        <f t="shared" si="955"/>
        <v>0</v>
      </c>
      <c r="DH617" s="146">
        <f t="shared" si="956"/>
        <v>0</v>
      </c>
      <c r="DI617" s="146">
        <f t="shared" si="957"/>
        <v>0</v>
      </c>
      <c r="DJ617" s="146">
        <f t="shared" si="958"/>
        <v>0</v>
      </c>
      <c r="DK617" s="146">
        <f t="shared" si="959"/>
        <v>0</v>
      </c>
      <c r="DL617" s="146">
        <f t="shared" si="960"/>
        <v>0</v>
      </c>
      <c r="DM617" s="146">
        <f t="shared" si="961"/>
        <v>0</v>
      </c>
      <c r="DN617" s="64">
        <f t="shared" si="979"/>
        <v>120</v>
      </c>
      <c r="DO617" s="52">
        <f t="shared" si="980"/>
        <v>120</v>
      </c>
      <c r="DP617" s="52" t="str">
        <f t="shared" si="965"/>
        <v/>
      </c>
      <c r="DQ617" s="53" t="str">
        <f t="shared" si="966"/>
        <v/>
      </c>
      <c r="DR617" s="1">
        <f t="shared" si="981"/>
        <v>1</v>
      </c>
      <c r="DS617" s="168" t="e">
        <f>IF(AND(DR617=#REF!,BL617=#REF!),'Tiến độ'!D617,"")</f>
        <v>#REF!</v>
      </c>
    </row>
    <row r="618" spans="1:123" ht="11.25" customHeight="1">
      <c r="A618" s="314" t="str">
        <f>IF(B618="","",MAX($A$7:A617)+1)</f>
        <v/>
      </c>
      <c r="B618" s="315"/>
      <c r="C618" s="79" t="s">
        <v>803</v>
      </c>
      <c r="D618" s="80" t="s">
        <v>1087</v>
      </c>
      <c r="E618" s="81">
        <v>4</v>
      </c>
      <c r="F618" s="82">
        <v>75</v>
      </c>
      <c r="G618" s="83"/>
      <c r="H618" s="84">
        <f t="shared" si="982"/>
        <v>4</v>
      </c>
      <c r="I618" s="85">
        <f t="shared" si="982"/>
        <v>223</v>
      </c>
      <c r="J618" s="27"/>
      <c r="K618" s="86">
        <v>5</v>
      </c>
      <c r="L618" s="87">
        <v>5</v>
      </c>
      <c r="M618" s="87">
        <v>5</v>
      </c>
      <c r="N618" s="88">
        <v>5</v>
      </c>
      <c r="O618" s="86">
        <v>5</v>
      </c>
      <c r="P618" s="87">
        <v>5</v>
      </c>
      <c r="Q618" s="87">
        <v>5</v>
      </c>
      <c r="R618" s="88">
        <v>5</v>
      </c>
      <c r="S618" s="86">
        <v>5</v>
      </c>
      <c r="T618" s="87">
        <v>5</v>
      </c>
      <c r="U618" s="87">
        <v>5</v>
      </c>
      <c r="V618" s="87">
        <v>5</v>
      </c>
      <c r="W618" s="88">
        <v>5</v>
      </c>
      <c r="X618" s="86">
        <v>5</v>
      </c>
      <c r="Y618" s="87">
        <v>5</v>
      </c>
      <c r="Z618" s="87" t="s">
        <v>163</v>
      </c>
      <c r="AA618" s="88" t="s">
        <v>163</v>
      </c>
      <c r="AB618" s="86" t="s">
        <v>163</v>
      </c>
      <c r="AC618" s="87" t="s">
        <v>163</v>
      </c>
      <c r="AD618" s="87" t="s">
        <v>164</v>
      </c>
      <c r="AE618" s="88" t="s">
        <v>164</v>
      </c>
      <c r="AF618" s="86" t="s">
        <v>164</v>
      </c>
      <c r="AG618" s="87" t="s">
        <v>164</v>
      </c>
      <c r="AH618" s="87" t="s">
        <v>164</v>
      </c>
      <c r="AI618" s="362"/>
      <c r="AJ618" s="363"/>
      <c r="AK618" s="86" t="s">
        <v>164</v>
      </c>
      <c r="AL618" s="87"/>
      <c r="AM618" s="87"/>
      <c r="AN618" s="88"/>
      <c r="AO618" s="86"/>
      <c r="AP618" s="87"/>
      <c r="AQ618" s="87"/>
      <c r="AR618" s="88"/>
      <c r="AS618" s="89"/>
      <c r="AT618" s="87"/>
      <c r="AU618" s="87"/>
      <c r="AV618" s="90"/>
      <c r="AW618" s="86"/>
      <c r="AX618" s="87"/>
      <c r="AY618" s="87"/>
      <c r="AZ618" s="87"/>
      <c r="BA618" s="88"/>
      <c r="BB618" s="89"/>
      <c r="BC618" s="87"/>
      <c r="BD618" s="87"/>
      <c r="BE618" s="321"/>
      <c r="BF618" s="322"/>
      <c r="BG618" s="322"/>
      <c r="BH618" s="322"/>
      <c r="BI618" s="322"/>
      <c r="BJ618" s="323"/>
      <c r="BK618" s="46" t="s">
        <v>18</v>
      </c>
      <c r="BL618" s="46" t="s">
        <v>59</v>
      </c>
      <c r="BN618" s="146">
        <f t="shared" si="964"/>
        <v>20</v>
      </c>
      <c r="BO618" s="146">
        <f t="shared" si="911"/>
        <v>20</v>
      </c>
      <c r="BP618" s="146">
        <f t="shared" si="912"/>
        <v>20</v>
      </c>
      <c r="BQ618" s="146">
        <f t="shared" si="913"/>
        <v>20</v>
      </c>
      <c r="BR618" s="146">
        <f t="shared" si="914"/>
        <v>20</v>
      </c>
      <c r="BS618" s="146">
        <f t="shared" si="915"/>
        <v>20</v>
      </c>
      <c r="BT618" s="146">
        <f t="shared" si="916"/>
        <v>20</v>
      </c>
      <c r="BU618" s="146">
        <f t="shared" si="917"/>
        <v>20</v>
      </c>
      <c r="BV618" s="146">
        <f t="shared" si="918"/>
        <v>20</v>
      </c>
      <c r="BW618" s="146">
        <f t="shared" si="919"/>
        <v>20</v>
      </c>
      <c r="BX618" s="146">
        <f t="shared" si="920"/>
        <v>20</v>
      </c>
      <c r="BY618" s="146">
        <f t="shared" si="921"/>
        <v>20</v>
      </c>
      <c r="BZ618" s="146">
        <f t="shared" si="922"/>
        <v>20</v>
      </c>
      <c r="CA618" s="146">
        <f t="shared" si="923"/>
        <v>20</v>
      </c>
      <c r="CB618" s="146">
        <f t="shared" si="924"/>
        <v>20</v>
      </c>
      <c r="CC618" s="146">
        <f t="shared" si="925"/>
        <v>0</v>
      </c>
      <c r="CD618" s="146">
        <f t="shared" si="926"/>
        <v>0</v>
      </c>
      <c r="CE618" s="146">
        <f t="shared" si="927"/>
        <v>0</v>
      </c>
      <c r="CF618" s="146">
        <f t="shared" si="928"/>
        <v>0</v>
      </c>
      <c r="CG618" s="146">
        <f t="shared" si="929"/>
        <v>0</v>
      </c>
      <c r="CH618" s="146">
        <f t="shared" si="930"/>
        <v>0</v>
      </c>
      <c r="CI618" s="146">
        <f t="shared" si="931"/>
        <v>0</v>
      </c>
      <c r="CJ618" s="146">
        <f t="shared" si="932"/>
        <v>0</v>
      </c>
      <c r="CK618" s="146">
        <f t="shared" si="933"/>
        <v>0</v>
      </c>
      <c r="CL618" s="146">
        <f t="shared" si="934"/>
        <v>0</v>
      </c>
      <c r="CM618" s="146">
        <f t="shared" si="935"/>
        <v>0</v>
      </c>
      <c r="CN618" s="146">
        <f t="shared" si="936"/>
        <v>0</v>
      </c>
      <c r="CO618" s="146">
        <f t="shared" si="937"/>
        <v>0</v>
      </c>
      <c r="CP618" s="146">
        <f t="shared" si="938"/>
        <v>0</v>
      </c>
      <c r="CQ618" s="146">
        <f t="shared" si="939"/>
        <v>0</v>
      </c>
      <c r="CR618" s="146">
        <f t="shared" si="940"/>
        <v>0</v>
      </c>
      <c r="CS618" s="146">
        <f t="shared" si="941"/>
        <v>0</v>
      </c>
      <c r="CT618" s="146">
        <f t="shared" si="942"/>
        <v>0</v>
      </c>
      <c r="CU618" s="146">
        <f t="shared" si="943"/>
        <v>0</v>
      </c>
      <c r="CV618" s="146">
        <f t="shared" si="944"/>
        <v>0</v>
      </c>
      <c r="CW618" s="146">
        <f t="shared" si="945"/>
        <v>0</v>
      </c>
      <c r="CX618" s="146">
        <f t="shared" si="946"/>
        <v>0</v>
      </c>
      <c r="CY618" s="146">
        <f t="shared" si="947"/>
        <v>0</v>
      </c>
      <c r="CZ618" s="146">
        <f t="shared" si="948"/>
        <v>0</v>
      </c>
      <c r="DA618" s="146">
        <f t="shared" si="949"/>
        <v>0</v>
      </c>
      <c r="DB618" s="146">
        <f t="shared" si="950"/>
        <v>0</v>
      </c>
      <c r="DC618" s="146">
        <f t="shared" si="951"/>
        <v>0</v>
      </c>
      <c r="DD618" s="146">
        <f t="shared" si="952"/>
        <v>0</v>
      </c>
      <c r="DE618" s="146">
        <f t="shared" si="953"/>
        <v>0</v>
      </c>
      <c r="DF618" s="146">
        <f t="shared" si="954"/>
        <v>0</v>
      </c>
      <c r="DG618" s="146">
        <f t="shared" si="955"/>
        <v>0</v>
      </c>
      <c r="DH618" s="146">
        <f t="shared" si="956"/>
        <v>0</v>
      </c>
      <c r="DI618" s="146">
        <f t="shared" si="957"/>
        <v>0</v>
      </c>
      <c r="DJ618" s="146">
        <f t="shared" si="958"/>
        <v>0</v>
      </c>
      <c r="DK618" s="146">
        <f t="shared" si="959"/>
        <v>0</v>
      </c>
      <c r="DL618" s="146">
        <f t="shared" si="960"/>
        <v>0</v>
      </c>
      <c r="DM618" s="146">
        <f t="shared" si="961"/>
        <v>0</v>
      </c>
      <c r="DN618" s="64">
        <f t="shared" si="979"/>
        <v>300</v>
      </c>
      <c r="DO618" s="52">
        <f t="shared" si="980"/>
        <v>300</v>
      </c>
      <c r="DP618" s="52" t="str">
        <f t="shared" si="965"/>
        <v/>
      </c>
      <c r="DQ618" s="53" t="str">
        <f t="shared" si="966"/>
        <v/>
      </c>
      <c r="DR618" s="1">
        <f t="shared" si="981"/>
        <v>1</v>
      </c>
      <c r="DS618" s="168" t="e">
        <f>IF(AND(DR618=#REF!,BL618=#REF!),'Tiến độ'!D618,"")</f>
        <v>#REF!</v>
      </c>
    </row>
    <row r="619" spans="1:123" ht="11.25" customHeight="1">
      <c r="A619" s="314" t="str">
        <f>IF(B619="","",MAX($A$7:A618)+1)</f>
        <v/>
      </c>
      <c r="B619" s="315"/>
      <c r="C619" s="79" t="s">
        <v>11802</v>
      </c>
      <c r="D619" s="80" t="s">
        <v>469</v>
      </c>
      <c r="E619" s="81">
        <v>1</v>
      </c>
      <c r="F619" s="82"/>
      <c r="G619" s="83">
        <v>30</v>
      </c>
      <c r="H619" s="84">
        <f t="shared" ref="H619:I619" si="983">H618</f>
        <v>4</v>
      </c>
      <c r="I619" s="85">
        <f t="shared" si="983"/>
        <v>223</v>
      </c>
      <c r="J619" s="27"/>
      <c r="K619" s="86"/>
      <c r="L619" s="87"/>
      <c r="M619" s="87"/>
      <c r="N619" s="88"/>
      <c r="O619" s="86"/>
      <c r="P619" s="87"/>
      <c r="Q619" s="87"/>
      <c r="R619" s="88">
        <v>4</v>
      </c>
      <c r="S619" s="86">
        <v>4</v>
      </c>
      <c r="T619" s="87">
        <v>4</v>
      </c>
      <c r="U619" s="87">
        <v>4</v>
      </c>
      <c r="V619" s="87">
        <v>4</v>
      </c>
      <c r="W619" s="88">
        <v>4</v>
      </c>
      <c r="X619" s="86">
        <v>4</v>
      </c>
      <c r="Y619" s="87">
        <v>2</v>
      </c>
      <c r="Z619" s="87" t="s">
        <v>163</v>
      </c>
      <c r="AA619" s="88" t="s">
        <v>163</v>
      </c>
      <c r="AB619" s="86" t="s">
        <v>163</v>
      </c>
      <c r="AC619" s="87" t="s">
        <v>163</v>
      </c>
      <c r="AD619" s="87" t="s">
        <v>164</v>
      </c>
      <c r="AE619" s="88" t="s">
        <v>164</v>
      </c>
      <c r="AF619" s="86" t="s">
        <v>164</v>
      </c>
      <c r="AG619" s="87" t="s">
        <v>164</v>
      </c>
      <c r="AH619" s="87" t="s">
        <v>164</v>
      </c>
      <c r="AI619" s="362"/>
      <c r="AJ619" s="363"/>
      <c r="AK619" s="86" t="s">
        <v>164</v>
      </c>
      <c r="AL619" s="87"/>
      <c r="AM619" s="87"/>
      <c r="AN619" s="88"/>
      <c r="AO619" s="86"/>
      <c r="AP619" s="87"/>
      <c r="AQ619" s="87"/>
      <c r="AR619" s="88"/>
      <c r="AS619" s="89"/>
      <c r="AT619" s="87"/>
      <c r="AU619" s="87"/>
      <c r="AV619" s="90"/>
      <c r="AW619" s="86"/>
      <c r="AX619" s="87"/>
      <c r="AY619" s="87"/>
      <c r="AZ619" s="87"/>
      <c r="BA619" s="88"/>
      <c r="BB619" s="89"/>
      <c r="BC619" s="87"/>
      <c r="BD619" s="87"/>
      <c r="BE619" s="321"/>
      <c r="BF619" s="322"/>
      <c r="BG619" s="322"/>
      <c r="BH619" s="322"/>
      <c r="BI619" s="322"/>
      <c r="BJ619" s="323"/>
      <c r="BK619" s="46" t="s">
        <v>26</v>
      </c>
      <c r="BL619" s="46" t="s">
        <v>43</v>
      </c>
      <c r="BN619" s="146">
        <f t="shared" si="964"/>
        <v>0</v>
      </c>
      <c r="BO619" s="146">
        <f t="shared" si="911"/>
        <v>0</v>
      </c>
      <c r="BP619" s="146">
        <f t="shared" si="912"/>
        <v>0</v>
      </c>
      <c r="BQ619" s="146">
        <f t="shared" si="913"/>
        <v>0</v>
      </c>
      <c r="BR619" s="146">
        <f t="shared" si="914"/>
        <v>0</v>
      </c>
      <c r="BS619" s="146">
        <f t="shared" si="915"/>
        <v>0</v>
      </c>
      <c r="BT619" s="146">
        <f t="shared" si="916"/>
        <v>0</v>
      </c>
      <c r="BU619" s="146">
        <f t="shared" si="917"/>
        <v>16</v>
      </c>
      <c r="BV619" s="146">
        <f t="shared" si="918"/>
        <v>16</v>
      </c>
      <c r="BW619" s="146">
        <f t="shared" si="919"/>
        <v>16</v>
      </c>
      <c r="BX619" s="146">
        <f t="shared" si="920"/>
        <v>16</v>
      </c>
      <c r="BY619" s="146">
        <f t="shared" si="921"/>
        <v>16</v>
      </c>
      <c r="BZ619" s="146">
        <f t="shared" si="922"/>
        <v>16</v>
      </c>
      <c r="CA619" s="146">
        <f t="shared" si="923"/>
        <v>16</v>
      </c>
      <c r="CB619" s="146">
        <f t="shared" si="924"/>
        <v>8</v>
      </c>
      <c r="CC619" s="146">
        <f t="shared" si="925"/>
        <v>0</v>
      </c>
      <c r="CD619" s="146">
        <f t="shared" si="926"/>
        <v>0</v>
      </c>
      <c r="CE619" s="146">
        <f t="shared" si="927"/>
        <v>0</v>
      </c>
      <c r="CF619" s="146">
        <f t="shared" si="928"/>
        <v>0</v>
      </c>
      <c r="CG619" s="146">
        <f t="shared" si="929"/>
        <v>0</v>
      </c>
      <c r="CH619" s="146">
        <f t="shared" si="930"/>
        <v>0</v>
      </c>
      <c r="CI619" s="146">
        <f t="shared" si="931"/>
        <v>0</v>
      </c>
      <c r="CJ619" s="146">
        <f t="shared" si="932"/>
        <v>0</v>
      </c>
      <c r="CK619" s="146">
        <f t="shared" si="933"/>
        <v>0</v>
      </c>
      <c r="CL619" s="146">
        <f t="shared" si="934"/>
        <v>0</v>
      </c>
      <c r="CM619" s="146">
        <f t="shared" si="935"/>
        <v>0</v>
      </c>
      <c r="CN619" s="146">
        <f t="shared" si="936"/>
        <v>0</v>
      </c>
      <c r="CO619" s="146">
        <f t="shared" si="937"/>
        <v>0</v>
      </c>
      <c r="CP619" s="146">
        <f t="shared" si="938"/>
        <v>0</v>
      </c>
      <c r="CQ619" s="146">
        <f t="shared" si="939"/>
        <v>0</v>
      </c>
      <c r="CR619" s="146">
        <f t="shared" si="940"/>
        <v>0</v>
      </c>
      <c r="CS619" s="146">
        <f t="shared" si="941"/>
        <v>0</v>
      </c>
      <c r="CT619" s="146">
        <f t="shared" si="942"/>
        <v>0</v>
      </c>
      <c r="CU619" s="146">
        <f t="shared" si="943"/>
        <v>0</v>
      </c>
      <c r="CV619" s="146">
        <f t="shared" si="944"/>
        <v>0</v>
      </c>
      <c r="CW619" s="146">
        <f t="shared" si="945"/>
        <v>0</v>
      </c>
      <c r="CX619" s="146">
        <f t="shared" si="946"/>
        <v>0</v>
      </c>
      <c r="CY619" s="146">
        <f t="shared" si="947"/>
        <v>0</v>
      </c>
      <c r="CZ619" s="146">
        <f t="shared" si="948"/>
        <v>0</v>
      </c>
      <c r="DA619" s="146">
        <f t="shared" si="949"/>
        <v>0</v>
      </c>
      <c r="DB619" s="146">
        <f t="shared" si="950"/>
        <v>0</v>
      </c>
      <c r="DC619" s="146">
        <f t="shared" si="951"/>
        <v>0</v>
      </c>
      <c r="DD619" s="146">
        <f t="shared" si="952"/>
        <v>0</v>
      </c>
      <c r="DE619" s="146">
        <f t="shared" si="953"/>
        <v>0</v>
      </c>
      <c r="DF619" s="146">
        <f t="shared" si="954"/>
        <v>0</v>
      </c>
      <c r="DG619" s="146">
        <f t="shared" si="955"/>
        <v>0</v>
      </c>
      <c r="DH619" s="146">
        <f t="shared" si="956"/>
        <v>0</v>
      </c>
      <c r="DI619" s="146">
        <f t="shared" si="957"/>
        <v>0</v>
      </c>
      <c r="DJ619" s="146">
        <f t="shared" si="958"/>
        <v>0</v>
      </c>
      <c r="DK619" s="146">
        <f t="shared" si="959"/>
        <v>0</v>
      </c>
      <c r="DL619" s="146">
        <f t="shared" si="960"/>
        <v>0</v>
      </c>
      <c r="DM619" s="146">
        <f t="shared" si="961"/>
        <v>0</v>
      </c>
      <c r="DN619" s="64">
        <f>20*2*E619*H619</f>
        <v>160</v>
      </c>
      <c r="DO619" s="52">
        <f t="shared" si="980"/>
        <v>160</v>
      </c>
      <c r="DP619" s="52" t="str">
        <f t="shared" si="965"/>
        <v/>
      </c>
      <c r="DQ619" s="53" t="str">
        <f t="shared" si="966"/>
        <v/>
      </c>
      <c r="DR619" s="1">
        <f t="shared" si="981"/>
        <v>1</v>
      </c>
      <c r="DS619" s="168" t="e">
        <f>IF(AND(DR619=#REF!,BL619=#REF!),'Tiến độ'!D619,"")</f>
        <v>#REF!</v>
      </c>
    </row>
    <row r="620" spans="1:123" ht="11.25" customHeight="1">
      <c r="A620" s="314" t="str">
        <f>IF(B620="","",MAX($A$7:A619)+1)</f>
        <v/>
      </c>
      <c r="B620" s="315"/>
      <c r="C620" s="79" t="s">
        <v>240</v>
      </c>
      <c r="D620" s="80" t="s">
        <v>11801</v>
      </c>
      <c r="E620" s="81">
        <v>3</v>
      </c>
      <c r="F620" s="82">
        <v>45</v>
      </c>
      <c r="G620" s="83"/>
      <c r="H620" s="84">
        <f t="shared" ref="H620:I620" si="984">H619</f>
        <v>4</v>
      </c>
      <c r="I620" s="85">
        <f t="shared" si="984"/>
        <v>223</v>
      </c>
      <c r="J620" s="27"/>
      <c r="K620" s="86">
        <v>5</v>
      </c>
      <c r="L620" s="87">
        <v>5</v>
      </c>
      <c r="M620" s="87">
        <v>5</v>
      </c>
      <c r="N620" s="88">
        <v>5</v>
      </c>
      <c r="O620" s="86">
        <v>5</v>
      </c>
      <c r="P620" s="87">
        <v>2</v>
      </c>
      <c r="Q620" s="87">
        <v>2</v>
      </c>
      <c r="R620" s="88">
        <v>2</v>
      </c>
      <c r="S620" s="86">
        <v>2</v>
      </c>
      <c r="T620" s="87">
        <v>2</v>
      </c>
      <c r="U620" s="87">
        <v>2</v>
      </c>
      <c r="V620" s="87">
        <v>2</v>
      </c>
      <c r="W620" s="88">
        <v>2</v>
      </c>
      <c r="X620" s="86">
        <v>2</v>
      </c>
      <c r="Y620" s="87">
        <v>2</v>
      </c>
      <c r="Z620" s="87" t="s">
        <v>163</v>
      </c>
      <c r="AA620" s="88" t="s">
        <v>163</v>
      </c>
      <c r="AB620" s="86" t="s">
        <v>163</v>
      </c>
      <c r="AC620" s="87" t="s">
        <v>163</v>
      </c>
      <c r="AD620" s="87" t="s">
        <v>164</v>
      </c>
      <c r="AE620" s="88" t="s">
        <v>164</v>
      </c>
      <c r="AF620" s="86" t="s">
        <v>164</v>
      </c>
      <c r="AG620" s="87" t="s">
        <v>164</v>
      </c>
      <c r="AH620" s="87" t="s">
        <v>164</v>
      </c>
      <c r="AI620" s="362"/>
      <c r="AJ620" s="363"/>
      <c r="AK620" s="86" t="s">
        <v>164</v>
      </c>
      <c r="AL620" s="87"/>
      <c r="AM620" s="87"/>
      <c r="AN620" s="88"/>
      <c r="AO620" s="86"/>
      <c r="AP620" s="87"/>
      <c r="AQ620" s="87"/>
      <c r="AR620" s="88"/>
      <c r="AS620" s="89"/>
      <c r="AT620" s="87"/>
      <c r="AU620" s="87"/>
      <c r="AV620" s="90"/>
      <c r="AW620" s="86"/>
      <c r="AX620" s="87"/>
      <c r="AY620" s="87"/>
      <c r="AZ620" s="87"/>
      <c r="BA620" s="88"/>
      <c r="BB620" s="89"/>
      <c r="BC620" s="87"/>
      <c r="BD620" s="87"/>
      <c r="BE620" s="321"/>
      <c r="BF620" s="322"/>
      <c r="BG620" s="322"/>
      <c r="BH620" s="322"/>
      <c r="BI620" s="322"/>
      <c r="BJ620" s="323"/>
      <c r="BK620" s="46" t="s">
        <v>18</v>
      </c>
      <c r="BL620" s="46" t="s">
        <v>29</v>
      </c>
      <c r="BN620" s="146">
        <f t="shared" si="964"/>
        <v>20</v>
      </c>
      <c r="BO620" s="146">
        <f t="shared" si="911"/>
        <v>20</v>
      </c>
      <c r="BP620" s="146">
        <f t="shared" si="912"/>
        <v>20</v>
      </c>
      <c r="BQ620" s="146">
        <f t="shared" si="913"/>
        <v>20</v>
      </c>
      <c r="BR620" s="146">
        <f t="shared" si="914"/>
        <v>20</v>
      </c>
      <c r="BS620" s="146">
        <f t="shared" si="915"/>
        <v>8</v>
      </c>
      <c r="BT620" s="146">
        <f t="shared" si="916"/>
        <v>8</v>
      </c>
      <c r="BU620" s="146">
        <f t="shared" si="917"/>
        <v>8</v>
      </c>
      <c r="BV620" s="146">
        <f t="shared" si="918"/>
        <v>8</v>
      </c>
      <c r="BW620" s="146">
        <f t="shared" si="919"/>
        <v>8</v>
      </c>
      <c r="BX620" s="146">
        <f t="shared" si="920"/>
        <v>8</v>
      </c>
      <c r="BY620" s="146">
        <f t="shared" si="921"/>
        <v>8</v>
      </c>
      <c r="BZ620" s="146">
        <f t="shared" si="922"/>
        <v>8</v>
      </c>
      <c r="CA620" s="146">
        <f t="shared" si="923"/>
        <v>8</v>
      </c>
      <c r="CB620" s="146">
        <f t="shared" si="924"/>
        <v>8</v>
      </c>
      <c r="CC620" s="146">
        <f t="shared" si="925"/>
        <v>0</v>
      </c>
      <c r="CD620" s="146">
        <f t="shared" si="926"/>
        <v>0</v>
      </c>
      <c r="CE620" s="146">
        <f t="shared" si="927"/>
        <v>0</v>
      </c>
      <c r="CF620" s="146">
        <f t="shared" si="928"/>
        <v>0</v>
      </c>
      <c r="CG620" s="146">
        <f t="shared" si="929"/>
        <v>0</v>
      </c>
      <c r="CH620" s="146">
        <f t="shared" si="930"/>
        <v>0</v>
      </c>
      <c r="CI620" s="146">
        <f t="shared" si="931"/>
        <v>0</v>
      </c>
      <c r="CJ620" s="146">
        <f t="shared" si="932"/>
        <v>0</v>
      </c>
      <c r="CK620" s="146">
        <f t="shared" si="933"/>
        <v>0</v>
      </c>
      <c r="CL620" s="146">
        <f t="shared" si="934"/>
        <v>0</v>
      </c>
      <c r="CM620" s="146">
        <f t="shared" si="935"/>
        <v>0</v>
      </c>
      <c r="CN620" s="146">
        <f t="shared" si="936"/>
        <v>0</v>
      </c>
      <c r="CO620" s="146">
        <f t="shared" si="937"/>
        <v>0</v>
      </c>
      <c r="CP620" s="146">
        <f t="shared" si="938"/>
        <v>0</v>
      </c>
      <c r="CQ620" s="146">
        <f t="shared" si="939"/>
        <v>0</v>
      </c>
      <c r="CR620" s="146">
        <f t="shared" si="940"/>
        <v>0</v>
      </c>
      <c r="CS620" s="146">
        <f t="shared" si="941"/>
        <v>0</v>
      </c>
      <c r="CT620" s="146">
        <f t="shared" si="942"/>
        <v>0</v>
      </c>
      <c r="CU620" s="146">
        <f t="shared" si="943"/>
        <v>0</v>
      </c>
      <c r="CV620" s="146">
        <f t="shared" si="944"/>
        <v>0</v>
      </c>
      <c r="CW620" s="146">
        <f t="shared" si="945"/>
        <v>0</v>
      </c>
      <c r="CX620" s="146">
        <f t="shared" si="946"/>
        <v>0</v>
      </c>
      <c r="CY620" s="146">
        <f t="shared" si="947"/>
        <v>0</v>
      </c>
      <c r="CZ620" s="146">
        <f t="shared" si="948"/>
        <v>0</v>
      </c>
      <c r="DA620" s="146">
        <f t="shared" si="949"/>
        <v>0</v>
      </c>
      <c r="DB620" s="146">
        <f t="shared" si="950"/>
        <v>0</v>
      </c>
      <c r="DC620" s="146">
        <f t="shared" si="951"/>
        <v>0</v>
      </c>
      <c r="DD620" s="146">
        <f t="shared" si="952"/>
        <v>0</v>
      </c>
      <c r="DE620" s="146">
        <f t="shared" si="953"/>
        <v>0</v>
      </c>
      <c r="DF620" s="146">
        <f t="shared" si="954"/>
        <v>0</v>
      </c>
      <c r="DG620" s="146">
        <f t="shared" si="955"/>
        <v>0</v>
      </c>
      <c r="DH620" s="146">
        <f t="shared" si="956"/>
        <v>0</v>
      </c>
      <c r="DI620" s="146">
        <f t="shared" si="957"/>
        <v>0</v>
      </c>
      <c r="DJ620" s="146">
        <f t="shared" si="958"/>
        <v>0</v>
      </c>
      <c r="DK620" s="146">
        <f t="shared" si="959"/>
        <v>0</v>
      </c>
      <c r="DL620" s="146">
        <f t="shared" si="960"/>
        <v>0</v>
      </c>
      <c r="DM620" s="146">
        <f t="shared" si="961"/>
        <v>0</v>
      </c>
      <c r="DN620" s="64">
        <f t="shared" si="979"/>
        <v>180</v>
      </c>
      <c r="DO620" s="52">
        <f t="shared" si="980"/>
        <v>180</v>
      </c>
      <c r="DP620" s="52" t="str">
        <f t="shared" si="965"/>
        <v/>
      </c>
      <c r="DQ620" s="53" t="str">
        <f t="shared" si="966"/>
        <v/>
      </c>
      <c r="DR620" s="1">
        <f t="shared" si="981"/>
        <v>1</v>
      </c>
      <c r="DS620" s="168" t="e">
        <f>IF(AND(DR620=#REF!,BL620=#REF!),'Tiến độ'!D620,"")</f>
        <v>#REF!</v>
      </c>
    </row>
    <row r="621" spans="1:123" ht="11.25" customHeight="1">
      <c r="A621" s="314" t="str">
        <f>IF(B621="","",MAX($A$7:A620)+1)</f>
        <v/>
      </c>
      <c r="B621" s="315"/>
      <c r="C621" s="79" t="s">
        <v>416</v>
      </c>
      <c r="D621" s="80" t="s">
        <v>417</v>
      </c>
      <c r="E621" s="81">
        <v>2</v>
      </c>
      <c r="F621" s="82">
        <v>30</v>
      </c>
      <c r="G621" s="83"/>
      <c r="H621" s="84">
        <f t="shared" ref="H621:I621" si="985">H620</f>
        <v>4</v>
      </c>
      <c r="I621" s="85">
        <f t="shared" si="985"/>
        <v>223</v>
      </c>
      <c r="J621" s="27"/>
      <c r="K621" s="86"/>
      <c r="L621" s="87"/>
      <c r="M621" s="87"/>
      <c r="N621" s="88"/>
      <c r="O621" s="86"/>
      <c r="P621" s="87"/>
      <c r="Q621" s="87"/>
      <c r="R621" s="88"/>
      <c r="S621" s="86"/>
      <c r="T621" s="87"/>
      <c r="U621" s="87"/>
      <c r="V621" s="87"/>
      <c r="W621" s="88"/>
      <c r="X621" s="86"/>
      <c r="Y621" s="87"/>
      <c r="Z621" s="87"/>
      <c r="AA621" s="88"/>
      <c r="AB621" s="86"/>
      <c r="AC621" s="87"/>
      <c r="AD621" s="87"/>
      <c r="AE621" s="88"/>
      <c r="AF621" s="86"/>
      <c r="AG621" s="87"/>
      <c r="AH621" s="87"/>
      <c r="AI621" s="362"/>
      <c r="AJ621" s="363"/>
      <c r="AK621" s="86"/>
      <c r="AL621" s="87">
        <v>2</v>
      </c>
      <c r="AM621" s="87">
        <v>2</v>
      </c>
      <c r="AN621" s="88">
        <v>2</v>
      </c>
      <c r="AO621" s="86">
        <v>2</v>
      </c>
      <c r="AP621" s="87">
        <v>2</v>
      </c>
      <c r="AQ621" s="87">
        <v>2</v>
      </c>
      <c r="AR621" s="88">
        <v>2</v>
      </c>
      <c r="AS621" s="89">
        <v>2</v>
      </c>
      <c r="AT621" s="87">
        <v>2</v>
      </c>
      <c r="AU621" s="87">
        <v>2</v>
      </c>
      <c r="AV621" s="90">
        <v>2</v>
      </c>
      <c r="AW621" s="86">
        <v>2</v>
      </c>
      <c r="AX621" s="87">
        <v>2</v>
      </c>
      <c r="AY621" s="87">
        <v>2</v>
      </c>
      <c r="AZ621" s="87">
        <v>2</v>
      </c>
      <c r="BA621" s="88" t="s">
        <v>163</v>
      </c>
      <c r="BB621" s="89" t="s">
        <v>163</v>
      </c>
      <c r="BC621" s="87" t="s">
        <v>163</v>
      </c>
      <c r="BD621" s="87" t="s">
        <v>163</v>
      </c>
      <c r="BE621" s="321"/>
      <c r="BF621" s="322"/>
      <c r="BG621" s="322"/>
      <c r="BH621" s="322"/>
      <c r="BI621" s="322"/>
      <c r="BJ621" s="323"/>
      <c r="BK621" s="46" t="s">
        <v>18</v>
      </c>
      <c r="BL621" s="46" t="s">
        <v>38</v>
      </c>
      <c r="BN621" s="146">
        <f t="shared" si="964"/>
        <v>0</v>
      </c>
      <c r="BO621" s="146">
        <f t="shared" si="911"/>
        <v>0</v>
      </c>
      <c r="BP621" s="146">
        <f t="shared" si="912"/>
        <v>0</v>
      </c>
      <c r="BQ621" s="146">
        <f t="shared" si="913"/>
        <v>0</v>
      </c>
      <c r="BR621" s="146">
        <f t="shared" si="914"/>
        <v>0</v>
      </c>
      <c r="BS621" s="146">
        <f t="shared" si="915"/>
        <v>0</v>
      </c>
      <c r="BT621" s="146">
        <f t="shared" si="916"/>
        <v>0</v>
      </c>
      <c r="BU621" s="146">
        <f t="shared" si="917"/>
        <v>0</v>
      </c>
      <c r="BV621" s="146">
        <f t="shared" si="918"/>
        <v>0</v>
      </c>
      <c r="BW621" s="146">
        <f t="shared" si="919"/>
        <v>0</v>
      </c>
      <c r="BX621" s="146">
        <f t="shared" si="920"/>
        <v>0</v>
      </c>
      <c r="BY621" s="146">
        <f t="shared" si="921"/>
        <v>0</v>
      </c>
      <c r="BZ621" s="146">
        <f t="shared" si="922"/>
        <v>0</v>
      </c>
      <c r="CA621" s="146">
        <f t="shared" si="923"/>
        <v>0</v>
      </c>
      <c r="CB621" s="146">
        <f t="shared" si="924"/>
        <v>0</v>
      </c>
      <c r="CC621" s="146">
        <f t="shared" si="925"/>
        <v>0</v>
      </c>
      <c r="CD621" s="146">
        <f t="shared" si="926"/>
        <v>0</v>
      </c>
      <c r="CE621" s="146">
        <f t="shared" si="927"/>
        <v>0</v>
      </c>
      <c r="CF621" s="146">
        <f t="shared" si="928"/>
        <v>0</v>
      </c>
      <c r="CG621" s="146">
        <f t="shared" si="929"/>
        <v>0</v>
      </c>
      <c r="CH621" s="146">
        <f t="shared" si="930"/>
        <v>0</v>
      </c>
      <c r="CI621" s="146">
        <f t="shared" si="931"/>
        <v>0</v>
      </c>
      <c r="CJ621" s="146">
        <f t="shared" si="932"/>
        <v>0</v>
      </c>
      <c r="CK621" s="146">
        <f t="shared" si="933"/>
        <v>0</v>
      </c>
      <c r="CL621" s="146">
        <f t="shared" si="934"/>
        <v>0</v>
      </c>
      <c r="CM621" s="146">
        <f t="shared" si="935"/>
        <v>0</v>
      </c>
      <c r="CN621" s="146">
        <f t="shared" si="936"/>
        <v>0</v>
      </c>
      <c r="CO621" s="146">
        <f t="shared" si="937"/>
        <v>8</v>
      </c>
      <c r="CP621" s="146">
        <f t="shared" si="938"/>
        <v>8</v>
      </c>
      <c r="CQ621" s="146">
        <f t="shared" si="939"/>
        <v>8</v>
      </c>
      <c r="CR621" s="146">
        <f t="shared" si="940"/>
        <v>8</v>
      </c>
      <c r="CS621" s="146">
        <f t="shared" si="941"/>
        <v>8</v>
      </c>
      <c r="CT621" s="146">
        <f t="shared" si="942"/>
        <v>8</v>
      </c>
      <c r="CU621" s="146">
        <f t="shared" si="943"/>
        <v>8</v>
      </c>
      <c r="CV621" s="146">
        <f t="shared" si="944"/>
        <v>8</v>
      </c>
      <c r="CW621" s="146">
        <f t="shared" si="945"/>
        <v>8</v>
      </c>
      <c r="CX621" s="146">
        <f t="shared" si="946"/>
        <v>8</v>
      </c>
      <c r="CY621" s="146">
        <f t="shared" si="947"/>
        <v>8</v>
      </c>
      <c r="CZ621" s="146">
        <f t="shared" si="948"/>
        <v>8</v>
      </c>
      <c r="DA621" s="146">
        <f t="shared" si="949"/>
        <v>8</v>
      </c>
      <c r="DB621" s="146">
        <f t="shared" si="950"/>
        <v>8</v>
      </c>
      <c r="DC621" s="146">
        <f t="shared" si="951"/>
        <v>8</v>
      </c>
      <c r="DD621" s="146">
        <f t="shared" si="952"/>
        <v>0</v>
      </c>
      <c r="DE621" s="146">
        <f t="shared" si="953"/>
        <v>0</v>
      </c>
      <c r="DF621" s="146">
        <f t="shared" si="954"/>
        <v>0</v>
      </c>
      <c r="DG621" s="146">
        <f t="shared" si="955"/>
        <v>0</v>
      </c>
      <c r="DH621" s="146">
        <f t="shared" si="956"/>
        <v>0</v>
      </c>
      <c r="DI621" s="146">
        <f t="shared" si="957"/>
        <v>0</v>
      </c>
      <c r="DJ621" s="146">
        <f t="shared" si="958"/>
        <v>0</v>
      </c>
      <c r="DK621" s="146">
        <f t="shared" si="959"/>
        <v>0</v>
      </c>
      <c r="DL621" s="146">
        <f t="shared" si="960"/>
        <v>0</v>
      </c>
      <c r="DM621" s="146">
        <f t="shared" si="961"/>
        <v>0</v>
      </c>
      <c r="DN621" s="64">
        <f t="shared" si="979"/>
        <v>120</v>
      </c>
      <c r="DO621" s="52" t="str">
        <f t="shared" si="980"/>
        <v/>
      </c>
      <c r="DP621" s="52" t="str">
        <f t="shared" si="965"/>
        <v/>
      </c>
      <c r="DQ621" s="53">
        <f t="shared" si="966"/>
        <v>120</v>
      </c>
      <c r="DR621" s="1">
        <f t="shared" si="981"/>
        <v>2</v>
      </c>
      <c r="DS621" s="168" t="e">
        <f>IF(AND(DR621=#REF!,BL621=#REF!),'Tiến độ'!D621,"")</f>
        <v>#REF!</v>
      </c>
    </row>
    <row r="622" spans="1:123" ht="11.25" customHeight="1">
      <c r="A622" s="314" t="str">
        <f>IF(B622="","",MAX($A$7:A621)+1)</f>
        <v/>
      </c>
      <c r="B622" s="315"/>
      <c r="C622" s="79" t="s">
        <v>1088</v>
      </c>
      <c r="D622" s="80" t="s">
        <v>213</v>
      </c>
      <c r="E622" s="81">
        <v>3</v>
      </c>
      <c r="F622" s="82">
        <v>60</v>
      </c>
      <c r="G622" s="83"/>
      <c r="H622" s="84">
        <f t="shared" ref="H622:I622" si="986">H621</f>
        <v>4</v>
      </c>
      <c r="I622" s="85">
        <f t="shared" si="986"/>
        <v>223</v>
      </c>
      <c r="J622" s="27"/>
      <c r="K622" s="86"/>
      <c r="L622" s="87"/>
      <c r="M622" s="87"/>
      <c r="N622" s="88"/>
      <c r="O622" s="86"/>
      <c r="P622" s="87"/>
      <c r="Q622" s="87"/>
      <c r="R622" s="88"/>
      <c r="S622" s="86"/>
      <c r="T622" s="87"/>
      <c r="U622" s="87"/>
      <c r="V622" s="87"/>
      <c r="W622" s="88"/>
      <c r="X622" s="86"/>
      <c r="Y622" s="87"/>
      <c r="Z622" s="87"/>
      <c r="AA622" s="88"/>
      <c r="AB622" s="86"/>
      <c r="AC622" s="87"/>
      <c r="AD622" s="87"/>
      <c r="AE622" s="88"/>
      <c r="AF622" s="86"/>
      <c r="AG622" s="87"/>
      <c r="AH622" s="87"/>
      <c r="AI622" s="362"/>
      <c r="AJ622" s="363"/>
      <c r="AK622" s="86"/>
      <c r="AL622" s="87">
        <v>4</v>
      </c>
      <c r="AM622" s="87">
        <v>4</v>
      </c>
      <c r="AN622" s="88">
        <v>4</v>
      </c>
      <c r="AO622" s="86">
        <v>4</v>
      </c>
      <c r="AP622" s="87">
        <v>4</v>
      </c>
      <c r="AQ622" s="87">
        <v>4</v>
      </c>
      <c r="AR622" s="88">
        <v>4</v>
      </c>
      <c r="AS622" s="89">
        <v>4</v>
      </c>
      <c r="AT622" s="87">
        <v>4</v>
      </c>
      <c r="AU622" s="87">
        <v>4</v>
      </c>
      <c r="AV622" s="90">
        <v>4</v>
      </c>
      <c r="AW622" s="86">
        <v>4</v>
      </c>
      <c r="AX622" s="87">
        <v>4</v>
      </c>
      <c r="AY622" s="87">
        <v>4</v>
      </c>
      <c r="AZ622" s="87">
        <v>4</v>
      </c>
      <c r="BA622" s="88" t="s">
        <v>163</v>
      </c>
      <c r="BB622" s="89" t="s">
        <v>163</v>
      </c>
      <c r="BC622" s="87" t="s">
        <v>163</v>
      </c>
      <c r="BD622" s="87" t="s">
        <v>163</v>
      </c>
      <c r="BE622" s="321"/>
      <c r="BF622" s="322"/>
      <c r="BG622" s="322"/>
      <c r="BH622" s="322"/>
      <c r="BI622" s="322"/>
      <c r="BJ622" s="323"/>
      <c r="BK622" s="46" t="s">
        <v>18</v>
      </c>
      <c r="BL622" s="46" t="s">
        <v>57</v>
      </c>
      <c r="BN622" s="146">
        <f t="shared" si="964"/>
        <v>0</v>
      </c>
      <c r="BO622" s="146">
        <f t="shared" si="911"/>
        <v>0</v>
      </c>
      <c r="BP622" s="146">
        <f t="shared" si="912"/>
        <v>0</v>
      </c>
      <c r="BQ622" s="146">
        <f t="shared" si="913"/>
        <v>0</v>
      </c>
      <c r="BR622" s="146">
        <f t="shared" si="914"/>
        <v>0</v>
      </c>
      <c r="BS622" s="146">
        <f t="shared" si="915"/>
        <v>0</v>
      </c>
      <c r="BT622" s="146">
        <f t="shared" si="916"/>
        <v>0</v>
      </c>
      <c r="BU622" s="146">
        <f t="shared" si="917"/>
        <v>0</v>
      </c>
      <c r="BV622" s="146">
        <f t="shared" si="918"/>
        <v>0</v>
      </c>
      <c r="BW622" s="146">
        <f t="shared" si="919"/>
        <v>0</v>
      </c>
      <c r="BX622" s="146">
        <f t="shared" si="920"/>
        <v>0</v>
      </c>
      <c r="BY622" s="146">
        <f t="shared" si="921"/>
        <v>0</v>
      </c>
      <c r="BZ622" s="146">
        <f t="shared" si="922"/>
        <v>0</v>
      </c>
      <c r="CA622" s="146">
        <f t="shared" si="923"/>
        <v>0</v>
      </c>
      <c r="CB622" s="146">
        <f t="shared" si="924"/>
        <v>0</v>
      </c>
      <c r="CC622" s="146">
        <f t="shared" si="925"/>
        <v>0</v>
      </c>
      <c r="CD622" s="146">
        <f t="shared" si="926"/>
        <v>0</v>
      </c>
      <c r="CE622" s="146">
        <f t="shared" si="927"/>
        <v>0</v>
      </c>
      <c r="CF622" s="146">
        <f t="shared" si="928"/>
        <v>0</v>
      </c>
      <c r="CG622" s="146">
        <f t="shared" si="929"/>
        <v>0</v>
      </c>
      <c r="CH622" s="146">
        <f t="shared" si="930"/>
        <v>0</v>
      </c>
      <c r="CI622" s="146">
        <f t="shared" si="931"/>
        <v>0</v>
      </c>
      <c r="CJ622" s="146">
        <f t="shared" si="932"/>
        <v>0</v>
      </c>
      <c r="CK622" s="146">
        <f t="shared" si="933"/>
        <v>0</v>
      </c>
      <c r="CL622" s="146">
        <f t="shared" si="934"/>
        <v>0</v>
      </c>
      <c r="CM622" s="146">
        <f t="shared" si="935"/>
        <v>0</v>
      </c>
      <c r="CN622" s="146">
        <f t="shared" si="936"/>
        <v>0</v>
      </c>
      <c r="CO622" s="146">
        <f t="shared" si="937"/>
        <v>16</v>
      </c>
      <c r="CP622" s="146">
        <f t="shared" si="938"/>
        <v>16</v>
      </c>
      <c r="CQ622" s="146">
        <f t="shared" si="939"/>
        <v>16</v>
      </c>
      <c r="CR622" s="146">
        <f t="shared" si="940"/>
        <v>16</v>
      </c>
      <c r="CS622" s="146">
        <f t="shared" si="941"/>
        <v>16</v>
      </c>
      <c r="CT622" s="146">
        <f t="shared" si="942"/>
        <v>16</v>
      </c>
      <c r="CU622" s="146">
        <f t="shared" si="943"/>
        <v>16</v>
      </c>
      <c r="CV622" s="146">
        <f t="shared" si="944"/>
        <v>16</v>
      </c>
      <c r="CW622" s="146">
        <f t="shared" si="945"/>
        <v>16</v>
      </c>
      <c r="CX622" s="146">
        <f t="shared" si="946"/>
        <v>16</v>
      </c>
      <c r="CY622" s="146">
        <f t="shared" si="947"/>
        <v>16</v>
      </c>
      <c r="CZ622" s="146">
        <f t="shared" si="948"/>
        <v>16</v>
      </c>
      <c r="DA622" s="146">
        <f t="shared" si="949"/>
        <v>16</v>
      </c>
      <c r="DB622" s="146">
        <f t="shared" si="950"/>
        <v>16</v>
      </c>
      <c r="DC622" s="146">
        <f t="shared" si="951"/>
        <v>16</v>
      </c>
      <c r="DD622" s="146">
        <f t="shared" si="952"/>
        <v>0</v>
      </c>
      <c r="DE622" s="146">
        <f t="shared" si="953"/>
        <v>0</v>
      </c>
      <c r="DF622" s="146">
        <f t="shared" si="954"/>
        <v>0</v>
      </c>
      <c r="DG622" s="146">
        <f t="shared" si="955"/>
        <v>0</v>
      </c>
      <c r="DH622" s="146">
        <f t="shared" si="956"/>
        <v>0</v>
      </c>
      <c r="DI622" s="146">
        <f t="shared" si="957"/>
        <v>0</v>
      </c>
      <c r="DJ622" s="146">
        <f t="shared" si="958"/>
        <v>0</v>
      </c>
      <c r="DK622" s="146">
        <f t="shared" si="959"/>
        <v>0</v>
      </c>
      <c r="DL622" s="146">
        <f t="shared" si="960"/>
        <v>0</v>
      </c>
      <c r="DM622" s="146">
        <f t="shared" si="961"/>
        <v>0</v>
      </c>
      <c r="DN622" s="64">
        <f t="shared" si="979"/>
        <v>240</v>
      </c>
      <c r="DO622" s="52" t="str">
        <f t="shared" si="980"/>
        <v/>
      </c>
      <c r="DP622" s="52" t="str">
        <f t="shared" si="965"/>
        <v/>
      </c>
      <c r="DQ622" s="53">
        <f t="shared" si="966"/>
        <v>240</v>
      </c>
      <c r="DR622" s="1">
        <f t="shared" si="981"/>
        <v>2</v>
      </c>
      <c r="DS622" s="168" t="e">
        <f>IF(AND(DR622=#REF!,BL622=#REF!),'Tiến độ'!D622,"")</f>
        <v>#REF!</v>
      </c>
    </row>
    <row r="623" spans="1:123" ht="11.25" customHeight="1">
      <c r="A623" s="314" t="str">
        <f>IF(B623="","",MAX($A$7:A622)+1)</f>
        <v/>
      </c>
      <c r="B623" s="315"/>
      <c r="C623" s="79" t="s">
        <v>11803</v>
      </c>
      <c r="D623" s="80" t="s">
        <v>11805</v>
      </c>
      <c r="E623" s="81">
        <v>1</v>
      </c>
      <c r="F623" s="82"/>
      <c r="G623" s="83">
        <v>30</v>
      </c>
      <c r="H623" s="84">
        <f t="shared" ref="H623:I623" si="987">H622</f>
        <v>4</v>
      </c>
      <c r="I623" s="85">
        <f t="shared" si="987"/>
        <v>223</v>
      </c>
      <c r="J623" s="27"/>
      <c r="K623" s="86"/>
      <c r="L623" s="87"/>
      <c r="M623" s="87"/>
      <c r="N623" s="88"/>
      <c r="O623" s="86"/>
      <c r="P623" s="87"/>
      <c r="Q623" s="87"/>
      <c r="R623" s="88"/>
      <c r="S623" s="86"/>
      <c r="T623" s="87"/>
      <c r="U623" s="87"/>
      <c r="V623" s="87"/>
      <c r="W623" s="88"/>
      <c r="X623" s="86"/>
      <c r="Y623" s="87"/>
      <c r="Z623" s="87"/>
      <c r="AA623" s="88"/>
      <c r="AB623" s="86"/>
      <c r="AC623" s="87"/>
      <c r="AD623" s="87"/>
      <c r="AE623" s="88"/>
      <c r="AF623" s="86"/>
      <c r="AG623" s="87"/>
      <c r="AH623" s="87"/>
      <c r="AI623" s="362"/>
      <c r="AJ623" s="363"/>
      <c r="AK623" s="86"/>
      <c r="AL623" s="87"/>
      <c r="AM623" s="87"/>
      <c r="AN623" s="88"/>
      <c r="AO623" s="86"/>
      <c r="AP623" s="87"/>
      <c r="AQ623" s="87"/>
      <c r="AR623" s="88"/>
      <c r="AS623" s="89">
        <v>4</v>
      </c>
      <c r="AT623" s="87">
        <v>4</v>
      </c>
      <c r="AU623" s="87">
        <v>4</v>
      </c>
      <c r="AV623" s="90">
        <v>4</v>
      </c>
      <c r="AW623" s="86">
        <v>4</v>
      </c>
      <c r="AX623" s="87">
        <v>4</v>
      </c>
      <c r="AY623" s="87">
        <v>4</v>
      </c>
      <c r="AZ623" s="87">
        <v>2</v>
      </c>
      <c r="BA623" s="88" t="s">
        <v>163</v>
      </c>
      <c r="BB623" s="89" t="s">
        <v>163</v>
      </c>
      <c r="BC623" s="87" t="s">
        <v>163</v>
      </c>
      <c r="BD623" s="87" t="s">
        <v>163</v>
      </c>
      <c r="BE623" s="321"/>
      <c r="BF623" s="322"/>
      <c r="BG623" s="322"/>
      <c r="BH623" s="322"/>
      <c r="BI623" s="322"/>
      <c r="BJ623" s="323"/>
      <c r="BK623" s="46" t="s">
        <v>21</v>
      </c>
      <c r="BL623" s="46" t="s">
        <v>43</v>
      </c>
      <c r="BN623" s="146">
        <f t="shared" si="964"/>
        <v>0</v>
      </c>
      <c r="BO623" s="146">
        <f t="shared" si="911"/>
        <v>0</v>
      </c>
      <c r="BP623" s="146">
        <f t="shared" si="912"/>
        <v>0</v>
      </c>
      <c r="BQ623" s="146">
        <f t="shared" si="913"/>
        <v>0</v>
      </c>
      <c r="BR623" s="146">
        <f t="shared" si="914"/>
        <v>0</v>
      </c>
      <c r="BS623" s="146">
        <f t="shared" si="915"/>
        <v>0</v>
      </c>
      <c r="BT623" s="146">
        <f t="shared" si="916"/>
        <v>0</v>
      </c>
      <c r="BU623" s="146">
        <f t="shared" si="917"/>
        <v>0</v>
      </c>
      <c r="BV623" s="146">
        <f t="shared" si="918"/>
        <v>0</v>
      </c>
      <c r="BW623" s="146">
        <f t="shared" si="919"/>
        <v>0</v>
      </c>
      <c r="BX623" s="146">
        <f t="shared" si="920"/>
        <v>0</v>
      </c>
      <c r="BY623" s="146">
        <f t="shared" si="921"/>
        <v>0</v>
      </c>
      <c r="BZ623" s="146">
        <f t="shared" si="922"/>
        <v>0</v>
      </c>
      <c r="CA623" s="146">
        <f t="shared" si="923"/>
        <v>0</v>
      </c>
      <c r="CB623" s="146">
        <f t="shared" si="924"/>
        <v>0</v>
      </c>
      <c r="CC623" s="146">
        <f t="shared" si="925"/>
        <v>0</v>
      </c>
      <c r="CD623" s="146">
        <f t="shared" si="926"/>
        <v>0</v>
      </c>
      <c r="CE623" s="146">
        <f t="shared" si="927"/>
        <v>0</v>
      </c>
      <c r="CF623" s="146">
        <f t="shared" si="928"/>
        <v>0</v>
      </c>
      <c r="CG623" s="146">
        <f t="shared" si="929"/>
        <v>0</v>
      </c>
      <c r="CH623" s="146">
        <f t="shared" si="930"/>
        <v>0</v>
      </c>
      <c r="CI623" s="146">
        <f t="shared" si="931"/>
        <v>0</v>
      </c>
      <c r="CJ623" s="146">
        <f t="shared" si="932"/>
        <v>0</v>
      </c>
      <c r="CK623" s="146">
        <f t="shared" si="933"/>
        <v>0</v>
      </c>
      <c r="CL623" s="146">
        <f t="shared" si="934"/>
        <v>0</v>
      </c>
      <c r="CM623" s="146">
        <f t="shared" si="935"/>
        <v>0</v>
      </c>
      <c r="CN623" s="146">
        <f t="shared" si="936"/>
        <v>0</v>
      </c>
      <c r="CO623" s="146">
        <f t="shared" si="937"/>
        <v>0</v>
      </c>
      <c r="CP623" s="146">
        <f t="shared" si="938"/>
        <v>0</v>
      </c>
      <c r="CQ623" s="146">
        <f t="shared" si="939"/>
        <v>0</v>
      </c>
      <c r="CR623" s="146">
        <f t="shared" si="940"/>
        <v>0</v>
      </c>
      <c r="CS623" s="146">
        <f t="shared" si="941"/>
        <v>0</v>
      </c>
      <c r="CT623" s="146">
        <f t="shared" si="942"/>
        <v>0</v>
      </c>
      <c r="CU623" s="146">
        <f t="shared" si="943"/>
        <v>0</v>
      </c>
      <c r="CV623" s="146">
        <f t="shared" si="944"/>
        <v>16</v>
      </c>
      <c r="CW623" s="146">
        <f t="shared" si="945"/>
        <v>16</v>
      </c>
      <c r="CX623" s="146">
        <f t="shared" si="946"/>
        <v>16</v>
      </c>
      <c r="CY623" s="146">
        <f t="shared" si="947"/>
        <v>16</v>
      </c>
      <c r="CZ623" s="146">
        <f t="shared" si="948"/>
        <v>16</v>
      </c>
      <c r="DA623" s="146">
        <f t="shared" si="949"/>
        <v>16</v>
      </c>
      <c r="DB623" s="146">
        <f t="shared" si="950"/>
        <v>16</v>
      </c>
      <c r="DC623" s="146">
        <f t="shared" si="951"/>
        <v>8</v>
      </c>
      <c r="DD623" s="146">
        <f t="shared" si="952"/>
        <v>0</v>
      </c>
      <c r="DE623" s="146">
        <f t="shared" si="953"/>
        <v>0</v>
      </c>
      <c r="DF623" s="146">
        <f t="shared" si="954"/>
        <v>0</v>
      </c>
      <c r="DG623" s="146">
        <f t="shared" si="955"/>
        <v>0</v>
      </c>
      <c r="DH623" s="146">
        <f t="shared" si="956"/>
        <v>0</v>
      </c>
      <c r="DI623" s="146">
        <f t="shared" si="957"/>
        <v>0</v>
      </c>
      <c r="DJ623" s="146">
        <f t="shared" si="958"/>
        <v>0</v>
      </c>
      <c r="DK623" s="146">
        <f t="shared" si="959"/>
        <v>0</v>
      </c>
      <c r="DL623" s="146">
        <f t="shared" si="960"/>
        <v>0</v>
      </c>
      <c r="DM623" s="146">
        <f t="shared" si="961"/>
        <v>0</v>
      </c>
      <c r="DN623" s="64">
        <f>20*2*E623*H623</f>
        <v>160</v>
      </c>
      <c r="DO623" s="52" t="str">
        <f t="shared" si="980"/>
        <v/>
      </c>
      <c r="DP623" s="52" t="str">
        <f t="shared" si="965"/>
        <v/>
      </c>
      <c r="DQ623" s="53">
        <f t="shared" si="966"/>
        <v>160</v>
      </c>
      <c r="DR623" s="1">
        <f t="shared" si="981"/>
        <v>2</v>
      </c>
      <c r="DS623" s="168" t="e">
        <f>IF(AND(DR623=#REF!,BL623=#REF!),'Tiến độ'!D623,"")</f>
        <v>#REF!</v>
      </c>
    </row>
    <row r="624" spans="1:123" ht="11.25" customHeight="1">
      <c r="A624" s="314" t="str">
        <f>IF(B624="","",MAX($A$7:A623)+1)</f>
        <v/>
      </c>
      <c r="B624" s="315"/>
      <c r="C624" s="79" t="s">
        <v>470</v>
      </c>
      <c r="D624" s="80" t="s">
        <v>471</v>
      </c>
      <c r="E624" s="81">
        <v>3</v>
      </c>
      <c r="F624" s="82">
        <v>45</v>
      </c>
      <c r="G624" s="83"/>
      <c r="H624" s="84">
        <f t="shared" ref="H624:I624" si="988">H623</f>
        <v>4</v>
      </c>
      <c r="I624" s="85">
        <f t="shared" si="988"/>
        <v>223</v>
      </c>
      <c r="J624" s="27"/>
      <c r="K624" s="86"/>
      <c r="L624" s="87"/>
      <c r="M624" s="87"/>
      <c r="N624" s="88"/>
      <c r="O624" s="86"/>
      <c r="P624" s="87"/>
      <c r="Q624" s="87"/>
      <c r="R624" s="88"/>
      <c r="S624" s="86"/>
      <c r="T624" s="87"/>
      <c r="U624" s="87"/>
      <c r="V624" s="87"/>
      <c r="W624" s="88"/>
      <c r="X624" s="86"/>
      <c r="Y624" s="87"/>
      <c r="Z624" s="87"/>
      <c r="AA624" s="88"/>
      <c r="AB624" s="86"/>
      <c r="AC624" s="87"/>
      <c r="AD624" s="87"/>
      <c r="AE624" s="88"/>
      <c r="AF624" s="86"/>
      <c r="AG624" s="87"/>
      <c r="AH624" s="87"/>
      <c r="AI624" s="362"/>
      <c r="AJ624" s="363"/>
      <c r="AK624" s="86"/>
      <c r="AL624" s="87">
        <v>3</v>
      </c>
      <c r="AM624" s="87">
        <v>3</v>
      </c>
      <c r="AN624" s="88">
        <v>3</v>
      </c>
      <c r="AO624" s="86">
        <v>3</v>
      </c>
      <c r="AP624" s="87">
        <v>3</v>
      </c>
      <c r="AQ624" s="87">
        <v>3</v>
      </c>
      <c r="AR624" s="88">
        <v>3</v>
      </c>
      <c r="AS624" s="89">
        <v>3</v>
      </c>
      <c r="AT624" s="87">
        <v>3</v>
      </c>
      <c r="AU624" s="87">
        <v>3</v>
      </c>
      <c r="AV624" s="90">
        <v>3</v>
      </c>
      <c r="AW624" s="86">
        <v>3</v>
      </c>
      <c r="AX624" s="87">
        <v>3</v>
      </c>
      <c r="AY624" s="87">
        <v>3</v>
      </c>
      <c r="AZ624" s="87">
        <v>3</v>
      </c>
      <c r="BA624" s="88" t="s">
        <v>163</v>
      </c>
      <c r="BB624" s="89" t="s">
        <v>163</v>
      </c>
      <c r="BC624" s="87" t="s">
        <v>163</v>
      </c>
      <c r="BD624" s="87" t="s">
        <v>163</v>
      </c>
      <c r="BE624" s="321"/>
      <c r="BF624" s="322"/>
      <c r="BG624" s="322"/>
      <c r="BH624" s="322"/>
      <c r="BI624" s="322"/>
      <c r="BJ624" s="323"/>
      <c r="BK624" s="46" t="s">
        <v>18</v>
      </c>
      <c r="BL624" s="46" t="s">
        <v>27</v>
      </c>
      <c r="BN624" s="146">
        <f t="shared" si="964"/>
        <v>0</v>
      </c>
      <c r="BO624" s="146">
        <f t="shared" si="911"/>
        <v>0</v>
      </c>
      <c r="BP624" s="146">
        <f t="shared" si="912"/>
        <v>0</v>
      </c>
      <c r="BQ624" s="146">
        <f t="shared" si="913"/>
        <v>0</v>
      </c>
      <c r="BR624" s="146">
        <f t="shared" si="914"/>
        <v>0</v>
      </c>
      <c r="BS624" s="146">
        <f t="shared" si="915"/>
        <v>0</v>
      </c>
      <c r="BT624" s="146">
        <f t="shared" si="916"/>
        <v>0</v>
      </c>
      <c r="BU624" s="146">
        <f t="shared" si="917"/>
        <v>0</v>
      </c>
      <c r="BV624" s="146">
        <f t="shared" si="918"/>
        <v>0</v>
      </c>
      <c r="BW624" s="146">
        <f t="shared" si="919"/>
        <v>0</v>
      </c>
      <c r="BX624" s="146">
        <f t="shared" si="920"/>
        <v>0</v>
      </c>
      <c r="BY624" s="146">
        <f t="shared" si="921"/>
        <v>0</v>
      </c>
      <c r="BZ624" s="146">
        <f t="shared" si="922"/>
        <v>0</v>
      </c>
      <c r="CA624" s="146">
        <f t="shared" si="923"/>
        <v>0</v>
      </c>
      <c r="CB624" s="146">
        <f t="shared" si="924"/>
        <v>0</v>
      </c>
      <c r="CC624" s="146">
        <f t="shared" si="925"/>
        <v>0</v>
      </c>
      <c r="CD624" s="146">
        <f t="shared" si="926"/>
        <v>0</v>
      </c>
      <c r="CE624" s="146">
        <f t="shared" si="927"/>
        <v>0</v>
      </c>
      <c r="CF624" s="146">
        <f t="shared" si="928"/>
        <v>0</v>
      </c>
      <c r="CG624" s="146">
        <f t="shared" si="929"/>
        <v>0</v>
      </c>
      <c r="CH624" s="146">
        <f t="shared" si="930"/>
        <v>0</v>
      </c>
      <c r="CI624" s="146">
        <f t="shared" si="931"/>
        <v>0</v>
      </c>
      <c r="CJ624" s="146">
        <f t="shared" si="932"/>
        <v>0</v>
      </c>
      <c r="CK624" s="146">
        <f t="shared" si="933"/>
        <v>0</v>
      </c>
      <c r="CL624" s="146">
        <f t="shared" si="934"/>
        <v>0</v>
      </c>
      <c r="CM624" s="146">
        <f t="shared" si="935"/>
        <v>0</v>
      </c>
      <c r="CN624" s="146">
        <f t="shared" si="936"/>
        <v>0</v>
      </c>
      <c r="CO624" s="146">
        <f t="shared" si="937"/>
        <v>12</v>
      </c>
      <c r="CP624" s="146">
        <f t="shared" si="938"/>
        <v>12</v>
      </c>
      <c r="CQ624" s="146">
        <f t="shared" si="939"/>
        <v>12</v>
      </c>
      <c r="CR624" s="146">
        <f t="shared" si="940"/>
        <v>12</v>
      </c>
      <c r="CS624" s="146">
        <f t="shared" si="941"/>
        <v>12</v>
      </c>
      <c r="CT624" s="146">
        <f t="shared" si="942"/>
        <v>12</v>
      </c>
      <c r="CU624" s="146">
        <f t="shared" si="943"/>
        <v>12</v>
      </c>
      <c r="CV624" s="146">
        <f t="shared" si="944"/>
        <v>12</v>
      </c>
      <c r="CW624" s="146">
        <f t="shared" si="945"/>
        <v>12</v>
      </c>
      <c r="CX624" s="146">
        <f t="shared" si="946"/>
        <v>12</v>
      </c>
      <c r="CY624" s="146">
        <f t="shared" si="947"/>
        <v>12</v>
      </c>
      <c r="CZ624" s="146">
        <f t="shared" si="948"/>
        <v>12</v>
      </c>
      <c r="DA624" s="146">
        <f t="shared" si="949"/>
        <v>12</v>
      </c>
      <c r="DB624" s="146">
        <f t="shared" si="950"/>
        <v>12</v>
      </c>
      <c r="DC624" s="146">
        <f t="shared" si="951"/>
        <v>12</v>
      </c>
      <c r="DD624" s="146">
        <f t="shared" si="952"/>
        <v>0</v>
      </c>
      <c r="DE624" s="146">
        <f t="shared" si="953"/>
        <v>0</v>
      </c>
      <c r="DF624" s="146">
        <f t="shared" si="954"/>
        <v>0</v>
      </c>
      <c r="DG624" s="146">
        <f t="shared" si="955"/>
        <v>0</v>
      </c>
      <c r="DH624" s="146">
        <f t="shared" si="956"/>
        <v>0</v>
      </c>
      <c r="DI624" s="146">
        <f t="shared" si="957"/>
        <v>0</v>
      </c>
      <c r="DJ624" s="146">
        <f t="shared" si="958"/>
        <v>0</v>
      </c>
      <c r="DK624" s="146">
        <f t="shared" si="959"/>
        <v>0</v>
      </c>
      <c r="DL624" s="146">
        <f t="shared" si="960"/>
        <v>0</v>
      </c>
      <c r="DM624" s="146">
        <f t="shared" si="961"/>
        <v>0</v>
      </c>
      <c r="DN624" s="64">
        <f>F624*H624</f>
        <v>180</v>
      </c>
      <c r="DO624" s="52" t="str">
        <f t="shared" si="980"/>
        <v/>
      </c>
      <c r="DP624" s="52" t="str">
        <f t="shared" si="965"/>
        <v/>
      </c>
      <c r="DQ624" s="53">
        <f t="shared" si="966"/>
        <v>180</v>
      </c>
      <c r="DR624" s="1">
        <f t="shared" si="981"/>
        <v>2</v>
      </c>
      <c r="DS624" s="168" t="e">
        <f>IF(AND(DR624=#REF!,BL624=#REF!),'Tiến độ'!D624,"")</f>
        <v>#REF!</v>
      </c>
    </row>
    <row r="625" spans="1:123" ht="11.25" customHeight="1">
      <c r="A625" s="314" t="str">
        <f>IF(B625="","",MAX($A$7:A624)+1)</f>
        <v/>
      </c>
      <c r="B625" s="315"/>
      <c r="C625" s="251" t="s">
        <v>1089</v>
      </c>
      <c r="D625" s="80" t="s">
        <v>1239</v>
      </c>
      <c r="E625" s="81">
        <v>3</v>
      </c>
      <c r="F625" s="82">
        <v>60</v>
      </c>
      <c r="G625" s="83"/>
      <c r="H625" s="84">
        <f t="shared" ref="H625:I625" si="989">H624</f>
        <v>4</v>
      </c>
      <c r="I625" s="85">
        <f t="shared" si="989"/>
        <v>223</v>
      </c>
      <c r="J625" s="27"/>
      <c r="K625" s="86"/>
      <c r="L625" s="87"/>
      <c r="M625" s="87"/>
      <c r="N625" s="88"/>
      <c r="O625" s="86"/>
      <c r="P625" s="87"/>
      <c r="Q625" s="87"/>
      <c r="R625" s="88"/>
      <c r="S625" s="86"/>
      <c r="T625" s="87"/>
      <c r="U625" s="87"/>
      <c r="V625" s="87"/>
      <c r="W625" s="88"/>
      <c r="X625" s="86"/>
      <c r="Y625" s="87"/>
      <c r="Z625" s="87"/>
      <c r="AA625" s="88"/>
      <c r="AB625" s="86"/>
      <c r="AC625" s="87"/>
      <c r="AD625" s="87"/>
      <c r="AE625" s="88"/>
      <c r="AF625" s="86"/>
      <c r="AG625" s="87"/>
      <c r="AH625" s="87"/>
      <c r="AI625" s="362"/>
      <c r="AJ625" s="363"/>
      <c r="AK625" s="86"/>
      <c r="AL625" s="87">
        <v>3</v>
      </c>
      <c r="AM625" s="87">
        <v>3</v>
      </c>
      <c r="AN625" s="88">
        <v>3</v>
      </c>
      <c r="AO625" s="86">
        <v>3</v>
      </c>
      <c r="AP625" s="87">
        <v>3</v>
      </c>
      <c r="AQ625" s="87">
        <v>3</v>
      </c>
      <c r="AR625" s="88">
        <v>3</v>
      </c>
      <c r="AS625" s="89">
        <v>3</v>
      </c>
      <c r="AT625" s="87">
        <v>3</v>
      </c>
      <c r="AU625" s="87">
        <v>3</v>
      </c>
      <c r="AV625" s="90">
        <v>3</v>
      </c>
      <c r="AW625" s="86">
        <v>3</v>
      </c>
      <c r="AX625" s="87">
        <v>3</v>
      </c>
      <c r="AY625" s="87">
        <v>3</v>
      </c>
      <c r="AZ625" s="87">
        <v>3</v>
      </c>
      <c r="BA625" s="88" t="s">
        <v>163</v>
      </c>
      <c r="BB625" s="89" t="s">
        <v>163</v>
      </c>
      <c r="BC625" s="87" t="s">
        <v>163</v>
      </c>
      <c r="BD625" s="87" t="s">
        <v>163</v>
      </c>
      <c r="BE625" s="321"/>
      <c r="BF625" s="322"/>
      <c r="BG625" s="322"/>
      <c r="BH625" s="322"/>
      <c r="BI625" s="322"/>
      <c r="BJ625" s="323"/>
      <c r="BK625" s="46" t="s">
        <v>18</v>
      </c>
      <c r="BL625" s="46" t="s">
        <v>38</v>
      </c>
      <c r="BN625" s="146">
        <f t="shared" si="964"/>
        <v>0</v>
      </c>
      <c r="BO625" s="146">
        <f t="shared" si="911"/>
        <v>0</v>
      </c>
      <c r="BP625" s="146">
        <f t="shared" si="912"/>
        <v>0</v>
      </c>
      <c r="BQ625" s="146">
        <f t="shared" si="913"/>
        <v>0</v>
      </c>
      <c r="BR625" s="146">
        <f t="shared" si="914"/>
        <v>0</v>
      </c>
      <c r="BS625" s="146">
        <f t="shared" si="915"/>
        <v>0</v>
      </c>
      <c r="BT625" s="146">
        <f t="shared" si="916"/>
        <v>0</v>
      </c>
      <c r="BU625" s="146">
        <f t="shared" si="917"/>
        <v>0</v>
      </c>
      <c r="BV625" s="146">
        <f t="shared" si="918"/>
        <v>0</v>
      </c>
      <c r="BW625" s="146">
        <f t="shared" si="919"/>
        <v>0</v>
      </c>
      <c r="BX625" s="146">
        <f t="shared" si="920"/>
        <v>0</v>
      </c>
      <c r="BY625" s="146">
        <f t="shared" si="921"/>
        <v>0</v>
      </c>
      <c r="BZ625" s="146">
        <f t="shared" si="922"/>
        <v>0</v>
      </c>
      <c r="CA625" s="146">
        <f t="shared" si="923"/>
        <v>0</v>
      </c>
      <c r="CB625" s="146">
        <f t="shared" si="924"/>
        <v>0</v>
      </c>
      <c r="CC625" s="146">
        <f t="shared" si="925"/>
        <v>0</v>
      </c>
      <c r="CD625" s="146">
        <f t="shared" si="926"/>
        <v>0</v>
      </c>
      <c r="CE625" s="146">
        <f t="shared" si="927"/>
        <v>0</v>
      </c>
      <c r="CF625" s="146">
        <f t="shared" si="928"/>
        <v>0</v>
      </c>
      <c r="CG625" s="146">
        <f t="shared" si="929"/>
        <v>0</v>
      </c>
      <c r="CH625" s="146">
        <f t="shared" si="930"/>
        <v>0</v>
      </c>
      <c r="CI625" s="146">
        <f t="shared" si="931"/>
        <v>0</v>
      </c>
      <c r="CJ625" s="146">
        <f t="shared" si="932"/>
        <v>0</v>
      </c>
      <c r="CK625" s="146">
        <f t="shared" si="933"/>
        <v>0</v>
      </c>
      <c r="CL625" s="146">
        <f t="shared" si="934"/>
        <v>0</v>
      </c>
      <c r="CM625" s="146">
        <f t="shared" si="935"/>
        <v>0</v>
      </c>
      <c r="CN625" s="146">
        <f t="shared" si="936"/>
        <v>0</v>
      </c>
      <c r="CO625" s="146">
        <f t="shared" si="937"/>
        <v>12</v>
      </c>
      <c r="CP625" s="146">
        <f t="shared" si="938"/>
        <v>12</v>
      </c>
      <c r="CQ625" s="146">
        <f t="shared" si="939"/>
        <v>12</v>
      </c>
      <c r="CR625" s="146">
        <f t="shared" si="940"/>
        <v>12</v>
      </c>
      <c r="CS625" s="146">
        <f t="shared" si="941"/>
        <v>12</v>
      </c>
      <c r="CT625" s="146">
        <f t="shared" si="942"/>
        <v>12</v>
      </c>
      <c r="CU625" s="146">
        <f t="shared" si="943"/>
        <v>12</v>
      </c>
      <c r="CV625" s="146">
        <f t="shared" si="944"/>
        <v>12</v>
      </c>
      <c r="CW625" s="146">
        <f t="shared" si="945"/>
        <v>12</v>
      </c>
      <c r="CX625" s="146">
        <f t="shared" si="946"/>
        <v>12</v>
      </c>
      <c r="CY625" s="146">
        <f t="shared" si="947"/>
        <v>12</v>
      </c>
      <c r="CZ625" s="146">
        <f t="shared" si="948"/>
        <v>12</v>
      </c>
      <c r="DA625" s="146">
        <f t="shared" si="949"/>
        <v>12</v>
      </c>
      <c r="DB625" s="146">
        <f t="shared" si="950"/>
        <v>12</v>
      </c>
      <c r="DC625" s="146">
        <f t="shared" si="951"/>
        <v>12</v>
      </c>
      <c r="DD625" s="146">
        <f t="shared" si="952"/>
        <v>0</v>
      </c>
      <c r="DE625" s="146">
        <f t="shared" si="953"/>
        <v>0</v>
      </c>
      <c r="DF625" s="146">
        <f t="shared" si="954"/>
        <v>0</v>
      </c>
      <c r="DG625" s="146">
        <f t="shared" si="955"/>
        <v>0</v>
      </c>
      <c r="DH625" s="146">
        <f t="shared" si="956"/>
        <v>0</v>
      </c>
      <c r="DI625" s="146">
        <f t="shared" si="957"/>
        <v>0</v>
      </c>
      <c r="DJ625" s="146">
        <f t="shared" si="958"/>
        <v>0</v>
      </c>
      <c r="DK625" s="146">
        <f t="shared" si="959"/>
        <v>0</v>
      </c>
      <c r="DL625" s="146">
        <f t="shared" si="960"/>
        <v>0</v>
      </c>
      <c r="DM625" s="146">
        <f t="shared" si="961"/>
        <v>0</v>
      </c>
      <c r="DN625" s="64">
        <f>(E625-1)*H625*15+I625*0.8</f>
        <v>298.39999999999998</v>
      </c>
      <c r="DO625" s="52" t="str">
        <f t="shared" si="980"/>
        <v/>
      </c>
      <c r="DP625" s="52" t="str">
        <f t="shared" si="965"/>
        <v/>
      </c>
      <c r="DQ625" s="53">
        <f t="shared" si="966"/>
        <v>298.39999999999998</v>
      </c>
      <c r="DR625" s="1">
        <f t="shared" si="981"/>
        <v>2</v>
      </c>
      <c r="DS625" s="168" t="e">
        <f>IF(AND(DR625=#REF!,BL625=#REF!),'Tiến độ'!D625,"")</f>
        <v>#REF!</v>
      </c>
    </row>
    <row r="626" spans="1:123" ht="11.25" customHeight="1">
      <c r="A626" s="314" t="str">
        <f>IF(B626="","",MAX($A$7:A625)+1)</f>
        <v/>
      </c>
      <c r="B626" s="315"/>
      <c r="C626" s="79" t="s">
        <v>632</v>
      </c>
      <c r="D626" s="80" t="s">
        <v>1090</v>
      </c>
      <c r="E626" s="81">
        <v>4</v>
      </c>
      <c r="F626" s="82">
        <v>60</v>
      </c>
      <c r="G626" s="83"/>
      <c r="H626" s="84">
        <f t="shared" ref="H626:I626" si="990">H625</f>
        <v>4</v>
      </c>
      <c r="I626" s="85">
        <f t="shared" si="990"/>
        <v>223</v>
      </c>
      <c r="J626" s="27"/>
      <c r="K626" s="86"/>
      <c r="L626" s="87"/>
      <c r="M626" s="87"/>
      <c r="N626" s="88"/>
      <c r="O626" s="86"/>
      <c r="P626" s="87"/>
      <c r="Q626" s="87"/>
      <c r="R626" s="88"/>
      <c r="S626" s="86"/>
      <c r="T626" s="87"/>
      <c r="U626" s="87"/>
      <c r="V626" s="87"/>
      <c r="W626" s="88"/>
      <c r="X626" s="86"/>
      <c r="Y626" s="87"/>
      <c r="Z626" s="87"/>
      <c r="AA626" s="88"/>
      <c r="AB626" s="86"/>
      <c r="AC626" s="87"/>
      <c r="AD626" s="87"/>
      <c r="AE626" s="88"/>
      <c r="AF626" s="86"/>
      <c r="AG626" s="87"/>
      <c r="AH626" s="87"/>
      <c r="AI626" s="362"/>
      <c r="AJ626" s="363"/>
      <c r="AK626" s="86"/>
      <c r="AL626" s="87">
        <v>4</v>
      </c>
      <c r="AM626" s="87">
        <v>4</v>
      </c>
      <c r="AN626" s="88">
        <v>4</v>
      </c>
      <c r="AO626" s="86">
        <v>4</v>
      </c>
      <c r="AP626" s="87">
        <v>4</v>
      </c>
      <c r="AQ626" s="87">
        <v>4</v>
      </c>
      <c r="AR626" s="88">
        <v>4</v>
      </c>
      <c r="AS626" s="89">
        <v>4</v>
      </c>
      <c r="AT626" s="87">
        <v>4</v>
      </c>
      <c r="AU626" s="87">
        <v>4</v>
      </c>
      <c r="AV626" s="90">
        <v>4</v>
      </c>
      <c r="AW626" s="86">
        <v>4</v>
      </c>
      <c r="AX626" s="87">
        <v>4</v>
      </c>
      <c r="AY626" s="87">
        <v>4</v>
      </c>
      <c r="AZ626" s="87">
        <v>4</v>
      </c>
      <c r="BA626" s="88" t="s">
        <v>163</v>
      </c>
      <c r="BB626" s="89" t="s">
        <v>163</v>
      </c>
      <c r="BC626" s="87" t="s">
        <v>163</v>
      </c>
      <c r="BD626" s="87" t="s">
        <v>163</v>
      </c>
      <c r="BE626" s="321"/>
      <c r="BF626" s="322"/>
      <c r="BG626" s="322"/>
      <c r="BH626" s="322"/>
      <c r="BI626" s="322"/>
      <c r="BJ626" s="323"/>
      <c r="BK626" s="46" t="s">
        <v>18</v>
      </c>
      <c r="BL626" s="46" t="s">
        <v>39</v>
      </c>
      <c r="BN626" s="146">
        <f t="shared" si="964"/>
        <v>0</v>
      </c>
      <c r="BO626" s="146">
        <f t="shared" si="911"/>
        <v>0</v>
      </c>
      <c r="BP626" s="146">
        <f t="shared" si="912"/>
        <v>0</v>
      </c>
      <c r="BQ626" s="146">
        <f t="shared" si="913"/>
        <v>0</v>
      </c>
      <c r="BR626" s="146">
        <f t="shared" si="914"/>
        <v>0</v>
      </c>
      <c r="BS626" s="146">
        <f t="shared" si="915"/>
        <v>0</v>
      </c>
      <c r="BT626" s="146">
        <f t="shared" si="916"/>
        <v>0</v>
      </c>
      <c r="BU626" s="146">
        <f t="shared" si="917"/>
        <v>0</v>
      </c>
      <c r="BV626" s="146">
        <f t="shared" si="918"/>
        <v>0</v>
      </c>
      <c r="BW626" s="146">
        <f t="shared" si="919"/>
        <v>0</v>
      </c>
      <c r="BX626" s="146">
        <f t="shared" si="920"/>
        <v>0</v>
      </c>
      <c r="BY626" s="146">
        <f t="shared" si="921"/>
        <v>0</v>
      </c>
      <c r="BZ626" s="146">
        <f t="shared" si="922"/>
        <v>0</v>
      </c>
      <c r="CA626" s="146">
        <f t="shared" si="923"/>
        <v>0</v>
      </c>
      <c r="CB626" s="146">
        <f t="shared" si="924"/>
        <v>0</v>
      </c>
      <c r="CC626" s="146">
        <f t="shared" si="925"/>
        <v>0</v>
      </c>
      <c r="CD626" s="146">
        <f t="shared" si="926"/>
        <v>0</v>
      </c>
      <c r="CE626" s="146">
        <f t="shared" si="927"/>
        <v>0</v>
      </c>
      <c r="CF626" s="146">
        <f t="shared" si="928"/>
        <v>0</v>
      </c>
      <c r="CG626" s="146">
        <f t="shared" si="929"/>
        <v>0</v>
      </c>
      <c r="CH626" s="146">
        <f t="shared" si="930"/>
        <v>0</v>
      </c>
      <c r="CI626" s="146">
        <f t="shared" si="931"/>
        <v>0</v>
      </c>
      <c r="CJ626" s="146">
        <f t="shared" si="932"/>
        <v>0</v>
      </c>
      <c r="CK626" s="146">
        <f t="shared" si="933"/>
        <v>0</v>
      </c>
      <c r="CL626" s="146">
        <f t="shared" si="934"/>
        <v>0</v>
      </c>
      <c r="CM626" s="146">
        <f t="shared" si="935"/>
        <v>0</v>
      </c>
      <c r="CN626" s="146">
        <f t="shared" si="936"/>
        <v>0</v>
      </c>
      <c r="CO626" s="146">
        <f t="shared" si="937"/>
        <v>16</v>
      </c>
      <c r="CP626" s="146">
        <f t="shared" si="938"/>
        <v>16</v>
      </c>
      <c r="CQ626" s="146">
        <f t="shared" si="939"/>
        <v>16</v>
      </c>
      <c r="CR626" s="146">
        <f t="shared" si="940"/>
        <v>16</v>
      </c>
      <c r="CS626" s="146">
        <f t="shared" si="941"/>
        <v>16</v>
      </c>
      <c r="CT626" s="146">
        <f t="shared" si="942"/>
        <v>16</v>
      </c>
      <c r="CU626" s="146">
        <f t="shared" si="943"/>
        <v>16</v>
      </c>
      <c r="CV626" s="146">
        <f t="shared" si="944"/>
        <v>16</v>
      </c>
      <c r="CW626" s="146">
        <f t="shared" si="945"/>
        <v>16</v>
      </c>
      <c r="CX626" s="146">
        <f t="shared" si="946"/>
        <v>16</v>
      </c>
      <c r="CY626" s="146">
        <f t="shared" si="947"/>
        <v>16</v>
      </c>
      <c r="CZ626" s="146">
        <f t="shared" si="948"/>
        <v>16</v>
      </c>
      <c r="DA626" s="146">
        <f t="shared" si="949"/>
        <v>16</v>
      </c>
      <c r="DB626" s="146">
        <f t="shared" si="950"/>
        <v>16</v>
      </c>
      <c r="DC626" s="146">
        <f t="shared" si="951"/>
        <v>16</v>
      </c>
      <c r="DD626" s="146">
        <f t="shared" si="952"/>
        <v>0</v>
      </c>
      <c r="DE626" s="146">
        <f t="shared" si="953"/>
        <v>0</v>
      </c>
      <c r="DF626" s="146">
        <f t="shared" si="954"/>
        <v>0</v>
      </c>
      <c r="DG626" s="146">
        <f t="shared" si="955"/>
        <v>0</v>
      </c>
      <c r="DH626" s="146">
        <f t="shared" si="956"/>
        <v>0</v>
      </c>
      <c r="DI626" s="146">
        <f t="shared" si="957"/>
        <v>0</v>
      </c>
      <c r="DJ626" s="146">
        <f t="shared" si="958"/>
        <v>0</v>
      </c>
      <c r="DK626" s="146">
        <f t="shared" si="959"/>
        <v>0</v>
      </c>
      <c r="DL626" s="146">
        <f t="shared" si="960"/>
        <v>0</v>
      </c>
      <c r="DM626" s="146">
        <f t="shared" si="961"/>
        <v>0</v>
      </c>
      <c r="DN626" s="64">
        <f>F626*H626</f>
        <v>240</v>
      </c>
      <c r="DO626" s="52" t="str">
        <f t="shared" si="980"/>
        <v/>
      </c>
      <c r="DP626" s="52" t="str">
        <f t="shared" si="965"/>
        <v/>
      </c>
      <c r="DQ626" s="53">
        <f t="shared" si="966"/>
        <v>240</v>
      </c>
      <c r="DR626" s="1">
        <f t="shared" si="981"/>
        <v>2</v>
      </c>
      <c r="DS626" s="168" t="e">
        <f>IF(AND(DR626=#REF!,BL626=#REF!),'Tiến độ'!D626,"")</f>
        <v>#REF!</v>
      </c>
    </row>
    <row r="627" spans="1:123" ht="11.25" customHeight="1">
      <c r="A627" s="314" t="str">
        <f>IF(B627="","",MAX($A$7:A626)+1)</f>
        <v/>
      </c>
      <c r="B627" s="315"/>
      <c r="C627" s="79" t="s">
        <v>826</v>
      </c>
      <c r="D627" s="80" t="s">
        <v>11970</v>
      </c>
      <c r="E627" s="81">
        <v>3</v>
      </c>
      <c r="F627" s="82">
        <v>45</v>
      </c>
      <c r="G627" s="83"/>
      <c r="H627" s="84">
        <f t="shared" ref="H627:I627" si="991">H626</f>
        <v>4</v>
      </c>
      <c r="I627" s="85">
        <f t="shared" si="991"/>
        <v>223</v>
      </c>
      <c r="J627" s="27"/>
      <c r="K627" s="86"/>
      <c r="L627" s="87"/>
      <c r="M627" s="87"/>
      <c r="N627" s="88"/>
      <c r="O627" s="86"/>
      <c r="P627" s="87"/>
      <c r="Q627" s="87"/>
      <c r="R627" s="88"/>
      <c r="S627" s="86"/>
      <c r="T627" s="87"/>
      <c r="U627" s="87"/>
      <c r="V627" s="87"/>
      <c r="W627" s="88"/>
      <c r="X627" s="86"/>
      <c r="Y627" s="87"/>
      <c r="Z627" s="87"/>
      <c r="AA627" s="88"/>
      <c r="AB627" s="86"/>
      <c r="AC627" s="87"/>
      <c r="AD627" s="87"/>
      <c r="AE627" s="88"/>
      <c r="AF627" s="86"/>
      <c r="AG627" s="87"/>
      <c r="AH627" s="87"/>
      <c r="AI627" s="362"/>
      <c r="AJ627" s="363"/>
      <c r="AK627" s="86"/>
      <c r="AL627" s="87">
        <v>3</v>
      </c>
      <c r="AM627" s="87">
        <v>3</v>
      </c>
      <c r="AN627" s="88">
        <v>3</v>
      </c>
      <c r="AO627" s="86">
        <v>3</v>
      </c>
      <c r="AP627" s="87">
        <v>3</v>
      </c>
      <c r="AQ627" s="87">
        <v>3</v>
      </c>
      <c r="AR627" s="88">
        <v>3</v>
      </c>
      <c r="AS627" s="89">
        <v>3</v>
      </c>
      <c r="AT627" s="87">
        <v>3</v>
      </c>
      <c r="AU627" s="87">
        <v>3</v>
      </c>
      <c r="AV627" s="90">
        <v>3</v>
      </c>
      <c r="AW627" s="86">
        <v>3</v>
      </c>
      <c r="AX627" s="87">
        <v>3</v>
      </c>
      <c r="AY627" s="87">
        <v>3</v>
      </c>
      <c r="AZ627" s="87">
        <v>3</v>
      </c>
      <c r="BA627" s="88" t="s">
        <v>163</v>
      </c>
      <c r="BB627" s="89" t="s">
        <v>163</v>
      </c>
      <c r="BC627" s="87" t="s">
        <v>163</v>
      </c>
      <c r="BD627" s="87" t="s">
        <v>163</v>
      </c>
      <c r="BE627" s="321"/>
      <c r="BF627" s="322"/>
      <c r="BG627" s="322"/>
      <c r="BH627" s="322"/>
      <c r="BI627" s="322"/>
      <c r="BJ627" s="323"/>
      <c r="BK627" s="46" t="s">
        <v>18</v>
      </c>
      <c r="BL627" s="46" t="s">
        <v>39</v>
      </c>
      <c r="BN627" s="146">
        <f t="shared" si="964"/>
        <v>0</v>
      </c>
      <c r="BO627" s="146">
        <f t="shared" si="911"/>
        <v>0</v>
      </c>
      <c r="BP627" s="146">
        <f t="shared" si="912"/>
        <v>0</v>
      </c>
      <c r="BQ627" s="146">
        <f t="shared" si="913"/>
        <v>0</v>
      </c>
      <c r="BR627" s="146">
        <f t="shared" si="914"/>
        <v>0</v>
      </c>
      <c r="BS627" s="146">
        <f t="shared" si="915"/>
        <v>0</v>
      </c>
      <c r="BT627" s="146">
        <f t="shared" si="916"/>
        <v>0</v>
      </c>
      <c r="BU627" s="146">
        <f t="shared" si="917"/>
        <v>0</v>
      </c>
      <c r="BV627" s="146">
        <f t="shared" si="918"/>
        <v>0</v>
      </c>
      <c r="BW627" s="146">
        <f t="shared" si="919"/>
        <v>0</v>
      </c>
      <c r="BX627" s="146">
        <f t="shared" si="920"/>
        <v>0</v>
      </c>
      <c r="BY627" s="146">
        <f t="shared" si="921"/>
        <v>0</v>
      </c>
      <c r="BZ627" s="146">
        <f t="shared" si="922"/>
        <v>0</v>
      </c>
      <c r="CA627" s="146">
        <f t="shared" si="923"/>
        <v>0</v>
      </c>
      <c r="CB627" s="146">
        <f t="shared" si="924"/>
        <v>0</v>
      </c>
      <c r="CC627" s="146">
        <f t="shared" si="925"/>
        <v>0</v>
      </c>
      <c r="CD627" s="146">
        <f t="shared" si="926"/>
        <v>0</v>
      </c>
      <c r="CE627" s="146">
        <f t="shared" si="927"/>
        <v>0</v>
      </c>
      <c r="CF627" s="146">
        <f t="shared" si="928"/>
        <v>0</v>
      </c>
      <c r="CG627" s="146">
        <f t="shared" si="929"/>
        <v>0</v>
      </c>
      <c r="CH627" s="146">
        <f t="shared" si="930"/>
        <v>0</v>
      </c>
      <c r="CI627" s="146">
        <f t="shared" si="931"/>
        <v>0</v>
      </c>
      <c r="CJ627" s="146">
        <f t="shared" si="932"/>
        <v>0</v>
      </c>
      <c r="CK627" s="146">
        <f t="shared" si="933"/>
        <v>0</v>
      </c>
      <c r="CL627" s="146">
        <f t="shared" si="934"/>
        <v>0</v>
      </c>
      <c r="CM627" s="146">
        <f t="shared" si="935"/>
        <v>0</v>
      </c>
      <c r="CN627" s="146">
        <f t="shared" si="936"/>
        <v>0</v>
      </c>
      <c r="CO627" s="146">
        <f t="shared" si="937"/>
        <v>12</v>
      </c>
      <c r="CP627" s="146">
        <f t="shared" si="938"/>
        <v>12</v>
      </c>
      <c r="CQ627" s="146">
        <f t="shared" si="939"/>
        <v>12</v>
      </c>
      <c r="CR627" s="146">
        <f t="shared" si="940"/>
        <v>12</v>
      </c>
      <c r="CS627" s="146">
        <f t="shared" si="941"/>
        <v>12</v>
      </c>
      <c r="CT627" s="146">
        <f t="shared" si="942"/>
        <v>12</v>
      </c>
      <c r="CU627" s="146">
        <f t="shared" si="943"/>
        <v>12</v>
      </c>
      <c r="CV627" s="146">
        <f t="shared" si="944"/>
        <v>12</v>
      </c>
      <c r="CW627" s="146">
        <f t="shared" si="945"/>
        <v>12</v>
      </c>
      <c r="CX627" s="146">
        <f t="shared" si="946"/>
        <v>12</v>
      </c>
      <c r="CY627" s="146">
        <f t="shared" si="947"/>
        <v>12</v>
      </c>
      <c r="CZ627" s="146">
        <f t="shared" si="948"/>
        <v>12</v>
      </c>
      <c r="DA627" s="146">
        <f t="shared" si="949"/>
        <v>12</v>
      </c>
      <c r="DB627" s="146">
        <f t="shared" si="950"/>
        <v>12</v>
      </c>
      <c r="DC627" s="146">
        <f t="shared" si="951"/>
        <v>12</v>
      </c>
      <c r="DD627" s="146">
        <f t="shared" si="952"/>
        <v>0</v>
      </c>
      <c r="DE627" s="146">
        <f t="shared" si="953"/>
        <v>0</v>
      </c>
      <c r="DF627" s="146">
        <f t="shared" si="954"/>
        <v>0</v>
      </c>
      <c r="DG627" s="146">
        <f t="shared" si="955"/>
        <v>0</v>
      </c>
      <c r="DH627" s="146">
        <f t="shared" si="956"/>
        <v>0</v>
      </c>
      <c r="DI627" s="146">
        <f t="shared" si="957"/>
        <v>0</v>
      </c>
      <c r="DJ627" s="146">
        <f t="shared" si="958"/>
        <v>0</v>
      </c>
      <c r="DK627" s="146">
        <f t="shared" si="959"/>
        <v>0</v>
      </c>
      <c r="DL627" s="146">
        <f t="shared" si="960"/>
        <v>0</v>
      </c>
      <c r="DM627" s="146">
        <f t="shared" si="961"/>
        <v>0</v>
      </c>
      <c r="DN627" s="64">
        <f>F627*H627</f>
        <v>180</v>
      </c>
      <c r="DO627" s="52" t="str">
        <f t="shared" si="980"/>
        <v/>
      </c>
      <c r="DP627" s="52" t="str">
        <f t="shared" si="965"/>
        <v/>
      </c>
      <c r="DQ627" s="53">
        <f t="shared" si="966"/>
        <v>180</v>
      </c>
      <c r="DR627" s="1">
        <f t="shared" si="981"/>
        <v>2</v>
      </c>
      <c r="DS627" s="168" t="e">
        <f>IF(AND(DR627=#REF!,BL627=#REF!),'Tiến độ'!D627,"")</f>
        <v>#REF!</v>
      </c>
    </row>
    <row r="628" spans="1:123" ht="11.25" customHeight="1">
      <c r="A628" s="310" t="str">
        <f>IF(B628="","",MAX($A$7:A627)+1)</f>
        <v/>
      </c>
      <c r="B628" s="313"/>
      <c r="C628" s="91" t="s">
        <v>8</v>
      </c>
      <c r="D628" s="92"/>
      <c r="E628" s="93">
        <f>SUM(E614:E627)</f>
        <v>36</v>
      </c>
      <c r="F628" s="94"/>
      <c r="G628" s="95"/>
      <c r="H628" s="96"/>
      <c r="I628" s="97"/>
      <c r="J628" s="26"/>
      <c r="K628" s="96">
        <f t="shared" ref="K628:AH628" si="992">SUM(K614:K627)</f>
        <v>20</v>
      </c>
      <c r="L628" s="97">
        <f t="shared" si="992"/>
        <v>20</v>
      </c>
      <c r="M628" s="97">
        <f t="shared" si="992"/>
        <v>20</v>
      </c>
      <c r="N628" s="98">
        <f t="shared" si="992"/>
        <v>20</v>
      </c>
      <c r="O628" s="96">
        <f t="shared" si="992"/>
        <v>20</v>
      </c>
      <c r="P628" s="97">
        <f t="shared" si="992"/>
        <v>17</v>
      </c>
      <c r="Q628" s="97">
        <f t="shared" si="992"/>
        <v>17</v>
      </c>
      <c r="R628" s="98">
        <f t="shared" si="992"/>
        <v>21</v>
      </c>
      <c r="S628" s="96">
        <f t="shared" si="992"/>
        <v>21</v>
      </c>
      <c r="T628" s="97">
        <f t="shared" si="992"/>
        <v>21</v>
      </c>
      <c r="U628" s="97">
        <f t="shared" si="992"/>
        <v>21</v>
      </c>
      <c r="V628" s="97">
        <f t="shared" si="992"/>
        <v>21</v>
      </c>
      <c r="W628" s="98">
        <f t="shared" si="992"/>
        <v>21</v>
      </c>
      <c r="X628" s="96">
        <f t="shared" si="992"/>
        <v>18</v>
      </c>
      <c r="Y628" s="97">
        <f t="shared" si="992"/>
        <v>16</v>
      </c>
      <c r="Z628" s="97">
        <f t="shared" si="992"/>
        <v>0</v>
      </c>
      <c r="AA628" s="98">
        <f t="shared" si="992"/>
        <v>0</v>
      </c>
      <c r="AB628" s="96">
        <f t="shared" si="992"/>
        <v>0</v>
      </c>
      <c r="AC628" s="97">
        <f t="shared" si="992"/>
        <v>0</v>
      </c>
      <c r="AD628" s="97">
        <f t="shared" si="992"/>
        <v>0</v>
      </c>
      <c r="AE628" s="98">
        <f t="shared" si="992"/>
        <v>0</v>
      </c>
      <c r="AF628" s="96">
        <f t="shared" si="992"/>
        <v>0</v>
      </c>
      <c r="AG628" s="97">
        <f t="shared" si="992"/>
        <v>0</v>
      </c>
      <c r="AH628" s="97">
        <f t="shared" si="992"/>
        <v>0</v>
      </c>
      <c r="AI628" s="362"/>
      <c r="AJ628" s="363"/>
      <c r="AK628" s="96">
        <f t="shared" ref="AK628:BD628" si="993">SUM(AK614:AK627)</f>
        <v>0</v>
      </c>
      <c r="AL628" s="97">
        <f t="shared" si="993"/>
        <v>19</v>
      </c>
      <c r="AM628" s="97">
        <f t="shared" si="993"/>
        <v>19</v>
      </c>
      <c r="AN628" s="98">
        <f t="shared" si="993"/>
        <v>19</v>
      </c>
      <c r="AO628" s="96">
        <f t="shared" si="993"/>
        <v>19</v>
      </c>
      <c r="AP628" s="97">
        <f t="shared" si="993"/>
        <v>19</v>
      </c>
      <c r="AQ628" s="97">
        <f t="shared" si="993"/>
        <v>19</v>
      </c>
      <c r="AR628" s="98">
        <f t="shared" si="993"/>
        <v>19</v>
      </c>
      <c r="AS628" s="99">
        <f t="shared" si="993"/>
        <v>23</v>
      </c>
      <c r="AT628" s="97">
        <f t="shared" si="993"/>
        <v>23</v>
      </c>
      <c r="AU628" s="97">
        <f t="shared" si="993"/>
        <v>23</v>
      </c>
      <c r="AV628" s="100">
        <f t="shared" si="993"/>
        <v>23</v>
      </c>
      <c r="AW628" s="96">
        <f t="shared" si="993"/>
        <v>23</v>
      </c>
      <c r="AX628" s="97">
        <f t="shared" si="993"/>
        <v>23</v>
      </c>
      <c r="AY628" s="97">
        <f t="shared" si="993"/>
        <v>23</v>
      </c>
      <c r="AZ628" s="97">
        <f t="shared" si="993"/>
        <v>21</v>
      </c>
      <c r="BA628" s="98">
        <f t="shared" si="993"/>
        <v>0</v>
      </c>
      <c r="BB628" s="99">
        <f t="shared" si="993"/>
        <v>0</v>
      </c>
      <c r="BC628" s="97">
        <f t="shared" si="993"/>
        <v>0</v>
      </c>
      <c r="BD628" s="97">
        <f t="shared" si="993"/>
        <v>0</v>
      </c>
      <c r="BE628" s="321"/>
      <c r="BF628" s="322"/>
      <c r="BG628" s="322"/>
      <c r="BH628" s="322"/>
      <c r="BI628" s="322"/>
      <c r="BJ628" s="323"/>
      <c r="BK628" s="47"/>
      <c r="BL628" s="47" t="s">
        <v>1113</v>
      </c>
      <c r="BN628" s="146">
        <f t="shared" si="964"/>
        <v>0</v>
      </c>
      <c r="BO628" s="146">
        <f t="shared" si="911"/>
        <v>0</v>
      </c>
      <c r="BP628" s="146">
        <f t="shared" si="912"/>
        <v>0</v>
      </c>
      <c r="BQ628" s="146">
        <f t="shared" si="913"/>
        <v>0</v>
      </c>
      <c r="BR628" s="146">
        <f t="shared" si="914"/>
        <v>0</v>
      </c>
      <c r="BS628" s="146">
        <f t="shared" si="915"/>
        <v>0</v>
      </c>
      <c r="BT628" s="146">
        <f t="shared" si="916"/>
        <v>0</v>
      </c>
      <c r="BU628" s="146">
        <f t="shared" si="917"/>
        <v>0</v>
      </c>
      <c r="BV628" s="146">
        <f t="shared" si="918"/>
        <v>0</v>
      </c>
      <c r="BW628" s="146">
        <f t="shared" si="919"/>
        <v>0</v>
      </c>
      <c r="BX628" s="146">
        <f t="shared" si="920"/>
        <v>0</v>
      </c>
      <c r="BY628" s="146">
        <f t="shared" si="921"/>
        <v>0</v>
      </c>
      <c r="BZ628" s="146">
        <f t="shared" si="922"/>
        <v>0</v>
      </c>
      <c r="CA628" s="146">
        <f t="shared" si="923"/>
        <v>0</v>
      </c>
      <c r="CB628" s="146">
        <f t="shared" si="924"/>
        <v>0</v>
      </c>
      <c r="CC628" s="146">
        <f t="shared" si="925"/>
        <v>0</v>
      </c>
      <c r="CD628" s="146">
        <f t="shared" si="926"/>
        <v>0</v>
      </c>
      <c r="CE628" s="146">
        <f t="shared" si="927"/>
        <v>0</v>
      </c>
      <c r="CF628" s="146">
        <f t="shared" si="928"/>
        <v>0</v>
      </c>
      <c r="CG628" s="146">
        <f t="shared" si="929"/>
        <v>0</v>
      </c>
      <c r="CH628" s="146">
        <f t="shared" si="930"/>
        <v>0</v>
      </c>
      <c r="CI628" s="146">
        <f t="shared" si="931"/>
        <v>0</v>
      </c>
      <c r="CJ628" s="146">
        <f t="shared" si="932"/>
        <v>0</v>
      </c>
      <c r="CK628" s="146">
        <f t="shared" si="933"/>
        <v>0</v>
      </c>
      <c r="CL628" s="146">
        <f t="shared" si="934"/>
        <v>0</v>
      </c>
      <c r="CM628" s="146">
        <f t="shared" si="935"/>
        <v>0</v>
      </c>
      <c r="CN628" s="146">
        <f t="shared" si="936"/>
        <v>0</v>
      </c>
      <c r="CO628" s="146">
        <f t="shared" si="937"/>
        <v>0</v>
      </c>
      <c r="CP628" s="146">
        <f t="shared" si="938"/>
        <v>0</v>
      </c>
      <c r="CQ628" s="146">
        <f t="shared" si="939"/>
        <v>0</v>
      </c>
      <c r="CR628" s="146">
        <f t="shared" si="940"/>
        <v>0</v>
      </c>
      <c r="CS628" s="146">
        <f t="shared" si="941"/>
        <v>0</v>
      </c>
      <c r="CT628" s="146">
        <f t="shared" si="942"/>
        <v>0</v>
      </c>
      <c r="CU628" s="146">
        <f t="shared" si="943"/>
        <v>0</v>
      </c>
      <c r="CV628" s="146">
        <f t="shared" si="944"/>
        <v>0</v>
      </c>
      <c r="CW628" s="146">
        <f t="shared" si="945"/>
        <v>0</v>
      </c>
      <c r="CX628" s="146">
        <f t="shared" si="946"/>
        <v>0</v>
      </c>
      <c r="CY628" s="146">
        <f t="shared" si="947"/>
        <v>0</v>
      </c>
      <c r="CZ628" s="146">
        <f t="shared" si="948"/>
        <v>0</v>
      </c>
      <c r="DA628" s="146">
        <f t="shared" si="949"/>
        <v>0</v>
      </c>
      <c r="DB628" s="146">
        <f t="shared" si="950"/>
        <v>0</v>
      </c>
      <c r="DC628" s="146">
        <f t="shared" si="951"/>
        <v>0</v>
      </c>
      <c r="DD628" s="146">
        <f t="shared" si="952"/>
        <v>0</v>
      </c>
      <c r="DE628" s="146">
        <f t="shared" si="953"/>
        <v>0</v>
      </c>
      <c r="DF628" s="146">
        <f t="shared" si="954"/>
        <v>0</v>
      </c>
      <c r="DG628" s="146">
        <f t="shared" si="955"/>
        <v>0</v>
      </c>
      <c r="DH628" s="146">
        <f t="shared" si="956"/>
        <v>0</v>
      </c>
      <c r="DI628" s="146">
        <f t="shared" si="957"/>
        <v>0</v>
      </c>
      <c r="DJ628" s="146">
        <f t="shared" si="958"/>
        <v>0</v>
      </c>
      <c r="DK628" s="146">
        <f t="shared" si="959"/>
        <v>0</v>
      </c>
      <c r="DL628" s="146">
        <f t="shared" si="960"/>
        <v>0</v>
      </c>
      <c r="DM628" s="146">
        <f t="shared" si="961"/>
        <v>0</v>
      </c>
      <c r="DN628" s="54"/>
      <c r="DO628" s="55"/>
      <c r="DP628" s="55"/>
      <c r="DQ628" s="56"/>
      <c r="DS628" s="168" t="e">
        <f>IF(AND(DR628=#REF!,BL628=#REF!),'Tiến độ'!D628,"")</f>
        <v>#REF!</v>
      </c>
    </row>
    <row r="629" spans="1:123" ht="11.25" customHeight="1">
      <c r="A629" s="308">
        <f>IF(B629="","",MAX($A$7:A628)+1)</f>
        <v>44</v>
      </c>
      <c r="B629" s="311" t="s">
        <v>1091</v>
      </c>
      <c r="C629" s="67" t="s">
        <v>16</v>
      </c>
      <c r="D629" s="68" t="s">
        <v>242</v>
      </c>
      <c r="E629" s="69">
        <v>2</v>
      </c>
      <c r="F629" s="70">
        <v>39</v>
      </c>
      <c r="G629" s="71"/>
      <c r="H629" s="72">
        <v>1</v>
      </c>
      <c r="I629" s="73">
        <v>50</v>
      </c>
      <c r="J629" s="24"/>
      <c r="K629" s="74">
        <v>3</v>
      </c>
      <c r="L629" s="75">
        <v>3</v>
      </c>
      <c r="M629" s="75">
        <v>3</v>
      </c>
      <c r="N629" s="76">
        <v>3</v>
      </c>
      <c r="O629" s="74">
        <v>3</v>
      </c>
      <c r="P629" s="75">
        <v>3</v>
      </c>
      <c r="Q629" s="75">
        <v>3</v>
      </c>
      <c r="R629" s="76">
        <v>3</v>
      </c>
      <c r="S629" s="74">
        <v>3</v>
      </c>
      <c r="T629" s="75">
        <v>3</v>
      </c>
      <c r="U629" s="75">
        <v>3</v>
      </c>
      <c r="V629" s="75">
        <v>3</v>
      </c>
      <c r="W629" s="76">
        <v>3</v>
      </c>
      <c r="X629" s="74"/>
      <c r="Y629" s="75"/>
      <c r="Z629" s="75" t="s">
        <v>163</v>
      </c>
      <c r="AA629" s="76" t="s">
        <v>163</v>
      </c>
      <c r="AB629" s="74" t="s">
        <v>163</v>
      </c>
      <c r="AC629" s="75" t="s">
        <v>163</v>
      </c>
      <c r="AD629" s="75" t="s">
        <v>164</v>
      </c>
      <c r="AE629" s="76" t="s">
        <v>164</v>
      </c>
      <c r="AF629" s="74" t="s">
        <v>164</v>
      </c>
      <c r="AG629" s="75" t="s">
        <v>164</v>
      </c>
      <c r="AH629" s="75" t="s">
        <v>164</v>
      </c>
      <c r="AI629" s="362"/>
      <c r="AJ629" s="363"/>
      <c r="AK629" s="74" t="s">
        <v>164</v>
      </c>
      <c r="AL629" s="75"/>
      <c r="AM629" s="75"/>
      <c r="AN629" s="76"/>
      <c r="AO629" s="74"/>
      <c r="AP629" s="75"/>
      <c r="AQ629" s="75"/>
      <c r="AR629" s="76"/>
      <c r="AS629" s="77"/>
      <c r="AT629" s="75"/>
      <c r="AU629" s="75"/>
      <c r="AV629" s="78"/>
      <c r="AW629" s="74"/>
      <c r="AX629" s="75"/>
      <c r="AY629" s="75"/>
      <c r="AZ629" s="75"/>
      <c r="BA629" s="76"/>
      <c r="BB629" s="77"/>
      <c r="BC629" s="75"/>
      <c r="BD629" s="75"/>
      <c r="BE629" s="321"/>
      <c r="BF629" s="322"/>
      <c r="BG629" s="322"/>
      <c r="BH629" s="322"/>
      <c r="BI629" s="322"/>
      <c r="BJ629" s="323"/>
      <c r="BK629" s="45" t="s">
        <v>1106</v>
      </c>
      <c r="BL629" s="45" t="s">
        <v>16</v>
      </c>
      <c r="BN629" s="146">
        <f t="shared" si="964"/>
        <v>3</v>
      </c>
      <c r="BO629" s="146">
        <f t="shared" si="911"/>
        <v>3</v>
      </c>
      <c r="BP629" s="146">
        <f t="shared" si="912"/>
        <v>3</v>
      </c>
      <c r="BQ629" s="146">
        <f t="shared" si="913"/>
        <v>3</v>
      </c>
      <c r="BR629" s="146">
        <f t="shared" si="914"/>
        <v>3</v>
      </c>
      <c r="BS629" s="146">
        <f t="shared" si="915"/>
        <v>3</v>
      </c>
      <c r="BT629" s="146">
        <f t="shared" si="916"/>
        <v>3</v>
      </c>
      <c r="BU629" s="146">
        <f t="shared" si="917"/>
        <v>3</v>
      </c>
      <c r="BV629" s="146">
        <f t="shared" si="918"/>
        <v>3</v>
      </c>
      <c r="BW629" s="146">
        <f t="shared" si="919"/>
        <v>3</v>
      </c>
      <c r="BX629" s="146">
        <f t="shared" si="920"/>
        <v>3</v>
      </c>
      <c r="BY629" s="146">
        <f t="shared" si="921"/>
        <v>3</v>
      </c>
      <c r="BZ629" s="146">
        <f t="shared" si="922"/>
        <v>3</v>
      </c>
      <c r="CA629" s="146">
        <f t="shared" si="923"/>
        <v>0</v>
      </c>
      <c r="CB629" s="146">
        <f t="shared" si="924"/>
        <v>0</v>
      </c>
      <c r="CC629" s="146">
        <f t="shared" si="925"/>
        <v>0</v>
      </c>
      <c r="CD629" s="146">
        <f t="shared" si="926"/>
        <v>0</v>
      </c>
      <c r="CE629" s="146">
        <f t="shared" si="927"/>
        <v>0</v>
      </c>
      <c r="CF629" s="146">
        <f t="shared" si="928"/>
        <v>0</v>
      </c>
      <c r="CG629" s="146">
        <f t="shared" si="929"/>
        <v>0</v>
      </c>
      <c r="CH629" s="146">
        <f t="shared" si="930"/>
        <v>0</v>
      </c>
      <c r="CI629" s="146">
        <f t="shared" si="931"/>
        <v>0</v>
      </c>
      <c r="CJ629" s="146">
        <f t="shared" si="932"/>
        <v>0</v>
      </c>
      <c r="CK629" s="146">
        <f t="shared" si="933"/>
        <v>0</v>
      </c>
      <c r="CL629" s="146">
        <f t="shared" si="934"/>
        <v>0</v>
      </c>
      <c r="CM629" s="146">
        <f t="shared" si="935"/>
        <v>0</v>
      </c>
      <c r="CN629" s="146">
        <f t="shared" si="936"/>
        <v>0</v>
      </c>
      <c r="CO629" s="146">
        <f t="shared" si="937"/>
        <v>0</v>
      </c>
      <c r="CP629" s="146">
        <f t="shared" si="938"/>
        <v>0</v>
      </c>
      <c r="CQ629" s="146">
        <f t="shared" si="939"/>
        <v>0</v>
      </c>
      <c r="CR629" s="146">
        <f t="shared" si="940"/>
        <v>0</v>
      </c>
      <c r="CS629" s="146">
        <f t="shared" si="941"/>
        <v>0</v>
      </c>
      <c r="CT629" s="146">
        <f t="shared" si="942"/>
        <v>0</v>
      </c>
      <c r="CU629" s="146">
        <f t="shared" si="943"/>
        <v>0</v>
      </c>
      <c r="CV629" s="146">
        <f t="shared" si="944"/>
        <v>0</v>
      </c>
      <c r="CW629" s="146">
        <f t="shared" si="945"/>
        <v>0</v>
      </c>
      <c r="CX629" s="146">
        <f t="shared" si="946"/>
        <v>0</v>
      </c>
      <c r="CY629" s="146">
        <f t="shared" si="947"/>
        <v>0</v>
      </c>
      <c r="CZ629" s="146">
        <f t="shared" si="948"/>
        <v>0</v>
      </c>
      <c r="DA629" s="146">
        <f t="shared" si="949"/>
        <v>0</v>
      </c>
      <c r="DB629" s="146">
        <f t="shared" si="950"/>
        <v>0</v>
      </c>
      <c r="DC629" s="146">
        <f t="shared" si="951"/>
        <v>0</v>
      </c>
      <c r="DD629" s="146">
        <f t="shared" si="952"/>
        <v>0</v>
      </c>
      <c r="DE629" s="146">
        <f t="shared" si="953"/>
        <v>0</v>
      </c>
      <c r="DF629" s="146">
        <f t="shared" si="954"/>
        <v>0</v>
      </c>
      <c r="DG629" s="146">
        <f t="shared" si="955"/>
        <v>0</v>
      </c>
      <c r="DH629" s="146">
        <f t="shared" si="956"/>
        <v>0</v>
      </c>
      <c r="DI629" s="146">
        <f t="shared" si="957"/>
        <v>0</v>
      </c>
      <c r="DJ629" s="146">
        <f t="shared" si="958"/>
        <v>0</v>
      </c>
      <c r="DK629" s="146">
        <f t="shared" si="959"/>
        <v>0</v>
      </c>
      <c r="DL629" s="146">
        <f t="shared" si="960"/>
        <v>0</v>
      </c>
      <c r="DM629" s="146">
        <f t="shared" si="961"/>
        <v>0</v>
      </c>
      <c r="DN629" s="63">
        <f t="shared" ref="DN629:DN638" si="994">F629*H629</f>
        <v>39</v>
      </c>
      <c r="DO629" s="50">
        <f t="shared" ref="DO629:DO644" si="995">IF(COUNTA(K629:AC629)&gt;0,DN629,"")</f>
        <v>39</v>
      </c>
      <c r="DP629" s="50" t="str">
        <f t="shared" si="965"/>
        <v/>
      </c>
      <c r="DQ629" s="51" t="str">
        <f t="shared" si="966"/>
        <v/>
      </c>
      <c r="DR629" s="1">
        <f t="shared" ref="DR629:DR644" si="996">IF(DQ629="",1,2)</f>
        <v>1</v>
      </c>
      <c r="DS629" s="168" t="e">
        <f>IF(AND(DR629=#REF!,BL629=#REF!),'Tiến độ'!D629,"")</f>
        <v>#REF!</v>
      </c>
    </row>
    <row r="630" spans="1:123" ht="11.25" customHeight="1">
      <c r="A630" s="314" t="str">
        <f>IF(B630="","",MAX($A$7:A629)+1)</f>
        <v/>
      </c>
      <c r="B630" s="315"/>
      <c r="C630" s="79" t="s">
        <v>1082</v>
      </c>
      <c r="D630" s="80" t="s">
        <v>1083</v>
      </c>
      <c r="E630" s="81">
        <v>2</v>
      </c>
      <c r="F630" s="82">
        <v>30</v>
      </c>
      <c r="G630" s="83"/>
      <c r="H630" s="84">
        <f t="shared" ref="H630" si="997">H629</f>
        <v>1</v>
      </c>
      <c r="I630" s="85">
        <f>I629</f>
        <v>50</v>
      </c>
      <c r="J630" s="27"/>
      <c r="K630" s="86">
        <v>2</v>
      </c>
      <c r="L630" s="87">
        <v>2</v>
      </c>
      <c r="M630" s="87">
        <v>2</v>
      </c>
      <c r="N630" s="88">
        <v>2</v>
      </c>
      <c r="O630" s="86">
        <v>2</v>
      </c>
      <c r="P630" s="87">
        <v>2</v>
      </c>
      <c r="Q630" s="87">
        <v>2</v>
      </c>
      <c r="R630" s="88">
        <v>2</v>
      </c>
      <c r="S630" s="86">
        <v>2</v>
      </c>
      <c r="T630" s="87">
        <v>2</v>
      </c>
      <c r="U630" s="87">
        <v>2</v>
      </c>
      <c r="V630" s="87">
        <v>2</v>
      </c>
      <c r="W630" s="88">
        <v>2</v>
      </c>
      <c r="X630" s="86">
        <v>2</v>
      </c>
      <c r="Y630" s="87">
        <v>2</v>
      </c>
      <c r="Z630" s="87" t="s">
        <v>163</v>
      </c>
      <c r="AA630" s="88" t="s">
        <v>163</v>
      </c>
      <c r="AB630" s="86" t="s">
        <v>163</v>
      </c>
      <c r="AC630" s="87" t="s">
        <v>163</v>
      </c>
      <c r="AD630" s="87" t="s">
        <v>164</v>
      </c>
      <c r="AE630" s="88" t="s">
        <v>164</v>
      </c>
      <c r="AF630" s="86" t="s">
        <v>164</v>
      </c>
      <c r="AG630" s="87" t="s">
        <v>164</v>
      </c>
      <c r="AH630" s="87" t="s">
        <v>164</v>
      </c>
      <c r="AI630" s="362"/>
      <c r="AJ630" s="363"/>
      <c r="AK630" s="86" t="s">
        <v>164</v>
      </c>
      <c r="AL630" s="87"/>
      <c r="AM630" s="87"/>
      <c r="AN630" s="88"/>
      <c r="AO630" s="86"/>
      <c r="AP630" s="87"/>
      <c r="AQ630" s="87"/>
      <c r="AR630" s="88"/>
      <c r="AS630" s="89"/>
      <c r="AT630" s="87"/>
      <c r="AU630" s="87"/>
      <c r="AV630" s="90"/>
      <c r="AW630" s="86"/>
      <c r="AX630" s="87"/>
      <c r="AY630" s="87"/>
      <c r="AZ630" s="87"/>
      <c r="BA630" s="88"/>
      <c r="BB630" s="89"/>
      <c r="BC630" s="87"/>
      <c r="BD630" s="87"/>
      <c r="BE630" s="321"/>
      <c r="BF630" s="322"/>
      <c r="BG630" s="322"/>
      <c r="BH630" s="322"/>
      <c r="BI630" s="322"/>
      <c r="BJ630" s="323"/>
      <c r="BK630" s="46" t="s">
        <v>1106</v>
      </c>
      <c r="BL630" s="46" t="s">
        <v>27</v>
      </c>
      <c r="BN630" s="146">
        <f t="shared" si="964"/>
        <v>2</v>
      </c>
      <c r="BO630" s="146">
        <f t="shared" si="911"/>
        <v>2</v>
      </c>
      <c r="BP630" s="146">
        <f t="shared" si="912"/>
        <v>2</v>
      </c>
      <c r="BQ630" s="146">
        <f t="shared" si="913"/>
        <v>2</v>
      </c>
      <c r="BR630" s="146">
        <f t="shared" si="914"/>
        <v>2</v>
      </c>
      <c r="BS630" s="146">
        <f t="shared" si="915"/>
        <v>2</v>
      </c>
      <c r="BT630" s="146">
        <f t="shared" si="916"/>
        <v>2</v>
      </c>
      <c r="BU630" s="146">
        <f t="shared" si="917"/>
        <v>2</v>
      </c>
      <c r="BV630" s="146">
        <f t="shared" si="918"/>
        <v>2</v>
      </c>
      <c r="BW630" s="146">
        <f t="shared" si="919"/>
        <v>2</v>
      </c>
      <c r="BX630" s="146">
        <f t="shared" si="920"/>
        <v>2</v>
      </c>
      <c r="BY630" s="146">
        <f t="shared" si="921"/>
        <v>2</v>
      </c>
      <c r="BZ630" s="146">
        <f t="shared" si="922"/>
        <v>2</v>
      </c>
      <c r="CA630" s="146">
        <f t="shared" si="923"/>
        <v>2</v>
      </c>
      <c r="CB630" s="146">
        <f t="shared" si="924"/>
        <v>2</v>
      </c>
      <c r="CC630" s="146">
        <f t="shared" si="925"/>
        <v>0</v>
      </c>
      <c r="CD630" s="146">
        <f t="shared" si="926"/>
        <v>0</v>
      </c>
      <c r="CE630" s="146">
        <f t="shared" si="927"/>
        <v>0</v>
      </c>
      <c r="CF630" s="146">
        <f t="shared" si="928"/>
        <v>0</v>
      </c>
      <c r="CG630" s="146">
        <f t="shared" si="929"/>
        <v>0</v>
      </c>
      <c r="CH630" s="146">
        <f t="shared" si="930"/>
        <v>0</v>
      </c>
      <c r="CI630" s="146">
        <f t="shared" si="931"/>
        <v>0</v>
      </c>
      <c r="CJ630" s="146">
        <f t="shared" si="932"/>
        <v>0</v>
      </c>
      <c r="CK630" s="146">
        <f t="shared" si="933"/>
        <v>0</v>
      </c>
      <c r="CL630" s="146">
        <f t="shared" si="934"/>
        <v>0</v>
      </c>
      <c r="CM630" s="146">
        <f t="shared" si="935"/>
        <v>0</v>
      </c>
      <c r="CN630" s="146">
        <f t="shared" si="936"/>
        <v>0</v>
      </c>
      <c r="CO630" s="146">
        <f t="shared" si="937"/>
        <v>0</v>
      </c>
      <c r="CP630" s="146">
        <f t="shared" si="938"/>
        <v>0</v>
      </c>
      <c r="CQ630" s="146">
        <f t="shared" si="939"/>
        <v>0</v>
      </c>
      <c r="CR630" s="146">
        <f t="shared" si="940"/>
        <v>0</v>
      </c>
      <c r="CS630" s="146">
        <f t="shared" si="941"/>
        <v>0</v>
      </c>
      <c r="CT630" s="146">
        <f t="shared" si="942"/>
        <v>0</v>
      </c>
      <c r="CU630" s="146">
        <f t="shared" si="943"/>
        <v>0</v>
      </c>
      <c r="CV630" s="146">
        <f t="shared" si="944"/>
        <v>0</v>
      </c>
      <c r="CW630" s="146">
        <f t="shared" si="945"/>
        <v>0</v>
      </c>
      <c r="CX630" s="146">
        <f t="shared" si="946"/>
        <v>0</v>
      </c>
      <c r="CY630" s="146">
        <f t="shared" si="947"/>
        <v>0</v>
      </c>
      <c r="CZ630" s="146">
        <f t="shared" si="948"/>
        <v>0</v>
      </c>
      <c r="DA630" s="146">
        <f t="shared" si="949"/>
        <v>0</v>
      </c>
      <c r="DB630" s="146">
        <f t="shared" si="950"/>
        <v>0</v>
      </c>
      <c r="DC630" s="146">
        <f t="shared" si="951"/>
        <v>0</v>
      </c>
      <c r="DD630" s="146">
        <f t="shared" si="952"/>
        <v>0</v>
      </c>
      <c r="DE630" s="146">
        <f t="shared" si="953"/>
        <v>0</v>
      </c>
      <c r="DF630" s="146">
        <f t="shared" si="954"/>
        <v>0</v>
      </c>
      <c r="DG630" s="146">
        <f t="shared" si="955"/>
        <v>0</v>
      </c>
      <c r="DH630" s="146">
        <f t="shared" si="956"/>
        <v>0</v>
      </c>
      <c r="DI630" s="146">
        <f t="shared" si="957"/>
        <v>0</v>
      </c>
      <c r="DJ630" s="146">
        <f t="shared" si="958"/>
        <v>0</v>
      </c>
      <c r="DK630" s="146">
        <f t="shared" si="959"/>
        <v>0</v>
      </c>
      <c r="DL630" s="146">
        <f t="shared" si="960"/>
        <v>0</v>
      </c>
      <c r="DM630" s="146">
        <f t="shared" si="961"/>
        <v>0</v>
      </c>
      <c r="DN630" s="64">
        <f t="shared" si="994"/>
        <v>30</v>
      </c>
      <c r="DO630" s="52">
        <f t="shared" si="995"/>
        <v>30</v>
      </c>
      <c r="DP630" s="52" t="str">
        <f t="shared" si="965"/>
        <v/>
      </c>
      <c r="DQ630" s="53" t="str">
        <f t="shared" si="966"/>
        <v/>
      </c>
      <c r="DR630" s="1">
        <f t="shared" si="996"/>
        <v>1</v>
      </c>
      <c r="DS630" s="168" t="e">
        <f>IF(AND(DR630=#REF!,BL630=#REF!),'Tiến độ'!D630,"")</f>
        <v>#REF!</v>
      </c>
    </row>
    <row r="631" spans="1:123" ht="11.25" customHeight="1">
      <c r="A631" s="314" t="str">
        <f>IF(B631="","",MAX($A$7:A630)+1)</f>
        <v/>
      </c>
      <c r="B631" s="315"/>
      <c r="C631" s="79" t="s">
        <v>11802</v>
      </c>
      <c r="D631" s="80" t="s">
        <v>469</v>
      </c>
      <c r="E631" s="81">
        <v>1</v>
      </c>
      <c r="F631" s="82"/>
      <c r="G631" s="83">
        <v>30</v>
      </c>
      <c r="H631" s="84">
        <f t="shared" ref="H631:I631" si="998">H630</f>
        <v>1</v>
      </c>
      <c r="I631" s="85">
        <f t="shared" si="998"/>
        <v>50</v>
      </c>
      <c r="J631" s="27"/>
      <c r="K631" s="86"/>
      <c r="L631" s="87"/>
      <c r="M631" s="87"/>
      <c r="N631" s="88"/>
      <c r="O631" s="86"/>
      <c r="P631" s="87"/>
      <c r="Q631" s="87"/>
      <c r="R631" s="88">
        <v>4</v>
      </c>
      <c r="S631" s="86">
        <v>4</v>
      </c>
      <c r="T631" s="87">
        <v>4</v>
      </c>
      <c r="U631" s="87">
        <v>4</v>
      </c>
      <c r="V631" s="87">
        <v>4</v>
      </c>
      <c r="W631" s="88">
        <v>4</v>
      </c>
      <c r="X631" s="86">
        <v>4</v>
      </c>
      <c r="Y631" s="87">
        <v>2</v>
      </c>
      <c r="Z631" s="87" t="s">
        <v>163</v>
      </c>
      <c r="AA631" s="88" t="s">
        <v>163</v>
      </c>
      <c r="AB631" s="86" t="s">
        <v>163</v>
      </c>
      <c r="AC631" s="87" t="s">
        <v>163</v>
      </c>
      <c r="AD631" s="87" t="s">
        <v>164</v>
      </c>
      <c r="AE631" s="88" t="s">
        <v>164</v>
      </c>
      <c r="AF631" s="86" t="s">
        <v>164</v>
      </c>
      <c r="AG631" s="87" t="s">
        <v>164</v>
      </c>
      <c r="AH631" s="87" t="s">
        <v>164</v>
      </c>
      <c r="AI631" s="362"/>
      <c r="AJ631" s="363"/>
      <c r="AK631" s="86" t="s">
        <v>164</v>
      </c>
      <c r="AL631" s="87"/>
      <c r="AM631" s="87"/>
      <c r="AN631" s="88"/>
      <c r="AO631" s="86"/>
      <c r="AP631" s="87"/>
      <c r="AQ631" s="87"/>
      <c r="AR631" s="88"/>
      <c r="AS631" s="89"/>
      <c r="AT631" s="87"/>
      <c r="AU631" s="87"/>
      <c r="AV631" s="90"/>
      <c r="AW631" s="86"/>
      <c r="AX631" s="87"/>
      <c r="AY631" s="87"/>
      <c r="AZ631" s="87"/>
      <c r="BA631" s="88"/>
      <c r="BB631" s="89"/>
      <c r="BC631" s="87"/>
      <c r="BD631" s="87"/>
      <c r="BE631" s="321"/>
      <c r="BF631" s="322"/>
      <c r="BG631" s="322"/>
      <c r="BH631" s="322"/>
      <c r="BI631" s="322"/>
      <c r="BJ631" s="323"/>
      <c r="BK631" s="46" t="s">
        <v>26</v>
      </c>
      <c r="BL631" s="46" t="s">
        <v>43</v>
      </c>
      <c r="BN631" s="146">
        <f t="shared" si="964"/>
        <v>0</v>
      </c>
      <c r="BO631" s="146">
        <f t="shared" si="911"/>
        <v>0</v>
      </c>
      <c r="BP631" s="146">
        <f t="shared" si="912"/>
        <v>0</v>
      </c>
      <c r="BQ631" s="146">
        <f t="shared" si="913"/>
        <v>0</v>
      </c>
      <c r="BR631" s="146">
        <f t="shared" si="914"/>
        <v>0</v>
      </c>
      <c r="BS631" s="146">
        <f t="shared" si="915"/>
        <v>0</v>
      </c>
      <c r="BT631" s="146">
        <f t="shared" si="916"/>
        <v>0</v>
      </c>
      <c r="BU631" s="146">
        <f t="shared" si="917"/>
        <v>4</v>
      </c>
      <c r="BV631" s="146">
        <f t="shared" si="918"/>
        <v>4</v>
      </c>
      <c r="BW631" s="146">
        <f t="shared" si="919"/>
        <v>4</v>
      </c>
      <c r="BX631" s="146">
        <f t="shared" si="920"/>
        <v>4</v>
      </c>
      <c r="BY631" s="146">
        <f t="shared" si="921"/>
        <v>4</v>
      </c>
      <c r="BZ631" s="146">
        <f t="shared" si="922"/>
        <v>4</v>
      </c>
      <c r="CA631" s="146">
        <f t="shared" si="923"/>
        <v>4</v>
      </c>
      <c r="CB631" s="146">
        <f t="shared" si="924"/>
        <v>2</v>
      </c>
      <c r="CC631" s="146">
        <f t="shared" si="925"/>
        <v>0</v>
      </c>
      <c r="CD631" s="146">
        <f t="shared" si="926"/>
        <v>0</v>
      </c>
      <c r="CE631" s="146">
        <f t="shared" si="927"/>
        <v>0</v>
      </c>
      <c r="CF631" s="146">
        <f t="shared" si="928"/>
        <v>0</v>
      </c>
      <c r="CG631" s="146">
        <f t="shared" si="929"/>
        <v>0</v>
      </c>
      <c r="CH631" s="146">
        <f t="shared" si="930"/>
        <v>0</v>
      </c>
      <c r="CI631" s="146">
        <f t="shared" si="931"/>
        <v>0</v>
      </c>
      <c r="CJ631" s="146">
        <f t="shared" si="932"/>
        <v>0</v>
      </c>
      <c r="CK631" s="146">
        <f t="shared" si="933"/>
        <v>0</v>
      </c>
      <c r="CL631" s="146">
        <f t="shared" si="934"/>
        <v>0</v>
      </c>
      <c r="CM631" s="146">
        <f t="shared" si="935"/>
        <v>0</v>
      </c>
      <c r="CN631" s="146">
        <f t="shared" si="936"/>
        <v>0</v>
      </c>
      <c r="CO631" s="146">
        <f t="shared" si="937"/>
        <v>0</v>
      </c>
      <c r="CP631" s="146">
        <f t="shared" si="938"/>
        <v>0</v>
      </c>
      <c r="CQ631" s="146">
        <f t="shared" si="939"/>
        <v>0</v>
      </c>
      <c r="CR631" s="146">
        <f t="shared" si="940"/>
        <v>0</v>
      </c>
      <c r="CS631" s="146">
        <f t="shared" si="941"/>
        <v>0</v>
      </c>
      <c r="CT631" s="146">
        <f t="shared" si="942"/>
        <v>0</v>
      </c>
      <c r="CU631" s="146">
        <f t="shared" si="943"/>
        <v>0</v>
      </c>
      <c r="CV631" s="146">
        <f t="shared" si="944"/>
        <v>0</v>
      </c>
      <c r="CW631" s="146">
        <f t="shared" si="945"/>
        <v>0</v>
      </c>
      <c r="CX631" s="146">
        <f t="shared" si="946"/>
        <v>0</v>
      </c>
      <c r="CY631" s="146">
        <f t="shared" si="947"/>
        <v>0</v>
      </c>
      <c r="CZ631" s="146">
        <f t="shared" si="948"/>
        <v>0</v>
      </c>
      <c r="DA631" s="146">
        <f t="shared" si="949"/>
        <v>0</v>
      </c>
      <c r="DB631" s="146">
        <f t="shared" si="950"/>
        <v>0</v>
      </c>
      <c r="DC631" s="146">
        <f t="shared" si="951"/>
        <v>0</v>
      </c>
      <c r="DD631" s="146">
        <f t="shared" si="952"/>
        <v>0</v>
      </c>
      <c r="DE631" s="146">
        <f t="shared" si="953"/>
        <v>0</v>
      </c>
      <c r="DF631" s="146">
        <f t="shared" si="954"/>
        <v>0</v>
      </c>
      <c r="DG631" s="146">
        <f t="shared" si="955"/>
        <v>0</v>
      </c>
      <c r="DH631" s="146">
        <f t="shared" si="956"/>
        <v>0</v>
      </c>
      <c r="DI631" s="146">
        <f t="shared" si="957"/>
        <v>0</v>
      </c>
      <c r="DJ631" s="146">
        <f t="shared" si="958"/>
        <v>0</v>
      </c>
      <c r="DK631" s="146">
        <f t="shared" si="959"/>
        <v>0</v>
      </c>
      <c r="DL631" s="146">
        <f t="shared" si="960"/>
        <v>0</v>
      </c>
      <c r="DM631" s="146">
        <f t="shared" si="961"/>
        <v>0</v>
      </c>
      <c r="DN631" s="64">
        <f>20*2*E631*H631</f>
        <v>40</v>
      </c>
      <c r="DO631" s="52">
        <f t="shared" si="995"/>
        <v>40</v>
      </c>
      <c r="DP631" s="52" t="str">
        <f t="shared" si="965"/>
        <v/>
      </c>
      <c r="DQ631" s="53" t="str">
        <f t="shared" si="966"/>
        <v/>
      </c>
      <c r="DR631" s="1">
        <f t="shared" si="996"/>
        <v>1</v>
      </c>
      <c r="DS631" s="168" t="e">
        <f>IF(AND(DR631=#REF!,BL631=#REF!),'Tiến độ'!D631,"")</f>
        <v>#REF!</v>
      </c>
    </row>
    <row r="632" spans="1:123" ht="11.25" customHeight="1">
      <c r="A632" s="314" t="str">
        <f>IF(B632="","",MAX($A$7:A631)+1)</f>
        <v/>
      </c>
      <c r="B632" s="315"/>
      <c r="C632" s="79" t="s">
        <v>1084</v>
      </c>
      <c r="D632" s="80" t="s">
        <v>1085</v>
      </c>
      <c r="E632" s="81">
        <v>3</v>
      </c>
      <c r="F632" s="82">
        <v>45</v>
      </c>
      <c r="G632" s="83"/>
      <c r="H632" s="84">
        <f t="shared" ref="H632:I632" si="999">H631</f>
        <v>1</v>
      </c>
      <c r="I632" s="85">
        <f t="shared" si="999"/>
        <v>50</v>
      </c>
      <c r="J632" s="27"/>
      <c r="K632" s="86">
        <v>3</v>
      </c>
      <c r="L632" s="87">
        <v>3</v>
      </c>
      <c r="M632" s="87">
        <v>3</v>
      </c>
      <c r="N632" s="88">
        <v>3</v>
      </c>
      <c r="O632" s="86">
        <v>3</v>
      </c>
      <c r="P632" s="87">
        <v>3</v>
      </c>
      <c r="Q632" s="87">
        <v>3</v>
      </c>
      <c r="R632" s="88">
        <v>3</v>
      </c>
      <c r="S632" s="86">
        <v>3</v>
      </c>
      <c r="T632" s="87">
        <v>3</v>
      </c>
      <c r="U632" s="87">
        <v>3</v>
      </c>
      <c r="V632" s="87">
        <v>3</v>
      </c>
      <c r="W632" s="88">
        <v>3</v>
      </c>
      <c r="X632" s="86">
        <v>3</v>
      </c>
      <c r="Y632" s="87">
        <v>3</v>
      </c>
      <c r="Z632" s="87" t="s">
        <v>163</v>
      </c>
      <c r="AA632" s="88" t="s">
        <v>163</v>
      </c>
      <c r="AB632" s="86" t="s">
        <v>163</v>
      </c>
      <c r="AC632" s="87" t="s">
        <v>163</v>
      </c>
      <c r="AD632" s="87" t="s">
        <v>164</v>
      </c>
      <c r="AE632" s="88" t="s">
        <v>164</v>
      </c>
      <c r="AF632" s="86" t="s">
        <v>164</v>
      </c>
      <c r="AG632" s="87" t="s">
        <v>164</v>
      </c>
      <c r="AH632" s="87" t="s">
        <v>164</v>
      </c>
      <c r="AI632" s="362"/>
      <c r="AJ632" s="363"/>
      <c r="AK632" s="86" t="s">
        <v>164</v>
      </c>
      <c r="AL632" s="87"/>
      <c r="AM632" s="87"/>
      <c r="AN632" s="88"/>
      <c r="AO632" s="86"/>
      <c r="AP632" s="87"/>
      <c r="AQ632" s="87"/>
      <c r="AR632" s="88"/>
      <c r="AS632" s="89"/>
      <c r="AT632" s="87"/>
      <c r="AU632" s="87"/>
      <c r="AV632" s="90"/>
      <c r="AW632" s="86"/>
      <c r="AX632" s="87"/>
      <c r="AY632" s="87"/>
      <c r="AZ632" s="87"/>
      <c r="BA632" s="88"/>
      <c r="BB632" s="89"/>
      <c r="BC632" s="87"/>
      <c r="BD632" s="87"/>
      <c r="BE632" s="321"/>
      <c r="BF632" s="322"/>
      <c r="BG632" s="322"/>
      <c r="BH632" s="322"/>
      <c r="BI632" s="322"/>
      <c r="BJ632" s="323"/>
      <c r="BK632" s="46" t="s">
        <v>1106</v>
      </c>
      <c r="BL632" s="46" t="s">
        <v>41</v>
      </c>
      <c r="BN632" s="146">
        <f t="shared" si="964"/>
        <v>3</v>
      </c>
      <c r="BO632" s="146">
        <f t="shared" si="911"/>
        <v>3</v>
      </c>
      <c r="BP632" s="146">
        <f t="shared" si="912"/>
        <v>3</v>
      </c>
      <c r="BQ632" s="146">
        <f t="shared" si="913"/>
        <v>3</v>
      </c>
      <c r="BR632" s="146">
        <f t="shared" si="914"/>
        <v>3</v>
      </c>
      <c r="BS632" s="146">
        <f t="shared" si="915"/>
        <v>3</v>
      </c>
      <c r="BT632" s="146">
        <f t="shared" si="916"/>
        <v>3</v>
      </c>
      <c r="BU632" s="146">
        <f t="shared" si="917"/>
        <v>3</v>
      </c>
      <c r="BV632" s="146">
        <f t="shared" si="918"/>
        <v>3</v>
      </c>
      <c r="BW632" s="146">
        <f t="shared" si="919"/>
        <v>3</v>
      </c>
      <c r="BX632" s="146">
        <f t="shared" si="920"/>
        <v>3</v>
      </c>
      <c r="BY632" s="146">
        <f t="shared" si="921"/>
        <v>3</v>
      </c>
      <c r="BZ632" s="146">
        <f t="shared" si="922"/>
        <v>3</v>
      </c>
      <c r="CA632" s="146">
        <f t="shared" si="923"/>
        <v>3</v>
      </c>
      <c r="CB632" s="146">
        <f t="shared" si="924"/>
        <v>3</v>
      </c>
      <c r="CC632" s="146">
        <f t="shared" si="925"/>
        <v>0</v>
      </c>
      <c r="CD632" s="146">
        <f t="shared" si="926"/>
        <v>0</v>
      </c>
      <c r="CE632" s="146">
        <f t="shared" si="927"/>
        <v>0</v>
      </c>
      <c r="CF632" s="146">
        <f t="shared" si="928"/>
        <v>0</v>
      </c>
      <c r="CG632" s="146">
        <f t="shared" si="929"/>
        <v>0</v>
      </c>
      <c r="CH632" s="146">
        <f t="shared" si="930"/>
        <v>0</v>
      </c>
      <c r="CI632" s="146">
        <f t="shared" si="931"/>
        <v>0</v>
      </c>
      <c r="CJ632" s="146">
        <f t="shared" si="932"/>
        <v>0</v>
      </c>
      <c r="CK632" s="146">
        <f t="shared" si="933"/>
        <v>0</v>
      </c>
      <c r="CL632" s="146">
        <f t="shared" si="934"/>
        <v>0</v>
      </c>
      <c r="CM632" s="146">
        <f t="shared" si="935"/>
        <v>0</v>
      </c>
      <c r="CN632" s="146">
        <f t="shared" si="936"/>
        <v>0</v>
      </c>
      <c r="CO632" s="146">
        <f t="shared" si="937"/>
        <v>0</v>
      </c>
      <c r="CP632" s="146">
        <f t="shared" si="938"/>
        <v>0</v>
      </c>
      <c r="CQ632" s="146">
        <f t="shared" si="939"/>
        <v>0</v>
      </c>
      <c r="CR632" s="146">
        <f t="shared" si="940"/>
        <v>0</v>
      </c>
      <c r="CS632" s="146">
        <f t="shared" si="941"/>
        <v>0</v>
      </c>
      <c r="CT632" s="146">
        <f t="shared" si="942"/>
        <v>0</v>
      </c>
      <c r="CU632" s="146">
        <f t="shared" si="943"/>
        <v>0</v>
      </c>
      <c r="CV632" s="146">
        <f t="shared" si="944"/>
        <v>0</v>
      </c>
      <c r="CW632" s="146">
        <f t="shared" si="945"/>
        <v>0</v>
      </c>
      <c r="CX632" s="146">
        <f t="shared" si="946"/>
        <v>0</v>
      </c>
      <c r="CY632" s="146">
        <f t="shared" si="947"/>
        <v>0</v>
      </c>
      <c r="CZ632" s="146">
        <f t="shared" si="948"/>
        <v>0</v>
      </c>
      <c r="DA632" s="146">
        <f t="shared" si="949"/>
        <v>0</v>
      </c>
      <c r="DB632" s="146">
        <f t="shared" si="950"/>
        <v>0</v>
      </c>
      <c r="DC632" s="146">
        <f t="shared" si="951"/>
        <v>0</v>
      </c>
      <c r="DD632" s="146">
        <f t="shared" si="952"/>
        <v>0</v>
      </c>
      <c r="DE632" s="146">
        <f t="shared" si="953"/>
        <v>0</v>
      </c>
      <c r="DF632" s="146">
        <f t="shared" si="954"/>
        <v>0</v>
      </c>
      <c r="DG632" s="146">
        <f t="shared" si="955"/>
        <v>0</v>
      </c>
      <c r="DH632" s="146">
        <f t="shared" si="956"/>
        <v>0</v>
      </c>
      <c r="DI632" s="146">
        <f t="shared" si="957"/>
        <v>0</v>
      </c>
      <c r="DJ632" s="146">
        <f t="shared" si="958"/>
        <v>0</v>
      </c>
      <c r="DK632" s="146">
        <f t="shared" si="959"/>
        <v>0</v>
      </c>
      <c r="DL632" s="146">
        <f t="shared" si="960"/>
        <v>0</v>
      </c>
      <c r="DM632" s="146">
        <f t="shared" si="961"/>
        <v>0</v>
      </c>
      <c r="DN632" s="64">
        <f t="shared" si="994"/>
        <v>45</v>
      </c>
      <c r="DO632" s="52">
        <f t="shared" si="995"/>
        <v>45</v>
      </c>
      <c r="DP632" s="52" t="str">
        <f t="shared" si="965"/>
        <v/>
      </c>
      <c r="DQ632" s="53" t="str">
        <f t="shared" si="966"/>
        <v/>
      </c>
      <c r="DR632" s="1">
        <f t="shared" si="996"/>
        <v>1</v>
      </c>
      <c r="DS632" s="168" t="e">
        <f>IF(AND(DR632=#REF!,BL632=#REF!),'Tiến độ'!D632,"")</f>
        <v>#REF!</v>
      </c>
    </row>
    <row r="633" spans="1:123" ht="11.25" customHeight="1">
      <c r="A633" s="314" t="str">
        <f>IF(B633="","",MAX($A$7:A632)+1)</f>
        <v/>
      </c>
      <c r="B633" s="315"/>
      <c r="C633" s="79" t="s">
        <v>1086</v>
      </c>
      <c r="D633" s="80" t="s">
        <v>1238</v>
      </c>
      <c r="E633" s="81">
        <v>2</v>
      </c>
      <c r="F633" s="82">
        <v>30</v>
      </c>
      <c r="G633" s="83"/>
      <c r="H633" s="84">
        <f t="shared" ref="H633:I633" si="1000">H632</f>
        <v>1</v>
      </c>
      <c r="I633" s="85">
        <f t="shared" si="1000"/>
        <v>50</v>
      </c>
      <c r="J633" s="27"/>
      <c r="K633" s="86">
        <v>2</v>
      </c>
      <c r="L633" s="87">
        <v>2</v>
      </c>
      <c r="M633" s="87">
        <v>2</v>
      </c>
      <c r="N633" s="88">
        <v>2</v>
      </c>
      <c r="O633" s="86">
        <v>2</v>
      </c>
      <c r="P633" s="87">
        <v>2</v>
      </c>
      <c r="Q633" s="87">
        <v>2</v>
      </c>
      <c r="R633" s="88">
        <v>2</v>
      </c>
      <c r="S633" s="86">
        <v>2</v>
      </c>
      <c r="T633" s="87">
        <v>2</v>
      </c>
      <c r="U633" s="87">
        <v>2</v>
      </c>
      <c r="V633" s="87">
        <v>2</v>
      </c>
      <c r="W633" s="88">
        <v>2</v>
      </c>
      <c r="X633" s="86">
        <v>2</v>
      </c>
      <c r="Y633" s="87">
        <v>2</v>
      </c>
      <c r="Z633" s="87" t="s">
        <v>163</v>
      </c>
      <c r="AA633" s="88" t="s">
        <v>163</v>
      </c>
      <c r="AB633" s="86" t="s">
        <v>163</v>
      </c>
      <c r="AC633" s="87" t="s">
        <v>163</v>
      </c>
      <c r="AD633" s="87" t="s">
        <v>164</v>
      </c>
      <c r="AE633" s="88" t="s">
        <v>164</v>
      </c>
      <c r="AF633" s="86" t="s">
        <v>164</v>
      </c>
      <c r="AG633" s="87" t="s">
        <v>164</v>
      </c>
      <c r="AH633" s="87" t="s">
        <v>164</v>
      </c>
      <c r="AI633" s="362"/>
      <c r="AJ633" s="363"/>
      <c r="AK633" s="86" t="s">
        <v>164</v>
      </c>
      <c r="AL633" s="87"/>
      <c r="AM633" s="87"/>
      <c r="AN633" s="88"/>
      <c r="AO633" s="86"/>
      <c r="AP633" s="87"/>
      <c r="AQ633" s="87"/>
      <c r="AR633" s="88"/>
      <c r="AS633" s="89"/>
      <c r="AT633" s="87"/>
      <c r="AU633" s="87"/>
      <c r="AV633" s="90"/>
      <c r="AW633" s="86"/>
      <c r="AX633" s="87"/>
      <c r="AY633" s="87"/>
      <c r="AZ633" s="87"/>
      <c r="BA633" s="88"/>
      <c r="BB633" s="89"/>
      <c r="BC633" s="87"/>
      <c r="BD633" s="87"/>
      <c r="BE633" s="321"/>
      <c r="BF633" s="322"/>
      <c r="BG633" s="322"/>
      <c r="BH633" s="322"/>
      <c r="BI633" s="322"/>
      <c r="BJ633" s="323"/>
      <c r="BK633" s="46" t="s">
        <v>1106</v>
      </c>
      <c r="BL633" s="46" t="s">
        <v>38</v>
      </c>
      <c r="BN633" s="146">
        <f t="shared" si="964"/>
        <v>2</v>
      </c>
      <c r="BO633" s="146">
        <f t="shared" si="911"/>
        <v>2</v>
      </c>
      <c r="BP633" s="146">
        <f t="shared" si="912"/>
        <v>2</v>
      </c>
      <c r="BQ633" s="146">
        <f t="shared" si="913"/>
        <v>2</v>
      </c>
      <c r="BR633" s="146">
        <f t="shared" si="914"/>
        <v>2</v>
      </c>
      <c r="BS633" s="146">
        <f t="shared" si="915"/>
        <v>2</v>
      </c>
      <c r="BT633" s="146">
        <f t="shared" si="916"/>
        <v>2</v>
      </c>
      <c r="BU633" s="146">
        <f t="shared" si="917"/>
        <v>2</v>
      </c>
      <c r="BV633" s="146">
        <f t="shared" si="918"/>
        <v>2</v>
      </c>
      <c r="BW633" s="146">
        <f t="shared" si="919"/>
        <v>2</v>
      </c>
      <c r="BX633" s="146">
        <f t="shared" si="920"/>
        <v>2</v>
      </c>
      <c r="BY633" s="146">
        <f t="shared" si="921"/>
        <v>2</v>
      </c>
      <c r="BZ633" s="146">
        <f t="shared" si="922"/>
        <v>2</v>
      </c>
      <c r="CA633" s="146">
        <f t="shared" si="923"/>
        <v>2</v>
      </c>
      <c r="CB633" s="146">
        <f t="shared" si="924"/>
        <v>2</v>
      </c>
      <c r="CC633" s="146">
        <f t="shared" si="925"/>
        <v>0</v>
      </c>
      <c r="CD633" s="146">
        <f t="shared" si="926"/>
        <v>0</v>
      </c>
      <c r="CE633" s="146">
        <f t="shared" si="927"/>
        <v>0</v>
      </c>
      <c r="CF633" s="146">
        <f t="shared" si="928"/>
        <v>0</v>
      </c>
      <c r="CG633" s="146">
        <f t="shared" si="929"/>
        <v>0</v>
      </c>
      <c r="CH633" s="146">
        <f t="shared" si="930"/>
        <v>0</v>
      </c>
      <c r="CI633" s="146">
        <f t="shared" si="931"/>
        <v>0</v>
      </c>
      <c r="CJ633" s="146">
        <f t="shared" si="932"/>
        <v>0</v>
      </c>
      <c r="CK633" s="146">
        <f t="shared" si="933"/>
        <v>0</v>
      </c>
      <c r="CL633" s="146">
        <f t="shared" si="934"/>
        <v>0</v>
      </c>
      <c r="CM633" s="146">
        <f t="shared" si="935"/>
        <v>0</v>
      </c>
      <c r="CN633" s="146">
        <f t="shared" si="936"/>
        <v>0</v>
      </c>
      <c r="CO633" s="146">
        <f t="shared" si="937"/>
        <v>0</v>
      </c>
      <c r="CP633" s="146">
        <f t="shared" si="938"/>
        <v>0</v>
      </c>
      <c r="CQ633" s="146">
        <f t="shared" si="939"/>
        <v>0</v>
      </c>
      <c r="CR633" s="146">
        <f t="shared" si="940"/>
        <v>0</v>
      </c>
      <c r="CS633" s="146">
        <f t="shared" si="941"/>
        <v>0</v>
      </c>
      <c r="CT633" s="146">
        <f t="shared" si="942"/>
        <v>0</v>
      </c>
      <c r="CU633" s="146">
        <f t="shared" si="943"/>
        <v>0</v>
      </c>
      <c r="CV633" s="146">
        <f t="shared" si="944"/>
        <v>0</v>
      </c>
      <c r="CW633" s="146">
        <f t="shared" si="945"/>
        <v>0</v>
      </c>
      <c r="CX633" s="146">
        <f t="shared" si="946"/>
        <v>0</v>
      </c>
      <c r="CY633" s="146">
        <f t="shared" si="947"/>
        <v>0</v>
      </c>
      <c r="CZ633" s="146">
        <f t="shared" si="948"/>
        <v>0</v>
      </c>
      <c r="DA633" s="146">
        <f t="shared" si="949"/>
        <v>0</v>
      </c>
      <c r="DB633" s="146">
        <f t="shared" si="950"/>
        <v>0</v>
      </c>
      <c r="DC633" s="146">
        <f t="shared" si="951"/>
        <v>0</v>
      </c>
      <c r="DD633" s="146">
        <f t="shared" si="952"/>
        <v>0</v>
      </c>
      <c r="DE633" s="146">
        <f t="shared" si="953"/>
        <v>0</v>
      </c>
      <c r="DF633" s="146">
        <f t="shared" si="954"/>
        <v>0</v>
      </c>
      <c r="DG633" s="146">
        <f t="shared" si="955"/>
        <v>0</v>
      </c>
      <c r="DH633" s="146">
        <f t="shared" si="956"/>
        <v>0</v>
      </c>
      <c r="DI633" s="146">
        <f t="shared" si="957"/>
        <v>0</v>
      </c>
      <c r="DJ633" s="146">
        <f t="shared" si="958"/>
        <v>0</v>
      </c>
      <c r="DK633" s="146">
        <f t="shared" si="959"/>
        <v>0</v>
      </c>
      <c r="DL633" s="146">
        <f t="shared" si="960"/>
        <v>0</v>
      </c>
      <c r="DM633" s="146">
        <f t="shared" si="961"/>
        <v>0</v>
      </c>
      <c r="DN633" s="64">
        <f t="shared" si="994"/>
        <v>30</v>
      </c>
      <c r="DO633" s="52">
        <f t="shared" si="995"/>
        <v>30</v>
      </c>
      <c r="DP633" s="52" t="str">
        <f t="shared" si="965"/>
        <v/>
      </c>
      <c r="DQ633" s="53" t="str">
        <f t="shared" si="966"/>
        <v/>
      </c>
      <c r="DR633" s="1">
        <f t="shared" si="996"/>
        <v>1</v>
      </c>
      <c r="DS633" s="168" t="e">
        <f>IF(AND(DR633=#REF!,BL633=#REF!),'Tiến độ'!D633,"")</f>
        <v>#REF!</v>
      </c>
    </row>
    <row r="634" spans="1:123" ht="11.25" customHeight="1">
      <c r="A634" s="314" t="str">
        <f>IF(B634="","",MAX($A$7:A633)+1)</f>
        <v/>
      </c>
      <c r="B634" s="315"/>
      <c r="C634" s="79" t="s">
        <v>803</v>
      </c>
      <c r="D634" s="80" t="s">
        <v>1087</v>
      </c>
      <c r="E634" s="81">
        <v>4</v>
      </c>
      <c r="F634" s="82">
        <v>75</v>
      </c>
      <c r="G634" s="83"/>
      <c r="H634" s="84">
        <f t="shared" ref="H634:I634" si="1001">H633</f>
        <v>1</v>
      </c>
      <c r="I634" s="85">
        <f t="shared" si="1001"/>
        <v>50</v>
      </c>
      <c r="J634" s="27"/>
      <c r="K634" s="86">
        <v>5</v>
      </c>
      <c r="L634" s="87">
        <v>5</v>
      </c>
      <c r="M634" s="87">
        <v>5</v>
      </c>
      <c r="N634" s="88">
        <v>5</v>
      </c>
      <c r="O634" s="86">
        <v>5</v>
      </c>
      <c r="P634" s="87">
        <v>5</v>
      </c>
      <c r="Q634" s="87">
        <v>5</v>
      </c>
      <c r="R634" s="88">
        <v>5</v>
      </c>
      <c r="S634" s="86">
        <v>5</v>
      </c>
      <c r="T634" s="87">
        <v>5</v>
      </c>
      <c r="U634" s="87">
        <v>5</v>
      </c>
      <c r="V634" s="87">
        <v>5</v>
      </c>
      <c r="W634" s="88">
        <v>5</v>
      </c>
      <c r="X634" s="86">
        <v>5</v>
      </c>
      <c r="Y634" s="87">
        <v>5</v>
      </c>
      <c r="Z634" s="87" t="s">
        <v>163</v>
      </c>
      <c r="AA634" s="88" t="s">
        <v>163</v>
      </c>
      <c r="AB634" s="86" t="s">
        <v>163</v>
      </c>
      <c r="AC634" s="87" t="s">
        <v>163</v>
      </c>
      <c r="AD634" s="87" t="s">
        <v>164</v>
      </c>
      <c r="AE634" s="88" t="s">
        <v>164</v>
      </c>
      <c r="AF634" s="86" t="s">
        <v>164</v>
      </c>
      <c r="AG634" s="87" t="s">
        <v>164</v>
      </c>
      <c r="AH634" s="87" t="s">
        <v>164</v>
      </c>
      <c r="AI634" s="362"/>
      <c r="AJ634" s="363"/>
      <c r="AK634" s="86" t="s">
        <v>164</v>
      </c>
      <c r="AL634" s="87"/>
      <c r="AM634" s="87"/>
      <c r="AN634" s="88"/>
      <c r="AO634" s="86"/>
      <c r="AP634" s="87"/>
      <c r="AQ634" s="87"/>
      <c r="AR634" s="88"/>
      <c r="AS634" s="89"/>
      <c r="AT634" s="87"/>
      <c r="AU634" s="87"/>
      <c r="AV634" s="90"/>
      <c r="AW634" s="86"/>
      <c r="AX634" s="87"/>
      <c r="AY634" s="87"/>
      <c r="AZ634" s="87"/>
      <c r="BA634" s="88"/>
      <c r="BB634" s="89"/>
      <c r="BC634" s="87"/>
      <c r="BD634" s="87"/>
      <c r="BE634" s="321"/>
      <c r="BF634" s="322"/>
      <c r="BG634" s="322"/>
      <c r="BH634" s="322"/>
      <c r="BI634" s="322"/>
      <c r="BJ634" s="323"/>
      <c r="BK634" s="46" t="s">
        <v>1106</v>
      </c>
      <c r="BL634" s="46" t="s">
        <v>59</v>
      </c>
      <c r="BN634" s="146">
        <f t="shared" si="964"/>
        <v>5</v>
      </c>
      <c r="BO634" s="146">
        <f t="shared" si="911"/>
        <v>5</v>
      </c>
      <c r="BP634" s="146">
        <f t="shared" si="912"/>
        <v>5</v>
      </c>
      <c r="BQ634" s="146">
        <f t="shared" si="913"/>
        <v>5</v>
      </c>
      <c r="BR634" s="146">
        <f t="shared" si="914"/>
        <v>5</v>
      </c>
      <c r="BS634" s="146">
        <f t="shared" si="915"/>
        <v>5</v>
      </c>
      <c r="BT634" s="146">
        <f t="shared" si="916"/>
        <v>5</v>
      </c>
      <c r="BU634" s="146">
        <f t="shared" si="917"/>
        <v>5</v>
      </c>
      <c r="BV634" s="146">
        <f t="shared" si="918"/>
        <v>5</v>
      </c>
      <c r="BW634" s="146">
        <f t="shared" si="919"/>
        <v>5</v>
      </c>
      <c r="BX634" s="146">
        <f t="shared" si="920"/>
        <v>5</v>
      </c>
      <c r="BY634" s="146">
        <f t="shared" si="921"/>
        <v>5</v>
      </c>
      <c r="BZ634" s="146">
        <f t="shared" si="922"/>
        <v>5</v>
      </c>
      <c r="CA634" s="146">
        <f t="shared" si="923"/>
        <v>5</v>
      </c>
      <c r="CB634" s="146">
        <f t="shared" si="924"/>
        <v>5</v>
      </c>
      <c r="CC634" s="146">
        <f t="shared" si="925"/>
        <v>0</v>
      </c>
      <c r="CD634" s="146">
        <f t="shared" si="926"/>
        <v>0</v>
      </c>
      <c r="CE634" s="146">
        <f t="shared" si="927"/>
        <v>0</v>
      </c>
      <c r="CF634" s="146">
        <f t="shared" si="928"/>
        <v>0</v>
      </c>
      <c r="CG634" s="146">
        <f t="shared" si="929"/>
        <v>0</v>
      </c>
      <c r="CH634" s="146">
        <f t="shared" si="930"/>
        <v>0</v>
      </c>
      <c r="CI634" s="146">
        <f t="shared" si="931"/>
        <v>0</v>
      </c>
      <c r="CJ634" s="146">
        <f t="shared" si="932"/>
        <v>0</v>
      </c>
      <c r="CK634" s="146">
        <f t="shared" si="933"/>
        <v>0</v>
      </c>
      <c r="CL634" s="146">
        <f t="shared" si="934"/>
        <v>0</v>
      </c>
      <c r="CM634" s="146">
        <f t="shared" si="935"/>
        <v>0</v>
      </c>
      <c r="CN634" s="146">
        <f t="shared" si="936"/>
        <v>0</v>
      </c>
      <c r="CO634" s="146">
        <f t="shared" si="937"/>
        <v>0</v>
      </c>
      <c r="CP634" s="146">
        <f t="shared" si="938"/>
        <v>0</v>
      </c>
      <c r="CQ634" s="146">
        <f t="shared" si="939"/>
        <v>0</v>
      </c>
      <c r="CR634" s="146">
        <f t="shared" si="940"/>
        <v>0</v>
      </c>
      <c r="CS634" s="146">
        <f t="shared" si="941"/>
        <v>0</v>
      </c>
      <c r="CT634" s="146">
        <f t="shared" si="942"/>
        <v>0</v>
      </c>
      <c r="CU634" s="146">
        <f t="shared" si="943"/>
        <v>0</v>
      </c>
      <c r="CV634" s="146">
        <f t="shared" si="944"/>
        <v>0</v>
      </c>
      <c r="CW634" s="146">
        <f t="shared" si="945"/>
        <v>0</v>
      </c>
      <c r="CX634" s="146">
        <f t="shared" si="946"/>
        <v>0</v>
      </c>
      <c r="CY634" s="146">
        <f t="shared" si="947"/>
        <v>0</v>
      </c>
      <c r="CZ634" s="146">
        <f t="shared" si="948"/>
        <v>0</v>
      </c>
      <c r="DA634" s="146">
        <f t="shared" si="949"/>
        <v>0</v>
      </c>
      <c r="DB634" s="146">
        <f t="shared" si="950"/>
        <v>0</v>
      </c>
      <c r="DC634" s="146">
        <f t="shared" si="951"/>
        <v>0</v>
      </c>
      <c r="DD634" s="146">
        <f t="shared" si="952"/>
        <v>0</v>
      </c>
      <c r="DE634" s="146">
        <f t="shared" si="953"/>
        <v>0</v>
      </c>
      <c r="DF634" s="146">
        <f t="shared" si="954"/>
        <v>0</v>
      </c>
      <c r="DG634" s="146">
        <f t="shared" si="955"/>
        <v>0</v>
      </c>
      <c r="DH634" s="146">
        <f t="shared" si="956"/>
        <v>0</v>
      </c>
      <c r="DI634" s="146">
        <f t="shared" si="957"/>
        <v>0</v>
      </c>
      <c r="DJ634" s="146">
        <f t="shared" si="958"/>
        <v>0</v>
      </c>
      <c r="DK634" s="146">
        <f t="shared" si="959"/>
        <v>0</v>
      </c>
      <c r="DL634" s="146">
        <f t="shared" si="960"/>
        <v>0</v>
      </c>
      <c r="DM634" s="146">
        <f t="shared" si="961"/>
        <v>0</v>
      </c>
      <c r="DN634" s="64">
        <f t="shared" si="994"/>
        <v>75</v>
      </c>
      <c r="DO634" s="52">
        <f t="shared" si="995"/>
        <v>75</v>
      </c>
      <c r="DP634" s="52" t="str">
        <f t="shared" si="965"/>
        <v/>
      </c>
      <c r="DQ634" s="53" t="str">
        <f t="shared" si="966"/>
        <v/>
      </c>
      <c r="DR634" s="1">
        <f t="shared" si="996"/>
        <v>1</v>
      </c>
      <c r="DS634" s="168" t="e">
        <f>IF(AND(DR634=#REF!,BL634=#REF!),'Tiến độ'!D634,"")</f>
        <v>#REF!</v>
      </c>
    </row>
    <row r="635" spans="1:123" ht="11.25" customHeight="1">
      <c r="A635" s="314" t="str">
        <f>IF(B635="","",MAX($A$7:A634)+1)</f>
        <v/>
      </c>
      <c r="B635" s="315"/>
      <c r="C635" s="79" t="s">
        <v>240</v>
      </c>
      <c r="D635" s="80" t="s">
        <v>11801</v>
      </c>
      <c r="E635" s="81">
        <v>3</v>
      </c>
      <c r="F635" s="82">
        <v>45</v>
      </c>
      <c r="G635" s="83"/>
      <c r="H635" s="84">
        <f t="shared" ref="H635:I635" si="1002">H634</f>
        <v>1</v>
      </c>
      <c r="I635" s="85">
        <f t="shared" si="1002"/>
        <v>50</v>
      </c>
      <c r="J635" s="27"/>
      <c r="K635" s="86">
        <v>3</v>
      </c>
      <c r="L635" s="87">
        <v>3</v>
      </c>
      <c r="M635" s="87">
        <v>3</v>
      </c>
      <c r="N635" s="88">
        <v>3</v>
      </c>
      <c r="O635" s="86">
        <v>3</v>
      </c>
      <c r="P635" s="87">
        <v>3</v>
      </c>
      <c r="Q635" s="87">
        <v>3</v>
      </c>
      <c r="R635" s="88">
        <v>3</v>
      </c>
      <c r="S635" s="86">
        <v>3</v>
      </c>
      <c r="T635" s="87">
        <v>3</v>
      </c>
      <c r="U635" s="87">
        <v>3</v>
      </c>
      <c r="V635" s="87">
        <v>3</v>
      </c>
      <c r="W635" s="88">
        <v>3</v>
      </c>
      <c r="X635" s="86">
        <v>3</v>
      </c>
      <c r="Y635" s="87">
        <v>3</v>
      </c>
      <c r="Z635" s="87" t="s">
        <v>163</v>
      </c>
      <c r="AA635" s="88" t="s">
        <v>163</v>
      </c>
      <c r="AB635" s="86" t="s">
        <v>163</v>
      </c>
      <c r="AC635" s="87" t="s">
        <v>163</v>
      </c>
      <c r="AD635" s="87" t="s">
        <v>164</v>
      </c>
      <c r="AE635" s="88" t="s">
        <v>164</v>
      </c>
      <c r="AF635" s="86" t="s">
        <v>164</v>
      </c>
      <c r="AG635" s="87" t="s">
        <v>164</v>
      </c>
      <c r="AH635" s="87" t="s">
        <v>164</v>
      </c>
      <c r="AI635" s="362"/>
      <c r="AJ635" s="363"/>
      <c r="AK635" s="86" t="s">
        <v>164</v>
      </c>
      <c r="AL635" s="87"/>
      <c r="AM635" s="87"/>
      <c r="AN635" s="88"/>
      <c r="AO635" s="86"/>
      <c r="AP635" s="87"/>
      <c r="AQ635" s="87"/>
      <c r="AR635" s="88"/>
      <c r="AS635" s="89"/>
      <c r="AT635" s="87"/>
      <c r="AU635" s="87"/>
      <c r="AV635" s="90"/>
      <c r="AW635" s="86"/>
      <c r="AX635" s="87"/>
      <c r="AY635" s="87"/>
      <c r="AZ635" s="87"/>
      <c r="BA635" s="88"/>
      <c r="BB635" s="89"/>
      <c r="BC635" s="87"/>
      <c r="BD635" s="87"/>
      <c r="BE635" s="321"/>
      <c r="BF635" s="322"/>
      <c r="BG635" s="322"/>
      <c r="BH635" s="322"/>
      <c r="BI635" s="322"/>
      <c r="BJ635" s="323"/>
      <c r="BK635" s="46" t="s">
        <v>1106</v>
      </c>
      <c r="BL635" s="46" t="s">
        <v>29</v>
      </c>
      <c r="BN635" s="146">
        <f t="shared" si="964"/>
        <v>3</v>
      </c>
      <c r="BO635" s="146">
        <f t="shared" si="911"/>
        <v>3</v>
      </c>
      <c r="BP635" s="146">
        <f t="shared" si="912"/>
        <v>3</v>
      </c>
      <c r="BQ635" s="146">
        <f t="shared" si="913"/>
        <v>3</v>
      </c>
      <c r="BR635" s="146">
        <f t="shared" si="914"/>
        <v>3</v>
      </c>
      <c r="BS635" s="146">
        <f t="shared" si="915"/>
        <v>3</v>
      </c>
      <c r="BT635" s="146">
        <f t="shared" si="916"/>
        <v>3</v>
      </c>
      <c r="BU635" s="146">
        <f t="shared" si="917"/>
        <v>3</v>
      </c>
      <c r="BV635" s="146">
        <f t="shared" si="918"/>
        <v>3</v>
      </c>
      <c r="BW635" s="146">
        <f t="shared" si="919"/>
        <v>3</v>
      </c>
      <c r="BX635" s="146">
        <f t="shared" si="920"/>
        <v>3</v>
      </c>
      <c r="BY635" s="146">
        <f t="shared" si="921"/>
        <v>3</v>
      </c>
      <c r="BZ635" s="146">
        <f t="shared" si="922"/>
        <v>3</v>
      </c>
      <c r="CA635" s="146">
        <f t="shared" si="923"/>
        <v>3</v>
      </c>
      <c r="CB635" s="146">
        <f t="shared" si="924"/>
        <v>3</v>
      </c>
      <c r="CC635" s="146">
        <f t="shared" si="925"/>
        <v>0</v>
      </c>
      <c r="CD635" s="146">
        <f t="shared" si="926"/>
        <v>0</v>
      </c>
      <c r="CE635" s="146">
        <f t="shared" si="927"/>
        <v>0</v>
      </c>
      <c r="CF635" s="146">
        <f t="shared" si="928"/>
        <v>0</v>
      </c>
      <c r="CG635" s="146">
        <f t="shared" si="929"/>
        <v>0</v>
      </c>
      <c r="CH635" s="146">
        <f t="shared" si="930"/>
        <v>0</v>
      </c>
      <c r="CI635" s="146">
        <f t="shared" si="931"/>
        <v>0</v>
      </c>
      <c r="CJ635" s="146">
        <f t="shared" si="932"/>
        <v>0</v>
      </c>
      <c r="CK635" s="146">
        <f t="shared" si="933"/>
        <v>0</v>
      </c>
      <c r="CL635" s="146">
        <f t="shared" si="934"/>
        <v>0</v>
      </c>
      <c r="CM635" s="146">
        <f t="shared" si="935"/>
        <v>0</v>
      </c>
      <c r="CN635" s="146">
        <f t="shared" si="936"/>
        <v>0</v>
      </c>
      <c r="CO635" s="146">
        <f t="shared" si="937"/>
        <v>0</v>
      </c>
      <c r="CP635" s="146">
        <f t="shared" si="938"/>
        <v>0</v>
      </c>
      <c r="CQ635" s="146">
        <f t="shared" si="939"/>
        <v>0</v>
      </c>
      <c r="CR635" s="146">
        <f t="shared" si="940"/>
        <v>0</v>
      </c>
      <c r="CS635" s="146">
        <f t="shared" si="941"/>
        <v>0</v>
      </c>
      <c r="CT635" s="146">
        <f t="shared" si="942"/>
        <v>0</v>
      </c>
      <c r="CU635" s="146">
        <f t="shared" si="943"/>
        <v>0</v>
      </c>
      <c r="CV635" s="146">
        <f t="shared" si="944"/>
        <v>0</v>
      </c>
      <c r="CW635" s="146">
        <f t="shared" si="945"/>
        <v>0</v>
      </c>
      <c r="CX635" s="146">
        <f t="shared" si="946"/>
        <v>0</v>
      </c>
      <c r="CY635" s="146">
        <f t="shared" si="947"/>
        <v>0</v>
      </c>
      <c r="CZ635" s="146">
        <f t="shared" si="948"/>
        <v>0</v>
      </c>
      <c r="DA635" s="146">
        <f t="shared" si="949"/>
        <v>0</v>
      </c>
      <c r="DB635" s="146">
        <f t="shared" si="950"/>
        <v>0</v>
      </c>
      <c r="DC635" s="146">
        <f t="shared" si="951"/>
        <v>0</v>
      </c>
      <c r="DD635" s="146">
        <f t="shared" si="952"/>
        <v>0</v>
      </c>
      <c r="DE635" s="146">
        <f t="shared" si="953"/>
        <v>0</v>
      </c>
      <c r="DF635" s="146">
        <f t="shared" si="954"/>
        <v>0</v>
      </c>
      <c r="DG635" s="146">
        <f t="shared" si="955"/>
        <v>0</v>
      </c>
      <c r="DH635" s="146">
        <f t="shared" si="956"/>
        <v>0</v>
      </c>
      <c r="DI635" s="146">
        <f t="shared" si="957"/>
        <v>0</v>
      </c>
      <c r="DJ635" s="146">
        <f t="shared" si="958"/>
        <v>0</v>
      </c>
      <c r="DK635" s="146">
        <f t="shared" si="959"/>
        <v>0</v>
      </c>
      <c r="DL635" s="146">
        <f t="shared" si="960"/>
        <v>0</v>
      </c>
      <c r="DM635" s="146">
        <f t="shared" si="961"/>
        <v>0</v>
      </c>
      <c r="DN635" s="64">
        <f t="shared" si="994"/>
        <v>45</v>
      </c>
      <c r="DO635" s="52">
        <f t="shared" si="995"/>
        <v>45</v>
      </c>
      <c r="DP635" s="52" t="str">
        <f t="shared" si="965"/>
        <v/>
      </c>
      <c r="DQ635" s="53" t="str">
        <f t="shared" si="966"/>
        <v/>
      </c>
      <c r="DR635" s="1">
        <f t="shared" si="996"/>
        <v>1</v>
      </c>
      <c r="DS635" s="168" t="e">
        <f>IF(AND(DR635=#REF!,BL635=#REF!),'Tiến độ'!D635,"")</f>
        <v>#REF!</v>
      </c>
    </row>
    <row r="636" spans="1:123" ht="11.25" customHeight="1">
      <c r="A636" s="314" t="str">
        <f>IF(B636="","",MAX($A$7:A635)+1)</f>
        <v/>
      </c>
      <c r="B636" s="315"/>
      <c r="C636" s="79" t="s">
        <v>416</v>
      </c>
      <c r="D636" s="80" t="s">
        <v>417</v>
      </c>
      <c r="E636" s="81">
        <v>2</v>
      </c>
      <c r="F636" s="82">
        <v>30</v>
      </c>
      <c r="G636" s="83"/>
      <c r="H636" s="84">
        <f t="shared" ref="H636:I636" si="1003">H635</f>
        <v>1</v>
      </c>
      <c r="I636" s="85">
        <f t="shared" si="1003"/>
        <v>50</v>
      </c>
      <c r="J636" s="27"/>
      <c r="K636" s="86">
        <v>2</v>
      </c>
      <c r="L636" s="87">
        <v>2</v>
      </c>
      <c r="M636" s="87">
        <v>2</v>
      </c>
      <c r="N636" s="88">
        <v>2</v>
      </c>
      <c r="O636" s="86">
        <v>2</v>
      </c>
      <c r="P636" s="87">
        <v>2</v>
      </c>
      <c r="Q636" s="87">
        <v>2</v>
      </c>
      <c r="R636" s="88">
        <v>2</v>
      </c>
      <c r="S636" s="86">
        <v>2</v>
      </c>
      <c r="T636" s="87">
        <v>2</v>
      </c>
      <c r="U636" s="87">
        <v>2</v>
      </c>
      <c r="V636" s="87">
        <v>2</v>
      </c>
      <c r="W636" s="88">
        <v>2</v>
      </c>
      <c r="X636" s="86">
        <v>2</v>
      </c>
      <c r="Y636" s="87">
        <v>2</v>
      </c>
      <c r="Z636" s="87" t="s">
        <v>163</v>
      </c>
      <c r="AA636" s="88" t="s">
        <v>163</v>
      </c>
      <c r="AB636" s="86" t="s">
        <v>163</v>
      </c>
      <c r="AC636" s="87" t="s">
        <v>163</v>
      </c>
      <c r="AD636" s="87" t="s">
        <v>164</v>
      </c>
      <c r="AE636" s="88" t="s">
        <v>164</v>
      </c>
      <c r="AF636" s="86" t="s">
        <v>164</v>
      </c>
      <c r="AG636" s="87" t="s">
        <v>164</v>
      </c>
      <c r="AH636" s="87" t="s">
        <v>164</v>
      </c>
      <c r="AI636" s="362"/>
      <c r="AJ636" s="363"/>
      <c r="AK636" s="86" t="s">
        <v>164</v>
      </c>
      <c r="AL636" s="87"/>
      <c r="AM636" s="87"/>
      <c r="AN636" s="88"/>
      <c r="AO636" s="86"/>
      <c r="AP636" s="87"/>
      <c r="AQ636" s="87"/>
      <c r="AR636" s="88"/>
      <c r="AS636" s="89"/>
      <c r="AT636" s="87"/>
      <c r="AU636" s="87"/>
      <c r="AV636" s="90"/>
      <c r="AW636" s="86"/>
      <c r="AX636" s="87"/>
      <c r="AY636" s="87"/>
      <c r="AZ636" s="87"/>
      <c r="BA636" s="88"/>
      <c r="BB636" s="89"/>
      <c r="BC636" s="87"/>
      <c r="BD636" s="87"/>
      <c r="BE636" s="321"/>
      <c r="BF636" s="322"/>
      <c r="BG636" s="322"/>
      <c r="BH636" s="322"/>
      <c r="BI636" s="322"/>
      <c r="BJ636" s="323"/>
      <c r="BK636" s="46" t="s">
        <v>1106</v>
      </c>
      <c r="BL636" s="46" t="s">
        <v>38</v>
      </c>
      <c r="BN636" s="146">
        <f t="shared" si="964"/>
        <v>2</v>
      </c>
      <c r="BO636" s="146">
        <f t="shared" si="911"/>
        <v>2</v>
      </c>
      <c r="BP636" s="146">
        <f t="shared" si="912"/>
        <v>2</v>
      </c>
      <c r="BQ636" s="146">
        <f t="shared" si="913"/>
        <v>2</v>
      </c>
      <c r="BR636" s="146">
        <f t="shared" si="914"/>
        <v>2</v>
      </c>
      <c r="BS636" s="146">
        <f t="shared" si="915"/>
        <v>2</v>
      </c>
      <c r="BT636" s="146">
        <f t="shared" si="916"/>
        <v>2</v>
      </c>
      <c r="BU636" s="146">
        <f t="shared" si="917"/>
        <v>2</v>
      </c>
      <c r="BV636" s="146">
        <f t="shared" si="918"/>
        <v>2</v>
      </c>
      <c r="BW636" s="146">
        <f t="shared" si="919"/>
        <v>2</v>
      </c>
      <c r="BX636" s="146">
        <f t="shared" si="920"/>
        <v>2</v>
      </c>
      <c r="BY636" s="146">
        <f t="shared" si="921"/>
        <v>2</v>
      </c>
      <c r="BZ636" s="146">
        <f t="shared" si="922"/>
        <v>2</v>
      </c>
      <c r="CA636" s="146">
        <f t="shared" si="923"/>
        <v>2</v>
      </c>
      <c r="CB636" s="146">
        <f t="shared" si="924"/>
        <v>2</v>
      </c>
      <c r="CC636" s="146">
        <f t="shared" si="925"/>
        <v>0</v>
      </c>
      <c r="CD636" s="146">
        <f t="shared" si="926"/>
        <v>0</v>
      </c>
      <c r="CE636" s="146">
        <f t="shared" si="927"/>
        <v>0</v>
      </c>
      <c r="CF636" s="146">
        <f t="shared" si="928"/>
        <v>0</v>
      </c>
      <c r="CG636" s="146">
        <f t="shared" si="929"/>
        <v>0</v>
      </c>
      <c r="CH636" s="146">
        <f t="shared" si="930"/>
        <v>0</v>
      </c>
      <c r="CI636" s="146">
        <f t="shared" si="931"/>
        <v>0</v>
      </c>
      <c r="CJ636" s="146">
        <f t="shared" si="932"/>
        <v>0</v>
      </c>
      <c r="CK636" s="146">
        <f t="shared" si="933"/>
        <v>0</v>
      </c>
      <c r="CL636" s="146">
        <f t="shared" si="934"/>
        <v>0</v>
      </c>
      <c r="CM636" s="146">
        <f t="shared" si="935"/>
        <v>0</v>
      </c>
      <c r="CN636" s="146">
        <f t="shared" si="936"/>
        <v>0</v>
      </c>
      <c r="CO636" s="146">
        <f t="shared" si="937"/>
        <v>0</v>
      </c>
      <c r="CP636" s="146">
        <f t="shared" si="938"/>
        <v>0</v>
      </c>
      <c r="CQ636" s="146">
        <f t="shared" si="939"/>
        <v>0</v>
      </c>
      <c r="CR636" s="146">
        <f t="shared" si="940"/>
        <v>0</v>
      </c>
      <c r="CS636" s="146">
        <f t="shared" si="941"/>
        <v>0</v>
      </c>
      <c r="CT636" s="146">
        <f t="shared" si="942"/>
        <v>0</v>
      </c>
      <c r="CU636" s="146">
        <f t="shared" si="943"/>
        <v>0</v>
      </c>
      <c r="CV636" s="146">
        <f t="shared" si="944"/>
        <v>0</v>
      </c>
      <c r="CW636" s="146">
        <f t="shared" si="945"/>
        <v>0</v>
      </c>
      <c r="CX636" s="146">
        <f t="shared" si="946"/>
        <v>0</v>
      </c>
      <c r="CY636" s="146">
        <f t="shared" si="947"/>
        <v>0</v>
      </c>
      <c r="CZ636" s="146">
        <f t="shared" si="948"/>
        <v>0</v>
      </c>
      <c r="DA636" s="146">
        <f t="shared" si="949"/>
        <v>0</v>
      </c>
      <c r="DB636" s="146">
        <f t="shared" si="950"/>
        <v>0</v>
      </c>
      <c r="DC636" s="146">
        <f t="shared" si="951"/>
        <v>0</v>
      </c>
      <c r="DD636" s="146">
        <f t="shared" si="952"/>
        <v>0</v>
      </c>
      <c r="DE636" s="146">
        <f t="shared" si="953"/>
        <v>0</v>
      </c>
      <c r="DF636" s="146">
        <f t="shared" si="954"/>
        <v>0</v>
      </c>
      <c r="DG636" s="146">
        <f t="shared" si="955"/>
        <v>0</v>
      </c>
      <c r="DH636" s="146">
        <f t="shared" si="956"/>
        <v>0</v>
      </c>
      <c r="DI636" s="146">
        <f t="shared" si="957"/>
        <v>0</v>
      </c>
      <c r="DJ636" s="146">
        <f t="shared" si="958"/>
        <v>0</v>
      </c>
      <c r="DK636" s="146">
        <f t="shared" si="959"/>
        <v>0</v>
      </c>
      <c r="DL636" s="146">
        <f t="shared" si="960"/>
        <v>0</v>
      </c>
      <c r="DM636" s="146">
        <f t="shared" si="961"/>
        <v>0</v>
      </c>
      <c r="DN636" s="64">
        <f t="shared" si="994"/>
        <v>30</v>
      </c>
      <c r="DO636" s="52">
        <f t="shared" si="995"/>
        <v>30</v>
      </c>
      <c r="DP636" s="52" t="str">
        <f t="shared" si="965"/>
        <v/>
      </c>
      <c r="DQ636" s="53" t="str">
        <f t="shared" si="966"/>
        <v/>
      </c>
      <c r="DR636" s="1">
        <f t="shared" si="996"/>
        <v>1</v>
      </c>
      <c r="DS636" s="168" t="e">
        <f>IF(AND(DR636=#REF!,BL636=#REF!),'Tiến độ'!D636,"")</f>
        <v>#REF!</v>
      </c>
    </row>
    <row r="637" spans="1:123" ht="11.25" customHeight="1">
      <c r="A637" s="314" t="str">
        <f>IF(B637="","",MAX($A$7:A636)+1)</f>
        <v/>
      </c>
      <c r="B637" s="315"/>
      <c r="C637" s="79" t="s">
        <v>1012</v>
      </c>
      <c r="D637" s="80" t="s">
        <v>1013</v>
      </c>
      <c r="E637" s="81">
        <v>3</v>
      </c>
      <c r="F637" s="82">
        <v>60</v>
      </c>
      <c r="G637" s="83"/>
      <c r="H637" s="84">
        <f t="shared" ref="H637:I637" si="1004">H636</f>
        <v>1</v>
      </c>
      <c r="I637" s="85">
        <f t="shared" si="1004"/>
        <v>50</v>
      </c>
      <c r="J637" s="27"/>
      <c r="K637" s="86">
        <v>4</v>
      </c>
      <c r="L637" s="87">
        <v>4</v>
      </c>
      <c r="M637" s="87">
        <v>4</v>
      </c>
      <c r="N637" s="88">
        <v>4</v>
      </c>
      <c r="O637" s="86">
        <v>4</v>
      </c>
      <c r="P637" s="87">
        <v>4</v>
      </c>
      <c r="Q637" s="87">
        <v>4</v>
      </c>
      <c r="R637" s="88">
        <v>4</v>
      </c>
      <c r="S637" s="86">
        <v>4</v>
      </c>
      <c r="T637" s="87">
        <v>4</v>
      </c>
      <c r="U637" s="87">
        <v>4</v>
      </c>
      <c r="V637" s="87">
        <v>4</v>
      </c>
      <c r="W637" s="88">
        <v>4</v>
      </c>
      <c r="X637" s="86">
        <v>4</v>
      </c>
      <c r="Y637" s="87">
        <v>4</v>
      </c>
      <c r="Z637" s="87" t="s">
        <v>163</v>
      </c>
      <c r="AA637" s="88" t="s">
        <v>163</v>
      </c>
      <c r="AB637" s="86" t="s">
        <v>163</v>
      </c>
      <c r="AC637" s="87" t="s">
        <v>163</v>
      </c>
      <c r="AD637" s="87" t="s">
        <v>164</v>
      </c>
      <c r="AE637" s="88" t="s">
        <v>164</v>
      </c>
      <c r="AF637" s="86" t="s">
        <v>164</v>
      </c>
      <c r="AG637" s="87" t="s">
        <v>164</v>
      </c>
      <c r="AH637" s="87" t="s">
        <v>164</v>
      </c>
      <c r="AI637" s="362"/>
      <c r="AJ637" s="363"/>
      <c r="AK637" s="86" t="s">
        <v>164</v>
      </c>
      <c r="AL637" s="87"/>
      <c r="AM637" s="87"/>
      <c r="AN637" s="88"/>
      <c r="AO637" s="86"/>
      <c r="AP637" s="87"/>
      <c r="AQ637" s="87"/>
      <c r="AR637" s="88"/>
      <c r="AS637" s="89"/>
      <c r="AT637" s="87"/>
      <c r="AU637" s="87"/>
      <c r="AV637" s="90"/>
      <c r="AW637" s="86"/>
      <c r="AX637" s="87"/>
      <c r="AY637" s="87"/>
      <c r="AZ637" s="87"/>
      <c r="BA637" s="88"/>
      <c r="BB637" s="89"/>
      <c r="BC637" s="87"/>
      <c r="BD637" s="87"/>
      <c r="BE637" s="321"/>
      <c r="BF637" s="322"/>
      <c r="BG637" s="322"/>
      <c r="BH637" s="322"/>
      <c r="BI637" s="322"/>
      <c r="BJ637" s="323"/>
      <c r="BK637" s="46" t="s">
        <v>1106</v>
      </c>
      <c r="BL637" s="46" t="s">
        <v>55</v>
      </c>
      <c r="BN637" s="146">
        <f t="shared" si="964"/>
        <v>4</v>
      </c>
      <c r="BO637" s="146">
        <f t="shared" si="911"/>
        <v>4</v>
      </c>
      <c r="BP637" s="146">
        <f t="shared" si="912"/>
        <v>4</v>
      </c>
      <c r="BQ637" s="146">
        <f t="shared" si="913"/>
        <v>4</v>
      </c>
      <c r="BR637" s="146">
        <f t="shared" si="914"/>
        <v>4</v>
      </c>
      <c r="BS637" s="146">
        <f t="shared" si="915"/>
        <v>4</v>
      </c>
      <c r="BT637" s="146">
        <f t="shared" si="916"/>
        <v>4</v>
      </c>
      <c r="BU637" s="146">
        <f t="shared" si="917"/>
        <v>4</v>
      </c>
      <c r="BV637" s="146">
        <f t="shared" si="918"/>
        <v>4</v>
      </c>
      <c r="BW637" s="146">
        <f t="shared" si="919"/>
        <v>4</v>
      </c>
      <c r="BX637" s="146">
        <f t="shared" si="920"/>
        <v>4</v>
      </c>
      <c r="BY637" s="146">
        <f t="shared" si="921"/>
        <v>4</v>
      </c>
      <c r="BZ637" s="146">
        <f t="shared" si="922"/>
        <v>4</v>
      </c>
      <c r="CA637" s="146">
        <f t="shared" si="923"/>
        <v>4</v>
      </c>
      <c r="CB637" s="146">
        <f t="shared" si="924"/>
        <v>4</v>
      </c>
      <c r="CC637" s="146">
        <f t="shared" si="925"/>
        <v>0</v>
      </c>
      <c r="CD637" s="146">
        <f t="shared" si="926"/>
        <v>0</v>
      </c>
      <c r="CE637" s="146">
        <f t="shared" si="927"/>
        <v>0</v>
      </c>
      <c r="CF637" s="146">
        <f t="shared" si="928"/>
        <v>0</v>
      </c>
      <c r="CG637" s="146">
        <f t="shared" si="929"/>
        <v>0</v>
      </c>
      <c r="CH637" s="146">
        <f t="shared" si="930"/>
        <v>0</v>
      </c>
      <c r="CI637" s="146">
        <f t="shared" si="931"/>
        <v>0</v>
      </c>
      <c r="CJ637" s="146">
        <f t="shared" si="932"/>
        <v>0</v>
      </c>
      <c r="CK637" s="146">
        <f t="shared" si="933"/>
        <v>0</v>
      </c>
      <c r="CL637" s="146">
        <f t="shared" si="934"/>
        <v>0</v>
      </c>
      <c r="CM637" s="146">
        <f t="shared" si="935"/>
        <v>0</v>
      </c>
      <c r="CN637" s="146">
        <f t="shared" si="936"/>
        <v>0</v>
      </c>
      <c r="CO637" s="146">
        <f t="shared" si="937"/>
        <v>0</v>
      </c>
      <c r="CP637" s="146">
        <f t="shared" si="938"/>
        <v>0</v>
      </c>
      <c r="CQ637" s="146">
        <f t="shared" si="939"/>
        <v>0</v>
      </c>
      <c r="CR637" s="146">
        <f t="shared" si="940"/>
        <v>0</v>
      </c>
      <c r="CS637" s="146">
        <f t="shared" si="941"/>
        <v>0</v>
      </c>
      <c r="CT637" s="146">
        <f t="shared" si="942"/>
        <v>0</v>
      </c>
      <c r="CU637" s="146">
        <f t="shared" si="943"/>
        <v>0</v>
      </c>
      <c r="CV637" s="146">
        <f t="shared" si="944"/>
        <v>0</v>
      </c>
      <c r="CW637" s="146">
        <f t="shared" si="945"/>
        <v>0</v>
      </c>
      <c r="CX637" s="146">
        <f t="shared" si="946"/>
        <v>0</v>
      </c>
      <c r="CY637" s="146">
        <f t="shared" si="947"/>
        <v>0</v>
      </c>
      <c r="CZ637" s="146">
        <f t="shared" si="948"/>
        <v>0</v>
      </c>
      <c r="DA637" s="146">
        <f t="shared" si="949"/>
        <v>0</v>
      </c>
      <c r="DB637" s="146">
        <f t="shared" si="950"/>
        <v>0</v>
      </c>
      <c r="DC637" s="146">
        <f t="shared" si="951"/>
        <v>0</v>
      </c>
      <c r="DD637" s="146">
        <f t="shared" si="952"/>
        <v>0</v>
      </c>
      <c r="DE637" s="146">
        <f t="shared" si="953"/>
        <v>0</v>
      </c>
      <c r="DF637" s="146">
        <f t="shared" si="954"/>
        <v>0</v>
      </c>
      <c r="DG637" s="146">
        <f t="shared" si="955"/>
        <v>0</v>
      </c>
      <c r="DH637" s="146">
        <f t="shared" si="956"/>
        <v>0</v>
      </c>
      <c r="DI637" s="146">
        <f t="shared" si="957"/>
        <v>0</v>
      </c>
      <c r="DJ637" s="146">
        <f t="shared" si="958"/>
        <v>0</v>
      </c>
      <c r="DK637" s="146">
        <f t="shared" si="959"/>
        <v>0</v>
      </c>
      <c r="DL637" s="146">
        <f t="shared" si="960"/>
        <v>0</v>
      </c>
      <c r="DM637" s="146">
        <f t="shared" si="961"/>
        <v>0</v>
      </c>
      <c r="DN637" s="64">
        <f t="shared" si="994"/>
        <v>60</v>
      </c>
      <c r="DO637" s="52">
        <f t="shared" si="995"/>
        <v>60</v>
      </c>
      <c r="DP637" s="52" t="str">
        <f t="shared" si="965"/>
        <v/>
      </c>
      <c r="DQ637" s="53" t="str">
        <f t="shared" si="966"/>
        <v/>
      </c>
      <c r="DR637" s="1">
        <f t="shared" si="996"/>
        <v>1</v>
      </c>
      <c r="DS637" s="168" t="e">
        <f>IF(AND(DR637=#REF!,BL637=#REF!),'Tiến độ'!D637,"")</f>
        <v>#REF!</v>
      </c>
    </row>
    <row r="638" spans="1:123" ht="11.25" customHeight="1">
      <c r="A638" s="314" t="str">
        <f>IF(B638="","",MAX($A$7:A637)+1)</f>
        <v/>
      </c>
      <c r="B638" s="315"/>
      <c r="C638" s="79" t="s">
        <v>1088</v>
      </c>
      <c r="D638" s="80" t="s">
        <v>213</v>
      </c>
      <c r="E638" s="81">
        <v>3</v>
      </c>
      <c r="F638" s="82">
        <v>60</v>
      </c>
      <c r="G638" s="83"/>
      <c r="H638" s="84">
        <f t="shared" ref="H638:I638" si="1005">H637</f>
        <v>1</v>
      </c>
      <c r="I638" s="85">
        <f t="shared" si="1005"/>
        <v>50</v>
      </c>
      <c r="J638" s="27"/>
      <c r="K638" s="86"/>
      <c r="L638" s="87"/>
      <c r="M638" s="87"/>
      <c r="N638" s="88"/>
      <c r="O638" s="86"/>
      <c r="P638" s="87"/>
      <c r="Q638" s="87"/>
      <c r="R638" s="88"/>
      <c r="S638" s="86"/>
      <c r="T638" s="87"/>
      <c r="U638" s="87"/>
      <c r="V638" s="87"/>
      <c r="W638" s="88"/>
      <c r="X638" s="86"/>
      <c r="Y638" s="87"/>
      <c r="Z638" s="87"/>
      <c r="AA638" s="88"/>
      <c r="AB638" s="86"/>
      <c r="AC638" s="87"/>
      <c r="AD638" s="87"/>
      <c r="AE638" s="88"/>
      <c r="AF638" s="86"/>
      <c r="AG638" s="87"/>
      <c r="AH638" s="87"/>
      <c r="AI638" s="362"/>
      <c r="AJ638" s="363"/>
      <c r="AK638" s="86"/>
      <c r="AL638" s="87">
        <v>4</v>
      </c>
      <c r="AM638" s="87">
        <v>4</v>
      </c>
      <c r="AN638" s="88">
        <v>4</v>
      </c>
      <c r="AO638" s="86">
        <v>4</v>
      </c>
      <c r="AP638" s="87">
        <v>4</v>
      </c>
      <c r="AQ638" s="87">
        <v>4</v>
      </c>
      <c r="AR638" s="88">
        <v>4</v>
      </c>
      <c r="AS638" s="89">
        <v>4</v>
      </c>
      <c r="AT638" s="87">
        <v>4</v>
      </c>
      <c r="AU638" s="87">
        <v>4</v>
      </c>
      <c r="AV638" s="90">
        <v>4</v>
      </c>
      <c r="AW638" s="86">
        <v>4</v>
      </c>
      <c r="AX638" s="87">
        <v>4</v>
      </c>
      <c r="AY638" s="87">
        <v>4</v>
      </c>
      <c r="AZ638" s="87">
        <v>4</v>
      </c>
      <c r="BA638" s="88" t="s">
        <v>163</v>
      </c>
      <c r="BB638" s="89" t="s">
        <v>163</v>
      </c>
      <c r="BC638" s="87" t="s">
        <v>163</v>
      </c>
      <c r="BD638" s="87" t="s">
        <v>163</v>
      </c>
      <c r="BE638" s="321"/>
      <c r="BF638" s="322"/>
      <c r="BG638" s="322"/>
      <c r="BH638" s="322"/>
      <c r="BI638" s="322"/>
      <c r="BJ638" s="323"/>
      <c r="BK638" s="46" t="s">
        <v>1106</v>
      </c>
      <c r="BL638" s="46" t="s">
        <v>57</v>
      </c>
      <c r="BN638" s="146">
        <f t="shared" si="964"/>
        <v>0</v>
      </c>
      <c r="BO638" s="146">
        <f t="shared" si="911"/>
        <v>0</v>
      </c>
      <c r="BP638" s="146">
        <f t="shared" si="912"/>
        <v>0</v>
      </c>
      <c r="BQ638" s="146">
        <f t="shared" si="913"/>
        <v>0</v>
      </c>
      <c r="BR638" s="146">
        <f t="shared" si="914"/>
        <v>0</v>
      </c>
      <c r="BS638" s="146">
        <f t="shared" si="915"/>
        <v>0</v>
      </c>
      <c r="BT638" s="146">
        <f t="shared" si="916"/>
        <v>0</v>
      </c>
      <c r="BU638" s="146">
        <f t="shared" si="917"/>
        <v>0</v>
      </c>
      <c r="BV638" s="146">
        <f t="shared" si="918"/>
        <v>0</v>
      </c>
      <c r="BW638" s="146">
        <f t="shared" si="919"/>
        <v>0</v>
      </c>
      <c r="BX638" s="146">
        <f t="shared" si="920"/>
        <v>0</v>
      </c>
      <c r="BY638" s="146">
        <f t="shared" si="921"/>
        <v>0</v>
      </c>
      <c r="BZ638" s="146">
        <f t="shared" si="922"/>
        <v>0</v>
      </c>
      <c r="CA638" s="146">
        <f t="shared" si="923"/>
        <v>0</v>
      </c>
      <c r="CB638" s="146">
        <f t="shared" si="924"/>
        <v>0</v>
      </c>
      <c r="CC638" s="146">
        <f t="shared" si="925"/>
        <v>0</v>
      </c>
      <c r="CD638" s="146">
        <f t="shared" si="926"/>
        <v>0</v>
      </c>
      <c r="CE638" s="146">
        <f t="shared" si="927"/>
        <v>0</v>
      </c>
      <c r="CF638" s="146">
        <f t="shared" si="928"/>
        <v>0</v>
      </c>
      <c r="CG638" s="146">
        <f t="shared" si="929"/>
        <v>0</v>
      </c>
      <c r="CH638" s="146">
        <f t="shared" si="930"/>
        <v>0</v>
      </c>
      <c r="CI638" s="146">
        <f t="shared" si="931"/>
        <v>0</v>
      </c>
      <c r="CJ638" s="146">
        <f t="shared" si="932"/>
        <v>0</v>
      </c>
      <c r="CK638" s="146">
        <f t="shared" si="933"/>
        <v>0</v>
      </c>
      <c r="CL638" s="146">
        <f t="shared" si="934"/>
        <v>0</v>
      </c>
      <c r="CM638" s="146">
        <f t="shared" si="935"/>
        <v>0</v>
      </c>
      <c r="CN638" s="146">
        <f t="shared" si="936"/>
        <v>0</v>
      </c>
      <c r="CO638" s="146">
        <f t="shared" si="937"/>
        <v>4</v>
      </c>
      <c r="CP638" s="146">
        <f t="shared" si="938"/>
        <v>4</v>
      </c>
      <c r="CQ638" s="146">
        <f t="shared" si="939"/>
        <v>4</v>
      </c>
      <c r="CR638" s="146">
        <f t="shared" si="940"/>
        <v>4</v>
      </c>
      <c r="CS638" s="146">
        <f t="shared" si="941"/>
        <v>4</v>
      </c>
      <c r="CT638" s="146">
        <f t="shared" si="942"/>
        <v>4</v>
      </c>
      <c r="CU638" s="146">
        <f t="shared" si="943"/>
        <v>4</v>
      </c>
      <c r="CV638" s="146">
        <f t="shared" si="944"/>
        <v>4</v>
      </c>
      <c r="CW638" s="146">
        <f t="shared" si="945"/>
        <v>4</v>
      </c>
      <c r="CX638" s="146">
        <f t="shared" si="946"/>
        <v>4</v>
      </c>
      <c r="CY638" s="146">
        <f t="shared" si="947"/>
        <v>4</v>
      </c>
      <c r="CZ638" s="146">
        <f t="shared" si="948"/>
        <v>4</v>
      </c>
      <c r="DA638" s="146">
        <f t="shared" si="949"/>
        <v>4</v>
      </c>
      <c r="DB638" s="146">
        <f t="shared" si="950"/>
        <v>4</v>
      </c>
      <c r="DC638" s="146">
        <f t="shared" si="951"/>
        <v>4</v>
      </c>
      <c r="DD638" s="146">
        <f t="shared" si="952"/>
        <v>0</v>
      </c>
      <c r="DE638" s="146">
        <f t="shared" si="953"/>
        <v>0</v>
      </c>
      <c r="DF638" s="146">
        <f t="shared" si="954"/>
        <v>0</v>
      </c>
      <c r="DG638" s="146">
        <f t="shared" si="955"/>
        <v>0</v>
      </c>
      <c r="DH638" s="146">
        <f t="shared" si="956"/>
        <v>0</v>
      </c>
      <c r="DI638" s="146">
        <f t="shared" si="957"/>
        <v>0</v>
      </c>
      <c r="DJ638" s="146">
        <f t="shared" si="958"/>
        <v>0</v>
      </c>
      <c r="DK638" s="146">
        <f t="shared" si="959"/>
        <v>0</v>
      </c>
      <c r="DL638" s="146">
        <f t="shared" si="960"/>
        <v>0</v>
      </c>
      <c r="DM638" s="146">
        <f t="shared" si="961"/>
        <v>0</v>
      </c>
      <c r="DN638" s="64">
        <f t="shared" si="994"/>
        <v>60</v>
      </c>
      <c r="DO638" s="52" t="str">
        <f t="shared" si="995"/>
        <v/>
      </c>
      <c r="DP638" s="52" t="str">
        <f t="shared" si="965"/>
        <v/>
      </c>
      <c r="DQ638" s="53">
        <f t="shared" si="966"/>
        <v>60</v>
      </c>
      <c r="DR638" s="1">
        <f t="shared" si="996"/>
        <v>2</v>
      </c>
      <c r="DS638" s="168" t="e">
        <f>IF(AND(DR638=#REF!,BL638=#REF!),'Tiến độ'!D638,"")</f>
        <v>#REF!</v>
      </c>
    </row>
    <row r="639" spans="1:123" ht="11.25" customHeight="1">
      <c r="A639" s="314" t="str">
        <f>IF(B639="","",MAX($A$7:A638)+1)</f>
        <v/>
      </c>
      <c r="B639" s="315"/>
      <c r="C639" s="79" t="s">
        <v>11803</v>
      </c>
      <c r="D639" s="80" t="s">
        <v>11805</v>
      </c>
      <c r="E639" s="81">
        <v>1</v>
      </c>
      <c r="F639" s="82"/>
      <c r="G639" s="83">
        <v>30</v>
      </c>
      <c r="H639" s="84">
        <f t="shared" ref="H639:I639" si="1006">H638</f>
        <v>1</v>
      </c>
      <c r="I639" s="85">
        <f t="shared" si="1006"/>
        <v>50</v>
      </c>
      <c r="J639" s="27"/>
      <c r="K639" s="86"/>
      <c r="L639" s="87"/>
      <c r="M639" s="87"/>
      <c r="N639" s="88"/>
      <c r="O639" s="86"/>
      <c r="P639" s="87"/>
      <c r="Q639" s="87"/>
      <c r="R639" s="88"/>
      <c r="S639" s="86"/>
      <c r="T639" s="87"/>
      <c r="U639" s="87"/>
      <c r="V639" s="87"/>
      <c r="W639" s="88"/>
      <c r="X639" s="86"/>
      <c r="Y639" s="87"/>
      <c r="Z639" s="87"/>
      <c r="AA639" s="88"/>
      <c r="AB639" s="86"/>
      <c r="AC639" s="87"/>
      <c r="AD639" s="87"/>
      <c r="AE639" s="88"/>
      <c r="AF639" s="86"/>
      <c r="AG639" s="87"/>
      <c r="AH639" s="87"/>
      <c r="AI639" s="362"/>
      <c r="AJ639" s="363"/>
      <c r="AK639" s="86"/>
      <c r="AL639" s="87"/>
      <c r="AM639" s="87"/>
      <c r="AN639" s="88"/>
      <c r="AO639" s="86"/>
      <c r="AP639" s="87"/>
      <c r="AQ639" s="87"/>
      <c r="AR639" s="88"/>
      <c r="AS639" s="89">
        <v>4</v>
      </c>
      <c r="AT639" s="87">
        <v>4</v>
      </c>
      <c r="AU639" s="87">
        <v>4</v>
      </c>
      <c r="AV639" s="90">
        <v>4</v>
      </c>
      <c r="AW639" s="86">
        <v>4</v>
      </c>
      <c r="AX639" s="87">
        <v>4</v>
      </c>
      <c r="AY639" s="87">
        <v>4</v>
      </c>
      <c r="AZ639" s="87">
        <v>2</v>
      </c>
      <c r="BA639" s="88" t="s">
        <v>163</v>
      </c>
      <c r="BB639" s="89" t="s">
        <v>163</v>
      </c>
      <c r="BC639" s="87" t="s">
        <v>163</v>
      </c>
      <c r="BD639" s="87" t="s">
        <v>163</v>
      </c>
      <c r="BE639" s="321"/>
      <c r="BF639" s="322"/>
      <c r="BG639" s="322"/>
      <c r="BH639" s="322"/>
      <c r="BI639" s="322"/>
      <c r="BJ639" s="323"/>
      <c r="BK639" s="46" t="s">
        <v>21</v>
      </c>
      <c r="BL639" s="46" t="s">
        <v>43</v>
      </c>
      <c r="BN639" s="146">
        <f t="shared" si="964"/>
        <v>0</v>
      </c>
      <c r="BO639" s="146">
        <f t="shared" si="911"/>
        <v>0</v>
      </c>
      <c r="BP639" s="146">
        <f t="shared" si="912"/>
        <v>0</v>
      </c>
      <c r="BQ639" s="146">
        <f t="shared" si="913"/>
        <v>0</v>
      </c>
      <c r="BR639" s="146">
        <f t="shared" si="914"/>
        <v>0</v>
      </c>
      <c r="BS639" s="146">
        <f t="shared" si="915"/>
        <v>0</v>
      </c>
      <c r="BT639" s="146">
        <f t="shared" si="916"/>
        <v>0</v>
      </c>
      <c r="BU639" s="146">
        <f t="shared" si="917"/>
        <v>0</v>
      </c>
      <c r="BV639" s="146">
        <f t="shared" si="918"/>
        <v>0</v>
      </c>
      <c r="BW639" s="146">
        <f t="shared" si="919"/>
        <v>0</v>
      </c>
      <c r="BX639" s="146">
        <f t="shared" si="920"/>
        <v>0</v>
      </c>
      <c r="BY639" s="146">
        <f t="shared" si="921"/>
        <v>0</v>
      </c>
      <c r="BZ639" s="146">
        <f t="shared" si="922"/>
        <v>0</v>
      </c>
      <c r="CA639" s="146">
        <f t="shared" si="923"/>
        <v>0</v>
      </c>
      <c r="CB639" s="146">
        <f t="shared" si="924"/>
        <v>0</v>
      </c>
      <c r="CC639" s="146">
        <f t="shared" si="925"/>
        <v>0</v>
      </c>
      <c r="CD639" s="146">
        <f t="shared" si="926"/>
        <v>0</v>
      </c>
      <c r="CE639" s="146">
        <f t="shared" si="927"/>
        <v>0</v>
      </c>
      <c r="CF639" s="146">
        <f t="shared" si="928"/>
        <v>0</v>
      </c>
      <c r="CG639" s="146">
        <f t="shared" si="929"/>
        <v>0</v>
      </c>
      <c r="CH639" s="146">
        <f t="shared" si="930"/>
        <v>0</v>
      </c>
      <c r="CI639" s="146">
        <f t="shared" si="931"/>
        <v>0</v>
      </c>
      <c r="CJ639" s="146">
        <f t="shared" si="932"/>
        <v>0</v>
      </c>
      <c r="CK639" s="146">
        <f t="shared" si="933"/>
        <v>0</v>
      </c>
      <c r="CL639" s="146">
        <f t="shared" si="934"/>
        <v>0</v>
      </c>
      <c r="CM639" s="146">
        <f t="shared" si="935"/>
        <v>0</v>
      </c>
      <c r="CN639" s="146">
        <f t="shared" si="936"/>
        <v>0</v>
      </c>
      <c r="CO639" s="146">
        <f t="shared" si="937"/>
        <v>0</v>
      </c>
      <c r="CP639" s="146">
        <f t="shared" si="938"/>
        <v>0</v>
      </c>
      <c r="CQ639" s="146">
        <f t="shared" si="939"/>
        <v>0</v>
      </c>
      <c r="CR639" s="146">
        <f t="shared" si="940"/>
        <v>0</v>
      </c>
      <c r="CS639" s="146">
        <f t="shared" si="941"/>
        <v>0</v>
      </c>
      <c r="CT639" s="146">
        <f t="shared" si="942"/>
        <v>0</v>
      </c>
      <c r="CU639" s="146">
        <f t="shared" si="943"/>
        <v>0</v>
      </c>
      <c r="CV639" s="146">
        <f t="shared" si="944"/>
        <v>4</v>
      </c>
      <c r="CW639" s="146">
        <f t="shared" si="945"/>
        <v>4</v>
      </c>
      <c r="CX639" s="146">
        <f t="shared" si="946"/>
        <v>4</v>
      </c>
      <c r="CY639" s="146">
        <f t="shared" si="947"/>
        <v>4</v>
      </c>
      <c r="CZ639" s="146">
        <f t="shared" si="948"/>
        <v>4</v>
      </c>
      <c r="DA639" s="146">
        <f t="shared" si="949"/>
        <v>4</v>
      </c>
      <c r="DB639" s="146">
        <f t="shared" si="950"/>
        <v>4</v>
      </c>
      <c r="DC639" s="146">
        <f t="shared" si="951"/>
        <v>2</v>
      </c>
      <c r="DD639" s="146">
        <f t="shared" si="952"/>
        <v>0</v>
      </c>
      <c r="DE639" s="146">
        <f t="shared" si="953"/>
        <v>0</v>
      </c>
      <c r="DF639" s="146">
        <f t="shared" si="954"/>
        <v>0</v>
      </c>
      <c r="DG639" s="146">
        <f t="shared" si="955"/>
        <v>0</v>
      </c>
      <c r="DH639" s="146">
        <f t="shared" si="956"/>
        <v>0</v>
      </c>
      <c r="DI639" s="146">
        <f t="shared" si="957"/>
        <v>0</v>
      </c>
      <c r="DJ639" s="146">
        <f t="shared" si="958"/>
        <v>0</v>
      </c>
      <c r="DK639" s="146">
        <f t="shared" si="959"/>
        <v>0</v>
      </c>
      <c r="DL639" s="146">
        <f t="shared" si="960"/>
        <v>0</v>
      </c>
      <c r="DM639" s="146">
        <f t="shared" si="961"/>
        <v>0</v>
      </c>
      <c r="DN639" s="64">
        <f>20*2*E639*H639</f>
        <v>40</v>
      </c>
      <c r="DO639" s="52" t="str">
        <f t="shared" si="995"/>
        <v/>
      </c>
      <c r="DP639" s="52" t="str">
        <f t="shared" si="965"/>
        <v/>
      </c>
      <c r="DQ639" s="53">
        <f t="shared" si="966"/>
        <v>40</v>
      </c>
      <c r="DR639" s="1">
        <f t="shared" si="996"/>
        <v>2</v>
      </c>
      <c r="DS639" s="168" t="e">
        <f>IF(AND(DR639=#REF!,BL639=#REF!),'Tiến độ'!D639,"")</f>
        <v>#REF!</v>
      </c>
    </row>
    <row r="640" spans="1:123" ht="11.25" customHeight="1">
      <c r="A640" s="314" t="str">
        <f>IF(B640="","",MAX($A$7:A639)+1)</f>
        <v/>
      </c>
      <c r="B640" s="315"/>
      <c r="C640" s="79" t="s">
        <v>470</v>
      </c>
      <c r="D640" s="80" t="s">
        <v>471</v>
      </c>
      <c r="E640" s="81">
        <v>3</v>
      </c>
      <c r="F640" s="82">
        <v>45</v>
      </c>
      <c r="G640" s="83"/>
      <c r="H640" s="84">
        <f t="shared" ref="H640:I640" si="1007">H639</f>
        <v>1</v>
      </c>
      <c r="I640" s="85">
        <f t="shared" si="1007"/>
        <v>50</v>
      </c>
      <c r="J640" s="27"/>
      <c r="K640" s="86"/>
      <c r="L640" s="87"/>
      <c r="M640" s="87"/>
      <c r="N640" s="88"/>
      <c r="O640" s="86"/>
      <c r="P640" s="87"/>
      <c r="Q640" s="87"/>
      <c r="R640" s="88"/>
      <c r="S640" s="86"/>
      <c r="T640" s="87"/>
      <c r="U640" s="87"/>
      <c r="V640" s="87"/>
      <c r="W640" s="88"/>
      <c r="X640" s="86"/>
      <c r="Y640" s="87"/>
      <c r="Z640" s="87"/>
      <c r="AA640" s="88"/>
      <c r="AB640" s="86"/>
      <c r="AC640" s="87"/>
      <c r="AD640" s="87"/>
      <c r="AE640" s="88"/>
      <c r="AF640" s="86"/>
      <c r="AG640" s="87"/>
      <c r="AH640" s="87"/>
      <c r="AI640" s="362"/>
      <c r="AJ640" s="363"/>
      <c r="AK640" s="86"/>
      <c r="AL640" s="87">
        <v>3</v>
      </c>
      <c r="AM640" s="87">
        <v>3</v>
      </c>
      <c r="AN640" s="88">
        <v>3</v>
      </c>
      <c r="AO640" s="86">
        <v>3</v>
      </c>
      <c r="AP640" s="87">
        <v>3</v>
      </c>
      <c r="AQ640" s="87">
        <v>3</v>
      </c>
      <c r="AR640" s="88">
        <v>3</v>
      </c>
      <c r="AS640" s="89">
        <v>3</v>
      </c>
      <c r="AT640" s="87">
        <v>3</v>
      </c>
      <c r="AU640" s="87">
        <v>3</v>
      </c>
      <c r="AV640" s="90">
        <v>3</v>
      </c>
      <c r="AW640" s="86">
        <v>3</v>
      </c>
      <c r="AX640" s="87">
        <v>3</v>
      </c>
      <c r="AY640" s="87">
        <v>3</v>
      </c>
      <c r="AZ640" s="87">
        <v>3</v>
      </c>
      <c r="BA640" s="88" t="s">
        <v>163</v>
      </c>
      <c r="BB640" s="89" t="s">
        <v>163</v>
      </c>
      <c r="BC640" s="87" t="s">
        <v>163</v>
      </c>
      <c r="BD640" s="87" t="s">
        <v>163</v>
      </c>
      <c r="BE640" s="321"/>
      <c r="BF640" s="322"/>
      <c r="BG640" s="322"/>
      <c r="BH640" s="322"/>
      <c r="BI640" s="322"/>
      <c r="BJ640" s="323"/>
      <c r="BK640" s="46" t="s">
        <v>1106</v>
      </c>
      <c r="BL640" s="46" t="s">
        <v>27</v>
      </c>
      <c r="BN640" s="146">
        <f t="shared" si="964"/>
        <v>0</v>
      </c>
      <c r="BO640" s="146">
        <f t="shared" si="911"/>
        <v>0</v>
      </c>
      <c r="BP640" s="146">
        <f t="shared" si="912"/>
        <v>0</v>
      </c>
      <c r="BQ640" s="146">
        <f t="shared" si="913"/>
        <v>0</v>
      </c>
      <c r="BR640" s="146">
        <f t="shared" si="914"/>
        <v>0</v>
      </c>
      <c r="BS640" s="146">
        <f t="shared" si="915"/>
        <v>0</v>
      </c>
      <c r="BT640" s="146">
        <f t="shared" si="916"/>
        <v>0</v>
      </c>
      <c r="BU640" s="146">
        <f t="shared" si="917"/>
        <v>0</v>
      </c>
      <c r="BV640" s="146">
        <f t="shared" si="918"/>
        <v>0</v>
      </c>
      <c r="BW640" s="146">
        <f t="shared" si="919"/>
        <v>0</v>
      </c>
      <c r="BX640" s="146">
        <f t="shared" si="920"/>
        <v>0</v>
      </c>
      <c r="BY640" s="146">
        <f t="shared" si="921"/>
        <v>0</v>
      </c>
      <c r="BZ640" s="146">
        <f t="shared" si="922"/>
        <v>0</v>
      </c>
      <c r="CA640" s="146">
        <f t="shared" si="923"/>
        <v>0</v>
      </c>
      <c r="CB640" s="146">
        <f t="shared" si="924"/>
        <v>0</v>
      </c>
      <c r="CC640" s="146">
        <f t="shared" si="925"/>
        <v>0</v>
      </c>
      <c r="CD640" s="146">
        <f t="shared" si="926"/>
        <v>0</v>
      </c>
      <c r="CE640" s="146">
        <f t="shared" si="927"/>
        <v>0</v>
      </c>
      <c r="CF640" s="146">
        <f t="shared" si="928"/>
        <v>0</v>
      </c>
      <c r="CG640" s="146">
        <f t="shared" si="929"/>
        <v>0</v>
      </c>
      <c r="CH640" s="146">
        <f t="shared" si="930"/>
        <v>0</v>
      </c>
      <c r="CI640" s="146">
        <f t="shared" si="931"/>
        <v>0</v>
      </c>
      <c r="CJ640" s="146">
        <f t="shared" si="932"/>
        <v>0</v>
      </c>
      <c r="CK640" s="146">
        <f t="shared" si="933"/>
        <v>0</v>
      </c>
      <c r="CL640" s="146">
        <f t="shared" si="934"/>
        <v>0</v>
      </c>
      <c r="CM640" s="146">
        <f t="shared" si="935"/>
        <v>0</v>
      </c>
      <c r="CN640" s="146">
        <f t="shared" si="936"/>
        <v>0</v>
      </c>
      <c r="CO640" s="146">
        <f t="shared" si="937"/>
        <v>3</v>
      </c>
      <c r="CP640" s="146">
        <f t="shared" si="938"/>
        <v>3</v>
      </c>
      <c r="CQ640" s="146">
        <f t="shared" si="939"/>
        <v>3</v>
      </c>
      <c r="CR640" s="146">
        <f t="shared" si="940"/>
        <v>3</v>
      </c>
      <c r="CS640" s="146">
        <f t="shared" si="941"/>
        <v>3</v>
      </c>
      <c r="CT640" s="146">
        <f t="shared" si="942"/>
        <v>3</v>
      </c>
      <c r="CU640" s="146">
        <f t="shared" si="943"/>
        <v>3</v>
      </c>
      <c r="CV640" s="146">
        <f t="shared" si="944"/>
        <v>3</v>
      </c>
      <c r="CW640" s="146">
        <f t="shared" si="945"/>
        <v>3</v>
      </c>
      <c r="CX640" s="146">
        <f t="shared" si="946"/>
        <v>3</v>
      </c>
      <c r="CY640" s="146">
        <f t="shared" si="947"/>
        <v>3</v>
      </c>
      <c r="CZ640" s="146">
        <f t="shared" si="948"/>
        <v>3</v>
      </c>
      <c r="DA640" s="146">
        <f t="shared" si="949"/>
        <v>3</v>
      </c>
      <c r="DB640" s="146">
        <f t="shared" si="950"/>
        <v>3</v>
      </c>
      <c r="DC640" s="146">
        <f t="shared" si="951"/>
        <v>3</v>
      </c>
      <c r="DD640" s="146">
        <f t="shared" si="952"/>
        <v>0</v>
      </c>
      <c r="DE640" s="146">
        <f t="shared" si="953"/>
        <v>0</v>
      </c>
      <c r="DF640" s="146">
        <f t="shared" si="954"/>
        <v>0</v>
      </c>
      <c r="DG640" s="146">
        <f t="shared" si="955"/>
        <v>0</v>
      </c>
      <c r="DH640" s="146">
        <f t="shared" si="956"/>
        <v>0</v>
      </c>
      <c r="DI640" s="146">
        <f t="shared" si="957"/>
        <v>0</v>
      </c>
      <c r="DJ640" s="146">
        <f t="shared" si="958"/>
        <v>0</v>
      </c>
      <c r="DK640" s="146">
        <f t="shared" si="959"/>
        <v>0</v>
      </c>
      <c r="DL640" s="146">
        <f t="shared" si="960"/>
        <v>0</v>
      </c>
      <c r="DM640" s="146">
        <f t="shared" si="961"/>
        <v>0</v>
      </c>
      <c r="DN640" s="64">
        <f>F640*H640</f>
        <v>45</v>
      </c>
      <c r="DO640" s="52" t="str">
        <f t="shared" si="995"/>
        <v/>
      </c>
      <c r="DP640" s="52" t="str">
        <f t="shared" si="965"/>
        <v/>
      </c>
      <c r="DQ640" s="53">
        <f t="shared" si="966"/>
        <v>45</v>
      </c>
      <c r="DR640" s="1">
        <f t="shared" si="996"/>
        <v>2</v>
      </c>
      <c r="DS640" s="168" t="e">
        <f>IF(AND(DR640=#REF!,BL640=#REF!),'Tiến độ'!D640,"")</f>
        <v>#REF!</v>
      </c>
    </row>
    <row r="641" spans="1:123" ht="11.25" customHeight="1">
      <c r="A641" s="314" t="str">
        <f>IF(B641="","",MAX($A$7:A640)+1)</f>
        <v/>
      </c>
      <c r="B641" s="315"/>
      <c r="C641" s="251" t="s">
        <v>1089</v>
      </c>
      <c r="D641" s="80" t="s">
        <v>1239</v>
      </c>
      <c r="E641" s="81">
        <v>3</v>
      </c>
      <c r="F641" s="82">
        <v>60</v>
      </c>
      <c r="G641" s="83"/>
      <c r="H641" s="84">
        <f t="shared" ref="H641:I641" si="1008">H640</f>
        <v>1</v>
      </c>
      <c r="I641" s="85">
        <f t="shared" si="1008"/>
        <v>50</v>
      </c>
      <c r="J641" s="27"/>
      <c r="K641" s="86"/>
      <c r="L641" s="87"/>
      <c r="M641" s="87"/>
      <c r="N641" s="88"/>
      <c r="O641" s="86"/>
      <c r="P641" s="87"/>
      <c r="Q641" s="87"/>
      <c r="R641" s="88"/>
      <c r="S641" s="86"/>
      <c r="T641" s="87"/>
      <c r="U641" s="87"/>
      <c r="V641" s="87"/>
      <c r="W641" s="88"/>
      <c r="X641" s="86"/>
      <c r="Y641" s="87"/>
      <c r="Z641" s="87"/>
      <c r="AA641" s="88"/>
      <c r="AB641" s="86"/>
      <c r="AC641" s="87"/>
      <c r="AD641" s="87"/>
      <c r="AE641" s="88"/>
      <c r="AF641" s="86"/>
      <c r="AG641" s="87"/>
      <c r="AH641" s="87"/>
      <c r="AI641" s="362"/>
      <c r="AJ641" s="363"/>
      <c r="AK641" s="86"/>
      <c r="AL641" s="87">
        <v>3</v>
      </c>
      <c r="AM641" s="87">
        <v>3</v>
      </c>
      <c r="AN641" s="88">
        <v>3</v>
      </c>
      <c r="AO641" s="86">
        <v>3</v>
      </c>
      <c r="AP641" s="87">
        <v>3</v>
      </c>
      <c r="AQ641" s="87">
        <v>3</v>
      </c>
      <c r="AR641" s="88">
        <v>3</v>
      </c>
      <c r="AS641" s="89">
        <v>3</v>
      </c>
      <c r="AT641" s="87">
        <v>3</v>
      </c>
      <c r="AU641" s="87">
        <v>3</v>
      </c>
      <c r="AV641" s="90">
        <v>3</v>
      </c>
      <c r="AW641" s="86">
        <v>3</v>
      </c>
      <c r="AX641" s="87">
        <v>3</v>
      </c>
      <c r="AY641" s="87">
        <v>3</v>
      </c>
      <c r="AZ641" s="87">
        <v>3</v>
      </c>
      <c r="BA641" s="88" t="s">
        <v>163</v>
      </c>
      <c r="BB641" s="89" t="s">
        <v>163</v>
      </c>
      <c r="BC641" s="87" t="s">
        <v>163</v>
      </c>
      <c r="BD641" s="87" t="s">
        <v>163</v>
      </c>
      <c r="BE641" s="321"/>
      <c r="BF641" s="322"/>
      <c r="BG641" s="322"/>
      <c r="BH641" s="322"/>
      <c r="BI641" s="322"/>
      <c r="BJ641" s="323"/>
      <c r="BK641" s="46" t="s">
        <v>1106</v>
      </c>
      <c r="BL641" s="46" t="s">
        <v>38</v>
      </c>
      <c r="BN641" s="146">
        <f t="shared" si="964"/>
        <v>0</v>
      </c>
      <c r="BO641" s="146">
        <f t="shared" si="911"/>
        <v>0</v>
      </c>
      <c r="BP641" s="146">
        <f t="shared" si="912"/>
        <v>0</v>
      </c>
      <c r="BQ641" s="146">
        <f t="shared" si="913"/>
        <v>0</v>
      </c>
      <c r="BR641" s="146">
        <f t="shared" si="914"/>
        <v>0</v>
      </c>
      <c r="BS641" s="146">
        <f t="shared" si="915"/>
        <v>0</v>
      </c>
      <c r="BT641" s="146">
        <f t="shared" si="916"/>
        <v>0</v>
      </c>
      <c r="BU641" s="146">
        <f t="shared" si="917"/>
        <v>0</v>
      </c>
      <c r="BV641" s="146">
        <f t="shared" si="918"/>
        <v>0</v>
      </c>
      <c r="BW641" s="146">
        <f t="shared" si="919"/>
        <v>0</v>
      </c>
      <c r="BX641" s="146">
        <f t="shared" si="920"/>
        <v>0</v>
      </c>
      <c r="BY641" s="146">
        <f t="shared" si="921"/>
        <v>0</v>
      </c>
      <c r="BZ641" s="146">
        <f t="shared" si="922"/>
        <v>0</v>
      </c>
      <c r="CA641" s="146">
        <f t="shared" si="923"/>
        <v>0</v>
      </c>
      <c r="CB641" s="146">
        <f t="shared" si="924"/>
        <v>0</v>
      </c>
      <c r="CC641" s="146">
        <f t="shared" si="925"/>
        <v>0</v>
      </c>
      <c r="CD641" s="146">
        <f t="shared" si="926"/>
        <v>0</v>
      </c>
      <c r="CE641" s="146">
        <f t="shared" si="927"/>
        <v>0</v>
      </c>
      <c r="CF641" s="146">
        <f t="shared" si="928"/>
        <v>0</v>
      </c>
      <c r="CG641" s="146">
        <f t="shared" si="929"/>
        <v>0</v>
      </c>
      <c r="CH641" s="146">
        <f t="shared" si="930"/>
        <v>0</v>
      </c>
      <c r="CI641" s="146">
        <f t="shared" si="931"/>
        <v>0</v>
      </c>
      <c r="CJ641" s="146">
        <f t="shared" si="932"/>
        <v>0</v>
      </c>
      <c r="CK641" s="146">
        <f t="shared" si="933"/>
        <v>0</v>
      </c>
      <c r="CL641" s="146">
        <f t="shared" si="934"/>
        <v>0</v>
      </c>
      <c r="CM641" s="146">
        <f t="shared" si="935"/>
        <v>0</v>
      </c>
      <c r="CN641" s="146">
        <f t="shared" si="936"/>
        <v>0</v>
      </c>
      <c r="CO641" s="146">
        <f t="shared" si="937"/>
        <v>3</v>
      </c>
      <c r="CP641" s="146">
        <f t="shared" si="938"/>
        <v>3</v>
      </c>
      <c r="CQ641" s="146">
        <f t="shared" si="939"/>
        <v>3</v>
      </c>
      <c r="CR641" s="146">
        <f t="shared" si="940"/>
        <v>3</v>
      </c>
      <c r="CS641" s="146">
        <f t="shared" si="941"/>
        <v>3</v>
      </c>
      <c r="CT641" s="146">
        <f t="shared" si="942"/>
        <v>3</v>
      </c>
      <c r="CU641" s="146">
        <f t="shared" si="943"/>
        <v>3</v>
      </c>
      <c r="CV641" s="146">
        <f t="shared" si="944"/>
        <v>3</v>
      </c>
      <c r="CW641" s="146">
        <f t="shared" si="945"/>
        <v>3</v>
      </c>
      <c r="CX641" s="146">
        <f t="shared" si="946"/>
        <v>3</v>
      </c>
      <c r="CY641" s="146">
        <f t="shared" si="947"/>
        <v>3</v>
      </c>
      <c r="CZ641" s="146">
        <f t="shared" si="948"/>
        <v>3</v>
      </c>
      <c r="DA641" s="146">
        <f t="shared" si="949"/>
        <v>3</v>
      </c>
      <c r="DB641" s="146">
        <f t="shared" si="950"/>
        <v>3</v>
      </c>
      <c r="DC641" s="146">
        <f t="shared" si="951"/>
        <v>3</v>
      </c>
      <c r="DD641" s="146">
        <f t="shared" si="952"/>
        <v>0</v>
      </c>
      <c r="DE641" s="146">
        <f t="shared" si="953"/>
        <v>0</v>
      </c>
      <c r="DF641" s="146">
        <f t="shared" si="954"/>
        <v>0</v>
      </c>
      <c r="DG641" s="146">
        <f t="shared" si="955"/>
        <v>0</v>
      </c>
      <c r="DH641" s="146">
        <f t="shared" si="956"/>
        <v>0</v>
      </c>
      <c r="DI641" s="146">
        <f t="shared" si="957"/>
        <v>0</v>
      </c>
      <c r="DJ641" s="146">
        <f t="shared" si="958"/>
        <v>0</v>
      </c>
      <c r="DK641" s="146">
        <f t="shared" si="959"/>
        <v>0</v>
      </c>
      <c r="DL641" s="146">
        <f t="shared" si="960"/>
        <v>0</v>
      </c>
      <c r="DM641" s="146">
        <f t="shared" si="961"/>
        <v>0</v>
      </c>
      <c r="DN641" s="64">
        <f>(E641-1)*H641*15+I641*0.8</f>
        <v>70</v>
      </c>
      <c r="DO641" s="52" t="str">
        <f t="shared" si="995"/>
        <v/>
      </c>
      <c r="DP641" s="52" t="str">
        <f t="shared" si="965"/>
        <v/>
      </c>
      <c r="DQ641" s="53">
        <f t="shared" si="966"/>
        <v>70</v>
      </c>
      <c r="DR641" s="1">
        <f t="shared" si="996"/>
        <v>2</v>
      </c>
      <c r="DS641" s="168" t="e">
        <f>IF(AND(DR641=#REF!,BL641=#REF!),'Tiến độ'!D641,"")</f>
        <v>#REF!</v>
      </c>
    </row>
    <row r="642" spans="1:123" ht="11.25" customHeight="1">
      <c r="A642" s="314" t="str">
        <f>IF(B642="","",MAX($A$7:A641)+1)</f>
        <v/>
      </c>
      <c r="B642" s="315"/>
      <c r="C642" s="79" t="s">
        <v>632</v>
      </c>
      <c r="D642" s="80" t="s">
        <v>1090</v>
      </c>
      <c r="E642" s="81">
        <v>4</v>
      </c>
      <c r="F642" s="82">
        <v>60</v>
      </c>
      <c r="G642" s="83"/>
      <c r="H642" s="84">
        <f t="shared" ref="H642:I642" si="1009">H641</f>
        <v>1</v>
      </c>
      <c r="I642" s="85">
        <f t="shared" si="1009"/>
        <v>50</v>
      </c>
      <c r="J642" s="27"/>
      <c r="K642" s="86"/>
      <c r="L642" s="87"/>
      <c r="M642" s="87"/>
      <c r="N642" s="88"/>
      <c r="O642" s="86"/>
      <c r="P642" s="87"/>
      <c r="Q642" s="87"/>
      <c r="R642" s="88"/>
      <c r="S642" s="86"/>
      <c r="T642" s="87"/>
      <c r="U642" s="87"/>
      <c r="V642" s="87"/>
      <c r="W642" s="88"/>
      <c r="X642" s="86"/>
      <c r="Y642" s="87"/>
      <c r="Z642" s="87"/>
      <c r="AA642" s="88"/>
      <c r="AB642" s="86"/>
      <c r="AC642" s="87"/>
      <c r="AD642" s="87"/>
      <c r="AE642" s="88"/>
      <c r="AF642" s="86"/>
      <c r="AG642" s="87"/>
      <c r="AH642" s="87"/>
      <c r="AI642" s="362"/>
      <c r="AJ642" s="363"/>
      <c r="AK642" s="86"/>
      <c r="AL642" s="87">
        <v>4</v>
      </c>
      <c r="AM642" s="87">
        <v>4</v>
      </c>
      <c r="AN642" s="88">
        <v>4</v>
      </c>
      <c r="AO642" s="86">
        <v>4</v>
      </c>
      <c r="AP642" s="87">
        <v>4</v>
      </c>
      <c r="AQ642" s="87">
        <v>4</v>
      </c>
      <c r="AR642" s="88">
        <v>4</v>
      </c>
      <c r="AS642" s="89">
        <v>4</v>
      </c>
      <c r="AT642" s="87">
        <v>4</v>
      </c>
      <c r="AU642" s="87">
        <v>4</v>
      </c>
      <c r="AV642" s="90">
        <v>4</v>
      </c>
      <c r="AW642" s="86">
        <v>4</v>
      </c>
      <c r="AX642" s="87">
        <v>4</v>
      </c>
      <c r="AY642" s="87">
        <v>4</v>
      </c>
      <c r="AZ642" s="87">
        <v>4</v>
      </c>
      <c r="BA642" s="88" t="s">
        <v>163</v>
      </c>
      <c r="BB642" s="89" t="s">
        <v>163</v>
      </c>
      <c r="BC642" s="87" t="s">
        <v>163</v>
      </c>
      <c r="BD642" s="87" t="s">
        <v>163</v>
      </c>
      <c r="BE642" s="321"/>
      <c r="BF642" s="322"/>
      <c r="BG642" s="322"/>
      <c r="BH642" s="322"/>
      <c r="BI642" s="322"/>
      <c r="BJ642" s="323"/>
      <c r="BK642" s="46" t="s">
        <v>1106</v>
      </c>
      <c r="BL642" s="46" t="s">
        <v>39</v>
      </c>
      <c r="BN642" s="146">
        <f t="shared" si="964"/>
        <v>0</v>
      </c>
      <c r="BO642" s="146">
        <f t="shared" si="911"/>
        <v>0</v>
      </c>
      <c r="BP642" s="146">
        <f t="shared" si="912"/>
        <v>0</v>
      </c>
      <c r="BQ642" s="146">
        <f t="shared" si="913"/>
        <v>0</v>
      </c>
      <c r="BR642" s="146">
        <f t="shared" si="914"/>
        <v>0</v>
      </c>
      <c r="BS642" s="146">
        <f t="shared" si="915"/>
        <v>0</v>
      </c>
      <c r="BT642" s="146">
        <f t="shared" si="916"/>
        <v>0</v>
      </c>
      <c r="BU642" s="146">
        <f t="shared" si="917"/>
        <v>0</v>
      </c>
      <c r="BV642" s="146">
        <f t="shared" si="918"/>
        <v>0</v>
      </c>
      <c r="BW642" s="146">
        <f t="shared" si="919"/>
        <v>0</v>
      </c>
      <c r="BX642" s="146">
        <f t="shared" si="920"/>
        <v>0</v>
      </c>
      <c r="BY642" s="146">
        <f t="shared" si="921"/>
        <v>0</v>
      </c>
      <c r="BZ642" s="146">
        <f t="shared" si="922"/>
        <v>0</v>
      </c>
      <c r="CA642" s="146">
        <f t="shared" si="923"/>
        <v>0</v>
      </c>
      <c r="CB642" s="146">
        <f t="shared" si="924"/>
        <v>0</v>
      </c>
      <c r="CC642" s="146">
        <f t="shared" si="925"/>
        <v>0</v>
      </c>
      <c r="CD642" s="146">
        <f t="shared" si="926"/>
        <v>0</v>
      </c>
      <c r="CE642" s="146">
        <f t="shared" si="927"/>
        <v>0</v>
      </c>
      <c r="CF642" s="146">
        <f t="shared" si="928"/>
        <v>0</v>
      </c>
      <c r="CG642" s="146">
        <f t="shared" si="929"/>
        <v>0</v>
      </c>
      <c r="CH642" s="146">
        <f t="shared" si="930"/>
        <v>0</v>
      </c>
      <c r="CI642" s="146">
        <f t="shared" si="931"/>
        <v>0</v>
      </c>
      <c r="CJ642" s="146">
        <f t="shared" si="932"/>
        <v>0</v>
      </c>
      <c r="CK642" s="146">
        <f t="shared" si="933"/>
        <v>0</v>
      </c>
      <c r="CL642" s="146">
        <f t="shared" si="934"/>
        <v>0</v>
      </c>
      <c r="CM642" s="146">
        <f t="shared" si="935"/>
        <v>0</v>
      </c>
      <c r="CN642" s="146">
        <f t="shared" si="936"/>
        <v>0</v>
      </c>
      <c r="CO642" s="146">
        <f t="shared" si="937"/>
        <v>4</v>
      </c>
      <c r="CP642" s="146">
        <f t="shared" si="938"/>
        <v>4</v>
      </c>
      <c r="CQ642" s="146">
        <f t="shared" si="939"/>
        <v>4</v>
      </c>
      <c r="CR642" s="146">
        <f t="shared" si="940"/>
        <v>4</v>
      </c>
      <c r="CS642" s="146">
        <f t="shared" si="941"/>
        <v>4</v>
      </c>
      <c r="CT642" s="146">
        <f t="shared" si="942"/>
        <v>4</v>
      </c>
      <c r="CU642" s="146">
        <f t="shared" si="943"/>
        <v>4</v>
      </c>
      <c r="CV642" s="146">
        <f t="shared" si="944"/>
        <v>4</v>
      </c>
      <c r="CW642" s="146">
        <f t="shared" si="945"/>
        <v>4</v>
      </c>
      <c r="CX642" s="146">
        <f t="shared" si="946"/>
        <v>4</v>
      </c>
      <c r="CY642" s="146">
        <f t="shared" si="947"/>
        <v>4</v>
      </c>
      <c r="CZ642" s="146">
        <f t="shared" si="948"/>
        <v>4</v>
      </c>
      <c r="DA642" s="146">
        <f t="shared" si="949"/>
        <v>4</v>
      </c>
      <c r="DB642" s="146">
        <f t="shared" si="950"/>
        <v>4</v>
      </c>
      <c r="DC642" s="146">
        <f t="shared" si="951"/>
        <v>4</v>
      </c>
      <c r="DD642" s="146">
        <f t="shared" si="952"/>
        <v>0</v>
      </c>
      <c r="DE642" s="146">
        <f t="shared" si="953"/>
        <v>0</v>
      </c>
      <c r="DF642" s="146">
        <f t="shared" si="954"/>
        <v>0</v>
      </c>
      <c r="DG642" s="146">
        <f t="shared" si="955"/>
        <v>0</v>
      </c>
      <c r="DH642" s="146">
        <f t="shared" si="956"/>
        <v>0</v>
      </c>
      <c r="DI642" s="146">
        <f t="shared" si="957"/>
        <v>0</v>
      </c>
      <c r="DJ642" s="146">
        <f t="shared" si="958"/>
        <v>0</v>
      </c>
      <c r="DK642" s="146">
        <f t="shared" si="959"/>
        <v>0</v>
      </c>
      <c r="DL642" s="146">
        <f t="shared" si="960"/>
        <v>0</v>
      </c>
      <c r="DM642" s="146">
        <f t="shared" si="961"/>
        <v>0</v>
      </c>
      <c r="DN642" s="64">
        <f>F642*H642</f>
        <v>60</v>
      </c>
      <c r="DO642" s="52" t="str">
        <f t="shared" si="995"/>
        <v/>
      </c>
      <c r="DP642" s="52" t="str">
        <f t="shared" si="965"/>
        <v/>
      </c>
      <c r="DQ642" s="53">
        <f t="shared" si="966"/>
        <v>60</v>
      </c>
      <c r="DR642" s="1">
        <f t="shared" si="996"/>
        <v>2</v>
      </c>
      <c r="DS642" s="168" t="e">
        <f>IF(AND(DR642=#REF!,BL642=#REF!),'Tiến độ'!D642,"")</f>
        <v>#REF!</v>
      </c>
    </row>
    <row r="643" spans="1:123" ht="11.25" customHeight="1">
      <c r="A643" s="314" t="str">
        <f>IF(B643="","",MAX($A$7:A642)+1)</f>
        <v/>
      </c>
      <c r="B643" s="315"/>
      <c r="C643" s="79" t="s">
        <v>826</v>
      </c>
      <c r="D643" s="80" t="s">
        <v>11970</v>
      </c>
      <c r="E643" s="81">
        <v>3</v>
      </c>
      <c r="F643" s="82">
        <v>45</v>
      </c>
      <c r="G643" s="83"/>
      <c r="H643" s="84">
        <f t="shared" ref="H643:I643" si="1010">H642</f>
        <v>1</v>
      </c>
      <c r="I643" s="85">
        <f t="shared" si="1010"/>
        <v>50</v>
      </c>
      <c r="J643" s="27"/>
      <c r="K643" s="86"/>
      <c r="L643" s="87"/>
      <c r="M643" s="87"/>
      <c r="N643" s="88"/>
      <c r="O643" s="86"/>
      <c r="P643" s="87"/>
      <c r="Q643" s="87"/>
      <c r="R643" s="88"/>
      <c r="S643" s="86"/>
      <c r="T643" s="87"/>
      <c r="U643" s="87"/>
      <c r="V643" s="87"/>
      <c r="W643" s="88"/>
      <c r="X643" s="86"/>
      <c r="Y643" s="87"/>
      <c r="Z643" s="87"/>
      <c r="AA643" s="88"/>
      <c r="AB643" s="86"/>
      <c r="AC643" s="87"/>
      <c r="AD643" s="87"/>
      <c r="AE643" s="88"/>
      <c r="AF643" s="86"/>
      <c r="AG643" s="87"/>
      <c r="AH643" s="87"/>
      <c r="AI643" s="362"/>
      <c r="AJ643" s="363"/>
      <c r="AK643" s="86"/>
      <c r="AL643" s="87">
        <v>3</v>
      </c>
      <c r="AM643" s="87">
        <v>3</v>
      </c>
      <c r="AN643" s="88">
        <v>3</v>
      </c>
      <c r="AO643" s="86">
        <v>3</v>
      </c>
      <c r="AP643" s="87">
        <v>3</v>
      </c>
      <c r="AQ643" s="87">
        <v>3</v>
      </c>
      <c r="AR643" s="88">
        <v>3</v>
      </c>
      <c r="AS643" s="89">
        <v>3</v>
      </c>
      <c r="AT643" s="87">
        <v>3</v>
      </c>
      <c r="AU643" s="87">
        <v>3</v>
      </c>
      <c r="AV643" s="90">
        <v>3</v>
      </c>
      <c r="AW643" s="86">
        <v>3</v>
      </c>
      <c r="AX643" s="87">
        <v>3</v>
      </c>
      <c r="AY643" s="87">
        <v>3</v>
      </c>
      <c r="AZ643" s="87">
        <v>3</v>
      </c>
      <c r="BA643" s="88" t="s">
        <v>163</v>
      </c>
      <c r="BB643" s="89" t="s">
        <v>163</v>
      </c>
      <c r="BC643" s="87" t="s">
        <v>163</v>
      </c>
      <c r="BD643" s="87" t="s">
        <v>163</v>
      </c>
      <c r="BE643" s="321"/>
      <c r="BF643" s="322"/>
      <c r="BG643" s="322"/>
      <c r="BH643" s="322"/>
      <c r="BI643" s="322"/>
      <c r="BJ643" s="323"/>
      <c r="BK643" s="46" t="s">
        <v>1106</v>
      </c>
      <c r="BL643" s="46" t="s">
        <v>39</v>
      </c>
      <c r="BN643" s="146">
        <f t="shared" si="964"/>
        <v>0</v>
      </c>
      <c r="BO643" s="146">
        <f t="shared" si="911"/>
        <v>0</v>
      </c>
      <c r="BP643" s="146">
        <f t="shared" si="912"/>
        <v>0</v>
      </c>
      <c r="BQ643" s="146">
        <f t="shared" si="913"/>
        <v>0</v>
      </c>
      <c r="BR643" s="146">
        <f t="shared" si="914"/>
        <v>0</v>
      </c>
      <c r="BS643" s="146">
        <f t="shared" si="915"/>
        <v>0</v>
      </c>
      <c r="BT643" s="146">
        <f t="shared" si="916"/>
        <v>0</v>
      </c>
      <c r="BU643" s="146">
        <f t="shared" si="917"/>
        <v>0</v>
      </c>
      <c r="BV643" s="146">
        <f t="shared" si="918"/>
        <v>0</v>
      </c>
      <c r="BW643" s="146">
        <f t="shared" si="919"/>
        <v>0</v>
      </c>
      <c r="BX643" s="146">
        <f t="shared" si="920"/>
        <v>0</v>
      </c>
      <c r="BY643" s="146">
        <f t="shared" si="921"/>
        <v>0</v>
      </c>
      <c r="BZ643" s="146">
        <f t="shared" si="922"/>
        <v>0</v>
      </c>
      <c r="CA643" s="146">
        <f t="shared" si="923"/>
        <v>0</v>
      </c>
      <c r="CB643" s="146">
        <f t="shared" si="924"/>
        <v>0</v>
      </c>
      <c r="CC643" s="146">
        <f t="shared" si="925"/>
        <v>0</v>
      </c>
      <c r="CD643" s="146">
        <f t="shared" si="926"/>
        <v>0</v>
      </c>
      <c r="CE643" s="146">
        <f t="shared" si="927"/>
        <v>0</v>
      </c>
      <c r="CF643" s="146">
        <f t="shared" si="928"/>
        <v>0</v>
      </c>
      <c r="CG643" s="146">
        <f t="shared" si="929"/>
        <v>0</v>
      </c>
      <c r="CH643" s="146">
        <f t="shared" si="930"/>
        <v>0</v>
      </c>
      <c r="CI643" s="146">
        <f t="shared" si="931"/>
        <v>0</v>
      </c>
      <c r="CJ643" s="146">
        <f t="shared" si="932"/>
        <v>0</v>
      </c>
      <c r="CK643" s="146">
        <f t="shared" si="933"/>
        <v>0</v>
      </c>
      <c r="CL643" s="146">
        <f t="shared" si="934"/>
        <v>0</v>
      </c>
      <c r="CM643" s="146">
        <f t="shared" si="935"/>
        <v>0</v>
      </c>
      <c r="CN643" s="146">
        <f t="shared" si="936"/>
        <v>0</v>
      </c>
      <c r="CO643" s="146">
        <f t="shared" si="937"/>
        <v>3</v>
      </c>
      <c r="CP643" s="146">
        <f t="shared" si="938"/>
        <v>3</v>
      </c>
      <c r="CQ643" s="146">
        <f t="shared" si="939"/>
        <v>3</v>
      </c>
      <c r="CR643" s="146">
        <f t="shared" si="940"/>
        <v>3</v>
      </c>
      <c r="CS643" s="146">
        <f t="shared" si="941"/>
        <v>3</v>
      </c>
      <c r="CT643" s="146">
        <f t="shared" si="942"/>
        <v>3</v>
      </c>
      <c r="CU643" s="146">
        <f t="shared" si="943"/>
        <v>3</v>
      </c>
      <c r="CV643" s="146">
        <f t="shared" si="944"/>
        <v>3</v>
      </c>
      <c r="CW643" s="146">
        <f t="shared" si="945"/>
        <v>3</v>
      </c>
      <c r="CX643" s="146">
        <f t="shared" si="946"/>
        <v>3</v>
      </c>
      <c r="CY643" s="146">
        <f t="shared" si="947"/>
        <v>3</v>
      </c>
      <c r="CZ643" s="146">
        <f t="shared" si="948"/>
        <v>3</v>
      </c>
      <c r="DA643" s="146">
        <f t="shared" si="949"/>
        <v>3</v>
      </c>
      <c r="DB643" s="146">
        <f t="shared" si="950"/>
        <v>3</v>
      </c>
      <c r="DC643" s="146">
        <f t="shared" si="951"/>
        <v>3</v>
      </c>
      <c r="DD643" s="146">
        <f t="shared" si="952"/>
        <v>0</v>
      </c>
      <c r="DE643" s="146">
        <f t="shared" si="953"/>
        <v>0</v>
      </c>
      <c r="DF643" s="146">
        <f t="shared" si="954"/>
        <v>0</v>
      </c>
      <c r="DG643" s="146">
        <f t="shared" si="955"/>
        <v>0</v>
      </c>
      <c r="DH643" s="146">
        <f t="shared" si="956"/>
        <v>0</v>
      </c>
      <c r="DI643" s="146">
        <f t="shared" si="957"/>
        <v>0</v>
      </c>
      <c r="DJ643" s="146">
        <f t="shared" si="958"/>
        <v>0</v>
      </c>
      <c r="DK643" s="146">
        <f t="shared" si="959"/>
        <v>0</v>
      </c>
      <c r="DL643" s="146">
        <f t="shared" si="960"/>
        <v>0</v>
      </c>
      <c r="DM643" s="146">
        <f t="shared" si="961"/>
        <v>0</v>
      </c>
      <c r="DN643" s="64">
        <f>F643*H643</f>
        <v>45</v>
      </c>
      <c r="DO643" s="52" t="str">
        <f t="shared" si="995"/>
        <v/>
      </c>
      <c r="DP643" s="52" t="str">
        <f t="shared" si="965"/>
        <v/>
      </c>
      <c r="DQ643" s="53">
        <f t="shared" si="966"/>
        <v>45</v>
      </c>
      <c r="DR643" s="1">
        <f t="shared" si="996"/>
        <v>2</v>
      </c>
      <c r="DS643" s="168" t="e">
        <f>IF(AND(DR643=#REF!,BL643=#REF!),'Tiến độ'!D643,"")</f>
        <v>#REF!</v>
      </c>
    </row>
    <row r="644" spans="1:123" ht="11.25" customHeight="1">
      <c r="A644" s="314" t="str">
        <f>IF(B644="","",MAX($A$7:A643)+1)</f>
        <v/>
      </c>
      <c r="B644" s="315"/>
      <c r="C644" s="79" t="s">
        <v>419</v>
      </c>
      <c r="D644" s="80" t="s">
        <v>319</v>
      </c>
      <c r="E644" s="81">
        <v>2</v>
      </c>
      <c r="F644" s="82">
        <v>30</v>
      </c>
      <c r="G644" s="83"/>
      <c r="H644" s="84">
        <f t="shared" ref="H644:I644" si="1011">H643</f>
        <v>1</v>
      </c>
      <c r="I644" s="85">
        <f t="shared" si="1011"/>
        <v>50</v>
      </c>
      <c r="J644" s="27"/>
      <c r="K644" s="86"/>
      <c r="L644" s="87"/>
      <c r="M644" s="87"/>
      <c r="N644" s="88"/>
      <c r="O644" s="86"/>
      <c r="P644" s="87"/>
      <c r="Q644" s="87"/>
      <c r="R644" s="88"/>
      <c r="S644" s="86"/>
      <c r="T644" s="87"/>
      <c r="U644" s="87"/>
      <c r="V644" s="87"/>
      <c r="W644" s="88"/>
      <c r="X644" s="86"/>
      <c r="Y644" s="87"/>
      <c r="Z644" s="87"/>
      <c r="AA644" s="88"/>
      <c r="AB644" s="86"/>
      <c r="AC644" s="87"/>
      <c r="AD644" s="87"/>
      <c r="AE644" s="88"/>
      <c r="AF644" s="86"/>
      <c r="AG644" s="87"/>
      <c r="AH644" s="87"/>
      <c r="AI644" s="362"/>
      <c r="AJ644" s="363"/>
      <c r="AK644" s="86"/>
      <c r="AL644" s="87">
        <v>2</v>
      </c>
      <c r="AM644" s="87">
        <v>2</v>
      </c>
      <c r="AN644" s="88">
        <v>2</v>
      </c>
      <c r="AO644" s="86">
        <v>2</v>
      </c>
      <c r="AP644" s="87">
        <v>2</v>
      </c>
      <c r="AQ644" s="87">
        <v>2</v>
      </c>
      <c r="AR644" s="88">
        <v>2</v>
      </c>
      <c r="AS644" s="89">
        <v>2</v>
      </c>
      <c r="AT644" s="87">
        <v>2</v>
      </c>
      <c r="AU644" s="87">
        <v>2</v>
      </c>
      <c r="AV644" s="90">
        <v>2</v>
      </c>
      <c r="AW644" s="86">
        <v>2</v>
      </c>
      <c r="AX644" s="87">
        <v>2</v>
      </c>
      <c r="AY644" s="87">
        <v>2</v>
      </c>
      <c r="AZ644" s="87">
        <v>2</v>
      </c>
      <c r="BA644" s="88" t="s">
        <v>163</v>
      </c>
      <c r="BB644" s="89" t="s">
        <v>163</v>
      </c>
      <c r="BC644" s="87" t="s">
        <v>163</v>
      </c>
      <c r="BD644" s="87" t="s">
        <v>163</v>
      </c>
      <c r="BE644" s="321"/>
      <c r="BF644" s="322"/>
      <c r="BG644" s="322"/>
      <c r="BH644" s="322"/>
      <c r="BI644" s="322"/>
      <c r="BJ644" s="323"/>
      <c r="BK644" s="46" t="s">
        <v>1106</v>
      </c>
      <c r="BL644" s="46" t="s">
        <v>29</v>
      </c>
      <c r="BN644" s="146">
        <f t="shared" si="964"/>
        <v>0</v>
      </c>
      <c r="BO644" s="146">
        <f t="shared" si="911"/>
        <v>0</v>
      </c>
      <c r="BP644" s="146">
        <f t="shared" si="912"/>
        <v>0</v>
      </c>
      <c r="BQ644" s="146">
        <f t="shared" si="913"/>
        <v>0</v>
      </c>
      <c r="BR644" s="146">
        <f t="shared" si="914"/>
        <v>0</v>
      </c>
      <c r="BS644" s="146">
        <f t="shared" si="915"/>
        <v>0</v>
      </c>
      <c r="BT644" s="146">
        <f t="shared" si="916"/>
        <v>0</v>
      </c>
      <c r="BU644" s="146">
        <f t="shared" si="917"/>
        <v>0</v>
      </c>
      <c r="BV644" s="146">
        <f t="shared" si="918"/>
        <v>0</v>
      </c>
      <c r="BW644" s="146">
        <f t="shared" si="919"/>
        <v>0</v>
      </c>
      <c r="BX644" s="146">
        <f t="shared" si="920"/>
        <v>0</v>
      </c>
      <c r="BY644" s="146">
        <f t="shared" si="921"/>
        <v>0</v>
      </c>
      <c r="BZ644" s="146">
        <f t="shared" si="922"/>
        <v>0</v>
      </c>
      <c r="CA644" s="146">
        <f t="shared" si="923"/>
        <v>0</v>
      </c>
      <c r="CB644" s="146">
        <f t="shared" si="924"/>
        <v>0</v>
      </c>
      <c r="CC644" s="146">
        <f t="shared" si="925"/>
        <v>0</v>
      </c>
      <c r="CD644" s="146">
        <f t="shared" si="926"/>
        <v>0</v>
      </c>
      <c r="CE644" s="146">
        <f t="shared" si="927"/>
        <v>0</v>
      </c>
      <c r="CF644" s="146">
        <f t="shared" si="928"/>
        <v>0</v>
      </c>
      <c r="CG644" s="146">
        <f t="shared" si="929"/>
        <v>0</v>
      </c>
      <c r="CH644" s="146">
        <f t="shared" si="930"/>
        <v>0</v>
      </c>
      <c r="CI644" s="146">
        <f t="shared" si="931"/>
        <v>0</v>
      </c>
      <c r="CJ644" s="146">
        <f t="shared" si="932"/>
        <v>0</v>
      </c>
      <c r="CK644" s="146">
        <f t="shared" si="933"/>
        <v>0</v>
      </c>
      <c r="CL644" s="146">
        <f t="shared" si="934"/>
        <v>0</v>
      </c>
      <c r="CM644" s="146">
        <f t="shared" si="935"/>
        <v>0</v>
      </c>
      <c r="CN644" s="146">
        <f t="shared" si="936"/>
        <v>0</v>
      </c>
      <c r="CO644" s="146">
        <f t="shared" si="937"/>
        <v>2</v>
      </c>
      <c r="CP644" s="146">
        <f t="shared" si="938"/>
        <v>2</v>
      </c>
      <c r="CQ644" s="146">
        <f t="shared" si="939"/>
        <v>2</v>
      </c>
      <c r="CR644" s="146">
        <f t="shared" si="940"/>
        <v>2</v>
      </c>
      <c r="CS644" s="146">
        <f t="shared" si="941"/>
        <v>2</v>
      </c>
      <c r="CT644" s="146">
        <f t="shared" si="942"/>
        <v>2</v>
      </c>
      <c r="CU644" s="146">
        <f t="shared" si="943"/>
        <v>2</v>
      </c>
      <c r="CV644" s="146">
        <f t="shared" si="944"/>
        <v>2</v>
      </c>
      <c r="CW644" s="146">
        <f t="shared" si="945"/>
        <v>2</v>
      </c>
      <c r="CX644" s="146">
        <f t="shared" si="946"/>
        <v>2</v>
      </c>
      <c r="CY644" s="146">
        <f t="shared" si="947"/>
        <v>2</v>
      </c>
      <c r="CZ644" s="146">
        <f t="shared" si="948"/>
        <v>2</v>
      </c>
      <c r="DA644" s="146">
        <f t="shared" si="949"/>
        <v>2</v>
      </c>
      <c r="DB644" s="146">
        <f t="shared" si="950"/>
        <v>2</v>
      </c>
      <c r="DC644" s="146">
        <f t="shared" si="951"/>
        <v>2</v>
      </c>
      <c r="DD644" s="146">
        <f t="shared" si="952"/>
        <v>0</v>
      </c>
      <c r="DE644" s="146">
        <f t="shared" si="953"/>
        <v>0</v>
      </c>
      <c r="DF644" s="146">
        <f t="shared" si="954"/>
        <v>0</v>
      </c>
      <c r="DG644" s="146">
        <f t="shared" si="955"/>
        <v>0</v>
      </c>
      <c r="DH644" s="146">
        <f t="shared" si="956"/>
        <v>0</v>
      </c>
      <c r="DI644" s="146">
        <f t="shared" si="957"/>
        <v>0</v>
      </c>
      <c r="DJ644" s="146">
        <f t="shared" si="958"/>
        <v>0</v>
      </c>
      <c r="DK644" s="146">
        <f t="shared" si="959"/>
        <v>0</v>
      </c>
      <c r="DL644" s="146">
        <f t="shared" si="960"/>
        <v>0</v>
      </c>
      <c r="DM644" s="146">
        <f t="shared" si="961"/>
        <v>0</v>
      </c>
      <c r="DN644" s="64">
        <f>F644*H644</f>
        <v>30</v>
      </c>
      <c r="DO644" s="52" t="str">
        <f t="shared" si="995"/>
        <v/>
      </c>
      <c r="DP644" s="52" t="str">
        <f t="shared" si="965"/>
        <v/>
      </c>
      <c r="DQ644" s="53">
        <f t="shared" si="966"/>
        <v>30</v>
      </c>
      <c r="DR644" s="1">
        <f t="shared" si="996"/>
        <v>2</v>
      </c>
      <c r="DS644" s="168" t="e">
        <f>IF(AND(DR644=#REF!,BL644=#REF!),'Tiến độ'!D644,"")</f>
        <v>#REF!</v>
      </c>
    </row>
    <row r="645" spans="1:123" ht="11.25" customHeight="1">
      <c r="A645" s="310" t="str">
        <f>IF(B645="","",MAX($A$7:A644)+1)</f>
        <v/>
      </c>
      <c r="B645" s="313"/>
      <c r="C645" s="91" t="s">
        <v>8</v>
      </c>
      <c r="D645" s="92"/>
      <c r="E645" s="93">
        <f>SUM(E629:E644)</f>
        <v>41</v>
      </c>
      <c r="F645" s="94"/>
      <c r="G645" s="95"/>
      <c r="H645" s="96"/>
      <c r="I645" s="97"/>
      <c r="J645" s="26"/>
      <c r="K645" s="96">
        <f t="shared" ref="K645:AH645" si="1012">SUM(K629:K644)</f>
        <v>24</v>
      </c>
      <c r="L645" s="97">
        <f t="shared" si="1012"/>
        <v>24</v>
      </c>
      <c r="M645" s="97">
        <f t="shared" si="1012"/>
        <v>24</v>
      </c>
      <c r="N645" s="98">
        <f t="shared" si="1012"/>
        <v>24</v>
      </c>
      <c r="O645" s="96">
        <f t="shared" si="1012"/>
        <v>24</v>
      </c>
      <c r="P645" s="97">
        <f t="shared" si="1012"/>
        <v>24</v>
      </c>
      <c r="Q645" s="97">
        <f t="shared" si="1012"/>
        <v>24</v>
      </c>
      <c r="R645" s="98">
        <f t="shared" si="1012"/>
        <v>28</v>
      </c>
      <c r="S645" s="96">
        <f t="shared" si="1012"/>
        <v>28</v>
      </c>
      <c r="T645" s="97">
        <f t="shared" si="1012"/>
        <v>28</v>
      </c>
      <c r="U645" s="97">
        <f t="shared" si="1012"/>
        <v>28</v>
      </c>
      <c r="V645" s="97">
        <f t="shared" si="1012"/>
        <v>28</v>
      </c>
      <c r="W645" s="98">
        <f t="shared" si="1012"/>
        <v>28</v>
      </c>
      <c r="X645" s="96">
        <f t="shared" si="1012"/>
        <v>25</v>
      </c>
      <c r="Y645" s="97">
        <f t="shared" si="1012"/>
        <v>23</v>
      </c>
      <c r="Z645" s="97">
        <f t="shared" si="1012"/>
        <v>0</v>
      </c>
      <c r="AA645" s="98">
        <f t="shared" si="1012"/>
        <v>0</v>
      </c>
      <c r="AB645" s="96">
        <f t="shared" si="1012"/>
        <v>0</v>
      </c>
      <c r="AC645" s="97">
        <f t="shared" si="1012"/>
        <v>0</v>
      </c>
      <c r="AD645" s="97">
        <f t="shared" si="1012"/>
        <v>0</v>
      </c>
      <c r="AE645" s="98">
        <f t="shared" si="1012"/>
        <v>0</v>
      </c>
      <c r="AF645" s="96">
        <f t="shared" si="1012"/>
        <v>0</v>
      </c>
      <c r="AG645" s="97">
        <f t="shared" si="1012"/>
        <v>0</v>
      </c>
      <c r="AH645" s="97">
        <f t="shared" si="1012"/>
        <v>0</v>
      </c>
      <c r="AI645" s="362"/>
      <c r="AJ645" s="363"/>
      <c r="AK645" s="96">
        <f t="shared" ref="AK645:BD645" si="1013">SUM(AK629:AK644)</f>
        <v>0</v>
      </c>
      <c r="AL645" s="97">
        <f t="shared" si="1013"/>
        <v>19</v>
      </c>
      <c r="AM645" s="97">
        <f t="shared" si="1013"/>
        <v>19</v>
      </c>
      <c r="AN645" s="98">
        <f t="shared" si="1013"/>
        <v>19</v>
      </c>
      <c r="AO645" s="96">
        <f t="shared" si="1013"/>
        <v>19</v>
      </c>
      <c r="AP645" s="97">
        <f t="shared" si="1013"/>
        <v>19</v>
      </c>
      <c r="AQ645" s="97">
        <f t="shared" si="1013"/>
        <v>19</v>
      </c>
      <c r="AR645" s="98">
        <f t="shared" si="1013"/>
        <v>19</v>
      </c>
      <c r="AS645" s="99">
        <f t="shared" si="1013"/>
        <v>23</v>
      </c>
      <c r="AT645" s="97">
        <f t="shared" si="1013"/>
        <v>23</v>
      </c>
      <c r="AU645" s="97">
        <f t="shared" si="1013"/>
        <v>23</v>
      </c>
      <c r="AV645" s="100">
        <f t="shared" si="1013"/>
        <v>23</v>
      </c>
      <c r="AW645" s="96">
        <f t="shared" si="1013"/>
        <v>23</v>
      </c>
      <c r="AX645" s="97">
        <f t="shared" si="1013"/>
        <v>23</v>
      </c>
      <c r="AY645" s="97">
        <f t="shared" si="1013"/>
        <v>23</v>
      </c>
      <c r="AZ645" s="97">
        <f t="shared" si="1013"/>
        <v>21</v>
      </c>
      <c r="BA645" s="98">
        <f t="shared" si="1013"/>
        <v>0</v>
      </c>
      <c r="BB645" s="99">
        <f t="shared" si="1013"/>
        <v>0</v>
      </c>
      <c r="BC645" s="97">
        <f t="shared" si="1013"/>
        <v>0</v>
      </c>
      <c r="BD645" s="97">
        <f t="shared" si="1013"/>
        <v>0</v>
      </c>
      <c r="BE645" s="321"/>
      <c r="BF645" s="322"/>
      <c r="BG645" s="322"/>
      <c r="BH645" s="322"/>
      <c r="BI645" s="322"/>
      <c r="BJ645" s="323"/>
      <c r="BK645" s="47"/>
      <c r="BL645" s="47" t="s">
        <v>1113</v>
      </c>
      <c r="BN645" s="146">
        <f t="shared" si="964"/>
        <v>0</v>
      </c>
      <c r="BO645" s="146">
        <f t="shared" si="911"/>
        <v>0</v>
      </c>
      <c r="BP645" s="146">
        <f t="shared" si="912"/>
        <v>0</v>
      </c>
      <c r="BQ645" s="146">
        <f t="shared" si="913"/>
        <v>0</v>
      </c>
      <c r="BR645" s="146">
        <f t="shared" si="914"/>
        <v>0</v>
      </c>
      <c r="BS645" s="146">
        <f t="shared" si="915"/>
        <v>0</v>
      </c>
      <c r="BT645" s="146">
        <f t="shared" si="916"/>
        <v>0</v>
      </c>
      <c r="BU645" s="146">
        <f t="shared" si="917"/>
        <v>0</v>
      </c>
      <c r="BV645" s="146">
        <f t="shared" si="918"/>
        <v>0</v>
      </c>
      <c r="BW645" s="146">
        <f t="shared" si="919"/>
        <v>0</v>
      </c>
      <c r="BX645" s="146">
        <f t="shared" si="920"/>
        <v>0</v>
      </c>
      <c r="BY645" s="146">
        <f t="shared" si="921"/>
        <v>0</v>
      </c>
      <c r="BZ645" s="146">
        <f t="shared" si="922"/>
        <v>0</v>
      </c>
      <c r="CA645" s="146">
        <f t="shared" si="923"/>
        <v>0</v>
      </c>
      <c r="CB645" s="146">
        <f t="shared" si="924"/>
        <v>0</v>
      </c>
      <c r="CC645" s="146">
        <f t="shared" si="925"/>
        <v>0</v>
      </c>
      <c r="CD645" s="146">
        <f t="shared" si="926"/>
        <v>0</v>
      </c>
      <c r="CE645" s="146">
        <f t="shared" si="927"/>
        <v>0</v>
      </c>
      <c r="CF645" s="146">
        <f t="shared" si="928"/>
        <v>0</v>
      </c>
      <c r="CG645" s="146">
        <f t="shared" si="929"/>
        <v>0</v>
      </c>
      <c r="CH645" s="146">
        <f t="shared" si="930"/>
        <v>0</v>
      </c>
      <c r="CI645" s="146">
        <f t="shared" si="931"/>
        <v>0</v>
      </c>
      <c r="CJ645" s="146">
        <f t="shared" si="932"/>
        <v>0</v>
      </c>
      <c r="CK645" s="146">
        <f t="shared" si="933"/>
        <v>0</v>
      </c>
      <c r="CL645" s="146">
        <f t="shared" si="934"/>
        <v>0</v>
      </c>
      <c r="CM645" s="146">
        <f t="shared" si="935"/>
        <v>0</v>
      </c>
      <c r="CN645" s="146">
        <f t="shared" si="936"/>
        <v>0</v>
      </c>
      <c r="CO645" s="146">
        <f t="shared" si="937"/>
        <v>0</v>
      </c>
      <c r="CP645" s="146">
        <f t="shared" si="938"/>
        <v>0</v>
      </c>
      <c r="CQ645" s="146">
        <f t="shared" si="939"/>
        <v>0</v>
      </c>
      <c r="CR645" s="146">
        <f t="shared" si="940"/>
        <v>0</v>
      </c>
      <c r="CS645" s="146">
        <f t="shared" si="941"/>
        <v>0</v>
      </c>
      <c r="CT645" s="146">
        <f t="shared" si="942"/>
        <v>0</v>
      </c>
      <c r="CU645" s="146">
        <f t="shared" si="943"/>
        <v>0</v>
      </c>
      <c r="CV645" s="146">
        <f t="shared" si="944"/>
        <v>0</v>
      </c>
      <c r="CW645" s="146">
        <f t="shared" si="945"/>
        <v>0</v>
      </c>
      <c r="CX645" s="146">
        <f t="shared" si="946"/>
        <v>0</v>
      </c>
      <c r="CY645" s="146">
        <f t="shared" si="947"/>
        <v>0</v>
      </c>
      <c r="CZ645" s="146">
        <f t="shared" si="948"/>
        <v>0</v>
      </c>
      <c r="DA645" s="146">
        <f t="shared" si="949"/>
        <v>0</v>
      </c>
      <c r="DB645" s="146">
        <f t="shared" si="950"/>
        <v>0</v>
      </c>
      <c r="DC645" s="146">
        <f t="shared" si="951"/>
        <v>0</v>
      </c>
      <c r="DD645" s="146">
        <f t="shared" si="952"/>
        <v>0</v>
      </c>
      <c r="DE645" s="146">
        <f t="shared" si="953"/>
        <v>0</v>
      </c>
      <c r="DF645" s="146">
        <f t="shared" si="954"/>
        <v>0</v>
      </c>
      <c r="DG645" s="146">
        <f t="shared" si="955"/>
        <v>0</v>
      </c>
      <c r="DH645" s="146">
        <f t="shared" si="956"/>
        <v>0</v>
      </c>
      <c r="DI645" s="146">
        <f t="shared" si="957"/>
        <v>0</v>
      </c>
      <c r="DJ645" s="146">
        <f t="shared" si="958"/>
        <v>0</v>
      </c>
      <c r="DK645" s="146">
        <f t="shared" si="959"/>
        <v>0</v>
      </c>
      <c r="DL645" s="146">
        <f t="shared" si="960"/>
        <v>0</v>
      </c>
      <c r="DM645" s="146">
        <f t="shared" si="961"/>
        <v>0</v>
      </c>
      <c r="DN645" s="54"/>
      <c r="DO645" s="55"/>
      <c r="DP645" s="55"/>
      <c r="DQ645" s="56"/>
      <c r="DS645" s="168" t="e">
        <f>IF(AND(DR645=#REF!,BL645=#REF!),'Tiến độ'!D645,"")</f>
        <v>#REF!</v>
      </c>
    </row>
    <row r="646" spans="1:123" ht="11.25" customHeight="1">
      <c r="A646" s="308">
        <f>IF(B646="","",MAX($A$7:A645)+1)</f>
        <v>45</v>
      </c>
      <c r="B646" s="311" t="s">
        <v>1092</v>
      </c>
      <c r="C646" s="67" t="s">
        <v>16</v>
      </c>
      <c r="D646" s="68" t="s">
        <v>242</v>
      </c>
      <c r="E646" s="69">
        <v>2</v>
      </c>
      <c r="F646" s="70">
        <v>39</v>
      </c>
      <c r="G646" s="71"/>
      <c r="H646" s="72">
        <v>2</v>
      </c>
      <c r="I646" s="73">
        <f>54+53</f>
        <v>107</v>
      </c>
      <c r="J646" s="24" t="s">
        <v>1102</v>
      </c>
      <c r="K646" s="74">
        <v>3</v>
      </c>
      <c r="L646" s="75">
        <v>3</v>
      </c>
      <c r="M646" s="75">
        <v>3</v>
      </c>
      <c r="N646" s="76">
        <v>3</v>
      </c>
      <c r="O646" s="74">
        <v>3</v>
      </c>
      <c r="P646" s="75">
        <v>3</v>
      </c>
      <c r="Q646" s="75">
        <v>3</v>
      </c>
      <c r="R646" s="76">
        <v>3</v>
      </c>
      <c r="S646" s="74">
        <v>3</v>
      </c>
      <c r="T646" s="75">
        <v>3</v>
      </c>
      <c r="U646" s="75">
        <v>3</v>
      </c>
      <c r="V646" s="75">
        <v>3</v>
      </c>
      <c r="W646" s="76">
        <v>3</v>
      </c>
      <c r="X646" s="74"/>
      <c r="Y646" s="75"/>
      <c r="Z646" s="75" t="s">
        <v>163</v>
      </c>
      <c r="AA646" s="76" t="s">
        <v>163</v>
      </c>
      <c r="AB646" s="74" t="s">
        <v>163</v>
      </c>
      <c r="AC646" s="75" t="s">
        <v>163</v>
      </c>
      <c r="AD646" s="75" t="s">
        <v>164</v>
      </c>
      <c r="AE646" s="76" t="s">
        <v>164</v>
      </c>
      <c r="AF646" s="74" t="s">
        <v>164</v>
      </c>
      <c r="AG646" s="75" t="s">
        <v>164</v>
      </c>
      <c r="AH646" s="75" t="s">
        <v>164</v>
      </c>
      <c r="AI646" s="362"/>
      <c r="AJ646" s="363"/>
      <c r="AK646" s="74" t="s">
        <v>164</v>
      </c>
      <c r="AL646" s="75"/>
      <c r="AM646" s="75"/>
      <c r="AN646" s="76"/>
      <c r="AO646" s="74"/>
      <c r="AP646" s="75"/>
      <c r="AQ646" s="75"/>
      <c r="AR646" s="76"/>
      <c r="AS646" s="77"/>
      <c r="AT646" s="75"/>
      <c r="AU646" s="75"/>
      <c r="AV646" s="78"/>
      <c r="AW646" s="74"/>
      <c r="AX646" s="75"/>
      <c r="AY646" s="75"/>
      <c r="AZ646" s="75"/>
      <c r="BA646" s="76"/>
      <c r="BB646" s="77"/>
      <c r="BC646" s="75"/>
      <c r="BD646" s="75"/>
      <c r="BE646" s="321"/>
      <c r="BF646" s="322"/>
      <c r="BG646" s="322"/>
      <c r="BH646" s="322"/>
      <c r="BI646" s="322"/>
      <c r="BJ646" s="323"/>
      <c r="BK646" s="45" t="s">
        <v>18</v>
      </c>
      <c r="BL646" s="45" t="s">
        <v>16</v>
      </c>
      <c r="BN646" s="146">
        <f t="shared" si="964"/>
        <v>6</v>
      </c>
      <c r="BO646" s="146">
        <f t="shared" si="911"/>
        <v>6</v>
      </c>
      <c r="BP646" s="146">
        <f t="shared" si="912"/>
        <v>6</v>
      </c>
      <c r="BQ646" s="146">
        <f t="shared" si="913"/>
        <v>6</v>
      </c>
      <c r="BR646" s="146">
        <f t="shared" si="914"/>
        <v>6</v>
      </c>
      <c r="BS646" s="146">
        <f t="shared" si="915"/>
        <v>6</v>
      </c>
      <c r="BT646" s="146">
        <f t="shared" si="916"/>
        <v>6</v>
      </c>
      <c r="BU646" s="146">
        <f t="shared" si="917"/>
        <v>6</v>
      </c>
      <c r="BV646" s="146">
        <f t="shared" si="918"/>
        <v>6</v>
      </c>
      <c r="BW646" s="146">
        <f t="shared" si="919"/>
        <v>6</v>
      </c>
      <c r="BX646" s="146">
        <f t="shared" si="920"/>
        <v>6</v>
      </c>
      <c r="BY646" s="146">
        <f t="shared" si="921"/>
        <v>6</v>
      </c>
      <c r="BZ646" s="146">
        <f t="shared" si="922"/>
        <v>6</v>
      </c>
      <c r="CA646" s="146">
        <f t="shared" si="923"/>
        <v>0</v>
      </c>
      <c r="CB646" s="146">
        <f t="shared" si="924"/>
        <v>0</v>
      </c>
      <c r="CC646" s="146">
        <f t="shared" si="925"/>
        <v>0</v>
      </c>
      <c r="CD646" s="146">
        <f t="shared" si="926"/>
        <v>0</v>
      </c>
      <c r="CE646" s="146">
        <f t="shared" si="927"/>
        <v>0</v>
      </c>
      <c r="CF646" s="146">
        <f t="shared" si="928"/>
        <v>0</v>
      </c>
      <c r="CG646" s="146">
        <f t="shared" si="929"/>
        <v>0</v>
      </c>
      <c r="CH646" s="146">
        <f t="shared" si="930"/>
        <v>0</v>
      </c>
      <c r="CI646" s="146">
        <f t="shared" si="931"/>
        <v>0</v>
      </c>
      <c r="CJ646" s="146">
        <f t="shared" si="932"/>
        <v>0</v>
      </c>
      <c r="CK646" s="146">
        <f t="shared" si="933"/>
        <v>0</v>
      </c>
      <c r="CL646" s="146">
        <f t="shared" si="934"/>
        <v>0</v>
      </c>
      <c r="CM646" s="146">
        <f t="shared" si="935"/>
        <v>0</v>
      </c>
      <c r="CN646" s="146">
        <f t="shared" si="936"/>
        <v>0</v>
      </c>
      <c r="CO646" s="146">
        <f t="shared" si="937"/>
        <v>0</v>
      </c>
      <c r="CP646" s="146">
        <f t="shared" si="938"/>
        <v>0</v>
      </c>
      <c r="CQ646" s="146">
        <f t="shared" si="939"/>
        <v>0</v>
      </c>
      <c r="CR646" s="146">
        <f t="shared" si="940"/>
        <v>0</v>
      </c>
      <c r="CS646" s="146">
        <f t="shared" si="941"/>
        <v>0</v>
      </c>
      <c r="CT646" s="146">
        <f t="shared" si="942"/>
        <v>0</v>
      </c>
      <c r="CU646" s="146">
        <f t="shared" si="943"/>
        <v>0</v>
      </c>
      <c r="CV646" s="146">
        <f t="shared" si="944"/>
        <v>0</v>
      </c>
      <c r="CW646" s="146">
        <f t="shared" si="945"/>
        <v>0</v>
      </c>
      <c r="CX646" s="146">
        <f t="shared" si="946"/>
        <v>0</v>
      </c>
      <c r="CY646" s="146">
        <f t="shared" si="947"/>
        <v>0</v>
      </c>
      <c r="CZ646" s="146">
        <f t="shared" si="948"/>
        <v>0</v>
      </c>
      <c r="DA646" s="146">
        <f t="shared" si="949"/>
        <v>0</v>
      </c>
      <c r="DB646" s="146">
        <f t="shared" si="950"/>
        <v>0</v>
      </c>
      <c r="DC646" s="146">
        <f t="shared" si="951"/>
        <v>0</v>
      </c>
      <c r="DD646" s="146">
        <f t="shared" si="952"/>
        <v>0</v>
      </c>
      <c r="DE646" s="146">
        <f t="shared" si="953"/>
        <v>0</v>
      </c>
      <c r="DF646" s="146">
        <f t="shared" si="954"/>
        <v>0</v>
      </c>
      <c r="DG646" s="146">
        <f t="shared" si="955"/>
        <v>0</v>
      </c>
      <c r="DH646" s="146">
        <f t="shared" si="956"/>
        <v>0</v>
      </c>
      <c r="DI646" s="146">
        <f t="shared" si="957"/>
        <v>0</v>
      </c>
      <c r="DJ646" s="146">
        <f t="shared" si="958"/>
        <v>0</v>
      </c>
      <c r="DK646" s="146">
        <f t="shared" si="959"/>
        <v>0</v>
      </c>
      <c r="DL646" s="146">
        <f t="shared" si="960"/>
        <v>0</v>
      </c>
      <c r="DM646" s="146">
        <f t="shared" si="961"/>
        <v>0</v>
      </c>
      <c r="DN646" s="63">
        <f>F646*H646</f>
        <v>78</v>
      </c>
      <c r="DO646" s="50">
        <f t="shared" ref="DO646:DO658" si="1014">IF(COUNTA(K646:AC646)&gt;0,DN646,"")</f>
        <v>78</v>
      </c>
      <c r="DP646" s="50" t="str">
        <f t="shared" si="965"/>
        <v/>
      </c>
      <c r="DQ646" s="51" t="str">
        <f t="shared" si="966"/>
        <v/>
      </c>
      <c r="DR646" s="1">
        <f t="shared" ref="DR646:DR658" si="1015">IF(DQ646="",1,2)</f>
        <v>1</v>
      </c>
      <c r="DS646" s="168" t="e">
        <f>IF(AND(DR646=#REF!,BL646=#REF!),'Tiến độ'!D646,"")</f>
        <v>#REF!</v>
      </c>
    </row>
    <row r="647" spans="1:123" ht="11.25" customHeight="1">
      <c r="A647" s="314" t="str">
        <f>IF(B647="","",MAX($A$7:A646)+1)</f>
        <v/>
      </c>
      <c r="B647" s="315"/>
      <c r="C647" s="79" t="s">
        <v>11803</v>
      </c>
      <c r="D647" s="80" t="s">
        <v>11805</v>
      </c>
      <c r="E647" s="81">
        <v>1</v>
      </c>
      <c r="F647" s="82"/>
      <c r="G647" s="83">
        <v>30</v>
      </c>
      <c r="H647" s="84">
        <f>H646</f>
        <v>2</v>
      </c>
      <c r="I647" s="85">
        <f>I646</f>
        <v>107</v>
      </c>
      <c r="J647" s="27"/>
      <c r="K647" s="86"/>
      <c r="L647" s="87"/>
      <c r="M647" s="87"/>
      <c r="N647" s="88"/>
      <c r="O647" s="86"/>
      <c r="P647" s="87"/>
      <c r="Q647" s="87"/>
      <c r="R647" s="88">
        <v>4</v>
      </c>
      <c r="S647" s="86">
        <v>4</v>
      </c>
      <c r="T647" s="87">
        <v>4</v>
      </c>
      <c r="U647" s="87">
        <v>4</v>
      </c>
      <c r="V647" s="87">
        <v>4</v>
      </c>
      <c r="W647" s="88">
        <v>4</v>
      </c>
      <c r="X647" s="86">
        <v>4</v>
      </c>
      <c r="Y647" s="87">
        <v>2</v>
      </c>
      <c r="Z647" s="87" t="s">
        <v>163</v>
      </c>
      <c r="AA647" s="88" t="s">
        <v>163</v>
      </c>
      <c r="AB647" s="86" t="s">
        <v>163</v>
      </c>
      <c r="AC647" s="87" t="s">
        <v>163</v>
      </c>
      <c r="AD647" s="87" t="s">
        <v>164</v>
      </c>
      <c r="AE647" s="88" t="s">
        <v>164</v>
      </c>
      <c r="AF647" s="86" t="s">
        <v>164</v>
      </c>
      <c r="AG647" s="87" t="s">
        <v>164</v>
      </c>
      <c r="AH647" s="87" t="s">
        <v>164</v>
      </c>
      <c r="AI647" s="362"/>
      <c r="AJ647" s="363"/>
      <c r="AK647" s="86" t="s">
        <v>164</v>
      </c>
      <c r="AL647" s="87"/>
      <c r="AM647" s="87"/>
      <c r="AN647" s="88"/>
      <c r="AO647" s="86"/>
      <c r="AP647" s="87"/>
      <c r="AQ647" s="87"/>
      <c r="AR647" s="88"/>
      <c r="AS647" s="89"/>
      <c r="AT647" s="87"/>
      <c r="AU647" s="87"/>
      <c r="AV647" s="90"/>
      <c r="AW647" s="86"/>
      <c r="AX647" s="87"/>
      <c r="AY647" s="87"/>
      <c r="AZ647" s="87"/>
      <c r="BA647" s="88"/>
      <c r="BB647" s="89"/>
      <c r="BC647" s="87"/>
      <c r="BD647" s="87"/>
      <c r="BE647" s="321"/>
      <c r="BF647" s="322"/>
      <c r="BG647" s="322"/>
      <c r="BH647" s="322"/>
      <c r="BI647" s="322"/>
      <c r="BJ647" s="323"/>
      <c r="BK647" s="46" t="s">
        <v>21</v>
      </c>
      <c r="BL647" s="46" t="s">
        <v>43</v>
      </c>
      <c r="BN647" s="146">
        <f t="shared" si="964"/>
        <v>0</v>
      </c>
      <c r="BO647" s="146">
        <f t="shared" ref="BO647:BO710" si="1016">IF(ISERROR(L647-0)=TRUE,0,$H647*L647)</f>
        <v>0</v>
      </c>
      <c r="BP647" s="146">
        <f t="shared" ref="BP647:BP710" si="1017">IF(ISERROR(M647-0)=TRUE,0,$H647*M647)</f>
        <v>0</v>
      </c>
      <c r="BQ647" s="146">
        <f t="shared" ref="BQ647:BQ710" si="1018">IF(ISERROR(N647-0)=TRUE,0,$H647*N647)</f>
        <v>0</v>
      </c>
      <c r="BR647" s="146">
        <f t="shared" ref="BR647:BR710" si="1019">IF(ISERROR(O647-0)=TRUE,0,$H647*O647)</f>
        <v>0</v>
      </c>
      <c r="BS647" s="146">
        <f t="shared" ref="BS647:BS710" si="1020">IF(ISERROR(P647-0)=TRUE,0,$H647*P647)</f>
        <v>0</v>
      </c>
      <c r="BT647" s="146">
        <f t="shared" ref="BT647:BT710" si="1021">IF(ISERROR(Q647-0)=TRUE,0,$H647*Q647)</f>
        <v>0</v>
      </c>
      <c r="BU647" s="146">
        <f t="shared" ref="BU647:BU710" si="1022">IF(ISERROR(R647-0)=TRUE,0,$H647*R647)</f>
        <v>8</v>
      </c>
      <c r="BV647" s="146">
        <f t="shared" ref="BV647:BV710" si="1023">IF(ISERROR(S647-0)=TRUE,0,$H647*S647)</f>
        <v>8</v>
      </c>
      <c r="BW647" s="146">
        <f t="shared" ref="BW647:BW710" si="1024">IF(ISERROR(T647-0)=TRUE,0,$H647*T647)</f>
        <v>8</v>
      </c>
      <c r="BX647" s="146">
        <f t="shared" ref="BX647:BX710" si="1025">IF(ISERROR(U647-0)=TRUE,0,$H647*U647)</f>
        <v>8</v>
      </c>
      <c r="BY647" s="146">
        <f t="shared" ref="BY647:BY710" si="1026">IF(ISERROR(V647-0)=TRUE,0,$H647*V647)</f>
        <v>8</v>
      </c>
      <c r="BZ647" s="146">
        <f t="shared" ref="BZ647:BZ710" si="1027">IF(ISERROR(W647-0)=TRUE,0,$H647*W647)</f>
        <v>8</v>
      </c>
      <c r="CA647" s="146">
        <f t="shared" ref="CA647:CA710" si="1028">IF(ISERROR(X647-0)=TRUE,0,$H647*X647)</f>
        <v>8</v>
      </c>
      <c r="CB647" s="146">
        <f t="shared" ref="CB647:CB710" si="1029">IF(ISERROR(Y647-0)=TRUE,0,$H647*Y647)</f>
        <v>4</v>
      </c>
      <c r="CC647" s="146">
        <f t="shared" ref="CC647:CC710" si="1030">IF(ISERROR(Z647-0)=TRUE,0,$H647*Z647)</f>
        <v>0</v>
      </c>
      <c r="CD647" s="146">
        <f t="shared" ref="CD647:CD710" si="1031">IF(ISERROR(AA647-0)=TRUE,0,$H647*AA647)</f>
        <v>0</v>
      </c>
      <c r="CE647" s="146">
        <f t="shared" ref="CE647:CE710" si="1032">IF(ISERROR(AB647-0)=TRUE,0,$H647*AB647)</f>
        <v>0</v>
      </c>
      <c r="CF647" s="146">
        <f t="shared" ref="CF647:CF710" si="1033">IF(ISERROR(AC647-0)=TRUE,0,$H647*AC647)</f>
        <v>0</v>
      </c>
      <c r="CG647" s="146">
        <f t="shared" ref="CG647:CG710" si="1034">IF(ISERROR(AD647-0)=TRUE,0,$H647*AD647)</f>
        <v>0</v>
      </c>
      <c r="CH647" s="146">
        <f t="shared" ref="CH647:CH710" si="1035">IF(ISERROR(AE647-0)=TRUE,0,$H647*AE647)</f>
        <v>0</v>
      </c>
      <c r="CI647" s="146">
        <f t="shared" ref="CI647:CI710" si="1036">IF(ISERROR(AF647-0)=TRUE,0,$H647*AF647)</f>
        <v>0</v>
      </c>
      <c r="CJ647" s="146">
        <f t="shared" ref="CJ647:CJ710" si="1037">IF(ISERROR(AG647-0)=TRUE,0,$H647*AG647)</f>
        <v>0</v>
      </c>
      <c r="CK647" s="146">
        <f t="shared" ref="CK647:CK710" si="1038">IF(ISERROR(AH647-0)=TRUE,0,$H647*AH647)</f>
        <v>0</v>
      </c>
      <c r="CL647" s="146">
        <f t="shared" ref="CL647:CL710" si="1039">IF(ISERROR(AI647-0)=TRUE,0,$H647*AI647)</f>
        <v>0</v>
      </c>
      <c r="CM647" s="146">
        <f t="shared" ref="CM647:CM710" si="1040">IF(ISERROR(AJ647-0)=TRUE,0,$H647*AJ647)</f>
        <v>0</v>
      </c>
      <c r="CN647" s="146">
        <f t="shared" ref="CN647:CN710" si="1041">IF(ISERROR(AK647-0)=TRUE,0,$H647*AK647)</f>
        <v>0</v>
      </c>
      <c r="CO647" s="146">
        <f t="shared" ref="CO647:CO710" si="1042">IF(ISERROR(AL647-0)=TRUE,0,$H647*AL647)</f>
        <v>0</v>
      </c>
      <c r="CP647" s="146">
        <f t="shared" ref="CP647:CP710" si="1043">IF(ISERROR(AM647-0)=TRUE,0,$H647*AM647)</f>
        <v>0</v>
      </c>
      <c r="CQ647" s="146">
        <f t="shared" ref="CQ647:CQ710" si="1044">IF(ISERROR(AN647-0)=TRUE,0,$H647*AN647)</f>
        <v>0</v>
      </c>
      <c r="CR647" s="146">
        <f t="shared" ref="CR647:CR710" si="1045">IF(ISERROR(AO647-0)=TRUE,0,$H647*AO647)</f>
        <v>0</v>
      </c>
      <c r="CS647" s="146">
        <f t="shared" ref="CS647:CS710" si="1046">IF(ISERROR(AP647-0)=TRUE,0,$H647*AP647)</f>
        <v>0</v>
      </c>
      <c r="CT647" s="146">
        <f t="shared" ref="CT647:CT710" si="1047">IF(ISERROR(AQ647-0)=TRUE,0,$H647*AQ647)</f>
        <v>0</v>
      </c>
      <c r="CU647" s="146">
        <f t="shared" ref="CU647:CU710" si="1048">IF(ISERROR(AR647-0)=TRUE,0,$H647*AR647)</f>
        <v>0</v>
      </c>
      <c r="CV647" s="146">
        <f t="shared" ref="CV647:CV710" si="1049">IF(ISERROR(AS647-0)=TRUE,0,$H647*AS647)</f>
        <v>0</v>
      </c>
      <c r="CW647" s="146">
        <f t="shared" ref="CW647:CW710" si="1050">IF(ISERROR(AT647-0)=TRUE,0,$H647*AT647)</f>
        <v>0</v>
      </c>
      <c r="CX647" s="146">
        <f t="shared" ref="CX647:CX710" si="1051">IF(ISERROR(AU647-0)=TRUE,0,$H647*AU647)</f>
        <v>0</v>
      </c>
      <c r="CY647" s="146">
        <f t="shared" ref="CY647:CY710" si="1052">IF(ISERROR(AV647-0)=TRUE,0,$H647*AV647)</f>
        <v>0</v>
      </c>
      <c r="CZ647" s="146">
        <f t="shared" ref="CZ647:CZ710" si="1053">IF(ISERROR(AW647-0)=TRUE,0,$H647*AW647)</f>
        <v>0</v>
      </c>
      <c r="DA647" s="146">
        <f t="shared" ref="DA647:DA710" si="1054">IF(ISERROR(AX647-0)=TRUE,0,$H647*AX647)</f>
        <v>0</v>
      </c>
      <c r="DB647" s="146">
        <f t="shared" ref="DB647:DB710" si="1055">IF(ISERROR(AY647-0)=TRUE,0,$H647*AY647)</f>
        <v>0</v>
      </c>
      <c r="DC647" s="146">
        <f t="shared" ref="DC647:DC710" si="1056">IF(ISERROR(AZ647-0)=TRUE,0,$H647*AZ647)</f>
        <v>0</v>
      </c>
      <c r="DD647" s="146">
        <f t="shared" ref="DD647:DD710" si="1057">IF(ISERROR(BA647-0)=TRUE,0,$H647*BA647)</f>
        <v>0</v>
      </c>
      <c r="DE647" s="146">
        <f t="shared" ref="DE647:DE710" si="1058">IF(ISERROR(BB647-0)=TRUE,0,$H647*BB647)</f>
        <v>0</v>
      </c>
      <c r="DF647" s="146">
        <f t="shared" ref="DF647:DF710" si="1059">IF(ISERROR(BC647-0)=TRUE,0,$H647*BC647)</f>
        <v>0</v>
      </c>
      <c r="DG647" s="146">
        <f t="shared" ref="DG647:DG710" si="1060">IF(ISERROR(BD647-0)=TRUE,0,$H647*BD647)</f>
        <v>0</v>
      </c>
      <c r="DH647" s="146">
        <f t="shared" ref="DH647:DH710" si="1061">IF(ISERROR(BE647-0)=TRUE,0,$H647*BE647)</f>
        <v>0</v>
      </c>
      <c r="DI647" s="146">
        <f t="shared" ref="DI647:DI710" si="1062">IF(ISERROR(BF647-0)=TRUE,0,$H647*BF647)</f>
        <v>0</v>
      </c>
      <c r="DJ647" s="146">
        <f t="shared" ref="DJ647:DJ710" si="1063">IF(ISERROR(BG647-0)=TRUE,0,$H647*BG647)</f>
        <v>0</v>
      </c>
      <c r="DK647" s="146">
        <f t="shared" ref="DK647:DK710" si="1064">IF(ISERROR(BH647-0)=TRUE,0,$H647*BH647)</f>
        <v>0</v>
      </c>
      <c r="DL647" s="146">
        <f t="shared" ref="DL647:DL710" si="1065">IF(ISERROR(BI647-0)=TRUE,0,$H647*BI647)</f>
        <v>0</v>
      </c>
      <c r="DM647" s="146">
        <f t="shared" ref="DM647:DM710" si="1066">IF(ISERROR(BJ647-0)=TRUE,0,$H647*BJ647)</f>
        <v>0</v>
      </c>
      <c r="DN647" s="64">
        <f>20*2*E647*H647</f>
        <v>80</v>
      </c>
      <c r="DO647" s="52">
        <f t="shared" si="1014"/>
        <v>80</v>
      </c>
      <c r="DP647" s="52" t="str">
        <f t="shared" si="965"/>
        <v/>
      </c>
      <c r="DQ647" s="53" t="str">
        <f t="shared" si="966"/>
        <v/>
      </c>
      <c r="DR647" s="1">
        <f t="shared" si="1015"/>
        <v>1</v>
      </c>
      <c r="DS647" s="168" t="e">
        <f>IF(AND(DR647=#REF!,BL647=#REF!),'Tiến độ'!D647,"")</f>
        <v>#REF!</v>
      </c>
    </row>
    <row r="648" spans="1:123" ht="11.25" customHeight="1">
      <c r="A648" s="314" t="str">
        <f>IF(B648="","",MAX($A$7:A647)+1)</f>
        <v/>
      </c>
      <c r="B648" s="315"/>
      <c r="C648" s="79" t="s">
        <v>470</v>
      </c>
      <c r="D648" s="80" t="s">
        <v>471</v>
      </c>
      <c r="E648" s="81">
        <v>3</v>
      </c>
      <c r="F648" s="82">
        <v>45</v>
      </c>
      <c r="G648" s="83"/>
      <c r="H648" s="84">
        <f t="shared" ref="H648:H651" si="1067">H647</f>
        <v>2</v>
      </c>
      <c r="I648" s="85">
        <f t="shared" ref="I648:I651" si="1068">I647</f>
        <v>107</v>
      </c>
      <c r="J648" s="27"/>
      <c r="K648" s="86">
        <v>5</v>
      </c>
      <c r="L648" s="87">
        <v>5</v>
      </c>
      <c r="M648" s="87">
        <v>5</v>
      </c>
      <c r="N648" s="88">
        <v>5</v>
      </c>
      <c r="O648" s="86">
        <v>5</v>
      </c>
      <c r="P648" s="87">
        <v>2</v>
      </c>
      <c r="Q648" s="87">
        <v>2</v>
      </c>
      <c r="R648" s="88">
        <v>2</v>
      </c>
      <c r="S648" s="86">
        <v>2</v>
      </c>
      <c r="T648" s="87">
        <v>2</v>
      </c>
      <c r="U648" s="87">
        <v>2</v>
      </c>
      <c r="V648" s="87">
        <v>2</v>
      </c>
      <c r="W648" s="88">
        <v>2</v>
      </c>
      <c r="X648" s="86">
        <v>2</v>
      </c>
      <c r="Y648" s="87">
        <v>2</v>
      </c>
      <c r="Z648" s="87" t="s">
        <v>163</v>
      </c>
      <c r="AA648" s="88" t="s">
        <v>163</v>
      </c>
      <c r="AB648" s="86" t="s">
        <v>163</v>
      </c>
      <c r="AC648" s="87" t="s">
        <v>163</v>
      </c>
      <c r="AD648" s="87" t="s">
        <v>164</v>
      </c>
      <c r="AE648" s="88" t="s">
        <v>164</v>
      </c>
      <c r="AF648" s="86" t="s">
        <v>164</v>
      </c>
      <c r="AG648" s="87" t="s">
        <v>164</v>
      </c>
      <c r="AH648" s="87" t="s">
        <v>164</v>
      </c>
      <c r="AI648" s="362"/>
      <c r="AJ648" s="363"/>
      <c r="AK648" s="86" t="s">
        <v>164</v>
      </c>
      <c r="AL648" s="87"/>
      <c r="AM648" s="87"/>
      <c r="AN648" s="88"/>
      <c r="AO648" s="86"/>
      <c r="AP648" s="87"/>
      <c r="AQ648" s="87"/>
      <c r="AR648" s="88"/>
      <c r="AS648" s="89"/>
      <c r="AT648" s="87"/>
      <c r="AU648" s="87"/>
      <c r="AV648" s="90"/>
      <c r="AW648" s="86"/>
      <c r="AX648" s="87"/>
      <c r="AY648" s="87"/>
      <c r="AZ648" s="87"/>
      <c r="BA648" s="88"/>
      <c r="BB648" s="89"/>
      <c r="BC648" s="87"/>
      <c r="BD648" s="87"/>
      <c r="BE648" s="321"/>
      <c r="BF648" s="322"/>
      <c r="BG648" s="322"/>
      <c r="BH648" s="322"/>
      <c r="BI648" s="322"/>
      <c r="BJ648" s="323"/>
      <c r="BK648" s="46" t="s">
        <v>18</v>
      </c>
      <c r="BL648" s="46" t="s">
        <v>27</v>
      </c>
      <c r="BN648" s="146">
        <f t="shared" ref="BN648:BN711" si="1069">IF(ISERROR(K648-0)=TRUE,0,$H648*K648)</f>
        <v>10</v>
      </c>
      <c r="BO648" s="146">
        <f t="shared" si="1016"/>
        <v>10</v>
      </c>
      <c r="BP648" s="146">
        <f t="shared" si="1017"/>
        <v>10</v>
      </c>
      <c r="BQ648" s="146">
        <f t="shared" si="1018"/>
        <v>10</v>
      </c>
      <c r="BR648" s="146">
        <f t="shared" si="1019"/>
        <v>10</v>
      </c>
      <c r="BS648" s="146">
        <f t="shared" si="1020"/>
        <v>4</v>
      </c>
      <c r="BT648" s="146">
        <f t="shared" si="1021"/>
        <v>4</v>
      </c>
      <c r="BU648" s="146">
        <f t="shared" si="1022"/>
        <v>4</v>
      </c>
      <c r="BV648" s="146">
        <f t="shared" si="1023"/>
        <v>4</v>
      </c>
      <c r="BW648" s="146">
        <f t="shared" si="1024"/>
        <v>4</v>
      </c>
      <c r="BX648" s="146">
        <f t="shared" si="1025"/>
        <v>4</v>
      </c>
      <c r="BY648" s="146">
        <f t="shared" si="1026"/>
        <v>4</v>
      </c>
      <c r="BZ648" s="146">
        <f t="shared" si="1027"/>
        <v>4</v>
      </c>
      <c r="CA648" s="146">
        <f t="shared" si="1028"/>
        <v>4</v>
      </c>
      <c r="CB648" s="146">
        <f t="shared" si="1029"/>
        <v>4</v>
      </c>
      <c r="CC648" s="146">
        <f t="shared" si="1030"/>
        <v>0</v>
      </c>
      <c r="CD648" s="146">
        <f t="shared" si="1031"/>
        <v>0</v>
      </c>
      <c r="CE648" s="146">
        <f t="shared" si="1032"/>
        <v>0</v>
      </c>
      <c r="CF648" s="146">
        <f t="shared" si="1033"/>
        <v>0</v>
      </c>
      <c r="CG648" s="146">
        <f t="shared" si="1034"/>
        <v>0</v>
      </c>
      <c r="CH648" s="146">
        <f t="shared" si="1035"/>
        <v>0</v>
      </c>
      <c r="CI648" s="146">
        <f t="shared" si="1036"/>
        <v>0</v>
      </c>
      <c r="CJ648" s="146">
        <f t="shared" si="1037"/>
        <v>0</v>
      </c>
      <c r="CK648" s="146">
        <f t="shared" si="1038"/>
        <v>0</v>
      </c>
      <c r="CL648" s="146">
        <f t="shared" si="1039"/>
        <v>0</v>
      </c>
      <c r="CM648" s="146">
        <f t="shared" si="1040"/>
        <v>0</v>
      </c>
      <c r="CN648" s="146">
        <f t="shared" si="1041"/>
        <v>0</v>
      </c>
      <c r="CO648" s="146">
        <f t="shared" si="1042"/>
        <v>0</v>
      </c>
      <c r="CP648" s="146">
        <f t="shared" si="1043"/>
        <v>0</v>
      </c>
      <c r="CQ648" s="146">
        <f t="shared" si="1044"/>
        <v>0</v>
      </c>
      <c r="CR648" s="146">
        <f t="shared" si="1045"/>
        <v>0</v>
      </c>
      <c r="CS648" s="146">
        <f t="shared" si="1046"/>
        <v>0</v>
      </c>
      <c r="CT648" s="146">
        <f t="shared" si="1047"/>
        <v>0</v>
      </c>
      <c r="CU648" s="146">
        <f t="shared" si="1048"/>
        <v>0</v>
      </c>
      <c r="CV648" s="146">
        <f t="shared" si="1049"/>
        <v>0</v>
      </c>
      <c r="CW648" s="146">
        <f t="shared" si="1050"/>
        <v>0</v>
      </c>
      <c r="CX648" s="146">
        <f t="shared" si="1051"/>
        <v>0</v>
      </c>
      <c r="CY648" s="146">
        <f t="shared" si="1052"/>
        <v>0</v>
      </c>
      <c r="CZ648" s="146">
        <f t="shared" si="1053"/>
        <v>0</v>
      </c>
      <c r="DA648" s="146">
        <f t="shared" si="1054"/>
        <v>0</v>
      </c>
      <c r="DB648" s="146">
        <f t="shared" si="1055"/>
        <v>0</v>
      </c>
      <c r="DC648" s="146">
        <f t="shared" si="1056"/>
        <v>0</v>
      </c>
      <c r="DD648" s="146">
        <f t="shared" si="1057"/>
        <v>0</v>
      </c>
      <c r="DE648" s="146">
        <f t="shared" si="1058"/>
        <v>0</v>
      </c>
      <c r="DF648" s="146">
        <f t="shared" si="1059"/>
        <v>0</v>
      </c>
      <c r="DG648" s="146">
        <f t="shared" si="1060"/>
        <v>0</v>
      </c>
      <c r="DH648" s="146">
        <f t="shared" si="1061"/>
        <v>0</v>
      </c>
      <c r="DI648" s="146">
        <f t="shared" si="1062"/>
        <v>0</v>
      </c>
      <c r="DJ648" s="146">
        <f t="shared" si="1063"/>
        <v>0</v>
      </c>
      <c r="DK648" s="146">
        <f t="shared" si="1064"/>
        <v>0</v>
      </c>
      <c r="DL648" s="146">
        <f t="shared" si="1065"/>
        <v>0</v>
      </c>
      <c r="DM648" s="146">
        <f t="shared" si="1066"/>
        <v>0</v>
      </c>
      <c r="DN648" s="64">
        <f t="shared" ref="DN648:DN655" si="1070">F648*H648</f>
        <v>90</v>
      </c>
      <c r="DO648" s="52">
        <f t="shared" si="1014"/>
        <v>90</v>
      </c>
      <c r="DP648" s="52" t="str">
        <f t="shared" ref="DP648:DP711" si="1071">IF(DO648="",IF(COUNT(AD648:AH648,AK648)&gt;0,DN648,""),"")</f>
        <v/>
      </c>
      <c r="DQ648" s="53" t="str">
        <f t="shared" ref="DQ648:DQ711" si="1072">IF(AND(DO648="",DP648=""),IF(COUNTA(AL648:BD648)&gt;0,DN648,""),"")</f>
        <v/>
      </c>
      <c r="DR648" s="1">
        <f t="shared" si="1015"/>
        <v>1</v>
      </c>
      <c r="DS648" s="168" t="e">
        <f>IF(AND(DR648=#REF!,BL648=#REF!),'Tiến độ'!D648,"")</f>
        <v>#REF!</v>
      </c>
    </row>
    <row r="649" spans="1:123" ht="11.25" customHeight="1">
      <c r="A649" s="314" t="str">
        <f>IF(B649="","",MAX($A$7:A648)+1)</f>
        <v/>
      </c>
      <c r="B649" s="315"/>
      <c r="C649" s="79" t="s">
        <v>1086</v>
      </c>
      <c r="D649" s="80" t="s">
        <v>1238</v>
      </c>
      <c r="E649" s="81">
        <v>2</v>
      </c>
      <c r="F649" s="82">
        <v>30</v>
      </c>
      <c r="G649" s="83"/>
      <c r="H649" s="84">
        <f t="shared" si="1067"/>
        <v>2</v>
      </c>
      <c r="I649" s="85">
        <f t="shared" si="1068"/>
        <v>107</v>
      </c>
      <c r="J649" s="27"/>
      <c r="K649" s="86">
        <v>2</v>
      </c>
      <c r="L649" s="87">
        <v>2</v>
      </c>
      <c r="M649" s="87">
        <v>2</v>
      </c>
      <c r="N649" s="88">
        <v>2</v>
      </c>
      <c r="O649" s="86">
        <v>2</v>
      </c>
      <c r="P649" s="87">
        <v>2</v>
      </c>
      <c r="Q649" s="87">
        <v>2</v>
      </c>
      <c r="R649" s="88">
        <v>2</v>
      </c>
      <c r="S649" s="86">
        <v>2</v>
      </c>
      <c r="T649" s="87">
        <v>2</v>
      </c>
      <c r="U649" s="87">
        <v>2</v>
      </c>
      <c r="V649" s="87">
        <v>2</v>
      </c>
      <c r="W649" s="88">
        <v>2</v>
      </c>
      <c r="X649" s="86">
        <v>2</v>
      </c>
      <c r="Y649" s="87">
        <v>2</v>
      </c>
      <c r="Z649" s="87" t="s">
        <v>163</v>
      </c>
      <c r="AA649" s="88" t="s">
        <v>163</v>
      </c>
      <c r="AB649" s="86" t="s">
        <v>163</v>
      </c>
      <c r="AC649" s="87" t="s">
        <v>163</v>
      </c>
      <c r="AD649" s="87" t="s">
        <v>164</v>
      </c>
      <c r="AE649" s="88" t="s">
        <v>164</v>
      </c>
      <c r="AF649" s="86" t="s">
        <v>164</v>
      </c>
      <c r="AG649" s="87" t="s">
        <v>164</v>
      </c>
      <c r="AH649" s="87" t="s">
        <v>164</v>
      </c>
      <c r="AI649" s="362"/>
      <c r="AJ649" s="363"/>
      <c r="AK649" s="86" t="s">
        <v>164</v>
      </c>
      <c r="AL649" s="87"/>
      <c r="AM649" s="87"/>
      <c r="AN649" s="88"/>
      <c r="AO649" s="86"/>
      <c r="AP649" s="87"/>
      <c r="AQ649" s="87"/>
      <c r="AR649" s="88"/>
      <c r="AS649" s="89"/>
      <c r="AT649" s="87"/>
      <c r="AU649" s="87"/>
      <c r="AV649" s="90"/>
      <c r="AW649" s="86"/>
      <c r="AX649" s="87"/>
      <c r="AY649" s="87"/>
      <c r="AZ649" s="87"/>
      <c r="BA649" s="88"/>
      <c r="BB649" s="89"/>
      <c r="BC649" s="87"/>
      <c r="BD649" s="87"/>
      <c r="BE649" s="321"/>
      <c r="BF649" s="322"/>
      <c r="BG649" s="322"/>
      <c r="BH649" s="322"/>
      <c r="BI649" s="322"/>
      <c r="BJ649" s="323"/>
      <c r="BK649" s="46" t="s">
        <v>18</v>
      </c>
      <c r="BL649" s="46" t="s">
        <v>38</v>
      </c>
      <c r="BN649" s="146">
        <f t="shared" si="1069"/>
        <v>4</v>
      </c>
      <c r="BO649" s="146">
        <f t="shared" si="1016"/>
        <v>4</v>
      </c>
      <c r="BP649" s="146">
        <f t="shared" si="1017"/>
        <v>4</v>
      </c>
      <c r="BQ649" s="146">
        <f t="shared" si="1018"/>
        <v>4</v>
      </c>
      <c r="BR649" s="146">
        <f t="shared" si="1019"/>
        <v>4</v>
      </c>
      <c r="BS649" s="146">
        <f t="shared" si="1020"/>
        <v>4</v>
      </c>
      <c r="BT649" s="146">
        <f t="shared" si="1021"/>
        <v>4</v>
      </c>
      <c r="BU649" s="146">
        <f t="shared" si="1022"/>
        <v>4</v>
      </c>
      <c r="BV649" s="146">
        <f t="shared" si="1023"/>
        <v>4</v>
      </c>
      <c r="BW649" s="146">
        <f t="shared" si="1024"/>
        <v>4</v>
      </c>
      <c r="BX649" s="146">
        <f t="shared" si="1025"/>
        <v>4</v>
      </c>
      <c r="BY649" s="146">
        <f t="shared" si="1026"/>
        <v>4</v>
      </c>
      <c r="BZ649" s="146">
        <f t="shared" si="1027"/>
        <v>4</v>
      </c>
      <c r="CA649" s="146">
        <f t="shared" si="1028"/>
        <v>4</v>
      </c>
      <c r="CB649" s="146">
        <f t="shared" si="1029"/>
        <v>4</v>
      </c>
      <c r="CC649" s="146">
        <f t="shared" si="1030"/>
        <v>0</v>
      </c>
      <c r="CD649" s="146">
        <f t="shared" si="1031"/>
        <v>0</v>
      </c>
      <c r="CE649" s="146">
        <f t="shared" si="1032"/>
        <v>0</v>
      </c>
      <c r="CF649" s="146">
        <f t="shared" si="1033"/>
        <v>0</v>
      </c>
      <c r="CG649" s="146">
        <f t="shared" si="1034"/>
        <v>0</v>
      </c>
      <c r="CH649" s="146">
        <f t="shared" si="1035"/>
        <v>0</v>
      </c>
      <c r="CI649" s="146">
        <f t="shared" si="1036"/>
        <v>0</v>
      </c>
      <c r="CJ649" s="146">
        <f t="shared" si="1037"/>
        <v>0</v>
      </c>
      <c r="CK649" s="146">
        <f t="shared" si="1038"/>
        <v>0</v>
      </c>
      <c r="CL649" s="146">
        <f t="shared" si="1039"/>
        <v>0</v>
      </c>
      <c r="CM649" s="146">
        <f t="shared" si="1040"/>
        <v>0</v>
      </c>
      <c r="CN649" s="146">
        <f t="shared" si="1041"/>
        <v>0</v>
      </c>
      <c r="CO649" s="146">
        <f t="shared" si="1042"/>
        <v>0</v>
      </c>
      <c r="CP649" s="146">
        <f t="shared" si="1043"/>
        <v>0</v>
      </c>
      <c r="CQ649" s="146">
        <f t="shared" si="1044"/>
        <v>0</v>
      </c>
      <c r="CR649" s="146">
        <f t="shared" si="1045"/>
        <v>0</v>
      </c>
      <c r="CS649" s="146">
        <f t="shared" si="1046"/>
        <v>0</v>
      </c>
      <c r="CT649" s="146">
        <f t="shared" si="1047"/>
        <v>0</v>
      </c>
      <c r="CU649" s="146">
        <f t="shared" si="1048"/>
        <v>0</v>
      </c>
      <c r="CV649" s="146">
        <f t="shared" si="1049"/>
        <v>0</v>
      </c>
      <c r="CW649" s="146">
        <f t="shared" si="1050"/>
        <v>0</v>
      </c>
      <c r="CX649" s="146">
        <f t="shared" si="1051"/>
        <v>0</v>
      </c>
      <c r="CY649" s="146">
        <f t="shared" si="1052"/>
        <v>0</v>
      </c>
      <c r="CZ649" s="146">
        <f t="shared" si="1053"/>
        <v>0</v>
      </c>
      <c r="DA649" s="146">
        <f t="shared" si="1054"/>
        <v>0</v>
      </c>
      <c r="DB649" s="146">
        <f t="shared" si="1055"/>
        <v>0</v>
      </c>
      <c r="DC649" s="146">
        <f t="shared" si="1056"/>
        <v>0</v>
      </c>
      <c r="DD649" s="146">
        <f t="shared" si="1057"/>
        <v>0</v>
      </c>
      <c r="DE649" s="146">
        <f t="shared" si="1058"/>
        <v>0</v>
      </c>
      <c r="DF649" s="146">
        <f t="shared" si="1059"/>
        <v>0</v>
      </c>
      <c r="DG649" s="146">
        <f t="shared" si="1060"/>
        <v>0</v>
      </c>
      <c r="DH649" s="146">
        <f t="shared" si="1061"/>
        <v>0</v>
      </c>
      <c r="DI649" s="146">
        <f t="shared" si="1062"/>
        <v>0</v>
      </c>
      <c r="DJ649" s="146">
        <f t="shared" si="1063"/>
        <v>0</v>
      </c>
      <c r="DK649" s="146">
        <f t="shared" si="1064"/>
        <v>0</v>
      </c>
      <c r="DL649" s="146">
        <f t="shared" si="1065"/>
        <v>0</v>
      </c>
      <c r="DM649" s="146">
        <f t="shared" si="1066"/>
        <v>0</v>
      </c>
      <c r="DN649" s="64">
        <f t="shared" si="1070"/>
        <v>60</v>
      </c>
      <c r="DO649" s="52">
        <f t="shared" si="1014"/>
        <v>60</v>
      </c>
      <c r="DP649" s="52" t="str">
        <f t="shared" si="1071"/>
        <v/>
      </c>
      <c r="DQ649" s="53" t="str">
        <f t="shared" si="1072"/>
        <v/>
      </c>
      <c r="DR649" s="1">
        <f t="shared" si="1015"/>
        <v>1</v>
      </c>
      <c r="DS649" s="168" t="e">
        <f>IF(AND(DR649=#REF!,BL649=#REF!),'Tiến độ'!D649,"")</f>
        <v>#REF!</v>
      </c>
    </row>
    <row r="650" spans="1:123" ht="11.25" customHeight="1">
      <c r="A650" s="314" t="str">
        <f>IF(B650="","",MAX($A$7:A649)+1)</f>
        <v/>
      </c>
      <c r="B650" s="315"/>
      <c r="C650" s="79" t="s">
        <v>803</v>
      </c>
      <c r="D650" s="80" t="s">
        <v>1087</v>
      </c>
      <c r="E650" s="81">
        <v>4</v>
      </c>
      <c r="F650" s="82">
        <v>75</v>
      </c>
      <c r="G650" s="83"/>
      <c r="H650" s="84">
        <f t="shared" si="1067"/>
        <v>2</v>
      </c>
      <c r="I650" s="85">
        <f t="shared" si="1068"/>
        <v>107</v>
      </c>
      <c r="J650" s="27"/>
      <c r="K650" s="86">
        <v>5</v>
      </c>
      <c r="L650" s="87">
        <v>5</v>
      </c>
      <c r="M650" s="87">
        <v>5</v>
      </c>
      <c r="N650" s="88">
        <v>5</v>
      </c>
      <c r="O650" s="86">
        <v>5</v>
      </c>
      <c r="P650" s="87">
        <v>5</v>
      </c>
      <c r="Q650" s="87">
        <v>5</v>
      </c>
      <c r="R650" s="88">
        <v>5</v>
      </c>
      <c r="S650" s="86">
        <v>5</v>
      </c>
      <c r="T650" s="87">
        <v>5</v>
      </c>
      <c r="U650" s="87">
        <v>5</v>
      </c>
      <c r="V650" s="87">
        <v>5</v>
      </c>
      <c r="W650" s="88">
        <v>5</v>
      </c>
      <c r="X650" s="86">
        <v>5</v>
      </c>
      <c r="Y650" s="87">
        <v>5</v>
      </c>
      <c r="Z650" s="87" t="s">
        <v>163</v>
      </c>
      <c r="AA650" s="88" t="s">
        <v>163</v>
      </c>
      <c r="AB650" s="86" t="s">
        <v>163</v>
      </c>
      <c r="AC650" s="87" t="s">
        <v>163</v>
      </c>
      <c r="AD650" s="87" t="s">
        <v>164</v>
      </c>
      <c r="AE650" s="88" t="s">
        <v>164</v>
      </c>
      <c r="AF650" s="86" t="s">
        <v>164</v>
      </c>
      <c r="AG650" s="87" t="s">
        <v>164</v>
      </c>
      <c r="AH650" s="87" t="s">
        <v>164</v>
      </c>
      <c r="AI650" s="362"/>
      <c r="AJ650" s="363"/>
      <c r="AK650" s="86" t="s">
        <v>164</v>
      </c>
      <c r="AL650" s="87"/>
      <c r="AM650" s="87"/>
      <c r="AN650" s="88"/>
      <c r="AO650" s="86"/>
      <c r="AP650" s="87"/>
      <c r="AQ650" s="87"/>
      <c r="AR650" s="88"/>
      <c r="AS650" s="89"/>
      <c r="AT650" s="87"/>
      <c r="AU650" s="87"/>
      <c r="AV650" s="90"/>
      <c r="AW650" s="86"/>
      <c r="AX650" s="87"/>
      <c r="AY650" s="87"/>
      <c r="AZ650" s="87"/>
      <c r="BA650" s="88"/>
      <c r="BB650" s="89"/>
      <c r="BC650" s="87"/>
      <c r="BD650" s="87"/>
      <c r="BE650" s="321"/>
      <c r="BF650" s="322"/>
      <c r="BG650" s="322"/>
      <c r="BH650" s="322"/>
      <c r="BI650" s="322"/>
      <c r="BJ650" s="323"/>
      <c r="BK650" s="46" t="s">
        <v>18</v>
      </c>
      <c r="BL650" s="46" t="s">
        <v>59</v>
      </c>
      <c r="BN650" s="146">
        <f t="shared" si="1069"/>
        <v>10</v>
      </c>
      <c r="BO650" s="146">
        <f t="shared" si="1016"/>
        <v>10</v>
      </c>
      <c r="BP650" s="146">
        <f t="shared" si="1017"/>
        <v>10</v>
      </c>
      <c r="BQ650" s="146">
        <f t="shared" si="1018"/>
        <v>10</v>
      </c>
      <c r="BR650" s="146">
        <f t="shared" si="1019"/>
        <v>10</v>
      </c>
      <c r="BS650" s="146">
        <f t="shared" si="1020"/>
        <v>10</v>
      </c>
      <c r="BT650" s="146">
        <f t="shared" si="1021"/>
        <v>10</v>
      </c>
      <c r="BU650" s="146">
        <f t="shared" si="1022"/>
        <v>10</v>
      </c>
      <c r="BV650" s="146">
        <f t="shared" si="1023"/>
        <v>10</v>
      </c>
      <c r="BW650" s="146">
        <f t="shared" si="1024"/>
        <v>10</v>
      </c>
      <c r="BX650" s="146">
        <f t="shared" si="1025"/>
        <v>10</v>
      </c>
      <c r="BY650" s="146">
        <f t="shared" si="1026"/>
        <v>10</v>
      </c>
      <c r="BZ650" s="146">
        <f t="shared" si="1027"/>
        <v>10</v>
      </c>
      <c r="CA650" s="146">
        <f t="shared" si="1028"/>
        <v>10</v>
      </c>
      <c r="CB650" s="146">
        <f t="shared" si="1029"/>
        <v>10</v>
      </c>
      <c r="CC650" s="146">
        <f t="shared" si="1030"/>
        <v>0</v>
      </c>
      <c r="CD650" s="146">
        <f t="shared" si="1031"/>
        <v>0</v>
      </c>
      <c r="CE650" s="146">
        <f t="shared" si="1032"/>
        <v>0</v>
      </c>
      <c r="CF650" s="146">
        <f t="shared" si="1033"/>
        <v>0</v>
      </c>
      <c r="CG650" s="146">
        <f t="shared" si="1034"/>
        <v>0</v>
      </c>
      <c r="CH650" s="146">
        <f t="shared" si="1035"/>
        <v>0</v>
      </c>
      <c r="CI650" s="146">
        <f t="shared" si="1036"/>
        <v>0</v>
      </c>
      <c r="CJ650" s="146">
        <f t="shared" si="1037"/>
        <v>0</v>
      </c>
      <c r="CK650" s="146">
        <f t="shared" si="1038"/>
        <v>0</v>
      </c>
      <c r="CL650" s="146">
        <f t="shared" si="1039"/>
        <v>0</v>
      </c>
      <c r="CM650" s="146">
        <f t="shared" si="1040"/>
        <v>0</v>
      </c>
      <c r="CN650" s="146">
        <f t="shared" si="1041"/>
        <v>0</v>
      </c>
      <c r="CO650" s="146">
        <f t="shared" si="1042"/>
        <v>0</v>
      </c>
      <c r="CP650" s="146">
        <f t="shared" si="1043"/>
        <v>0</v>
      </c>
      <c r="CQ650" s="146">
        <f t="shared" si="1044"/>
        <v>0</v>
      </c>
      <c r="CR650" s="146">
        <f t="shared" si="1045"/>
        <v>0</v>
      </c>
      <c r="CS650" s="146">
        <f t="shared" si="1046"/>
        <v>0</v>
      </c>
      <c r="CT650" s="146">
        <f t="shared" si="1047"/>
        <v>0</v>
      </c>
      <c r="CU650" s="146">
        <f t="shared" si="1048"/>
        <v>0</v>
      </c>
      <c r="CV650" s="146">
        <f t="shared" si="1049"/>
        <v>0</v>
      </c>
      <c r="CW650" s="146">
        <f t="shared" si="1050"/>
        <v>0</v>
      </c>
      <c r="CX650" s="146">
        <f t="shared" si="1051"/>
        <v>0</v>
      </c>
      <c r="CY650" s="146">
        <f t="shared" si="1052"/>
        <v>0</v>
      </c>
      <c r="CZ650" s="146">
        <f t="shared" si="1053"/>
        <v>0</v>
      </c>
      <c r="DA650" s="146">
        <f t="shared" si="1054"/>
        <v>0</v>
      </c>
      <c r="DB650" s="146">
        <f t="shared" si="1055"/>
        <v>0</v>
      </c>
      <c r="DC650" s="146">
        <f t="shared" si="1056"/>
        <v>0</v>
      </c>
      <c r="DD650" s="146">
        <f t="shared" si="1057"/>
        <v>0</v>
      </c>
      <c r="DE650" s="146">
        <f t="shared" si="1058"/>
        <v>0</v>
      </c>
      <c r="DF650" s="146">
        <f t="shared" si="1059"/>
        <v>0</v>
      </c>
      <c r="DG650" s="146">
        <f t="shared" si="1060"/>
        <v>0</v>
      </c>
      <c r="DH650" s="146">
        <f t="shared" si="1061"/>
        <v>0</v>
      </c>
      <c r="DI650" s="146">
        <f t="shared" si="1062"/>
        <v>0</v>
      </c>
      <c r="DJ650" s="146">
        <f t="shared" si="1063"/>
        <v>0</v>
      </c>
      <c r="DK650" s="146">
        <f t="shared" si="1064"/>
        <v>0</v>
      </c>
      <c r="DL650" s="146">
        <f t="shared" si="1065"/>
        <v>0</v>
      </c>
      <c r="DM650" s="146">
        <f t="shared" si="1066"/>
        <v>0</v>
      </c>
      <c r="DN650" s="64">
        <f t="shared" si="1070"/>
        <v>150</v>
      </c>
      <c r="DO650" s="52">
        <f t="shared" si="1014"/>
        <v>150</v>
      </c>
      <c r="DP650" s="52" t="str">
        <f t="shared" si="1071"/>
        <v/>
      </c>
      <c r="DQ650" s="53" t="str">
        <f t="shared" si="1072"/>
        <v/>
      </c>
      <c r="DR650" s="1">
        <f t="shared" si="1015"/>
        <v>1</v>
      </c>
      <c r="DS650" s="168" t="e">
        <f>IF(AND(DR650=#REF!,BL650=#REF!),'Tiến độ'!D650,"")</f>
        <v>#REF!</v>
      </c>
    </row>
    <row r="651" spans="1:123" ht="11.25" customHeight="1">
      <c r="A651" s="314" t="str">
        <f>IF(B651="","",MAX($A$7:A650)+1)</f>
        <v/>
      </c>
      <c r="B651" s="315"/>
      <c r="C651" s="79" t="s">
        <v>240</v>
      </c>
      <c r="D651" s="80" t="s">
        <v>11801</v>
      </c>
      <c r="E651" s="81">
        <v>3</v>
      </c>
      <c r="F651" s="82">
        <v>45</v>
      </c>
      <c r="G651" s="83"/>
      <c r="H651" s="84">
        <f t="shared" si="1067"/>
        <v>2</v>
      </c>
      <c r="I651" s="85">
        <f t="shared" si="1068"/>
        <v>107</v>
      </c>
      <c r="J651" s="27"/>
      <c r="K651" s="86">
        <v>5</v>
      </c>
      <c r="L651" s="87">
        <v>5</v>
      </c>
      <c r="M651" s="87">
        <v>5</v>
      </c>
      <c r="N651" s="88">
        <v>5</v>
      </c>
      <c r="O651" s="86">
        <v>5</v>
      </c>
      <c r="P651" s="87">
        <v>2</v>
      </c>
      <c r="Q651" s="87">
        <v>2</v>
      </c>
      <c r="R651" s="88">
        <v>2</v>
      </c>
      <c r="S651" s="86">
        <v>2</v>
      </c>
      <c r="T651" s="87">
        <v>2</v>
      </c>
      <c r="U651" s="87">
        <v>2</v>
      </c>
      <c r="V651" s="87">
        <v>2</v>
      </c>
      <c r="W651" s="88">
        <v>2</v>
      </c>
      <c r="X651" s="86">
        <v>2</v>
      </c>
      <c r="Y651" s="87">
        <v>2</v>
      </c>
      <c r="Z651" s="87" t="s">
        <v>163</v>
      </c>
      <c r="AA651" s="88" t="s">
        <v>163</v>
      </c>
      <c r="AB651" s="86" t="s">
        <v>163</v>
      </c>
      <c r="AC651" s="87" t="s">
        <v>163</v>
      </c>
      <c r="AD651" s="87" t="s">
        <v>164</v>
      </c>
      <c r="AE651" s="88" t="s">
        <v>164</v>
      </c>
      <c r="AF651" s="86" t="s">
        <v>164</v>
      </c>
      <c r="AG651" s="87" t="s">
        <v>164</v>
      </c>
      <c r="AH651" s="87" t="s">
        <v>164</v>
      </c>
      <c r="AI651" s="362"/>
      <c r="AJ651" s="363"/>
      <c r="AK651" s="86" t="s">
        <v>164</v>
      </c>
      <c r="AL651" s="87"/>
      <c r="AM651" s="87"/>
      <c r="AN651" s="88"/>
      <c r="AO651" s="86"/>
      <c r="AP651" s="87"/>
      <c r="AQ651" s="87"/>
      <c r="AR651" s="88"/>
      <c r="AS651" s="89"/>
      <c r="AT651" s="87"/>
      <c r="AU651" s="87"/>
      <c r="AV651" s="90"/>
      <c r="AW651" s="86"/>
      <c r="AX651" s="87"/>
      <c r="AY651" s="87"/>
      <c r="AZ651" s="87"/>
      <c r="BA651" s="88"/>
      <c r="BB651" s="89"/>
      <c r="BC651" s="87"/>
      <c r="BD651" s="87"/>
      <c r="BE651" s="321"/>
      <c r="BF651" s="322"/>
      <c r="BG651" s="322"/>
      <c r="BH651" s="322"/>
      <c r="BI651" s="322"/>
      <c r="BJ651" s="323"/>
      <c r="BK651" s="46" t="s">
        <v>18</v>
      </c>
      <c r="BL651" s="46" t="s">
        <v>29</v>
      </c>
      <c r="BN651" s="146">
        <f t="shared" si="1069"/>
        <v>10</v>
      </c>
      <c r="BO651" s="146">
        <f t="shared" si="1016"/>
        <v>10</v>
      </c>
      <c r="BP651" s="146">
        <f t="shared" si="1017"/>
        <v>10</v>
      </c>
      <c r="BQ651" s="146">
        <f t="shared" si="1018"/>
        <v>10</v>
      </c>
      <c r="BR651" s="146">
        <f t="shared" si="1019"/>
        <v>10</v>
      </c>
      <c r="BS651" s="146">
        <f t="shared" si="1020"/>
        <v>4</v>
      </c>
      <c r="BT651" s="146">
        <f t="shared" si="1021"/>
        <v>4</v>
      </c>
      <c r="BU651" s="146">
        <f t="shared" si="1022"/>
        <v>4</v>
      </c>
      <c r="BV651" s="146">
        <f t="shared" si="1023"/>
        <v>4</v>
      </c>
      <c r="BW651" s="146">
        <f t="shared" si="1024"/>
        <v>4</v>
      </c>
      <c r="BX651" s="146">
        <f t="shared" si="1025"/>
        <v>4</v>
      </c>
      <c r="BY651" s="146">
        <f t="shared" si="1026"/>
        <v>4</v>
      </c>
      <c r="BZ651" s="146">
        <f t="shared" si="1027"/>
        <v>4</v>
      </c>
      <c r="CA651" s="146">
        <f t="shared" si="1028"/>
        <v>4</v>
      </c>
      <c r="CB651" s="146">
        <f t="shared" si="1029"/>
        <v>4</v>
      </c>
      <c r="CC651" s="146">
        <f t="shared" si="1030"/>
        <v>0</v>
      </c>
      <c r="CD651" s="146">
        <f t="shared" si="1031"/>
        <v>0</v>
      </c>
      <c r="CE651" s="146">
        <f t="shared" si="1032"/>
        <v>0</v>
      </c>
      <c r="CF651" s="146">
        <f t="shared" si="1033"/>
        <v>0</v>
      </c>
      <c r="CG651" s="146">
        <f t="shared" si="1034"/>
        <v>0</v>
      </c>
      <c r="CH651" s="146">
        <f t="shared" si="1035"/>
        <v>0</v>
      </c>
      <c r="CI651" s="146">
        <f t="shared" si="1036"/>
        <v>0</v>
      </c>
      <c r="CJ651" s="146">
        <f t="shared" si="1037"/>
        <v>0</v>
      </c>
      <c r="CK651" s="146">
        <f t="shared" si="1038"/>
        <v>0</v>
      </c>
      <c r="CL651" s="146">
        <f t="shared" si="1039"/>
        <v>0</v>
      </c>
      <c r="CM651" s="146">
        <f t="shared" si="1040"/>
        <v>0</v>
      </c>
      <c r="CN651" s="146">
        <f t="shared" si="1041"/>
        <v>0</v>
      </c>
      <c r="CO651" s="146">
        <f t="shared" si="1042"/>
        <v>0</v>
      </c>
      <c r="CP651" s="146">
        <f t="shared" si="1043"/>
        <v>0</v>
      </c>
      <c r="CQ651" s="146">
        <f t="shared" si="1044"/>
        <v>0</v>
      </c>
      <c r="CR651" s="146">
        <f t="shared" si="1045"/>
        <v>0</v>
      </c>
      <c r="CS651" s="146">
        <f t="shared" si="1046"/>
        <v>0</v>
      </c>
      <c r="CT651" s="146">
        <f t="shared" si="1047"/>
        <v>0</v>
      </c>
      <c r="CU651" s="146">
        <f t="shared" si="1048"/>
        <v>0</v>
      </c>
      <c r="CV651" s="146">
        <f t="shared" si="1049"/>
        <v>0</v>
      </c>
      <c r="CW651" s="146">
        <f t="shared" si="1050"/>
        <v>0</v>
      </c>
      <c r="CX651" s="146">
        <f t="shared" si="1051"/>
        <v>0</v>
      </c>
      <c r="CY651" s="146">
        <f t="shared" si="1052"/>
        <v>0</v>
      </c>
      <c r="CZ651" s="146">
        <f t="shared" si="1053"/>
        <v>0</v>
      </c>
      <c r="DA651" s="146">
        <f t="shared" si="1054"/>
        <v>0</v>
      </c>
      <c r="DB651" s="146">
        <f t="shared" si="1055"/>
        <v>0</v>
      </c>
      <c r="DC651" s="146">
        <f t="shared" si="1056"/>
        <v>0</v>
      </c>
      <c r="DD651" s="146">
        <f t="shared" si="1057"/>
        <v>0</v>
      </c>
      <c r="DE651" s="146">
        <f t="shared" si="1058"/>
        <v>0</v>
      </c>
      <c r="DF651" s="146">
        <f t="shared" si="1059"/>
        <v>0</v>
      </c>
      <c r="DG651" s="146">
        <f t="shared" si="1060"/>
        <v>0</v>
      </c>
      <c r="DH651" s="146">
        <f t="shared" si="1061"/>
        <v>0</v>
      </c>
      <c r="DI651" s="146">
        <f t="shared" si="1062"/>
        <v>0</v>
      </c>
      <c r="DJ651" s="146">
        <f t="shared" si="1063"/>
        <v>0</v>
      </c>
      <c r="DK651" s="146">
        <f t="shared" si="1064"/>
        <v>0</v>
      </c>
      <c r="DL651" s="146">
        <f t="shared" si="1065"/>
        <v>0</v>
      </c>
      <c r="DM651" s="146">
        <f t="shared" si="1066"/>
        <v>0</v>
      </c>
      <c r="DN651" s="64">
        <f t="shared" si="1070"/>
        <v>90</v>
      </c>
      <c r="DO651" s="52">
        <f t="shared" si="1014"/>
        <v>90</v>
      </c>
      <c r="DP651" s="52" t="str">
        <f t="shared" si="1071"/>
        <v/>
      </c>
      <c r="DQ651" s="53" t="str">
        <f t="shared" si="1072"/>
        <v/>
      </c>
      <c r="DR651" s="1">
        <f t="shared" si="1015"/>
        <v>1</v>
      </c>
      <c r="DS651" s="168" t="e">
        <f>IF(AND(DR651=#REF!,BL651=#REF!),'Tiến độ'!D651,"")</f>
        <v>#REF!</v>
      </c>
    </row>
    <row r="652" spans="1:123" ht="11.25" customHeight="1">
      <c r="A652" s="314" t="str">
        <f>IF(B652="","",MAX($A$7:A651)+1)</f>
        <v/>
      </c>
      <c r="B652" s="315"/>
      <c r="C652" s="79" t="s">
        <v>1079</v>
      </c>
      <c r="D652" s="80" t="s">
        <v>1080</v>
      </c>
      <c r="E652" s="81">
        <v>4</v>
      </c>
      <c r="F652" s="82">
        <v>75</v>
      </c>
      <c r="G652" s="83"/>
      <c r="H652" s="84">
        <f t="shared" ref="H652:H658" si="1073">H651</f>
        <v>2</v>
      </c>
      <c r="I652" s="85">
        <f t="shared" ref="I652:I658" si="1074">I651</f>
        <v>107</v>
      </c>
      <c r="J652" s="27"/>
      <c r="K652" s="86">
        <v>5</v>
      </c>
      <c r="L652" s="87">
        <v>5</v>
      </c>
      <c r="M652" s="87">
        <v>5</v>
      </c>
      <c r="N652" s="88">
        <v>5</v>
      </c>
      <c r="O652" s="86">
        <v>5</v>
      </c>
      <c r="P652" s="87">
        <v>5</v>
      </c>
      <c r="Q652" s="87">
        <v>5</v>
      </c>
      <c r="R652" s="88">
        <v>5</v>
      </c>
      <c r="S652" s="86">
        <v>5</v>
      </c>
      <c r="T652" s="87">
        <v>5</v>
      </c>
      <c r="U652" s="87">
        <v>5</v>
      </c>
      <c r="V652" s="87">
        <v>5</v>
      </c>
      <c r="W652" s="88">
        <v>5</v>
      </c>
      <c r="X652" s="86">
        <v>5</v>
      </c>
      <c r="Y652" s="87">
        <v>5</v>
      </c>
      <c r="Z652" s="87" t="s">
        <v>163</v>
      </c>
      <c r="AA652" s="88" t="s">
        <v>163</v>
      </c>
      <c r="AB652" s="86" t="s">
        <v>163</v>
      </c>
      <c r="AC652" s="87" t="s">
        <v>163</v>
      </c>
      <c r="AD652" s="87" t="s">
        <v>164</v>
      </c>
      <c r="AE652" s="88" t="s">
        <v>164</v>
      </c>
      <c r="AF652" s="86" t="s">
        <v>164</v>
      </c>
      <c r="AG652" s="87" t="s">
        <v>164</v>
      </c>
      <c r="AH652" s="87" t="s">
        <v>164</v>
      </c>
      <c r="AI652" s="362"/>
      <c r="AJ652" s="363"/>
      <c r="AK652" s="86" t="s">
        <v>164</v>
      </c>
      <c r="AL652" s="87"/>
      <c r="AM652" s="87"/>
      <c r="AN652" s="88"/>
      <c r="AO652" s="86"/>
      <c r="AP652" s="87"/>
      <c r="AQ652" s="87"/>
      <c r="AR652" s="88"/>
      <c r="AS652" s="89"/>
      <c r="AT652" s="87"/>
      <c r="AU652" s="87"/>
      <c r="AV652" s="90"/>
      <c r="AW652" s="86"/>
      <c r="AX652" s="87"/>
      <c r="AY652" s="87"/>
      <c r="AZ652" s="87"/>
      <c r="BA652" s="88"/>
      <c r="BB652" s="89"/>
      <c r="BC652" s="87"/>
      <c r="BD652" s="87"/>
      <c r="BE652" s="321"/>
      <c r="BF652" s="322"/>
      <c r="BG652" s="322"/>
      <c r="BH652" s="322"/>
      <c r="BI652" s="322"/>
      <c r="BJ652" s="323"/>
      <c r="BK652" s="46" t="s">
        <v>18</v>
      </c>
      <c r="BL652" s="46" t="s">
        <v>60</v>
      </c>
      <c r="BN652" s="146">
        <f t="shared" si="1069"/>
        <v>10</v>
      </c>
      <c r="BO652" s="146">
        <f t="shared" si="1016"/>
        <v>10</v>
      </c>
      <c r="BP652" s="146">
        <f t="shared" si="1017"/>
        <v>10</v>
      </c>
      <c r="BQ652" s="146">
        <f t="shared" si="1018"/>
        <v>10</v>
      </c>
      <c r="BR652" s="146">
        <f t="shared" si="1019"/>
        <v>10</v>
      </c>
      <c r="BS652" s="146">
        <f t="shared" si="1020"/>
        <v>10</v>
      </c>
      <c r="BT652" s="146">
        <f t="shared" si="1021"/>
        <v>10</v>
      </c>
      <c r="BU652" s="146">
        <f t="shared" si="1022"/>
        <v>10</v>
      </c>
      <c r="BV652" s="146">
        <f t="shared" si="1023"/>
        <v>10</v>
      </c>
      <c r="BW652" s="146">
        <f t="shared" si="1024"/>
        <v>10</v>
      </c>
      <c r="BX652" s="146">
        <f t="shared" si="1025"/>
        <v>10</v>
      </c>
      <c r="BY652" s="146">
        <f t="shared" si="1026"/>
        <v>10</v>
      </c>
      <c r="BZ652" s="146">
        <f t="shared" si="1027"/>
        <v>10</v>
      </c>
      <c r="CA652" s="146">
        <f t="shared" si="1028"/>
        <v>10</v>
      </c>
      <c r="CB652" s="146">
        <f t="shared" si="1029"/>
        <v>10</v>
      </c>
      <c r="CC652" s="146">
        <f t="shared" si="1030"/>
        <v>0</v>
      </c>
      <c r="CD652" s="146">
        <f t="shared" si="1031"/>
        <v>0</v>
      </c>
      <c r="CE652" s="146">
        <f t="shared" si="1032"/>
        <v>0</v>
      </c>
      <c r="CF652" s="146">
        <f t="shared" si="1033"/>
        <v>0</v>
      </c>
      <c r="CG652" s="146">
        <f t="shared" si="1034"/>
        <v>0</v>
      </c>
      <c r="CH652" s="146">
        <f t="shared" si="1035"/>
        <v>0</v>
      </c>
      <c r="CI652" s="146">
        <f t="shared" si="1036"/>
        <v>0</v>
      </c>
      <c r="CJ652" s="146">
        <f t="shared" si="1037"/>
        <v>0</v>
      </c>
      <c r="CK652" s="146">
        <f t="shared" si="1038"/>
        <v>0</v>
      </c>
      <c r="CL652" s="146">
        <f t="shared" si="1039"/>
        <v>0</v>
      </c>
      <c r="CM652" s="146">
        <f t="shared" si="1040"/>
        <v>0</v>
      </c>
      <c r="CN652" s="146">
        <f t="shared" si="1041"/>
        <v>0</v>
      </c>
      <c r="CO652" s="146">
        <f t="shared" si="1042"/>
        <v>0</v>
      </c>
      <c r="CP652" s="146">
        <f t="shared" si="1043"/>
        <v>0</v>
      </c>
      <c r="CQ652" s="146">
        <f t="shared" si="1044"/>
        <v>0</v>
      </c>
      <c r="CR652" s="146">
        <f t="shared" si="1045"/>
        <v>0</v>
      </c>
      <c r="CS652" s="146">
        <f t="shared" si="1046"/>
        <v>0</v>
      </c>
      <c r="CT652" s="146">
        <f t="shared" si="1047"/>
        <v>0</v>
      </c>
      <c r="CU652" s="146">
        <f t="shared" si="1048"/>
        <v>0</v>
      </c>
      <c r="CV652" s="146">
        <f t="shared" si="1049"/>
        <v>0</v>
      </c>
      <c r="CW652" s="146">
        <f t="shared" si="1050"/>
        <v>0</v>
      </c>
      <c r="CX652" s="146">
        <f t="shared" si="1051"/>
        <v>0</v>
      </c>
      <c r="CY652" s="146">
        <f t="shared" si="1052"/>
        <v>0</v>
      </c>
      <c r="CZ652" s="146">
        <f t="shared" si="1053"/>
        <v>0</v>
      </c>
      <c r="DA652" s="146">
        <f t="shared" si="1054"/>
        <v>0</v>
      </c>
      <c r="DB652" s="146">
        <f t="shared" si="1055"/>
        <v>0</v>
      </c>
      <c r="DC652" s="146">
        <f t="shared" si="1056"/>
        <v>0</v>
      </c>
      <c r="DD652" s="146">
        <f t="shared" si="1057"/>
        <v>0</v>
      </c>
      <c r="DE652" s="146">
        <f t="shared" si="1058"/>
        <v>0</v>
      </c>
      <c r="DF652" s="146">
        <f t="shared" si="1059"/>
        <v>0</v>
      </c>
      <c r="DG652" s="146">
        <f t="shared" si="1060"/>
        <v>0</v>
      </c>
      <c r="DH652" s="146">
        <f t="shared" si="1061"/>
        <v>0</v>
      </c>
      <c r="DI652" s="146">
        <f t="shared" si="1062"/>
        <v>0</v>
      </c>
      <c r="DJ652" s="146">
        <f t="shared" si="1063"/>
        <v>0</v>
      </c>
      <c r="DK652" s="146">
        <f t="shared" si="1064"/>
        <v>0</v>
      </c>
      <c r="DL652" s="146">
        <f t="shared" si="1065"/>
        <v>0</v>
      </c>
      <c r="DM652" s="146">
        <f t="shared" si="1066"/>
        <v>0</v>
      </c>
      <c r="DN652" s="64">
        <f t="shared" si="1070"/>
        <v>150</v>
      </c>
      <c r="DO652" s="52">
        <f t="shared" si="1014"/>
        <v>150</v>
      </c>
      <c r="DP652" s="52" t="str">
        <f t="shared" si="1071"/>
        <v/>
      </c>
      <c r="DQ652" s="53" t="str">
        <f t="shared" si="1072"/>
        <v/>
      </c>
      <c r="DR652" s="1">
        <f t="shared" si="1015"/>
        <v>1</v>
      </c>
      <c r="DS652" s="168" t="e">
        <f>IF(AND(DR652=#REF!,BL652=#REF!),'Tiến độ'!D652,"")</f>
        <v>#REF!</v>
      </c>
    </row>
    <row r="653" spans="1:123" ht="11.25" customHeight="1">
      <c r="A653" s="314" t="str">
        <f>IF(B653="","",MAX($A$7:A652)+1)</f>
        <v/>
      </c>
      <c r="B653" s="315"/>
      <c r="C653" s="79" t="s">
        <v>416</v>
      </c>
      <c r="D653" s="80" t="s">
        <v>417</v>
      </c>
      <c r="E653" s="81">
        <v>2</v>
      </c>
      <c r="F653" s="82">
        <v>30</v>
      </c>
      <c r="G653" s="83"/>
      <c r="H653" s="84">
        <f t="shared" si="1073"/>
        <v>2</v>
      </c>
      <c r="I653" s="85">
        <f t="shared" si="1074"/>
        <v>107</v>
      </c>
      <c r="J653" s="27"/>
      <c r="K653" s="86"/>
      <c r="L653" s="87"/>
      <c r="M653" s="87"/>
      <c r="N653" s="88"/>
      <c r="O653" s="86"/>
      <c r="P653" s="87"/>
      <c r="Q653" s="87"/>
      <c r="R653" s="88"/>
      <c r="S653" s="86"/>
      <c r="T653" s="87"/>
      <c r="U653" s="87"/>
      <c r="V653" s="87"/>
      <c r="W653" s="88"/>
      <c r="X653" s="86"/>
      <c r="Y653" s="87"/>
      <c r="Z653" s="87"/>
      <c r="AA653" s="88"/>
      <c r="AB653" s="86"/>
      <c r="AC653" s="87"/>
      <c r="AD653" s="87"/>
      <c r="AE653" s="88"/>
      <c r="AF653" s="86"/>
      <c r="AG653" s="87"/>
      <c r="AH653" s="87"/>
      <c r="AI653" s="362"/>
      <c r="AJ653" s="363"/>
      <c r="AK653" s="86"/>
      <c r="AL653" s="87">
        <v>2</v>
      </c>
      <c r="AM653" s="87">
        <v>2</v>
      </c>
      <c r="AN653" s="88">
        <v>2</v>
      </c>
      <c r="AO653" s="86">
        <v>2</v>
      </c>
      <c r="AP653" s="87">
        <v>2</v>
      </c>
      <c r="AQ653" s="87">
        <v>2</v>
      </c>
      <c r="AR653" s="88">
        <v>2</v>
      </c>
      <c r="AS653" s="89">
        <v>2</v>
      </c>
      <c r="AT653" s="87">
        <v>2</v>
      </c>
      <c r="AU653" s="87">
        <v>2</v>
      </c>
      <c r="AV653" s="90">
        <v>2</v>
      </c>
      <c r="AW653" s="86">
        <v>2</v>
      </c>
      <c r="AX653" s="87">
        <v>2</v>
      </c>
      <c r="AY653" s="87">
        <v>2</v>
      </c>
      <c r="AZ653" s="87">
        <v>2</v>
      </c>
      <c r="BA653" s="88" t="s">
        <v>163</v>
      </c>
      <c r="BB653" s="89" t="s">
        <v>163</v>
      </c>
      <c r="BC653" s="87" t="s">
        <v>163</v>
      </c>
      <c r="BD653" s="87" t="s">
        <v>163</v>
      </c>
      <c r="BE653" s="321"/>
      <c r="BF653" s="322"/>
      <c r="BG653" s="322"/>
      <c r="BH653" s="322"/>
      <c r="BI653" s="322"/>
      <c r="BJ653" s="323"/>
      <c r="BK653" s="46" t="s">
        <v>18</v>
      </c>
      <c r="BL653" s="46" t="s">
        <v>38</v>
      </c>
      <c r="BN653" s="146">
        <f t="shared" si="1069"/>
        <v>0</v>
      </c>
      <c r="BO653" s="146">
        <f t="shared" si="1016"/>
        <v>0</v>
      </c>
      <c r="BP653" s="146">
        <f t="shared" si="1017"/>
        <v>0</v>
      </c>
      <c r="BQ653" s="146">
        <f t="shared" si="1018"/>
        <v>0</v>
      </c>
      <c r="BR653" s="146">
        <f t="shared" si="1019"/>
        <v>0</v>
      </c>
      <c r="BS653" s="146">
        <f t="shared" si="1020"/>
        <v>0</v>
      </c>
      <c r="BT653" s="146">
        <f t="shared" si="1021"/>
        <v>0</v>
      </c>
      <c r="BU653" s="146">
        <f t="shared" si="1022"/>
        <v>0</v>
      </c>
      <c r="BV653" s="146">
        <f t="shared" si="1023"/>
        <v>0</v>
      </c>
      <c r="BW653" s="146">
        <f t="shared" si="1024"/>
        <v>0</v>
      </c>
      <c r="BX653" s="146">
        <f t="shared" si="1025"/>
        <v>0</v>
      </c>
      <c r="BY653" s="146">
        <f t="shared" si="1026"/>
        <v>0</v>
      </c>
      <c r="BZ653" s="146">
        <f t="shared" si="1027"/>
        <v>0</v>
      </c>
      <c r="CA653" s="146">
        <f t="shared" si="1028"/>
        <v>0</v>
      </c>
      <c r="CB653" s="146">
        <f t="shared" si="1029"/>
        <v>0</v>
      </c>
      <c r="CC653" s="146">
        <f t="shared" si="1030"/>
        <v>0</v>
      </c>
      <c r="CD653" s="146">
        <f t="shared" si="1031"/>
        <v>0</v>
      </c>
      <c r="CE653" s="146">
        <f t="shared" si="1032"/>
        <v>0</v>
      </c>
      <c r="CF653" s="146">
        <f t="shared" si="1033"/>
        <v>0</v>
      </c>
      <c r="CG653" s="146">
        <f t="shared" si="1034"/>
        <v>0</v>
      </c>
      <c r="CH653" s="146">
        <f t="shared" si="1035"/>
        <v>0</v>
      </c>
      <c r="CI653" s="146">
        <f t="shared" si="1036"/>
        <v>0</v>
      </c>
      <c r="CJ653" s="146">
        <f t="shared" si="1037"/>
        <v>0</v>
      </c>
      <c r="CK653" s="146">
        <f t="shared" si="1038"/>
        <v>0</v>
      </c>
      <c r="CL653" s="146">
        <f t="shared" si="1039"/>
        <v>0</v>
      </c>
      <c r="CM653" s="146">
        <f t="shared" si="1040"/>
        <v>0</v>
      </c>
      <c r="CN653" s="146">
        <f t="shared" si="1041"/>
        <v>0</v>
      </c>
      <c r="CO653" s="146">
        <f t="shared" si="1042"/>
        <v>4</v>
      </c>
      <c r="CP653" s="146">
        <f t="shared" si="1043"/>
        <v>4</v>
      </c>
      <c r="CQ653" s="146">
        <f t="shared" si="1044"/>
        <v>4</v>
      </c>
      <c r="CR653" s="146">
        <f t="shared" si="1045"/>
        <v>4</v>
      </c>
      <c r="CS653" s="146">
        <f t="shared" si="1046"/>
        <v>4</v>
      </c>
      <c r="CT653" s="146">
        <f t="shared" si="1047"/>
        <v>4</v>
      </c>
      <c r="CU653" s="146">
        <f t="shared" si="1048"/>
        <v>4</v>
      </c>
      <c r="CV653" s="146">
        <f t="shared" si="1049"/>
        <v>4</v>
      </c>
      <c r="CW653" s="146">
        <f t="shared" si="1050"/>
        <v>4</v>
      </c>
      <c r="CX653" s="146">
        <f t="shared" si="1051"/>
        <v>4</v>
      </c>
      <c r="CY653" s="146">
        <f t="shared" si="1052"/>
        <v>4</v>
      </c>
      <c r="CZ653" s="146">
        <f t="shared" si="1053"/>
        <v>4</v>
      </c>
      <c r="DA653" s="146">
        <f t="shared" si="1054"/>
        <v>4</v>
      </c>
      <c r="DB653" s="146">
        <f t="shared" si="1055"/>
        <v>4</v>
      </c>
      <c r="DC653" s="146">
        <f t="shared" si="1056"/>
        <v>4</v>
      </c>
      <c r="DD653" s="146">
        <f t="shared" si="1057"/>
        <v>0</v>
      </c>
      <c r="DE653" s="146">
        <f t="shared" si="1058"/>
        <v>0</v>
      </c>
      <c r="DF653" s="146">
        <f t="shared" si="1059"/>
        <v>0</v>
      </c>
      <c r="DG653" s="146">
        <f t="shared" si="1060"/>
        <v>0</v>
      </c>
      <c r="DH653" s="146">
        <f t="shared" si="1061"/>
        <v>0</v>
      </c>
      <c r="DI653" s="146">
        <f t="shared" si="1062"/>
        <v>0</v>
      </c>
      <c r="DJ653" s="146">
        <f t="shared" si="1063"/>
        <v>0</v>
      </c>
      <c r="DK653" s="146">
        <f t="shared" si="1064"/>
        <v>0</v>
      </c>
      <c r="DL653" s="146">
        <f t="shared" si="1065"/>
        <v>0</v>
      </c>
      <c r="DM653" s="146">
        <f t="shared" si="1066"/>
        <v>0</v>
      </c>
      <c r="DN653" s="64">
        <f t="shared" si="1070"/>
        <v>60</v>
      </c>
      <c r="DO653" s="52" t="str">
        <f t="shared" si="1014"/>
        <v/>
      </c>
      <c r="DP653" s="52" t="str">
        <f t="shared" si="1071"/>
        <v/>
      </c>
      <c r="DQ653" s="53">
        <f t="shared" si="1072"/>
        <v>60</v>
      </c>
      <c r="DR653" s="1">
        <f t="shared" si="1015"/>
        <v>2</v>
      </c>
      <c r="DS653" s="168" t="e">
        <f>IF(AND(DR653=#REF!,BL653=#REF!),'Tiến độ'!D653,"")</f>
        <v>#REF!</v>
      </c>
    </row>
    <row r="654" spans="1:123" ht="11.25" customHeight="1">
      <c r="A654" s="314" t="str">
        <f>IF(B654="","",MAX($A$7:A653)+1)</f>
        <v/>
      </c>
      <c r="B654" s="315"/>
      <c r="C654" s="79" t="s">
        <v>1084</v>
      </c>
      <c r="D654" s="80" t="s">
        <v>1085</v>
      </c>
      <c r="E654" s="81">
        <v>3</v>
      </c>
      <c r="F654" s="82">
        <v>45</v>
      </c>
      <c r="G654" s="83"/>
      <c r="H654" s="84">
        <f t="shared" si="1073"/>
        <v>2</v>
      </c>
      <c r="I654" s="85">
        <f t="shared" si="1074"/>
        <v>107</v>
      </c>
      <c r="J654" s="27"/>
      <c r="K654" s="86"/>
      <c r="L654" s="87"/>
      <c r="M654" s="87"/>
      <c r="N654" s="88"/>
      <c r="O654" s="86"/>
      <c r="P654" s="87"/>
      <c r="Q654" s="87"/>
      <c r="R654" s="88"/>
      <c r="S654" s="86"/>
      <c r="T654" s="87"/>
      <c r="U654" s="87"/>
      <c r="V654" s="87"/>
      <c r="W654" s="88"/>
      <c r="X654" s="86"/>
      <c r="Y654" s="87"/>
      <c r="Z654" s="87"/>
      <c r="AA654" s="88"/>
      <c r="AB654" s="86"/>
      <c r="AC654" s="87"/>
      <c r="AD654" s="87"/>
      <c r="AE654" s="88"/>
      <c r="AF654" s="86"/>
      <c r="AG654" s="87"/>
      <c r="AH654" s="87"/>
      <c r="AI654" s="362"/>
      <c r="AJ654" s="363"/>
      <c r="AK654" s="86"/>
      <c r="AL654" s="87">
        <v>3</v>
      </c>
      <c r="AM654" s="87">
        <v>3</v>
      </c>
      <c r="AN654" s="88">
        <v>3</v>
      </c>
      <c r="AO654" s="86">
        <v>3</v>
      </c>
      <c r="AP654" s="87">
        <v>3</v>
      </c>
      <c r="AQ654" s="87">
        <v>3</v>
      </c>
      <c r="AR654" s="88">
        <v>3</v>
      </c>
      <c r="AS654" s="89">
        <v>3</v>
      </c>
      <c r="AT654" s="87">
        <v>3</v>
      </c>
      <c r="AU654" s="87">
        <v>3</v>
      </c>
      <c r="AV654" s="90">
        <v>3</v>
      </c>
      <c r="AW654" s="86">
        <v>3</v>
      </c>
      <c r="AX654" s="87">
        <v>3</v>
      </c>
      <c r="AY654" s="87">
        <v>3</v>
      </c>
      <c r="AZ654" s="87">
        <v>3</v>
      </c>
      <c r="BA654" s="88" t="s">
        <v>163</v>
      </c>
      <c r="BB654" s="89" t="s">
        <v>163</v>
      </c>
      <c r="BC654" s="87" t="s">
        <v>163</v>
      </c>
      <c r="BD654" s="87" t="s">
        <v>163</v>
      </c>
      <c r="BE654" s="321"/>
      <c r="BF654" s="322"/>
      <c r="BG654" s="322"/>
      <c r="BH654" s="322"/>
      <c r="BI654" s="322"/>
      <c r="BJ654" s="323"/>
      <c r="BK654" s="46" t="s">
        <v>18</v>
      </c>
      <c r="BL654" s="46" t="s">
        <v>41</v>
      </c>
      <c r="BN654" s="146">
        <f t="shared" si="1069"/>
        <v>0</v>
      </c>
      <c r="BO654" s="146">
        <f t="shared" si="1016"/>
        <v>0</v>
      </c>
      <c r="BP654" s="146">
        <f t="shared" si="1017"/>
        <v>0</v>
      </c>
      <c r="BQ654" s="146">
        <f t="shared" si="1018"/>
        <v>0</v>
      </c>
      <c r="BR654" s="146">
        <f t="shared" si="1019"/>
        <v>0</v>
      </c>
      <c r="BS654" s="146">
        <f t="shared" si="1020"/>
        <v>0</v>
      </c>
      <c r="BT654" s="146">
        <f t="shared" si="1021"/>
        <v>0</v>
      </c>
      <c r="BU654" s="146">
        <f t="shared" si="1022"/>
        <v>0</v>
      </c>
      <c r="BV654" s="146">
        <f t="shared" si="1023"/>
        <v>0</v>
      </c>
      <c r="BW654" s="146">
        <f t="shared" si="1024"/>
        <v>0</v>
      </c>
      <c r="BX654" s="146">
        <f t="shared" si="1025"/>
        <v>0</v>
      </c>
      <c r="BY654" s="146">
        <f t="shared" si="1026"/>
        <v>0</v>
      </c>
      <c r="BZ654" s="146">
        <f t="shared" si="1027"/>
        <v>0</v>
      </c>
      <c r="CA654" s="146">
        <f t="shared" si="1028"/>
        <v>0</v>
      </c>
      <c r="CB654" s="146">
        <f t="shared" si="1029"/>
        <v>0</v>
      </c>
      <c r="CC654" s="146">
        <f t="shared" si="1030"/>
        <v>0</v>
      </c>
      <c r="CD654" s="146">
        <f t="shared" si="1031"/>
        <v>0</v>
      </c>
      <c r="CE654" s="146">
        <f t="shared" si="1032"/>
        <v>0</v>
      </c>
      <c r="CF654" s="146">
        <f t="shared" si="1033"/>
        <v>0</v>
      </c>
      <c r="CG654" s="146">
        <f t="shared" si="1034"/>
        <v>0</v>
      </c>
      <c r="CH654" s="146">
        <f t="shared" si="1035"/>
        <v>0</v>
      </c>
      <c r="CI654" s="146">
        <f t="shared" si="1036"/>
        <v>0</v>
      </c>
      <c r="CJ654" s="146">
        <f t="shared" si="1037"/>
        <v>0</v>
      </c>
      <c r="CK654" s="146">
        <f t="shared" si="1038"/>
        <v>0</v>
      </c>
      <c r="CL654" s="146">
        <f t="shared" si="1039"/>
        <v>0</v>
      </c>
      <c r="CM654" s="146">
        <f t="shared" si="1040"/>
        <v>0</v>
      </c>
      <c r="CN654" s="146">
        <f t="shared" si="1041"/>
        <v>0</v>
      </c>
      <c r="CO654" s="146">
        <f t="shared" si="1042"/>
        <v>6</v>
      </c>
      <c r="CP654" s="146">
        <f t="shared" si="1043"/>
        <v>6</v>
      </c>
      <c r="CQ654" s="146">
        <f t="shared" si="1044"/>
        <v>6</v>
      </c>
      <c r="CR654" s="146">
        <f t="shared" si="1045"/>
        <v>6</v>
      </c>
      <c r="CS654" s="146">
        <f t="shared" si="1046"/>
        <v>6</v>
      </c>
      <c r="CT654" s="146">
        <f t="shared" si="1047"/>
        <v>6</v>
      </c>
      <c r="CU654" s="146">
        <f t="shared" si="1048"/>
        <v>6</v>
      </c>
      <c r="CV654" s="146">
        <f t="shared" si="1049"/>
        <v>6</v>
      </c>
      <c r="CW654" s="146">
        <f t="shared" si="1050"/>
        <v>6</v>
      </c>
      <c r="CX654" s="146">
        <f t="shared" si="1051"/>
        <v>6</v>
      </c>
      <c r="CY654" s="146">
        <f t="shared" si="1052"/>
        <v>6</v>
      </c>
      <c r="CZ654" s="146">
        <f t="shared" si="1053"/>
        <v>6</v>
      </c>
      <c r="DA654" s="146">
        <f t="shared" si="1054"/>
        <v>6</v>
      </c>
      <c r="DB654" s="146">
        <f t="shared" si="1055"/>
        <v>6</v>
      </c>
      <c r="DC654" s="146">
        <f t="shared" si="1056"/>
        <v>6</v>
      </c>
      <c r="DD654" s="146">
        <f t="shared" si="1057"/>
        <v>0</v>
      </c>
      <c r="DE654" s="146">
        <f t="shared" si="1058"/>
        <v>0</v>
      </c>
      <c r="DF654" s="146">
        <f t="shared" si="1059"/>
        <v>0</v>
      </c>
      <c r="DG654" s="146">
        <f t="shared" si="1060"/>
        <v>0</v>
      </c>
      <c r="DH654" s="146">
        <f t="shared" si="1061"/>
        <v>0</v>
      </c>
      <c r="DI654" s="146">
        <f t="shared" si="1062"/>
        <v>0</v>
      </c>
      <c r="DJ654" s="146">
        <f t="shared" si="1063"/>
        <v>0</v>
      </c>
      <c r="DK654" s="146">
        <f t="shared" si="1064"/>
        <v>0</v>
      </c>
      <c r="DL654" s="146">
        <f t="shared" si="1065"/>
        <v>0</v>
      </c>
      <c r="DM654" s="146">
        <f t="shared" si="1066"/>
        <v>0</v>
      </c>
      <c r="DN654" s="64">
        <f t="shared" si="1070"/>
        <v>90</v>
      </c>
      <c r="DO654" s="52" t="str">
        <f t="shared" si="1014"/>
        <v/>
      </c>
      <c r="DP654" s="52" t="str">
        <f t="shared" si="1071"/>
        <v/>
      </c>
      <c r="DQ654" s="53">
        <f t="shared" si="1072"/>
        <v>90</v>
      </c>
      <c r="DR654" s="1">
        <f t="shared" si="1015"/>
        <v>2</v>
      </c>
      <c r="DS654" s="168" t="e">
        <f>IF(AND(DR654=#REF!,BL654=#REF!),'Tiến độ'!D654,"")</f>
        <v>#REF!</v>
      </c>
    </row>
    <row r="655" spans="1:123" ht="11.25" customHeight="1">
      <c r="A655" s="314" t="str">
        <f>IF(B655="","",MAX($A$7:A654)+1)</f>
        <v/>
      </c>
      <c r="B655" s="315"/>
      <c r="C655" s="79" t="s">
        <v>1088</v>
      </c>
      <c r="D655" s="80" t="s">
        <v>213</v>
      </c>
      <c r="E655" s="81">
        <v>3</v>
      </c>
      <c r="F655" s="82">
        <v>60</v>
      </c>
      <c r="G655" s="83"/>
      <c r="H655" s="84">
        <f t="shared" si="1073"/>
        <v>2</v>
      </c>
      <c r="I655" s="85">
        <f t="shared" si="1074"/>
        <v>107</v>
      </c>
      <c r="J655" s="27" t="s">
        <v>11804</v>
      </c>
      <c r="K655" s="86"/>
      <c r="L655" s="87"/>
      <c r="M655" s="87"/>
      <c r="N655" s="88"/>
      <c r="O655" s="86"/>
      <c r="P655" s="87"/>
      <c r="Q655" s="87"/>
      <c r="R655" s="88"/>
      <c r="S655" s="86"/>
      <c r="T655" s="87"/>
      <c r="U655" s="87"/>
      <c r="V655" s="87"/>
      <c r="W655" s="88"/>
      <c r="X655" s="86"/>
      <c r="Y655" s="87"/>
      <c r="Z655" s="87"/>
      <c r="AA655" s="88"/>
      <c r="AB655" s="86"/>
      <c r="AC655" s="87"/>
      <c r="AD655" s="87"/>
      <c r="AE655" s="88"/>
      <c r="AF655" s="86"/>
      <c r="AG655" s="87"/>
      <c r="AH655" s="87"/>
      <c r="AI655" s="362"/>
      <c r="AJ655" s="363"/>
      <c r="AK655" s="86"/>
      <c r="AL655" s="87">
        <v>4</v>
      </c>
      <c r="AM655" s="87">
        <v>4</v>
      </c>
      <c r="AN655" s="88">
        <v>4</v>
      </c>
      <c r="AO655" s="86">
        <v>4</v>
      </c>
      <c r="AP655" s="87">
        <v>4</v>
      </c>
      <c r="AQ655" s="87">
        <v>4</v>
      </c>
      <c r="AR655" s="88">
        <v>4</v>
      </c>
      <c r="AS655" s="89">
        <v>4</v>
      </c>
      <c r="AT655" s="87">
        <v>4</v>
      </c>
      <c r="AU655" s="87">
        <v>4</v>
      </c>
      <c r="AV655" s="90">
        <v>4</v>
      </c>
      <c r="AW655" s="86">
        <v>4</v>
      </c>
      <c r="AX655" s="87">
        <v>4</v>
      </c>
      <c r="AY655" s="87">
        <v>4</v>
      </c>
      <c r="AZ655" s="87">
        <v>4</v>
      </c>
      <c r="BA655" s="88" t="s">
        <v>163</v>
      </c>
      <c r="BB655" s="89" t="s">
        <v>163</v>
      </c>
      <c r="BC655" s="87" t="s">
        <v>163</v>
      </c>
      <c r="BD655" s="87" t="s">
        <v>163</v>
      </c>
      <c r="BE655" s="321"/>
      <c r="BF655" s="322"/>
      <c r="BG655" s="322"/>
      <c r="BH655" s="322"/>
      <c r="BI655" s="322"/>
      <c r="BJ655" s="323"/>
      <c r="BK655" s="46" t="s">
        <v>18</v>
      </c>
      <c r="BL655" s="46" t="s">
        <v>57</v>
      </c>
      <c r="BN655" s="146">
        <f t="shared" si="1069"/>
        <v>0</v>
      </c>
      <c r="BO655" s="146">
        <f t="shared" si="1016"/>
        <v>0</v>
      </c>
      <c r="BP655" s="146">
        <f t="shared" si="1017"/>
        <v>0</v>
      </c>
      <c r="BQ655" s="146">
        <f t="shared" si="1018"/>
        <v>0</v>
      </c>
      <c r="BR655" s="146">
        <f t="shared" si="1019"/>
        <v>0</v>
      </c>
      <c r="BS655" s="146">
        <f t="shared" si="1020"/>
        <v>0</v>
      </c>
      <c r="BT655" s="146">
        <f t="shared" si="1021"/>
        <v>0</v>
      </c>
      <c r="BU655" s="146">
        <f t="shared" si="1022"/>
        <v>0</v>
      </c>
      <c r="BV655" s="146">
        <f t="shared" si="1023"/>
        <v>0</v>
      </c>
      <c r="BW655" s="146">
        <f t="shared" si="1024"/>
        <v>0</v>
      </c>
      <c r="BX655" s="146">
        <f t="shared" si="1025"/>
        <v>0</v>
      </c>
      <c r="BY655" s="146">
        <f t="shared" si="1026"/>
        <v>0</v>
      </c>
      <c r="BZ655" s="146">
        <f t="shared" si="1027"/>
        <v>0</v>
      </c>
      <c r="CA655" s="146">
        <f t="shared" si="1028"/>
        <v>0</v>
      </c>
      <c r="CB655" s="146">
        <f t="shared" si="1029"/>
        <v>0</v>
      </c>
      <c r="CC655" s="146">
        <f t="shared" si="1030"/>
        <v>0</v>
      </c>
      <c r="CD655" s="146">
        <f t="shared" si="1031"/>
        <v>0</v>
      </c>
      <c r="CE655" s="146">
        <f t="shared" si="1032"/>
        <v>0</v>
      </c>
      <c r="CF655" s="146">
        <f t="shared" si="1033"/>
        <v>0</v>
      </c>
      <c r="CG655" s="146">
        <f t="shared" si="1034"/>
        <v>0</v>
      </c>
      <c r="CH655" s="146">
        <f t="shared" si="1035"/>
        <v>0</v>
      </c>
      <c r="CI655" s="146">
        <f t="shared" si="1036"/>
        <v>0</v>
      </c>
      <c r="CJ655" s="146">
        <f t="shared" si="1037"/>
        <v>0</v>
      </c>
      <c r="CK655" s="146">
        <f t="shared" si="1038"/>
        <v>0</v>
      </c>
      <c r="CL655" s="146">
        <f t="shared" si="1039"/>
        <v>0</v>
      </c>
      <c r="CM655" s="146">
        <f t="shared" si="1040"/>
        <v>0</v>
      </c>
      <c r="CN655" s="146">
        <f t="shared" si="1041"/>
        <v>0</v>
      </c>
      <c r="CO655" s="146">
        <f t="shared" si="1042"/>
        <v>8</v>
      </c>
      <c r="CP655" s="146">
        <f t="shared" si="1043"/>
        <v>8</v>
      </c>
      <c r="CQ655" s="146">
        <f t="shared" si="1044"/>
        <v>8</v>
      </c>
      <c r="CR655" s="146">
        <f t="shared" si="1045"/>
        <v>8</v>
      </c>
      <c r="CS655" s="146">
        <f t="shared" si="1046"/>
        <v>8</v>
      </c>
      <c r="CT655" s="146">
        <f t="shared" si="1047"/>
        <v>8</v>
      </c>
      <c r="CU655" s="146">
        <f t="shared" si="1048"/>
        <v>8</v>
      </c>
      <c r="CV655" s="146">
        <f t="shared" si="1049"/>
        <v>8</v>
      </c>
      <c r="CW655" s="146">
        <f t="shared" si="1050"/>
        <v>8</v>
      </c>
      <c r="CX655" s="146">
        <f t="shared" si="1051"/>
        <v>8</v>
      </c>
      <c r="CY655" s="146">
        <f t="shared" si="1052"/>
        <v>8</v>
      </c>
      <c r="CZ655" s="146">
        <f t="shared" si="1053"/>
        <v>8</v>
      </c>
      <c r="DA655" s="146">
        <f t="shared" si="1054"/>
        <v>8</v>
      </c>
      <c r="DB655" s="146">
        <f t="shared" si="1055"/>
        <v>8</v>
      </c>
      <c r="DC655" s="146">
        <f t="shared" si="1056"/>
        <v>8</v>
      </c>
      <c r="DD655" s="146">
        <f t="shared" si="1057"/>
        <v>0</v>
      </c>
      <c r="DE655" s="146">
        <f t="shared" si="1058"/>
        <v>0</v>
      </c>
      <c r="DF655" s="146">
        <f t="shared" si="1059"/>
        <v>0</v>
      </c>
      <c r="DG655" s="146">
        <f t="shared" si="1060"/>
        <v>0</v>
      </c>
      <c r="DH655" s="146">
        <f t="shared" si="1061"/>
        <v>0</v>
      </c>
      <c r="DI655" s="146">
        <f t="shared" si="1062"/>
        <v>0</v>
      </c>
      <c r="DJ655" s="146">
        <f t="shared" si="1063"/>
        <v>0</v>
      </c>
      <c r="DK655" s="146">
        <f t="shared" si="1064"/>
        <v>0</v>
      </c>
      <c r="DL655" s="146">
        <f t="shared" si="1065"/>
        <v>0</v>
      </c>
      <c r="DM655" s="146">
        <f t="shared" si="1066"/>
        <v>0</v>
      </c>
      <c r="DN655" s="64">
        <f t="shared" si="1070"/>
        <v>120</v>
      </c>
      <c r="DO655" s="52" t="str">
        <f t="shared" si="1014"/>
        <v/>
      </c>
      <c r="DP655" s="52" t="str">
        <f t="shared" si="1071"/>
        <v/>
      </c>
      <c r="DQ655" s="53">
        <f t="shared" si="1072"/>
        <v>120</v>
      </c>
      <c r="DR655" s="1">
        <f t="shared" si="1015"/>
        <v>2</v>
      </c>
      <c r="DS655" s="168" t="e">
        <f>IF(AND(DR655=#REF!,BL655=#REF!),'Tiến độ'!D655,"")</f>
        <v>#REF!</v>
      </c>
    </row>
    <row r="656" spans="1:123" ht="11.25" customHeight="1">
      <c r="A656" s="314" t="str">
        <f>IF(B656="","",MAX($A$7:A655)+1)</f>
        <v/>
      </c>
      <c r="B656" s="315"/>
      <c r="C656" s="251" t="s">
        <v>1089</v>
      </c>
      <c r="D656" s="80" t="s">
        <v>1239</v>
      </c>
      <c r="E656" s="81">
        <v>3</v>
      </c>
      <c r="F656" s="82">
        <v>60</v>
      </c>
      <c r="G656" s="83"/>
      <c r="H656" s="84">
        <f t="shared" si="1073"/>
        <v>2</v>
      </c>
      <c r="I656" s="85">
        <f t="shared" si="1074"/>
        <v>107</v>
      </c>
      <c r="J656" s="27"/>
      <c r="K656" s="86"/>
      <c r="L656" s="87"/>
      <c r="M656" s="87"/>
      <c r="N656" s="88"/>
      <c r="O656" s="86"/>
      <c r="P656" s="87"/>
      <c r="Q656" s="87"/>
      <c r="R656" s="88"/>
      <c r="S656" s="86"/>
      <c r="T656" s="87"/>
      <c r="U656" s="87"/>
      <c r="V656" s="87"/>
      <c r="W656" s="88"/>
      <c r="X656" s="86"/>
      <c r="Y656" s="87"/>
      <c r="Z656" s="87"/>
      <c r="AA656" s="88"/>
      <c r="AB656" s="86"/>
      <c r="AC656" s="87"/>
      <c r="AD656" s="87"/>
      <c r="AE656" s="88"/>
      <c r="AF656" s="86"/>
      <c r="AG656" s="87"/>
      <c r="AH656" s="87"/>
      <c r="AI656" s="362"/>
      <c r="AJ656" s="363"/>
      <c r="AK656" s="86"/>
      <c r="AL656" s="87">
        <v>3</v>
      </c>
      <c r="AM656" s="87">
        <v>3</v>
      </c>
      <c r="AN656" s="88">
        <v>3</v>
      </c>
      <c r="AO656" s="86">
        <v>3</v>
      </c>
      <c r="AP656" s="87">
        <v>3</v>
      </c>
      <c r="AQ656" s="87">
        <v>3</v>
      </c>
      <c r="AR656" s="88">
        <v>3</v>
      </c>
      <c r="AS656" s="89">
        <v>3</v>
      </c>
      <c r="AT656" s="87">
        <v>3</v>
      </c>
      <c r="AU656" s="87">
        <v>3</v>
      </c>
      <c r="AV656" s="90">
        <v>3</v>
      </c>
      <c r="AW656" s="86">
        <v>3</v>
      </c>
      <c r="AX656" s="87">
        <v>3</v>
      </c>
      <c r="AY656" s="87">
        <v>3</v>
      </c>
      <c r="AZ656" s="87">
        <v>3</v>
      </c>
      <c r="BA656" s="88" t="s">
        <v>163</v>
      </c>
      <c r="BB656" s="89" t="s">
        <v>163</v>
      </c>
      <c r="BC656" s="87" t="s">
        <v>163</v>
      </c>
      <c r="BD656" s="87" t="s">
        <v>163</v>
      </c>
      <c r="BE656" s="321"/>
      <c r="BF656" s="322"/>
      <c r="BG656" s="322"/>
      <c r="BH656" s="322"/>
      <c r="BI656" s="322"/>
      <c r="BJ656" s="323"/>
      <c r="BK656" s="46" t="s">
        <v>18</v>
      </c>
      <c r="BL656" s="46" t="s">
        <v>38</v>
      </c>
      <c r="BN656" s="146">
        <f t="shared" si="1069"/>
        <v>0</v>
      </c>
      <c r="BO656" s="146">
        <f t="shared" si="1016"/>
        <v>0</v>
      </c>
      <c r="BP656" s="146">
        <f t="shared" si="1017"/>
        <v>0</v>
      </c>
      <c r="BQ656" s="146">
        <f t="shared" si="1018"/>
        <v>0</v>
      </c>
      <c r="BR656" s="146">
        <f t="shared" si="1019"/>
        <v>0</v>
      </c>
      <c r="BS656" s="146">
        <f t="shared" si="1020"/>
        <v>0</v>
      </c>
      <c r="BT656" s="146">
        <f t="shared" si="1021"/>
        <v>0</v>
      </c>
      <c r="BU656" s="146">
        <f t="shared" si="1022"/>
        <v>0</v>
      </c>
      <c r="BV656" s="146">
        <f t="shared" si="1023"/>
        <v>0</v>
      </c>
      <c r="BW656" s="146">
        <f t="shared" si="1024"/>
        <v>0</v>
      </c>
      <c r="BX656" s="146">
        <f t="shared" si="1025"/>
        <v>0</v>
      </c>
      <c r="BY656" s="146">
        <f t="shared" si="1026"/>
        <v>0</v>
      </c>
      <c r="BZ656" s="146">
        <f t="shared" si="1027"/>
        <v>0</v>
      </c>
      <c r="CA656" s="146">
        <f t="shared" si="1028"/>
        <v>0</v>
      </c>
      <c r="CB656" s="146">
        <f t="shared" si="1029"/>
        <v>0</v>
      </c>
      <c r="CC656" s="146">
        <f t="shared" si="1030"/>
        <v>0</v>
      </c>
      <c r="CD656" s="146">
        <f t="shared" si="1031"/>
        <v>0</v>
      </c>
      <c r="CE656" s="146">
        <f t="shared" si="1032"/>
        <v>0</v>
      </c>
      <c r="CF656" s="146">
        <f t="shared" si="1033"/>
        <v>0</v>
      </c>
      <c r="CG656" s="146">
        <f t="shared" si="1034"/>
        <v>0</v>
      </c>
      <c r="CH656" s="146">
        <f t="shared" si="1035"/>
        <v>0</v>
      </c>
      <c r="CI656" s="146">
        <f t="shared" si="1036"/>
        <v>0</v>
      </c>
      <c r="CJ656" s="146">
        <f t="shared" si="1037"/>
        <v>0</v>
      </c>
      <c r="CK656" s="146">
        <f t="shared" si="1038"/>
        <v>0</v>
      </c>
      <c r="CL656" s="146">
        <f t="shared" si="1039"/>
        <v>0</v>
      </c>
      <c r="CM656" s="146">
        <f t="shared" si="1040"/>
        <v>0</v>
      </c>
      <c r="CN656" s="146">
        <f t="shared" si="1041"/>
        <v>0</v>
      </c>
      <c r="CO656" s="146">
        <f t="shared" si="1042"/>
        <v>6</v>
      </c>
      <c r="CP656" s="146">
        <f t="shared" si="1043"/>
        <v>6</v>
      </c>
      <c r="CQ656" s="146">
        <f t="shared" si="1044"/>
        <v>6</v>
      </c>
      <c r="CR656" s="146">
        <f t="shared" si="1045"/>
        <v>6</v>
      </c>
      <c r="CS656" s="146">
        <f t="shared" si="1046"/>
        <v>6</v>
      </c>
      <c r="CT656" s="146">
        <f t="shared" si="1047"/>
        <v>6</v>
      </c>
      <c r="CU656" s="146">
        <f t="shared" si="1048"/>
        <v>6</v>
      </c>
      <c r="CV656" s="146">
        <f t="shared" si="1049"/>
        <v>6</v>
      </c>
      <c r="CW656" s="146">
        <f t="shared" si="1050"/>
        <v>6</v>
      </c>
      <c r="CX656" s="146">
        <f t="shared" si="1051"/>
        <v>6</v>
      </c>
      <c r="CY656" s="146">
        <f t="shared" si="1052"/>
        <v>6</v>
      </c>
      <c r="CZ656" s="146">
        <f t="shared" si="1053"/>
        <v>6</v>
      </c>
      <c r="DA656" s="146">
        <f t="shared" si="1054"/>
        <v>6</v>
      </c>
      <c r="DB656" s="146">
        <f t="shared" si="1055"/>
        <v>6</v>
      </c>
      <c r="DC656" s="146">
        <f t="shared" si="1056"/>
        <v>6</v>
      </c>
      <c r="DD656" s="146">
        <f t="shared" si="1057"/>
        <v>0</v>
      </c>
      <c r="DE656" s="146">
        <f t="shared" si="1058"/>
        <v>0</v>
      </c>
      <c r="DF656" s="146">
        <f t="shared" si="1059"/>
        <v>0</v>
      </c>
      <c r="DG656" s="146">
        <f t="shared" si="1060"/>
        <v>0</v>
      </c>
      <c r="DH656" s="146">
        <f t="shared" si="1061"/>
        <v>0</v>
      </c>
      <c r="DI656" s="146">
        <f t="shared" si="1062"/>
        <v>0</v>
      </c>
      <c r="DJ656" s="146">
        <f t="shared" si="1063"/>
        <v>0</v>
      </c>
      <c r="DK656" s="146">
        <f t="shared" si="1064"/>
        <v>0</v>
      </c>
      <c r="DL656" s="146">
        <f t="shared" si="1065"/>
        <v>0</v>
      </c>
      <c r="DM656" s="146">
        <f t="shared" si="1066"/>
        <v>0</v>
      </c>
      <c r="DN656" s="64">
        <f>(E656-1)*H656*15+I656*0.8</f>
        <v>145.60000000000002</v>
      </c>
      <c r="DO656" s="52" t="str">
        <f t="shared" si="1014"/>
        <v/>
      </c>
      <c r="DP656" s="52" t="str">
        <f t="shared" si="1071"/>
        <v/>
      </c>
      <c r="DQ656" s="53">
        <f t="shared" si="1072"/>
        <v>145.60000000000002</v>
      </c>
      <c r="DR656" s="1">
        <f t="shared" si="1015"/>
        <v>2</v>
      </c>
      <c r="DS656" s="168" t="e">
        <f>IF(AND(DR656=#REF!,BL656=#REF!),'Tiến độ'!D656,"")</f>
        <v>#REF!</v>
      </c>
    </row>
    <row r="657" spans="1:123" ht="11.25" customHeight="1">
      <c r="A657" s="314" t="str">
        <f>IF(B657="","",MAX($A$7:A656)+1)</f>
        <v/>
      </c>
      <c r="B657" s="315"/>
      <c r="C657" s="79" t="s">
        <v>632</v>
      </c>
      <c r="D657" s="80" t="s">
        <v>1090</v>
      </c>
      <c r="E657" s="81">
        <v>4</v>
      </c>
      <c r="F657" s="82">
        <v>60</v>
      </c>
      <c r="G657" s="83"/>
      <c r="H657" s="84">
        <f t="shared" si="1073"/>
        <v>2</v>
      </c>
      <c r="I657" s="85">
        <f t="shared" si="1074"/>
        <v>107</v>
      </c>
      <c r="J657" s="27"/>
      <c r="K657" s="86"/>
      <c r="L657" s="87"/>
      <c r="M657" s="87"/>
      <c r="N657" s="88"/>
      <c r="O657" s="86"/>
      <c r="P657" s="87"/>
      <c r="Q657" s="87"/>
      <c r="R657" s="88"/>
      <c r="S657" s="86"/>
      <c r="T657" s="87"/>
      <c r="U657" s="87"/>
      <c r="V657" s="87"/>
      <c r="W657" s="88"/>
      <c r="X657" s="86"/>
      <c r="Y657" s="87"/>
      <c r="Z657" s="87"/>
      <c r="AA657" s="88"/>
      <c r="AB657" s="86"/>
      <c r="AC657" s="87"/>
      <c r="AD657" s="87"/>
      <c r="AE657" s="88"/>
      <c r="AF657" s="86"/>
      <c r="AG657" s="87"/>
      <c r="AH657" s="87"/>
      <c r="AI657" s="362"/>
      <c r="AJ657" s="363"/>
      <c r="AK657" s="86"/>
      <c r="AL657" s="87">
        <v>4</v>
      </c>
      <c r="AM657" s="87">
        <v>4</v>
      </c>
      <c r="AN657" s="88">
        <v>4</v>
      </c>
      <c r="AO657" s="86">
        <v>4</v>
      </c>
      <c r="AP657" s="87">
        <v>4</v>
      </c>
      <c r="AQ657" s="87">
        <v>4</v>
      </c>
      <c r="AR657" s="88">
        <v>4</v>
      </c>
      <c r="AS657" s="89">
        <v>4</v>
      </c>
      <c r="AT657" s="87">
        <v>4</v>
      </c>
      <c r="AU657" s="87">
        <v>4</v>
      </c>
      <c r="AV657" s="90">
        <v>4</v>
      </c>
      <c r="AW657" s="86">
        <v>4</v>
      </c>
      <c r="AX657" s="87">
        <v>4</v>
      </c>
      <c r="AY657" s="87">
        <v>4</v>
      </c>
      <c r="AZ657" s="87">
        <v>4</v>
      </c>
      <c r="BA657" s="88" t="s">
        <v>163</v>
      </c>
      <c r="BB657" s="89" t="s">
        <v>163</v>
      </c>
      <c r="BC657" s="87" t="s">
        <v>163</v>
      </c>
      <c r="BD657" s="87" t="s">
        <v>163</v>
      </c>
      <c r="BE657" s="321"/>
      <c r="BF657" s="322"/>
      <c r="BG657" s="322"/>
      <c r="BH657" s="322"/>
      <c r="BI657" s="322"/>
      <c r="BJ657" s="323"/>
      <c r="BK657" s="46" t="s">
        <v>18</v>
      </c>
      <c r="BL657" s="46" t="s">
        <v>39</v>
      </c>
      <c r="BN657" s="146">
        <f t="shared" si="1069"/>
        <v>0</v>
      </c>
      <c r="BO657" s="146">
        <f t="shared" si="1016"/>
        <v>0</v>
      </c>
      <c r="BP657" s="146">
        <f t="shared" si="1017"/>
        <v>0</v>
      </c>
      <c r="BQ657" s="146">
        <f t="shared" si="1018"/>
        <v>0</v>
      </c>
      <c r="BR657" s="146">
        <f t="shared" si="1019"/>
        <v>0</v>
      </c>
      <c r="BS657" s="146">
        <f t="shared" si="1020"/>
        <v>0</v>
      </c>
      <c r="BT657" s="146">
        <f t="shared" si="1021"/>
        <v>0</v>
      </c>
      <c r="BU657" s="146">
        <f t="shared" si="1022"/>
        <v>0</v>
      </c>
      <c r="BV657" s="146">
        <f t="shared" si="1023"/>
        <v>0</v>
      </c>
      <c r="BW657" s="146">
        <f t="shared" si="1024"/>
        <v>0</v>
      </c>
      <c r="BX657" s="146">
        <f t="shared" si="1025"/>
        <v>0</v>
      </c>
      <c r="BY657" s="146">
        <f t="shared" si="1026"/>
        <v>0</v>
      </c>
      <c r="BZ657" s="146">
        <f t="shared" si="1027"/>
        <v>0</v>
      </c>
      <c r="CA657" s="146">
        <f t="shared" si="1028"/>
        <v>0</v>
      </c>
      <c r="CB657" s="146">
        <f t="shared" si="1029"/>
        <v>0</v>
      </c>
      <c r="CC657" s="146">
        <f t="shared" si="1030"/>
        <v>0</v>
      </c>
      <c r="CD657" s="146">
        <f t="shared" si="1031"/>
        <v>0</v>
      </c>
      <c r="CE657" s="146">
        <f t="shared" si="1032"/>
        <v>0</v>
      </c>
      <c r="CF657" s="146">
        <f t="shared" si="1033"/>
        <v>0</v>
      </c>
      <c r="CG657" s="146">
        <f t="shared" si="1034"/>
        <v>0</v>
      </c>
      <c r="CH657" s="146">
        <f t="shared" si="1035"/>
        <v>0</v>
      </c>
      <c r="CI657" s="146">
        <f t="shared" si="1036"/>
        <v>0</v>
      </c>
      <c r="CJ657" s="146">
        <f t="shared" si="1037"/>
        <v>0</v>
      </c>
      <c r="CK657" s="146">
        <f t="shared" si="1038"/>
        <v>0</v>
      </c>
      <c r="CL657" s="146">
        <f t="shared" si="1039"/>
        <v>0</v>
      </c>
      <c r="CM657" s="146">
        <f t="shared" si="1040"/>
        <v>0</v>
      </c>
      <c r="CN657" s="146">
        <f t="shared" si="1041"/>
        <v>0</v>
      </c>
      <c r="CO657" s="146">
        <f t="shared" si="1042"/>
        <v>8</v>
      </c>
      <c r="CP657" s="146">
        <f t="shared" si="1043"/>
        <v>8</v>
      </c>
      <c r="CQ657" s="146">
        <f t="shared" si="1044"/>
        <v>8</v>
      </c>
      <c r="CR657" s="146">
        <f t="shared" si="1045"/>
        <v>8</v>
      </c>
      <c r="CS657" s="146">
        <f t="shared" si="1046"/>
        <v>8</v>
      </c>
      <c r="CT657" s="146">
        <f t="shared" si="1047"/>
        <v>8</v>
      </c>
      <c r="CU657" s="146">
        <f t="shared" si="1048"/>
        <v>8</v>
      </c>
      <c r="CV657" s="146">
        <f t="shared" si="1049"/>
        <v>8</v>
      </c>
      <c r="CW657" s="146">
        <f t="shared" si="1050"/>
        <v>8</v>
      </c>
      <c r="CX657" s="146">
        <f t="shared" si="1051"/>
        <v>8</v>
      </c>
      <c r="CY657" s="146">
        <f t="shared" si="1052"/>
        <v>8</v>
      </c>
      <c r="CZ657" s="146">
        <f t="shared" si="1053"/>
        <v>8</v>
      </c>
      <c r="DA657" s="146">
        <f t="shared" si="1054"/>
        <v>8</v>
      </c>
      <c r="DB657" s="146">
        <f t="shared" si="1055"/>
        <v>8</v>
      </c>
      <c r="DC657" s="146">
        <f t="shared" si="1056"/>
        <v>8</v>
      </c>
      <c r="DD657" s="146">
        <f t="shared" si="1057"/>
        <v>0</v>
      </c>
      <c r="DE657" s="146">
        <f t="shared" si="1058"/>
        <v>0</v>
      </c>
      <c r="DF657" s="146">
        <f t="shared" si="1059"/>
        <v>0</v>
      </c>
      <c r="DG657" s="146">
        <f t="shared" si="1060"/>
        <v>0</v>
      </c>
      <c r="DH657" s="146">
        <f t="shared" si="1061"/>
        <v>0</v>
      </c>
      <c r="DI657" s="146">
        <f t="shared" si="1062"/>
        <v>0</v>
      </c>
      <c r="DJ657" s="146">
        <f t="shared" si="1063"/>
        <v>0</v>
      </c>
      <c r="DK657" s="146">
        <f t="shared" si="1064"/>
        <v>0</v>
      </c>
      <c r="DL657" s="146">
        <f t="shared" si="1065"/>
        <v>0</v>
      </c>
      <c r="DM657" s="146">
        <f t="shared" si="1066"/>
        <v>0</v>
      </c>
      <c r="DN657" s="64">
        <f>F657*H657</f>
        <v>120</v>
      </c>
      <c r="DO657" s="52" t="str">
        <f t="shared" si="1014"/>
        <v/>
      </c>
      <c r="DP657" s="52" t="str">
        <f t="shared" si="1071"/>
        <v/>
      </c>
      <c r="DQ657" s="53">
        <f t="shared" si="1072"/>
        <v>120</v>
      </c>
      <c r="DR657" s="1">
        <f t="shared" si="1015"/>
        <v>2</v>
      </c>
      <c r="DS657" s="168" t="e">
        <f>IF(AND(DR657=#REF!,BL657=#REF!),'Tiến độ'!D657,"")</f>
        <v>#REF!</v>
      </c>
    </row>
    <row r="658" spans="1:123" ht="11.25" customHeight="1">
      <c r="A658" s="314" t="str">
        <f>IF(B658="","",MAX($A$7:A657)+1)</f>
        <v/>
      </c>
      <c r="B658" s="315"/>
      <c r="C658" s="79" t="s">
        <v>826</v>
      </c>
      <c r="D658" s="80" t="s">
        <v>11970</v>
      </c>
      <c r="E658" s="81">
        <v>3</v>
      </c>
      <c r="F658" s="82">
        <v>45</v>
      </c>
      <c r="G658" s="83"/>
      <c r="H658" s="84">
        <f t="shared" si="1073"/>
        <v>2</v>
      </c>
      <c r="I658" s="85">
        <f t="shared" si="1074"/>
        <v>107</v>
      </c>
      <c r="J658" s="27"/>
      <c r="K658" s="86"/>
      <c r="L658" s="87"/>
      <c r="M658" s="87"/>
      <c r="N658" s="88"/>
      <c r="O658" s="86"/>
      <c r="P658" s="87"/>
      <c r="Q658" s="87"/>
      <c r="R658" s="88"/>
      <c r="S658" s="86"/>
      <c r="T658" s="87"/>
      <c r="U658" s="87"/>
      <c r="V658" s="87"/>
      <c r="W658" s="88"/>
      <c r="X658" s="86"/>
      <c r="Y658" s="87"/>
      <c r="Z658" s="87"/>
      <c r="AA658" s="88"/>
      <c r="AB658" s="86"/>
      <c r="AC658" s="87"/>
      <c r="AD658" s="87"/>
      <c r="AE658" s="88"/>
      <c r="AF658" s="86"/>
      <c r="AG658" s="87"/>
      <c r="AH658" s="87"/>
      <c r="AI658" s="362"/>
      <c r="AJ658" s="363"/>
      <c r="AK658" s="86"/>
      <c r="AL658" s="87">
        <v>3</v>
      </c>
      <c r="AM658" s="87">
        <v>3</v>
      </c>
      <c r="AN658" s="88">
        <v>3</v>
      </c>
      <c r="AO658" s="86">
        <v>3</v>
      </c>
      <c r="AP658" s="87">
        <v>3</v>
      </c>
      <c r="AQ658" s="87">
        <v>3</v>
      </c>
      <c r="AR658" s="88">
        <v>3</v>
      </c>
      <c r="AS658" s="89">
        <v>3</v>
      </c>
      <c r="AT658" s="87">
        <v>3</v>
      </c>
      <c r="AU658" s="87">
        <v>3</v>
      </c>
      <c r="AV658" s="90">
        <v>3</v>
      </c>
      <c r="AW658" s="86">
        <v>3</v>
      </c>
      <c r="AX658" s="87">
        <v>3</v>
      </c>
      <c r="AY658" s="87">
        <v>3</v>
      </c>
      <c r="AZ658" s="87">
        <v>3</v>
      </c>
      <c r="BA658" s="88" t="s">
        <v>163</v>
      </c>
      <c r="BB658" s="89" t="s">
        <v>163</v>
      </c>
      <c r="BC658" s="87" t="s">
        <v>163</v>
      </c>
      <c r="BD658" s="87" t="s">
        <v>163</v>
      </c>
      <c r="BE658" s="321"/>
      <c r="BF658" s="322"/>
      <c r="BG658" s="322"/>
      <c r="BH658" s="322"/>
      <c r="BI658" s="322"/>
      <c r="BJ658" s="323"/>
      <c r="BK658" s="46" t="s">
        <v>18</v>
      </c>
      <c r="BL658" s="46" t="s">
        <v>39</v>
      </c>
      <c r="BN658" s="146">
        <f t="shared" si="1069"/>
        <v>0</v>
      </c>
      <c r="BO658" s="146">
        <f t="shared" si="1016"/>
        <v>0</v>
      </c>
      <c r="BP658" s="146">
        <f t="shared" si="1017"/>
        <v>0</v>
      </c>
      <c r="BQ658" s="146">
        <f t="shared" si="1018"/>
        <v>0</v>
      </c>
      <c r="BR658" s="146">
        <f t="shared" si="1019"/>
        <v>0</v>
      </c>
      <c r="BS658" s="146">
        <f t="shared" si="1020"/>
        <v>0</v>
      </c>
      <c r="BT658" s="146">
        <f t="shared" si="1021"/>
        <v>0</v>
      </c>
      <c r="BU658" s="146">
        <f t="shared" si="1022"/>
        <v>0</v>
      </c>
      <c r="BV658" s="146">
        <f t="shared" si="1023"/>
        <v>0</v>
      </c>
      <c r="BW658" s="146">
        <f t="shared" si="1024"/>
        <v>0</v>
      </c>
      <c r="BX658" s="146">
        <f t="shared" si="1025"/>
        <v>0</v>
      </c>
      <c r="BY658" s="146">
        <f t="shared" si="1026"/>
        <v>0</v>
      </c>
      <c r="BZ658" s="146">
        <f t="shared" si="1027"/>
        <v>0</v>
      </c>
      <c r="CA658" s="146">
        <f t="shared" si="1028"/>
        <v>0</v>
      </c>
      <c r="CB658" s="146">
        <f t="shared" si="1029"/>
        <v>0</v>
      </c>
      <c r="CC658" s="146">
        <f t="shared" si="1030"/>
        <v>0</v>
      </c>
      <c r="CD658" s="146">
        <f t="shared" si="1031"/>
        <v>0</v>
      </c>
      <c r="CE658" s="146">
        <f t="shared" si="1032"/>
        <v>0</v>
      </c>
      <c r="CF658" s="146">
        <f t="shared" si="1033"/>
        <v>0</v>
      </c>
      <c r="CG658" s="146">
        <f t="shared" si="1034"/>
        <v>0</v>
      </c>
      <c r="CH658" s="146">
        <f t="shared" si="1035"/>
        <v>0</v>
      </c>
      <c r="CI658" s="146">
        <f t="shared" si="1036"/>
        <v>0</v>
      </c>
      <c r="CJ658" s="146">
        <f t="shared" si="1037"/>
        <v>0</v>
      </c>
      <c r="CK658" s="146">
        <f t="shared" si="1038"/>
        <v>0</v>
      </c>
      <c r="CL658" s="146">
        <f t="shared" si="1039"/>
        <v>0</v>
      </c>
      <c r="CM658" s="146">
        <f t="shared" si="1040"/>
        <v>0</v>
      </c>
      <c r="CN658" s="146">
        <f t="shared" si="1041"/>
        <v>0</v>
      </c>
      <c r="CO658" s="146">
        <f t="shared" si="1042"/>
        <v>6</v>
      </c>
      <c r="CP658" s="146">
        <f t="shared" si="1043"/>
        <v>6</v>
      </c>
      <c r="CQ658" s="146">
        <f t="shared" si="1044"/>
        <v>6</v>
      </c>
      <c r="CR658" s="146">
        <f t="shared" si="1045"/>
        <v>6</v>
      </c>
      <c r="CS658" s="146">
        <f t="shared" si="1046"/>
        <v>6</v>
      </c>
      <c r="CT658" s="146">
        <f t="shared" si="1047"/>
        <v>6</v>
      </c>
      <c r="CU658" s="146">
        <f t="shared" si="1048"/>
        <v>6</v>
      </c>
      <c r="CV658" s="146">
        <f t="shared" si="1049"/>
        <v>6</v>
      </c>
      <c r="CW658" s="146">
        <f t="shared" si="1050"/>
        <v>6</v>
      </c>
      <c r="CX658" s="146">
        <f t="shared" si="1051"/>
        <v>6</v>
      </c>
      <c r="CY658" s="146">
        <f t="shared" si="1052"/>
        <v>6</v>
      </c>
      <c r="CZ658" s="146">
        <f t="shared" si="1053"/>
        <v>6</v>
      </c>
      <c r="DA658" s="146">
        <f t="shared" si="1054"/>
        <v>6</v>
      </c>
      <c r="DB658" s="146">
        <f t="shared" si="1055"/>
        <v>6</v>
      </c>
      <c r="DC658" s="146">
        <f t="shared" si="1056"/>
        <v>6</v>
      </c>
      <c r="DD658" s="146">
        <f t="shared" si="1057"/>
        <v>0</v>
      </c>
      <c r="DE658" s="146">
        <f t="shared" si="1058"/>
        <v>0</v>
      </c>
      <c r="DF658" s="146">
        <f t="shared" si="1059"/>
        <v>0</v>
      </c>
      <c r="DG658" s="146">
        <f t="shared" si="1060"/>
        <v>0</v>
      </c>
      <c r="DH658" s="146">
        <f t="shared" si="1061"/>
        <v>0</v>
      </c>
      <c r="DI658" s="146">
        <f t="shared" si="1062"/>
        <v>0</v>
      </c>
      <c r="DJ658" s="146">
        <f t="shared" si="1063"/>
        <v>0</v>
      </c>
      <c r="DK658" s="146">
        <f t="shared" si="1064"/>
        <v>0</v>
      </c>
      <c r="DL658" s="146">
        <f t="shared" si="1065"/>
        <v>0</v>
      </c>
      <c r="DM658" s="146">
        <f t="shared" si="1066"/>
        <v>0</v>
      </c>
      <c r="DN658" s="64">
        <f>F658*H658</f>
        <v>90</v>
      </c>
      <c r="DO658" s="52" t="str">
        <f t="shared" si="1014"/>
        <v/>
      </c>
      <c r="DP658" s="52" t="str">
        <f t="shared" si="1071"/>
        <v/>
      </c>
      <c r="DQ658" s="53">
        <f t="shared" si="1072"/>
        <v>90</v>
      </c>
      <c r="DR658" s="1">
        <f t="shared" si="1015"/>
        <v>2</v>
      </c>
      <c r="DS658" s="168" t="e">
        <f>IF(AND(DR658=#REF!,BL658=#REF!),'Tiến độ'!D658,"")</f>
        <v>#REF!</v>
      </c>
    </row>
    <row r="659" spans="1:123" ht="11.25" customHeight="1">
      <c r="A659" s="310" t="str">
        <f>IF(B659="","",MAX($A$7:A658)+1)</f>
        <v/>
      </c>
      <c r="B659" s="313"/>
      <c r="C659" s="91" t="s">
        <v>8</v>
      </c>
      <c r="D659" s="92"/>
      <c r="E659" s="93">
        <f>SUM(E646:E658)</f>
        <v>37</v>
      </c>
      <c r="F659" s="94"/>
      <c r="G659" s="95"/>
      <c r="H659" s="96"/>
      <c r="I659" s="97"/>
      <c r="J659" s="26"/>
      <c r="K659" s="96">
        <f t="shared" ref="K659:AH659" si="1075">SUM(K646:K658)</f>
        <v>25</v>
      </c>
      <c r="L659" s="97">
        <f t="shared" si="1075"/>
        <v>25</v>
      </c>
      <c r="M659" s="97">
        <f t="shared" si="1075"/>
        <v>25</v>
      </c>
      <c r="N659" s="98">
        <f t="shared" si="1075"/>
        <v>25</v>
      </c>
      <c r="O659" s="96">
        <f t="shared" si="1075"/>
        <v>25</v>
      </c>
      <c r="P659" s="97">
        <f t="shared" si="1075"/>
        <v>19</v>
      </c>
      <c r="Q659" s="97">
        <f t="shared" si="1075"/>
        <v>19</v>
      </c>
      <c r="R659" s="98">
        <f t="shared" si="1075"/>
        <v>23</v>
      </c>
      <c r="S659" s="96">
        <f t="shared" si="1075"/>
        <v>23</v>
      </c>
      <c r="T659" s="97">
        <f t="shared" si="1075"/>
        <v>23</v>
      </c>
      <c r="U659" s="97">
        <f t="shared" si="1075"/>
        <v>23</v>
      </c>
      <c r="V659" s="97">
        <f t="shared" si="1075"/>
        <v>23</v>
      </c>
      <c r="W659" s="98">
        <f t="shared" si="1075"/>
        <v>23</v>
      </c>
      <c r="X659" s="96">
        <f t="shared" si="1075"/>
        <v>20</v>
      </c>
      <c r="Y659" s="97">
        <f t="shared" si="1075"/>
        <v>18</v>
      </c>
      <c r="Z659" s="97">
        <f t="shared" si="1075"/>
        <v>0</v>
      </c>
      <c r="AA659" s="98">
        <f t="shared" si="1075"/>
        <v>0</v>
      </c>
      <c r="AB659" s="96">
        <f t="shared" si="1075"/>
        <v>0</v>
      </c>
      <c r="AC659" s="97">
        <f t="shared" si="1075"/>
        <v>0</v>
      </c>
      <c r="AD659" s="97">
        <f t="shared" si="1075"/>
        <v>0</v>
      </c>
      <c r="AE659" s="98">
        <f t="shared" si="1075"/>
        <v>0</v>
      </c>
      <c r="AF659" s="96">
        <f t="shared" si="1075"/>
        <v>0</v>
      </c>
      <c r="AG659" s="97">
        <f t="shared" si="1075"/>
        <v>0</v>
      </c>
      <c r="AH659" s="97">
        <f t="shared" si="1075"/>
        <v>0</v>
      </c>
      <c r="AI659" s="362"/>
      <c r="AJ659" s="363"/>
      <c r="AK659" s="96">
        <f t="shared" ref="AK659:BD659" si="1076">SUM(AK646:AK658)</f>
        <v>0</v>
      </c>
      <c r="AL659" s="97">
        <f t="shared" si="1076"/>
        <v>19</v>
      </c>
      <c r="AM659" s="97">
        <f t="shared" si="1076"/>
        <v>19</v>
      </c>
      <c r="AN659" s="98">
        <f t="shared" si="1076"/>
        <v>19</v>
      </c>
      <c r="AO659" s="96">
        <f t="shared" si="1076"/>
        <v>19</v>
      </c>
      <c r="AP659" s="97">
        <f t="shared" si="1076"/>
        <v>19</v>
      </c>
      <c r="AQ659" s="97">
        <f t="shared" si="1076"/>
        <v>19</v>
      </c>
      <c r="AR659" s="98">
        <f t="shared" si="1076"/>
        <v>19</v>
      </c>
      <c r="AS659" s="99">
        <f t="shared" si="1076"/>
        <v>19</v>
      </c>
      <c r="AT659" s="97">
        <f t="shared" si="1076"/>
        <v>19</v>
      </c>
      <c r="AU659" s="97">
        <f t="shared" si="1076"/>
        <v>19</v>
      </c>
      <c r="AV659" s="100">
        <f t="shared" si="1076"/>
        <v>19</v>
      </c>
      <c r="AW659" s="96">
        <f t="shared" si="1076"/>
        <v>19</v>
      </c>
      <c r="AX659" s="97">
        <f t="shared" si="1076"/>
        <v>19</v>
      </c>
      <c r="AY659" s="97">
        <f t="shared" si="1076"/>
        <v>19</v>
      </c>
      <c r="AZ659" s="97">
        <f t="shared" si="1076"/>
        <v>19</v>
      </c>
      <c r="BA659" s="98">
        <f t="shared" si="1076"/>
        <v>0</v>
      </c>
      <c r="BB659" s="99">
        <f t="shared" si="1076"/>
        <v>0</v>
      </c>
      <c r="BC659" s="97">
        <f t="shared" si="1076"/>
        <v>0</v>
      </c>
      <c r="BD659" s="97">
        <f t="shared" si="1076"/>
        <v>0</v>
      </c>
      <c r="BE659" s="321"/>
      <c r="BF659" s="322"/>
      <c r="BG659" s="322"/>
      <c r="BH659" s="322"/>
      <c r="BI659" s="322"/>
      <c r="BJ659" s="323"/>
      <c r="BK659" s="47"/>
      <c r="BL659" s="47" t="s">
        <v>1113</v>
      </c>
      <c r="BN659" s="146">
        <f t="shared" si="1069"/>
        <v>0</v>
      </c>
      <c r="BO659" s="146">
        <f t="shared" si="1016"/>
        <v>0</v>
      </c>
      <c r="BP659" s="146">
        <f t="shared" si="1017"/>
        <v>0</v>
      </c>
      <c r="BQ659" s="146">
        <f t="shared" si="1018"/>
        <v>0</v>
      </c>
      <c r="BR659" s="146">
        <f t="shared" si="1019"/>
        <v>0</v>
      </c>
      <c r="BS659" s="146">
        <f t="shared" si="1020"/>
        <v>0</v>
      </c>
      <c r="BT659" s="146">
        <f t="shared" si="1021"/>
        <v>0</v>
      </c>
      <c r="BU659" s="146">
        <f t="shared" si="1022"/>
        <v>0</v>
      </c>
      <c r="BV659" s="146">
        <f t="shared" si="1023"/>
        <v>0</v>
      </c>
      <c r="BW659" s="146">
        <f t="shared" si="1024"/>
        <v>0</v>
      </c>
      <c r="BX659" s="146">
        <f t="shared" si="1025"/>
        <v>0</v>
      </c>
      <c r="BY659" s="146">
        <f t="shared" si="1026"/>
        <v>0</v>
      </c>
      <c r="BZ659" s="146">
        <f t="shared" si="1027"/>
        <v>0</v>
      </c>
      <c r="CA659" s="146">
        <f t="shared" si="1028"/>
        <v>0</v>
      </c>
      <c r="CB659" s="146">
        <f t="shared" si="1029"/>
        <v>0</v>
      </c>
      <c r="CC659" s="146">
        <f t="shared" si="1030"/>
        <v>0</v>
      </c>
      <c r="CD659" s="146">
        <f t="shared" si="1031"/>
        <v>0</v>
      </c>
      <c r="CE659" s="146">
        <f t="shared" si="1032"/>
        <v>0</v>
      </c>
      <c r="CF659" s="146">
        <f t="shared" si="1033"/>
        <v>0</v>
      </c>
      <c r="CG659" s="146">
        <f t="shared" si="1034"/>
        <v>0</v>
      </c>
      <c r="CH659" s="146">
        <f t="shared" si="1035"/>
        <v>0</v>
      </c>
      <c r="CI659" s="146">
        <f t="shared" si="1036"/>
        <v>0</v>
      </c>
      <c r="CJ659" s="146">
        <f t="shared" si="1037"/>
        <v>0</v>
      </c>
      <c r="CK659" s="146">
        <f t="shared" si="1038"/>
        <v>0</v>
      </c>
      <c r="CL659" s="146">
        <f t="shared" si="1039"/>
        <v>0</v>
      </c>
      <c r="CM659" s="146">
        <f t="shared" si="1040"/>
        <v>0</v>
      </c>
      <c r="CN659" s="146">
        <f t="shared" si="1041"/>
        <v>0</v>
      </c>
      <c r="CO659" s="146">
        <f t="shared" si="1042"/>
        <v>0</v>
      </c>
      <c r="CP659" s="146">
        <f t="shared" si="1043"/>
        <v>0</v>
      </c>
      <c r="CQ659" s="146">
        <f t="shared" si="1044"/>
        <v>0</v>
      </c>
      <c r="CR659" s="146">
        <f t="shared" si="1045"/>
        <v>0</v>
      </c>
      <c r="CS659" s="146">
        <f t="shared" si="1046"/>
        <v>0</v>
      </c>
      <c r="CT659" s="146">
        <f t="shared" si="1047"/>
        <v>0</v>
      </c>
      <c r="CU659" s="146">
        <f t="shared" si="1048"/>
        <v>0</v>
      </c>
      <c r="CV659" s="146">
        <f t="shared" si="1049"/>
        <v>0</v>
      </c>
      <c r="CW659" s="146">
        <f t="shared" si="1050"/>
        <v>0</v>
      </c>
      <c r="CX659" s="146">
        <f t="shared" si="1051"/>
        <v>0</v>
      </c>
      <c r="CY659" s="146">
        <f t="shared" si="1052"/>
        <v>0</v>
      </c>
      <c r="CZ659" s="146">
        <f t="shared" si="1053"/>
        <v>0</v>
      </c>
      <c r="DA659" s="146">
        <f t="shared" si="1054"/>
        <v>0</v>
      </c>
      <c r="DB659" s="146">
        <f t="shared" si="1055"/>
        <v>0</v>
      </c>
      <c r="DC659" s="146">
        <f t="shared" si="1056"/>
        <v>0</v>
      </c>
      <c r="DD659" s="146">
        <f t="shared" si="1057"/>
        <v>0</v>
      </c>
      <c r="DE659" s="146">
        <f t="shared" si="1058"/>
        <v>0</v>
      </c>
      <c r="DF659" s="146">
        <f t="shared" si="1059"/>
        <v>0</v>
      </c>
      <c r="DG659" s="146">
        <f t="shared" si="1060"/>
        <v>0</v>
      </c>
      <c r="DH659" s="146">
        <f t="shared" si="1061"/>
        <v>0</v>
      </c>
      <c r="DI659" s="146">
        <f t="shared" si="1062"/>
        <v>0</v>
      </c>
      <c r="DJ659" s="146">
        <f t="shared" si="1063"/>
        <v>0</v>
      </c>
      <c r="DK659" s="146">
        <f t="shared" si="1064"/>
        <v>0</v>
      </c>
      <c r="DL659" s="146">
        <f t="shared" si="1065"/>
        <v>0</v>
      </c>
      <c r="DM659" s="146">
        <f t="shared" si="1066"/>
        <v>0</v>
      </c>
      <c r="DN659" s="54"/>
      <c r="DO659" s="55"/>
      <c r="DP659" s="55"/>
      <c r="DQ659" s="56"/>
      <c r="DS659" s="168" t="e">
        <f>IF(AND(DR659=#REF!,BL659=#REF!),'Tiến độ'!D659,"")</f>
        <v>#REF!</v>
      </c>
    </row>
    <row r="660" spans="1:123" ht="11.25" customHeight="1">
      <c r="A660" s="308">
        <f>IF(B660="","",MAX($A$7:A659)+1)</f>
        <v>46</v>
      </c>
      <c r="B660" s="311" t="s">
        <v>1093</v>
      </c>
      <c r="C660" s="67" t="s">
        <v>16</v>
      </c>
      <c r="D660" s="68" t="s">
        <v>242</v>
      </c>
      <c r="E660" s="69">
        <v>2</v>
      </c>
      <c r="F660" s="70">
        <v>39</v>
      </c>
      <c r="G660" s="71"/>
      <c r="H660" s="72">
        <v>2</v>
      </c>
      <c r="I660" s="73">
        <f>68+61</f>
        <v>129</v>
      </c>
      <c r="J660" s="24"/>
      <c r="K660" s="74">
        <v>3</v>
      </c>
      <c r="L660" s="75">
        <v>3</v>
      </c>
      <c r="M660" s="75">
        <v>3</v>
      </c>
      <c r="N660" s="76">
        <v>3</v>
      </c>
      <c r="O660" s="74">
        <v>3</v>
      </c>
      <c r="P660" s="75">
        <v>3</v>
      </c>
      <c r="Q660" s="75">
        <v>3</v>
      </c>
      <c r="R660" s="76">
        <v>3</v>
      </c>
      <c r="S660" s="74">
        <v>3</v>
      </c>
      <c r="T660" s="75">
        <v>3</v>
      </c>
      <c r="U660" s="75">
        <v>3</v>
      </c>
      <c r="V660" s="75">
        <v>3</v>
      </c>
      <c r="W660" s="76">
        <v>3</v>
      </c>
      <c r="X660" s="74"/>
      <c r="Y660" s="75"/>
      <c r="Z660" s="75" t="s">
        <v>163</v>
      </c>
      <c r="AA660" s="76" t="s">
        <v>163</v>
      </c>
      <c r="AB660" s="74" t="s">
        <v>163</v>
      </c>
      <c r="AC660" s="75" t="s">
        <v>163</v>
      </c>
      <c r="AD660" s="75" t="s">
        <v>164</v>
      </c>
      <c r="AE660" s="76" t="s">
        <v>164</v>
      </c>
      <c r="AF660" s="74" t="s">
        <v>164</v>
      </c>
      <c r="AG660" s="75" t="s">
        <v>164</v>
      </c>
      <c r="AH660" s="75" t="s">
        <v>164</v>
      </c>
      <c r="AI660" s="362"/>
      <c r="AJ660" s="363"/>
      <c r="AK660" s="74" t="s">
        <v>164</v>
      </c>
      <c r="AL660" s="75"/>
      <c r="AM660" s="75"/>
      <c r="AN660" s="76"/>
      <c r="AO660" s="74"/>
      <c r="AP660" s="75"/>
      <c r="AQ660" s="75"/>
      <c r="AR660" s="76"/>
      <c r="AS660" s="77"/>
      <c r="AT660" s="75"/>
      <c r="AU660" s="75"/>
      <c r="AV660" s="78"/>
      <c r="AW660" s="74"/>
      <c r="AX660" s="75"/>
      <c r="AY660" s="75"/>
      <c r="AZ660" s="75"/>
      <c r="BA660" s="76"/>
      <c r="BB660" s="77"/>
      <c r="BC660" s="75"/>
      <c r="BD660" s="75"/>
      <c r="BE660" s="321"/>
      <c r="BF660" s="322"/>
      <c r="BG660" s="322"/>
      <c r="BH660" s="322"/>
      <c r="BI660" s="322"/>
      <c r="BJ660" s="323"/>
      <c r="BK660" s="45" t="s">
        <v>18</v>
      </c>
      <c r="BL660" s="45" t="s">
        <v>16</v>
      </c>
      <c r="BN660" s="146">
        <f t="shared" si="1069"/>
        <v>6</v>
      </c>
      <c r="BO660" s="146">
        <f t="shared" si="1016"/>
        <v>6</v>
      </c>
      <c r="BP660" s="146">
        <f t="shared" si="1017"/>
        <v>6</v>
      </c>
      <c r="BQ660" s="146">
        <f t="shared" si="1018"/>
        <v>6</v>
      </c>
      <c r="BR660" s="146">
        <f t="shared" si="1019"/>
        <v>6</v>
      </c>
      <c r="BS660" s="146">
        <f t="shared" si="1020"/>
        <v>6</v>
      </c>
      <c r="BT660" s="146">
        <f t="shared" si="1021"/>
        <v>6</v>
      </c>
      <c r="BU660" s="146">
        <f t="shared" si="1022"/>
        <v>6</v>
      </c>
      <c r="BV660" s="146">
        <f t="shared" si="1023"/>
        <v>6</v>
      </c>
      <c r="BW660" s="146">
        <f t="shared" si="1024"/>
        <v>6</v>
      </c>
      <c r="BX660" s="146">
        <f t="shared" si="1025"/>
        <v>6</v>
      </c>
      <c r="BY660" s="146">
        <f t="shared" si="1026"/>
        <v>6</v>
      </c>
      <c r="BZ660" s="146">
        <f t="shared" si="1027"/>
        <v>6</v>
      </c>
      <c r="CA660" s="146">
        <f t="shared" si="1028"/>
        <v>0</v>
      </c>
      <c r="CB660" s="146">
        <f t="shared" si="1029"/>
        <v>0</v>
      </c>
      <c r="CC660" s="146">
        <f t="shared" si="1030"/>
        <v>0</v>
      </c>
      <c r="CD660" s="146">
        <f t="shared" si="1031"/>
        <v>0</v>
      </c>
      <c r="CE660" s="146">
        <f t="shared" si="1032"/>
        <v>0</v>
      </c>
      <c r="CF660" s="146">
        <f t="shared" si="1033"/>
        <v>0</v>
      </c>
      <c r="CG660" s="146">
        <f t="shared" si="1034"/>
        <v>0</v>
      </c>
      <c r="CH660" s="146">
        <f t="shared" si="1035"/>
        <v>0</v>
      </c>
      <c r="CI660" s="146">
        <f t="shared" si="1036"/>
        <v>0</v>
      </c>
      <c r="CJ660" s="146">
        <f t="shared" si="1037"/>
        <v>0</v>
      </c>
      <c r="CK660" s="146">
        <f t="shared" si="1038"/>
        <v>0</v>
      </c>
      <c r="CL660" s="146">
        <f t="shared" si="1039"/>
        <v>0</v>
      </c>
      <c r="CM660" s="146">
        <f t="shared" si="1040"/>
        <v>0</v>
      </c>
      <c r="CN660" s="146">
        <f t="shared" si="1041"/>
        <v>0</v>
      </c>
      <c r="CO660" s="146">
        <f t="shared" si="1042"/>
        <v>0</v>
      </c>
      <c r="CP660" s="146">
        <f t="shared" si="1043"/>
        <v>0</v>
      </c>
      <c r="CQ660" s="146">
        <f t="shared" si="1044"/>
        <v>0</v>
      </c>
      <c r="CR660" s="146">
        <f t="shared" si="1045"/>
        <v>0</v>
      </c>
      <c r="CS660" s="146">
        <f t="shared" si="1046"/>
        <v>0</v>
      </c>
      <c r="CT660" s="146">
        <f t="shared" si="1047"/>
        <v>0</v>
      </c>
      <c r="CU660" s="146">
        <f t="shared" si="1048"/>
        <v>0</v>
      </c>
      <c r="CV660" s="146">
        <f t="shared" si="1049"/>
        <v>0</v>
      </c>
      <c r="CW660" s="146">
        <f t="shared" si="1050"/>
        <v>0</v>
      </c>
      <c r="CX660" s="146">
        <f t="shared" si="1051"/>
        <v>0</v>
      </c>
      <c r="CY660" s="146">
        <f t="shared" si="1052"/>
        <v>0</v>
      </c>
      <c r="CZ660" s="146">
        <f t="shared" si="1053"/>
        <v>0</v>
      </c>
      <c r="DA660" s="146">
        <f t="shared" si="1054"/>
        <v>0</v>
      </c>
      <c r="DB660" s="146">
        <f t="shared" si="1055"/>
        <v>0</v>
      </c>
      <c r="DC660" s="146">
        <f t="shared" si="1056"/>
        <v>0</v>
      </c>
      <c r="DD660" s="146">
        <f t="shared" si="1057"/>
        <v>0</v>
      </c>
      <c r="DE660" s="146">
        <f t="shared" si="1058"/>
        <v>0</v>
      </c>
      <c r="DF660" s="146">
        <f t="shared" si="1059"/>
        <v>0</v>
      </c>
      <c r="DG660" s="146">
        <f t="shared" si="1060"/>
        <v>0</v>
      </c>
      <c r="DH660" s="146">
        <f t="shared" si="1061"/>
        <v>0</v>
      </c>
      <c r="DI660" s="146">
        <f t="shared" si="1062"/>
        <v>0</v>
      </c>
      <c r="DJ660" s="146">
        <f t="shared" si="1063"/>
        <v>0</v>
      </c>
      <c r="DK660" s="146">
        <f t="shared" si="1064"/>
        <v>0</v>
      </c>
      <c r="DL660" s="146">
        <f t="shared" si="1065"/>
        <v>0</v>
      </c>
      <c r="DM660" s="146">
        <f t="shared" si="1066"/>
        <v>0</v>
      </c>
      <c r="DN660" s="63">
        <f>F660*H660</f>
        <v>78</v>
      </c>
      <c r="DO660" s="50">
        <f t="shared" ref="DO660:DO672" si="1077">IF(COUNTA(K660:AC660)&gt;0,DN660,"")</f>
        <v>78</v>
      </c>
      <c r="DP660" s="50" t="str">
        <f t="shared" si="1071"/>
        <v/>
      </c>
      <c r="DQ660" s="51" t="str">
        <f t="shared" si="1072"/>
        <v/>
      </c>
      <c r="DR660" s="1">
        <f t="shared" ref="DR660:DR672" si="1078">IF(DQ660="",1,2)</f>
        <v>1</v>
      </c>
      <c r="DS660" s="168" t="e">
        <f>IF(AND(DR660=#REF!,BL660=#REF!),'Tiến độ'!D660,"")</f>
        <v>#REF!</v>
      </c>
    </row>
    <row r="661" spans="1:123" ht="11.25" customHeight="1">
      <c r="A661" s="314" t="str">
        <f>IF(B661="","",MAX($A$7:A660)+1)</f>
        <v/>
      </c>
      <c r="B661" s="315"/>
      <c r="C661" s="79" t="s">
        <v>11803</v>
      </c>
      <c r="D661" s="80" t="s">
        <v>11805</v>
      </c>
      <c r="E661" s="81">
        <v>1</v>
      </c>
      <c r="F661" s="82"/>
      <c r="G661" s="83">
        <v>30</v>
      </c>
      <c r="H661" s="84">
        <f>H660</f>
        <v>2</v>
      </c>
      <c r="I661" s="85">
        <f>I660</f>
        <v>129</v>
      </c>
      <c r="J661" s="27"/>
      <c r="K661" s="86"/>
      <c r="L661" s="87"/>
      <c r="M661" s="87"/>
      <c r="N661" s="88"/>
      <c r="O661" s="86"/>
      <c r="P661" s="87"/>
      <c r="Q661" s="87"/>
      <c r="R661" s="88">
        <v>4</v>
      </c>
      <c r="S661" s="86">
        <v>4</v>
      </c>
      <c r="T661" s="87">
        <v>4</v>
      </c>
      <c r="U661" s="87">
        <v>4</v>
      </c>
      <c r="V661" s="87">
        <v>4</v>
      </c>
      <c r="W661" s="88">
        <v>4</v>
      </c>
      <c r="X661" s="86">
        <v>4</v>
      </c>
      <c r="Y661" s="87">
        <v>2</v>
      </c>
      <c r="Z661" s="87" t="s">
        <v>163</v>
      </c>
      <c r="AA661" s="88" t="s">
        <v>163</v>
      </c>
      <c r="AB661" s="86" t="s">
        <v>163</v>
      </c>
      <c r="AC661" s="87" t="s">
        <v>163</v>
      </c>
      <c r="AD661" s="87" t="s">
        <v>164</v>
      </c>
      <c r="AE661" s="88" t="s">
        <v>164</v>
      </c>
      <c r="AF661" s="86" t="s">
        <v>164</v>
      </c>
      <c r="AG661" s="87" t="s">
        <v>164</v>
      </c>
      <c r="AH661" s="87" t="s">
        <v>164</v>
      </c>
      <c r="AI661" s="362"/>
      <c r="AJ661" s="363"/>
      <c r="AK661" s="86" t="s">
        <v>164</v>
      </c>
      <c r="AL661" s="87"/>
      <c r="AM661" s="87"/>
      <c r="AN661" s="88"/>
      <c r="AO661" s="86"/>
      <c r="AP661" s="87"/>
      <c r="AQ661" s="87"/>
      <c r="AR661" s="88"/>
      <c r="AS661" s="89"/>
      <c r="AT661" s="87"/>
      <c r="AU661" s="87"/>
      <c r="AV661" s="90"/>
      <c r="AW661" s="86"/>
      <c r="AX661" s="87"/>
      <c r="AY661" s="87"/>
      <c r="AZ661" s="87"/>
      <c r="BA661" s="88"/>
      <c r="BB661" s="89"/>
      <c r="BC661" s="87"/>
      <c r="BD661" s="87"/>
      <c r="BE661" s="321"/>
      <c r="BF661" s="322"/>
      <c r="BG661" s="322"/>
      <c r="BH661" s="322"/>
      <c r="BI661" s="322"/>
      <c r="BJ661" s="323"/>
      <c r="BK661" s="46" t="s">
        <v>21</v>
      </c>
      <c r="BL661" s="46" t="s">
        <v>43</v>
      </c>
      <c r="BN661" s="146">
        <f t="shared" si="1069"/>
        <v>0</v>
      </c>
      <c r="BO661" s="146">
        <f t="shared" si="1016"/>
        <v>0</v>
      </c>
      <c r="BP661" s="146">
        <f t="shared" si="1017"/>
        <v>0</v>
      </c>
      <c r="BQ661" s="146">
        <f t="shared" si="1018"/>
        <v>0</v>
      </c>
      <c r="BR661" s="146">
        <f t="shared" si="1019"/>
        <v>0</v>
      </c>
      <c r="BS661" s="146">
        <f t="shared" si="1020"/>
        <v>0</v>
      </c>
      <c r="BT661" s="146">
        <f t="shared" si="1021"/>
        <v>0</v>
      </c>
      <c r="BU661" s="146">
        <f t="shared" si="1022"/>
        <v>8</v>
      </c>
      <c r="BV661" s="146">
        <f t="shared" si="1023"/>
        <v>8</v>
      </c>
      <c r="BW661" s="146">
        <f t="shared" si="1024"/>
        <v>8</v>
      </c>
      <c r="BX661" s="146">
        <f t="shared" si="1025"/>
        <v>8</v>
      </c>
      <c r="BY661" s="146">
        <f t="shared" si="1026"/>
        <v>8</v>
      </c>
      <c r="BZ661" s="146">
        <f t="shared" si="1027"/>
        <v>8</v>
      </c>
      <c r="CA661" s="146">
        <f t="shared" si="1028"/>
        <v>8</v>
      </c>
      <c r="CB661" s="146">
        <f t="shared" si="1029"/>
        <v>4</v>
      </c>
      <c r="CC661" s="146">
        <f t="shared" si="1030"/>
        <v>0</v>
      </c>
      <c r="CD661" s="146">
        <f t="shared" si="1031"/>
        <v>0</v>
      </c>
      <c r="CE661" s="146">
        <f t="shared" si="1032"/>
        <v>0</v>
      </c>
      <c r="CF661" s="146">
        <f t="shared" si="1033"/>
        <v>0</v>
      </c>
      <c r="CG661" s="146">
        <f t="shared" si="1034"/>
        <v>0</v>
      </c>
      <c r="CH661" s="146">
        <f t="shared" si="1035"/>
        <v>0</v>
      </c>
      <c r="CI661" s="146">
        <f t="shared" si="1036"/>
        <v>0</v>
      </c>
      <c r="CJ661" s="146">
        <f t="shared" si="1037"/>
        <v>0</v>
      </c>
      <c r="CK661" s="146">
        <f t="shared" si="1038"/>
        <v>0</v>
      </c>
      <c r="CL661" s="146">
        <f t="shared" si="1039"/>
        <v>0</v>
      </c>
      <c r="CM661" s="146">
        <f t="shared" si="1040"/>
        <v>0</v>
      </c>
      <c r="CN661" s="146">
        <f t="shared" si="1041"/>
        <v>0</v>
      </c>
      <c r="CO661" s="146">
        <f t="shared" si="1042"/>
        <v>0</v>
      </c>
      <c r="CP661" s="146">
        <f t="shared" si="1043"/>
        <v>0</v>
      </c>
      <c r="CQ661" s="146">
        <f t="shared" si="1044"/>
        <v>0</v>
      </c>
      <c r="CR661" s="146">
        <f t="shared" si="1045"/>
        <v>0</v>
      </c>
      <c r="CS661" s="146">
        <f t="shared" si="1046"/>
        <v>0</v>
      </c>
      <c r="CT661" s="146">
        <f t="shared" si="1047"/>
        <v>0</v>
      </c>
      <c r="CU661" s="146">
        <f t="shared" si="1048"/>
        <v>0</v>
      </c>
      <c r="CV661" s="146">
        <f t="shared" si="1049"/>
        <v>0</v>
      </c>
      <c r="CW661" s="146">
        <f t="shared" si="1050"/>
        <v>0</v>
      </c>
      <c r="CX661" s="146">
        <f t="shared" si="1051"/>
        <v>0</v>
      </c>
      <c r="CY661" s="146">
        <f t="shared" si="1052"/>
        <v>0</v>
      </c>
      <c r="CZ661" s="146">
        <f t="shared" si="1053"/>
        <v>0</v>
      </c>
      <c r="DA661" s="146">
        <f t="shared" si="1054"/>
        <v>0</v>
      </c>
      <c r="DB661" s="146">
        <f t="shared" si="1055"/>
        <v>0</v>
      </c>
      <c r="DC661" s="146">
        <f t="shared" si="1056"/>
        <v>0</v>
      </c>
      <c r="DD661" s="146">
        <f t="shared" si="1057"/>
        <v>0</v>
      </c>
      <c r="DE661" s="146">
        <f t="shared" si="1058"/>
        <v>0</v>
      </c>
      <c r="DF661" s="146">
        <f t="shared" si="1059"/>
        <v>0</v>
      </c>
      <c r="DG661" s="146">
        <f t="shared" si="1060"/>
        <v>0</v>
      </c>
      <c r="DH661" s="146">
        <f t="shared" si="1061"/>
        <v>0</v>
      </c>
      <c r="DI661" s="146">
        <f t="shared" si="1062"/>
        <v>0</v>
      </c>
      <c r="DJ661" s="146">
        <f t="shared" si="1063"/>
        <v>0</v>
      </c>
      <c r="DK661" s="146">
        <f t="shared" si="1064"/>
        <v>0</v>
      </c>
      <c r="DL661" s="146">
        <f t="shared" si="1065"/>
        <v>0</v>
      </c>
      <c r="DM661" s="146">
        <f t="shared" si="1066"/>
        <v>0</v>
      </c>
      <c r="DN661" s="64">
        <f>20*2*E661*H661</f>
        <v>80</v>
      </c>
      <c r="DO661" s="52">
        <f t="shared" si="1077"/>
        <v>80</v>
      </c>
      <c r="DP661" s="52" t="str">
        <f t="shared" si="1071"/>
        <v/>
      </c>
      <c r="DQ661" s="53" t="str">
        <f t="shared" si="1072"/>
        <v/>
      </c>
      <c r="DR661" s="1">
        <f t="shared" si="1078"/>
        <v>1</v>
      </c>
      <c r="DS661" s="168" t="e">
        <f>IF(AND(DR661=#REF!,BL661=#REF!),'Tiến độ'!D661,"")</f>
        <v>#REF!</v>
      </c>
    </row>
    <row r="662" spans="1:123" ht="11.25" customHeight="1">
      <c r="A662" s="314" t="str">
        <f>IF(B662="","",MAX($A$7:A661)+1)</f>
        <v/>
      </c>
      <c r="B662" s="315"/>
      <c r="C662" s="79" t="s">
        <v>470</v>
      </c>
      <c r="D662" s="80" t="s">
        <v>471</v>
      </c>
      <c r="E662" s="81">
        <v>3</v>
      </c>
      <c r="F662" s="82">
        <v>45</v>
      </c>
      <c r="G662" s="83"/>
      <c r="H662" s="84">
        <f t="shared" ref="H662:H672" si="1079">H661</f>
        <v>2</v>
      </c>
      <c r="I662" s="85">
        <f t="shared" ref="I662:I672" si="1080">I661</f>
        <v>129</v>
      </c>
      <c r="J662" s="27"/>
      <c r="K662" s="86">
        <v>5</v>
      </c>
      <c r="L662" s="87">
        <v>5</v>
      </c>
      <c r="M662" s="87">
        <v>5</v>
      </c>
      <c r="N662" s="88">
        <v>5</v>
      </c>
      <c r="O662" s="86">
        <v>5</v>
      </c>
      <c r="P662" s="87">
        <v>2</v>
      </c>
      <c r="Q662" s="87">
        <v>2</v>
      </c>
      <c r="R662" s="88">
        <v>2</v>
      </c>
      <c r="S662" s="86">
        <v>2</v>
      </c>
      <c r="T662" s="87">
        <v>2</v>
      </c>
      <c r="U662" s="87">
        <v>2</v>
      </c>
      <c r="V662" s="87">
        <v>2</v>
      </c>
      <c r="W662" s="88">
        <v>2</v>
      </c>
      <c r="X662" s="86">
        <v>2</v>
      </c>
      <c r="Y662" s="87">
        <v>2</v>
      </c>
      <c r="Z662" s="87" t="s">
        <v>163</v>
      </c>
      <c r="AA662" s="88" t="s">
        <v>163</v>
      </c>
      <c r="AB662" s="86" t="s">
        <v>163</v>
      </c>
      <c r="AC662" s="87" t="s">
        <v>163</v>
      </c>
      <c r="AD662" s="87" t="s">
        <v>164</v>
      </c>
      <c r="AE662" s="88" t="s">
        <v>164</v>
      </c>
      <c r="AF662" s="86" t="s">
        <v>164</v>
      </c>
      <c r="AG662" s="87" t="s">
        <v>164</v>
      </c>
      <c r="AH662" s="87" t="s">
        <v>164</v>
      </c>
      <c r="AI662" s="362"/>
      <c r="AJ662" s="363"/>
      <c r="AK662" s="86" t="s">
        <v>164</v>
      </c>
      <c r="AL662" s="87"/>
      <c r="AM662" s="87"/>
      <c r="AN662" s="88"/>
      <c r="AO662" s="86"/>
      <c r="AP662" s="87"/>
      <c r="AQ662" s="87"/>
      <c r="AR662" s="88"/>
      <c r="AS662" s="89"/>
      <c r="AT662" s="87"/>
      <c r="AU662" s="87"/>
      <c r="AV662" s="90"/>
      <c r="AW662" s="86"/>
      <c r="AX662" s="87"/>
      <c r="AY662" s="87"/>
      <c r="AZ662" s="87"/>
      <c r="BA662" s="88"/>
      <c r="BB662" s="89"/>
      <c r="BC662" s="87"/>
      <c r="BD662" s="87"/>
      <c r="BE662" s="321"/>
      <c r="BF662" s="322"/>
      <c r="BG662" s="322"/>
      <c r="BH662" s="322"/>
      <c r="BI662" s="322"/>
      <c r="BJ662" s="323"/>
      <c r="BK662" s="46" t="s">
        <v>18</v>
      </c>
      <c r="BL662" s="46" t="s">
        <v>27</v>
      </c>
      <c r="BN662" s="146">
        <f t="shared" si="1069"/>
        <v>10</v>
      </c>
      <c r="BO662" s="146">
        <f t="shared" si="1016"/>
        <v>10</v>
      </c>
      <c r="BP662" s="146">
        <f t="shared" si="1017"/>
        <v>10</v>
      </c>
      <c r="BQ662" s="146">
        <f t="shared" si="1018"/>
        <v>10</v>
      </c>
      <c r="BR662" s="146">
        <f t="shared" si="1019"/>
        <v>10</v>
      </c>
      <c r="BS662" s="146">
        <f t="shared" si="1020"/>
        <v>4</v>
      </c>
      <c r="BT662" s="146">
        <f t="shared" si="1021"/>
        <v>4</v>
      </c>
      <c r="BU662" s="146">
        <f t="shared" si="1022"/>
        <v>4</v>
      </c>
      <c r="BV662" s="146">
        <f t="shared" si="1023"/>
        <v>4</v>
      </c>
      <c r="BW662" s="146">
        <f t="shared" si="1024"/>
        <v>4</v>
      </c>
      <c r="BX662" s="146">
        <f t="shared" si="1025"/>
        <v>4</v>
      </c>
      <c r="BY662" s="146">
        <f t="shared" si="1026"/>
        <v>4</v>
      </c>
      <c r="BZ662" s="146">
        <f t="shared" si="1027"/>
        <v>4</v>
      </c>
      <c r="CA662" s="146">
        <f t="shared" si="1028"/>
        <v>4</v>
      </c>
      <c r="CB662" s="146">
        <f t="shared" si="1029"/>
        <v>4</v>
      </c>
      <c r="CC662" s="146">
        <f t="shared" si="1030"/>
        <v>0</v>
      </c>
      <c r="CD662" s="146">
        <f t="shared" si="1031"/>
        <v>0</v>
      </c>
      <c r="CE662" s="146">
        <f t="shared" si="1032"/>
        <v>0</v>
      </c>
      <c r="CF662" s="146">
        <f t="shared" si="1033"/>
        <v>0</v>
      </c>
      <c r="CG662" s="146">
        <f t="shared" si="1034"/>
        <v>0</v>
      </c>
      <c r="CH662" s="146">
        <f t="shared" si="1035"/>
        <v>0</v>
      </c>
      <c r="CI662" s="146">
        <f t="shared" si="1036"/>
        <v>0</v>
      </c>
      <c r="CJ662" s="146">
        <f t="shared" si="1037"/>
        <v>0</v>
      </c>
      <c r="CK662" s="146">
        <f t="shared" si="1038"/>
        <v>0</v>
      </c>
      <c r="CL662" s="146">
        <f t="shared" si="1039"/>
        <v>0</v>
      </c>
      <c r="CM662" s="146">
        <f t="shared" si="1040"/>
        <v>0</v>
      </c>
      <c r="CN662" s="146">
        <f t="shared" si="1041"/>
        <v>0</v>
      </c>
      <c r="CO662" s="146">
        <f t="shared" si="1042"/>
        <v>0</v>
      </c>
      <c r="CP662" s="146">
        <f t="shared" si="1043"/>
        <v>0</v>
      </c>
      <c r="CQ662" s="146">
        <f t="shared" si="1044"/>
        <v>0</v>
      </c>
      <c r="CR662" s="146">
        <f t="shared" si="1045"/>
        <v>0</v>
      </c>
      <c r="CS662" s="146">
        <f t="shared" si="1046"/>
        <v>0</v>
      </c>
      <c r="CT662" s="146">
        <f t="shared" si="1047"/>
        <v>0</v>
      </c>
      <c r="CU662" s="146">
        <f t="shared" si="1048"/>
        <v>0</v>
      </c>
      <c r="CV662" s="146">
        <f t="shared" si="1049"/>
        <v>0</v>
      </c>
      <c r="CW662" s="146">
        <f t="shared" si="1050"/>
        <v>0</v>
      </c>
      <c r="CX662" s="146">
        <f t="shared" si="1051"/>
        <v>0</v>
      </c>
      <c r="CY662" s="146">
        <f t="shared" si="1052"/>
        <v>0</v>
      </c>
      <c r="CZ662" s="146">
        <f t="shared" si="1053"/>
        <v>0</v>
      </c>
      <c r="DA662" s="146">
        <f t="shared" si="1054"/>
        <v>0</v>
      </c>
      <c r="DB662" s="146">
        <f t="shared" si="1055"/>
        <v>0</v>
      </c>
      <c r="DC662" s="146">
        <f t="shared" si="1056"/>
        <v>0</v>
      </c>
      <c r="DD662" s="146">
        <f t="shared" si="1057"/>
        <v>0</v>
      </c>
      <c r="DE662" s="146">
        <f t="shared" si="1058"/>
        <v>0</v>
      </c>
      <c r="DF662" s="146">
        <f t="shared" si="1059"/>
        <v>0</v>
      </c>
      <c r="DG662" s="146">
        <f t="shared" si="1060"/>
        <v>0</v>
      </c>
      <c r="DH662" s="146">
        <f t="shared" si="1061"/>
        <v>0</v>
      </c>
      <c r="DI662" s="146">
        <f t="shared" si="1062"/>
        <v>0</v>
      </c>
      <c r="DJ662" s="146">
        <f t="shared" si="1063"/>
        <v>0</v>
      </c>
      <c r="DK662" s="146">
        <f t="shared" si="1064"/>
        <v>0</v>
      </c>
      <c r="DL662" s="146">
        <f t="shared" si="1065"/>
        <v>0</v>
      </c>
      <c r="DM662" s="146">
        <f t="shared" si="1066"/>
        <v>0</v>
      </c>
      <c r="DN662" s="64">
        <f t="shared" ref="DN662:DN669" si="1081">F662*H662</f>
        <v>90</v>
      </c>
      <c r="DO662" s="52">
        <f t="shared" si="1077"/>
        <v>90</v>
      </c>
      <c r="DP662" s="52" t="str">
        <f t="shared" si="1071"/>
        <v/>
      </c>
      <c r="DQ662" s="53" t="str">
        <f t="shared" si="1072"/>
        <v/>
      </c>
      <c r="DR662" s="1">
        <f t="shared" si="1078"/>
        <v>1</v>
      </c>
      <c r="DS662" s="168" t="e">
        <f>IF(AND(DR662=#REF!,BL662=#REF!),'Tiến độ'!D662,"")</f>
        <v>#REF!</v>
      </c>
    </row>
    <row r="663" spans="1:123" ht="11.25" customHeight="1">
      <c r="A663" s="314" t="str">
        <f>IF(B663="","",MAX($A$7:A662)+1)</f>
        <v/>
      </c>
      <c r="B663" s="315"/>
      <c r="C663" s="79" t="s">
        <v>1086</v>
      </c>
      <c r="D663" s="80" t="s">
        <v>1238</v>
      </c>
      <c r="E663" s="81">
        <v>2</v>
      </c>
      <c r="F663" s="82">
        <v>30</v>
      </c>
      <c r="G663" s="83"/>
      <c r="H663" s="84">
        <f t="shared" si="1079"/>
        <v>2</v>
      </c>
      <c r="I663" s="85">
        <f t="shared" si="1080"/>
        <v>129</v>
      </c>
      <c r="J663" s="27"/>
      <c r="K663" s="86">
        <v>2</v>
      </c>
      <c r="L663" s="87">
        <v>2</v>
      </c>
      <c r="M663" s="87">
        <v>2</v>
      </c>
      <c r="N663" s="88">
        <v>2</v>
      </c>
      <c r="O663" s="86">
        <v>2</v>
      </c>
      <c r="P663" s="87">
        <v>2</v>
      </c>
      <c r="Q663" s="87">
        <v>2</v>
      </c>
      <c r="R663" s="88">
        <v>2</v>
      </c>
      <c r="S663" s="86">
        <v>2</v>
      </c>
      <c r="T663" s="87">
        <v>2</v>
      </c>
      <c r="U663" s="87">
        <v>2</v>
      </c>
      <c r="V663" s="87">
        <v>2</v>
      </c>
      <c r="W663" s="88">
        <v>2</v>
      </c>
      <c r="X663" s="86">
        <v>2</v>
      </c>
      <c r="Y663" s="87">
        <v>2</v>
      </c>
      <c r="Z663" s="87" t="s">
        <v>163</v>
      </c>
      <c r="AA663" s="88" t="s">
        <v>163</v>
      </c>
      <c r="AB663" s="86" t="s">
        <v>163</v>
      </c>
      <c r="AC663" s="87" t="s">
        <v>163</v>
      </c>
      <c r="AD663" s="87" t="s">
        <v>164</v>
      </c>
      <c r="AE663" s="88" t="s">
        <v>164</v>
      </c>
      <c r="AF663" s="86" t="s">
        <v>164</v>
      </c>
      <c r="AG663" s="87" t="s">
        <v>164</v>
      </c>
      <c r="AH663" s="87" t="s">
        <v>164</v>
      </c>
      <c r="AI663" s="362"/>
      <c r="AJ663" s="363"/>
      <c r="AK663" s="86" t="s">
        <v>164</v>
      </c>
      <c r="AL663" s="87"/>
      <c r="AM663" s="87"/>
      <c r="AN663" s="88"/>
      <c r="AO663" s="86"/>
      <c r="AP663" s="87"/>
      <c r="AQ663" s="87"/>
      <c r="AR663" s="88"/>
      <c r="AS663" s="89"/>
      <c r="AT663" s="87"/>
      <c r="AU663" s="87"/>
      <c r="AV663" s="90"/>
      <c r="AW663" s="86"/>
      <c r="AX663" s="87"/>
      <c r="AY663" s="87"/>
      <c r="AZ663" s="87"/>
      <c r="BA663" s="88"/>
      <c r="BB663" s="89"/>
      <c r="BC663" s="87"/>
      <c r="BD663" s="87"/>
      <c r="BE663" s="321"/>
      <c r="BF663" s="322"/>
      <c r="BG663" s="322"/>
      <c r="BH663" s="322"/>
      <c r="BI663" s="322"/>
      <c r="BJ663" s="323"/>
      <c r="BK663" s="46" t="s">
        <v>18</v>
      </c>
      <c r="BL663" s="46" t="s">
        <v>38</v>
      </c>
      <c r="BN663" s="146">
        <f t="shared" si="1069"/>
        <v>4</v>
      </c>
      <c r="BO663" s="146">
        <f t="shared" si="1016"/>
        <v>4</v>
      </c>
      <c r="BP663" s="146">
        <f t="shared" si="1017"/>
        <v>4</v>
      </c>
      <c r="BQ663" s="146">
        <f t="shared" si="1018"/>
        <v>4</v>
      </c>
      <c r="BR663" s="146">
        <f t="shared" si="1019"/>
        <v>4</v>
      </c>
      <c r="BS663" s="146">
        <f t="shared" si="1020"/>
        <v>4</v>
      </c>
      <c r="BT663" s="146">
        <f t="shared" si="1021"/>
        <v>4</v>
      </c>
      <c r="BU663" s="146">
        <f t="shared" si="1022"/>
        <v>4</v>
      </c>
      <c r="BV663" s="146">
        <f t="shared" si="1023"/>
        <v>4</v>
      </c>
      <c r="BW663" s="146">
        <f t="shared" si="1024"/>
        <v>4</v>
      </c>
      <c r="BX663" s="146">
        <f t="shared" si="1025"/>
        <v>4</v>
      </c>
      <c r="BY663" s="146">
        <f t="shared" si="1026"/>
        <v>4</v>
      </c>
      <c r="BZ663" s="146">
        <f t="shared" si="1027"/>
        <v>4</v>
      </c>
      <c r="CA663" s="146">
        <f t="shared" si="1028"/>
        <v>4</v>
      </c>
      <c r="CB663" s="146">
        <f t="shared" si="1029"/>
        <v>4</v>
      </c>
      <c r="CC663" s="146">
        <f t="shared" si="1030"/>
        <v>0</v>
      </c>
      <c r="CD663" s="146">
        <f t="shared" si="1031"/>
        <v>0</v>
      </c>
      <c r="CE663" s="146">
        <f t="shared" si="1032"/>
        <v>0</v>
      </c>
      <c r="CF663" s="146">
        <f t="shared" si="1033"/>
        <v>0</v>
      </c>
      <c r="CG663" s="146">
        <f t="shared" si="1034"/>
        <v>0</v>
      </c>
      <c r="CH663" s="146">
        <f t="shared" si="1035"/>
        <v>0</v>
      </c>
      <c r="CI663" s="146">
        <f t="shared" si="1036"/>
        <v>0</v>
      </c>
      <c r="CJ663" s="146">
        <f t="shared" si="1037"/>
        <v>0</v>
      </c>
      <c r="CK663" s="146">
        <f t="shared" si="1038"/>
        <v>0</v>
      </c>
      <c r="CL663" s="146">
        <f t="shared" si="1039"/>
        <v>0</v>
      </c>
      <c r="CM663" s="146">
        <f t="shared" si="1040"/>
        <v>0</v>
      </c>
      <c r="CN663" s="146">
        <f t="shared" si="1041"/>
        <v>0</v>
      </c>
      <c r="CO663" s="146">
        <f t="shared" si="1042"/>
        <v>0</v>
      </c>
      <c r="CP663" s="146">
        <f t="shared" si="1043"/>
        <v>0</v>
      </c>
      <c r="CQ663" s="146">
        <f t="shared" si="1044"/>
        <v>0</v>
      </c>
      <c r="CR663" s="146">
        <f t="shared" si="1045"/>
        <v>0</v>
      </c>
      <c r="CS663" s="146">
        <f t="shared" si="1046"/>
        <v>0</v>
      </c>
      <c r="CT663" s="146">
        <f t="shared" si="1047"/>
        <v>0</v>
      </c>
      <c r="CU663" s="146">
        <f t="shared" si="1048"/>
        <v>0</v>
      </c>
      <c r="CV663" s="146">
        <f t="shared" si="1049"/>
        <v>0</v>
      </c>
      <c r="CW663" s="146">
        <f t="shared" si="1050"/>
        <v>0</v>
      </c>
      <c r="CX663" s="146">
        <f t="shared" si="1051"/>
        <v>0</v>
      </c>
      <c r="CY663" s="146">
        <f t="shared" si="1052"/>
        <v>0</v>
      </c>
      <c r="CZ663" s="146">
        <f t="shared" si="1053"/>
        <v>0</v>
      </c>
      <c r="DA663" s="146">
        <f t="shared" si="1054"/>
        <v>0</v>
      </c>
      <c r="DB663" s="146">
        <f t="shared" si="1055"/>
        <v>0</v>
      </c>
      <c r="DC663" s="146">
        <f t="shared" si="1056"/>
        <v>0</v>
      </c>
      <c r="DD663" s="146">
        <f t="shared" si="1057"/>
        <v>0</v>
      </c>
      <c r="DE663" s="146">
        <f t="shared" si="1058"/>
        <v>0</v>
      </c>
      <c r="DF663" s="146">
        <f t="shared" si="1059"/>
        <v>0</v>
      </c>
      <c r="DG663" s="146">
        <f t="shared" si="1060"/>
        <v>0</v>
      </c>
      <c r="DH663" s="146">
        <f t="shared" si="1061"/>
        <v>0</v>
      </c>
      <c r="DI663" s="146">
        <f t="shared" si="1062"/>
        <v>0</v>
      </c>
      <c r="DJ663" s="146">
        <f t="shared" si="1063"/>
        <v>0</v>
      </c>
      <c r="DK663" s="146">
        <f t="shared" si="1064"/>
        <v>0</v>
      </c>
      <c r="DL663" s="146">
        <f t="shared" si="1065"/>
        <v>0</v>
      </c>
      <c r="DM663" s="146">
        <f t="shared" si="1066"/>
        <v>0</v>
      </c>
      <c r="DN663" s="64">
        <f t="shared" si="1081"/>
        <v>60</v>
      </c>
      <c r="DO663" s="52">
        <f t="shared" si="1077"/>
        <v>60</v>
      </c>
      <c r="DP663" s="52" t="str">
        <f t="shared" si="1071"/>
        <v/>
      </c>
      <c r="DQ663" s="53" t="str">
        <f t="shared" si="1072"/>
        <v/>
      </c>
      <c r="DR663" s="1">
        <f t="shared" si="1078"/>
        <v>1</v>
      </c>
      <c r="DS663" s="168" t="e">
        <f>IF(AND(DR663=#REF!,BL663=#REF!),'Tiến độ'!D663,"")</f>
        <v>#REF!</v>
      </c>
    </row>
    <row r="664" spans="1:123" ht="11.25" customHeight="1">
      <c r="A664" s="314" t="str">
        <f>IF(B664="","",MAX($A$7:A663)+1)</f>
        <v/>
      </c>
      <c r="B664" s="315"/>
      <c r="C664" s="79" t="s">
        <v>803</v>
      </c>
      <c r="D664" s="80" t="s">
        <v>1087</v>
      </c>
      <c r="E664" s="81">
        <v>4</v>
      </c>
      <c r="F664" s="82">
        <v>75</v>
      </c>
      <c r="G664" s="83"/>
      <c r="H664" s="84">
        <f t="shared" si="1079"/>
        <v>2</v>
      </c>
      <c r="I664" s="85">
        <f t="shared" si="1080"/>
        <v>129</v>
      </c>
      <c r="J664" s="27"/>
      <c r="K664" s="86">
        <v>5</v>
      </c>
      <c r="L664" s="87">
        <v>5</v>
      </c>
      <c r="M664" s="87">
        <v>5</v>
      </c>
      <c r="N664" s="88">
        <v>5</v>
      </c>
      <c r="O664" s="86">
        <v>5</v>
      </c>
      <c r="P664" s="87">
        <v>5</v>
      </c>
      <c r="Q664" s="87">
        <v>5</v>
      </c>
      <c r="R664" s="88">
        <v>5</v>
      </c>
      <c r="S664" s="86">
        <v>5</v>
      </c>
      <c r="T664" s="87">
        <v>5</v>
      </c>
      <c r="U664" s="87">
        <v>5</v>
      </c>
      <c r="V664" s="87">
        <v>5</v>
      </c>
      <c r="W664" s="88">
        <v>5</v>
      </c>
      <c r="X664" s="86">
        <v>5</v>
      </c>
      <c r="Y664" s="87">
        <v>5</v>
      </c>
      <c r="Z664" s="87" t="s">
        <v>163</v>
      </c>
      <c r="AA664" s="88" t="s">
        <v>163</v>
      </c>
      <c r="AB664" s="86" t="s">
        <v>163</v>
      </c>
      <c r="AC664" s="87" t="s">
        <v>163</v>
      </c>
      <c r="AD664" s="87" t="s">
        <v>164</v>
      </c>
      <c r="AE664" s="88" t="s">
        <v>164</v>
      </c>
      <c r="AF664" s="86" t="s">
        <v>164</v>
      </c>
      <c r="AG664" s="87" t="s">
        <v>164</v>
      </c>
      <c r="AH664" s="87" t="s">
        <v>164</v>
      </c>
      <c r="AI664" s="362"/>
      <c r="AJ664" s="363"/>
      <c r="AK664" s="86" t="s">
        <v>164</v>
      </c>
      <c r="AL664" s="87"/>
      <c r="AM664" s="87"/>
      <c r="AN664" s="88"/>
      <c r="AO664" s="86"/>
      <c r="AP664" s="87"/>
      <c r="AQ664" s="87"/>
      <c r="AR664" s="88"/>
      <c r="AS664" s="89"/>
      <c r="AT664" s="87"/>
      <c r="AU664" s="87"/>
      <c r="AV664" s="90"/>
      <c r="AW664" s="86"/>
      <c r="AX664" s="87"/>
      <c r="AY664" s="87"/>
      <c r="AZ664" s="87"/>
      <c r="BA664" s="88"/>
      <c r="BB664" s="89"/>
      <c r="BC664" s="87"/>
      <c r="BD664" s="87"/>
      <c r="BE664" s="321"/>
      <c r="BF664" s="322"/>
      <c r="BG664" s="322"/>
      <c r="BH664" s="322"/>
      <c r="BI664" s="322"/>
      <c r="BJ664" s="323"/>
      <c r="BK664" s="46" t="s">
        <v>18</v>
      </c>
      <c r="BL664" s="46" t="s">
        <v>59</v>
      </c>
      <c r="BN664" s="146">
        <f t="shared" si="1069"/>
        <v>10</v>
      </c>
      <c r="BO664" s="146">
        <f t="shared" si="1016"/>
        <v>10</v>
      </c>
      <c r="BP664" s="146">
        <f t="shared" si="1017"/>
        <v>10</v>
      </c>
      <c r="BQ664" s="146">
        <f t="shared" si="1018"/>
        <v>10</v>
      </c>
      <c r="BR664" s="146">
        <f t="shared" si="1019"/>
        <v>10</v>
      </c>
      <c r="BS664" s="146">
        <f t="shared" si="1020"/>
        <v>10</v>
      </c>
      <c r="BT664" s="146">
        <f t="shared" si="1021"/>
        <v>10</v>
      </c>
      <c r="BU664" s="146">
        <f t="shared" si="1022"/>
        <v>10</v>
      </c>
      <c r="BV664" s="146">
        <f t="shared" si="1023"/>
        <v>10</v>
      </c>
      <c r="BW664" s="146">
        <f t="shared" si="1024"/>
        <v>10</v>
      </c>
      <c r="BX664" s="146">
        <f t="shared" si="1025"/>
        <v>10</v>
      </c>
      <c r="BY664" s="146">
        <f t="shared" si="1026"/>
        <v>10</v>
      </c>
      <c r="BZ664" s="146">
        <f t="shared" si="1027"/>
        <v>10</v>
      </c>
      <c r="CA664" s="146">
        <f t="shared" si="1028"/>
        <v>10</v>
      </c>
      <c r="CB664" s="146">
        <f t="shared" si="1029"/>
        <v>10</v>
      </c>
      <c r="CC664" s="146">
        <f t="shared" si="1030"/>
        <v>0</v>
      </c>
      <c r="CD664" s="146">
        <f t="shared" si="1031"/>
        <v>0</v>
      </c>
      <c r="CE664" s="146">
        <f t="shared" si="1032"/>
        <v>0</v>
      </c>
      <c r="CF664" s="146">
        <f t="shared" si="1033"/>
        <v>0</v>
      </c>
      <c r="CG664" s="146">
        <f t="shared" si="1034"/>
        <v>0</v>
      </c>
      <c r="CH664" s="146">
        <f t="shared" si="1035"/>
        <v>0</v>
      </c>
      <c r="CI664" s="146">
        <f t="shared" si="1036"/>
        <v>0</v>
      </c>
      <c r="CJ664" s="146">
        <f t="shared" si="1037"/>
        <v>0</v>
      </c>
      <c r="CK664" s="146">
        <f t="shared" si="1038"/>
        <v>0</v>
      </c>
      <c r="CL664" s="146">
        <f t="shared" si="1039"/>
        <v>0</v>
      </c>
      <c r="CM664" s="146">
        <f t="shared" si="1040"/>
        <v>0</v>
      </c>
      <c r="CN664" s="146">
        <f t="shared" si="1041"/>
        <v>0</v>
      </c>
      <c r="CO664" s="146">
        <f t="shared" si="1042"/>
        <v>0</v>
      </c>
      <c r="CP664" s="146">
        <f t="shared" si="1043"/>
        <v>0</v>
      </c>
      <c r="CQ664" s="146">
        <f t="shared" si="1044"/>
        <v>0</v>
      </c>
      <c r="CR664" s="146">
        <f t="shared" si="1045"/>
        <v>0</v>
      </c>
      <c r="CS664" s="146">
        <f t="shared" si="1046"/>
        <v>0</v>
      </c>
      <c r="CT664" s="146">
        <f t="shared" si="1047"/>
        <v>0</v>
      </c>
      <c r="CU664" s="146">
        <f t="shared" si="1048"/>
        <v>0</v>
      </c>
      <c r="CV664" s="146">
        <f t="shared" si="1049"/>
        <v>0</v>
      </c>
      <c r="CW664" s="146">
        <f t="shared" si="1050"/>
        <v>0</v>
      </c>
      <c r="CX664" s="146">
        <f t="shared" si="1051"/>
        <v>0</v>
      </c>
      <c r="CY664" s="146">
        <f t="shared" si="1052"/>
        <v>0</v>
      </c>
      <c r="CZ664" s="146">
        <f t="shared" si="1053"/>
        <v>0</v>
      </c>
      <c r="DA664" s="146">
        <f t="shared" si="1054"/>
        <v>0</v>
      </c>
      <c r="DB664" s="146">
        <f t="shared" si="1055"/>
        <v>0</v>
      </c>
      <c r="DC664" s="146">
        <f t="shared" si="1056"/>
        <v>0</v>
      </c>
      <c r="DD664" s="146">
        <f t="shared" si="1057"/>
        <v>0</v>
      </c>
      <c r="DE664" s="146">
        <f t="shared" si="1058"/>
        <v>0</v>
      </c>
      <c r="DF664" s="146">
        <f t="shared" si="1059"/>
        <v>0</v>
      </c>
      <c r="DG664" s="146">
        <f t="shared" si="1060"/>
        <v>0</v>
      </c>
      <c r="DH664" s="146">
        <f t="shared" si="1061"/>
        <v>0</v>
      </c>
      <c r="DI664" s="146">
        <f t="shared" si="1062"/>
        <v>0</v>
      </c>
      <c r="DJ664" s="146">
        <f t="shared" si="1063"/>
        <v>0</v>
      </c>
      <c r="DK664" s="146">
        <f t="shared" si="1064"/>
        <v>0</v>
      </c>
      <c r="DL664" s="146">
        <f t="shared" si="1065"/>
        <v>0</v>
      </c>
      <c r="DM664" s="146">
        <f t="shared" si="1066"/>
        <v>0</v>
      </c>
      <c r="DN664" s="64">
        <f t="shared" si="1081"/>
        <v>150</v>
      </c>
      <c r="DO664" s="52">
        <f t="shared" si="1077"/>
        <v>150</v>
      </c>
      <c r="DP664" s="52" t="str">
        <f t="shared" si="1071"/>
        <v/>
      </c>
      <c r="DQ664" s="53" t="str">
        <f t="shared" si="1072"/>
        <v/>
      </c>
      <c r="DR664" s="1">
        <f t="shared" si="1078"/>
        <v>1</v>
      </c>
      <c r="DS664" s="168" t="e">
        <f>IF(AND(DR664=#REF!,BL664=#REF!),'Tiến độ'!D664,"")</f>
        <v>#REF!</v>
      </c>
    </row>
    <row r="665" spans="1:123" ht="11.25" customHeight="1">
      <c r="A665" s="314" t="str">
        <f>IF(B665="","",MAX($A$7:A664)+1)</f>
        <v/>
      </c>
      <c r="B665" s="315"/>
      <c r="C665" s="79" t="s">
        <v>240</v>
      </c>
      <c r="D665" s="80" t="s">
        <v>11801</v>
      </c>
      <c r="E665" s="81">
        <v>3</v>
      </c>
      <c r="F665" s="82">
        <v>45</v>
      </c>
      <c r="G665" s="83"/>
      <c r="H665" s="84">
        <f t="shared" si="1079"/>
        <v>2</v>
      </c>
      <c r="I665" s="85">
        <f t="shared" si="1080"/>
        <v>129</v>
      </c>
      <c r="J665" s="27"/>
      <c r="K665" s="86">
        <v>5</v>
      </c>
      <c r="L665" s="87">
        <v>5</v>
      </c>
      <c r="M665" s="87">
        <v>5</v>
      </c>
      <c r="N665" s="88">
        <v>5</v>
      </c>
      <c r="O665" s="86">
        <v>5</v>
      </c>
      <c r="P665" s="87">
        <v>2</v>
      </c>
      <c r="Q665" s="87">
        <v>2</v>
      </c>
      <c r="R665" s="88">
        <v>2</v>
      </c>
      <c r="S665" s="86">
        <v>2</v>
      </c>
      <c r="T665" s="87">
        <v>2</v>
      </c>
      <c r="U665" s="87">
        <v>2</v>
      </c>
      <c r="V665" s="87">
        <v>2</v>
      </c>
      <c r="W665" s="88">
        <v>2</v>
      </c>
      <c r="X665" s="86">
        <v>2</v>
      </c>
      <c r="Y665" s="87">
        <v>2</v>
      </c>
      <c r="Z665" s="87" t="s">
        <v>163</v>
      </c>
      <c r="AA665" s="88" t="s">
        <v>163</v>
      </c>
      <c r="AB665" s="86" t="s">
        <v>163</v>
      </c>
      <c r="AC665" s="87" t="s">
        <v>163</v>
      </c>
      <c r="AD665" s="87" t="s">
        <v>164</v>
      </c>
      <c r="AE665" s="88" t="s">
        <v>164</v>
      </c>
      <c r="AF665" s="86" t="s">
        <v>164</v>
      </c>
      <c r="AG665" s="87" t="s">
        <v>164</v>
      </c>
      <c r="AH665" s="87" t="s">
        <v>164</v>
      </c>
      <c r="AI665" s="362"/>
      <c r="AJ665" s="363"/>
      <c r="AK665" s="86" t="s">
        <v>164</v>
      </c>
      <c r="AL665" s="87"/>
      <c r="AM665" s="87"/>
      <c r="AN665" s="88"/>
      <c r="AO665" s="86"/>
      <c r="AP665" s="87"/>
      <c r="AQ665" s="87"/>
      <c r="AR665" s="88"/>
      <c r="AS665" s="89"/>
      <c r="AT665" s="87"/>
      <c r="AU665" s="87"/>
      <c r="AV665" s="90"/>
      <c r="AW665" s="86"/>
      <c r="AX665" s="87"/>
      <c r="AY665" s="87"/>
      <c r="AZ665" s="87"/>
      <c r="BA665" s="88"/>
      <c r="BB665" s="89"/>
      <c r="BC665" s="87"/>
      <c r="BD665" s="87"/>
      <c r="BE665" s="321"/>
      <c r="BF665" s="322"/>
      <c r="BG665" s="322"/>
      <c r="BH665" s="322"/>
      <c r="BI665" s="322"/>
      <c r="BJ665" s="323"/>
      <c r="BK665" s="46" t="s">
        <v>18</v>
      </c>
      <c r="BL665" s="46" t="s">
        <v>29</v>
      </c>
      <c r="BN665" s="146">
        <f t="shared" si="1069"/>
        <v>10</v>
      </c>
      <c r="BO665" s="146">
        <f t="shared" si="1016"/>
        <v>10</v>
      </c>
      <c r="BP665" s="146">
        <f t="shared" si="1017"/>
        <v>10</v>
      </c>
      <c r="BQ665" s="146">
        <f t="shared" si="1018"/>
        <v>10</v>
      </c>
      <c r="BR665" s="146">
        <f t="shared" si="1019"/>
        <v>10</v>
      </c>
      <c r="BS665" s="146">
        <f t="shared" si="1020"/>
        <v>4</v>
      </c>
      <c r="BT665" s="146">
        <f t="shared" si="1021"/>
        <v>4</v>
      </c>
      <c r="BU665" s="146">
        <f t="shared" si="1022"/>
        <v>4</v>
      </c>
      <c r="BV665" s="146">
        <f t="shared" si="1023"/>
        <v>4</v>
      </c>
      <c r="BW665" s="146">
        <f t="shared" si="1024"/>
        <v>4</v>
      </c>
      <c r="BX665" s="146">
        <f t="shared" si="1025"/>
        <v>4</v>
      </c>
      <c r="BY665" s="146">
        <f t="shared" si="1026"/>
        <v>4</v>
      </c>
      <c r="BZ665" s="146">
        <f t="shared" si="1027"/>
        <v>4</v>
      </c>
      <c r="CA665" s="146">
        <f t="shared" si="1028"/>
        <v>4</v>
      </c>
      <c r="CB665" s="146">
        <f t="shared" si="1029"/>
        <v>4</v>
      </c>
      <c r="CC665" s="146">
        <f t="shared" si="1030"/>
        <v>0</v>
      </c>
      <c r="CD665" s="146">
        <f t="shared" si="1031"/>
        <v>0</v>
      </c>
      <c r="CE665" s="146">
        <f t="shared" si="1032"/>
        <v>0</v>
      </c>
      <c r="CF665" s="146">
        <f t="shared" si="1033"/>
        <v>0</v>
      </c>
      <c r="CG665" s="146">
        <f t="shared" si="1034"/>
        <v>0</v>
      </c>
      <c r="CH665" s="146">
        <f t="shared" si="1035"/>
        <v>0</v>
      </c>
      <c r="CI665" s="146">
        <f t="shared" si="1036"/>
        <v>0</v>
      </c>
      <c r="CJ665" s="146">
        <f t="shared" si="1037"/>
        <v>0</v>
      </c>
      <c r="CK665" s="146">
        <f t="shared" si="1038"/>
        <v>0</v>
      </c>
      <c r="CL665" s="146">
        <f t="shared" si="1039"/>
        <v>0</v>
      </c>
      <c r="CM665" s="146">
        <f t="shared" si="1040"/>
        <v>0</v>
      </c>
      <c r="CN665" s="146">
        <f t="shared" si="1041"/>
        <v>0</v>
      </c>
      <c r="CO665" s="146">
        <f t="shared" si="1042"/>
        <v>0</v>
      </c>
      <c r="CP665" s="146">
        <f t="shared" si="1043"/>
        <v>0</v>
      </c>
      <c r="CQ665" s="146">
        <f t="shared" si="1044"/>
        <v>0</v>
      </c>
      <c r="CR665" s="146">
        <f t="shared" si="1045"/>
        <v>0</v>
      </c>
      <c r="CS665" s="146">
        <f t="shared" si="1046"/>
        <v>0</v>
      </c>
      <c r="CT665" s="146">
        <f t="shared" si="1047"/>
        <v>0</v>
      </c>
      <c r="CU665" s="146">
        <f t="shared" si="1048"/>
        <v>0</v>
      </c>
      <c r="CV665" s="146">
        <f t="shared" si="1049"/>
        <v>0</v>
      </c>
      <c r="CW665" s="146">
        <f t="shared" si="1050"/>
        <v>0</v>
      </c>
      <c r="CX665" s="146">
        <f t="shared" si="1051"/>
        <v>0</v>
      </c>
      <c r="CY665" s="146">
        <f t="shared" si="1052"/>
        <v>0</v>
      </c>
      <c r="CZ665" s="146">
        <f t="shared" si="1053"/>
        <v>0</v>
      </c>
      <c r="DA665" s="146">
        <f t="shared" si="1054"/>
        <v>0</v>
      </c>
      <c r="DB665" s="146">
        <f t="shared" si="1055"/>
        <v>0</v>
      </c>
      <c r="DC665" s="146">
        <f t="shared" si="1056"/>
        <v>0</v>
      </c>
      <c r="DD665" s="146">
        <f t="shared" si="1057"/>
        <v>0</v>
      </c>
      <c r="DE665" s="146">
        <f t="shared" si="1058"/>
        <v>0</v>
      </c>
      <c r="DF665" s="146">
        <f t="shared" si="1059"/>
        <v>0</v>
      </c>
      <c r="DG665" s="146">
        <f t="shared" si="1060"/>
        <v>0</v>
      </c>
      <c r="DH665" s="146">
        <f t="shared" si="1061"/>
        <v>0</v>
      </c>
      <c r="DI665" s="146">
        <f t="shared" si="1062"/>
        <v>0</v>
      </c>
      <c r="DJ665" s="146">
        <f t="shared" si="1063"/>
        <v>0</v>
      </c>
      <c r="DK665" s="146">
        <f t="shared" si="1064"/>
        <v>0</v>
      </c>
      <c r="DL665" s="146">
        <f t="shared" si="1065"/>
        <v>0</v>
      </c>
      <c r="DM665" s="146">
        <f t="shared" si="1066"/>
        <v>0</v>
      </c>
      <c r="DN665" s="64">
        <f t="shared" si="1081"/>
        <v>90</v>
      </c>
      <c r="DO665" s="52">
        <f t="shared" si="1077"/>
        <v>90</v>
      </c>
      <c r="DP665" s="52" t="str">
        <f t="shared" si="1071"/>
        <v/>
      </c>
      <c r="DQ665" s="53" t="str">
        <f t="shared" si="1072"/>
        <v/>
      </c>
      <c r="DR665" s="1">
        <f t="shared" si="1078"/>
        <v>1</v>
      </c>
      <c r="DS665" s="168" t="e">
        <f>IF(AND(DR665=#REF!,BL665=#REF!),'Tiến độ'!D665,"")</f>
        <v>#REF!</v>
      </c>
    </row>
    <row r="666" spans="1:123" ht="11.25" customHeight="1">
      <c r="A666" s="314" t="str">
        <f>IF(B666="","",MAX($A$7:A665)+1)</f>
        <v/>
      </c>
      <c r="B666" s="315"/>
      <c r="C666" s="79" t="s">
        <v>1079</v>
      </c>
      <c r="D666" s="80" t="s">
        <v>1080</v>
      </c>
      <c r="E666" s="81">
        <v>4</v>
      </c>
      <c r="F666" s="82">
        <v>75</v>
      </c>
      <c r="G666" s="83"/>
      <c r="H666" s="84">
        <f t="shared" si="1079"/>
        <v>2</v>
      </c>
      <c r="I666" s="85">
        <f t="shared" si="1080"/>
        <v>129</v>
      </c>
      <c r="J666" s="27"/>
      <c r="K666" s="86">
        <v>5</v>
      </c>
      <c r="L666" s="87">
        <v>5</v>
      </c>
      <c r="M666" s="87">
        <v>5</v>
      </c>
      <c r="N666" s="88">
        <v>5</v>
      </c>
      <c r="O666" s="86">
        <v>5</v>
      </c>
      <c r="P666" s="87">
        <v>5</v>
      </c>
      <c r="Q666" s="87">
        <v>5</v>
      </c>
      <c r="R666" s="88">
        <v>5</v>
      </c>
      <c r="S666" s="86">
        <v>5</v>
      </c>
      <c r="T666" s="87">
        <v>5</v>
      </c>
      <c r="U666" s="87">
        <v>5</v>
      </c>
      <c r="V666" s="87">
        <v>5</v>
      </c>
      <c r="W666" s="88">
        <v>5</v>
      </c>
      <c r="X666" s="86">
        <v>5</v>
      </c>
      <c r="Y666" s="87">
        <v>5</v>
      </c>
      <c r="Z666" s="87" t="s">
        <v>163</v>
      </c>
      <c r="AA666" s="88" t="s">
        <v>163</v>
      </c>
      <c r="AB666" s="86" t="s">
        <v>163</v>
      </c>
      <c r="AC666" s="87" t="s">
        <v>163</v>
      </c>
      <c r="AD666" s="87" t="s">
        <v>164</v>
      </c>
      <c r="AE666" s="88" t="s">
        <v>164</v>
      </c>
      <c r="AF666" s="86" t="s">
        <v>164</v>
      </c>
      <c r="AG666" s="87" t="s">
        <v>164</v>
      </c>
      <c r="AH666" s="87" t="s">
        <v>164</v>
      </c>
      <c r="AI666" s="362"/>
      <c r="AJ666" s="363"/>
      <c r="AK666" s="86" t="s">
        <v>164</v>
      </c>
      <c r="AL666" s="87"/>
      <c r="AM666" s="87"/>
      <c r="AN666" s="88"/>
      <c r="AO666" s="86"/>
      <c r="AP666" s="87"/>
      <c r="AQ666" s="87"/>
      <c r="AR666" s="88"/>
      <c r="AS666" s="89"/>
      <c r="AT666" s="87"/>
      <c r="AU666" s="87"/>
      <c r="AV666" s="90"/>
      <c r="AW666" s="86"/>
      <c r="AX666" s="87"/>
      <c r="AY666" s="87"/>
      <c r="AZ666" s="87"/>
      <c r="BA666" s="88"/>
      <c r="BB666" s="89"/>
      <c r="BC666" s="87"/>
      <c r="BD666" s="87"/>
      <c r="BE666" s="321"/>
      <c r="BF666" s="322"/>
      <c r="BG666" s="322"/>
      <c r="BH666" s="322"/>
      <c r="BI666" s="322"/>
      <c r="BJ666" s="323"/>
      <c r="BK666" s="46" t="s">
        <v>18</v>
      </c>
      <c r="BL666" s="46" t="s">
        <v>60</v>
      </c>
      <c r="BN666" s="146">
        <f t="shared" si="1069"/>
        <v>10</v>
      </c>
      <c r="BO666" s="146">
        <f t="shared" si="1016"/>
        <v>10</v>
      </c>
      <c r="BP666" s="146">
        <f t="shared" si="1017"/>
        <v>10</v>
      </c>
      <c r="BQ666" s="146">
        <f t="shared" si="1018"/>
        <v>10</v>
      </c>
      <c r="BR666" s="146">
        <f t="shared" si="1019"/>
        <v>10</v>
      </c>
      <c r="BS666" s="146">
        <f t="shared" si="1020"/>
        <v>10</v>
      </c>
      <c r="BT666" s="146">
        <f t="shared" si="1021"/>
        <v>10</v>
      </c>
      <c r="BU666" s="146">
        <f t="shared" si="1022"/>
        <v>10</v>
      </c>
      <c r="BV666" s="146">
        <f t="shared" si="1023"/>
        <v>10</v>
      </c>
      <c r="BW666" s="146">
        <f t="shared" si="1024"/>
        <v>10</v>
      </c>
      <c r="BX666" s="146">
        <f t="shared" si="1025"/>
        <v>10</v>
      </c>
      <c r="BY666" s="146">
        <f t="shared" si="1026"/>
        <v>10</v>
      </c>
      <c r="BZ666" s="146">
        <f t="shared" si="1027"/>
        <v>10</v>
      </c>
      <c r="CA666" s="146">
        <f t="shared" si="1028"/>
        <v>10</v>
      </c>
      <c r="CB666" s="146">
        <f t="shared" si="1029"/>
        <v>10</v>
      </c>
      <c r="CC666" s="146">
        <f t="shared" si="1030"/>
        <v>0</v>
      </c>
      <c r="CD666" s="146">
        <f t="shared" si="1031"/>
        <v>0</v>
      </c>
      <c r="CE666" s="146">
        <f t="shared" si="1032"/>
        <v>0</v>
      </c>
      <c r="CF666" s="146">
        <f t="shared" si="1033"/>
        <v>0</v>
      </c>
      <c r="CG666" s="146">
        <f t="shared" si="1034"/>
        <v>0</v>
      </c>
      <c r="CH666" s="146">
        <f t="shared" si="1035"/>
        <v>0</v>
      </c>
      <c r="CI666" s="146">
        <f t="shared" si="1036"/>
        <v>0</v>
      </c>
      <c r="CJ666" s="146">
        <f t="shared" si="1037"/>
        <v>0</v>
      </c>
      <c r="CK666" s="146">
        <f t="shared" si="1038"/>
        <v>0</v>
      </c>
      <c r="CL666" s="146">
        <f t="shared" si="1039"/>
        <v>0</v>
      </c>
      <c r="CM666" s="146">
        <f t="shared" si="1040"/>
        <v>0</v>
      </c>
      <c r="CN666" s="146">
        <f t="shared" si="1041"/>
        <v>0</v>
      </c>
      <c r="CO666" s="146">
        <f t="shared" si="1042"/>
        <v>0</v>
      </c>
      <c r="CP666" s="146">
        <f t="shared" si="1043"/>
        <v>0</v>
      </c>
      <c r="CQ666" s="146">
        <f t="shared" si="1044"/>
        <v>0</v>
      </c>
      <c r="CR666" s="146">
        <f t="shared" si="1045"/>
        <v>0</v>
      </c>
      <c r="CS666" s="146">
        <f t="shared" si="1046"/>
        <v>0</v>
      </c>
      <c r="CT666" s="146">
        <f t="shared" si="1047"/>
        <v>0</v>
      </c>
      <c r="CU666" s="146">
        <f t="shared" si="1048"/>
        <v>0</v>
      </c>
      <c r="CV666" s="146">
        <f t="shared" si="1049"/>
        <v>0</v>
      </c>
      <c r="CW666" s="146">
        <f t="shared" si="1050"/>
        <v>0</v>
      </c>
      <c r="CX666" s="146">
        <f t="shared" si="1051"/>
        <v>0</v>
      </c>
      <c r="CY666" s="146">
        <f t="shared" si="1052"/>
        <v>0</v>
      </c>
      <c r="CZ666" s="146">
        <f t="shared" si="1053"/>
        <v>0</v>
      </c>
      <c r="DA666" s="146">
        <f t="shared" si="1054"/>
        <v>0</v>
      </c>
      <c r="DB666" s="146">
        <f t="shared" si="1055"/>
        <v>0</v>
      </c>
      <c r="DC666" s="146">
        <f t="shared" si="1056"/>
        <v>0</v>
      </c>
      <c r="DD666" s="146">
        <f t="shared" si="1057"/>
        <v>0</v>
      </c>
      <c r="DE666" s="146">
        <f t="shared" si="1058"/>
        <v>0</v>
      </c>
      <c r="DF666" s="146">
        <f t="shared" si="1059"/>
        <v>0</v>
      </c>
      <c r="DG666" s="146">
        <f t="shared" si="1060"/>
        <v>0</v>
      </c>
      <c r="DH666" s="146">
        <f t="shared" si="1061"/>
        <v>0</v>
      </c>
      <c r="DI666" s="146">
        <f t="shared" si="1062"/>
        <v>0</v>
      </c>
      <c r="DJ666" s="146">
        <f t="shared" si="1063"/>
        <v>0</v>
      </c>
      <c r="DK666" s="146">
        <f t="shared" si="1064"/>
        <v>0</v>
      </c>
      <c r="DL666" s="146">
        <f t="shared" si="1065"/>
        <v>0</v>
      </c>
      <c r="DM666" s="146">
        <f t="shared" si="1066"/>
        <v>0</v>
      </c>
      <c r="DN666" s="64">
        <f t="shared" si="1081"/>
        <v>150</v>
      </c>
      <c r="DO666" s="52">
        <f t="shared" si="1077"/>
        <v>150</v>
      </c>
      <c r="DP666" s="52" t="str">
        <f t="shared" si="1071"/>
        <v/>
      </c>
      <c r="DQ666" s="53" t="str">
        <f t="shared" si="1072"/>
        <v/>
      </c>
      <c r="DR666" s="1">
        <f t="shared" si="1078"/>
        <v>1</v>
      </c>
      <c r="DS666" s="168" t="e">
        <f>IF(AND(DR666=#REF!,BL666=#REF!),'Tiến độ'!D666,"")</f>
        <v>#REF!</v>
      </c>
    </row>
    <row r="667" spans="1:123" ht="11.25" customHeight="1">
      <c r="A667" s="314" t="str">
        <f>IF(B667="","",MAX($A$7:A666)+1)</f>
        <v/>
      </c>
      <c r="B667" s="315"/>
      <c r="C667" s="79" t="s">
        <v>416</v>
      </c>
      <c r="D667" s="80" t="s">
        <v>417</v>
      </c>
      <c r="E667" s="81">
        <v>2</v>
      </c>
      <c r="F667" s="82">
        <v>30</v>
      </c>
      <c r="G667" s="83"/>
      <c r="H667" s="84">
        <f t="shared" si="1079"/>
        <v>2</v>
      </c>
      <c r="I667" s="85">
        <f t="shared" si="1080"/>
        <v>129</v>
      </c>
      <c r="J667" s="27"/>
      <c r="K667" s="86"/>
      <c r="L667" s="87"/>
      <c r="M667" s="87"/>
      <c r="N667" s="88"/>
      <c r="O667" s="86"/>
      <c r="P667" s="87"/>
      <c r="Q667" s="87"/>
      <c r="R667" s="88"/>
      <c r="S667" s="86"/>
      <c r="T667" s="87"/>
      <c r="U667" s="87"/>
      <c r="V667" s="87"/>
      <c r="W667" s="88"/>
      <c r="X667" s="86"/>
      <c r="Y667" s="87"/>
      <c r="Z667" s="87"/>
      <c r="AA667" s="88"/>
      <c r="AB667" s="86"/>
      <c r="AC667" s="87"/>
      <c r="AD667" s="87"/>
      <c r="AE667" s="88"/>
      <c r="AF667" s="86"/>
      <c r="AG667" s="87"/>
      <c r="AH667" s="87"/>
      <c r="AI667" s="362"/>
      <c r="AJ667" s="363"/>
      <c r="AK667" s="86"/>
      <c r="AL667" s="87">
        <v>2</v>
      </c>
      <c r="AM667" s="87">
        <v>2</v>
      </c>
      <c r="AN667" s="88">
        <v>2</v>
      </c>
      <c r="AO667" s="86">
        <v>2</v>
      </c>
      <c r="AP667" s="87">
        <v>2</v>
      </c>
      <c r="AQ667" s="87">
        <v>2</v>
      </c>
      <c r="AR667" s="88">
        <v>2</v>
      </c>
      <c r="AS667" s="89">
        <v>2</v>
      </c>
      <c r="AT667" s="87">
        <v>2</v>
      </c>
      <c r="AU667" s="87">
        <v>2</v>
      </c>
      <c r="AV667" s="90">
        <v>2</v>
      </c>
      <c r="AW667" s="86">
        <v>2</v>
      </c>
      <c r="AX667" s="87">
        <v>2</v>
      </c>
      <c r="AY667" s="87">
        <v>2</v>
      </c>
      <c r="AZ667" s="87">
        <v>2</v>
      </c>
      <c r="BA667" s="88" t="s">
        <v>163</v>
      </c>
      <c r="BB667" s="89" t="s">
        <v>163</v>
      </c>
      <c r="BC667" s="87" t="s">
        <v>163</v>
      </c>
      <c r="BD667" s="87" t="s">
        <v>163</v>
      </c>
      <c r="BE667" s="321"/>
      <c r="BF667" s="322"/>
      <c r="BG667" s="322"/>
      <c r="BH667" s="322"/>
      <c r="BI667" s="322"/>
      <c r="BJ667" s="323"/>
      <c r="BK667" s="46" t="s">
        <v>18</v>
      </c>
      <c r="BL667" s="46" t="s">
        <v>38</v>
      </c>
      <c r="BN667" s="146">
        <f t="shared" si="1069"/>
        <v>0</v>
      </c>
      <c r="BO667" s="146">
        <f t="shared" si="1016"/>
        <v>0</v>
      </c>
      <c r="BP667" s="146">
        <f t="shared" si="1017"/>
        <v>0</v>
      </c>
      <c r="BQ667" s="146">
        <f t="shared" si="1018"/>
        <v>0</v>
      </c>
      <c r="BR667" s="146">
        <f t="shared" si="1019"/>
        <v>0</v>
      </c>
      <c r="BS667" s="146">
        <f t="shared" si="1020"/>
        <v>0</v>
      </c>
      <c r="BT667" s="146">
        <f t="shared" si="1021"/>
        <v>0</v>
      </c>
      <c r="BU667" s="146">
        <f t="shared" si="1022"/>
        <v>0</v>
      </c>
      <c r="BV667" s="146">
        <f t="shared" si="1023"/>
        <v>0</v>
      </c>
      <c r="BW667" s="146">
        <f t="shared" si="1024"/>
        <v>0</v>
      </c>
      <c r="BX667" s="146">
        <f t="shared" si="1025"/>
        <v>0</v>
      </c>
      <c r="BY667" s="146">
        <f t="shared" si="1026"/>
        <v>0</v>
      </c>
      <c r="BZ667" s="146">
        <f t="shared" si="1027"/>
        <v>0</v>
      </c>
      <c r="CA667" s="146">
        <f t="shared" si="1028"/>
        <v>0</v>
      </c>
      <c r="CB667" s="146">
        <f t="shared" si="1029"/>
        <v>0</v>
      </c>
      <c r="CC667" s="146">
        <f t="shared" si="1030"/>
        <v>0</v>
      </c>
      <c r="CD667" s="146">
        <f t="shared" si="1031"/>
        <v>0</v>
      </c>
      <c r="CE667" s="146">
        <f t="shared" si="1032"/>
        <v>0</v>
      </c>
      <c r="CF667" s="146">
        <f t="shared" si="1033"/>
        <v>0</v>
      </c>
      <c r="CG667" s="146">
        <f t="shared" si="1034"/>
        <v>0</v>
      </c>
      <c r="CH667" s="146">
        <f t="shared" si="1035"/>
        <v>0</v>
      </c>
      <c r="CI667" s="146">
        <f t="shared" si="1036"/>
        <v>0</v>
      </c>
      <c r="CJ667" s="146">
        <f t="shared" si="1037"/>
        <v>0</v>
      </c>
      <c r="CK667" s="146">
        <f t="shared" si="1038"/>
        <v>0</v>
      </c>
      <c r="CL667" s="146">
        <f t="shared" si="1039"/>
        <v>0</v>
      </c>
      <c r="CM667" s="146">
        <f t="shared" si="1040"/>
        <v>0</v>
      </c>
      <c r="CN667" s="146">
        <f t="shared" si="1041"/>
        <v>0</v>
      </c>
      <c r="CO667" s="146">
        <f t="shared" si="1042"/>
        <v>4</v>
      </c>
      <c r="CP667" s="146">
        <f t="shared" si="1043"/>
        <v>4</v>
      </c>
      <c r="CQ667" s="146">
        <f t="shared" si="1044"/>
        <v>4</v>
      </c>
      <c r="CR667" s="146">
        <f t="shared" si="1045"/>
        <v>4</v>
      </c>
      <c r="CS667" s="146">
        <f t="shared" si="1046"/>
        <v>4</v>
      </c>
      <c r="CT667" s="146">
        <f t="shared" si="1047"/>
        <v>4</v>
      </c>
      <c r="CU667" s="146">
        <f t="shared" si="1048"/>
        <v>4</v>
      </c>
      <c r="CV667" s="146">
        <f t="shared" si="1049"/>
        <v>4</v>
      </c>
      <c r="CW667" s="146">
        <f t="shared" si="1050"/>
        <v>4</v>
      </c>
      <c r="CX667" s="146">
        <f t="shared" si="1051"/>
        <v>4</v>
      </c>
      <c r="CY667" s="146">
        <f t="shared" si="1052"/>
        <v>4</v>
      </c>
      <c r="CZ667" s="146">
        <f t="shared" si="1053"/>
        <v>4</v>
      </c>
      <c r="DA667" s="146">
        <f t="shared" si="1054"/>
        <v>4</v>
      </c>
      <c r="DB667" s="146">
        <f t="shared" si="1055"/>
        <v>4</v>
      </c>
      <c r="DC667" s="146">
        <f t="shared" si="1056"/>
        <v>4</v>
      </c>
      <c r="DD667" s="146">
        <f t="shared" si="1057"/>
        <v>0</v>
      </c>
      <c r="DE667" s="146">
        <f t="shared" si="1058"/>
        <v>0</v>
      </c>
      <c r="DF667" s="146">
        <f t="shared" si="1059"/>
        <v>0</v>
      </c>
      <c r="DG667" s="146">
        <f t="shared" si="1060"/>
        <v>0</v>
      </c>
      <c r="DH667" s="146">
        <f t="shared" si="1061"/>
        <v>0</v>
      </c>
      <c r="DI667" s="146">
        <f t="shared" si="1062"/>
        <v>0</v>
      </c>
      <c r="DJ667" s="146">
        <f t="shared" si="1063"/>
        <v>0</v>
      </c>
      <c r="DK667" s="146">
        <f t="shared" si="1064"/>
        <v>0</v>
      </c>
      <c r="DL667" s="146">
        <f t="shared" si="1065"/>
        <v>0</v>
      </c>
      <c r="DM667" s="146">
        <f t="shared" si="1066"/>
        <v>0</v>
      </c>
      <c r="DN667" s="64">
        <f t="shared" si="1081"/>
        <v>60</v>
      </c>
      <c r="DO667" s="52" t="str">
        <f t="shared" si="1077"/>
        <v/>
      </c>
      <c r="DP667" s="52" t="str">
        <f t="shared" si="1071"/>
        <v/>
      </c>
      <c r="DQ667" s="53">
        <f t="shared" si="1072"/>
        <v>60</v>
      </c>
      <c r="DR667" s="1">
        <f t="shared" si="1078"/>
        <v>2</v>
      </c>
      <c r="DS667" s="168" t="e">
        <f>IF(AND(DR667=#REF!,BL667=#REF!),'Tiến độ'!D667,"")</f>
        <v>#REF!</v>
      </c>
    </row>
    <row r="668" spans="1:123" ht="11.25" customHeight="1">
      <c r="A668" s="314" t="str">
        <f>IF(B668="","",MAX($A$7:A667)+1)</f>
        <v/>
      </c>
      <c r="B668" s="315"/>
      <c r="C668" s="79" t="s">
        <v>1084</v>
      </c>
      <c r="D668" s="80" t="s">
        <v>1085</v>
      </c>
      <c r="E668" s="81">
        <v>3</v>
      </c>
      <c r="F668" s="82">
        <v>45</v>
      </c>
      <c r="G668" s="83"/>
      <c r="H668" s="84">
        <f t="shared" si="1079"/>
        <v>2</v>
      </c>
      <c r="I668" s="85">
        <f t="shared" si="1080"/>
        <v>129</v>
      </c>
      <c r="J668" s="27"/>
      <c r="K668" s="86"/>
      <c r="L668" s="87"/>
      <c r="M668" s="87"/>
      <c r="N668" s="88"/>
      <c r="O668" s="86"/>
      <c r="P668" s="87"/>
      <c r="Q668" s="87"/>
      <c r="R668" s="88"/>
      <c r="S668" s="86"/>
      <c r="T668" s="87"/>
      <c r="U668" s="87"/>
      <c r="V668" s="87"/>
      <c r="W668" s="88"/>
      <c r="X668" s="86"/>
      <c r="Y668" s="87"/>
      <c r="Z668" s="87"/>
      <c r="AA668" s="88"/>
      <c r="AB668" s="86"/>
      <c r="AC668" s="87"/>
      <c r="AD668" s="87"/>
      <c r="AE668" s="88"/>
      <c r="AF668" s="86"/>
      <c r="AG668" s="87"/>
      <c r="AH668" s="87"/>
      <c r="AI668" s="362"/>
      <c r="AJ668" s="363"/>
      <c r="AK668" s="86"/>
      <c r="AL668" s="87">
        <v>3</v>
      </c>
      <c r="AM668" s="87">
        <v>3</v>
      </c>
      <c r="AN668" s="88">
        <v>3</v>
      </c>
      <c r="AO668" s="86">
        <v>3</v>
      </c>
      <c r="AP668" s="87">
        <v>3</v>
      </c>
      <c r="AQ668" s="87">
        <v>3</v>
      </c>
      <c r="AR668" s="88">
        <v>3</v>
      </c>
      <c r="AS668" s="89">
        <v>3</v>
      </c>
      <c r="AT668" s="87">
        <v>3</v>
      </c>
      <c r="AU668" s="87">
        <v>3</v>
      </c>
      <c r="AV668" s="90">
        <v>3</v>
      </c>
      <c r="AW668" s="86">
        <v>3</v>
      </c>
      <c r="AX668" s="87">
        <v>3</v>
      </c>
      <c r="AY668" s="87">
        <v>3</v>
      </c>
      <c r="AZ668" s="87">
        <v>3</v>
      </c>
      <c r="BA668" s="88" t="s">
        <v>163</v>
      </c>
      <c r="BB668" s="89" t="s">
        <v>163</v>
      </c>
      <c r="BC668" s="87" t="s">
        <v>163</v>
      </c>
      <c r="BD668" s="87" t="s">
        <v>163</v>
      </c>
      <c r="BE668" s="321"/>
      <c r="BF668" s="322"/>
      <c r="BG668" s="322"/>
      <c r="BH668" s="322"/>
      <c r="BI668" s="322"/>
      <c r="BJ668" s="323"/>
      <c r="BK668" s="46" t="s">
        <v>18</v>
      </c>
      <c r="BL668" s="46" t="s">
        <v>41</v>
      </c>
      <c r="BN668" s="146">
        <f t="shared" si="1069"/>
        <v>0</v>
      </c>
      <c r="BO668" s="146">
        <f t="shared" si="1016"/>
        <v>0</v>
      </c>
      <c r="BP668" s="146">
        <f t="shared" si="1017"/>
        <v>0</v>
      </c>
      <c r="BQ668" s="146">
        <f t="shared" si="1018"/>
        <v>0</v>
      </c>
      <c r="BR668" s="146">
        <f t="shared" si="1019"/>
        <v>0</v>
      </c>
      <c r="BS668" s="146">
        <f t="shared" si="1020"/>
        <v>0</v>
      </c>
      <c r="BT668" s="146">
        <f t="shared" si="1021"/>
        <v>0</v>
      </c>
      <c r="BU668" s="146">
        <f t="shared" si="1022"/>
        <v>0</v>
      </c>
      <c r="BV668" s="146">
        <f t="shared" si="1023"/>
        <v>0</v>
      </c>
      <c r="BW668" s="146">
        <f t="shared" si="1024"/>
        <v>0</v>
      </c>
      <c r="BX668" s="146">
        <f t="shared" si="1025"/>
        <v>0</v>
      </c>
      <c r="BY668" s="146">
        <f t="shared" si="1026"/>
        <v>0</v>
      </c>
      <c r="BZ668" s="146">
        <f t="shared" si="1027"/>
        <v>0</v>
      </c>
      <c r="CA668" s="146">
        <f t="shared" si="1028"/>
        <v>0</v>
      </c>
      <c r="CB668" s="146">
        <f t="shared" si="1029"/>
        <v>0</v>
      </c>
      <c r="CC668" s="146">
        <f t="shared" si="1030"/>
        <v>0</v>
      </c>
      <c r="CD668" s="146">
        <f t="shared" si="1031"/>
        <v>0</v>
      </c>
      <c r="CE668" s="146">
        <f t="shared" si="1032"/>
        <v>0</v>
      </c>
      <c r="CF668" s="146">
        <f t="shared" si="1033"/>
        <v>0</v>
      </c>
      <c r="CG668" s="146">
        <f t="shared" si="1034"/>
        <v>0</v>
      </c>
      <c r="CH668" s="146">
        <f t="shared" si="1035"/>
        <v>0</v>
      </c>
      <c r="CI668" s="146">
        <f t="shared" si="1036"/>
        <v>0</v>
      </c>
      <c r="CJ668" s="146">
        <f t="shared" si="1037"/>
        <v>0</v>
      </c>
      <c r="CK668" s="146">
        <f t="shared" si="1038"/>
        <v>0</v>
      </c>
      <c r="CL668" s="146">
        <f t="shared" si="1039"/>
        <v>0</v>
      </c>
      <c r="CM668" s="146">
        <f t="shared" si="1040"/>
        <v>0</v>
      </c>
      <c r="CN668" s="146">
        <f t="shared" si="1041"/>
        <v>0</v>
      </c>
      <c r="CO668" s="146">
        <f t="shared" si="1042"/>
        <v>6</v>
      </c>
      <c r="CP668" s="146">
        <f t="shared" si="1043"/>
        <v>6</v>
      </c>
      <c r="CQ668" s="146">
        <f t="shared" si="1044"/>
        <v>6</v>
      </c>
      <c r="CR668" s="146">
        <f t="shared" si="1045"/>
        <v>6</v>
      </c>
      <c r="CS668" s="146">
        <f t="shared" si="1046"/>
        <v>6</v>
      </c>
      <c r="CT668" s="146">
        <f t="shared" si="1047"/>
        <v>6</v>
      </c>
      <c r="CU668" s="146">
        <f t="shared" si="1048"/>
        <v>6</v>
      </c>
      <c r="CV668" s="146">
        <f t="shared" si="1049"/>
        <v>6</v>
      </c>
      <c r="CW668" s="146">
        <f t="shared" si="1050"/>
        <v>6</v>
      </c>
      <c r="CX668" s="146">
        <f t="shared" si="1051"/>
        <v>6</v>
      </c>
      <c r="CY668" s="146">
        <f t="shared" si="1052"/>
        <v>6</v>
      </c>
      <c r="CZ668" s="146">
        <f t="shared" si="1053"/>
        <v>6</v>
      </c>
      <c r="DA668" s="146">
        <f t="shared" si="1054"/>
        <v>6</v>
      </c>
      <c r="DB668" s="146">
        <f t="shared" si="1055"/>
        <v>6</v>
      </c>
      <c r="DC668" s="146">
        <f t="shared" si="1056"/>
        <v>6</v>
      </c>
      <c r="DD668" s="146">
        <f t="shared" si="1057"/>
        <v>0</v>
      </c>
      <c r="DE668" s="146">
        <f t="shared" si="1058"/>
        <v>0</v>
      </c>
      <c r="DF668" s="146">
        <f t="shared" si="1059"/>
        <v>0</v>
      </c>
      <c r="DG668" s="146">
        <f t="shared" si="1060"/>
        <v>0</v>
      </c>
      <c r="DH668" s="146">
        <f t="shared" si="1061"/>
        <v>0</v>
      </c>
      <c r="DI668" s="146">
        <f t="shared" si="1062"/>
        <v>0</v>
      </c>
      <c r="DJ668" s="146">
        <f t="shared" si="1063"/>
        <v>0</v>
      </c>
      <c r="DK668" s="146">
        <f t="shared" si="1064"/>
        <v>0</v>
      </c>
      <c r="DL668" s="146">
        <f t="shared" si="1065"/>
        <v>0</v>
      </c>
      <c r="DM668" s="146">
        <f t="shared" si="1066"/>
        <v>0</v>
      </c>
      <c r="DN668" s="64">
        <f t="shared" si="1081"/>
        <v>90</v>
      </c>
      <c r="DO668" s="52" t="str">
        <f t="shared" si="1077"/>
        <v/>
      </c>
      <c r="DP668" s="52" t="str">
        <f t="shared" si="1071"/>
        <v/>
      </c>
      <c r="DQ668" s="53">
        <f t="shared" si="1072"/>
        <v>90</v>
      </c>
      <c r="DR668" s="1">
        <f t="shared" si="1078"/>
        <v>2</v>
      </c>
      <c r="DS668" s="168" t="e">
        <f>IF(AND(DR668=#REF!,BL668=#REF!),'Tiến độ'!D668,"")</f>
        <v>#REF!</v>
      </c>
    </row>
    <row r="669" spans="1:123" ht="11.25" customHeight="1">
      <c r="A669" s="314" t="str">
        <f>IF(B669="","",MAX($A$7:A668)+1)</f>
        <v/>
      </c>
      <c r="B669" s="315"/>
      <c r="C669" s="79" t="s">
        <v>1088</v>
      </c>
      <c r="D669" s="80" t="s">
        <v>213</v>
      </c>
      <c r="E669" s="81">
        <v>3</v>
      </c>
      <c r="F669" s="82">
        <v>60</v>
      </c>
      <c r="G669" s="83"/>
      <c r="H669" s="84">
        <f t="shared" si="1079"/>
        <v>2</v>
      </c>
      <c r="I669" s="85">
        <f t="shared" si="1080"/>
        <v>129</v>
      </c>
      <c r="J669" s="27"/>
      <c r="K669" s="86"/>
      <c r="L669" s="87"/>
      <c r="M669" s="87"/>
      <c r="N669" s="88"/>
      <c r="O669" s="86"/>
      <c r="P669" s="87"/>
      <c r="Q669" s="87"/>
      <c r="R669" s="88"/>
      <c r="S669" s="86"/>
      <c r="T669" s="87"/>
      <c r="U669" s="87"/>
      <c r="V669" s="87"/>
      <c r="W669" s="88"/>
      <c r="X669" s="86"/>
      <c r="Y669" s="87"/>
      <c r="Z669" s="87"/>
      <c r="AA669" s="88"/>
      <c r="AB669" s="86"/>
      <c r="AC669" s="87"/>
      <c r="AD669" s="87"/>
      <c r="AE669" s="88"/>
      <c r="AF669" s="86"/>
      <c r="AG669" s="87"/>
      <c r="AH669" s="87"/>
      <c r="AI669" s="362"/>
      <c r="AJ669" s="363"/>
      <c r="AK669" s="86"/>
      <c r="AL669" s="87">
        <v>4</v>
      </c>
      <c r="AM669" s="87">
        <v>4</v>
      </c>
      <c r="AN669" s="88">
        <v>4</v>
      </c>
      <c r="AO669" s="86">
        <v>4</v>
      </c>
      <c r="AP669" s="87">
        <v>4</v>
      </c>
      <c r="AQ669" s="87">
        <v>4</v>
      </c>
      <c r="AR669" s="88">
        <v>4</v>
      </c>
      <c r="AS669" s="89">
        <v>4</v>
      </c>
      <c r="AT669" s="87">
        <v>4</v>
      </c>
      <c r="AU669" s="87">
        <v>4</v>
      </c>
      <c r="AV669" s="90">
        <v>4</v>
      </c>
      <c r="AW669" s="86">
        <v>4</v>
      </c>
      <c r="AX669" s="87">
        <v>4</v>
      </c>
      <c r="AY669" s="87">
        <v>4</v>
      </c>
      <c r="AZ669" s="87">
        <v>4</v>
      </c>
      <c r="BA669" s="88" t="s">
        <v>163</v>
      </c>
      <c r="BB669" s="89" t="s">
        <v>163</v>
      </c>
      <c r="BC669" s="87" t="s">
        <v>163</v>
      </c>
      <c r="BD669" s="87" t="s">
        <v>163</v>
      </c>
      <c r="BE669" s="321"/>
      <c r="BF669" s="322"/>
      <c r="BG669" s="322"/>
      <c r="BH669" s="322"/>
      <c r="BI669" s="322"/>
      <c r="BJ669" s="323"/>
      <c r="BK669" s="46" t="s">
        <v>18</v>
      </c>
      <c r="BL669" s="46" t="s">
        <v>57</v>
      </c>
      <c r="BN669" s="146">
        <f t="shared" si="1069"/>
        <v>0</v>
      </c>
      <c r="BO669" s="146">
        <f t="shared" si="1016"/>
        <v>0</v>
      </c>
      <c r="BP669" s="146">
        <f t="shared" si="1017"/>
        <v>0</v>
      </c>
      <c r="BQ669" s="146">
        <f t="shared" si="1018"/>
        <v>0</v>
      </c>
      <c r="BR669" s="146">
        <f t="shared" si="1019"/>
        <v>0</v>
      </c>
      <c r="BS669" s="146">
        <f t="shared" si="1020"/>
        <v>0</v>
      </c>
      <c r="BT669" s="146">
        <f t="shared" si="1021"/>
        <v>0</v>
      </c>
      <c r="BU669" s="146">
        <f t="shared" si="1022"/>
        <v>0</v>
      </c>
      <c r="BV669" s="146">
        <f t="shared" si="1023"/>
        <v>0</v>
      </c>
      <c r="BW669" s="146">
        <f t="shared" si="1024"/>
        <v>0</v>
      </c>
      <c r="BX669" s="146">
        <f t="shared" si="1025"/>
        <v>0</v>
      </c>
      <c r="BY669" s="146">
        <f t="shared" si="1026"/>
        <v>0</v>
      </c>
      <c r="BZ669" s="146">
        <f t="shared" si="1027"/>
        <v>0</v>
      </c>
      <c r="CA669" s="146">
        <f t="shared" si="1028"/>
        <v>0</v>
      </c>
      <c r="CB669" s="146">
        <f t="shared" si="1029"/>
        <v>0</v>
      </c>
      <c r="CC669" s="146">
        <f t="shared" si="1030"/>
        <v>0</v>
      </c>
      <c r="CD669" s="146">
        <f t="shared" si="1031"/>
        <v>0</v>
      </c>
      <c r="CE669" s="146">
        <f t="shared" si="1032"/>
        <v>0</v>
      </c>
      <c r="CF669" s="146">
        <f t="shared" si="1033"/>
        <v>0</v>
      </c>
      <c r="CG669" s="146">
        <f t="shared" si="1034"/>
        <v>0</v>
      </c>
      <c r="CH669" s="146">
        <f t="shared" si="1035"/>
        <v>0</v>
      </c>
      <c r="CI669" s="146">
        <f t="shared" si="1036"/>
        <v>0</v>
      </c>
      <c r="CJ669" s="146">
        <f t="shared" si="1037"/>
        <v>0</v>
      </c>
      <c r="CK669" s="146">
        <f t="shared" si="1038"/>
        <v>0</v>
      </c>
      <c r="CL669" s="146">
        <f t="shared" si="1039"/>
        <v>0</v>
      </c>
      <c r="CM669" s="146">
        <f t="shared" si="1040"/>
        <v>0</v>
      </c>
      <c r="CN669" s="146">
        <f t="shared" si="1041"/>
        <v>0</v>
      </c>
      <c r="CO669" s="146">
        <f t="shared" si="1042"/>
        <v>8</v>
      </c>
      <c r="CP669" s="146">
        <f t="shared" si="1043"/>
        <v>8</v>
      </c>
      <c r="CQ669" s="146">
        <f t="shared" si="1044"/>
        <v>8</v>
      </c>
      <c r="CR669" s="146">
        <f t="shared" si="1045"/>
        <v>8</v>
      </c>
      <c r="CS669" s="146">
        <f t="shared" si="1046"/>
        <v>8</v>
      </c>
      <c r="CT669" s="146">
        <f t="shared" si="1047"/>
        <v>8</v>
      </c>
      <c r="CU669" s="146">
        <f t="shared" si="1048"/>
        <v>8</v>
      </c>
      <c r="CV669" s="146">
        <f t="shared" si="1049"/>
        <v>8</v>
      </c>
      <c r="CW669" s="146">
        <f t="shared" si="1050"/>
        <v>8</v>
      </c>
      <c r="CX669" s="146">
        <f t="shared" si="1051"/>
        <v>8</v>
      </c>
      <c r="CY669" s="146">
        <f t="shared" si="1052"/>
        <v>8</v>
      </c>
      <c r="CZ669" s="146">
        <f t="shared" si="1053"/>
        <v>8</v>
      </c>
      <c r="DA669" s="146">
        <f t="shared" si="1054"/>
        <v>8</v>
      </c>
      <c r="DB669" s="146">
        <f t="shared" si="1055"/>
        <v>8</v>
      </c>
      <c r="DC669" s="146">
        <f t="shared" si="1056"/>
        <v>8</v>
      </c>
      <c r="DD669" s="146">
        <f t="shared" si="1057"/>
        <v>0</v>
      </c>
      <c r="DE669" s="146">
        <f t="shared" si="1058"/>
        <v>0</v>
      </c>
      <c r="DF669" s="146">
        <f t="shared" si="1059"/>
        <v>0</v>
      </c>
      <c r="DG669" s="146">
        <f t="shared" si="1060"/>
        <v>0</v>
      </c>
      <c r="DH669" s="146">
        <f t="shared" si="1061"/>
        <v>0</v>
      </c>
      <c r="DI669" s="146">
        <f t="shared" si="1062"/>
        <v>0</v>
      </c>
      <c r="DJ669" s="146">
        <f t="shared" si="1063"/>
        <v>0</v>
      </c>
      <c r="DK669" s="146">
        <f t="shared" si="1064"/>
        <v>0</v>
      </c>
      <c r="DL669" s="146">
        <f t="shared" si="1065"/>
        <v>0</v>
      </c>
      <c r="DM669" s="146">
        <f t="shared" si="1066"/>
        <v>0</v>
      </c>
      <c r="DN669" s="64">
        <f t="shared" si="1081"/>
        <v>120</v>
      </c>
      <c r="DO669" s="52" t="str">
        <f t="shared" si="1077"/>
        <v/>
      </c>
      <c r="DP669" s="52" t="str">
        <f t="shared" si="1071"/>
        <v/>
      </c>
      <c r="DQ669" s="53">
        <f t="shared" si="1072"/>
        <v>120</v>
      </c>
      <c r="DR669" s="1">
        <f t="shared" si="1078"/>
        <v>2</v>
      </c>
      <c r="DS669" s="168" t="e">
        <f>IF(AND(DR669=#REF!,BL669=#REF!),'Tiến độ'!D669,"")</f>
        <v>#REF!</v>
      </c>
    </row>
    <row r="670" spans="1:123" ht="11.25" customHeight="1">
      <c r="A670" s="314" t="str">
        <f>IF(B670="","",MAX($A$7:A669)+1)</f>
        <v/>
      </c>
      <c r="B670" s="315"/>
      <c r="C670" s="251" t="s">
        <v>1089</v>
      </c>
      <c r="D670" s="80" t="s">
        <v>1239</v>
      </c>
      <c r="E670" s="81">
        <v>3</v>
      </c>
      <c r="F670" s="82">
        <v>60</v>
      </c>
      <c r="G670" s="83"/>
      <c r="H670" s="84">
        <f t="shared" si="1079"/>
        <v>2</v>
      </c>
      <c r="I670" s="85">
        <f t="shared" si="1080"/>
        <v>129</v>
      </c>
      <c r="J670" s="27"/>
      <c r="K670" s="86"/>
      <c r="L670" s="87"/>
      <c r="M670" s="87"/>
      <c r="N670" s="88"/>
      <c r="O670" s="86"/>
      <c r="P670" s="87"/>
      <c r="Q670" s="87"/>
      <c r="R670" s="88"/>
      <c r="S670" s="86"/>
      <c r="T670" s="87"/>
      <c r="U670" s="87"/>
      <c r="V670" s="87"/>
      <c r="W670" s="88"/>
      <c r="X670" s="86"/>
      <c r="Y670" s="87"/>
      <c r="Z670" s="87"/>
      <c r="AA670" s="88"/>
      <c r="AB670" s="86"/>
      <c r="AC670" s="87"/>
      <c r="AD670" s="87"/>
      <c r="AE670" s="88"/>
      <c r="AF670" s="86"/>
      <c r="AG670" s="87"/>
      <c r="AH670" s="87"/>
      <c r="AI670" s="362"/>
      <c r="AJ670" s="363"/>
      <c r="AK670" s="86"/>
      <c r="AL670" s="87">
        <v>3</v>
      </c>
      <c r="AM670" s="87">
        <v>3</v>
      </c>
      <c r="AN670" s="88">
        <v>3</v>
      </c>
      <c r="AO670" s="86">
        <v>3</v>
      </c>
      <c r="AP670" s="87">
        <v>3</v>
      </c>
      <c r="AQ670" s="87">
        <v>3</v>
      </c>
      <c r="AR670" s="88">
        <v>3</v>
      </c>
      <c r="AS670" s="89">
        <v>3</v>
      </c>
      <c r="AT670" s="87">
        <v>3</v>
      </c>
      <c r="AU670" s="87">
        <v>3</v>
      </c>
      <c r="AV670" s="90">
        <v>3</v>
      </c>
      <c r="AW670" s="86">
        <v>3</v>
      </c>
      <c r="AX670" s="87">
        <v>3</v>
      </c>
      <c r="AY670" s="87">
        <v>3</v>
      </c>
      <c r="AZ670" s="87">
        <v>3</v>
      </c>
      <c r="BA670" s="88" t="s">
        <v>163</v>
      </c>
      <c r="BB670" s="89" t="s">
        <v>163</v>
      </c>
      <c r="BC670" s="87" t="s">
        <v>163</v>
      </c>
      <c r="BD670" s="87" t="s">
        <v>163</v>
      </c>
      <c r="BE670" s="321"/>
      <c r="BF670" s="322"/>
      <c r="BG670" s="322"/>
      <c r="BH670" s="322"/>
      <c r="BI670" s="322"/>
      <c r="BJ670" s="323"/>
      <c r="BK670" s="46" t="s">
        <v>18</v>
      </c>
      <c r="BL670" s="46" t="s">
        <v>38</v>
      </c>
      <c r="BN670" s="146">
        <f t="shared" si="1069"/>
        <v>0</v>
      </c>
      <c r="BO670" s="146">
        <f t="shared" si="1016"/>
        <v>0</v>
      </c>
      <c r="BP670" s="146">
        <f t="shared" si="1017"/>
        <v>0</v>
      </c>
      <c r="BQ670" s="146">
        <f t="shared" si="1018"/>
        <v>0</v>
      </c>
      <c r="BR670" s="146">
        <f t="shared" si="1019"/>
        <v>0</v>
      </c>
      <c r="BS670" s="146">
        <f t="shared" si="1020"/>
        <v>0</v>
      </c>
      <c r="BT670" s="146">
        <f t="shared" si="1021"/>
        <v>0</v>
      </c>
      <c r="BU670" s="146">
        <f t="shared" si="1022"/>
        <v>0</v>
      </c>
      <c r="BV670" s="146">
        <f t="shared" si="1023"/>
        <v>0</v>
      </c>
      <c r="BW670" s="146">
        <f t="shared" si="1024"/>
        <v>0</v>
      </c>
      <c r="BX670" s="146">
        <f t="shared" si="1025"/>
        <v>0</v>
      </c>
      <c r="BY670" s="146">
        <f t="shared" si="1026"/>
        <v>0</v>
      </c>
      <c r="BZ670" s="146">
        <f t="shared" si="1027"/>
        <v>0</v>
      </c>
      <c r="CA670" s="146">
        <f t="shared" si="1028"/>
        <v>0</v>
      </c>
      <c r="CB670" s="146">
        <f t="shared" si="1029"/>
        <v>0</v>
      </c>
      <c r="CC670" s="146">
        <f t="shared" si="1030"/>
        <v>0</v>
      </c>
      <c r="CD670" s="146">
        <f t="shared" si="1031"/>
        <v>0</v>
      </c>
      <c r="CE670" s="146">
        <f t="shared" si="1032"/>
        <v>0</v>
      </c>
      <c r="CF670" s="146">
        <f t="shared" si="1033"/>
        <v>0</v>
      </c>
      <c r="CG670" s="146">
        <f t="shared" si="1034"/>
        <v>0</v>
      </c>
      <c r="CH670" s="146">
        <f t="shared" si="1035"/>
        <v>0</v>
      </c>
      <c r="CI670" s="146">
        <f t="shared" si="1036"/>
        <v>0</v>
      </c>
      <c r="CJ670" s="146">
        <f t="shared" si="1037"/>
        <v>0</v>
      </c>
      <c r="CK670" s="146">
        <f t="shared" si="1038"/>
        <v>0</v>
      </c>
      <c r="CL670" s="146">
        <f t="shared" si="1039"/>
        <v>0</v>
      </c>
      <c r="CM670" s="146">
        <f t="shared" si="1040"/>
        <v>0</v>
      </c>
      <c r="CN670" s="146">
        <f t="shared" si="1041"/>
        <v>0</v>
      </c>
      <c r="CO670" s="146">
        <f t="shared" si="1042"/>
        <v>6</v>
      </c>
      <c r="CP670" s="146">
        <f t="shared" si="1043"/>
        <v>6</v>
      </c>
      <c r="CQ670" s="146">
        <f t="shared" si="1044"/>
        <v>6</v>
      </c>
      <c r="CR670" s="146">
        <f t="shared" si="1045"/>
        <v>6</v>
      </c>
      <c r="CS670" s="146">
        <f t="shared" si="1046"/>
        <v>6</v>
      </c>
      <c r="CT670" s="146">
        <f t="shared" si="1047"/>
        <v>6</v>
      </c>
      <c r="CU670" s="146">
        <f t="shared" si="1048"/>
        <v>6</v>
      </c>
      <c r="CV670" s="146">
        <f t="shared" si="1049"/>
        <v>6</v>
      </c>
      <c r="CW670" s="146">
        <f t="shared" si="1050"/>
        <v>6</v>
      </c>
      <c r="CX670" s="146">
        <f t="shared" si="1051"/>
        <v>6</v>
      </c>
      <c r="CY670" s="146">
        <f t="shared" si="1052"/>
        <v>6</v>
      </c>
      <c r="CZ670" s="146">
        <f t="shared" si="1053"/>
        <v>6</v>
      </c>
      <c r="DA670" s="146">
        <f t="shared" si="1054"/>
        <v>6</v>
      </c>
      <c r="DB670" s="146">
        <f t="shared" si="1055"/>
        <v>6</v>
      </c>
      <c r="DC670" s="146">
        <f t="shared" si="1056"/>
        <v>6</v>
      </c>
      <c r="DD670" s="146">
        <f t="shared" si="1057"/>
        <v>0</v>
      </c>
      <c r="DE670" s="146">
        <f t="shared" si="1058"/>
        <v>0</v>
      </c>
      <c r="DF670" s="146">
        <f t="shared" si="1059"/>
        <v>0</v>
      </c>
      <c r="DG670" s="146">
        <f t="shared" si="1060"/>
        <v>0</v>
      </c>
      <c r="DH670" s="146">
        <f t="shared" si="1061"/>
        <v>0</v>
      </c>
      <c r="DI670" s="146">
        <f t="shared" si="1062"/>
        <v>0</v>
      </c>
      <c r="DJ670" s="146">
        <f t="shared" si="1063"/>
        <v>0</v>
      </c>
      <c r="DK670" s="146">
        <f t="shared" si="1064"/>
        <v>0</v>
      </c>
      <c r="DL670" s="146">
        <f t="shared" si="1065"/>
        <v>0</v>
      </c>
      <c r="DM670" s="146">
        <f t="shared" si="1066"/>
        <v>0</v>
      </c>
      <c r="DN670" s="64">
        <f>(E670-1)*H670*15+I670*0.8</f>
        <v>163.19999999999999</v>
      </c>
      <c r="DO670" s="52" t="str">
        <f t="shared" si="1077"/>
        <v/>
      </c>
      <c r="DP670" s="52" t="str">
        <f t="shared" si="1071"/>
        <v/>
      </c>
      <c r="DQ670" s="53">
        <f t="shared" si="1072"/>
        <v>163.19999999999999</v>
      </c>
      <c r="DR670" s="1">
        <f t="shared" si="1078"/>
        <v>2</v>
      </c>
      <c r="DS670" s="168" t="e">
        <f>IF(AND(DR670=#REF!,BL670=#REF!),'Tiến độ'!D670,"")</f>
        <v>#REF!</v>
      </c>
    </row>
    <row r="671" spans="1:123" ht="11.25" customHeight="1">
      <c r="A671" s="314" t="str">
        <f>IF(B671="","",MAX($A$7:A670)+1)</f>
        <v/>
      </c>
      <c r="B671" s="315"/>
      <c r="C671" s="79" t="s">
        <v>632</v>
      </c>
      <c r="D671" s="80" t="s">
        <v>1090</v>
      </c>
      <c r="E671" s="81">
        <v>4</v>
      </c>
      <c r="F671" s="82">
        <v>60</v>
      </c>
      <c r="G671" s="83"/>
      <c r="H671" s="84">
        <f t="shared" si="1079"/>
        <v>2</v>
      </c>
      <c r="I671" s="85">
        <f t="shared" si="1080"/>
        <v>129</v>
      </c>
      <c r="J671" s="27"/>
      <c r="K671" s="86"/>
      <c r="L671" s="87"/>
      <c r="M671" s="87"/>
      <c r="N671" s="88"/>
      <c r="O671" s="86"/>
      <c r="P671" s="87"/>
      <c r="Q671" s="87"/>
      <c r="R671" s="88"/>
      <c r="S671" s="86"/>
      <c r="T671" s="87"/>
      <c r="U671" s="87"/>
      <c r="V671" s="87"/>
      <c r="W671" s="88"/>
      <c r="X671" s="86"/>
      <c r="Y671" s="87"/>
      <c r="Z671" s="87"/>
      <c r="AA671" s="88"/>
      <c r="AB671" s="86"/>
      <c r="AC671" s="87"/>
      <c r="AD671" s="87"/>
      <c r="AE671" s="88"/>
      <c r="AF671" s="86"/>
      <c r="AG671" s="87"/>
      <c r="AH671" s="87"/>
      <c r="AI671" s="362"/>
      <c r="AJ671" s="363"/>
      <c r="AK671" s="86"/>
      <c r="AL671" s="87">
        <v>4</v>
      </c>
      <c r="AM671" s="87">
        <v>4</v>
      </c>
      <c r="AN671" s="88">
        <v>4</v>
      </c>
      <c r="AO671" s="86">
        <v>4</v>
      </c>
      <c r="AP671" s="87">
        <v>4</v>
      </c>
      <c r="AQ671" s="87">
        <v>4</v>
      </c>
      <c r="AR671" s="88">
        <v>4</v>
      </c>
      <c r="AS671" s="89">
        <v>4</v>
      </c>
      <c r="AT671" s="87">
        <v>4</v>
      </c>
      <c r="AU671" s="87">
        <v>4</v>
      </c>
      <c r="AV671" s="90">
        <v>4</v>
      </c>
      <c r="AW671" s="86">
        <v>4</v>
      </c>
      <c r="AX671" s="87">
        <v>4</v>
      </c>
      <c r="AY671" s="87">
        <v>4</v>
      </c>
      <c r="AZ671" s="87">
        <v>4</v>
      </c>
      <c r="BA671" s="88" t="s">
        <v>163</v>
      </c>
      <c r="BB671" s="89" t="s">
        <v>163</v>
      </c>
      <c r="BC671" s="87" t="s">
        <v>163</v>
      </c>
      <c r="BD671" s="87" t="s">
        <v>163</v>
      </c>
      <c r="BE671" s="321"/>
      <c r="BF671" s="322"/>
      <c r="BG671" s="322"/>
      <c r="BH671" s="322"/>
      <c r="BI671" s="322"/>
      <c r="BJ671" s="323"/>
      <c r="BK671" s="46" t="s">
        <v>18</v>
      </c>
      <c r="BL671" s="46" t="s">
        <v>39</v>
      </c>
      <c r="BN671" s="146">
        <f t="shared" si="1069"/>
        <v>0</v>
      </c>
      <c r="BO671" s="146">
        <f t="shared" si="1016"/>
        <v>0</v>
      </c>
      <c r="BP671" s="146">
        <f t="shared" si="1017"/>
        <v>0</v>
      </c>
      <c r="BQ671" s="146">
        <f t="shared" si="1018"/>
        <v>0</v>
      </c>
      <c r="BR671" s="146">
        <f t="shared" si="1019"/>
        <v>0</v>
      </c>
      <c r="BS671" s="146">
        <f t="shared" si="1020"/>
        <v>0</v>
      </c>
      <c r="BT671" s="146">
        <f t="shared" si="1021"/>
        <v>0</v>
      </c>
      <c r="BU671" s="146">
        <f t="shared" si="1022"/>
        <v>0</v>
      </c>
      <c r="BV671" s="146">
        <f t="shared" si="1023"/>
        <v>0</v>
      </c>
      <c r="BW671" s="146">
        <f t="shared" si="1024"/>
        <v>0</v>
      </c>
      <c r="BX671" s="146">
        <f t="shared" si="1025"/>
        <v>0</v>
      </c>
      <c r="BY671" s="146">
        <f t="shared" si="1026"/>
        <v>0</v>
      </c>
      <c r="BZ671" s="146">
        <f t="shared" si="1027"/>
        <v>0</v>
      </c>
      <c r="CA671" s="146">
        <f t="shared" si="1028"/>
        <v>0</v>
      </c>
      <c r="CB671" s="146">
        <f t="shared" si="1029"/>
        <v>0</v>
      </c>
      <c r="CC671" s="146">
        <f t="shared" si="1030"/>
        <v>0</v>
      </c>
      <c r="CD671" s="146">
        <f t="shared" si="1031"/>
        <v>0</v>
      </c>
      <c r="CE671" s="146">
        <f t="shared" si="1032"/>
        <v>0</v>
      </c>
      <c r="CF671" s="146">
        <f t="shared" si="1033"/>
        <v>0</v>
      </c>
      <c r="CG671" s="146">
        <f t="shared" si="1034"/>
        <v>0</v>
      </c>
      <c r="CH671" s="146">
        <f t="shared" si="1035"/>
        <v>0</v>
      </c>
      <c r="CI671" s="146">
        <f t="shared" si="1036"/>
        <v>0</v>
      </c>
      <c r="CJ671" s="146">
        <f t="shared" si="1037"/>
        <v>0</v>
      </c>
      <c r="CK671" s="146">
        <f t="shared" si="1038"/>
        <v>0</v>
      </c>
      <c r="CL671" s="146">
        <f t="shared" si="1039"/>
        <v>0</v>
      </c>
      <c r="CM671" s="146">
        <f t="shared" si="1040"/>
        <v>0</v>
      </c>
      <c r="CN671" s="146">
        <f t="shared" si="1041"/>
        <v>0</v>
      </c>
      <c r="CO671" s="146">
        <f t="shared" si="1042"/>
        <v>8</v>
      </c>
      <c r="CP671" s="146">
        <f t="shared" si="1043"/>
        <v>8</v>
      </c>
      <c r="CQ671" s="146">
        <f t="shared" si="1044"/>
        <v>8</v>
      </c>
      <c r="CR671" s="146">
        <f t="shared" si="1045"/>
        <v>8</v>
      </c>
      <c r="CS671" s="146">
        <f t="shared" si="1046"/>
        <v>8</v>
      </c>
      <c r="CT671" s="146">
        <f t="shared" si="1047"/>
        <v>8</v>
      </c>
      <c r="CU671" s="146">
        <f t="shared" si="1048"/>
        <v>8</v>
      </c>
      <c r="CV671" s="146">
        <f t="shared" si="1049"/>
        <v>8</v>
      </c>
      <c r="CW671" s="146">
        <f t="shared" si="1050"/>
        <v>8</v>
      </c>
      <c r="CX671" s="146">
        <f t="shared" si="1051"/>
        <v>8</v>
      </c>
      <c r="CY671" s="146">
        <f t="shared" si="1052"/>
        <v>8</v>
      </c>
      <c r="CZ671" s="146">
        <f t="shared" si="1053"/>
        <v>8</v>
      </c>
      <c r="DA671" s="146">
        <f t="shared" si="1054"/>
        <v>8</v>
      </c>
      <c r="DB671" s="146">
        <f t="shared" si="1055"/>
        <v>8</v>
      </c>
      <c r="DC671" s="146">
        <f t="shared" si="1056"/>
        <v>8</v>
      </c>
      <c r="DD671" s="146">
        <f t="shared" si="1057"/>
        <v>0</v>
      </c>
      <c r="DE671" s="146">
        <f t="shared" si="1058"/>
        <v>0</v>
      </c>
      <c r="DF671" s="146">
        <f t="shared" si="1059"/>
        <v>0</v>
      </c>
      <c r="DG671" s="146">
        <f t="shared" si="1060"/>
        <v>0</v>
      </c>
      <c r="DH671" s="146">
        <f t="shared" si="1061"/>
        <v>0</v>
      </c>
      <c r="DI671" s="146">
        <f t="shared" si="1062"/>
        <v>0</v>
      </c>
      <c r="DJ671" s="146">
        <f t="shared" si="1063"/>
        <v>0</v>
      </c>
      <c r="DK671" s="146">
        <f t="shared" si="1064"/>
        <v>0</v>
      </c>
      <c r="DL671" s="146">
        <f t="shared" si="1065"/>
        <v>0</v>
      </c>
      <c r="DM671" s="146">
        <f t="shared" si="1066"/>
        <v>0</v>
      </c>
      <c r="DN671" s="64">
        <f>F671*H671</f>
        <v>120</v>
      </c>
      <c r="DO671" s="52" t="str">
        <f t="shared" si="1077"/>
        <v/>
      </c>
      <c r="DP671" s="52" t="str">
        <f t="shared" si="1071"/>
        <v/>
      </c>
      <c r="DQ671" s="53">
        <f t="shared" si="1072"/>
        <v>120</v>
      </c>
      <c r="DR671" s="1">
        <f t="shared" si="1078"/>
        <v>2</v>
      </c>
      <c r="DS671" s="168" t="e">
        <f>IF(AND(DR671=#REF!,BL671=#REF!),'Tiến độ'!D671,"")</f>
        <v>#REF!</v>
      </c>
    </row>
    <row r="672" spans="1:123" ht="11.25" customHeight="1">
      <c r="A672" s="314" t="str">
        <f>IF(B672="","",MAX($A$7:A671)+1)</f>
        <v/>
      </c>
      <c r="B672" s="315"/>
      <c r="C672" s="79" t="s">
        <v>826</v>
      </c>
      <c r="D672" s="80" t="s">
        <v>11970</v>
      </c>
      <c r="E672" s="81">
        <v>3</v>
      </c>
      <c r="F672" s="82">
        <v>45</v>
      </c>
      <c r="G672" s="83"/>
      <c r="H672" s="84">
        <f t="shared" si="1079"/>
        <v>2</v>
      </c>
      <c r="I672" s="85">
        <f t="shared" si="1080"/>
        <v>129</v>
      </c>
      <c r="J672" s="27"/>
      <c r="K672" s="86"/>
      <c r="L672" s="87"/>
      <c r="M672" s="87"/>
      <c r="N672" s="88"/>
      <c r="O672" s="86"/>
      <c r="P672" s="87"/>
      <c r="Q672" s="87"/>
      <c r="R672" s="88"/>
      <c r="S672" s="86"/>
      <c r="T672" s="87"/>
      <c r="U672" s="87"/>
      <c r="V672" s="87"/>
      <c r="W672" s="88"/>
      <c r="X672" s="86"/>
      <c r="Y672" s="87"/>
      <c r="Z672" s="87"/>
      <c r="AA672" s="88"/>
      <c r="AB672" s="86"/>
      <c r="AC672" s="87"/>
      <c r="AD672" s="87"/>
      <c r="AE672" s="88"/>
      <c r="AF672" s="86"/>
      <c r="AG672" s="87"/>
      <c r="AH672" s="87"/>
      <c r="AI672" s="362"/>
      <c r="AJ672" s="363"/>
      <c r="AK672" s="86"/>
      <c r="AL672" s="87">
        <v>3</v>
      </c>
      <c r="AM672" s="87">
        <v>3</v>
      </c>
      <c r="AN672" s="88">
        <v>3</v>
      </c>
      <c r="AO672" s="86">
        <v>3</v>
      </c>
      <c r="AP672" s="87">
        <v>3</v>
      </c>
      <c r="AQ672" s="87">
        <v>3</v>
      </c>
      <c r="AR672" s="88">
        <v>3</v>
      </c>
      <c r="AS672" s="89">
        <v>3</v>
      </c>
      <c r="AT672" s="87">
        <v>3</v>
      </c>
      <c r="AU672" s="87">
        <v>3</v>
      </c>
      <c r="AV672" s="90">
        <v>3</v>
      </c>
      <c r="AW672" s="86">
        <v>3</v>
      </c>
      <c r="AX672" s="87">
        <v>3</v>
      </c>
      <c r="AY672" s="87">
        <v>3</v>
      </c>
      <c r="AZ672" s="87">
        <v>3</v>
      </c>
      <c r="BA672" s="88" t="s">
        <v>163</v>
      </c>
      <c r="BB672" s="89" t="s">
        <v>163</v>
      </c>
      <c r="BC672" s="87" t="s">
        <v>163</v>
      </c>
      <c r="BD672" s="87" t="s">
        <v>163</v>
      </c>
      <c r="BE672" s="321"/>
      <c r="BF672" s="322"/>
      <c r="BG672" s="322"/>
      <c r="BH672" s="322"/>
      <c r="BI672" s="322"/>
      <c r="BJ672" s="323"/>
      <c r="BK672" s="46" t="s">
        <v>18</v>
      </c>
      <c r="BL672" s="46" t="s">
        <v>39</v>
      </c>
      <c r="BN672" s="146">
        <f t="shared" si="1069"/>
        <v>0</v>
      </c>
      <c r="BO672" s="146">
        <f t="shared" si="1016"/>
        <v>0</v>
      </c>
      <c r="BP672" s="146">
        <f t="shared" si="1017"/>
        <v>0</v>
      </c>
      <c r="BQ672" s="146">
        <f t="shared" si="1018"/>
        <v>0</v>
      </c>
      <c r="BR672" s="146">
        <f t="shared" si="1019"/>
        <v>0</v>
      </c>
      <c r="BS672" s="146">
        <f t="shared" si="1020"/>
        <v>0</v>
      </c>
      <c r="BT672" s="146">
        <f t="shared" si="1021"/>
        <v>0</v>
      </c>
      <c r="BU672" s="146">
        <f t="shared" si="1022"/>
        <v>0</v>
      </c>
      <c r="BV672" s="146">
        <f t="shared" si="1023"/>
        <v>0</v>
      </c>
      <c r="BW672" s="146">
        <f t="shared" si="1024"/>
        <v>0</v>
      </c>
      <c r="BX672" s="146">
        <f t="shared" si="1025"/>
        <v>0</v>
      </c>
      <c r="BY672" s="146">
        <f t="shared" si="1026"/>
        <v>0</v>
      </c>
      <c r="BZ672" s="146">
        <f t="shared" si="1027"/>
        <v>0</v>
      </c>
      <c r="CA672" s="146">
        <f t="shared" si="1028"/>
        <v>0</v>
      </c>
      <c r="CB672" s="146">
        <f t="shared" si="1029"/>
        <v>0</v>
      </c>
      <c r="CC672" s="146">
        <f t="shared" si="1030"/>
        <v>0</v>
      </c>
      <c r="CD672" s="146">
        <f t="shared" si="1031"/>
        <v>0</v>
      </c>
      <c r="CE672" s="146">
        <f t="shared" si="1032"/>
        <v>0</v>
      </c>
      <c r="CF672" s="146">
        <f t="shared" si="1033"/>
        <v>0</v>
      </c>
      <c r="CG672" s="146">
        <f t="shared" si="1034"/>
        <v>0</v>
      </c>
      <c r="CH672" s="146">
        <f t="shared" si="1035"/>
        <v>0</v>
      </c>
      <c r="CI672" s="146">
        <f t="shared" si="1036"/>
        <v>0</v>
      </c>
      <c r="CJ672" s="146">
        <f t="shared" si="1037"/>
        <v>0</v>
      </c>
      <c r="CK672" s="146">
        <f t="shared" si="1038"/>
        <v>0</v>
      </c>
      <c r="CL672" s="146">
        <f t="shared" si="1039"/>
        <v>0</v>
      </c>
      <c r="CM672" s="146">
        <f t="shared" si="1040"/>
        <v>0</v>
      </c>
      <c r="CN672" s="146">
        <f t="shared" si="1041"/>
        <v>0</v>
      </c>
      <c r="CO672" s="146">
        <f t="shared" si="1042"/>
        <v>6</v>
      </c>
      <c r="CP672" s="146">
        <f t="shared" si="1043"/>
        <v>6</v>
      </c>
      <c r="CQ672" s="146">
        <f t="shared" si="1044"/>
        <v>6</v>
      </c>
      <c r="CR672" s="146">
        <f t="shared" si="1045"/>
        <v>6</v>
      </c>
      <c r="CS672" s="146">
        <f t="shared" si="1046"/>
        <v>6</v>
      </c>
      <c r="CT672" s="146">
        <f t="shared" si="1047"/>
        <v>6</v>
      </c>
      <c r="CU672" s="146">
        <f t="shared" si="1048"/>
        <v>6</v>
      </c>
      <c r="CV672" s="146">
        <f t="shared" si="1049"/>
        <v>6</v>
      </c>
      <c r="CW672" s="146">
        <f t="shared" si="1050"/>
        <v>6</v>
      </c>
      <c r="CX672" s="146">
        <f t="shared" si="1051"/>
        <v>6</v>
      </c>
      <c r="CY672" s="146">
        <f t="shared" si="1052"/>
        <v>6</v>
      </c>
      <c r="CZ672" s="146">
        <f t="shared" si="1053"/>
        <v>6</v>
      </c>
      <c r="DA672" s="146">
        <f t="shared" si="1054"/>
        <v>6</v>
      </c>
      <c r="DB672" s="146">
        <f t="shared" si="1055"/>
        <v>6</v>
      </c>
      <c r="DC672" s="146">
        <f t="shared" si="1056"/>
        <v>6</v>
      </c>
      <c r="DD672" s="146">
        <f t="shared" si="1057"/>
        <v>0</v>
      </c>
      <c r="DE672" s="146">
        <f t="shared" si="1058"/>
        <v>0</v>
      </c>
      <c r="DF672" s="146">
        <f t="shared" si="1059"/>
        <v>0</v>
      </c>
      <c r="DG672" s="146">
        <f t="shared" si="1060"/>
        <v>0</v>
      </c>
      <c r="DH672" s="146">
        <f t="shared" si="1061"/>
        <v>0</v>
      </c>
      <c r="DI672" s="146">
        <f t="shared" si="1062"/>
        <v>0</v>
      </c>
      <c r="DJ672" s="146">
        <f t="shared" si="1063"/>
        <v>0</v>
      </c>
      <c r="DK672" s="146">
        <f t="shared" si="1064"/>
        <v>0</v>
      </c>
      <c r="DL672" s="146">
        <f t="shared" si="1065"/>
        <v>0</v>
      </c>
      <c r="DM672" s="146">
        <f t="shared" si="1066"/>
        <v>0</v>
      </c>
      <c r="DN672" s="64">
        <f>F672*H672</f>
        <v>90</v>
      </c>
      <c r="DO672" s="52" t="str">
        <f t="shared" si="1077"/>
        <v/>
      </c>
      <c r="DP672" s="52" t="str">
        <f t="shared" si="1071"/>
        <v/>
      </c>
      <c r="DQ672" s="53">
        <f t="shared" si="1072"/>
        <v>90</v>
      </c>
      <c r="DR672" s="1">
        <f t="shared" si="1078"/>
        <v>2</v>
      </c>
      <c r="DS672" s="168" t="e">
        <f>IF(AND(DR672=#REF!,BL672=#REF!),'Tiến độ'!D672,"")</f>
        <v>#REF!</v>
      </c>
    </row>
    <row r="673" spans="1:123" ht="11.25" customHeight="1">
      <c r="A673" s="310" t="str">
        <f>IF(B673="","",MAX($A$7:A672)+1)</f>
        <v/>
      </c>
      <c r="B673" s="313"/>
      <c r="C673" s="91" t="s">
        <v>8</v>
      </c>
      <c r="D673" s="92"/>
      <c r="E673" s="93">
        <f>SUM(E660:E672)</f>
        <v>37</v>
      </c>
      <c r="F673" s="94"/>
      <c r="G673" s="95"/>
      <c r="H673" s="96"/>
      <c r="I673" s="97"/>
      <c r="J673" s="26"/>
      <c r="K673" s="96">
        <f t="shared" ref="K673:AH673" si="1082">SUM(K660:K672)</f>
        <v>25</v>
      </c>
      <c r="L673" s="97">
        <f t="shared" si="1082"/>
        <v>25</v>
      </c>
      <c r="M673" s="97">
        <f t="shared" si="1082"/>
        <v>25</v>
      </c>
      <c r="N673" s="98">
        <f t="shared" si="1082"/>
        <v>25</v>
      </c>
      <c r="O673" s="96">
        <f t="shared" si="1082"/>
        <v>25</v>
      </c>
      <c r="P673" s="97">
        <f t="shared" si="1082"/>
        <v>19</v>
      </c>
      <c r="Q673" s="97">
        <f t="shared" si="1082"/>
        <v>19</v>
      </c>
      <c r="R673" s="98">
        <f t="shared" si="1082"/>
        <v>23</v>
      </c>
      <c r="S673" s="96">
        <f t="shared" si="1082"/>
        <v>23</v>
      </c>
      <c r="T673" s="97">
        <f t="shared" si="1082"/>
        <v>23</v>
      </c>
      <c r="U673" s="97">
        <f t="shared" si="1082"/>
        <v>23</v>
      </c>
      <c r="V673" s="97">
        <f t="shared" si="1082"/>
        <v>23</v>
      </c>
      <c r="W673" s="98">
        <f t="shared" si="1082"/>
        <v>23</v>
      </c>
      <c r="X673" s="96">
        <f t="shared" si="1082"/>
        <v>20</v>
      </c>
      <c r="Y673" s="97">
        <f t="shared" si="1082"/>
        <v>18</v>
      </c>
      <c r="Z673" s="97">
        <f t="shared" si="1082"/>
        <v>0</v>
      </c>
      <c r="AA673" s="98">
        <f t="shared" si="1082"/>
        <v>0</v>
      </c>
      <c r="AB673" s="96">
        <f t="shared" si="1082"/>
        <v>0</v>
      </c>
      <c r="AC673" s="97">
        <f t="shared" si="1082"/>
        <v>0</v>
      </c>
      <c r="AD673" s="97">
        <f t="shared" si="1082"/>
        <v>0</v>
      </c>
      <c r="AE673" s="98">
        <f t="shared" si="1082"/>
        <v>0</v>
      </c>
      <c r="AF673" s="96">
        <f t="shared" si="1082"/>
        <v>0</v>
      </c>
      <c r="AG673" s="97">
        <f t="shared" si="1082"/>
        <v>0</v>
      </c>
      <c r="AH673" s="97">
        <f t="shared" si="1082"/>
        <v>0</v>
      </c>
      <c r="AI673" s="362"/>
      <c r="AJ673" s="363"/>
      <c r="AK673" s="96">
        <f t="shared" ref="AK673:BD673" si="1083">SUM(AK660:AK672)</f>
        <v>0</v>
      </c>
      <c r="AL673" s="97">
        <f t="shared" si="1083"/>
        <v>19</v>
      </c>
      <c r="AM673" s="97">
        <f t="shared" si="1083"/>
        <v>19</v>
      </c>
      <c r="AN673" s="98">
        <f t="shared" si="1083"/>
        <v>19</v>
      </c>
      <c r="AO673" s="96">
        <f t="shared" si="1083"/>
        <v>19</v>
      </c>
      <c r="AP673" s="97">
        <f t="shared" si="1083"/>
        <v>19</v>
      </c>
      <c r="AQ673" s="97">
        <f t="shared" si="1083"/>
        <v>19</v>
      </c>
      <c r="AR673" s="98">
        <f t="shared" si="1083"/>
        <v>19</v>
      </c>
      <c r="AS673" s="99">
        <f t="shared" si="1083"/>
        <v>19</v>
      </c>
      <c r="AT673" s="97">
        <f t="shared" si="1083"/>
        <v>19</v>
      </c>
      <c r="AU673" s="97">
        <f t="shared" si="1083"/>
        <v>19</v>
      </c>
      <c r="AV673" s="100">
        <f t="shared" si="1083"/>
        <v>19</v>
      </c>
      <c r="AW673" s="96">
        <f t="shared" si="1083"/>
        <v>19</v>
      </c>
      <c r="AX673" s="97">
        <f t="shared" si="1083"/>
        <v>19</v>
      </c>
      <c r="AY673" s="97">
        <f t="shared" si="1083"/>
        <v>19</v>
      </c>
      <c r="AZ673" s="97">
        <f t="shared" si="1083"/>
        <v>19</v>
      </c>
      <c r="BA673" s="98">
        <f t="shared" si="1083"/>
        <v>0</v>
      </c>
      <c r="BB673" s="99">
        <f t="shared" si="1083"/>
        <v>0</v>
      </c>
      <c r="BC673" s="97">
        <f t="shared" si="1083"/>
        <v>0</v>
      </c>
      <c r="BD673" s="97">
        <f t="shared" si="1083"/>
        <v>0</v>
      </c>
      <c r="BE673" s="321"/>
      <c r="BF673" s="322"/>
      <c r="BG673" s="322"/>
      <c r="BH673" s="322"/>
      <c r="BI673" s="322"/>
      <c r="BJ673" s="323"/>
      <c r="BK673" s="47"/>
      <c r="BL673" s="47" t="s">
        <v>1113</v>
      </c>
      <c r="BN673" s="146">
        <f t="shared" si="1069"/>
        <v>0</v>
      </c>
      <c r="BO673" s="146">
        <f t="shared" si="1016"/>
        <v>0</v>
      </c>
      <c r="BP673" s="146">
        <f t="shared" si="1017"/>
        <v>0</v>
      </c>
      <c r="BQ673" s="146">
        <f t="shared" si="1018"/>
        <v>0</v>
      </c>
      <c r="BR673" s="146">
        <f t="shared" si="1019"/>
        <v>0</v>
      </c>
      <c r="BS673" s="146">
        <f t="shared" si="1020"/>
        <v>0</v>
      </c>
      <c r="BT673" s="146">
        <f t="shared" si="1021"/>
        <v>0</v>
      </c>
      <c r="BU673" s="146">
        <f t="shared" si="1022"/>
        <v>0</v>
      </c>
      <c r="BV673" s="146">
        <f t="shared" si="1023"/>
        <v>0</v>
      </c>
      <c r="BW673" s="146">
        <f t="shared" si="1024"/>
        <v>0</v>
      </c>
      <c r="BX673" s="146">
        <f t="shared" si="1025"/>
        <v>0</v>
      </c>
      <c r="BY673" s="146">
        <f t="shared" si="1026"/>
        <v>0</v>
      </c>
      <c r="BZ673" s="146">
        <f t="shared" si="1027"/>
        <v>0</v>
      </c>
      <c r="CA673" s="146">
        <f t="shared" si="1028"/>
        <v>0</v>
      </c>
      <c r="CB673" s="146">
        <f t="shared" si="1029"/>
        <v>0</v>
      </c>
      <c r="CC673" s="146">
        <f t="shared" si="1030"/>
        <v>0</v>
      </c>
      <c r="CD673" s="146">
        <f t="shared" si="1031"/>
        <v>0</v>
      </c>
      <c r="CE673" s="146">
        <f t="shared" si="1032"/>
        <v>0</v>
      </c>
      <c r="CF673" s="146">
        <f t="shared" si="1033"/>
        <v>0</v>
      </c>
      <c r="CG673" s="146">
        <f t="shared" si="1034"/>
        <v>0</v>
      </c>
      <c r="CH673" s="146">
        <f t="shared" si="1035"/>
        <v>0</v>
      </c>
      <c r="CI673" s="146">
        <f t="shared" si="1036"/>
        <v>0</v>
      </c>
      <c r="CJ673" s="146">
        <f t="shared" si="1037"/>
        <v>0</v>
      </c>
      <c r="CK673" s="146">
        <f t="shared" si="1038"/>
        <v>0</v>
      </c>
      <c r="CL673" s="146">
        <f t="shared" si="1039"/>
        <v>0</v>
      </c>
      <c r="CM673" s="146">
        <f t="shared" si="1040"/>
        <v>0</v>
      </c>
      <c r="CN673" s="146">
        <f t="shared" si="1041"/>
        <v>0</v>
      </c>
      <c r="CO673" s="146">
        <f t="shared" si="1042"/>
        <v>0</v>
      </c>
      <c r="CP673" s="146">
        <f t="shared" si="1043"/>
        <v>0</v>
      </c>
      <c r="CQ673" s="146">
        <f t="shared" si="1044"/>
        <v>0</v>
      </c>
      <c r="CR673" s="146">
        <f t="shared" si="1045"/>
        <v>0</v>
      </c>
      <c r="CS673" s="146">
        <f t="shared" si="1046"/>
        <v>0</v>
      </c>
      <c r="CT673" s="146">
        <f t="shared" si="1047"/>
        <v>0</v>
      </c>
      <c r="CU673" s="146">
        <f t="shared" si="1048"/>
        <v>0</v>
      </c>
      <c r="CV673" s="146">
        <f t="shared" si="1049"/>
        <v>0</v>
      </c>
      <c r="CW673" s="146">
        <f t="shared" si="1050"/>
        <v>0</v>
      </c>
      <c r="CX673" s="146">
        <f t="shared" si="1051"/>
        <v>0</v>
      </c>
      <c r="CY673" s="146">
        <f t="shared" si="1052"/>
        <v>0</v>
      </c>
      <c r="CZ673" s="146">
        <f t="shared" si="1053"/>
        <v>0</v>
      </c>
      <c r="DA673" s="146">
        <f t="shared" si="1054"/>
        <v>0</v>
      </c>
      <c r="DB673" s="146">
        <f t="shared" si="1055"/>
        <v>0</v>
      </c>
      <c r="DC673" s="146">
        <f t="shared" si="1056"/>
        <v>0</v>
      </c>
      <c r="DD673" s="146">
        <f t="shared" si="1057"/>
        <v>0</v>
      </c>
      <c r="DE673" s="146">
        <f t="shared" si="1058"/>
        <v>0</v>
      </c>
      <c r="DF673" s="146">
        <f t="shared" si="1059"/>
        <v>0</v>
      </c>
      <c r="DG673" s="146">
        <f t="shared" si="1060"/>
        <v>0</v>
      </c>
      <c r="DH673" s="146">
        <f t="shared" si="1061"/>
        <v>0</v>
      </c>
      <c r="DI673" s="146">
        <f t="shared" si="1062"/>
        <v>0</v>
      </c>
      <c r="DJ673" s="146">
        <f t="shared" si="1063"/>
        <v>0</v>
      </c>
      <c r="DK673" s="146">
        <f t="shared" si="1064"/>
        <v>0</v>
      </c>
      <c r="DL673" s="146">
        <f t="shared" si="1065"/>
        <v>0</v>
      </c>
      <c r="DM673" s="146">
        <f t="shared" si="1066"/>
        <v>0</v>
      </c>
      <c r="DN673" s="54"/>
      <c r="DO673" s="55"/>
      <c r="DP673" s="55"/>
      <c r="DQ673" s="56"/>
      <c r="DS673" s="168" t="e">
        <f>IF(AND(DR673=#REF!,BL673=#REF!),'Tiến độ'!D673,"")</f>
        <v>#REF!</v>
      </c>
    </row>
    <row r="674" spans="1:123" ht="11.25" customHeight="1">
      <c r="A674" s="308">
        <f>IF(B674="","",MAX($A$7:A673)+1)</f>
        <v>47</v>
      </c>
      <c r="B674" s="311" t="s">
        <v>1094</v>
      </c>
      <c r="C674" s="67" t="s">
        <v>16</v>
      </c>
      <c r="D674" s="68" t="s">
        <v>242</v>
      </c>
      <c r="E674" s="69">
        <v>2</v>
      </c>
      <c r="F674" s="70">
        <v>39</v>
      </c>
      <c r="G674" s="71"/>
      <c r="H674" s="72">
        <v>1</v>
      </c>
      <c r="I674" s="73">
        <v>51</v>
      </c>
      <c r="J674" s="24"/>
      <c r="K674" s="74">
        <v>3</v>
      </c>
      <c r="L674" s="75">
        <v>3</v>
      </c>
      <c r="M674" s="75">
        <v>3</v>
      </c>
      <c r="N674" s="76">
        <v>3</v>
      </c>
      <c r="O674" s="74">
        <v>3</v>
      </c>
      <c r="P674" s="75">
        <v>3</v>
      </c>
      <c r="Q674" s="75">
        <v>3</v>
      </c>
      <c r="R674" s="76">
        <v>3</v>
      </c>
      <c r="S674" s="74">
        <v>3</v>
      </c>
      <c r="T674" s="75">
        <v>3</v>
      </c>
      <c r="U674" s="75">
        <v>3</v>
      </c>
      <c r="V674" s="75">
        <v>3</v>
      </c>
      <c r="W674" s="76">
        <v>3</v>
      </c>
      <c r="X674" s="74"/>
      <c r="Y674" s="75"/>
      <c r="Z674" s="75" t="s">
        <v>163</v>
      </c>
      <c r="AA674" s="76" t="s">
        <v>163</v>
      </c>
      <c r="AB674" s="74" t="s">
        <v>163</v>
      </c>
      <c r="AC674" s="75" t="s">
        <v>163</v>
      </c>
      <c r="AD674" s="75" t="s">
        <v>164</v>
      </c>
      <c r="AE674" s="76" t="s">
        <v>164</v>
      </c>
      <c r="AF674" s="74" t="s">
        <v>164</v>
      </c>
      <c r="AG674" s="75" t="s">
        <v>164</v>
      </c>
      <c r="AH674" s="75" t="s">
        <v>164</v>
      </c>
      <c r="AI674" s="362"/>
      <c r="AJ674" s="363"/>
      <c r="AK674" s="74" t="s">
        <v>164</v>
      </c>
      <c r="AL674" s="75"/>
      <c r="AM674" s="75"/>
      <c r="AN674" s="76"/>
      <c r="AO674" s="74"/>
      <c r="AP674" s="75"/>
      <c r="AQ674" s="75"/>
      <c r="AR674" s="76"/>
      <c r="AS674" s="77"/>
      <c r="AT674" s="75"/>
      <c r="AU674" s="75"/>
      <c r="AV674" s="78"/>
      <c r="AW674" s="74"/>
      <c r="AX674" s="75"/>
      <c r="AY674" s="75"/>
      <c r="AZ674" s="75"/>
      <c r="BA674" s="76"/>
      <c r="BB674" s="77"/>
      <c r="BC674" s="75"/>
      <c r="BD674" s="75"/>
      <c r="BE674" s="321"/>
      <c r="BF674" s="322"/>
      <c r="BG674" s="322"/>
      <c r="BH674" s="322"/>
      <c r="BI674" s="322"/>
      <c r="BJ674" s="323"/>
      <c r="BK674" s="45" t="s">
        <v>18</v>
      </c>
      <c r="BL674" s="45" t="s">
        <v>16</v>
      </c>
      <c r="BN674" s="146">
        <f t="shared" si="1069"/>
        <v>3</v>
      </c>
      <c r="BO674" s="146">
        <f t="shared" si="1016"/>
        <v>3</v>
      </c>
      <c r="BP674" s="146">
        <f t="shared" si="1017"/>
        <v>3</v>
      </c>
      <c r="BQ674" s="146">
        <f t="shared" si="1018"/>
        <v>3</v>
      </c>
      <c r="BR674" s="146">
        <f t="shared" si="1019"/>
        <v>3</v>
      </c>
      <c r="BS674" s="146">
        <f t="shared" si="1020"/>
        <v>3</v>
      </c>
      <c r="BT674" s="146">
        <f t="shared" si="1021"/>
        <v>3</v>
      </c>
      <c r="BU674" s="146">
        <f t="shared" si="1022"/>
        <v>3</v>
      </c>
      <c r="BV674" s="146">
        <f t="shared" si="1023"/>
        <v>3</v>
      </c>
      <c r="BW674" s="146">
        <f t="shared" si="1024"/>
        <v>3</v>
      </c>
      <c r="BX674" s="146">
        <f t="shared" si="1025"/>
        <v>3</v>
      </c>
      <c r="BY674" s="146">
        <f t="shared" si="1026"/>
        <v>3</v>
      </c>
      <c r="BZ674" s="146">
        <f t="shared" si="1027"/>
        <v>3</v>
      </c>
      <c r="CA674" s="146">
        <f t="shared" si="1028"/>
        <v>0</v>
      </c>
      <c r="CB674" s="146">
        <f t="shared" si="1029"/>
        <v>0</v>
      </c>
      <c r="CC674" s="146">
        <f t="shared" si="1030"/>
        <v>0</v>
      </c>
      <c r="CD674" s="146">
        <f t="shared" si="1031"/>
        <v>0</v>
      </c>
      <c r="CE674" s="146">
        <f t="shared" si="1032"/>
        <v>0</v>
      </c>
      <c r="CF674" s="146">
        <f t="shared" si="1033"/>
        <v>0</v>
      </c>
      <c r="CG674" s="146">
        <f t="shared" si="1034"/>
        <v>0</v>
      </c>
      <c r="CH674" s="146">
        <f t="shared" si="1035"/>
        <v>0</v>
      </c>
      <c r="CI674" s="146">
        <f t="shared" si="1036"/>
        <v>0</v>
      </c>
      <c r="CJ674" s="146">
        <f t="shared" si="1037"/>
        <v>0</v>
      </c>
      <c r="CK674" s="146">
        <f t="shared" si="1038"/>
        <v>0</v>
      </c>
      <c r="CL674" s="146">
        <f t="shared" si="1039"/>
        <v>0</v>
      </c>
      <c r="CM674" s="146">
        <f t="shared" si="1040"/>
        <v>0</v>
      </c>
      <c r="CN674" s="146">
        <f t="shared" si="1041"/>
        <v>0</v>
      </c>
      <c r="CO674" s="146">
        <f t="shared" si="1042"/>
        <v>0</v>
      </c>
      <c r="CP674" s="146">
        <f t="shared" si="1043"/>
        <v>0</v>
      </c>
      <c r="CQ674" s="146">
        <f t="shared" si="1044"/>
        <v>0</v>
      </c>
      <c r="CR674" s="146">
        <f t="shared" si="1045"/>
        <v>0</v>
      </c>
      <c r="CS674" s="146">
        <f t="shared" si="1046"/>
        <v>0</v>
      </c>
      <c r="CT674" s="146">
        <f t="shared" si="1047"/>
        <v>0</v>
      </c>
      <c r="CU674" s="146">
        <f t="shared" si="1048"/>
        <v>0</v>
      </c>
      <c r="CV674" s="146">
        <f t="shared" si="1049"/>
        <v>0</v>
      </c>
      <c r="CW674" s="146">
        <f t="shared" si="1050"/>
        <v>0</v>
      </c>
      <c r="CX674" s="146">
        <f t="shared" si="1051"/>
        <v>0</v>
      </c>
      <c r="CY674" s="146">
        <f t="shared" si="1052"/>
        <v>0</v>
      </c>
      <c r="CZ674" s="146">
        <f t="shared" si="1053"/>
        <v>0</v>
      </c>
      <c r="DA674" s="146">
        <f t="shared" si="1054"/>
        <v>0</v>
      </c>
      <c r="DB674" s="146">
        <f t="shared" si="1055"/>
        <v>0</v>
      </c>
      <c r="DC674" s="146">
        <f t="shared" si="1056"/>
        <v>0</v>
      </c>
      <c r="DD674" s="146">
        <f t="shared" si="1057"/>
        <v>0</v>
      </c>
      <c r="DE674" s="146">
        <f t="shared" si="1058"/>
        <v>0</v>
      </c>
      <c r="DF674" s="146">
        <f t="shared" si="1059"/>
        <v>0</v>
      </c>
      <c r="DG674" s="146">
        <f t="shared" si="1060"/>
        <v>0</v>
      </c>
      <c r="DH674" s="146">
        <f t="shared" si="1061"/>
        <v>0</v>
      </c>
      <c r="DI674" s="146">
        <f t="shared" si="1062"/>
        <v>0</v>
      </c>
      <c r="DJ674" s="146">
        <f t="shared" si="1063"/>
        <v>0</v>
      </c>
      <c r="DK674" s="146">
        <f t="shared" si="1064"/>
        <v>0</v>
      </c>
      <c r="DL674" s="146">
        <f t="shared" si="1065"/>
        <v>0</v>
      </c>
      <c r="DM674" s="146">
        <f t="shared" si="1066"/>
        <v>0</v>
      </c>
      <c r="DN674" s="63">
        <f t="shared" ref="DN674:DN682" si="1084">F674*H674</f>
        <v>39</v>
      </c>
      <c r="DO674" s="50">
        <f t="shared" ref="DO674:DO687" si="1085">IF(COUNTA(K674:AC674)&gt;0,DN674,"")</f>
        <v>39</v>
      </c>
      <c r="DP674" s="50" t="str">
        <f t="shared" si="1071"/>
        <v/>
      </c>
      <c r="DQ674" s="51" t="str">
        <f t="shared" si="1072"/>
        <v/>
      </c>
      <c r="DR674" s="1">
        <f t="shared" ref="DR674:DR687" si="1086">IF(DQ674="",1,2)</f>
        <v>1</v>
      </c>
      <c r="DS674" s="168" t="e">
        <f>IF(AND(DR674=#REF!,BL674=#REF!),'Tiến độ'!D674,"")</f>
        <v>#REF!</v>
      </c>
    </row>
    <row r="675" spans="1:123" ht="11.25" customHeight="1">
      <c r="A675" s="314" t="str">
        <f>IF(B675="","",MAX($A$7:A674)+1)</f>
        <v/>
      </c>
      <c r="B675" s="315"/>
      <c r="C675" s="79" t="s">
        <v>1082</v>
      </c>
      <c r="D675" s="80" t="s">
        <v>1083</v>
      </c>
      <c r="E675" s="81">
        <v>2</v>
      </c>
      <c r="F675" s="82">
        <v>30</v>
      </c>
      <c r="G675" s="83"/>
      <c r="H675" s="84">
        <f>H674</f>
        <v>1</v>
      </c>
      <c r="I675" s="85">
        <f>I674</f>
        <v>51</v>
      </c>
      <c r="J675" s="27"/>
      <c r="K675" s="86">
        <v>2</v>
      </c>
      <c r="L675" s="87">
        <v>2</v>
      </c>
      <c r="M675" s="87">
        <v>2</v>
      </c>
      <c r="N675" s="88">
        <v>2</v>
      </c>
      <c r="O675" s="86">
        <v>2</v>
      </c>
      <c r="P675" s="87">
        <v>2</v>
      </c>
      <c r="Q675" s="87">
        <v>2</v>
      </c>
      <c r="R675" s="88">
        <v>2</v>
      </c>
      <c r="S675" s="86">
        <v>2</v>
      </c>
      <c r="T675" s="87">
        <v>2</v>
      </c>
      <c r="U675" s="87">
        <v>2</v>
      </c>
      <c r="V675" s="87">
        <v>2</v>
      </c>
      <c r="W675" s="88">
        <v>2</v>
      </c>
      <c r="X675" s="86">
        <v>2</v>
      </c>
      <c r="Y675" s="87">
        <v>2</v>
      </c>
      <c r="Z675" s="87" t="s">
        <v>163</v>
      </c>
      <c r="AA675" s="88" t="s">
        <v>163</v>
      </c>
      <c r="AB675" s="86" t="s">
        <v>163</v>
      </c>
      <c r="AC675" s="87" t="s">
        <v>163</v>
      </c>
      <c r="AD675" s="87" t="s">
        <v>164</v>
      </c>
      <c r="AE675" s="88" t="s">
        <v>164</v>
      </c>
      <c r="AF675" s="86" t="s">
        <v>164</v>
      </c>
      <c r="AG675" s="87" t="s">
        <v>164</v>
      </c>
      <c r="AH675" s="87" t="s">
        <v>164</v>
      </c>
      <c r="AI675" s="362"/>
      <c r="AJ675" s="363"/>
      <c r="AK675" s="86" t="s">
        <v>164</v>
      </c>
      <c r="AL675" s="87"/>
      <c r="AM675" s="87"/>
      <c r="AN675" s="88"/>
      <c r="AO675" s="86"/>
      <c r="AP675" s="87"/>
      <c r="AQ675" s="87"/>
      <c r="AR675" s="88"/>
      <c r="AS675" s="89"/>
      <c r="AT675" s="87"/>
      <c r="AU675" s="87"/>
      <c r="AV675" s="90"/>
      <c r="AW675" s="86"/>
      <c r="AX675" s="87"/>
      <c r="AY675" s="87"/>
      <c r="AZ675" s="87"/>
      <c r="BA675" s="88"/>
      <c r="BB675" s="89"/>
      <c r="BC675" s="87"/>
      <c r="BD675" s="87"/>
      <c r="BE675" s="321"/>
      <c r="BF675" s="322"/>
      <c r="BG675" s="322"/>
      <c r="BH675" s="322"/>
      <c r="BI675" s="322"/>
      <c r="BJ675" s="323"/>
      <c r="BK675" s="46" t="s">
        <v>18</v>
      </c>
      <c r="BL675" s="46" t="s">
        <v>27</v>
      </c>
      <c r="BN675" s="146">
        <f t="shared" si="1069"/>
        <v>2</v>
      </c>
      <c r="BO675" s="146">
        <f t="shared" si="1016"/>
        <v>2</v>
      </c>
      <c r="BP675" s="146">
        <f t="shared" si="1017"/>
        <v>2</v>
      </c>
      <c r="BQ675" s="146">
        <f t="shared" si="1018"/>
        <v>2</v>
      </c>
      <c r="BR675" s="146">
        <f t="shared" si="1019"/>
        <v>2</v>
      </c>
      <c r="BS675" s="146">
        <f t="shared" si="1020"/>
        <v>2</v>
      </c>
      <c r="BT675" s="146">
        <f t="shared" si="1021"/>
        <v>2</v>
      </c>
      <c r="BU675" s="146">
        <f t="shared" si="1022"/>
        <v>2</v>
      </c>
      <c r="BV675" s="146">
        <f t="shared" si="1023"/>
        <v>2</v>
      </c>
      <c r="BW675" s="146">
        <f t="shared" si="1024"/>
        <v>2</v>
      </c>
      <c r="BX675" s="146">
        <f t="shared" si="1025"/>
        <v>2</v>
      </c>
      <c r="BY675" s="146">
        <f t="shared" si="1026"/>
        <v>2</v>
      </c>
      <c r="BZ675" s="146">
        <f t="shared" si="1027"/>
        <v>2</v>
      </c>
      <c r="CA675" s="146">
        <f t="shared" si="1028"/>
        <v>2</v>
      </c>
      <c r="CB675" s="146">
        <f t="shared" si="1029"/>
        <v>2</v>
      </c>
      <c r="CC675" s="146">
        <f t="shared" si="1030"/>
        <v>0</v>
      </c>
      <c r="CD675" s="146">
        <f t="shared" si="1031"/>
        <v>0</v>
      </c>
      <c r="CE675" s="146">
        <f t="shared" si="1032"/>
        <v>0</v>
      </c>
      <c r="CF675" s="146">
        <f t="shared" si="1033"/>
        <v>0</v>
      </c>
      <c r="CG675" s="146">
        <f t="shared" si="1034"/>
        <v>0</v>
      </c>
      <c r="CH675" s="146">
        <f t="shared" si="1035"/>
        <v>0</v>
      </c>
      <c r="CI675" s="146">
        <f t="shared" si="1036"/>
        <v>0</v>
      </c>
      <c r="CJ675" s="146">
        <f t="shared" si="1037"/>
        <v>0</v>
      </c>
      <c r="CK675" s="146">
        <f t="shared" si="1038"/>
        <v>0</v>
      </c>
      <c r="CL675" s="146">
        <f t="shared" si="1039"/>
        <v>0</v>
      </c>
      <c r="CM675" s="146">
        <f t="shared" si="1040"/>
        <v>0</v>
      </c>
      <c r="CN675" s="146">
        <f t="shared" si="1041"/>
        <v>0</v>
      </c>
      <c r="CO675" s="146">
        <f t="shared" si="1042"/>
        <v>0</v>
      </c>
      <c r="CP675" s="146">
        <f t="shared" si="1043"/>
        <v>0</v>
      </c>
      <c r="CQ675" s="146">
        <f t="shared" si="1044"/>
        <v>0</v>
      </c>
      <c r="CR675" s="146">
        <f t="shared" si="1045"/>
        <v>0</v>
      </c>
      <c r="CS675" s="146">
        <f t="shared" si="1046"/>
        <v>0</v>
      </c>
      <c r="CT675" s="146">
        <f t="shared" si="1047"/>
        <v>0</v>
      </c>
      <c r="CU675" s="146">
        <f t="shared" si="1048"/>
        <v>0</v>
      </c>
      <c r="CV675" s="146">
        <f t="shared" si="1049"/>
        <v>0</v>
      </c>
      <c r="CW675" s="146">
        <f t="shared" si="1050"/>
        <v>0</v>
      </c>
      <c r="CX675" s="146">
        <f t="shared" si="1051"/>
        <v>0</v>
      </c>
      <c r="CY675" s="146">
        <f t="shared" si="1052"/>
        <v>0</v>
      </c>
      <c r="CZ675" s="146">
        <f t="shared" si="1053"/>
        <v>0</v>
      </c>
      <c r="DA675" s="146">
        <f t="shared" si="1054"/>
        <v>0</v>
      </c>
      <c r="DB675" s="146">
        <f t="shared" si="1055"/>
        <v>0</v>
      </c>
      <c r="DC675" s="146">
        <f t="shared" si="1056"/>
        <v>0</v>
      </c>
      <c r="DD675" s="146">
        <f t="shared" si="1057"/>
        <v>0</v>
      </c>
      <c r="DE675" s="146">
        <f t="shared" si="1058"/>
        <v>0</v>
      </c>
      <c r="DF675" s="146">
        <f t="shared" si="1059"/>
        <v>0</v>
      </c>
      <c r="DG675" s="146">
        <f t="shared" si="1060"/>
        <v>0</v>
      </c>
      <c r="DH675" s="146">
        <f t="shared" si="1061"/>
        <v>0</v>
      </c>
      <c r="DI675" s="146">
        <f t="shared" si="1062"/>
        <v>0</v>
      </c>
      <c r="DJ675" s="146">
        <f t="shared" si="1063"/>
        <v>0</v>
      </c>
      <c r="DK675" s="146">
        <f t="shared" si="1064"/>
        <v>0</v>
      </c>
      <c r="DL675" s="146">
        <f t="shared" si="1065"/>
        <v>0</v>
      </c>
      <c r="DM675" s="146">
        <f t="shared" si="1066"/>
        <v>0</v>
      </c>
      <c r="DN675" s="64">
        <f t="shared" si="1084"/>
        <v>30</v>
      </c>
      <c r="DO675" s="52">
        <f t="shared" si="1085"/>
        <v>30</v>
      </c>
      <c r="DP675" s="52" t="str">
        <f t="shared" si="1071"/>
        <v/>
      </c>
      <c r="DQ675" s="53" t="str">
        <f t="shared" si="1072"/>
        <v/>
      </c>
      <c r="DR675" s="1">
        <f t="shared" si="1086"/>
        <v>1</v>
      </c>
      <c r="DS675" s="168" t="e">
        <f>IF(AND(DR675=#REF!,BL675=#REF!),'Tiến độ'!D675,"")</f>
        <v>#REF!</v>
      </c>
    </row>
    <row r="676" spans="1:123" ht="11.25" customHeight="1">
      <c r="A676" s="314" t="str">
        <f>IF(B676="","",MAX($A$7:A675)+1)</f>
        <v/>
      </c>
      <c r="B676" s="315"/>
      <c r="C676" s="79" t="s">
        <v>11802</v>
      </c>
      <c r="D676" s="80" t="s">
        <v>469</v>
      </c>
      <c r="E676" s="81">
        <v>1</v>
      </c>
      <c r="F676" s="82"/>
      <c r="G676" s="83">
        <v>30</v>
      </c>
      <c r="H676" s="84">
        <f t="shared" ref="H676:H687" si="1087">H675</f>
        <v>1</v>
      </c>
      <c r="I676" s="85">
        <f t="shared" ref="I676:I687" si="1088">I675</f>
        <v>51</v>
      </c>
      <c r="J676" s="27"/>
      <c r="K676" s="86"/>
      <c r="L676" s="87"/>
      <c r="M676" s="87"/>
      <c r="N676" s="88"/>
      <c r="O676" s="86"/>
      <c r="P676" s="87"/>
      <c r="Q676" s="87"/>
      <c r="R676" s="88">
        <v>4</v>
      </c>
      <c r="S676" s="86">
        <v>4</v>
      </c>
      <c r="T676" s="87">
        <v>4</v>
      </c>
      <c r="U676" s="87">
        <v>4</v>
      </c>
      <c r="V676" s="87">
        <v>4</v>
      </c>
      <c r="W676" s="88">
        <v>4</v>
      </c>
      <c r="X676" s="86">
        <v>4</v>
      </c>
      <c r="Y676" s="87">
        <v>2</v>
      </c>
      <c r="Z676" s="87" t="s">
        <v>163</v>
      </c>
      <c r="AA676" s="88" t="s">
        <v>163</v>
      </c>
      <c r="AB676" s="86" t="s">
        <v>163</v>
      </c>
      <c r="AC676" s="87" t="s">
        <v>163</v>
      </c>
      <c r="AD676" s="87" t="s">
        <v>164</v>
      </c>
      <c r="AE676" s="88" t="s">
        <v>164</v>
      </c>
      <c r="AF676" s="86" t="s">
        <v>164</v>
      </c>
      <c r="AG676" s="87" t="s">
        <v>164</v>
      </c>
      <c r="AH676" s="87" t="s">
        <v>164</v>
      </c>
      <c r="AI676" s="362"/>
      <c r="AJ676" s="363"/>
      <c r="AK676" s="86" t="s">
        <v>164</v>
      </c>
      <c r="AL676" s="87"/>
      <c r="AM676" s="87"/>
      <c r="AN676" s="88"/>
      <c r="AO676" s="86"/>
      <c r="AP676" s="87"/>
      <c r="AQ676" s="87"/>
      <c r="AR676" s="88"/>
      <c r="AS676" s="89"/>
      <c r="AT676" s="87"/>
      <c r="AU676" s="87"/>
      <c r="AV676" s="90"/>
      <c r="AW676" s="86"/>
      <c r="AX676" s="87"/>
      <c r="AY676" s="87"/>
      <c r="AZ676" s="87"/>
      <c r="BA676" s="88"/>
      <c r="BB676" s="89"/>
      <c r="BC676" s="87"/>
      <c r="BD676" s="87"/>
      <c r="BE676" s="321"/>
      <c r="BF676" s="322"/>
      <c r="BG676" s="322"/>
      <c r="BH676" s="322"/>
      <c r="BI676" s="322"/>
      <c r="BJ676" s="323"/>
      <c r="BK676" s="46" t="s">
        <v>26</v>
      </c>
      <c r="BL676" s="46" t="s">
        <v>43</v>
      </c>
      <c r="BN676" s="146">
        <f t="shared" si="1069"/>
        <v>0</v>
      </c>
      <c r="BO676" s="146">
        <f t="shared" si="1016"/>
        <v>0</v>
      </c>
      <c r="BP676" s="146">
        <f t="shared" si="1017"/>
        <v>0</v>
      </c>
      <c r="BQ676" s="146">
        <f t="shared" si="1018"/>
        <v>0</v>
      </c>
      <c r="BR676" s="146">
        <f t="shared" si="1019"/>
        <v>0</v>
      </c>
      <c r="BS676" s="146">
        <f t="shared" si="1020"/>
        <v>0</v>
      </c>
      <c r="BT676" s="146">
        <f t="shared" si="1021"/>
        <v>0</v>
      </c>
      <c r="BU676" s="146">
        <f t="shared" si="1022"/>
        <v>4</v>
      </c>
      <c r="BV676" s="146">
        <f t="shared" si="1023"/>
        <v>4</v>
      </c>
      <c r="BW676" s="146">
        <f t="shared" si="1024"/>
        <v>4</v>
      </c>
      <c r="BX676" s="146">
        <f t="shared" si="1025"/>
        <v>4</v>
      </c>
      <c r="BY676" s="146">
        <f t="shared" si="1026"/>
        <v>4</v>
      </c>
      <c r="BZ676" s="146">
        <f t="shared" si="1027"/>
        <v>4</v>
      </c>
      <c r="CA676" s="146">
        <f t="shared" si="1028"/>
        <v>4</v>
      </c>
      <c r="CB676" s="146">
        <f t="shared" si="1029"/>
        <v>2</v>
      </c>
      <c r="CC676" s="146">
        <f t="shared" si="1030"/>
        <v>0</v>
      </c>
      <c r="CD676" s="146">
        <f t="shared" si="1031"/>
        <v>0</v>
      </c>
      <c r="CE676" s="146">
        <f t="shared" si="1032"/>
        <v>0</v>
      </c>
      <c r="CF676" s="146">
        <f t="shared" si="1033"/>
        <v>0</v>
      </c>
      <c r="CG676" s="146">
        <f t="shared" si="1034"/>
        <v>0</v>
      </c>
      <c r="CH676" s="146">
        <f t="shared" si="1035"/>
        <v>0</v>
      </c>
      <c r="CI676" s="146">
        <f t="shared" si="1036"/>
        <v>0</v>
      </c>
      <c r="CJ676" s="146">
        <f t="shared" si="1037"/>
        <v>0</v>
      </c>
      <c r="CK676" s="146">
        <f t="shared" si="1038"/>
        <v>0</v>
      </c>
      <c r="CL676" s="146">
        <f t="shared" si="1039"/>
        <v>0</v>
      </c>
      <c r="CM676" s="146">
        <f t="shared" si="1040"/>
        <v>0</v>
      </c>
      <c r="CN676" s="146">
        <f t="shared" si="1041"/>
        <v>0</v>
      </c>
      <c r="CO676" s="146">
        <f t="shared" si="1042"/>
        <v>0</v>
      </c>
      <c r="CP676" s="146">
        <f t="shared" si="1043"/>
        <v>0</v>
      </c>
      <c r="CQ676" s="146">
        <f t="shared" si="1044"/>
        <v>0</v>
      </c>
      <c r="CR676" s="146">
        <f t="shared" si="1045"/>
        <v>0</v>
      </c>
      <c r="CS676" s="146">
        <f t="shared" si="1046"/>
        <v>0</v>
      </c>
      <c r="CT676" s="146">
        <f t="shared" si="1047"/>
        <v>0</v>
      </c>
      <c r="CU676" s="146">
        <f t="shared" si="1048"/>
        <v>0</v>
      </c>
      <c r="CV676" s="146">
        <f t="shared" si="1049"/>
        <v>0</v>
      </c>
      <c r="CW676" s="146">
        <f t="shared" si="1050"/>
        <v>0</v>
      </c>
      <c r="CX676" s="146">
        <f t="shared" si="1051"/>
        <v>0</v>
      </c>
      <c r="CY676" s="146">
        <f t="shared" si="1052"/>
        <v>0</v>
      </c>
      <c r="CZ676" s="146">
        <f t="shared" si="1053"/>
        <v>0</v>
      </c>
      <c r="DA676" s="146">
        <f t="shared" si="1054"/>
        <v>0</v>
      </c>
      <c r="DB676" s="146">
        <f t="shared" si="1055"/>
        <v>0</v>
      </c>
      <c r="DC676" s="146">
        <f t="shared" si="1056"/>
        <v>0</v>
      </c>
      <c r="DD676" s="146">
        <f t="shared" si="1057"/>
        <v>0</v>
      </c>
      <c r="DE676" s="146">
        <f t="shared" si="1058"/>
        <v>0</v>
      </c>
      <c r="DF676" s="146">
        <f t="shared" si="1059"/>
        <v>0</v>
      </c>
      <c r="DG676" s="146">
        <f t="shared" si="1060"/>
        <v>0</v>
      </c>
      <c r="DH676" s="146">
        <f t="shared" si="1061"/>
        <v>0</v>
      </c>
      <c r="DI676" s="146">
        <f t="shared" si="1062"/>
        <v>0</v>
      </c>
      <c r="DJ676" s="146">
        <f t="shared" si="1063"/>
        <v>0</v>
      </c>
      <c r="DK676" s="146">
        <f t="shared" si="1064"/>
        <v>0</v>
      </c>
      <c r="DL676" s="146">
        <f t="shared" si="1065"/>
        <v>0</v>
      </c>
      <c r="DM676" s="146">
        <f t="shared" si="1066"/>
        <v>0</v>
      </c>
      <c r="DN676" s="64">
        <f>20*2*E676*H676</f>
        <v>40</v>
      </c>
      <c r="DO676" s="52">
        <f t="shared" si="1085"/>
        <v>40</v>
      </c>
      <c r="DP676" s="52" t="str">
        <f t="shared" si="1071"/>
        <v/>
      </c>
      <c r="DQ676" s="53" t="str">
        <f t="shared" si="1072"/>
        <v/>
      </c>
      <c r="DR676" s="1">
        <f t="shared" si="1086"/>
        <v>1</v>
      </c>
      <c r="DS676" s="168" t="e">
        <f>IF(AND(DR676=#REF!,BL676=#REF!),'Tiến độ'!D676,"")</f>
        <v>#REF!</v>
      </c>
    </row>
    <row r="677" spans="1:123" ht="11.25" customHeight="1">
      <c r="A677" s="314" t="str">
        <f>IF(B677="","",MAX($A$7:A676)+1)</f>
        <v/>
      </c>
      <c r="B677" s="315"/>
      <c r="C677" s="79" t="s">
        <v>1084</v>
      </c>
      <c r="D677" s="80" t="s">
        <v>1085</v>
      </c>
      <c r="E677" s="81">
        <v>3</v>
      </c>
      <c r="F677" s="82">
        <v>45</v>
      </c>
      <c r="G677" s="83"/>
      <c r="H677" s="84">
        <f t="shared" si="1087"/>
        <v>1</v>
      </c>
      <c r="I677" s="85">
        <f t="shared" si="1088"/>
        <v>51</v>
      </c>
      <c r="J677" s="27"/>
      <c r="K677" s="86">
        <v>3</v>
      </c>
      <c r="L677" s="87">
        <v>3</v>
      </c>
      <c r="M677" s="87">
        <v>3</v>
      </c>
      <c r="N677" s="88">
        <v>3</v>
      </c>
      <c r="O677" s="86">
        <v>3</v>
      </c>
      <c r="P677" s="87">
        <v>3</v>
      </c>
      <c r="Q677" s="87">
        <v>3</v>
      </c>
      <c r="R677" s="88">
        <v>3</v>
      </c>
      <c r="S677" s="86">
        <v>3</v>
      </c>
      <c r="T677" s="87">
        <v>3</v>
      </c>
      <c r="U677" s="87">
        <v>3</v>
      </c>
      <c r="V677" s="87">
        <v>3</v>
      </c>
      <c r="W677" s="88">
        <v>3</v>
      </c>
      <c r="X677" s="86">
        <v>3</v>
      </c>
      <c r="Y677" s="87">
        <v>3</v>
      </c>
      <c r="Z677" s="87" t="s">
        <v>163</v>
      </c>
      <c r="AA677" s="88" t="s">
        <v>163</v>
      </c>
      <c r="AB677" s="86" t="s">
        <v>163</v>
      </c>
      <c r="AC677" s="87" t="s">
        <v>163</v>
      </c>
      <c r="AD677" s="87" t="s">
        <v>164</v>
      </c>
      <c r="AE677" s="88" t="s">
        <v>164</v>
      </c>
      <c r="AF677" s="86" t="s">
        <v>164</v>
      </c>
      <c r="AG677" s="87" t="s">
        <v>164</v>
      </c>
      <c r="AH677" s="87" t="s">
        <v>164</v>
      </c>
      <c r="AI677" s="362"/>
      <c r="AJ677" s="363"/>
      <c r="AK677" s="86" t="s">
        <v>164</v>
      </c>
      <c r="AL677" s="87"/>
      <c r="AM677" s="87"/>
      <c r="AN677" s="88"/>
      <c r="AO677" s="86"/>
      <c r="AP677" s="87"/>
      <c r="AQ677" s="87"/>
      <c r="AR677" s="88"/>
      <c r="AS677" s="89"/>
      <c r="AT677" s="87"/>
      <c r="AU677" s="87"/>
      <c r="AV677" s="90"/>
      <c r="AW677" s="86"/>
      <c r="AX677" s="87"/>
      <c r="AY677" s="87"/>
      <c r="AZ677" s="87"/>
      <c r="BA677" s="88"/>
      <c r="BB677" s="89"/>
      <c r="BC677" s="87"/>
      <c r="BD677" s="87"/>
      <c r="BE677" s="321"/>
      <c r="BF677" s="322"/>
      <c r="BG677" s="322"/>
      <c r="BH677" s="322"/>
      <c r="BI677" s="322"/>
      <c r="BJ677" s="323"/>
      <c r="BK677" s="46" t="s">
        <v>18</v>
      </c>
      <c r="BL677" s="46" t="s">
        <v>41</v>
      </c>
      <c r="BN677" s="146">
        <f t="shared" si="1069"/>
        <v>3</v>
      </c>
      <c r="BO677" s="146">
        <f t="shared" si="1016"/>
        <v>3</v>
      </c>
      <c r="BP677" s="146">
        <f t="shared" si="1017"/>
        <v>3</v>
      </c>
      <c r="BQ677" s="146">
        <f t="shared" si="1018"/>
        <v>3</v>
      </c>
      <c r="BR677" s="146">
        <f t="shared" si="1019"/>
        <v>3</v>
      </c>
      <c r="BS677" s="146">
        <f t="shared" si="1020"/>
        <v>3</v>
      </c>
      <c r="BT677" s="146">
        <f t="shared" si="1021"/>
        <v>3</v>
      </c>
      <c r="BU677" s="146">
        <f t="shared" si="1022"/>
        <v>3</v>
      </c>
      <c r="BV677" s="146">
        <f t="shared" si="1023"/>
        <v>3</v>
      </c>
      <c r="BW677" s="146">
        <f t="shared" si="1024"/>
        <v>3</v>
      </c>
      <c r="BX677" s="146">
        <f t="shared" si="1025"/>
        <v>3</v>
      </c>
      <c r="BY677" s="146">
        <f t="shared" si="1026"/>
        <v>3</v>
      </c>
      <c r="BZ677" s="146">
        <f t="shared" si="1027"/>
        <v>3</v>
      </c>
      <c r="CA677" s="146">
        <f t="shared" si="1028"/>
        <v>3</v>
      </c>
      <c r="CB677" s="146">
        <f t="shared" si="1029"/>
        <v>3</v>
      </c>
      <c r="CC677" s="146">
        <f t="shared" si="1030"/>
        <v>0</v>
      </c>
      <c r="CD677" s="146">
        <f t="shared" si="1031"/>
        <v>0</v>
      </c>
      <c r="CE677" s="146">
        <f t="shared" si="1032"/>
        <v>0</v>
      </c>
      <c r="CF677" s="146">
        <f t="shared" si="1033"/>
        <v>0</v>
      </c>
      <c r="CG677" s="146">
        <f t="shared" si="1034"/>
        <v>0</v>
      </c>
      <c r="CH677" s="146">
        <f t="shared" si="1035"/>
        <v>0</v>
      </c>
      <c r="CI677" s="146">
        <f t="shared" si="1036"/>
        <v>0</v>
      </c>
      <c r="CJ677" s="146">
        <f t="shared" si="1037"/>
        <v>0</v>
      </c>
      <c r="CK677" s="146">
        <f t="shared" si="1038"/>
        <v>0</v>
      </c>
      <c r="CL677" s="146">
        <f t="shared" si="1039"/>
        <v>0</v>
      </c>
      <c r="CM677" s="146">
        <f t="shared" si="1040"/>
        <v>0</v>
      </c>
      <c r="CN677" s="146">
        <f t="shared" si="1041"/>
        <v>0</v>
      </c>
      <c r="CO677" s="146">
        <f t="shared" si="1042"/>
        <v>0</v>
      </c>
      <c r="CP677" s="146">
        <f t="shared" si="1043"/>
        <v>0</v>
      </c>
      <c r="CQ677" s="146">
        <f t="shared" si="1044"/>
        <v>0</v>
      </c>
      <c r="CR677" s="146">
        <f t="shared" si="1045"/>
        <v>0</v>
      </c>
      <c r="CS677" s="146">
        <f t="shared" si="1046"/>
        <v>0</v>
      </c>
      <c r="CT677" s="146">
        <f t="shared" si="1047"/>
        <v>0</v>
      </c>
      <c r="CU677" s="146">
        <f t="shared" si="1048"/>
        <v>0</v>
      </c>
      <c r="CV677" s="146">
        <f t="shared" si="1049"/>
        <v>0</v>
      </c>
      <c r="CW677" s="146">
        <f t="shared" si="1050"/>
        <v>0</v>
      </c>
      <c r="CX677" s="146">
        <f t="shared" si="1051"/>
        <v>0</v>
      </c>
      <c r="CY677" s="146">
        <f t="shared" si="1052"/>
        <v>0</v>
      </c>
      <c r="CZ677" s="146">
        <f t="shared" si="1053"/>
        <v>0</v>
      </c>
      <c r="DA677" s="146">
        <f t="shared" si="1054"/>
        <v>0</v>
      </c>
      <c r="DB677" s="146">
        <f t="shared" si="1055"/>
        <v>0</v>
      </c>
      <c r="DC677" s="146">
        <f t="shared" si="1056"/>
        <v>0</v>
      </c>
      <c r="DD677" s="146">
        <f t="shared" si="1057"/>
        <v>0</v>
      </c>
      <c r="DE677" s="146">
        <f t="shared" si="1058"/>
        <v>0</v>
      </c>
      <c r="DF677" s="146">
        <f t="shared" si="1059"/>
        <v>0</v>
      </c>
      <c r="DG677" s="146">
        <f t="shared" si="1060"/>
        <v>0</v>
      </c>
      <c r="DH677" s="146">
        <f t="shared" si="1061"/>
        <v>0</v>
      </c>
      <c r="DI677" s="146">
        <f t="shared" si="1062"/>
        <v>0</v>
      </c>
      <c r="DJ677" s="146">
        <f t="shared" si="1063"/>
        <v>0</v>
      </c>
      <c r="DK677" s="146">
        <f t="shared" si="1064"/>
        <v>0</v>
      </c>
      <c r="DL677" s="146">
        <f t="shared" si="1065"/>
        <v>0</v>
      </c>
      <c r="DM677" s="146">
        <f t="shared" si="1066"/>
        <v>0</v>
      </c>
      <c r="DN677" s="64">
        <f t="shared" si="1084"/>
        <v>45</v>
      </c>
      <c r="DO677" s="52">
        <f t="shared" si="1085"/>
        <v>45</v>
      </c>
      <c r="DP677" s="52" t="str">
        <f t="shared" si="1071"/>
        <v/>
      </c>
      <c r="DQ677" s="53" t="str">
        <f t="shared" si="1072"/>
        <v/>
      </c>
      <c r="DR677" s="1">
        <f t="shared" si="1086"/>
        <v>1</v>
      </c>
      <c r="DS677" s="168" t="e">
        <f>IF(AND(DR677=#REF!,BL677=#REF!),'Tiến độ'!D677,"")</f>
        <v>#REF!</v>
      </c>
    </row>
    <row r="678" spans="1:123" ht="11.25" customHeight="1">
      <c r="A678" s="314" t="str">
        <f>IF(B678="","",MAX($A$7:A677)+1)</f>
        <v/>
      </c>
      <c r="B678" s="315"/>
      <c r="C678" s="79" t="s">
        <v>1086</v>
      </c>
      <c r="D678" s="80" t="s">
        <v>1238</v>
      </c>
      <c r="E678" s="81">
        <v>2</v>
      </c>
      <c r="F678" s="82">
        <v>30</v>
      </c>
      <c r="G678" s="83"/>
      <c r="H678" s="84">
        <f t="shared" si="1087"/>
        <v>1</v>
      </c>
      <c r="I678" s="85">
        <f t="shared" si="1088"/>
        <v>51</v>
      </c>
      <c r="J678" s="27"/>
      <c r="K678" s="86">
        <v>2</v>
      </c>
      <c r="L678" s="87">
        <v>2</v>
      </c>
      <c r="M678" s="87">
        <v>2</v>
      </c>
      <c r="N678" s="88">
        <v>2</v>
      </c>
      <c r="O678" s="86">
        <v>2</v>
      </c>
      <c r="P678" s="87">
        <v>2</v>
      </c>
      <c r="Q678" s="87">
        <v>2</v>
      </c>
      <c r="R678" s="88">
        <v>2</v>
      </c>
      <c r="S678" s="86">
        <v>2</v>
      </c>
      <c r="T678" s="87">
        <v>2</v>
      </c>
      <c r="U678" s="87">
        <v>2</v>
      </c>
      <c r="V678" s="87">
        <v>2</v>
      </c>
      <c r="W678" s="88">
        <v>2</v>
      </c>
      <c r="X678" s="86">
        <v>2</v>
      </c>
      <c r="Y678" s="87">
        <v>2</v>
      </c>
      <c r="Z678" s="87" t="s">
        <v>163</v>
      </c>
      <c r="AA678" s="88" t="s">
        <v>163</v>
      </c>
      <c r="AB678" s="86" t="s">
        <v>163</v>
      </c>
      <c r="AC678" s="87" t="s">
        <v>163</v>
      </c>
      <c r="AD678" s="87" t="s">
        <v>164</v>
      </c>
      <c r="AE678" s="88" t="s">
        <v>164</v>
      </c>
      <c r="AF678" s="86" t="s">
        <v>164</v>
      </c>
      <c r="AG678" s="87" t="s">
        <v>164</v>
      </c>
      <c r="AH678" s="87" t="s">
        <v>164</v>
      </c>
      <c r="AI678" s="362"/>
      <c r="AJ678" s="363"/>
      <c r="AK678" s="86" t="s">
        <v>164</v>
      </c>
      <c r="AL678" s="87"/>
      <c r="AM678" s="87"/>
      <c r="AN678" s="88"/>
      <c r="AO678" s="86"/>
      <c r="AP678" s="87"/>
      <c r="AQ678" s="87"/>
      <c r="AR678" s="88"/>
      <c r="AS678" s="89"/>
      <c r="AT678" s="87"/>
      <c r="AU678" s="87"/>
      <c r="AV678" s="90"/>
      <c r="AW678" s="86"/>
      <c r="AX678" s="87"/>
      <c r="AY678" s="87"/>
      <c r="AZ678" s="87"/>
      <c r="BA678" s="88"/>
      <c r="BB678" s="89"/>
      <c r="BC678" s="87"/>
      <c r="BD678" s="87"/>
      <c r="BE678" s="321"/>
      <c r="BF678" s="322"/>
      <c r="BG678" s="322"/>
      <c r="BH678" s="322"/>
      <c r="BI678" s="322"/>
      <c r="BJ678" s="323"/>
      <c r="BK678" s="46" t="s">
        <v>18</v>
      </c>
      <c r="BL678" s="46" t="s">
        <v>38</v>
      </c>
      <c r="BN678" s="146">
        <f t="shared" si="1069"/>
        <v>2</v>
      </c>
      <c r="BO678" s="146">
        <f t="shared" si="1016"/>
        <v>2</v>
      </c>
      <c r="BP678" s="146">
        <f t="shared" si="1017"/>
        <v>2</v>
      </c>
      <c r="BQ678" s="146">
        <f t="shared" si="1018"/>
        <v>2</v>
      </c>
      <c r="BR678" s="146">
        <f t="shared" si="1019"/>
        <v>2</v>
      </c>
      <c r="BS678" s="146">
        <f t="shared" si="1020"/>
        <v>2</v>
      </c>
      <c r="BT678" s="146">
        <f t="shared" si="1021"/>
        <v>2</v>
      </c>
      <c r="BU678" s="146">
        <f t="shared" si="1022"/>
        <v>2</v>
      </c>
      <c r="BV678" s="146">
        <f t="shared" si="1023"/>
        <v>2</v>
      </c>
      <c r="BW678" s="146">
        <f t="shared" si="1024"/>
        <v>2</v>
      </c>
      <c r="BX678" s="146">
        <f t="shared" si="1025"/>
        <v>2</v>
      </c>
      <c r="BY678" s="146">
        <f t="shared" si="1026"/>
        <v>2</v>
      </c>
      <c r="BZ678" s="146">
        <f t="shared" si="1027"/>
        <v>2</v>
      </c>
      <c r="CA678" s="146">
        <f t="shared" si="1028"/>
        <v>2</v>
      </c>
      <c r="CB678" s="146">
        <f t="shared" si="1029"/>
        <v>2</v>
      </c>
      <c r="CC678" s="146">
        <f t="shared" si="1030"/>
        <v>0</v>
      </c>
      <c r="CD678" s="146">
        <f t="shared" si="1031"/>
        <v>0</v>
      </c>
      <c r="CE678" s="146">
        <f t="shared" si="1032"/>
        <v>0</v>
      </c>
      <c r="CF678" s="146">
        <f t="shared" si="1033"/>
        <v>0</v>
      </c>
      <c r="CG678" s="146">
        <f t="shared" si="1034"/>
        <v>0</v>
      </c>
      <c r="CH678" s="146">
        <f t="shared" si="1035"/>
        <v>0</v>
      </c>
      <c r="CI678" s="146">
        <f t="shared" si="1036"/>
        <v>0</v>
      </c>
      <c r="CJ678" s="146">
        <f t="shared" si="1037"/>
        <v>0</v>
      </c>
      <c r="CK678" s="146">
        <f t="shared" si="1038"/>
        <v>0</v>
      </c>
      <c r="CL678" s="146">
        <f t="shared" si="1039"/>
        <v>0</v>
      </c>
      <c r="CM678" s="146">
        <f t="shared" si="1040"/>
        <v>0</v>
      </c>
      <c r="CN678" s="146">
        <f t="shared" si="1041"/>
        <v>0</v>
      </c>
      <c r="CO678" s="146">
        <f t="shared" si="1042"/>
        <v>0</v>
      </c>
      <c r="CP678" s="146">
        <f t="shared" si="1043"/>
        <v>0</v>
      </c>
      <c r="CQ678" s="146">
        <f t="shared" si="1044"/>
        <v>0</v>
      </c>
      <c r="CR678" s="146">
        <f t="shared" si="1045"/>
        <v>0</v>
      </c>
      <c r="CS678" s="146">
        <f t="shared" si="1046"/>
        <v>0</v>
      </c>
      <c r="CT678" s="146">
        <f t="shared" si="1047"/>
        <v>0</v>
      </c>
      <c r="CU678" s="146">
        <f t="shared" si="1048"/>
        <v>0</v>
      </c>
      <c r="CV678" s="146">
        <f t="shared" si="1049"/>
        <v>0</v>
      </c>
      <c r="CW678" s="146">
        <f t="shared" si="1050"/>
        <v>0</v>
      </c>
      <c r="CX678" s="146">
        <f t="shared" si="1051"/>
        <v>0</v>
      </c>
      <c r="CY678" s="146">
        <f t="shared" si="1052"/>
        <v>0</v>
      </c>
      <c r="CZ678" s="146">
        <f t="shared" si="1053"/>
        <v>0</v>
      </c>
      <c r="DA678" s="146">
        <f t="shared" si="1054"/>
        <v>0</v>
      </c>
      <c r="DB678" s="146">
        <f t="shared" si="1055"/>
        <v>0</v>
      </c>
      <c r="DC678" s="146">
        <f t="shared" si="1056"/>
        <v>0</v>
      </c>
      <c r="DD678" s="146">
        <f t="shared" si="1057"/>
        <v>0</v>
      </c>
      <c r="DE678" s="146">
        <f t="shared" si="1058"/>
        <v>0</v>
      </c>
      <c r="DF678" s="146">
        <f t="shared" si="1059"/>
        <v>0</v>
      </c>
      <c r="DG678" s="146">
        <f t="shared" si="1060"/>
        <v>0</v>
      </c>
      <c r="DH678" s="146">
        <f t="shared" si="1061"/>
        <v>0</v>
      </c>
      <c r="DI678" s="146">
        <f t="shared" si="1062"/>
        <v>0</v>
      </c>
      <c r="DJ678" s="146">
        <f t="shared" si="1063"/>
        <v>0</v>
      </c>
      <c r="DK678" s="146">
        <f t="shared" si="1064"/>
        <v>0</v>
      </c>
      <c r="DL678" s="146">
        <f t="shared" si="1065"/>
        <v>0</v>
      </c>
      <c r="DM678" s="146">
        <f t="shared" si="1066"/>
        <v>0</v>
      </c>
      <c r="DN678" s="64">
        <f t="shared" si="1084"/>
        <v>30</v>
      </c>
      <c r="DO678" s="52">
        <f t="shared" si="1085"/>
        <v>30</v>
      </c>
      <c r="DP678" s="52" t="str">
        <f t="shared" si="1071"/>
        <v/>
      </c>
      <c r="DQ678" s="53" t="str">
        <f t="shared" si="1072"/>
        <v/>
      </c>
      <c r="DR678" s="1">
        <f t="shared" si="1086"/>
        <v>1</v>
      </c>
      <c r="DS678" s="168" t="e">
        <f>IF(AND(DR678=#REF!,BL678=#REF!),'Tiến độ'!D678,"")</f>
        <v>#REF!</v>
      </c>
    </row>
    <row r="679" spans="1:123" ht="11.25" customHeight="1">
      <c r="A679" s="314" t="str">
        <f>IF(B679="","",MAX($A$7:A678)+1)</f>
        <v/>
      </c>
      <c r="B679" s="315"/>
      <c r="C679" s="79" t="s">
        <v>803</v>
      </c>
      <c r="D679" s="80" t="s">
        <v>1087</v>
      </c>
      <c r="E679" s="81">
        <v>4</v>
      </c>
      <c r="F679" s="82">
        <v>75</v>
      </c>
      <c r="G679" s="83"/>
      <c r="H679" s="84">
        <f t="shared" si="1087"/>
        <v>1</v>
      </c>
      <c r="I679" s="85">
        <f t="shared" si="1088"/>
        <v>51</v>
      </c>
      <c r="J679" s="27"/>
      <c r="K679" s="86">
        <v>5</v>
      </c>
      <c r="L679" s="87">
        <v>5</v>
      </c>
      <c r="M679" s="87">
        <v>5</v>
      </c>
      <c r="N679" s="88">
        <v>5</v>
      </c>
      <c r="O679" s="86">
        <v>5</v>
      </c>
      <c r="P679" s="87">
        <v>5</v>
      </c>
      <c r="Q679" s="87">
        <v>5</v>
      </c>
      <c r="R679" s="88">
        <v>5</v>
      </c>
      <c r="S679" s="86">
        <v>5</v>
      </c>
      <c r="T679" s="87">
        <v>5</v>
      </c>
      <c r="U679" s="87">
        <v>5</v>
      </c>
      <c r="V679" s="87">
        <v>5</v>
      </c>
      <c r="W679" s="88">
        <v>5</v>
      </c>
      <c r="X679" s="86">
        <v>5</v>
      </c>
      <c r="Y679" s="87">
        <v>5</v>
      </c>
      <c r="Z679" s="87" t="s">
        <v>163</v>
      </c>
      <c r="AA679" s="88" t="s">
        <v>163</v>
      </c>
      <c r="AB679" s="86" t="s">
        <v>163</v>
      </c>
      <c r="AC679" s="87" t="s">
        <v>163</v>
      </c>
      <c r="AD679" s="87" t="s">
        <v>164</v>
      </c>
      <c r="AE679" s="88" t="s">
        <v>164</v>
      </c>
      <c r="AF679" s="86" t="s">
        <v>164</v>
      </c>
      <c r="AG679" s="87" t="s">
        <v>164</v>
      </c>
      <c r="AH679" s="87" t="s">
        <v>164</v>
      </c>
      <c r="AI679" s="362"/>
      <c r="AJ679" s="363"/>
      <c r="AK679" s="86" t="s">
        <v>164</v>
      </c>
      <c r="AL679" s="87"/>
      <c r="AM679" s="87"/>
      <c r="AN679" s="88"/>
      <c r="AO679" s="86"/>
      <c r="AP679" s="87"/>
      <c r="AQ679" s="87"/>
      <c r="AR679" s="88"/>
      <c r="AS679" s="89"/>
      <c r="AT679" s="87"/>
      <c r="AU679" s="87"/>
      <c r="AV679" s="90"/>
      <c r="AW679" s="86"/>
      <c r="AX679" s="87"/>
      <c r="AY679" s="87"/>
      <c r="AZ679" s="87"/>
      <c r="BA679" s="88"/>
      <c r="BB679" s="89"/>
      <c r="BC679" s="87"/>
      <c r="BD679" s="87"/>
      <c r="BE679" s="321"/>
      <c r="BF679" s="322"/>
      <c r="BG679" s="322"/>
      <c r="BH679" s="322"/>
      <c r="BI679" s="322"/>
      <c r="BJ679" s="323"/>
      <c r="BK679" s="46" t="s">
        <v>18</v>
      </c>
      <c r="BL679" s="46" t="s">
        <v>59</v>
      </c>
      <c r="BN679" s="146">
        <f t="shared" si="1069"/>
        <v>5</v>
      </c>
      <c r="BO679" s="146">
        <f t="shared" si="1016"/>
        <v>5</v>
      </c>
      <c r="BP679" s="146">
        <f t="shared" si="1017"/>
        <v>5</v>
      </c>
      <c r="BQ679" s="146">
        <f t="shared" si="1018"/>
        <v>5</v>
      </c>
      <c r="BR679" s="146">
        <f t="shared" si="1019"/>
        <v>5</v>
      </c>
      <c r="BS679" s="146">
        <f t="shared" si="1020"/>
        <v>5</v>
      </c>
      <c r="BT679" s="146">
        <f t="shared" si="1021"/>
        <v>5</v>
      </c>
      <c r="BU679" s="146">
        <f t="shared" si="1022"/>
        <v>5</v>
      </c>
      <c r="BV679" s="146">
        <f t="shared" si="1023"/>
        <v>5</v>
      </c>
      <c r="BW679" s="146">
        <f t="shared" si="1024"/>
        <v>5</v>
      </c>
      <c r="BX679" s="146">
        <f t="shared" si="1025"/>
        <v>5</v>
      </c>
      <c r="BY679" s="146">
        <f t="shared" si="1026"/>
        <v>5</v>
      </c>
      <c r="BZ679" s="146">
        <f t="shared" si="1027"/>
        <v>5</v>
      </c>
      <c r="CA679" s="146">
        <f t="shared" si="1028"/>
        <v>5</v>
      </c>
      <c r="CB679" s="146">
        <f t="shared" si="1029"/>
        <v>5</v>
      </c>
      <c r="CC679" s="146">
        <f t="shared" si="1030"/>
        <v>0</v>
      </c>
      <c r="CD679" s="146">
        <f t="shared" si="1031"/>
        <v>0</v>
      </c>
      <c r="CE679" s="146">
        <f t="shared" si="1032"/>
        <v>0</v>
      </c>
      <c r="CF679" s="146">
        <f t="shared" si="1033"/>
        <v>0</v>
      </c>
      <c r="CG679" s="146">
        <f t="shared" si="1034"/>
        <v>0</v>
      </c>
      <c r="CH679" s="146">
        <f t="shared" si="1035"/>
        <v>0</v>
      </c>
      <c r="CI679" s="146">
        <f t="shared" si="1036"/>
        <v>0</v>
      </c>
      <c r="CJ679" s="146">
        <f t="shared" si="1037"/>
        <v>0</v>
      </c>
      <c r="CK679" s="146">
        <f t="shared" si="1038"/>
        <v>0</v>
      </c>
      <c r="CL679" s="146">
        <f t="shared" si="1039"/>
        <v>0</v>
      </c>
      <c r="CM679" s="146">
        <f t="shared" si="1040"/>
        <v>0</v>
      </c>
      <c r="CN679" s="146">
        <f t="shared" si="1041"/>
        <v>0</v>
      </c>
      <c r="CO679" s="146">
        <f t="shared" si="1042"/>
        <v>0</v>
      </c>
      <c r="CP679" s="146">
        <f t="shared" si="1043"/>
        <v>0</v>
      </c>
      <c r="CQ679" s="146">
        <f t="shared" si="1044"/>
        <v>0</v>
      </c>
      <c r="CR679" s="146">
        <f t="shared" si="1045"/>
        <v>0</v>
      </c>
      <c r="CS679" s="146">
        <f t="shared" si="1046"/>
        <v>0</v>
      </c>
      <c r="CT679" s="146">
        <f t="shared" si="1047"/>
        <v>0</v>
      </c>
      <c r="CU679" s="146">
        <f t="shared" si="1048"/>
        <v>0</v>
      </c>
      <c r="CV679" s="146">
        <f t="shared" si="1049"/>
        <v>0</v>
      </c>
      <c r="CW679" s="146">
        <f t="shared" si="1050"/>
        <v>0</v>
      </c>
      <c r="CX679" s="146">
        <f t="shared" si="1051"/>
        <v>0</v>
      </c>
      <c r="CY679" s="146">
        <f t="shared" si="1052"/>
        <v>0</v>
      </c>
      <c r="CZ679" s="146">
        <f t="shared" si="1053"/>
        <v>0</v>
      </c>
      <c r="DA679" s="146">
        <f t="shared" si="1054"/>
        <v>0</v>
      </c>
      <c r="DB679" s="146">
        <f t="shared" si="1055"/>
        <v>0</v>
      </c>
      <c r="DC679" s="146">
        <f t="shared" si="1056"/>
        <v>0</v>
      </c>
      <c r="DD679" s="146">
        <f t="shared" si="1057"/>
        <v>0</v>
      </c>
      <c r="DE679" s="146">
        <f t="shared" si="1058"/>
        <v>0</v>
      </c>
      <c r="DF679" s="146">
        <f t="shared" si="1059"/>
        <v>0</v>
      </c>
      <c r="DG679" s="146">
        <f t="shared" si="1060"/>
        <v>0</v>
      </c>
      <c r="DH679" s="146">
        <f t="shared" si="1061"/>
        <v>0</v>
      </c>
      <c r="DI679" s="146">
        <f t="shared" si="1062"/>
        <v>0</v>
      </c>
      <c r="DJ679" s="146">
        <f t="shared" si="1063"/>
        <v>0</v>
      </c>
      <c r="DK679" s="146">
        <f t="shared" si="1064"/>
        <v>0</v>
      </c>
      <c r="DL679" s="146">
        <f t="shared" si="1065"/>
        <v>0</v>
      </c>
      <c r="DM679" s="146">
        <f t="shared" si="1066"/>
        <v>0</v>
      </c>
      <c r="DN679" s="64">
        <f t="shared" si="1084"/>
        <v>75</v>
      </c>
      <c r="DO679" s="52">
        <f t="shared" si="1085"/>
        <v>75</v>
      </c>
      <c r="DP679" s="52" t="str">
        <f t="shared" si="1071"/>
        <v/>
      </c>
      <c r="DQ679" s="53" t="str">
        <f t="shared" si="1072"/>
        <v/>
      </c>
      <c r="DR679" s="1">
        <f t="shared" si="1086"/>
        <v>1</v>
      </c>
      <c r="DS679" s="168" t="e">
        <f>IF(AND(DR679=#REF!,BL679=#REF!),'Tiến độ'!D679,"")</f>
        <v>#REF!</v>
      </c>
    </row>
    <row r="680" spans="1:123" ht="11.25" customHeight="1">
      <c r="A680" s="314" t="str">
        <f>IF(B680="","",MAX($A$7:A679)+1)</f>
        <v/>
      </c>
      <c r="B680" s="315"/>
      <c r="C680" s="79" t="s">
        <v>240</v>
      </c>
      <c r="D680" s="80" t="s">
        <v>11801</v>
      </c>
      <c r="E680" s="81">
        <v>3</v>
      </c>
      <c r="F680" s="82">
        <v>45</v>
      </c>
      <c r="G680" s="83"/>
      <c r="H680" s="84">
        <f t="shared" si="1087"/>
        <v>1</v>
      </c>
      <c r="I680" s="85">
        <f t="shared" si="1088"/>
        <v>51</v>
      </c>
      <c r="J680" s="27"/>
      <c r="K680" s="86">
        <v>5</v>
      </c>
      <c r="L680" s="87">
        <v>5</v>
      </c>
      <c r="M680" s="87">
        <v>5</v>
      </c>
      <c r="N680" s="88">
        <v>5</v>
      </c>
      <c r="O680" s="86">
        <v>5</v>
      </c>
      <c r="P680" s="87">
        <v>2</v>
      </c>
      <c r="Q680" s="87">
        <v>2</v>
      </c>
      <c r="R680" s="88">
        <v>2</v>
      </c>
      <c r="S680" s="86">
        <v>2</v>
      </c>
      <c r="T680" s="87">
        <v>2</v>
      </c>
      <c r="U680" s="87">
        <v>2</v>
      </c>
      <c r="V680" s="87">
        <v>2</v>
      </c>
      <c r="W680" s="88">
        <v>2</v>
      </c>
      <c r="X680" s="86">
        <v>2</v>
      </c>
      <c r="Y680" s="87">
        <v>2</v>
      </c>
      <c r="Z680" s="87" t="s">
        <v>163</v>
      </c>
      <c r="AA680" s="88" t="s">
        <v>163</v>
      </c>
      <c r="AB680" s="86" t="s">
        <v>163</v>
      </c>
      <c r="AC680" s="87" t="s">
        <v>163</v>
      </c>
      <c r="AD680" s="87" t="s">
        <v>164</v>
      </c>
      <c r="AE680" s="88" t="s">
        <v>164</v>
      </c>
      <c r="AF680" s="86" t="s">
        <v>164</v>
      </c>
      <c r="AG680" s="87" t="s">
        <v>164</v>
      </c>
      <c r="AH680" s="87" t="s">
        <v>164</v>
      </c>
      <c r="AI680" s="362"/>
      <c r="AJ680" s="363"/>
      <c r="AK680" s="86" t="s">
        <v>164</v>
      </c>
      <c r="AL680" s="87"/>
      <c r="AM680" s="87"/>
      <c r="AN680" s="88"/>
      <c r="AO680" s="86"/>
      <c r="AP680" s="87"/>
      <c r="AQ680" s="87"/>
      <c r="AR680" s="88"/>
      <c r="AS680" s="89"/>
      <c r="AT680" s="87"/>
      <c r="AU680" s="87"/>
      <c r="AV680" s="90"/>
      <c r="AW680" s="86"/>
      <c r="AX680" s="87"/>
      <c r="AY680" s="87"/>
      <c r="AZ680" s="87"/>
      <c r="BA680" s="88"/>
      <c r="BB680" s="89"/>
      <c r="BC680" s="87"/>
      <c r="BD680" s="87"/>
      <c r="BE680" s="321"/>
      <c r="BF680" s="322"/>
      <c r="BG680" s="322"/>
      <c r="BH680" s="322"/>
      <c r="BI680" s="322"/>
      <c r="BJ680" s="323"/>
      <c r="BK680" s="46" t="s">
        <v>18</v>
      </c>
      <c r="BL680" s="46" t="s">
        <v>29</v>
      </c>
      <c r="BN680" s="146">
        <f t="shared" si="1069"/>
        <v>5</v>
      </c>
      <c r="BO680" s="146">
        <f t="shared" si="1016"/>
        <v>5</v>
      </c>
      <c r="BP680" s="146">
        <f t="shared" si="1017"/>
        <v>5</v>
      </c>
      <c r="BQ680" s="146">
        <f t="shared" si="1018"/>
        <v>5</v>
      </c>
      <c r="BR680" s="146">
        <f t="shared" si="1019"/>
        <v>5</v>
      </c>
      <c r="BS680" s="146">
        <f t="shared" si="1020"/>
        <v>2</v>
      </c>
      <c r="BT680" s="146">
        <f t="shared" si="1021"/>
        <v>2</v>
      </c>
      <c r="BU680" s="146">
        <f t="shared" si="1022"/>
        <v>2</v>
      </c>
      <c r="BV680" s="146">
        <f t="shared" si="1023"/>
        <v>2</v>
      </c>
      <c r="BW680" s="146">
        <f t="shared" si="1024"/>
        <v>2</v>
      </c>
      <c r="BX680" s="146">
        <f t="shared" si="1025"/>
        <v>2</v>
      </c>
      <c r="BY680" s="146">
        <f t="shared" si="1026"/>
        <v>2</v>
      </c>
      <c r="BZ680" s="146">
        <f t="shared" si="1027"/>
        <v>2</v>
      </c>
      <c r="CA680" s="146">
        <f t="shared" si="1028"/>
        <v>2</v>
      </c>
      <c r="CB680" s="146">
        <f t="shared" si="1029"/>
        <v>2</v>
      </c>
      <c r="CC680" s="146">
        <f t="shared" si="1030"/>
        <v>0</v>
      </c>
      <c r="CD680" s="146">
        <f t="shared" si="1031"/>
        <v>0</v>
      </c>
      <c r="CE680" s="146">
        <f t="shared" si="1032"/>
        <v>0</v>
      </c>
      <c r="CF680" s="146">
        <f t="shared" si="1033"/>
        <v>0</v>
      </c>
      <c r="CG680" s="146">
        <f t="shared" si="1034"/>
        <v>0</v>
      </c>
      <c r="CH680" s="146">
        <f t="shared" si="1035"/>
        <v>0</v>
      </c>
      <c r="CI680" s="146">
        <f t="shared" si="1036"/>
        <v>0</v>
      </c>
      <c r="CJ680" s="146">
        <f t="shared" si="1037"/>
        <v>0</v>
      </c>
      <c r="CK680" s="146">
        <f t="shared" si="1038"/>
        <v>0</v>
      </c>
      <c r="CL680" s="146">
        <f t="shared" si="1039"/>
        <v>0</v>
      </c>
      <c r="CM680" s="146">
        <f t="shared" si="1040"/>
        <v>0</v>
      </c>
      <c r="CN680" s="146">
        <f t="shared" si="1041"/>
        <v>0</v>
      </c>
      <c r="CO680" s="146">
        <f t="shared" si="1042"/>
        <v>0</v>
      </c>
      <c r="CP680" s="146">
        <f t="shared" si="1043"/>
        <v>0</v>
      </c>
      <c r="CQ680" s="146">
        <f t="shared" si="1044"/>
        <v>0</v>
      </c>
      <c r="CR680" s="146">
        <f t="shared" si="1045"/>
        <v>0</v>
      </c>
      <c r="CS680" s="146">
        <f t="shared" si="1046"/>
        <v>0</v>
      </c>
      <c r="CT680" s="146">
        <f t="shared" si="1047"/>
        <v>0</v>
      </c>
      <c r="CU680" s="146">
        <f t="shared" si="1048"/>
        <v>0</v>
      </c>
      <c r="CV680" s="146">
        <f t="shared" si="1049"/>
        <v>0</v>
      </c>
      <c r="CW680" s="146">
        <f t="shared" si="1050"/>
        <v>0</v>
      </c>
      <c r="CX680" s="146">
        <f t="shared" si="1051"/>
        <v>0</v>
      </c>
      <c r="CY680" s="146">
        <f t="shared" si="1052"/>
        <v>0</v>
      </c>
      <c r="CZ680" s="146">
        <f t="shared" si="1053"/>
        <v>0</v>
      </c>
      <c r="DA680" s="146">
        <f t="shared" si="1054"/>
        <v>0</v>
      </c>
      <c r="DB680" s="146">
        <f t="shared" si="1055"/>
        <v>0</v>
      </c>
      <c r="DC680" s="146">
        <f t="shared" si="1056"/>
        <v>0</v>
      </c>
      <c r="DD680" s="146">
        <f t="shared" si="1057"/>
        <v>0</v>
      </c>
      <c r="DE680" s="146">
        <f t="shared" si="1058"/>
        <v>0</v>
      </c>
      <c r="DF680" s="146">
        <f t="shared" si="1059"/>
        <v>0</v>
      </c>
      <c r="DG680" s="146">
        <f t="shared" si="1060"/>
        <v>0</v>
      </c>
      <c r="DH680" s="146">
        <f t="shared" si="1061"/>
        <v>0</v>
      </c>
      <c r="DI680" s="146">
        <f t="shared" si="1062"/>
        <v>0</v>
      </c>
      <c r="DJ680" s="146">
        <f t="shared" si="1063"/>
        <v>0</v>
      </c>
      <c r="DK680" s="146">
        <f t="shared" si="1064"/>
        <v>0</v>
      </c>
      <c r="DL680" s="146">
        <f t="shared" si="1065"/>
        <v>0</v>
      </c>
      <c r="DM680" s="146">
        <f t="shared" si="1066"/>
        <v>0</v>
      </c>
      <c r="DN680" s="64">
        <f t="shared" si="1084"/>
        <v>45</v>
      </c>
      <c r="DO680" s="52">
        <f t="shared" si="1085"/>
        <v>45</v>
      </c>
      <c r="DP680" s="52" t="str">
        <f t="shared" si="1071"/>
        <v/>
      </c>
      <c r="DQ680" s="53" t="str">
        <f t="shared" si="1072"/>
        <v/>
      </c>
      <c r="DR680" s="1">
        <f t="shared" si="1086"/>
        <v>1</v>
      </c>
      <c r="DS680" s="168" t="e">
        <f>IF(AND(DR680=#REF!,BL680=#REF!),'Tiến độ'!D680,"")</f>
        <v>#REF!</v>
      </c>
    </row>
    <row r="681" spans="1:123" ht="11.25" customHeight="1">
      <c r="A681" s="314" t="str">
        <f>IF(B681="","",MAX($A$7:A680)+1)</f>
        <v/>
      </c>
      <c r="B681" s="315"/>
      <c r="C681" s="79" t="s">
        <v>416</v>
      </c>
      <c r="D681" s="80" t="s">
        <v>417</v>
      </c>
      <c r="E681" s="81">
        <v>2</v>
      </c>
      <c r="F681" s="82">
        <v>30</v>
      </c>
      <c r="G681" s="83"/>
      <c r="H681" s="84">
        <f t="shared" si="1087"/>
        <v>1</v>
      </c>
      <c r="I681" s="85">
        <f t="shared" si="1088"/>
        <v>51</v>
      </c>
      <c r="J681" s="27"/>
      <c r="K681" s="86"/>
      <c r="L681" s="87"/>
      <c r="M681" s="87"/>
      <c r="N681" s="88"/>
      <c r="O681" s="86"/>
      <c r="P681" s="87"/>
      <c r="Q681" s="87"/>
      <c r="R681" s="88"/>
      <c r="S681" s="86"/>
      <c r="T681" s="87"/>
      <c r="U681" s="87"/>
      <c r="V681" s="87"/>
      <c r="W681" s="88"/>
      <c r="X681" s="86"/>
      <c r="Y681" s="87"/>
      <c r="Z681" s="87"/>
      <c r="AA681" s="88"/>
      <c r="AB681" s="86"/>
      <c r="AC681" s="87"/>
      <c r="AD681" s="87"/>
      <c r="AE681" s="88"/>
      <c r="AF681" s="86"/>
      <c r="AG681" s="87"/>
      <c r="AH681" s="87"/>
      <c r="AI681" s="362"/>
      <c r="AJ681" s="363"/>
      <c r="AK681" s="86"/>
      <c r="AL681" s="87">
        <v>2</v>
      </c>
      <c r="AM681" s="87">
        <v>2</v>
      </c>
      <c r="AN681" s="88">
        <v>2</v>
      </c>
      <c r="AO681" s="86">
        <v>2</v>
      </c>
      <c r="AP681" s="87">
        <v>2</v>
      </c>
      <c r="AQ681" s="87">
        <v>2</v>
      </c>
      <c r="AR681" s="88">
        <v>2</v>
      </c>
      <c r="AS681" s="89">
        <v>2</v>
      </c>
      <c r="AT681" s="87">
        <v>2</v>
      </c>
      <c r="AU681" s="87">
        <v>2</v>
      </c>
      <c r="AV681" s="90">
        <v>2</v>
      </c>
      <c r="AW681" s="86">
        <v>2</v>
      </c>
      <c r="AX681" s="87">
        <v>2</v>
      </c>
      <c r="AY681" s="87">
        <v>2</v>
      </c>
      <c r="AZ681" s="87">
        <v>2</v>
      </c>
      <c r="BA681" s="88" t="s">
        <v>163</v>
      </c>
      <c r="BB681" s="89" t="s">
        <v>163</v>
      </c>
      <c r="BC681" s="87" t="s">
        <v>163</v>
      </c>
      <c r="BD681" s="87" t="s">
        <v>163</v>
      </c>
      <c r="BE681" s="321"/>
      <c r="BF681" s="322"/>
      <c r="BG681" s="322"/>
      <c r="BH681" s="322"/>
      <c r="BI681" s="322"/>
      <c r="BJ681" s="323"/>
      <c r="BK681" s="46" t="s">
        <v>18</v>
      </c>
      <c r="BL681" s="46" t="s">
        <v>38</v>
      </c>
      <c r="BN681" s="146">
        <f t="shared" si="1069"/>
        <v>0</v>
      </c>
      <c r="BO681" s="146">
        <f t="shared" si="1016"/>
        <v>0</v>
      </c>
      <c r="BP681" s="146">
        <f t="shared" si="1017"/>
        <v>0</v>
      </c>
      <c r="BQ681" s="146">
        <f t="shared" si="1018"/>
        <v>0</v>
      </c>
      <c r="BR681" s="146">
        <f t="shared" si="1019"/>
        <v>0</v>
      </c>
      <c r="BS681" s="146">
        <f t="shared" si="1020"/>
        <v>0</v>
      </c>
      <c r="BT681" s="146">
        <f t="shared" si="1021"/>
        <v>0</v>
      </c>
      <c r="BU681" s="146">
        <f t="shared" si="1022"/>
        <v>0</v>
      </c>
      <c r="BV681" s="146">
        <f t="shared" si="1023"/>
        <v>0</v>
      </c>
      <c r="BW681" s="146">
        <f t="shared" si="1024"/>
        <v>0</v>
      </c>
      <c r="BX681" s="146">
        <f t="shared" si="1025"/>
        <v>0</v>
      </c>
      <c r="BY681" s="146">
        <f t="shared" si="1026"/>
        <v>0</v>
      </c>
      <c r="BZ681" s="146">
        <f t="shared" si="1027"/>
        <v>0</v>
      </c>
      <c r="CA681" s="146">
        <f t="shared" si="1028"/>
        <v>0</v>
      </c>
      <c r="CB681" s="146">
        <f t="shared" si="1029"/>
        <v>0</v>
      </c>
      <c r="CC681" s="146">
        <f t="shared" si="1030"/>
        <v>0</v>
      </c>
      <c r="CD681" s="146">
        <f t="shared" si="1031"/>
        <v>0</v>
      </c>
      <c r="CE681" s="146">
        <f t="shared" si="1032"/>
        <v>0</v>
      </c>
      <c r="CF681" s="146">
        <f t="shared" si="1033"/>
        <v>0</v>
      </c>
      <c r="CG681" s="146">
        <f t="shared" si="1034"/>
        <v>0</v>
      </c>
      <c r="CH681" s="146">
        <f t="shared" si="1035"/>
        <v>0</v>
      </c>
      <c r="CI681" s="146">
        <f t="shared" si="1036"/>
        <v>0</v>
      </c>
      <c r="CJ681" s="146">
        <f t="shared" si="1037"/>
        <v>0</v>
      </c>
      <c r="CK681" s="146">
        <f t="shared" si="1038"/>
        <v>0</v>
      </c>
      <c r="CL681" s="146">
        <f t="shared" si="1039"/>
        <v>0</v>
      </c>
      <c r="CM681" s="146">
        <f t="shared" si="1040"/>
        <v>0</v>
      </c>
      <c r="CN681" s="146">
        <f t="shared" si="1041"/>
        <v>0</v>
      </c>
      <c r="CO681" s="146">
        <f t="shared" si="1042"/>
        <v>2</v>
      </c>
      <c r="CP681" s="146">
        <f t="shared" si="1043"/>
        <v>2</v>
      </c>
      <c r="CQ681" s="146">
        <f t="shared" si="1044"/>
        <v>2</v>
      </c>
      <c r="CR681" s="146">
        <f t="shared" si="1045"/>
        <v>2</v>
      </c>
      <c r="CS681" s="146">
        <f t="shared" si="1046"/>
        <v>2</v>
      </c>
      <c r="CT681" s="146">
        <f t="shared" si="1047"/>
        <v>2</v>
      </c>
      <c r="CU681" s="146">
        <f t="shared" si="1048"/>
        <v>2</v>
      </c>
      <c r="CV681" s="146">
        <f t="shared" si="1049"/>
        <v>2</v>
      </c>
      <c r="CW681" s="146">
        <f t="shared" si="1050"/>
        <v>2</v>
      </c>
      <c r="CX681" s="146">
        <f t="shared" si="1051"/>
        <v>2</v>
      </c>
      <c r="CY681" s="146">
        <f t="shared" si="1052"/>
        <v>2</v>
      </c>
      <c r="CZ681" s="146">
        <f t="shared" si="1053"/>
        <v>2</v>
      </c>
      <c r="DA681" s="146">
        <f t="shared" si="1054"/>
        <v>2</v>
      </c>
      <c r="DB681" s="146">
        <f t="shared" si="1055"/>
        <v>2</v>
      </c>
      <c r="DC681" s="146">
        <f t="shared" si="1056"/>
        <v>2</v>
      </c>
      <c r="DD681" s="146">
        <f t="shared" si="1057"/>
        <v>0</v>
      </c>
      <c r="DE681" s="146">
        <f t="shared" si="1058"/>
        <v>0</v>
      </c>
      <c r="DF681" s="146">
        <f t="shared" si="1059"/>
        <v>0</v>
      </c>
      <c r="DG681" s="146">
        <f t="shared" si="1060"/>
        <v>0</v>
      </c>
      <c r="DH681" s="146">
        <f t="shared" si="1061"/>
        <v>0</v>
      </c>
      <c r="DI681" s="146">
        <f t="shared" si="1062"/>
        <v>0</v>
      </c>
      <c r="DJ681" s="146">
        <f t="shared" si="1063"/>
        <v>0</v>
      </c>
      <c r="DK681" s="146">
        <f t="shared" si="1064"/>
        <v>0</v>
      </c>
      <c r="DL681" s="146">
        <f t="shared" si="1065"/>
        <v>0</v>
      </c>
      <c r="DM681" s="146">
        <f t="shared" si="1066"/>
        <v>0</v>
      </c>
      <c r="DN681" s="64">
        <f t="shared" si="1084"/>
        <v>30</v>
      </c>
      <c r="DO681" s="52" t="str">
        <f t="shared" si="1085"/>
        <v/>
      </c>
      <c r="DP681" s="52" t="str">
        <f t="shared" si="1071"/>
        <v/>
      </c>
      <c r="DQ681" s="53">
        <f t="shared" si="1072"/>
        <v>30</v>
      </c>
      <c r="DR681" s="1">
        <f t="shared" si="1086"/>
        <v>2</v>
      </c>
      <c r="DS681" s="168" t="e">
        <f>IF(AND(DR681=#REF!,BL681=#REF!),'Tiến độ'!D681,"")</f>
        <v>#REF!</v>
      </c>
    </row>
    <row r="682" spans="1:123" ht="11.25" customHeight="1">
      <c r="A682" s="314" t="str">
        <f>IF(B682="","",MAX($A$7:A681)+1)</f>
        <v/>
      </c>
      <c r="B682" s="315"/>
      <c r="C682" s="79" t="s">
        <v>1088</v>
      </c>
      <c r="D682" s="80" t="s">
        <v>213</v>
      </c>
      <c r="E682" s="81">
        <v>3</v>
      </c>
      <c r="F682" s="82">
        <v>60</v>
      </c>
      <c r="G682" s="83"/>
      <c r="H682" s="84">
        <f t="shared" si="1087"/>
        <v>1</v>
      </c>
      <c r="I682" s="85">
        <f t="shared" si="1088"/>
        <v>51</v>
      </c>
      <c r="J682" s="27"/>
      <c r="K682" s="86"/>
      <c r="L682" s="87"/>
      <c r="M682" s="87"/>
      <c r="N682" s="88"/>
      <c r="O682" s="86"/>
      <c r="P682" s="87"/>
      <c r="Q682" s="87"/>
      <c r="R682" s="88"/>
      <c r="S682" s="86"/>
      <c r="T682" s="87"/>
      <c r="U682" s="87"/>
      <c r="V682" s="87"/>
      <c r="W682" s="88"/>
      <c r="X682" s="86"/>
      <c r="Y682" s="87"/>
      <c r="Z682" s="87"/>
      <c r="AA682" s="88"/>
      <c r="AB682" s="86"/>
      <c r="AC682" s="87"/>
      <c r="AD682" s="87"/>
      <c r="AE682" s="88"/>
      <c r="AF682" s="86"/>
      <c r="AG682" s="87"/>
      <c r="AH682" s="87"/>
      <c r="AI682" s="362"/>
      <c r="AJ682" s="363"/>
      <c r="AK682" s="86"/>
      <c r="AL682" s="87">
        <v>4</v>
      </c>
      <c r="AM682" s="87">
        <v>4</v>
      </c>
      <c r="AN682" s="88">
        <v>4</v>
      </c>
      <c r="AO682" s="86">
        <v>4</v>
      </c>
      <c r="AP682" s="87">
        <v>4</v>
      </c>
      <c r="AQ682" s="87">
        <v>4</v>
      </c>
      <c r="AR682" s="88">
        <v>4</v>
      </c>
      <c r="AS682" s="89">
        <v>4</v>
      </c>
      <c r="AT682" s="87">
        <v>4</v>
      </c>
      <c r="AU682" s="87">
        <v>4</v>
      </c>
      <c r="AV682" s="90">
        <v>4</v>
      </c>
      <c r="AW682" s="86">
        <v>4</v>
      </c>
      <c r="AX682" s="87">
        <v>4</v>
      </c>
      <c r="AY682" s="87">
        <v>4</v>
      </c>
      <c r="AZ682" s="87">
        <v>4</v>
      </c>
      <c r="BA682" s="88" t="s">
        <v>163</v>
      </c>
      <c r="BB682" s="89" t="s">
        <v>163</v>
      </c>
      <c r="BC682" s="87" t="s">
        <v>163</v>
      </c>
      <c r="BD682" s="87" t="s">
        <v>163</v>
      </c>
      <c r="BE682" s="321"/>
      <c r="BF682" s="322"/>
      <c r="BG682" s="322"/>
      <c r="BH682" s="322"/>
      <c r="BI682" s="322"/>
      <c r="BJ682" s="323"/>
      <c r="BK682" s="46" t="s">
        <v>18</v>
      </c>
      <c r="BL682" s="46" t="s">
        <v>57</v>
      </c>
      <c r="BN682" s="146">
        <f t="shared" si="1069"/>
        <v>0</v>
      </c>
      <c r="BO682" s="146">
        <f t="shared" si="1016"/>
        <v>0</v>
      </c>
      <c r="BP682" s="146">
        <f t="shared" si="1017"/>
        <v>0</v>
      </c>
      <c r="BQ682" s="146">
        <f t="shared" si="1018"/>
        <v>0</v>
      </c>
      <c r="BR682" s="146">
        <f t="shared" si="1019"/>
        <v>0</v>
      </c>
      <c r="BS682" s="146">
        <f t="shared" si="1020"/>
        <v>0</v>
      </c>
      <c r="BT682" s="146">
        <f t="shared" si="1021"/>
        <v>0</v>
      </c>
      <c r="BU682" s="146">
        <f t="shared" si="1022"/>
        <v>0</v>
      </c>
      <c r="BV682" s="146">
        <f t="shared" si="1023"/>
        <v>0</v>
      </c>
      <c r="BW682" s="146">
        <f t="shared" si="1024"/>
        <v>0</v>
      </c>
      <c r="BX682" s="146">
        <f t="shared" si="1025"/>
        <v>0</v>
      </c>
      <c r="BY682" s="146">
        <f t="shared" si="1026"/>
        <v>0</v>
      </c>
      <c r="BZ682" s="146">
        <f t="shared" si="1027"/>
        <v>0</v>
      </c>
      <c r="CA682" s="146">
        <f t="shared" si="1028"/>
        <v>0</v>
      </c>
      <c r="CB682" s="146">
        <f t="shared" si="1029"/>
        <v>0</v>
      </c>
      <c r="CC682" s="146">
        <f t="shared" si="1030"/>
        <v>0</v>
      </c>
      <c r="CD682" s="146">
        <f t="shared" si="1031"/>
        <v>0</v>
      </c>
      <c r="CE682" s="146">
        <f t="shared" si="1032"/>
        <v>0</v>
      </c>
      <c r="CF682" s="146">
        <f t="shared" si="1033"/>
        <v>0</v>
      </c>
      <c r="CG682" s="146">
        <f t="shared" si="1034"/>
        <v>0</v>
      </c>
      <c r="CH682" s="146">
        <f t="shared" si="1035"/>
        <v>0</v>
      </c>
      <c r="CI682" s="146">
        <f t="shared" si="1036"/>
        <v>0</v>
      </c>
      <c r="CJ682" s="146">
        <f t="shared" si="1037"/>
        <v>0</v>
      </c>
      <c r="CK682" s="146">
        <f t="shared" si="1038"/>
        <v>0</v>
      </c>
      <c r="CL682" s="146">
        <f t="shared" si="1039"/>
        <v>0</v>
      </c>
      <c r="CM682" s="146">
        <f t="shared" si="1040"/>
        <v>0</v>
      </c>
      <c r="CN682" s="146">
        <f t="shared" si="1041"/>
        <v>0</v>
      </c>
      <c r="CO682" s="146">
        <f t="shared" si="1042"/>
        <v>4</v>
      </c>
      <c r="CP682" s="146">
        <f t="shared" si="1043"/>
        <v>4</v>
      </c>
      <c r="CQ682" s="146">
        <f t="shared" si="1044"/>
        <v>4</v>
      </c>
      <c r="CR682" s="146">
        <f t="shared" si="1045"/>
        <v>4</v>
      </c>
      <c r="CS682" s="146">
        <f t="shared" si="1046"/>
        <v>4</v>
      </c>
      <c r="CT682" s="146">
        <f t="shared" si="1047"/>
        <v>4</v>
      </c>
      <c r="CU682" s="146">
        <f t="shared" si="1048"/>
        <v>4</v>
      </c>
      <c r="CV682" s="146">
        <f t="shared" si="1049"/>
        <v>4</v>
      </c>
      <c r="CW682" s="146">
        <f t="shared" si="1050"/>
        <v>4</v>
      </c>
      <c r="CX682" s="146">
        <f t="shared" si="1051"/>
        <v>4</v>
      </c>
      <c r="CY682" s="146">
        <f t="shared" si="1052"/>
        <v>4</v>
      </c>
      <c r="CZ682" s="146">
        <f t="shared" si="1053"/>
        <v>4</v>
      </c>
      <c r="DA682" s="146">
        <f t="shared" si="1054"/>
        <v>4</v>
      </c>
      <c r="DB682" s="146">
        <f t="shared" si="1055"/>
        <v>4</v>
      </c>
      <c r="DC682" s="146">
        <f t="shared" si="1056"/>
        <v>4</v>
      </c>
      <c r="DD682" s="146">
        <f t="shared" si="1057"/>
        <v>0</v>
      </c>
      <c r="DE682" s="146">
        <f t="shared" si="1058"/>
        <v>0</v>
      </c>
      <c r="DF682" s="146">
        <f t="shared" si="1059"/>
        <v>0</v>
      </c>
      <c r="DG682" s="146">
        <f t="shared" si="1060"/>
        <v>0</v>
      </c>
      <c r="DH682" s="146">
        <f t="shared" si="1061"/>
        <v>0</v>
      </c>
      <c r="DI682" s="146">
        <f t="shared" si="1062"/>
        <v>0</v>
      </c>
      <c r="DJ682" s="146">
        <f t="shared" si="1063"/>
        <v>0</v>
      </c>
      <c r="DK682" s="146">
        <f t="shared" si="1064"/>
        <v>0</v>
      </c>
      <c r="DL682" s="146">
        <f t="shared" si="1065"/>
        <v>0</v>
      </c>
      <c r="DM682" s="146">
        <f t="shared" si="1066"/>
        <v>0</v>
      </c>
      <c r="DN682" s="64">
        <f t="shared" si="1084"/>
        <v>60</v>
      </c>
      <c r="DO682" s="52" t="str">
        <f t="shared" si="1085"/>
        <v/>
      </c>
      <c r="DP682" s="52" t="str">
        <f t="shared" si="1071"/>
        <v/>
      </c>
      <c r="DQ682" s="53">
        <f t="shared" si="1072"/>
        <v>60</v>
      </c>
      <c r="DR682" s="1">
        <f t="shared" si="1086"/>
        <v>2</v>
      </c>
      <c r="DS682" s="168" t="e">
        <f>IF(AND(DR682=#REF!,BL682=#REF!),'Tiến độ'!D682,"")</f>
        <v>#REF!</v>
      </c>
    </row>
    <row r="683" spans="1:123" ht="11.25" customHeight="1">
      <c r="A683" s="314" t="str">
        <f>IF(B683="","",MAX($A$7:A682)+1)</f>
        <v/>
      </c>
      <c r="B683" s="315"/>
      <c r="C683" s="79" t="s">
        <v>11803</v>
      </c>
      <c r="D683" s="80" t="s">
        <v>11805</v>
      </c>
      <c r="E683" s="81">
        <v>1</v>
      </c>
      <c r="F683" s="82"/>
      <c r="G683" s="83">
        <v>30</v>
      </c>
      <c r="H683" s="84">
        <f t="shared" si="1087"/>
        <v>1</v>
      </c>
      <c r="I683" s="85">
        <f t="shared" si="1088"/>
        <v>51</v>
      </c>
      <c r="J683" s="27"/>
      <c r="K683" s="86"/>
      <c r="L683" s="87"/>
      <c r="M683" s="87"/>
      <c r="N683" s="88"/>
      <c r="O683" s="86"/>
      <c r="P683" s="87"/>
      <c r="Q683" s="87"/>
      <c r="R683" s="88"/>
      <c r="S683" s="86"/>
      <c r="T683" s="87"/>
      <c r="U683" s="87"/>
      <c r="V683" s="87"/>
      <c r="W683" s="88"/>
      <c r="X683" s="86"/>
      <c r="Y683" s="87"/>
      <c r="Z683" s="87"/>
      <c r="AA683" s="88"/>
      <c r="AB683" s="86"/>
      <c r="AC683" s="87"/>
      <c r="AD683" s="87"/>
      <c r="AE683" s="88"/>
      <c r="AF683" s="86"/>
      <c r="AG683" s="87"/>
      <c r="AH683" s="87"/>
      <c r="AI683" s="362"/>
      <c r="AJ683" s="363"/>
      <c r="AK683" s="86"/>
      <c r="AL683" s="87"/>
      <c r="AM683" s="87"/>
      <c r="AN683" s="88"/>
      <c r="AO683" s="86"/>
      <c r="AP683" s="87"/>
      <c r="AQ683" s="87"/>
      <c r="AR683" s="88"/>
      <c r="AS683" s="89">
        <v>4</v>
      </c>
      <c r="AT683" s="87">
        <v>4</v>
      </c>
      <c r="AU683" s="87">
        <v>4</v>
      </c>
      <c r="AV683" s="90">
        <v>4</v>
      </c>
      <c r="AW683" s="86">
        <v>4</v>
      </c>
      <c r="AX683" s="87">
        <v>4</v>
      </c>
      <c r="AY683" s="87">
        <v>4</v>
      </c>
      <c r="AZ683" s="87">
        <v>2</v>
      </c>
      <c r="BA683" s="88" t="s">
        <v>163</v>
      </c>
      <c r="BB683" s="89" t="s">
        <v>163</v>
      </c>
      <c r="BC683" s="87" t="s">
        <v>163</v>
      </c>
      <c r="BD683" s="87" t="s">
        <v>163</v>
      </c>
      <c r="BE683" s="321"/>
      <c r="BF683" s="322"/>
      <c r="BG683" s="322"/>
      <c r="BH683" s="322"/>
      <c r="BI683" s="322"/>
      <c r="BJ683" s="323"/>
      <c r="BK683" s="46" t="s">
        <v>21</v>
      </c>
      <c r="BL683" s="46" t="s">
        <v>43</v>
      </c>
      <c r="BN683" s="146">
        <f t="shared" si="1069"/>
        <v>0</v>
      </c>
      <c r="BO683" s="146">
        <f t="shared" si="1016"/>
        <v>0</v>
      </c>
      <c r="BP683" s="146">
        <f t="shared" si="1017"/>
        <v>0</v>
      </c>
      <c r="BQ683" s="146">
        <f t="shared" si="1018"/>
        <v>0</v>
      </c>
      <c r="BR683" s="146">
        <f t="shared" si="1019"/>
        <v>0</v>
      </c>
      <c r="BS683" s="146">
        <f t="shared" si="1020"/>
        <v>0</v>
      </c>
      <c r="BT683" s="146">
        <f t="shared" si="1021"/>
        <v>0</v>
      </c>
      <c r="BU683" s="146">
        <f t="shared" si="1022"/>
        <v>0</v>
      </c>
      <c r="BV683" s="146">
        <f t="shared" si="1023"/>
        <v>0</v>
      </c>
      <c r="BW683" s="146">
        <f t="shared" si="1024"/>
        <v>0</v>
      </c>
      <c r="BX683" s="146">
        <f t="shared" si="1025"/>
        <v>0</v>
      </c>
      <c r="BY683" s="146">
        <f t="shared" si="1026"/>
        <v>0</v>
      </c>
      <c r="BZ683" s="146">
        <f t="shared" si="1027"/>
        <v>0</v>
      </c>
      <c r="CA683" s="146">
        <f t="shared" si="1028"/>
        <v>0</v>
      </c>
      <c r="CB683" s="146">
        <f t="shared" si="1029"/>
        <v>0</v>
      </c>
      <c r="CC683" s="146">
        <f t="shared" si="1030"/>
        <v>0</v>
      </c>
      <c r="CD683" s="146">
        <f t="shared" si="1031"/>
        <v>0</v>
      </c>
      <c r="CE683" s="146">
        <f t="shared" si="1032"/>
        <v>0</v>
      </c>
      <c r="CF683" s="146">
        <f t="shared" si="1033"/>
        <v>0</v>
      </c>
      <c r="CG683" s="146">
        <f t="shared" si="1034"/>
        <v>0</v>
      </c>
      <c r="CH683" s="146">
        <f t="shared" si="1035"/>
        <v>0</v>
      </c>
      <c r="CI683" s="146">
        <f t="shared" si="1036"/>
        <v>0</v>
      </c>
      <c r="CJ683" s="146">
        <f t="shared" si="1037"/>
        <v>0</v>
      </c>
      <c r="CK683" s="146">
        <f t="shared" si="1038"/>
        <v>0</v>
      </c>
      <c r="CL683" s="146">
        <f t="shared" si="1039"/>
        <v>0</v>
      </c>
      <c r="CM683" s="146">
        <f t="shared" si="1040"/>
        <v>0</v>
      </c>
      <c r="CN683" s="146">
        <f t="shared" si="1041"/>
        <v>0</v>
      </c>
      <c r="CO683" s="146">
        <f t="shared" si="1042"/>
        <v>0</v>
      </c>
      <c r="CP683" s="146">
        <f t="shared" si="1043"/>
        <v>0</v>
      </c>
      <c r="CQ683" s="146">
        <f t="shared" si="1044"/>
        <v>0</v>
      </c>
      <c r="CR683" s="146">
        <f t="shared" si="1045"/>
        <v>0</v>
      </c>
      <c r="CS683" s="146">
        <f t="shared" si="1046"/>
        <v>0</v>
      </c>
      <c r="CT683" s="146">
        <f t="shared" si="1047"/>
        <v>0</v>
      </c>
      <c r="CU683" s="146">
        <f t="shared" si="1048"/>
        <v>0</v>
      </c>
      <c r="CV683" s="146">
        <f t="shared" si="1049"/>
        <v>4</v>
      </c>
      <c r="CW683" s="146">
        <f t="shared" si="1050"/>
        <v>4</v>
      </c>
      <c r="CX683" s="146">
        <f t="shared" si="1051"/>
        <v>4</v>
      </c>
      <c r="CY683" s="146">
        <f t="shared" si="1052"/>
        <v>4</v>
      </c>
      <c r="CZ683" s="146">
        <f t="shared" si="1053"/>
        <v>4</v>
      </c>
      <c r="DA683" s="146">
        <f t="shared" si="1054"/>
        <v>4</v>
      </c>
      <c r="DB683" s="146">
        <f t="shared" si="1055"/>
        <v>4</v>
      </c>
      <c r="DC683" s="146">
        <f t="shared" si="1056"/>
        <v>2</v>
      </c>
      <c r="DD683" s="146">
        <f t="shared" si="1057"/>
        <v>0</v>
      </c>
      <c r="DE683" s="146">
        <f t="shared" si="1058"/>
        <v>0</v>
      </c>
      <c r="DF683" s="146">
        <f t="shared" si="1059"/>
        <v>0</v>
      </c>
      <c r="DG683" s="146">
        <f t="shared" si="1060"/>
        <v>0</v>
      </c>
      <c r="DH683" s="146">
        <f t="shared" si="1061"/>
        <v>0</v>
      </c>
      <c r="DI683" s="146">
        <f t="shared" si="1062"/>
        <v>0</v>
      </c>
      <c r="DJ683" s="146">
        <f t="shared" si="1063"/>
        <v>0</v>
      </c>
      <c r="DK683" s="146">
        <f t="shared" si="1064"/>
        <v>0</v>
      </c>
      <c r="DL683" s="146">
        <f t="shared" si="1065"/>
        <v>0</v>
      </c>
      <c r="DM683" s="146">
        <f t="shared" si="1066"/>
        <v>0</v>
      </c>
      <c r="DN683" s="64">
        <f>20*2*E683*H683</f>
        <v>40</v>
      </c>
      <c r="DO683" s="52" t="str">
        <f t="shared" si="1085"/>
        <v/>
      </c>
      <c r="DP683" s="52" t="str">
        <f t="shared" si="1071"/>
        <v/>
      </c>
      <c r="DQ683" s="53">
        <f t="shared" si="1072"/>
        <v>40</v>
      </c>
      <c r="DR683" s="1">
        <f t="shared" si="1086"/>
        <v>2</v>
      </c>
      <c r="DS683" s="168" t="e">
        <f>IF(AND(DR683=#REF!,BL683=#REF!),'Tiến độ'!D683,"")</f>
        <v>#REF!</v>
      </c>
    </row>
    <row r="684" spans="1:123" ht="11.25" customHeight="1">
      <c r="A684" s="314" t="str">
        <f>IF(B684="","",MAX($A$7:A683)+1)</f>
        <v/>
      </c>
      <c r="B684" s="315"/>
      <c r="C684" s="79" t="s">
        <v>470</v>
      </c>
      <c r="D684" s="80" t="s">
        <v>471</v>
      </c>
      <c r="E684" s="81">
        <v>3</v>
      </c>
      <c r="F684" s="82">
        <v>45</v>
      </c>
      <c r="G684" s="83"/>
      <c r="H684" s="84">
        <f t="shared" si="1087"/>
        <v>1</v>
      </c>
      <c r="I684" s="85">
        <f t="shared" si="1088"/>
        <v>51</v>
      </c>
      <c r="J684" s="27"/>
      <c r="K684" s="86"/>
      <c r="L684" s="87"/>
      <c r="M684" s="87"/>
      <c r="N684" s="88"/>
      <c r="O684" s="86"/>
      <c r="P684" s="87"/>
      <c r="Q684" s="87"/>
      <c r="R684" s="88"/>
      <c r="S684" s="86"/>
      <c r="T684" s="87"/>
      <c r="U684" s="87"/>
      <c r="V684" s="87"/>
      <c r="W684" s="88"/>
      <c r="X684" s="86"/>
      <c r="Y684" s="87"/>
      <c r="Z684" s="87"/>
      <c r="AA684" s="88"/>
      <c r="AB684" s="86"/>
      <c r="AC684" s="87"/>
      <c r="AD684" s="87"/>
      <c r="AE684" s="88"/>
      <c r="AF684" s="86"/>
      <c r="AG684" s="87"/>
      <c r="AH684" s="87"/>
      <c r="AI684" s="362"/>
      <c r="AJ684" s="363"/>
      <c r="AK684" s="86"/>
      <c r="AL684" s="87">
        <v>3</v>
      </c>
      <c r="AM684" s="87">
        <v>3</v>
      </c>
      <c r="AN684" s="88">
        <v>3</v>
      </c>
      <c r="AO684" s="86">
        <v>3</v>
      </c>
      <c r="AP684" s="87">
        <v>3</v>
      </c>
      <c r="AQ684" s="87">
        <v>3</v>
      </c>
      <c r="AR684" s="88">
        <v>3</v>
      </c>
      <c r="AS684" s="89">
        <v>3</v>
      </c>
      <c r="AT684" s="87">
        <v>3</v>
      </c>
      <c r="AU684" s="87">
        <v>3</v>
      </c>
      <c r="AV684" s="90">
        <v>3</v>
      </c>
      <c r="AW684" s="86">
        <v>3</v>
      </c>
      <c r="AX684" s="87">
        <v>3</v>
      </c>
      <c r="AY684" s="87">
        <v>3</v>
      </c>
      <c r="AZ684" s="87">
        <v>3</v>
      </c>
      <c r="BA684" s="88" t="s">
        <v>163</v>
      </c>
      <c r="BB684" s="89" t="s">
        <v>163</v>
      </c>
      <c r="BC684" s="87" t="s">
        <v>163</v>
      </c>
      <c r="BD684" s="87" t="s">
        <v>163</v>
      </c>
      <c r="BE684" s="321"/>
      <c r="BF684" s="322"/>
      <c r="BG684" s="322"/>
      <c r="BH684" s="322"/>
      <c r="BI684" s="322"/>
      <c r="BJ684" s="323"/>
      <c r="BK684" s="46" t="s">
        <v>18</v>
      </c>
      <c r="BL684" s="46" t="s">
        <v>27</v>
      </c>
      <c r="BN684" s="146">
        <f t="shared" si="1069"/>
        <v>0</v>
      </c>
      <c r="BO684" s="146">
        <f t="shared" si="1016"/>
        <v>0</v>
      </c>
      <c r="BP684" s="146">
        <f t="shared" si="1017"/>
        <v>0</v>
      </c>
      <c r="BQ684" s="146">
        <f t="shared" si="1018"/>
        <v>0</v>
      </c>
      <c r="BR684" s="146">
        <f t="shared" si="1019"/>
        <v>0</v>
      </c>
      <c r="BS684" s="146">
        <f t="shared" si="1020"/>
        <v>0</v>
      </c>
      <c r="BT684" s="146">
        <f t="shared" si="1021"/>
        <v>0</v>
      </c>
      <c r="BU684" s="146">
        <f t="shared" si="1022"/>
        <v>0</v>
      </c>
      <c r="BV684" s="146">
        <f t="shared" si="1023"/>
        <v>0</v>
      </c>
      <c r="BW684" s="146">
        <f t="shared" si="1024"/>
        <v>0</v>
      </c>
      <c r="BX684" s="146">
        <f t="shared" si="1025"/>
        <v>0</v>
      </c>
      <c r="BY684" s="146">
        <f t="shared" si="1026"/>
        <v>0</v>
      </c>
      <c r="BZ684" s="146">
        <f t="shared" si="1027"/>
        <v>0</v>
      </c>
      <c r="CA684" s="146">
        <f t="shared" si="1028"/>
        <v>0</v>
      </c>
      <c r="CB684" s="146">
        <f t="shared" si="1029"/>
        <v>0</v>
      </c>
      <c r="CC684" s="146">
        <f t="shared" si="1030"/>
        <v>0</v>
      </c>
      <c r="CD684" s="146">
        <f t="shared" si="1031"/>
        <v>0</v>
      </c>
      <c r="CE684" s="146">
        <f t="shared" si="1032"/>
        <v>0</v>
      </c>
      <c r="CF684" s="146">
        <f t="shared" si="1033"/>
        <v>0</v>
      </c>
      <c r="CG684" s="146">
        <f t="shared" si="1034"/>
        <v>0</v>
      </c>
      <c r="CH684" s="146">
        <f t="shared" si="1035"/>
        <v>0</v>
      </c>
      <c r="CI684" s="146">
        <f t="shared" si="1036"/>
        <v>0</v>
      </c>
      <c r="CJ684" s="146">
        <f t="shared" si="1037"/>
        <v>0</v>
      </c>
      <c r="CK684" s="146">
        <f t="shared" si="1038"/>
        <v>0</v>
      </c>
      <c r="CL684" s="146">
        <f t="shared" si="1039"/>
        <v>0</v>
      </c>
      <c r="CM684" s="146">
        <f t="shared" si="1040"/>
        <v>0</v>
      </c>
      <c r="CN684" s="146">
        <f t="shared" si="1041"/>
        <v>0</v>
      </c>
      <c r="CO684" s="146">
        <f t="shared" si="1042"/>
        <v>3</v>
      </c>
      <c r="CP684" s="146">
        <f t="shared" si="1043"/>
        <v>3</v>
      </c>
      <c r="CQ684" s="146">
        <f t="shared" si="1044"/>
        <v>3</v>
      </c>
      <c r="CR684" s="146">
        <f t="shared" si="1045"/>
        <v>3</v>
      </c>
      <c r="CS684" s="146">
        <f t="shared" si="1046"/>
        <v>3</v>
      </c>
      <c r="CT684" s="146">
        <f t="shared" si="1047"/>
        <v>3</v>
      </c>
      <c r="CU684" s="146">
        <f t="shared" si="1048"/>
        <v>3</v>
      </c>
      <c r="CV684" s="146">
        <f t="shared" si="1049"/>
        <v>3</v>
      </c>
      <c r="CW684" s="146">
        <f t="shared" si="1050"/>
        <v>3</v>
      </c>
      <c r="CX684" s="146">
        <f t="shared" si="1051"/>
        <v>3</v>
      </c>
      <c r="CY684" s="146">
        <f t="shared" si="1052"/>
        <v>3</v>
      </c>
      <c r="CZ684" s="146">
        <f t="shared" si="1053"/>
        <v>3</v>
      </c>
      <c r="DA684" s="146">
        <f t="shared" si="1054"/>
        <v>3</v>
      </c>
      <c r="DB684" s="146">
        <f t="shared" si="1055"/>
        <v>3</v>
      </c>
      <c r="DC684" s="146">
        <f t="shared" si="1056"/>
        <v>3</v>
      </c>
      <c r="DD684" s="146">
        <f t="shared" si="1057"/>
        <v>0</v>
      </c>
      <c r="DE684" s="146">
        <f t="shared" si="1058"/>
        <v>0</v>
      </c>
      <c r="DF684" s="146">
        <f t="shared" si="1059"/>
        <v>0</v>
      </c>
      <c r="DG684" s="146">
        <f t="shared" si="1060"/>
        <v>0</v>
      </c>
      <c r="DH684" s="146">
        <f t="shared" si="1061"/>
        <v>0</v>
      </c>
      <c r="DI684" s="146">
        <f t="shared" si="1062"/>
        <v>0</v>
      </c>
      <c r="DJ684" s="146">
        <f t="shared" si="1063"/>
        <v>0</v>
      </c>
      <c r="DK684" s="146">
        <f t="shared" si="1064"/>
        <v>0</v>
      </c>
      <c r="DL684" s="146">
        <f t="shared" si="1065"/>
        <v>0</v>
      </c>
      <c r="DM684" s="146">
        <f t="shared" si="1066"/>
        <v>0</v>
      </c>
      <c r="DN684" s="64">
        <f>F684*H684</f>
        <v>45</v>
      </c>
      <c r="DO684" s="52" t="str">
        <f t="shared" si="1085"/>
        <v/>
      </c>
      <c r="DP684" s="52" t="str">
        <f t="shared" si="1071"/>
        <v/>
      </c>
      <c r="DQ684" s="53">
        <f t="shared" si="1072"/>
        <v>45</v>
      </c>
      <c r="DR684" s="1">
        <f t="shared" si="1086"/>
        <v>2</v>
      </c>
      <c r="DS684" s="168" t="e">
        <f>IF(AND(DR684=#REF!,BL684=#REF!),'Tiến độ'!D684,"")</f>
        <v>#REF!</v>
      </c>
    </row>
    <row r="685" spans="1:123" ht="11.25" customHeight="1">
      <c r="A685" s="314" t="str">
        <f>IF(B685="","",MAX($A$7:A684)+1)</f>
        <v/>
      </c>
      <c r="B685" s="315"/>
      <c r="C685" s="251" t="s">
        <v>1089</v>
      </c>
      <c r="D685" s="80" t="s">
        <v>1239</v>
      </c>
      <c r="E685" s="81">
        <v>3</v>
      </c>
      <c r="F685" s="82">
        <v>60</v>
      </c>
      <c r="G685" s="83"/>
      <c r="H685" s="84">
        <f t="shared" si="1087"/>
        <v>1</v>
      </c>
      <c r="I685" s="85">
        <f t="shared" si="1088"/>
        <v>51</v>
      </c>
      <c r="J685" s="27"/>
      <c r="K685" s="86"/>
      <c r="L685" s="87"/>
      <c r="M685" s="87"/>
      <c r="N685" s="88"/>
      <c r="O685" s="86"/>
      <c r="P685" s="87"/>
      <c r="Q685" s="87"/>
      <c r="R685" s="88"/>
      <c r="S685" s="86"/>
      <c r="T685" s="87"/>
      <c r="U685" s="87"/>
      <c r="V685" s="87"/>
      <c r="W685" s="88"/>
      <c r="X685" s="86"/>
      <c r="Y685" s="87"/>
      <c r="Z685" s="87"/>
      <c r="AA685" s="88"/>
      <c r="AB685" s="86"/>
      <c r="AC685" s="87"/>
      <c r="AD685" s="87"/>
      <c r="AE685" s="88"/>
      <c r="AF685" s="86"/>
      <c r="AG685" s="87"/>
      <c r="AH685" s="87"/>
      <c r="AI685" s="362"/>
      <c r="AJ685" s="363"/>
      <c r="AK685" s="86"/>
      <c r="AL685" s="87">
        <v>3</v>
      </c>
      <c r="AM685" s="87">
        <v>3</v>
      </c>
      <c r="AN685" s="88">
        <v>3</v>
      </c>
      <c r="AO685" s="86">
        <v>3</v>
      </c>
      <c r="AP685" s="87">
        <v>3</v>
      </c>
      <c r="AQ685" s="87">
        <v>3</v>
      </c>
      <c r="AR685" s="88">
        <v>3</v>
      </c>
      <c r="AS685" s="89">
        <v>3</v>
      </c>
      <c r="AT685" s="87">
        <v>3</v>
      </c>
      <c r="AU685" s="87">
        <v>3</v>
      </c>
      <c r="AV685" s="90">
        <v>3</v>
      </c>
      <c r="AW685" s="86">
        <v>3</v>
      </c>
      <c r="AX685" s="87">
        <v>3</v>
      </c>
      <c r="AY685" s="87">
        <v>3</v>
      </c>
      <c r="AZ685" s="87">
        <v>3</v>
      </c>
      <c r="BA685" s="88" t="s">
        <v>163</v>
      </c>
      <c r="BB685" s="89" t="s">
        <v>163</v>
      </c>
      <c r="BC685" s="87" t="s">
        <v>163</v>
      </c>
      <c r="BD685" s="87" t="s">
        <v>163</v>
      </c>
      <c r="BE685" s="321"/>
      <c r="BF685" s="322"/>
      <c r="BG685" s="322"/>
      <c r="BH685" s="322"/>
      <c r="BI685" s="322"/>
      <c r="BJ685" s="323"/>
      <c r="BK685" s="46" t="s">
        <v>18</v>
      </c>
      <c r="BL685" s="46" t="s">
        <v>38</v>
      </c>
      <c r="BN685" s="146">
        <f t="shared" si="1069"/>
        <v>0</v>
      </c>
      <c r="BO685" s="146">
        <f t="shared" si="1016"/>
        <v>0</v>
      </c>
      <c r="BP685" s="146">
        <f t="shared" si="1017"/>
        <v>0</v>
      </c>
      <c r="BQ685" s="146">
        <f t="shared" si="1018"/>
        <v>0</v>
      </c>
      <c r="BR685" s="146">
        <f t="shared" si="1019"/>
        <v>0</v>
      </c>
      <c r="BS685" s="146">
        <f t="shared" si="1020"/>
        <v>0</v>
      </c>
      <c r="BT685" s="146">
        <f t="shared" si="1021"/>
        <v>0</v>
      </c>
      <c r="BU685" s="146">
        <f t="shared" si="1022"/>
        <v>0</v>
      </c>
      <c r="BV685" s="146">
        <f t="shared" si="1023"/>
        <v>0</v>
      </c>
      <c r="BW685" s="146">
        <f t="shared" si="1024"/>
        <v>0</v>
      </c>
      <c r="BX685" s="146">
        <f t="shared" si="1025"/>
        <v>0</v>
      </c>
      <c r="BY685" s="146">
        <f t="shared" si="1026"/>
        <v>0</v>
      </c>
      <c r="BZ685" s="146">
        <f t="shared" si="1027"/>
        <v>0</v>
      </c>
      <c r="CA685" s="146">
        <f t="shared" si="1028"/>
        <v>0</v>
      </c>
      <c r="CB685" s="146">
        <f t="shared" si="1029"/>
        <v>0</v>
      </c>
      <c r="CC685" s="146">
        <f t="shared" si="1030"/>
        <v>0</v>
      </c>
      <c r="CD685" s="146">
        <f t="shared" si="1031"/>
        <v>0</v>
      </c>
      <c r="CE685" s="146">
        <f t="shared" si="1032"/>
        <v>0</v>
      </c>
      <c r="CF685" s="146">
        <f t="shared" si="1033"/>
        <v>0</v>
      </c>
      <c r="CG685" s="146">
        <f t="shared" si="1034"/>
        <v>0</v>
      </c>
      <c r="CH685" s="146">
        <f t="shared" si="1035"/>
        <v>0</v>
      </c>
      <c r="CI685" s="146">
        <f t="shared" si="1036"/>
        <v>0</v>
      </c>
      <c r="CJ685" s="146">
        <f t="shared" si="1037"/>
        <v>0</v>
      </c>
      <c r="CK685" s="146">
        <f t="shared" si="1038"/>
        <v>0</v>
      </c>
      <c r="CL685" s="146">
        <f t="shared" si="1039"/>
        <v>0</v>
      </c>
      <c r="CM685" s="146">
        <f t="shared" si="1040"/>
        <v>0</v>
      </c>
      <c r="CN685" s="146">
        <f t="shared" si="1041"/>
        <v>0</v>
      </c>
      <c r="CO685" s="146">
        <f t="shared" si="1042"/>
        <v>3</v>
      </c>
      <c r="CP685" s="146">
        <f t="shared" si="1043"/>
        <v>3</v>
      </c>
      <c r="CQ685" s="146">
        <f t="shared" si="1044"/>
        <v>3</v>
      </c>
      <c r="CR685" s="146">
        <f t="shared" si="1045"/>
        <v>3</v>
      </c>
      <c r="CS685" s="146">
        <f t="shared" si="1046"/>
        <v>3</v>
      </c>
      <c r="CT685" s="146">
        <f t="shared" si="1047"/>
        <v>3</v>
      </c>
      <c r="CU685" s="146">
        <f t="shared" si="1048"/>
        <v>3</v>
      </c>
      <c r="CV685" s="146">
        <f t="shared" si="1049"/>
        <v>3</v>
      </c>
      <c r="CW685" s="146">
        <f t="shared" si="1050"/>
        <v>3</v>
      </c>
      <c r="CX685" s="146">
        <f t="shared" si="1051"/>
        <v>3</v>
      </c>
      <c r="CY685" s="146">
        <f t="shared" si="1052"/>
        <v>3</v>
      </c>
      <c r="CZ685" s="146">
        <f t="shared" si="1053"/>
        <v>3</v>
      </c>
      <c r="DA685" s="146">
        <f t="shared" si="1054"/>
        <v>3</v>
      </c>
      <c r="DB685" s="146">
        <f t="shared" si="1055"/>
        <v>3</v>
      </c>
      <c r="DC685" s="146">
        <f t="shared" si="1056"/>
        <v>3</v>
      </c>
      <c r="DD685" s="146">
        <f t="shared" si="1057"/>
        <v>0</v>
      </c>
      <c r="DE685" s="146">
        <f t="shared" si="1058"/>
        <v>0</v>
      </c>
      <c r="DF685" s="146">
        <f t="shared" si="1059"/>
        <v>0</v>
      </c>
      <c r="DG685" s="146">
        <f t="shared" si="1060"/>
        <v>0</v>
      </c>
      <c r="DH685" s="146">
        <f t="shared" si="1061"/>
        <v>0</v>
      </c>
      <c r="DI685" s="146">
        <f t="shared" si="1062"/>
        <v>0</v>
      </c>
      <c r="DJ685" s="146">
        <f t="shared" si="1063"/>
        <v>0</v>
      </c>
      <c r="DK685" s="146">
        <f t="shared" si="1064"/>
        <v>0</v>
      </c>
      <c r="DL685" s="146">
        <f t="shared" si="1065"/>
        <v>0</v>
      </c>
      <c r="DM685" s="146">
        <f t="shared" si="1066"/>
        <v>0</v>
      </c>
      <c r="DN685" s="64">
        <f>(E685-1)*H685*15+I685*0.8</f>
        <v>70.800000000000011</v>
      </c>
      <c r="DO685" s="52" t="str">
        <f t="shared" si="1085"/>
        <v/>
      </c>
      <c r="DP685" s="52" t="str">
        <f t="shared" si="1071"/>
        <v/>
      </c>
      <c r="DQ685" s="53">
        <f t="shared" si="1072"/>
        <v>70.800000000000011</v>
      </c>
      <c r="DR685" s="1">
        <f t="shared" si="1086"/>
        <v>2</v>
      </c>
      <c r="DS685" s="168" t="e">
        <f>IF(AND(DR685=#REF!,BL685=#REF!),'Tiến độ'!D685,"")</f>
        <v>#REF!</v>
      </c>
    </row>
    <row r="686" spans="1:123" ht="11.25" customHeight="1">
      <c r="A686" s="314" t="str">
        <f>IF(B686="","",MAX($A$7:A685)+1)</f>
        <v/>
      </c>
      <c r="B686" s="315"/>
      <c r="C686" s="79" t="s">
        <v>632</v>
      </c>
      <c r="D686" s="80" t="s">
        <v>1090</v>
      </c>
      <c r="E686" s="81">
        <v>4</v>
      </c>
      <c r="F686" s="82">
        <v>60</v>
      </c>
      <c r="G686" s="83"/>
      <c r="H686" s="84">
        <f t="shared" si="1087"/>
        <v>1</v>
      </c>
      <c r="I686" s="85">
        <f t="shared" si="1088"/>
        <v>51</v>
      </c>
      <c r="J686" s="27"/>
      <c r="K686" s="86"/>
      <c r="L686" s="87"/>
      <c r="M686" s="87"/>
      <c r="N686" s="88"/>
      <c r="O686" s="86"/>
      <c r="P686" s="87"/>
      <c r="Q686" s="87"/>
      <c r="R686" s="88"/>
      <c r="S686" s="86"/>
      <c r="T686" s="87"/>
      <c r="U686" s="87"/>
      <c r="V686" s="87"/>
      <c r="W686" s="88"/>
      <c r="X686" s="86"/>
      <c r="Y686" s="87"/>
      <c r="Z686" s="87"/>
      <c r="AA686" s="88"/>
      <c r="AB686" s="86"/>
      <c r="AC686" s="87"/>
      <c r="AD686" s="87"/>
      <c r="AE686" s="88"/>
      <c r="AF686" s="86"/>
      <c r="AG686" s="87"/>
      <c r="AH686" s="87"/>
      <c r="AI686" s="362"/>
      <c r="AJ686" s="363"/>
      <c r="AK686" s="86"/>
      <c r="AL686" s="87">
        <v>4</v>
      </c>
      <c r="AM686" s="87">
        <v>4</v>
      </c>
      <c r="AN686" s="88">
        <v>4</v>
      </c>
      <c r="AO686" s="86">
        <v>4</v>
      </c>
      <c r="AP686" s="87">
        <v>4</v>
      </c>
      <c r="AQ686" s="87">
        <v>4</v>
      </c>
      <c r="AR686" s="88">
        <v>4</v>
      </c>
      <c r="AS686" s="89">
        <v>4</v>
      </c>
      <c r="AT686" s="87">
        <v>4</v>
      </c>
      <c r="AU686" s="87">
        <v>4</v>
      </c>
      <c r="AV686" s="90">
        <v>4</v>
      </c>
      <c r="AW686" s="86">
        <v>4</v>
      </c>
      <c r="AX686" s="87">
        <v>4</v>
      </c>
      <c r="AY686" s="87">
        <v>4</v>
      </c>
      <c r="AZ686" s="87">
        <v>4</v>
      </c>
      <c r="BA686" s="88" t="s">
        <v>163</v>
      </c>
      <c r="BB686" s="89" t="s">
        <v>163</v>
      </c>
      <c r="BC686" s="87" t="s">
        <v>163</v>
      </c>
      <c r="BD686" s="87" t="s">
        <v>163</v>
      </c>
      <c r="BE686" s="321"/>
      <c r="BF686" s="322"/>
      <c r="BG686" s="322"/>
      <c r="BH686" s="322"/>
      <c r="BI686" s="322"/>
      <c r="BJ686" s="323"/>
      <c r="BK686" s="46" t="s">
        <v>18</v>
      </c>
      <c r="BL686" s="46" t="s">
        <v>39</v>
      </c>
      <c r="BN686" s="146">
        <f t="shared" si="1069"/>
        <v>0</v>
      </c>
      <c r="BO686" s="146">
        <f t="shared" si="1016"/>
        <v>0</v>
      </c>
      <c r="BP686" s="146">
        <f t="shared" si="1017"/>
        <v>0</v>
      </c>
      <c r="BQ686" s="146">
        <f t="shared" si="1018"/>
        <v>0</v>
      </c>
      <c r="BR686" s="146">
        <f t="shared" si="1019"/>
        <v>0</v>
      </c>
      <c r="BS686" s="146">
        <f t="shared" si="1020"/>
        <v>0</v>
      </c>
      <c r="BT686" s="146">
        <f t="shared" si="1021"/>
        <v>0</v>
      </c>
      <c r="BU686" s="146">
        <f t="shared" si="1022"/>
        <v>0</v>
      </c>
      <c r="BV686" s="146">
        <f t="shared" si="1023"/>
        <v>0</v>
      </c>
      <c r="BW686" s="146">
        <f t="shared" si="1024"/>
        <v>0</v>
      </c>
      <c r="BX686" s="146">
        <f t="shared" si="1025"/>
        <v>0</v>
      </c>
      <c r="BY686" s="146">
        <f t="shared" si="1026"/>
        <v>0</v>
      </c>
      <c r="BZ686" s="146">
        <f t="shared" si="1027"/>
        <v>0</v>
      </c>
      <c r="CA686" s="146">
        <f t="shared" si="1028"/>
        <v>0</v>
      </c>
      <c r="CB686" s="146">
        <f t="shared" si="1029"/>
        <v>0</v>
      </c>
      <c r="CC686" s="146">
        <f t="shared" si="1030"/>
        <v>0</v>
      </c>
      <c r="CD686" s="146">
        <f t="shared" si="1031"/>
        <v>0</v>
      </c>
      <c r="CE686" s="146">
        <f t="shared" si="1032"/>
        <v>0</v>
      </c>
      <c r="CF686" s="146">
        <f t="shared" si="1033"/>
        <v>0</v>
      </c>
      <c r="CG686" s="146">
        <f t="shared" si="1034"/>
        <v>0</v>
      </c>
      <c r="CH686" s="146">
        <f t="shared" si="1035"/>
        <v>0</v>
      </c>
      <c r="CI686" s="146">
        <f t="shared" si="1036"/>
        <v>0</v>
      </c>
      <c r="CJ686" s="146">
        <f t="shared" si="1037"/>
        <v>0</v>
      </c>
      <c r="CK686" s="146">
        <f t="shared" si="1038"/>
        <v>0</v>
      </c>
      <c r="CL686" s="146">
        <f t="shared" si="1039"/>
        <v>0</v>
      </c>
      <c r="CM686" s="146">
        <f t="shared" si="1040"/>
        <v>0</v>
      </c>
      <c r="CN686" s="146">
        <f t="shared" si="1041"/>
        <v>0</v>
      </c>
      <c r="CO686" s="146">
        <f t="shared" si="1042"/>
        <v>4</v>
      </c>
      <c r="CP686" s="146">
        <f t="shared" si="1043"/>
        <v>4</v>
      </c>
      <c r="CQ686" s="146">
        <f t="shared" si="1044"/>
        <v>4</v>
      </c>
      <c r="CR686" s="146">
        <f t="shared" si="1045"/>
        <v>4</v>
      </c>
      <c r="CS686" s="146">
        <f t="shared" si="1046"/>
        <v>4</v>
      </c>
      <c r="CT686" s="146">
        <f t="shared" si="1047"/>
        <v>4</v>
      </c>
      <c r="CU686" s="146">
        <f t="shared" si="1048"/>
        <v>4</v>
      </c>
      <c r="CV686" s="146">
        <f t="shared" si="1049"/>
        <v>4</v>
      </c>
      <c r="CW686" s="146">
        <f t="shared" si="1050"/>
        <v>4</v>
      </c>
      <c r="CX686" s="146">
        <f t="shared" si="1051"/>
        <v>4</v>
      </c>
      <c r="CY686" s="146">
        <f t="shared" si="1052"/>
        <v>4</v>
      </c>
      <c r="CZ686" s="146">
        <f t="shared" si="1053"/>
        <v>4</v>
      </c>
      <c r="DA686" s="146">
        <f t="shared" si="1054"/>
        <v>4</v>
      </c>
      <c r="DB686" s="146">
        <f t="shared" si="1055"/>
        <v>4</v>
      </c>
      <c r="DC686" s="146">
        <f t="shared" si="1056"/>
        <v>4</v>
      </c>
      <c r="DD686" s="146">
        <f t="shared" si="1057"/>
        <v>0</v>
      </c>
      <c r="DE686" s="146">
        <f t="shared" si="1058"/>
        <v>0</v>
      </c>
      <c r="DF686" s="146">
        <f t="shared" si="1059"/>
        <v>0</v>
      </c>
      <c r="DG686" s="146">
        <f t="shared" si="1060"/>
        <v>0</v>
      </c>
      <c r="DH686" s="146">
        <f t="shared" si="1061"/>
        <v>0</v>
      </c>
      <c r="DI686" s="146">
        <f t="shared" si="1062"/>
        <v>0</v>
      </c>
      <c r="DJ686" s="146">
        <f t="shared" si="1063"/>
        <v>0</v>
      </c>
      <c r="DK686" s="146">
        <f t="shared" si="1064"/>
        <v>0</v>
      </c>
      <c r="DL686" s="146">
        <f t="shared" si="1065"/>
        <v>0</v>
      </c>
      <c r="DM686" s="146">
        <f t="shared" si="1066"/>
        <v>0</v>
      </c>
      <c r="DN686" s="64">
        <f>F686*H686</f>
        <v>60</v>
      </c>
      <c r="DO686" s="52" t="str">
        <f t="shared" si="1085"/>
        <v/>
      </c>
      <c r="DP686" s="52" t="str">
        <f t="shared" si="1071"/>
        <v/>
      </c>
      <c r="DQ686" s="53">
        <f t="shared" si="1072"/>
        <v>60</v>
      </c>
      <c r="DR686" s="1">
        <f t="shared" si="1086"/>
        <v>2</v>
      </c>
      <c r="DS686" s="168" t="e">
        <f>IF(AND(DR686=#REF!,BL686=#REF!),'Tiến độ'!D686,"")</f>
        <v>#REF!</v>
      </c>
    </row>
    <row r="687" spans="1:123" ht="11.25" customHeight="1">
      <c r="A687" s="314" t="str">
        <f>IF(B687="","",MAX($A$7:A686)+1)</f>
        <v/>
      </c>
      <c r="B687" s="315"/>
      <c r="C687" s="79" t="s">
        <v>826</v>
      </c>
      <c r="D687" s="80" t="s">
        <v>11970</v>
      </c>
      <c r="E687" s="81">
        <v>3</v>
      </c>
      <c r="F687" s="82">
        <v>45</v>
      </c>
      <c r="G687" s="83"/>
      <c r="H687" s="84">
        <f t="shared" si="1087"/>
        <v>1</v>
      </c>
      <c r="I687" s="85">
        <f t="shared" si="1088"/>
        <v>51</v>
      </c>
      <c r="J687" s="27"/>
      <c r="K687" s="86"/>
      <c r="L687" s="87"/>
      <c r="M687" s="87"/>
      <c r="N687" s="88"/>
      <c r="O687" s="86"/>
      <c r="P687" s="87"/>
      <c r="Q687" s="87"/>
      <c r="R687" s="88"/>
      <c r="S687" s="86"/>
      <c r="T687" s="87"/>
      <c r="U687" s="87"/>
      <c r="V687" s="87"/>
      <c r="W687" s="88"/>
      <c r="X687" s="86"/>
      <c r="Y687" s="87"/>
      <c r="Z687" s="87"/>
      <c r="AA687" s="88"/>
      <c r="AB687" s="86"/>
      <c r="AC687" s="87"/>
      <c r="AD687" s="87"/>
      <c r="AE687" s="88"/>
      <c r="AF687" s="86"/>
      <c r="AG687" s="87"/>
      <c r="AH687" s="87"/>
      <c r="AI687" s="362"/>
      <c r="AJ687" s="363"/>
      <c r="AK687" s="86"/>
      <c r="AL687" s="87">
        <v>3</v>
      </c>
      <c r="AM687" s="87">
        <v>3</v>
      </c>
      <c r="AN687" s="88">
        <v>3</v>
      </c>
      <c r="AO687" s="86">
        <v>3</v>
      </c>
      <c r="AP687" s="87">
        <v>3</v>
      </c>
      <c r="AQ687" s="87">
        <v>3</v>
      </c>
      <c r="AR687" s="88">
        <v>3</v>
      </c>
      <c r="AS687" s="89">
        <v>3</v>
      </c>
      <c r="AT687" s="87">
        <v>3</v>
      </c>
      <c r="AU687" s="87">
        <v>3</v>
      </c>
      <c r="AV687" s="90">
        <v>3</v>
      </c>
      <c r="AW687" s="86">
        <v>3</v>
      </c>
      <c r="AX687" s="87">
        <v>3</v>
      </c>
      <c r="AY687" s="87">
        <v>3</v>
      </c>
      <c r="AZ687" s="87">
        <v>3</v>
      </c>
      <c r="BA687" s="88" t="s">
        <v>163</v>
      </c>
      <c r="BB687" s="89" t="s">
        <v>163</v>
      </c>
      <c r="BC687" s="87" t="s">
        <v>163</v>
      </c>
      <c r="BD687" s="87" t="s">
        <v>163</v>
      </c>
      <c r="BE687" s="321"/>
      <c r="BF687" s="322"/>
      <c r="BG687" s="322"/>
      <c r="BH687" s="322"/>
      <c r="BI687" s="322"/>
      <c r="BJ687" s="323"/>
      <c r="BK687" s="46" t="s">
        <v>18</v>
      </c>
      <c r="BL687" s="46" t="s">
        <v>39</v>
      </c>
      <c r="BN687" s="146">
        <f t="shared" si="1069"/>
        <v>0</v>
      </c>
      <c r="BO687" s="146">
        <f t="shared" si="1016"/>
        <v>0</v>
      </c>
      <c r="BP687" s="146">
        <f t="shared" si="1017"/>
        <v>0</v>
      </c>
      <c r="BQ687" s="146">
        <f t="shared" si="1018"/>
        <v>0</v>
      </c>
      <c r="BR687" s="146">
        <f t="shared" si="1019"/>
        <v>0</v>
      </c>
      <c r="BS687" s="146">
        <f t="shared" si="1020"/>
        <v>0</v>
      </c>
      <c r="BT687" s="146">
        <f t="shared" si="1021"/>
        <v>0</v>
      </c>
      <c r="BU687" s="146">
        <f t="shared" si="1022"/>
        <v>0</v>
      </c>
      <c r="BV687" s="146">
        <f t="shared" si="1023"/>
        <v>0</v>
      </c>
      <c r="BW687" s="146">
        <f t="shared" si="1024"/>
        <v>0</v>
      </c>
      <c r="BX687" s="146">
        <f t="shared" si="1025"/>
        <v>0</v>
      </c>
      <c r="BY687" s="146">
        <f t="shared" si="1026"/>
        <v>0</v>
      </c>
      <c r="BZ687" s="146">
        <f t="shared" si="1027"/>
        <v>0</v>
      </c>
      <c r="CA687" s="146">
        <f t="shared" si="1028"/>
        <v>0</v>
      </c>
      <c r="CB687" s="146">
        <f t="shared" si="1029"/>
        <v>0</v>
      </c>
      <c r="CC687" s="146">
        <f t="shared" si="1030"/>
        <v>0</v>
      </c>
      <c r="CD687" s="146">
        <f t="shared" si="1031"/>
        <v>0</v>
      </c>
      <c r="CE687" s="146">
        <f t="shared" si="1032"/>
        <v>0</v>
      </c>
      <c r="CF687" s="146">
        <f t="shared" si="1033"/>
        <v>0</v>
      </c>
      <c r="CG687" s="146">
        <f t="shared" si="1034"/>
        <v>0</v>
      </c>
      <c r="CH687" s="146">
        <f t="shared" si="1035"/>
        <v>0</v>
      </c>
      <c r="CI687" s="146">
        <f t="shared" si="1036"/>
        <v>0</v>
      </c>
      <c r="CJ687" s="146">
        <f t="shared" si="1037"/>
        <v>0</v>
      </c>
      <c r="CK687" s="146">
        <f t="shared" si="1038"/>
        <v>0</v>
      </c>
      <c r="CL687" s="146">
        <f t="shared" si="1039"/>
        <v>0</v>
      </c>
      <c r="CM687" s="146">
        <f t="shared" si="1040"/>
        <v>0</v>
      </c>
      <c r="CN687" s="146">
        <f t="shared" si="1041"/>
        <v>0</v>
      </c>
      <c r="CO687" s="146">
        <f t="shared" si="1042"/>
        <v>3</v>
      </c>
      <c r="CP687" s="146">
        <f t="shared" si="1043"/>
        <v>3</v>
      </c>
      <c r="CQ687" s="146">
        <f t="shared" si="1044"/>
        <v>3</v>
      </c>
      <c r="CR687" s="146">
        <f t="shared" si="1045"/>
        <v>3</v>
      </c>
      <c r="CS687" s="146">
        <f t="shared" si="1046"/>
        <v>3</v>
      </c>
      <c r="CT687" s="146">
        <f t="shared" si="1047"/>
        <v>3</v>
      </c>
      <c r="CU687" s="146">
        <f t="shared" si="1048"/>
        <v>3</v>
      </c>
      <c r="CV687" s="146">
        <f t="shared" si="1049"/>
        <v>3</v>
      </c>
      <c r="CW687" s="146">
        <f t="shared" si="1050"/>
        <v>3</v>
      </c>
      <c r="CX687" s="146">
        <f t="shared" si="1051"/>
        <v>3</v>
      </c>
      <c r="CY687" s="146">
        <f t="shared" si="1052"/>
        <v>3</v>
      </c>
      <c r="CZ687" s="146">
        <f t="shared" si="1053"/>
        <v>3</v>
      </c>
      <c r="DA687" s="146">
        <f t="shared" si="1054"/>
        <v>3</v>
      </c>
      <c r="DB687" s="146">
        <f t="shared" si="1055"/>
        <v>3</v>
      </c>
      <c r="DC687" s="146">
        <f t="shared" si="1056"/>
        <v>3</v>
      </c>
      <c r="DD687" s="146">
        <f t="shared" si="1057"/>
        <v>0</v>
      </c>
      <c r="DE687" s="146">
        <f t="shared" si="1058"/>
        <v>0</v>
      </c>
      <c r="DF687" s="146">
        <f t="shared" si="1059"/>
        <v>0</v>
      </c>
      <c r="DG687" s="146">
        <f t="shared" si="1060"/>
        <v>0</v>
      </c>
      <c r="DH687" s="146">
        <f t="shared" si="1061"/>
        <v>0</v>
      </c>
      <c r="DI687" s="146">
        <f t="shared" si="1062"/>
        <v>0</v>
      </c>
      <c r="DJ687" s="146">
        <f t="shared" si="1063"/>
        <v>0</v>
      </c>
      <c r="DK687" s="146">
        <f t="shared" si="1064"/>
        <v>0</v>
      </c>
      <c r="DL687" s="146">
        <f t="shared" si="1065"/>
        <v>0</v>
      </c>
      <c r="DM687" s="146">
        <f t="shared" si="1066"/>
        <v>0</v>
      </c>
      <c r="DN687" s="64">
        <f>F687*H687</f>
        <v>45</v>
      </c>
      <c r="DO687" s="52" t="str">
        <f t="shared" si="1085"/>
        <v/>
      </c>
      <c r="DP687" s="52" t="str">
        <f t="shared" si="1071"/>
        <v/>
      </c>
      <c r="DQ687" s="53">
        <f t="shared" si="1072"/>
        <v>45</v>
      </c>
      <c r="DR687" s="1">
        <f t="shared" si="1086"/>
        <v>2</v>
      </c>
      <c r="DS687" s="168" t="e">
        <f>IF(AND(DR687=#REF!,BL687=#REF!),'Tiến độ'!D687,"")</f>
        <v>#REF!</v>
      </c>
    </row>
    <row r="688" spans="1:123" ht="11.25" customHeight="1">
      <c r="A688" s="310" t="str">
        <f>IF(B688="","",MAX($A$7:A687)+1)</f>
        <v/>
      </c>
      <c r="B688" s="313"/>
      <c r="C688" s="91" t="s">
        <v>8</v>
      </c>
      <c r="D688" s="92"/>
      <c r="E688" s="93">
        <f>SUM(E674:E687)</f>
        <v>36</v>
      </c>
      <c r="F688" s="94"/>
      <c r="G688" s="95"/>
      <c r="H688" s="96"/>
      <c r="I688" s="97"/>
      <c r="J688" s="26"/>
      <c r="K688" s="96">
        <f t="shared" ref="K688:AH688" si="1089">SUM(K674:K687)</f>
        <v>20</v>
      </c>
      <c r="L688" s="97">
        <f t="shared" si="1089"/>
        <v>20</v>
      </c>
      <c r="M688" s="97">
        <f t="shared" si="1089"/>
        <v>20</v>
      </c>
      <c r="N688" s="98">
        <f t="shared" si="1089"/>
        <v>20</v>
      </c>
      <c r="O688" s="96">
        <f t="shared" si="1089"/>
        <v>20</v>
      </c>
      <c r="P688" s="97">
        <f t="shared" si="1089"/>
        <v>17</v>
      </c>
      <c r="Q688" s="97">
        <f t="shared" si="1089"/>
        <v>17</v>
      </c>
      <c r="R688" s="98">
        <f t="shared" si="1089"/>
        <v>21</v>
      </c>
      <c r="S688" s="96">
        <f t="shared" si="1089"/>
        <v>21</v>
      </c>
      <c r="T688" s="97">
        <f t="shared" si="1089"/>
        <v>21</v>
      </c>
      <c r="U688" s="97">
        <f t="shared" si="1089"/>
        <v>21</v>
      </c>
      <c r="V688" s="97">
        <f t="shared" si="1089"/>
        <v>21</v>
      </c>
      <c r="W688" s="98">
        <f t="shared" si="1089"/>
        <v>21</v>
      </c>
      <c r="X688" s="96">
        <f t="shared" si="1089"/>
        <v>18</v>
      </c>
      <c r="Y688" s="97">
        <f t="shared" si="1089"/>
        <v>16</v>
      </c>
      <c r="Z688" s="97">
        <f t="shared" si="1089"/>
        <v>0</v>
      </c>
      <c r="AA688" s="98">
        <f t="shared" si="1089"/>
        <v>0</v>
      </c>
      <c r="AB688" s="96">
        <f t="shared" si="1089"/>
        <v>0</v>
      </c>
      <c r="AC688" s="97">
        <f t="shared" si="1089"/>
        <v>0</v>
      </c>
      <c r="AD688" s="97">
        <f t="shared" si="1089"/>
        <v>0</v>
      </c>
      <c r="AE688" s="98">
        <f t="shared" si="1089"/>
        <v>0</v>
      </c>
      <c r="AF688" s="96">
        <f t="shared" si="1089"/>
        <v>0</v>
      </c>
      <c r="AG688" s="97">
        <f t="shared" si="1089"/>
        <v>0</v>
      </c>
      <c r="AH688" s="97">
        <f t="shared" si="1089"/>
        <v>0</v>
      </c>
      <c r="AI688" s="362"/>
      <c r="AJ688" s="363"/>
      <c r="AK688" s="96">
        <f t="shared" ref="AK688:BD688" si="1090">SUM(AK674:AK687)</f>
        <v>0</v>
      </c>
      <c r="AL688" s="97">
        <f t="shared" si="1090"/>
        <v>19</v>
      </c>
      <c r="AM688" s="97">
        <f t="shared" si="1090"/>
        <v>19</v>
      </c>
      <c r="AN688" s="98">
        <f t="shared" si="1090"/>
        <v>19</v>
      </c>
      <c r="AO688" s="96">
        <f t="shared" si="1090"/>
        <v>19</v>
      </c>
      <c r="AP688" s="97">
        <f t="shared" si="1090"/>
        <v>19</v>
      </c>
      <c r="AQ688" s="97">
        <f t="shared" si="1090"/>
        <v>19</v>
      </c>
      <c r="AR688" s="98">
        <f t="shared" si="1090"/>
        <v>19</v>
      </c>
      <c r="AS688" s="99">
        <f t="shared" si="1090"/>
        <v>23</v>
      </c>
      <c r="AT688" s="97">
        <f t="shared" si="1090"/>
        <v>23</v>
      </c>
      <c r="AU688" s="97">
        <f t="shared" si="1090"/>
        <v>23</v>
      </c>
      <c r="AV688" s="100">
        <f t="shared" si="1090"/>
        <v>23</v>
      </c>
      <c r="AW688" s="96">
        <f t="shared" si="1090"/>
        <v>23</v>
      </c>
      <c r="AX688" s="97">
        <f t="shared" si="1090"/>
        <v>23</v>
      </c>
      <c r="AY688" s="97">
        <f t="shared" si="1090"/>
        <v>23</v>
      </c>
      <c r="AZ688" s="97">
        <f t="shared" si="1090"/>
        <v>21</v>
      </c>
      <c r="BA688" s="98">
        <f t="shared" si="1090"/>
        <v>0</v>
      </c>
      <c r="BB688" s="99">
        <f t="shared" si="1090"/>
        <v>0</v>
      </c>
      <c r="BC688" s="97">
        <f t="shared" si="1090"/>
        <v>0</v>
      </c>
      <c r="BD688" s="97">
        <f t="shared" si="1090"/>
        <v>0</v>
      </c>
      <c r="BE688" s="321"/>
      <c r="BF688" s="322"/>
      <c r="BG688" s="322"/>
      <c r="BH688" s="322"/>
      <c r="BI688" s="322"/>
      <c r="BJ688" s="323"/>
      <c r="BK688" s="47"/>
      <c r="BL688" s="47" t="s">
        <v>1113</v>
      </c>
      <c r="BN688" s="146">
        <f t="shared" si="1069"/>
        <v>0</v>
      </c>
      <c r="BO688" s="146">
        <f t="shared" si="1016"/>
        <v>0</v>
      </c>
      <c r="BP688" s="146">
        <f t="shared" si="1017"/>
        <v>0</v>
      </c>
      <c r="BQ688" s="146">
        <f t="shared" si="1018"/>
        <v>0</v>
      </c>
      <c r="BR688" s="146">
        <f t="shared" si="1019"/>
        <v>0</v>
      </c>
      <c r="BS688" s="146">
        <f t="shared" si="1020"/>
        <v>0</v>
      </c>
      <c r="BT688" s="146">
        <f t="shared" si="1021"/>
        <v>0</v>
      </c>
      <c r="BU688" s="146">
        <f t="shared" si="1022"/>
        <v>0</v>
      </c>
      <c r="BV688" s="146">
        <f t="shared" si="1023"/>
        <v>0</v>
      </c>
      <c r="BW688" s="146">
        <f t="shared" si="1024"/>
        <v>0</v>
      </c>
      <c r="BX688" s="146">
        <f t="shared" si="1025"/>
        <v>0</v>
      </c>
      <c r="BY688" s="146">
        <f t="shared" si="1026"/>
        <v>0</v>
      </c>
      <c r="BZ688" s="146">
        <f t="shared" si="1027"/>
        <v>0</v>
      </c>
      <c r="CA688" s="146">
        <f t="shared" si="1028"/>
        <v>0</v>
      </c>
      <c r="CB688" s="146">
        <f t="shared" si="1029"/>
        <v>0</v>
      </c>
      <c r="CC688" s="146">
        <f t="shared" si="1030"/>
        <v>0</v>
      </c>
      <c r="CD688" s="146">
        <f t="shared" si="1031"/>
        <v>0</v>
      </c>
      <c r="CE688" s="146">
        <f t="shared" si="1032"/>
        <v>0</v>
      </c>
      <c r="CF688" s="146">
        <f t="shared" si="1033"/>
        <v>0</v>
      </c>
      <c r="CG688" s="146">
        <f t="shared" si="1034"/>
        <v>0</v>
      </c>
      <c r="CH688" s="146">
        <f t="shared" si="1035"/>
        <v>0</v>
      </c>
      <c r="CI688" s="146">
        <f t="shared" si="1036"/>
        <v>0</v>
      </c>
      <c r="CJ688" s="146">
        <f t="shared" si="1037"/>
        <v>0</v>
      </c>
      <c r="CK688" s="146">
        <f t="shared" si="1038"/>
        <v>0</v>
      </c>
      <c r="CL688" s="146">
        <f t="shared" si="1039"/>
        <v>0</v>
      </c>
      <c r="CM688" s="146">
        <f t="shared" si="1040"/>
        <v>0</v>
      </c>
      <c r="CN688" s="146">
        <f t="shared" si="1041"/>
        <v>0</v>
      </c>
      <c r="CO688" s="146">
        <f t="shared" si="1042"/>
        <v>0</v>
      </c>
      <c r="CP688" s="146">
        <f t="shared" si="1043"/>
        <v>0</v>
      </c>
      <c r="CQ688" s="146">
        <f t="shared" si="1044"/>
        <v>0</v>
      </c>
      <c r="CR688" s="146">
        <f t="shared" si="1045"/>
        <v>0</v>
      </c>
      <c r="CS688" s="146">
        <f t="shared" si="1046"/>
        <v>0</v>
      </c>
      <c r="CT688" s="146">
        <f t="shared" si="1047"/>
        <v>0</v>
      </c>
      <c r="CU688" s="146">
        <f t="shared" si="1048"/>
        <v>0</v>
      </c>
      <c r="CV688" s="146">
        <f t="shared" si="1049"/>
        <v>0</v>
      </c>
      <c r="CW688" s="146">
        <f t="shared" si="1050"/>
        <v>0</v>
      </c>
      <c r="CX688" s="146">
        <f t="shared" si="1051"/>
        <v>0</v>
      </c>
      <c r="CY688" s="146">
        <f t="shared" si="1052"/>
        <v>0</v>
      </c>
      <c r="CZ688" s="146">
        <f t="shared" si="1053"/>
        <v>0</v>
      </c>
      <c r="DA688" s="146">
        <f t="shared" si="1054"/>
        <v>0</v>
      </c>
      <c r="DB688" s="146">
        <f t="shared" si="1055"/>
        <v>0</v>
      </c>
      <c r="DC688" s="146">
        <f t="shared" si="1056"/>
        <v>0</v>
      </c>
      <c r="DD688" s="146">
        <f t="shared" si="1057"/>
        <v>0</v>
      </c>
      <c r="DE688" s="146">
        <f t="shared" si="1058"/>
        <v>0</v>
      </c>
      <c r="DF688" s="146">
        <f t="shared" si="1059"/>
        <v>0</v>
      </c>
      <c r="DG688" s="146">
        <f t="shared" si="1060"/>
        <v>0</v>
      </c>
      <c r="DH688" s="146">
        <f t="shared" si="1061"/>
        <v>0</v>
      </c>
      <c r="DI688" s="146">
        <f t="shared" si="1062"/>
        <v>0</v>
      </c>
      <c r="DJ688" s="146">
        <f t="shared" si="1063"/>
        <v>0</v>
      </c>
      <c r="DK688" s="146">
        <f t="shared" si="1064"/>
        <v>0</v>
      </c>
      <c r="DL688" s="146">
        <f t="shared" si="1065"/>
        <v>0</v>
      </c>
      <c r="DM688" s="146">
        <f t="shared" si="1066"/>
        <v>0</v>
      </c>
      <c r="DN688" s="54"/>
      <c r="DO688" s="55"/>
      <c r="DP688" s="55"/>
      <c r="DQ688" s="56"/>
      <c r="DS688" s="168" t="e">
        <f>IF(AND(DR688=#REF!,BL688=#REF!),'Tiến độ'!D688,"")</f>
        <v>#REF!</v>
      </c>
    </row>
    <row r="689" spans="1:123" ht="11.25" customHeight="1">
      <c r="A689" s="308">
        <f>IF(B689="","",MAX($A$7:A688)+1)</f>
        <v>48</v>
      </c>
      <c r="B689" s="311" t="s">
        <v>1095</v>
      </c>
      <c r="C689" s="67" t="s">
        <v>1082</v>
      </c>
      <c r="D689" s="68" t="s">
        <v>1083</v>
      </c>
      <c r="E689" s="69">
        <v>2</v>
      </c>
      <c r="F689" s="70">
        <v>30</v>
      </c>
      <c r="G689" s="71"/>
      <c r="H689" s="72">
        <v>1</v>
      </c>
      <c r="I689" s="73">
        <v>27</v>
      </c>
      <c r="J689" s="24" t="s">
        <v>1101</v>
      </c>
      <c r="K689" s="74">
        <v>2</v>
      </c>
      <c r="L689" s="75">
        <v>2</v>
      </c>
      <c r="M689" s="75">
        <v>2</v>
      </c>
      <c r="N689" s="76">
        <v>2</v>
      </c>
      <c r="O689" s="74">
        <v>2</v>
      </c>
      <c r="P689" s="75">
        <v>2</v>
      </c>
      <c r="Q689" s="75">
        <v>2</v>
      </c>
      <c r="R689" s="76">
        <v>2</v>
      </c>
      <c r="S689" s="74">
        <v>2</v>
      </c>
      <c r="T689" s="75">
        <v>2</v>
      </c>
      <c r="U689" s="75">
        <v>2</v>
      </c>
      <c r="V689" s="75">
        <v>2</v>
      </c>
      <c r="W689" s="76">
        <v>2</v>
      </c>
      <c r="X689" s="74">
        <v>2</v>
      </c>
      <c r="Y689" s="75">
        <v>2</v>
      </c>
      <c r="Z689" s="75" t="s">
        <v>163</v>
      </c>
      <c r="AA689" s="76" t="s">
        <v>163</v>
      </c>
      <c r="AB689" s="74" t="s">
        <v>163</v>
      </c>
      <c r="AC689" s="75" t="s">
        <v>163</v>
      </c>
      <c r="AD689" s="75" t="s">
        <v>164</v>
      </c>
      <c r="AE689" s="76" t="s">
        <v>164</v>
      </c>
      <c r="AF689" s="74" t="s">
        <v>164</v>
      </c>
      <c r="AG689" s="75" t="s">
        <v>164</v>
      </c>
      <c r="AH689" s="75" t="s">
        <v>164</v>
      </c>
      <c r="AI689" s="362"/>
      <c r="AJ689" s="363"/>
      <c r="AK689" s="74" t="s">
        <v>164</v>
      </c>
      <c r="AL689" s="75"/>
      <c r="AM689" s="75"/>
      <c r="AN689" s="76"/>
      <c r="AO689" s="74"/>
      <c r="AP689" s="75"/>
      <c r="AQ689" s="75"/>
      <c r="AR689" s="76"/>
      <c r="AS689" s="77"/>
      <c r="AT689" s="75"/>
      <c r="AU689" s="75"/>
      <c r="AV689" s="78"/>
      <c r="AW689" s="74"/>
      <c r="AX689" s="75"/>
      <c r="AY689" s="75"/>
      <c r="AZ689" s="75"/>
      <c r="BA689" s="76"/>
      <c r="BB689" s="77"/>
      <c r="BC689" s="75"/>
      <c r="BD689" s="75"/>
      <c r="BE689" s="321"/>
      <c r="BF689" s="322"/>
      <c r="BG689" s="322"/>
      <c r="BH689" s="322"/>
      <c r="BI689" s="322"/>
      <c r="BJ689" s="323"/>
      <c r="BK689" s="45" t="s">
        <v>18</v>
      </c>
      <c r="BL689" s="45" t="s">
        <v>27</v>
      </c>
      <c r="BN689" s="146">
        <f t="shared" si="1069"/>
        <v>2</v>
      </c>
      <c r="BO689" s="146">
        <f t="shared" si="1016"/>
        <v>2</v>
      </c>
      <c r="BP689" s="146">
        <f t="shared" si="1017"/>
        <v>2</v>
      </c>
      <c r="BQ689" s="146">
        <f t="shared" si="1018"/>
        <v>2</v>
      </c>
      <c r="BR689" s="146">
        <f t="shared" si="1019"/>
        <v>2</v>
      </c>
      <c r="BS689" s="146">
        <f t="shared" si="1020"/>
        <v>2</v>
      </c>
      <c r="BT689" s="146">
        <f t="shared" si="1021"/>
        <v>2</v>
      </c>
      <c r="BU689" s="146">
        <f t="shared" si="1022"/>
        <v>2</v>
      </c>
      <c r="BV689" s="146">
        <f t="shared" si="1023"/>
        <v>2</v>
      </c>
      <c r="BW689" s="146">
        <f t="shared" si="1024"/>
        <v>2</v>
      </c>
      <c r="BX689" s="146">
        <f t="shared" si="1025"/>
        <v>2</v>
      </c>
      <c r="BY689" s="146">
        <f t="shared" si="1026"/>
        <v>2</v>
      </c>
      <c r="BZ689" s="146">
        <f t="shared" si="1027"/>
        <v>2</v>
      </c>
      <c r="CA689" s="146">
        <f t="shared" si="1028"/>
        <v>2</v>
      </c>
      <c r="CB689" s="146">
        <f t="shared" si="1029"/>
        <v>2</v>
      </c>
      <c r="CC689" s="146">
        <f t="shared" si="1030"/>
        <v>0</v>
      </c>
      <c r="CD689" s="146">
        <f t="shared" si="1031"/>
        <v>0</v>
      </c>
      <c r="CE689" s="146">
        <f t="shared" si="1032"/>
        <v>0</v>
      </c>
      <c r="CF689" s="146">
        <f t="shared" si="1033"/>
        <v>0</v>
      </c>
      <c r="CG689" s="146">
        <f t="shared" si="1034"/>
        <v>0</v>
      </c>
      <c r="CH689" s="146">
        <f t="shared" si="1035"/>
        <v>0</v>
      </c>
      <c r="CI689" s="146">
        <f t="shared" si="1036"/>
        <v>0</v>
      </c>
      <c r="CJ689" s="146">
        <f t="shared" si="1037"/>
        <v>0</v>
      </c>
      <c r="CK689" s="146">
        <f t="shared" si="1038"/>
        <v>0</v>
      </c>
      <c r="CL689" s="146">
        <f t="shared" si="1039"/>
        <v>0</v>
      </c>
      <c r="CM689" s="146">
        <f t="shared" si="1040"/>
        <v>0</v>
      </c>
      <c r="CN689" s="146">
        <f t="shared" si="1041"/>
        <v>0</v>
      </c>
      <c r="CO689" s="146">
        <f t="shared" si="1042"/>
        <v>0</v>
      </c>
      <c r="CP689" s="146">
        <f t="shared" si="1043"/>
        <v>0</v>
      </c>
      <c r="CQ689" s="146">
        <f t="shared" si="1044"/>
        <v>0</v>
      </c>
      <c r="CR689" s="146">
        <f t="shared" si="1045"/>
        <v>0</v>
      </c>
      <c r="CS689" s="146">
        <f t="shared" si="1046"/>
        <v>0</v>
      </c>
      <c r="CT689" s="146">
        <f t="shared" si="1047"/>
        <v>0</v>
      </c>
      <c r="CU689" s="146">
        <f t="shared" si="1048"/>
        <v>0</v>
      </c>
      <c r="CV689" s="146">
        <f t="shared" si="1049"/>
        <v>0</v>
      </c>
      <c r="CW689" s="146">
        <f t="shared" si="1050"/>
        <v>0</v>
      </c>
      <c r="CX689" s="146">
        <f t="shared" si="1051"/>
        <v>0</v>
      </c>
      <c r="CY689" s="146">
        <f t="shared" si="1052"/>
        <v>0</v>
      </c>
      <c r="CZ689" s="146">
        <f t="shared" si="1053"/>
        <v>0</v>
      </c>
      <c r="DA689" s="146">
        <f t="shared" si="1054"/>
        <v>0</v>
      </c>
      <c r="DB689" s="146">
        <f t="shared" si="1055"/>
        <v>0</v>
      </c>
      <c r="DC689" s="146">
        <f t="shared" si="1056"/>
        <v>0</v>
      </c>
      <c r="DD689" s="146">
        <f t="shared" si="1057"/>
        <v>0</v>
      </c>
      <c r="DE689" s="146">
        <f t="shared" si="1058"/>
        <v>0</v>
      </c>
      <c r="DF689" s="146">
        <f t="shared" si="1059"/>
        <v>0</v>
      </c>
      <c r="DG689" s="146">
        <f t="shared" si="1060"/>
        <v>0</v>
      </c>
      <c r="DH689" s="146">
        <f t="shared" si="1061"/>
        <v>0</v>
      </c>
      <c r="DI689" s="146">
        <f t="shared" si="1062"/>
        <v>0</v>
      </c>
      <c r="DJ689" s="146">
        <f t="shared" si="1063"/>
        <v>0</v>
      </c>
      <c r="DK689" s="146">
        <f t="shared" si="1064"/>
        <v>0</v>
      </c>
      <c r="DL689" s="146">
        <f t="shared" si="1065"/>
        <v>0</v>
      </c>
      <c r="DM689" s="146">
        <f t="shared" si="1066"/>
        <v>0</v>
      </c>
      <c r="DN689" s="63">
        <f t="shared" ref="DN689:DN697" si="1091">F689*H689</f>
        <v>30</v>
      </c>
      <c r="DO689" s="50">
        <f t="shared" ref="DO689:DO702" si="1092">IF(COUNTA(K689:AC689)&gt;0,DN689,"")</f>
        <v>30</v>
      </c>
      <c r="DP689" s="50" t="str">
        <f t="shared" si="1071"/>
        <v/>
      </c>
      <c r="DQ689" s="51" t="str">
        <f t="shared" si="1072"/>
        <v/>
      </c>
      <c r="DR689" s="1">
        <f t="shared" ref="DR689:DR702" si="1093">IF(DQ689="",1,2)</f>
        <v>1</v>
      </c>
      <c r="DS689" s="168" t="e">
        <f>IF(AND(DR689=#REF!,BL689=#REF!),'Tiến độ'!D689,"")</f>
        <v>#REF!</v>
      </c>
    </row>
    <row r="690" spans="1:123" ht="11.25" customHeight="1">
      <c r="A690" s="314" t="str">
        <f>IF(B690="","",MAX($A$7:A689)+1)</f>
        <v/>
      </c>
      <c r="B690" s="315"/>
      <c r="C690" s="79" t="s">
        <v>16</v>
      </c>
      <c r="D690" s="80" t="s">
        <v>242</v>
      </c>
      <c r="E690" s="81">
        <v>2</v>
      </c>
      <c r="F690" s="82">
        <v>39</v>
      </c>
      <c r="G690" s="83"/>
      <c r="H690" s="115">
        <v>0</v>
      </c>
      <c r="I690" s="85">
        <f>I689</f>
        <v>27</v>
      </c>
      <c r="J690" s="27" t="s">
        <v>1103</v>
      </c>
      <c r="K690" s="86">
        <v>3</v>
      </c>
      <c r="L690" s="87">
        <v>3</v>
      </c>
      <c r="M690" s="87">
        <v>3</v>
      </c>
      <c r="N690" s="88">
        <v>3</v>
      </c>
      <c r="O690" s="86">
        <v>3</v>
      </c>
      <c r="P690" s="87">
        <v>3</v>
      </c>
      <c r="Q690" s="87">
        <v>3</v>
      </c>
      <c r="R690" s="88">
        <v>3</v>
      </c>
      <c r="S690" s="86">
        <v>3</v>
      </c>
      <c r="T690" s="87">
        <v>3</v>
      </c>
      <c r="U690" s="87">
        <v>3</v>
      </c>
      <c r="V690" s="87">
        <v>3</v>
      </c>
      <c r="W690" s="88">
        <v>3</v>
      </c>
      <c r="X690" s="86"/>
      <c r="Y690" s="87"/>
      <c r="Z690" s="87" t="s">
        <v>163</v>
      </c>
      <c r="AA690" s="88" t="s">
        <v>163</v>
      </c>
      <c r="AB690" s="86" t="s">
        <v>163</v>
      </c>
      <c r="AC690" s="87" t="s">
        <v>163</v>
      </c>
      <c r="AD690" s="87" t="s">
        <v>164</v>
      </c>
      <c r="AE690" s="88" t="s">
        <v>164</v>
      </c>
      <c r="AF690" s="86" t="s">
        <v>164</v>
      </c>
      <c r="AG690" s="87" t="s">
        <v>164</v>
      </c>
      <c r="AH690" s="87" t="s">
        <v>164</v>
      </c>
      <c r="AI690" s="362"/>
      <c r="AJ690" s="363"/>
      <c r="AK690" s="86" t="s">
        <v>164</v>
      </c>
      <c r="AL690" s="87"/>
      <c r="AM690" s="87"/>
      <c r="AN690" s="88"/>
      <c r="AO690" s="86"/>
      <c r="AP690" s="87"/>
      <c r="AQ690" s="87"/>
      <c r="AR690" s="88"/>
      <c r="AS690" s="89"/>
      <c r="AT690" s="87"/>
      <c r="AU690" s="87"/>
      <c r="AV690" s="90"/>
      <c r="AW690" s="86"/>
      <c r="AX690" s="87"/>
      <c r="AY690" s="87"/>
      <c r="AZ690" s="87"/>
      <c r="BA690" s="88"/>
      <c r="BB690" s="89"/>
      <c r="BC690" s="87"/>
      <c r="BD690" s="87"/>
      <c r="BE690" s="321"/>
      <c r="BF690" s="322"/>
      <c r="BG690" s="322"/>
      <c r="BH690" s="322"/>
      <c r="BI690" s="322"/>
      <c r="BJ690" s="323"/>
      <c r="BK690" s="46" t="s">
        <v>18</v>
      </c>
      <c r="BL690" s="46" t="s">
        <v>16</v>
      </c>
      <c r="BN690" s="146">
        <f t="shared" si="1069"/>
        <v>0</v>
      </c>
      <c r="BO690" s="146">
        <f t="shared" si="1016"/>
        <v>0</v>
      </c>
      <c r="BP690" s="146">
        <f t="shared" si="1017"/>
        <v>0</v>
      </c>
      <c r="BQ690" s="146">
        <f t="shared" si="1018"/>
        <v>0</v>
      </c>
      <c r="BR690" s="146">
        <f t="shared" si="1019"/>
        <v>0</v>
      </c>
      <c r="BS690" s="146">
        <f t="shared" si="1020"/>
        <v>0</v>
      </c>
      <c r="BT690" s="146">
        <f t="shared" si="1021"/>
        <v>0</v>
      </c>
      <c r="BU690" s="146">
        <f t="shared" si="1022"/>
        <v>0</v>
      </c>
      <c r="BV690" s="146">
        <f t="shared" si="1023"/>
        <v>0</v>
      </c>
      <c r="BW690" s="146">
        <f t="shared" si="1024"/>
        <v>0</v>
      </c>
      <c r="BX690" s="146">
        <f t="shared" si="1025"/>
        <v>0</v>
      </c>
      <c r="BY690" s="146">
        <f t="shared" si="1026"/>
        <v>0</v>
      </c>
      <c r="BZ690" s="146">
        <f t="shared" si="1027"/>
        <v>0</v>
      </c>
      <c r="CA690" s="146">
        <f t="shared" si="1028"/>
        <v>0</v>
      </c>
      <c r="CB690" s="146">
        <f t="shared" si="1029"/>
        <v>0</v>
      </c>
      <c r="CC690" s="146">
        <f t="shared" si="1030"/>
        <v>0</v>
      </c>
      <c r="CD690" s="146">
        <f t="shared" si="1031"/>
        <v>0</v>
      </c>
      <c r="CE690" s="146">
        <f t="shared" si="1032"/>
        <v>0</v>
      </c>
      <c r="CF690" s="146">
        <f t="shared" si="1033"/>
        <v>0</v>
      </c>
      <c r="CG690" s="146">
        <f t="shared" si="1034"/>
        <v>0</v>
      </c>
      <c r="CH690" s="146">
        <f t="shared" si="1035"/>
        <v>0</v>
      </c>
      <c r="CI690" s="146">
        <f t="shared" si="1036"/>
        <v>0</v>
      </c>
      <c r="CJ690" s="146">
        <f t="shared" si="1037"/>
        <v>0</v>
      </c>
      <c r="CK690" s="146">
        <f t="shared" si="1038"/>
        <v>0</v>
      </c>
      <c r="CL690" s="146">
        <f t="shared" si="1039"/>
        <v>0</v>
      </c>
      <c r="CM690" s="146">
        <f t="shared" si="1040"/>
        <v>0</v>
      </c>
      <c r="CN690" s="146">
        <f t="shared" si="1041"/>
        <v>0</v>
      </c>
      <c r="CO690" s="146">
        <f t="shared" si="1042"/>
        <v>0</v>
      </c>
      <c r="CP690" s="146">
        <f t="shared" si="1043"/>
        <v>0</v>
      </c>
      <c r="CQ690" s="146">
        <f t="shared" si="1044"/>
        <v>0</v>
      </c>
      <c r="CR690" s="146">
        <f t="shared" si="1045"/>
        <v>0</v>
      </c>
      <c r="CS690" s="146">
        <f t="shared" si="1046"/>
        <v>0</v>
      </c>
      <c r="CT690" s="146">
        <f t="shared" si="1047"/>
        <v>0</v>
      </c>
      <c r="CU690" s="146">
        <f t="shared" si="1048"/>
        <v>0</v>
      </c>
      <c r="CV690" s="146">
        <f t="shared" si="1049"/>
        <v>0</v>
      </c>
      <c r="CW690" s="146">
        <f t="shared" si="1050"/>
        <v>0</v>
      </c>
      <c r="CX690" s="146">
        <f t="shared" si="1051"/>
        <v>0</v>
      </c>
      <c r="CY690" s="146">
        <f t="shared" si="1052"/>
        <v>0</v>
      </c>
      <c r="CZ690" s="146">
        <f t="shared" si="1053"/>
        <v>0</v>
      </c>
      <c r="DA690" s="146">
        <f t="shared" si="1054"/>
        <v>0</v>
      </c>
      <c r="DB690" s="146">
        <f t="shared" si="1055"/>
        <v>0</v>
      </c>
      <c r="DC690" s="146">
        <f t="shared" si="1056"/>
        <v>0</v>
      </c>
      <c r="DD690" s="146">
        <f t="shared" si="1057"/>
        <v>0</v>
      </c>
      <c r="DE690" s="146">
        <f t="shared" si="1058"/>
        <v>0</v>
      </c>
      <c r="DF690" s="146">
        <f t="shared" si="1059"/>
        <v>0</v>
      </c>
      <c r="DG690" s="146">
        <f t="shared" si="1060"/>
        <v>0</v>
      </c>
      <c r="DH690" s="146">
        <f t="shared" si="1061"/>
        <v>0</v>
      </c>
      <c r="DI690" s="146">
        <f t="shared" si="1062"/>
        <v>0</v>
      </c>
      <c r="DJ690" s="146">
        <f t="shared" si="1063"/>
        <v>0</v>
      </c>
      <c r="DK690" s="146">
        <f t="shared" si="1064"/>
        <v>0</v>
      </c>
      <c r="DL690" s="146">
        <f t="shared" si="1065"/>
        <v>0</v>
      </c>
      <c r="DM690" s="146">
        <f t="shared" si="1066"/>
        <v>0</v>
      </c>
      <c r="DN690" s="64">
        <f t="shared" si="1091"/>
        <v>0</v>
      </c>
      <c r="DO690" s="52">
        <f t="shared" si="1092"/>
        <v>0</v>
      </c>
      <c r="DP690" s="52" t="str">
        <f t="shared" si="1071"/>
        <v/>
      </c>
      <c r="DQ690" s="53" t="str">
        <f t="shared" si="1072"/>
        <v/>
      </c>
      <c r="DR690" s="1">
        <f t="shared" si="1093"/>
        <v>1</v>
      </c>
      <c r="DS690" s="168" t="e">
        <f>IF(AND(DR690=#REF!,BL690=#REF!),'Tiến độ'!D690,"")</f>
        <v>#REF!</v>
      </c>
    </row>
    <row r="691" spans="1:123" ht="11.25" customHeight="1">
      <c r="A691" s="314" t="str">
        <f>IF(B691="","",MAX($A$7:A690)+1)</f>
        <v/>
      </c>
      <c r="B691" s="315"/>
      <c r="C691" s="79" t="s">
        <v>1084</v>
      </c>
      <c r="D691" s="80" t="s">
        <v>1085</v>
      </c>
      <c r="E691" s="81">
        <v>3</v>
      </c>
      <c r="F691" s="82">
        <v>45</v>
      </c>
      <c r="G691" s="83"/>
      <c r="H691" s="84">
        <f>H689</f>
        <v>1</v>
      </c>
      <c r="I691" s="85">
        <f t="shared" ref="I691:I702" si="1094">I690</f>
        <v>27</v>
      </c>
      <c r="J691" s="27" t="s">
        <v>1101</v>
      </c>
      <c r="K691" s="86">
        <v>3</v>
      </c>
      <c r="L691" s="87">
        <v>3</v>
      </c>
      <c r="M691" s="87">
        <v>3</v>
      </c>
      <c r="N691" s="88">
        <v>3</v>
      </c>
      <c r="O691" s="86">
        <v>3</v>
      </c>
      <c r="P691" s="87">
        <v>3</v>
      </c>
      <c r="Q691" s="87">
        <v>3</v>
      </c>
      <c r="R691" s="88">
        <v>3</v>
      </c>
      <c r="S691" s="86">
        <v>3</v>
      </c>
      <c r="T691" s="87">
        <v>3</v>
      </c>
      <c r="U691" s="87">
        <v>3</v>
      </c>
      <c r="V691" s="87">
        <v>3</v>
      </c>
      <c r="W691" s="88">
        <v>3</v>
      </c>
      <c r="X691" s="86">
        <v>3</v>
      </c>
      <c r="Y691" s="87">
        <v>3</v>
      </c>
      <c r="Z691" s="87" t="s">
        <v>163</v>
      </c>
      <c r="AA691" s="88" t="s">
        <v>163</v>
      </c>
      <c r="AB691" s="86" t="s">
        <v>163</v>
      </c>
      <c r="AC691" s="87" t="s">
        <v>163</v>
      </c>
      <c r="AD691" s="87" t="s">
        <v>164</v>
      </c>
      <c r="AE691" s="88" t="s">
        <v>164</v>
      </c>
      <c r="AF691" s="86" t="s">
        <v>164</v>
      </c>
      <c r="AG691" s="87" t="s">
        <v>164</v>
      </c>
      <c r="AH691" s="87" t="s">
        <v>164</v>
      </c>
      <c r="AI691" s="362"/>
      <c r="AJ691" s="363"/>
      <c r="AK691" s="86" t="s">
        <v>164</v>
      </c>
      <c r="AL691" s="87"/>
      <c r="AM691" s="87"/>
      <c r="AN691" s="88"/>
      <c r="AO691" s="86"/>
      <c r="AP691" s="87"/>
      <c r="AQ691" s="87"/>
      <c r="AR691" s="88"/>
      <c r="AS691" s="89"/>
      <c r="AT691" s="87"/>
      <c r="AU691" s="87"/>
      <c r="AV691" s="90"/>
      <c r="AW691" s="86"/>
      <c r="AX691" s="87"/>
      <c r="AY691" s="87"/>
      <c r="AZ691" s="87"/>
      <c r="BA691" s="88"/>
      <c r="BB691" s="89"/>
      <c r="BC691" s="87"/>
      <c r="BD691" s="87"/>
      <c r="BE691" s="321"/>
      <c r="BF691" s="322"/>
      <c r="BG691" s="322"/>
      <c r="BH691" s="322"/>
      <c r="BI691" s="322"/>
      <c r="BJ691" s="323"/>
      <c r="BK691" s="46" t="s">
        <v>18</v>
      </c>
      <c r="BL691" s="46" t="s">
        <v>41</v>
      </c>
      <c r="BN691" s="146">
        <f t="shared" si="1069"/>
        <v>3</v>
      </c>
      <c r="BO691" s="146">
        <f t="shared" si="1016"/>
        <v>3</v>
      </c>
      <c r="BP691" s="146">
        <f t="shared" si="1017"/>
        <v>3</v>
      </c>
      <c r="BQ691" s="146">
        <f t="shared" si="1018"/>
        <v>3</v>
      </c>
      <c r="BR691" s="146">
        <f t="shared" si="1019"/>
        <v>3</v>
      </c>
      <c r="BS691" s="146">
        <f t="shared" si="1020"/>
        <v>3</v>
      </c>
      <c r="BT691" s="146">
        <f t="shared" si="1021"/>
        <v>3</v>
      </c>
      <c r="BU691" s="146">
        <f t="shared" si="1022"/>
        <v>3</v>
      </c>
      <c r="BV691" s="146">
        <f t="shared" si="1023"/>
        <v>3</v>
      </c>
      <c r="BW691" s="146">
        <f t="shared" si="1024"/>
        <v>3</v>
      </c>
      <c r="BX691" s="146">
        <f t="shared" si="1025"/>
        <v>3</v>
      </c>
      <c r="BY691" s="146">
        <f t="shared" si="1026"/>
        <v>3</v>
      </c>
      <c r="BZ691" s="146">
        <f t="shared" si="1027"/>
        <v>3</v>
      </c>
      <c r="CA691" s="146">
        <f t="shared" si="1028"/>
        <v>3</v>
      </c>
      <c r="CB691" s="146">
        <f t="shared" si="1029"/>
        <v>3</v>
      </c>
      <c r="CC691" s="146">
        <f t="shared" si="1030"/>
        <v>0</v>
      </c>
      <c r="CD691" s="146">
        <f t="shared" si="1031"/>
        <v>0</v>
      </c>
      <c r="CE691" s="146">
        <f t="shared" si="1032"/>
        <v>0</v>
      </c>
      <c r="CF691" s="146">
        <f t="shared" si="1033"/>
        <v>0</v>
      </c>
      <c r="CG691" s="146">
        <f t="shared" si="1034"/>
        <v>0</v>
      </c>
      <c r="CH691" s="146">
        <f t="shared" si="1035"/>
        <v>0</v>
      </c>
      <c r="CI691" s="146">
        <f t="shared" si="1036"/>
        <v>0</v>
      </c>
      <c r="CJ691" s="146">
        <f t="shared" si="1037"/>
        <v>0</v>
      </c>
      <c r="CK691" s="146">
        <f t="shared" si="1038"/>
        <v>0</v>
      </c>
      <c r="CL691" s="146">
        <f t="shared" si="1039"/>
        <v>0</v>
      </c>
      <c r="CM691" s="146">
        <f t="shared" si="1040"/>
        <v>0</v>
      </c>
      <c r="CN691" s="146">
        <f t="shared" si="1041"/>
        <v>0</v>
      </c>
      <c r="CO691" s="146">
        <f t="shared" si="1042"/>
        <v>0</v>
      </c>
      <c r="CP691" s="146">
        <f t="shared" si="1043"/>
        <v>0</v>
      </c>
      <c r="CQ691" s="146">
        <f t="shared" si="1044"/>
        <v>0</v>
      </c>
      <c r="CR691" s="146">
        <f t="shared" si="1045"/>
        <v>0</v>
      </c>
      <c r="CS691" s="146">
        <f t="shared" si="1046"/>
        <v>0</v>
      </c>
      <c r="CT691" s="146">
        <f t="shared" si="1047"/>
        <v>0</v>
      </c>
      <c r="CU691" s="146">
        <f t="shared" si="1048"/>
        <v>0</v>
      </c>
      <c r="CV691" s="146">
        <f t="shared" si="1049"/>
        <v>0</v>
      </c>
      <c r="CW691" s="146">
        <f t="shared" si="1050"/>
        <v>0</v>
      </c>
      <c r="CX691" s="146">
        <f t="shared" si="1051"/>
        <v>0</v>
      </c>
      <c r="CY691" s="146">
        <f t="shared" si="1052"/>
        <v>0</v>
      </c>
      <c r="CZ691" s="146">
        <f t="shared" si="1053"/>
        <v>0</v>
      </c>
      <c r="DA691" s="146">
        <f t="shared" si="1054"/>
        <v>0</v>
      </c>
      <c r="DB691" s="146">
        <f t="shared" si="1055"/>
        <v>0</v>
      </c>
      <c r="DC691" s="146">
        <f t="shared" si="1056"/>
        <v>0</v>
      </c>
      <c r="DD691" s="146">
        <f t="shared" si="1057"/>
        <v>0</v>
      </c>
      <c r="DE691" s="146">
        <f t="shared" si="1058"/>
        <v>0</v>
      </c>
      <c r="DF691" s="146">
        <f t="shared" si="1059"/>
        <v>0</v>
      </c>
      <c r="DG691" s="146">
        <f t="shared" si="1060"/>
        <v>0</v>
      </c>
      <c r="DH691" s="146">
        <f t="shared" si="1061"/>
        <v>0</v>
      </c>
      <c r="DI691" s="146">
        <f t="shared" si="1062"/>
        <v>0</v>
      </c>
      <c r="DJ691" s="146">
        <f t="shared" si="1063"/>
        <v>0</v>
      </c>
      <c r="DK691" s="146">
        <f t="shared" si="1064"/>
        <v>0</v>
      </c>
      <c r="DL691" s="146">
        <f t="shared" si="1065"/>
        <v>0</v>
      </c>
      <c r="DM691" s="146">
        <f t="shared" si="1066"/>
        <v>0</v>
      </c>
      <c r="DN691" s="64">
        <f t="shared" si="1091"/>
        <v>45</v>
      </c>
      <c r="DO691" s="52">
        <f t="shared" si="1092"/>
        <v>45</v>
      </c>
      <c r="DP691" s="52" t="str">
        <f t="shared" si="1071"/>
        <v/>
      </c>
      <c r="DQ691" s="53" t="str">
        <f t="shared" si="1072"/>
        <v/>
      </c>
      <c r="DR691" s="1">
        <f t="shared" si="1093"/>
        <v>1</v>
      </c>
      <c r="DS691" s="168" t="e">
        <f>IF(AND(DR691=#REF!,BL691=#REF!),'Tiến độ'!D691,"")</f>
        <v>#REF!</v>
      </c>
    </row>
    <row r="692" spans="1:123" ht="11.25" customHeight="1">
      <c r="A692" s="314" t="str">
        <f>IF(B692="","",MAX($A$7:A691)+1)</f>
        <v/>
      </c>
      <c r="B692" s="315"/>
      <c r="C692" s="79" t="s">
        <v>11802</v>
      </c>
      <c r="D692" s="80" t="s">
        <v>469</v>
      </c>
      <c r="E692" s="81">
        <v>1</v>
      </c>
      <c r="F692" s="82"/>
      <c r="G692" s="83">
        <v>30</v>
      </c>
      <c r="H692" s="84">
        <f>H691</f>
        <v>1</v>
      </c>
      <c r="I692" s="85">
        <f t="shared" si="1094"/>
        <v>27</v>
      </c>
      <c r="J692" s="27"/>
      <c r="K692" s="86"/>
      <c r="L692" s="87"/>
      <c r="M692" s="87"/>
      <c r="N692" s="88"/>
      <c r="O692" s="86"/>
      <c r="P692" s="87"/>
      <c r="Q692" s="87"/>
      <c r="R692" s="88">
        <v>4</v>
      </c>
      <c r="S692" s="86">
        <v>4</v>
      </c>
      <c r="T692" s="87">
        <v>4</v>
      </c>
      <c r="U692" s="87">
        <v>4</v>
      </c>
      <c r="V692" s="87">
        <v>4</v>
      </c>
      <c r="W692" s="88">
        <v>4</v>
      </c>
      <c r="X692" s="86">
        <v>4</v>
      </c>
      <c r="Y692" s="87">
        <v>2</v>
      </c>
      <c r="Z692" s="87" t="s">
        <v>163</v>
      </c>
      <c r="AA692" s="88" t="s">
        <v>163</v>
      </c>
      <c r="AB692" s="86" t="s">
        <v>163</v>
      </c>
      <c r="AC692" s="87" t="s">
        <v>163</v>
      </c>
      <c r="AD692" s="87" t="s">
        <v>164</v>
      </c>
      <c r="AE692" s="88" t="s">
        <v>164</v>
      </c>
      <c r="AF692" s="86" t="s">
        <v>164</v>
      </c>
      <c r="AG692" s="87" t="s">
        <v>164</v>
      </c>
      <c r="AH692" s="87" t="s">
        <v>164</v>
      </c>
      <c r="AI692" s="362"/>
      <c r="AJ692" s="363"/>
      <c r="AK692" s="86" t="s">
        <v>164</v>
      </c>
      <c r="AL692" s="87"/>
      <c r="AM692" s="87"/>
      <c r="AN692" s="88"/>
      <c r="AO692" s="86"/>
      <c r="AP692" s="87"/>
      <c r="AQ692" s="87"/>
      <c r="AR692" s="88"/>
      <c r="AS692" s="89"/>
      <c r="AT692" s="87"/>
      <c r="AU692" s="87"/>
      <c r="AV692" s="90"/>
      <c r="AW692" s="86"/>
      <c r="AX692" s="87"/>
      <c r="AY692" s="87"/>
      <c r="AZ692" s="87"/>
      <c r="BA692" s="88"/>
      <c r="BB692" s="89"/>
      <c r="BC692" s="87"/>
      <c r="BD692" s="87"/>
      <c r="BE692" s="321"/>
      <c r="BF692" s="322"/>
      <c r="BG692" s="322"/>
      <c r="BH692" s="322"/>
      <c r="BI692" s="322"/>
      <c r="BJ692" s="323"/>
      <c r="BK692" s="46" t="s">
        <v>26</v>
      </c>
      <c r="BL692" s="46" t="s">
        <v>43</v>
      </c>
      <c r="BN692" s="146">
        <f t="shared" si="1069"/>
        <v>0</v>
      </c>
      <c r="BO692" s="146">
        <f t="shared" si="1016"/>
        <v>0</v>
      </c>
      <c r="BP692" s="146">
        <f t="shared" si="1017"/>
        <v>0</v>
      </c>
      <c r="BQ692" s="146">
        <f t="shared" si="1018"/>
        <v>0</v>
      </c>
      <c r="BR692" s="146">
        <f t="shared" si="1019"/>
        <v>0</v>
      </c>
      <c r="BS692" s="146">
        <f t="shared" si="1020"/>
        <v>0</v>
      </c>
      <c r="BT692" s="146">
        <f t="shared" si="1021"/>
        <v>0</v>
      </c>
      <c r="BU692" s="146">
        <f t="shared" si="1022"/>
        <v>4</v>
      </c>
      <c r="BV692" s="146">
        <f t="shared" si="1023"/>
        <v>4</v>
      </c>
      <c r="BW692" s="146">
        <f t="shared" si="1024"/>
        <v>4</v>
      </c>
      <c r="BX692" s="146">
        <f t="shared" si="1025"/>
        <v>4</v>
      </c>
      <c r="BY692" s="146">
        <f t="shared" si="1026"/>
        <v>4</v>
      </c>
      <c r="BZ692" s="146">
        <f t="shared" si="1027"/>
        <v>4</v>
      </c>
      <c r="CA692" s="146">
        <f t="shared" si="1028"/>
        <v>4</v>
      </c>
      <c r="CB692" s="146">
        <f t="shared" si="1029"/>
        <v>2</v>
      </c>
      <c r="CC692" s="146">
        <f t="shared" si="1030"/>
        <v>0</v>
      </c>
      <c r="CD692" s="146">
        <f t="shared" si="1031"/>
        <v>0</v>
      </c>
      <c r="CE692" s="146">
        <f t="shared" si="1032"/>
        <v>0</v>
      </c>
      <c r="CF692" s="146">
        <f t="shared" si="1033"/>
        <v>0</v>
      </c>
      <c r="CG692" s="146">
        <f t="shared" si="1034"/>
        <v>0</v>
      </c>
      <c r="CH692" s="146">
        <f t="shared" si="1035"/>
        <v>0</v>
      </c>
      <c r="CI692" s="146">
        <f t="shared" si="1036"/>
        <v>0</v>
      </c>
      <c r="CJ692" s="146">
        <f t="shared" si="1037"/>
        <v>0</v>
      </c>
      <c r="CK692" s="146">
        <f t="shared" si="1038"/>
        <v>0</v>
      </c>
      <c r="CL692" s="146">
        <f t="shared" si="1039"/>
        <v>0</v>
      </c>
      <c r="CM692" s="146">
        <f t="shared" si="1040"/>
        <v>0</v>
      </c>
      <c r="CN692" s="146">
        <f t="shared" si="1041"/>
        <v>0</v>
      </c>
      <c r="CO692" s="146">
        <f t="shared" si="1042"/>
        <v>0</v>
      </c>
      <c r="CP692" s="146">
        <f t="shared" si="1043"/>
        <v>0</v>
      </c>
      <c r="CQ692" s="146">
        <f t="shared" si="1044"/>
        <v>0</v>
      </c>
      <c r="CR692" s="146">
        <f t="shared" si="1045"/>
        <v>0</v>
      </c>
      <c r="CS692" s="146">
        <f t="shared" si="1046"/>
        <v>0</v>
      </c>
      <c r="CT692" s="146">
        <f t="shared" si="1047"/>
        <v>0</v>
      </c>
      <c r="CU692" s="146">
        <f t="shared" si="1048"/>
        <v>0</v>
      </c>
      <c r="CV692" s="146">
        <f t="shared" si="1049"/>
        <v>0</v>
      </c>
      <c r="CW692" s="146">
        <f t="shared" si="1050"/>
        <v>0</v>
      </c>
      <c r="CX692" s="146">
        <f t="shared" si="1051"/>
        <v>0</v>
      </c>
      <c r="CY692" s="146">
        <f t="shared" si="1052"/>
        <v>0</v>
      </c>
      <c r="CZ692" s="146">
        <f t="shared" si="1053"/>
        <v>0</v>
      </c>
      <c r="DA692" s="146">
        <f t="shared" si="1054"/>
        <v>0</v>
      </c>
      <c r="DB692" s="146">
        <f t="shared" si="1055"/>
        <v>0</v>
      </c>
      <c r="DC692" s="146">
        <f t="shared" si="1056"/>
        <v>0</v>
      </c>
      <c r="DD692" s="146">
        <f t="shared" si="1057"/>
        <v>0</v>
      </c>
      <c r="DE692" s="146">
        <f t="shared" si="1058"/>
        <v>0</v>
      </c>
      <c r="DF692" s="146">
        <f t="shared" si="1059"/>
        <v>0</v>
      </c>
      <c r="DG692" s="146">
        <f t="shared" si="1060"/>
        <v>0</v>
      </c>
      <c r="DH692" s="146">
        <f t="shared" si="1061"/>
        <v>0</v>
      </c>
      <c r="DI692" s="146">
        <f t="shared" si="1062"/>
        <v>0</v>
      </c>
      <c r="DJ692" s="146">
        <f t="shared" si="1063"/>
        <v>0</v>
      </c>
      <c r="DK692" s="146">
        <f t="shared" si="1064"/>
        <v>0</v>
      </c>
      <c r="DL692" s="146">
        <f t="shared" si="1065"/>
        <v>0</v>
      </c>
      <c r="DM692" s="146">
        <f t="shared" si="1066"/>
        <v>0</v>
      </c>
      <c r="DN692" s="64">
        <f>20*2*E692*H692</f>
        <v>40</v>
      </c>
      <c r="DO692" s="52">
        <f t="shared" si="1092"/>
        <v>40</v>
      </c>
      <c r="DP692" s="52" t="str">
        <f t="shared" si="1071"/>
        <v/>
      </c>
      <c r="DQ692" s="53" t="str">
        <f t="shared" si="1072"/>
        <v/>
      </c>
      <c r="DR692" s="1">
        <f t="shared" si="1093"/>
        <v>1</v>
      </c>
      <c r="DS692" s="168" t="e">
        <f>IF(AND(DR692=#REF!,BL692=#REF!),'Tiến độ'!D692,"")</f>
        <v>#REF!</v>
      </c>
    </row>
    <row r="693" spans="1:123" ht="11.25" customHeight="1">
      <c r="A693" s="314" t="str">
        <f>IF(B693="","",MAX($A$7:A692)+1)</f>
        <v/>
      </c>
      <c r="B693" s="315"/>
      <c r="C693" s="79" t="s">
        <v>1086</v>
      </c>
      <c r="D693" s="80" t="s">
        <v>1238</v>
      </c>
      <c r="E693" s="81">
        <v>2</v>
      </c>
      <c r="F693" s="82">
        <v>30</v>
      </c>
      <c r="G693" s="83"/>
      <c r="H693" s="84">
        <f t="shared" ref="H693:H702" si="1095">H692</f>
        <v>1</v>
      </c>
      <c r="I693" s="85">
        <f t="shared" si="1094"/>
        <v>27</v>
      </c>
      <c r="J693" s="27" t="s">
        <v>1101</v>
      </c>
      <c r="K693" s="86">
        <v>2</v>
      </c>
      <c r="L693" s="87">
        <v>2</v>
      </c>
      <c r="M693" s="87">
        <v>2</v>
      </c>
      <c r="N693" s="88">
        <v>2</v>
      </c>
      <c r="O693" s="86">
        <v>2</v>
      </c>
      <c r="P693" s="87">
        <v>2</v>
      </c>
      <c r="Q693" s="87">
        <v>2</v>
      </c>
      <c r="R693" s="88">
        <v>2</v>
      </c>
      <c r="S693" s="86">
        <v>2</v>
      </c>
      <c r="T693" s="87">
        <v>2</v>
      </c>
      <c r="U693" s="87">
        <v>2</v>
      </c>
      <c r="V693" s="87">
        <v>2</v>
      </c>
      <c r="W693" s="88">
        <v>2</v>
      </c>
      <c r="X693" s="86">
        <v>2</v>
      </c>
      <c r="Y693" s="87">
        <v>2</v>
      </c>
      <c r="Z693" s="87" t="s">
        <v>163</v>
      </c>
      <c r="AA693" s="88" t="s">
        <v>163</v>
      </c>
      <c r="AB693" s="86" t="s">
        <v>163</v>
      </c>
      <c r="AC693" s="87" t="s">
        <v>163</v>
      </c>
      <c r="AD693" s="87" t="s">
        <v>164</v>
      </c>
      <c r="AE693" s="88" t="s">
        <v>164</v>
      </c>
      <c r="AF693" s="86" t="s">
        <v>164</v>
      </c>
      <c r="AG693" s="87" t="s">
        <v>164</v>
      </c>
      <c r="AH693" s="87" t="s">
        <v>164</v>
      </c>
      <c r="AI693" s="362"/>
      <c r="AJ693" s="363"/>
      <c r="AK693" s="86" t="s">
        <v>164</v>
      </c>
      <c r="AL693" s="87"/>
      <c r="AM693" s="87"/>
      <c r="AN693" s="88"/>
      <c r="AO693" s="86"/>
      <c r="AP693" s="87"/>
      <c r="AQ693" s="87"/>
      <c r="AR693" s="88"/>
      <c r="AS693" s="89"/>
      <c r="AT693" s="87"/>
      <c r="AU693" s="87"/>
      <c r="AV693" s="90"/>
      <c r="AW693" s="86"/>
      <c r="AX693" s="87"/>
      <c r="AY693" s="87"/>
      <c r="AZ693" s="87"/>
      <c r="BA693" s="88"/>
      <c r="BB693" s="89"/>
      <c r="BC693" s="87"/>
      <c r="BD693" s="87"/>
      <c r="BE693" s="321"/>
      <c r="BF693" s="322"/>
      <c r="BG693" s="322"/>
      <c r="BH693" s="322"/>
      <c r="BI693" s="322"/>
      <c r="BJ693" s="323"/>
      <c r="BK693" s="46" t="s">
        <v>18</v>
      </c>
      <c r="BL693" s="46" t="s">
        <v>38</v>
      </c>
      <c r="BN693" s="146">
        <f t="shared" si="1069"/>
        <v>2</v>
      </c>
      <c r="BO693" s="146">
        <f t="shared" si="1016"/>
        <v>2</v>
      </c>
      <c r="BP693" s="146">
        <f t="shared" si="1017"/>
        <v>2</v>
      </c>
      <c r="BQ693" s="146">
        <f t="shared" si="1018"/>
        <v>2</v>
      </c>
      <c r="BR693" s="146">
        <f t="shared" si="1019"/>
        <v>2</v>
      </c>
      <c r="BS693" s="146">
        <f t="shared" si="1020"/>
        <v>2</v>
      </c>
      <c r="BT693" s="146">
        <f t="shared" si="1021"/>
        <v>2</v>
      </c>
      <c r="BU693" s="146">
        <f t="shared" si="1022"/>
        <v>2</v>
      </c>
      <c r="BV693" s="146">
        <f t="shared" si="1023"/>
        <v>2</v>
      </c>
      <c r="BW693" s="146">
        <f t="shared" si="1024"/>
        <v>2</v>
      </c>
      <c r="BX693" s="146">
        <f t="shared" si="1025"/>
        <v>2</v>
      </c>
      <c r="BY693" s="146">
        <f t="shared" si="1026"/>
        <v>2</v>
      </c>
      <c r="BZ693" s="146">
        <f t="shared" si="1027"/>
        <v>2</v>
      </c>
      <c r="CA693" s="146">
        <f t="shared" si="1028"/>
        <v>2</v>
      </c>
      <c r="CB693" s="146">
        <f t="shared" si="1029"/>
        <v>2</v>
      </c>
      <c r="CC693" s="146">
        <f t="shared" si="1030"/>
        <v>0</v>
      </c>
      <c r="CD693" s="146">
        <f t="shared" si="1031"/>
        <v>0</v>
      </c>
      <c r="CE693" s="146">
        <f t="shared" si="1032"/>
        <v>0</v>
      </c>
      <c r="CF693" s="146">
        <f t="shared" si="1033"/>
        <v>0</v>
      </c>
      <c r="CG693" s="146">
        <f t="shared" si="1034"/>
        <v>0</v>
      </c>
      <c r="CH693" s="146">
        <f t="shared" si="1035"/>
        <v>0</v>
      </c>
      <c r="CI693" s="146">
        <f t="shared" si="1036"/>
        <v>0</v>
      </c>
      <c r="CJ693" s="146">
        <f t="shared" si="1037"/>
        <v>0</v>
      </c>
      <c r="CK693" s="146">
        <f t="shared" si="1038"/>
        <v>0</v>
      </c>
      <c r="CL693" s="146">
        <f t="shared" si="1039"/>
        <v>0</v>
      </c>
      <c r="CM693" s="146">
        <f t="shared" si="1040"/>
        <v>0</v>
      </c>
      <c r="CN693" s="146">
        <f t="shared" si="1041"/>
        <v>0</v>
      </c>
      <c r="CO693" s="146">
        <f t="shared" si="1042"/>
        <v>0</v>
      </c>
      <c r="CP693" s="146">
        <f t="shared" si="1043"/>
        <v>0</v>
      </c>
      <c r="CQ693" s="146">
        <f t="shared" si="1044"/>
        <v>0</v>
      </c>
      <c r="CR693" s="146">
        <f t="shared" si="1045"/>
        <v>0</v>
      </c>
      <c r="CS693" s="146">
        <f t="shared" si="1046"/>
        <v>0</v>
      </c>
      <c r="CT693" s="146">
        <f t="shared" si="1047"/>
        <v>0</v>
      </c>
      <c r="CU693" s="146">
        <f t="shared" si="1048"/>
        <v>0</v>
      </c>
      <c r="CV693" s="146">
        <f t="shared" si="1049"/>
        <v>0</v>
      </c>
      <c r="CW693" s="146">
        <f t="shared" si="1050"/>
        <v>0</v>
      </c>
      <c r="CX693" s="146">
        <f t="shared" si="1051"/>
        <v>0</v>
      </c>
      <c r="CY693" s="146">
        <f t="shared" si="1052"/>
        <v>0</v>
      </c>
      <c r="CZ693" s="146">
        <f t="shared" si="1053"/>
        <v>0</v>
      </c>
      <c r="DA693" s="146">
        <f t="shared" si="1054"/>
        <v>0</v>
      </c>
      <c r="DB693" s="146">
        <f t="shared" si="1055"/>
        <v>0</v>
      </c>
      <c r="DC693" s="146">
        <f t="shared" si="1056"/>
        <v>0</v>
      </c>
      <c r="DD693" s="146">
        <f t="shared" si="1057"/>
        <v>0</v>
      </c>
      <c r="DE693" s="146">
        <f t="shared" si="1058"/>
        <v>0</v>
      </c>
      <c r="DF693" s="146">
        <f t="shared" si="1059"/>
        <v>0</v>
      </c>
      <c r="DG693" s="146">
        <f t="shared" si="1060"/>
        <v>0</v>
      </c>
      <c r="DH693" s="146">
        <f t="shared" si="1061"/>
        <v>0</v>
      </c>
      <c r="DI693" s="146">
        <f t="shared" si="1062"/>
        <v>0</v>
      </c>
      <c r="DJ693" s="146">
        <f t="shared" si="1063"/>
        <v>0</v>
      </c>
      <c r="DK693" s="146">
        <f t="shared" si="1064"/>
        <v>0</v>
      </c>
      <c r="DL693" s="146">
        <f t="shared" si="1065"/>
        <v>0</v>
      </c>
      <c r="DM693" s="146">
        <f t="shared" si="1066"/>
        <v>0</v>
      </c>
      <c r="DN693" s="64">
        <f t="shared" si="1091"/>
        <v>30</v>
      </c>
      <c r="DO693" s="52">
        <f t="shared" si="1092"/>
        <v>30</v>
      </c>
      <c r="DP693" s="52" t="str">
        <f t="shared" si="1071"/>
        <v/>
      </c>
      <c r="DQ693" s="53" t="str">
        <f t="shared" si="1072"/>
        <v/>
      </c>
      <c r="DR693" s="1">
        <f t="shared" si="1093"/>
        <v>1</v>
      </c>
      <c r="DS693" s="168" t="e">
        <f>IF(AND(DR693=#REF!,BL693=#REF!),'Tiến độ'!D693,"")</f>
        <v>#REF!</v>
      </c>
    </row>
    <row r="694" spans="1:123" ht="11.25" customHeight="1">
      <c r="A694" s="314" t="str">
        <f>IF(B694="","",MAX($A$7:A693)+1)</f>
        <v/>
      </c>
      <c r="B694" s="315"/>
      <c r="C694" s="79" t="s">
        <v>803</v>
      </c>
      <c r="D694" s="80" t="s">
        <v>1087</v>
      </c>
      <c r="E694" s="81">
        <v>4</v>
      </c>
      <c r="F694" s="82">
        <v>75</v>
      </c>
      <c r="G694" s="83"/>
      <c r="H694" s="84">
        <f t="shared" si="1095"/>
        <v>1</v>
      </c>
      <c r="I694" s="85">
        <f t="shared" si="1094"/>
        <v>27</v>
      </c>
      <c r="J694" s="27" t="s">
        <v>1101</v>
      </c>
      <c r="K694" s="86">
        <v>5</v>
      </c>
      <c r="L694" s="87">
        <v>5</v>
      </c>
      <c r="M694" s="87">
        <v>5</v>
      </c>
      <c r="N694" s="88">
        <v>5</v>
      </c>
      <c r="O694" s="86">
        <v>5</v>
      </c>
      <c r="P694" s="87">
        <v>5</v>
      </c>
      <c r="Q694" s="87">
        <v>5</v>
      </c>
      <c r="R694" s="88">
        <v>5</v>
      </c>
      <c r="S694" s="86">
        <v>5</v>
      </c>
      <c r="T694" s="87">
        <v>5</v>
      </c>
      <c r="U694" s="87">
        <v>5</v>
      </c>
      <c r="V694" s="87">
        <v>5</v>
      </c>
      <c r="W694" s="88">
        <v>5</v>
      </c>
      <c r="X694" s="86">
        <v>5</v>
      </c>
      <c r="Y694" s="87">
        <v>5</v>
      </c>
      <c r="Z694" s="87" t="s">
        <v>163</v>
      </c>
      <c r="AA694" s="88" t="s">
        <v>163</v>
      </c>
      <c r="AB694" s="86" t="s">
        <v>163</v>
      </c>
      <c r="AC694" s="87" t="s">
        <v>163</v>
      </c>
      <c r="AD694" s="87" t="s">
        <v>164</v>
      </c>
      <c r="AE694" s="88" t="s">
        <v>164</v>
      </c>
      <c r="AF694" s="86" t="s">
        <v>164</v>
      </c>
      <c r="AG694" s="87" t="s">
        <v>164</v>
      </c>
      <c r="AH694" s="87" t="s">
        <v>164</v>
      </c>
      <c r="AI694" s="362"/>
      <c r="AJ694" s="363"/>
      <c r="AK694" s="86" t="s">
        <v>164</v>
      </c>
      <c r="AL694" s="87"/>
      <c r="AM694" s="87"/>
      <c r="AN694" s="88"/>
      <c r="AO694" s="86"/>
      <c r="AP694" s="87"/>
      <c r="AQ694" s="87"/>
      <c r="AR694" s="88"/>
      <c r="AS694" s="89"/>
      <c r="AT694" s="87"/>
      <c r="AU694" s="87"/>
      <c r="AV694" s="90"/>
      <c r="AW694" s="86"/>
      <c r="AX694" s="87"/>
      <c r="AY694" s="87"/>
      <c r="AZ694" s="87"/>
      <c r="BA694" s="88"/>
      <c r="BB694" s="89"/>
      <c r="BC694" s="87"/>
      <c r="BD694" s="87"/>
      <c r="BE694" s="321"/>
      <c r="BF694" s="322"/>
      <c r="BG694" s="322"/>
      <c r="BH694" s="322"/>
      <c r="BI694" s="322"/>
      <c r="BJ694" s="323"/>
      <c r="BK694" s="46" t="s">
        <v>18</v>
      </c>
      <c r="BL694" s="46" t="s">
        <v>59</v>
      </c>
      <c r="BN694" s="146">
        <f t="shared" si="1069"/>
        <v>5</v>
      </c>
      <c r="BO694" s="146">
        <f t="shared" si="1016"/>
        <v>5</v>
      </c>
      <c r="BP694" s="146">
        <f t="shared" si="1017"/>
        <v>5</v>
      </c>
      <c r="BQ694" s="146">
        <f t="shared" si="1018"/>
        <v>5</v>
      </c>
      <c r="BR694" s="146">
        <f t="shared" si="1019"/>
        <v>5</v>
      </c>
      <c r="BS694" s="146">
        <f t="shared" si="1020"/>
        <v>5</v>
      </c>
      <c r="BT694" s="146">
        <f t="shared" si="1021"/>
        <v>5</v>
      </c>
      <c r="BU694" s="146">
        <f t="shared" si="1022"/>
        <v>5</v>
      </c>
      <c r="BV694" s="146">
        <f t="shared" si="1023"/>
        <v>5</v>
      </c>
      <c r="BW694" s="146">
        <f t="shared" si="1024"/>
        <v>5</v>
      </c>
      <c r="BX694" s="146">
        <f t="shared" si="1025"/>
        <v>5</v>
      </c>
      <c r="BY694" s="146">
        <f t="shared" si="1026"/>
        <v>5</v>
      </c>
      <c r="BZ694" s="146">
        <f t="shared" si="1027"/>
        <v>5</v>
      </c>
      <c r="CA694" s="146">
        <f t="shared" si="1028"/>
        <v>5</v>
      </c>
      <c r="CB694" s="146">
        <f t="shared" si="1029"/>
        <v>5</v>
      </c>
      <c r="CC694" s="146">
        <f t="shared" si="1030"/>
        <v>0</v>
      </c>
      <c r="CD694" s="146">
        <f t="shared" si="1031"/>
        <v>0</v>
      </c>
      <c r="CE694" s="146">
        <f t="shared" si="1032"/>
        <v>0</v>
      </c>
      <c r="CF694" s="146">
        <f t="shared" si="1033"/>
        <v>0</v>
      </c>
      <c r="CG694" s="146">
        <f t="shared" si="1034"/>
        <v>0</v>
      </c>
      <c r="CH694" s="146">
        <f t="shared" si="1035"/>
        <v>0</v>
      </c>
      <c r="CI694" s="146">
        <f t="shared" si="1036"/>
        <v>0</v>
      </c>
      <c r="CJ694" s="146">
        <f t="shared" si="1037"/>
        <v>0</v>
      </c>
      <c r="CK694" s="146">
        <f t="shared" si="1038"/>
        <v>0</v>
      </c>
      <c r="CL694" s="146">
        <f t="shared" si="1039"/>
        <v>0</v>
      </c>
      <c r="CM694" s="146">
        <f t="shared" si="1040"/>
        <v>0</v>
      </c>
      <c r="CN694" s="146">
        <f t="shared" si="1041"/>
        <v>0</v>
      </c>
      <c r="CO694" s="146">
        <f t="shared" si="1042"/>
        <v>0</v>
      </c>
      <c r="CP694" s="146">
        <f t="shared" si="1043"/>
        <v>0</v>
      </c>
      <c r="CQ694" s="146">
        <f t="shared" si="1044"/>
        <v>0</v>
      </c>
      <c r="CR694" s="146">
        <f t="shared" si="1045"/>
        <v>0</v>
      </c>
      <c r="CS694" s="146">
        <f t="shared" si="1046"/>
        <v>0</v>
      </c>
      <c r="CT694" s="146">
        <f t="shared" si="1047"/>
        <v>0</v>
      </c>
      <c r="CU694" s="146">
        <f t="shared" si="1048"/>
        <v>0</v>
      </c>
      <c r="CV694" s="146">
        <f t="shared" si="1049"/>
        <v>0</v>
      </c>
      <c r="CW694" s="146">
        <f t="shared" si="1050"/>
        <v>0</v>
      </c>
      <c r="CX694" s="146">
        <f t="shared" si="1051"/>
        <v>0</v>
      </c>
      <c r="CY694" s="146">
        <f t="shared" si="1052"/>
        <v>0</v>
      </c>
      <c r="CZ694" s="146">
        <f t="shared" si="1053"/>
        <v>0</v>
      </c>
      <c r="DA694" s="146">
        <f t="shared" si="1054"/>
        <v>0</v>
      </c>
      <c r="DB694" s="146">
        <f t="shared" si="1055"/>
        <v>0</v>
      </c>
      <c r="DC694" s="146">
        <f t="shared" si="1056"/>
        <v>0</v>
      </c>
      <c r="DD694" s="146">
        <f t="shared" si="1057"/>
        <v>0</v>
      </c>
      <c r="DE694" s="146">
        <f t="shared" si="1058"/>
        <v>0</v>
      </c>
      <c r="DF694" s="146">
        <f t="shared" si="1059"/>
        <v>0</v>
      </c>
      <c r="DG694" s="146">
        <f t="shared" si="1060"/>
        <v>0</v>
      </c>
      <c r="DH694" s="146">
        <f t="shared" si="1061"/>
        <v>0</v>
      </c>
      <c r="DI694" s="146">
        <f t="shared" si="1062"/>
        <v>0</v>
      </c>
      <c r="DJ694" s="146">
        <f t="shared" si="1063"/>
        <v>0</v>
      </c>
      <c r="DK694" s="146">
        <f t="shared" si="1064"/>
        <v>0</v>
      </c>
      <c r="DL694" s="146">
        <f t="shared" si="1065"/>
        <v>0</v>
      </c>
      <c r="DM694" s="146">
        <f t="shared" si="1066"/>
        <v>0</v>
      </c>
      <c r="DN694" s="64">
        <f t="shared" si="1091"/>
        <v>75</v>
      </c>
      <c r="DO694" s="52">
        <f t="shared" si="1092"/>
        <v>75</v>
      </c>
      <c r="DP694" s="52" t="str">
        <f t="shared" si="1071"/>
        <v/>
      </c>
      <c r="DQ694" s="53" t="str">
        <f t="shared" si="1072"/>
        <v/>
      </c>
      <c r="DR694" s="1">
        <f t="shared" si="1093"/>
        <v>1</v>
      </c>
      <c r="DS694" s="168" t="e">
        <f>IF(AND(DR694=#REF!,BL694=#REF!),'Tiến độ'!D694,"")</f>
        <v>#REF!</v>
      </c>
    </row>
    <row r="695" spans="1:123" ht="11.25" customHeight="1">
      <c r="A695" s="314" t="str">
        <f>IF(B695="","",MAX($A$7:A694)+1)</f>
        <v/>
      </c>
      <c r="B695" s="315"/>
      <c r="C695" s="79" t="s">
        <v>240</v>
      </c>
      <c r="D695" s="80" t="s">
        <v>11801</v>
      </c>
      <c r="E695" s="81">
        <v>3</v>
      </c>
      <c r="F695" s="82">
        <v>45</v>
      </c>
      <c r="G695" s="83"/>
      <c r="H695" s="84">
        <f t="shared" si="1095"/>
        <v>1</v>
      </c>
      <c r="I695" s="85">
        <f t="shared" si="1094"/>
        <v>27</v>
      </c>
      <c r="J695" s="27" t="s">
        <v>1101</v>
      </c>
      <c r="K695" s="86">
        <v>5</v>
      </c>
      <c r="L695" s="87">
        <v>5</v>
      </c>
      <c r="M695" s="87">
        <v>5</v>
      </c>
      <c r="N695" s="88">
        <v>5</v>
      </c>
      <c r="O695" s="86">
        <v>5</v>
      </c>
      <c r="P695" s="87">
        <v>2</v>
      </c>
      <c r="Q695" s="87">
        <v>2</v>
      </c>
      <c r="R695" s="88">
        <v>2</v>
      </c>
      <c r="S695" s="86">
        <v>2</v>
      </c>
      <c r="T695" s="87">
        <v>2</v>
      </c>
      <c r="U695" s="87">
        <v>2</v>
      </c>
      <c r="V695" s="87">
        <v>2</v>
      </c>
      <c r="W695" s="88">
        <v>2</v>
      </c>
      <c r="X695" s="86">
        <v>2</v>
      </c>
      <c r="Y695" s="87">
        <v>2</v>
      </c>
      <c r="Z695" s="87" t="s">
        <v>163</v>
      </c>
      <c r="AA695" s="88" t="s">
        <v>163</v>
      </c>
      <c r="AB695" s="86" t="s">
        <v>163</v>
      </c>
      <c r="AC695" s="87" t="s">
        <v>163</v>
      </c>
      <c r="AD695" s="87" t="s">
        <v>164</v>
      </c>
      <c r="AE695" s="88" t="s">
        <v>164</v>
      </c>
      <c r="AF695" s="86" t="s">
        <v>164</v>
      </c>
      <c r="AG695" s="87" t="s">
        <v>164</v>
      </c>
      <c r="AH695" s="87" t="s">
        <v>164</v>
      </c>
      <c r="AI695" s="362"/>
      <c r="AJ695" s="363"/>
      <c r="AK695" s="86" t="s">
        <v>164</v>
      </c>
      <c r="AL695" s="87"/>
      <c r="AM695" s="87"/>
      <c r="AN695" s="88"/>
      <c r="AO695" s="86"/>
      <c r="AP695" s="87"/>
      <c r="AQ695" s="87"/>
      <c r="AR695" s="88"/>
      <c r="AS695" s="89"/>
      <c r="AT695" s="87"/>
      <c r="AU695" s="87"/>
      <c r="AV695" s="90"/>
      <c r="AW695" s="86"/>
      <c r="AX695" s="87"/>
      <c r="AY695" s="87"/>
      <c r="AZ695" s="87"/>
      <c r="BA695" s="88"/>
      <c r="BB695" s="89"/>
      <c r="BC695" s="87"/>
      <c r="BD695" s="87"/>
      <c r="BE695" s="321"/>
      <c r="BF695" s="322"/>
      <c r="BG695" s="322"/>
      <c r="BH695" s="322"/>
      <c r="BI695" s="322"/>
      <c r="BJ695" s="323"/>
      <c r="BK695" s="46" t="s">
        <v>18</v>
      </c>
      <c r="BL695" s="46" t="s">
        <v>29</v>
      </c>
      <c r="BN695" s="146">
        <f t="shared" si="1069"/>
        <v>5</v>
      </c>
      <c r="BO695" s="146">
        <f t="shared" si="1016"/>
        <v>5</v>
      </c>
      <c r="BP695" s="146">
        <f t="shared" si="1017"/>
        <v>5</v>
      </c>
      <c r="BQ695" s="146">
        <f t="shared" si="1018"/>
        <v>5</v>
      </c>
      <c r="BR695" s="146">
        <f t="shared" si="1019"/>
        <v>5</v>
      </c>
      <c r="BS695" s="146">
        <f t="shared" si="1020"/>
        <v>2</v>
      </c>
      <c r="BT695" s="146">
        <f t="shared" si="1021"/>
        <v>2</v>
      </c>
      <c r="BU695" s="146">
        <f t="shared" si="1022"/>
        <v>2</v>
      </c>
      <c r="BV695" s="146">
        <f t="shared" si="1023"/>
        <v>2</v>
      </c>
      <c r="BW695" s="146">
        <f t="shared" si="1024"/>
        <v>2</v>
      </c>
      <c r="BX695" s="146">
        <f t="shared" si="1025"/>
        <v>2</v>
      </c>
      <c r="BY695" s="146">
        <f t="shared" si="1026"/>
        <v>2</v>
      </c>
      <c r="BZ695" s="146">
        <f t="shared" si="1027"/>
        <v>2</v>
      </c>
      <c r="CA695" s="146">
        <f t="shared" si="1028"/>
        <v>2</v>
      </c>
      <c r="CB695" s="146">
        <f t="shared" si="1029"/>
        <v>2</v>
      </c>
      <c r="CC695" s="146">
        <f t="shared" si="1030"/>
        <v>0</v>
      </c>
      <c r="CD695" s="146">
        <f t="shared" si="1031"/>
        <v>0</v>
      </c>
      <c r="CE695" s="146">
        <f t="shared" si="1032"/>
        <v>0</v>
      </c>
      <c r="CF695" s="146">
        <f t="shared" si="1033"/>
        <v>0</v>
      </c>
      <c r="CG695" s="146">
        <f t="shared" si="1034"/>
        <v>0</v>
      </c>
      <c r="CH695" s="146">
        <f t="shared" si="1035"/>
        <v>0</v>
      </c>
      <c r="CI695" s="146">
        <f t="shared" si="1036"/>
        <v>0</v>
      </c>
      <c r="CJ695" s="146">
        <f t="shared" si="1037"/>
        <v>0</v>
      </c>
      <c r="CK695" s="146">
        <f t="shared" si="1038"/>
        <v>0</v>
      </c>
      <c r="CL695" s="146">
        <f t="shared" si="1039"/>
        <v>0</v>
      </c>
      <c r="CM695" s="146">
        <f t="shared" si="1040"/>
        <v>0</v>
      </c>
      <c r="CN695" s="146">
        <f t="shared" si="1041"/>
        <v>0</v>
      </c>
      <c r="CO695" s="146">
        <f t="shared" si="1042"/>
        <v>0</v>
      </c>
      <c r="CP695" s="146">
        <f t="shared" si="1043"/>
        <v>0</v>
      </c>
      <c r="CQ695" s="146">
        <f t="shared" si="1044"/>
        <v>0</v>
      </c>
      <c r="CR695" s="146">
        <f t="shared" si="1045"/>
        <v>0</v>
      </c>
      <c r="CS695" s="146">
        <f t="shared" si="1046"/>
        <v>0</v>
      </c>
      <c r="CT695" s="146">
        <f t="shared" si="1047"/>
        <v>0</v>
      </c>
      <c r="CU695" s="146">
        <f t="shared" si="1048"/>
        <v>0</v>
      </c>
      <c r="CV695" s="146">
        <f t="shared" si="1049"/>
        <v>0</v>
      </c>
      <c r="CW695" s="146">
        <f t="shared" si="1050"/>
        <v>0</v>
      </c>
      <c r="CX695" s="146">
        <f t="shared" si="1051"/>
        <v>0</v>
      </c>
      <c r="CY695" s="146">
        <f t="shared" si="1052"/>
        <v>0</v>
      </c>
      <c r="CZ695" s="146">
        <f t="shared" si="1053"/>
        <v>0</v>
      </c>
      <c r="DA695" s="146">
        <f t="shared" si="1054"/>
        <v>0</v>
      </c>
      <c r="DB695" s="146">
        <f t="shared" si="1055"/>
        <v>0</v>
      </c>
      <c r="DC695" s="146">
        <f t="shared" si="1056"/>
        <v>0</v>
      </c>
      <c r="DD695" s="146">
        <f t="shared" si="1057"/>
        <v>0</v>
      </c>
      <c r="DE695" s="146">
        <f t="shared" si="1058"/>
        <v>0</v>
      </c>
      <c r="DF695" s="146">
        <f t="shared" si="1059"/>
        <v>0</v>
      </c>
      <c r="DG695" s="146">
        <f t="shared" si="1060"/>
        <v>0</v>
      </c>
      <c r="DH695" s="146">
        <f t="shared" si="1061"/>
        <v>0</v>
      </c>
      <c r="DI695" s="146">
        <f t="shared" si="1062"/>
        <v>0</v>
      </c>
      <c r="DJ695" s="146">
        <f t="shared" si="1063"/>
        <v>0</v>
      </c>
      <c r="DK695" s="146">
        <f t="shared" si="1064"/>
        <v>0</v>
      </c>
      <c r="DL695" s="146">
        <f t="shared" si="1065"/>
        <v>0</v>
      </c>
      <c r="DM695" s="146">
        <f t="shared" si="1066"/>
        <v>0</v>
      </c>
      <c r="DN695" s="64">
        <f t="shared" si="1091"/>
        <v>45</v>
      </c>
      <c r="DO695" s="52">
        <f t="shared" si="1092"/>
        <v>45</v>
      </c>
      <c r="DP695" s="52" t="str">
        <f t="shared" si="1071"/>
        <v/>
      </c>
      <c r="DQ695" s="53" t="str">
        <f t="shared" si="1072"/>
        <v/>
      </c>
      <c r="DR695" s="1">
        <f t="shared" si="1093"/>
        <v>1</v>
      </c>
      <c r="DS695" s="168" t="e">
        <f>IF(AND(DR695=#REF!,BL695=#REF!),'Tiến độ'!D695,"")</f>
        <v>#REF!</v>
      </c>
    </row>
    <row r="696" spans="1:123" ht="11.25" customHeight="1">
      <c r="A696" s="314" t="str">
        <f>IF(B696="","",MAX($A$7:A695)+1)</f>
        <v/>
      </c>
      <c r="B696" s="315"/>
      <c r="C696" s="79" t="s">
        <v>416</v>
      </c>
      <c r="D696" s="80" t="s">
        <v>417</v>
      </c>
      <c r="E696" s="81">
        <v>2</v>
      </c>
      <c r="F696" s="82">
        <v>30</v>
      </c>
      <c r="G696" s="83"/>
      <c r="H696" s="84">
        <f t="shared" si="1095"/>
        <v>1</v>
      </c>
      <c r="I696" s="85">
        <f t="shared" si="1094"/>
        <v>27</v>
      </c>
      <c r="J696" s="27" t="s">
        <v>1101</v>
      </c>
      <c r="K696" s="86">
        <v>2</v>
      </c>
      <c r="L696" s="87">
        <v>2</v>
      </c>
      <c r="M696" s="87">
        <v>2</v>
      </c>
      <c r="N696" s="88">
        <v>2</v>
      </c>
      <c r="O696" s="86">
        <v>2</v>
      </c>
      <c r="P696" s="87">
        <v>2</v>
      </c>
      <c r="Q696" s="87">
        <v>2</v>
      </c>
      <c r="R696" s="88">
        <v>2</v>
      </c>
      <c r="S696" s="86">
        <v>2</v>
      </c>
      <c r="T696" s="87">
        <v>2</v>
      </c>
      <c r="U696" s="87">
        <v>2</v>
      </c>
      <c r="V696" s="87">
        <v>2</v>
      </c>
      <c r="W696" s="88">
        <v>2</v>
      </c>
      <c r="X696" s="86">
        <v>2</v>
      </c>
      <c r="Y696" s="87">
        <v>2</v>
      </c>
      <c r="Z696" s="87" t="s">
        <v>163</v>
      </c>
      <c r="AA696" s="88" t="s">
        <v>163</v>
      </c>
      <c r="AB696" s="86" t="s">
        <v>163</v>
      </c>
      <c r="AC696" s="87" t="s">
        <v>163</v>
      </c>
      <c r="AD696" s="87" t="s">
        <v>164</v>
      </c>
      <c r="AE696" s="88" t="s">
        <v>164</v>
      </c>
      <c r="AF696" s="86" t="s">
        <v>164</v>
      </c>
      <c r="AG696" s="87" t="s">
        <v>164</v>
      </c>
      <c r="AH696" s="87" t="s">
        <v>164</v>
      </c>
      <c r="AI696" s="362"/>
      <c r="AJ696" s="363"/>
      <c r="AK696" s="86" t="s">
        <v>164</v>
      </c>
      <c r="AL696" s="87"/>
      <c r="AM696" s="87"/>
      <c r="AN696" s="88"/>
      <c r="AO696" s="86"/>
      <c r="AP696" s="87"/>
      <c r="AQ696" s="87"/>
      <c r="AR696" s="88"/>
      <c r="AS696" s="89"/>
      <c r="AT696" s="87"/>
      <c r="AU696" s="87"/>
      <c r="AV696" s="90"/>
      <c r="AW696" s="86"/>
      <c r="AX696" s="87"/>
      <c r="AY696" s="87"/>
      <c r="AZ696" s="87"/>
      <c r="BA696" s="88"/>
      <c r="BB696" s="89"/>
      <c r="BC696" s="87"/>
      <c r="BD696" s="87"/>
      <c r="BE696" s="321"/>
      <c r="BF696" s="322"/>
      <c r="BG696" s="322"/>
      <c r="BH696" s="322"/>
      <c r="BI696" s="322"/>
      <c r="BJ696" s="323"/>
      <c r="BK696" s="46" t="s">
        <v>18</v>
      </c>
      <c r="BL696" s="46" t="s">
        <v>38</v>
      </c>
      <c r="BN696" s="146">
        <f t="shared" si="1069"/>
        <v>2</v>
      </c>
      <c r="BO696" s="146">
        <f t="shared" si="1016"/>
        <v>2</v>
      </c>
      <c r="BP696" s="146">
        <f t="shared" si="1017"/>
        <v>2</v>
      </c>
      <c r="BQ696" s="146">
        <f t="shared" si="1018"/>
        <v>2</v>
      </c>
      <c r="BR696" s="146">
        <f t="shared" si="1019"/>
        <v>2</v>
      </c>
      <c r="BS696" s="146">
        <f t="shared" si="1020"/>
        <v>2</v>
      </c>
      <c r="BT696" s="146">
        <f t="shared" si="1021"/>
        <v>2</v>
      </c>
      <c r="BU696" s="146">
        <f t="shared" si="1022"/>
        <v>2</v>
      </c>
      <c r="BV696" s="146">
        <f t="shared" si="1023"/>
        <v>2</v>
      </c>
      <c r="BW696" s="146">
        <f t="shared" si="1024"/>
        <v>2</v>
      </c>
      <c r="BX696" s="146">
        <f t="shared" si="1025"/>
        <v>2</v>
      </c>
      <c r="BY696" s="146">
        <f t="shared" si="1026"/>
        <v>2</v>
      </c>
      <c r="BZ696" s="146">
        <f t="shared" si="1027"/>
        <v>2</v>
      </c>
      <c r="CA696" s="146">
        <f t="shared" si="1028"/>
        <v>2</v>
      </c>
      <c r="CB696" s="146">
        <f t="shared" si="1029"/>
        <v>2</v>
      </c>
      <c r="CC696" s="146">
        <f t="shared" si="1030"/>
        <v>0</v>
      </c>
      <c r="CD696" s="146">
        <f t="shared" si="1031"/>
        <v>0</v>
      </c>
      <c r="CE696" s="146">
        <f t="shared" si="1032"/>
        <v>0</v>
      </c>
      <c r="CF696" s="146">
        <f t="shared" si="1033"/>
        <v>0</v>
      </c>
      <c r="CG696" s="146">
        <f t="shared" si="1034"/>
        <v>0</v>
      </c>
      <c r="CH696" s="146">
        <f t="shared" si="1035"/>
        <v>0</v>
      </c>
      <c r="CI696" s="146">
        <f t="shared" si="1036"/>
        <v>0</v>
      </c>
      <c r="CJ696" s="146">
        <f t="shared" si="1037"/>
        <v>0</v>
      </c>
      <c r="CK696" s="146">
        <f t="shared" si="1038"/>
        <v>0</v>
      </c>
      <c r="CL696" s="146">
        <f t="shared" si="1039"/>
        <v>0</v>
      </c>
      <c r="CM696" s="146">
        <f t="shared" si="1040"/>
        <v>0</v>
      </c>
      <c r="CN696" s="146">
        <f t="shared" si="1041"/>
        <v>0</v>
      </c>
      <c r="CO696" s="146">
        <f t="shared" si="1042"/>
        <v>0</v>
      </c>
      <c r="CP696" s="146">
        <f t="shared" si="1043"/>
        <v>0</v>
      </c>
      <c r="CQ696" s="146">
        <f t="shared" si="1044"/>
        <v>0</v>
      </c>
      <c r="CR696" s="146">
        <f t="shared" si="1045"/>
        <v>0</v>
      </c>
      <c r="CS696" s="146">
        <f t="shared" si="1046"/>
        <v>0</v>
      </c>
      <c r="CT696" s="146">
        <f t="shared" si="1047"/>
        <v>0</v>
      </c>
      <c r="CU696" s="146">
        <f t="shared" si="1048"/>
        <v>0</v>
      </c>
      <c r="CV696" s="146">
        <f t="shared" si="1049"/>
        <v>0</v>
      </c>
      <c r="CW696" s="146">
        <f t="shared" si="1050"/>
        <v>0</v>
      </c>
      <c r="CX696" s="146">
        <f t="shared" si="1051"/>
        <v>0</v>
      </c>
      <c r="CY696" s="146">
        <f t="shared" si="1052"/>
        <v>0</v>
      </c>
      <c r="CZ696" s="146">
        <f t="shared" si="1053"/>
        <v>0</v>
      </c>
      <c r="DA696" s="146">
        <f t="shared" si="1054"/>
        <v>0</v>
      </c>
      <c r="DB696" s="146">
        <f t="shared" si="1055"/>
        <v>0</v>
      </c>
      <c r="DC696" s="146">
        <f t="shared" si="1056"/>
        <v>0</v>
      </c>
      <c r="DD696" s="146">
        <f t="shared" si="1057"/>
        <v>0</v>
      </c>
      <c r="DE696" s="146">
        <f t="shared" si="1058"/>
        <v>0</v>
      </c>
      <c r="DF696" s="146">
        <f t="shared" si="1059"/>
        <v>0</v>
      </c>
      <c r="DG696" s="146">
        <f t="shared" si="1060"/>
        <v>0</v>
      </c>
      <c r="DH696" s="146">
        <f t="shared" si="1061"/>
        <v>0</v>
      </c>
      <c r="DI696" s="146">
        <f t="shared" si="1062"/>
        <v>0</v>
      </c>
      <c r="DJ696" s="146">
        <f t="shared" si="1063"/>
        <v>0</v>
      </c>
      <c r="DK696" s="146">
        <f t="shared" si="1064"/>
        <v>0</v>
      </c>
      <c r="DL696" s="146">
        <f t="shared" si="1065"/>
        <v>0</v>
      </c>
      <c r="DM696" s="146">
        <f t="shared" si="1066"/>
        <v>0</v>
      </c>
      <c r="DN696" s="64">
        <f t="shared" si="1091"/>
        <v>30</v>
      </c>
      <c r="DO696" s="52">
        <f t="shared" si="1092"/>
        <v>30</v>
      </c>
      <c r="DP696" s="52" t="str">
        <f t="shared" si="1071"/>
        <v/>
      </c>
      <c r="DQ696" s="53" t="str">
        <f t="shared" si="1072"/>
        <v/>
      </c>
      <c r="DR696" s="1">
        <f t="shared" si="1093"/>
        <v>1</v>
      </c>
      <c r="DS696" s="168" t="e">
        <f>IF(AND(DR696=#REF!,BL696=#REF!),'Tiến độ'!D696,"")</f>
        <v>#REF!</v>
      </c>
    </row>
    <row r="697" spans="1:123" ht="11.25" customHeight="1">
      <c r="A697" s="314" t="str">
        <f>IF(B697="","",MAX($A$7:A696)+1)</f>
        <v/>
      </c>
      <c r="B697" s="315"/>
      <c r="C697" s="79" t="s">
        <v>1088</v>
      </c>
      <c r="D697" s="80" t="s">
        <v>213</v>
      </c>
      <c r="E697" s="81">
        <v>3</v>
      </c>
      <c r="F697" s="82">
        <v>60</v>
      </c>
      <c r="G697" s="83"/>
      <c r="H697" s="84">
        <v>0</v>
      </c>
      <c r="I697" s="85">
        <f t="shared" si="1094"/>
        <v>27</v>
      </c>
      <c r="J697" s="27" t="s">
        <v>1103</v>
      </c>
      <c r="K697" s="86"/>
      <c r="L697" s="87"/>
      <c r="M697" s="87"/>
      <c r="N697" s="88"/>
      <c r="O697" s="86"/>
      <c r="P697" s="87"/>
      <c r="Q697" s="87"/>
      <c r="R697" s="88"/>
      <c r="S697" s="86"/>
      <c r="T697" s="87"/>
      <c r="U697" s="87"/>
      <c r="V697" s="87"/>
      <c r="W697" s="88"/>
      <c r="X697" s="86"/>
      <c r="Y697" s="87"/>
      <c r="Z697" s="87"/>
      <c r="AA697" s="88"/>
      <c r="AB697" s="86"/>
      <c r="AC697" s="87"/>
      <c r="AD697" s="87"/>
      <c r="AE697" s="88"/>
      <c r="AF697" s="86"/>
      <c r="AG697" s="87"/>
      <c r="AH697" s="87"/>
      <c r="AI697" s="362"/>
      <c r="AJ697" s="363"/>
      <c r="AK697" s="86"/>
      <c r="AL697" s="87">
        <v>4</v>
      </c>
      <c r="AM697" s="87">
        <v>4</v>
      </c>
      <c r="AN697" s="88">
        <v>4</v>
      </c>
      <c r="AO697" s="86">
        <v>4</v>
      </c>
      <c r="AP697" s="87">
        <v>4</v>
      </c>
      <c r="AQ697" s="87">
        <v>4</v>
      </c>
      <c r="AR697" s="88">
        <v>4</v>
      </c>
      <c r="AS697" s="89">
        <v>4</v>
      </c>
      <c r="AT697" s="87">
        <v>4</v>
      </c>
      <c r="AU697" s="87">
        <v>4</v>
      </c>
      <c r="AV697" s="90">
        <v>4</v>
      </c>
      <c r="AW697" s="86">
        <v>4</v>
      </c>
      <c r="AX697" s="87">
        <v>4</v>
      </c>
      <c r="AY697" s="87">
        <v>4</v>
      </c>
      <c r="AZ697" s="87">
        <v>4</v>
      </c>
      <c r="BA697" s="88" t="s">
        <v>163</v>
      </c>
      <c r="BB697" s="89" t="s">
        <v>163</v>
      </c>
      <c r="BC697" s="87" t="s">
        <v>163</v>
      </c>
      <c r="BD697" s="87" t="s">
        <v>163</v>
      </c>
      <c r="BE697" s="321"/>
      <c r="BF697" s="322"/>
      <c r="BG697" s="322"/>
      <c r="BH697" s="322"/>
      <c r="BI697" s="322"/>
      <c r="BJ697" s="323"/>
      <c r="BK697" s="46" t="s">
        <v>18</v>
      </c>
      <c r="BL697" s="46" t="s">
        <v>57</v>
      </c>
      <c r="BN697" s="146">
        <f t="shared" si="1069"/>
        <v>0</v>
      </c>
      <c r="BO697" s="146">
        <f t="shared" si="1016"/>
        <v>0</v>
      </c>
      <c r="BP697" s="146">
        <f t="shared" si="1017"/>
        <v>0</v>
      </c>
      <c r="BQ697" s="146">
        <f t="shared" si="1018"/>
        <v>0</v>
      </c>
      <c r="BR697" s="146">
        <f t="shared" si="1019"/>
        <v>0</v>
      </c>
      <c r="BS697" s="146">
        <f t="shared" si="1020"/>
        <v>0</v>
      </c>
      <c r="BT697" s="146">
        <f t="shared" si="1021"/>
        <v>0</v>
      </c>
      <c r="BU697" s="146">
        <f t="shared" si="1022"/>
        <v>0</v>
      </c>
      <c r="BV697" s="146">
        <f t="shared" si="1023"/>
        <v>0</v>
      </c>
      <c r="BW697" s="146">
        <f t="shared" si="1024"/>
        <v>0</v>
      </c>
      <c r="BX697" s="146">
        <f t="shared" si="1025"/>
        <v>0</v>
      </c>
      <c r="BY697" s="146">
        <f t="shared" si="1026"/>
        <v>0</v>
      </c>
      <c r="BZ697" s="146">
        <f t="shared" si="1027"/>
        <v>0</v>
      </c>
      <c r="CA697" s="146">
        <f t="shared" si="1028"/>
        <v>0</v>
      </c>
      <c r="CB697" s="146">
        <f t="shared" si="1029"/>
        <v>0</v>
      </c>
      <c r="CC697" s="146">
        <f t="shared" si="1030"/>
        <v>0</v>
      </c>
      <c r="CD697" s="146">
        <f t="shared" si="1031"/>
        <v>0</v>
      </c>
      <c r="CE697" s="146">
        <f t="shared" si="1032"/>
        <v>0</v>
      </c>
      <c r="CF697" s="146">
        <f t="shared" si="1033"/>
        <v>0</v>
      </c>
      <c r="CG697" s="146">
        <f t="shared" si="1034"/>
        <v>0</v>
      </c>
      <c r="CH697" s="146">
        <f t="shared" si="1035"/>
        <v>0</v>
      </c>
      <c r="CI697" s="146">
        <f t="shared" si="1036"/>
        <v>0</v>
      </c>
      <c r="CJ697" s="146">
        <f t="shared" si="1037"/>
        <v>0</v>
      </c>
      <c r="CK697" s="146">
        <f t="shared" si="1038"/>
        <v>0</v>
      </c>
      <c r="CL697" s="146">
        <f t="shared" si="1039"/>
        <v>0</v>
      </c>
      <c r="CM697" s="146">
        <f t="shared" si="1040"/>
        <v>0</v>
      </c>
      <c r="CN697" s="146">
        <f t="shared" si="1041"/>
        <v>0</v>
      </c>
      <c r="CO697" s="146">
        <f t="shared" si="1042"/>
        <v>0</v>
      </c>
      <c r="CP697" s="146">
        <f t="shared" si="1043"/>
        <v>0</v>
      </c>
      <c r="CQ697" s="146">
        <f t="shared" si="1044"/>
        <v>0</v>
      </c>
      <c r="CR697" s="146">
        <f t="shared" si="1045"/>
        <v>0</v>
      </c>
      <c r="CS697" s="146">
        <f t="shared" si="1046"/>
        <v>0</v>
      </c>
      <c r="CT697" s="146">
        <f t="shared" si="1047"/>
        <v>0</v>
      </c>
      <c r="CU697" s="146">
        <f t="shared" si="1048"/>
        <v>0</v>
      </c>
      <c r="CV697" s="146">
        <f t="shared" si="1049"/>
        <v>0</v>
      </c>
      <c r="CW697" s="146">
        <f t="shared" si="1050"/>
        <v>0</v>
      </c>
      <c r="CX697" s="146">
        <f t="shared" si="1051"/>
        <v>0</v>
      </c>
      <c r="CY697" s="146">
        <f t="shared" si="1052"/>
        <v>0</v>
      </c>
      <c r="CZ697" s="146">
        <f t="shared" si="1053"/>
        <v>0</v>
      </c>
      <c r="DA697" s="146">
        <f t="shared" si="1054"/>
        <v>0</v>
      </c>
      <c r="DB697" s="146">
        <f t="shared" si="1055"/>
        <v>0</v>
      </c>
      <c r="DC697" s="146">
        <f t="shared" si="1056"/>
        <v>0</v>
      </c>
      <c r="DD697" s="146">
        <f t="shared" si="1057"/>
        <v>0</v>
      </c>
      <c r="DE697" s="146">
        <f t="shared" si="1058"/>
        <v>0</v>
      </c>
      <c r="DF697" s="146">
        <f t="shared" si="1059"/>
        <v>0</v>
      </c>
      <c r="DG697" s="146">
        <f t="shared" si="1060"/>
        <v>0</v>
      </c>
      <c r="DH697" s="146">
        <f t="shared" si="1061"/>
        <v>0</v>
      </c>
      <c r="DI697" s="146">
        <f t="shared" si="1062"/>
        <v>0</v>
      </c>
      <c r="DJ697" s="146">
        <f t="shared" si="1063"/>
        <v>0</v>
      </c>
      <c r="DK697" s="146">
        <f t="shared" si="1064"/>
        <v>0</v>
      </c>
      <c r="DL697" s="146">
        <f t="shared" si="1065"/>
        <v>0</v>
      </c>
      <c r="DM697" s="146">
        <f t="shared" si="1066"/>
        <v>0</v>
      </c>
      <c r="DN697" s="64">
        <f t="shared" si="1091"/>
        <v>0</v>
      </c>
      <c r="DO697" s="52" t="str">
        <f t="shared" si="1092"/>
        <v/>
      </c>
      <c r="DP697" s="52" t="str">
        <f t="shared" si="1071"/>
        <v/>
      </c>
      <c r="DQ697" s="53">
        <f t="shared" si="1072"/>
        <v>0</v>
      </c>
      <c r="DR697" s="1">
        <f t="shared" si="1093"/>
        <v>2</v>
      </c>
      <c r="DS697" s="168" t="e">
        <f>IF(AND(DR697=#REF!,BL697=#REF!),'Tiến độ'!D697,"")</f>
        <v>#REF!</v>
      </c>
    </row>
    <row r="698" spans="1:123" ht="11.25" customHeight="1">
      <c r="A698" s="314" t="str">
        <f>IF(B698="","",MAX($A$7:A697)+1)</f>
        <v/>
      </c>
      <c r="B698" s="315"/>
      <c r="C698" s="79" t="s">
        <v>11803</v>
      </c>
      <c r="D698" s="80" t="s">
        <v>11805</v>
      </c>
      <c r="E698" s="81">
        <v>1</v>
      </c>
      <c r="F698" s="82"/>
      <c r="G698" s="83">
        <v>30</v>
      </c>
      <c r="H698" s="84">
        <v>1</v>
      </c>
      <c r="I698" s="85">
        <f t="shared" si="1094"/>
        <v>27</v>
      </c>
      <c r="J698" s="27" t="s">
        <v>1101</v>
      </c>
      <c r="K698" s="86"/>
      <c r="L698" s="87"/>
      <c r="M698" s="87"/>
      <c r="N698" s="88"/>
      <c r="O698" s="86"/>
      <c r="P698" s="87"/>
      <c r="Q698" s="87"/>
      <c r="R698" s="88"/>
      <c r="S698" s="86"/>
      <c r="T698" s="87"/>
      <c r="U698" s="87"/>
      <c r="V698" s="87"/>
      <c r="W698" s="88"/>
      <c r="X698" s="86"/>
      <c r="Y698" s="87"/>
      <c r="Z698" s="87"/>
      <c r="AA698" s="88"/>
      <c r="AB698" s="86"/>
      <c r="AC698" s="87"/>
      <c r="AD698" s="87"/>
      <c r="AE698" s="88"/>
      <c r="AF698" s="86"/>
      <c r="AG698" s="87"/>
      <c r="AH698" s="87"/>
      <c r="AI698" s="362"/>
      <c r="AJ698" s="363"/>
      <c r="AK698" s="86"/>
      <c r="AL698" s="87"/>
      <c r="AM698" s="87"/>
      <c r="AN698" s="88"/>
      <c r="AO698" s="86"/>
      <c r="AP698" s="87"/>
      <c r="AQ698" s="87"/>
      <c r="AR698" s="88"/>
      <c r="AS698" s="89">
        <v>4</v>
      </c>
      <c r="AT698" s="87">
        <v>4</v>
      </c>
      <c r="AU698" s="87">
        <v>4</v>
      </c>
      <c r="AV698" s="90">
        <v>4</v>
      </c>
      <c r="AW698" s="86">
        <v>4</v>
      </c>
      <c r="AX698" s="87">
        <v>4</v>
      </c>
      <c r="AY698" s="87">
        <v>4</v>
      </c>
      <c r="AZ698" s="87">
        <v>2</v>
      </c>
      <c r="BA698" s="88" t="s">
        <v>163</v>
      </c>
      <c r="BB698" s="89" t="s">
        <v>163</v>
      </c>
      <c r="BC698" s="87" t="s">
        <v>163</v>
      </c>
      <c r="BD698" s="87" t="s">
        <v>163</v>
      </c>
      <c r="BE698" s="321"/>
      <c r="BF698" s="322"/>
      <c r="BG698" s="322"/>
      <c r="BH698" s="322"/>
      <c r="BI698" s="322"/>
      <c r="BJ698" s="323"/>
      <c r="BK698" s="46" t="s">
        <v>21</v>
      </c>
      <c r="BL698" s="46" t="s">
        <v>43</v>
      </c>
      <c r="BN698" s="146">
        <f t="shared" si="1069"/>
        <v>0</v>
      </c>
      <c r="BO698" s="146">
        <f t="shared" si="1016"/>
        <v>0</v>
      </c>
      <c r="BP698" s="146">
        <f t="shared" si="1017"/>
        <v>0</v>
      </c>
      <c r="BQ698" s="146">
        <f t="shared" si="1018"/>
        <v>0</v>
      </c>
      <c r="BR698" s="146">
        <f t="shared" si="1019"/>
        <v>0</v>
      </c>
      <c r="BS698" s="146">
        <f t="shared" si="1020"/>
        <v>0</v>
      </c>
      <c r="BT698" s="146">
        <f t="shared" si="1021"/>
        <v>0</v>
      </c>
      <c r="BU698" s="146">
        <f t="shared" si="1022"/>
        <v>0</v>
      </c>
      <c r="BV698" s="146">
        <f t="shared" si="1023"/>
        <v>0</v>
      </c>
      <c r="BW698" s="146">
        <f t="shared" si="1024"/>
        <v>0</v>
      </c>
      <c r="BX698" s="146">
        <f t="shared" si="1025"/>
        <v>0</v>
      </c>
      <c r="BY698" s="146">
        <f t="shared" si="1026"/>
        <v>0</v>
      </c>
      <c r="BZ698" s="146">
        <f t="shared" si="1027"/>
        <v>0</v>
      </c>
      <c r="CA698" s="146">
        <f t="shared" si="1028"/>
        <v>0</v>
      </c>
      <c r="CB698" s="146">
        <f t="shared" si="1029"/>
        <v>0</v>
      </c>
      <c r="CC698" s="146">
        <f t="shared" si="1030"/>
        <v>0</v>
      </c>
      <c r="CD698" s="146">
        <f t="shared" si="1031"/>
        <v>0</v>
      </c>
      <c r="CE698" s="146">
        <f t="shared" si="1032"/>
        <v>0</v>
      </c>
      <c r="CF698" s="146">
        <f t="shared" si="1033"/>
        <v>0</v>
      </c>
      <c r="CG698" s="146">
        <f t="shared" si="1034"/>
        <v>0</v>
      </c>
      <c r="CH698" s="146">
        <f t="shared" si="1035"/>
        <v>0</v>
      </c>
      <c r="CI698" s="146">
        <f t="shared" si="1036"/>
        <v>0</v>
      </c>
      <c r="CJ698" s="146">
        <f t="shared" si="1037"/>
        <v>0</v>
      </c>
      <c r="CK698" s="146">
        <f t="shared" si="1038"/>
        <v>0</v>
      </c>
      <c r="CL698" s="146">
        <f t="shared" si="1039"/>
        <v>0</v>
      </c>
      <c r="CM698" s="146">
        <f t="shared" si="1040"/>
        <v>0</v>
      </c>
      <c r="CN698" s="146">
        <f t="shared" si="1041"/>
        <v>0</v>
      </c>
      <c r="CO698" s="146">
        <f t="shared" si="1042"/>
        <v>0</v>
      </c>
      <c r="CP698" s="146">
        <f t="shared" si="1043"/>
        <v>0</v>
      </c>
      <c r="CQ698" s="146">
        <f t="shared" si="1044"/>
        <v>0</v>
      </c>
      <c r="CR698" s="146">
        <f t="shared" si="1045"/>
        <v>0</v>
      </c>
      <c r="CS698" s="146">
        <f t="shared" si="1046"/>
        <v>0</v>
      </c>
      <c r="CT698" s="146">
        <f t="shared" si="1047"/>
        <v>0</v>
      </c>
      <c r="CU698" s="146">
        <f t="shared" si="1048"/>
        <v>0</v>
      </c>
      <c r="CV698" s="146">
        <f t="shared" si="1049"/>
        <v>4</v>
      </c>
      <c r="CW698" s="146">
        <f t="shared" si="1050"/>
        <v>4</v>
      </c>
      <c r="CX698" s="146">
        <f t="shared" si="1051"/>
        <v>4</v>
      </c>
      <c r="CY698" s="146">
        <f t="shared" si="1052"/>
        <v>4</v>
      </c>
      <c r="CZ698" s="146">
        <f t="shared" si="1053"/>
        <v>4</v>
      </c>
      <c r="DA698" s="146">
        <f t="shared" si="1054"/>
        <v>4</v>
      </c>
      <c r="DB698" s="146">
        <f t="shared" si="1055"/>
        <v>4</v>
      </c>
      <c r="DC698" s="146">
        <f t="shared" si="1056"/>
        <v>2</v>
      </c>
      <c r="DD698" s="146">
        <f t="shared" si="1057"/>
        <v>0</v>
      </c>
      <c r="DE698" s="146">
        <f t="shared" si="1058"/>
        <v>0</v>
      </c>
      <c r="DF698" s="146">
        <f t="shared" si="1059"/>
        <v>0</v>
      </c>
      <c r="DG698" s="146">
        <f t="shared" si="1060"/>
        <v>0</v>
      </c>
      <c r="DH698" s="146">
        <f t="shared" si="1061"/>
        <v>0</v>
      </c>
      <c r="DI698" s="146">
        <f t="shared" si="1062"/>
        <v>0</v>
      </c>
      <c r="DJ698" s="146">
        <f t="shared" si="1063"/>
        <v>0</v>
      </c>
      <c r="DK698" s="146">
        <f t="shared" si="1064"/>
        <v>0</v>
      </c>
      <c r="DL698" s="146">
        <f t="shared" si="1065"/>
        <v>0</v>
      </c>
      <c r="DM698" s="146">
        <f t="shared" si="1066"/>
        <v>0</v>
      </c>
      <c r="DN698" s="64">
        <f>20*E698*H698</f>
        <v>20</v>
      </c>
      <c r="DO698" s="52" t="str">
        <f t="shared" si="1092"/>
        <v/>
      </c>
      <c r="DP698" s="52" t="str">
        <f t="shared" si="1071"/>
        <v/>
      </c>
      <c r="DQ698" s="53">
        <f t="shared" si="1072"/>
        <v>20</v>
      </c>
      <c r="DR698" s="1">
        <f t="shared" si="1093"/>
        <v>2</v>
      </c>
      <c r="DS698" s="168" t="e">
        <f>IF(AND(DR698=#REF!,BL698=#REF!),'Tiến độ'!D698,"")</f>
        <v>#REF!</v>
      </c>
    </row>
    <row r="699" spans="1:123" ht="11.25" customHeight="1">
      <c r="A699" s="314" t="str">
        <f>IF(B699="","",MAX($A$7:A698)+1)</f>
        <v/>
      </c>
      <c r="B699" s="315"/>
      <c r="C699" s="79" t="s">
        <v>470</v>
      </c>
      <c r="D699" s="80" t="s">
        <v>471</v>
      </c>
      <c r="E699" s="81">
        <v>3</v>
      </c>
      <c r="F699" s="82">
        <v>45</v>
      </c>
      <c r="G699" s="83"/>
      <c r="H699" s="84">
        <f t="shared" si="1095"/>
        <v>1</v>
      </c>
      <c r="I699" s="85">
        <f t="shared" si="1094"/>
        <v>27</v>
      </c>
      <c r="J699" s="27" t="s">
        <v>1101</v>
      </c>
      <c r="K699" s="86"/>
      <c r="L699" s="87"/>
      <c r="M699" s="87"/>
      <c r="N699" s="88"/>
      <c r="O699" s="86"/>
      <c r="P699" s="87"/>
      <c r="Q699" s="87"/>
      <c r="R699" s="88"/>
      <c r="S699" s="86"/>
      <c r="T699" s="87"/>
      <c r="U699" s="87"/>
      <c r="V699" s="87"/>
      <c r="W699" s="88"/>
      <c r="X699" s="86"/>
      <c r="Y699" s="87"/>
      <c r="Z699" s="87"/>
      <c r="AA699" s="88"/>
      <c r="AB699" s="86"/>
      <c r="AC699" s="87"/>
      <c r="AD699" s="87"/>
      <c r="AE699" s="88"/>
      <c r="AF699" s="86"/>
      <c r="AG699" s="87"/>
      <c r="AH699" s="87"/>
      <c r="AI699" s="362"/>
      <c r="AJ699" s="363"/>
      <c r="AK699" s="86"/>
      <c r="AL699" s="87">
        <v>3</v>
      </c>
      <c r="AM699" s="87">
        <v>3</v>
      </c>
      <c r="AN699" s="88">
        <v>3</v>
      </c>
      <c r="AO699" s="86">
        <v>3</v>
      </c>
      <c r="AP699" s="87">
        <v>3</v>
      </c>
      <c r="AQ699" s="87">
        <v>3</v>
      </c>
      <c r="AR699" s="88">
        <v>3</v>
      </c>
      <c r="AS699" s="89">
        <v>3</v>
      </c>
      <c r="AT699" s="87">
        <v>3</v>
      </c>
      <c r="AU699" s="87">
        <v>3</v>
      </c>
      <c r="AV699" s="90">
        <v>3</v>
      </c>
      <c r="AW699" s="86">
        <v>3</v>
      </c>
      <c r="AX699" s="87">
        <v>3</v>
      </c>
      <c r="AY699" s="87">
        <v>3</v>
      </c>
      <c r="AZ699" s="87">
        <v>3</v>
      </c>
      <c r="BA699" s="88" t="s">
        <v>163</v>
      </c>
      <c r="BB699" s="89" t="s">
        <v>163</v>
      </c>
      <c r="BC699" s="87" t="s">
        <v>163</v>
      </c>
      <c r="BD699" s="87" t="s">
        <v>163</v>
      </c>
      <c r="BE699" s="321"/>
      <c r="BF699" s="322"/>
      <c r="BG699" s="322"/>
      <c r="BH699" s="322"/>
      <c r="BI699" s="322"/>
      <c r="BJ699" s="323"/>
      <c r="BK699" s="46" t="s">
        <v>18</v>
      </c>
      <c r="BL699" s="46" t="s">
        <v>27</v>
      </c>
      <c r="BN699" s="146">
        <f t="shared" si="1069"/>
        <v>0</v>
      </c>
      <c r="BO699" s="146">
        <f t="shared" si="1016"/>
        <v>0</v>
      </c>
      <c r="BP699" s="146">
        <f t="shared" si="1017"/>
        <v>0</v>
      </c>
      <c r="BQ699" s="146">
        <f t="shared" si="1018"/>
        <v>0</v>
      </c>
      <c r="BR699" s="146">
        <f t="shared" si="1019"/>
        <v>0</v>
      </c>
      <c r="BS699" s="146">
        <f t="shared" si="1020"/>
        <v>0</v>
      </c>
      <c r="BT699" s="146">
        <f t="shared" si="1021"/>
        <v>0</v>
      </c>
      <c r="BU699" s="146">
        <f t="shared" si="1022"/>
        <v>0</v>
      </c>
      <c r="BV699" s="146">
        <f t="shared" si="1023"/>
        <v>0</v>
      </c>
      <c r="BW699" s="146">
        <f t="shared" si="1024"/>
        <v>0</v>
      </c>
      <c r="BX699" s="146">
        <f t="shared" si="1025"/>
        <v>0</v>
      </c>
      <c r="BY699" s="146">
        <f t="shared" si="1026"/>
        <v>0</v>
      </c>
      <c r="BZ699" s="146">
        <f t="shared" si="1027"/>
        <v>0</v>
      </c>
      <c r="CA699" s="146">
        <f t="shared" si="1028"/>
        <v>0</v>
      </c>
      <c r="CB699" s="146">
        <f t="shared" si="1029"/>
        <v>0</v>
      </c>
      <c r="CC699" s="146">
        <f t="shared" si="1030"/>
        <v>0</v>
      </c>
      <c r="CD699" s="146">
        <f t="shared" si="1031"/>
        <v>0</v>
      </c>
      <c r="CE699" s="146">
        <f t="shared" si="1032"/>
        <v>0</v>
      </c>
      <c r="CF699" s="146">
        <f t="shared" si="1033"/>
        <v>0</v>
      </c>
      <c r="CG699" s="146">
        <f t="shared" si="1034"/>
        <v>0</v>
      </c>
      <c r="CH699" s="146">
        <f t="shared" si="1035"/>
        <v>0</v>
      </c>
      <c r="CI699" s="146">
        <f t="shared" si="1036"/>
        <v>0</v>
      </c>
      <c r="CJ699" s="146">
        <f t="shared" si="1037"/>
        <v>0</v>
      </c>
      <c r="CK699" s="146">
        <f t="shared" si="1038"/>
        <v>0</v>
      </c>
      <c r="CL699" s="146">
        <f t="shared" si="1039"/>
        <v>0</v>
      </c>
      <c r="CM699" s="146">
        <f t="shared" si="1040"/>
        <v>0</v>
      </c>
      <c r="CN699" s="146">
        <f t="shared" si="1041"/>
        <v>0</v>
      </c>
      <c r="CO699" s="146">
        <f t="shared" si="1042"/>
        <v>3</v>
      </c>
      <c r="CP699" s="146">
        <f t="shared" si="1043"/>
        <v>3</v>
      </c>
      <c r="CQ699" s="146">
        <f t="shared" si="1044"/>
        <v>3</v>
      </c>
      <c r="CR699" s="146">
        <f t="shared" si="1045"/>
        <v>3</v>
      </c>
      <c r="CS699" s="146">
        <f t="shared" si="1046"/>
        <v>3</v>
      </c>
      <c r="CT699" s="146">
        <f t="shared" si="1047"/>
        <v>3</v>
      </c>
      <c r="CU699" s="146">
        <f t="shared" si="1048"/>
        <v>3</v>
      </c>
      <c r="CV699" s="146">
        <f t="shared" si="1049"/>
        <v>3</v>
      </c>
      <c r="CW699" s="146">
        <f t="shared" si="1050"/>
        <v>3</v>
      </c>
      <c r="CX699" s="146">
        <f t="shared" si="1051"/>
        <v>3</v>
      </c>
      <c r="CY699" s="146">
        <f t="shared" si="1052"/>
        <v>3</v>
      </c>
      <c r="CZ699" s="146">
        <f t="shared" si="1053"/>
        <v>3</v>
      </c>
      <c r="DA699" s="146">
        <f t="shared" si="1054"/>
        <v>3</v>
      </c>
      <c r="DB699" s="146">
        <f t="shared" si="1055"/>
        <v>3</v>
      </c>
      <c r="DC699" s="146">
        <f t="shared" si="1056"/>
        <v>3</v>
      </c>
      <c r="DD699" s="146">
        <f t="shared" si="1057"/>
        <v>0</v>
      </c>
      <c r="DE699" s="146">
        <f t="shared" si="1058"/>
        <v>0</v>
      </c>
      <c r="DF699" s="146">
        <f t="shared" si="1059"/>
        <v>0</v>
      </c>
      <c r="DG699" s="146">
        <f t="shared" si="1060"/>
        <v>0</v>
      </c>
      <c r="DH699" s="146">
        <f t="shared" si="1061"/>
        <v>0</v>
      </c>
      <c r="DI699" s="146">
        <f t="shared" si="1062"/>
        <v>0</v>
      </c>
      <c r="DJ699" s="146">
        <f t="shared" si="1063"/>
        <v>0</v>
      </c>
      <c r="DK699" s="146">
        <f t="shared" si="1064"/>
        <v>0</v>
      </c>
      <c r="DL699" s="146">
        <f t="shared" si="1065"/>
        <v>0</v>
      </c>
      <c r="DM699" s="146">
        <f t="shared" si="1066"/>
        <v>0</v>
      </c>
      <c r="DN699" s="64">
        <f>F699*H699</f>
        <v>45</v>
      </c>
      <c r="DO699" s="52" t="str">
        <f t="shared" si="1092"/>
        <v/>
      </c>
      <c r="DP699" s="52" t="str">
        <f t="shared" si="1071"/>
        <v/>
      </c>
      <c r="DQ699" s="53">
        <f t="shared" si="1072"/>
        <v>45</v>
      </c>
      <c r="DR699" s="1">
        <f t="shared" si="1093"/>
        <v>2</v>
      </c>
      <c r="DS699" s="168" t="e">
        <f>IF(AND(DR699=#REF!,BL699=#REF!),'Tiến độ'!D699,"")</f>
        <v>#REF!</v>
      </c>
    </row>
    <row r="700" spans="1:123" ht="11.25" customHeight="1">
      <c r="A700" s="314" t="str">
        <f>IF(B700="","",MAX($A$7:A699)+1)</f>
        <v/>
      </c>
      <c r="B700" s="315"/>
      <c r="C700" s="79" t="s">
        <v>1089</v>
      </c>
      <c r="D700" s="80" t="s">
        <v>1240</v>
      </c>
      <c r="E700" s="81">
        <v>3</v>
      </c>
      <c r="F700" s="82">
        <v>60</v>
      </c>
      <c r="G700" s="83"/>
      <c r="H700" s="84">
        <f t="shared" si="1095"/>
        <v>1</v>
      </c>
      <c r="I700" s="85">
        <f t="shared" si="1094"/>
        <v>27</v>
      </c>
      <c r="J700" s="27" t="s">
        <v>1101</v>
      </c>
      <c r="K700" s="86"/>
      <c r="L700" s="87"/>
      <c r="M700" s="87"/>
      <c r="N700" s="88"/>
      <c r="O700" s="86"/>
      <c r="P700" s="87"/>
      <c r="Q700" s="87"/>
      <c r="R700" s="88"/>
      <c r="S700" s="86"/>
      <c r="T700" s="87"/>
      <c r="U700" s="87"/>
      <c r="V700" s="87"/>
      <c r="W700" s="88"/>
      <c r="X700" s="86"/>
      <c r="Y700" s="87"/>
      <c r="Z700" s="87"/>
      <c r="AA700" s="88"/>
      <c r="AB700" s="86"/>
      <c r="AC700" s="87"/>
      <c r="AD700" s="87"/>
      <c r="AE700" s="88"/>
      <c r="AF700" s="86"/>
      <c r="AG700" s="87"/>
      <c r="AH700" s="87"/>
      <c r="AI700" s="362"/>
      <c r="AJ700" s="363"/>
      <c r="AK700" s="86"/>
      <c r="AL700" s="87">
        <v>3</v>
      </c>
      <c r="AM700" s="87">
        <v>3</v>
      </c>
      <c r="AN700" s="88">
        <v>3</v>
      </c>
      <c r="AO700" s="86">
        <v>3</v>
      </c>
      <c r="AP700" s="87">
        <v>3</v>
      </c>
      <c r="AQ700" s="87">
        <v>3</v>
      </c>
      <c r="AR700" s="88">
        <v>3</v>
      </c>
      <c r="AS700" s="89">
        <v>3</v>
      </c>
      <c r="AT700" s="87">
        <v>3</v>
      </c>
      <c r="AU700" s="87">
        <v>3</v>
      </c>
      <c r="AV700" s="90">
        <v>3</v>
      </c>
      <c r="AW700" s="86">
        <v>3</v>
      </c>
      <c r="AX700" s="87">
        <v>3</v>
      </c>
      <c r="AY700" s="87">
        <v>3</v>
      </c>
      <c r="AZ700" s="87">
        <v>3</v>
      </c>
      <c r="BA700" s="88" t="s">
        <v>163</v>
      </c>
      <c r="BB700" s="89" t="s">
        <v>163</v>
      </c>
      <c r="BC700" s="87" t="s">
        <v>163</v>
      </c>
      <c r="BD700" s="87" t="s">
        <v>163</v>
      </c>
      <c r="BE700" s="321"/>
      <c r="BF700" s="322"/>
      <c r="BG700" s="322"/>
      <c r="BH700" s="322"/>
      <c r="BI700" s="322"/>
      <c r="BJ700" s="323"/>
      <c r="BK700" s="46" t="s">
        <v>18</v>
      </c>
      <c r="BL700" s="46" t="s">
        <v>38</v>
      </c>
      <c r="BN700" s="146">
        <f t="shared" si="1069"/>
        <v>0</v>
      </c>
      <c r="BO700" s="146">
        <f t="shared" si="1016"/>
        <v>0</v>
      </c>
      <c r="BP700" s="146">
        <f t="shared" si="1017"/>
        <v>0</v>
      </c>
      <c r="BQ700" s="146">
        <f t="shared" si="1018"/>
        <v>0</v>
      </c>
      <c r="BR700" s="146">
        <f t="shared" si="1019"/>
        <v>0</v>
      </c>
      <c r="BS700" s="146">
        <f t="shared" si="1020"/>
        <v>0</v>
      </c>
      <c r="BT700" s="146">
        <f t="shared" si="1021"/>
        <v>0</v>
      </c>
      <c r="BU700" s="146">
        <f t="shared" si="1022"/>
        <v>0</v>
      </c>
      <c r="BV700" s="146">
        <f t="shared" si="1023"/>
        <v>0</v>
      </c>
      <c r="BW700" s="146">
        <f t="shared" si="1024"/>
        <v>0</v>
      </c>
      <c r="BX700" s="146">
        <f t="shared" si="1025"/>
        <v>0</v>
      </c>
      <c r="BY700" s="146">
        <f t="shared" si="1026"/>
        <v>0</v>
      </c>
      <c r="BZ700" s="146">
        <f t="shared" si="1027"/>
        <v>0</v>
      </c>
      <c r="CA700" s="146">
        <f t="shared" si="1028"/>
        <v>0</v>
      </c>
      <c r="CB700" s="146">
        <f t="shared" si="1029"/>
        <v>0</v>
      </c>
      <c r="CC700" s="146">
        <f t="shared" si="1030"/>
        <v>0</v>
      </c>
      <c r="CD700" s="146">
        <f t="shared" si="1031"/>
        <v>0</v>
      </c>
      <c r="CE700" s="146">
        <f t="shared" si="1032"/>
        <v>0</v>
      </c>
      <c r="CF700" s="146">
        <f t="shared" si="1033"/>
        <v>0</v>
      </c>
      <c r="CG700" s="146">
        <f t="shared" si="1034"/>
        <v>0</v>
      </c>
      <c r="CH700" s="146">
        <f t="shared" si="1035"/>
        <v>0</v>
      </c>
      <c r="CI700" s="146">
        <f t="shared" si="1036"/>
        <v>0</v>
      </c>
      <c r="CJ700" s="146">
        <f t="shared" si="1037"/>
        <v>0</v>
      </c>
      <c r="CK700" s="146">
        <f t="shared" si="1038"/>
        <v>0</v>
      </c>
      <c r="CL700" s="146">
        <f t="shared" si="1039"/>
        <v>0</v>
      </c>
      <c r="CM700" s="146">
        <f t="shared" si="1040"/>
        <v>0</v>
      </c>
      <c r="CN700" s="146">
        <f t="shared" si="1041"/>
        <v>0</v>
      </c>
      <c r="CO700" s="146">
        <f t="shared" si="1042"/>
        <v>3</v>
      </c>
      <c r="CP700" s="146">
        <f t="shared" si="1043"/>
        <v>3</v>
      </c>
      <c r="CQ700" s="146">
        <f t="shared" si="1044"/>
        <v>3</v>
      </c>
      <c r="CR700" s="146">
        <f t="shared" si="1045"/>
        <v>3</v>
      </c>
      <c r="CS700" s="146">
        <f t="shared" si="1046"/>
        <v>3</v>
      </c>
      <c r="CT700" s="146">
        <f t="shared" si="1047"/>
        <v>3</v>
      </c>
      <c r="CU700" s="146">
        <f t="shared" si="1048"/>
        <v>3</v>
      </c>
      <c r="CV700" s="146">
        <f t="shared" si="1049"/>
        <v>3</v>
      </c>
      <c r="CW700" s="146">
        <f t="shared" si="1050"/>
        <v>3</v>
      </c>
      <c r="CX700" s="146">
        <f t="shared" si="1051"/>
        <v>3</v>
      </c>
      <c r="CY700" s="146">
        <f t="shared" si="1052"/>
        <v>3</v>
      </c>
      <c r="CZ700" s="146">
        <f t="shared" si="1053"/>
        <v>3</v>
      </c>
      <c r="DA700" s="146">
        <f t="shared" si="1054"/>
        <v>3</v>
      </c>
      <c r="DB700" s="146">
        <f t="shared" si="1055"/>
        <v>3</v>
      </c>
      <c r="DC700" s="146">
        <f t="shared" si="1056"/>
        <v>3</v>
      </c>
      <c r="DD700" s="146">
        <f t="shared" si="1057"/>
        <v>0</v>
      </c>
      <c r="DE700" s="146">
        <f t="shared" si="1058"/>
        <v>0</v>
      </c>
      <c r="DF700" s="146">
        <f t="shared" si="1059"/>
        <v>0</v>
      </c>
      <c r="DG700" s="146">
        <f t="shared" si="1060"/>
        <v>0</v>
      </c>
      <c r="DH700" s="146">
        <f t="shared" si="1061"/>
        <v>0</v>
      </c>
      <c r="DI700" s="146">
        <f t="shared" si="1062"/>
        <v>0</v>
      </c>
      <c r="DJ700" s="146">
        <f t="shared" si="1063"/>
        <v>0</v>
      </c>
      <c r="DK700" s="146">
        <f t="shared" si="1064"/>
        <v>0</v>
      </c>
      <c r="DL700" s="146">
        <f t="shared" si="1065"/>
        <v>0</v>
      </c>
      <c r="DM700" s="146">
        <f t="shared" si="1066"/>
        <v>0</v>
      </c>
      <c r="DN700" s="64">
        <f>(E700-1)*H700*15+I700*0.8</f>
        <v>51.6</v>
      </c>
      <c r="DO700" s="52" t="str">
        <f t="shared" si="1092"/>
        <v/>
      </c>
      <c r="DP700" s="52" t="str">
        <f t="shared" si="1071"/>
        <v/>
      </c>
      <c r="DQ700" s="53">
        <f t="shared" si="1072"/>
        <v>51.6</v>
      </c>
      <c r="DR700" s="1">
        <f t="shared" si="1093"/>
        <v>2</v>
      </c>
      <c r="DS700" s="168" t="e">
        <f>IF(AND(DR700=#REF!,BL700=#REF!),'Tiến độ'!D700,"")</f>
        <v>#REF!</v>
      </c>
    </row>
    <row r="701" spans="1:123" ht="11.25" customHeight="1">
      <c r="A701" s="314" t="str">
        <f>IF(B701="","",MAX($A$7:A700)+1)</f>
        <v/>
      </c>
      <c r="B701" s="315"/>
      <c r="C701" s="79" t="s">
        <v>632</v>
      </c>
      <c r="D701" s="80" t="s">
        <v>1090</v>
      </c>
      <c r="E701" s="81">
        <v>4</v>
      </c>
      <c r="F701" s="82">
        <v>60</v>
      </c>
      <c r="G701" s="83"/>
      <c r="H701" s="84">
        <f t="shared" si="1095"/>
        <v>1</v>
      </c>
      <c r="I701" s="85">
        <f t="shared" si="1094"/>
        <v>27</v>
      </c>
      <c r="J701" s="27" t="s">
        <v>1101</v>
      </c>
      <c r="K701" s="86"/>
      <c r="L701" s="87"/>
      <c r="M701" s="87"/>
      <c r="N701" s="88"/>
      <c r="O701" s="86"/>
      <c r="P701" s="87"/>
      <c r="Q701" s="87"/>
      <c r="R701" s="88"/>
      <c r="S701" s="86"/>
      <c r="T701" s="87"/>
      <c r="U701" s="87"/>
      <c r="V701" s="87"/>
      <c r="W701" s="88"/>
      <c r="X701" s="86"/>
      <c r="Y701" s="87"/>
      <c r="Z701" s="87"/>
      <c r="AA701" s="88"/>
      <c r="AB701" s="86"/>
      <c r="AC701" s="87"/>
      <c r="AD701" s="87"/>
      <c r="AE701" s="88"/>
      <c r="AF701" s="86"/>
      <c r="AG701" s="87"/>
      <c r="AH701" s="87"/>
      <c r="AI701" s="362"/>
      <c r="AJ701" s="363"/>
      <c r="AK701" s="86"/>
      <c r="AL701" s="87">
        <v>4</v>
      </c>
      <c r="AM701" s="87">
        <v>4</v>
      </c>
      <c r="AN701" s="88">
        <v>4</v>
      </c>
      <c r="AO701" s="86">
        <v>4</v>
      </c>
      <c r="AP701" s="87">
        <v>4</v>
      </c>
      <c r="AQ701" s="87">
        <v>4</v>
      </c>
      <c r="AR701" s="88">
        <v>4</v>
      </c>
      <c r="AS701" s="89">
        <v>4</v>
      </c>
      <c r="AT701" s="87">
        <v>4</v>
      </c>
      <c r="AU701" s="87">
        <v>4</v>
      </c>
      <c r="AV701" s="90">
        <v>4</v>
      </c>
      <c r="AW701" s="86">
        <v>4</v>
      </c>
      <c r="AX701" s="87">
        <v>4</v>
      </c>
      <c r="AY701" s="87">
        <v>4</v>
      </c>
      <c r="AZ701" s="87">
        <v>4</v>
      </c>
      <c r="BA701" s="88" t="s">
        <v>163</v>
      </c>
      <c r="BB701" s="89" t="s">
        <v>163</v>
      </c>
      <c r="BC701" s="87" t="s">
        <v>163</v>
      </c>
      <c r="BD701" s="87" t="s">
        <v>163</v>
      </c>
      <c r="BE701" s="321"/>
      <c r="BF701" s="322"/>
      <c r="BG701" s="322"/>
      <c r="BH701" s="322"/>
      <c r="BI701" s="322"/>
      <c r="BJ701" s="323"/>
      <c r="BK701" s="46" t="s">
        <v>18</v>
      </c>
      <c r="BL701" s="46" t="s">
        <v>39</v>
      </c>
      <c r="BN701" s="146">
        <f t="shared" si="1069"/>
        <v>0</v>
      </c>
      <c r="BO701" s="146">
        <f t="shared" si="1016"/>
        <v>0</v>
      </c>
      <c r="BP701" s="146">
        <f t="shared" si="1017"/>
        <v>0</v>
      </c>
      <c r="BQ701" s="146">
        <f t="shared" si="1018"/>
        <v>0</v>
      </c>
      <c r="BR701" s="146">
        <f t="shared" si="1019"/>
        <v>0</v>
      </c>
      <c r="BS701" s="146">
        <f t="shared" si="1020"/>
        <v>0</v>
      </c>
      <c r="BT701" s="146">
        <f t="shared" si="1021"/>
        <v>0</v>
      </c>
      <c r="BU701" s="146">
        <f t="shared" si="1022"/>
        <v>0</v>
      </c>
      <c r="BV701" s="146">
        <f t="shared" si="1023"/>
        <v>0</v>
      </c>
      <c r="BW701" s="146">
        <f t="shared" si="1024"/>
        <v>0</v>
      </c>
      <c r="BX701" s="146">
        <f t="shared" si="1025"/>
        <v>0</v>
      </c>
      <c r="BY701" s="146">
        <f t="shared" si="1026"/>
        <v>0</v>
      </c>
      <c r="BZ701" s="146">
        <f t="shared" si="1027"/>
        <v>0</v>
      </c>
      <c r="CA701" s="146">
        <f t="shared" si="1028"/>
        <v>0</v>
      </c>
      <c r="CB701" s="146">
        <f t="shared" si="1029"/>
        <v>0</v>
      </c>
      <c r="CC701" s="146">
        <f t="shared" si="1030"/>
        <v>0</v>
      </c>
      <c r="CD701" s="146">
        <f t="shared" si="1031"/>
        <v>0</v>
      </c>
      <c r="CE701" s="146">
        <f t="shared" si="1032"/>
        <v>0</v>
      </c>
      <c r="CF701" s="146">
        <f t="shared" si="1033"/>
        <v>0</v>
      </c>
      <c r="CG701" s="146">
        <f t="shared" si="1034"/>
        <v>0</v>
      </c>
      <c r="CH701" s="146">
        <f t="shared" si="1035"/>
        <v>0</v>
      </c>
      <c r="CI701" s="146">
        <f t="shared" si="1036"/>
        <v>0</v>
      </c>
      <c r="CJ701" s="146">
        <f t="shared" si="1037"/>
        <v>0</v>
      </c>
      <c r="CK701" s="146">
        <f t="shared" si="1038"/>
        <v>0</v>
      </c>
      <c r="CL701" s="146">
        <f t="shared" si="1039"/>
        <v>0</v>
      </c>
      <c r="CM701" s="146">
        <f t="shared" si="1040"/>
        <v>0</v>
      </c>
      <c r="CN701" s="146">
        <f t="shared" si="1041"/>
        <v>0</v>
      </c>
      <c r="CO701" s="146">
        <f t="shared" si="1042"/>
        <v>4</v>
      </c>
      <c r="CP701" s="146">
        <f t="shared" si="1043"/>
        <v>4</v>
      </c>
      <c r="CQ701" s="146">
        <f t="shared" si="1044"/>
        <v>4</v>
      </c>
      <c r="CR701" s="146">
        <f t="shared" si="1045"/>
        <v>4</v>
      </c>
      <c r="CS701" s="146">
        <f t="shared" si="1046"/>
        <v>4</v>
      </c>
      <c r="CT701" s="146">
        <f t="shared" si="1047"/>
        <v>4</v>
      </c>
      <c r="CU701" s="146">
        <f t="shared" si="1048"/>
        <v>4</v>
      </c>
      <c r="CV701" s="146">
        <f t="shared" si="1049"/>
        <v>4</v>
      </c>
      <c r="CW701" s="146">
        <f t="shared" si="1050"/>
        <v>4</v>
      </c>
      <c r="CX701" s="146">
        <f t="shared" si="1051"/>
        <v>4</v>
      </c>
      <c r="CY701" s="146">
        <f t="shared" si="1052"/>
        <v>4</v>
      </c>
      <c r="CZ701" s="146">
        <f t="shared" si="1053"/>
        <v>4</v>
      </c>
      <c r="DA701" s="146">
        <f t="shared" si="1054"/>
        <v>4</v>
      </c>
      <c r="DB701" s="146">
        <f t="shared" si="1055"/>
        <v>4</v>
      </c>
      <c r="DC701" s="146">
        <f t="shared" si="1056"/>
        <v>4</v>
      </c>
      <c r="DD701" s="146">
        <f t="shared" si="1057"/>
        <v>0</v>
      </c>
      <c r="DE701" s="146">
        <f t="shared" si="1058"/>
        <v>0</v>
      </c>
      <c r="DF701" s="146">
        <f t="shared" si="1059"/>
        <v>0</v>
      </c>
      <c r="DG701" s="146">
        <f t="shared" si="1060"/>
        <v>0</v>
      </c>
      <c r="DH701" s="146">
        <f t="shared" si="1061"/>
        <v>0</v>
      </c>
      <c r="DI701" s="146">
        <f t="shared" si="1062"/>
        <v>0</v>
      </c>
      <c r="DJ701" s="146">
        <f t="shared" si="1063"/>
        <v>0</v>
      </c>
      <c r="DK701" s="146">
        <f t="shared" si="1064"/>
        <v>0</v>
      </c>
      <c r="DL701" s="146">
        <f t="shared" si="1065"/>
        <v>0</v>
      </c>
      <c r="DM701" s="146">
        <f t="shared" si="1066"/>
        <v>0</v>
      </c>
      <c r="DN701" s="64">
        <f>F701*H701</f>
        <v>60</v>
      </c>
      <c r="DO701" s="52" t="str">
        <f t="shared" si="1092"/>
        <v/>
      </c>
      <c r="DP701" s="52" t="str">
        <f t="shared" si="1071"/>
        <v/>
      </c>
      <c r="DQ701" s="53">
        <f t="shared" si="1072"/>
        <v>60</v>
      </c>
      <c r="DR701" s="1">
        <f t="shared" si="1093"/>
        <v>2</v>
      </c>
      <c r="DS701" s="168" t="e">
        <f>IF(AND(DR701=#REF!,BL701=#REF!),'Tiến độ'!D701,"")</f>
        <v>#REF!</v>
      </c>
    </row>
    <row r="702" spans="1:123" ht="11.25" customHeight="1">
      <c r="A702" s="314" t="str">
        <f>IF(B702="","",MAX($A$7:A701)+1)</f>
        <v/>
      </c>
      <c r="B702" s="315"/>
      <c r="C702" s="79" t="s">
        <v>826</v>
      </c>
      <c r="D702" s="80" t="s">
        <v>11970</v>
      </c>
      <c r="E702" s="81">
        <v>3</v>
      </c>
      <c r="F702" s="82">
        <v>45</v>
      </c>
      <c r="G702" s="83"/>
      <c r="H702" s="84">
        <f t="shared" si="1095"/>
        <v>1</v>
      </c>
      <c r="I702" s="85">
        <f t="shared" si="1094"/>
        <v>27</v>
      </c>
      <c r="J702" s="27" t="s">
        <v>1101</v>
      </c>
      <c r="K702" s="86"/>
      <c r="L702" s="87"/>
      <c r="M702" s="87"/>
      <c r="N702" s="88"/>
      <c r="O702" s="86"/>
      <c r="P702" s="87"/>
      <c r="Q702" s="87"/>
      <c r="R702" s="88"/>
      <c r="S702" s="86"/>
      <c r="T702" s="87"/>
      <c r="U702" s="87"/>
      <c r="V702" s="87"/>
      <c r="W702" s="88"/>
      <c r="X702" s="86"/>
      <c r="Y702" s="87"/>
      <c r="Z702" s="87"/>
      <c r="AA702" s="88"/>
      <c r="AB702" s="86"/>
      <c r="AC702" s="87"/>
      <c r="AD702" s="87"/>
      <c r="AE702" s="88"/>
      <c r="AF702" s="86"/>
      <c r="AG702" s="87"/>
      <c r="AH702" s="87"/>
      <c r="AI702" s="362"/>
      <c r="AJ702" s="363"/>
      <c r="AK702" s="86"/>
      <c r="AL702" s="87">
        <v>3</v>
      </c>
      <c r="AM702" s="87">
        <v>3</v>
      </c>
      <c r="AN702" s="88">
        <v>3</v>
      </c>
      <c r="AO702" s="86">
        <v>3</v>
      </c>
      <c r="AP702" s="87">
        <v>3</v>
      </c>
      <c r="AQ702" s="87">
        <v>3</v>
      </c>
      <c r="AR702" s="88">
        <v>3</v>
      </c>
      <c r="AS702" s="89">
        <v>3</v>
      </c>
      <c r="AT702" s="87">
        <v>3</v>
      </c>
      <c r="AU702" s="87">
        <v>3</v>
      </c>
      <c r="AV702" s="90">
        <v>3</v>
      </c>
      <c r="AW702" s="86">
        <v>3</v>
      </c>
      <c r="AX702" s="87">
        <v>3</v>
      </c>
      <c r="AY702" s="87">
        <v>3</v>
      </c>
      <c r="AZ702" s="87">
        <v>3</v>
      </c>
      <c r="BA702" s="88" t="s">
        <v>163</v>
      </c>
      <c r="BB702" s="89" t="s">
        <v>163</v>
      </c>
      <c r="BC702" s="87" t="s">
        <v>163</v>
      </c>
      <c r="BD702" s="87" t="s">
        <v>163</v>
      </c>
      <c r="BE702" s="321"/>
      <c r="BF702" s="322"/>
      <c r="BG702" s="322"/>
      <c r="BH702" s="322"/>
      <c r="BI702" s="322"/>
      <c r="BJ702" s="323"/>
      <c r="BK702" s="46" t="s">
        <v>18</v>
      </c>
      <c r="BL702" s="46" t="s">
        <v>39</v>
      </c>
      <c r="BN702" s="146">
        <f t="shared" si="1069"/>
        <v>0</v>
      </c>
      <c r="BO702" s="146">
        <f t="shared" si="1016"/>
        <v>0</v>
      </c>
      <c r="BP702" s="146">
        <f t="shared" si="1017"/>
        <v>0</v>
      </c>
      <c r="BQ702" s="146">
        <f t="shared" si="1018"/>
        <v>0</v>
      </c>
      <c r="BR702" s="146">
        <f t="shared" si="1019"/>
        <v>0</v>
      </c>
      <c r="BS702" s="146">
        <f t="shared" si="1020"/>
        <v>0</v>
      </c>
      <c r="BT702" s="146">
        <f t="shared" si="1021"/>
        <v>0</v>
      </c>
      <c r="BU702" s="146">
        <f t="shared" si="1022"/>
        <v>0</v>
      </c>
      <c r="BV702" s="146">
        <f t="shared" si="1023"/>
        <v>0</v>
      </c>
      <c r="BW702" s="146">
        <f t="shared" si="1024"/>
        <v>0</v>
      </c>
      <c r="BX702" s="146">
        <f t="shared" si="1025"/>
        <v>0</v>
      </c>
      <c r="BY702" s="146">
        <f t="shared" si="1026"/>
        <v>0</v>
      </c>
      <c r="BZ702" s="146">
        <f t="shared" si="1027"/>
        <v>0</v>
      </c>
      <c r="CA702" s="146">
        <f t="shared" si="1028"/>
        <v>0</v>
      </c>
      <c r="CB702" s="146">
        <f t="shared" si="1029"/>
        <v>0</v>
      </c>
      <c r="CC702" s="146">
        <f t="shared" si="1030"/>
        <v>0</v>
      </c>
      <c r="CD702" s="146">
        <f t="shared" si="1031"/>
        <v>0</v>
      </c>
      <c r="CE702" s="146">
        <f t="shared" si="1032"/>
        <v>0</v>
      </c>
      <c r="CF702" s="146">
        <f t="shared" si="1033"/>
        <v>0</v>
      </c>
      <c r="CG702" s="146">
        <f t="shared" si="1034"/>
        <v>0</v>
      </c>
      <c r="CH702" s="146">
        <f t="shared" si="1035"/>
        <v>0</v>
      </c>
      <c r="CI702" s="146">
        <f t="shared" si="1036"/>
        <v>0</v>
      </c>
      <c r="CJ702" s="146">
        <f t="shared" si="1037"/>
        <v>0</v>
      </c>
      <c r="CK702" s="146">
        <f t="shared" si="1038"/>
        <v>0</v>
      </c>
      <c r="CL702" s="146">
        <f t="shared" si="1039"/>
        <v>0</v>
      </c>
      <c r="CM702" s="146">
        <f t="shared" si="1040"/>
        <v>0</v>
      </c>
      <c r="CN702" s="146">
        <f t="shared" si="1041"/>
        <v>0</v>
      </c>
      <c r="CO702" s="146">
        <f t="shared" si="1042"/>
        <v>3</v>
      </c>
      <c r="CP702" s="146">
        <f t="shared" si="1043"/>
        <v>3</v>
      </c>
      <c r="CQ702" s="146">
        <f t="shared" si="1044"/>
        <v>3</v>
      </c>
      <c r="CR702" s="146">
        <f t="shared" si="1045"/>
        <v>3</v>
      </c>
      <c r="CS702" s="146">
        <f t="shared" si="1046"/>
        <v>3</v>
      </c>
      <c r="CT702" s="146">
        <f t="shared" si="1047"/>
        <v>3</v>
      </c>
      <c r="CU702" s="146">
        <f t="shared" si="1048"/>
        <v>3</v>
      </c>
      <c r="CV702" s="146">
        <f t="shared" si="1049"/>
        <v>3</v>
      </c>
      <c r="CW702" s="146">
        <f t="shared" si="1050"/>
        <v>3</v>
      </c>
      <c r="CX702" s="146">
        <f t="shared" si="1051"/>
        <v>3</v>
      </c>
      <c r="CY702" s="146">
        <f t="shared" si="1052"/>
        <v>3</v>
      </c>
      <c r="CZ702" s="146">
        <f t="shared" si="1053"/>
        <v>3</v>
      </c>
      <c r="DA702" s="146">
        <f t="shared" si="1054"/>
        <v>3</v>
      </c>
      <c r="DB702" s="146">
        <f t="shared" si="1055"/>
        <v>3</v>
      </c>
      <c r="DC702" s="146">
        <f t="shared" si="1056"/>
        <v>3</v>
      </c>
      <c r="DD702" s="146">
        <f t="shared" si="1057"/>
        <v>0</v>
      </c>
      <c r="DE702" s="146">
        <f t="shared" si="1058"/>
        <v>0</v>
      </c>
      <c r="DF702" s="146">
        <f t="shared" si="1059"/>
        <v>0</v>
      </c>
      <c r="DG702" s="146">
        <f t="shared" si="1060"/>
        <v>0</v>
      </c>
      <c r="DH702" s="146">
        <f t="shared" si="1061"/>
        <v>0</v>
      </c>
      <c r="DI702" s="146">
        <f t="shared" si="1062"/>
        <v>0</v>
      </c>
      <c r="DJ702" s="146">
        <f t="shared" si="1063"/>
        <v>0</v>
      </c>
      <c r="DK702" s="146">
        <f t="shared" si="1064"/>
        <v>0</v>
      </c>
      <c r="DL702" s="146">
        <f t="shared" si="1065"/>
        <v>0</v>
      </c>
      <c r="DM702" s="146">
        <f t="shared" si="1066"/>
        <v>0</v>
      </c>
      <c r="DN702" s="64">
        <f>F702*H702</f>
        <v>45</v>
      </c>
      <c r="DO702" s="52" t="str">
        <f t="shared" si="1092"/>
        <v/>
      </c>
      <c r="DP702" s="52" t="str">
        <f t="shared" si="1071"/>
        <v/>
      </c>
      <c r="DQ702" s="53">
        <f t="shared" si="1072"/>
        <v>45</v>
      </c>
      <c r="DR702" s="1">
        <f t="shared" si="1093"/>
        <v>2</v>
      </c>
      <c r="DS702" s="168" t="e">
        <f>IF(AND(DR702=#REF!,BL702=#REF!),'Tiến độ'!D702,"")</f>
        <v>#REF!</v>
      </c>
    </row>
    <row r="703" spans="1:123" ht="11.25" customHeight="1">
      <c r="A703" s="310" t="str">
        <f>IF(B703="","",MAX($A$7:A702)+1)</f>
        <v/>
      </c>
      <c r="B703" s="313"/>
      <c r="C703" s="91" t="s">
        <v>8</v>
      </c>
      <c r="D703" s="92"/>
      <c r="E703" s="93">
        <f>SUM(E689:E702)</f>
        <v>36</v>
      </c>
      <c r="F703" s="94"/>
      <c r="G703" s="95"/>
      <c r="H703" s="96"/>
      <c r="I703" s="97"/>
      <c r="J703" s="26"/>
      <c r="K703" s="96">
        <f t="shared" ref="K703:AH703" si="1096">SUM(K689:K702)</f>
        <v>22</v>
      </c>
      <c r="L703" s="97">
        <f t="shared" si="1096"/>
        <v>22</v>
      </c>
      <c r="M703" s="97">
        <f t="shared" si="1096"/>
        <v>22</v>
      </c>
      <c r="N703" s="98">
        <f t="shared" si="1096"/>
        <v>22</v>
      </c>
      <c r="O703" s="96">
        <f t="shared" si="1096"/>
        <v>22</v>
      </c>
      <c r="P703" s="97">
        <f t="shared" si="1096"/>
        <v>19</v>
      </c>
      <c r="Q703" s="97">
        <f t="shared" si="1096"/>
        <v>19</v>
      </c>
      <c r="R703" s="98">
        <f t="shared" si="1096"/>
        <v>23</v>
      </c>
      <c r="S703" s="96">
        <f t="shared" si="1096"/>
        <v>23</v>
      </c>
      <c r="T703" s="97">
        <f t="shared" si="1096"/>
        <v>23</v>
      </c>
      <c r="U703" s="97">
        <f t="shared" si="1096"/>
        <v>23</v>
      </c>
      <c r="V703" s="97">
        <f t="shared" si="1096"/>
        <v>23</v>
      </c>
      <c r="W703" s="98">
        <f t="shared" si="1096"/>
        <v>23</v>
      </c>
      <c r="X703" s="96">
        <f t="shared" si="1096"/>
        <v>20</v>
      </c>
      <c r="Y703" s="97">
        <f t="shared" si="1096"/>
        <v>18</v>
      </c>
      <c r="Z703" s="97">
        <f t="shared" si="1096"/>
        <v>0</v>
      </c>
      <c r="AA703" s="98">
        <f t="shared" si="1096"/>
        <v>0</v>
      </c>
      <c r="AB703" s="96">
        <f t="shared" si="1096"/>
        <v>0</v>
      </c>
      <c r="AC703" s="97">
        <f t="shared" si="1096"/>
        <v>0</v>
      </c>
      <c r="AD703" s="97">
        <f t="shared" si="1096"/>
        <v>0</v>
      </c>
      <c r="AE703" s="98">
        <f t="shared" si="1096"/>
        <v>0</v>
      </c>
      <c r="AF703" s="96">
        <f t="shared" si="1096"/>
        <v>0</v>
      </c>
      <c r="AG703" s="97">
        <f t="shared" si="1096"/>
        <v>0</v>
      </c>
      <c r="AH703" s="97">
        <f t="shared" si="1096"/>
        <v>0</v>
      </c>
      <c r="AI703" s="362"/>
      <c r="AJ703" s="363"/>
      <c r="AK703" s="96">
        <f t="shared" ref="AK703:BD703" si="1097">SUM(AK689:AK702)</f>
        <v>0</v>
      </c>
      <c r="AL703" s="97">
        <f t="shared" si="1097"/>
        <v>17</v>
      </c>
      <c r="AM703" s="97">
        <f t="shared" si="1097"/>
        <v>17</v>
      </c>
      <c r="AN703" s="98">
        <f t="shared" si="1097"/>
        <v>17</v>
      </c>
      <c r="AO703" s="96">
        <f t="shared" si="1097"/>
        <v>17</v>
      </c>
      <c r="AP703" s="97">
        <f t="shared" si="1097"/>
        <v>17</v>
      </c>
      <c r="AQ703" s="97">
        <f t="shared" si="1097"/>
        <v>17</v>
      </c>
      <c r="AR703" s="98">
        <f t="shared" si="1097"/>
        <v>17</v>
      </c>
      <c r="AS703" s="99">
        <f t="shared" si="1097"/>
        <v>21</v>
      </c>
      <c r="AT703" s="97">
        <f t="shared" si="1097"/>
        <v>21</v>
      </c>
      <c r="AU703" s="97">
        <f t="shared" si="1097"/>
        <v>21</v>
      </c>
      <c r="AV703" s="100">
        <f t="shared" si="1097"/>
        <v>21</v>
      </c>
      <c r="AW703" s="96">
        <f t="shared" si="1097"/>
        <v>21</v>
      </c>
      <c r="AX703" s="97">
        <f t="shared" si="1097"/>
        <v>21</v>
      </c>
      <c r="AY703" s="97">
        <f t="shared" si="1097"/>
        <v>21</v>
      </c>
      <c r="AZ703" s="97">
        <f t="shared" si="1097"/>
        <v>19</v>
      </c>
      <c r="BA703" s="98">
        <f t="shared" si="1097"/>
        <v>0</v>
      </c>
      <c r="BB703" s="99">
        <f t="shared" si="1097"/>
        <v>0</v>
      </c>
      <c r="BC703" s="97">
        <f t="shared" si="1097"/>
        <v>0</v>
      </c>
      <c r="BD703" s="97">
        <f t="shared" si="1097"/>
        <v>0</v>
      </c>
      <c r="BE703" s="321"/>
      <c r="BF703" s="322"/>
      <c r="BG703" s="322"/>
      <c r="BH703" s="322"/>
      <c r="BI703" s="322"/>
      <c r="BJ703" s="323"/>
      <c r="BK703" s="47"/>
      <c r="BL703" s="47" t="s">
        <v>1113</v>
      </c>
      <c r="BN703" s="146">
        <f t="shared" si="1069"/>
        <v>0</v>
      </c>
      <c r="BO703" s="146">
        <f t="shared" si="1016"/>
        <v>0</v>
      </c>
      <c r="BP703" s="146">
        <f t="shared" si="1017"/>
        <v>0</v>
      </c>
      <c r="BQ703" s="146">
        <f t="shared" si="1018"/>
        <v>0</v>
      </c>
      <c r="BR703" s="146">
        <f t="shared" si="1019"/>
        <v>0</v>
      </c>
      <c r="BS703" s="146">
        <f t="shared" si="1020"/>
        <v>0</v>
      </c>
      <c r="BT703" s="146">
        <f t="shared" si="1021"/>
        <v>0</v>
      </c>
      <c r="BU703" s="146">
        <f t="shared" si="1022"/>
        <v>0</v>
      </c>
      <c r="BV703" s="146">
        <f t="shared" si="1023"/>
        <v>0</v>
      </c>
      <c r="BW703" s="146">
        <f t="shared" si="1024"/>
        <v>0</v>
      </c>
      <c r="BX703" s="146">
        <f t="shared" si="1025"/>
        <v>0</v>
      </c>
      <c r="BY703" s="146">
        <f t="shared" si="1026"/>
        <v>0</v>
      </c>
      <c r="BZ703" s="146">
        <f t="shared" si="1027"/>
        <v>0</v>
      </c>
      <c r="CA703" s="146">
        <f t="shared" si="1028"/>
        <v>0</v>
      </c>
      <c r="CB703" s="146">
        <f t="shared" si="1029"/>
        <v>0</v>
      </c>
      <c r="CC703" s="146">
        <f t="shared" si="1030"/>
        <v>0</v>
      </c>
      <c r="CD703" s="146">
        <f t="shared" si="1031"/>
        <v>0</v>
      </c>
      <c r="CE703" s="146">
        <f t="shared" si="1032"/>
        <v>0</v>
      </c>
      <c r="CF703" s="146">
        <f t="shared" si="1033"/>
        <v>0</v>
      </c>
      <c r="CG703" s="146">
        <f t="shared" si="1034"/>
        <v>0</v>
      </c>
      <c r="CH703" s="146">
        <f t="shared" si="1035"/>
        <v>0</v>
      </c>
      <c r="CI703" s="146">
        <f t="shared" si="1036"/>
        <v>0</v>
      </c>
      <c r="CJ703" s="146">
        <f t="shared" si="1037"/>
        <v>0</v>
      </c>
      <c r="CK703" s="146">
        <f t="shared" si="1038"/>
        <v>0</v>
      </c>
      <c r="CL703" s="146">
        <f t="shared" si="1039"/>
        <v>0</v>
      </c>
      <c r="CM703" s="146">
        <f t="shared" si="1040"/>
        <v>0</v>
      </c>
      <c r="CN703" s="146">
        <f t="shared" si="1041"/>
        <v>0</v>
      </c>
      <c r="CO703" s="146">
        <f t="shared" si="1042"/>
        <v>0</v>
      </c>
      <c r="CP703" s="146">
        <f t="shared" si="1043"/>
        <v>0</v>
      </c>
      <c r="CQ703" s="146">
        <f t="shared" si="1044"/>
        <v>0</v>
      </c>
      <c r="CR703" s="146">
        <f t="shared" si="1045"/>
        <v>0</v>
      </c>
      <c r="CS703" s="146">
        <f t="shared" si="1046"/>
        <v>0</v>
      </c>
      <c r="CT703" s="146">
        <f t="shared" si="1047"/>
        <v>0</v>
      </c>
      <c r="CU703" s="146">
        <f t="shared" si="1048"/>
        <v>0</v>
      </c>
      <c r="CV703" s="146">
        <f t="shared" si="1049"/>
        <v>0</v>
      </c>
      <c r="CW703" s="146">
        <f t="shared" si="1050"/>
        <v>0</v>
      </c>
      <c r="CX703" s="146">
        <f t="shared" si="1051"/>
        <v>0</v>
      </c>
      <c r="CY703" s="146">
        <f t="shared" si="1052"/>
        <v>0</v>
      </c>
      <c r="CZ703" s="146">
        <f t="shared" si="1053"/>
        <v>0</v>
      </c>
      <c r="DA703" s="146">
        <f t="shared" si="1054"/>
        <v>0</v>
      </c>
      <c r="DB703" s="146">
        <f t="shared" si="1055"/>
        <v>0</v>
      </c>
      <c r="DC703" s="146">
        <f t="shared" si="1056"/>
        <v>0</v>
      </c>
      <c r="DD703" s="146">
        <f t="shared" si="1057"/>
        <v>0</v>
      </c>
      <c r="DE703" s="146">
        <f t="shared" si="1058"/>
        <v>0</v>
      </c>
      <c r="DF703" s="146">
        <f t="shared" si="1059"/>
        <v>0</v>
      </c>
      <c r="DG703" s="146">
        <f t="shared" si="1060"/>
        <v>0</v>
      </c>
      <c r="DH703" s="146">
        <f t="shared" si="1061"/>
        <v>0</v>
      </c>
      <c r="DI703" s="146">
        <f t="shared" si="1062"/>
        <v>0</v>
      </c>
      <c r="DJ703" s="146">
        <f t="shared" si="1063"/>
        <v>0</v>
      </c>
      <c r="DK703" s="146">
        <f t="shared" si="1064"/>
        <v>0</v>
      </c>
      <c r="DL703" s="146">
        <f t="shared" si="1065"/>
        <v>0</v>
      </c>
      <c r="DM703" s="146">
        <f t="shared" si="1066"/>
        <v>0</v>
      </c>
      <c r="DN703" s="54"/>
      <c r="DO703" s="55"/>
      <c r="DP703" s="55"/>
      <c r="DQ703" s="56"/>
      <c r="DS703" s="168" t="e">
        <f>IF(AND(DR703=#REF!,BL703=#REF!),'Tiến độ'!D703,"")</f>
        <v>#REF!</v>
      </c>
    </row>
    <row r="704" spans="1:123" ht="11.25" customHeight="1">
      <c r="A704" s="308">
        <f>IF(B704="","",MAX($A$7:A703)+1)</f>
        <v>49</v>
      </c>
      <c r="B704" s="311" t="s">
        <v>1151</v>
      </c>
      <c r="C704" s="67" t="s">
        <v>16</v>
      </c>
      <c r="D704" s="68" t="s">
        <v>242</v>
      </c>
      <c r="E704" s="69">
        <v>2</v>
      </c>
      <c r="F704" s="70">
        <v>39</v>
      </c>
      <c r="G704" s="71"/>
      <c r="H704" s="72">
        <v>3</v>
      </c>
      <c r="I704" s="73">
        <f>55+58+38</f>
        <v>151</v>
      </c>
      <c r="J704" s="24"/>
      <c r="K704" s="74">
        <v>3</v>
      </c>
      <c r="L704" s="75">
        <v>3</v>
      </c>
      <c r="M704" s="75">
        <v>3</v>
      </c>
      <c r="N704" s="76">
        <v>3</v>
      </c>
      <c r="O704" s="74">
        <v>3</v>
      </c>
      <c r="P704" s="75">
        <v>3</v>
      </c>
      <c r="Q704" s="75">
        <v>3</v>
      </c>
      <c r="R704" s="76">
        <v>3</v>
      </c>
      <c r="S704" s="74">
        <v>3</v>
      </c>
      <c r="T704" s="75">
        <v>3</v>
      </c>
      <c r="U704" s="75">
        <v>3</v>
      </c>
      <c r="V704" s="75">
        <v>3</v>
      </c>
      <c r="W704" s="76">
        <v>3</v>
      </c>
      <c r="X704" s="74"/>
      <c r="Y704" s="75"/>
      <c r="Z704" s="75" t="s">
        <v>163</v>
      </c>
      <c r="AA704" s="76" t="s">
        <v>163</v>
      </c>
      <c r="AB704" s="74" t="s">
        <v>163</v>
      </c>
      <c r="AC704" s="75" t="s">
        <v>163</v>
      </c>
      <c r="AD704" s="75" t="s">
        <v>164</v>
      </c>
      <c r="AE704" s="76" t="s">
        <v>164</v>
      </c>
      <c r="AF704" s="74" t="s">
        <v>164</v>
      </c>
      <c r="AG704" s="75" t="s">
        <v>164</v>
      </c>
      <c r="AH704" s="75" t="s">
        <v>164</v>
      </c>
      <c r="AI704" s="362"/>
      <c r="AJ704" s="363"/>
      <c r="AK704" s="74" t="s">
        <v>164</v>
      </c>
      <c r="AL704" s="75"/>
      <c r="AM704" s="75"/>
      <c r="AN704" s="76"/>
      <c r="AO704" s="74"/>
      <c r="AP704" s="75"/>
      <c r="AQ704" s="75"/>
      <c r="AR704" s="76"/>
      <c r="AS704" s="77"/>
      <c r="AT704" s="75"/>
      <c r="AU704" s="75"/>
      <c r="AV704" s="78"/>
      <c r="AW704" s="74"/>
      <c r="AX704" s="75"/>
      <c r="AY704" s="75"/>
      <c r="AZ704" s="75"/>
      <c r="BA704" s="76"/>
      <c r="BB704" s="77"/>
      <c r="BC704" s="75"/>
      <c r="BD704" s="75"/>
      <c r="BE704" s="321"/>
      <c r="BF704" s="322"/>
      <c r="BG704" s="322"/>
      <c r="BH704" s="322"/>
      <c r="BI704" s="322"/>
      <c r="BJ704" s="323"/>
      <c r="BK704" s="45" t="s">
        <v>18</v>
      </c>
      <c r="BL704" s="45" t="s">
        <v>16</v>
      </c>
      <c r="BN704" s="146">
        <f t="shared" si="1069"/>
        <v>9</v>
      </c>
      <c r="BO704" s="146">
        <f t="shared" si="1016"/>
        <v>9</v>
      </c>
      <c r="BP704" s="146">
        <f t="shared" si="1017"/>
        <v>9</v>
      </c>
      <c r="BQ704" s="146">
        <f t="shared" si="1018"/>
        <v>9</v>
      </c>
      <c r="BR704" s="146">
        <f t="shared" si="1019"/>
        <v>9</v>
      </c>
      <c r="BS704" s="146">
        <f t="shared" si="1020"/>
        <v>9</v>
      </c>
      <c r="BT704" s="146">
        <f t="shared" si="1021"/>
        <v>9</v>
      </c>
      <c r="BU704" s="146">
        <f t="shared" si="1022"/>
        <v>9</v>
      </c>
      <c r="BV704" s="146">
        <f t="shared" si="1023"/>
        <v>9</v>
      </c>
      <c r="BW704" s="146">
        <f t="shared" si="1024"/>
        <v>9</v>
      </c>
      <c r="BX704" s="146">
        <f t="shared" si="1025"/>
        <v>9</v>
      </c>
      <c r="BY704" s="146">
        <f t="shared" si="1026"/>
        <v>9</v>
      </c>
      <c r="BZ704" s="146">
        <f t="shared" si="1027"/>
        <v>9</v>
      </c>
      <c r="CA704" s="146">
        <f t="shared" si="1028"/>
        <v>0</v>
      </c>
      <c r="CB704" s="146">
        <f t="shared" si="1029"/>
        <v>0</v>
      </c>
      <c r="CC704" s="146">
        <f t="shared" si="1030"/>
        <v>0</v>
      </c>
      <c r="CD704" s="146">
        <f t="shared" si="1031"/>
        <v>0</v>
      </c>
      <c r="CE704" s="146">
        <f t="shared" si="1032"/>
        <v>0</v>
      </c>
      <c r="CF704" s="146">
        <f t="shared" si="1033"/>
        <v>0</v>
      </c>
      <c r="CG704" s="146">
        <f t="shared" si="1034"/>
        <v>0</v>
      </c>
      <c r="CH704" s="146">
        <f t="shared" si="1035"/>
        <v>0</v>
      </c>
      <c r="CI704" s="146">
        <f t="shared" si="1036"/>
        <v>0</v>
      </c>
      <c r="CJ704" s="146">
        <f t="shared" si="1037"/>
        <v>0</v>
      </c>
      <c r="CK704" s="146">
        <f t="shared" si="1038"/>
        <v>0</v>
      </c>
      <c r="CL704" s="146">
        <f t="shared" si="1039"/>
        <v>0</v>
      </c>
      <c r="CM704" s="146">
        <f t="shared" si="1040"/>
        <v>0</v>
      </c>
      <c r="CN704" s="146">
        <f t="shared" si="1041"/>
        <v>0</v>
      </c>
      <c r="CO704" s="146">
        <f t="shared" si="1042"/>
        <v>0</v>
      </c>
      <c r="CP704" s="146">
        <f t="shared" si="1043"/>
        <v>0</v>
      </c>
      <c r="CQ704" s="146">
        <f t="shared" si="1044"/>
        <v>0</v>
      </c>
      <c r="CR704" s="146">
        <f t="shared" si="1045"/>
        <v>0</v>
      </c>
      <c r="CS704" s="146">
        <f t="shared" si="1046"/>
        <v>0</v>
      </c>
      <c r="CT704" s="146">
        <f t="shared" si="1047"/>
        <v>0</v>
      </c>
      <c r="CU704" s="146">
        <f t="shared" si="1048"/>
        <v>0</v>
      </c>
      <c r="CV704" s="146">
        <f t="shared" si="1049"/>
        <v>0</v>
      </c>
      <c r="CW704" s="146">
        <f t="shared" si="1050"/>
        <v>0</v>
      </c>
      <c r="CX704" s="146">
        <f t="shared" si="1051"/>
        <v>0</v>
      </c>
      <c r="CY704" s="146">
        <f t="shared" si="1052"/>
        <v>0</v>
      </c>
      <c r="CZ704" s="146">
        <f t="shared" si="1053"/>
        <v>0</v>
      </c>
      <c r="DA704" s="146">
        <f t="shared" si="1054"/>
        <v>0</v>
      </c>
      <c r="DB704" s="146">
        <f t="shared" si="1055"/>
        <v>0</v>
      </c>
      <c r="DC704" s="146">
        <f t="shared" si="1056"/>
        <v>0</v>
      </c>
      <c r="DD704" s="146">
        <f t="shared" si="1057"/>
        <v>0</v>
      </c>
      <c r="DE704" s="146">
        <f t="shared" si="1058"/>
        <v>0</v>
      </c>
      <c r="DF704" s="146">
        <f t="shared" si="1059"/>
        <v>0</v>
      </c>
      <c r="DG704" s="146">
        <f t="shared" si="1060"/>
        <v>0</v>
      </c>
      <c r="DH704" s="146">
        <f t="shared" si="1061"/>
        <v>0</v>
      </c>
      <c r="DI704" s="146">
        <f t="shared" si="1062"/>
        <v>0</v>
      </c>
      <c r="DJ704" s="146">
        <f t="shared" si="1063"/>
        <v>0</v>
      </c>
      <c r="DK704" s="146">
        <f t="shared" si="1064"/>
        <v>0</v>
      </c>
      <c r="DL704" s="146">
        <f t="shared" si="1065"/>
        <v>0</v>
      </c>
      <c r="DM704" s="146">
        <f t="shared" si="1066"/>
        <v>0</v>
      </c>
      <c r="DN704" s="63">
        <f t="shared" ref="DN704:DN712" si="1098">F704*H704</f>
        <v>117</v>
      </c>
      <c r="DO704" s="50">
        <f t="shared" ref="DO704:DO717" si="1099">IF(COUNTA(K704:AC704)&gt;0,DN704,"")</f>
        <v>117</v>
      </c>
      <c r="DP704" s="50" t="str">
        <f t="shared" si="1071"/>
        <v/>
      </c>
      <c r="DQ704" s="51" t="str">
        <f t="shared" si="1072"/>
        <v/>
      </c>
      <c r="DR704" s="1">
        <f t="shared" ref="DR704:DR717" si="1100">IF(DQ704="",1,2)</f>
        <v>1</v>
      </c>
      <c r="DS704" s="168" t="e">
        <f>IF(AND(DR704=#REF!,BL704=#REF!),'Tiến độ'!D704,"")</f>
        <v>#REF!</v>
      </c>
    </row>
    <row r="705" spans="1:123" ht="11.25" customHeight="1">
      <c r="A705" s="314" t="str">
        <f>IF(B705="","",MAX($A$7:A704)+1)</f>
        <v/>
      </c>
      <c r="B705" s="315"/>
      <c r="C705" s="79" t="s">
        <v>1082</v>
      </c>
      <c r="D705" s="80" t="s">
        <v>1083</v>
      </c>
      <c r="E705" s="81">
        <v>2</v>
      </c>
      <c r="F705" s="82">
        <v>30</v>
      </c>
      <c r="G705" s="83"/>
      <c r="H705" s="84">
        <f>H704</f>
        <v>3</v>
      </c>
      <c r="I705" s="85">
        <f>I704</f>
        <v>151</v>
      </c>
      <c r="J705" s="27"/>
      <c r="K705" s="86">
        <v>2</v>
      </c>
      <c r="L705" s="87">
        <v>2</v>
      </c>
      <c r="M705" s="87">
        <v>2</v>
      </c>
      <c r="N705" s="88">
        <v>2</v>
      </c>
      <c r="O705" s="86">
        <v>2</v>
      </c>
      <c r="P705" s="87">
        <v>2</v>
      </c>
      <c r="Q705" s="87">
        <v>2</v>
      </c>
      <c r="R705" s="88">
        <v>2</v>
      </c>
      <c r="S705" s="86">
        <v>2</v>
      </c>
      <c r="T705" s="87">
        <v>2</v>
      </c>
      <c r="U705" s="87">
        <v>2</v>
      </c>
      <c r="V705" s="87">
        <v>2</v>
      </c>
      <c r="W705" s="88">
        <v>2</v>
      </c>
      <c r="X705" s="86">
        <v>2</v>
      </c>
      <c r="Y705" s="87">
        <v>2</v>
      </c>
      <c r="Z705" s="87" t="s">
        <v>163</v>
      </c>
      <c r="AA705" s="88" t="s">
        <v>163</v>
      </c>
      <c r="AB705" s="86" t="s">
        <v>163</v>
      </c>
      <c r="AC705" s="87" t="s">
        <v>163</v>
      </c>
      <c r="AD705" s="87" t="s">
        <v>164</v>
      </c>
      <c r="AE705" s="88" t="s">
        <v>164</v>
      </c>
      <c r="AF705" s="86" t="s">
        <v>164</v>
      </c>
      <c r="AG705" s="87" t="s">
        <v>164</v>
      </c>
      <c r="AH705" s="87" t="s">
        <v>164</v>
      </c>
      <c r="AI705" s="362"/>
      <c r="AJ705" s="363"/>
      <c r="AK705" s="86" t="s">
        <v>164</v>
      </c>
      <c r="AL705" s="87"/>
      <c r="AM705" s="87"/>
      <c r="AN705" s="88"/>
      <c r="AO705" s="86"/>
      <c r="AP705" s="87"/>
      <c r="AQ705" s="87"/>
      <c r="AR705" s="88"/>
      <c r="AS705" s="89"/>
      <c r="AT705" s="87"/>
      <c r="AU705" s="87"/>
      <c r="AV705" s="90"/>
      <c r="AW705" s="86"/>
      <c r="AX705" s="87"/>
      <c r="AY705" s="87"/>
      <c r="AZ705" s="87"/>
      <c r="BA705" s="88"/>
      <c r="BB705" s="89"/>
      <c r="BC705" s="87"/>
      <c r="BD705" s="87"/>
      <c r="BE705" s="321"/>
      <c r="BF705" s="322"/>
      <c r="BG705" s="322"/>
      <c r="BH705" s="322"/>
      <c r="BI705" s="322"/>
      <c r="BJ705" s="323"/>
      <c r="BK705" s="46" t="s">
        <v>18</v>
      </c>
      <c r="BL705" s="46" t="s">
        <v>27</v>
      </c>
      <c r="BN705" s="146">
        <f t="shared" si="1069"/>
        <v>6</v>
      </c>
      <c r="BO705" s="146">
        <f t="shared" si="1016"/>
        <v>6</v>
      </c>
      <c r="BP705" s="146">
        <f t="shared" si="1017"/>
        <v>6</v>
      </c>
      <c r="BQ705" s="146">
        <f t="shared" si="1018"/>
        <v>6</v>
      </c>
      <c r="BR705" s="146">
        <f t="shared" si="1019"/>
        <v>6</v>
      </c>
      <c r="BS705" s="146">
        <f t="shared" si="1020"/>
        <v>6</v>
      </c>
      <c r="BT705" s="146">
        <f t="shared" si="1021"/>
        <v>6</v>
      </c>
      <c r="BU705" s="146">
        <f t="shared" si="1022"/>
        <v>6</v>
      </c>
      <c r="BV705" s="146">
        <f t="shared" si="1023"/>
        <v>6</v>
      </c>
      <c r="BW705" s="146">
        <f t="shared" si="1024"/>
        <v>6</v>
      </c>
      <c r="BX705" s="146">
        <f t="shared" si="1025"/>
        <v>6</v>
      </c>
      <c r="BY705" s="146">
        <f t="shared" si="1026"/>
        <v>6</v>
      </c>
      <c r="BZ705" s="146">
        <f t="shared" si="1027"/>
        <v>6</v>
      </c>
      <c r="CA705" s="146">
        <f t="shared" si="1028"/>
        <v>6</v>
      </c>
      <c r="CB705" s="146">
        <f t="shared" si="1029"/>
        <v>6</v>
      </c>
      <c r="CC705" s="146">
        <f t="shared" si="1030"/>
        <v>0</v>
      </c>
      <c r="CD705" s="146">
        <f t="shared" si="1031"/>
        <v>0</v>
      </c>
      <c r="CE705" s="146">
        <f t="shared" si="1032"/>
        <v>0</v>
      </c>
      <c r="CF705" s="146">
        <f t="shared" si="1033"/>
        <v>0</v>
      </c>
      <c r="CG705" s="146">
        <f t="shared" si="1034"/>
        <v>0</v>
      </c>
      <c r="CH705" s="146">
        <f t="shared" si="1035"/>
        <v>0</v>
      </c>
      <c r="CI705" s="146">
        <f t="shared" si="1036"/>
        <v>0</v>
      </c>
      <c r="CJ705" s="146">
        <f t="shared" si="1037"/>
        <v>0</v>
      </c>
      <c r="CK705" s="146">
        <f t="shared" si="1038"/>
        <v>0</v>
      </c>
      <c r="CL705" s="146">
        <f t="shared" si="1039"/>
        <v>0</v>
      </c>
      <c r="CM705" s="146">
        <f t="shared" si="1040"/>
        <v>0</v>
      </c>
      <c r="CN705" s="146">
        <f t="shared" si="1041"/>
        <v>0</v>
      </c>
      <c r="CO705" s="146">
        <f t="shared" si="1042"/>
        <v>0</v>
      </c>
      <c r="CP705" s="146">
        <f t="shared" si="1043"/>
        <v>0</v>
      </c>
      <c r="CQ705" s="146">
        <f t="shared" si="1044"/>
        <v>0</v>
      </c>
      <c r="CR705" s="146">
        <f t="shared" si="1045"/>
        <v>0</v>
      </c>
      <c r="CS705" s="146">
        <f t="shared" si="1046"/>
        <v>0</v>
      </c>
      <c r="CT705" s="146">
        <f t="shared" si="1047"/>
        <v>0</v>
      </c>
      <c r="CU705" s="146">
        <f t="shared" si="1048"/>
        <v>0</v>
      </c>
      <c r="CV705" s="146">
        <f t="shared" si="1049"/>
        <v>0</v>
      </c>
      <c r="CW705" s="146">
        <f t="shared" si="1050"/>
        <v>0</v>
      </c>
      <c r="CX705" s="146">
        <f t="shared" si="1051"/>
        <v>0</v>
      </c>
      <c r="CY705" s="146">
        <f t="shared" si="1052"/>
        <v>0</v>
      </c>
      <c r="CZ705" s="146">
        <f t="shared" si="1053"/>
        <v>0</v>
      </c>
      <c r="DA705" s="146">
        <f t="shared" si="1054"/>
        <v>0</v>
      </c>
      <c r="DB705" s="146">
        <f t="shared" si="1055"/>
        <v>0</v>
      </c>
      <c r="DC705" s="146">
        <f t="shared" si="1056"/>
        <v>0</v>
      </c>
      <c r="DD705" s="146">
        <f t="shared" si="1057"/>
        <v>0</v>
      </c>
      <c r="DE705" s="146">
        <f t="shared" si="1058"/>
        <v>0</v>
      </c>
      <c r="DF705" s="146">
        <f t="shared" si="1059"/>
        <v>0</v>
      </c>
      <c r="DG705" s="146">
        <f t="shared" si="1060"/>
        <v>0</v>
      </c>
      <c r="DH705" s="146">
        <f t="shared" si="1061"/>
        <v>0</v>
      </c>
      <c r="DI705" s="146">
        <f t="shared" si="1062"/>
        <v>0</v>
      </c>
      <c r="DJ705" s="146">
        <f t="shared" si="1063"/>
        <v>0</v>
      </c>
      <c r="DK705" s="146">
        <f t="shared" si="1064"/>
        <v>0</v>
      </c>
      <c r="DL705" s="146">
        <f t="shared" si="1065"/>
        <v>0</v>
      </c>
      <c r="DM705" s="146">
        <f t="shared" si="1066"/>
        <v>0</v>
      </c>
      <c r="DN705" s="64">
        <f t="shared" si="1098"/>
        <v>90</v>
      </c>
      <c r="DO705" s="52">
        <f t="shared" si="1099"/>
        <v>90</v>
      </c>
      <c r="DP705" s="52" t="str">
        <f t="shared" si="1071"/>
        <v/>
      </c>
      <c r="DQ705" s="53" t="str">
        <f t="shared" si="1072"/>
        <v/>
      </c>
      <c r="DR705" s="1">
        <f t="shared" si="1100"/>
        <v>1</v>
      </c>
      <c r="DS705" s="168" t="e">
        <f>IF(AND(DR705=#REF!,BL705=#REF!),'Tiến độ'!D705,"")</f>
        <v>#REF!</v>
      </c>
    </row>
    <row r="706" spans="1:123" ht="11.25" customHeight="1">
      <c r="A706" s="314" t="str">
        <f>IF(B706="","",MAX($A$7:A705)+1)</f>
        <v/>
      </c>
      <c r="B706" s="315"/>
      <c r="C706" s="79" t="s">
        <v>11802</v>
      </c>
      <c r="D706" s="80" t="s">
        <v>469</v>
      </c>
      <c r="E706" s="81">
        <v>1</v>
      </c>
      <c r="F706" s="82"/>
      <c r="G706" s="83">
        <v>30</v>
      </c>
      <c r="H706" s="84">
        <f t="shared" ref="H706:H717" si="1101">H705</f>
        <v>3</v>
      </c>
      <c r="I706" s="85">
        <f t="shared" ref="I706:I717" si="1102">I705</f>
        <v>151</v>
      </c>
      <c r="J706" s="27"/>
      <c r="K706" s="86"/>
      <c r="L706" s="87"/>
      <c r="M706" s="87"/>
      <c r="N706" s="88"/>
      <c r="O706" s="86"/>
      <c r="P706" s="87"/>
      <c r="Q706" s="87"/>
      <c r="R706" s="88">
        <v>4</v>
      </c>
      <c r="S706" s="86">
        <v>4</v>
      </c>
      <c r="T706" s="87">
        <v>4</v>
      </c>
      <c r="U706" s="87">
        <v>4</v>
      </c>
      <c r="V706" s="87">
        <v>4</v>
      </c>
      <c r="W706" s="88">
        <v>4</v>
      </c>
      <c r="X706" s="86">
        <v>4</v>
      </c>
      <c r="Y706" s="87">
        <v>2</v>
      </c>
      <c r="Z706" s="87" t="s">
        <v>163</v>
      </c>
      <c r="AA706" s="88" t="s">
        <v>163</v>
      </c>
      <c r="AB706" s="86" t="s">
        <v>163</v>
      </c>
      <c r="AC706" s="87" t="s">
        <v>163</v>
      </c>
      <c r="AD706" s="87" t="s">
        <v>164</v>
      </c>
      <c r="AE706" s="88" t="s">
        <v>164</v>
      </c>
      <c r="AF706" s="86" t="s">
        <v>164</v>
      </c>
      <c r="AG706" s="87" t="s">
        <v>164</v>
      </c>
      <c r="AH706" s="87" t="s">
        <v>164</v>
      </c>
      <c r="AI706" s="362"/>
      <c r="AJ706" s="363"/>
      <c r="AK706" s="86" t="s">
        <v>164</v>
      </c>
      <c r="AL706" s="87"/>
      <c r="AM706" s="87"/>
      <c r="AN706" s="88"/>
      <c r="AO706" s="86"/>
      <c r="AP706" s="87"/>
      <c r="AQ706" s="87"/>
      <c r="AR706" s="88"/>
      <c r="AS706" s="89"/>
      <c r="AT706" s="87"/>
      <c r="AU706" s="87"/>
      <c r="AV706" s="90"/>
      <c r="AW706" s="86"/>
      <c r="AX706" s="87"/>
      <c r="AY706" s="87"/>
      <c r="AZ706" s="87"/>
      <c r="BA706" s="88"/>
      <c r="BB706" s="89"/>
      <c r="BC706" s="87"/>
      <c r="BD706" s="87"/>
      <c r="BE706" s="321"/>
      <c r="BF706" s="322"/>
      <c r="BG706" s="322"/>
      <c r="BH706" s="322"/>
      <c r="BI706" s="322"/>
      <c r="BJ706" s="323"/>
      <c r="BK706" s="46" t="s">
        <v>26</v>
      </c>
      <c r="BL706" s="46" t="s">
        <v>43</v>
      </c>
      <c r="BN706" s="146">
        <f t="shared" si="1069"/>
        <v>0</v>
      </c>
      <c r="BO706" s="146">
        <f t="shared" si="1016"/>
        <v>0</v>
      </c>
      <c r="BP706" s="146">
        <f t="shared" si="1017"/>
        <v>0</v>
      </c>
      <c r="BQ706" s="146">
        <f t="shared" si="1018"/>
        <v>0</v>
      </c>
      <c r="BR706" s="146">
        <f t="shared" si="1019"/>
        <v>0</v>
      </c>
      <c r="BS706" s="146">
        <f t="shared" si="1020"/>
        <v>0</v>
      </c>
      <c r="BT706" s="146">
        <f t="shared" si="1021"/>
        <v>0</v>
      </c>
      <c r="BU706" s="146">
        <f t="shared" si="1022"/>
        <v>12</v>
      </c>
      <c r="BV706" s="146">
        <f t="shared" si="1023"/>
        <v>12</v>
      </c>
      <c r="BW706" s="146">
        <f t="shared" si="1024"/>
        <v>12</v>
      </c>
      <c r="BX706" s="146">
        <f t="shared" si="1025"/>
        <v>12</v>
      </c>
      <c r="BY706" s="146">
        <f t="shared" si="1026"/>
        <v>12</v>
      </c>
      <c r="BZ706" s="146">
        <f t="shared" si="1027"/>
        <v>12</v>
      </c>
      <c r="CA706" s="146">
        <f t="shared" si="1028"/>
        <v>12</v>
      </c>
      <c r="CB706" s="146">
        <f t="shared" si="1029"/>
        <v>6</v>
      </c>
      <c r="CC706" s="146">
        <f t="shared" si="1030"/>
        <v>0</v>
      </c>
      <c r="CD706" s="146">
        <f t="shared" si="1031"/>
        <v>0</v>
      </c>
      <c r="CE706" s="146">
        <f t="shared" si="1032"/>
        <v>0</v>
      </c>
      <c r="CF706" s="146">
        <f t="shared" si="1033"/>
        <v>0</v>
      </c>
      <c r="CG706" s="146">
        <f t="shared" si="1034"/>
        <v>0</v>
      </c>
      <c r="CH706" s="146">
        <f t="shared" si="1035"/>
        <v>0</v>
      </c>
      <c r="CI706" s="146">
        <f t="shared" si="1036"/>
        <v>0</v>
      </c>
      <c r="CJ706" s="146">
        <f t="shared" si="1037"/>
        <v>0</v>
      </c>
      <c r="CK706" s="146">
        <f t="shared" si="1038"/>
        <v>0</v>
      </c>
      <c r="CL706" s="146">
        <f t="shared" si="1039"/>
        <v>0</v>
      </c>
      <c r="CM706" s="146">
        <f t="shared" si="1040"/>
        <v>0</v>
      </c>
      <c r="CN706" s="146">
        <f t="shared" si="1041"/>
        <v>0</v>
      </c>
      <c r="CO706" s="146">
        <f t="shared" si="1042"/>
        <v>0</v>
      </c>
      <c r="CP706" s="146">
        <f t="shared" si="1043"/>
        <v>0</v>
      </c>
      <c r="CQ706" s="146">
        <f t="shared" si="1044"/>
        <v>0</v>
      </c>
      <c r="CR706" s="146">
        <f t="shared" si="1045"/>
        <v>0</v>
      </c>
      <c r="CS706" s="146">
        <f t="shared" si="1046"/>
        <v>0</v>
      </c>
      <c r="CT706" s="146">
        <f t="shared" si="1047"/>
        <v>0</v>
      </c>
      <c r="CU706" s="146">
        <f t="shared" si="1048"/>
        <v>0</v>
      </c>
      <c r="CV706" s="146">
        <f t="shared" si="1049"/>
        <v>0</v>
      </c>
      <c r="CW706" s="146">
        <f t="shared" si="1050"/>
        <v>0</v>
      </c>
      <c r="CX706" s="146">
        <f t="shared" si="1051"/>
        <v>0</v>
      </c>
      <c r="CY706" s="146">
        <f t="shared" si="1052"/>
        <v>0</v>
      </c>
      <c r="CZ706" s="146">
        <f t="shared" si="1053"/>
        <v>0</v>
      </c>
      <c r="DA706" s="146">
        <f t="shared" si="1054"/>
        <v>0</v>
      </c>
      <c r="DB706" s="146">
        <f t="shared" si="1055"/>
        <v>0</v>
      </c>
      <c r="DC706" s="146">
        <f t="shared" si="1056"/>
        <v>0</v>
      </c>
      <c r="DD706" s="146">
        <f t="shared" si="1057"/>
        <v>0</v>
      </c>
      <c r="DE706" s="146">
        <f t="shared" si="1058"/>
        <v>0</v>
      </c>
      <c r="DF706" s="146">
        <f t="shared" si="1059"/>
        <v>0</v>
      </c>
      <c r="DG706" s="146">
        <f t="shared" si="1060"/>
        <v>0</v>
      </c>
      <c r="DH706" s="146">
        <f t="shared" si="1061"/>
        <v>0</v>
      </c>
      <c r="DI706" s="146">
        <f t="shared" si="1062"/>
        <v>0</v>
      </c>
      <c r="DJ706" s="146">
        <f t="shared" si="1063"/>
        <v>0</v>
      </c>
      <c r="DK706" s="146">
        <f t="shared" si="1064"/>
        <v>0</v>
      </c>
      <c r="DL706" s="146">
        <f t="shared" si="1065"/>
        <v>0</v>
      </c>
      <c r="DM706" s="146">
        <f t="shared" si="1066"/>
        <v>0</v>
      </c>
      <c r="DN706" s="63">
        <f t="shared" si="1098"/>
        <v>0</v>
      </c>
      <c r="DO706" s="50">
        <f t="shared" si="1099"/>
        <v>0</v>
      </c>
      <c r="DP706" s="50" t="str">
        <f t="shared" si="1071"/>
        <v/>
      </c>
      <c r="DQ706" s="51" t="str">
        <f t="shared" si="1072"/>
        <v/>
      </c>
      <c r="DR706" s="1">
        <f t="shared" si="1100"/>
        <v>1</v>
      </c>
      <c r="DS706" s="168" t="e">
        <f>IF(AND(DR706=#REF!,BL706=#REF!),'Tiến độ'!D706,"")</f>
        <v>#REF!</v>
      </c>
    </row>
    <row r="707" spans="1:123" ht="11.25" customHeight="1">
      <c r="A707" s="314" t="str">
        <f>IF(B707="","",MAX($A$7:A706)+1)</f>
        <v/>
      </c>
      <c r="B707" s="315"/>
      <c r="C707" s="79" t="s">
        <v>1084</v>
      </c>
      <c r="D707" s="80" t="s">
        <v>1085</v>
      </c>
      <c r="E707" s="81">
        <v>3</v>
      </c>
      <c r="F707" s="82">
        <v>45</v>
      </c>
      <c r="G707" s="83"/>
      <c r="H707" s="84">
        <f t="shared" si="1101"/>
        <v>3</v>
      </c>
      <c r="I707" s="85">
        <f t="shared" si="1102"/>
        <v>151</v>
      </c>
      <c r="J707" s="27"/>
      <c r="K707" s="86">
        <v>3</v>
      </c>
      <c r="L707" s="87">
        <v>3</v>
      </c>
      <c r="M707" s="87">
        <v>3</v>
      </c>
      <c r="N707" s="88">
        <v>3</v>
      </c>
      <c r="O707" s="86">
        <v>3</v>
      </c>
      <c r="P707" s="87">
        <v>3</v>
      </c>
      <c r="Q707" s="87">
        <v>3</v>
      </c>
      <c r="R707" s="88">
        <v>3</v>
      </c>
      <c r="S707" s="86">
        <v>3</v>
      </c>
      <c r="T707" s="87">
        <v>3</v>
      </c>
      <c r="U707" s="87">
        <v>3</v>
      </c>
      <c r="V707" s="87">
        <v>3</v>
      </c>
      <c r="W707" s="88">
        <v>3</v>
      </c>
      <c r="X707" s="86">
        <v>3</v>
      </c>
      <c r="Y707" s="87">
        <v>3</v>
      </c>
      <c r="Z707" s="87" t="s">
        <v>163</v>
      </c>
      <c r="AA707" s="88" t="s">
        <v>163</v>
      </c>
      <c r="AB707" s="86" t="s">
        <v>163</v>
      </c>
      <c r="AC707" s="87" t="s">
        <v>163</v>
      </c>
      <c r="AD707" s="87" t="s">
        <v>164</v>
      </c>
      <c r="AE707" s="88" t="s">
        <v>164</v>
      </c>
      <c r="AF707" s="86" t="s">
        <v>164</v>
      </c>
      <c r="AG707" s="87" t="s">
        <v>164</v>
      </c>
      <c r="AH707" s="87" t="s">
        <v>164</v>
      </c>
      <c r="AI707" s="362"/>
      <c r="AJ707" s="363"/>
      <c r="AK707" s="86" t="s">
        <v>164</v>
      </c>
      <c r="AL707" s="87"/>
      <c r="AM707" s="87"/>
      <c r="AN707" s="88"/>
      <c r="AO707" s="86"/>
      <c r="AP707" s="87"/>
      <c r="AQ707" s="87"/>
      <c r="AR707" s="88"/>
      <c r="AS707" s="89"/>
      <c r="AT707" s="87"/>
      <c r="AU707" s="87"/>
      <c r="AV707" s="90"/>
      <c r="AW707" s="86"/>
      <c r="AX707" s="87"/>
      <c r="AY707" s="87"/>
      <c r="AZ707" s="87"/>
      <c r="BA707" s="88"/>
      <c r="BB707" s="89"/>
      <c r="BC707" s="87"/>
      <c r="BD707" s="87"/>
      <c r="BE707" s="321"/>
      <c r="BF707" s="322"/>
      <c r="BG707" s="322"/>
      <c r="BH707" s="322"/>
      <c r="BI707" s="322"/>
      <c r="BJ707" s="323"/>
      <c r="BK707" s="46" t="s">
        <v>18</v>
      </c>
      <c r="BL707" s="46" t="s">
        <v>41</v>
      </c>
      <c r="BN707" s="146">
        <f t="shared" si="1069"/>
        <v>9</v>
      </c>
      <c r="BO707" s="146">
        <f t="shared" si="1016"/>
        <v>9</v>
      </c>
      <c r="BP707" s="146">
        <f t="shared" si="1017"/>
        <v>9</v>
      </c>
      <c r="BQ707" s="146">
        <f t="shared" si="1018"/>
        <v>9</v>
      </c>
      <c r="BR707" s="146">
        <f t="shared" si="1019"/>
        <v>9</v>
      </c>
      <c r="BS707" s="146">
        <f t="shared" si="1020"/>
        <v>9</v>
      </c>
      <c r="BT707" s="146">
        <f t="shared" si="1021"/>
        <v>9</v>
      </c>
      <c r="BU707" s="146">
        <f t="shared" si="1022"/>
        <v>9</v>
      </c>
      <c r="BV707" s="146">
        <f t="shared" si="1023"/>
        <v>9</v>
      </c>
      <c r="BW707" s="146">
        <f t="shared" si="1024"/>
        <v>9</v>
      </c>
      <c r="BX707" s="146">
        <f t="shared" si="1025"/>
        <v>9</v>
      </c>
      <c r="BY707" s="146">
        <f t="shared" si="1026"/>
        <v>9</v>
      </c>
      <c r="BZ707" s="146">
        <f t="shared" si="1027"/>
        <v>9</v>
      </c>
      <c r="CA707" s="146">
        <f t="shared" si="1028"/>
        <v>9</v>
      </c>
      <c r="CB707" s="146">
        <f t="shared" si="1029"/>
        <v>9</v>
      </c>
      <c r="CC707" s="146">
        <f t="shared" si="1030"/>
        <v>0</v>
      </c>
      <c r="CD707" s="146">
        <f t="shared" si="1031"/>
        <v>0</v>
      </c>
      <c r="CE707" s="146">
        <f t="shared" si="1032"/>
        <v>0</v>
      </c>
      <c r="CF707" s="146">
        <f t="shared" si="1033"/>
        <v>0</v>
      </c>
      <c r="CG707" s="146">
        <f t="shared" si="1034"/>
        <v>0</v>
      </c>
      <c r="CH707" s="146">
        <f t="shared" si="1035"/>
        <v>0</v>
      </c>
      <c r="CI707" s="146">
        <f t="shared" si="1036"/>
        <v>0</v>
      </c>
      <c r="CJ707" s="146">
        <f t="shared" si="1037"/>
        <v>0</v>
      </c>
      <c r="CK707" s="146">
        <f t="shared" si="1038"/>
        <v>0</v>
      </c>
      <c r="CL707" s="146">
        <f t="shared" si="1039"/>
        <v>0</v>
      </c>
      <c r="CM707" s="146">
        <f t="shared" si="1040"/>
        <v>0</v>
      </c>
      <c r="CN707" s="146">
        <f t="shared" si="1041"/>
        <v>0</v>
      </c>
      <c r="CO707" s="146">
        <f t="shared" si="1042"/>
        <v>0</v>
      </c>
      <c r="CP707" s="146">
        <f t="shared" si="1043"/>
        <v>0</v>
      </c>
      <c r="CQ707" s="146">
        <f t="shared" si="1044"/>
        <v>0</v>
      </c>
      <c r="CR707" s="146">
        <f t="shared" si="1045"/>
        <v>0</v>
      </c>
      <c r="CS707" s="146">
        <f t="shared" si="1046"/>
        <v>0</v>
      </c>
      <c r="CT707" s="146">
        <f t="shared" si="1047"/>
        <v>0</v>
      </c>
      <c r="CU707" s="146">
        <f t="shared" si="1048"/>
        <v>0</v>
      </c>
      <c r="CV707" s="146">
        <f t="shared" si="1049"/>
        <v>0</v>
      </c>
      <c r="CW707" s="146">
        <f t="shared" si="1050"/>
        <v>0</v>
      </c>
      <c r="CX707" s="146">
        <f t="shared" si="1051"/>
        <v>0</v>
      </c>
      <c r="CY707" s="146">
        <f t="shared" si="1052"/>
        <v>0</v>
      </c>
      <c r="CZ707" s="146">
        <f t="shared" si="1053"/>
        <v>0</v>
      </c>
      <c r="DA707" s="146">
        <f t="shared" si="1054"/>
        <v>0</v>
      </c>
      <c r="DB707" s="146">
        <f t="shared" si="1055"/>
        <v>0</v>
      </c>
      <c r="DC707" s="146">
        <f t="shared" si="1056"/>
        <v>0</v>
      </c>
      <c r="DD707" s="146">
        <f t="shared" si="1057"/>
        <v>0</v>
      </c>
      <c r="DE707" s="146">
        <f t="shared" si="1058"/>
        <v>0</v>
      </c>
      <c r="DF707" s="146">
        <f t="shared" si="1059"/>
        <v>0</v>
      </c>
      <c r="DG707" s="146">
        <f t="shared" si="1060"/>
        <v>0</v>
      </c>
      <c r="DH707" s="146">
        <f t="shared" si="1061"/>
        <v>0</v>
      </c>
      <c r="DI707" s="146">
        <f t="shared" si="1062"/>
        <v>0</v>
      </c>
      <c r="DJ707" s="146">
        <f t="shared" si="1063"/>
        <v>0</v>
      </c>
      <c r="DK707" s="146">
        <f t="shared" si="1064"/>
        <v>0</v>
      </c>
      <c r="DL707" s="146">
        <f t="shared" si="1065"/>
        <v>0</v>
      </c>
      <c r="DM707" s="146">
        <f t="shared" si="1066"/>
        <v>0</v>
      </c>
      <c r="DN707" s="64">
        <f t="shared" si="1098"/>
        <v>135</v>
      </c>
      <c r="DO707" s="52">
        <f t="shared" si="1099"/>
        <v>135</v>
      </c>
      <c r="DP707" s="52" t="str">
        <f t="shared" si="1071"/>
        <v/>
      </c>
      <c r="DQ707" s="53" t="str">
        <f t="shared" si="1072"/>
        <v/>
      </c>
      <c r="DR707" s="1">
        <f t="shared" si="1100"/>
        <v>1</v>
      </c>
      <c r="DS707" s="168" t="e">
        <f>IF(AND(DR707=#REF!,BL707=#REF!),'Tiến độ'!D707,"")</f>
        <v>#REF!</v>
      </c>
    </row>
    <row r="708" spans="1:123" ht="11.25" customHeight="1">
      <c r="A708" s="314" t="str">
        <f>IF(B708="","",MAX($A$7:A707)+1)</f>
        <v/>
      </c>
      <c r="B708" s="315"/>
      <c r="C708" s="79" t="s">
        <v>1086</v>
      </c>
      <c r="D708" s="80" t="s">
        <v>1238</v>
      </c>
      <c r="E708" s="81">
        <v>2</v>
      </c>
      <c r="F708" s="82">
        <v>30</v>
      </c>
      <c r="G708" s="83"/>
      <c r="H708" s="84">
        <f t="shared" si="1101"/>
        <v>3</v>
      </c>
      <c r="I708" s="85">
        <f t="shared" si="1102"/>
        <v>151</v>
      </c>
      <c r="J708" s="27"/>
      <c r="K708" s="86">
        <v>2</v>
      </c>
      <c r="L708" s="87">
        <v>2</v>
      </c>
      <c r="M708" s="87">
        <v>2</v>
      </c>
      <c r="N708" s="88">
        <v>2</v>
      </c>
      <c r="O708" s="86">
        <v>2</v>
      </c>
      <c r="P708" s="87">
        <v>2</v>
      </c>
      <c r="Q708" s="87">
        <v>2</v>
      </c>
      <c r="R708" s="88">
        <v>2</v>
      </c>
      <c r="S708" s="86">
        <v>2</v>
      </c>
      <c r="T708" s="87">
        <v>2</v>
      </c>
      <c r="U708" s="87">
        <v>2</v>
      </c>
      <c r="V708" s="87">
        <v>2</v>
      </c>
      <c r="W708" s="88">
        <v>2</v>
      </c>
      <c r="X708" s="86">
        <v>2</v>
      </c>
      <c r="Y708" s="87">
        <v>2</v>
      </c>
      <c r="Z708" s="87" t="s">
        <v>163</v>
      </c>
      <c r="AA708" s="88" t="s">
        <v>163</v>
      </c>
      <c r="AB708" s="86" t="s">
        <v>163</v>
      </c>
      <c r="AC708" s="87" t="s">
        <v>163</v>
      </c>
      <c r="AD708" s="87" t="s">
        <v>164</v>
      </c>
      <c r="AE708" s="88" t="s">
        <v>164</v>
      </c>
      <c r="AF708" s="86" t="s">
        <v>164</v>
      </c>
      <c r="AG708" s="87" t="s">
        <v>164</v>
      </c>
      <c r="AH708" s="87" t="s">
        <v>164</v>
      </c>
      <c r="AI708" s="362"/>
      <c r="AJ708" s="363"/>
      <c r="AK708" s="86" t="s">
        <v>164</v>
      </c>
      <c r="AL708" s="87"/>
      <c r="AM708" s="87"/>
      <c r="AN708" s="88"/>
      <c r="AO708" s="86"/>
      <c r="AP708" s="87"/>
      <c r="AQ708" s="87"/>
      <c r="AR708" s="88"/>
      <c r="AS708" s="89"/>
      <c r="AT708" s="87"/>
      <c r="AU708" s="87"/>
      <c r="AV708" s="90"/>
      <c r="AW708" s="86"/>
      <c r="AX708" s="87"/>
      <c r="AY708" s="87"/>
      <c r="AZ708" s="87"/>
      <c r="BA708" s="88"/>
      <c r="BB708" s="89"/>
      <c r="BC708" s="87"/>
      <c r="BD708" s="87"/>
      <c r="BE708" s="321"/>
      <c r="BF708" s="322"/>
      <c r="BG708" s="322"/>
      <c r="BH708" s="322"/>
      <c r="BI708" s="322"/>
      <c r="BJ708" s="323"/>
      <c r="BK708" s="46" t="s">
        <v>18</v>
      </c>
      <c r="BL708" s="46" t="s">
        <v>38</v>
      </c>
      <c r="BN708" s="146">
        <f t="shared" si="1069"/>
        <v>6</v>
      </c>
      <c r="BO708" s="146">
        <f t="shared" si="1016"/>
        <v>6</v>
      </c>
      <c r="BP708" s="146">
        <f t="shared" si="1017"/>
        <v>6</v>
      </c>
      <c r="BQ708" s="146">
        <f t="shared" si="1018"/>
        <v>6</v>
      </c>
      <c r="BR708" s="146">
        <f t="shared" si="1019"/>
        <v>6</v>
      </c>
      <c r="BS708" s="146">
        <f t="shared" si="1020"/>
        <v>6</v>
      </c>
      <c r="BT708" s="146">
        <f t="shared" si="1021"/>
        <v>6</v>
      </c>
      <c r="BU708" s="146">
        <f t="shared" si="1022"/>
        <v>6</v>
      </c>
      <c r="BV708" s="146">
        <f t="shared" si="1023"/>
        <v>6</v>
      </c>
      <c r="BW708" s="146">
        <f t="shared" si="1024"/>
        <v>6</v>
      </c>
      <c r="BX708" s="146">
        <f t="shared" si="1025"/>
        <v>6</v>
      </c>
      <c r="BY708" s="146">
        <f t="shared" si="1026"/>
        <v>6</v>
      </c>
      <c r="BZ708" s="146">
        <f t="shared" si="1027"/>
        <v>6</v>
      </c>
      <c r="CA708" s="146">
        <f t="shared" si="1028"/>
        <v>6</v>
      </c>
      <c r="CB708" s="146">
        <f t="shared" si="1029"/>
        <v>6</v>
      </c>
      <c r="CC708" s="146">
        <f t="shared" si="1030"/>
        <v>0</v>
      </c>
      <c r="CD708" s="146">
        <f t="shared" si="1031"/>
        <v>0</v>
      </c>
      <c r="CE708" s="146">
        <f t="shared" si="1032"/>
        <v>0</v>
      </c>
      <c r="CF708" s="146">
        <f t="shared" si="1033"/>
        <v>0</v>
      </c>
      <c r="CG708" s="146">
        <f t="shared" si="1034"/>
        <v>0</v>
      </c>
      <c r="CH708" s="146">
        <f t="shared" si="1035"/>
        <v>0</v>
      </c>
      <c r="CI708" s="146">
        <f t="shared" si="1036"/>
        <v>0</v>
      </c>
      <c r="CJ708" s="146">
        <f t="shared" si="1037"/>
        <v>0</v>
      </c>
      <c r="CK708" s="146">
        <f t="shared" si="1038"/>
        <v>0</v>
      </c>
      <c r="CL708" s="146">
        <f t="shared" si="1039"/>
        <v>0</v>
      </c>
      <c r="CM708" s="146">
        <f t="shared" si="1040"/>
        <v>0</v>
      </c>
      <c r="CN708" s="146">
        <f t="shared" si="1041"/>
        <v>0</v>
      </c>
      <c r="CO708" s="146">
        <f t="shared" si="1042"/>
        <v>0</v>
      </c>
      <c r="CP708" s="146">
        <f t="shared" si="1043"/>
        <v>0</v>
      </c>
      <c r="CQ708" s="146">
        <f t="shared" si="1044"/>
        <v>0</v>
      </c>
      <c r="CR708" s="146">
        <f t="shared" si="1045"/>
        <v>0</v>
      </c>
      <c r="CS708" s="146">
        <f t="shared" si="1046"/>
        <v>0</v>
      </c>
      <c r="CT708" s="146">
        <f t="shared" si="1047"/>
        <v>0</v>
      </c>
      <c r="CU708" s="146">
        <f t="shared" si="1048"/>
        <v>0</v>
      </c>
      <c r="CV708" s="146">
        <f t="shared" si="1049"/>
        <v>0</v>
      </c>
      <c r="CW708" s="146">
        <f t="shared" si="1050"/>
        <v>0</v>
      </c>
      <c r="CX708" s="146">
        <f t="shared" si="1051"/>
        <v>0</v>
      </c>
      <c r="CY708" s="146">
        <f t="shared" si="1052"/>
        <v>0</v>
      </c>
      <c r="CZ708" s="146">
        <f t="shared" si="1053"/>
        <v>0</v>
      </c>
      <c r="DA708" s="146">
        <f t="shared" si="1054"/>
        <v>0</v>
      </c>
      <c r="DB708" s="146">
        <f t="shared" si="1055"/>
        <v>0</v>
      </c>
      <c r="DC708" s="146">
        <f t="shared" si="1056"/>
        <v>0</v>
      </c>
      <c r="DD708" s="146">
        <f t="shared" si="1057"/>
        <v>0</v>
      </c>
      <c r="DE708" s="146">
        <f t="shared" si="1058"/>
        <v>0</v>
      </c>
      <c r="DF708" s="146">
        <f t="shared" si="1059"/>
        <v>0</v>
      </c>
      <c r="DG708" s="146">
        <f t="shared" si="1060"/>
        <v>0</v>
      </c>
      <c r="DH708" s="146">
        <f t="shared" si="1061"/>
        <v>0</v>
      </c>
      <c r="DI708" s="146">
        <f t="shared" si="1062"/>
        <v>0</v>
      </c>
      <c r="DJ708" s="146">
        <f t="shared" si="1063"/>
        <v>0</v>
      </c>
      <c r="DK708" s="146">
        <f t="shared" si="1064"/>
        <v>0</v>
      </c>
      <c r="DL708" s="146">
        <f t="shared" si="1065"/>
        <v>0</v>
      </c>
      <c r="DM708" s="146">
        <f t="shared" si="1066"/>
        <v>0</v>
      </c>
      <c r="DN708" s="64">
        <f t="shared" si="1098"/>
        <v>90</v>
      </c>
      <c r="DO708" s="52">
        <f t="shared" si="1099"/>
        <v>90</v>
      </c>
      <c r="DP708" s="52" t="str">
        <f t="shared" si="1071"/>
        <v/>
      </c>
      <c r="DQ708" s="53" t="str">
        <f t="shared" si="1072"/>
        <v/>
      </c>
      <c r="DR708" s="1">
        <f t="shared" si="1100"/>
        <v>1</v>
      </c>
      <c r="DS708" s="168" t="e">
        <f>IF(AND(DR708=#REF!,BL708=#REF!),'Tiến độ'!D708,"")</f>
        <v>#REF!</v>
      </c>
    </row>
    <row r="709" spans="1:123" ht="11.25" customHeight="1">
      <c r="A709" s="314" t="str">
        <f>IF(B709="","",MAX($A$7:A708)+1)</f>
        <v/>
      </c>
      <c r="B709" s="315"/>
      <c r="C709" s="79" t="s">
        <v>803</v>
      </c>
      <c r="D709" s="80" t="s">
        <v>1087</v>
      </c>
      <c r="E709" s="81">
        <v>4</v>
      </c>
      <c r="F709" s="82">
        <v>75</v>
      </c>
      <c r="G709" s="83"/>
      <c r="H709" s="84">
        <f t="shared" si="1101"/>
        <v>3</v>
      </c>
      <c r="I709" s="85">
        <f t="shared" si="1102"/>
        <v>151</v>
      </c>
      <c r="J709" s="27"/>
      <c r="K709" s="86">
        <v>5</v>
      </c>
      <c r="L709" s="87">
        <v>5</v>
      </c>
      <c r="M709" s="87">
        <v>5</v>
      </c>
      <c r="N709" s="88">
        <v>5</v>
      </c>
      <c r="O709" s="86">
        <v>5</v>
      </c>
      <c r="P709" s="87">
        <v>5</v>
      </c>
      <c r="Q709" s="87">
        <v>5</v>
      </c>
      <c r="R709" s="88">
        <v>5</v>
      </c>
      <c r="S709" s="86">
        <v>5</v>
      </c>
      <c r="T709" s="87">
        <v>5</v>
      </c>
      <c r="U709" s="87">
        <v>5</v>
      </c>
      <c r="V709" s="87">
        <v>5</v>
      </c>
      <c r="W709" s="88">
        <v>5</v>
      </c>
      <c r="X709" s="86">
        <v>5</v>
      </c>
      <c r="Y709" s="87">
        <v>5</v>
      </c>
      <c r="Z709" s="87" t="s">
        <v>163</v>
      </c>
      <c r="AA709" s="88" t="s">
        <v>163</v>
      </c>
      <c r="AB709" s="86" t="s">
        <v>163</v>
      </c>
      <c r="AC709" s="87" t="s">
        <v>163</v>
      </c>
      <c r="AD709" s="87" t="s">
        <v>164</v>
      </c>
      <c r="AE709" s="88" t="s">
        <v>164</v>
      </c>
      <c r="AF709" s="86" t="s">
        <v>164</v>
      </c>
      <c r="AG709" s="87" t="s">
        <v>164</v>
      </c>
      <c r="AH709" s="87" t="s">
        <v>164</v>
      </c>
      <c r="AI709" s="362"/>
      <c r="AJ709" s="363"/>
      <c r="AK709" s="86" t="s">
        <v>164</v>
      </c>
      <c r="AL709" s="87"/>
      <c r="AM709" s="87"/>
      <c r="AN709" s="88"/>
      <c r="AO709" s="86"/>
      <c r="AP709" s="87"/>
      <c r="AQ709" s="87"/>
      <c r="AR709" s="88"/>
      <c r="AS709" s="89"/>
      <c r="AT709" s="87"/>
      <c r="AU709" s="87"/>
      <c r="AV709" s="90"/>
      <c r="AW709" s="86"/>
      <c r="AX709" s="87"/>
      <c r="AY709" s="87"/>
      <c r="AZ709" s="87"/>
      <c r="BA709" s="88"/>
      <c r="BB709" s="89"/>
      <c r="BC709" s="87"/>
      <c r="BD709" s="87"/>
      <c r="BE709" s="321"/>
      <c r="BF709" s="322"/>
      <c r="BG709" s="322"/>
      <c r="BH709" s="322"/>
      <c r="BI709" s="322"/>
      <c r="BJ709" s="323"/>
      <c r="BK709" s="46" t="s">
        <v>18</v>
      </c>
      <c r="BL709" s="46" t="s">
        <v>59</v>
      </c>
      <c r="BN709" s="146">
        <f t="shared" si="1069"/>
        <v>15</v>
      </c>
      <c r="BO709" s="146">
        <f t="shared" si="1016"/>
        <v>15</v>
      </c>
      <c r="BP709" s="146">
        <f t="shared" si="1017"/>
        <v>15</v>
      </c>
      <c r="BQ709" s="146">
        <f t="shared" si="1018"/>
        <v>15</v>
      </c>
      <c r="BR709" s="146">
        <f t="shared" si="1019"/>
        <v>15</v>
      </c>
      <c r="BS709" s="146">
        <f t="shared" si="1020"/>
        <v>15</v>
      </c>
      <c r="BT709" s="146">
        <f t="shared" si="1021"/>
        <v>15</v>
      </c>
      <c r="BU709" s="146">
        <f t="shared" si="1022"/>
        <v>15</v>
      </c>
      <c r="BV709" s="146">
        <f t="shared" si="1023"/>
        <v>15</v>
      </c>
      <c r="BW709" s="146">
        <f t="shared" si="1024"/>
        <v>15</v>
      </c>
      <c r="BX709" s="146">
        <f t="shared" si="1025"/>
        <v>15</v>
      </c>
      <c r="BY709" s="146">
        <f t="shared" si="1026"/>
        <v>15</v>
      </c>
      <c r="BZ709" s="146">
        <f t="shared" si="1027"/>
        <v>15</v>
      </c>
      <c r="CA709" s="146">
        <f t="shared" si="1028"/>
        <v>15</v>
      </c>
      <c r="CB709" s="146">
        <f t="shared" si="1029"/>
        <v>15</v>
      </c>
      <c r="CC709" s="146">
        <f t="shared" si="1030"/>
        <v>0</v>
      </c>
      <c r="CD709" s="146">
        <f t="shared" si="1031"/>
        <v>0</v>
      </c>
      <c r="CE709" s="146">
        <f t="shared" si="1032"/>
        <v>0</v>
      </c>
      <c r="CF709" s="146">
        <f t="shared" si="1033"/>
        <v>0</v>
      </c>
      <c r="CG709" s="146">
        <f t="shared" si="1034"/>
        <v>0</v>
      </c>
      <c r="CH709" s="146">
        <f t="shared" si="1035"/>
        <v>0</v>
      </c>
      <c r="CI709" s="146">
        <f t="shared" si="1036"/>
        <v>0</v>
      </c>
      <c r="CJ709" s="146">
        <f t="shared" si="1037"/>
        <v>0</v>
      </c>
      <c r="CK709" s="146">
        <f t="shared" si="1038"/>
        <v>0</v>
      </c>
      <c r="CL709" s="146">
        <f t="shared" si="1039"/>
        <v>0</v>
      </c>
      <c r="CM709" s="146">
        <f t="shared" si="1040"/>
        <v>0</v>
      </c>
      <c r="CN709" s="146">
        <f t="shared" si="1041"/>
        <v>0</v>
      </c>
      <c r="CO709" s="146">
        <f t="shared" si="1042"/>
        <v>0</v>
      </c>
      <c r="CP709" s="146">
        <f t="shared" si="1043"/>
        <v>0</v>
      </c>
      <c r="CQ709" s="146">
        <f t="shared" si="1044"/>
        <v>0</v>
      </c>
      <c r="CR709" s="146">
        <f t="shared" si="1045"/>
        <v>0</v>
      </c>
      <c r="CS709" s="146">
        <f t="shared" si="1046"/>
        <v>0</v>
      </c>
      <c r="CT709" s="146">
        <f t="shared" si="1047"/>
        <v>0</v>
      </c>
      <c r="CU709" s="146">
        <f t="shared" si="1048"/>
        <v>0</v>
      </c>
      <c r="CV709" s="146">
        <f t="shared" si="1049"/>
        <v>0</v>
      </c>
      <c r="CW709" s="146">
        <f t="shared" si="1050"/>
        <v>0</v>
      </c>
      <c r="CX709" s="146">
        <f t="shared" si="1051"/>
        <v>0</v>
      </c>
      <c r="CY709" s="146">
        <f t="shared" si="1052"/>
        <v>0</v>
      </c>
      <c r="CZ709" s="146">
        <f t="shared" si="1053"/>
        <v>0</v>
      </c>
      <c r="DA709" s="146">
        <f t="shared" si="1054"/>
        <v>0</v>
      </c>
      <c r="DB709" s="146">
        <f t="shared" si="1055"/>
        <v>0</v>
      </c>
      <c r="DC709" s="146">
        <f t="shared" si="1056"/>
        <v>0</v>
      </c>
      <c r="DD709" s="146">
        <f t="shared" si="1057"/>
        <v>0</v>
      </c>
      <c r="DE709" s="146">
        <f t="shared" si="1058"/>
        <v>0</v>
      </c>
      <c r="DF709" s="146">
        <f t="shared" si="1059"/>
        <v>0</v>
      </c>
      <c r="DG709" s="146">
        <f t="shared" si="1060"/>
        <v>0</v>
      </c>
      <c r="DH709" s="146">
        <f t="shared" si="1061"/>
        <v>0</v>
      </c>
      <c r="DI709" s="146">
        <f t="shared" si="1062"/>
        <v>0</v>
      </c>
      <c r="DJ709" s="146">
        <f t="shared" si="1063"/>
        <v>0</v>
      </c>
      <c r="DK709" s="146">
        <f t="shared" si="1064"/>
        <v>0</v>
      </c>
      <c r="DL709" s="146">
        <f t="shared" si="1065"/>
        <v>0</v>
      </c>
      <c r="DM709" s="146">
        <f t="shared" si="1066"/>
        <v>0</v>
      </c>
      <c r="DN709" s="64">
        <f t="shared" si="1098"/>
        <v>225</v>
      </c>
      <c r="DO709" s="52">
        <f t="shared" si="1099"/>
        <v>225</v>
      </c>
      <c r="DP709" s="52" t="str">
        <f t="shared" si="1071"/>
        <v/>
      </c>
      <c r="DQ709" s="53" t="str">
        <f t="shared" si="1072"/>
        <v/>
      </c>
      <c r="DR709" s="1">
        <f t="shared" si="1100"/>
        <v>1</v>
      </c>
      <c r="DS709" s="168" t="e">
        <f>IF(AND(DR709=#REF!,BL709=#REF!),'Tiến độ'!D709,"")</f>
        <v>#REF!</v>
      </c>
    </row>
    <row r="710" spans="1:123" ht="11.25" customHeight="1">
      <c r="A710" s="314" t="str">
        <f>IF(B710="","",MAX($A$7:A709)+1)</f>
        <v/>
      </c>
      <c r="B710" s="315"/>
      <c r="C710" s="79" t="s">
        <v>240</v>
      </c>
      <c r="D710" s="80" t="s">
        <v>11801</v>
      </c>
      <c r="E710" s="81">
        <v>3</v>
      </c>
      <c r="F710" s="82">
        <v>45</v>
      </c>
      <c r="G710" s="83"/>
      <c r="H710" s="84">
        <f t="shared" si="1101"/>
        <v>3</v>
      </c>
      <c r="I710" s="85">
        <f t="shared" si="1102"/>
        <v>151</v>
      </c>
      <c r="J710" s="27"/>
      <c r="K710" s="86">
        <v>5</v>
      </c>
      <c r="L710" s="87">
        <v>5</v>
      </c>
      <c r="M710" s="87">
        <v>5</v>
      </c>
      <c r="N710" s="88">
        <v>5</v>
      </c>
      <c r="O710" s="86">
        <v>5</v>
      </c>
      <c r="P710" s="87">
        <v>2</v>
      </c>
      <c r="Q710" s="87">
        <v>2</v>
      </c>
      <c r="R710" s="88">
        <v>2</v>
      </c>
      <c r="S710" s="86">
        <v>2</v>
      </c>
      <c r="T710" s="87">
        <v>2</v>
      </c>
      <c r="U710" s="87">
        <v>2</v>
      </c>
      <c r="V710" s="87">
        <v>2</v>
      </c>
      <c r="W710" s="88">
        <v>2</v>
      </c>
      <c r="X710" s="86">
        <v>2</v>
      </c>
      <c r="Y710" s="87">
        <v>2</v>
      </c>
      <c r="Z710" s="87" t="s">
        <v>163</v>
      </c>
      <c r="AA710" s="88" t="s">
        <v>163</v>
      </c>
      <c r="AB710" s="86" t="s">
        <v>163</v>
      </c>
      <c r="AC710" s="87" t="s">
        <v>163</v>
      </c>
      <c r="AD710" s="87" t="s">
        <v>164</v>
      </c>
      <c r="AE710" s="88" t="s">
        <v>164</v>
      </c>
      <c r="AF710" s="86" t="s">
        <v>164</v>
      </c>
      <c r="AG710" s="87" t="s">
        <v>164</v>
      </c>
      <c r="AH710" s="87" t="s">
        <v>164</v>
      </c>
      <c r="AI710" s="362"/>
      <c r="AJ710" s="363"/>
      <c r="AK710" s="86" t="s">
        <v>164</v>
      </c>
      <c r="AL710" s="87"/>
      <c r="AM710" s="87"/>
      <c r="AN710" s="88"/>
      <c r="AO710" s="86"/>
      <c r="AP710" s="87"/>
      <c r="AQ710" s="87"/>
      <c r="AR710" s="88"/>
      <c r="AS710" s="89"/>
      <c r="AT710" s="87"/>
      <c r="AU710" s="87"/>
      <c r="AV710" s="90"/>
      <c r="AW710" s="86"/>
      <c r="AX710" s="87"/>
      <c r="AY710" s="87"/>
      <c r="AZ710" s="87"/>
      <c r="BA710" s="88"/>
      <c r="BB710" s="89"/>
      <c r="BC710" s="87"/>
      <c r="BD710" s="87"/>
      <c r="BE710" s="321"/>
      <c r="BF710" s="322"/>
      <c r="BG710" s="322"/>
      <c r="BH710" s="322"/>
      <c r="BI710" s="322"/>
      <c r="BJ710" s="323"/>
      <c r="BK710" s="46" t="s">
        <v>18</v>
      </c>
      <c r="BL710" s="46" t="s">
        <v>29</v>
      </c>
      <c r="BN710" s="146">
        <f t="shared" si="1069"/>
        <v>15</v>
      </c>
      <c r="BO710" s="146">
        <f t="shared" si="1016"/>
        <v>15</v>
      </c>
      <c r="BP710" s="146">
        <f t="shared" si="1017"/>
        <v>15</v>
      </c>
      <c r="BQ710" s="146">
        <f t="shared" si="1018"/>
        <v>15</v>
      </c>
      <c r="BR710" s="146">
        <f t="shared" si="1019"/>
        <v>15</v>
      </c>
      <c r="BS710" s="146">
        <f t="shared" si="1020"/>
        <v>6</v>
      </c>
      <c r="BT710" s="146">
        <f t="shared" si="1021"/>
        <v>6</v>
      </c>
      <c r="BU710" s="146">
        <f t="shared" si="1022"/>
        <v>6</v>
      </c>
      <c r="BV710" s="146">
        <f t="shared" si="1023"/>
        <v>6</v>
      </c>
      <c r="BW710" s="146">
        <f t="shared" si="1024"/>
        <v>6</v>
      </c>
      <c r="BX710" s="146">
        <f t="shared" si="1025"/>
        <v>6</v>
      </c>
      <c r="BY710" s="146">
        <f t="shared" si="1026"/>
        <v>6</v>
      </c>
      <c r="BZ710" s="146">
        <f t="shared" si="1027"/>
        <v>6</v>
      </c>
      <c r="CA710" s="146">
        <f t="shared" si="1028"/>
        <v>6</v>
      </c>
      <c r="CB710" s="146">
        <f t="shared" si="1029"/>
        <v>6</v>
      </c>
      <c r="CC710" s="146">
        <f t="shared" si="1030"/>
        <v>0</v>
      </c>
      <c r="CD710" s="146">
        <f t="shared" si="1031"/>
        <v>0</v>
      </c>
      <c r="CE710" s="146">
        <f t="shared" si="1032"/>
        <v>0</v>
      </c>
      <c r="CF710" s="146">
        <f t="shared" si="1033"/>
        <v>0</v>
      </c>
      <c r="CG710" s="146">
        <f t="shared" si="1034"/>
        <v>0</v>
      </c>
      <c r="CH710" s="146">
        <f t="shared" si="1035"/>
        <v>0</v>
      </c>
      <c r="CI710" s="146">
        <f t="shared" si="1036"/>
        <v>0</v>
      </c>
      <c r="CJ710" s="146">
        <f t="shared" si="1037"/>
        <v>0</v>
      </c>
      <c r="CK710" s="146">
        <f t="shared" si="1038"/>
        <v>0</v>
      </c>
      <c r="CL710" s="146">
        <f t="shared" si="1039"/>
        <v>0</v>
      </c>
      <c r="CM710" s="146">
        <f t="shared" si="1040"/>
        <v>0</v>
      </c>
      <c r="CN710" s="146">
        <f t="shared" si="1041"/>
        <v>0</v>
      </c>
      <c r="CO710" s="146">
        <f t="shared" si="1042"/>
        <v>0</v>
      </c>
      <c r="CP710" s="146">
        <f t="shared" si="1043"/>
        <v>0</v>
      </c>
      <c r="CQ710" s="146">
        <f t="shared" si="1044"/>
        <v>0</v>
      </c>
      <c r="CR710" s="146">
        <f t="shared" si="1045"/>
        <v>0</v>
      </c>
      <c r="CS710" s="146">
        <f t="shared" si="1046"/>
        <v>0</v>
      </c>
      <c r="CT710" s="146">
        <f t="shared" si="1047"/>
        <v>0</v>
      </c>
      <c r="CU710" s="146">
        <f t="shared" si="1048"/>
        <v>0</v>
      </c>
      <c r="CV710" s="146">
        <f t="shared" si="1049"/>
        <v>0</v>
      </c>
      <c r="CW710" s="146">
        <f t="shared" si="1050"/>
        <v>0</v>
      </c>
      <c r="CX710" s="146">
        <f t="shared" si="1051"/>
        <v>0</v>
      </c>
      <c r="CY710" s="146">
        <f t="shared" si="1052"/>
        <v>0</v>
      </c>
      <c r="CZ710" s="146">
        <f t="shared" si="1053"/>
        <v>0</v>
      </c>
      <c r="DA710" s="146">
        <f t="shared" si="1054"/>
        <v>0</v>
      </c>
      <c r="DB710" s="146">
        <f t="shared" si="1055"/>
        <v>0</v>
      </c>
      <c r="DC710" s="146">
        <f t="shared" si="1056"/>
        <v>0</v>
      </c>
      <c r="DD710" s="146">
        <f t="shared" si="1057"/>
        <v>0</v>
      </c>
      <c r="DE710" s="146">
        <f t="shared" si="1058"/>
        <v>0</v>
      </c>
      <c r="DF710" s="146">
        <f t="shared" si="1059"/>
        <v>0</v>
      </c>
      <c r="DG710" s="146">
        <f t="shared" si="1060"/>
        <v>0</v>
      </c>
      <c r="DH710" s="146">
        <f t="shared" si="1061"/>
        <v>0</v>
      </c>
      <c r="DI710" s="146">
        <f t="shared" si="1062"/>
        <v>0</v>
      </c>
      <c r="DJ710" s="146">
        <f t="shared" si="1063"/>
        <v>0</v>
      </c>
      <c r="DK710" s="146">
        <f t="shared" si="1064"/>
        <v>0</v>
      </c>
      <c r="DL710" s="146">
        <f t="shared" si="1065"/>
        <v>0</v>
      </c>
      <c r="DM710" s="146">
        <f t="shared" si="1066"/>
        <v>0</v>
      </c>
      <c r="DN710" s="64">
        <f t="shared" si="1098"/>
        <v>135</v>
      </c>
      <c r="DO710" s="52">
        <f t="shared" si="1099"/>
        <v>135</v>
      </c>
      <c r="DP710" s="52" t="str">
        <f t="shared" si="1071"/>
        <v/>
      </c>
      <c r="DQ710" s="53" t="str">
        <f t="shared" si="1072"/>
        <v/>
      </c>
      <c r="DR710" s="1">
        <f t="shared" si="1100"/>
        <v>1</v>
      </c>
      <c r="DS710" s="168" t="e">
        <f>IF(AND(DR710=#REF!,BL710=#REF!),'Tiến độ'!D710,"")</f>
        <v>#REF!</v>
      </c>
    </row>
    <row r="711" spans="1:123" ht="11.25" customHeight="1">
      <c r="A711" s="314" t="str">
        <f>IF(B711="","",MAX($A$7:A710)+1)</f>
        <v/>
      </c>
      <c r="B711" s="315"/>
      <c r="C711" s="79" t="s">
        <v>416</v>
      </c>
      <c r="D711" s="80" t="s">
        <v>417</v>
      </c>
      <c r="E711" s="81">
        <v>2</v>
      </c>
      <c r="F711" s="82">
        <v>30</v>
      </c>
      <c r="G711" s="83"/>
      <c r="H711" s="84">
        <f t="shared" si="1101"/>
        <v>3</v>
      </c>
      <c r="I711" s="85">
        <f t="shared" si="1102"/>
        <v>151</v>
      </c>
      <c r="J711" s="27"/>
      <c r="K711" s="86"/>
      <c r="L711" s="87"/>
      <c r="M711" s="87"/>
      <c r="N711" s="88"/>
      <c r="O711" s="86"/>
      <c r="P711" s="87"/>
      <c r="Q711" s="87"/>
      <c r="R711" s="88"/>
      <c r="S711" s="86"/>
      <c r="T711" s="87"/>
      <c r="U711" s="87"/>
      <c r="V711" s="87"/>
      <c r="W711" s="88"/>
      <c r="X711" s="86"/>
      <c r="Y711" s="87"/>
      <c r="Z711" s="87"/>
      <c r="AA711" s="88"/>
      <c r="AB711" s="86"/>
      <c r="AC711" s="87"/>
      <c r="AD711" s="87"/>
      <c r="AE711" s="88"/>
      <c r="AF711" s="86"/>
      <c r="AG711" s="87"/>
      <c r="AH711" s="87"/>
      <c r="AI711" s="362"/>
      <c r="AJ711" s="363"/>
      <c r="AK711" s="86"/>
      <c r="AL711" s="87">
        <v>2</v>
      </c>
      <c r="AM711" s="87">
        <v>2</v>
      </c>
      <c r="AN711" s="88">
        <v>2</v>
      </c>
      <c r="AO711" s="86">
        <v>2</v>
      </c>
      <c r="AP711" s="87">
        <v>2</v>
      </c>
      <c r="AQ711" s="87">
        <v>2</v>
      </c>
      <c r="AR711" s="88">
        <v>2</v>
      </c>
      <c r="AS711" s="89">
        <v>2</v>
      </c>
      <c r="AT711" s="87">
        <v>2</v>
      </c>
      <c r="AU711" s="87">
        <v>2</v>
      </c>
      <c r="AV711" s="90">
        <v>2</v>
      </c>
      <c r="AW711" s="86">
        <v>2</v>
      </c>
      <c r="AX711" s="87">
        <v>2</v>
      </c>
      <c r="AY711" s="87">
        <v>2</v>
      </c>
      <c r="AZ711" s="87">
        <v>2</v>
      </c>
      <c r="BA711" s="88" t="s">
        <v>163</v>
      </c>
      <c r="BB711" s="89" t="s">
        <v>163</v>
      </c>
      <c r="BC711" s="87" t="s">
        <v>163</v>
      </c>
      <c r="BD711" s="87" t="s">
        <v>163</v>
      </c>
      <c r="BE711" s="321"/>
      <c r="BF711" s="322"/>
      <c r="BG711" s="322"/>
      <c r="BH711" s="322"/>
      <c r="BI711" s="322"/>
      <c r="BJ711" s="323"/>
      <c r="BK711" s="46" t="s">
        <v>18</v>
      </c>
      <c r="BL711" s="46" t="s">
        <v>38</v>
      </c>
      <c r="BN711" s="146">
        <f t="shared" si="1069"/>
        <v>0</v>
      </c>
      <c r="BO711" s="146">
        <f t="shared" ref="BO711:BO774" si="1103">IF(ISERROR(L711-0)=TRUE,0,$H711*L711)</f>
        <v>0</v>
      </c>
      <c r="BP711" s="146">
        <f t="shared" ref="BP711:BP774" si="1104">IF(ISERROR(M711-0)=TRUE,0,$H711*M711)</f>
        <v>0</v>
      </c>
      <c r="BQ711" s="146">
        <f t="shared" ref="BQ711:BQ774" si="1105">IF(ISERROR(N711-0)=TRUE,0,$H711*N711)</f>
        <v>0</v>
      </c>
      <c r="BR711" s="146">
        <f t="shared" ref="BR711:BR774" si="1106">IF(ISERROR(O711-0)=TRUE,0,$H711*O711)</f>
        <v>0</v>
      </c>
      <c r="BS711" s="146">
        <f t="shared" ref="BS711:BS774" si="1107">IF(ISERROR(P711-0)=TRUE,0,$H711*P711)</f>
        <v>0</v>
      </c>
      <c r="BT711" s="146">
        <f t="shared" ref="BT711:BT774" si="1108">IF(ISERROR(Q711-0)=TRUE,0,$H711*Q711)</f>
        <v>0</v>
      </c>
      <c r="BU711" s="146">
        <f t="shared" ref="BU711:BU774" si="1109">IF(ISERROR(R711-0)=TRUE,0,$H711*R711)</f>
        <v>0</v>
      </c>
      <c r="BV711" s="146">
        <f t="shared" ref="BV711:BV774" si="1110">IF(ISERROR(S711-0)=TRUE,0,$H711*S711)</f>
        <v>0</v>
      </c>
      <c r="BW711" s="146">
        <f t="shared" ref="BW711:BW774" si="1111">IF(ISERROR(T711-0)=TRUE,0,$H711*T711)</f>
        <v>0</v>
      </c>
      <c r="BX711" s="146">
        <f t="shared" ref="BX711:BX774" si="1112">IF(ISERROR(U711-0)=TRUE,0,$H711*U711)</f>
        <v>0</v>
      </c>
      <c r="BY711" s="146">
        <f t="shared" ref="BY711:BY774" si="1113">IF(ISERROR(V711-0)=TRUE,0,$H711*V711)</f>
        <v>0</v>
      </c>
      <c r="BZ711" s="146">
        <f t="shared" ref="BZ711:BZ774" si="1114">IF(ISERROR(W711-0)=TRUE,0,$H711*W711)</f>
        <v>0</v>
      </c>
      <c r="CA711" s="146">
        <f t="shared" ref="CA711:CA774" si="1115">IF(ISERROR(X711-0)=TRUE,0,$H711*X711)</f>
        <v>0</v>
      </c>
      <c r="CB711" s="146">
        <f t="shared" ref="CB711:CB774" si="1116">IF(ISERROR(Y711-0)=TRUE,0,$H711*Y711)</f>
        <v>0</v>
      </c>
      <c r="CC711" s="146">
        <f t="shared" ref="CC711:CC774" si="1117">IF(ISERROR(Z711-0)=TRUE,0,$H711*Z711)</f>
        <v>0</v>
      </c>
      <c r="CD711" s="146">
        <f t="shared" ref="CD711:CD774" si="1118">IF(ISERROR(AA711-0)=TRUE,0,$H711*AA711)</f>
        <v>0</v>
      </c>
      <c r="CE711" s="146">
        <f t="shared" ref="CE711:CE774" si="1119">IF(ISERROR(AB711-0)=TRUE,0,$H711*AB711)</f>
        <v>0</v>
      </c>
      <c r="CF711" s="146">
        <f t="shared" ref="CF711:CF774" si="1120">IF(ISERROR(AC711-0)=TRUE,0,$H711*AC711)</f>
        <v>0</v>
      </c>
      <c r="CG711" s="146">
        <f t="shared" ref="CG711:CG774" si="1121">IF(ISERROR(AD711-0)=TRUE,0,$H711*AD711)</f>
        <v>0</v>
      </c>
      <c r="CH711" s="146">
        <f t="shared" ref="CH711:CH774" si="1122">IF(ISERROR(AE711-0)=TRUE,0,$H711*AE711)</f>
        <v>0</v>
      </c>
      <c r="CI711" s="146">
        <f t="shared" ref="CI711:CI774" si="1123">IF(ISERROR(AF711-0)=TRUE,0,$H711*AF711)</f>
        <v>0</v>
      </c>
      <c r="CJ711" s="146">
        <f t="shared" ref="CJ711:CJ774" si="1124">IF(ISERROR(AG711-0)=TRUE,0,$H711*AG711)</f>
        <v>0</v>
      </c>
      <c r="CK711" s="146">
        <f t="shared" ref="CK711:CK774" si="1125">IF(ISERROR(AH711-0)=TRUE,0,$H711*AH711)</f>
        <v>0</v>
      </c>
      <c r="CL711" s="146">
        <f t="shared" ref="CL711:CL774" si="1126">IF(ISERROR(AI711-0)=TRUE,0,$H711*AI711)</f>
        <v>0</v>
      </c>
      <c r="CM711" s="146">
        <f t="shared" ref="CM711:CM774" si="1127">IF(ISERROR(AJ711-0)=TRUE,0,$H711*AJ711)</f>
        <v>0</v>
      </c>
      <c r="CN711" s="146">
        <f t="shared" ref="CN711:CN774" si="1128">IF(ISERROR(AK711-0)=TRUE,0,$H711*AK711)</f>
        <v>0</v>
      </c>
      <c r="CO711" s="146">
        <f t="shared" ref="CO711:CO774" si="1129">IF(ISERROR(AL711-0)=TRUE,0,$H711*AL711)</f>
        <v>6</v>
      </c>
      <c r="CP711" s="146">
        <f t="shared" ref="CP711:CP774" si="1130">IF(ISERROR(AM711-0)=TRUE,0,$H711*AM711)</f>
        <v>6</v>
      </c>
      <c r="CQ711" s="146">
        <f t="shared" ref="CQ711:CQ774" si="1131">IF(ISERROR(AN711-0)=TRUE,0,$H711*AN711)</f>
        <v>6</v>
      </c>
      <c r="CR711" s="146">
        <f t="shared" ref="CR711:CR774" si="1132">IF(ISERROR(AO711-0)=TRUE,0,$H711*AO711)</f>
        <v>6</v>
      </c>
      <c r="CS711" s="146">
        <f t="shared" ref="CS711:CS774" si="1133">IF(ISERROR(AP711-0)=TRUE,0,$H711*AP711)</f>
        <v>6</v>
      </c>
      <c r="CT711" s="146">
        <f t="shared" ref="CT711:CT774" si="1134">IF(ISERROR(AQ711-0)=TRUE,0,$H711*AQ711)</f>
        <v>6</v>
      </c>
      <c r="CU711" s="146">
        <f t="shared" ref="CU711:CU774" si="1135">IF(ISERROR(AR711-0)=TRUE,0,$H711*AR711)</f>
        <v>6</v>
      </c>
      <c r="CV711" s="146">
        <f t="shared" ref="CV711:CV774" si="1136">IF(ISERROR(AS711-0)=TRUE,0,$H711*AS711)</f>
        <v>6</v>
      </c>
      <c r="CW711" s="146">
        <f t="shared" ref="CW711:CW774" si="1137">IF(ISERROR(AT711-0)=TRUE,0,$H711*AT711)</f>
        <v>6</v>
      </c>
      <c r="CX711" s="146">
        <f t="shared" ref="CX711:CX774" si="1138">IF(ISERROR(AU711-0)=TRUE,0,$H711*AU711)</f>
        <v>6</v>
      </c>
      <c r="CY711" s="146">
        <f t="shared" ref="CY711:CY774" si="1139">IF(ISERROR(AV711-0)=TRUE,0,$H711*AV711)</f>
        <v>6</v>
      </c>
      <c r="CZ711" s="146">
        <f t="shared" ref="CZ711:CZ774" si="1140">IF(ISERROR(AW711-0)=TRUE,0,$H711*AW711)</f>
        <v>6</v>
      </c>
      <c r="DA711" s="146">
        <f t="shared" ref="DA711:DA774" si="1141">IF(ISERROR(AX711-0)=TRUE,0,$H711*AX711)</f>
        <v>6</v>
      </c>
      <c r="DB711" s="146">
        <f t="shared" ref="DB711:DB774" si="1142">IF(ISERROR(AY711-0)=TRUE,0,$H711*AY711)</f>
        <v>6</v>
      </c>
      <c r="DC711" s="146">
        <f t="shared" ref="DC711:DC774" si="1143">IF(ISERROR(AZ711-0)=TRUE,0,$H711*AZ711)</f>
        <v>6</v>
      </c>
      <c r="DD711" s="146">
        <f t="shared" ref="DD711:DD774" si="1144">IF(ISERROR(BA711-0)=TRUE,0,$H711*BA711)</f>
        <v>0</v>
      </c>
      <c r="DE711" s="146">
        <f t="shared" ref="DE711:DE774" si="1145">IF(ISERROR(BB711-0)=TRUE,0,$H711*BB711)</f>
        <v>0</v>
      </c>
      <c r="DF711" s="146">
        <f t="shared" ref="DF711:DF774" si="1146">IF(ISERROR(BC711-0)=TRUE,0,$H711*BC711)</f>
        <v>0</v>
      </c>
      <c r="DG711" s="146">
        <f t="shared" ref="DG711:DG774" si="1147">IF(ISERROR(BD711-0)=TRUE,0,$H711*BD711)</f>
        <v>0</v>
      </c>
      <c r="DH711" s="146">
        <f t="shared" ref="DH711:DH774" si="1148">IF(ISERROR(BE711-0)=TRUE,0,$H711*BE711)</f>
        <v>0</v>
      </c>
      <c r="DI711" s="146">
        <f t="shared" ref="DI711:DI774" si="1149">IF(ISERROR(BF711-0)=TRUE,0,$H711*BF711)</f>
        <v>0</v>
      </c>
      <c r="DJ711" s="146">
        <f t="shared" ref="DJ711:DJ774" si="1150">IF(ISERROR(BG711-0)=TRUE,0,$H711*BG711)</f>
        <v>0</v>
      </c>
      <c r="DK711" s="146">
        <f t="shared" ref="DK711:DK774" si="1151">IF(ISERROR(BH711-0)=TRUE,0,$H711*BH711)</f>
        <v>0</v>
      </c>
      <c r="DL711" s="146">
        <f t="shared" ref="DL711:DL774" si="1152">IF(ISERROR(BI711-0)=TRUE,0,$H711*BI711)</f>
        <v>0</v>
      </c>
      <c r="DM711" s="146">
        <f t="shared" ref="DM711:DM774" si="1153">IF(ISERROR(BJ711-0)=TRUE,0,$H711*BJ711)</f>
        <v>0</v>
      </c>
      <c r="DN711" s="64">
        <f t="shared" si="1098"/>
        <v>90</v>
      </c>
      <c r="DO711" s="52" t="str">
        <f t="shared" si="1099"/>
        <v/>
      </c>
      <c r="DP711" s="52" t="str">
        <f t="shared" si="1071"/>
        <v/>
      </c>
      <c r="DQ711" s="53">
        <f t="shared" si="1072"/>
        <v>90</v>
      </c>
      <c r="DR711" s="1">
        <f t="shared" si="1100"/>
        <v>2</v>
      </c>
      <c r="DS711" s="168" t="e">
        <f>IF(AND(DR711=#REF!,BL711=#REF!),'Tiến độ'!D711,"")</f>
        <v>#REF!</v>
      </c>
    </row>
    <row r="712" spans="1:123" ht="11.25" customHeight="1">
      <c r="A712" s="314" t="str">
        <f>IF(B712="","",MAX($A$7:A711)+1)</f>
        <v/>
      </c>
      <c r="B712" s="315"/>
      <c r="C712" s="79" t="s">
        <v>1088</v>
      </c>
      <c r="D712" s="80" t="s">
        <v>213</v>
      </c>
      <c r="E712" s="81">
        <v>3</v>
      </c>
      <c r="F712" s="82">
        <v>60</v>
      </c>
      <c r="G712" s="83"/>
      <c r="H712" s="84">
        <f t="shared" si="1101"/>
        <v>3</v>
      </c>
      <c r="I712" s="85">
        <f t="shared" si="1102"/>
        <v>151</v>
      </c>
      <c r="J712" s="27"/>
      <c r="K712" s="86"/>
      <c r="L712" s="87"/>
      <c r="M712" s="87"/>
      <c r="N712" s="88"/>
      <c r="O712" s="86"/>
      <c r="P712" s="87"/>
      <c r="Q712" s="87"/>
      <c r="R712" s="88"/>
      <c r="S712" s="86"/>
      <c r="T712" s="87"/>
      <c r="U712" s="87"/>
      <c r="V712" s="87"/>
      <c r="W712" s="88"/>
      <c r="X712" s="86"/>
      <c r="Y712" s="87"/>
      <c r="Z712" s="87"/>
      <c r="AA712" s="88"/>
      <c r="AB712" s="86"/>
      <c r="AC712" s="87"/>
      <c r="AD712" s="87"/>
      <c r="AE712" s="88"/>
      <c r="AF712" s="86"/>
      <c r="AG712" s="87"/>
      <c r="AH712" s="87"/>
      <c r="AI712" s="362"/>
      <c r="AJ712" s="363"/>
      <c r="AK712" s="86"/>
      <c r="AL712" s="87">
        <v>4</v>
      </c>
      <c r="AM712" s="87">
        <v>4</v>
      </c>
      <c r="AN712" s="88">
        <v>4</v>
      </c>
      <c r="AO712" s="86">
        <v>4</v>
      </c>
      <c r="AP712" s="87">
        <v>4</v>
      </c>
      <c r="AQ712" s="87">
        <v>4</v>
      </c>
      <c r="AR712" s="88">
        <v>4</v>
      </c>
      <c r="AS712" s="89">
        <v>4</v>
      </c>
      <c r="AT712" s="87">
        <v>4</v>
      </c>
      <c r="AU712" s="87">
        <v>4</v>
      </c>
      <c r="AV712" s="90">
        <v>4</v>
      </c>
      <c r="AW712" s="86">
        <v>4</v>
      </c>
      <c r="AX712" s="87">
        <v>4</v>
      </c>
      <c r="AY712" s="87">
        <v>4</v>
      </c>
      <c r="AZ712" s="87">
        <v>4</v>
      </c>
      <c r="BA712" s="88" t="s">
        <v>163</v>
      </c>
      <c r="BB712" s="89" t="s">
        <v>163</v>
      </c>
      <c r="BC712" s="87" t="s">
        <v>163</v>
      </c>
      <c r="BD712" s="87" t="s">
        <v>163</v>
      </c>
      <c r="BE712" s="321"/>
      <c r="BF712" s="322"/>
      <c r="BG712" s="322"/>
      <c r="BH712" s="322"/>
      <c r="BI712" s="322"/>
      <c r="BJ712" s="323"/>
      <c r="BK712" s="46" t="s">
        <v>18</v>
      </c>
      <c r="BL712" s="46" t="s">
        <v>57</v>
      </c>
      <c r="BN712" s="146">
        <f t="shared" ref="BN712:BN775" si="1154">IF(ISERROR(K712-0)=TRUE,0,$H712*K712)</f>
        <v>0</v>
      </c>
      <c r="BO712" s="146">
        <f t="shared" si="1103"/>
        <v>0</v>
      </c>
      <c r="BP712" s="146">
        <f t="shared" si="1104"/>
        <v>0</v>
      </c>
      <c r="BQ712" s="146">
        <f t="shared" si="1105"/>
        <v>0</v>
      </c>
      <c r="BR712" s="146">
        <f t="shared" si="1106"/>
        <v>0</v>
      </c>
      <c r="BS712" s="146">
        <f t="shared" si="1107"/>
        <v>0</v>
      </c>
      <c r="BT712" s="146">
        <f t="shared" si="1108"/>
        <v>0</v>
      </c>
      <c r="BU712" s="146">
        <f t="shared" si="1109"/>
        <v>0</v>
      </c>
      <c r="BV712" s="146">
        <f t="shared" si="1110"/>
        <v>0</v>
      </c>
      <c r="BW712" s="146">
        <f t="shared" si="1111"/>
        <v>0</v>
      </c>
      <c r="BX712" s="146">
        <f t="shared" si="1112"/>
        <v>0</v>
      </c>
      <c r="BY712" s="146">
        <f t="shared" si="1113"/>
        <v>0</v>
      </c>
      <c r="BZ712" s="146">
        <f t="shared" si="1114"/>
        <v>0</v>
      </c>
      <c r="CA712" s="146">
        <f t="shared" si="1115"/>
        <v>0</v>
      </c>
      <c r="CB712" s="146">
        <f t="shared" si="1116"/>
        <v>0</v>
      </c>
      <c r="CC712" s="146">
        <f t="shared" si="1117"/>
        <v>0</v>
      </c>
      <c r="CD712" s="146">
        <f t="shared" si="1118"/>
        <v>0</v>
      </c>
      <c r="CE712" s="146">
        <f t="shared" si="1119"/>
        <v>0</v>
      </c>
      <c r="CF712" s="146">
        <f t="shared" si="1120"/>
        <v>0</v>
      </c>
      <c r="CG712" s="146">
        <f t="shared" si="1121"/>
        <v>0</v>
      </c>
      <c r="CH712" s="146">
        <f t="shared" si="1122"/>
        <v>0</v>
      </c>
      <c r="CI712" s="146">
        <f t="shared" si="1123"/>
        <v>0</v>
      </c>
      <c r="CJ712" s="146">
        <f t="shared" si="1124"/>
        <v>0</v>
      </c>
      <c r="CK712" s="146">
        <f t="shared" si="1125"/>
        <v>0</v>
      </c>
      <c r="CL712" s="146">
        <f t="shared" si="1126"/>
        <v>0</v>
      </c>
      <c r="CM712" s="146">
        <f t="shared" si="1127"/>
        <v>0</v>
      </c>
      <c r="CN712" s="146">
        <f t="shared" si="1128"/>
        <v>0</v>
      </c>
      <c r="CO712" s="146">
        <f t="shared" si="1129"/>
        <v>12</v>
      </c>
      <c r="CP712" s="146">
        <f t="shared" si="1130"/>
        <v>12</v>
      </c>
      <c r="CQ712" s="146">
        <f t="shared" si="1131"/>
        <v>12</v>
      </c>
      <c r="CR712" s="146">
        <f t="shared" si="1132"/>
        <v>12</v>
      </c>
      <c r="CS712" s="146">
        <f t="shared" si="1133"/>
        <v>12</v>
      </c>
      <c r="CT712" s="146">
        <f t="shared" si="1134"/>
        <v>12</v>
      </c>
      <c r="CU712" s="146">
        <f t="shared" si="1135"/>
        <v>12</v>
      </c>
      <c r="CV712" s="146">
        <f t="shared" si="1136"/>
        <v>12</v>
      </c>
      <c r="CW712" s="146">
        <f t="shared" si="1137"/>
        <v>12</v>
      </c>
      <c r="CX712" s="146">
        <f t="shared" si="1138"/>
        <v>12</v>
      </c>
      <c r="CY712" s="146">
        <f t="shared" si="1139"/>
        <v>12</v>
      </c>
      <c r="CZ712" s="146">
        <f t="shared" si="1140"/>
        <v>12</v>
      </c>
      <c r="DA712" s="146">
        <f t="shared" si="1141"/>
        <v>12</v>
      </c>
      <c r="DB712" s="146">
        <f t="shared" si="1142"/>
        <v>12</v>
      </c>
      <c r="DC712" s="146">
        <f t="shared" si="1143"/>
        <v>12</v>
      </c>
      <c r="DD712" s="146">
        <f t="shared" si="1144"/>
        <v>0</v>
      </c>
      <c r="DE712" s="146">
        <f t="shared" si="1145"/>
        <v>0</v>
      </c>
      <c r="DF712" s="146">
        <f t="shared" si="1146"/>
        <v>0</v>
      </c>
      <c r="DG712" s="146">
        <f t="shared" si="1147"/>
        <v>0</v>
      </c>
      <c r="DH712" s="146">
        <f t="shared" si="1148"/>
        <v>0</v>
      </c>
      <c r="DI712" s="146">
        <f t="shared" si="1149"/>
        <v>0</v>
      </c>
      <c r="DJ712" s="146">
        <f t="shared" si="1150"/>
        <v>0</v>
      </c>
      <c r="DK712" s="146">
        <f t="shared" si="1151"/>
        <v>0</v>
      </c>
      <c r="DL712" s="146">
        <f t="shared" si="1152"/>
        <v>0</v>
      </c>
      <c r="DM712" s="146">
        <f t="shared" si="1153"/>
        <v>0</v>
      </c>
      <c r="DN712" s="64">
        <f t="shared" si="1098"/>
        <v>180</v>
      </c>
      <c r="DO712" s="52" t="str">
        <f t="shared" si="1099"/>
        <v/>
      </c>
      <c r="DP712" s="52" t="str">
        <f t="shared" ref="DP712:DP775" si="1155">IF(DO712="",IF(COUNT(AD712:AH712,AK712)&gt;0,DN712,""),"")</f>
        <v/>
      </c>
      <c r="DQ712" s="53">
        <f t="shared" ref="DQ712:DQ775" si="1156">IF(AND(DO712="",DP712=""),IF(COUNTA(AL712:BD712)&gt;0,DN712,""),"")</f>
        <v>180</v>
      </c>
      <c r="DR712" s="1">
        <f t="shared" si="1100"/>
        <v>2</v>
      </c>
      <c r="DS712" s="168" t="e">
        <f>IF(AND(DR712=#REF!,BL712=#REF!),'Tiến độ'!D712,"")</f>
        <v>#REF!</v>
      </c>
    </row>
    <row r="713" spans="1:123" ht="11.25" customHeight="1">
      <c r="A713" s="314" t="str">
        <f>IF(B713="","",MAX($A$7:A712)+1)</f>
        <v/>
      </c>
      <c r="B713" s="315"/>
      <c r="C713" s="79" t="s">
        <v>11803</v>
      </c>
      <c r="D713" s="80" t="s">
        <v>11805</v>
      </c>
      <c r="E713" s="81">
        <v>1</v>
      </c>
      <c r="F713" s="82"/>
      <c r="G713" s="83">
        <v>30</v>
      </c>
      <c r="H713" s="84">
        <f t="shared" si="1101"/>
        <v>3</v>
      </c>
      <c r="I713" s="85">
        <f t="shared" si="1102"/>
        <v>151</v>
      </c>
      <c r="J713" s="27"/>
      <c r="K713" s="86"/>
      <c r="L713" s="87"/>
      <c r="M713" s="87"/>
      <c r="N713" s="88"/>
      <c r="O713" s="86"/>
      <c r="P713" s="87"/>
      <c r="Q713" s="87"/>
      <c r="R713" s="88"/>
      <c r="S713" s="86"/>
      <c r="T713" s="87"/>
      <c r="U713" s="87"/>
      <c r="V713" s="87"/>
      <c r="W713" s="88"/>
      <c r="X713" s="86"/>
      <c r="Y713" s="87"/>
      <c r="Z713" s="87"/>
      <c r="AA713" s="88"/>
      <c r="AB713" s="86"/>
      <c r="AC713" s="87"/>
      <c r="AD713" s="87"/>
      <c r="AE713" s="88"/>
      <c r="AF713" s="86"/>
      <c r="AG713" s="87"/>
      <c r="AH713" s="87"/>
      <c r="AI713" s="362"/>
      <c r="AJ713" s="363"/>
      <c r="AK713" s="86"/>
      <c r="AL713" s="87"/>
      <c r="AM713" s="87"/>
      <c r="AN713" s="88"/>
      <c r="AO713" s="86"/>
      <c r="AP713" s="87"/>
      <c r="AQ713" s="87"/>
      <c r="AR713" s="88"/>
      <c r="AS713" s="89">
        <v>4</v>
      </c>
      <c r="AT713" s="87">
        <v>4</v>
      </c>
      <c r="AU713" s="87">
        <v>4</v>
      </c>
      <c r="AV713" s="90">
        <v>4</v>
      </c>
      <c r="AW713" s="86">
        <v>4</v>
      </c>
      <c r="AX713" s="87">
        <v>4</v>
      </c>
      <c r="AY713" s="87">
        <v>4</v>
      </c>
      <c r="AZ713" s="87">
        <v>2</v>
      </c>
      <c r="BA713" s="88" t="s">
        <v>163</v>
      </c>
      <c r="BB713" s="89" t="s">
        <v>163</v>
      </c>
      <c r="BC713" s="87" t="s">
        <v>163</v>
      </c>
      <c r="BD713" s="87" t="s">
        <v>163</v>
      </c>
      <c r="BE713" s="321"/>
      <c r="BF713" s="322"/>
      <c r="BG713" s="322"/>
      <c r="BH713" s="322"/>
      <c r="BI713" s="322"/>
      <c r="BJ713" s="323"/>
      <c r="BK713" s="46" t="s">
        <v>21</v>
      </c>
      <c r="BL713" s="46" t="s">
        <v>43</v>
      </c>
      <c r="BN713" s="146">
        <f t="shared" si="1154"/>
        <v>0</v>
      </c>
      <c r="BO713" s="146">
        <f t="shared" si="1103"/>
        <v>0</v>
      </c>
      <c r="BP713" s="146">
        <f t="shared" si="1104"/>
        <v>0</v>
      </c>
      <c r="BQ713" s="146">
        <f t="shared" si="1105"/>
        <v>0</v>
      </c>
      <c r="BR713" s="146">
        <f t="shared" si="1106"/>
        <v>0</v>
      </c>
      <c r="BS713" s="146">
        <f t="shared" si="1107"/>
        <v>0</v>
      </c>
      <c r="BT713" s="146">
        <f t="shared" si="1108"/>
        <v>0</v>
      </c>
      <c r="BU713" s="146">
        <f t="shared" si="1109"/>
        <v>0</v>
      </c>
      <c r="BV713" s="146">
        <f t="shared" si="1110"/>
        <v>0</v>
      </c>
      <c r="BW713" s="146">
        <f t="shared" si="1111"/>
        <v>0</v>
      </c>
      <c r="BX713" s="146">
        <f t="shared" si="1112"/>
        <v>0</v>
      </c>
      <c r="BY713" s="146">
        <f t="shared" si="1113"/>
        <v>0</v>
      </c>
      <c r="BZ713" s="146">
        <f t="shared" si="1114"/>
        <v>0</v>
      </c>
      <c r="CA713" s="146">
        <f t="shared" si="1115"/>
        <v>0</v>
      </c>
      <c r="CB713" s="146">
        <f t="shared" si="1116"/>
        <v>0</v>
      </c>
      <c r="CC713" s="146">
        <f t="shared" si="1117"/>
        <v>0</v>
      </c>
      <c r="CD713" s="146">
        <f t="shared" si="1118"/>
        <v>0</v>
      </c>
      <c r="CE713" s="146">
        <f t="shared" si="1119"/>
        <v>0</v>
      </c>
      <c r="CF713" s="146">
        <f t="shared" si="1120"/>
        <v>0</v>
      </c>
      <c r="CG713" s="146">
        <f t="shared" si="1121"/>
        <v>0</v>
      </c>
      <c r="CH713" s="146">
        <f t="shared" si="1122"/>
        <v>0</v>
      </c>
      <c r="CI713" s="146">
        <f t="shared" si="1123"/>
        <v>0</v>
      </c>
      <c r="CJ713" s="146">
        <f t="shared" si="1124"/>
        <v>0</v>
      </c>
      <c r="CK713" s="146">
        <f t="shared" si="1125"/>
        <v>0</v>
      </c>
      <c r="CL713" s="146">
        <f t="shared" si="1126"/>
        <v>0</v>
      </c>
      <c r="CM713" s="146">
        <f t="shared" si="1127"/>
        <v>0</v>
      </c>
      <c r="CN713" s="146">
        <f t="shared" si="1128"/>
        <v>0</v>
      </c>
      <c r="CO713" s="146">
        <f t="shared" si="1129"/>
        <v>0</v>
      </c>
      <c r="CP713" s="146">
        <f t="shared" si="1130"/>
        <v>0</v>
      </c>
      <c r="CQ713" s="146">
        <f t="shared" si="1131"/>
        <v>0</v>
      </c>
      <c r="CR713" s="146">
        <f t="shared" si="1132"/>
        <v>0</v>
      </c>
      <c r="CS713" s="146">
        <f t="shared" si="1133"/>
        <v>0</v>
      </c>
      <c r="CT713" s="146">
        <f t="shared" si="1134"/>
        <v>0</v>
      </c>
      <c r="CU713" s="146">
        <f t="shared" si="1135"/>
        <v>0</v>
      </c>
      <c r="CV713" s="146">
        <f t="shared" si="1136"/>
        <v>12</v>
      </c>
      <c r="CW713" s="146">
        <f t="shared" si="1137"/>
        <v>12</v>
      </c>
      <c r="CX713" s="146">
        <f t="shared" si="1138"/>
        <v>12</v>
      </c>
      <c r="CY713" s="146">
        <f t="shared" si="1139"/>
        <v>12</v>
      </c>
      <c r="CZ713" s="146">
        <f t="shared" si="1140"/>
        <v>12</v>
      </c>
      <c r="DA713" s="146">
        <f t="shared" si="1141"/>
        <v>12</v>
      </c>
      <c r="DB713" s="146">
        <f t="shared" si="1142"/>
        <v>12</v>
      </c>
      <c r="DC713" s="146">
        <f t="shared" si="1143"/>
        <v>6</v>
      </c>
      <c r="DD713" s="146">
        <f t="shared" si="1144"/>
        <v>0</v>
      </c>
      <c r="DE713" s="146">
        <f t="shared" si="1145"/>
        <v>0</v>
      </c>
      <c r="DF713" s="146">
        <f t="shared" si="1146"/>
        <v>0</v>
      </c>
      <c r="DG713" s="146">
        <f t="shared" si="1147"/>
        <v>0</v>
      </c>
      <c r="DH713" s="146">
        <f t="shared" si="1148"/>
        <v>0</v>
      </c>
      <c r="DI713" s="146">
        <f t="shared" si="1149"/>
        <v>0</v>
      </c>
      <c r="DJ713" s="146">
        <f t="shared" si="1150"/>
        <v>0</v>
      </c>
      <c r="DK713" s="146">
        <f t="shared" si="1151"/>
        <v>0</v>
      </c>
      <c r="DL713" s="146">
        <f t="shared" si="1152"/>
        <v>0</v>
      </c>
      <c r="DM713" s="146">
        <f t="shared" si="1153"/>
        <v>0</v>
      </c>
      <c r="DN713" s="64">
        <f>20*2*E713*H713</f>
        <v>120</v>
      </c>
      <c r="DO713" s="52" t="str">
        <f t="shared" si="1099"/>
        <v/>
      </c>
      <c r="DP713" s="52" t="str">
        <f t="shared" si="1155"/>
        <v/>
      </c>
      <c r="DQ713" s="53">
        <f t="shared" si="1156"/>
        <v>120</v>
      </c>
      <c r="DR713" s="1">
        <f t="shared" si="1100"/>
        <v>2</v>
      </c>
      <c r="DS713" s="168" t="e">
        <f>IF(AND(DR713=#REF!,BL713=#REF!),'Tiến độ'!D713,"")</f>
        <v>#REF!</v>
      </c>
    </row>
    <row r="714" spans="1:123" ht="11.25" customHeight="1">
      <c r="A714" s="314" t="str">
        <f>IF(B714="","",MAX($A$7:A713)+1)</f>
        <v/>
      </c>
      <c r="B714" s="315"/>
      <c r="C714" s="79" t="s">
        <v>470</v>
      </c>
      <c r="D714" s="80" t="s">
        <v>471</v>
      </c>
      <c r="E714" s="81">
        <v>3</v>
      </c>
      <c r="F714" s="82">
        <v>45</v>
      </c>
      <c r="G714" s="83"/>
      <c r="H714" s="84">
        <f t="shared" si="1101"/>
        <v>3</v>
      </c>
      <c r="I714" s="85">
        <f t="shared" si="1102"/>
        <v>151</v>
      </c>
      <c r="J714" s="27"/>
      <c r="K714" s="86"/>
      <c r="L714" s="87"/>
      <c r="M714" s="87"/>
      <c r="N714" s="88"/>
      <c r="O714" s="86"/>
      <c r="P714" s="87"/>
      <c r="Q714" s="87"/>
      <c r="R714" s="88"/>
      <c r="S714" s="86"/>
      <c r="T714" s="87"/>
      <c r="U714" s="87"/>
      <c r="V714" s="87"/>
      <c r="W714" s="88"/>
      <c r="X714" s="86"/>
      <c r="Y714" s="87"/>
      <c r="Z714" s="87"/>
      <c r="AA714" s="88"/>
      <c r="AB714" s="86"/>
      <c r="AC714" s="87"/>
      <c r="AD714" s="87"/>
      <c r="AE714" s="88"/>
      <c r="AF714" s="86"/>
      <c r="AG714" s="87"/>
      <c r="AH714" s="87"/>
      <c r="AI714" s="362"/>
      <c r="AJ714" s="363"/>
      <c r="AK714" s="86"/>
      <c r="AL714" s="87">
        <v>3</v>
      </c>
      <c r="AM714" s="87">
        <v>3</v>
      </c>
      <c r="AN714" s="88">
        <v>3</v>
      </c>
      <c r="AO714" s="86">
        <v>3</v>
      </c>
      <c r="AP714" s="87">
        <v>3</v>
      </c>
      <c r="AQ714" s="87">
        <v>3</v>
      </c>
      <c r="AR714" s="88">
        <v>3</v>
      </c>
      <c r="AS714" s="89">
        <v>3</v>
      </c>
      <c r="AT714" s="87">
        <v>3</v>
      </c>
      <c r="AU714" s="87">
        <v>3</v>
      </c>
      <c r="AV714" s="90">
        <v>3</v>
      </c>
      <c r="AW714" s="86">
        <v>3</v>
      </c>
      <c r="AX714" s="87">
        <v>3</v>
      </c>
      <c r="AY714" s="87">
        <v>3</v>
      </c>
      <c r="AZ714" s="87">
        <v>3</v>
      </c>
      <c r="BA714" s="88" t="s">
        <v>163</v>
      </c>
      <c r="BB714" s="89" t="s">
        <v>163</v>
      </c>
      <c r="BC714" s="87" t="s">
        <v>163</v>
      </c>
      <c r="BD714" s="87" t="s">
        <v>163</v>
      </c>
      <c r="BE714" s="321"/>
      <c r="BF714" s="322"/>
      <c r="BG714" s="322"/>
      <c r="BH714" s="322"/>
      <c r="BI714" s="322"/>
      <c r="BJ714" s="323"/>
      <c r="BK714" s="46" t="s">
        <v>18</v>
      </c>
      <c r="BL714" s="46" t="s">
        <v>27</v>
      </c>
      <c r="BN714" s="146">
        <f t="shared" si="1154"/>
        <v>0</v>
      </c>
      <c r="BO714" s="146">
        <f t="shared" si="1103"/>
        <v>0</v>
      </c>
      <c r="BP714" s="146">
        <f t="shared" si="1104"/>
        <v>0</v>
      </c>
      <c r="BQ714" s="146">
        <f t="shared" si="1105"/>
        <v>0</v>
      </c>
      <c r="BR714" s="146">
        <f t="shared" si="1106"/>
        <v>0</v>
      </c>
      <c r="BS714" s="146">
        <f t="shared" si="1107"/>
        <v>0</v>
      </c>
      <c r="BT714" s="146">
        <f t="shared" si="1108"/>
        <v>0</v>
      </c>
      <c r="BU714" s="146">
        <f t="shared" si="1109"/>
        <v>0</v>
      </c>
      <c r="BV714" s="146">
        <f t="shared" si="1110"/>
        <v>0</v>
      </c>
      <c r="BW714" s="146">
        <f t="shared" si="1111"/>
        <v>0</v>
      </c>
      <c r="BX714" s="146">
        <f t="shared" si="1112"/>
        <v>0</v>
      </c>
      <c r="BY714" s="146">
        <f t="shared" si="1113"/>
        <v>0</v>
      </c>
      <c r="BZ714" s="146">
        <f t="shared" si="1114"/>
        <v>0</v>
      </c>
      <c r="CA714" s="146">
        <f t="shared" si="1115"/>
        <v>0</v>
      </c>
      <c r="CB714" s="146">
        <f t="shared" si="1116"/>
        <v>0</v>
      </c>
      <c r="CC714" s="146">
        <f t="shared" si="1117"/>
        <v>0</v>
      </c>
      <c r="CD714" s="146">
        <f t="shared" si="1118"/>
        <v>0</v>
      </c>
      <c r="CE714" s="146">
        <f t="shared" si="1119"/>
        <v>0</v>
      </c>
      <c r="CF714" s="146">
        <f t="shared" si="1120"/>
        <v>0</v>
      </c>
      <c r="CG714" s="146">
        <f t="shared" si="1121"/>
        <v>0</v>
      </c>
      <c r="CH714" s="146">
        <f t="shared" si="1122"/>
        <v>0</v>
      </c>
      <c r="CI714" s="146">
        <f t="shared" si="1123"/>
        <v>0</v>
      </c>
      <c r="CJ714" s="146">
        <f t="shared" si="1124"/>
        <v>0</v>
      </c>
      <c r="CK714" s="146">
        <f t="shared" si="1125"/>
        <v>0</v>
      </c>
      <c r="CL714" s="146">
        <f t="shared" si="1126"/>
        <v>0</v>
      </c>
      <c r="CM714" s="146">
        <f t="shared" si="1127"/>
        <v>0</v>
      </c>
      <c r="CN714" s="146">
        <f t="shared" si="1128"/>
        <v>0</v>
      </c>
      <c r="CO714" s="146">
        <f t="shared" si="1129"/>
        <v>9</v>
      </c>
      <c r="CP714" s="146">
        <f t="shared" si="1130"/>
        <v>9</v>
      </c>
      <c r="CQ714" s="146">
        <f t="shared" si="1131"/>
        <v>9</v>
      </c>
      <c r="CR714" s="146">
        <f t="shared" si="1132"/>
        <v>9</v>
      </c>
      <c r="CS714" s="146">
        <f t="shared" si="1133"/>
        <v>9</v>
      </c>
      <c r="CT714" s="146">
        <f t="shared" si="1134"/>
        <v>9</v>
      </c>
      <c r="CU714" s="146">
        <f t="shared" si="1135"/>
        <v>9</v>
      </c>
      <c r="CV714" s="146">
        <f t="shared" si="1136"/>
        <v>9</v>
      </c>
      <c r="CW714" s="146">
        <f t="shared" si="1137"/>
        <v>9</v>
      </c>
      <c r="CX714" s="146">
        <f t="shared" si="1138"/>
        <v>9</v>
      </c>
      <c r="CY714" s="146">
        <f t="shared" si="1139"/>
        <v>9</v>
      </c>
      <c r="CZ714" s="146">
        <f t="shared" si="1140"/>
        <v>9</v>
      </c>
      <c r="DA714" s="146">
        <f t="shared" si="1141"/>
        <v>9</v>
      </c>
      <c r="DB714" s="146">
        <f t="shared" si="1142"/>
        <v>9</v>
      </c>
      <c r="DC714" s="146">
        <f t="shared" si="1143"/>
        <v>9</v>
      </c>
      <c r="DD714" s="146">
        <f t="shared" si="1144"/>
        <v>0</v>
      </c>
      <c r="DE714" s="146">
        <f t="shared" si="1145"/>
        <v>0</v>
      </c>
      <c r="DF714" s="146">
        <f t="shared" si="1146"/>
        <v>0</v>
      </c>
      <c r="DG714" s="146">
        <f t="shared" si="1147"/>
        <v>0</v>
      </c>
      <c r="DH714" s="146">
        <f t="shared" si="1148"/>
        <v>0</v>
      </c>
      <c r="DI714" s="146">
        <f t="shared" si="1149"/>
        <v>0</v>
      </c>
      <c r="DJ714" s="146">
        <f t="shared" si="1150"/>
        <v>0</v>
      </c>
      <c r="DK714" s="146">
        <f t="shared" si="1151"/>
        <v>0</v>
      </c>
      <c r="DL714" s="146">
        <f t="shared" si="1152"/>
        <v>0</v>
      </c>
      <c r="DM714" s="146">
        <f t="shared" si="1153"/>
        <v>0</v>
      </c>
      <c r="DN714" s="64">
        <f t="shared" ref="DN714:DN716" si="1157">F714*H714</f>
        <v>135</v>
      </c>
      <c r="DO714" s="52" t="str">
        <f t="shared" si="1099"/>
        <v/>
      </c>
      <c r="DP714" s="52" t="str">
        <f t="shared" si="1155"/>
        <v/>
      </c>
      <c r="DQ714" s="53">
        <f t="shared" si="1156"/>
        <v>135</v>
      </c>
      <c r="DR714" s="1">
        <f t="shared" si="1100"/>
        <v>2</v>
      </c>
      <c r="DS714" s="168" t="e">
        <f>IF(AND(DR714=#REF!,BL714=#REF!),'Tiến độ'!D714,"")</f>
        <v>#REF!</v>
      </c>
    </row>
    <row r="715" spans="1:123" ht="11.25" customHeight="1">
      <c r="A715" s="314" t="str">
        <f>IF(B715="","",MAX($A$7:A714)+1)</f>
        <v/>
      </c>
      <c r="B715" s="315"/>
      <c r="C715" s="79" t="s">
        <v>422</v>
      </c>
      <c r="D715" s="80" t="s">
        <v>423</v>
      </c>
      <c r="E715" s="81">
        <v>2</v>
      </c>
      <c r="F715" s="82">
        <v>30</v>
      </c>
      <c r="G715" s="83"/>
      <c r="H715" s="84">
        <f t="shared" si="1101"/>
        <v>3</v>
      </c>
      <c r="I715" s="85">
        <f t="shared" si="1102"/>
        <v>151</v>
      </c>
      <c r="J715" s="27"/>
      <c r="K715" s="86"/>
      <c r="L715" s="87"/>
      <c r="M715" s="87"/>
      <c r="N715" s="88"/>
      <c r="O715" s="86"/>
      <c r="P715" s="87"/>
      <c r="Q715" s="87"/>
      <c r="R715" s="88"/>
      <c r="S715" s="86"/>
      <c r="T715" s="87"/>
      <c r="U715" s="87"/>
      <c r="V715" s="87"/>
      <c r="W715" s="88"/>
      <c r="X715" s="86"/>
      <c r="Y715" s="87"/>
      <c r="Z715" s="87"/>
      <c r="AA715" s="88"/>
      <c r="AB715" s="86"/>
      <c r="AC715" s="87"/>
      <c r="AD715" s="87"/>
      <c r="AE715" s="88"/>
      <c r="AF715" s="86"/>
      <c r="AG715" s="87"/>
      <c r="AH715" s="87"/>
      <c r="AI715" s="362"/>
      <c r="AJ715" s="363"/>
      <c r="AK715" s="86"/>
      <c r="AL715" s="87">
        <v>2</v>
      </c>
      <c r="AM715" s="87">
        <v>2</v>
      </c>
      <c r="AN715" s="88">
        <v>2</v>
      </c>
      <c r="AO715" s="86">
        <v>2</v>
      </c>
      <c r="AP715" s="87">
        <v>2</v>
      </c>
      <c r="AQ715" s="87">
        <v>2</v>
      </c>
      <c r="AR715" s="88">
        <v>2</v>
      </c>
      <c r="AS715" s="89">
        <v>2</v>
      </c>
      <c r="AT715" s="87">
        <v>2</v>
      </c>
      <c r="AU715" s="87">
        <v>2</v>
      </c>
      <c r="AV715" s="90">
        <v>2</v>
      </c>
      <c r="AW715" s="86">
        <v>2</v>
      </c>
      <c r="AX715" s="87">
        <v>2</v>
      </c>
      <c r="AY715" s="87">
        <v>2</v>
      </c>
      <c r="AZ715" s="87">
        <v>2</v>
      </c>
      <c r="BA715" s="88" t="s">
        <v>163</v>
      </c>
      <c r="BB715" s="89" t="s">
        <v>163</v>
      </c>
      <c r="BC715" s="87" t="s">
        <v>163</v>
      </c>
      <c r="BD715" s="87" t="s">
        <v>163</v>
      </c>
      <c r="BE715" s="321"/>
      <c r="BF715" s="322"/>
      <c r="BG715" s="322"/>
      <c r="BH715" s="322"/>
      <c r="BI715" s="322"/>
      <c r="BJ715" s="323"/>
      <c r="BK715" s="46" t="s">
        <v>18</v>
      </c>
      <c r="BL715" s="46" t="s">
        <v>35</v>
      </c>
      <c r="BN715" s="146">
        <f t="shared" si="1154"/>
        <v>0</v>
      </c>
      <c r="BO715" s="146">
        <f t="shared" si="1103"/>
        <v>0</v>
      </c>
      <c r="BP715" s="146">
        <f t="shared" si="1104"/>
        <v>0</v>
      </c>
      <c r="BQ715" s="146">
        <f t="shared" si="1105"/>
        <v>0</v>
      </c>
      <c r="BR715" s="146">
        <f t="shared" si="1106"/>
        <v>0</v>
      </c>
      <c r="BS715" s="146">
        <f t="shared" si="1107"/>
        <v>0</v>
      </c>
      <c r="BT715" s="146">
        <f t="shared" si="1108"/>
        <v>0</v>
      </c>
      <c r="BU715" s="146">
        <f t="shared" si="1109"/>
        <v>0</v>
      </c>
      <c r="BV715" s="146">
        <f t="shared" si="1110"/>
        <v>0</v>
      </c>
      <c r="BW715" s="146">
        <f t="shared" si="1111"/>
        <v>0</v>
      </c>
      <c r="BX715" s="146">
        <f t="shared" si="1112"/>
        <v>0</v>
      </c>
      <c r="BY715" s="146">
        <f t="shared" si="1113"/>
        <v>0</v>
      </c>
      <c r="BZ715" s="146">
        <f t="shared" si="1114"/>
        <v>0</v>
      </c>
      <c r="CA715" s="146">
        <f t="shared" si="1115"/>
        <v>0</v>
      </c>
      <c r="CB715" s="146">
        <f t="shared" si="1116"/>
        <v>0</v>
      </c>
      <c r="CC715" s="146">
        <f t="shared" si="1117"/>
        <v>0</v>
      </c>
      <c r="CD715" s="146">
        <f t="shared" si="1118"/>
        <v>0</v>
      </c>
      <c r="CE715" s="146">
        <f t="shared" si="1119"/>
        <v>0</v>
      </c>
      <c r="CF715" s="146">
        <f t="shared" si="1120"/>
        <v>0</v>
      </c>
      <c r="CG715" s="146">
        <f t="shared" si="1121"/>
        <v>0</v>
      </c>
      <c r="CH715" s="146">
        <f t="shared" si="1122"/>
        <v>0</v>
      </c>
      <c r="CI715" s="146">
        <f t="shared" si="1123"/>
        <v>0</v>
      </c>
      <c r="CJ715" s="146">
        <f t="shared" si="1124"/>
        <v>0</v>
      </c>
      <c r="CK715" s="146">
        <f t="shared" si="1125"/>
        <v>0</v>
      </c>
      <c r="CL715" s="146">
        <f t="shared" si="1126"/>
        <v>0</v>
      </c>
      <c r="CM715" s="146">
        <f t="shared" si="1127"/>
        <v>0</v>
      </c>
      <c r="CN715" s="146">
        <f t="shared" si="1128"/>
        <v>0</v>
      </c>
      <c r="CO715" s="146">
        <f t="shared" si="1129"/>
        <v>6</v>
      </c>
      <c r="CP715" s="146">
        <f t="shared" si="1130"/>
        <v>6</v>
      </c>
      <c r="CQ715" s="146">
        <f t="shared" si="1131"/>
        <v>6</v>
      </c>
      <c r="CR715" s="146">
        <f t="shared" si="1132"/>
        <v>6</v>
      </c>
      <c r="CS715" s="146">
        <f t="shared" si="1133"/>
        <v>6</v>
      </c>
      <c r="CT715" s="146">
        <f t="shared" si="1134"/>
        <v>6</v>
      </c>
      <c r="CU715" s="146">
        <f t="shared" si="1135"/>
        <v>6</v>
      </c>
      <c r="CV715" s="146">
        <f t="shared" si="1136"/>
        <v>6</v>
      </c>
      <c r="CW715" s="146">
        <f t="shared" si="1137"/>
        <v>6</v>
      </c>
      <c r="CX715" s="146">
        <f t="shared" si="1138"/>
        <v>6</v>
      </c>
      <c r="CY715" s="146">
        <f t="shared" si="1139"/>
        <v>6</v>
      </c>
      <c r="CZ715" s="146">
        <f t="shared" si="1140"/>
        <v>6</v>
      </c>
      <c r="DA715" s="146">
        <f t="shared" si="1141"/>
        <v>6</v>
      </c>
      <c r="DB715" s="146">
        <f t="shared" si="1142"/>
        <v>6</v>
      </c>
      <c r="DC715" s="146">
        <f t="shared" si="1143"/>
        <v>6</v>
      </c>
      <c r="DD715" s="146">
        <f t="shared" si="1144"/>
        <v>0</v>
      </c>
      <c r="DE715" s="146">
        <f t="shared" si="1145"/>
        <v>0</v>
      </c>
      <c r="DF715" s="146">
        <f t="shared" si="1146"/>
        <v>0</v>
      </c>
      <c r="DG715" s="146">
        <f t="shared" si="1147"/>
        <v>0</v>
      </c>
      <c r="DH715" s="146">
        <f t="shared" si="1148"/>
        <v>0</v>
      </c>
      <c r="DI715" s="146">
        <f t="shared" si="1149"/>
        <v>0</v>
      </c>
      <c r="DJ715" s="146">
        <f t="shared" si="1150"/>
        <v>0</v>
      </c>
      <c r="DK715" s="146">
        <f t="shared" si="1151"/>
        <v>0</v>
      </c>
      <c r="DL715" s="146">
        <f t="shared" si="1152"/>
        <v>0</v>
      </c>
      <c r="DM715" s="146">
        <f t="shared" si="1153"/>
        <v>0</v>
      </c>
      <c r="DN715" s="64">
        <f t="shared" si="1157"/>
        <v>90</v>
      </c>
      <c r="DO715" s="52" t="str">
        <f t="shared" si="1099"/>
        <v/>
      </c>
      <c r="DP715" s="52" t="str">
        <f t="shared" si="1155"/>
        <v/>
      </c>
      <c r="DQ715" s="53">
        <f t="shared" si="1156"/>
        <v>90</v>
      </c>
      <c r="DR715" s="1">
        <f t="shared" si="1100"/>
        <v>2</v>
      </c>
      <c r="DS715" s="168" t="e">
        <f>IF(AND(DR715=#REF!,BL715=#REF!),'Tiến độ'!D715,"")</f>
        <v>#REF!</v>
      </c>
    </row>
    <row r="716" spans="1:123" ht="11.25" customHeight="1">
      <c r="A716" s="314" t="str">
        <f>IF(B716="","",MAX($A$7:A715)+1)</f>
        <v/>
      </c>
      <c r="B716" s="315"/>
      <c r="C716" s="79" t="s">
        <v>632</v>
      </c>
      <c r="D716" s="80" t="s">
        <v>1090</v>
      </c>
      <c r="E716" s="81">
        <v>4</v>
      </c>
      <c r="F716" s="82">
        <v>60</v>
      </c>
      <c r="G716" s="83"/>
      <c r="H716" s="84">
        <f t="shared" si="1101"/>
        <v>3</v>
      </c>
      <c r="I716" s="85">
        <f t="shared" si="1102"/>
        <v>151</v>
      </c>
      <c r="J716" s="27"/>
      <c r="K716" s="86"/>
      <c r="L716" s="87"/>
      <c r="M716" s="87"/>
      <c r="N716" s="88"/>
      <c r="O716" s="86"/>
      <c r="P716" s="87"/>
      <c r="Q716" s="87"/>
      <c r="R716" s="88"/>
      <c r="S716" s="86"/>
      <c r="T716" s="87"/>
      <c r="U716" s="87"/>
      <c r="V716" s="87"/>
      <c r="W716" s="88"/>
      <c r="X716" s="86"/>
      <c r="Y716" s="87"/>
      <c r="Z716" s="87"/>
      <c r="AA716" s="88"/>
      <c r="AB716" s="86"/>
      <c r="AC716" s="87"/>
      <c r="AD716" s="87"/>
      <c r="AE716" s="88"/>
      <c r="AF716" s="86"/>
      <c r="AG716" s="87"/>
      <c r="AH716" s="87"/>
      <c r="AI716" s="362"/>
      <c r="AJ716" s="363"/>
      <c r="AK716" s="86"/>
      <c r="AL716" s="87">
        <v>4</v>
      </c>
      <c r="AM716" s="87">
        <v>4</v>
      </c>
      <c r="AN716" s="88">
        <v>4</v>
      </c>
      <c r="AO716" s="86">
        <v>4</v>
      </c>
      <c r="AP716" s="87">
        <v>4</v>
      </c>
      <c r="AQ716" s="87">
        <v>4</v>
      </c>
      <c r="AR716" s="88">
        <v>4</v>
      </c>
      <c r="AS716" s="89">
        <v>4</v>
      </c>
      <c r="AT716" s="87">
        <v>4</v>
      </c>
      <c r="AU716" s="87">
        <v>4</v>
      </c>
      <c r="AV716" s="90">
        <v>4</v>
      </c>
      <c r="AW716" s="86">
        <v>4</v>
      </c>
      <c r="AX716" s="87">
        <v>4</v>
      </c>
      <c r="AY716" s="87">
        <v>4</v>
      </c>
      <c r="AZ716" s="87">
        <v>4</v>
      </c>
      <c r="BA716" s="88" t="s">
        <v>163</v>
      </c>
      <c r="BB716" s="89" t="s">
        <v>163</v>
      </c>
      <c r="BC716" s="87" t="s">
        <v>163</v>
      </c>
      <c r="BD716" s="87" t="s">
        <v>163</v>
      </c>
      <c r="BE716" s="321"/>
      <c r="BF716" s="322"/>
      <c r="BG716" s="322"/>
      <c r="BH716" s="322"/>
      <c r="BI716" s="322"/>
      <c r="BJ716" s="323"/>
      <c r="BK716" s="46" t="s">
        <v>18</v>
      </c>
      <c r="BL716" s="46" t="s">
        <v>39</v>
      </c>
      <c r="BN716" s="146">
        <f t="shared" si="1154"/>
        <v>0</v>
      </c>
      <c r="BO716" s="146">
        <f t="shared" si="1103"/>
        <v>0</v>
      </c>
      <c r="BP716" s="146">
        <f t="shared" si="1104"/>
        <v>0</v>
      </c>
      <c r="BQ716" s="146">
        <f t="shared" si="1105"/>
        <v>0</v>
      </c>
      <c r="BR716" s="146">
        <f t="shared" si="1106"/>
        <v>0</v>
      </c>
      <c r="BS716" s="146">
        <f t="shared" si="1107"/>
        <v>0</v>
      </c>
      <c r="BT716" s="146">
        <f t="shared" si="1108"/>
        <v>0</v>
      </c>
      <c r="BU716" s="146">
        <f t="shared" si="1109"/>
        <v>0</v>
      </c>
      <c r="BV716" s="146">
        <f t="shared" si="1110"/>
        <v>0</v>
      </c>
      <c r="BW716" s="146">
        <f t="shared" si="1111"/>
        <v>0</v>
      </c>
      <c r="BX716" s="146">
        <f t="shared" si="1112"/>
        <v>0</v>
      </c>
      <c r="BY716" s="146">
        <f t="shared" si="1113"/>
        <v>0</v>
      </c>
      <c r="BZ716" s="146">
        <f t="shared" si="1114"/>
        <v>0</v>
      </c>
      <c r="CA716" s="146">
        <f t="shared" si="1115"/>
        <v>0</v>
      </c>
      <c r="CB716" s="146">
        <f t="shared" si="1116"/>
        <v>0</v>
      </c>
      <c r="CC716" s="146">
        <f t="shared" si="1117"/>
        <v>0</v>
      </c>
      <c r="CD716" s="146">
        <f t="shared" si="1118"/>
        <v>0</v>
      </c>
      <c r="CE716" s="146">
        <f t="shared" si="1119"/>
        <v>0</v>
      </c>
      <c r="CF716" s="146">
        <f t="shared" si="1120"/>
        <v>0</v>
      </c>
      <c r="CG716" s="146">
        <f t="shared" si="1121"/>
        <v>0</v>
      </c>
      <c r="CH716" s="146">
        <f t="shared" si="1122"/>
        <v>0</v>
      </c>
      <c r="CI716" s="146">
        <f t="shared" si="1123"/>
        <v>0</v>
      </c>
      <c r="CJ716" s="146">
        <f t="shared" si="1124"/>
        <v>0</v>
      </c>
      <c r="CK716" s="146">
        <f t="shared" si="1125"/>
        <v>0</v>
      </c>
      <c r="CL716" s="146">
        <f t="shared" si="1126"/>
        <v>0</v>
      </c>
      <c r="CM716" s="146">
        <f t="shared" si="1127"/>
        <v>0</v>
      </c>
      <c r="CN716" s="146">
        <f t="shared" si="1128"/>
        <v>0</v>
      </c>
      <c r="CO716" s="146">
        <f t="shared" si="1129"/>
        <v>12</v>
      </c>
      <c r="CP716" s="146">
        <f t="shared" si="1130"/>
        <v>12</v>
      </c>
      <c r="CQ716" s="146">
        <f t="shared" si="1131"/>
        <v>12</v>
      </c>
      <c r="CR716" s="146">
        <f t="shared" si="1132"/>
        <v>12</v>
      </c>
      <c r="CS716" s="146">
        <f t="shared" si="1133"/>
        <v>12</v>
      </c>
      <c r="CT716" s="146">
        <f t="shared" si="1134"/>
        <v>12</v>
      </c>
      <c r="CU716" s="146">
        <f t="shared" si="1135"/>
        <v>12</v>
      </c>
      <c r="CV716" s="146">
        <f t="shared" si="1136"/>
        <v>12</v>
      </c>
      <c r="CW716" s="146">
        <f t="shared" si="1137"/>
        <v>12</v>
      </c>
      <c r="CX716" s="146">
        <f t="shared" si="1138"/>
        <v>12</v>
      </c>
      <c r="CY716" s="146">
        <f t="shared" si="1139"/>
        <v>12</v>
      </c>
      <c r="CZ716" s="146">
        <f t="shared" si="1140"/>
        <v>12</v>
      </c>
      <c r="DA716" s="146">
        <f t="shared" si="1141"/>
        <v>12</v>
      </c>
      <c r="DB716" s="146">
        <f t="shared" si="1142"/>
        <v>12</v>
      </c>
      <c r="DC716" s="146">
        <f t="shared" si="1143"/>
        <v>12</v>
      </c>
      <c r="DD716" s="146">
        <f t="shared" si="1144"/>
        <v>0</v>
      </c>
      <c r="DE716" s="146">
        <f t="shared" si="1145"/>
        <v>0</v>
      </c>
      <c r="DF716" s="146">
        <f t="shared" si="1146"/>
        <v>0</v>
      </c>
      <c r="DG716" s="146">
        <f t="shared" si="1147"/>
        <v>0</v>
      </c>
      <c r="DH716" s="146">
        <f t="shared" si="1148"/>
        <v>0</v>
      </c>
      <c r="DI716" s="146">
        <f t="shared" si="1149"/>
        <v>0</v>
      </c>
      <c r="DJ716" s="146">
        <f t="shared" si="1150"/>
        <v>0</v>
      </c>
      <c r="DK716" s="146">
        <f t="shared" si="1151"/>
        <v>0</v>
      </c>
      <c r="DL716" s="146">
        <f t="shared" si="1152"/>
        <v>0</v>
      </c>
      <c r="DM716" s="146">
        <f t="shared" si="1153"/>
        <v>0</v>
      </c>
      <c r="DN716" s="64">
        <f t="shared" si="1157"/>
        <v>180</v>
      </c>
      <c r="DO716" s="52" t="str">
        <f t="shared" si="1099"/>
        <v/>
      </c>
      <c r="DP716" s="52" t="str">
        <f t="shared" si="1155"/>
        <v/>
      </c>
      <c r="DQ716" s="53">
        <f t="shared" si="1156"/>
        <v>180</v>
      </c>
      <c r="DR716" s="1">
        <f t="shared" si="1100"/>
        <v>2</v>
      </c>
      <c r="DS716" s="168" t="e">
        <f>IF(AND(DR716=#REF!,BL716=#REF!),'Tiến độ'!D716,"")</f>
        <v>#REF!</v>
      </c>
    </row>
    <row r="717" spans="1:123" ht="11.25" customHeight="1">
      <c r="A717" s="314" t="str">
        <f>IF(B717="","",MAX($A$7:A716)+1)</f>
        <v/>
      </c>
      <c r="B717" s="315"/>
      <c r="C717" s="79" t="s">
        <v>826</v>
      </c>
      <c r="D717" s="80" t="s">
        <v>11971</v>
      </c>
      <c r="E717" s="81">
        <v>3</v>
      </c>
      <c r="F717" s="82">
        <v>45</v>
      </c>
      <c r="G717" s="83"/>
      <c r="H717" s="84">
        <f t="shared" si="1101"/>
        <v>3</v>
      </c>
      <c r="I717" s="85">
        <f t="shared" si="1102"/>
        <v>151</v>
      </c>
      <c r="J717" s="27"/>
      <c r="K717" s="86"/>
      <c r="L717" s="87"/>
      <c r="M717" s="87"/>
      <c r="N717" s="88"/>
      <c r="O717" s="86"/>
      <c r="P717" s="87"/>
      <c r="Q717" s="87"/>
      <c r="R717" s="88"/>
      <c r="S717" s="86"/>
      <c r="T717" s="87"/>
      <c r="U717" s="87"/>
      <c r="V717" s="87"/>
      <c r="W717" s="88"/>
      <c r="X717" s="86"/>
      <c r="Y717" s="87"/>
      <c r="Z717" s="87"/>
      <c r="AA717" s="88"/>
      <c r="AB717" s="86"/>
      <c r="AC717" s="87"/>
      <c r="AD717" s="87"/>
      <c r="AE717" s="88"/>
      <c r="AF717" s="86"/>
      <c r="AG717" s="87"/>
      <c r="AH717" s="87"/>
      <c r="AI717" s="362"/>
      <c r="AJ717" s="363"/>
      <c r="AK717" s="86"/>
      <c r="AL717" s="87">
        <v>3</v>
      </c>
      <c r="AM717" s="87">
        <v>3</v>
      </c>
      <c r="AN717" s="88">
        <v>3</v>
      </c>
      <c r="AO717" s="86">
        <v>3</v>
      </c>
      <c r="AP717" s="87">
        <v>3</v>
      </c>
      <c r="AQ717" s="87">
        <v>3</v>
      </c>
      <c r="AR717" s="88">
        <v>3</v>
      </c>
      <c r="AS717" s="89">
        <v>3</v>
      </c>
      <c r="AT717" s="87">
        <v>3</v>
      </c>
      <c r="AU717" s="87">
        <v>3</v>
      </c>
      <c r="AV717" s="90">
        <v>3</v>
      </c>
      <c r="AW717" s="86">
        <v>3</v>
      </c>
      <c r="AX717" s="87">
        <v>3</v>
      </c>
      <c r="AY717" s="87">
        <v>3</v>
      </c>
      <c r="AZ717" s="87">
        <v>3</v>
      </c>
      <c r="BA717" s="88" t="s">
        <v>163</v>
      </c>
      <c r="BB717" s="89" t="s">
        <v>163</v>
      </c>
      <c r="BC717" s="87" t="s">
        <v>163</v>
      </c>
      <c r="BD717" s="87" t="s">
        <v>163</v>
      </c>
      <c r="BE717" s="321"/>
      <c r="BF717" s="322"/>
      <c r="BG717" s="322"/>
      <c r="BH717" s="322"/>
      <c r="BI717" s="322"/>
      <c r="BJ717" s="323"/>
      <c r="BK717" s="46" t="s">
        <v>18</v>
      </c>
      <c r="BL717" s="46" t="s">
        <v>39</v>
      </c>
      <c r="BN717" s="146">
        <f t="shared" si="1154"/>
        <v>0</v>
      </c>
      <c r="BO717" s="146">
        <f t="shared" si="1103"/>
        <v>0</v>
      </c>
      <c r="BP717" s="146">
        <f t="shared" si="1104"/>
        <v>0</v>
      </c>
      <c r="BQ717" s="146">
        <f t="shared" si="1105"/>
        <v>0</v>
      </c>
      <c r="BR717" s="146">
        <f t="shared" si="1106"/>
        <v>0</v>
      </c>
      <c r="BS717" s="146">
        <f t="shared" si="1107"/>
        <v>0</v>
      </c>
      <c r="BT717" s="146">
        <f t="shared" si="1108"/>
        <v>0</v>
      </c>
      <c r="BU717" s="146">
        <f t="shared" si="1109"/>
        <v>0</v>
      </c>
      <c r="BV717" s="146">
        <f t="shared" si="1110"/>
        <v>0</v>
      </c>
      <c r="BW717" s="146">
        <f t="shared" si="1111"/>
        <v>0</v>
      </c>
      <c r="BX717" s="146">
        <f t="shared" si="1112"/>
        <v>0</v>
      </c>
      <c r="BY717" s="146">
        <f t="shared" si="1113"/>
        <v>0</v>
      </c>
      <c r="BZ717" s="146">
        <f t="shared" si="1114"/>
        <v>0</v>
      </c>
      <c r="CA717" s="146">
        <f t="shared" si="1115"/>
        <v>0</v>
      </c>
      <c r="CB717" s="146">
        <f t="shared" si="1116"/>
        <v>0</v>
      </c>
      <c r="CC717" s="146">
        <f t="shared" si="1117"/>
        <v>0</v>
      </c>
      <c r="CD717" s="146">
        <f t="shared" si="1118"/>
        <v>0</v>
      </c>
      <c r="CE717" s="146">
        <f t="shared" si="1119"/>
        <v>0</v>
      </c>
      <c r="CF717" s="146">
        <f t="shared" si="1120"/>
        <v>0</v>
      </c>
      <c r="CG717" s="146">
        <f t="shared" si="1121"/>
        <v>0</v>
      </c>
      <c r="CH717" s="146">
        <f t="shared" si="1122"/>
        <v>0</v>
      </c>
      <c r="CI717" s="146">
        <f t="shared" si="1123"/>
        <v>0</v>
      </c>
      <c r="CJ717" s="146">
        <f t="shared" si="1124"/>
        <v>0</v>
      </c>
      <c r="CK717" s="146">
        <f t="shared" si="1125"/>
        <v>0</v>
      </c>
      <c r="CL717" s="146">
        <f t="shared" si="1126"/>
        <v>0</v>
      </c>
      <c r="CM717" s="146">
        <f t="shared" si="1127"/>
        <v>0</v>
      </c>
      <c r="CN717" s="146">
        <f t="shared" si="1128"/>
        <v>0</v>
      </c>
      <c r="CO717" s="146">
        <f t="shared" si="1129"/>
        <v>9</v>
      </c>
      <c r="CP717" s="146">
        <f t="shared" si="1130"/>
        <v>9</v>
      </c>
      <c r="CQ717" s="146">
        <f t="shared" si="1131"/>
        <v>9</v>
      </c>
      <c r="CR717" s="146">
        <f t="shared" si="1132"/>
        <v>9</v>
      </c>
      <c r="CS717" s="146">
        <f t="shared" si="1133"/>
        <v>9</v>
      </c>
      <c r="CT717" s="146">
        <f t="shared" si="1134"/>
        <v>9</v>
      </c>
      <c r="CU717" s="146">
        <f t="shared" si="1135"/>
        <v>9</v>
      </c>
      <c r="CV717" s="146">
        <f t="shared" si="1136"/>
        <v>9</v>
      </c>
      <c r="CW717" s="146">
        <f t="shared" si="1137"/>
        <v>9</v>
      </c>
      <c r="CX717" s="146">
        <f t="shared" si="1138"/>
        <v>9</v>
      </c>
      <c r="CY717" s="146">
        <f t="shared" si="1139"/>
        <v>9</v>
      </c>
      <c r="CZ717" s="146">
        <f t="shared" si="1140"/>
        <v>9</v>
      </c>
      <c r="DA717" s="146">
        <f t="shared" si="1141"/>
        <v>9</v>
      </c>
      <c r="DB717" s="146">
        <f t="shared" si="1142"/>
        <v>9</v>
      </c>
      <c r="DC717" s="146">
        <f t="shared" si="1143"/>
        <v>9</v>
      </c>
      <c r="DD717" s="146">
        <f t="shared" si="1144"/>
        <v>0</v>
      </c>
      <c r="DE717" s="146">
        <f t="shared" si="1145"/>
        <v>0</v>
      </c>
      <c r="DF717" s="146">
        <f t="shared" si="1146"/>
        <v>0</v>
      </c>
      <c r="DG717" s="146">
        <f t="shared" si="1147"/>
        <v>0</v>
      </c>
      <c r="DH717" s="146">
        <f t="shared" si="1148"/>
        <v>0</v>
      </c>
      <c r="DI717" s="146">
        <f t="shared" si="1149"/>
        <v>0</v>
      </c>
      <c r="DJ717" s="146">
        <f t="shared" si="1150"/>
        <v>0</v>
      </c>
      <c r="DK717" s="146">
        <f t="shared" si="1151"/>
        <v>0</v>
      </c>
      <c r="DL717" s="146">
        <f t="shared" si="1152"/>
        <v>0</v>
      </c>
      <c r="DM717" s="146">
        <f t="shared" si="1153"/>
        <v>0</v>
      </c>
      <c r="DN717" s="64">
        <f>F717*H717</f>
        <v>135</v>
      </c>
      <c r="DO717" s="52" t="str">
        <f t="shared" si="1099"/>
        <v/>
      </c>
      <c r="DP717" s="52" t="str">
        <f t="shared" si="1155"/>
        <v/>
      </c>
      <c r="DQ717" s="53">
        <f t="shared" si="1156"/>
        <v>135</v>
      </c>
      <c r="DR717" s="1">
        <f t="shared" si="1100"/>
        <v>2</v>
      </c>
      <c r="DS717" s="168" t="e">
        <f>IF(AND(DR717=#REF!,BL717=#REF!),'Tiến độ'!D717,"")</f>
        <v>#REF!</v>
      </c>
    </row>
    <row r="718" spans="1:123" ht="11.25" customHeight="1">
      <c r="A718" s="310" t="str">
        <f>IF(B718="","",MAX($A$7:A717)+1)</f>
        <v/>
      </c>
      <c r="B718" s="313"/>
      <c r="C718" s="91" t="s">
        <v>8</v>
      </c>
      <c r="D718" s="92"/>
      <c r="E718" s="93">
        <f>SUM(E704:E717)</f>
        <v>35</v>
      </c>
      <c r="F718" s="94"/>
      <c r="G718" s="95"/>
      <c r="H718" s="96"/>
      <c r="I718" s="97"/>
      <c r="J718" s="26"/>
      <c r="K718" s="96">
        <f t="shared" ref="K718:AH718" si="1158">SUM(K704:K717)</f>
        <v>20</v>
      </c>
      <c r="L718" s="97">
        <f t="shared" si="1158"/>
        <v>20</v>
      </c>
      <c r="M718" s="97">
        <f t="shared" si="1158"/>
        <v>20</v>
      </c>
      <c r="N718" s="98">
        <f t="shared" si="1158"/>
        <v>20</v>
      </c>
      <c r="O718" s="96">
        <f t="shared" si="1158"/>
        <v>20</v>
      </c>
      <c r="P718" s="97">
        <f t="shared" si="1158"/>
        <v>17</v>
      </c>
      <c r="Q718" s="97">
        <f t="shared" si="1158"/>
        <v>17</v>
      </c>
      <c r="R718" s="98">
        <f t="shared" si="1158"/>
        <v>21</v>
      </c>
      <c r="S718" s="96">
        <f t="shared" si="1158"/>
        <v>21</v>
      </c>
      <c r="T718" s="97">
        <f t="shared" si="1158"/>
        <v>21</v>
      </c>
      <c r="U718" s="97">
        <f t="shared" si="1158"/>
        <v>21</v>
      </c>
      <c r="V718" s="97">
        <f t="shared" si="1158"/>
        <v>21</v>
      </c>
      <c r="W718" s="98">
        <f t="shared" si="1158"/>
        <v>21</v>
      </c>
      <c r="X718" s="96">
        <f t="shared" si="1158"/>
        <v>18</v>
      </c>
      <c r="Y718" s="97">
        <f t="shared" si="1158"/>
        <v>16</v>
      </c>
      <c r="Z718" s="97">
        <f t="shared" si="1158"/>
        <v>0</v>
      </c>
      <c r="AA718" s="98">
        <f t="shared" si="1158"/>
        <v>0</v>
      </c>
      <c r="AB718" s="96">
        <f t="shared" si="1158"/>
        <v>0</v>
      </c>
      <c r="AC718" s="97">
        <f t="shared" si="1158"/>
        <v>0</v>
      </c>
      <c r="AD718" s="97">
        <f t="shared" si="1158"/>
        <v>0</v>
      </c>
      <c r="AE718" s="98">
        <f t="shared" si="1158"/>
        <v>0</v>
      </c>
      <c r="AF718" s="96">
        <f t="shared" si="1158"/>
        <v>0</v>
      </c>
      <c r="AG718" s="97">
        <f t="shared" si="1158"/>
        <v>0</v>
      </c>
      <c r="AH718" s="97">
        <f t="shared" si="1158"/>
        <v>0</v>
      </c>
      <c r="AI718" s="362"/>
      <c r="AJ718" s="363"/>
      <c r="AK718" s="96">
        <f t="shared" ref="AK718:BD718" si="1159">SUM(AK704:AK717)</f>
        <v>0</v>
      </c>
      <c r="AL718" s="97">
        <f t="shared" si="1159"/>
        <v>18</v>
      </c>
      <c r="AM718" s="97">
        <f t="shared" si="1159"/>
        <v>18</v>
      </c>
      <c r="AN718" s="98">
        <f t="shared" si="1159"/>
        <v>18</v>
      </c>
      <c r="AO718" s="96">
        <f t="shared" si="1159"/>
        <v>18</v>
      </c>
      <c r="AP718" s="97">
        <f t="shared" si="1159"/>
        <v>18</v>
      </c>
      <c r="AQ718" s="97">
        <f t="shared" si="1159"/>
        <v>18</v>
      </c>
      <c r="AR718" s="98">
        <f t="shared" si="1159"/>
        <v>18</v>
      </c>
      <c r="AS718" s="99">
        <f t="shared" si="1159"/>
        <v>22</v>
      </c>
      <c r="AT718" s="97">
        <f t="shared" si="1159"/>
        <v>22</v>
      </c>
      <c r="AU718" s="97">
        <f t="shared" si="1159"/>
        <v>22</v>
      </c>
      <c r="AV718" s="100">
        <f t="shared" si="1159"/>
        <v>22</v>
      </c>
      <c r="AW718" s="96">
        <f t="shared" si="1159"/>
        <v>22</v>
      </c>
      <c r="AX718" s="97">
        <f t="shared" si="1159"/>
        <v>22</v>
      </c>
      <c r="AY718" s="97">
        <f t="shared" si="1159"/>
        <v>22</v>
      </c>
      <c r="AZ718" s="97">
        <f t="shared" si="1159"/>
        <v>20</v>
      </c>
      <c r="BA718" s="98">
        <f t="shared" si="1159"/>
        <v>0</v>
      </c>
      <c r="BB718" s="99">
        <f t="shared" si="1159"/>
        <v>0</v>
      </c>
      <c r="BC718" s="97">
        <f t="shared" si="1159"/>
        <v>0</v>
      </c>
      <c r="BD718" s="97">
        <f t="shared" si="1159"/>
        <v>0</v>
      </c>
      <c r="BE718" s="321"/>
      <c r="BF718" s="322"/>
      <c r="BG718" s="322"/>
      <c r="BH718" s="322"/>
      <c r="BI718" s="322"/>
      <c r="BJ718" s="323"/>
      <c r="BK718" s="47"/>
      <c r="BL718" s="47" t="s">
        <v>1113</v>
      </c>
      <c r="BN718" s="146">
        <f t="shared" si="1154"/>
        <v>0</v>
      </c>
      <c r="BO718" s="146">
        <f t="shared" si="1103"/>
        <v>0</v>
      </c>
      <c r="BP718" s="146">
        <f t="shared" si="1104"/>
        <v>0</v>
      </c>
      <c r="BQ718" s="146">
        <f t="shared" si="1105"/>
        <v>0</v>
      </c>
      <c r="BR718" s="146">
        <f t="shared" si="1106"/>
        <v>0</v>
      </c>
      <c r="BS718" s="146">
        <f t="shared" si="1107"/>
        <v>0</v>
      </c>
      <c r="BT718" s="146">
        <f t="shared" si="1108"/>
        <v>0</v>
      </c>
      <c r="BU718" s="146">
        <f t="shared" si="1109"/>
        <v>0</v>
      </c>
      <c r="BV718" s="146">
        <f t="shared" si="1110"/>
        <v>0</v>
      </c>
      <c r="BW718" s="146">
        <f t="shared" si="1111"/>
        <v>0</v>
      </c>
      <c r="BX718" s="146">
        <f t="shared" si="1112"/>
        <v>0</v>
      </c>
      <c r="BY718" s="146">
        <f t="shared" si="1113"/>
        <v>0</v>
      </c>
      <c r="BZ718" s="146">
        <f t="shared" si="1114"/>
        <v>0</v>
      </c>
      <c r="CA718" s="146">
        <f t="shared" si="1115"/>
        <v>0</v>
      </c>
      <c r="CB718" s="146">
        <f t="shared" si="1116"/>
        <v>0</v>
      </c>
      <c r="CC718" s="146">
        <f t="shared" si="1117"/>
        <v>0</v>
      </c>
      <c r="CD718" s="146">
        <f t="shared" si="1118"/>
        <v>0</v>
      </c>
      <c r="CE718" s="146">
        <f t="shared" si="1119"/>
        <v>0</v>
      </c>
      <c r="CF718" s="146">
        <f t="shared" si="1120"/>
        <v>0</v>
      </c>
      <c r="CG718" s="146">
        <f t="shared" si="1121"/>
        <v>0</v>
      </c>
      <c r="CH718" s="146">
        <f t="shared" si="1122"/>
        <v>0</v>
      </c>
      <c r="CI718" s="146">
        <f t="shared" si="1123"/>
        <v>0</v>
      </c>
      <c r="CJ718" s="146">
        <f t="shared" si="1124"/>
        <v>0</v>
      </c>
      <c r="CK718" s="146">
        <f t="shared" si="1125"/>
        <v>0</v>
      </c>
      <c r="CL718" s="146">
        <f t="shared" si="1126"/>
        <v>0</v>
      </c>
      <c r="CM718" s="146">
        <f t="shared" si="1127"/>
        <v>0</v>
      </c>
      <c r="CN718" s="146">
        <f t="shared" si="1128"/>
        <v>0</v>
      </c>
      <c r="CO718" s="146">
        <f t="shared" si="1129"/>
        <v>0</v>
      </c>
      <c r="CP718" s="146">
        <f t="shared" si="1130"/>
        <v>0</v>
      </c>
      <c r="CQ718" s="146">
        <f t="shared" si="1131"/>
        <v>0</v>
      </c>
      <c r="CR718" s="146">
        <f t="shared" si="1132"/>
        <v>0</v>
      </c>
      <c r="CS718" s="146">
        <f t="shared" si="1133"/>
        <v>0</v>
      </c>
      <c r="CT718" s="146">
        <f t="shared" si="1134"/>
        <v>0</v>
      </c>
      <c r="CU718" s="146">
        <f t="shared" si="1135"/>
        <v>0</v>
      </c>
      <c r="CV718" s="146">
        <f t="shared" si="1136"/>
        <v>0</v>
      </c>
      <c r="CW718" s="146">
        <f t="shared" si="1137"/>
        <v>0</v>
      </c>
      <c r="CX718" s="146">
        <f t="shared" si="1138"/>
        <v>0</v>
      </c>
      <c r="CY718" s="146">
        <f t="shared" si="1139"/>
        <v>0</v>
      </c>
      <c r="CZ718" s="146">
        <f t="shared" si="1140"/>
        <v>0</v>
      </c>
      <c r="DA718" s="146">
        <f t="shared" si="1141"/>
        <v>0</v>
      </c>
      <c r="DB718" s="146">
        <f t="shared" si="1142"/>
        <v>0</v>
      </c>
      <c r="DC718" s="146">
        <f t="shared" si="1143"/>
        <v>0</v>
      </c>
      <c r="DD718" s="146">
        <f t="shared" si="1144"/>
        <v>0</v>
      </c>
      <c r="DE718" s="146">
        <f t="shared" si="1145"/>
        <v>0</v>
      </c>
      <c r="DF718" s="146">
        <f t="shared" si="1146"/>
        <v>0</v>
      </c>
      <c r="DG718" s="146">
        <f t="shared" si="1147"/>
        <v>0</v>
      </c>
      <c r="DH718" s="146">
        <f t="shared" si="1148"/>
        <v>0</v>
      </c>
      <c r="DI718" s="146">
        <f t="shared" si="1149"/>
        <v>0</v>
      </c>
      <c r="DJ718" s="146">
        <f t="shared" si="1150"/>
        <v>0</v>
      </c>
      <c r="DK718" s="146">
        <f t="shared" si="1151"/>
        <v>0</v>
      </c>
      <c r="DL718" s="146">
        <f t="shared" si="1152"/>
        <v>0</v>
      </c>
      <c r="DM718" s="146">
        <f t="shared" si="1153"/>
        <v>0</v>
      </c>
      <c r="DN718" s="54"/>
      <c r="DO718" s="55"/>
      <c r="DP718" s="55"/>
      <c r="DQ718" s="56"/>
      <c r="DS718" s="168" t="e">
        <f>IF(AND(DR718=#REF!,BL718=#REF!),'Tiến độ'!D718,"")</f>
        <v>#REF!</v>
      </c>
    </row>
    <row r="719" spans="1:123" ht="11.25" customHeight="1">
      <c r="A719" s="308">
        <f>IF(B719="","",MAX($A$7:A718)+1)</f>
        <v>50</v>
      </c>
      <c r="B719" s="311" t="s">
        <v>1152</v>
      </c>
      <c r="C719" s="67" t="s">
        <v>815</v>
      </c>
      <c r="D719" s="68" t="s">
        <v>816</v>
      </c>
      <c r="E719" s="69">
        <v>3</v>
      </c>
      <c r="F719" s="70">
        <v>60</v>
      </c>
      <c r="G719" s="71"/>
      <c r="H719" s="72">
        <v>1</v>
      </c>
      <c r="I719" s="73">
        <v>52</v>
      </c>
      <c r="J719" s="24"/>
      <c r="K719" s="74">
        <v>4</v>
      </c>
      <c r="L719" s="75">
        <v>4</v>
      </c>
      <c r="M719" s="75">
        <v>4</v>
      </c>
      <c r="N719" s="76">
        <v>4</v>
      </c>
      <c r="O719" s="74">
        <v>4</v>
      </c>
      <c r="P719" s="75">
        <v>4</v>
      </c>
      <c r="Q719" s="75">
        <v>4</v>
      </c>
      <c r="R719" s="76">
        <v>4</v>
      </c>
      <c r="S719" s="74">
        <v>4</v>
      </c>
      <c r="T719" s="75">
        <v>4</v>
      </c>
      <c r="U719" s="75">
        <v>4</v>
      </c>
      <c r="V719" s="75">
        <v>4</v>
      </c>
      <c r="W719" s="76">
        <v>4</v>
      </c>
      <c r="X719" s="74">
        <v>4</v>
      </c>
      <c r="Y719" s="75">
        <v>4</v>
      </c>
      <c r="Z719" s="75" t="s">
        <v>163</v>
      </c>
      <c r="AA719" s="76" t="s">
        <v>163</v>
      </c>
      <c r="AB719" s="74" t="s">
        <v>163</v>
      </c>
      <c r="AC719" s="75" t="s">
        <v>163</v>
      </c>
      <c r="AD719" s="75" t="s">
        <v>164</v>
      </c>
      <c r="AE719" s="76" t="s">
        <v>164</v>
      </c>
      <c r="AF719" s="74" t="s">
        <v>164</v>
      </c>
      <c r="AG719" s="75" t="s">
        <v>164</v>
      </c>
      <c r="AH719" s="75" t="s">
        <v>164</v>
      </c>
      <c r="AI719" s="362"/>
      <c r="AJ719" s="363"/>
      <c r="AK719" s="74" t="s">
        <v>164</v>
      </c>
      <c r="AL719" s="75"/>
      <c r="AM719" s="75"/>
      <c r="AN719" s="76"/>
      <c r="AO719" s="74"/>
      <c r="AP719" s="75"/>
      <c r="AQ719" s="75"/>
      <c r="AR719" s="76"/>
      <c r="AS719" s="77"/>
      <c r="AT719" s="75"/>
      <c r="AU719" s="75"/>
      <c r="AV719" s="78"/>
      <c r="AW719" s="74"/>
      <c r="AX719" s="75"/>
      <c r="AY719" s="75"/>
      <c r="AZ719" s="75"/>
      <c r="BA719" s="76"/>
      <c r="BB719" s="77"/>
      <c r="BC719" s="75"/>
      <c r="BD719" s="75"/>
      <c r="BE719" s="321"/>
      <c r="BF719" s="322"/>
      <c r="BG719" s="322"/>
      <c r="BH719" s="322"/>
      <c r="BI719" s="322"/>
      <c r="BJ719" s="323"/>
      <c r="BK719" s="45" t="s">
        <v>18</v>
      </c>
      <c r="BL719" s="45" t="s">
        <v>38</v>
      </c>
      <c r="BN719" s="146">
        <f t="shared" si="1154"/>
        <v>4</v>
      </c>
      <c r="BO719" s="146">
        <f t="shared" si="1103"/>
        <v>4</v>
      </c>
      <c r="BP719" s="146">
        <f t="shared" si="1104"/>
        <v>4</v>
      </c>
      <c r="BQ719" s="146">
        <f t="shared" si="1105"/>
        <v>4</v>
      </c>
      <c r="BR719" s="146">
        <f t="shared" si="1106"/>
        <v>4</v>
      </c>
      <c r="BS719" s="146">
        <f t="shared" si="1107"/>
        <v>4</v>
      </c>
      <c r="BT719" s="146">
        <f t="shared" si="1108"/>
        <v>4</v>
      </c>
      <c r="BU719" s="146">
        <f t="shared" si="1109"/>
        <v>4</v>
      </c>
      <c r="BV719" s="146">
        <f t="shared" si="1110"/>
        <v>4</v>
      </c>
      <c r="BW719" s="146">
        <f t="shared" si="1111"/>
        <v>4</v>
      </c>
      <c r="BX719" s="146">
        <f t="shared" si="1112"/>
        <v>4</v>
      </c>
      <c r="BY719" s="146">
        <f t="shared" si="1113"/>
        <v>4</v>
      </c>
      <c r="BZ719" s="146">
        <f t="shared" si="1114"/>
        <v>4</v>
      </c>
      <c r="CA719" s="146">
        <f t="shared" si="1115"/>
        <v>4</v>
      </c>
      <c r="CB719" s="146">
        <f t="shared" si="1116"/>
        <v>4</v>
      </c>
      <c r="CC719" s="146">
        <f t="shared" si="1117"/>
        <v>0</v>
      </c>
      <c r="CD719" s="146">
        <f t="shared" si="1118"/>
        <v>0</v>
      </c>
      <c r="CE719" s="146">
        <f t="shared" si="1119"/>
        <v>0</v>
      </c>
      <c r="CF719" s="146">
        <f t="shared" si="1120"/>
        <v>0</v>
      </c>
      <c r="CG719" s="146">
        <f t="shared" si="1121"/>
        <v>0</v>
      </c>
      <c r="CH719" s="146">
        <f t="shared" si="1122"/>
        <v>0</v>
      </c>
      <c r="CI719" s="146">
        <f t="shared" si="1123"/>
        <v>0</v>
      </c>
      <c r="CJ719" s="146">
        <f t="shared" si="1124"/>
        <v>0</v>
      </c>
      <c r="CK719" s="146">
        <f t="shared" si="1125"/>
        <v>0</v>
      </c>
      <c r="CL719" s="146">
        <f t="shared" si="1126"/>
        <v>0</v>
      </c>
      <c r="CM719" s="146">
        <f t="shared" si="1127"/>
        <v>0</v>
      </c>
      <c r="CN719" s="146">
        <f t="shared" si="1128"/>
        <v>0</v>
      </c>
      <c r="CO719" s="146">
        <f t="shared" si="1129"/>
        <v>0</v>
      </c>
      <c r="CP719" s="146">
        <f t="shared" si="1130"/>
        <v>0</v>
      </c>
      <c r="CQ719" s="146">
        <f t="shared" si="1131"/>
        <v>0</v>
      </c>
      <c r="CR719" s="146">
        <f t="shared" si="1132"/>
        <v>0</v>
      </c>
      <c r="CS719" s="146">
        <f t="shared" si="1133"/>
        <v>0</v>
      </c>
      <c r="CT719" s="146">
        <f t="shared" si="1134"/>
        <v>0</v>
      </c>
      <c r="CU719" s="146">
        <f t="shared" si="1135"/>
        <v>0</v>
      </c>
      <c r="CV719" s="146">
        <f t="shared" si="1136"/>
        <v>0</v>
      </c>
      <c r="CW719" s="146">
        <f t="shared" si="1137"/>
        <v>0</v>
      </c>
      <c r="CX719" s="146">
        <f t="shared" si="1138"/>
        <v>0</v>
      </c>
      <c r="CY719" s="146">
        <f t="shared" si="1139"/>
        <v>0</v>
      </c>
      <c r="CZ719" s="146">
        <f t="shared" si="1140"/>
        <v>0</v>
      </c>
      <c r="DA719" s="146">
        <f t="shared" si="1141"/>
        <v>0</v>
      </c>
      <c r="DB719" s="146">
        <f t="shared" si="1142"/>
        <v>0</v>
      </c>
      <c r="DC719" s="146">
        <f t="shared" si="1143"/>
        <v>0</v>
      </c>
      <c r="DD719" s="146">
        <f t="shared" si="1144"/>
        <v>0</v>
      </c>
      <c r="DE719" s="146">
        <f t="shared" si="1145"/>
        <v>0</v>
      </c>
      <c r="DF719" s="146">
        <f t="shared" si="1146"/>
        <v>0</v>
      </c>
      <c r="DG719" s="146">
        <f t="shared" si="1147"/>
        <v>0</v>
      </c>
      <c r="DH719" s="146">
        <f t="shared" si="1148"/>
        <v>0</v>
      </c>
      <c r="DI719" s="146">
        <f t="shared" si="1149"/>
        <v>0</v>
      </c>
      <c r="DJ719" s="146">
        <f t="shared" si="1150"/>
        <v>0</v>
      </c>
      <c r="DK719" s="146">
        <f t="shared" si="1151"/>
        <v>0</v>
      </c>
      <c r="DL719" s="146">
        <f t="shared" si="1152"/>
        <v>0</v>
      </c>
      <c r="DM719" s="146">
        <f t="shared" si="1153"/>
        <v>0</v>
      </c>
      <c r="DN719" s="63">
        <f t="shared" ref="DN719:DN732" si="1160">F719*H719</f>
        <v>60</v>
      </c>
      <c r="DO719" s="50">
        <f t="shared" ref="DO719:DO732" si="1161">IF(COUNTA(K719:AC719)&gt;0,DN719,"")</f>
        <v>60</v>
      </c>
      <c r="DP719" s="50" t="str">
        <f t="shared" si="1155"/>
        <v/>
      </c>
      <c r="DQ719" s="51" t="str">
        <f t="shared" si="1156"/>
        <v/>
      </c>
      <c r="DR719" s="1">
        <f t="shared" ref="DR719:DR732" si="1162">IF(DQ719="",1,2)</f>
        <v>1</v>
      </c>
      <c r="DS719" s="168" t="e">
        <f>IF(AND(DR719=#REF!,BL719=#REF!),'Tiến độ'!D719,"")</f>
        <v>#REF!</v>
      </c>
    </row>
    <row r="720" spans="1:123" ht="11.25" customHeight="1">
      <c r="A720" s="314" t="str">
        <f>IF(B720="","",MAX($A$7:A719)+1)</f>
        <v/>
      </c>
      <c r="B720" s="315"/>
      <c r="C720" s="79" t="s">
        <v>788</v>
      </c>
      <c r="D720" s="80" t="s">
        <v>817</v>
      </c>
      <c r="E720" s="81">
        <v>3</v>
      </c>
      <c r="F720" s="82">
        <v>60</v>
      </c>
      <c r="G720" s="83"/>
      <c r="H720" s="84">
        <f>H719</f>
        <v>1</v>
      </c>
      <c r="I720" s="85">
        <f>I719</f>
        <v>52</v>
      </c>
      <c r="J720" s="27"/>
      <c r="K720" s="86">
        <v>4</v>
      </c>
      <c r="L720" s="87">
        <v>4</v>
      </c>
      <c r="M720" s="87">
        <v>4</v>
      </c>
      <c r="N720" s="88">
        <v>4</v>
      </c>
      <c r="O720" s="86">
        <v>4</v>
      </c>
      <c r="P720" s="87">
        <v>4</v>
      </c>
      <c r="Q720" s="87">
        <v>4</v>
      </c>
      <c r="R720" s="88">
        <v>4</v>
      </c>
      <c r="S720" s="86">
        <v>4</v>
      </c>
      <c r="T720" s="87">
        <v>4</v>
      </c>
      <c r="U720" s="87">
        <v>4</v>
      </c>
      <c r="V720" s="87">
        <v>4</v>
      </c>
      <c r="W720" s="88">
        <v>4</v>
      </c>
      <c r="X720" s="86">
        <v>4</v>
      </c>
      <c r="Y720" s="87">
        <v>4</v>
      </c>
      <c r="Z720" s="87" t="s">
        <v>163</v>
      </c>
      <c r="AA720" s="88" t="s">
        <v>163</v>
      </c>
      <c r="AB720" s="86" t="s">
        <v>163</v>
      </c>
      <c r="AC720" s="87" t="s">
        <v>163</v>
      </c>
      <c r="AD720" s="87" t="s">
        <v>164</v>
      </c>
      <c r="AE720" s="88" t="s">
        <v>164</v>
      </c>
      <c r="AF720" s="86" t="s">
        <v>164</v>
      </c>
      <c r="AG720" s="87" t="s">
        <v>164</v>
      </c>
      <c r="AH720" s="87" t="s">
        <v>164</v>
      </c>
      <c r="AI720" s="362"/>
      <c r="AJ720" s="363"/>
      <c r="AK720" s="86" t="s">
        <v>164</v>
      </c>
      <c r="AL720" s="87"/>
      <c r="AM720" s="87"/>
      <c r="AN720" s="88"/>
      <c r="AO720" s="86"/>
      <c r="AP720" s="87"/>
      <c r="AQ720" s="87"/>
      <c r="AR720" s="88"/>
      <c r="AS720" s="89"/>
      <c r="AT720" s="87"/>
      <c r="AU720" s="87"/>
      <c r="AV720" s="90"/>
      <c r="AW720" s="86"/>
      <c r="AX720" s="87"/>
      <c r="AY720" s="87"/>
      <c r="AZ720" s="87"/>
      <c r="BA720" s="88"/>
      <c r="BB720" s="89"/>
      <c r="BC720" s="87"/>
      <c r="BD720" s="87"/>
      <c r="BE720" s="321"/>
      <c r="BF720" s="322"/>
      <c r="BG720" s="322"/>
      <c r="BH720" s="322"/>
      <c r="BI720" s="322"/>
      <c r="BJ720" s="323"/>
      <c r="BK720" s="46" t="s">
        <v>18</v>
      </c>
      <c r="BL720" s="46" t="s">
        <v>60</v>
      </c>
      <c r="BN720" s="146">
        <f t="shared" si="1154"/>
        <v>4</v>
      </c>
      <c r="BO720" s="146">
        <f t="shared" si="1103"/>
        <v>4</v>
      </c>
      <c r="BP720" s="146">
        <f t="shared" si="1104"/>
        <v>4</v>
      </c>
      <c r="BQ720" s="146">
        <f t="shared" si="1105"/>
        <v>4</v>
      </c>
      <c r="BR720" s="146">
        <f t="shared" si="1106"/>
        <v>4</v>
      </c>
      <c r="BS720" s="146">
        <f t="shared" si="1107"/>
        <v>4</v>
      </c>
      <c r="BT720" s="146">
        <f t="shared" si="1108"/>
        <v>4</v>
      </c>
      <c r="BU720" s="146">
        <f t="shared" si="1109"/>
        <v>4</v>
      </c>
      <c r="BV720" s="146">
        <f t="shared" si="1110"/>
        <v>4</v>
      </c>
      <c r="BW720" s="146">
        <f t="shared" si="1111"/>
        <v>4</v>
      </c>
      <c r="BX720" s="146">
        <f t="shared" si="1112"/>
        <v>4</v>
      </c>
      <c r="BY720" s="146">
        <f t="shared" si="1113"/>
        <v>4</v>
      </c>
      <c r="BZ720" s="146">
        <f t="shared" si="1114"/>
        <v>4</v>
      </c>
      <c r="CA720" s="146">
        <f t="shared" si="1115"/>
        <v>4</v>
      </c>
      <c r="CB720" s="146">
        <f t="shared" si="1116"/>
        <v>4</v>
      </c>
      <c r="CC720" s="146">
        <f t="shared" si="1117"/>
        <v>0</v>
      </c>
      <c r="CD720" s="146">
        <f t="shared" si="1118"/>
        <v>0</v>
      </c>
      <c r="CE720" s="146">
        <f t="shared" si="1119"/>
        <v>0</v>
      </c>
      <c r="CF720" s="146">
        <f t="shared" si="1120"/>
        <v>0</v>
      </c>
      <c r="CG720" s="146">
        <f t="shared" si="1121"/>
        <v>0</v>
      </c>
      <c r="CH720" s="146">
        <f t="shared" si="1122"/>
        <v>0</v>
      </c>
      <c r="CI720" s="146">
        <f t="shared" si="1123"/>
        <v>0</v>
      </c>
      <c r="CJ720" s="146">
        <f t="shared" si="1124"/>
        <v>0</v>
      </c>
      <c r="CK720" s="146">
        <f t="shared" si="1125"/>
        <v>0</v>
      </c>
      <c r="CL720" s="146">
        <f t="shared" si="1126"/>
        <v>0</v>
      </c>
      <c r="CM720" s="146">
        <f t="shared" si="1127"/>
        <v>0</v>
      </c>
      <c r="CN720" s="146">
        <f t="shared" si="1128"/>
        <v>0</v>
      </c>
      <c r="CO720" s="146">
        <f t="shared" si="1129"/>
        <v>0</v>
      </c>
      <c r="CP720" s="146">
        <f t="shared" si="1130"/>
        <v>0</v>
      </c>
      <c r="CQ720" s="146">
        <f t="shared" si="1131"/>
        <v>0</v>
      </c>
      <c r="CR720" s="146">
        <f t="shared" si="1132"/>
        <v>0</v>
      </c>
      <c r="CS720" s="146">
        <f t="shared" si="1133"/>
        <v>0</v>
      </c>
      <c r="CT720" s="146">
        <f t="shared" si="1134"/>
        <v>0</v>
      </c>
      <c r="CU720" s="146">
        <f t="shared" si="1135"/>
        <v>0</v>
      </c>
      <c r="CV720" s="146">
        <f t="shared" si="1136"/>
        <v>0</v>
      </c>
      <c r="CW720" s="146">
        <f t="shared" si="1137"/>
        <v>0</v>
      </c>
      <c r="CX720" s="146">
        <f t="shared" si="1138"/>
        <v>0</v>
      </c>
      <c r="CY720" s="146">
        <f t="shared" si="1139"/>
        <v>0</v>
      </c>
      <c r="CZ720" s="146">
        <f t="shared" si="1140"/>
        <v>0</v>
      </c>
      <c r="DA720" s="146">
        <f t="shared" si="1141"/>
        <v>0</v>
      </c>
      <c r="DB720" s="146">
        <f t="shared" si="1142"/>
        <v>0</v>
      </c>
      <c r="DC720" s="146">
        <f t="shared" si="1143"/>
        <v>0</v>
      </c>
      <c r="DD720" s="146">
        <f t="shared" si="1144"/>
        <v>0</v>
      </c>
      <c r="DE720" s="146">
        <f t="shared" si="1145"/>
        <v>0</v>
      </c>
      <c r="DF720" s="146">
        <f t="shared" si="1146"/>
        <v>0</v>
      </c>
      <c r="DG720" s="146">
        <f t="shared" si="1147"/>
        <v>0</v>
      </c>
      <c r="DH720" s="146">
        <f t="shared" si="1148"/>
        <v>0</v>
      </c>
      <c r="DI720" s="146">
        <f t="shared" si="1149"/>
        <v>0</v>
      </c>
      <c r="DJ720" s="146">
        <f t="shared" si="1150"/>
        <v>0</v>
      </c>
      <c r="DK720" s="146">
        <f t="shared" si="1151"/>
        <v>0</v>
      </c>
      <c r="DL720" s="146">
        <f t="shared" si="1152"/>
        <v>0</v>
      </c>
      <c r="DM720" s="146">
        <f t="shared" si="1153"/>
        <v>0</v>
      </c>
      <c r="DN720" s="64">
        <f t="shared" si="1160"/>
        <v>60</v>
      </c>
      <c r="DO720" s="52">
        <f t="shared" si="1161"/>
        <v>60</v>
      </c>
      <c r="DP720" s="52" t="str">
        <f t="shared" si="1155"/>
        <v/>
      </c>
      <c r="DQ720" s="53" t="str">
        <f t="shared" si="1156"/>
        <v/>
      </c>
      <c r="DR720" s="1">
        <f t="shared" si="1162"/>
        <v>1</v>
      </c>
      <c r="DS720" s="168" t="e">
        <f>IF(AND(DR720=#REF!,BL720=#REF!),'Tiến độ'!D720,"")</f>
        <v>#REF!</v>
      </c>
    </row>
    <row r="721" spans="1:123" ht="11.25" customHeight="1">
      <c r="A721" s="314" t="str">
        <f>IF(B721="","",MAX($A$7:A720)+1)</f>
        <v/>
      </c>
      <c r="B721" s="315"/>
      <c r="C721" s="79" t="s">
        <v>818</v>
      </c>
      <c r="D721" s="80" t="s">
        <v>819</v>
      </c>
      <c r="E721" s="81">
        <v>3</v>
      </c>
      <c r="F721" s="82">
        <v>60</v>
      </c>
      <c r="G721" s="83"/>
      <c r="H721" s="84">
        <f t="shared" ref="H721:H732" si="1163">H720</f>
        <v>1</v>
      </c>
      <c r="I721" s="85">
        <f t="shared" ref="I721:I732" si="1164">I720</f>
        <v>52</v>
      </c>
      <c r="J721" s="27"/>
      <c r="K721" s="86">
        <v>4</v>
      </c>
      <c r="L721" s="87">
        <v>4</v>
      </c>
      <c r="M721" s="87">
        <v>4</v>
      </c>
      <c r="N721" s="88">
        <v>4</v>
      </c>
      <c r="O721" s="86">
        <v>4</v>
      </c>
      <c r="P721" s="87">
        <v>4</v>
      </c>
      <c r="Q721" s="87">
        <v>4</v>
      </c>
      <c r="R721" s="88">
        <v>4</v>
      </c>
      <c r="S721" s="86">
        <v>4</v>
      </c>
      <c r="T721" s="87">
        <v>4</v>
      </c>
      <c r="U721" s="87">
        <v>4</v>
      </c>
      <c r="V721" s="87">
        <v>4</v>
      </c>
      <c r="W721" s="88">
        <v>4</v>
      </c>
      <c r="X721" s="86">
        <v>4</v>
      </c>
      <c r="Y721" s="87">
        <v>4</v>
      </c>
      <c r="Z721" s="87" t="s">
        <v>163</v>
      </c>
      <c r="AA721" s="88" t="s">
        <v>163</v>
      </c>
      <c r="AB721" s="86" t="s">
        <v>163</v>
      </c>
      <c r="AC721" s="87" t="s">
        <v>163</v>
      </c>
      <c r="AD721" s="87" t="s">
        <v>164</v>
      </c>
      <c r="AE721" s="88" t="s">
        <v>164</v>
      </c>
      <c r="AF721" s="86" t="s">
        <v>164</v>
      </c>
      <c r="AG721" s="87" t="s">
        <v>164</v>
      </c>
      <c r="AH721" s="87" t="s">
        <v>164</v>
      </c>
      <c r="AI721" s="362"/>
      <c r="AJ721" s="363"/>
      <c r="AK721" s="86" t="s">
        <v>164</v>
      </c>
      <c r="AL721" s="87"/>
      <c r="AM721" s="87"/>
      <c r="AN721" s="88"/>
      <c r="AO721" s="86"/>
      <c r="AP721" s="87"/>
      <c r="AQ721" s="87"/>
      <c r="AR721" s="88"/>
      <c r="AS721" s="89"/>
      <c r="AT721" s="87"/>
      <c r="AU721" s="87"/>
      <c r="AV721" s="90"/>
      <c r="AW721" s="86"/>
      <c r="AX721" s="87"/>
      <c r="AY721" s="87"/>
      <c r="AZ721" s="87"/>
      <c r="BA721" s="88"/>
      <c r="BB721" s="89"/>
      <c r="BC721" s="87"/>
      <c r="BD721" s="87"/>
      <c r="BE721" s="321"/>
      <c r="BF721" s="322"/>
      <c r="BG721" s="322"/>
      <c r="BH721" s="322"/>
      <c r="BI721" s="322"/>
      <c r="BJ721" s="323"/>
      <c r="BK721" s="46" t="s">
        <v>18</v>
      </c>
      <c r="BL721" s="46" t="s">
        <v>38</v>
      </c>
      <c r="BN721" s="146">
        <f t="shared" si="1154"/>
        <v>4</v>
      </c>
      <c r="BO721" s="146">
        <f t="shared" si="1103"/>
        <v>4</v>
      </c>
      <c r="BP721" s="146">
        <f t="shared" si="1104"/>
        <v>4</v>
      </c>
      <c r="BQ721" s="146">
        <f t="shared" si="1105"/>
        <v>4</v>
      </c>
      <c r="BR721" s="146">
        <f t="shared" si="1106"/>
        <v>4</v>
      </c>
      <c r="BS721" s="146">
        <f t="shared" si="1107"/>
        <v>4</v>
      </c>
      <c r="BT721" s="146">
        <f t="shared" si="1108"/>
        <v>4</v>
      </c>
      <c r="BU721" s="146">
        <f t="shared" si="1109"/>
        <v>4</v>
      </c>
      <c r="BV721" s="146">
        <f t="shared" si="1110"/>
        <v>4</v>
      </c>
      <c r="BW721" s="146">
        <f t="shared" si="1111"/>
        <v>4</v>
      </c>
      <c r="BX721" s="146">
        <f t="shared" si="1112"/>
        <v>4</v>
      </c>
      <c r="BY721" s="146">
        <f t="shared" si="1113"/>
        <v>4</v>
      </c>
      <c r="BZ721" s="146">
        <f t="shared" si="1114"/>
        <v>4</v>
      </c>
      <c r="CA721" s="146">
        <f t="shared" si="1115"/>
        <v>4</v>
      </c>
      <c r="CB721" s="146">
        <f t="shared" si="1116"/>
        <v>4</v>
      </c>
      <c r="CC721" s="146">
        <f t="shared" si="1117"/>
        <v>0</v>
      </c>
      <c r="CD721" s="146">
        <f t="shared" si="1118"/>
        <v>0</v>
      </c>
      <c r="CE721" s="146">
        <f t="shared" si="1119"/>
        <v>0</v>
      </c>
      <c r="CF721" s="146">
        <f t="shared" si="1120"/>
        <v>0</v>
      </c>
      <c r="CG721" s="146">
        <f t="shared" si="1121"/>
        <v>0</v>
      </c>
      <c r="CH721" s="146">
        <f t="shared" si="1122"/>
        <v>0</v>
      </c>
      <c r="CI721" s="146">
        <f t="shared" si="1123"/>
        <v>0</v>
      </c>
      <c r="CJ721" s="146">
        <f t="shared" si="1124"/>
        <v>0</v>
      </c>
      <c r="CK721" s="146">
        <f t="shared" si="1125"/>
        <v>0</v>
      </c>
      <c r="CL721" s="146">
        <f t="shared" si="1126"/>
        <v>0</v>
      </c>
      <c r="CM721" s="146">
        <f t="shared" si="1127"/>
        <v>0</v>
      </c>
      <c r="CN721" s="146">
        <f t="shared" si="1128"/>
        <v>0</v>
      </c>
      <c r="CO721" s="146">
        <f t="shared" si="1129"/>
        <v>0</v>
      </c>
      <c r="CP721" s="146">
        <f t="shared" si="1130"/>
        <v>0</v>
      </c>
      <c r="CQ721" s="146">
        <f t="shared" si="1131"/>
        <v>0</v>
      </c>
      <c r="CR721" s="146">
        <f t="shared" si="1132"/>
        <v>0</v>
      </c>
      <c r="CS721" s="146">
        <f t="shared" si="1133"/>
        <v>0</v>
      </c>
      <c r="CT721" s="146">
        <f t="shared" si="1134"/>
        <v>0</v>
      </c>
      <c r="CU721" s="146">
        <f t="shared" si="1135"/>
        <v>0</v>
      </c>
      <c r="CV721" s="146">
        <f t="shared" si="1136"/>
        <v>0</v>
      </c>
      <c r="CW721" s="146">
        <f t="shared" si="1137"/>
        <v>0</v>
      </c>
      <c r="CX721" s="146">
        <f t="shared" si="1138"/>
        <v>0</v>
      </c>
      <c r="CY721" s="146">
        <f t="shared" si="1139"/>
        <v>0</v>
      </c>
      <c r="CZ721" s="146">
        <f t="shared" si="1140"/>
        <v>0</v>
      </c>
      <c r="DA721" s="146">
        <f t="shared" si="1141"/>
        <v>0</v>
      </c>
      <c r="DB721" s="146">
        <f t="shared" si="1142"/>
        <v>0</v>
      </c>
      <c r="DC721" s="146">
        <f t="shared" si="1143"/>
        <v>0</v>
      </c>
      <c r="DD721" s="146">
        <f t="shared" si="1144"/>
        <v>0</v>
      </c>
      <c r="DE721" s="146">
        <f t="shared" si="1145"/>
        <v>0</v>
      </c>
      <c r="DF721" s="146">
        <f t="shared" si="1146"/>
        <v>0</v>
      </c>
      <c r="DG721" s="146">
        <f t="shared" si="1147"/>
        <v>0</v>
      </c>
      <c r="DH721" s="146">
        <f t="shared" si="1148"/>
        <v>0</v>
      </c>
      <c r="DI721" s="146">
        <f t="shared" si="1149"/>
        <v>0</v>
      </c>
      <c r="DJ721" s="146">
        <f t="shared" si="1150"/>
        <v>0</v>
      </c>
      <c r="DK721" s="146">
        <f t="shared" si="1151"/>
        <v>0</v>
      </c>
      <c r="DL721" s="146">
        <f t="shared" si="1152"/>
        <v>0</v>
      </c>
      <c r="DM721" s="146">
        <f t="shared" si="1153"/>
        <v>0</v>
      </c>
      <c r="DN721" s="64">
        <f t="shared" si="1160"/>
        <v>60</v>
      </c>
      <c r="DO721" s="52">
        <f t="shared" si="1161"/>
        <v>60</v>
      </c>
      <c r="DP721" s="52" t="str">
        <f t="shared" si="1155"/>
        <v/>
      </c>
      <c r="DQ721" s="53" t="str">
        <f t="shared" si="1156"/>
        <v/>
      </c>
      <c r="DR721" s="1">
        <f t="shared" si="1162"/>
        <v>1</v>
      </c>
      <c r="DS721" s="168" t="e">
        <f>IF(AND(DR721=#REF!,BL721=#REF!),'Tiến độ'!D721,"")</f>
        <v>#REF!</v>
      </c>
    </row>
    <row r="722" spans="1:123" ht="11.25" customHeight="1">
      <c r="A722" s="314" t="str">
        <f>IF(B722="","",MAX($A$7:A721)+1)</f>
        <v/>
      </c>
      <c r="B722" s="315"/>
      <c r="C722" s="79" t="s">
        <v>820</v>
      </c>
      <c r="D722" s="80" t="s">
        <v>821</v>
      </c>
      <c r="E722" s="81">
        <v>3</v>
      </c>
      <c r="F722" s="82">
        <v>45</v>
      </c>
      <c r="G722" s="83"/>
      <c r="H722" s="84">
        <f t="shared" si="1163"/>
        <v>1</v>
      </c>
      <c r="I722" s="85">
        <f t="shared" si="1164"/>
        <v>52</v>
      </c>
      <c r="J722" s="27"/>
      <c r="K722" s="86">
        <v>3</v>
      </c>
      <c r="L722" s="87">
        <v>3</v>
      </c>
      <c r="M722" s="87">
        <v>3</v>
      </c>
      <c r="N722" s="88">
        <v>3</v>
      </c>
      <c r="O722" s="86">
        <v>3</v>
      </c>
      <c r="P722" s="87">
        <v>3</v>
      </c>
      <c r="Q722" s="87">
        <v>3</v>
      </c>
      <c r="R722" s="88">
        <v>3</v>
      </c>
      <c r="S722" s="86">
        <v>3</v>
      </c>
      <c r="T722" s="87">
        <v>3</v>
      </c>
      <c r="U722" s="87">
        <v>3</v>
      </c>
      <c r="V722" s="87">
        <v>3</v>
      </c>
      <c r="W722" s="88">
        <v>3</v>
      </c>
      <c r="X722" s="86">
        <v>3</v>
      </c>
      <c r="Y722" s="87">
        <v>3</v>
      </c>
      <c r="Z722" s="87" t="s">
        <v>163</v>
      </c>
      <c r="AA722" s="88" t="s">
        <v>163</v>
      </c>
      <c r="AB722" s="86" t="s">
        <v>163</v>
      </c>
      <c r="AC722" s="87" t="s">
        <v>163</v>
      </c>
      <c r="AD722" s="87" t="s">
        <v>164</v>
      </c>
      <c r="AE722" s="88" t="s">
        <v>164</v>
      </c>
      <c r="AF722" s="86" t="s">
        <v>164</v>
      </c>
      <c r="AG722" s="87" t="s">
        <v>164</v>
      </c>
      <c r="AH722" s="87" t="s">
        <v>164</v>
      </c>
      <c r="AI722" s="362"/>
      <c r="AJ722" s="363"/>
      <c r="AK722" s="86" t="s">
        <v>164</v>
      </c>
      <c r="AL722" s="87"/>
      <c r="AM722" s="87"/>
      <c r="AN722" s="88"/>
      <c r="AO722" s="86"/>
      <c r="AP722" s="87"/>
      <c r="AQ722" s="87"/>
      <c r="AR722" s="88"/>
      <c r="AS722" s="89"/>
      <c r="AT722" s="87"/>
      <c r="AU722" s="87"/>
      <c r="AV722" s="90"/>
      <c r="AW722" s="86"/>
      <c r="AX722" s="87"/>
      <c r="AY722" s="87"/>
      <c r="AZ722" s="87"/>
      <c r="BA722" s="88"/>
      <c r="BB722" s="89"/>
      <c r="BC722" s="87"/>
      <c r="BD722" s="87"/>
      <c r="BE722" s="321"/>
      <c r="BF722" s="322"/>
      <c r="BG722" s="322"/>
      <c r="BH722" s="322"/>
      <c r="BI722" s="322"/>
      <c r="BJ722" s="323"/>
      <c r="BK722" s="46" t="s">
        <v>18</v>
      </c>
      <c r="BL722" s="46" t="s">
        <v>38</v>
      </c>
      <c r="BN722" s="146">
        <f t="shared" si="1154"/>
        <v>3</v>
      </c>
      <c r="BO722" s="146">
        <f t="shared" si="1103"/>
        <v>3</v>
      </c>
      <c r="BP722" s="146">
        <f t="shared" si="1104"/>
        <v>3</v>
      </c>
      <c r="BQ722" s="146">
        <f t="shared" si="1105"/>
        <v>3</v>
      </c>
      <c r="BR722" s="146">
        <f t="shared" si="1106"/>
        <v>3</v>
      </c>
      <c r="BS722" s="146">
        <f t="shared" si="1107"/>
        <v>3</v>
      </c>
      <c r="BT722" s="146">
        <f t="shared" si="1108"/>
        <v>3</v>
      </c>
      <c r="BU722" s="146">
        <f t="shared" si="1109"/>
        <v>3</v>
      </c>
      <c r="BV722" s="146">
        <f t="shared" si="1110"/>
        <v>3</v>
      </c>
      <c r="BW722" s="146">
        <f t="shared" si="1111"/>
        <v>3</v>
      </c>
      <c r="BX722" s="146">
        <f t="shared" si="1112"/>
        <v>3</v>
      </c>
      <c r="BY722" s="146">
        <f t="shared" si="1113"/>
        <v>3</v>
      </c>
      <c r="BZ722" s="146">
        <f t="shared" si="1114"/>
        <v>3</v>
      </c>
      <c r="CA722" s="146">
        <f t="shared" si="1115"/>
        <v>3</v>
      </c>
      <c r="CB722" s="146">
        <f t="shared" si="1116"/>
        <v>3</v>
      </c>
      <c r="CC722" s="146">
        <f t="shared" si="1117"/>
        <v>0</v>
      </c>
      <c r="CD722" s="146">
        <f t="shared" si="1118"/>
        <v>0</v>
      </c>
      <c r="CE722" s="146">
        <f t="shared" si="1119"/>
        <v>0</v>
      </c>
      <c r="CF722" s="146">
        <f t="shared" si="1120"/>
        <v>0</v>
      </c>
      <c r="CG722" s="146">
        <f t="shared" si="1121"/>
        <v>0</v>
      </c>
      <c r="CH722" s="146">
        <f t="shared" si="1122"/>
        <v>0</v>
      </c>
      <c r="CI722" s="146">
        <f t="shared" si="1123"/>
        <v>0</v>
      </c>
      <c r="CJ722" s="146">
        <f t="shared" si="1124"/>
        <v>0</v>
      </c>
      <c r="CK722" s="146">
        <f t="shared" si="1125"/>
        <v>0</v>
      </c>
      <c r="CL722" s="146">
        <f t="shared" si="1126"/>
        <v>0</v>
      </c>
      <c r="CM722" s="146">
        <f t="shared" si="1127"/>
        <v>0</v>
      </c>
      <c r="CN722" s="146">
        <f t="shared" si="1128"/>
        <v>0</v>
      </c>
      <c r="CO722" s="146">
        <f t="shared" si="1129"/>
        <v>0</v>
      </c>
      <c r="CP722" s="146">
        <f t="shared" si="1130"/>
        <v>0</v>
      </c>
      <c r="CQ722" s="146">
        <f t="shared" si="1131"/>
        <v>0</v>
      </c>
      <c r="CR722" s="146">
        <f t="shared" si="1132"/>
        <v>0</v>
      </c>
      <c r="CS722" s="146">
        <f t="shared" si="1133"/>
        <v>0</v>
      </c>
      <c r="CT722" s="146">
        <f t="shared" si="1134"/>
        <v>0</v>
      </c>
      <c r="CU722" s="146">
        <f t="shared" si="1135"/>
        <v>0</v>
      </c>
      <c r="CV722" s="146">
        <f t="shared" si="1136"/>
        <v>0</v>
      </c>
      <c r="CW722" s="146">
        <f t="shared" si="1137"/>
        <v>0</v>
      </c>
      <c r="CX722" s="146">
        <f t="shared" si="1138"/>
        <v>0</v>
      </c>
      <c r="CY722" s="146">
        <f t="shared" si="1139"/>
        <v>0</v>
      </c>
      <c r="CZ722" s="146">
        <f t="shared" si="1140"/>
        <v>0</v>
      </c>
      <c r="DA722" s="146">
        <f t="shared" si="1141"/>
        <v>0</v>
      </c>
      <c r="DB722" s="146">
        <f t="shared" si="1142"/>
        <v>0</v>
      </c>
      <c r="DC722" s="146">
        <f t="shared" si="1143"/>
        <v>0</v>
      </c>
      <c r="DD722" s="146">
        <f t="shared" si="1144"/>
        <v>0</v>
      </c>
      <c r="DE722" s="146">
        <f t="shared" si="1145"/>
        <v>0</v>
      </c>
      <c r="DF722" s="146">
        <f t="shared" si="1146"/>
        <v>0</v>
      </c>
      <c r="DG722" s="146">
        <f t="shared" si="1147"/>
        <v>0</v>
      </c>
      <c r="DH722" s="146">
        <f t="shared" si="1148"/>
        <v>0</v>
      </c>
      <c r="DI722" s="146">
        <f t="shared" si="1149"/>
        <v>0</v>
      </c>
      <c r="DJ722" s="146">
        <f t="shared" si="1150"/>
        <v>0</v>
      </c>
      <c r="DK722" s="146">
        <f t="shared" si="1151"/>
        <v>0</v>
      </c>
      <c r="DL722" s="146">
        <f t="shared" si="1152"/>
        <v>0</v>
      </c>
      <c r="DM722" s="146">
        <f t="shared" si="1153"/>
        <v>0</v>
      </c>
      <c r="DN722" s="64">
        <f t="shared" si="1160"/>
        <v>45</v>
      </c>
      <c r="DO722" s="52">
        <f t="shared" si="1161"/>
        <v>45</v>
      </c>
      <c r="DP722" s="52" t="str">
        <f t="shared" si="1155"/>
        <v/>
      </c>
      <c r="DQ722" s="53" t="str">
        <f t="shared" si="1156"/>
        <v/>
      </c>
      <c r="DR722" s="1">
        <f t="shared" si="1162"/>
        <v>1</v>
      </c>
      <c r="DS722" s="168" t="e">
        <f>IF(AND(DR722=#REF!,BL722=#REF!),'Tiến độ'!D722,"")</f>
        <v>#REF!</v>
      </c>
    </row>
    <row r="723" spans="1:123" ht="11.25" customHeight="1">
      <c r="A723" s="314" t="str">
        <f>IF(B723="","",MAX($A$7:A722)+1)</f>
        <v/>
      </c>
      <c r="B723" s="315"/>
      <c r="C723" s="79" t="s">
        <v>822</v>
      </c>
      <c r="D723" s="80" t="s">
        <v>823</v>
      </c>
      <c r="E723" s="81">
        <v>2</v>
      </c>
      <c r="F723" s="82">
        <v>30</v>
      </c>
      <c r="G723" s="83"/>
      <c r="H723" s="84">
        <f t="shared" si="1163"/>
        <v>1</v>
      </c>
      <c r="I723" s="85">
        <f t="shared" si="1164"/>
        <v>52</v>
      </c>
      <c r="J723" s="27"/>
      <c r="K723" s="86">
        <v>2</v>
      </c>
      <c r="L723" s="87">
        <v>2</v>
      </c>
      <c r="M723" s="87">
        <v>2</v>
      </c>
      <c r="N723" s="88">
        <v>2</v>
      </c>
      <c r="O723" s="86">
        <v>2</v>
      </c>
      <c r="P723" s="87">
        <v>2</v>
      </c>
      <c r="Q723" s="87">
        <v>2</v>
      </c>
      <c r="R723" s="88">
        <v>2</v>
      </c>
      <c r="S723" s="86">
        <v>2</v>
      </c>
      <c r="T723" s="87">
        <v>2</v>
      </c>
      <c r="U723" s="87">
        <v>2</v>
      </c>
      <c r="V723" s="87">
        <v>2</v>
      </c>
      <c r="W723" s="88">
        <v>2</v>
      </c>
      <c r="X723" s="86">
        <v>2</v>
      </c>
      <c r="Y723" s="87">
        <v>2</v>
      </c>
      <c r="Z723" s="87" t="s">
        <v>163</v>
      </c>
      <c r="AA723" s="88" t="s">
        <v>163</v>
      </c>
      <c r="AB723" s="86" t="s">
        <v>163</v>
      </c>
      <c r="AC723" s="87" t="s">
        <v>163</v>
      </c>
      <c r="AD723" s="87" t="s">
        <v>164</v>
      </c>
      <c r="AE723" s="88" t="s">
        <v>164</v>
      </c>
      <c r="AF723" s="86" t="s">
        <v>164</v>
      </c>
      <c r="AG723" s="87" t="s">
        <v>164</v>
      </c>
      <c r="AH723" s="87" t="s">
        <v>164</v>
      </c>
      <c r="AI723" s="362"/>
      <c r="AJ723" s="363"/>
      <c r="AK723" s="86" t="s">
        <v>164</v>
      </c>
      <c r="AL723" s="87"/>
      <c r="AM723" s="87"/>
      <c r="AN723" s="88"/>
      <c r="AO723" s="86"/>
      <c r="AP723" s="87"/>
      <c r="AQ723" s="87"/>
      <c r="AR723" s="88"/>
      <c r="AS723" s="89"/>
      <c r="AT723" s="87"/>
      <c r="AU723" s="87"/>
      <c r="AV723" s="90"/>
      <c r="AW723" s="86"/>
      <c r="AX723" s="87"/>
      <c r="AY723" s="87"/>
      <c r="AZ723" s="87"/>
      <c r="BA723" s="88"/>
      <c r="BB723" s="89"/>
      <c r="BC723" s="87"/>
      <c r="BD723" s="87"/>
      <c r="BE723" s="321"/>
      <c r="BF723" s="322"/>
      <c r="BG723" s="322"/>
      <c r="BH723" s="322"/>
      <c r="BI723" s="322"/>
      <c r="BJ723" s="323"/>
      <c r="BK723" s="46" t="s">
        <v>18</v>
      </c>
      <c r="BL723" s="46" t="s">
        <v>38</v>
      </c>
      <c r="BN723" s="146">
        <f t="shared" si="1154"/>
        <v>2</v>
      </c>
      <c r="BO723" s="146">
        <f t="shared" si="1103"/>
        <v>2</v>
      </c>
      <c r="BP723" s="146">
        <f t="shared" si="1104"/>
        <v>2</v>
      </c>
      <c r="BQ723" s="146">
        <f t="shared" si="1105"/>
        <v>2</v>
      </c>
      <c r="BR723" s="146">
        <f t="shared" si="1106"/>
        <v>2</v>
      </c>
      <c r="BS723" s="146">
        <f t="shared" si="1107"/>
        <v>2</v>
      </c>
      <c r="BT723" s="146">
        <f t="shared" si="1108"/>
        <v>2</v>
      </c>
      <c r="BU723" s="146">
        <f t="shared" si="1109"/>
        <v>2</v>
      </c>
      <c r="BV723" s="146">
        <f t="shared" si="1110"/>
        <v>2</v>
      </c>
      <c r="BW723" s="146">
        <f t="shared" si="1111"/>
        <v>2</v>
      </c>
      <c r="BX723" s="146">
        <f t="shared" si="1112"/>
        <v>2</v>
      </c>
      <c r="BY723" s="146">
        <f t="shared" si="1113"/>
        <v>2</v>
      </c>
      <c r="BZ723" s="146">
        <f t="shared" si="1114"/>
        <v>2</v>
      </c>
      <c r="CA723" s="146">
        <f t="shared" si="1115"/>
        <v>2</v>
      </c>
      <c r="CB723" s="146">
        <f t="shared" si="1116"/>
        <v>2</v>
      </c>
      <c r="CC723" s="146">
        <f t="shared" si="1117"/>
        <v>0</v>
      </c>
      <c r="CD723" s="146">
        <f t="shared" si="1118"/>
        <v>0</v>
      </c>
      <c r="CE723" s="146">
        <f t="shared" si="1119"/>
        <v>0</v>
      </c>
      <c r="CF723" s="146">
        <f t="shared" si="1120"/>
        <v>0</v>
      </c>
      <c r="CG723" s="146">
        <f t="shared" si="1121"/>
        <v>0</v>
      </c>
      <c r="CH723" s="146">
        <f t="shared" si="1122"/>
        <v>0</v>
      </c>
      <c r="CI723" s="146">
        <f t="shared" si="1123"/>
        <v>0</v>
      </c>
      <c r="CJ723" s="146">
        <f t="shared" si="1124"/>
        <v>0</v>
      </c>
      <c r="CK723" s="146">
        <f t="shared" si="1125"/>
        <v>0</v>
      </c>
      <c r="CL723" s="146">
        <f t="shared" si="1126"/>
        <v>0</v>
      </c>
      <c r="CM723" s="146">
        <f t="shared" si="1127"/>
        <v>0</v>
      </c>
      <c r="CN723" s="146">
        <f t="shared" si="1128"/>
        <v>0</v>
      </c>
      <c r="CO723" s="146">
        <f t="shared" si="1129"/>
        <v>0</v>
      </c>
      <c r="CP723" s="146">
        <f t="shared" si="1130"/>
        <v>0</v>
      </c>
      <c r="CQ723" s="146">
        <f t="shared" si="1131"/>
        <v>0</v>
      </c>
      <c r="CR723" s="146">
        <f t="shared" si="1132"/>
        <v>0</v>
      </c>
      <c r="CS723" s="146">
        <f t="shared" si="1133"/>
        <v>0</v>
      </c>
      <c r="CT723" s="146">
        <f t="shared" si="1134"/>
        <v>0</v>
      </c>
      <c r="CU723" s="146">
        <f t="shared" si="1135"/>
        <v>0</v>
      </c>
      <c r="CV723" s="146">
        <f t="shared" si="1136"/>
        <v>0</v>
      </c>
      <c r="CW723" s="146">
        <f t="shared" si="1137"/>
        <v>0</v>
      </c>
      <c r="CX723" s="146">
        <f t="shared" si="1138"/>
        <v>0</v>
      </c>
      <c r="CY723" s="146">
        <f t="shared" si="1139"/>
        <v>0</v>
      </c>
      <c r="CZ723" s="146">
        <f t="shared" si="1140"/>
        <v>0</v>
      </c>
      <c r="DA723" s="146">
        <f t="shared" si="1141"/>
        <v>0</v>
      </c>
      <c r="DB723" s="146">
        <f t="shared" si="1142"/>
        <v>0</v>
      </c>
      <c r="DC723" s="146">
        <f t="shared" si="1143"/>
        <v>0</v>
      </c>
      <c r="DD723" s="146">
        <f t="shared" si="1144"/>
        <v>0</v>
      </c>
      <c r="DE723" s="146">
        <f t="shared" si="1145"/>
        <v>0</v>
      </c>
      <c r="DF723" s="146">
        <f t="shared" si="1146"/>
        <v>0</v>
      </c>
      <c r="DG723" s="146">
        <f t="shared" si="1147"/>
        <v>0</v>
      </c>
      <c r="DH723" s="146">
        <f t="shared" si="1148"/>
        <v>0</v>
      </c>
      <c r="DI723" s="146">
        <f t="shared" si="1149"/>
        <v>0</v>
      </c>
      <c r="DJ723" s="146">
        <f t="shared" si="1150"/>
        <v>0</v>
      </c>
      <c r="DK723" s="146">
        <f t="shared" si="1151"/>
        <v>0</v>
      </c>
      <c r="DL723" s="146">
        <f t="shared" si="1152"/>
        <v>0</v>
      </c>
      <c r="DM723" s="146">
        <f t="shared" si="1153"/>
        <v>0</v>
      </c>
      <c r="DN723" s="64">
        <f t="shared" si="1160"/>
        <v>30</v>
      </c>
      <c r="DO723" s="52">
        <f t="shared" si="1161"/>
        <v>30</v>
      </c>
      <c r="DP723" s="52" t="str">
        <f t="shared" si="1155"/>
        <v/>
      </c>
      <c r="DQ723" s="53" t="str">
        <f t="shared" si="1156"/>
        <v/>
      </c>
      <c r="DR723" s="1">
        <f t="shared" si="1162"/>
        <v>1</v>
      </c>
      <c r="DS723" s="168" t="e">
        <f>IF(AND(DR723=#REF!,BL723=#REF!),'Tiến độ'!D723,"")</f>
        <v>#REF!</v>
      </c>
    </row>
    <row r="724" spans="1:123" ht="11.25" customHeight="1">
      <c r="A724" s="314" t="str">
        <f>IF(B724="","",MAX($A$7:A723)+1)</f>
        <v/>
      </c>
      <c r="B724" s="315"/>
      <c r="C724" s="79" t="s">
        <v>785</v>
      </c>
      <c r="D724" s="80" t="s">
        <v>1105</v>
      </c>
      <c r="E724" s="81">
        <v>3</v>
      </c>
      <c r="F724" s="82">
        <v>60</v>
      </c>
      <c r="G724" s="83"/>
      <c r="H724" s="84">
        <f t="shared" si="1163"/>
        <v>1</v>
      </c>
      <c r="I724" s="85">
        <f t="shared" si="1164"/>
        <v>52</v>
      </c>
      <c r="J724" s="27"/>
      <c r="K724" s="86">
        <v>4</v>
      </c>
      <c r="L724" s="87">
        <v>4</v>
      </c>
      <c r="M724" s="87">
        <v>4</v>
      </c>
      <c r="N724" s="88">
        <v>4</v>
      </c>
      <c r="O724" s="86">
        <v>4</v>
      </c>
      <c r="P724" s="87">
        <v>4</v>
      </c>
      <c r="Q724" s="87">
        <v>4</v>
      </c>
      <c r="R724" s="88">
        <v>4</v>
      </c>
      <c r="S724" s="86">
        <v>4</v>
      </c>
      <c r="T724" s="87">
        <v>4</v>
      </c>
      <c r="U724" s="87">
        <v>4</v>
      </c>
      <c r="V724" s="87">
        <v>4</v>
      </c>
      <c r="W724" s="88">
        <v>4</v>
      </c>
      <c r="X724" s="86">
        <v>4</v>
      </c>
      <c r="Y724" s="87">
        <v>4</v>
      </c>
      <c r="Z724" s="87" t="s">
        <v>163</v>
      </c>
      <c r="AA724" s="88" t="s">
        <v>163</v>
      </c>
      <c r="AB724" s="86" t="s">
        <v>163</v>
      </c>
      <c r="AC724" s="87" t="s">
        <v>163</v>
      </c>
      <c r="AD724" s="87" t="s">
        <v>164</v>
      </c>
      <c r="AE724" s="88" t="s">
        <v>164</v>
      </c>
      <c r="AF724" s="86" t="s">
        <v>164</v>
      </c>
      <c r="AG724" s="87" t="s">
        <v>164</v>
      </c>
      <c r="AH724" s="87" t="s">
        <v>164</v>
      </c>
      <c r="AI724" s="362"/>
      <c r="AJ724" s="363"/>
      <c r="AK724" s="86" t="s">
        <v>164</v>
      </c>
      <c r="AL724" s="87"/>
      <c r="AM724" s="87"/>
      <c r="AN724" s="88"/>
      <c r="AO724" s="86"/>
      <c r="AP724" s="87"/>
      <c r="AQ724" s="87"/>
      <c r="AR724" s="88"/>
      <c r="AS724" s="89"/>
      <c r="AT724" s="87"/>
      <c r="AU724" s="87"/>
      <c r="AV724" s="90"/>
      <c r="AW724" s="86"/>
      <c r="AX724" s="87"/>
      <c r="AY724" s="87"/>
      <c r="AZ724" s="87"/>
      <c r="BA724" s="88"/>
      <c r="BB724" s="89"/>
      <c r="BC724" s="87"/>
      <c r="BD724" s="87"/>
      <c r="BE724" s="321"/>
      <c r="BF724" s="322"/>
      <c r="BG724" s="322"/>
      <c r="BH724" s="322"/>
      <c r="BI724" s="322"/>
      <c r="BJ724" s="323"/>
      <c r="BK724" s="46" t="s">
        <v>18</v>
      </c>
      <c r="BL724" s="46" t="s">
        <v>54</v>
      </c>
      <c r="BN724" s="146">
        <f t="shared" si="1154"/>
        <v>4</v>
      </c>
      <c r="BO724" s="146">
        <f t="shared" si="1103"/>
        <v>4</v>
      </c>
      <c r="BP724" s="146">
        <f t="shared" si="1104"/>
        <v>4</v>
      </c>
      <c r="BQ724" s="146">
        <f t="shared" si="1105"/>
        <v>4</v>
      </c>
      <c r="BR724" s="146">
        <f t="shared" si="1106"/>
        <v>4</v>
      </c>
      <c r="BS724" s="146">
        <f t="shared" si="1107"/>
        <v>4</v>
      </c>
      <c r="BT724" s="146">
        <f t="shared" si="1108"/>
        <v>4</v>
      </c>
      <c r="BU724" s="146">
        <f t="shared" si="1109"/>
        <v>4</v>
      </c>
      <c r="BV724" s="146">
        <f t="shared" si="1110"/>
        <v>4</v>
      </c>
      <c r="BW724" s="146">
        <f t="shared" si="1111"/>
        <v>4</v>
      </c>
      <c r="BX724" s="146">
        <f t="shared" si="1112"/>
        <v>4</v>
      </c>
      <c r="BY724" s="146">
        <f t="shared" si="1113"/>
        <v>4</v>
      </c>
      <c r="BZ724" s="146">
        <f t="shared" si="1114"/>
        <v>4</v>
      </c>
      <c r="CA724" s="146">
        <f t="shared" si="1115"/>
        <v>4</v>
      </c>
      <c r="CB724" s="146">
        <f t="shared" si="1116"/>
        <v>4</v>
      </c>
      <c r="CC724" s="146">
        <f t="shared" si="1117"/>
        <v>0</v>
      </c>
      <c r="CD724" s="146">
        <f t="shared" si="1118"/>
        <v>0</v>
      </c>
      <c r="CE724" s="146">
        <f t="shared" si="1119"/>
        <v>0</v>
      </c>
      <c r="CF724" s="146">
        <f t="shared" si="1120"/>
        <v>0</v>
      </c>
      <c r="CG724" s="146">
        <f t="shared" si="1121"/>
        <v>0</v>
      </c>
      <c r="CH724" s="146">
        <f t="shared" si="1122"/>
        <v>0</v>
      </c>
      <c r="CI724" s="146">
        <f t="shared" si="1123"/>
        <v>0</v>
      </c>
      <c r="CJ724" s="146">
        <f t="shared" si="1124"/>
        <v>0</v>
      </c>
      <c r="CK724" s="146">
        <f t="shared" si="1125"/>
        <v>0</v>
      </c>
      <c r="CL724" s="146">
        <f t="shared" si="1126"/>
        <v>0</v>
      </c>
      <c r="CM724" s="146">
        <f t="shared" si="1127"/>
        <v>0</v>
      </c>
      <c r="CN724" s="146">
        <f t="shared" si="1128"/>
        <v>0</v>
      </c>
      <c r="CO724" s="146">
        <f t="shared" si="1129"/>
        <v>0</v>
      </c>
      <c r="CP724" s="146">
        <f t="shared" si="1130"/>
        <v>0</v>
      </c>
      <c r="CQ724" s="146">
        <f t="shared" si="1131"/>
        <v>0</v>
      </c>
      <c r="CR724" s="146">
        <f t="shared" si="1132"/>
        <v>0</v>
      </c>
      <c r="CS724" s="146">
        <f t="shared" si="1133"/>
        <v>0</v>
      </c>
      <c r="CT724" s="146">
        <f t="shared" si="1134"/>
        <v>0</v>
      </c>
      <c r="CU724" s="146">
        <f t="shared" si="1135"/>
        <v>0</v>
      </c>
      <c r="CV724" s="146">
        <f t="shared" si="1136"/>
        <v>0</v>
      </c>
      <c r="CW724" s="146">
        <f t="shared" si="1137"/>
        <v>0</v>
      </c>
      <c r="CX724" s="146">
        <f t="shared" si="1138"/>
        <v>0</v>
      </c>
      <c r="CY724" s="146">
        <f t="shared" si="1139"/>
        <v>0</v>
      </c>
      <c r="CZ724" s="146">
        <f t="shared" si="1140"/>
        <v>0</v>
      </c>
      <c r="DA724" s="146">
        <f t="shared" si="1141"/>
        <v>0</v>
      </c>
      <c r="DB724" s="146">
        <f t="shared" si="1142"/>
        <v>0</v>
      </c>
      <c r="DC724" s="146">
        <f t="shared" si="1143"/>
        <v>0</v>
      </c>
      <c r="DD724" s="146">
        <f t="shared" si="1144"/>
        <v>0</v>
      </c>
      <c r="DE724" s="146">
        <f t="shared" si="1145"/>
        <v>0</v>
      </c>
      <c r="DF724" s="146">
        <f t="shared" si="1146"/>
        <v>0</v>
      </c>
      <c r="DG724" s="146">
        <f t="shared" si="1147"/>
        <v>0</v>
      </c>
      <c r="DH724" s="146">
        <f t="shared" si="1148"/>
        <v>0</v>
      </c>
      <c r="DI724" s="146">
        <f t="shared" si="1149"/>
        <v>0</v>
      </c>
      <c r="DJ724" s="146">
        <f t="shared" si="1150"/>
        <v>0</v>
      </c>
      <c r="DK724" s="146">
        <f t="shared" si="1151"/>
        <v>0</v>
      </c>
      <c r="DL724" s="146">
        <f t="shared" si="1152"/>
        <v>0</v>
      </c>
      <c r="DM724" s="146">
        <f t="shared" si="1153"/>
        <v>0</v>
      </c>
      <c r="DN724" s="64">
        <f>F724*H724*2</f>
        <v>120</v>
      </c>
      <c r="DO724" s="52">
        <f t="shared" si="1161"/>
        <v>120</v>
      </c>
      <c r="DP724" s="52" t="str">
        <f t="shared" si="1155"/>
        <v/>
      </c>
      <c r="DQ724" s="53" t="str">
        <f t="shared" si="1156"/>
        <v/>
      </c>
      <c r="DR724" s="1">
        <f t="shared" si="1162"/>
        <v>1</v>
      </c>
      <c r="DS724" s="168" t="e">
        <f>IF(AND(DR724=#REF!,BL724=#REF!),'Tiến độ'!D724,"")</f>
        <v>#REF!</v>
      </c>
    </row>
    <row r="725" spans="1:123" ht="11.25" customHeight="1">
      <c r="A725" s="314" t="str">
        <f>IF(B725="","",MAX($A$7:A724)+1)</f>
        <v/>
      </c>
      <c r="B725" s="315"/>
      <c r="C725" s="79" t="s">
        <v>16</v>
      </c>
      <c r="D725" s="80" t="s">
        <v>242</v>
      </c>
      <c r="E725" s="81">
        <v>2</v>
      </c>
      <c r="F725" s="82">
        <v>39</v>
      </c>
      <c r="G725" s="83"/>
      <c r="H725" s="84">
        <f t="shared" si="1163"/>
        <v>1</v>
      </c>
      <c r="I725" s="85">
        <f t="shared" si="1164"/>
        <v>52</v>
      </c>
      <c r="J725" s="27"/>
      <c r="K725" s="86"/>
      <c r="L725" s="87"/>
      <c r="M725" s="87"/>
      <c r="N725" s="88"/>
      <c r="O725" s="86"/>
      <c r="P725" s="87"/>
      <c r="Q725" s="87"/>
      <c r="R725" s="88"/>
      <c r="S725" s="86"/>
      <c r="T725" s="87"/>
      <c r="U725" s="87"/>
      <c r="V725" s="87"/>
      <c r="W725" s="88"/>
      <c r="X725" s="86"/>
      <c r="Y725" s="87"/>
      <c r="Z725" s="87"/>
      <c r="AA725" s="88"/>
      <c r="AB725" s="86"/>
      <c r="AC725" s="87"/>
      <c r="AD725" s="87"/>
      <c r="AE725" s="88"/>
      <c r="AF725" s="86"/>
      <c r="AG725" s="87"/>
      <c r="AH725" s="87"/>
      <c r="AI725" s="362"/>
      <c r="AJ725" s="363"/>
      <c r="AK725" s="86"/>
      <c r="AL725" s="87">
        <v>3</v>
      </c>
      <c r="AM725" s="87">
        <v>3</v>
      </c>
      <c r="AN725" s="88">
        <v>3</v>
      </c>
      <c r="AO725" s="86">
        <v>3</v>
      </c>
      <c r="AP725" s="87">
        <v>3</v>
      </c>
      <c r="AQ725" s="87">
        <v>3</v>
      </c>
      <c r="AR725" s="88">
        <v>3</v>
      </c>
      <c r="AS725" s="89">
        <v>3</v>
      </c>
      <c r="AT725" s="87">
        <v>3</v>
      </c>
      <c r="AU725" s="87">
        <v>3</v>
      </c>
      <c r="AV725" s="90">
        <v>3</v>
      </c>
      <c r="AW725" s="86">
        <v>3</v>
      </c>
      <c r="AX725" s="87">
        <v>3</v>
      </c>
      <c r="AY725" s="87"/>
      <c r="AZ725" s="87"/>
      <c r="BA725" s="88" t="s">
        <v>163</v>
      </c>
      <c r="BB725" s="89" t="s">
        <v>163</v>
      </c>
      <c r="BC725" s="87" t="s">
        <v>163</v>
      </c>
      <c r="BD725" s="87" t="s">
        <v>163</v>
      </c>
      <c r="BE725" s="321"/>
      <c r="BF725" s="322"/>
      <c r="BG725" s="322"/>
      <c r="BH725" s="322"/>
      <c r="BI725" s="322"/>
      <c r="BJ725" s="323"/>
      <c r="BK725" s="46" t="s">
        <v>18</v>
      </c>
      <c r="BL725" s="46" t="s">
        <v>16</v>
      </c>
      <c r="BN725" s="146">
        <f t="shared" si="1154"/>
        <v>0</v>
      </c>
      <c r="BO725" s="146">
        <f t="shared" si="1103"/>
        <v>0</v>
      </c>
      <c r="BP725" s="146">
        <f t="shared" si="1104"/>
        <v>0</v>
      </c>
      <c r="BQ725" s="146">
        <f t="shared" si="1105"/>
        <v>0</v>
      </c>
      <c r="BR725" s="146">
        <f t="shared" si="1106"/>
        <v>0</v>
      </c>
      <c r="BS725" s="146">
        <f t="shared" si="1107"/>
        <v>0</v>
      </c>
      <c r="BT725" s="146">
        <f t="shared" si="1108"/>
        <v>0</v>
      </c>
      <c r="BU725" s="146">
        <f t="shared" si="1109"/>
        <v>0</v>
      </c>
      <c r="BV725" s="146">
        <f t="shared" si="1110"/>
        <v>0</v>
      </c>
      <c r="BW725" s="146">
        <f t="shared" si="1111"/>
        <v>0</v>
      </c>
      <c r="BX725" s="146">
        <f t="shared" si="1112"/>
        <v>0</v>
      </c>
      <c r="BY725" s="146">
        <f t="shared" si="1113"/>
        <v>0</v>
      </c>
      <c r="BZ725" s="146">
        <f t="shared" si="1114"/>
        <v>0</v>
      </c>
      <c r="CA725" s="146">
        <f t="shared" si="1115"/>
        <v>0</v>
      </c>
      <c r="CB725" s="146">
        <f t="shared" si="1116"/>
        <v>0</v>
      </c>
      <c r="CC725" s="146">
        <f t="shared" si="1117"/>
        <v>0</v>
      </c>
      <c r="CD725" s="146">
        <f t="shared" si="1118"/>
        <v>0</v>
      </c>
      <c r="CE725" s="146">
        <f t="shared" si="1119"/>
        <v>0</v>
      </c>
      <c r="CF725" s="146">
        <f t="shared" si="1120"/>
        <v>0</v>
      </c>
      <c r="CG725" s="146">
        <f t="shared" si="1121"/>
        <v>0</v>
      </c>
      <c r="CH725" s="146">
        <f t="shared" si="1122"/>
        <v>0</v>
      </c>
      <c r="CI725" s="146">
        <f t="shared" si="1123"/>
        <v>0</v>
      </c>
      <c r="CJ725" s="146">
        <f t="shared" si="1124"/>
        <v>0</v>
      </c>
      <c r="CK725" s="146">
        <f t="shared" si="1125"/>
        <v>0</v>
      </c>
      <c r="CL725" s="146">
        <f t="shared" si="1126"/>
        <v>0</v>
      </c>
      <c r="CM725" s="146">
        <f t="shared" si="1127"/>
        <v>0</v>
      </c>
      <c r="CN725" s="146">
        <f t="shared" si="1128"/>
        <v>0</v>
      </c>
      <c r="CO725" s="146">
        <f t="shared" si="1129"/>
        <v>3</v>
      </c>
      <c r="CP725" s="146">
        <f t="shared" si="1130"/>
        <v>3</v>
      </c>
      <c r="CQ725" s="146">
        <f t="shared" si="1131"/>
        <v>3</v>
      </c>
      <c r="CR725" s="146">
        <f t="shared" si="1132"/>
        <v>3</v>
      </c>
      <c r="CS725" s="146">
        <f t="shared" si="1133"/>
        <v>3</v>
      </c>
      <c r="CT725" s="146">
        <f t="shared" si="1134"/>
        <v>3</v>
      </c>
      <c r="CU725" s="146">
        <f t="shared" si="1135"/>
        <v>3</v>
      </c>
      <c r="CV725" s="146">
        <f t="shared" si="1136"/>
        <v>3</v>
      </c>
      <c r="CW725" s="146">
        <f t="shared" si="1137"/>
        <v>3</v>
      </c>
      <c r="CX725" s="146">
        <f t="shared" si="1138"/>
        <v>3</v>
      </c>
      <c r="CY725" s="146">
        <f t="shared" si="1139"/>
        <v>3</v>
      </c>
      <c r="CZ725" s="146">
        <f t="shared" si="1140"/>
        <v>3</v>
      </c>
      <c r="DA725" s="146">
        <f t="shared" si="1141"/>
        <v>3</v>
      </c>
      <c r="DB725" s="146">
        <f t="shared" si="1142"/>
        <v>0</v>
      </c>
      <c r="DC725" s="146">
        <f t="shared" si="1143"/>
        <v>0</v>
      </c>
      <c r="DD725" s="146">
        <f t="shared" si="1144"/>
        <v>0</v>
      </c>
      <c r="DE725" s="146">
        <f t="shared" si="1145"/>
        <v>0</v>
      </c>
      <c r="DF725" s="146">
        <f t="shared" si="1146"/>
        <v>0</v>
      </c>
      <c r="DG725" s="146">
        <f t="shared" si="1147"/>
        <v>0</v>
      </c>
      <c r="DH725" s="146">
        <f t="shared" si="1148"/>
        <v>0</v>
      </c>
      <c r="DI725" s="146">
        <f t="shared" si="1149"/>
        <v>0</v>
      </c>
      <c r="DJ725" s="146">
        <f t="shared" si="1150"/>
        <v>0</v>
      </c>
      <c r="DK725" s="146">
        <f t="shared" si="1151"/>
        <v>0</v>
      </c>
      <c r="DL725" s="146">
        <f t="shared" si="1152"/>
        <v>0</v>
      </c>
      <c r="DM725" s="146">
        <f t="shared" si="1153"/>
        <v>0</v>
      </c>
      <c r="DN725" s="64">
        <f t="shared" si="1160"/>
        <v>39</v>
      </c>
      <c r="DO725" s="52" t="str">
        <f t="shared" si="1161"/>
        <v/>
      </c>
      <c r="DP725" s="52" t="str">
        <f t="shared" si="1155"/>
        <v/>
      </c>
      <c r="DQ725" s="53">
        <f t="shared" si="1156"/>
        <v>39</v>
      </c>
      <c r="DR725" s="1">
        <f t="shared" si="1162"/>
        <v>2</v>
      </c>
      <c r="DS725" s="168" t="e">
        <f>IF(AND(DR725=#REF!,BL725=#REF!),'Tiến độ'!D725,"")</f>
        <v>#REF!</v>
      </c>
    </row>
    <row r="726" spans="1:123" ht="11.25" customHeight="1">
      <c r="A726" s="314" t="str">
        <f>IF(B726="","",MAX($A$7:A725)+1)</f>
        <v/>
      </c>
      <c r="B726" s="315"/>
      <c r="C726" s="79" t="s">
        <v>824</v>
      </c>
      <c r="D726" s="80" t="s">
        <v>825</v>
      </c>
      <c r="E726" s="81">
        <v>2</v>
      </c>
      <c r="F726" s="82">
        <v>30</v>
      </c>
      <c r="G726" s="83"/>
      <c r="H726" s="84">
        <f t="shared" si="1163"/>
        <v>1</v>
      </c>
      <c r="I726" s="85">
        <f t="shared" si="1164"/>
        <v>52</v>
      </c>
      <c r="J726" s="27"/>
      <c r="K726" s="86"/>
      <c r="L726" s="87"/>
      <c r="M726" s="87"/>
      <c r="N726" s="88"/>
      <c r="O726" s="86"/>
      <c r="P726" s="87"/>
      <c r="Q726" s="87"/>
      <c r="R726" s="88"/>
      <c r="S726" s="86"/>
      <c r="T726" s="87"/>
      <c r="U726" s="87"/>
      <c r="V726" s="87"/>
      <c r="W726" s="88"/>
      <c r="X726" s="86"/>
      <c r="Y726" s="87"/>
      <c r="Z726" s="87"/>
      <c r="AA726" s="88"/>
      <c r="AB726" s="86"/>
      <c r="AC726" s="87"/>
      <c r="AD726" s="87"/>
      <c r="AE726" s="88"/>
      <c r="AF726" s="86"/>
      <c r="AG726" s="87"/>
      <c r="AH726" s="87"/>
      <c r="AI726" s="362"/>
      <c r="AJ726" s="363"/>
      <c r="AK726" s="86"/>
      <c r="AL726" s="87">
        <v>2</v>
      </c>
      <c r="AM726" s="87">
        <v>2</v>
      </c>
      <c r="AN726" s="88">
        <v>2</v>
      </c>
      <c r="AO726" s="86">
        <v>2</v>
      </c>
      <c r="AP726" s="87">
        <v>2</v>
      </c>
      <c r="AQ726" s="87">
        <v>2</v>
      </c>
      <c r="AR726" s="88">
        <v>2</v>
      </c>
      <c r="AS726" s="89">
        <v>2</v>
      </c>
      <c r="AT726" s="87">
        <v>2</v>
      </c>
      <c r="AU726" s="87">
        <v>2</v>
      </c>
      <c r="AV726" s="90">
        <v>2</v>
      </c>
      <c r="AW726" s="86">
        <v>2</v>
      </c>
      <c r="AX726" s="87">
        <v>2</v>
      </c>
      <c r="AY726" s="87">
        <v>2</v>
      </c>
      <c r="AZ726" s="87">
        <v>2</v>
      </c>
      <c r="BA726" s="88" t="s">
        <v>163</v>
      </c>
      <c r="BB726" s="89" t="s">
        <v>163</v>
      </c>
      <c r="BC726" s="87" t="s">
        <v>163</v>
      </c>
      <c r="BD726" s="87" t="s">
        <v>163</v>
      </c>
      <c r="BE726" s="321"/>
      <c r="BF726" s="322"/>
      <c r="BG726" s="322"/>
      <c r="BH726" s="322"/>
      <c r="BI726" s="322"/>
      <c r="BJ726" s="323"/>
      <c r="BK726" s="46" t="s">
        <v>18</v>
      </c>
      <c r="BL726" s="46" t="s">
        <v>38</v>
      </c>
      <c r="BN726" s="146">
        <f t="shared" si="1154"/>
        <v>0</v>
      </c>
      <c r="BO726" s="146">
        <f t="shared" si="1103"/>
        <v>0</v>
      </c>
      <c r="BP726" s="146">
        <f t="shared" si="1104"/>
        <v>0</v>
      </c>
      <c r="BQ726" s="146">
        <f t="shared" si="1105"/>
        <v>0</v>
      </c>
      <c r="BR726" s="146">
        <f t="shared" si="1106"/>
        <v>0</v>
      </c>
      <c r="BS726" s="146">
        <f t="shared" si="1107"/>
        <v>0</v>
      </c>
      <c r="BT726" s="146">
        <f t="shared" si="1108"/>
        <v>0</v>
      </c>
      <c r="BU726" s="146">
        <f t="shared" si="1109"/>
        <v>0</v>
      </c>
      <c r="BV726" s="146">
        <f t="shared" si="1110"/>
        <v>0</v>
      </c>
      <c r="BW726" s="146">
        <f t="shared" si="1111"/>
        <v>0</v>
      </c>
      <c r="BX726" s="146">
        <f t="shared" si="1112"/>
        <v>0</v>
      </c>
      <c r="BY726" s="146">
        <f t="shared" si="1113"/>
        <v>0</v>
      </c>
      <c r="BZ726" s="146">
        <f t="shared" si="1114"/>
        <v>0</v>
      </c>
      <c r="CA726" s="146">
        <f t="shared" si="1115"/>
        <v>0</v>
      </c>
      <c r="CB726" s="146">
        <f t="shared" si="1116"/>
        <v>0</v>
      </c>
      <c r="CC726" s="146">
        <f t="shared" si="1117"/>
        <v>0</v>
      </c>
      <c r="CD726" s="146">
        <f t="shared" si="1118"/>
        <v>0</v>
      </c>
      <c r="CE726" s="146">
        <f t="shared" si="1119"/>
        <v>0</v>
      </c>
      <c r="CF726" s="146">
        <f t="shared" si="1120"/>
        <v>0</v>
      </c>
      <c r="CG726" s="146">
        <f t="shared" si="1121"/>
        <v>0</v>
      </c>
      <c r="CH726" s="146">
        <f t="shared" si="1122"/>
        <v>0</v>
      </c>
      <c r="CI726" s="146">
        <f t="shared" si="1123"/>
        <v>0</v>
      </c>
      <c r="CJ726" s="146">
        <f t="shared" si="1124"/>
        <v>0</v>
      </c>
      <c r="CK726" s="146">
        <f t="shared" si="1125"/>
        <v>0</v>
      </c>
      <c r="CL726" s="146">
        <f t="shared" si="1126"/>
        <v>0</v>
      </c>
      <c r="CM726" s="146">
        <f t="shared" si="1127"/>
        <v>0</v>
      </c>
      <c r="CN726" s="146">
        <f t="shared" si="1128"/>
        <v>0</v>
      </c>
      <c r="CO726" s="146">
        <f t="shared" si="1129"/>
        <v>2</v>
      </c>
      <c r="CP726" s="146">
        <f t="shared" si="1130"/>
        <v>2</v>
      </c>
      <c r="CQ726" s="146">
        <f t="shared" si="1131"/>
        <v>2</v>
      </c>
      <c r="CR726" s="146">
        <f t="shared" si="1132"/>
        <v>2</v>
      </c>
      <c r="CS726" s="146">
        <f t="shared" si="1133"/>
        <v>2</v>
      </c>
      <c r="CT726" s="146">
        <f t="shared" si="1134"/>
        <v>2</v>
      </c>
      <c r="CU726" s="146">
        <f t="shared" si="1135"/>
        <v>2</v>
      </c>
      <c r="CV726" s="146">
        <f t="shared" si="1136"/>
        <v>2</v>
      </c>
      <c r="CW726" s="146">
        <f t="shared" si="1137"/>
        <v>2</v>
      </c>
      <c r="CX726" s="146">
        <f t="shared" si="1138"/>
        <v>2</v>
      </c>
      <c r="CY726" s="146">
        <f t="shared" si="1139"/>
        <v>2</v>
      </c>
      <c r="CZ726" s="146">
        <f t="shared" si="1140"/>
        <v>2</v>
      </c>
      <c r="DA726" s="146">
        <f t="shared" si="1141"/>
        <v>2</v>
      </c>
      <c r="DB726" s="146">
        <f t="shared" si="1142"/>
        <v>2</v>
      </c>
      <c r="DC726" s="146">
        <f t="shared" si="1143"/>
        <v>2</v>
      </c>
      <c r="DD726" s="146">
        <f t="shared" si="1144"/>
        <v>0</v>
      </c>
      <c r="DE726" s="146">
        <f t="shared" si="1145"/>
        <v>0</v>
      </c>
      <c r="DF726" s="146">
        <f t="shared" si="1146"/>
        <v>0</v>
      </c>
      <c r="DG726" s="146">
        <f t="shared" si="1147"/>
        <v>0</v>
      </c>
      <c r="DH726" s="146">
        <f t="shared" si="1148"/>
        <v>0</v>
      </c>
      <c r="DI726" s="146">
        <f t="shared" si="1149"/>
        <v>0</v>
      </c>
      <c r="DJ726" s="146">
        <f t="shared" si="1150"/>
        <v>0</v>
      </c>
      <c r="DK726" s="146">
        <f t="shared" si="1151"/>
        <v>0</v>
      </c>
      <c r="DL726" s="146">
        <f t="shared" si="1152"/>
        <v>0</v>
      </c>
      <c r="DM726" s="146">
        <f t="shared" si="1153"/>
        <v>0</v>
      </c>
      <c r="DN726" s="64">
        <f t="shared" si="1160"/>
        <v>30</v>
      </c>
      <c r="DO726" s="52" t="str">
        <f t="shared" si="1161"/>
        <v/>
      </c>
      <c r="DP726" s="52" t="str">
        <f t="shared" si="1155"/>
        <v/>
      </c>
      <c r="DQ726" s="53">
        <f t="shared" si="1156"/>
        <v>30</v>
      </c>
      <c r="DR726" s="1">
        <f t="shared" si="1162"/>
        <v>2</v>
      </c>
      <c r="DS726" s="168" t="e">
        <f>IF(AND(DR726=#REF!,BL726=#REF!),'Tiến độ'!D726,"")</f>
        <v>#REF!</v>
      </c>
    </row>
    <row r="727" spans="1:123" ht="11.25" customHeight="1">
      <c r="A727" s="314" t="str">
        <f>IF(B727="","",MAX($A$7:A726)+1)</f>
        <v/>
      </c>
      <c r="B727" s="315"/>
      <c r="C727" s="79" t="s">
        <v>826</v>
      </c>
      <c r="D727" s="80" t="s">
        <v>827</v>
      </c>
      <c r="E727" s="81">
        <v>2</v>
      </c>
      <c r="F727" s="82">
        <v>30</v>
      </c>
      <c r="G727" s="83"/>
      <c r="H727" s="84">
        <f t="shared" si="1163"/>
        <v>1</v>
      </c>
      <c r="I727" s="85">
        <f t="shared" si="1164"/>
        <v>52</v>
      </c>
      <c r="J727" s="27"/>
      <c r="K727" s="86"/>
      <c r="L727" s="87"/>
      <c r="M727" s="87"/>
      <c r="N727" s="88"/>
      <c r="O727" s="86"/>
      <c r="P727" s="87"/>
      <c r="Q727" s="87"/>
      <c r="R727" s="88"/>
      <c r="S727" s="86"/>
      <c r="T727" s="87"/>
      <c r="U727" s="87"/>
      <c r="V727" s="87"/>
      <c r="W727" s="88"/>
      <c r="X727" s="86"/>
      <c r="Y727" s="87"/>
      <c r="Z727" s="87"/>
      <c r="AA727" s="88"/>
      <c r="AB727" s="86"/>
      <c r="AC727" s="87"/>
      <c r="AD727" s="87"/>
      <c r="AE727" s="88"/>
      <c r="AF727" s="86"/>
      <c r="AG727" s="87"/>
      <c r="AH727" s="87"/>
      <c r="AI727" s="362"/>
      <c r="AJ727" s="363"/>
      <c r="AK727" s="86"/>
      <c r="AL727" s="87">
        <v>2</v>
      </c>
      <c r="AM727" s="87">
        <v>2</v>
      </c>
      <c r="AN727" s="88">
        <v>2</v>
      </c>
      <c r="AO727" s="86">
        <v>2</v>
      </c>
      <c r="AP727" s="87">
        <v>2</v>
      </c>
      <c r="AQ727" s="87">
        <v>2</v>
      </c>
      <c r="AR727" s="88">
        <v>2</v>
      </c>
      <c r="AS727" s="89">
        <v>2</v>
      </c>
      <c r="AT727" s="87">
        <v>2</v>
      </c>
      <c r="AU727" s="87">
        <v>2</v>
      </c>
      <c r="AV727" s="90">
        <v>2</v>
      </c>
      <c r="AW727" s="86">
        <v>2</v>
      </c>
      <c r="AX727" s="87">
        <v>2</v>
      </c>
      <c r="AY727" s="87">
        <v>2</v>
      </c>
      <c r="AZ727" s="87">
        <v>2</v>
      </c>
      <c r="BA727" s="88" t="s">
        <v>163</v>
      </c>
      <c r="BB727" s="89" t="s">
        <v>163</v>
      </c>
      <c r="BC727" s="87" t="s">
        <v>163</v>
      </c>
      <c r="BD727" s="87" t="s">
        <v>163</v>
      </c>
      <c r="BE727" s="321"/>
      <c r="BF727" s="322"/>
      <c r="BG727" s="322"/>
      <c r="BH727" s="322"/>
      <c r="BI727" s="322"/>
      <c r="BJ727" s="323"/>
      <c r="BK727" s="46" t="s">
        <v>18</v>
      </c>
      <c r="BL727" s="46" t="s">
        <v>39</v>
      </c>
      <c r="BN727" s="146">
        <f t="shared" si="1154"/>
        <v>0</v>
      </c>
      <c r="BO727" s="146">
        <f t="shared" si="1103"/>
        <v>0</v>
      </c>
      <c r="BP727" s="146">
        <f t="shared" si="1104"/>
        <v>0</v>
      </c>
      <c r="BQ727" s="146">
        <f t="shared" si="1105"/>
        <v>0</v>
      </c>
      <c r="BR727" s="146">
        <f t="shared" si="1106"/>
        <v>0</v>
      </c>
      <c r="BS727" s="146">
        <f t="shared" si="1107"/>
        <v>0</v>
      </c>
      <c r="BT727" s="146">
        <f t="shared" si="1108"/>
        <v>0</v>
      </c>
      <c r="BU727" s="146">
        <f t="shared" si="1109"/>
        <v>0</v>
      </c>
      <c r="BV727" s="146">
        <f t="shared" si="1110"/>
        <v>0</v>
      </c>
      <c r="BW727" s="146">
        <f t="shared" si="1111"/>
        <v>0</v>
      </c>
      <c r="BX727" s="146">
        <f t="shared" si="1112"/>
        <v>0</v>
      </c>
      <c r="BY727" s="146">
        <f t="shared" si="1113"/>
        <v>0</v>
      </c>
      <c r="BZ727" s="146">
        <f t="shared" si="1114"/>
        <v>0</v>
      </c>
      <c r="CA727" s="146">
        <f t="shared" si="1115"/>
        <v>0</v>
      </c>
      <c r="CB727" s="146">
        <f t="shared" si="1116"/>
        <v>0</v>
      </c>
      <c r="CC727" s="146">
        <f t="shared" si="1117"/>
        <v>0</v>
      </c>
      <c r="CD727" s="146">
        <f t="shared" si="1118"/>
        <v>0</v>
      </c>
      <c r="CE727" s="146">
        <f t="shared" si="1119"/>
        <v>0</v>
      </c>
      <c r="CF727" s="146">
        <f t="shared" si="1120"/>
        <v>0</v>
      </c>
      <c r="CG727" s="146">
        <f t="shared" si="1121"/>
        <v>0</v>
      </c>
      <c r="CH727" s="146">
        <f t="shared" si="1122"/>
        <v>0</v>
      </c>
      <c r="CI727" s="146">
        <f t="shared" si="1123"/>
        <v>0</v>
      </c>
      <c r="CJ727" s="146">
        <f t="shared" si="1124"/>
        <v>0</v>
      </c>
      <c r="CK727" s="146">
        <f t="shared" si="1125"/>
        <v>0</v>
      </c>
      <c r="CL727" s="146">
        <f t="shared" si="1126"/>
        <v>0</v>
      </c>
      <c r="CM727" s="146">
        <f t="shared" si="1127"/>
        <v>0</v>
      </c>
      <c r="CN727" s="146">
        <f t="shared" si="1128"/>
        <v>0</v>
      </c>
      <c r="CO727" s="146">
        <f t="shared" si="1129"/>
        <v>2</v>
      </c>
      <c r="CP727" s="146">
        <f t="shared" si="1130"/>
        <v>2</v>
      </c>
      <c r="CQ727" s="146">
        <f t="shared" si="1131"/>
        <v>2</v>
      </c>
      <c r="CR727" s="146">
        <f t="shared" si="1132"/>
        <v>2</v>
      </c>
      <c r="CS727" s="146">
        <f t="shared" si="1133"/>
        <v>2</v>
      </c>
      <c r="CT727" s="146">
        <f t="shared" si="1134"/>
        <v>2</v>
      </c>
      <c r="CU727" s="146">
        <f t="shared" si="1135"/>
        <v>2</v>
      </c>
      <c r="CV727" s="146">
        <f t="shared" si="1136"/>
        <v>2</v>
      </c>
      <c r="CW727" s="146">
        <f t="shared" si="1137"/>
        <v>2</v>
      </c>
      <c r="CX727" s="146">
        <f t="shared" si="1138"/>
        <v>2</v>
      </c>
      <c r="CY727" s="146">
        <f t="shared" si="1139"/>
        <v>2</v>
      </c>
      <c r="CZ727" s="146">
        <f t="shared" si="1140"/>
        <v>2</v>
      </c>
      <c r="DA727" s="146">
        <f t="shared" si="1141"/>
        <v>2</v>
      </c>
      <c r="DB727" s="146">
        <f t="shared" si="1142"/>
        <v>2</v>
      </c>
      <c r="DC727" s="146">
        <f t="shared" si="1143"/>
        <v>2</v>
      </c>
      <c r="DD727" s="146">
        <f t="shared" si="1144"/>
        <v>0</v>
      </c>
      <c r="DE727" s="146">
        <f t="shared" si="1145"/>
        <v>0</v>
      </c>
      <c r="DF727" s="146">
        <f t="shared" si="1146"/>
        <v>0</v>
      </c>
      <c r="DG727" s="146">
        <f t="shared" si="1147"/>
        <v>0</v>
      </c>
      <c r="DH727" s="146">
        <f t="shared" si="1148"/>
        <v>0</v>
      </c>
      <c r="DI727" s="146">
        <f t="shared" si="1149"/>
        <v>0</v>
      </c>
      <c r="DJ727" s="146">
        <f t="shared" si="1150"/>
        <v>0</v>
      </c>
      <c r="DK727" s="146">
        <f t="shared" si="1151"/>
        <v>0</v>
      </c>
      <c r="DL727" s="146">
        <f t="shared" si="1152"/>
        <v>0</v>
      </c>
      <c r="DM727" s="146">
        <f t="shared" si="1153"/>
        <v>0</v>
      </c>
      <c r="DN727" s="64">
        <f t="shared" si="1160"/>
        <v>30</v>
      </c>
      <c r="DO727" s="52" t="str">
        <f t="shared" si="1161"/>
        <v/>
      </c>
      <c r="DP727" s="52" t="str">
        <f t="shared" si="1155"/>
        <v/>
      </c>
      <c r="DQ727" s="53">
        <f t="shared" si="1156"/>
        <v>30</v>
      </c>
      <c r="DR727" s="1">
        <f t="shared" si="1162"/>
        <v>2</v>
      </c>
      <c r="DS727" s="168" t="e">
        <f>IF(AND(DR727=#REF!,BL727=#REF!),'Tiến độ'!D727,"")</f>
        <v>#REF!</v>
      </c>
    </row>
    <row r="728" spans="1:123" ht="11.25" customHeight="1">
      <c r="A728" s="314" t="str">
        <f>IF(B728="","",MAX($A$7:A727)+1)</f>
        <v/>
      </c>
      <c r="B728" s="315"/>
      <c r="C728" s="79" t="s">
        <v>828</v>
      </c>
      <c r="D728" s="80" t="s">
        <v>829</v>
      </c>
      <c r="E728" s="81">
        <v>2</v>
      </c>
      <c r="F728" s="82">
        <v>30</v>
      </c>
      <c r="G728" s="83"/>
      <c r="H728" s="84">
        <f t="shared" si="1163"/>
        <v>1</v>
      </c>
      <c r="I728" s="85">
        <f t="shared" si="1164"/>
        <v>52</v>
      </c>
      <c r="J728" s="27"/>
      <c r="K728" s="86"/>
      <c r="L728" s="87"/>
      <c r="M728" s="87"/>
      <c r="N728" s="88"/>
      <c r="O728" s="86"/>
      <c r="P728" s="87"/>
      <c r="Q728" s="87"/>
      <c r="R728" s="88"/>
      <c r="S728" s="86"/>
      <c r="T728" s="87"/>
      <c r="U728" s="87"/>
      <c r="V728" s="87"/>
      <c r="W728" s="88"/>
      <c r="X728" s="86"/>
      <c r="Y728" s="87"/>
      <c r="Z728" s="87"/>
      <c r="AA728" s="88"/>
      <c r="AB728" s="86"/>
      <c r="AC728" s="87"/>
      <c r="AD728" s="87"/>
      <c r="AE728" s="88"/>
      <c r="AF728" s="86"/>
      <c r="AG728" s="87"/>
      <c r="AH728" s="87"/>
      <c r="AI728" s="362"/>
      <c r="AJ728" s="363"/>
      <c r="AK728" s="86"/>
      <c r="AL728" s="87">
        <v>2</v>
      </c>
      <c r="AM728" s="87">
        <v>2</v>
      </c>
      <c r="AN728" s="88">
        <v>2</v>
      </c>
      <c r="AO728" s="86">
        <v>2</v>
      </c>
      <c r="AP728" s="87">
        <v>2</v>
      </c>
      <c r="AQ728" s="87">
        <v>2</v>
      </c>
      <c r="AR728" s="88">
        <v>2</v>
      </c>
      <c r="AS728" s="89">
        <v>2</v>
      </c>
      <c r="AT728" s="87">
        <v>2</v>
      </c>
      <c r="AU728" s="87">
        <v>2</v>
      </c>
      <c r="AV728" s="90">
        <v>2</v>
      </c>
      <c r="AW728" s="86">
        <v>2</v>
      </c>
      <c r="AX728" s="87">
        <v>2</v>
      </c>
      <c r="AY728" s="87">
        <v>2</v>
      </c>
      <c r="AZ728" s="87">
        <v>2</v>
      </c>
      <c r="BA728" s="88" t="s">
        <v>163</v>
      </c>
      <c r="BB728" s="89" t="s">
        <v>163</v>
      </c>
      <c r="BC728" s="87" t="s">
        <v>163</v>
      </c>
      <c r="BD728" s="87" t="s">
        <v>163</v>
      </c>
      <c r="BE728" s="321"/>
      <c r="BF728" s="322"/>
      <c r="BG728" s="322"/>
      <c r="BH728" s="322"/>
      <c r="BI728" s="322"/>
      <c r="BJ728" s="323"/>
      <c r="BK728" s="46" t="s">
        <v>18</v>
      </c>
      <c r="BL728" s="46" t="s">
        <v>38</v>
      </c>
      <c r="BN728" s="146">
        <f t="shared" si="1154"/>
        <v>0</v>
      </c>
      <c r="BO728" s="146">
        <f t="shared" si="1103"/>
        <v>0</v>
      </c>
      <c r="BP728" s="146">
        <f t="shared" si="1104"/>
        <v>0</v>
      </c>
      <c r="BQ728" s="146">
        <f t="shared" si="1105"/>
        <v>0</v>
      </c>
      <c r="BR728" s="146">
        <f t="shared" si="1106"/>
        <v>0</v>
      </c>
      <c r="BS728" s="146">
        <f t="shared" si="1107"/>
        <v>0</v>
      </c>
      <c r="BT728" s="146">
        <f t="shared" si="1108"/>
        <v>0</v>
      </c>
      <c r="BU728" s="146">
        <f t="shared" si="1109"/>
        <v>0</v>
      </c>
      <c r="BV728" s="146">
        <f t="shared" si="1110"/>
        <v>0</v>
      </c>
      <c r="BW728" s="146">
        <f t="shared" si="1111"/>
        <v>0</v>
      </c>
      <c r="BX728" s="146">
        <f t="shared" si="1112"/>
        <v>0</v>
      </c>
      <c r="BY728" s="146">
        <f t="shared" si="1113"/>
        <v>0</v>
      </c>
      <c r="BZ728" s="146">
        <f t="shared" si="1114"/>
        <v>0</v>
      </c>
      <c r="CA728" s="146">
        <f t="shared" si="1115"/>
        <v>0</v>
      </c>
      <c r="CB728" s="146">
        <f t="shared" si="1116"/>
        <v>0</v>
      </c>
      <c r="CC728" s="146">
        <f t="shared" si="1117"/>
        <v>0</v>
      </c>
      <c r="CD728" s="146">
        <f t="shared" si="1118"/>
        <v>0</v>
      </c>
      <c r="CE728" s="146">
        <f t="shared" si="1119"/>
        <v>0</v>
      </c>
      <c r="CF728" s="146">
        <f t="shared" si="1120"/>
        <v>0</v>
      </c>
      <c r="CG728" s="146">
        <f t="shared" si="1121"/>
        <v>0</v>
      </c>
      <c r="CH728" s="146">
        <f t="shared" si="1122"/>
        <v>0</v>
      </c>
      <c r="CI728" s="146">
        <f t="shared" si="1123"/>
        <v>0</v>
      </c>
      <c r="CJ728" s="146">
        <f t="shared" si="1124"/>
        <v>0</v>
      </c>
      <c r="CK728" s="146">
        <f t="shared" si="1125"/>
        <v>0</v>
      </c>
      <c r="CL728" s="146">
        <f t="shared" si="1126"/>
        <v>0</v>
      </c>
      <c r="CM728" s="146">
        <f t="shared" si="1127"/>
        <v>0</v>
      </c>
      <c r="CN728" s="146">
        <f t="shared" si="1128"/>
        <v>0</v>
      </c>
      <c r="CO728" s="146">
        <f t="shared" si="1129"/>
        <v>2</v>
      </c>
      <c r="CP728" s="146">
        <f t="shared" si="1130"/>
        <v>2</v>
      </c>
      <c r="CQ728" s="146">
        <f t="shared" si="1131"/>
        <v>2</v>
      </c>
      <c r="CR728" s="146">
        <f t="shared" si="1132"/>
        <v>2</v>
      </c>
      <c r="CS728" s="146">
        <f t="shared" si="1133"/>
        <v>2</v>
      </c>
      <c r="CT728" s="146">
        <f t="shared" si="1134"/>
        <v>2</v>
      </c>
      <c r="CU728" s="146">
        <f t="shared" si="1135"/>
        <v>2</v>
      </c>
      <c r="CV728" s="146">
        <f t="shared" si="1136"/>
        <v>2</v>
      </c>
      <c r="CW728" s="146">
        <f t="shared" si="1137"/>
        <v>2</v>
      </c>
      <c r="CX728" s="146">
        <f t="shared" si="1138"/>
        <v>2</v>
      </c>
      <c r="CY728" s="146">
        <f t="shared" si="1139"/>
        <v>2</v>
      </c>
      <c r="CZ728" s="146">
        <f t="shared" si="1140"/>
        <v>2</v>
      </c>
      <c r="DA728" s="146">
        <f t="shared" si="1141"/>
        <v>2</v>
      </c>
      <c r="DB728" s="146">
        <f t="shared" si="1142"/>
        <v>2</v>
      </c>
      <c r="DC728" s="146">
        <f t="shared" si="1143"/>
        <v>2</v>
      </c>
      <c r="DD728" s="146">
        <f t="shared" si="1144"/>
        <v>0</v>
      </c>
      <c r="DE728" s="146">
        <f t="shared" si="1145"/>
        <v>0</v>
      </c>
      <c r="DF728" s="146">
        <f t="shared" si="1146"/>
        <v>0</v>
      </c>
      <c r="DG728" s="146">
        <f t="shared" si="1147"/>
        <v>0</v>
      </c>
      <c r="DH728" s="146">
        <f t="shared" si="1148"/>
        <v>0</v>
      </c>
      <c r="DI728" s="146">
        <f t="shared" si="1149"/>
        <v>0</v>
      </c>
      <c r="DJ728" s="146">
        <f t="shared" si="1150"/>
        <v>0</v>
      </c>
      <c r="DK728" s="146">
        <f t="shared" si="1151"/>
        <v>0</v>
      </c>
      <c r="DL728" s="146">
        <f t="shared" si="1152"/>
        <v>0</v>
      </c>
      <c r="DM728" s="146">
        <f t="shared" si="1153"/>
        <v>0</v>
      </c>
      <c r="DN728" s="64">
        <f t="shared" si="1160"/>
        <v>30</v>
      </c>
      <c r="DO728" s="52" t="str">
        <f t="shared" si="1161"/>
        <v/>
      </c>
      <c r="DP728" s="52" t="str">
        <f t="shared" si="1155"/>
        <v/>
      </c>
      <c r="DQ728" s="53">
        <f t="shared" si="1156"/>
        <v>30</v>
      </c>
      <c r="DR728" s="1">
        <f t="shared" si="1162"/>
        <v>2</v>
      </c>
      <c r="DS728" s="168" t="e">
        <f>IF(AND(DR728=#REF!,BL728=#REF!),'Tiến độ'!D728,"")</f>
        <v>#REF!</v>
      </c>
    </row>
    <row r="729" spans="1:123" ht="11.25" customHeight="1">
      <c r="A729" s="314" t="str">
        <f>IF(B729="","",MAX($A$7:A728)+1)</f>
        <v/>
      </c>
      <c r="B729" s="315"/>
      <c r="C729" s="79" t="s">
        <v>830</v>
      </c>
      <c r="D729" s="80" t="s">
        <v>831</v>
      </c>
      <c r="E729" s="81">
        <v>2</v>
      </c>
      <c r="F729" s="82">
        <v>30</v>
      </c>
      <c r="G729" s="83"/>
      <c r="H729" s="84">
        <f t="shared" si="1163"/>
        <v>1</v>
      </c>
      <c r="I729" s="85">
        <f t="shared" si="1164"/>
        <v>52</v>
      </c>
      <c r="J729" s="27"/>
      <c r="K729" s="86"/>
      <c r="L729" s="87"/>
      <c r="M729" s="87"/>
      <c r="N729" s="88"/>
      <c r="O729" s="86"/>
      <c r="P729" s="87"/>
      <c r="Q729" s="87"/>
      <c r="R729" s="88"/>
      <c r="S729" s="86"/>
      <c r="T729" s="87"/>
      <c r="U729" s="87"/>
      <c r="V729" s="87"/>
      <c r="W729" s="88"/>
      <c r="X729" s="86"/>
      <c r="Y729" s="87"/>
      <c r="Z729" s="87"/>
      <c r="AA729" s="88"/>
      <c r="AB729" s="86"/>
      <c r="AC729" s="87"/>
      <c r="AD729" s="87"/>
      <c r="AE729" s="88"/>
      <c r="AF729" s="86"/>
      <c r="AG729" s="87"/>
      <c r="AH729" s="87"/>
      <c r="AI729" s="362"/>
      <c r="AJ729" s="363"/>
      <c r="AK729" s="86"/>
      <c r="AL729" s="87">
        <v>2</v>
      </c>
      <c r="AM729" s="87">
        <v>2</v>
      </c>
      <c r="AN729" s="88">
        <v>2</v>
      </c>
      <c r="AO729" s="86">
        <v>2</v>
      </c>
      <c r="AP729" s="87">
        <v>2</v>
      </c>
      <c r="AQ729" s="87">
        <v>2</v>
      </c>
      <c r="AR729" s="88">
        <v>2</v>
      </c>
      <c r="AS729" s="89">
        <v>2</v>
      </c>
      <c r="AT729" s="87">
        <v>2</v>
      </c>
      <c r="AU729" s="87">
        <v>2</v>
      </c>
      <c r="AV729" s="90">
        <v>2</v>
      </c>
      <c r="AW729" s="86">
        <v>2</v>
      </c>
      <c r="AX729" s="87">
        <v>2</v>
      </c>
      <c r="AY729" s="87">
        <v>2</v>
      </c>
      <c r="AZ729" s="87">
        <v>2</v>
      </c>
      <c r="BA729" s="88" t="s">
        <v>163</v>
      </c>
      <c r="BB729" s="89" t="s">
        <v>163</v>
      </c>
      <c r="BC729" s="87" t="s">
        <v>163</v>
      </c>
      <c r="BD729" s="87" t="s">
        <v>163</v>
      </c>
      <c r="BE729" s="321"/>
      <c r="BF729" s="322"/>
      <c r="BG729" s="322"/>
      <c r="BH729" s="322"/>
      <c r="BI729" s="322"/>
      <c r="BJ729" s="323"/>
      <c r="BK729" s="46" t="s">
        <v>18</v>
      </c>
      <c r="BL729" s="46" t="s">
        <v>38</v>
      </c>
      <c r="BN729" s="146">
        <f t="shared" si="1154"/>
        <v>0</v>
      </c>
      <c r="BO729" s="146">
        <f t="shared" si="1103"/>
        <v>0</v>
      </c>
      <c r="BP729" s="146">
        <f t="shared" si="1104"/>
        <v>0</v>
      </c>
      <c r="BQ729" s="146">
        <f t="shared" si="1105"/>
        <v>0</v>
      </c>
      <c r="BR729" s="146">
        <f t="shared" si="1106"/>
        <v>0</v>
      </c>
      <c r="BS729" s="146">
        <f t="shared" si="1107"/>
        <v>0</v>
      </c>
      <c r="BT729" s="146">
        <f t="shared" si="1108"/>
        <v>0</v>
      </c>
      <c r="BU729" s="146">
        <f t="shared" si="1109"/>
        <v>0</v>
      </c>
      <c r="BV729" s="146">
        <f t="shared" si="1110"/>
        <v>0</v>
      </c>
      <c r="BW729" s="146">
        <f t="shared" si="1111"/>
        <v>0</v>
      </c>
      <c r="BX729" s="146">
        <f t="shared" si="1112"/>
        <v>0</v>
      </c>
      <c r="BY729" s="146">
        <f t="shared" si="1113"/>
        <v>0</v>
      </c>
      <c r="BZ729" s="146">
        <f t="shared" si="1114"/>
        <v>0</v>
      </c>
      <c r="CA729" s="146">
        <f t="shared" si="1115"/>
        <v>0</v>
      </c>
      <c r="CB729" s="146">
        <f t="shared" si="1116"/>
        <v>0</v>
      </c>
      <c r="CC729" s="146">
        <f t="shared" si="1117"/>
        <v>0</v>
      </c>
      <c r="CD729" s="146">
        <f t="shared" si="1118"/>
        <v>0</v>
      </c>
      <c r="CE729" s="146">
        <f t="shared" si="1119"/>
        <v>0</v>
      </c>
      <c r="CF729" s="146">
        <f t="shared" si="1120"/>
        <v>0</v>
      </c>
      <c r="CG729" s="146">
        <f t="shared" si="1121"/>
        <v>0</v>
      </c>
      <c r="CH729" s="146">
        <f t="shared" si="1122"/>
        <v>0</v>
      </c>
      <c r="CI729" s="146">
        <f t="shared" si="1123"/>
        <v>0</v>
      </c>
      <c r="CJ729" s="146">
        <f t="shared" si="1124"/>
        <v>0</v>
      </c>
      <c r="CK729" s="146">
        <f t="shared" si="1125"/>
        <v>0</v>
      </c>
      <c r="CL729" s="146">
        <f t="shared" si="1126"/>
        <v>0</v>
      </c>
      <c r="CM729" s="146">
        <f t="shared" si="1127"/>
        <v>0</v>
      </c>
      <c r="CN729" s="146">
        <f t="shared" si="1128"/>
        <v>0</v>
      </c>
      <c r="CO729" s="146">
        <f t="shared" si="1129"/>
        <v>2</v>
      </c>
      <c r="CP729" s="146">
        <f t="shared" si="1130"/>
        <v>2</v>
      </c>
      <c r="CQ729" s="146">
        <f t="shared" si="1131"/>
        <v>2</v>
      </c>
      <c r="CR729" s="146">
        <f t="shared" si="1132"/>
        <v>2</v>
      </c>
      <c r="CS729" s="146">
        <f t="shared" si="1133"/>
        <v>2</v>
      </c>
      <c r="CT729" s="146">
        <f t="shared" si="1134"/>
        <v>2</v>
      </c>
      <c r="CU729" s="146">
        <f t="shared" si="1135"/>
        <v>2</v>
      </c>
      <c r="CV729" s="146">
        <f t="shared" si="1136"/>
        <v>2</v>
      </c>
      <c r="CW729" s="146">
        <f t="shared" si="1137"/>
        <v>2</v>
      </c>
      <c r="CX729" s="146">
        <f t="shared" si="1138"/>
        <v>2</v>
      </c>
      <c r="CY729" s="146">
        <f t="shared" si="1139"/>
        <v>2</v>
      </c>
      <c r="CZ729" s="146">
        <f t="shared" si="1140"/>
        <v>2</v>
      </c>
      <c r="DA729" s="146">
        <f t="shared" si="1141"/>
        <v>2</v>
      </c>
      <c r="DB729" s="146">
        <f t="shared" si="1142"/>
        <v>2</v>
      </c>
      <c r="DC729" s="146">
        <f t="shared" si="1143"/>
        <v>2</v>
      </c>
      <c r="DD729" s="146">
        <f t="shared" si="1144"/>
        <v>0</v>
      </c>
      <c r="DE729" s="146">
        <f t="shared" si="1145"/>
        <v>0</v>
      </c>
      <c r="DF729" s="146">
        <f t="shared" si="1146"/>
        <v>0</v>
      </c>
      <c r="DG729" s="146">
        <f t="shared" si="1147"/>
        <v>0</v>
      </c>
      <c r="DH729" s="146">
        <f t="shared" si="1148"/>
        <v>0</v>
      </c>
      <c r="DI729" s="146">
        <f t="shared" si="1149"/>
        <v>0</v>
      </c>
      <c r="DJ729" s="146">
        <f t="shared" si="1150"/>
        <v>0</v>
      </c>
      <c r="DK729" s="146">
        <f t="shared" si="1151"/>
        <v>0</v>
      </c>
      <c r="DL729" s="146">
        <f t="shared" si="1152"/>
        <v>0</v>
      </c>
      <c r="DM729" s="146">
        <f t="shared" si="1153"/>
        <v>0</v>
      </c>
      <c r="DN729" s="64">
        <f t="shared" si="1160"/>
        <v>30</v>
      </c>
      <c r="DO729" s="52" t="str">
        <f t="shared" si="1161"/>
        <v/>
      </c>
      <c r="DP729" s="52" t="str">
        <f t="shared" si="1155"/>
        <v/>
      </c>
      <c r="DQ729" s="53">
        <f t="shared" si="1156"/>
        <v>30</v>
      </c>
      <c r="DR729" s="1">
        <f t="shared" si="1162"/>
        <v>2</v>
      </c>
      <c r="DS729" s="168" t="e">
        <f>IF(AND(DR729=#REF!,BL729=#REF!),'Tiến độ'!D729,"")</f>
        <v>#REF!</v>
      </c>
    </row>
    <row r="730" spans="1:123" ht="11.25" customHeight="1">
      <c r="A730" s="314" t="str">
        <f>IF(B730="","",MAX($A$7:A729)+1)</f>
        <v/>
      </c>
      <c r="B730" s="315"/>
      <c r="C730" s="79" t="s">
        <v>832</v>
      </c>
      <c r="D730" s="80" t="s">
        <v>833</v>
      </c>
      <c r="E730" s="81">
        <v>3</v>
      </c>
      <c r="F730" s="82">
        <v>45</v>
      </c>
      <c r="G730" s="83"/>
      <c r="H730" s="84">
        <f t="shared" si="1163"/>
        <v>1</v>
      </c>
      <c r="I730" s="85">
        <f t="shared" si="1164"/>
        <v>52</v>
      </c>
      <c r="J730" s="27"/>
      <c r="K730" s="86"/>
      <c r="L730" s="87"/>
      <c r="M730" s="87"/>
      <c r="N730" s="88"/>
      <c r="O730" s="86"/>
      <c r="P730" s="87"/>
      <c r="Q730" s="87"/>
      <c r="R730" s="88"/>
      <c r="S730" s="86"/>
      <c r="T730" s="87"/>
      <c r="U730" s="87"/>
      <c r="V730" s="87"/>
      <c r="W730" s="88"/>
      <c r="X730" s="86"/>
      <c r="Y730" s="87"/>
      <c r="Z730" s="87"/>
      <c r="AA730" s="88"/>
      <c r="AB730" s="86"/>
      <c r="AC730" s="87"/>
      <c r="AD730" s="87"/>
      <c r="AE730" s="88"/>
      <c r="AF730" s="86"/>
      <c r="AG730" s="87"/>
      <c r="AH730" s="87"/>
      <c r="AI730" s="362"/>
      <c r="AJ730" s="363"/>
      <c r="AK730" s="86"/>
      <c r="AL730" s="87">
        <v>3</v>
      </c>
      <c r="AM730" s="87">
        <v>3</v>
      </c>
      <c r="AN730" s="88">
        <v>3</v>
      </c>
      <c r="AO730" s="86">
        <v>3</v>
      </c>
      <c r="AP730" s="87">
        <v>3</v>
      </c>
      <c r="AQ730" s="87">
        <v>3</v>
      </c>
      <c r="AR730" s="88">
        <v>3</v>
      </c>
      <c r="AS730" s="89">
        <v>3</v>
      </c>
      <c r="AT730" s="87">
        <v>3</v>
      </c>
      <c r="AU730" s="87">
        <v>3</v>
      </c>
      <c r="AV730" s="90">
        <v>3</v>
      </c>
      <c r="AW730" s="86">
        <v>3</v>
      </c>
      <c r="AX730" s="87">
        <v>3</v>
      </c>
      <c r="AY730" s="87">
        <v>3</v>
      </c>
      <c r="AZ730" s="87">
        <v>3</v>
      </c>
      <c r="BA730" s="88" t="s">
        <v>163</v>
      </c>
      <c r="BB730" s="89" t="s">
        <v>163</v>
      </c>
      <c r="BC730" s="87" t="s">
        <v>163</v>
      </c>
      <c r="BD730" s="87" t="s">
        <v>163</v>
      </c>
      <c r="BE730" s="321"/>
      <c r="BF730" s="322"/>
      <c r="BG730" s="322"/>
      <c r="BH730" s="322"/>
      <c r="BI730" s="322"/>
      <c r="BJ730" s="323"/>
      <c r="BK730" s="46" t="s">
        <v>18</v>
      </c>
      <c r="BL730" s="46" t="s">
        <v>38</v>
      </c>
      <c r="BN730" s="146">
        <f t="shared" si="1154"/>
        <v>0</v>
      </c>
      <c r="BO730" s="146">
        <f t="shared" si="1103"/>
        <v>0</v>
      </c>
      <c r="BP730" s="146">
        <f t="shared" si="1104"/>
        <v>0</v>
      </c>
      <c r="BQ730" s="146">
        <f t="shared" si="1105"/>
        <v>0</v>
      </c>
      <c r="BR730" s="146">
        <f t="shared" si="1106"/>
        <v>0</v>
      </c>
      <c r="BS730" s="146">
        <f t="shared" si="1107"/>
        <v>0</v>
      </c>
      <c r="BT730" s="146">
        <f t="shared" si="1108"/>
        <v>0</v>
      </c>
      <c r="BU730" s="146">
        <f t="shared" si="1109"/>
        <v>0</v>
      </c>
      <c r="BV730" s="146">
        <f t="shared" si="1110"/>
        <v>0</v>
      </c>
      <c r="BW730" s="146">
        <f t="shared" si="1111"/>
        <v>0</v>
      </c>
      <c r="BX730" s="146">
        <f t="shared" si="1112"/>
        <v>0</v>
      </c>
      <c r="BY730" s="146">
        <f t="shared" si="1113"/>
        <v>0</v>
      </c>
      <c r="BZ730" s="146">
        <f t="shared" si="1114"/>
        <v>0</v>
      </c>
      <c r="CA730" s="146">
        <f t="shared" si="1115"/>
        <v>0</v>
      </c>
      <c r="CB730" s="146">
        <f t="shared" si="1116"/>
        <v>0</v>
      </c>
      <c r="CC730" s="146">
        <f t="shared" si="1117"/>
        <v>0</v>
      </c>
      <c r="CD730" s="146">
        <f t="shared" si="1118"/>
        <v>0</v>
      </c>
      <c r="CE730" s="146">
        <f t="shared" si="1119"/>
        <v>0</v>
      </c>
      <c r="CF730" s="146">
        <f t="shared" si="1120"/>
        <v>0</v>
      </c>
      <c r="CG730" s="146">
        <f t="shared" si="1121"/>
        <v>0</v>
      </c>
      <c r="CH730" s="146">
        <f t="shared" si="1122"/>
        <v>0</v>
      </c>
      <c r="CI730" s="146">
        <f t="shared" si="1123"/>
        <v>0</v>
      </c>
      <c r="CJ730" s="146">
        <f t="shared" si="1124"/>
        <v>0</v>
      </c>
      <c r="CK730" s="146">
        <f t="shared" si="1125"/>
        <v>0</v>
      </c>
      <c r="CL730" s="146">
        <f t="shared" si="1126"/>
        <v>0</v>
      </c>
      <c r="CM730" s="146">
        <f t="shared" si="1127"/>
        <v>0</v>
      </c>
      <c r="CN730" s="146">
        <f t="shared" si="1128"/>
        <v>0</v>
      </c>
      <c r="CO730" s="146">
        <f t="shared" si="1129"/>
        <v>3</v>
      </c>
      <c r="CP730" s="146">
        <f t="shared" si="1130"/>
        <v>3</v>
      </c>
      <c r="CQ730" s="146">
        <f t="shared" si="1131"/>
        <v>3</v>
      </c>
      <c r="CR730" s="146">
        <f t="shared" si="1132"/>
        <v>3</v>
      </c>
      <c r="CS730" s="146">
        <f t="shared" si="1133"/>
        <v>3</v>
      </c>
      <c r="CT730" s="146">
        <f t="shared" si="1134"/>
        <v>3</v>
      </c>
      <c r="CU730" s="146">
        <f t="shared" si="1135"/>
        <v>3</v>
      </c>
      <c r="CV730" s="146">
        <f t="shared" si="1136"/>
        <v>3</v>
      </c>
      <c r="CW730" s="146">
        <f t="shared" si="1137"/>
        <v>3</v>
      </c>
      <c r="CX730" s="146">
        <f t="shared" si="1138"/>
        <v>3</v>
      </c>
      <c r="CY730" s="146">
        <f t="shared" si="1139"/>
        <v>3</v>
      </c>
      <c r="CZ730" s="146">
        <f t="shared" si="1140"/>
        <v>3</v>
      </c>
      <c r="DA730" s="146">
        <f t="shared" si="1141"/>
        <v>3</v>
      </c>
      <c r="DB730" s="146">
        <f t="shared" si="1142"/>
        <v>3</v>
      </c>
      <c r="DC730" s="146">
        <f t="shared" si="1143"/>
        <v>3</v>
      </c>
      <c r="DD730" s="146">
        <f t="shared" si="1144"/>
        <v>0</v>
      </c>
      <c r="DE730" s="146">
        <f t="shared" si="1145"/>
        <v>0</v>
      </c>
      <c r="DF730" s="146">
        <f t="shared" si="1146"/>
        <v>0</v>
      </c>
      <c r="DG730" s="146">
        <f t="shared" si="1147"/>
        <v>0</v>
      </c>
      <c r="DH730" s="146">
        <f t="shared" si="1148"/>
        <v>0</v>
      </c>
      <c r="DI730" s="146">
        <f t="shared" si="1149"/>
        <v>0</v>
      </c>
      <c r="DJ730" s="146">
        <f t="shared" si="1150"/>
        <v>0</v>
      </c>
      <c r="DK730" s="146">
        <f t="shared" si="1151"/>
        <v>0</v>
      </c>
      <c r="DL730" s="146">
        <f t="shared" si="1152"/>
        <v>0</v>
      </c>
      <c r="DM730" s="146">
        <f t="shared" si="1153"/>
        <v>0</v>
      </c>
      <c r="DN730" s="64">
        <f t="shared" si="1160"/>
        <v>45</v>
      </c>
      <c r="DO730" s="52" t="str">
        <f t="shared" si="1161"/>
        <v/>
      </c>
      <c r="DP730" s="52" t="str">
        <f t="shared" si="1155"/>
        <v/>
      </c>
      <c r="DQ730" s="53">
        <f t="shared" si="1156"/>
        <v>45</v>
      </c>
      <c r="DR730" s="1">
        <f t="shared" si="1162"/>
        <v>2</v>
      </c>
      <c r="DS730" s="168" t="e">
        <f>IF(AND(DR730=#REF!,BL730=#REF!),'Tiến độ'!D730,"")</f>
        <v>#REF!</v>
      </c>
    </row>
    <row r="731" spans="1:123" ht="11.25" customHeight="1">
      <c r="A731" s="314" t="str">
        <f>IF(B731="","",MAX($A$7:A730)+1)</f>
        <v/>
      </c>
      <c r="B731" s="315"/>
      <c r="C731" s="79" t="s">
        <v>11966</v>
      </c>
      <c r="D731" s="80" t="s">
        <v>11967</v>
      </c>
      <c r="E731" s="81">
        <v>2</v>
      </c>
      <c r="F731" s="82">
        <v>30</v>
      </c>
      <c r="G731" s="83"/>
      <c r="H731" s="84">
        <f t="shared" si="1163"/>
        <v>1</v>
      </c>
      <c r="I731" s="85">
        <f t="shared" si="1164"/>
        <v>52</v>
      </c>
      <c r="J731" s="27"/>
      <c r="K731" s="86"/>
      <c r="L731" s="87"/>
      <c r="M731" s="87"/>
      <c r="N731" s="88"/>
      <c r="O731" s="86"/>
      <c r="P731" s="87"/>
      <c r="Q731" s="87"/>
      <c r="R731" s="88"/>
      <c r="S731" s="86"/>
      <c r="T731" s="87"/>
      <c r="U731" s="87"/>
      <c r="V731" s="87"/>
      <c r="W731" s="88"/>
      <c r="X731" s="86"/>
      <c r="Y731" s="87"/>
      <c r="Z731" s="87"/>
      <c r="AA731" s="88"/>
      <c r="AB731" s="86"/>
      <c r="AC731" s="87"/>
      <c r="AD731" s="87"/>
      <c r="AE731" s="88"/>
      <c r="AF731" s="86"/>
      <c r="AG731" s="87"/>
      <c r="AH731" s="87"/>
      <c r="AI731" s="362"/>
      <c r="AJ731" s="363"/>
      <c r="AK731" s="86"/>
      <c r="AL731" s="87">
        <v>2</v>
      </c>
      <c r="AM731" s="87">
        <v>2</v>
      </c>
      <c r="AN731" s="88">
        <v>2</v>
      </c>
      <c r="AO731" s="86">
        <v>2</v>
      </c>
      <c r="AP731" s="87">
        <v>2</v>
      </c>
      <c r="AQ731" s="87">
        <v>2</v>
      </c>
      <c r="AR731" s="88">
        <v>2</v>
      </c>
      <c r="AS731" s="89">
        <v>2</v>
      </c>
      <c r="AT731" s="87">
        <v>2</v>
      </c>
      <c r="AU731" s="87">
        <v>2</v>
      </c>
      <c r="AV731" s="90">
        <v>2</v>
      </c>
      <c r="AW731" s="86">
        <v>2</v>
      </c>
      <c r="AX731" s="87">
        <v>2</v>
      </c>
      <c r="AY731" s="87">
        <v>2</v>
      </c>
      <c r="AZ731" s="87">
        <v>2</v>
      </c>
      <c r="BA731" s="88" t="s">
        <v>163</v>
      </c>
      <c r="BB731" s="89" t="s">
        <v>163</v>
      </c>
      <c r="BC731" s="87" t="s">
        <v>163</v>
      </c>
      <c r="BD731" s="87" t="s">
        <v>163</v>
      </c>
      <c r="BE731" s="321"/>
      <c r="BF731" s="322"/>
      <c r="BG731" s="322"/>
      <c r="BH731" s="322"/>
      <c r="BI731" s="322"/>
      <c r="BJ731" s="323"/>
      <c r="BK731" s="46" t="s">
        <v>18</v>
      </c>
      <c r="BL731" s="46" t="s">
        <v>38</v>
      </c>
      <c r="BN731" s="146">
        <f t="shared" si="1154"/>
        <v>0</v>
      </c>
      <c r="BO731" s="146">
        <f t="shared" si="1103"/>
        <v>0</v>
      </c>
      <c r="BP731" s="146">
        <f t="shared" si="1104"/>
        <v>0</v>
      </c>
      <c r="BQ731" s="146">
        <f t="shared" si="1105"/>
        <v>0</v>
      </c>
      <c r="BR731" s="146">
        <f t="shared" si="1106"/>
        <v>0</v>
      </c>
      <c r="BS731" s="146">
        <f t="shared" si="1107"/>
        <v>0</v>
      </c>
      <c r="BT731" s="146">
        <f t="shared" si="1108"/>
        <v>0</v>
      </c>
      <c r="BU731" s="146">
        <f t="shared" si="1109"/>
        <v>0</v>
      </c>
      <c r="BV731" s="146">
        <f t="shared" si="1110"/>
        <v>0</v>
      </c>
      <c r="BW731" s="146">
        <f t="shared" si="1111"/>
        <v>0</v>
      </c>
      <c r="BX731" s="146">
        <f t="shared" si="1112"/>
        <v>0</v>
      </c>
      <c r="BY731" s="146">
        <f t="shared" si="1113"/>
        <v>0</v>
      </c>
      <c r="BZ731" s="146">
        <f t="shared" si="1114"/>
        <v>0</v>
      </c>
      <c r="CA731" s="146">
        <f t="shared" si="1115"/>
        <v>0</v>
      </c>
      <c r="CB731" s="146">
        <f t="shared" si="1116"/>
        <v>0</v>
      </c>
      <c r="CC731" s="146">
        <f t="shared" si="1117"/>
        <v>0</v>
      </c>
      <c r="CD731" s="146">
        <f t="shared" si="1118"/>
        <v>0</v>
      </c>
      <c r="CE731" s="146">
        <f t="shared" si="1119"/>
        <v>0</v>
      </c>
      <c r="CF731" s="146">
        <f t="shared" si="1120"/>
        <v>0</v>
      </c>
      <c r="CG731" s="146">
        <f t="shared" si="1121"/>
        <v>0</v>
      </c>
      <c r="CH731" s="146">
        <f t="shared" si="1122"/>
        <v>0</v>
      </c>
      <c r="CI731" s="146">
        <f t="shared" si="1123"/>
        <v>0</v>
      </c>
      <c r="CJ731" s="146">
        <f t="shared" si="1124"/>
        <v>0</v>
      </c>
      <c r="CK731" s="146">
        <f t="shared" si="1125"/>
        <v>0</v>
      </c>
      <c r="CL731" s="146">
        <f t="shared" si="1126"/>
        <v>0</v>
      </c>
      <c r="CM731" s="146">
        <f t="shared" si="1127"/>
        <v>0</v>
      </c>
      <c r="CN731" s="146">
        <f t="shared" si="1128"/>
        <v>0</v>
      </c>
      <c r="CO731" s="146">
        <f t="shared" si="1129"/>
        <v>2</v>
      </c>
      <c r="CP731" s="146">
        <f t="shared" si="1130"/>
        <v>2</v>
      </c>
      <c r="CQ731" s="146">
        <f t="shared" si="1131"/>
        <v>2</v>
      </c>
      <c r="CR731" s="146">
        <f t="shared" si="1132"/>
        <v>2</v>
      </c>
      <c r="CS731" s="146">
        <f t="shared" si="1133"/>
        <v>2</v>
      </c>
      <c r="CT731" s="146">
        <f t="shared" si="1134"/>
        <v>2</v>
      </c>
      <c r="CU731" s="146">
        <f t="shared" si="1135"/>
        <v>2</v>
      </c>
      <c r="CV731" s="146">
        <f t="shared" si="1136"/>
        <v>2</v>
      </c>
      <c r="CW731" s="146">
        <f t="shared" si="1137"/>
        <v>2</v>
      </c>
      <c r="CX731" s="146">
        <f t="shared" si="1138"/>
        <v>2</v>
      </c>
      <c r="CY731" s="146">
        <f t="shared" si="1139"/>
        <v>2</v>
      </c>
      <c r="CZ731" s="146">
        <f t="shared" si="1140"/>
        <v>2</v>
      </c>
      <c r="DA731" s="146">
        <f t="shared" si="1141"/>
        <v>2</v>
      </c>
      <c r="DB731" s="146">
        <f t="shared" si="1142"/>
        <v>2</v>
      </c>
      <c r="DC731" s="146">
        <f t="shared" si="1143"/>
        <v>2</v>
      </c>
      <c r="DD731" s="146">
        <f t="shared" si="1144"/>
        <v>0</v>
      </c>
      <c r="DE731" s="146">
        <f t="shared" si="1145"/>
        <v>0</v>
      </c>
      <c r="DF731" s="146">
        <f t="shared" si="1146"/>
        <v>0</v>
      </c>
      <c r="DG731" s="146">
        <f t="shared" si="1147"/>
        <v>0</v>
      </c>
      <c r="DH731" s="146">
        <f t="shared" si="1148"/>
        <v>0</v>
      </c>
      <c r="DI731" s="146">
        <f t="shared" si="1149"/>
        <v>0</v>
      </c>
      <c r="DJ731" s="146">
        <f t="shared" si="1150"/>
        <v>0</v>
      </c>
      <c r="DK731" s="146">
        <f t="shared" si="1151"/>
        <v>0</v>
      </c>
      <c r="DL731" s="146">
        <f t="shared" si="1152"/>
        <v>0</v>
      </c>
      <c r="DM731" s="146">
        <f t="shared" si="1153"/>
        <v>0</v>
      </c>
      <c r="DN731" s="64">
        <f t="shared" si="1160"/>
        <v>30</v>
      </c>
      <c r="DO731" s="52" t="str">
        <f t="shared" si="1161"/>
        <v/>
      </c>
      <c r="DP731" s="52" t="str">
        <f t="shared" si="1155"/>
        <v/>
      </c>
      <c r="DQ731" s="53">
        <f t="shared" si="1156"/>
        <v>30</v>
      </c>
      <c r="DR731" s="1">
        <f t="shared" si="1162"/>
        <v>2</v>
      </c>
      <c r="DS731" s="168" t="e">
        <f>IF(AND(DR731=#REF!,BL731=#REF!),'Tiến độ'!D731,"")</f>
        <v>#REF!</v>
      </c>
    </row>
    <row r="732" spans="1:123" ht="11.25" customHeight="1">
      <c r="A732" s="314" t="str">
        <f>IF(B732="","",MAX($A$7:A731)+1)</f>
        <v/>
      </c>
      <c r="B732" s="315"/>
      <c r="C732" s="79" t="s">
        <v>834</v>
      </c>
      <c r="D732" s="80" t="s">
        <v>835</v>
      </c>
      <c r="E732" s="81">
        <v>3</v>
      </c>
      <c r="F732" s="82">
        <v>60</v>
      </c>
      <c r="G732" s="83"/>
      <c r="H732" s="84">
        <f t="shared" si="1163"/>
        <v>1</v>
      </c>
      <c r="I732" s="85">
        <f t="shared" si="1164"/>
        <v>52</v>
      </c>
      <c r="J732" s="27"/>
      <c r="K732" s="86"/>
      <c r="L732" s="87"/>
      <c r="M732" s="87"/>
      <c r="N732" s="88"/>
      <c r="O732" s="86"/>
      <c r="P732" s="87"/>
      <c r="Q732" s="87"/>
      <c r="R732" s="88"/>
      <c r="S732" s="86"/>
      <c r="T732" s="87"/>
      <c r="U732" s="87"/>
      <c r="V732" s="87"/>
      <c r="W732" s="88"/>
      <c r="X732" s="86"/>
      <c r="Y732" s="87"/>
      <c r="Z732" s="87"/>
      <c r="AA732" s="88"/>
      <c r="AB732" s="86"/>
      <c r="AC732" s="87"/>
      <c r="AD732" s="87"/>
      <c r="AE732" s="88"/>
      <c r="AF732" s="86"/>
      <c r="AG732" s="87"/>
      <c r="AH732" s="87"/>
      <c r="AI732" s="362"/>
      <c r="AJ732" s="363"/>
      <c r="AK732" s="86"/>
      <c r="AL732" s="87">
        <v>4</v>
      </c>
      <c r="AM732" s="87">
        <v>4</v>
      </c>
      <c r="AN732" s="88">
        <v>4</v>
      </c>
      <c r="AO732" s="86">
        <v>4</v>
      </c>
      <c r="AP732" s="87">
        <v>4</v>
      </c>
      <c r="AQ732" s="87">
        <v>4</v>
      </c>
      <c r="AR732" s="88">
        <v>4</v>
      </c>
      <c r="AS732" s="89">
        <v>4</v>
      </c>
      <c r="AT732" s="87">
        <v>4</v>
      </c>
      <c r="AU732" s="87">
        <v>4</v>
      </c>
      <c r="AV732" s="90">
        <v>4</v>
      </c>
      <c r="AW732" s="86">
        <v>4</v>
      </c>
      <c r="AX732" s="87">
        <v>4</v>
      </c>
      <c r="AY732" s="87">
        <v>4</v>
      </c>
      <c r="AZ732" s="87">
        <v>4</v>
      </c>
      <c r="BA732" s="88" t="s">
        <v>163</v>
      </c>
      <c r="BB732" s="89" t="s">
        <v>163</v>
      </c>
      <c r="BC732" s="87" t="s">
        <v>163</v>
      </c>
      <c r="BD732" s="87" t="s">
        <v>163</v>
      </c>
      <c r="BE732" s="321"/>
      <c r="BF732" s="322"/>
      <c r="BG732" s="322"/>
      <c r="BH732" s="322"/>
      <c r="BI732" s="322"/>
      <c r="BJ732" s="323"/>
      <c r="BK732" s="46" t="s">
        <v>18</v>
      </c>
      <c r="BL732" s="46" t="s">
        <v>41</v>
      </c>
      <c r="BN732" s="146">
        <f t="shared" si="1154"/>
        <v>0</v>
      </c>
      <c r="BO732" s="146">
        <f t="shared" si="1103"/>
        <v>0</v>
      </c>
      <c r="BP732" s="146">
        <f t="shared" si="1104"/>
        <v>0</v>
      </c>
      <c r="BQ732" s="146">
        <f t="shared" si="1105"/>
        <v>0</v>
      </c>
      <c r="BR732" s="146">
        <f t="shared" si="1106"/>
        <v>0</v>
      </c>
      <c r="BS732" s="146">
        <f t="shared" si="1107"/>
        <v>0</v>
      </c>
      <c r="BT732" s="146">
        <f t="shared" si="1108"/>
        <v>0</v>
      </c>
      <c r="BU732" s="146">
        <f t="shared" si="1109"/>
        <v>0</v>
      </c>
      <c r="BV732" s="146">
        <f t="shared" si="1110"/>
        <v>0</v>
      </c>
      <c r="BW732" s="146">
        <f t="shared" si="1111"/>
        <v>0</v>
      </c>
      <c r="BX732" s="146">
        <f t="shared" si="1112"/>
        <v>0</v>
      </c>
      <c r="BY732" s="146">
        <f t="shared" si="1113"/>
        <v>0</v>
      </c>
      <c r="BZ732" s="146">
        <f t="shared" si="1114"/>
        <v>0</v>
      </c>
      <c r="CA732" s="146">
        <f t="shared" si="1115"/>
        <v>0</v>
      </c>
      <c r="CB732" s="146">
        <f t="shared" si="1116"/>
        <v>0</v>
      </c>
      <c r="CC732" s="146">
        <f t="shared" si="1117"/>
        <v>0</v>
      </c>
      <c r="CD732" s="146">
        <f t="shared" si="1118"/>
        <v>0</v>
      </c>
      <c r="CE732" s="146">
        <f t="shared" si="1119"/>
        <v>0</v>
      </c>
      <c r="CF732" s="146">
        <f t="shared" si="1120"/>
        <v>0</v>
      </c>
      <c r="CG732" s="146">
        <f t="shared" si="1121"/>
        <v>0</v>
      </c>
      <c r="CH732" s="146">
        <f t="shared" si="1122"/>
        <v>0</v>
      </c>
      <c r="CI732" s="146">
        <f t="shared" si="1123"/>
        <v>0</v>
      </c>
      <c r="CJ732" s="146">
        <f t="shared" si="1124"/>
        <v>0</v>
      </c>
      <c r="CK732" s="146">
        <f t="shared" si="1125"/>
        <v>0</v>
      </c>
      <c r="CL732" s="146">
        <f t="shared" si="1126"/>
        <v>0</v>
      </c>
      <c r="CM732" s="146">
        <f t="shared" si="1127"/>
        <v>0</v>
      </c>
      <c r="CN732" s="146">
        <f t="shared" si="1128"/>
        <v>0</v>
      </c>
      <c r="CO732" s="146">
        <f t="shared" si="1129"/>
        <v>4</v>
      </c>
      <c r="CP732" s="146">
        <f t="shared" si="1130"/>
        <v>4</v>
      </c>
      <c r="CQ732" s="146">
        <f t="shared" si="1131"/>
        <v>4</v>
      </c>
      <c r="CR732" s="146">
        <f t="shared" si="1132"/>
        <v>4</v>
      </c>
      <c r="CS732" s="146">
        <f t="shared" si="1133"/>
        <v>4</v>
      </c>
      <c r="CT732" s="146">
        <f t="shared" si="1134"/>
        <v>4</v>
      </c>
      <c r="CU732" s="146">
        <f t="shared" si="1135"/>
        <v>4</v>
      </c>
      <c r="CV732" s="146">
        <f t="shared" si="1136"/>
        <v>4</v>
      </c>
      <c r="CW732" s="146">
        <f t="shared" si="1137"/>
        <v>4</v>
      </c>
      <c r="CX732" s="146">
        <f t="shared" si="1138"/>
        <v>4</v>
      </c>
      <c r="CY732" s="146">
        <f t="shared" si="1139"/>
        <v>4</v>
      </c>
      <c r="CZ732" s="146">
        <f t="shared" si="1140"/>
        <v>4</v>
      </c>
      <c r="DA732" s="146">
        <f t="shared" si="1141"/>
        <v>4</v>
      </c>
      <c r="DB732" s="146">
        <f t="shared" si="1142"/>
        <v>4</v>
      </c>
      <c r="DC732" s="146">
        <f t="shared" si="1143"/>
        <v>4</v>
      </c>
      <c r="DD732" s="146">
        <f t="shared" si="1144"/>
        <v>0</v>
      </c>
      <c r="DE732" s="146">
        <f t="shared" si="1145"/>
        <v>0</v>
      </c>
      <c r="DF732" s="146">
        <f t="shared" si="1146"/>
        <v>0</v>
      </c>
      <c r="DG732" s="146">
        <f t="shared" si="1147"/>
        <v>0</v>
      </c>
      <c r="DH732" s="146">
        <f t="shared" si="1148"/>
        <v>0</v>
      </c>
      <c r="DI732" s="146">
        <f t="shared" si="1149"/>
        <v>0</v>
      </c>
      <c r="DJ732" s="146">
        <f t="shared" si="1150"/>
        <v>0</v>
      </c>
      <c r="DK732" s="146">
        <f t="shared" si="1151"/>
        <v>0</v>
      </c>
      <c r="DL732" s="146">
        <f t="shared" si="1152"/>
        <v>0</v>
      </c>
      <c r="DM732" s="146">
        <f t="shared" si="1153"/>
        <v>0</v>
      </c>
      <c r="DN732" s="64">
        <f t="shared" si="1160"/>
        <v>60</v>
      </c>
      <c r="DO732" s="52" t="str">
        <f t="shared" si="1161"/>
        <v/>
      </c>
      <c r="DP732" s="52" t="str">
        <f t="shared" si="1155"/>
        <v/>
      </c>
      <c r="DQ732" s="53">
        <f t="shared" si="1156"/>
        <v>60</v>
      </c>
      <c r="DR732" s="1">
        <f t="shared" si="1162"/>
        <v>2</v>
      </c>
      <c r="DS732" s="168" t="e">
        <f>IF(AND(DR732=#REF!,BL732=#REF!),'Tiến độ'!D732,"")</f>
        <v>#REF!</v>
      </c>
    </row>
    <row r="733" spans="1:123" ht="11.25" customHeight="1">
      <c r="A733" s="310" t="str">
        <f>IF(B733="","",MAX($A$7:A732)+1)</f>
        <v/>
      </c>
      <c r="B733" s="313"/>
      <c r="C733" s="91" t="s">
        <v>8</v>
      </c>
      <c r="D733" s="92"/>
      <c r="E733" s="93">
        <f>SUM(E719:E732)</f>
        <v>35</v>
      </c>
      <c r="F733" s="94"/>
      <c r="G733" s="95"/>
      <c r="H733" s="96"/>
      <c r="I733" s="97"/>
      <c r="J733" s="26"/>
      <c r="K733" s="96">
        <f t="shared" ref="K733:AH733" si="1165">SUM(K719:K732)</f>
        <v>21</v>
      </c>
      <c r="L733" s="97">
        <f t="shared" si="1165"/>
        <v>21</v>
      </c>
      <c r="M733" s="97">
        <f t="shared" si="1165"/>
        <v>21</v>
      </c>
      <c r="N733" s="98">
        <f t="shared" si="1165"/>
        <v>21</v>
      </c>
      <c r="O733" s="96">
        <f t="shared" si="1165"/>
        <v>21</v>
      </c>
      <c r="P733" s="97">
        <f t="shared" si="1165"/>
        <v>21</v>
      </c>
      <c r="Q733" s="97">
        <f t="shared" si="1165"/>
        <v>21</v>
      </c>
      <c r="R733" s="98">
        <f t="shared" si="1165"/>
        <v>21</v>
      </c>
      <c r="S733" s="96">
        <f t="shared" si="1165"/>
        <v>21</v>
      </c>
      <c r="T733" s="97">
        <f t="shared" si="1165"/>
        <v>21</v>
      </c>
      <c r="U733" s="97">
        <f t="shared" si="1165"/>
        <v>21</v>
      </c>
      <c r="V733" s="97">
        <f t="shared" si="1165"/>
        <v>21</v>
      </c>
      <c r="W733" s="98">
        <f t="shared" si="1165"/>
        <v>21</v>
      </c>
      <c r="X733" s="96">
        <f t="shared" si="1165"/>
        <v>21</v>
      </c>
      <c r="Y733" s="97">
        <f t="shared" si="1165"/>
        <v>21</v>
      </c>
      <c r="Z733" s="97">
        <f t="shared" si="1165"/>
        <v>0</v>
      </c>
      <c r="AA733" s="98">
        <f t="shared" si="1165"/>
        <v>0</v>
      </c>
      <c r="AB733" s="96">
        <f t="shared" si="1165"/>
        <v>0</v>
      </c>
      <c r="AC733" s="97">
        <f t="shared" si="1165"/>
        <v>0</v>
      </c>
      <c r="AD733" s="97">
        <f t="shared" si="1165"/>
        <v>0</v>
      </c>
      <c r="AE733" s="98">
        <f t="shared" si="1165"/>
        <v>0</v>
      </c>
      <c r="AF733" s="96">
        <f t="shared" si="1165"/>
        <v>0</v>
      </c>
      <c r="AG733" s="97">
        <f t="shared" si="1165"/>
        <v>0</v>
      </c>
      <c r="AH733" s="97">
        <f t="shared" si="1165"/>
        <v>0</v>
      </c>
      <c r="AI733" s="362"/>
      <c r="AJ733" s="363"/>
      <c r="AK733" s="96">
        <f t="shared" ref="AK733:BD733" si="1166">SUM(AK719:AK732)</f>
        <v>0</v>
      </c>
      <c r="AL733" s="97">
        <f t="shared" si="1166"/>
        <v>20</v>
      </c>
      <c r="AM733" s="97">
        <f t="shared" si="1166"/>
        <v>20</v>
      </c>
      <c r="AN733" s="98">
        <f t="shared" si="1166"/>
        <v>20</v>
      </c>
      <c r="AO733" s="96">
        <f t="shared" si="1166"/>
        <v>20</v>
      </c>
      <c r="AP733" s="97">
        <f t="shared" si="1166"/>
        <v>20</v>
      </c>
      <c r="AQ733" s="97">
        <f t="shared" si="1166"/>
        <v>20</v>
      </c>
      <c r="AR733" s="98">
        <f t="shared" si="1166"/>
        <v>20</v>
      </c>
      <c r="AS733" s="99">
        <f t="shared" si="1166"/>
        <v>20</v>
      </c>
      <c r="AT733" s="97">
        <f t="shared" si="1166"/>
        <v>20</v>
      </c>
      <c r="AU733" s="97">
        <f t="shared" si="1166"/>
        <v>20</v>
      </c>
      <c r="AV733" s="100">
        <f t="shared" si="1166"/>
        <v>20</v>
      </c>
      <c r="AW733" s="96">
        <f t="shared" si="1166"/>
        <v>20</v>
      </c>
      <c r="AX733" s="97">
        <f t="shared" si="1166"/>
        <v>20</v>
      </c>
      <c r="AY733" s="97">
        <f t="shared" si="1166"/>
        <v>17</v>
      </c>
      <c r="AZ733" s="97">
        <f t="shared" si="1166"/>
        <v>17</v>
      </c>
      <c r="BA733" s="98">
        <f t="shared" si="1166"/>
        <v>0</v>
      </c>
      <c r="BB733" s="99">
        <f t="shared" si="1166"/>
        <v>0</v>
      </c>
      <c r="BC733" s="97">
        <f t="shared" si="1166"/>
        <v>0</v>
      </c>
      <c r="BD733" s="97">
        <f t="shared" si="1166"/>
        <v>0</v>
      </c>
      <c r="BE733" s="321"/>
      <c r="BF733" s="322"/>
      <c r="BG733" s="322"/>
      <c r="BH733" s="322"/>
      <c r="BI733" s="322"/>
      <c r="BJ733" s="323"/>
      <c r="BK733" s="47"/>
      <c r="BL733" s="47" t="s">
        <v>1113</v>
      </c>
      <c r="BN733" s="146">
        <f t="shared" si="1154"/>
        <v>0</v>
      </c>
      <c r="BO733" s="146">
        <f t="shared" si="1103"/>
        <v>0</v>
      </c>
      <c r="BP733" s="146">
        <f t="shared" si="1104"/>
        <v>0</v>
      </c>
      <c r="BQ733" s="146">
        <f t="shared" si="1105"/>
        <v>0</v>
      </c>
      <c r="BR733" s="146">
        <f t="shared" si="1106"/>
        <v>0</v>
      </c>
      <c r="BS733" s="146">
        <f t="shared" si="1107"/>
        <v>0</v>
      </c>
      <c r="BT733" s="146">
        <f t="shared" si="1108"/>
        <v>0</v>
      </c>
      <c r="BU733" s="146">
        <f t="shared" si="1109"/>
        <v>0</v>
      </c>
      <c r="BV733" s="146">
        <f t="shared" si="1110"/>
        <v>0</v>
      </c>
      <c r="BW733" s="146">
        <f t="shared" si="1111"/>
        <v>0</v>
      </c>
      <c r="BX733" s="146">
        <f t="shared" si="1112"/>
        <v>0</v>
      </c>
      <c r="BY733" s="146">
        <f t="shared" si="1113"/>
        <v>0</v>
      </c>
      <c r="BZ733" s="146">
        <f t="shared" si="1114"/>
        <v>0</v>
      </c>
      <c r="CA733" s="146">
        <f t="shared" si="1115"/>
        <v>0</v>
      </c>
      <c r="CB733" s="146">
        <f t="shared" si="1116"/>
        <v>0</v>
      </c>
      <c r="CC733" s="146">
        <f t="shared" si="1117"/>
        <v>0</v>
      </c>
      <c r="CD733" s="146">
        <f t="shared" si="1118"/>
        <v>0</v>
      </c>
      <c r="CE733" s="146">
        <f t="shared" si="1119"/>
        <v>0</v>
      </c>
      <c r="CF733" s="146">
        <f t="shared" si="1120"/>
        <v>0</v>
      </c>
      <c r="CG733" s="146">
        <f t="shared" si="1121"/>
        <v>0</v>
      </c>
      <c r="CH733" s="146">
        <f t="shared" si="1122"/>
        <v>0</v>
      </c>
      <c r="CI733" s="146">
        <f t="shared" si="1123"/>
        <v>0</v>
      </c>
      <c r="CJ733" s="146">
        <f t="shared" si="1124"/>
        <v>0</v>
      </c>
      <c r="CK733" s="146">
        <f t="shared" si="1125"/>
        <v>0</v>
      </c>
      <c r="CL733" s="146">
        <f t="shared" si="1126"/>
        <v>0</v>
      </c>
      <c r="CM733" s="146">
        <f t="shared" si="1127"/>
        <v>0</v>
      </c>
      <c r="CN733" s="146">
        <f t="shared" si="1128"/>
        <v>0</v>
      </c>
      <c r="CO733" s="146">
        <f t="shared" si="1129"/>
        <v>0</v>
      </c>
      <c r="CP733" s="146">
        <f t="shared" si="1130"/>
        <v>0</v>
      </c>
      <c r="CQ733" s="146">
        <f t="shared" si="1131"/>
        <v>0</v>
      </c>
      <c r="CR733" s="146">
        <f t="shared" si="1132"/>
        <v>0</v>
      </c>
      <c r="CS733" s="146">
        <f t="shared" si="1133"/>
        <v>0</v>
      </c>
      <c r="CT733" s="146">
        <f t="shared" si="1134"/>
        <v>0</v>
      </c>
      <c r="CU733" s="146">
        <f t="shared" si="1135"/>
        <v>0</v>
      </c>
      <c r="CV733" s="146">
        <f t="shared" si="1136"/>
        <v>0</v>
      </c>
      <c r="CW733" s="146">
        <f t="shared" si="1137"/>
        <v>0</v>
      </c>
      <c r="CX733" s="146">
        <f t="shared" si="1138"/>
        <v>0</v>
      </c>
      <c r="CY733" s="146">
        <f t="shared" si="1139"/>
        <v>0</v>
      </c>
      <c r="CZ733" s="146">
        <f t="shared" si="1140"/>
        <v>0</v>
      </c>
      <c r="DA733" s="146">
        <f t="shared" si="1141"/>
        <v>0</v>
      </c>
      <c r="DB733" s="146">
        <f t="shared" si="1142"/>
        <v>0</v>
      </c>
      <c r="DC733" s="146">
        <f t="shared" si="1143"/>
        <v>0</v>
      </c>
      <c r="DD733" s="146">
        <f t="shared" si="1144"/>
        <v>0</v>
      </c>
      <c r="DE733" s="146">
        <f t="shared" si="1145"/>
        <v>0</v>
      </c>
      <c r="DF733" s="146">
        <f t="shared" si="1146"/>
        <v>0</v>
      </c>
      <c r="DG733" s="146">
        <f t="shared" si="1147"/>
        <v>0</v>
      </c>
      <c r="DH733" s="146">
        <f t="shared" si="1148"/>
        <v>0</v>
      </c>
      <c r="DI733" s="146">
        <f t="shared" si="1149"/>
        <v>0</v>
      </c>
      <c r="DJ733" s="146">
        <f t="shared" si="1150"/>
        <v>0</v>
      </c>
      <c r="DK733" s="146">
        <f t="shared" si="1151"/>
        <v>0</v>
      </c>
      <c r="DL733" s="146">
        <f t="shared" si="1152"/>
        <v>0</v>
      </c>
      <c r="DM733" s="146">
        <f t="shared" si="1153"/>
        <v>0</v>
      </c>
      <c r="DN733" s="54"/>
      <c r="DO733" s="55"/>
      <c r="DP733" s="55"/>
      <c r="DQ733" s="56"/>
      <c r="DS733" s="168" t="e">
        <f>IF(AND(DR733=#REF!,BL733=#REF!),'Tiến độ'!D733,"")</f>
        <v>#REF!</v>
      </c>
    </row>
    <row r="734" spans="1:123" ht="11.25" customHeight="1">
      <c r="A734" s="308">
        <f>IF(B734="","",MAX($A$7:A733)+1)</f>
        <v>51</v>
      </c>
      <c r="B734" s="311" t="s">
        <v>1153</v>
      </c>
      <c r="C734" s="67" t="s">
        <v>784</v>
      </c>
      <c r="D734" s="68" t="s">
        <v>442</v>
      </c>
      <c r="E734" s="69">
        <v>3</v>
      </c>
      <c r="F734" s="70">
        <v>60</v>
      </c>
      <c r="G734" s="71"/>
      <c r="H734" s="72">
        <v>4</v>
      </c>
      <c r="I734" s="73">
        <f>64+65+64+54</f>
        <v>247</v>
      </c>
      <c r="J734" s="24"/>
      <c r="K734" s="74">
        <v>4</v>
      </c>
      <c r="L734" s="75">
        <v>4</v>
      </c>
      <c r="M734" s="75">
        <v>4</v>
      </c>
      <c r="N734" s="76">
        <v>4</v>
      </c>
      <c r="O734" s="74">
        <v>4</v>
      </c>
      <c r="P734" s="75">
        <v>4</v>
      </c>
      <c r="Q734" s="75">
        <v>4</v>
      </c>
      <c r="R734" s="76">
        <v>4</v>
      </c>
      <c r="S734" s="74">
        <v>4</v>
      </c>
      <c r="T734" s="75">
        <v>4</v>
      </c>
      <c r="U734" s="75">
        <v>4</v>
      </c>
      <c r="V734" s="75">
        <v>4</v>
      </c>
      <c r="W734" s="76">
        <v>4</v>
      </c>
      <c r="X734" s="74">
        <v>4</v>
      </c>
      <c r="Y734" s="75">
        <v>4</v>
      </c>
      <c r="Z734" s="75" t="s">
        <v>163</v>
      </c>
      <c r="AA734" s="76" t="s">
        <v>163</v>
      </c>
      <c r="AB734" s="74" t="s">
        <v>163</v>
      </c>
      <c r="AC734" s="75" t="s">
        <v>163</v>
      </c>
      <c r="AD734" s="75" t="s">
        <v>164</v>
      </c>
      <c r="AE734" s="76" t="s">
        <v>164</v>
      </c>
      <c r="AF734" s="74" t="s">
        <v>164</v>
      </c>
      <c r="AG734" s="75" t="s">
        <v>164</v>
      </c>
      <c r="AH734" s="75" t="s">
        <v>164</v>
      </c>
      <c r="AI734" s="362"/>
      <c r="AJ734" s="363"/>
      <c r="AK734" s="74" t="s">
        <v>164</v>
      </c>
      <c r="AL734" s="75"/>
      <c r="AM734" s="75"/>
      <c r="AN734" s="76"/>
      <c r="AO734" s="74"/>
      <c r="AP734" s="75"/>
      <c r="AQ734" s="75"/>
      <c r="AR734" s="76"/>
      <c r="AS734" s="77"/>
      <c r="AT734" s="75"/>
      <c r="AU734" s="75"/>
      <c r="AV734" s="78"/>
      <c r="AW734" s="74"/>
      <c r="AX734" s="75"/>
      <c r="AY734" s="75"/>
      <c r="AZ734" s="75"/>
      <c r="BA734" s="76"/>
      <c r="BB734" s="77"/>
      <c r="BC734" s="75"/>
      <c r="BD734" s="75"/>
      <c r="BE734" s="321"/>
      <c r="BF734" s="322"/>
      <c r="BG734" s="322"/>
      <c r="BH734" s="322"/>
      <c r="BI734" s="322"/>
      <c r="BJ734" s="323"/>
      <c r="BK734" s="45" t="s">
        <v>20</v>
      </c>
      <c r="BL734" s="45" t="s">
        <v>56</v>
      </c>
      <c r="BN734" s="146">
        <f t="shared" si="1154"/>
        <v>16</v>
      </c>
      <c r="BO734" s="146">
        <f t="shared" si="1103"/>
        <v>16</v>
      </c>
      <c r="BP734" s="146">
        <f t="shared" si="1104"/>
        <v>16</v>
      </c>
      <c r="BQ734" s="146">
        <f t="shared" si="1105"/>
        <v>16</v>
      </c>
      <c r="BR734" s="146">
        <f t="shared" si="1106"/>
        <v>16</v>
      </c>
      <c r="BS734" s="146">
        <f t="shared" si="1107"/>
        <v>16</v>
      </c>
      <c r="BT734" s="146">
        <f t="shared" si="1108"/>
        <v>16</v>
      </c>
      <c r="BU734" s="146">
        <f t="shared" si="1109"/>
        <v>16</v>
      </c>
      <c r="BV734" s="146">
        <f t="shared" si="1110"/>
        <v>16</v>
      </c>
      <c r="BW734" s="146">
        <f t="shared" si="1111"/>
        <v>16</v>
      </c>
      <c r="BX734" s="146">
        <f t="shared" si="1112"/>
        <v>16</v>
      </c>
      <c r="BY734" s="146">
        <f t="shared" si="1113"/>
        <v>16</v>
      </c>
      <c r="BZ734" s="146">
        <f t="shared" si="1114"/>
        <v>16</v>
      </c>
      <c r="CA734" s="146">
        <f t="shared" si="1115"/>
        <v>16</v>
      </c>
      <c r="CB734" s="146">
        <f t="shared" si="1116"/>
        <v>16</v>
      </c>
      <c r="CC734" s="146">
        <f t="shared" si="1117"/>
        <v>0</v>
      </c>
      <c r="CD734" s="146">
        <f t="shared" si="1118"/>
        <v>0</v>
      </c>
      <c r="CE734" s="146">
        <f t="shared" si="1119"/>
        <v>0</v>
      </c>
      <c r="CF734" s="146">
        <f t="shared" si="1120"/>
        <v>0</v>
      </c>
      <c r="CG734" s="146">
        <f t="shared" si="1121"/>
        <v>0</v>
      </c>
      <c r="CH734" s="146">
        <f t="shared" si="1122"/>
        <v>0</v>
      </c>
      <c r="CI734" s="146">
        <f t="shared" si="1123"/>
        <v>0</v>
      </c>
      <c r="CJ734" s="146">
        <f t="shared" si="1124"/>
        <v>0</v>
      </c>
      <c r="CK734" s="146">
        <f t="shared" si="1125"/>
        <v>0</v>
      </c>
      <c r="CL734" s="146">
        <f t="shared" si="1126"/>
        <v>0</v>
      </c>
      <c r="CM734" s="146">
        <f t="shared" si="1127"/>
        <v>0</v>
      </c>
      <c r="CN734" s="146">
        <f t="shared" si="1128"/>
        <v>0</v>
      </c>
      <c r="CO734" s="146">
        <f t="shared" si="1129"/>
        <v>0</v>
      </c>
      <c r="CP734" s="146">
        <f t="shared" si="1130"/>
        <v>0</v>
      </c>
      <c r="CQ734" s="146">
        <f t="shared" si="1131"/>
        <v>0</v>
      </c>
      <c r="CR734" s="146">
        <f t="shared" si="1132"/>
        <v>0</v>
      </c>
      <c r="CS734" s="146">
        <f t="shared" si="1133"/>
        <v>0</v>
      </c>
      <c r="CT734" s="146">
        <f t="shared" si="1134"/>
        <v>0</v>
      </c>
      <c r="CU734" s="146">
        <f t="shared" si="1135"/>
        <v>0</v>
      </c>
      <c r="CV734" s="146">
        <f t="shared" si="1136"/>
        <v>0</v>
      </c>
      <c r="CW734" s="146">
        <f t="shared" si="1137"/>
        <v>0</v>
      </c>
      <c r="CX734" s="146">
        <f t="shared" si="1138"/>
        <v>0</v>
      </c>
      <c r="CY734" s="146">
        <f t="shared" si="1139"/>
        <v>0</v>
      </c>
      <c r="CZ734" s="146">
        <f t="shared" si="1140"/>
        <v>0</v>
      </c>
      <c r="DA734" s="146">
        <f t="shared" si="1141"/>
        <v>0</v>
      </c>
      <c r="DB734" s="146">
        <f t="shared" si="1142"/>
        <v>0</v>
      </c>
      <c r="DC734" s="146">
        <f t="shared" si="1143"/>
        <v>0</v>
      </c>
      <c r="DD734" s="146">
        <f t="shared" si="1144"/>
        <v>0</v>
      </c>
      <c r="DE734" s="146">
        <f t="shared" si="1145"/>
        <v>0</v>
      </c>
      <c r="DF734" s="146">
        <f t="shared" si="1146"/>
        <v>0</v>
      </c>
      <c r="DG734" s="146">
        <f t="shared" si="1147"/>
        <v>0</v>
      </c>
      <c r="DH734" s="146">
        <f t="shared" si="1148"/>
        <v>0</v>
      </c>
      <c r="DI734" s="146">
        <f t="shared" si="1149"/>
        <v>0</v>
      </c>
      <c r="DJ734" s="146">
        <f t="shared" si="1150"/>
        <v>0</v>
      </c>
      <c r="DK734" s="146">
        <f t="shared" si="1151"/>
        <v>0</v>
      </c>
      <c r="DL734" s="146">
        <f t="shared" si="1152"/>
        <v>0</v>
      </c>
      <c r="DM734" s="146">
        <f t="shared" si="1153"/>
        <v>0</v>
      </c>
      <c r="DN734" s="63">
        <f t="shared" ref="DN734:DN742" si="1167">F734*H734</f>
        <v>240</v>
      </c>
      <c r="DO734" s="50">
        <f t="shared" ref="DO734:DO748" si="1168">IF(COUNTA(K734:AC734)&gt;0,DN734,"")</f>
        <v>240</v>
      </c>
      <c r="DP734" s="50" t="str">
        <f t="shared" si="1155"/>
        <v/>
      </c>
      <c r="DQ734" s="51" t="str">
        <f t="shared" si="1156"/>
        <v/>
      </c>
      <c r="DR734" s="1">
        <f t="shared" ref="DR734:DR748" si="1169">IF(DQ734="",1,2)</f>
        <v>1</v>
      </c>
      <c r="DS734" s="168" t="e">
        <f>IF(AND(DR734=#REF!,BL734=#REF!),'Tiến độ'!D734,"")</f>
        <v>#REF!</v>
      </c>
    </row>
    <row r="735" spans="1:123" ht="11.25" customHeight="1">
      <c r="A735" s="314" t="str">
        <f>IF(B735="","",MAX($A$7:A734)+1)</f>
        <v/>
      </c>
      <c r="B735" s="315"/>
      <c r="C735" s="79" t="s">
        <v>785</v>
      </c>
      <c r="D735" s="80" t="s">
        <v>1105</v>
      </c>
      <c r="E735" s="81">
        <v>3</v>
      </c>
      <c r="F735" s="82">
        <v>60</v>
      </c>
      <c r="G735" s="83"/>
      <c r="H735" s="84">
        <f>H734</f>
        <v>4</v>
      </c>
      <c r="I735" s="85">
        <f>I734</f>
        <v>247</v>
      </c>
      <c r="J735" s="27"/>
      <c r="K735" s="86">
        <v>4</v>
      </c>
      <c r="L735" s="87">
        <v>4</v>
      </c>
      <c r="M735" s="87">
        <v>4</v>
      </c>
      <c r="N735" s="88">
        <v>4</v>
      </c>
      <c r="O735" s="86">
        <v>4</v>
      </c>
      <c r="P735" s="87">
        <v>4</v>
      </c>
      <c r="Q735" s="87">
        <v>4</v>
      </c>
      <c r="R735" s="88">
        <v>4</v>
      </c>
      <c r="S735" s="86">
        <v>4</v>
      </c>
      <c r="T735" s="87">
        <v>4</v>
      </c>
      <c r="U735" s="87">
        <v>4</v>
      </c>
      <c r="V735" s="87">
        <v>4</v>
      </c>
      <c r="W735" s="88">
        <v>4</v>
      </c>
      <c r="X735" s="86">
        <v>4</v>
      </c>
      <c r="Y735" s="87">
        <v>4</v>
      </c>
      <c r="Z735" s="87" t="s">
        <v>163</v>
      </c>
      <c r="AA735" s="88" t="s">
        <v>163</v>
      </c>
      <c r="AB735" s="86" t="s">
        <v>163</v>
      </c>
      <c r="AC735" s="87" t="s">
        <v>163</v>
      </c>
      <c r="AD735" s="87" t="s">
        <v>164</v>
      </c>
      <c r="AE735" s="88" t="s">
        <v>164</v>
      </c>
      <c r="AF735" s="86" t="s">
        <v>164</v>
      </c>
      <c r="AG735" s="87" t="s">
        <v>164</v>
      </c>
      <c r="AH735" s="87" t="s">
        <v>164</v>
      </c>
      <c r="AI735" s="362"/>
      <c r="AJ735" s="363"/>
      <c r="AK735" s="86" t="s">
        <v>164</v>
      </c>
      <c r="AL735" s="87"/>
      <c r="AM735" s="87"/>
      <c r="AN735" s="88"/>
      <c r="AO735" s="86"/>
      <c r="AP735" s="87"/>
      <c r="AQ735" s="87"/>
      <c r="AR735" s="88"/>
      <c r="AS735" s="89"/>
      <c r="AT735" s="87"/>
      <c r="AU735" s="87"/>
      <c r="AV735" s="90"/>
      <c r="AW735" s="86"/>
      <c r="AX735" s="87"/>
      <c r="AY735" s="87"/>
      <c r="AZ735" s="87"/>
      <c r="BA735" s="88"/>
      <c r="BB735" s="89"/>
      <c r="BC735" s="87"/>
      <c r="BD735" s="87"/>
      <c r="BE735" s="321"/>
      <c r="BF735" s="322"/>
      <c r="BG735" s="322"/>
      <c r="BH735" s="322"/>
      <c r="BI735" s="322"/>
      <c r="BJ735" s="323"/>
      <c r="BK735" s="46" t="s">
        <v>18</v>
      </c>
      <c r="BL735" s="46" t="s">
        <v>54</v>
      </c>
      <c r="BN735" s="146">
        <f t="shared" si="1154"/>
        <v>16</v>
      </c>
      <c r="BO735" s="146">
        <f t="shared" si="1103"/>
        <v>16</v>
      </c>
      <c r="BP735" s="146">
        <f t="shared" si="1104"/>
        <v>16</v>
      </c>
      <c r="BQ735" s="146">
        <f t="shared" si="1105"/>
        <v>16</v>
      </c>
      <c r="BR735" s="146">
        <f t="shared" si="1106"/>
        <v>16</v>
      </c>
      <c r="BS735" s="146">
        <f t="shared" si="1107"/>
        <v>16</v>
      </c>
      <c r="BT735" s="146">
        <f t="shared" si="1108"/>
        <v>16</v>
      </c>
      <c r="BU735" s="146">
        <f t="shared" si="1109"/>
        <v>16</v>
      </c>
      <c r="BV735" s="146">
        <f t="shared" si="1110"/>
        <v>16</v>
      </c>
      <c r="BW735" s="146">
        <f t="shared" si="1111"/>
        <v>16</v>
      </c>
      <c r="BX735" s="146">
        <f t="shared" si="1112"/>
        <v>16</v>
      </c>
      <c r="BY735" s="146">
        <f t="shared" si="1113"/>
        <v>16</v>
      </c>
      <c r="BZ735" s="146">
        <f t="shared" si="1114"/>
        <v>16</v>
      </c>
      <c r="CA735" s="146">
        <f t="shared" si="1115"/>
        <v>16</v>
      </c>
      <c r="CB735" s="146">
        <f t="shared" si="1116"/>
        <v>16</v>
      </c>
      <c r="CC735" s="146">
        <f t="shared" si="1117"/>
        <v>0</v>
      </c>
      <c r="CD735" s="146">
        <f t="shared" si="1118"/>
        <v>0</v>
      </c>
      <c r="CE735" s="146">
        <f t="shared" si="1119"/>
        <v>0</v>
      </c>
      <c r="CF735" s="146">
        <f t="shared" si="1120"/>
        <v>0</v>
      </c>
      <c r="CG735" s="146">
        <f t="shared" si="1121"/>
        <v>0</v>
      </c>
      <c r="CH735" s="146">
        <f t="shared" si="1122"/>
        <v>0</v>
      </c>
      <c r="CI735" s="146">
        <f t="shared" si="1123"/>
        <v>0</v>
      </c>
      <c r="CJ735" s="146">
        <f t="shared" si="1124"/>
        <v>0</v>
      </c>
      <c r="CK735" s="146">
        <f t="shared" si="1125"/>
        <v>0</v>
      </c>
      <c r="CL735" s="146">
        <f t="shared" si="1126"/>
        <v>0</v>
      </c>
      <c r="CM735" s="146">
        <f t="shared" si="1127"/>
        <v>0</v>
      </c>
      <c r="CN735" s="146">
        <f t="shared" si="1128"/>
        <v>0</v>
      </c>
      <c r="CO735" s="146">
        <f t="shared" si="1129"/>
        <v>0</v>
      </c>
      <c r="CP735" s="146">
        <f t="shared" si="1130"/>
        <v>0</v>
      </c>
      <c r="CQ735" s="146">
        <f t="shared" si="1131"/>
        <v>0</v>
      </c>
      <c r="CR735" s="146">
        <f t="shared" si="1132"/>
        <v>0</v>
      </c>
      <c r="CS735" s="146">
        <f t="shared" si="1133"/>
        <v>0</v>
      </c>
      <c r="CT735" s="146">
        <f t="shared" si="1134"/>
        <v>0</v>
      </c>
      <c r="CU735" s="146">
        <f t="shared" si="1135"/>
        <v>0</v>
      </c>
      <c r="CV735" s="146">
        <f t="shared" si="1136"/>
        <v>0</v>
      </c>
      <c r="CW735" s="146">
        <f t="shared" si="1137"/>
        <v>0</v>
      </c>
      <c r="CX735" s="146">
        <f t="shared" si="1138"/>
        <v>0</v>
      </c>
      <c r="CY735" s="146">
        <f t="shared" si="1139"/>
        <v>0</v>
      </c>
      <c r="CZ735" s="146">
        <f t="shared" si="1140"/>
        <v>0</v>
      </c>
      <c r="DA735" s="146">
        <f t="shared" si="1141"/>
        <v>0</v>
      </c>
      <c r="DB735" s="146">
        <f t="shared" si="1142"/>
        <v>0</v>
      </c>
      <c r="DC735" s="146">
        <f t="shared" si="1143"/>
        <v>0</v>
      </c>
      <c r="DD735" s="146">
        <f t="shared" si="1144"/>
        <v>0</v>
      </c>
      <c r="DE735" s="146">
        <f t="shared" si="1145"/>
        <v>0</v>
      </c>
      <c r="DF735" s="146">
        <f t="shared" si="1146"/>
        <v>0</v>
      </c>
      <c r="DG735" s="146">
        <f t="shared" si="1147"/>
        <v>0</v>
      </c>
      <c r="DH735" s="146">
        <f t="shared" si="1148"/>
        <v>0</v>
      </c>
      <c r="DI735" s="146">
        <f t="shared" si="1149"/>
        <v>0</v>
      </c>
      <c r="DJ735" s="146">
        <f t="shared" si="1150"/>
        <v>0</v>
      </c>
      <c r="DK735" s="146">
        <f t="shared" si="1151"/>
        <v>0</v>
      </c>
      <c r="DL735" s="146">
        <f t="shared" si="1152"/>
        <v>0</v>
      </c>
      <c r="DM735" s="146">
        <f t="shared" si="1153"/>
        <v>0</v>
      </c>
      <c r="DN735" s="64">
        <f>F735*H735*2</f>
        <v>480</v>
      </c>
      <c r="DO735" s="52">
        <f t="shared" si="1168"/>
        <v>480</v>
      </c>
      <c r="DP735" s="52" t="str">
        <f t="shared" si="1155"/>
        <v/>
      </c>
      <c r="DQ735" s="53" t="str">
        <f t="shared" si="1156"/>
        <v/>
      </c>
      <c r="DR735" s="1">
        <f t="shared" si="1169"/>
        <v>1</v>
      </c>
      <c r="DS735" s="168" t="e">
        <f>IF(AND(DR735=#REF!,BL735=#REF!),'Tiến độ'!D735,"")</f>
        <v>#REF!</v>
      </c>
    </row>
    <row r="736" spans="1:123" ht="11.25" customHeight="1">
      <c r="A736" s="314" t="str">
        <f>IF(B736="","",MAX($A$7:A735)+1)</f>
        <v/>
      </c>
      <c r="B736" s="315"/>
      <c r="C736" s="79" t="s">
        <v>786</v>
      </c>
      <c r="D736" s="80" t="s">
        <v>787</v>
      </c>
      <c r="E736" s="81">
        <v>2</v>
      </c>
      <c r="F736" s="82">
        <v>30</v>
      </c>
      <c r="G736" s="83"/>
      <c r="H736" s="84">
        <f t="shared" ref="H736:H748" si="1170">H735</f>
        <v>4</v>
      </c>
      <c r="I736" s="85">
        <f t="shared" ref="I736:I748" si="1171">I735</f>
        <v>247</v>
      </c>
      <c r="J736" s="27"/>
      <c r="K736" s="86"/>
      <c r="L736" s="87"/>
      <c r="M736" s="87"/>
      <c r="N736" s="88"/>
      <c r="O736" s="86"/>
      <c r="P736" s="87"/>
      <c r="Q736" s="87"/>
      <c r="R736" s="88"/>
      <c r="S736" s="86"/>
      <c r="T736" s="87"/>
      <c r="U736" s="87"/>
      <c r="V736" s="87"/>
      <c r="W736" s="88"/>
      <c r="X736" s="86"/>
      <c r="Y736" s="87"/>
      <c r="Z736" s="87"/>
      <c r="AA736" s="88"/>
      <c r="AB736" s="86"/>
      <c r="AC736" s="87"/>
      <c r="AD736" s="87">
        <v>6</v>
      </c>
      <c r="AE736" s="88">
        <v>6</v>
      </c>
      <c r="AF736" s="86">
        <v>6</v>
      </c>
      <c r="AG736" s="87">
        <v>6</v>
      </c>
      <c r="AH736" s="87">
        <v>6</v>
      </c>
      <c r="AI736" s="362"/>
      <c r="AJ736" s="363"/>
      <c r="AK736" s="86" t="s">
        <v>163</v>
      </c>
      <c r="AL736" s="87"/>
      <c r="AM736" s="87"/>
      <c r="AN736" s="88"/>
      <c r="AO736" s="86"/>
      <c r="AP736" s="87"/>
      <c r="AQ736" s="87"/>
      <c r="AR736" s="88"/>
      <c r="AS736" s="89"/>
      <c r="AT736" s="87"/>
      <c r="AU736" s="87"/>
      <c r="AV736" s="90"/>
      <c r="AW736" s="86"/>
      <c r="AX736" s="87"/>
      <c r="AY736" s="87"/>
      <c r="AZ736" s="87"/>
      <c r="BA736" s="88"/>
      <c r="BB736" s="89"/>
      <c r="BC736" s="87"/>
      <c r="BD736" s="87"/>
      <c r="BE736" s="321"/>
      <c r="BF736" s="322"/>
      <c r="BG736" s="322"/>
      <c r="BH736" s="322"/>
      <c r="BI736" s="322"/>
      <c r="BJ736" s="323"/>
      <c r="BK736" s="46" t="s">
        <v>18</v>
      </c>
      <c r="BL736" s="46" t="s">
        <v>1116</v>
      </c>
      <c r="BN736" s="146">
        <f t="shared" si="1154"/>
        <v>0</v>
      </c>
      <c r="BO736" s="146">
        <f t="shared" si="1103"/>
        <v>0</v>
      </c>
      <c r="BP736" s="146">
        <f t="shared" si="1104"/>
        <v>0</v>
      </c>
      <c r="BQ736" s="146">
        <f t="shared" si="1105"/>
        <v>0</v>
      </c>
      <c r="BR736" s="146">
        <f t="shared" si="1106"/>
        <v>0</v>
      </c>
      <c r="BS736" s="146">
        <f t="shared" si="1107"/>
        <v>0</v>
      </c>
      <c r="BT736" s="146">
        <f t="shared" si="1108"/>
        <v>0</v>
      </c>
      <c r="BU736" s="146">
        <f t="shared" si="1109"/>
        <v>0</v>
      </c>
      <c r="BV736" s="146">
        <f t="shared" si="1110"/>
        <v>0</v>
      </c>
      <c r="BW736" s="146">
        <f t="shared" si="1111"/>
        <v>0</v>
      </c>
      <c r="BX736" s="146">
        <f t="shared" si="1112"/>
        <v>0</v>
      </c>
      <c r="BY736" s="146">
        <f t="shared" si="1113"/>
        <v>0</v>
      </c>
      <c r="BZ736" s="146">
        <f t="shared" si="1114"/>
        <v>0</v>
      </c>
      <c r="CA736" s="146">
        <f t="shared" si="1115"/>
        <v>0</v>
      </c>
      <c r="CB736" s="146">
        <f t="shared" si="1116"/>
        <v>0</v>
      </c>
      <c r="CC736" s="146">
        <f t="shared" si="1117"/>
        <v>0</v>
      </c>
      <c r="CD736" s="146">
        <f t="shared" si="1118"/>
        <v>0</v>
      </c>
      <c r="CE736" s="146">
        <f t="shared" si="1119"/>
        <v>0</v>
      </c>
      <c r="CF736" s="146">
        <f t="shared" si="1120"/>
        <v>0</v>
      </c>
      <c r="CG736" s="146">
        <f t="shared" si="1121"/>
        <v>24</v>
      </c>
      <c r="CH736" s="146">
        <f t="shared" si="1122"/>
        <v>24</v>
      </c>
      <c r="CI736" s="146">
        <f t="shared" si="1123"/>
        <v>24</v>
      </c>
      <c r="CJ736" s="146">
        <f t="shared" si="1124"/>
        <v>24</v>
      </c>
      <c r="CK736" s="146">
        <f t="shared" si="1125"/>
        <v>24</v>
      </c>
      <c r="CL736" s="146">
        <f t="shared" si="1126"/>
        <v>0</v>
      </c>
      <c r="CM736" s="146">
        <f t="shared" si="1127"/>
        <v>0</v>
      </c>
      <c r="CN736" s="146">
        <f t="shared" si="1128"/>
        <v>0</v>
      </c>
      <c r="CO736" s="146">
        <f t="shared" si="1129"/>
        <v>0</v>
      </c>
      <c r="CP736" s="146">
        <f t="shared" si="1130"/>
        <v>0</v>
      </c>
      <c r="CQ736" s="146">
        <f t="shared" si="1131"/>
        <v>0</v>
      </c>
      <c r="CR736" s="146">
        <f t="shared" si="1132"/>
        <v>0</v>
      </c>
      <c r="CS736" s="146">
        <f t="shared" si="1133"/>
        <v>0</v>
      </c>
      <c r="CT736" s="146">
        <f t="shared" si="1134"/>
        <v>0</v>
      </c>
      <c r="CU736" s="146">
        <f t="shared" si="1135"/>
        <v>0</v>
      </c>
      <c r="CV736" s="146">
        <f t="shared" si="1136"/>
        <v>0</v>
      </c>
      <c r="CW736" s="146">
        <f t="shared" si="1137"/>
        <v>0</v>
      </c>
      <c r="CX736" s="146">
        <f t="shared" si="1138"/>
        <v>0</v>
      </c>
      <c r="CY736" s="146">
        <f t="shared" si="1139"/>
        <v>0</v>
      </c>
      <c r="CZ736" s="146">
        <f t="shared" si="1140"/>
        <v>0</v>
      </c>
      <c r="DA736" s="146">
        <f t="shared" si="1141"/>
        <v>0</v>
      </c>
      <c r="DB736" s="146">
        <f t="shared" si="1142"/>
        <v>0</v>
      </c>
      <c r="DC736" s="146">
        <f t="shared" si="1143"/>
        <v>0</v>
      </c>
      <c r="DD736" s="146">
        <f t="shared" si="1144"/>
        <v>0</v>
      </c>
      <c r="DE736" s="146">
        <f t="shared" si="1145"/>
        <v>0</v>
      </c>
      <c r="DF736" s="146">
        <f t="shared" si="1146"/>
        <v>0</v>
      </c>
      <c r="DG736" s="146">
        <f t="shared" si="1147"/>
        <v>0</v>
      </c>
      <c r="DH736" s="146">
        <f t="shared" si="1148"/>
        <v>0</v>
      </c>
      <c r="DI736" s="146">
        <f t="shared" si="1149"/>
        <v>0</v>
      </c>
      <c r="DJ736" s="146">
        <f t="shared" si="1150"/>
        <v>0</v>
      </c>
      <c r="DK736" s="146">
        <f t="shared" si="1151"/>
        <v>0</v>
      </c>
      <c r="DL736" s="146">
        <f t="shared" si="1152"/>
        <v>0</v>
      </c>
      <c r="DM736" s="146">
        <f t="shared" si="1153"/>
        <v>0</v>
      </c>
      <c r="DN736" s="64">
        <f t="shared" si="1167"/>
        <v>120</v>
      </c>
      <c r="DO736" s="52" t="str">
        <f t="shared" si="1168"/>
        <v/>
      </c>
      <c r="DP736" s="52">
        <f t="shared" si="1155"/>
        <v>120</v>
      </c>
      <c r="DQ736" s="53" t="str">
        <f t="shared" si="1156"/>
        <v/>
      </c>
      <c r="DR736" s="1">
        <f t="shared" si="1169"/>
        <v>1</v>
      </c>
      <c r="DS736" s="168" t="e">
        <f>IF(AND(DR736=#REF!,BL736=#REF!),'Tiến độ'!D736,"")</f>
        <v>#REF!</v>
      </c>
    </row>
    <row r="737" spans="1:123" ht="11.25" customHeight="1">
      <c r="A737" s="314" t="str">
        <f>IF(B737="","",MAX($A$7:A736)+1)</f>
        <v/>
      </c>
      <c r="B737" s="315"/>
      <c r="C737" s="79" t="s">
        <v>788</v>
      </c>
      <c r="D737" s="80" t="s">
        <v>789</v>
      </c>
      <c r="E737" s="81">
        <v>4</v>
      </c>
      <c r="F737" s="82">
        <v>75</v>
      </c>
      <c r="G737" s="83"/>
      <c r="H737" s="84">
        <f t="shared" si="1170"/>
        <v>4</v>
      </c>
      <c r="I737" s="85">
        <f t="shared" si="1171"/>
        <v>247</v>
      </c>
      <c r="J737" s="27"/>
      <c r="K737" s="86">
        <v>5</v>
      </c>
      <c r="L737" s="87">
        <v>5</v>
      </c>
      <c r="M737" s="87">
        <v>5</v>
      </c>
      <c r="N737" s="88">
        <v>5</v>
      </c>
      <c r="O737" s="86">
        <v>5</v>
      </c>
      <c r="P737" s="87">
        <v>5</v>
      </c>
      <c r="Q737" s="87">
        <v>5</v>
      </c>
      <c r="R737" s="88">
        <v>5</v>
      </c>
      <c r="S737" s="86">
        <v>5</v>
      </c>
      <c r="T737" s="87">
        <v>5</v>
      </c>
      <c r="U737" s="87">
        <v>5</v>
      </c>
      <c r="V737" s="87">
        <v>5</v>
      </c>
      <c r="W737" s="88">
        <v>5</v>
      </c>
      <c r="X737" s="86">
        <v>5</v>
      </c>
      <c r="Y737" s="87">
        <v>5</v>
      </c>
      <c r="Z737" s="87" t="s">
        <v>163</v>
      </c>
      <c r="AA737" s="88" t="s">
        <v>163</v>
      </c>
      <c r="AB737" s="86" t="s">
        <v>163</v>
      </c>
      <c r="AC737" s="87" t="s">
        <v>163</v>
      </c>
      <c r="AD737" s="87" t="s">
        <v>164</v>
      </c>
      <c r="AE737" s="88" t="s">
        <v>164</v>
      </c>
      <c r="AF737" s="86" t="s">
        <v>164</v>
      </c>
      <c r="AG737" s="87" t="s">
        <v>164</v>
      </c>
      <c r="AH737" s="87" t="s">
        <v>164</v>
      </c>
      <c r="AI737" s="362"/>
      <c r="AJ737" s="363"/>
      <c r="AK737" s="86" t="s">
        <v>164</v>
      </c>
      <c r="AL737" s="87"/>
      <c r="AM737" s="87"/>
      <c r="AN737" s="88"/>
      <c r="AO737" s="86"/>
      <c r="AP737" s="87"/>
      <c r="AQ737" s="87"/>
      <c r="AR737" s="88"/>
      <c r="AS737" s="89"/>
      <c r="AT737" s="87"/>
      <c r="AU737" s="87"/>
      <c r="AV737" s="90"/>
      <c r="AW737" s="86"/>
      <c r="AX737" s="87"/>
      <c r="AY737" s="87"/>
      <c r="AZ737" s="87"/>
      <c r="BA737" s="88"/>
      <c r="BB737" s="89"/>
      <c r="BC737" s="87"/>
      <c r="BD737" s="87"/>
      <c r="BE737" s="321"/>
      <c r="BF737" s="322"/>
      <c r="BG737" s="322"/>
      <c r="BH737" s="322"/>
      <c r="BI737" s="322"/>
      <c r="BJ737" s="323"/>
      <c r="BK737" s="46" t="s">
        <v>18</v>
      </c>
      <c r="BL737" s="46" t="s">
        <v>60</v>
      </c>
      <c r="BN737" s="146">
        <f t="shared" si="1154"/>
        <v>20</v>
      </c>
      <c r="BO737" s="146">
        <f t="shared" si="1103"/>
        <v>20</v>
      </c>
      <c r="BP737" s="146">
        <f t="shared" si="1104"/>
        <v>20</v>
      </c>
      <c r="BQ737" s="146">
        <f t="shared" si="1105"/>
        <v>20</v>
      </c>
      <c r="BR737" s="146">
        <f t="shared" si="1106"/>
        <v>20</v>
      </c>
      <c r="BS737" s="146">
        <f t="shared" si="1107"/>
        <v>20</v>
      </c>
      <c r="BT737" s="146">
        <f t="shared" si="1108"/>
        <v>20</v>
      </c>
      <c r="BU737" s="146">
        <f t="shared" si="1109"/>
        <v>20</v>
      </c>
      <c r="BV737" s="146">
        <f t="shared" si="1110"/>
        <v>20</v>
      </c>
      <c r="BW737" s="146">
        <f t="shared" si="1111"/>
        <v>20</v>
      </c>
      <c r="BX737" s="146">
        <f t="shared" si="1112"/>
        <v>20</v>
      </c>
      <c r="BY737" s="146">
        <f t="shared" si="1113"/>
        <v>20</v>
      </c>
      <c r="BZ737" s="146">
        <f t="shared" si="1114"/>
        <v>20</v>
      </c>
      <c r="CA737" s="146">
        <f t="shared" si="1115"/>
        <v>20</v>
      </c>
      <c r="CB737" s="146">
        <f t="shared" si="1116"/>
        <v>20</v>
      </c>
      <c r="CC737" s="146">
        <f t="shared" si="1117"/>
        <v>0</v>
      </c>
      <c r="CD737" s="146">
        <f t="shared" si="1118"/>
        <v>0</v>
      </c>
      <c r="CE737" s="146">
        <f t="shared" si="1119"/>
        <v>0</v>
      </c>
      <c r="CF737" s="146">
        <f t="shared" si="1120"/>
        <v>0</v>
      </c>
      <c r="CG737" s="146">
        <f t="shared" si="1121"/>
        <v>0</v>
      </c>
      <c r="CH737" s="146">
        <f t="shared" si="1122"/>
        <v>0</v>
      </c>
      <c r="CI737" s="146">
        <f t="shared" si="1123"/>
        <v>0</v>
      </c>
      <c r="CJ737" s="146">
        <f t="shared" si="1124"/>
        <v>0</v>
      </c>
      <c r="CK737" s="146">
        <f t="shared" si="1125"/>
        <v>0</v>
      </c>
      <c r="CL737" s="146">
        <f t="shared" si="1126"/>
        <v>0</v>
      </c>
      <c r="CM737" s="146">
        <f t="shared" si="1127"/>
        <v>0</v>
      </c>
      <c r="CN737" s="146">
        <f t="shared" si="1128"/>
        <v>0</v>
      </c>
      <c r="CO737" s="146">
        <f t="shared" si="1129"/>
        <v>0</v>
      </c>
      <c r="CP737" s="146">
        <f t="shared" si="1130"/>
        <v>0</v>
      </c>
      <c r="CQ737" s="146">
        <f t="shared" si="1131"/>
        <v>0</v>
      </c>
      <c r="CR737" s="146">
        <f t="shared" si="1132"/>
        <v>0</v>
      </c>
      <c r="CS737" s="146">
        <f t="shared" si="1133"/>
        <v>0</v>
      </c>
      <c r="CT737" s="146">
        <f t="shared" si="1134"/>
        <v>0</v>
      </c>
      <c r="CU737" s="146">
        <f t="shared" si="1135"/>
        <v>0</v>
      </c>
      <c r="CV737" s="146">
        <f t="shared" si="1136"/>
        <v>0</v>
      </c>
      <c r="CW737" s="146">
        <f t="shared" si="1137"/>
        <v>0</v>
      </c>
      <c r="CX737" s="146">
        <f t="shared" si="1138"/>
        <v>0</v>
      </c>
      <c r="CY737" s="146">
        <f t="shared" si="1139"/>
        <v>0</v>
      </c>
      <c r="CZ737" s="146">
        <f t="shared" si="1140"/>
        <v>0</v>
      </c>
      <c r="DA737" s="146">
        <f t="shared" si="1141"/>
        <v>0</v>
      </c>
      <c r="DB737" s="146">
        <f t="shared" si="1142"/>
        <v>0</v>
      </c>
      <c r="DC737" s="146">
        <f t="shared" si="1143"/>
        <v>0</v>
      </c>
      <c r="DD737" s="146">
        <f t="shared" si="1144"/>
        <v>0</v>
      </c>
      <c r="DE737" s="146">
        <f t="shared" si="1145"/>
        <v>0</v>
      </c>
      <c r="DF737" s="146">
        <f t="shared" si="1146"/>
        <v>0</v>
      </c>
      <c r="DG737" s="146">
        <f t="shared" si="1147"/>
        <v>0</v>
      </c>
      <c r="DH737" s="146">
        <f t="shared" si="1148"/>
        <v>0</v>
      </c>
      <c r="DI737" s="146">
        <f t="shared" si="1149"/>
        <v>0</v>
      </c>
      <c r="DJ737" s="146">
        <f t="shared" si="1150"/>
        <v>0</v>
      </c>
      <c r="DK737" s="146">
        <f t="shared" si="1151"/>
        <v>0</v>
      </c>
      <c r="DL737" s="146">
        <f t="shared" si="1152"/>
        <v>0</v>
      </c>
      <c r="DM737" s="146">
        <f t="shared" si="1153"/>
        <v>0</v>
      </c>
      <c r="DN737" s="64">
        <f t="shared" si="1167"/>
        <v>300</v>
      </c>
      <c r="DO737" s="52">
        <f t="shared" si="1168"/>
        <v>300</v>
      </c>
      <c r="DP737" s="52" t="str">
        <f t="shared" si="1155"/>
        <v/>
      </c>
      <c r="DQ737" s="53" t="str">
        <f t="shared" si="1156"/>
        <v/>
      </c>
      <c r="DR737" s="1">
        <f t="shared" si="1169"/>
        <v>1</v>
      </c>
      <c r="DS737" s="168" t="e">
        <f>IF(AND(DR737=#REF!,BL737=#REF!),'Tiến độ'!D737,"")</f>
        <v>#REF!</v>
      </c>
    </row>
    <row r="738" spans="1:123" ht="11.25" customHeight="1">
      <c r="A738" s="314" t="str">
        <f>IF(B738="","",MAX($A$7:A737)+1)</f>
        <v/>
      </c>
      <c r="B738" s="315"/>
      <c r="C738" s="79" t="s">
        <v>790</v>
      </c>
      <c r="D738" s="80" t="s">
        <v>791</v>
      </c>
      <c r="E738" s="81">
        <v>2</v>
      </c>
      <c r="F738" s="82">
        <v>30</v>
      </c>
      <c r="G738" s="83"/>
      <c r="H738" s="84">
        <f t="shared" si="1170"/>
        <v>4</v>
      </c>
      <c r="I738" s="85">
        <f t="shared" si="1171"/>
        <v>247</v>
      </c>
      <c r="J738" s="27"/>
      <c r="K738" s="86">
        <v>2</v>
      </c>
      <c r="L738" s="87">
        <v>2</v>
      </c>
      <c r="M738" s="87">
        <v>2</v>
      </c>
      <c r="N738" s="88">
        <v>2</v>
      </c>
      <c r="O738" s="86">
        <v>2</v>
      </c>
      <c r="P738" s="87">
        <v>2</v>
      </c>
      <c r="Q738" s="87">
        <v>2</v>
      </c>
      <c r="R738" s="88">
        <v>2</v>
      </c>
      <c r="S738" s="86">
        <v>2</v>
      </c>
      <c r="T738" s="87">
        <v>2</v>
      </c>
      <c r="U738" s="87">
        <v>2</v>
      </c>
      <c r="V738" s="87">
        <v>2</v>
      </c>
      <c r="W738" s="88">
        <v>2</v>
      </c>
      <c r="X738" s="86">
        <v>2</v>
      </c>
      <c r="Y738" s="87">
        <v>2</v>
      </c>
      <c r="Z738" s="87" t="s">
        <v>163</v>
      </c>
      <c r="AA738" s="88" t="s">
        <v>163</v>
      </c>
      <c r="AB738" s="86" t="s">
        <v>163</v>
      </c>
      <c r="AC738" s="87" t="s">
        <v>163</v>
      </c>
      <c r="AD738" s="87" t="s">
        <v>164</v>
      </c>
      <c r="AE738" s="88" t="s">
        <v>164</v>
      </c>
      <c r="AF738" s="86" t="s">
        <v>164</v>
      </c>
      <c r="AG738" s="87" t="s">
        <v>164</v>
      </c>
      <c r="AH738" s="87" t="s">
        <v>164</v>
      </c>
      <c r="AI738" s="362"/>
      <c r="AJ738" s="363"/>
      <c r="AK738" s="86" t="s">
        <v>164</v>
      </c>
      <c r="AL738" s="87"/>
      <c r="AM738" s="87"/>
      <c r="AN738" s="88"/>
      <c r="AO738" s="86"/>
      <c r="AP738" s="87"/>
      <c r="AQ738" s="87"/>
      <c r="AR738" s="88"/>
      <c r="AS738" s="89"/>
      <c r="AT738" s="87"/>
      <c r="AU738" s="87"/>
      <c r="AV738" s="90"/>
      <c r="AW738" s="86"/>
      <c r="AX738" s="87"/>
      <c r="AY738" s="87"/>
      <c r="AZ738" s="87"/>
      <c r="BA738" s="88"/>
      <c r="BB738" s="89"/>
      <c r="BC738" s="87"/>
      <c r="BD738" s="87"/>
      <c r="BE738" s="321"/>
      <c r="BF738" s="322"/>
      <c r="BG738" s="322"/>
      <c r="BH738" s="322"/>
      <c r="BI738" s="322"/>
      <c r="BJ738" s="323"/>
      <c r="BK738" s="46" t="s">
        <v>18</v>
      </c>
      <c r="BL738" s="46" t="s">
        <v>1116</v>
      </c>
      <c r="BN738" s="146">
        <f t="shared" si="1154"/>
        <v>8</v>
      </c>
      <c r="BO738" s="146">
        <f t="shared" si="1103"/>
        <v>8</v>
      </c>
      <c r="BP738" s="146">
        <f t="shared" si="1104"/>
        <v>8</v>
      </c>
      <c r="BQ738" s="146">
        <f t="shared" si="1105"/>
        <v>8</v>
      </c>
      <c r="BR738" s="146">
        <f t="shared" si="1106"/>
        <v>8</v>
      </c>
      <c r="BS738" s="146">
        <f t="shared" si="1107"/>
        <v>8</v>
      </c>
      <c r="BT738" s="146">
        <f t="shared" si="1108"/>
        <v>8</v>
      </c>
      <c r="BU738" s="146">
        <f t="shared" si="1109"/>
        <v>8</v>
      </c>
      <c r="BV738" s="146">
        <f t="shared" si="1110"/>
        <v>8</v>
      </c>
      <c r="BW738" s="146">
        <f t="shared" si="1111"/>
        <v>8</v>
      </c>
      <c r="BX738" s="146">
        <f t="shared" si="1112"/>
        <v>8</v>
      </c>
      <c r="BY738" s="146">
        <f t="shared" si="1113"/>
        <v>8</v>
      </c>
      <c r="BZ738" s="146">
        <f t="shared" si="1114"/>
        <v>8</v>
      </c>
      <c r="CA738" s="146">
        <f t="shared" si="1115"/>
        <v>8</v>
      </c>
      <c r="CB738" s="146">
        <f t="shared" si="1116"/>
        <v>8</v>
      </c>
      <c r="CC738" s="146">
        <f t="shared" si="1117"/>
        <v>0</v>
      </c>
      <c r="CD738" s="146">
        <f t="shared" si="1118"/>
        <v>0</v>
      </c>
      <c r="CE738" s="146">
        <f t="shared" si="1119"/>
        <v>0</v>
      </c>
      <c r="CF738" s="146">
        <f t="shared" si="1120"/>
        <v>0</v>
      </c>
      <c r="CG738" s="146">
        <f t="shared" si="1121"/>
        <v>0</v>
      </c>
      <c r="CH738" s="146">
        <f t="shared" si="1122"/>
        <v>0</v>
      </c>
      <c r="CI738" s="146">
        <f t="shared" si="1123"/>
        <v>0</v>
      </c>
      <c r="CJ738" s="146">
        <f t="shared" si="1124"/>
        <v>0</v>
      </c>
      <c r="CK738" s="146">
        <f t="shared" si="1125"/>
        <v>0</v>
      </c>
      <c r="CL738" s="146">
        <f t="shared" si="1126"/>
        <v>0</v>
      </c>
      <c r="CM738" s="146">
        <f t="shared" si="1127"/>
        <v>0</v>
      </c>
      <c r="CN738" s="146">
        <f t="shared" si="1128"/>
        <v>0</v>
      </c>
      <c r="CO738" s="146">
        <f t="shared" si="1129"/>
        <v>0</v>
      </c>
      <c r="CP738" s="146">
        <f t="shared" si="1130"/>
        <v>0</v>
      </c>
      <c r="CQ738" s="146">
        <f t="shared" si="1131"/>
        <v>0</v>
      </c>
      <c r="CR738" s="146">
        <f t="shared" si="1132"/>
        <v>0</v>
      </c>
      <c r="CS738" s="146">
        <f t="shared" si="1133"/>
        <v>0</v>
      </c>
      <c r="CT738" s="146">
        <f t="shared" si="1134"/>
        <v>0</v>
      </c>
      <c r="CU738" s="146">
        <f t="shared" si="1135"/>
        <v>0</v>
      </c>
      <c r="CV738" s="146">
        <f t="shared" si="1136"/>
        <v>0</v>
      </c>
      <c r="CW738" s="146">
        <f t="shared" si="1137"/>
        <v>0</v>
      </c>
      <c r="CX738" s="146">
        <f t="shared" si="1138"/>
        <v>0</v>
      </c>
      <c r="CY738" s="146">
        <f t="shared" si="1139"/>
        <v>0</v>
      </c>
      <c r="CZ738" s="146">
        <f t="shared" si="1140"/>
        <v>0</v>
      </c>
      <c r="DA738" s="146">
        <f t="shared" si="1141"/>
        <v>0</v>
      </c>
      <c r="DB738" s="146">
        <f t="shared" si="1142"/>
        <v>0</v>
      </c>
      <c r="DC738" s="146">
        <f t="shared" si="1143"/>
        <v>0</v>
      </c>
      <c r="DD738" s="146">
        <f t="shared" si="1144"/>
        <v>0</v>
      </c>
      <c r="DE738" s="146">
        <f t="shared" si="1145"/>
        <v>0</v>
      </c>
      <c r="DF738" s="146">
        <f t="shared" si="1146"/>
        <v>0</v>
      </c>
      <c r="DG738" s="146">
        <f t="shared" si="1147"/>
        <v>0</v>
      </c>
      <c r="DH738" s="146">
        <f t="shared" si="1148"/>
        <v>0</v>
      </c>
      <c r="DI738" s="146">
        <f t="shared" si="1149"/>
        <v>0</v>
      </c>
      <c r="DJ738" s="146">
        <f t="shared" si="1150"/>
        <v>0</v>
      </c>
      <c r="DK738" s="146">
        <f t="shared" si="1151"/>
        <v>0</v>
      </c>
      <c r="DL738" s="146">
        <f t="shared" si="1152"/>
        <v>0</v>
      </c>
      <c r="DM738" s="146">
        <f t="shared" si="1153"/>
        <v>0</v>
      </c>
      <c r="DN738" s="64">
        <f t="shared" si="1167"/>
        <v>120</v>
      </c>
      <c r="DO738" s="52">
        <f t="shared" si="1168"/>
        <v>120</v>
      </c>
      <c r="DP738" s="52" t="str">
        <f t="shared" si="1155"/>
        <v/>
      </c>
      <c r="DQ738" s="53" t="str">
        <f t="shared" si="1156"/>
        <v/>
      </c>
      <c r="DR738" s="1">
        <f t="shared" si="1169"/>
        <v>1</v>
      </c>
      <c r="DS738" s="168" t="e">
        <f>IF(AND(DR738=#REF!,BL738=#REF!),'Tiến độ'!D738,"")</f>
        <v>#REF!</v>
      </c>
    </row>
    <row r="739" spans="1:123" ht="11.25" customHeight="1">
      <c r="A739" s="314" t="str">
        <f>IF(B739="","",MAX($A$7:A738)+1)</f>
        <v/>
      </c>
      <c r="B739" s="315"/>
      <c r="C739" s="79" t="s">
        <v>792</v>
      </c>
      <c r="D739" s="80" t="s">
        <v>793</v>
      </c>
      <c r="E739" s="81">
        <v>4</v>
      </c>
      <c r="F739" s="82">
        <v>75</v>
      </c>
      <c r="G739" s="83"/>
      <c r="H739" s="84">
        <f t="shared" si="1170"/>
        <v>4</v>
      </c>
      <c r="I739" s="85">
        <f t="shared" si="1171"/>
        <v>247</v>
      </c>
      <c r="J739" s="27"/>
      <c r="K739" s="86">
        <v>5</v>
      </c>
      <c r="L739" s="87">
        <v>5</v>
      </c>
      <c r="M739" s="87">
        <v>5</v>
      </c>
      <c r="N739" s="88">
        <v>5</v>
      </c>
      <c r="O739" s="86">
        <v>5</v>
      </c>
      <c r="P739" s="87">
        <v>5</v>
      </c>
      <c r="Q739" s="87">
        <v>5</v>
      </c>
      <c r="R739" s="88">
        <v>5</v>
      </c>
      <c r="S739" s="86">
        <v>5</v>
      </c>
      <c r="T739" s="87">
        <v>5</v>
      </c>
      <c r="U739" s="87">
        <v>5</v>
      </c>
      <c r="V739" s="87">
        <v>5</v>
      </c>
      <c r="W739" s="88">
        <v>5</v>
      </c>
      <c r="X739" s="86">
        <v>5</v>
      </c>
      <c r="Y739" s="87">
        <v>5</v>
      </c>
      <c r="Z739" s="87" t="s">
        <v>163</v>
      </c>
      <c r="AA739" s="88" t="s">
        <v>163</v>
      </c>
      <c r="AB739" s="86" t="s">
        <v>163</v>
      </c>
      <c r="AC739" s="87" t="s">
        <v>163</v>
      </c>
      <c r="AD739" s="87" t="s">
        <v>164</v>
      </c>
      <c r="AE739" s="88" t="s">
        <v>164</v>
      </c>
      <c r="AF739" s="86" t="s">
        <v>164</v>
      </c>
      <c r="AG739" s="87" t="s">
        <v>164</v>
      </c>
      <c r="AH739" s="87" t="s">
        <v>164</v>
      </c>
      <c r="AI739" s="362"/>
      <c r="AJ739" s="363"/>
      <c r="AK739" s="86" t="s">
        <v>164</v>
      </c>
      <c r="AL739" s="87"/>
      <c r="AM739" s="87"/>
      <c r="AN739" s="88"/>
      <c r="AO739" s="86"/>
      <c r="AP739" s="87"/>
      <c r="AQ739" s="87"/>
      <c r="AR739" s="88"/>
      <c r="AS739" s="89"/>
      <c r="AT739" s="87"/>
      <c r="AU739" s="87"/>
      <c r="AV739" s="90"/>
      <c r="AW739" s="86"/>
      <c r="AX739" s="87"/>
      <c r="AY739" s="87"/>
      <c r="AZ739" s="87"/>
      <c r="BA739" s="88"/>
      <c r="BB739" s="89"/>
      <c r="BC739" s="87"/>
      <c r="BD739" s="87"/>
      <c r="BE739" s="321"/>
      <c r="BF739" s="322"/>
      <c r="BG739" s="322"/>
      <c r="BH739" s="322"/>
      <c r="BI739" s="322"/>
      <c r="BJ739" s="323"/>
      <c r="BK739" s="46" t="s">
        <v>18</v>
      </c>
      <c r="BL739" s="46" t="s">
        <v>59</v>
      </c>
      <c r="BN739" s="146">
        <f t="shared" si="1154"/>
        <v>20</v>
      </c>
      <c r="BO739" s="146">
        <f t="shared" si="1103"/>
        <v>20</v>
      </c>
      <c r="BP739" s="146">
        <f t="shared" si="1104"/>
        <v>20</v>
      </c>
      <c r="BQ739" s="146">
        <f t="shared" si="1105"/>
        <v>20</v>
      </c>
      <c r="BR739" s="146">
        <f t="shared" si="1106"/>
        <v>20</v>
      </c>
      <c r="BS739" s="146">
        <f t="shared" si="1107"/>
        <v>20</v>
      </c>
      <c r="BT739" s="146">
        <f t="shared" si="1108"/>
        <v>20</v>
      </c>
      <c r="BU739" s="146">
        <f t="shared" si="1109"/>
        <v>20</v>
      </c>
      <c r="BV739" s="146">
        <f t="shared" si="1110"/>
        <v>20</v>
      </c>
      <c r="BW739" s="146">
        <f t="shared" si="1111"/>
        <v>20</v>
      </c>
      <c r="BX739" s="146">
        <f t="shared" si="1112"/>
        <v>20</v>
      </c>
      <c r="BY739" s="146">
        <f t="shared" si="1113"/>
        <v>20</v>
      </c>
      <c r="BZ739" s="146">
        <f t="shared" si="1114"/>
        <v>20</v>
      </c>
      <c r="CA739" s="146">
        <f t="shared" si="1115"/>
        <v>20</v>
      </c>
      <c r="CB739" s="146">
        <f t="shared" si="1116"/>
        <v>20</v>
      </c>
      <c r="CC739" s="146">
        <f t="shared" si="1117"/>
        <v>0</v>
      </c>
      <c r="CD739" s="146">
        <f t="shared" si="1118"/>
        <v>0</v>
      </c>
      <c r="CE739" s="146">
        <f t="shared" si="1119"/>
        <v>0</v>
      </c>
      <c r="CF739" s="146">
        <f t="shared" si="1120"/>
        <v>0</v>
      </c>
      <c r="CG739" s="146">
        <f t="shared" si="1121"/>
        <v>0</v>
      </c>
      <c r="CH739" s="146">
        <f t="shared" si="1122"/>
        <v>0</v>
      </c>
      <c r="CI739" s="146">
        <f t="shared" si="1123"/>
        <v>0</v>
      </c>
      <c r="CJ739" s="146">
        <f t="shared" si="1124"/>
        <v>0</v>
      </c>
      <c r="CK739" s="146">
        <f t="shared" si="1125"/>
        <v>0</v>
      </c>
      <c r="CL739" s="146">
        <f t="shared" si="1126"/>
        <v>0</v>
      </c>
      <c r="CM739" s="146">
        <f t="shared" si="1127"/>
        <v>0</v>
      </c>
      <c r="CN739" s="146">
        <f t="shared" si="1128"/>
        <v>0</v>
      </c>
      <c r="CO739" s="146">
        <f t="shared" si="1129"/>
        <v>0</v>
      </c>
      <c r="CP739" s="146">
        <f t="shared" si="1130"/>
        <v>0</v>
      </c>
      <c r="CQ739" s="146">
        <f t="shared" si="1131"/>
        <v>0</v>
      </c>
      <c r="CR739" s="146">
        <f t="shared" si="1132"/>
        <v>0</v>
      </c>
      <c r="CS739" s="146">
        <f t="shared" si="1133"/>
        <v>0</v>
      </c>
      <c r="CT739" s="146">
        <f t="shared" si="1134"/>
        <v>0</v>
      </c>
      <c r="CU739" s="146">
        <f t="shared" si="1135"/>
        <v>0</v>
      </c>
      <c r="CV739" s="146">
        <f t="shared" si="1136"/>
        <v>0</v>
      </c>
      <c r="CW739" s="146">
        <f t="shared" si="1137"/>
        <v>0</v>
      </c>
      <c r="CX739" s="146">
        <f t="shared" si="1138"/>
        <v>0</v>
      </c>
      <c r="CY739" s="146">
        <f t="shared" si="1139"/>
        <v>0</v>
      </c>
      <c r="CZ739" s="146">
        <f t="shared" si="1140"/>
        <v>0</v>
      </c>
      <c r="DA739" s="146">
        <f t="shared" si="1141"/>
        <v>0</v>
      </c>
      <c r="DB739" s="146">
        <f t="shared" si="1142"/>
        <v>0</v>
      </c>
      <c r="DC739" s="146">
        <f t="shared" si="1143"/>
        <v>0</v>
      </c>
      <c r="DD739" s="146">
        <f t="shared" si="1144"/>
        <v>0</v>
      </c>
      <c r="DE739" s="146">
        <f t="shared" si="1145"/>
        <v>0</v>
      </c>
      <c r="DF739" s="146">
        <f t="shared" si="1146"/>
        <v>0</v>
      </c>
      <c r="DG739" s="146">
        <f t="shared" si="1147"/>
        <v>0</v>
      </c>
      <c r="DH739" s="146">
        <f t="shared" si="1148"/>
        <v>0</v>
      </c>
      <c r="DI739" s="146">
        <f t="shared" si="1149"/>
        <v>0</v>
      </c>
      <c r="DJ739" s="146">
        <f t="shared" si="1150"/>
        <v>0</v>
      </c>
      <c r="DK739" s="146">
        <f t="shared" si="1151"/>
        <v>0</v>
      </c>
      <c r="DL739" s="146">
        <f t="shared" si="1152"/>
        <v>0</v>
      </c>
      <c r="DM739" s="146">
        <f t="shared" si="1153"/>
        <v>0</v>
      </c>
      <c r="DN739" s="64">
        <f t="shared" si="1167"/>
        <v>300</v>
      </c>
      <c r="DO739" s="52">
        <f t="shared" si="1168"/>
        <v>300</v>
      </c>
      <c r="DP739" s="52" t="str">
        <f t="shared" si="1155"/>
        <v/>
      </c>
      <c r="DQ739" s="53" t="str">
        <f t="shared" si="1156"/>
        <v/>
      </c>
      <c r="DR739" s="1">
        <f t="shared" si="1169"/>
        <v>1</v>
      </c>
      <c r="DS739" s="168" t="e">
        <f>IF(AND(DR739=#REF!,BL739=#REF!),'Tiến độ'!D739,"")</f>
        <v>#REF!</v>
      </c>
    </row>
    <row r="740" spans="1:123" ht="11.25" customHeight="1">
      <c r="A740" s="314" t="str">
        <f>IF(B740="","",MAX($A$7:A739)+1)</f>
        <v/>
      </c>
      <c r="B740" s="315"/>
      <c r="C740" s="79" t="s">
        <v>419</v>
      </c>
      <c r="D740" s="80" t="s">
        <v>319</v>
      </c>
      <c r="E740" s="81">
        <v>2</v>
      </c>
      <c r="F740" s="82">
        <v>30</v>
      </c>
      <c r="G740" s="83"/>
      <c r="H740" s="84">
        <f t="shared" si="1170"/>
        <v>4</v>
      </c>
      <c r="I740" s="85">
        <f t="shared" si="1171"/>
        <v>247</v>
      </c>
      <c r="J740" s="27"/>
      <c r="K740" s="86"/>
      <c r="L740" s="87"/>
      <c r="M740" s="87"/>
      <c r="N740" s="88"/>
      <c r="O740" s="86"/>
      <c r="P740" s="87"/>
      <c r="Q740" s="87"/>
      <c r="R740" s="88"/>
      <c r="S740" s="86"/>
      <c r="T740" s="87"/>
      <c r="U740" s="87"/>
      <c r="V740" s="87"/>
      <c r="W740" s="88"/>
      <c r="X740" s="86"/>
      <c r="Y740" s="87"/>
      <c r="Z740" s="87"/>
      <c r="AA740" s="88"/>
      <c r="AB740" s="86"/>
      <c r="AC740" s="87"/>
      <c r="AD740" s="87"/>
      <c r="AE740" s="88"/>
      <c r="AF740" s="86"/>
      <c r="AG740" s="87"/>
      <c r="AH740" s="87"/>
      <c r="AI740" s="362"/>
      <c r="AJ740" s="363"/>
      <c r="AK740" s="86"/>
      <c r="AL740" s="87">
        <v>2</v>
      </c>
      <c r="AM740" s="87">
        <v>2</v>
      </c>
      <c r="AN740" s="88">
        <v>2</v>
      </c>
      <c r="AO740" s="86">
        <v>2</v>
      </c>
      <c r="AP740" s="87">
        <v>2</v>
      </c>
      <c r="AQ740" s="87">
        <v>2</v>
      </c>
      <c r="AR740" s="88">
        <v>2</v>
      </c>
      <c r="AS740" s="89">
        <v>2</v>
      </c>
      <c r="AT740" s="87">
        <v>2</v>
      </c>
      <c r="AU740" s="87">
        <v>2</v>
      </c>
      <c r="AV740" s="90">
        <v>2</v>
      </c>
      <c r="AW740" s="86">
        <v>2</v>
      </c>
      <c r="AX740" s="87">
        <v>2</v>
      </c>
      <c r="AY740" s="87">
        <v>2</v>
      </c>
      <c r="AZ740" s="87">
        <v>2</v>
      </c>
      <c r="BA740" s="88" t="s">
        <v>163</v>
      </c>
      <c r="BB740" s="89" t="s">
        <v>163</v>
      </c>
      <c r="BC740" s="87" t="s">
        <v>163</v>
      </c>
      <c r="BD740" s="87" t="s">
        <v>163</v>
      </c>
      <c r="BE740" s="321"/>
      <c r="BF740" s="322"/>
      <c r="BG740" s="322"/>
      <c r="BH740" s="322"/>
      <c r="BI740" s="322"/>
      <c r="BJ740" s="323"/>
      <c r="BK740" s="46" t="s">
        <v>18</v>
      </c>
      <c r="BL740" s="46" t="s">
        <v>29</v>
      </c>
      <c r="BN740" s="146">
        <f t="shared" si="1154"/>
        <v>0</v>
      </c>
      <c r="BO740" s="146">
        <f t="shared" si="1103"/>
        <v>0</v>
      </c>
      <c r="BP740" s="146">
        <f t="shared" si="1104"/>
        <v>0</v>
      </c>
      <c r="BQ740" s="146">
        <f t="shared" si="1105"/>
        <v>0</v>
      </c>
      <c r="BR740" s="146">
        <f t="shared" si="1106"/>
        <v>0</v>
      </c>
      <c r="BS740" s="146">
        <f t="shared" si="1107"/>
        <v>0</v>
      </c>
      <c r="BT740" s="146">
        <f t="shared" si="1108"/>
        <v>0</v>
      </c>
      <c r="BU740" s="146">
        <f t="shared" si="1109"/>
        <v>0</v>
      </c>
      <c r="BV740" s="146">
        <f t="shared" si="1110"/>
        <v>0</v>
      </c>
      <c r="BW740" s="146">
        <f t="shared" si="1111"/>
        <v>0</v>
      </c>
      <c r="BX740" s="146">
        <f t="shared" si="1112"/>
        <v>0</v>
      </c>
      <c r="BY740" s="146">
        <f t="shared" si="1113"/>
        <v>0</v>
      </c>
      <c r="BZ740" s="146">
        <f t="shared" si="1114"/>
        <v>0</v>
      </c>
      <c r="CA740" s="146">
        <f t="shared" si="1115"/>
        <v>0</v>
      </c>
      <c r="CB740" s="146">
        <f t="shared" si="1116"/>
        <v>0</v>
      </c>
      <c r="CC740" s="146">
        <f t="shared" si="1117"/>
        <v>0</v>
      </c>
      <c r="CD740" s="146">
        <f t="shared" si="1118"/>
        <v>0</v>
      </c>
      <c r="CE740" s="146">
        <f t="shared" si="1119"/>
        <v>0</v>
      </c>
      <c r="CF740" s="146">
        <f t="shared" si="1120"/>
        <v>0</v>
      </c>
      <c r="CG740" s="146">
        <f t="shared" si="1121"/>
        <v>0</v>
      </c>
      <c r="CH740" s="146">
        <f t="shared" si="1122"/>
        <v>0</v>
      </c>
      <c r="CI740" s="146">
        <f t="shared" si="1123"/>
        <v>0</v>
      </c>
      <c r="CJ740" s="146">
        <f t="shared" si="1124"/>
        <v>0</v>
      </c>
      <c r="CK740" s="146">
        <f t="shared" si="1125"/>
        <v>0</v>
      </c>
      <c r="CL740" s="146">
        <f t="shared" si="1126"/>
        <v>0</v>
      </c>
      <c r="CM740" s="146">
        <f t="shared" si="1127"/>
        <v>0</v>
      </c>
      <c r="CN740" s="146">
        <f t="shared" si="1128"/>
        <v>0</v>
      </c>
      <c r="CO740" s="146">
        <f t="shared" si="1129"/>
        <v>8</v>
      </c>
      <c r="CP740" s="146">
        <f t="shared" si="1130"/>
        <v>8</v>
      </c>
      <c r="CQ740" s="146">
        <f t="shared" si="1131"/>
        <v>8</v>
      </c>
      <c r="CR740" s="146">
        <f t="shared" si="1132"/>
        <v>8</v>
      </c>
      <c r="CS740" s="146">
        <f t="shared" si="1133"/>
        <v>8</v>
      </c>
      <c r="CT740" s="146">
        <f t="shared" si="1134"/>
        <v>8</v>
      </c>
      <c r="CU740" s="146">
        <f t="shared" si="1135"/>
        <v>8</v>
      </c>
      <c r="CV740" s="146">
        <f t="shared" si="1136"/>
        <v>8</v>
      </c>
      <c r="CW740" s="146">
        <f t="shared" si="1137"/>
        <v>8</v>
      </c>
      <c r="CX740" s="146">
        <f t="shared" si="1138"/>
        <v>8</v>
      </c>
      <c r="CY740" s="146">
        <f t="shared" si="1139"/>
        <v>8</v>
      </c>
      <c r="CZ740" s="146">
        <f t="shared" si="1140"/>
        <v>8</v>
      </c>
      <c r="DA740" s="146">
        <f t="shared" si="1141"/>
        <v>8</v>
      </c>
      <c r="DB740" s="146">
        <f t="shared" si="1142"/>
        <v>8</v>
      </c>
      <c r="DC740" s="146">
        <f t="shared" si="1143"/>
        <v>8</v>
      </c>
      <c r="DD740" s="146">
        <f t="shared" si="1144"/>
        <v>0</v>
      </c>
      <c r="DE740" s="146">
        <f t="shared" si="1145"/>
        <v>0</v>
      </c>
      <c r="DF740" s="146">
        <f t="shared" si="1146"/>
        <v>0</v>
      </c>
      <c r="DG740" s="146">
        <f t="shared" si="1147"/>
        <v>0</v>
      </c>
      <c r="DH740" s="146">
        <f t="shared" si="1148"/>
        <v>0</v>
      </c>
      <c r="DI740" s="146">
        <f t="shared" si="1149"/>
        <v>0</v>
      </c>
      <c r="DJ740" s="146">
        <f t="shared" si="1150"/>
        <v>0</v>
      </c>
      <c r="DK740" s="146">
        <f t="shared" si="1151"/>
        <v>0</v>
      </c>
      <c r="DL740" s="146">
        <f t="shared" si="1152"/>
        <v>0</v>
      </c>
      <c r="DM740" s="146">
        <f t="shared" si="1153"/>
        <v>0</v>
      </c>
      <c r="DN740" s="64">
        <f t="shared" si="1167"/>
        <v>120</v>
      </c>
      <c r="DO740" s="52" t="str">
        <f t="shared" si="1168"/>
        <v/>
      </c>
      <c r="DP740" s="52" t="str">
        <f t="shared" si="1155"/>
        <v/>
      </c>
      <c r="DQ740" s="53">
        <f t="shared" si="1156"/>
        <v>120</v>
      </c>
      <c r="DR740" s="1">
        <f t="shared" si="1169"/>
        <v>2</v>
      </c>
      <c r="DS740" s="168" t="e">
        <f>IF(AND(DR740=#REF!,BL740=#REF!),'Tiến độ'!D740,"")</f>
        <v>#REF!</v>
      </c>
    </row>
    <row r="741" spans="1:123" ht="11.25" customHeight="1">
      <c r="A741" s="314" t="str">
        <f>IF(B741="","",MAX($A$7:A740)+1)</f>
        <v/>
      </c>
      <c r="B741" s="315"/>
      <c r="C741" s="79" t="s">
        <v>607</v>
      </c>
      <c r="D741" s="80" t="s">
        <v>608</v>
      </c>
      <c r="E741" s="81">
        <v>2</v>
      </c>
      <c r="F741" s="82">
        <v>30</v>
      </c>
      <c r="G741" s="83"/>
      <c r="H741" s="84">
        <f t="shared" si="1170"/>
        <v>4</v>
      </c>
      <c r="I741" s="85">
        <f t="shared" si="1171"/>
        <v>247</v>
      </c>
      <c r="J741" s="27"/>
      <c r="K741" s="86"/>
      <c r="L741" s="87"/>
      <c r="M741" s="87"/>
      <c r="N741" s="88"/>
      <c r="O741" s="86"/>
      <c r="P741" s="87"/>
      <c r="Q741" s="87"/>
      <c r="R741" s="88"/>
      <c r="S741" s="86"/>
      <c r="T741" s="87"/>
      <c r="U741" s="87"/>
      <c r="V741" s="87"/>
      <c r="W741" s="88"/>
      <c r="X741" s="86"/>
      <c r="Y741" s="87"/>
      <c r="Z741" s="87"/>
      <c r="AA741" s="88"/>
      <c r="AB741" s="86"/>
      <c r="AC741" s="87"/>
      <c r="AD741" s="87"/>
      <c r="AE741" s="88"/>
      <c r="AF741" s="86"/>
      <c r="AG741" s="87"/>
      <c r="AH741" s="87"/>
      <c r="AI741" s="362"/>
      <c r="AJ741" s="363"/>
      <c r="AK741" s="86"/>
      <c r="AL741" s="87">
        <v>2</v>
      </c>
      <c r="AM741" s="87">
        <v>2</v>
      </c>
      <c r="AN741" s="88">
        <v>2</v>
      </c>
      <c r="AO741" s="86">
        <v>2</v>
      </c>
      <c r="AP741" s="87">
        <v>2</v>
      </c>
      <c r="AQ741" s="87">
        <v>2</v>
      </c>
      <c r="AR741" s="88">
        <v>2</v>
      </c>
      <c r="AS741" s="89">
        <v>2</v>
      </c>
      <c r="AT741" s="87">
        <v>2</v>
      </c>
      <c r="AU741" s="87">
        <v>2</v>
      </c>
      <c r="AV741" s="90">
        <v>2</v>
      </c>
      <c r="AW741" s="86">
        <v>2</v>
      </c>
      <c r="AX741" s="87">
        <v>2</v>
      </c>
      <c r="AY741" s="87">
        <v>2</v>
      </c>
      <c r="AZ741" s="87">
        <v>2</v>
      </c>
      <c r="BA741" s="88" t="s">
        <v>163</v>
      </c>
      <c r="BB741" s="89" t="s">
        <v>163</v>
      </c>
      <c r="BC741" s="87" t="s">
        <v>163</v>
      </c>
      <c r="BD741" s="87" t="s">
        <v>163</v>
      </c>
      <c r="BE741" s="321"/>
      <c r="BF741" s="322"/>
      <c r="BG741" s="322"/>
      <c r="BH741" s="322"/>
      <c r="BI741" s="322"/>
      <c r="BJ741" s="323"/>
      <c r="BK741" s="46" t="s">
        <v>18</v>
      </c>
      <c r="BL741" s="46" t="s">
        <v>1116</v>
      </c>
      <c r="BN741" s="146">
        <f t="shared" si="1154"/>
        <v>0</v>
      </c>
      <c r="BO741" s="146">
        <f t="shared" si="1103"/>
        <v>0</v>
      </c>
      <c r="BP741" s="146">
        <f t="shared" si="1104"/>
        <v>0</v>
      </c>
      <c r="BQ741" s="146">
        <f t="shared" si="1105"/>
        <v>0</v>
      </c>
      <c r="BR741" s="146">
        <f t="shared" si="1106"/>
        <v>0</v>
      </c>
      <c r="BS741" s="146">
        <f t="shared" si="1107"/>
        <v>0</v>
      </c>
      <c r="BT741" s="146">
        <f t="shared" si="1108"/>
        <v>0</v>
      </c>
      <c r="BU741" s="146">
        <f t="shared" si="1109"/>
        <v>0</v>
      </c>
      <c r="BV741" s="146">
        <f t="shared" si="1110"/>
        <v>0</v>
      </c>
      <c r="BW741" s="146">
        <f t="shared" si="1111"/>
        <v>0</v>
      </c>
      <c r="BX741" s="146">
        <f t="shared" si="1112"/>
        <v>0</v>
      </c>
      <c r="BY741" s="146">
        <f t="shared" si="1113"/>
        <v>0</v>
      </c>
      <c r="BZ741" s="146">
        <f t="shared" si="1114"/>
        <v>0</v>
      </c>
      <c r="CA741" s="146">
        <f t="shared" si="1115"/>
        <v>0</v>
      </c>
      <c r="CB741" s="146">
        <f t="shared" si="1116"/>
        <v>0</v>
      </c>
      <c r="CC741" s="146">
        <f t="shared" si="1117"/>
        <v>0</v>
      </c>
      <c r="CD741" s="146">
        <f t="shared" si="1118"/>
        <v>0</v>
      </c>
      <c r="CE741" s="146">
        <f t="shared" si="1119"/>
        <v>0</v>
      </c>
      <c r="CF741" s="146">
        <f t="shared" si="1120"/>
        <v>0</v>
      </c>
      <c r="CG741" s="146">
        <f t="shared" si="1121"/>
        <v>0</v>
      </c>
      <c r="CH741" s="146">
        <f t="shared" si="1122"/>
        <v>0</v>
      </c>
      <c r="CI741" s="146">
        <f t="shared" si="1123"/>
        <v>0</v>
      </c>
      <c r="CJ741" s="146">
        <f t="shared" si="1124"/>
        <v>0</v>
      </c>
      <c r="CK741" s="146">
        <f t="shared" si="1125"/>
        <v>0</v>
      </c>
      <c r="CL741" s="146">
        <f t="shared" si="1126"/>
        <v>0</v>
      </c>
      <c r="CM741" s="146">
        <f t="shared" si="1127"/>
        <v>0</v>
      </c>
      <c r="CN741" s="146">
        <f t="shared" si="1128"/>
        <v>0</v>
      </c>
      <c r="CO741" s="146">
        <f t="shared" si="1129"/>
        <v>8</v>
      </c>
      <c r="CP741" s="146">
        <f t="shared" si="1130"/>
        <v>8</v>
      </c>
      <c r="CQ741" s="146">
        <f t="shared" si="1131"/>
        <v>8</v>
      </c>
      <c r="CR741" s="146">
        <f t="shared" si="1132"/>
        <v>8</v>
      </c>
      <c r="CS741" s="146">
        <f t="shared" si="1133"/>
        <v>8</v>
      </c>
      <c r="CT741" s="146">
        <f t="shared" si="1134"/>
        <v>8</v>
      </c>
      <c r="CU741" s="146">
        <f t="shared" si="1135"/>
        <v>8</v>
      </c>
      <c r="CV741" s="146">
        <f t="shared" si="1136"/>
        <v>8</v>
      </c>
      <c r="CW741" s="146">
        <f t="shared" si="1137"/>
        <v>8</v>
      </c>
      <c r="CX741" s="146">
        <f t="shared" si="1138"/>
        <v>8</v>
      </c>
      <c r="CY741" s="146">
        <f t="shared" si="1139"/>
        <v>8</v>
      </c>
      <c r="CZ741" s="146">
        <f t="shared" si="1140"/>
        <v>8</v>
      </c>
      <c r="DA741" s="146">
        <f t="shared" si="1141"/>
        <v>8</v>
      </c>
      <c r="DB741" s="146">
        <f t="shared" si="1142"/>
        <v>8</v>
      </c>
      <c r="DC741" s="146">
        <f t="shared" si="1143"/>
        <v>8</v>
      </c>
      <c r="DD741" s="146">
        <f t="shared" si="1144"/>
        <v>0</v>
      </c>
      <c r="DE741" s="146">
        <f t="shared" si="1145"/>
        <v>0</v>
      </c>
      <c r="DF741" s="146">
        <f t="shared" si="1146"/>
        <v>0</v>
      </c>
      <c r="DG741" s="146">
        <f t="shared" si="1147"/>
        <v>0</v>
      </c>
      <c r="DH741" s="146">
        <f t="shared" si="1148"/>
        <v>0</v>
      </c>
      <c r="DI741" s="146">
        <f t="shared" si="1149"/>
        <v>0</v>
      </c>
      <c r="DJ741" s="146">
        <f t="shared" si="1150"/>
        <v>0</v>
      </c>
      <c r="DK741" s="146">
        <f t="shared" si="1151"/>
        <v>0</v>
      </c>
      <c r="DL741" s="146">
        <f t="shared" si="1152"/>
        <v>0</v>
      </c>
      <c r="DM741" s="146">
        <f t="shared" si="1153"/>
        <v>0</v>
      </c>
      <c r="DN741" s="64">
        <f t="shared" si="1167"/>
        <v>120</v>
      </c>
      <c r="DO741" s="52" t="str">
        <f t="shared" si="1168"/>
        <v/>
      </c>
      <c r="DP741" s="52" t="str">
        <f t="shared" si="1155"/>
        <v/>
      </c>
      <c r="DQ741" s="53">
        <f t="shared" si="1156"/>
        <v>120</v>
      </c>
      <c r="DR741" s="1">
        <f t="shared" si="1169"/>
        <v>2</v>
      </c>
      <c r="DS741" s="168" t="e">
        <f>IF(AND(DR741=#REF!,BL741=#REF!),'Tiến độ'!D741,"")</f>
        <v>#REF!</v>
      </c>
    </row>
    <row r="742" spans="1:123" ht="11.25" customHeight="1">
      <c r="A742" s="314" t="str">
        <f>IF(B742="","",MAX($A$7:A741)+1)</f>
        <v/>
      </c>
      <c r="B742" s="315"/>
      <c r="C742" s="79" t="s">
        <v>591</v>
      </c>
      <c r="D742" s="80" t="s">
        <v>592</v>
      </c>
      <c r="E742" s="81">
        <v>3</v>
      </c>
      <c r="F742" s="82">
        <v>45</v>
      </c>
      <c r="G742" s="83"/>
      <c r="H742" s="84">
        <f t="shared" si="1170"/>
        <v>4</v>
      </c>
      <c r="I742" s="85">
        <f t="shared" si="1171"/>
        <v>247</v>
      </c>
      <c r="J742" s="27"/>
      <c r="K742" s="86"/>
      <c r="L742" s="87"/>
      <c r="M742" s="87"/>
      <c r="N742" s="88"/>
      <c r="O742" s="86"/>
      <c r="P742" s="87"/>
      <c r="Q742" s="87"/>
      <c r="R742" s="88"/>
      <c r="S742" s="86"/>
      <c r="T742" s="87"/>
      <c r="U742" s="87"/>
      <c r="V742" s="87"/>
      <c r="W742" s="88"/>
      <c r="X742" s="86"/>
      <c r="Y742" s="87"/>
      <c r="Z742" s="87"/>
      <c r="AA742" s="88"/>
      <c r="AB742" s="86"/>
      <c r="AC742" s="87"/>
      <c r="AD742" s="87"/>
      <c r="AE742" s="88"/>
      <c r="AF742" s="86"/>
      <c r="AG742" s="87"/>
      <c r="AH742" s="87"/>
      <c r="AI742" s="362"/>
      <c r="AJ742" s="363"/>
      <c r="AK742" s="86"/>
      <c r="AL742" s="87">
        <v>3</v>
      </c>
      <c r="AM742" s="87">
        <v>3</v>
      </c>
      <c r="AN742" s="88">
        <v>3</v>
      </c>
      <c r="AO742" s="86">
        <v>3</v>
      </c>
      <c r="AP742" s="87">
        <v>3</v>
      </c>
      <c r="AQ742" s="87">
        <v>3</v>
      </c>
      <c r="AR742" s="88">
        <v>3</v>
      </c>
      <c r="AS742" s="89">
        <v>3</v>
      </c>
      <c r="AT742" s="87">
        <v>3</v>
      </c>
      <c r="AU742" s="87">
        <v>3</v>
      </c>
      <c r="AV742" s="90">
        <v>3</v>
      </c>
      <c r="AW742" s="86">
        <v>3</v>
      </c>
      <c r="AX742" s="87">
        <v>3</v>
      </c>
      <c r="AY742" s="87">
        <v>3</v>
      </c>
      <c r="AZ742" s="87">
        <v>3</v>
      </c>
      <c r="BA742" s="88" t="s">
        <v>163</v>
      </c>
      <c r="BB742" s="89" t="s">
        <v>163</v>
      </c>
      <c r="BC742" s="87" t="s">
        <v>163</v>
      </c>
      <c r="BD742" s="87" t="s">
        <v>163</v>
      </c>
      <c r="BE742" s="321"/>
      <c r="BF742" s="322"/>
      <c r="BG742" s="322"/>
      <c r="BH742" s="322"/>
      <c r="BI742" s="322"/>
      <c r="BJ742" s="323"/>
      <c r="BK742" s="46" t="s">
        <v>18</v>
      </c>
      <c r="BL742" s="46" t="s">
        <v>1116</v>
      </c>
      <c r="BN742" s="146">
        <f t="shared" si="1154"/>
        <v>0</v>
      </c>
      <c r="BO742" s="146">
        <f t="shared" si="1103"/>
        <v>0</v>
      </c>
      <c r="BP742" s="146">
        <f t="shared" si="1104"/>
        <v>0</v>
      </c>
      <c r="BQ742" s="146">
        <f t="shared" si="1105"/>
        <v>0</v>
      </c>
      <c r="BR742" s="146">
        <f t="shared" si="1106"/>
        <v>0</v>
      </c>
      <c r="BS742" s="146">
        <f t="shared" si="1107"/>
        <v>0</v>
      </c>
      <c r="BT742" s="146">
        <f t="shared" si="1108"/>
        <v>0</v>
      </c>
      <c r="BU742" s="146">
        <f t="shared" si="1109"/>
        <v>0</v>
      </c>
      <c r="BV742" s="146">
        <f t="shared" si="1110"/>
        <v>0</v>
      </c>
      <c r="BW742" s="146">
        <f t="shared" si="1111"/>
        <v>0</v>
      </c>
      <c r="BX742" s="146">
        <f t="shared" si="1112"/>
        <v>0</v>
      </c>
      <c r="BY742" s="146">
        <f t="shared" si="1113"/>
        <v>0</v>
      </c>
      <c r="BZ742" s="146">
        <f t="shared" si="1114"/>
        <v>0</v>
      </c>
      <c r="CA742" s="146">
        <f t="shared" si="1115"/>
        <v>0</v>
      </c>
      <c r="CB742" s="146">
        <f t="shared" si="1116"/>
        <v>0</v>
      </c>
      <c r="CC742" s="146">
        <f t="shared" si="1117"/>
        <v>0</v>
      </c>
      <c r="CD742" s="146">
        <f t="shared" si="1118"/>
        <v>0</v>
      </c>
      <c r="CE742" s="146">
        <f t="shared" si="1119"/>
        <v>0</v>
      </c>
      <c r="CF742" s="146">
        <f t="shared" si="1120"/>
        <v>0</v>
      </c>
      <c r="CG742" s="146">
        <f t="shared" si="1121"/>
        <v>0</v>
      </c>
      <c r="CH742" s="146">
        <f t="shared" si="1122"/>
        <v>0</v>
      </c>
      <c r="CI742" s="146">
        <f t="shared" si="1123"/>
        <v>0</v>
      </c>
      <c r="CJ742" s="146">
        <f t="shared" si="1124"/>
        <v>0</v>
      </c>
      <c r="CK742" s="146">
        <f t="shared" si="1125"/>
        <v>0</v>
      </c>
      <c r="CL742" s="146">
        <f t="shared" si="1126"/>
        <v>0</v>
      </c>
      <c r="CM742" s="146">
        <f t="shared" si="1127"/>
        <v>0</v>
      </c>
      <c r="CN742" s="146">
        <f t="shared" si="1128"/>
        <v>0</v>
      </c>
      <c r="CO742" s="146">
        <f t="shared" si="1129"/>
        <v>12</v>
      </c>
      <c r="CP742" s="146">
        <f t="shared" si="1130"/>
        <v>12</v>
      </c>
      <c r="CQ742" s="146">
        <f t="shared" si="1131"/>
        <v>12</v>
      </c>
      <c r="CR742" s="146">
        <f t="shared" si="1132"/>
        <v>12</v>
      </c>
      <c r="CS742" s="146">
        <f t="shared" si="1133"/>
        <v>12</v>
      </c>
      <c r="CT742" s="146">
        <f t="shared" si="1134"/>
        <v>12</v>
      </c>
      <c r="CU742" s="146">
        <f t="shared" si="1135"/>
        <v>12</v>
      </c>
      <c r="CV742" s="146">
        <f t="shared" si="1136"/>
        <v>12</v>
      </c>
      <c r="CW742" s="146">
        <f t="shared" si="1137"/>
        <v>12</v>
      </c>
      <c r="CX742" s="146">
        <f t="shared" si="1138"/>
        <v>12</v>
      </c>
      <c r="CY742" s="146">
        <f t="shared" si="1139"/>
        <v>12</v>
      </c>
      <c r="CZ742" s="146">
        <f t="shared" si="1140"/>
        <v>12</v>
      </c>
      <c r="DA742" s="146">
        <f t="shared" si="1141"/>
        <v>12</v>
      </c>
      <c r="DB742" s="146">
        <f t="shared" si="1142"/>
        <v>12</v>
      </c>
      <c r="DC742" s="146">
        <f t="shared" si="1143"/>
        <v>12</v>
      </c>
      <c r="DD742" s="146">
        <f t="shared" si="1144"/>
        <v>0</v>
      </c>
      <c r="DE742" s="146">
        <f t="shared" si="1145"/>
        <v>0</v>
      </c>
      <c r="DF742" s="146">
        <f t="shared" si="1146"/>
        <v>0</v>
      </c>
      <c r="DG742" s="146">
        <f t="shared" si="1147"/>
        <v>0</v>
      </c>
      <c r="DH742" s="146">
        <f t="shared" si="1148"/>
        <v>0</v>
      </c>
      <c r="DI742" s="146">
        <f t="shared" si="1149"/>
        <v>0</v>
      </c>
      <c r="DJ742" s="146">
        <f t="shared" si="1150"/>
        <v>0</v>
      </c>
      <c r="DK742" s="146">
        <f t="shared" si="1151"/>
        <v>0</v>
      </c>
      <c r="DL742" s="146">
        <f t="shared" si="1152"/>
        <v>0</v>
      </c>
      <c r="DM742" s="146">
        <f t="shared" si="1153"/>
        <v>0</v>
      </c>
      <c r="DN742" s="64">
        <f t="shared" si="1167"/>
        <v>180</v>
      </c>
      <c r="DO742" s="52" t="str">
        <f t="shared" si="1168"/>
        <v/>
      </c>
      <c r="DP742" s="52" t="str">
        <f t="shared" si="1155"/>
        <v/>
      </c>
      <c r="DQ742" s="53">
        <f t="shared" si="1156"/>
        <v>180</v>
      </c>
      <c r="DR742" s="1">
        <f t="shared" si="1169"/>
        <v>2</v>
      </c>
      <c r="DS742" s="168" t="e">
        <f>IF(AND(DR742=#REF!,BL742=#REF!),'Tiến độ'!D742,"")</f>
        <v>#REF!</v>
      </c>
    </row>
    <row r="743" spans="1:123" ht="11.25" customHeight="1">
      <c r="A743" s="314" t="str">
        <f>IF(B743="","",MAX($A$7:A742)+1)</f>
        <v/>
      </c>
      <c r="B743" s="315"/>
      <c r="C743" s="79" t="s">
        <v>794</v>
      </c>
      <c r="D743" s="80" t="s">
        <v>795</v>
      </c>
      <c r="E743" s="81">
        <v>1</v>
      </c>
      <c r="F743" s="82">
        <v>15</v>
      </c>
      <c r="G743" s="83"/>
      <c r="H743" s="84">
        <f t="shared" si="1170"/>
        <v>4</v>
      </c>
      <c r="I743" s="85">
        <f t="shared" si="1171"/>
        <v>247</v>
      </c>
      <c r="J743" s="27"/>
      <c r="K743" s="86"/>
      <c r="L743" s="87"/>
      <c r="M743" s="87"/>
      <c r="N743" s="88"/>
      <c r="O743" s="86"/>
      <c r="P743" s="87"/>
      <c r="Q743" s="87"/>
      <c r="R743" s="88"/>
      <c r="S743" s="86"/>
      <c r="T743" s="87"/>
      <c r="U743" s="87"/>
      <c r="V743" s="87"/>
      <c r="W743" s="88"/>
      <c r="X743" s="86"/>
      <c r="Y743" s="87"/>
      <c r="Z743" s="87"/>
      <c r="AA743" s="88"/>
      <c r="AB743" s="86"/>
      <c r="AC743" s="87"/>
      <c r="AD743" s="87"/>
      <c r="AE743" s="88"/>
      <c r="AF743" s="86"/>
      <c r="AG743" s="87"/>
      <c r="AH743" s="87"/>
      <c r="AI743" s="362"/>
      <c r="AJ743" s="363"/>
      <c r="AK743" s="86"/>
      <c r="AL743" s="87">
        <v>1</v>
      </c>
      <c r="AM743" s="87">
        <v>1</v>
      </c>
      <c r="AN743" s="88">
        <v>1</v>
      </c>
      <c r="AO743" s="86">
        <v>1</v>
      </c>
      <c r="AP743" s="87">
        <v>1</v>
      </c>
      <c r="AQ743" s="87">
        <v>1</v>
      </c>
      <c r="AR743" s="88">
        <v>1</v>
      </c>
      <c r="AS743" s="89">
        <v>1</v>
      </c>
      <c r="AT743" s="87">
        <v>1</v>
      </c>
      <c r="AU743" s="87">
        <v>1</v>
      </c>
      <c r="AV743" s="90">
        <v>1</v>
      </c>
      <c r="AW743" s="86">
        <v>1</v>
      </c>
      <c r="AX743" s="87">
        <v>1</v>
      </c>
      <c r="AY743" s="87">
        <v>1</v>
      </c>
      <c r="AZ743" s="87">
        <v>1</v>
      </c>
      <c r="BA743" s="88" t="s">
        <v>163</v>
      </c>
      <c r="BB743" s="89" t="s">
        <v>163</v>
      </c>
      <c r="BC743" s="87" t="s">
        <v>163</v>
      </c>
      <c r="BD743" s="87" t="s">
        <v>163</v>
      </c>
      <c r="BE743" s="321"/>
      <c r="BF743" s="322"/>
      <c r="BG743" s="322"/>
      <c r="BH743" s="322"/>
      <c r="BI743" s="322"/>
      <c r="BJ743" s="323"/>
      <c r="BK743" s="46" t="s">
        <v>18</v>
      </c>
      <c r="BL743" s="46" t="s">
        <v>1116</v>
      </c>
      <c r="BN743" s="146">
        <f t="shared" si="1154"/>
        <v>0</v>
      </c>
      <c r="BO743" s="146">
        <f t="shared" si="1103"/>
        <v>0</v>
      </c>
      <c r="BP743" s="146">
        <f t="shared" si="1104"/>
        <v>0</v>
      </c>
      <c r="BQ743" s="146">
        <f t="shared" si="1105"/>
        <v>0</v>
      </c>
      <c r="BR743" s="146">
        <f t="shared" si="1106"/>
        <v>0</v>
      </c>
      <c r="BS743" s="146">
        <f t="shared" si="1107"/>
        <v>0</v>
      </c>
      <c r="BT743" s="146">
        <f t="shared" si="1108"/>
        <v>0</v>
      </c>
      <c r="BU743" s="146">
        <f t="shared" si="1109"/>
        <v>0</v>
      </c>
      <c r="BV743" s="146">
        <f t="shared" si="1110"/>
        <v>0</v>
      </c>
      <c r="BW743" s="146">
        <f t="shared" si="1111"/>
        <v>0</v>
      </c>
      <c r="BX743" s="146">
        <f t="shared" si="1112"/>
        <v>0</v>
      </c>
      <c r="BY743" s="146">
        <f t="shared" si="1113"/>
        <v>0</v>
      </c>
      <c r="BZ743" s="146">
        <f t="shared" si="1114"/>
        <v>0</v>
      </c>
      <c r="CA743" s="146">
        <f t="shared" si="1115"/>
        <v>0</v>
      </c>
      <c r="CB743" s="146">
        <f t="shared" si="1116"/>
        <v>0</v>
      </c>
      <c r="CC743" s="146">
        <f t="shared" si="1117"/>
        <v>0</v>
      </c>
      <c r="CD743" s="146">
        <f t="shared" si="1118"/>
        <v>0</v>
      </c>
      <c r="CE743" s="146">
        <f t="shared" si="1119"/>
        <v>0</v>
      </c>
      <c r="CF743" s="146">
        <f t="shared" si="1120"/>
        <v>0</v>
      </c>
      <c r="CG743" s="146">
        <f t="shared" si="1121"/>
        <v>0</v>
      </c>
      <c r="CH743" s="146">
        <f t="shared" si="1122"/>
        <v>0</v>
      </c>
      <c r="CI743" s="146">
        <f t="shared" si="1123"/>
        <v>0</v>
      </c>
      <c r="CJ743" s="146">
        <f t="shared" si="1124"/>
        <v>0</v>
      </c>
      <c r="CK743" s="146">
        <f t="shared" si="1125"/>
        <v>0</v>
      </c>
      <c r="CL743" s="146">
        <f t="shared" si="1126"/>
        <v>0</v>
      </c>
      <c r="CM743" s="146">
        <f t="shared" si="1127"/>
        <v>0</v>
      </c>
      <c r="CN743" s="146">
        <f t="shared" si="1128"/>
        <v>0</v>
      </c>
      <c r="CO743" s="146">
        <f t="shared" si="1129"/>
        <v>4</v>
      </c>
      <c r="CP743" s="146">
        <f t="shared" si="1130"/>
        <v>4</v>
      </c>
      <c r="CQ743" s="146">
        <f t="shared" si="1131"/>
        <v>4</v>
      </c>
      <c r="CR743" s="146">
        <f t="shared" si="1132"/>
        <v>4</v>
      </c>
      <c r="CS743" s="146">
        <f t="shared" si="1133"/>
        <v>4</v>
      </c>
      <c r="CT743" s="146">
        <f t="shared" si="1134"/>
        <v>4</v>
      </c>
      <c r="CU743" s="146">
        <f t="shared" si="1135"/>
        <v>4</v>
      </c>
      <c r="CV743" s="146">
        <f t="shared" si="1136"/>
        <v>4</v>
      </c>
      <c r="CW743" s="146">
        <f t="shared" si="1137"/>
        <v>4</v>
      </c>
      <c r="CX743" s="146">
        <f t="shared" si="1138"/>
        <v>4</v>
      </c>
      <c r="CY743" s="146">
        <f t="shared" si="1139"/>
        <v>4</v>
      </c>
      <c r="CZ743" s="146">
        <f t="shared" si="1140"/>
        <v>4</v>
      </c>
      <c r="DA743" s="146">
        <f t="shared" si="1141"/>
        <v>4</v>
      </c>
      <c r="DB743" s="146">
        <f t="shared" si="1142"/>
        <v>4</v>
      </c>
      <c r="DC743" s="146">
        <f t="shared" si="1143"/>
        <v>4</v>
      </c>
      <c r="DD743" s="146">
        <f t="shared" si="1144"/>
        <v>0</v>
      </c>
      <c r="DE743" s="146">
        <f t="shared" si="1145"/>
        <v>0</v>
      </c>
      <c r="DF743" s="146">
        <f t="shared" si="1146"/>
        <v>0</v>
      </c>
      <c r="DG743" s="146">
        <f t="shared" si="1147"/>
        <v>0</v>
      </c>
      <c r="DH743" s="146">
        <f t="shared" si="1148"/>
        <v>0</v>
      </c>
      <c r="DI743" s="146">
        <f t="shared" si="1149"/>
        <v>0</v>
      </c>
      <c r="DJ743" s="146">
        <f t="shared" si="1150"/>
        <v>0</v>
      </c>
      <c r="DK743" s="146">
        <f t="shared" si="1151"/>
        <v>0</v>
      </c>
      <c r="DL743" s="146">
        <f t="shared" si="1152"/>
        <v>0</v>
      </c>
      <c r="DM743" s="146">
        <f t="shared" si="1153"/>
        <v>0</v>
      </c>
      <c r="DN743" s="64">
        <f>0.8*I743</f>
        <v>197.60000000000002</v>
      </c>
      <c r="DO743" s="52" t="str">
        <f t="shared" si="1168"/>
        <v/>
      </c>
      <c r="DP743" s="52" t="str">
        <f t="shared" si="1155"/>
        <v/>
      </c>
      <c r="DQ743" s="53">
        <f t="shared" si="1156"/>
        <v>197.60000000000002</v>
      </c>
      <c r="DR743" s="1">
        <f t="shared" si="1169"/>
        <v>2</v>
      </c>
      <c r="DS743" s="168" t="e">
        <f>IF(AND(DR743=#REF!,BL743=#REF!),'Tiến độ'!D743,"")</f>
        <v>#REF!</v>
      </c>
    </row>
    <row r="744" spans="1:123" ht="11.25" customHeight="1">
      <c r="A744" s="314" t="str">
        <f>IF(B744="","",MAX($A$7:A743)+1)</f>
        <v/>
      </c>
      <c r="B744" s="315"/>
      <c r="C744" s="79" t="s">
        <v>796</v>
      </c>
      <c r="D744" s="80" t="s">
        <v>797</v>
      </c>
      <c r="E744" s="81">
        <v>2</v>
      </c>
      <c r="F744" s="82">
        <v>30</v>
      </c>
      <c r="G744" s="83"/>
      <c r="H744" s="84">
        <f t="shared" si="1170"/>
        <v>4</v>
      </c>
      <c r="I744" s="85">
        <f t="shared" si="1171"/>
        <v>247</v>
      </c>
      <c r="J744" s="27"/>
      <c r="K744" s="86"/>
      <c r="L744" s="87"/>
      <c r="M744" s="87"/>
      <c r="N744" s="88"/>
      <c r="O744" s="86"/>
      <c r="P744" s="87"/>
      <c r="Q744" s="87"/>
      <c r="R744" s="88"/>
      <c r="S744" s="86"/>
      <c r="T744" s="87"/>
      <c r="U744" s="87"/>
      <c r="V744" s="87"/>
      <c r="W744" s="88"/>
      <c r="X744" s="86"/>
      <c r="Y744" s="87"/>
      <c r="Z744" s="87"/>
      <c r="AA744" s="88"/>
      <c r="AB744" s="86"/>
      <c r="AC744" s="87"/>
      <c r="AD744" s="87"/>
      <c r="AE744" s="88"/>
      <c r="AF744" s="86"/>
      <c r="AG744" s="87"/>
      <c r="AH744" s="87"/>
      <c r="AI744" s="362"/>
      <c r="AJ744" s="363"/>
      <c r="AK744" s="86"/>
      <c r="AL744" s="87">
        <v>2</v>
      </c>
      <c r="AM744" s="87">
        <v>2</v>
      </c>
      <c r="AN744" s="88">
        <v>2</v>
      </c>
      <c r="AO744" s="86">
        <v>2</v>
      </c>
      <c r="AP744" s="87">
        <v>2</v>
      </c>
      <c r="AQ744" s="87">
        <v>2</v>
      </c>
      <c r="AR744" s="88">
        <v>2</v>
      </c>
      <c r="AS744" s="89">
        <v>2</v>
      </c>
      <c r="AT744" s="87">
        <v>2</v>
      </c>
      <c r="AU744" s="87">
        <v>2</v>
      </c>
      <c r="AV744" s="90">
        <v>2</v>
      </c>
      <c r="AW744" s="86">
        <v>2</v>
      </c>
      <c r="AX744" s="87">
        <v>2</v>
      </c>
      <c r="AY744" s="87">
        <v>2</v>
      </c>
      <c r="AZ744" s="87">
        <v>2</v>
      </c>
      <c r="BA744" s="88" t="s">
        <v>163</v>
      </c>
      <c r="BB744" s="89" t="s">
        <v>163</v>
      </c>
      <c r="BC744" s="87" t="s">
        <v>163</v>
      </c>
      <c r="BD744" s="87" t="s">
        <v>163</v>
      </c>
      <c r="BE744" s="321"/>
      <c r="BF744" s="322"/>
      <c r="BG744" s="322"/>
      <c r="BH744" s="322"/>
      <c r="BI744" s="322"/>
      <c r="BJ744" s="323"/>
      <c r="BK744" s="46" t="s">
        <v>18</v>
      </c>
      <c r="BL744" s="46" t="s">
        <v>1116</v>
      </c>
      <c r="BN744" s="146">
        <f t="shared" si="1154"/>
        <v>0</v>
      </c>
      <c r="BO744" s="146">
        <f t="shared" si="1103"/>
        <v>0</v>
      </c>
      <c r="BP744" s="146">
        <f t="shared" si="1104"/>
        <v>0</v>
      </c>
      <c r="BQ744" s="146">
        <f t="shared" si="1105"/>
        <v>0</v>
      </c>
      <c r="BR744" s="146">
        <f t="shared" si="1106"/>
        <v>0</v>
      </c>
      <c r="BS744" s="146">
        <f t="shared" si="1107"/>
        <v>0</v>
      </c>
      <c r="BT744" s="146">
        <f t="shared" si="1108"/>
        <v>0</v>
      </c>
      <c r="BU744" s="146">
        <f t="shared" si="1109"/>
        <v>0</v>
      </c>
      <c r="BV744" s="146">
        <f t="shared" si="1110"/>
        <v>0</v>
      </c>
      <c r="BW744" s="146">
        <f t="shared" si="1111"/>
        <v>0</v>
      </c>
      <c r="BX744" s="146">
        <f t="shared" si="1112"/>
        <v>0</v>
      </c>
      <c r="BY744" s="146">
        <f t="shared" si="1113"/>
        <v>0</v>
      </c>
      <c r="BZ744" s="146">
        <f t="shared" si="1114"/>
        <v>0</v>
      </c>
      <c r="CA744" s="146">
        <f t="shared" si="1115"/>
        <v>0</v>
      </c>
      <c r="CB744" s="146">
        <f t="shared" si="1116"/>
        <v>0</v>
      </c>
      <c r="CC744" s="146">
        <f t="shared" si="1117"/>
        <v>0</v>
      </c>
      <c r="CD744" s="146">
        <f t="shared" si="1118"/>
        <v>0</v>
      </c>
      <c r="CE744" s="146">
        <f t="shared" si="1119"/>
        <v>0</v>
      </c>
      <c r="CF744" s="146">
        <f t="shared" si="1120"/>
        <v>0</v>
      </c>
      <c r="CG744" s="146">
        <f t="shared" si="1121"/>
        <v>0</v>
      </c>
      <c r="CH744" s="146">
        <f t="shared" si="1122"/>
        <v>0</v>
      </c>
      <c r="CI744" s="146">
        <f t="shared" si="1123"/>
        <v>0</v>
      </c>
      <c r="CJ744" s="146">
        <f t="shared" si="1124"/>
        <v>0</v>
      </c>
      <c r="CK744" s="146">
        <f t="shared" si="1125"/>
        <v>0</v>
      </c>
      <c r="CL744" s="146">
        <f t="shared" si="1126"/>
        <v>0</v>
      </c>
      <c r="CM744" s="146">
        <f t="shared" si="1127"/>
        <v>0</v>
      </c>
      <c r="CN744" s="146">
        <f t="shared" si="1128"/>
        <v>0</v>
      </c>
      <c r="CO744" s="146">
        <f t="shared" si="1129"/>
        <v>8</v>
      </c>
      <c r="CP744" s="146">
        <f t="shared" si="1130"/>
        <v>8</v>
      </c>
      <c r="CQ744" s="146">
        <f t="shared" si="1131"/>
        <v>8</v>
      </c>
      <c r="CR744" s="146">
        <f t="shared" si="1132"/>
        <v>8</v>
      </c>
      <c r="CS744" s="146">
        <f t="shared" si="1133"/>
        <v>8</v>
      </c>
      <c r="CT744" s="146">
        <f t="shared" si="1134"/>
        <v>8</v>
      </c>
      <c r="CU744" s="146">
        <f t="shared" si="1135"/>
        <v>8</v>
      </c>
      <c r="CV744" s="146">
        <f t="shared" si="1136"/>
        <v>8</v>
      </c>
      <c r="CW744" s="146">
        <f t="shared" si="1137"/>
        <v>8</v>
      </c>
      <c r="CX744" s="146">
        <f t="shared" si="1138"/>
        <v>8</v>
      </c>
      <c r="CY744" s="146">
        <f t="shared" si="1139"/>
        <v>8</v>
      </c>
      <c r="CZ744" s="146">
        <f t="shared" si="1140"/>
        <v>8</v>
      </c>
      <c r="DA744" s="146">
        <f t="shared" si="1141"/>
        <v>8</v>
      </c>
      <c r="DB744" s="146">
        <f t="shared" si="1142"/>
        <v>8</v>
      </c>
      <c r="DC744" s="146">
        <f t="shared" si="1143"/>
        <v>8</v>
      </c>
      <c r="DD744" s="146">
        <f t="shared" si="1144"/>
        <v>0</v>
      </c>
      <c r="DE744" s="146">
        <f t="shared" si="1145"/>
        <v>0</v>
      </c>
      <c r="DF744" s="146">
        <f t="shared" si="1146"/>
        <v>0</v>
      </c>
      <c r="DG744" s="146">
        <f t="shared" si="1147"/>
        <v>0</v>
      </c>
      <c r="DH744" s="146">
        <f t="shared" si="1148"/>
        <v>0</v>
      </c>
      <c r="DI744" s="146">
        <f t="shared" si="1149"/>
        <v>0</v>
      </c>
      <c r="DJ744" s="146">
        <f t="shared" si="1150"/>
        <v>0</v>
      </c>
      <c r="DK744" s="146">
        <f t="shared" si="1151"/>
        <v>0</v>
      </c>
      <c r="DL744" s="146">
        <f t="shared" si="1152"/>
        <v>0</v>
      </c>
      <c r="DM744" s="146">
        <f t="shared" si="1153"/>
        <v>0</v>
      </c>
      <c r="DN744" s="64">
        <f t="shared" ref="DN744:DN748" si="1172">F744*H744</f>
        <v>120</v>
      </c>
      <c r="DO744" s="52" t="str">
        <f t="shared" si="1168"/>
        <v/>
      </c>
      <c r="DP744" s="52" t="str">
        <f t="shared" si="1155"/>
        <v/>
      </c>
      <c r="DQ744" s="53">
        <f t="shared" si="1156"/>
        <v>120</v>
      </c>
      <c r="DR744" s="1">
        <f t="shared" si="1169"/>
        <v>2</v>
      </c>
      <c r="DS744" s="168" t="e">
        <f>IF(AND(DR744=#REF!,BL744=#REF!),'Tiến độ'!D744,"")</f>
        <v>#REF!</v>
      </c>
    </row>
    <row r="745" spans="1:123" ht="11.25" customHeight="1">
      <c r="A745" s="314" t="str">
        <f>IF(B745="","",MAX($A$7:A744)+1)</f>
        <v/>
      </c>
      <c r="B745" s="315"/>
      <c r="C745" s="79" t="s">
        <v>595</v>
      </c>
      <c r="D745" s="80" t="s">
        <v>596</v>
      </c>
      <c r="E745" s="81">
        <v>3</v>
      </c>
      <c r="F745" s="82">
        <v>45</v>
      </c>
      <c r="G745" s="83"/>
      <c r="H745" s="84">
        <f t="shared" si="1170"/>
        <v>4</v>
      </c>
      <c r="I745" s="85">
        <f t="shared" si="1171"/>
        <v>247</v>
      </c>
      <c r="J745" s="27"/>
      <c r="K745" s="86"/>
      <c r="L745" s="87"/>
      <c r="M745" s="87"/>
      <c r="N745" s="88"/>
      <c r="O745" s="86"/>
      <c r="P745" s="87"/>
      <c r="Q745" s="87"/>
      <c r="R745" s="88"/>
      <c r="S745" s="86"/>
      <c r="T745" s="87"/>
      <c r="U745" s="87"/>
      <c r="V745" s="87"/>
      <c r="W745" s="88"/>
      <c r="X745" s="86"/>
      <c r="Y745" s="87"/>
      <c r="Z745" s="87"/>
      <c r="AA745" s="88"/>
      <c r="AB745" s="86"/>
      <c r="AC745" s="87"/>
      <c r="AD745" s="87"/>
      <c r="AE745" s="88"/>
      <c r="AF745" s="86"/>
      <c r="AG745" s="87"/>
      <c r="AH745" s="87"/>
      <c r="AI745" s="362"/>
      <c r="AJ745" s="363"/>
      <c r="AK745" s="86"/>
      <c r="AL745" s="87">
        <v>3</v>
      </c>
      <c r="AM745" s="87">
        <v>3</v>
      </c>
      <c r="AN745" s="88">
        <v>3</v>
      </c>
      <c r="AO745" s="86">
        <v>3</v>
      </c>
      <c r="AP745" s="87">
        <v>3</v>
      </c>
      <c r="AQ745" s="87">
        <v>3</v>
      </c>
      <c r="AR745" s="88">
        <v>3</v>
      </c>
      <c r="AS745" s="89">
        <v>3</v>
      </c>
      <c r="AT745" s="87">
        <v>3</v>
      </c>
      <c r="AU745" s="87">
        <v>3</v>
      </c>
      <c r="AV745" s="90">
        <v>3</v>
      </c>
      <c r="AW745" s="86">
        <v>3</v>
      </c>
      <c r="AX745" s="87">
        <v>3</v>
      </c>
      <c r="AY745" s="87">
        <v>3</v>
      </c>
      <c r="AZ745" s="87">
        <v>3</v>
      </c>
      <c r="BA745" s="88" t="s">
        <v>163</v>
      </c>
      <c r="BB745" s="89" t="s">
        <v>163</v>
      </c>
      <c r="BC745" s="87" t="s">
        <v>163</v>
      </c>
      <c r="BD745" s="87" t="s">
        <v>163</v>
      </c>
      <c r="BE745" s="321"/>
      <c r="BF745" s="322"/>
      <c r="BG745" s="322"/>
      <c r="BH745" s="322"/>
      <c r="BI745" s="322"/>
      <c r="BJ745" s="323"/>
      <c r="BK745" s="46" t="s">
        <v>18</v>
      </c>
      <c r="BL745" s="46" t="s">
        <v>1116</v>
      </c>
      <c r="BN745" s="146">
        <f t="shared" si="1154"/>
        <v>0</v>
      </c>
      <c r="BO745" s="146">
        <f t="shared" si="1103"/>
        <v>0</v>
      </c>
      <c r="BP745" s="146">
        <f t="shared" si="1104"/>
        <v>0</v>
      </c>
      <c r="BQ745" s="146">
        <f t="shared" si="1105"/>
        <v>0</v>
      </c>
      <c r="BR745" s="146">
        <f t="shared" si="1106"/>
        <v>0</v>
      </c>
      <c r="BS745" s="146">
        <f t="shared" si="1107"/>
        <v>0</v>
      </c>
      <c r="BT745" s="146">
        <f t="shared" si="1108"/>
        <v>0</v>
      </c>
      <c r="BU745" s="146">
        <f t="shared" si="1109"/>
        <v>0</v>
      </c>
      <c r="BV745" s="146">
        <f t="shared" si="1110"/>
        <v>0</v>
      </c>
      <c r="BW745" s="146">
        <f t="shared" si="1111"/>
        <v>0</v>
      </c>
      <c r="BX745" s="146">
        <f t="shared" si="1112"/>
        <v>0</v>
      </c>
      <c r="BY745" s="146">
        <f t="shared" si="1113"/>
        <v>0</v>
      </c>
      <c r="BZ745" s="146">
        <f t="shared" si="1114"/>
        <v>0</v>
      </c>
      <c r="CA745" s="146">
        <f t="shared" si="1115"/>
        <v>0</v>
      </c>
      <c r="CB745" s="146">
        <f t="shared" si="1116"/>
        <v>0</v>
      </c>
      <c r="CC745" s="146">
        <f t="shared" si="1117"/>
        <v>0</v>
      </c>
      <c r="CD745" s="146">
        <f t="shared" si="1118"/>
        <v>0</v>
      </c>
      <c r="CE745" s="146">
        <f t="shared" si="1119"/>
        <v>0</v>
      </c>
      <c r="CF745" s="146">
        <f t="shared" si="1120"/>
        <v>0</v>
      </c>
      <c r="CG745" s="146">
        <f t="shared" si="1121"/>
        <v>0</v>
      </c>
      <c r="CH745" s="146">
        <f t="shared" si="1122"/>
        <v>0</v>
      </c>
      <c r="CI745" s="146">
        <f t="shared" si="1123"/>
        <v>0</v>
      </c>
      <c r="CJ745" s="146">
        <f t="shared" si="1124"/>
        <v>0</v>
      </c>
      <c r="CK745" s="146">
        <f t="shared" si="1125"/>
        <v>0</v>
      </c>
      <c r="CL745" s="146">
        <f t="shared" si="1126"/>
        <v>0</v>
      </c>
      <c r="CM745" s="146">
        <f t="shared" si="1127"/>
        <v>0</v>
      </c>
      <c r="CN745" s="146">
        <f t="shared" si="1128"/>
        <v>0</v>
      </c>
      <c r="CO745" s="146">
        <f t="shared" si="1129"/>
        <v>12</v>
      </c>
      <c r="CP745" s="146">
        <f t="shared" si="1130"/>
        <v>12</v>
      </c>
      <c r="CQ745" s="146">
        <f t="shared" si="1131"/>
        <v>12</v>
      </c>
      <c r="CR745" s="146">
        <f t="shared" si="1132"/>
        <v>12</v>
      </c>
      <c r="CS745" s="146">
        <f t="shared" si="1133"/>
        <v>12</v>
      </c>
      <c r="CT745" s="146">
        <f t="shared" si="1134"/>
        <v>12</v>
      </c>
      <c r="CU745" s="146">
        <f t="shared" si="1135"/>
        <v>12</v>
      </c>
      <c r="CV745" s="146">
        <f t="shared" si="1136"/>
        <v>12</v>
      </c>
      <c r="CW745" s="146">
        <f t="shared" si="1137"/>
        <v>12</v>
      </c>
      <c r="CX745" s="146">
        <f t="shared" si="1138"/>
        <v>12</v>
      </c>
      <c r="CY745" s="146">
        <f t="shared" si="1139"/>
        <v>12</v>
      </c>
      <c r="CZ745" s="146">
        <f t="shared" si="1140"/>
        <v>12</v>
      </c>
      <c r="DA745" s="146">
        <f t="shared" si="1141"/>
        <v>12</v>
      </c>
      <c r="DB745" s="146">
        <f t="shared" si="1142"/>
        <v>12</v>
      </c>
      <c r="DC745" s="146">
        <f t="shared" si="1143"/>
        <v>12</v>
      </c>
      <c r="DD745" s="146">
        <f t="shared" si="1144"/>
        <v>0</v>
      </c>
      <c r="DE745" s="146">
        <f t="shared" si="1145"/>
        <v>0</v>
      </c>
      <c r="DF745" s="146">
        <f t="shared" si="1146"/>
        <v>0</v>
      </c>
      <c r="DG745" s="146">
        <f t="shared" si="1147"/>
        <v>0</v>
      </c>
      <c r="DH745" s="146">
        <f t="shared" si="1148"/>
        <v>0</v>
      </c>
      <c r="DI745" s="146">
        <f t="shared" si="1149"/>
        <v>0</v>
      </c>
      <c r="DJ745" s="146">
        <f t="shared" si="1150"/>
        <v>0</v>
      </c>
      <c r="DK745" s="146">
        <f t="shared" si="1151"/>
        <v>0</v>
      </c>
      <c r="DL745" s="146">
        <f t="shared" si="1152"/>
        <v>0</v>
      </c>
      <c r="DM745" s="146">
        <f t="shared" si="1153"/>
        <v>0</v>
      </c>
      <c r="DN745" s="64">
        <f t="shared" si="1172"/>
        <v>180</v>
      </c>
      <c r="DO745" s="52" t="str">
        <f t="shared" si="1168"/>
        <v/>
      </c>
      <c r="DP745" s="52" t="str">
        <f t="shared" si="1155"/>
        <v/>
      </c>
      <c r="DQ745" s="53">
        <f t="shared" si="1156"/>
        <v>180</v>
      </c>
      <c r="DR745" s="1">
        <f t="shared" si="1169"/>
        <v>2</v>
      </c>
      <c r="DS745" s="168" t="e">
        <f>IF(AND(DR745=#REF!,BL745=#REF!),'Tiến độ'!D745,"")</f>
        <v>#REF!</v>
      </c>
    </row>
    <row r="746" spans="1:123" ht="11.25" customHeight="1">
      <c r="A746" s="314" t="str">
        <f>IF(B746="","",MAX($A$7:A745)+1)</f>
        <v/>
      </c>
      <c r="B746" s="315"/>
      <c r="C746" s="79" t="s">
        <v>593</v>
      </c>
      <c r="D746" s="80" t="s">
        <v>594</v>
      </c>
      <c r="E746" s="81">
        <v>4</v>
      </c>
      <c r="F746" s="82">
        <v>75</v>
      </c>
      <c r="G746" s="83"/>
      <c r="H746" s="84">
        <f t="shared" si="1170"/>
        <v>4</v>
      </c>
      <c r="I746" s="85">
        <f t="shared" si="1171"/>
        <v>247</v>
      </c>
      <c r="J746" s="27"/>
      <c r="K746" s="86"/>
      <c r="L746" s="87"/>
      <c r="M746" s="87"/>
      <c r="N746" s="88"/>
      <c r="O746" s="86"/>
      <c r="P746" s="87"/>
      <c r="Q746" s="87"/>
      <c r="R746" s="88"/>
      <c r="S746" s="86"/>
      <c r="T746" s="87"/>
      <c r="U746" s="87"/>
      <c r="V746" s="87"/>
      <c r="W746" s="88"/>
      <c r="X746" s="86"/>
      <c r="Y746" s="87"/>
      <c r="Z746" s="87"/>
      <c r="AA746" s="88"/>
      <c r="AB746" s="86"/>
      <c r="AC746" s="87"/>
      <c r="AD746" s="87"/>
      <c r="AE746" s="88"/>
      <c r="AF746" s="86"/>
      <c r="AG746" s="87"/>
      <c r="AH746" s="87"/>
      <c r="AI746" s="362"/>
      <c r="AJ746" s="363"/>
      <c r="AK746" s="86"/>
      <c r="AL746" s="87">
        <v>5</v>
      </c>
      <c r="AM746" s="87">
        <v>5</v>
      </c>
      <c r="AN746" s="88">
        <v>5</v>
      </c>
      <c r="AO746" s="86">
        <v>5</v>
      </c>
      <c r="AP746" s="87">
        <v>5</v>
      </c>
      <c r="AQ746" s="87">
        <v>5</v>
      </c>
      <c r="AR746" s="88">
        <v>5</v>
      </c>
      <c r="AS746" s="89">
        <v>5</v>
      </c>
      <c r="AT746" s="87">
        <v>5</v>
      </c>
      <c r="AU746" s="87">
        <v>5</v>
      </c>
      <c r="AV746" s="90">
        <v>5</v>
      </c>
      <c r="AW746" s="86">
        <v>5</v>
      </c>
      <c r="AX746" s="87">
        <v>5</v>
      </c>
      <c r="AY746" s="87">
        <v>5</v>
      </c>
      <c r="AZ746" s="87">
        <v>5</v>
      </c>
      <c r="BA746" s="88" t="s">
        <v>163</v>
      </c>
      <c r="BB746" s="89" t="s">
        <v>163</v>
      </c>
      <c r="BC746" s="87" t="s">
        <v>163</v>
      </c>
      <c r="BD746" s="87" t="s">
        <v>163</v>
      </c>
      <c r="BE746" s="321"/>
      <c r="BF746" s="322"/>
      <c r="BG746" s="322"/>
      <c r="BH746" s="322"/>
      <c r="BI746" s="322"/>
      <c r="BJ746" s="323"/>
      <c r="BK746" s="46" t="s">
        <v>18</v>
      </c>
      <c r="BL746" s="46" t="s">
        <v>53</v>
      </c>
      <c r="BN746" s="146">
        <f t="shared" si="1154"/>
        <v>0</v>
      </c>
      <c r="BO746" s="146">
        <f t="shared" si="1103"/>
        <v>0</v>
      </c>
      <c r="BP746" s="146">
        <f t="shared" si="1104"/>
        <v>0</v>
      </c>
      <c r="BQ746" s="146">
        <f t="shared" si="1105"/>
        <v>0</v>
      </c>
      <c r="BR746" s="146">
        <f t="shared" si="1106"/>
        <v>0</v>
      </c>
      <c r="BS746" s="146">
        <f t="shared" si="1107"/>
        <v>0</v>
      </c>
      <c r="BT746" s="146">
        <f t="shared" si="1108"/>
        <v>0</v>
      </c>
      <c r="BU746" s="146">
        <f t="shared" si="1109"/>
        <v>0</v>
      </c>
      <c r="BV746" s="146">
        <f t="shared" si="1110"/>
        <v>0</v>
      </c>
      <c r="BW746" s="146">
        <f t="shared" si="1111"/>
        <v>0</v>
      </c>
      <c r="BX746" s="146">
        <f t="shared" si="1112"/>
        <v>0</v>
      </c>
      <c r="BY746" s="146">
        <f t="shared" si="1113"/>
        <v>0</v>
      </c>
      <c r="BZ746" s="146">
        <f t="shared" si="1114"/>
        <v>0</v>
      </c>
      <c r="CA746" s="146">
        <f t="shared" si="1115"/>
        <v>0</v>
      </c>
      <c r="CB746" s="146">
        <f t="shared" si="1116"/>
        <v>0</v>
      </c>
      <c r="CC746" s="146">
        <f t="shared" si="1117"/>
        <v>0</v>
      </c>
      <c r="CD746" s="146">
        <f t="shared" si="1118"/>
        <v>0</v>
      </c>
      <c r="CE746" s="146">
        <f t="shared" si="1119"/>
        <v>0</v>
      </c>
      <c r="CF746" s="146">
        <f t="shared" si="1120"/>
        <v>0</v>
      </c>
      <c r="CG746" s="146">
        <f t="shared" si="1121"/>
        <v>0</v>
      </c>
      <c r="CH746" s="146">
        <f t="shared" si="1122"/>
        <v>0</v>
      </c>
      <c r="CI746" s="146">
        <f t="shared" si="1123"/>
        <v>0</v>
      </c>
      <c r="CJ746" s="146">
        <f t="shared" si="1124"/>
        <v>0</v>
      </c>
      <c r="CK746" s="146">
        <f t="shared" si="1125"/>
        <v>0</v>
      </c>
      <c r="CL746" s="146">
        <f t="shared" si="1126"/>
        <v>0</v>
      </c>
      <c r="CM746" s="146">
        <f t="shared" si="1127"/>
        <v>0</v>
      </c>
      <c r="CN746" s="146">
        <f t="shared" si="1128"/>
        <v>0</v>
      </c>
      <c r="CO746" s="146">
        <f t="shared" si="1129"/>
        <v>20</v>
      </c>
      <c r="CP746" s="146">
        <f t="shared" si="1130"/>
        <v>20</v>
      </c>
      <c r="CQ746" s="146">
        <f t="shared" si="1131"/>
        <v>20</v>
      </c>
      <c r="CR746" s="146">
        <f t="shared" si="1132"/>
        <v>20</v>
      </c>
      <c r="CS746" s="146">
        <f t="shared" si="1133"/>
        <v>20</v>
      </c>
      <c r="CT746" s="146">
        <f t="shared" si="1134"/>
        <v>20</v>
      </c>
      <c r="CU746" s="146">
        <f t="shared" si="1135"/>
        <v>20</v>
      </c>
      <c r="CV746" s="146">
        <f t="shared" si="1136"/>
        <v>20</v>
      </c>
      <c r="CW746" s="146">
        <f t="shared" si="1137"/>
        <v>20</v>
      </c>
      <c r="CX746" s="146">
        <f t="shared" si="1138"/>
        <v>20</v>
      </c>
      <c r="CY746" s="146">
        <f t="shared" si="1139"/>
        <v>20</v>
      </c>
      <c r="CZ746" s="146">
        <f t="shared" si="1140"/>
        <v>20</v>
      </c>
      <c r="DA746" s="146">
        <f t="shared" si="1141"/>
        <v>20</v>
      </c>
      <c r="DB746" s="146">
        <f t="shared" si="1142"/>
        <v>20</v>
      </c>
      <c r="DC746" s="146">
        <f t="shared" si="1143"/>
        <v>20</v>
      </c>
      <c r="DD746" s="146">
        <f t="shared" si="1144"/>
        <v>0</v>
      </c>
      <c r="DE746" s="146">
        <f t="shared" si="1145"/>
        <v>0</v>
      </c>
      <c r="DF746" s="146">
        <f t="shared" si="1146"/>
        <v>0</v>
      </c>
      <c r="DG746" s="146">
        <f t="shared" si="1147"/>
        <v>0</v>
      </c>
      <c r="DH746" s="146">
        <f t="shared" si="1148"/>
        <v>0</v>
      </c>
      <c r="DI746" s="146">
        <f t="shared" si="1149"/>
        <v>0</v>
      </c>
      <c r="DJ746" s="146">
        <f t="shared" si="1150"/>
        <v>0</v>
      </c>
      <c r="DK746" s="146">
        <f t="shared" si="1151"/>
        <v>0</v>
      </c>
      <c r="DL746" s="146">
        <f t="shared" si="1152"/>
        <v>0</v>
      </c>
      <c r="DM746" s="146">
        <f t="shared" si="1153"/>
        <v>0</v>
      </c>
      <c r="DN746" s="64">
        <f t="shared" si="1172"/>
        <v>300</v>
      </c>
      <c r="DO746" s="52" t="str">
        <f t="shared" si="1168"/>
        <v/>
      </c>
      <c r="DP746" s="52" t="str">
        <f t="shared" si="1155"/>
        <v/>
      </c>
      <c r="DQ746" s="53">
        <f t="shared" si="1156"/>
        <v>300</v>
      </c>
      <c r="DR746" s="1">
        <f t="shared" si="1169"/>
        <v>2</v>
      </c>
      <c r="DS746" s="168" t="e">
        <f>IF(AND(DR746=#REF!,BL746=#REF!),'Tiến độ'!D746,"")</f>
        <v>#REF!</v>
      </c>
    </row>
    <row r="747" spans="1:123" ht="11.25" customHeight="1">
      <c r="A747" s="314" t="str">
        <f>IF(B747="","",MAX($A$7:A746)+1)</f>
        <v/>
      </c>
      <c r="B747" s="315"/>
      <c r="C747" s="79" t="s">
        <v>240</v>
      </c>
      <c r="D747" s="80" t="s">
        <v>11801</v>
      </c>
      <c r="E747" s="81">
        <v>3</v>
      </c>
      <c r="F747" s="82">
        <v>45</v>
      </c>
      <c r="G747" s="83"/>
      <c r="H747" s="84">
        <f t="shared" si="1170"/>
        <v>4</v>
      </c>
      <c r="I747" s="85">
        <f t="shared" si="1171"/>
        <v>247</v>
      </c>
      <c r="J747" s="27"/>
      <c r="K747" s="86"/>
      <c r="L747" s="87"/>
      <c r="M747" s="87"/>
      <c r="N747" s="88"/>
      <c r="O747" s="86"/>
      <c r="P747" s="87"/>
      <c r="Q747" s="87"/>
      <c r="R747" s="88"/>
      <c r="S747" s="86"/>
      <c r="T747" s="87"/>
      <c r="U747" s="87"/>
      <c r="V747" s="87"/>
      <c r="W747" s="88"/>
      <c r="X747" s="86"/>
      <c r="Y747" s="87"/>
      <c r="Z747" s="87"/>
      <c r="AA747" s="88"/>
      <c r="AB747" s="86"/>
      <c r="AC747" s="87"/>
      <c r="AD747" s="87"/>
      <c r="AE747" s="88"/>
      <c r="AF747" s="86"/>
      <c r="AG747" s="87"/>
      <c r="AH747" s="87"/>
      <c r="AI747" s="362"/>
      <c r="AJ747" s="363"/>
      <c r="AK747" s="86"/>
      <c r="AL747" s="87">
        <v>3</v>
      </c>
      <c r="AM747" s="87">
        <v>3</v>
      </c>
      <c r="AN747" s="88">
        <v>3</v>
      </c>
      <c r="AO747" s="86">
        <v>3</v>
      </c>
      <c r="AP747" s="87">
        <v>3</v>
      </c>
      <c r="AQ747" s="87">
        <v>3</v>
      </c>
      <c r="AR747" s="88">
        <v>3</v>
      </c>
      <c r="AS747" s="89">
        <v>3</v>
      </c>
      <c r="AT747" s="87">
        <v>3</v>
      </c>
      <c r="AU747" s="87">
        <v>3</v>
      </c>
      <c r="AV747" s="90">
        <v>3</v>
      </c>
      <c r="AW747" s="86">
        <v>3</v>
      </c>
      <c r="AX747" s="87">
        <v>3</v>
      </c>
      <c r="AY747" s="87">
        <v>3</v>
      </c>
      <c r="AZ747" s="87">
        <v>3</v>
      </c>
      <c r="BA747" s="88" t="s">
        <v>163</v>
      </c>
      <c r="BB747" s="89" t="s">
        <v>163</v>
      </c>
      <c r="BC747" s="87" t="s">
        <v>163</v>
      </c>
      <c r="BD747" s="87" t="s">
        <v>163</v>
      </c>
      <c r="BE747" s="321"/>
      <c r="BF747" s="322"/>
      <c r="BG747" s="322"/>
      <c r="BH747" s="322"/>
      <c r="BI747" s="322"/>
      <c r="BJ747" s="323"/>
      <c r="BK747" s="46" t="s">
        <v>18</v>
      </c>
      <c r="BL747" s="46" t="s">
        <v>29</v>
      </c>
      <c r="BN747" s="146">
        <f t="shared" si="1154"/>
        <v>0</v>
      </c>
      <c r="BO747" s="146">
        <f t="shared" si="1103"/>
        <v>0</v>
      </c>
      <c r="BP747" s="146">
        <f t="shared" si="1104"/>
        <v>0</v>
      </c>
      <c r="BQ747" s="146">
        <f t="shared" si="1105"/>
        <v>0</v>
      </c>
      <c r="BR747" s="146">
        <f t="shared" si="1106"/>
        <v>0</v>
      </c>
      <c r="BS747" s="146">
        <f t="shared" si="1107"/>
        <v>0</v>
      </c>
      <c r="BT747" s="146">
        <f t="shared" si="1108"/>
        <v>0</v>
      </c>
      <c r="BU747" s="146">
        <f t="shared" si="1109"/>
        <v>0</v>
      </c>
      <c r="BV747" s="146">
        <f t="shared" si="1110"/>
        <v>0</v>
      </c>
      <c r="BW747" s="146">
        <f t="shared" si="1111"/>
        <v>0</v>
      </c>
      <c r="BX747" s="146">
        <f t="shared" si="1112"/>
        <v>0</v>
      </c>
      <c r="BY747" s="146">
        <f t="shared" si="1113"/>
        <v>0</v>
      </c>
      <c r="BZ747" s="146">
        <f t="shared" si="1114"/>
        <v>0</v>
      </c>
      <c r="CA747" s="146">
        <f t="shared" si="1115"/>
        <v>0</v>
      </c>
      <c r="CB747" s="146">
        <f t="shared" si="1116"/>
        <v>0</v>
      </c>
      <c r="CC747" s="146">
        <f t="shared" si="1117"/>
        <v>0</v>
      </c>
      <c r="CD747" s="146">
        <f t="shared" si="1118"/>
        <v>0</v>
      </c>
      <c r="CE747" s="146">
        <f t="shared" si="1119"/>
        <v>0</v>
      </c>
      <c r="CF747" s="146">
        <f t="shared" si="1120"/>
        <v>0</v>
      </c>
      <c r="CG747" s="146">
        <f t="shared" si="1121"/>
        <v>0</v>
      </c>
      <c r="CH747" s="146">
        <f t="shared" si="1122"/>
        <v>0</v>
      </c>
      <c r="CI747" s="146">
        <f t="shared" si="1123"/>
        <v>0</v>
      </c>
      <c r="CJ747" s="146">
        <f t="shared" si="1124"/>
        <v>0</v>
      </c>
      <c r="CK747" s="146">
        <f t="shared" si="1125"/>
        <v>0</v>
      </c>
      <c r="CL747" s="146">
        <f t="shared" si="1126"/>
        <v>0</v>
      </c>
      <c r="CM747" s="146">
        <f t="shared" si="1127"/>
        <v>0</v>
      </c>
      <c r="CN747" s="146">
        <f t="shared" si="1128"/>
        <v>0</v>
      </c>
      <c r="CO747" s="146">
        <f t="shared" si="1129"/>
        <v>12</v>
      </c>
      <c r="CP747" s="146">
        <f t="shared" si="1130"/>
        <v>12</v>
      </c>
      <c r="CQ747" s="146">
        <f t="shared" si="1131"/>
        <v>12</v>
      </c>
      <c r="CR747" s="146">
        <f t="shared" si="1132"/>
        <v>12</v>
      </c>
      <c r="CS747" s="146">
        <f t="shared" si="1133"/>
        <v>12</v>
      </c>
      <c r="CT747" s="146">
        <f t="shared" si="1134"/>
        <v>12</v>
      </c>
      <c r="CU747" s="146">
        <f t="shared" si="1135"/>
        <v>12</v>
      </c>
      <c r="CV747" s="146">
        <f t="shared" si="1136"/>
        <v>12</v>
      </c>
      <c r="CW747" s="146">
        <f t="shared" si="1137"/>
        <v>12</v>
      </c>
      <c r="CX747" s="146">
        <f t="shared" si="1138"/>
        <v>12</v>
      </c>
      <c r="CY747" s="146">
        <f t="shared" si="1139"/>
        <v>12</v>
      </c>
      <c r="CZ747" s="146">
        <f t="shared" si="1140"/>
        <v>12</v>
      </c>
      <c r="DA747" s="146">
        <f t="shared" si="1141"/>
        <v>12</v>
      </c>
      <c r="DB747" s="146">
        <f t="shared" si="1142"/>
        <v>12</v>
      </c>
      <c r="DC747" s="146">
        <f t="shared" si="1143"/>
        <v>12</v>
      </c>
      <c r="DD747" s="146">
        <f t="shared" si="1144"/>
        <v>0</v>
      </c>
      <c r="DE747" s="146">
        <f t="shared" si="1145"/>
        <v>0</v>
      </c>
      <c r="DF747" s="146">
        <f t="shared" si="1146"/>
        <v>0</v>
      </c>
      <c r="DG747" s="146">
        <f t="shared" si="1147"/>
        <v>0</v>
      </c>
      <c r="DH747" s="146">
        <f t="shared" si="1148"/>
        <v>0</v>
      </c>
      <c r="DI747" s="146">
        <f t="shared" si="1149"/>
        <v>0</v>
      </c>
      <c r="DJ747" s="146">
        <f t="shared" si="1150"/>
        <v>0</v>
      </c>
      <c r="DK747" s="146">
        <f t="shared" si="1151"/>
        <v>0</v>
      </c>
      <c r="DL747" s="146">
        <f t="shared" si="1152"/>
        <v>0</v>
      </c>
      <c r="DM747" s="146">
        <f t="shared" si="1153"/>
        <v>0</v>
      </c>
      <c r="DN747" s="64">
        <f t="shared" si="1172"/>
        <v>180</v>
      </c>
      <c r="DO747" s="52" t="str">
        <f t="shared" si="1168"/>
        <v/>
      </c>
      <c r="DP747" s="52" t="str">
        <f t="shared" si="1155"/>
        <v/>
      </c>
      <c r="DQ747" s="53">
        <f t="shared" si="1156"/>
        <v>180</v>
      </c>
      <c r="DR747" s="1">
        <f t="shared" si="1169"/>
        <v>2</v>
      </c>
      <c r="DS747" s="168" t="e">
        <f>IF(AND(DR747=#REF!,BL747=#REF!),'Tiến độ'!D747,"")</f>
        <v>#REF!</v>
      </c>
    </row>
    <row r="748" spans="1:123" ht="11.25" customHeight="1">
      <c r="A748" s="314" t="str">
        <f>IF(B748="","",MAX($A$7:A747)+1)</f>
        <v/>
      </c>
      <c r="B748" s="315"/>
      <c r="C748" s="79" t="s">
        <v>798</v>
      </c>
      <c r="D748" s="80" t="s">
        <v>258</v>
      </c>
      <c r="E748" s="81">
        <v>2</v>
      </c>
      <c r="F748" s="82">
        <v>30</v>
      </c>
      <c r="G748" s="83"/>
      <c r="H748" s="84">
        <f t="shared" si="1170"/>
        <v>4</v>
      </c>
      <c r="I748" s="85">
        <f t="shared" si="1171"/>
        <v>247</v>
      </c>
      <c r="J748" s="27"/>
      <c r="K748" s="86"/>
      <c r="L748" s="87"/>
      <c r="M748" s="87"/>
      <c r="N748" s="88"/>
      <c r="O748" s="86"/>
      <c r="P748" s="87"/>
      <c r="Q748" s="87"/>
      <c r="R748" s="88"/>
      <c r="S748" s="86"/>
      <c r="T748" s="87"/>
      <c r="U748" s="87"/>
      <c r="V748" s="87"/>
      <c r="W748" s="88"/>
      <c r="X748" s="86"/>
      <c r="Y748" s="87"/>
      <c r="Z748" s="87"/>
      <c r="AA748" s="88"/>
      <c r="AB748" s="86"/>
      <c r="AC748" s="87"/>
      <c r="AD748" s="87"/>
      <c r="AE748" s="88"/>
      <c r="AF748" s="86"/>
      <c r="AG748" s="87"/>
      <c r="AH748" s="87"/>
      <c r="AI748" s="362"/>
      <c r="AJ748" s="363"/>
      <c r="AK748" s="86"/>
      <c r="AL748" s="87">
        <v>2</v>
      </c>
      <c r="AM748" s="87">
        <v>2</v>
      </c>
      <c r="AN748" s="88">
        <v>2</v>
      </c>
      <c r="AO748" s="86">
        <v>2</v>
      </c>
      <c r="AP748" s="87">
        <v>2</v>
      </c>
      <c r="AQ748" s="87">
        <v>2</v>
      </c>
      <c r="AR748" s="88">
        <v>2</v>
      </c>
      <c r="AS748" s="89">
        <v>2</v>
      </c>
      <c r="AT748" s="87">
        <v>2</v>
      </c>
      <c r="AU748" s="87">
        <v>2</v>
      </c>
      <c r="AV748" s="90">
        <v>2</v>
      </c>
      <c r="AW748" s="86">
        <v>2</v>
      </c>
      <c r="AX748" s="87">
        <v>2</v>
      </c>
      <c r="AY748" s="87">
        <v>2</v>
      </c>
      <c r="AZ748" s="87">
        <v>2</v>
      </c>
      <c r="BA748" s="88" t="s">
        <v>163</v>
      </c>
      <c r="BB748" s="89" t="s">
        <v>163</v>
      </c>
      <c r="BC748" s="87" t="s">
        <v>163</v>
      </c>
      <c r="BD748" s="87" t="s">
        <v>163</v>
      </c>
      <c r="BE748" s="321"/>
      <c r="BF748" s="322"/>
      <c r="BG748" s="322"/>
      <c r="BH748" s="322"/>
      <c r="BI748" s="322"/>
      <c r="BJ748" s="323"/>
      <c r="BK748" s="46" t="s">
        <v>18</v>
      </c>
      <c r="BL748" s="46" t="s">
        <v>1116</v>
      </c>
      <c r="BN748" s="146">
        <f t="shared" si="1154"/>
        <v>0</v>
      </c>
      <c r="BO748" s="146">
        <f t="shared" si="1103"/>
        <v>0</v>
      </c>
      <c r="BP748" s="146">
        <f t="shared" si="1104"/>
        <v>0</v>
      </c>
      <c r="BQ748" s="146">
        <f t="shared" si="1105"/>
        <v>0</v>
      </c>
      <c r="BR748" s="146">
        <f t="shared" si="1106"/>
        <v>0</v>
      </c>
      <c r="BS748" s="146">
        <f t="shared" si="1107"/>
        <v>0</v>
      </c>
      <c r="BT748" s="146">
        <f t="shared" si="1108"/>
        <v>0</v>
      </c>
      <c r="BU748" s="146">
        <f t="shared" si="1109"/>
        <v>0</v>
      </c>
      <c r="BV748" s="146">
        <f t="shared" si="1110"/>
        <v>0</v>
      </c>
      <c r="BW748" s="146">
        <f t="shared" si="1111"/>
        <v>0</v>
      </c>
      <c r="BX748" s="146">
        <f t="shared" si="1112"/>
        <v>0</v>
      </c>
      <c r="BY748" s="146">
        <f t="shared" si="1113"/>
        <v>0</v>
      </c>
      <c r="BZ748" s="146">
        <f t="shared" si="1114"/>
        <v>0</v>
      </c>
      <c r="CA748" s="146">
        <f t="shared" si="1115"/>
        <v>0</v>
      </c>
      <c r="CB748" s="146">
        <f t="shared" si="1116"/>
        <v>0</v>
      </c>
      <c r="CC748" s="146">
        <f t="shared" si="1117"/>
        <v>0</v>
      </c>
      <c r="CD748" s="146">
        <f t="shared" si="1118"/>
        <v>0</v>
      </c>
      <c r="CE748" s="146">
        <f t="shared" si="1119"/>
        <v>0</v>
      </c>
      <c r="CF748" s="146">
        <f t="shared" si="1120"/>
        <v>0</v>
      </c>
      <c r="CG748" s="146">
        <f t="shared" si="1121"/>
        <v>0</v>
      </c>
      <c r="CH748" s="146">
        <f t="shared" si="1122"/>
        <v>0</v>
      </c>
      <c r="CI748" s="146">
        <f t="shared" si="1123"/>
        <v>0</v>
      </c>
      <c r="CJ748" s="146">
        <f t="shared" si="1124"/>
        <v>0</v>
      </c>
      <c r="CK748" s="146">
        <f t="shared" si="1125"/>
        <v>0</v>
      </c>
      <c r="CL748" s="146">
        <f t="shared" si="1126"/>
        <v>0</v>
      </c>
      <c r="CM748" s="146">
        <f t="shared" si="1127"/>
        <v>0</v>
      </c>
      <c r="CN748" s="146">
        <f t="shared" si="1128"/>
        <v>0</v>
      </c>
      <c r="CO748" s="146">
        <f t="shared" si="1129"/>
        <v>8</v>
      </c>
      <c r="CP748" s="146">
        <f t="shared" si="1130"/>
        <v>8</v>
      </c>
      <c r="CQ748" s="146">
        <f t="shared" si="1131"/>
        <v>8</v>
      </c>
      <c r="CR748" s="146">
        <f t="shared" si="1132"/>
        <v>8</v>
      </c>
      <c r="CS748" s="146">
        <f t="shared" si="1133"/>
        <v>8</v>
      </c>
      <c r="CT748" s="146">
        <f t="shared" si="1134"/>
        <v>8</v>
      </c>
      <c r="CU748" s="146">
        <f t="shared" si="1135"/>
        <v>8</v>
      </c>
      <c r="CV748" s="146">
        <f t="shared" si="1136"/>
        <v>8</v>
      </c>
      <c r="CW748" s="146">
        <f t="shared" si="1137"/>
        <v>8</v>
      </c>
      <c r="CX748" s="146">
        <f t="shared" si="1138"/>
        <v>8</v>
      </c>
      <c r="CY748" s="146">
        <f t="shared" si="1139"/>
        <v>8</v>
      </c>
      <c r="CZ748" s="146">
        <f t="shared" si="1140"/>
        <v>8</v>
      </c>
      <c r="DA748" s="146">
        <f t="shared" si="1141"/>
        <v>8</v>
      </c>
      <c r="DB748" s="146">
        <f t="shared" si="1142"/>
        <v>8</v>
      </c>
      <c r="DC748" s="146">
        <f t="shared" si="1143"/>
        <v>8</v>
      </c>
      <c r="DD748" s="146">
        <f t="shared" si="1144"/>
        <v>0</v>
      </c>
      <c r="DE748" s="146">
        <f t="shared" si="1145"/>
        <v>0</v>
      </c>
      <c r="DF748" s="146">
        <f t="shared" si="1146"/>
        <v>0</v>
      </c>
      <c r="DG748" s="146">
        <f t="shared" si="1147"/>
        <v>0</v>
      </c>
      <c r="DH748" s="146">
        <f t="shared" si="1148"/>
        <v>0</v>
      </c>
      <c r="DI748" s="146">
        <f t="shared" si="1149"/>
        <v>0</v>
      </c>
      <c r="DJ748" s="146">
        <f t="shared" si="1150"/>
        <v>0</v>
      </c>
      <c r="DK748" s="146">
        <f t="shared" si="1151"/>
        <v>0</v>
      </c>
      <c r="DL748" s="146">
        <f t="shared" si="1152"/>
        <v>0</v>
      </c>
      <c r="DM748" s="146">
        <f t="shared" si="1153"/>
        <v>0</v>
      </c>
      <c r="DN748" s="64">
        <f t="shared" si="1172"/>
        <v>120</v>
      </c>
      <c r="DO748" s="52" t="str">
        <f t="shared" si="1168"/>
        <v/>
      </c>
      <c r="DP748" s="52" t="str">
        <f t="shared" si="1155"/>
        <v/>
      </c>
      <c r="DQ748" s="53">
        <f t="shared" si="1156"/>
        <v>120</v>
      </c>
      <c r="DR748" s="1">
        <f t="shared" si="1169"/>
        <v>2</v>
      </c>
      <c r="DS748" s="168" t="e">
        <f>IF(AND(DR748=#REF!,BL748=#REF!),'Tiến độ'!D748,"")</f>
        <v>#REF!</v>
      </c>
    </row>
    <row r="749" spans="1:123" ht="11.25" customHeight="1">
      <c r="A749" s="310" t="str">
        <f>IF(B749="","",MAX($A$7:A748)+1)</f>
        <v/>
      </c>
      <c r="B749" s="313"/>
      <c r="C749" s="91" t="s">
        <v>8</v>
      </c>
      <c r="D749" s="92"/>
      <c r="E749" s="93">
        <f>SUM(E734:E748)</f>
        <v>40</v>
      </c>
      <c r="F749" s="94"/>
      <c r="G749" s="95"/>
      <c r="H749" s="96"/>
      <c r="I749" s="97"/>
      <c r="J749" s="26"/>
      <c r="K749" s="96">
        <f>SUM(K734:K748)</f>
        <v>20</v>
      </c>
      <c r="L749" s="97">
        <f t="shared" ref="L749:AH749" si="1173">SUM(L734:L748)</f>
        <v>20</v>
      </c>
      <c r="M749" s="97">
        <f t="shared" si="1173"/>
        <v>20</v>
      </c>
      <c r="N749" s="98">
        <f t="shared" si="1173"/>
        <v>20</v>
      </c>
      <c r="O749" s="96">
        <f t="shared" si="1173"/>
        <v>20</v>
      </c>
      <c r="P749" s="97">
        <f t="shared" si="1173"/>
        <v>20</v>
      </c>
      <c r="Q749" s="97">
        <f t="shared" si="1173"/>
        <v>20</v>
      </c>
      <c r="R749" s="98">
        <f t="shared" si="1173"/>
        <v>20</v>
      </c>
      <c r="S749" s="96">
        <f t="shared" si="1173"/>
        <v>20</v>
      </c>
      <c r="T749" s="97">
        <f t="shared" si="1173"/>
        <v>20</v>
      </c>
      <c r="U749" s="97">
        <f t="shared" si="1173"/>
        <v>20</v>
      </c>
      <c r="V749" s="97">
        <f t="shared" si="1173"/>
        <v>20</v>
      </c>
      <c r="W749" s="98">
        <f t="shared" si="1173"/>
        <v>20</v>
      </c>
      <c r="X749" s="96">
        <f t="shared" si="1173"/>
        <v>20</v>
      </c>
      <c r="Y749" s="97">
        <f t="shared" si="1173"/>
        <v>20</v>
      </c>
      <c r="Z749" s="97">
        <f t="shared" si="1173"/>
        <v>0</v>
      </c>
      <c r="AA749" s="98">
        <f t="shared" si="1173"/>
        <v>0</v>
      </c>
      <c r="AB749" s="96">
        <f t="shared" si="1173"/>
        <v>0</v>
      </c>
      <c r="AC749" s="97">
        <f t="shared" si="1173"/>
        <v>0</v>
      </c>
      <c r="AD749" s="97">
        <f t="shared" si="1173"/>
        <v>6</v>
      </c>
      <c r="AE749" s="98">
        <f t="shared" si="1173"/>
        <v>6</v>
      </c>
      <c r="AF749" s="96">
        <f t="shared" si="1173"/>
        <v>6</v>
      </c>
      <c r="AG749" s="97">
        <f t="shared" si="1173"/>
        <v>6</v>
      </c>
      <c r="AH749" s="97">
        <f t="shared" si="1173"/>
        <v>6</v>
      </c>
      <c r="AI749" s="362"/>
      <c r="AJ749" s="363"/>
      <c r="AK749" s="96">
        <f t="shared" ref="AK749" si="1174">SUM(AK734:AK748)</f>
        <v>0</v>
      </c>
      <c r="AL749" s="97">
        <f t="shared" ref="AL749" si="1175">SUM(AL734:AL748)</f>
        <v>23</v>
      </c>
      <c r="AM749" s="97">
        <f t="shared" ref="AM749" si="1176">SUM(AM734:AM748)</f>
        <v>23</v>
      </c>
      <c r="AN749" s="98">
        <f t="shared" ref="AN749" si="1177">SUM(AN734:AN748)</f>
        <v>23</v>
      </c>
      <c r="AO749" s="96">
        <f t="shared" ref="AO749" si="1178">SUM(AO734:AO748)</f>
        <v>23</v>
      </c>
      <c r="AP749" s="97">
        <f t="shared" ref="AP749" si="1179">SUM(AP734:AP748)</f>
        <v>23</v>
      </c>
      <c r="AQ749" s="97">
        <f t="shared" ref="AQ749" si="1180">SUM(AQ734:AQ748)</f>
        <v>23</v>
      </c>
      <c r="AR749" s="98">
        <f t="shared" ref="AR749" si="1181">SUM(AR734:AR748)</f>
        <v>23</v>
      </c>
      <c r="AS749" s="99">
        <f t="shared" ref="AS749" si="1182">SUM(AS734:AS748)</f>
        <v>23</v>
      </c>
      <c r="AT749" s="97">
        <f t="shared" ref="AT749" si="1183">SUM(AT734:AT748)</f>
        <v>23</v>
      </c>
      <c r="AU749" s="97">
        <f t="shared" ref="AU749" si="1184">SUM(AU734:AU748)</f>
        <v>23</v>
      </c>
      <c r="AV749" s="100">
        <f t="shared" ref="AV749" si="1185">SUM(AV734:AV748)</f>
        <v>23</v>
      </c>
      <c r="AW749" s="96">
        <f t="shared" ref="AW749" si="1186">SUM(AW734:AW748)</f>
        <v>23</v>
      </c>
      <c r="AX749" s="97">
        <f t="shared" ref="AX749" si="1187">SUM(AX734:AX748)</f>
        <v>23</v>
      </c>
      <c r="AY749" s="97">
        <f t="shared" ref="AY749" si="1188">SUM(AY734:AY748)</f>
        <v>23</v>
      </c>
      <c r="AZ749" s="97">
        <f t="shared" ref="AZ749" si="1189">SUM(AZ734:AZ748)</f>
        <v>23</v>
      </c>
      <c r="BA749" s="98">
        <f t="shared" ref="BA749" si="1190">SUM(BA734:BA748)</f>
        <v>0</v>
      </c>
      <c r="BB749" s="99">
        <f t="shared" ref="BB749" si="1191">SUM(BB734:BB748)</f>
        <v>0</v>
      </c>
      <c r="BC749" s="97">
        <f t="shared" ref="BC749" si="1192">SUM(BC734:BC748)</f>
        <v>0</v>
      </c>
      <c r="BD749" s="97">
        <f t="shared" ref="BD749" si="1193">SUM(BD734:BD748)</f>
        <v>0</v>
      </c>
      <c r="BE749" s="321"/>
      <c r="BF749" s="322"/>
      <c r="BG749" s="322"/>
      <c r="BH749" s="322"/>
      <c r="BI749" s="322"/>
      <c r="BJ749" s="323"/>
      <c r="BK749" s="47"/>
      <c r="BL749" s="47" t="s">
        <v>1113</v>
      </c>
      <c r="BN749" s="146">
        <f t="shared" si="1154"/>
        <v>0</v>
      </c>
      <c r="BO749" s="146">
        <f t="shared" si="1103"/>
        <v>0</v>
      </c>
      <c r="BP749" s="146">
        <f t="shared" si="1104"/>
        <v>0</v>
      </c>
      <c r="BQ749" s="146">
        <f t="shared" si="1105"/>
        <v>0</v>
      </c>
      <c r="BR749" s="146">
        <f t="shared" si="1106"/>
        <v>0</v>
      </c>
      <c r="BS749" s="146">
        <f t="shared" si="1107"/>
        <v>0</v>
      </c>
      <c r="BT749" s="146">
        <f t="shared" si="1108"/>
        <v>0</v>
      </c>
      <c r="BU749" s="146">
        <f t="shared" si="1109"/>
        <v>0</v>
      </c>
      <c r="BV749" s="146">
        <f t="shared" si="1110"/>
        <v>0</v>
      </c>
      <c r="BW749" s="146">
        <f t="shared" si="1111"/>
        <v>0</v>
      </c>
      <c r="BX749" s="146">
        <f t="shared" si="1112"/>
        <v>0</v>
      </c>
      <c r="BY749" s="146">
        <f t="shared" si="1113"/>
        <v>0</v>
      </c>
      <c r="BZ749" s="146">
        <f t="shared" si="1114"/>
        <v>0</v>
      </c>
      <c r="CA749" s="146">
        <f t="shared" si="1115"/>
        <v>0</v>
      </c>
      <c r="CB749" s="146">
        <f t="shared" si="1116"/>
        <v>0</v>
      </c>
      <c r="CC749" s="146">
        <f t="shared" si="1117"/>
        <v>0</v>
      </c>
      <c r="CD749" s="146">
        <f t="shared" si="1118"/>
        <v>0</v>
      </c>
      <c r="CE749" s="146">
        <f t="shared" si="1119"/>
        <v>0</v>
      </c>
      <c r="CF749" s="146">
        <f t="shared" si="1120"/>
        <v>0</v>
      </c>
      <c r="CG749" s="146">
        <f t="shared" si="1121"/>
        <v>0</v>
      </c>
      <c r="CH749" s="146">
        <f t="shared" si="1122"/>
        <v>0</v>
      </c>
      <c r="CI749" s="146">
        <f t="shared" si="1123"/>
        <v>0</v>
      </c>
      <c r="CJ749" s="146">
        <f t="shared" si="1124"/>
        <v>0</v>
      </c>
      <c r="CK749" s="146">
        <f t="shared" si="1125"/>
        <v>0</v>
      </c>
      <c r="CL749" s="146">
        <f t="shared" si="1126"/>
        <v>0</v>
      </c>
      <c r="CM749" s="146">
        <f t="shared" si="1127"/>
        <v>0</v>
      </c>
      <c r="CN749" s="146">
        <f t="shared" si="1128"/>
        <v>0</v>
      </c>
      <c r="CO749" s="146">
        <f t="shared" si="1129"/>
        <v>0</v>
      </c>
      <c r="CP749" s="146">
        <f t="shared" si="1130"/>
        <v>0</v>
      </c>
      <c r="CQ749" s="146">
        <f t="shared" si="1131"/>
        <v>0</v>
      </c>
      <c r="CR749" s="146">
        <f t="shared" si="1132"/>
        <v>0</v>
      </c>
      <c r="CS749" s="146">
        <f t="shared" si="1133"/>
        <v>0</v>
      </c>
      <c r="CT749" s="146">
        <f t="shared" si="1134"/>
        <v>0</v>
      </c>
      <c r="CU749" s="146">
        <f t="shared" si="1135"/>
        <v>0</v>
      </c>
      <c r="CV749" s="146">
        <f t="shared" si="1136"/>
        <v>0</v>
      </c>
      <c r="CW749" s="146">
        <f t="shared" si="1137"/>
        <v>0</v>
      </c>
      <c r="CX749" s="146">
        <f t="shared" si="1138"/>
        <v>0</v>
      </c>
      <c r="CY749" s="146">
        <f t="shared" si="1139"/>
        <v>0</v>
      </c>
      <c r="CZ749" s="146">
        <f t="shared" si="1140"/>
        <v>0</v>
      </c>
      <c r="DA749" s="146">
        <f t="shared" si="1141"/>
        <v>0</v>
      </c>
      <c r="DB749" s="146">
        <f t="shared" si="1142"/>
        <v>0</v>
      </c>
      <c r="DC749" s="146">
        <f t="shared" si="1143"/>
        <v>0</v>
      </c>
      <c r="DD749" s="146">
        <f t="shared" si="1144"/>
        <v>0</v>
      </c>
      <c r="DE749" s="146">
        <f t="shared" si="1145"/>
        <v>0</v>
      </c>
      <c r="DF749" s="146">
        <f t="shared" si="1146"/>
        <v>0</v>
      </c>
      <c r="DG749" s="146">
        <f t="shared" si="1147"/>
        <v>0</v>
      </c>
      <c r="DH749" s="146">
        <f t="shared" si="1148"/>
        <v>0</v>
      </c>
      <c r="DI749" s="146">
        <f t="shared" si="1149"/>
        <v>0</v>
      </c>
      <c r="DJ749" s="146">
        <f t="shared" si="1150"/>
        <v>0</v>
      </c>
      <c r="DK749" s="146">
        <f t="shared" si="1151"/>
        <v>0</v>
      </c>
      <c r="DL749" s="146">
        <f t="shared" si="1152"/>
        <v>0</v>
      </c>
      <c r="DM749" s="146">
        <f t="shared" si="1153"/>
        <v>0</v>
      </c>
      <c r="DN749" s="54"/>
      <c r="DO749" s="55"/>
      <c r="DP749" s="55"/>
      <c r="DQ749" s="56"/>
      <c r="DS749" s="168" t="e">
        <f>IF(AND(DR749=#REF!,BL749=#REF!),'Tiến độ'!D749,"")</f>
        <v>#REF!</v>
      </c>
    </row>
    <row r="750" spans="1:123" ht="11.25" customHeight="1">
      <c r="A750" s="308">
        <f>IF(B750="","",MAX($A$7:A749)+1)</f>
        <v>52</v>
      </c>
      <c r="B750" s="311" t="s">
        <v>1154</v>
      </c>
      <c r="C750" s="67" t="s">
        <v>784</v>
      </c>
      <c r="D750" s="68" t="s">
        <v>442</v>
      </c>
      <c r="E750" s="69">
        <v>3</v>
      </c>
      <c r="F750" s="70">
        <v>60</v>
      </c>
      <c r="G750" s="71"/>
      <c r="H750" s="72">
        <v>3</v>
      </c>
      <c r="I750" s="73">
        <f>65+58+65</f>
        <v>188</v>
      </c>
      <c r="J750" s="24"/>
      <c r="K750" s="74">
        <v>4</v>
      </c>
      <c r="L750" s="75">
        <v>4</v>
      </c>
      <c r="M750" s="75">
        <v>4</v>
      </c>
      <c r="N750" s="76">
        <v>4</v>
      </c>
      <c r="O750" s="74">
        <v>4</v>
      </c>
      <c r="P750" s="75">
        <v>4</v>
      </c>
      <c r="Q750" s="75">
        <v>4</v>
      </c>
      <c r="R750" s="76">
        <v>4</v>
      </c>
      <c r="S750" s="74">
        <v>4</v>
      </c>
      <c r="T750" s="75">
        <v>4</v>
      </c>
      <c r="U750" s="75">
        <v>4</v>
      </c>
      <c r="V750" s="75">
        <v>4</v>
      </c>
      <c r="W750" s="76">
        <v>4</v>
      </c>
      <c r="X750" s="74">
        <v>4</v>
      </c>
      <c r="Y750" s="75">
        <v>4</v>
      </c>
      <c r="Z750" s="75" t="s">
        <v>163</v>
      </c>
      <c r="AA750" s="76" t="s">
        <v>163</v>
      </c>
      <c r="AB750" s="74" t="s">
        <v>163</v>
      </c>
      <c r="AC750" s="75" t="s">
        <v>163</v>
      </c>
      <c r="AD750" s="75" t="s">
        <v>164</v>
      </c>
      <c r="AE750" s="76" t="s">
        <v>164</v>
      </c>
      <c r="AF750" s="74" t="s">
        <v>164</v>
      </c>
      <c r="AG750" s="75" t="s">
        <v>164</v>
      </c>
      <c r="AH750" s="75" t="s">
        <v>164</v>
      </c>
      <c r="AI750" s="362"/>
      <c r="AJ750" s="363"/>
      <c r="AK750" s="74" t="s">
        <v>164</v>
      </c>
      <c r="AL750" s="75"/>
      <c r="AM750" s="75"/>
      <c r="AN750" s="76"/>
      <c r="AO750" s="74"/>
      <c r="AP750" s="75"/>
      <c r="AQ750" s="75"/>
      <c r="AR750" s="76"/>
      <c r="AS750" s="77"/>
      <c r="AT750" s="75"/>
      <c r="AU750" s="75"/>
      <c r="AV750" s="78"/>
      <c r="AW750" s="74"/>
      <c r="AX750" s="75"/>
      <c r="AY750" s="75"/>
      <c r="AZ750" s="75"/>
      <c r="BA750" s="76"/>
      <c r="BB750" s="77"/>
      <c r="BC750" s="75"/>
      <c r="BD750" s="75"/>
      <c r="BE750" s="321"/>
      <c r="BF750" s="322"/>
      <c r="BG750" s="322"/>
      <c r="BH750" s="322"/>
      <c r="BI750" s="322"/>
      <c r="BJ750" s="323"/>
      <c r="BK750" s="45" t="s">
        <v>20</v>
      </c>
      <c r="BL750" s="45" t="s">
        <v>56</v>
      </c>
      <c r="BN750" s="146">
        <f t="shared" si="1154"/>
        <v>12</v>
      </c>
      <c r="BO750" s="146">
        <f t="shared" si="1103"/>
        <v>12</v>
      </c>
      <c r="BP750" s="146">
        <f t="shared" si="1104"/>
        <v>12</v>
      </c>
      <c r="BQ750" s="146">
        <f t="shared" si="1105"/>
        <v>12</v>
      </c>
      <c r="BR750" s="146">
        <f t="shared" si="1106"/>
        <v>12</v>
      </c>
      <c r="BS750" s="146">
        <f t="shared" si="1107"/>
        <v>12</v>
      </c>
      <c r="BT750" s="146">
        <f t="shared" si="1108"/>
        <v>12</v>
      </c>
      <c r="BU750" s="146">
        <f t="shared" si="1109"/>
        <v>12</v>
      </c>
      <c r="BV750" s="146">
        <f t="shared" si="1110"/>
        <v>12</v>
      </c>
      <c r="BW750" s="146">
        <f t="shared" si="1111"/>
        <v>12</v>
      </c>
      <c r="BX750" s="146">
        <f t="shared" si="1112"/>
        <v>12</v>
      </c>
      <c r="BY750" s="146">
        <f t="shared" si="1113"/>
        <v>12</v>
      </c>
      <c r="BZ750" s="146">
        <f t="shared" si="1114"/>
        <v>12</v>
      </c>
      <c r="CA750" s="146">
        <f t="shared" si="1115"/>
        <v>12</v>
      </c>
      <c r="CB750" s="146">
        <f t="shared" si="1116"/>
        <v>12</v>
      </c>
      <c r="CC750" s="146">
        <f t="shared" si="1117"/>
        <v>0</v>
      </c>
      <c r="CD750" s="146">
        <f t="shared" si="1118"/>
        <v>0</v>
      </c>
      <c r="CE750" s="146">
        <f t="shared" si="1119"/>
        <v>0</v>
      </c>
      <c r="CF750" s="146">
        <f t="shared" si="1120"/>
        <v>0</v>
      </c>
      <c r="CG750" s="146">
        <f t="shared" si="1121"/>
        <v>0</v>
      </c>
      <c r="CH750" s="146">
        <f t="shared" si="1122"/>
        <v>0</v>
      </c>
      <c r="CI750" s="146">
        <f t="shared" si="1123"/>
        <v>0</v>
      </c>
      <c r="CJ750" s="146">
        <f t="shared" si="1124"/>
        <v>0</v>
      </c>
      <c r="CK750" s="146">
        <f t="shared" si="1125"/>
        <v>0</v>
      </c>
      <c r="CL750" s="146">
        <f t="shared" si="1126"/>
        <v>0</v>
      </c>
      <c r="CM750" s="146">
        <f t="shared" si="1127"/>
        <v>0</v>
      </c>
      <c r="CN750" s="146">
        <f t="shared" si="1128"/>
        <v>0</v>
      </c>
      <c r="CO750" s="146">
        <f t="shared" si="1129"/>
        <v>0</v>
      </c>
      <c r="CP750" s="146">
        <f t="shared" si="1130"/>
        <v>0</v>
      </c>
      <c r="CQ750" s="146">
        <f t="shared" si="1131"/>
        <v>0</v>
      </c>
      <c r="CR750" s="146">
        <f t="shared" si="1132"/>
        <v>0</v>
      </c>
      <c r="CS750" s="146">
        <f t="shared" si="1133"/>
        <v>0</v>
      </c>
      <c r="CT750" s="146">
        <f t="shared" si="1134"/>
        <v>0</v>
      </c>
      <c r="CU750" s="146">
        <f t="shared" si="1135"/>
        <v>0</v>
      </c>
      <c r="CV750" s="146">
        <f t="shared" si="1136"/>
        <v>0</v>
      </c>
      <c r="CW750" s="146">
        <f t="shared" si="1137"/>
        <v>0</v>
      </c>
      <c r="CX750" s="146">
        <f t="shared" si="1138"/>
        <v>0</v>
      </c>
      <c r="CY750" s="146">
        <f t="shared" si="1139"/>
        <v>0</v>
      </c>
      <c r="CZ750" s="146">
        <f t="shared" si="1140"/>
        <v>0</v>
      </c>
      <c r="DA750" s="146">
        <f t="shared" si="1141"/>
        <v>0</v>
      </c>
      <c r="DB750" s="146">
        <f t="shared" si="1142"/>
        <v>0</v>
      </c>
      <c r="DC750" s="146">
        <f t="shared" si="1143"/>
        <v>0</v>
      </c>
      <c r="DD750" s="146">
        <f t="shared" si="1144"/>
        <v>0</v>
      </c>
      <c r="DE750" s="146">
        <f t="shared" si="1145"/>
        <v>0</v>
      </c>
      <c r="DF750" s="146">
        <f t="shared" si="1146"/>
        <v>0</v>
      </c>
      <c r="DG750" s="146">
        <f t="shared" si="1147"/>
        <v>0</v>
      </c>
      <c r="DH750" s="146">
        <f t="shared" si="1148"/>
        <v>0</v>
      </c>
      <c r="DI750" s="146">
        <f t="shared" si="1149"/>
        <v>0</v>
      </c>
      <c r="DJ750" s="146">
        <f t="shared" si="1150"/>
        <v>0</v>
      </c>
      <c r="DK750" s="146">
        <f t="shared" si="1151"/>
        <v>0</v>
      </c>
      <c r="DL750" s="146">
        <f t="shared" si="1152"/>
        <v>0</v>
      </c>
      <c r="DM750" s="146">
        <f t="shared" si="1153"/>
        <v>0</v>
      </c>
      <c r="DN750" s="63">
        <f t="shared" ref="DN750:DN758" si="1194">F750*H750</f>
        <v>180</v>
      </c>
      <c r="DO750" s="50">
        <f t="shared" ref="DO750:DO764" si="1195">IF(COUNTA(K750:AC750)&gt;0,DN750,"")</f>
        <v>180</v>
      </c>
      <c r="DP750" s="50" t="str">
        <f t="shared" si="1155"/>
        <v/>
      </c>
      <c r="DQ750" s="51" t="str">
        <f t="shared" si="1156"/>
        <v/>
      </c>
      <c r="DR750" s="1">
        <f t="shared" ref="DR750:DR764" si="1196">IF(DQ750="",1,2)</f>
        <v>1</v>
      </c>
      <c r="DS750" s="168" t="e">
        <f>IF(AND(DR750=#REF!,BL750=#REF!),'Tiến độ'!D750,"")</f>
        <v>#REF!</v>
      </c>
    </row>
    <row r="751" spans="1:123" ht="11.25" customHeight="1">
      <c r="A751" s="314" t="str">
        <f>IF(B751="","",MAX($A$7:A750)+1)</f>
        <v/>
      </c>
      <c r="B751" s="315"/>
      <c r="C751" s="79" t="s">
        <v>785</v>
      </c>
      <c r="D751" s="80" t="s">
        <v>1105</v>
      </c>
      <c r="E751" s="81">
        <v>3</v>
      </c>
      <c r="F751" s="82">
        <v>60</v>
      </c>
      <c r="G751" s="83"/>
      <c r="H751" s="84">
        <f>H750</f>
        <v>3</v>
      </c>
      <c r="I751" s="85">
        <f>I750</f>
        <v>188</v>
      </c>
      <c r="J751" s="27"/>
      <c r="K751" s="86">
        <v>4</v>
      </c>
      <c r="L751" s="87">
        <v>4</v>
      </c>
      <c r="M751" s="87">
        <v>4</v>
      </c>
      <c r="N751" s="88">
        <v>4</v>
      </c>
      <c r="O751" s="86">
        <v>4</v>
      </c>
      <c r="P751" s="87">
        <v>4</v>
      </c>
      <c r="Q751" s="87">
        <v>4</v>
      </c>
      <c r="R751" s="88">
        <v>4</v>
      </c>
      <c r="S751" s="86">
        <v>4</v>
      </c>
      <c r="T751" s="87">
        <v>4</v>
      </c>
      <c r="U751" s="87">
        <v>4</v>
      </c>
      <c r="V751" s="87">
        <v>4</v>
      </c>
      <c r="W751" s="88">
        <v>4</v>
      </c>
      <c r="X751" s="86">
        <v>4</v>
      </c>
      <c r="Y751" s="87">
        <v>4</v>
      </c>
      <c r="Z751" s="87" t="s">
        <v>163</v>
      </c>
      <c r="AA751" s="88" t="s">
        <v>163</v>
      </c>
      <c r="AB751" s="86" t="s">
        <v>163</v>
      </c>
      <c r="AC751" s="87" t="s">
        <v>163</v>
      </c>
      <c r="AD751" s="87" t="s">
        <v>164</v>
      </c>
      <c r="AE751" s="88" t="s">
        <v>164</v>
      </c>
      <c r="AF751" s="86" t="s">
        <v>164</v>
      </c>
      <c r="AG751" s="87" t="s">
        <v>164</v>
      </c>
      <c r="AH751" s="87" t="s">
        <v>164</v>
      </c>
      <c r="AI751" s="362"/>
      <c r="AJ751" s="363"/>
      <c r="AK751" s="86" t="s">
        <v>164</v>
      </c>
      <c r="AL751" s="87"/>
      <c r="AM751" s="87"/>
      <c r="AN751" s="88"/>
      <c r="AO751" s="86"/>
      <c r="AP751" s="87"/>
      <c r="AQ751" s="87"/>
      <c r="AR751" s="88"/>
      <c r="AS751" s="89"/>
      <c r="AT751" s="87"/>
      <c r="AU751" s="87"/>
      <c r="AV751" s="90"/>
      <c r="AW751" s="86"/>
      <c r="AX751" s="87"/>
      <c r="AY751" s="87"/>
      <c r="AZ751" s="87"/>
      <c r="BA751" s="88"/>
      <c r="BB751" s="89"/>
      <c r="BC751" s="87"/>
      <c r="BD751" s="87"/>
      <c r="BE751" s="321"/>
      <c r="BF751" s="322"/>
      <c r="BG751" s="322"/>
      <c r="BH751" s="322"/>
      <c r="BI751" s="322"/>
      <c r="BJ751" s="323"/>
      <c r="BK751" s="46" t="s">
        <v>18</v>
      </c>
      <c r="BL751" s="46" t="s">
        <v>54</v>
      </c>
      <c r="BN751" s="146">
        <f t="shared" si="1154"/>
        <v>12</v>
      </c>
      <c r="BO751" s="146">
        <f t="shared" si="1103"/>
        <v>12</v>
      </c>
      <c r="BP751" s="146">
        <f t="shared" si="1104"/>
        <v>12</v>
      </c>
      <c r="BQ751" s="146">
        <f t="shared" si="1105"/>
        <v>12</v>
      </c>
      <c r="BR751" s="146">
        <f t="shared" si="1106"/>
        <v>12</v>
      </c>
      <c r="BS751" s="146">
        <f t="shared" si="1107"/>
        <v>12</v>
      </c>
      <c r="BT751" s="146">
        <f t="shared" si="1108"/>
        <v>12</v>
      </c>
      <c r="BU751" s="146">
        <f t="shared" si="1109"/>
        <v>12</v>
      </c>
      <c r="BV751" s="146">
        <f t="shared" si="1110"/>
        <v>12</v>
      </c>
      <c r="BW751" s="146">
        <f t="shared" si="1111"/>
        <v>12</v>
      </c>
      <c r="BX751" s="146">
        <f t="shared" si="1112"/>
        <v>12</v>
      </c>
      <c r="BY751" s="146">
        <f t="shared" si="1113"/>
        <v>12</v>
      </c>
      <c r="BZ751" s="146">
        <f t="shared" si="1114"/>
        <v>12</v>
      </c>
      <c r="CA751" s="146">
        <f t="shared" si="1115"/>
        <v>12</v>
      </c>
      <c r="CB751" s="146">
        <f t="shared" si="1116"/>
        <v>12</v>
      </c>
      <c r="CC751" s="146">
        <f t="shared" si="1117"/>
        <v>0</v>
      </c>
      <c r="CD751" s="146">
        <f t="shared" si="1118"/>
        <v>0</v>
      </c>
      <c r="CE751" s="146">
        <f t="shared" si="1119"/>
        <v>0</v>
      </c>
      <c r="CF751" s="146">
        <f t="shared" si="1120"/>
        <v>0</v>
      </c>
      <c r="CG751" s="146">
        <f t="shared" si="1121"/>
        <v>0</v>
      </c>
      <c r="CH751" s="146">
        <f t="shared" si="1122"/>
        <v>0</v>
      </c>
      <c r="CI751" s="146">
        <f t="shared" si="1123"/>
        <v>0</v>
      </c>
      <c r="CJ751" s="146">
        <f t="shared" si="1124"/>
        <v>0</v>
      </c>
      <c r="CK751" s="146">
        <f t="shared" si="1125"/>
        <v>0</v>
      </c>
      <c r="CL751" s="146">
        <f t="shared" si="1126"/>
        <v>0</v>
      </c>
      <c r="CM751" s="146">
        <f t="shared" si="1127"/>
        <v>0</v>
      </c>
      <c r="CN751" s="146">
        <f t="shared" si="1128"/>
        <v>0</v>
      </c>
      <c r="CO751" s="146">
        <f t="shared" si="1129"/>
        <v>0</v>
      </c>
      <c r="CP751" s="146">
        <f t="shared" si="1130"/>
        <v>0</v>
      </c>
      <c r="CQ751" s="146">
        <f t="shared" si="1131"/>
        <v>0</v>
      </c>
      <c r="CR751" s="146">
        <f t="shared" si="1132"/>
        <v>0</v>
      </c>
      <c r="CS751" s="146">
        <f t="shared" si="1133"/>
        <v>0</v>
      </c>
      <c r="CT751" s="146">
        <f t="shared" si="1134"/>
        <v>0</v>
      </c>
      <c r="CU751" s="146">
        <f t="shared" si="1135"/>
        <v>0</v>
      </c>
      <c r="CV751" s="146">
        <f t="shared" si="1136"/>
        <v>0</v>
      </c>
      <c r="CW751" s="146">
        <f t="shared" si="1137"/>
        <v>0</v>
      </c>
      <c r="CX751" s="146">
        <f t="shared" si="1138"/>
        <v>0</v>
      </c>
      <c r="CY751" s="146">
        <f t="shared" si="1139"/>
        <v>0</v>
      </c>
      <c r="CZ751" s="146">
        <f t="shared" si="1140"/>
        <v>0</v>
      </c>
      <c r="DA751" s="146">
        <f t="shared" si="1141"/>
        <v>0</v>
      </c>
      <c r="DB751" s="146">
        <f t="shared" si="1142"/>
        <v>0</v>
      </c>
      <c r="DC751" s="146">
        <f t="shared" si="1143"/>
        <v>0</v>
      </c>
      <c r="DD751" s="146">
        <f t="shared" si="1144"/>
        <v>0</v>
      </c>
      <c r="DE751" s="146">
        <f t="shared" si="1145"/>
        <v>0</v>
      </c>
      <c r="DF751" s="146">
        <f t="shared" si="1146"/>
        <v>0</v>
      </c>
      <c r="DG751" s="146">
        <f t="shared" si="1147"/>
        <v>0</v>
      </c>
      <c r="DH751" s="146">
        <f t="shared" si="1148"/>
        <v>0</v>
      </c>
      <c r="DI751" s="146">
        <f t="shared" si="1149"/>
        <v>0</v>
      </c>
      <c r="DJ751" s="146">
        <f t="shared" si="1150"/>
        <v>0</v>
      </c>
      <c r="DK751" s="146">
        <f t="shared" si="1151"/>
        <v>0</v>
      </c>
      <c r="DL751" s="146">
        <f t="shared" si="1152"/>
        <v>0</v>
      </c>
      <c r="DM751" s="146">
        <f t="shared" si="1153"/>
        <v>0</v>
      </c>
      <c r="DN751" s="64">
        <f>F751*H751*2</f>
        <v>360</v>
      </c>
      <c r="DO751" s="52">
        <f t="shared" si="1195"/>
        <v>360</v>
      </c>
      <c r="DP751" s="52" t="str">
        <f t="shared" si="1155"/>
        <v/>
      </c>
      <c r="DQ751" s="53" t="str">
        <f t="shared" si="1156"/>
        <v/>
      </c>
      <c r="DR751" s="1">
        <f t="shared" si="1196"/>
        <v>1</v>
      </c>
      <c r="DS751" s="168" t="e">
        <f>IF(AND(DR751=#REF!,BL751=#REF!),'Tiến độ'!D751,"")</f>
        <v>#REF!</v>
      </c>
    </row>
    <row r="752" spans="1:123" ht="11.25" customHeight="1">
      <c r="A752" s="314" t="str">
        <f>IF(B752="","",MAX($A$7:A751)+1)</f>
        <v/>
      </c>
      <c r="B752" s="315"/>
      <c r="C752" s="79" t="s">
        <v>786</v>
      </c>
      <c r="D752" s="80" t="s">
        <v>787</v>
      </c>
      <c r="E752" s="81">
        <v>2</v>
      </c>
      <c r="F752" s="82">
        <v>30</v>
      </c>
      <c r="G752" s="83"/>
      <c r="H752" s="84">
        <f t="shared" ref="H752:H764" si="1197">H751</f>
        <v>3</v>
      </c>
      <c r="I752" s="85">
        <f t="shared" ref="I752:I764" si="1198">I751</f>
        <v>188</v>
      </c>
      <c r="J752" s="27"/>
      <c r="K752" s="86"/>
      <c r="L752" s="87"/>
      <c r="M752" s="87"/>
      <c r="N752" s="88"/>
      <c r="O752" s="86"/>
      <c r="P752" s="87"/>
      <c r="Q752" s="87"/>
      <c r="R752" s="88"/>
      <c r="S752" s="86"/>
      <c r="T752" s="87"/>
      <c r="U752" s="87"/>
      <c r="V752" s="87"/>
      <c r="W752" s="88"/>
      <c r="X752" s="86"/>
      <c r="Y752" s="87"/>
      <c r="Z752" s="87"/>
      <c r="AA752" s="88"/>
      <c r="AB752" s="86"/>
      <c r="AC752" s="87"/>
      <c r="AD752" s="87">
        <v>6</v>
      </c>
      <c r="AE752" s="88">
        <v>6</v>
      </c>
      <c r="AF752" s="86">
        <v>6</v>
      </c>
      <c r="AG752" s="87">
        <v>6</v>
      </c>
      <c r="AH752" s="87">
        <v>6</v>
      </c>
      <c r="AI752" s="362"/>
      <c r="AJ752" s="363"/>
      <c r="AK752" s="86" t="s">
        <v>163</v>
      </c>
      <c r="AL752" s="87"/>
      <c r="AM752" s="87"/>
      <c r="AN752" s="88"/>
      <c r="AO752" s="86"/>
      <c r="AP752" s="87"/>
      <c r="AQ752" s="87"/>
      <c r="AR752" s="88"/>
      <c r="AS752" s="89"/>
      <c r="AT752" s="87"/>
      <c r="AU752" s="87"/>
      <c r="AV752" s="90"/>
      <c r="AW752" s="86"/>
      <c r="AX752" s="87"/>
      <c r="AY752" s="87"/>
      <c r="AZ752" s="87"/>
      <c r="BA752" s="88"/>
      <c r="BB752" s="89"/>
      <c r="BC752" s="87"/>
      <c r="BD752" s="87"/>
      <c r="BE752" s="321"/>
      <c r="BF752" s="322"/>
      <c r="BG752" s="322"/>
      <c r="BH752" s="322"/>
      <c r="BI752" s="322"/>
      <c r="BJ752" s="323"/>
      <c r="BK752" s="46" t="s">
        <v>18</v>
      </c>
      <c r="BL752" s="46" t="s">
        <v>1116</v>
      </c>
      <c r="BN752" s="146">
        <f t="shared" si="1154"/>
        <v>0</v>
      </c>
      <c r="BO752" s="146">
        <f t="shared" si="1103"/>
        <v>0</v>
      </c>
      <c r="BP752" s="146">
        <f t="shared" si="1104"/>
        <v>0</v>
      </c>
      <c r="BQ752" s="146">
        <f t="shared" si="1105"/>
        <v>0</v>
      </c>
      <c r="BR752" s="146">
        <f t="shared" si="1106"/>
        <v>0</v>
      </c>
      <c r="BS752" s="146">
        <f t="shared" si="1107"/>
        <v>0</v>
      </c>
      <c r="BT752" s="146">
        <f t="shared" si="1108"/>
        <v>0</v>
      </c>
      <c r="BU752" s="146">
        <f t="shared" si="1109"/>
        <v>0</v>
      </c>
      <c r="BV752" s="146">
        <f t="shared" si="1110"/>
        <v>0</v>
      </c>
      <c r="BW752" s="146">
        <f t="shared" si="1111"/>
        <v>0</v>
      </c>
      <c r="BX752" s="146">
        <f t="shared" si="1112"/>
        <v>0</v>
      </c>
      <c r="BY752" s="146">
        <f t="shared" si="1113"/>
        <v>0</v>
      </c>
      <c r="BZ752" s="146">
        <f t="shared" si="1114"/>
        <v>0</v>
      </c>
      <c r="CA752" s="146">
        <f t="shared" si="1115"/>
        <v>0</v>
      </c>
      <c r="CB752" s="146">
        <f t="shared" si="1116"/>
        <v>0</v>
      </c>
      <c r="CC752" s="146">
        <f t="shared" si="1117"/>
        <v>0</v>
      </c>
      <c r="CD752" s="146">
        <f t="shared" si="1118"/>
        <v>0</v>
      </c>
      <c r="CE752" s="146">
        <f t="shared" si="1119"/>
        <v>0</v>
      </c>
      <c r="CF752" s="146">
        <f t="shared" si="1120"/>
        <v>0</v>
      </c>
      <c r="CG752" s="146">
        <f t="shared" si="1121"/>
        <v>18</v>
      </c>
      <c r="CH752" s="146">
        <f t="shared" si="1122"/>
        <v>18</v>
      </c>
      <c r="CI752" s="146">
        <f t="shared" si="1123"/>
        <v>18</v>
      </c>
      <c r="CJ752" s="146">
        <f t="shared" si="1124"/>
        <v>18</v>
      </c>
      <c r="CK752" s="146">
        <f t="shared" si="1125"/>
        <v>18</v>
      </c>
      <c r="CL752" s="146">
        <f t="shared" si="1126"/>
        <v>0</v>
      </c>
      <c r="CM752" s="146">
        <f t="shared" si="1127"/>
        <v>0</v>
      </c>
      <c r="CN752" s="146">
        <f t="shared" si="1128"/>
        <v>0</v>
      </c>
      <c r="CO752" s="146">
        <f t="shared" si="1129"/>
        <v>0</v>
      </c>
      <c r="CP752" s="146">
        <f t="shared" si="1130"/>
        <v>0</v>
      </c>
      <c r="CQ752" s="146">
        <f t="shared" si="1131"/>
        <v>0</v>
      </c>
      <c r="CR752" s="146">
        <f t="shared" si="1132"/>
        <v>0</v>
      </c>
      <c r="CS752" s="146">
        <f t="shared" si="1133"/>
        <v>0</v>
      </c>
      <c r="CT752" s="146">
        <f t="shared" si="1134"/>
        <v>0</v>
      </c>
      <c r="CU752" s="146">
        <f t="shared" si="1135"/>
        <v>0</v>
      </c>
      <c r="CV752" s="146">
        <f t="shared" si="1136"/>
        <v>0</v>
      </c>
      <c r="CW752" s="146">
        <f t="shared" si="1137"/>
        <v>0</v>
      </c>
      <c r="CX752" s="146">
        <f t="shared" si="1138"/>
        <v>0</v>
      </c>
      <c r="CY752" s="146">
        <f t="shared" si="1139"/>
        <v>0</v>
      </c>
      <c r="CZ752" s="146">
        <f t="shared" si="1140"/>
        <v>0</v>
      </c>
      <c r="DA752" s="146">
        <f t="shared" si="1141"/>
        <v>0</v>
      </c>
      <c r="DB752" s="146">
        <f t="shared" si="1142"/>
        <v>0</v>
      </c>
      <c r="DC752" s="146">
        <f t="shared" si="1143"/>
        <v>0</v>
      </c>
      <c r="DD752" s="146">
        <f t="shared" si="1144"/>
        <v>0</v>
      </c>
      <c r="DE752" s="146">
        <f t="shared" si="1145"/>
        <v>0</v>
      </c>
      <c r="DF752" s="146">
        <f t="shared" si="1146"/>
        <v>0</v>
      </c>
      <c r="DG752" s="146">
        <f t="shared" si="1147"/>
        <v>0</v>
      </c>
      <c r="DH752" s="146">
        <f t="shared" si="1148"/>
        <v>0</v>
      </c>
      <c r="DI752" s="146">
        <f t="shared" si="1149"/>
        <v>0</v>
      </c>
      <c r="DJ752" s="146">
        <f t="shared" si="1150"/>
        <v>0</v>
      </c>
      <c r="DK752" s="146">
        <f t="shared" si="1151"/>
        <v>0</v>
      </c>
      <c r="DL752" s="146">
        <f t="shared" si="1152"/>
        <v>0</v>
      </c>
      <c r="DM752" s="146">
        <f t="shared" si="1153"/>
        <v>0</v>
      </c>
      <c r="DN752" s="64">
        <f t="shared" si="1194"/>
        <v>90</v>
      </c>
      <c r="DO752" s="52" t="str">
        <f t="shared" si="1195"/>
        <v/>
      </c>
      <c r="DP752" s="52">
        <f t="shared" si="1155"/>
        <v>90</v>
      </c>
      <c r="DQ752" s="53" t="str">
        <f t="shared" si="1156"/>
        <v/>
      </c>
      <c r="DR752" s="1">
        <f t="shared" si="1196"/>
        <v>1</v>
      </c>
      <c r="DS752" s="168" t="e">
        <f>IF(AND(DR752=#REF!,BL752=#REF!),'Tiến độ'!D752,"")</f>
        <v>#REF!</v>
      </c>
    </row>
    <row r="753" spans="1:123" ht="11.25" customHeight="1">
      <c r="A753" s="314" t="str">
        <f>IF(B753="","",MAX($A$7:A752)+1)</f>
        <v/>
      </c>
      <c r="B753" s="315"/>
      <c r="C753" s="79" t="s">
        <v>788</v>
      </c>
      <c r="D753" s="80" t="s">
        <v>789</v>
      </c>
      <c r="E753" s="81">
        <v>4</v>
      </c>
      <c r="F753" s="82">
        <v>75</v>
      </c>
      <c r="G753" s="83"/>
      <c r="H753" s="84">
        <f t="shared" si="1197"/>
        <v>3</v>
      </c>
      <c r="I753" s="85">
        <f t="shared" si="1198"/>
        <v>188</v>
      </c>
      <c r="J753" s="27"/>
      <c r="K753" s="86">
        <v>5</v>
      </c>
      <c r="L753" s="87">
        <v>5</v>
      </c>
      <c r="M753" s="87">
        <v>5</v>
      </c>
      <c r="N753" s="88">
        <v>5</v>
      </c>
      <c r="O753" s="86">
        <v>5</v>
      </c>
      <c r="P753" s="87">
        <v>5</v>
      </c>
      <c r="Q753" s="87">
        <v>5</v>
      </c>
      <c r="R753" s="88">
        <v>5</v>
      </c>
      <c r="S753" s="86">
        <v>5</v>
      </c>
      <c r="T753" s="87">
        <v>5</v>
      </c>
      <c r="U753" s="87">
        <v>5</v>
      </c>
      <c r="V753" s="87">
        <v>5</v>
      </c>
      <c r="W753" s="88">
        <v>5</v>
      </c>
      <c r="X753" s="86">
        <v>5</v>
      </c>
      <c r="Y753" s="87">
        <v>5</v>
      </c>
      <c r="Z753" s="87" t="s">
        <v>163</v>
      </c>
      <c r="AA753" s="88" t="s">
        <v>163</v>
      </c>
      <c r="AB753" s="86" t="s">
        <v>163</v>
      </c>
      <c r="AC753" s="87" t="s">
        <v>163</v>
      </c>
      <c r="AD753" s="87" t="s">
        <v>164</v>
      </c>
      <c r="AE753" s="88" t="s">
        <v>164</v>
      </c>
      <c r="AF753" s="86" t="s">
        <v>164</v>
      </c>
      <c r="AG753" s="87" t="s">
        <v>164</v>
      </c>
      <c r="AH753" s="87" t="s">
        <v>164</v>
      </c>
      <c r="AI753" s="362"/>
      <c r="AJ753" s="363"/>
      <c r="AK753" s="86" t="s">
        <v>164</v>
      </c>
      <c r="AL753" s="87"/>
      <c r="AM753" s="87"/>
      <c r="AN753" s="88"/>
      <c r="AO753" s="86"/>
      <c r="AP753" s="87"/>
      <c r="AQ753" s="87"/>
      <c r="AR753" s="88"/>
      <c r="AS753" s="89"/>
      <c r="AT753" s="87"/>
      <c r="AU753" s="87"/>
      <c r="AV753" s="90"/>
      <c r="AW753" s="86"/>
      <c r="AX753" s="87"/>
      <c r="AY753" s="87"/>
      <c r="AZ753" s="87"/>
      <c r="BA753" s="88"/>
      <c r="BB753" s="89"/>
      <c r="BC753" s="87"/>
      <c r="BD753" s="87"/>
      <c r="BE753" s="321"/>
      <c r="BF753" s="322"/>
      <c r="BG753" s="322"/>
      <c r="BH753" s="322"/>
      <c r="BI753" s="322"/>
      <c r="BJ753" s="323"/>
      <c r="BK753" s="46" t="s">
        <v>18</v>
      </c>
      <c r="BL753" s="46" t="s">
        <v>60</v>
      </c>
      <c r="BN753" s="146">
        <f t="shared" si="1154"/>
        <v>15</v>
      </c>
      <c r="BO753" s="146">
        <f t="shared" si="1103"/>
        <v>15</v>
      </c>
      <c r="BP753" s="146">
        <f t="shared" si="1104"/>
        <v>15</v>
      </c>
      <c r="BQ753" s="146">
        <f t="shared" si="1105"/>
        <v>15</v>
      </c>
      <c r="BR753" s="146">
        <f t="shared" si="1106"/>
        <v>15</v>
      </c>
      <c r="BS753" s="146">
        <f t="shared" si="1107"/>
        <v>15</v>
      </c>
      <c r="BT753" s="146">
        <f t="shared" si="1108"/>
        <v>15</v>
      </c>
      <c r="BU753" s="146">
        <f t="shared" si="1109"/>
        <v>15</v>
      </c>
      <c r="BV753" s="146">
        <f t="shared" si="1110"/>
        <v>15</v>
      </c>
      <c r="BW753" s="146">
        <f t="shared" si="1111"/>
        <v>15</v>
      </c>
      <c r="BX753" s="146">
        <f t="shared" si="1112"/>
        <v>15</v>
      </c>
      <c r="BY753" s="146">
        <f t="shared" si="1113"/>
        <v>15</v>
      </c>
      <c r="BZ753" s="146">
        <f t="shared" si="1114"/>
        <v>15</v>
      </c>
      <c r="CA753" s="146">
        <f t="shared" si="1115"/>
        <v>15</v>
      </c>
      <c r="CB753" s="146">
        <f t="shared" si="1116"/>
        <v>15</v>
      </c>
      <c r="CC753" s="146">
        <f t="shared" si="1117"/>
        <v>0</v>
      </c>
      <c r="CD753" s="146">
        <f t="shared" si="1118"/>
        <v>0</v>
      </c>
      <c r="CE753" s="146">
        <f t="shared" si="1119"/>
        <v>0</v>
      </c>
      <c r="CF753" s="146">
        <f t="shared" si="1120"/>
        <v>0</v>
      </c>
      <c r="CG753" s="146">
        <f t="shared" si="1121"/>
        <v>0</v>
      </c>
      <c r="CH753" s="146">
        <f t="shared" si="1122"/>
        <v>0</v>
      </c>
      <c r="CI753" s="146">
        <f t="shared" si="1123"/>
        <v>0</v>
      </c>
      <c r="CJ753" s="146">
        <f t="shared" si="1124"/>
        <v>0</v>
      </c>
      <c r="CK753" s="146">
        <f t="shared" si="1125"/>
        <v>0</v>
      </c>
      <c r="CL753" s="146">
        <f t="shared" si="1126"/>
        <v>0</v>
      </c>
      <c r="CM753" s="146">
        <f t="shared" si="1127"/>
        <v>0</v>
      </c>
      <c r="CN753" s="146">
        <f t="shared" si="1128"/>
        <v>0</v>
      </c>
      <c r="CO753" s="146">
        <f t="shared" si="1129"/>
        <v>0</v>
      </c>
      <c r="CP753" s="146">
        <f t="shared" si="1130"/>
        <v>0</v>
      </c>
      <c r="CQ753" s="146">
        <f t="shared" si="1131"/>
        <v>0</v>
      </c>
      <c r="CR753" s="146">
        <f t="shared" si="1132"/>
        <v>0</v>
      </c>
      <c r="CS753" s="146">
        <f t="shared" si="1133"/>
        <v>0</v>
      </c>
      <c r="CT753" s="146">
        <f t="shared" si="1134"/>
        <v>0</v>
      </c>
      <c r="CU753" s="146">
        <f t="shared" si="1135"/>
        <v>0</v>
      </c>
      <c r="CV753" s="146">
        <f t="shared" si="1136"/>
        <v>0</v>
      </c>
      <c r="CW753" s="146">
        <f t="shared" si="1137"/>
        <v>0</v>
      </c>
      <c r="CX753" s="146">
        <f t="shared" si="1138"/>
        <v>0</v>
      </c>
      <c r="CY753" s="146">
        <f t="shared" si="1139"/>
        <v>0</v>
      </c>
      <c r="CZ753" s="146">
        <f t="shared" si="1140"/>
        <v>0</v>
      </c>
      <c r="DA753" s="146">
        <f t="shared" si="1141"/>
        <v>0</v>
      </c>
      <c r="DB753" s="146">
        <f t="shared" si="1142"/>
        <v>0</v>
      </c>
      <c r="DC753" s="146">
        <f t="shared" si="1143"/>
        <v>0</v>
      </c>
      <c r="DD753" s="146">
        <f t="shared" si="1144"/>
        <v>0</v>
      </c>
      <c r="DE753" s="146">
        <f t="shared" si="1145"/>
        <v>0</v>
      </c>
      <c r="DF753" s="146">
        <f t="shared" si="1146"/>
        <v>0</v>
      </c>
      <c r="DG753" s="146">
        <f t="shared" si="1147"/>
        <v>0</v>
      </c>
      <c r="DH753" s="146">
        <f t="shared" si="1148"/>
        <v>0</v>
      </c>
      <c r="DI753" s="146">
        <f t="shared" si="1149"/>
        <v>0</v>
      </c>
      <c r="DJ753" s="146">
        <f t="shared" si="1150"/>
        <v>0</v>
      </c>
      <c r="DK753" s="146">
        <f t="shared" si="1151"/>
        <v>0</v>
      </c>
      <c r="DL753" s="146">
        <f t="shared" si="1152"/>
        <v>0</v>
      </c>
      <c r="DM753" s="146">
        <f t="shared" si="1153"/>
        <v>0</v>
      </c>
      <c r="DN753" s="64">
        <f t="shared" si="1194"/>
        <v>225</v>
      </c>
      <c r="DO753" s="52">
        <f t="shared" si="1195"/>
        <v>225</v>
      </c>
      <c r="DP753" s="52" t="str">
        <f t="shared" si="1155"/>
        <v/>
      </c>
      <c r="DQ753" s="53" t="str">
        <f t="shared" si="1156"/>
        <v/>
      </c>
      <c r="DR753" s="1">
        <f t="shared" si="1196"/>
        <v>1</v>
      </c>
      <c r="DS753" s="168" t="e">
        <f>IF(AND(DR753=#REF!,BL753=#REF!),'Tiến độ'!D753,"")</f>
        <v>#REF!</v>
      </c>
    </row>
    <row r="754" spans="1:123" ht="11.25" customHeight="1">
      <c r="A754" s="314" t="str">
        <f>IF(B754="","",MAX($A$7:A753)+1)</f>
        <v/>
      </c>
      <c r="B754" s="315"/>
      <c r="C754" s="79" t="s">
        <v>790</v>
      </c>
      <c r="D754" s="80" t="s">
        <v>791</v>
      </c>
      <c r="E754" s="81">
        <v>2</v>
      </c>
      <c r="F754" s="82">
        <v>30</v>
      </c>
      <c r="G754" s="83"/>
      <c r="H754" s="84">
        <f t="shared" si="1197"/>
        <v>3</v>
      </c>
      <c r="I754" s="85">
        <f t="shared" si="1198"/>
        <v>188</v>
      </c>
      <c r="J754" s="27"/>
      <c r="K754" s="86">
        <v>2</v>
      </c>
      <c r="L754" s="87">
        <v>2</v>
      </c>
      <c r="M754" s="87">
        <v>2</v>
      </c>
      <c r="N754" s="88">
        <v>2</v>
      </c>
      <c r="O754" s="86">
        <v>2</v>
      </c>
      <c r="P754" s="87">
        <v>2</v>
      </c>
      <c r="Q754" s="87">
        <v>2</v>
      </c>
      <c r="R754" s="88">
        <v>2</v>
      </c>
      <c r="S754" s="86">
        <v>2</v>
      </c>
      <c r="T754" s="87">
        <v>2</v>
      </c>
      <c r="U754" s="87">
        <v>2</v>
      </c>
      <c r="V754" s="87">
        <v>2</v>
      </c>
      <c r="W754" s="88">
        <v>2</v>
      </c>
      <c r="X754" s="86">
        <v>2</v>
      </c>
      <c r="Y754" s="87">
        <v>2</v>
      </c>
      <c r="Z754" s="87" t="s">
        <v>163</v>
      </c>
      <c r="AA754" s="88" t="s">
        <v>163</v>
      </c>
      <c r="AB754" s="86" t="s">
        <v>163</v>
      </c>
      <c r="AC754" s="87" t="s">
        <v>163</v>
      </c>
      <c r="AD754" s="87" t="s">
        <v>164</v>
      </c>
      <c r="AE754" s="88" t="s">
        <v>164</v>
      </c>
      <c r="AF754" s="86" t="s">
        <v>164</v>
      </c>
      <c r="AG754" s="87" t="s">
        <v>164</v>
      </c>
      <c r="AH754" s="87" t="s">
        <v>164</v>
      </c>
      <c r="AI754" s="362"/>
      <c r="AJ754" s="363"/>
      <c r="AK754" s="86" t="s">
        <v>164</v>
      </c>
      <c r="AL754" s="87"/>
      <c r="AM754" s="87"/>
      <c r="AN754" s="88"/>
      <c r="AO754" s="86"/>
      <c r="AP754" s="87"/>
      <c r="AQ754" s="87"/>
      <c r="AR754" s="88"/>
      <c r="AS754" s="89"/>
      <c r="AT754" s="87"/>
      <c r="AU754" s="87"/>
      <c r="AV754" s="90"/>
      <c r="AW754" s="86"/>
      <c r="AX754" s="87"/>
      <c r="AY754" s="87"/>
      <c r="AZ754" s="87"/>
      <c r="BA754" s="88"/>
      <c r="BB754" s="89"/>
      <c r="BC754" s="87"/>
      <c r="BD754" s="87"/>
      <c r="BE754" s="321"/>
      <c r="BF754" s="322"/>
      <c r="BG754" s="322"/>
      <c r="BH754" s="322"/>
      <c r="BI754" s="322"/>
      <c r="BJ754" s="323"/>
      <c r="BK754" s="46" t="s">
        <v>18</v>
      </c>
      <c r="BL754" s="46" t="s">
        <v>1116</v>
      </c>
      <c r="BN754" s="146">
        <f t="shared" si="1154"/>
        <v>6</v>
      </c>
      <c r="BO754" s="146">
        <f t="shared" si="1103"/>
        <v>6</v>
      </c>
      <c r="BP754" s="146">
        <f t="shared" si="1104"/>
        <v>6</v>
      </c>
      <c r="BQ754" s="146">
        <f t="shared" si="1105"/>
        <v>6</v>
      </c>
      <c r="BR754" s="146">
        <f t="shared" si="1106"/>
        <v>6</v>
      </c>
      <c r="BS754" s="146">
        <f t="shared" si="1107"/>
        <v>6</v>
      </c>
      <c r="BT754" s="146">
        <f t="shared" si="1108"/>
        <v>6</v>
      </c>
      <c r="BU754" s="146">
        <f t="shared" si="1109"/>
        <v>6</v>
      </c>
      <c r="BV754" s="146">
        <f t="shared" si="1110"/>
        <v>6</v>
      </c>
      <c r="BW754" s="146">
        <f t="shared" si="1111"/>
        <v>6</v>
      </c>
      <c r="BX754" s="146">
        <f t="shared" si="1112"/>
        <v>6</v>
      </c>
      <c r="BY754" s="146">
        <f t="shared" si="1113"/>
        <v>6</v>
      </c>
      <c r="BZ754" s="146">
        <f t="shared" si="1114"/>
        <v>6</v>
      </c>
      <c r="CA754" s="146">
        <f t="shared" si="1115"/>
        <v>6</v>
      </c>
      <c r="CB754" s="146">
        <f t="shared" si="1116"/>
        <v>6</v>
      </c>
      <c r="CC754" s="146">
        <f t="shared" si="1117"/>
        <v>0</v>
      </c>
      <c r="CD754" s="146">
        <f t="shared" si="1118"/>
        <v>0</v>
      </c>
      <c r="CE754" s="146">
        <f t="shared" si="1119"/>
        <v>0</v>
      </c>
      <c r="CF754" s="146">
        <f t="shared" si="1120"/>
        <v>0</v>
      </c>
      <c r="CG754" s="146">
        <f t="shared" si="1121"/>
        <v>0</v>
      </c>
      <c r="CH754" s="146">
        <f t="shared" si="1122"/>
        <v>0</v>
      </c>
      <c r="CI754" s="146">
        <f t="shared" si="1123"/>
        <v>0</v>
      </c>
      <c r="CJ754" s="146">
        <f t="shared" si="1124"/>
        <v>0</v>
      </c>
      <c r="CK754" s="146">
        <f t="shared" si="1125"/>
        <v>0</v>
      </c>
      <c r="CL754" s="146">
        <f t="shared" si="1126"/>
        <v>0</v>
      </c>
      <c r="CM754" s="146">
        <f t="shared" si="1127"/>
        <v>0</v>
      </c>
      <c r="CN754" s="146">
        <f t="shared" si="1128"/>
        <v>0</v>
      </c>
      <c r="CO754" s="146">
        <f t="shared" si="1129"/>
        <v>0</v>
      </c>
      <c r="CP754" s="146">
        <f t="shared" si="1130"/>
        <v>0</v>
      </c>
      <c r="CQ754" s="146">
        <f t="shared" si="1131"/>
        <v>0</v>
      </c>
      <c r="CR754" s="146">
        <f t="shared" si="1132"/>
        <v>0</v>
      </c>
      <c r="CS754" s="146">
        <f t="shared" si="1133"/>
        <v>0</v>
      </c>
      <c r="CT754" s="146">
        <f t="shared" si="1134"/>
        <v>0</v>
      </c>
      <c r="CU754" s="146">
        <f t="shared" si="1135"/>
        <v>0</v>
      </c>
      <c r="CV754" s="146">
        <f t="shared" si="1136"/>
        <v>0</v>
      </c>
      <c r="CW754" s="146">
        <f t="shared" si="1137"/>
        <v>0</v>
      </c>
      <c r="CX754" s="146">
        <f t="shared" si="1138"/>
        <v>0</v>
      </c>
      <c r="CY754" s="146">
        <f t="shared" si="1139"/>
        <v>0</v>
      </c>
      <c r="CZ754" s="146">
        <f t="shared" si="1140"/>
        <v>0</v>
      </c>
      <c r="DA754" s="146">
        <f t="shared" si="1141"/>
        <v>0</v>
      </c>
      <c r="DB754" s="146">
        <f t="shared" si="1142"/>
        <v>0</v>
      </c>
      <c r="DC754" s="146">
        <f t="shared" si="1143"/>
        <v>0</v>
      </c>
      <c r="DD754" s="146">
        <f t="shared" si="1144"/>
        <v>0</v>
      </c>
      <c r="DE754" s="146">
        <f t="shared" si="1145"/>
        <v>0</v>
      </c>
      <c r="DF754" s="146">
        <f t="shared" si="1146"/>
        <v>0</v>
      </c>
      <c r="DG754" s="146">
        <f t="shared" si="1147"/>
        <v>0</v>
      </c>
      <c r="DH754" s="146">
        <f t="shared" si="1148"/>
        <v>0</v>
      </c>
      <c r="DI754" s="146">
        <f t="shared" si="1149"/>
        <v>0</v>
      </c>
      <c r="DJ754" s="146">
        <f t="shared" si="1150"/>
        <v>0</v>
      </c>
      <c r="DK754" s="146">
        <f t="shared" si="1151"/>
        <v>0</v>
      </c>
      <c r="DL754" s="146">
        <f t="shared" si="1152"/>
        <v>0</v>
      </c>
      <c r="DM754" s="146">
        <f t="shared" si="1153"/>
        <v>0</v>
      </c>
      <c r="DN754" s="64">
        <f t="shared" si="1194"/>
        <v>90</v>
      </c>
      <c r="DO754" s="52">
        <f t="shared" si="1195"/>
        <v>90</v>
      </c>
      <c r="DP754" s="52" t="str">
        <f t="shared" si="1155"/>
        <v/>
      </c>
      <c r="DQ754" s="53" t="str">
        <f t="shared" si="1156"/>
        <v/>
      </c>
      <c r="DR754" s="1">
        <f t="shared" si="1196"/>
        <v>1</v>
      </c>
      <c r="DS754" s="168" t="e">
        <f>IF(AND(DR754=#REF!,BL754=#REF!),'Tiến độ'!D754,"")</f>
        <v>#REF!</v>
      </c>
    </row>
    <row r="755" spans="1:123" ht="11.25" customHeight="1">
      <c r="A755" s="314" t="str">
        <f>IF(B755="","",MAX($A$7:A754)+1)</f>
        <v/>
      </c>
      <c r="B755" s="315"/>
      <c r="C755" s="79" t="s">
        <v>792</v>
      </c>
      <c r="D755" s="80" t="s">
        <v>793</v>
      </c>
      <c r="E755" s="81">
        <v>4</v>
      </c>
      <c r="F755" s="82">
        <v>75</v>
      </c>
      <c r="G755" s="83"/>
      <c r="H755" s="84">
        <f t="shared" si="1197"/>
        <v>3</v>
      </c>
      <c r="I755" s="85">
        <f t="shared" si="1198"/>
        <v>188</v>
      </c>
      <c r="J755" s="27"/>
      <c r="K755" s="86">
        <v>5</v>
      </c>
      <c r="L755" s="87">
        <v>5</v>
      </c>
      <c r="M755" s="87">
        <v>5</v>
      </c>
      <c r="N755" s="88">
        <v>5</v>
      </c>
      <c r="O755" s="86">
        <v>5</v>
      </c>
      <c r="P755" s="87">
        <v>5</v>
      </c>
      <c r="Q755" s="87">
        <v>5</v>
      </c>
      <c r="R755" s="88">
        <v>5</v>
      </c>
      <c r="S755" s="86">
        <v>5</v>
      </c>
      <c r="T755" s="87">
        <v>5</v>
      </c>
      <c r="U755" s="87">
        <v>5</v>
      </c>
      <c r="V755" s="87">
        <v>5</v>
      </c>
      <c r="W755" s="88">
        <v>5</v>
      </c>
      <c r="X755" s="86">
        <v>5</v>
      </c>
      <c r="Y755" s="87">
        <v>5</v>
      </c>
      <c r="Z755" s="87" t="s">
        <v>163</v>
      </c>
      <c r="AA755" s="88" t="s">
        <v>163</v>
      </c>
      <c r="AB755" s="86" t="s">
        <v>163</v>
      </c>
      <c r="AC755" s="87" t="s">
        <v>163</v>
      </c>
      <c r="AD755" s="87" t="s">
        <v>164</v>
      </c>
      <c r="AE755" s="88" t="s">
        <v>164</v>
      </c>
      <c r="AF755" s="86" t="s">
        <v>164</v>
      </c>
      <c r="AG755" s="87" t="s">
        <v>164</v>
      </c>
      <c r="AH755" s="87" t="s">
        <v>164</v>
      </c>
      <c r="AI755" s="362"/>
      <c r="AJ755" s="363"/>
      <c r="AK755" s="86" t="s">
        <v>164</v>
      </c>
      <c r="AL755" s="87"/>
      <c r="AM755" s="87"/>
      <c r="AN755" s="88"/>
      <c r="AO755" s="86"/>
      <c r="AP755" s="87"/>
      <c r="AQ755" s="87"/>
      <c r="AR755" s="88"/>
      <c r="AS755" s="89"/>
      <c r="AT755" s="87"/>
      <c r="AU755" s="87"/>
      <c r="AV755" s="90"/>
      <c r="AW755" s="86"/>
      <c r="AX755" s="87"/>
      <c r="AY755" s="87"/>
      <c r="AZ755" s="87"/>
      <c r="BA755" s="88"/>
      <c r="BB755" s="89"/>
      <c r="BC755" s="87"/>
      <c r="BD755" s="87"/>
      <c r="BE755" s="321"/>
      <c r="BF755" s="322"/>
      <c r="BG755" s="322"/>
      <c r="BH755" s="322"/>
      <c r="BI755" s="322"/>
      <c r="BJ755" s="323"/>
      <c r="BK755" s="46" t="s">
        <v>18</v>
      </c>
      <c r="BL755" s="46" t="s">
        <v>59</v>
      </c>
      <c r="BN755" s="146">
        <f t="shared" si="1154"/>
        <v>15</v>
      </c>
      <c r="BO755" s="146">
        <f t="shared" si="1103"/>
        <v>15</v>
      </c>
      <c r="BP755" s="146">
        <f t="shared" si="1104"/>
        <v>15</v>
      </c>
      <c r="BQ755" s="146">
        <f t="shared" si="1105"/>
        <v>15</v>
      </c>
      <c r="BR755" s="146">
        <f t="shared" si="1106"/>
        <v>15</v>
      </c>
      <c r="BS755" s="146">
        <f t="shared" si="1107"/>
        <v>15</v>
      </c>
      <c r="BT755" s="146">
        <f t="shared" si="1108"/>
        <v>15</v>
      </c>
      <c r="BU755" s="146">
        <f t="shared" si="1109"/>
        <v>15</v>
      </c>
      <c r="BV755" s="146">
        <f t="shared" si="1110"/>
        <v>15</v>
      </c>
      <c r="BW755" s="146">
        <f t="shared" si="1111"/>
        <v>15</v>
      </c>
      <c r="BX755" s="146">
        <f t="shared" si="1112"/>
        <v>15</v>
      </c>
      <c r="BY755" s="146">
        <f t="shared" si="1113"/>
        <v>15</v>
      </c>
      <c r="BZ755" s="146">
        <f t="shared" si="1114"/>
        <v>15</v>
      </c>
      <c r="CA755" s="146">
        <f t="shared" si="1115"/>
        <v>15</v>
      </c>
      <c r="CB755" s="146">
        <f t="shared" si="1116"/>
        <v>15</v>
      </c>
      <c r="CC755" s="146">
        <f t="shared" si="1117"/>
        <v>0</v>
      </c>
      <c r="CD755" s="146">
        <f t="shared" si="1118"/>
        <v>0</v>
      </c>
      <c r="CE755" s="146">
        <f t="shared" si="1119"/>
        <v>0</v>
      </c>
      <c r="CF755" s="146">
        <f t="shared" si="1120"/>
        <v>0</v>
      </c>
      <c r="CG755" s="146">
        <f t="shared" si="1121"/>
        <v>0</v>
      </c>
      <c r="CH755" s="146">
        <f t="shared" si="1122"/>
        <v>0</v>
      </c>
      <c r="CI755" s="146">
        <f t="shared" si="1123"/>
        <v>0</v>
      </c>
      <c r="CJ755" s="146">
        <f t="shared" si="1124"/>
        <v>0</v>
      </c>
      <c r="CK755" s="146">
        <f t="shared" si="1125"/>
        <v>0</v>
      </c>
      <c r="CL755" s="146">
        <f t="shared" si="1126"/>
        <v>0</v>
      </c>
      <c r="CM755" s="146">
        <f t="shared" si="1127"/>
        <v>0</v>
      </c>
      <c r="CN755" s="146">
        <f t="shared" si="1128"/>
        <v>0</v>
      </c>
      <c r="CO755" s="146">
        <f t="shared" si="1129"/>
        <v>0</v>
      </c>
      <c r="CP755" s="146">
        <f t="shared" si="1130"/>
        <v>0</v>
      </c>
      <c r="CQ755" s="146">
        <f t="shared" si="1131"/>
        <v>0</v>
      </c>
      <c r="CR755" s="146">
        <f t="shared" si="1132"/>
        <v>0</v>
      </c>
      <c r="CS755" s="146">
        <f t="shared" si="1133"/>
        <v>0</v>
      </c>
      <c r="CT755" s="146">
        <f t="shared" si="1134"/>
        <v>0</v>
      </c>
      <c r="CU755" s="146">
        <f t="shared" si="1135"/>
        <v>0</v>
      </c>
      <c r="CV755" s="146">
        <f t="shared" si="1136"/>
        <v>0</v>
      </c>
      <c r="CW755" s="146">
        <f t="shared" si="1137"/>
        <v>0</v>
      </c>
      <c r="CX755" s="146">
        <f t="shared" si="1138"/>
        <v>0</v>
      </c>
      <c r="CY755" s="146">
        <f t="shared" si="1139"/>
        <v>0</v>
      </c>
      <c r="CZ755" s="146">
        <f t="shared" si="1140"/>
        <v>0</v>
      </c>
      <c r="DA755" s="146">
        <f t="shared" si="1141"/>
        <v>0</v>
      </c>
      <c r="DB755" s="146">
        <f t="shared" si="1142"/>
        <v>0</v>
      </c>
      <c r="DC755" s="146">
        <f t="shared" si="1143"/>
        <v>0</v>
      </c>
      <c r="DD755" s="146">
        <f t="shared" si="1144"/>
        <v>0</v>
      </c>
      <c r="DE755" s="146">
        <f t="shared" si="1145"/>
        <v>0</v>
      </c>
      <c r="DF755" s="146">
        <f t="shared" si="1146"/>
        <v>0</v>
      </c>
      <c r="DG755" s="146">
        <f t="shared" si="1147"/>
        <v>0</v>
      </c>
      <c r="DH755" s="146">
        <f t="shared" si="1148"/>
        <v>0</v>
      </c>
      <c r="DI755" s="146">
        <f t="shared" si="1149"/>
        <v>0</v>
      </c>
      <c r="DJ755" s="146">
        <f t="shared" si="1150"/>
        <v>0</v>
      </c>
      <c r="DK755" s="146">
        <f t="shared" si="1151"/>
        <v>0</v>
      </c>
      <c r="DL755" s="146">
        <f t="shared" si="1152"/>
        <v>0</v>
      </c>
      <c r="DM755" s="146">
        <f t="shared" si="1153"/>
        <v>0</v>
      </c>
      <c r="DN755" s="64">
        <f t="shared" si="1194"/>
        <v>225</v>
      </c>
      <c r="DO755" s="52">
        <f t="shared" si="1195"/>
        <v>225</v>
      </c>
      <c r="DP755" s="52" t="str">
        <f t="shared" si="1155"/>
        <v/>
      </c>
      <c r="DQ755" s="53" t="str">
        <f t="shared" si="1156"/>
        <v/>
      </c>
      <c r="DR755" s="1">
        <f t="shared" si="1196"/>
        <v>1</v>
      </c>
      <c r="DS755" s="168" t="e">
        <f>IF(AND(DR755=#REF!,BL755=#REF!),'Tiến độ'!D755,"")</f>
        <v>#REF!</v>
      </c>
    </row>
    <row r="756" spans="1:123" ht="11.25" customHeight="1">
      <c r="A756" s="314" t="str">
        <f>IF(B756="","",MAX($A$7:A755)+1)</f>
        <v/>
      </c>
      <c r="B756" s="315"/>
      <c r="C756" s="79" t="s">
        <v>607</v>
      </c>
      <c r="D756" s="80" t="s">
        <v>608</v>
      </c>
      <c r="E756" s="81">
        <v>2</v>
      </c>
      <c r="F756" s="82">
        <v>30</v>
      </c>
      <c r="G756" s="83"/>
      <c r="H756" s="84">
        <f t="shared" si="1197"/>
        <v>3</v>
      </c>
      <c r="I756" s="85">
        <f t="shared" si="1198"/>
        <v>188</v>
      </c>
      <c r="J756" s="27"/>
      <c r="K756" s="86"/>
      <c r="L756" s="87"/>
      <c r="M756" s="87"/>
      <c r="N756" s="88"/>
      <c r="O756" s="86"/>
      <c r="P756" s="87"/>
      <c r="Q756" s="87"/>
      <c r="R756" s="88"/>
      <c r="S756" s="86"/>
      <c r="T756" s="87"/>
      <c r="U756" s="87"/>
      <c r="V756" s="87"/>
      <c r="W756" s="88"/>
      <c r="X756" s="86"/>
      <c r="Y756" s="87"/>
      <c r="Z756" s="87"/>
      <c r="AA756" s="88"/>
      <c r="AB756" s="86"/>
      <c r="AC756" s="87"/>
      <c r="AD756" s="87"/>
      <c r="AE756" s="88"/>
      <c r="AF756" s="86"/>
      <c r="AG756" s="87"/>
      <c r="AH756" s="87"/>
      <c r="AI756" s="362"/>
      <c r="AJ756" s="363"/>
      <c r="AK756" s="86"/>
      <c r="AL756" s="87">
        <v>2</v>
      </c>
      <c r="AM756" s="87">
        <v>2</v>
      </c>
      <c r="AN756" s="88">
        <v>2</v>
      </c>
      <c r="AO756" s="86">
        <v>2</v>
      </c>
      <c r="AP756" s="87">
        <v>2</v>
      </c>
      <c r="AQ756" s="87">
        <v>2</v>
      </c>
      <c r="AR756" s="88">
        <v>2</v>
      </c>
      <c r="AS756" s="89">
        <v>2</v>
      </c>
      <c r="AT756" s="87">
        <v>2</v>
      </c>
      <c r="AU756" s="87">
        <v>2</v>
      </c>
      <c r="AV756" s="90">
        <v>2</v>
      </c>
      <c r="AW756" s="86">
        <v>2</v>
      </c>
      <c r="AX756" s="87">
        <v>2</v>
      </c>
      <c r="AY756" s="87">
        <v>2</v>
      </c>
      <c r="AZ756" s="87">
        <v>2</v>
      </c>
      <c r="BA756" s="88" t="s">
        <v>163</v>
      </c>
      <c r="BB756" s="89" t="s">
        <v>163</v>
      </c>
      <c r="BC756" s="87" t="s">
        <v>163</v>
      </c>
      <c r="BD756" s="87" t="s">
        <v>163</v>
      </c>
      <c r="BE756" s="321"/>
      <c r="BF756" s="322"/>
      <c r="BG756" s="322"/>
      <c r="BH756" s="322"/>
      <c r="BI756" s="322"/>
      <c r="BJ756" s="323"/>
      <c r="BK756" s="46" t="s">
        <v>18</v>
      </c>
      <c r="BL756" s="46" t="s">
        <v>1116</v>
      </c>
      <c r="BN756" s="146">
        <f t="shared" si="1154"/>
        <v>0</v>
      </c>
      <c r="BO756" s="146">
        <f t="shared" si="1103"/>
        <v>0</v>
      </c>
      <c r="BP756" s="146">
        <f t="shared" si="1104"/>
        <v>0</v>
      </c>
      <c r="BQ756" s="146">
        <f t="shared" si="1105"/>
        <v>0</v>
      </c>
      <c r="BR756" s="146">
        <f t="shared" si="1106"/>
        <v>0</v>
      </c>
      <c r="BS756" s="146">
        <f t="shared" si="1107"/>
        <v>0</v>
      </c>
      <c r="BT756" s="146">
        <f t="shared" si="1108"/>
        <v>0</v>
      </c>
      <c r="BU756" s="146">
        <f t="shared" si="1109"/>
        <v>0</v>
      </c>
      <c r="BV756" s="146">
        <f t="shared" si="1110"/>
        <v>0</v>
      </c>
      <c r="BW756" s="146">
        <f t="shared" si="1111"/>
        <v>0</v>
      </c>
      <c r="BX756" s="146">
        <f t="shared" si="1112"/>
        <v>0</v>
      </c>
      <c r="BY756" s="146">
        <f t="shared" si="1113"/>
        <v>0</v>
      </c>
      <c r="BZ756" s="146">
        <f t="shared" si="1114"/>
        <v>0</v>
      </c>
      <c r="CA756" s="146">
        <f t="shared" si="1115"/>
        <v>0</v>
      </c>
      <c r="CB756" s="146">
        <f t="shared" si="1116"/>
        <v>0</v>
      </c>
      <c r="CC756" s="146">
        <f t="shared" si="1117"/>
        <v>0</v>
      </c>
      <c r="CD756" s="146">
        <f t="shared" si="1118"/>
        <v>0</v>
      </c>
      <c r="CE756" s="146">
        <f t="shared" si="1119"/>
        <v>0</v>
      </c>
      <c r="CF756" s="146">
        <f t="shared" si="1120"/>
        <v>0</v>
      </c>
      <c r="CG756" s="146">
        <f t="shared" si="1121"/>
        <v>0</v>
      </c>
      <c r="CH756" s="146">
        <f t="shared" si="1122"/>
        <v>0</v>
      </c>
      <c r="CI756" s="146">
        <f t="shared" si="1123"/>
        <v>0</v>
      </c>
      <c r="CJ756" s="146">
        <f t="shared" si="1124"/>
        <v>0</v>
      </c>
      <c r="CK756" s="146">
        <f t="shared" si="1125"/>
        <v>0</v>
      </c>
      <c r="CL756" s="146">
        <f t="shared" si="1126"/>
        <v>0</v>
      </c>
      <c r="CM756" s="146">
        <f t="shared" si="1127"/>
        <v>0</v>
      </c>
      <c r="CN756" s="146">
        <f t="shared" si="1128"/>
        <v>0</v>
      </c>
      <c r="CO756" s="146">
        <f t="shared" si="1129"/>
        <v>6</v>
      </c>
      <c r="CP756" s="146">
        <f t="shared" si="1130"/>
        <v>6</v>
      </c>
      <c r="CQ756" s="146">
        <f t="shared" si="1131"/>
        <v>6</v>
      </c>
      <c r="CR756" s="146">
        <f t="shared" si="1132"/>
        <v>6</v>
      </c>
      <c r="CS756" s="146">
        <f t="shared" si="1133"/>
        <v>6</v>
      </c>
      <c r="CT756" s="146">
        <f t="shared" si="1134"/>
        <v>6</v>
      </c>
      <c r="CU756" s="146">
        <f t="shared" si="1135"/>
        <v>6</v>
      </c>
      <c r="CV756" s="146">
        <f t="shared" si="1136"/>
        <v>6</v>
      </c>
      <c r="CW756" s="146">
        <f t="shared" si="1137"/>
        <v>6</v>
      </c>
      <c r="CX756" s="146">
        <f t="shared" si="1138"/>
        <v>6</v>
      </c>
      <c r="CY756" s="146">
        <f t="shared" si="1139"/>
        <v>6</v>
      </c>
      <c r="CZ756" s="146">
        <f t="shared" si="1140"/>
        <v>6</v>
      </c>
      <c r="DA756" s="146">
        <f t="shared" si="1141"/>
        <v>6</v>
      </c>
      <c r="DB756" s="146">
        <f t="shared" si="1142"/>
        <v>6</v>
      </c>
      <c r="DC756" s="146">
        <f t="shared" si="1143"/>
        <v>6</v>
      </c>
      <c r="DD756" s="146">
        <f t="shared" si="1144"/>
        <v>0</v>
      </c>
      <c r="DE756" s="146">
        <f t="shared" si="1145"/>
        <v>0</v>
      </c>
      <c r="DF756" s="146">
        <f t="shared" si="1146"/>
        <v>0</v>
      </c>
      <c r="DG756" s="146">
        <f t="shared" si="1147"/>
        <v>0</v>
      </c>
      <c r="DH756" s="146">
        <f t="shared" si="1148"/>
        <v>0</v>
      </c>
      <c r="DI756" s="146">
        <f t="shared" si="1149"/>
        <v>0</v>
      </c>
      <c r="DJ756" s="146">
        <f t="shared" si="1150"/>
        <v>0</v>
      </c>
      <c r="DK756" s="146">
        <f t="shared" si="1151"/>
        <v>0</v>
      </c>
      <c r="DL756" s="146">
        <f t="shared" si="1152"/>
        <v>0</v>
      </c>
      <c r="DM756" s="146">
        <f t="shared" si="1153"/>
        <v>0</v>
      </c>
      <c r="DN756" s="64">
        <f t="shared" si="1194"/>
        <v>90</v>
      </c>
      <c r="DO756" s="52" t="str">
        <f t="shared" si="1195"/>
        <v/>
      </c>
      <c r="DP756" s="52" t="str">
        <f t="shared" si="1155"/>
        <v/>
      </c>
      <c r="DQ756" s="53">
        <f t="shared" si="1156"/>
        <v>90</v>
      </c>
      <c r="DR756" s="1">
        <f t="shared" si="1196"/>
        <v>2</v>
      </c>
      <c r="DS756" s="168" t="e">
        <f>IF(AND(DR756=#REF!,BL756=#REF!),'Tiến độ'!D756,"")</f>
        <v>#REF!</v>
      </c>
    </row>
    <row r="757" spans="1:123" ht="11.25" customHeight="1">
      <c r="A757" s="314" t="str">
        <f>IF(B757="","",MAX($A$7:A756)+1)</f>
        <v/>
      </c>
      <c r="B757" s="315"/>
      <c r="C757" s="79" t="s">
        <v>591</v>
      </c>
      <c r="D757" s="80" t="s">
        <v>592</v>
      </c>
      <c r="E757" s="81">
        <v>3</v>
      </c>
      <c r="F757" s="82">
        <v>45</v>
      </c>
      <c r="G757" s="83"/>
      <c r="H757" s="84">
        <f t="shared" si="1197"/>
        <v>3</v>
      </c>
      <c r="I757" s="85">
        <f t="shared" si="1198"/>
        <v>188</v>
      </c>
      <c r="J757" s="27"/>
      <c r="K757" s="86"/>
      <c r="L757" s="87"/>
      <c r="M757" s="87"/>
      <c r="N757" s="88"/>
      <c r="O757" s="86"/>
      <c r="P757" s="87"/>
      <c r="Q757" s="87"/>
      <c r="R757" s="88"/>
      <c r="S757" s="86"/>
      <c r="T757" s="87"/>
      <c r="U757" s="87"/>
      <c r="V757" s="87"/>
      <c r="W757" s="88"/>
      <c r="X757" s="86"/>
      <c r="Y757" s="87"/>
      <c r="Z757" s="87"/>
      <c r="AA757" s="88"/>
      <c r="AB757" s="86"/>
      <c r="AC757" s="87"/>
      <c r="AD757" s="87"/>
      <c r="AE757" s="88"/>
      <c r="AF757" s="86"/>
      <c r="AG757" s="87"/>
      <c r="AH757" s="87"/>
      <c r="AI757" s="362"/>
      <c r="AJ757" s="363"/>
      <c r="AK757" s="86"/>
      <c r="AL757" s="87">
        <v>3</v>
      </c>
      <c r="AM757" s="87">
        <v>3</v>
      </c>
      <c r="AN757" s="88">
        <v>3</v>
      </c>
      <c r="AO757" s="86">
        <v>3</v>
      </c>
      <c r="AP757" s="87">
        <v>3</v>
      </c>
      <c r="AQ757" s="87">
        <v>3</v>
      </c>
      <c r="AR757" s="88">
        <v>3</v>
      </c>
      <c r="AS757" s="89">
        <v>3</v>
      </c>
      <c r="AT757" s="87">
        <v>3</v>
      </c>
      <c r="AU757" s="87">
        <v>3</v>
      </c>
      <c r="AV757" s="90">
        <v>3</v>
      </c>
      <c r="AW757" s="86">
        <v>3</v>
      </c>
      <c r="AX757" s="87">
        <v>3</v>
      </c>
      <c r="AY757" s="87">
        <v>3</v>
      </c>
      <c r="AZ757" s="87">
        <v>3</v>
      </c>
      <c r="BA757" s="88" t="s">
        <v>163</v>
      </c>
      <c r="BB757" s="89" t="s">
        <v>163</v>
      </c>
      <c r="BC757" s="87" t="s">
        <v>163</v>
      </c>
      <c r="BD757" s="87" t="s">
        <v>163</v>
      </c>
      <c r="BE757" s="321"/>
      <c r="BF757" s="322"/>
      <c r="BG757" s="322"/>
      <c r="BH757" s="322"/>
      <c r="BI757" s="322"/>
      <c r="BJ757" s="323"/>
      <c r="BK757" s="46" t="s">
        <v>18</v>
      </c>
      <c r="BL757" s="46" t="s">
        <v>1116</v>
      </c>
      <c r="BN757" s="146">
        <f t="shared" si="1154"/>
        <v>0</v>
      </c>
      <c r="BO757" s="146">
        <f t="shared" si="1103"/>
        <v>0</v>
      </c>
      <c r="BP757" s="146">
        <f t="shared" si="1104"/>
        <v>0</v>
      </c>
      <c r="BQ757" s="146">
        <f t="shared" si="1105"/>
        <v>0</v>
      </c>
      <c r="BR757" s="146">
        <f t="shared" si="1106"/>
        <v>0</v>
      </c>
      <c r="BS757" s="146">
        <f t="shared" si="1107"/>
        <v>0</v>
      </c>
      <c r="BT757" s="146">
        <f t="shared" si="1108"/>
        <v>0</v>
      </c>
      <c r="BU757" s="146">
        <f t="shared" si="1109"/>
        <v>0</v>
      </c>
      <c r="BV757" s="146">
        <f t="shared" si="1110"/>
        <v>0</v>
      </c>
      <c r="BW757" s="146">
        <f t="shared" si="1111"/>
        <v>0</v>
      </c>
      <c r="BX757" s="146">
        <f t="shared" si="1112"/>
        <v>0</v>
      </c>
      <c r="BY757" s="146">
        <f t="shared" si="1113"/>
        <v>0</v>
      </c>
      <c r="BZ757" s="146">
        <f t="shared" si="1114"/>
        <v>0</v>
      </c>
      <c r="CA757" s="146">
        <f t="shared" si="1115"/>
        <v>0</v>
      </c>
      <c r="CB757" s="146">
        <f t="shared" si="1116"/>
        <v>0</v>
      </c>
      <c r="CC757" s="146">
        <f t="shared" si="1117"/>
        <v>0</v>
      </c>
      <c r="CD757" s="146">
        <f t="shared" si="1118"/>
        <v>0</v>
      </c>
      <c r="CE757" s="146">
        <f t="shared" si="1119"/>
        <v>0</v>
      </c>
      <c r="CF757" s="146">
        <f t="shared" si="1120"/>
        <v>0</v>
      </c>
      <c r="CG757" s="146">
        <f t="shared" si="1121"/>
        <v>0</v>
      </c>
      <c r="CH757" s="146">
        <f t="shared" si="1122"/>
        <v>0</v>
      </c>
      <c r="CI757" s="146">
        <f t="shared" si="1123"/>
        <v>0</v>
      </c>
      <c r="CJ757" s="146">
        <f t="shared" si="1124"/>
        <v>0</v>
      </c>
      <c r="CK757" s="146">
        <f t="shared" si="1125"/>
        <v>0</v>
      </c>
      <c r="CL757" s="146">
        <f t="shared" si="1126"/>
        <v>0</v>
      </c>
      <c r="CM757" s="146">
        <f t="shared" si="1127"/>
        <v>0</v>
      </c>
      <c r="CN757" s="146">
        <f t="shared" si="1128"/>
        <v>0</v>
      </c>
      <c r="CO757" s="146">
        <f t="shared" si="1129"/>
        <v>9</v>
      </c>
      <c r="CP757" s="146">
        <f t="shared" si="1130"/>
        <v>9</v>
      </c>
      <c r="CQ757" s="146">
        <f t="shared" si="1131"/>
        <v>9</v>
      </c>
      <c r="CR757" s="146">
        <f t="shared" si="1132"/>
        <v>9</v>
      </c>
      <c r="CS757" s="146">
        <f t="shared" si="1133"/>
        <v>9</v>
      </c>
      <c r="CT757" s="146">
        <f t="shared" si="1134"/>
        <v>9</v>
      </c>
      <c r="CU757" s="146">
        <f t="shared" si="1135"/>
        <v>9</v>
      </c>
      <c r="CV757" s="146">
        <f t="shared" si="1136"/>
        <v>9</v>
      </c>
      <c r="CW757" s="146">
        <f t="shared" si="1137"/>
        <v>9</v>
      </c>
      <c r="CX757" s="146">
        <f t="shared" si="1138"/>
        <v>9</v>
      </c>
      <c r="CY757" s="146">
        <f t="shared" si="1139"/>
        <v>9</v>
      </c>
      <c r="CZ757" s="146">
        <f t="shared" si="1140"/>
        <v>9</v>
      </c>
      <c r="DA757" s="146">
        <f t="shared" si="1141"/>
        <v>9</v>
      </c>
      <c r="DB757" s="146">
        <f t="shared" si="1142"/>
        <v>9</v>
      </c>
      <c r="DC757" s="146">
        <f t="shared" si="1143"/>
        <v>9</v>
      </c>
      <c r="DD757" s="146">
        <f t="shared" si="1144"/>
        <v>0</v>
      </c>
      <c r="DE757" s="146">
        <f t="shared" si="1145"/>
        <v>0</v>
      </c>
      <c r="DF757" s="146">
        <f t="shared" si="1146"/>
        <v>0</v>
      </c>
      <c r="DG757" s="146">
        <f t="shared" si="1147"/>
        <v>0</v>
      </c>
      <c r="DH757" s="146">
        <f t="shared" si="1148"/>
        <v>0</v>
      </c>
      <c r="DI757" s="146">
        <f t="shared" si="1149"/>
        <v>0</v>
      </c>
      <c r="DJ757" s="146">
        <f t="shared" si="1150"/>
        <v>0</v>
      </c>
      <c r="DK757" s="146">
        <f t="shared" si="1151"/>
        <v>0</v>
      </c>
      <c r="DL757" s="146">
        <f t="shared" si="1152"/>
        <v>0</v>
      </c>
      <c r="DM757" s="146">
        <f t="shared" si="1153"/>
        <v>0</v>
      </c>
      <c r="DN757" s="64">
        <f t="shared" si="1194"/>
        <v>135</v>
      </c>
      <c r="DO757" s="52" t="str">
        <f t="shared" si="1195"/>
        <v/>
      </c>
      <c r="DP757" s="52" t="str">
        <f t="shared" si="1155"/>
        <v/>
      </c>
      <c r="DQ757" s="53">
        <f t="shared" si="1156"/>
        <v>135</v>
      </c>
      <c r="DR757" s="1">
        <f t="shared" si="1196"/>
        <v>2</v>
      </c>
      <c r="DS757" s="168" t="e">
        <f>IF(AND(DR757=#REF!,BL757=#REF!),'Tiến độ'!D757,"")</f>
        <v>#REF!</v>
      </c>
    </row>
    <row r="758" spans="1:123" ht="11.25" customHeight="1">
      <c r="A758" s="314" t="str">
        <f>IF(B758="","",MAX($A$7:A757)+1)</f>
        <v/>
      </c>
      <c r="B758" s="315"/>
      <c r="C758" s="79" t="s">
        <v>796</v>
      </c>
      <c r="D758" s="80" t="s">
        <v>797</v>
      </c>
      <c r="E758" s="81">
        <v>2</v>
      </c>
      <c r="F758" s="82">
        <v>30</v>
      </c>
      <c r="G758" s="83"/>
      <c r="H758" s="84">
        <f t="shared" si="1197"/>
        <v>3</v>
      </c>
      <c r="I758" s="85">
        <f t="shared" si="1198"/>
        <v>188</v>
      </c>
      <c r="J758" s="27"/>
      <c r="K758" s="86"/>
      <c r="L758" s="87"/>
      <c r="M758" s="87"/>
      <c r="N758" s="88"/>
      <c r="O758" s="86"/>
      <c r="P758" s="87"/>
      <c r="Q758" s="87"/>
      <c r="R758" s="88"/>
      <c r="S758" s="86"/>
      <c r="T758" s="87"/>
      <c r="U758" s="87"/>
      <c r="V758" s="87"/>
      <c r="W758" s="88"/>
      <c r="X758" s="86"/>
      <c r="Y758" s="87"/>
      <c r="Z758" s="87"/>
      <c r="AA758" s="88"/>
      <c r="AB758" s="86"/>
      <c r="AC758" s="87"/>
      <c r="AD758" s="87"/>
      <c r="AE758" s="88"/>
      <c r="AF758" s="86"/>
      <c r="AG758" s="87"/>
      <c r="AH758" s="87"/>
      <c r="AI758" s="362"/>
      <c r="AJ758" s="363"/>
      <c r="AK758" s="86"/>
      <c r="AL758" s="87">
        <v>2</v>
      </c>
      <c r="AM758" s="87">
        <v>2</v>
      </c>
      <c r="AN758" s="88">
        <v>2</v>
      </c>
      <c r="AO758" s="86">
        <v>2</v>
      </c>
      <c r="AP758" s="87">
        <v>2</v>
      </c>
      <c r="AQ758" s="87">
        <v>2</v>
      </c>
      <c r="AR758" s="88">
        <v>2</v>
      </c>
      <c r="AS758" s="89">
        <v>2</v>
      </c>
      <c r="AT758" s="87">
        <v>2</v>
      </c>
      <c r="AU758" s="87">
        <v>2</v>
      </c>
      <c r="AV758" s="90">
        <v>2</v>
      </c>
      <c r="AW758" s="86">
        <v>2</v>
      </c>
      <c r="AX758" s="87">
        <v>2</v>
      </c>
      <c r="AY758" s="87">
        <v>2</v>
      </c>
      <c r="AZ758" s="87">
        <v>2</v>
      </c>
      <c r="BA758" s="88" t="s">
        <v>163</v>
      </c>
      <c r="BB758" s="89" t="s">
        <v>163</v>
      </c>
      <c r="BC758" s="87" t="s">
        <v>163</v>
      </c>
      <c r="BD758" s="87" t="s">
        <v>163</v>
      </c>
      <c r="BE758" s="321"/>
      <c r="BF758" s="322"/>
      <c r="BG758" s="322"/>
      <c r="BH758" s="322"/>
      <c r="BI758" s="322"/>
      <c r="BJ758" s="323"/>
      <c r="BK758" s="46" t="s">
        <v>18</v>
      </c>
      <c r="BL758" s="46" t="s">
        <v>1116</v>
      </c>
      <c r="BN758" s="146">
        <f t="shared" si="1154"/>
        <v>0</v>
      </c>
      <c r="BO758" s="146">
        <f t="shared" si="1103"/>
        <v>0</v>
      </c>
      <c r="BP758" s="146">
        <f t="shared" si="1104"/>
        <v>0</v>
      </c>
      <c r="BQ758" s="146">
        <f t="shared" si="1105"/>
        <v>0</v>
      </c>
      <c r="BR758" s="146">
        <f t="shared" si="1106"/>
        <v>0</v>
      </c>
      <c r="BS758" s="146">
        <f t="shared" si="1107"/>
        <v>0</v>
      </c>
      <c r="BT758" s="146">
        <f t="shared" si="1108"/>
        <v>0</v>
      </c>
      <c r="BU758" s="146">
        <f t="shared" si="1109"/>
        <v>0</v>
      </c>
      <c r="BV758" s="146">
        <f t="shared" si="1110"/>
        <v>0</v>
      </c>
      <c r="BW758" s="146">
        <f t="shared" si="1111"/>
        <v>0</v>
      </c>
      <c r="BX758" s="146">
        <f t="shared" si="1112"/>
        <v>0</v>
      </c>
      <c r="BY758" s="146">
        <f t="shared" si="1113"/>
        <v>0</v>
      </c>
      <c r="BZ758" s="146">
        <f t="shared" si="1114"/>
        <v>0</v>
      </c>
      <c r="CA758" s="146">
        <f t="shared" si="1115"/>
        <v>0</v>
      </c>
      <c r="CB758" s="146">
        <f t="shared" si="1116"/>
        <v>0</v>
      </c>
      <c r="CC758" s="146">
        <f t="shared" si="1117"/>
        <v>0</v>
      </c>
      <c r="CD758" s="146">
        <f t="shared" si="1118"/>
        <v>0</v>
      </c>
      <c r="CE758" s="146">
        <f t="shared" si="1119"/>
        <v>0</v>
      </c>
      <c r="CF758" s="146">
        <f t="shared" si="1120"/>
        <v>0</v>
      </c>
      <c r="CG758" s="146">
        <f t="shared" si="1121"/>
        <v>0</v>
      </c>
      <c r="CH758" s="146">
        <f t="shared" si="1122"/>
        <v>0</v>
      </c>
      <c r="CI758" s="146">
        <f t="shared" si="1123"/>
        <v>0</v>
      </c>
      <c r="CJ758" s="146">
        <f t="shared" si="1124"/>
        <v>0</v>
      </c>
      <c r="CK758" s="146">
        <f t="shared" si="1125"/>
        <v>0</v>
      </c>
      <c r="CL758" s="146">
        <f t="shared" si="1126"/>
        <v>0</v>
      </c>
      <c r="CM758" s="146">
        <f t="shared" si="1127"/>
        <v>0</v>
      </c>
      <c r="CN758" s="146">
        <f t="shared" si="1128"/>
        <v>0</v>
      </c>
      <c r="CO758" s="146">
        <f t="shared" si="1129"/>
        <v>6</v>
      </c>
      <c r="CP758" s="146">
        <f t="shared" si="1130"/>
        <v>6</v>
      </c>
      <c r="CQ758" s="146">
        <f t="shared" si="1131"/>
        <v>6</v>
      </c>
      <c r="CR758" s="146">
        <f t="shared" si="1132"/>
        <v>6</v>
      </c>
      <c r="CS758" s="146">
        <f t="shared" si="1133"/>
        <v>6</v>
      </c>
      <c r="CT758" s="146">
        <f t="shared" si="1134"/>
        <v>6</v>
      </c>
      <c r="CU758" s="146">
        <f t="shared" si="1135"/>
        <v>6</v>
      </c>
      <c r="CV758" s="146">
        <f t="shared" si="1136"/>
        <v>6</v>
      </c>
      <c r="CW758" s="146">
        <f t="shared" si="1137"/>
        <v>6</v>
      </c>
      <c r="CX758" s="146">
        <f t="shared" si="1138"/>
        <v>6</v>
      </c>
      <c r="CY758" s="146">
        <f t="shared" si="1139"/>
        <v>6</v>
      </c>
      <c r="CZ758" s="146">
        <f t="shared" si="1140"/>
        <v>6</v>
      </c>
      <c r="DA758" s="146">
        <f t="shared" si="1141"/>
        <v>6</v>
      </c>
      <c r="DB758" s="146">
        <f t="shared" si="1142"/>
        <v>6</v>
      </c>
      <c r="DC758" s="146">
        <f t="shared" si="1143"/>
        <v>6</v>
      </c>
      <c r="DD758" s="146">
        <f t="shared" si="1144"/>
        <v>0</v>
      </c>
      <c r="DE758" s="146">
        <f t="shared" si="1145"/>
        <v>0</v>
      </c>
      <c r="DF758" s="146">
        <f t="shared" si="1146"/>
        <v>0</v>
      </c>
      <c r="DG758" s="146">
        <f t="shared" si="1147"/>
        <v>0</v>
      </c>
      <c r="DH758" s="146">
        <f t="shared" si="1148"/>
        <v>0</v>
      </c>
      <c r="DI758" s="146">
        <f t="shared" si="1149"/>
        <v>0</v>
      </c>
      <c r="DJ758" s="146">
        <f t="shared" si="1150"/>
        <v>0</v>
      </c>
      <c r="DK758" s="146">
        <f t="shared" si="1151"/>
        <v>0</v>
      </c>
      <c r="DL758" s="146">
        <f t="shared" si="1152"/>
        <v>0</v>
      </c>
      <c r="DM758" s="146">
        <f t="shared" si="1153"/>
        <v>0</v>
      </c>
      <c r="DN758" s="64">
        <f t="shared" si="1194"/>
        <v>90</v>
      </c>
      <c r="DO758" s="52" t="str">
        <f t="shared" si="1195"/>
        <v/>
      </c>
      <c r="DP758" s="52" t="str">
        <f t="shared" si="1155"/>
        <v/>
      </c>
      <c r="DQ758" s="53">
        <f t="shared" si="1156"/>
        <v>90</v>
      </c>
      <c r="DR758" s="1">
        <f t="shared" si="1196"/>
        <v>2</v>
      </c>
      <c r="DS758" s="168" t="e">
        <f>IF(AND(DR758=#REF!,BL758=#REF!),'Tiến độ'!D758,"")</f>
        <v>#REF!</v>
      </c>
    </row>
    <row r="759" spans="1:123" ht="11.25" customHeight="1">
      <c r="A759" s="314" t="str">
        <f>IF(B759="","",MAX($A$7:A758)+1)</f>
        <v/>
      </c>
      <c r="B759" s="315"/>
      <c r="C759" s="79" t="s">
        <v>794</v>
      </c>
      <c r="D759" s="80" t="s">
        <v>795</v>
      </c>
      <c r="E759" s="81">
        <v>1</v>
      </c>
      <c r="F759" s="82">
        <v>15</v>
      </c>
      <c r="G759" s="83"/>
      <c r="H759" s="84">
        <f t="shared" si="1197"/>
        <v>3</v>
      </c>
      <c r="I759" s="85">
        <f t="shared" si="1198"/>
        <v>188</v>
      </c>
      <c r="J759" s="27"/>
      <c r="K759" s="86"/>
      <c r="L759" s="87"/>
      <c r="M759" s="87"/>
      <c r="N759" s="88"/>
      <c r="O759" s="86"/>
      <c r="P759" s="87"/>
      <c r="Q759" s="87"/>
      <c r="R759" s="88"/>
      <c r="S759" s="86"/>
      <c r="T759" s="87"/>
      <c r="U759" s="87"/>
      <c r="V759" s="87"/>
      <c r="W759" s="88"/>
      <c r="X759" s="86"/>
      <c r="Y759" s="87"/>
      <c r="Z759" s="87"/>
      <c r="AA759" s="88"/>
      <c r="AB759" s="86"/>
      <c r="AC759" s="87"/>
      <c r="AD759" s="87"/>
      <c r="AE759" s="88"/>
      <c r="AF759" s="86"/>
      <c r="AG759" s="87"/>
      <c r="AH759" s="87"/>
      <c r="AI759" s="362"/>
      <c r="AJ759" s="363"/>
      <c r="AK759" s="86"/>
      <c r="AL759" s="87">
        <v>1</v>
      </c>
      <c r="AM759" s="87">
        <v>1</v>
      </c>
      <c r="AN759" s="88">
        <v>1</v>
      </c>
      <c r="AO759" s="86">
        <v>1</v>
      </c>
      <c r="AP759" s="87">
        <v>1</v>
      </c>
      <c r="AQ759" s="87">
        <v>1</v>
      </c>
      <c r="AR759" s="88">
        <v>1</v>
      </c>
      <c r="AS759" s="89">
        <v>1</v>
      </c>
      <c r="AT759" s="87">
        <v>1</v>
      </c>
      <c r="AU759" s="87">
        <v>1</v>
      </c>
      <c r="AV759" s="90">
        <v>1</v>
      </c>
      <c r="AW759" s="86">
        <v>1</v>
      </c>
      <c r="AX759" s="87">
        <v>1</v>
      </c>
      <c r="AY759" s="87">
        <v>1</v>
      </c>
      <c r="AZ759" s="87">
        <v>1</v>
      </c>
      <c r="BA759" s="88" t="s">
        <v>163</v>
      </c>
      <c r="BB759" s="89" t="s">
        <v>163</v>
      </c>
      <c r="BC759" s="87" t="s">
        <v>163</v>
      </c>
      <c r="BD759" s="87" t="s">
        <v>163</v>
      </c>
      <c r="BE759" s="321"/>
      <c r="BF759" s="322"/>
      <c r="BG759" s="322"/>
      <c r="BH759" s="322"/>
      <c r="BI759" s="322"/>
      <c r="BJ759" s="323"/>
      <c r="BK759" s="46" t="s">
        <v>18</v>
      </c>
      <c r="BL759" s="46" t="s">
        <v>1116</v>
      </c>
      <c r="BN759" s="146">
        <f t="shared" si="1154"/>
        <v>0</v>
      </c>
      <c r="BO759" s="146">
        <f t="shared" si="1103"/>
        <v>0</v>
      </c>
      <c r="BP759" s="146">
        <f t="shared" si="1104"/>
        <v>0</v>
      </c>
      <c r="BQ759" s="146">
        <f t="shared" si="1105"/>
        <v>0</v>
      </c>
      <c r="BR759" s="146">
        <f t="shared" si="1106"/>
        <v>0</v>
      </c>
      <c r="BS759" s="146">
        <f t="shared" si="1107"/>
        <v>0</v>
      </c>
      <c r="BT759" s="146">
        <f t="shared" si="1108"/>
        <v>0</v>
      </c>
      <c r="BU759" s="146">
        <f t="shared" si="1109"/>
        <v>0</v>
      </c>
      <c r="BV759" s="146">
        <f t="shared" si="1110"/>
        <v>0</v>
      </c>
      <c r="BW759" s="146">
        <f t="shared" si="1111"/>
        <v>0</v>
      </c>
      <c r="BX759" s="146">
        <f t="shared" si="1112"/>
        <v>0</v>
      </c>
      <c r="BY759" s="146">
        <f t="shared" si="1113"/>
        <v>0</v>
      </c>
      <c r="BZ759" s="146">
        <f t="shared" si="1114"/>
        <v>0</v>
      </c>
      <c r="CA759" s="146">
        <f t="shared" si="1115"/>
        <v>0</v>
      </c>
      <c r="CB759" s="146">
        <f t="shared" si="1116"/>
        <v>0</v>
      </c>
      <c r="CC759" s="146">
        <f t="shared" si="1117"/>
        <v>0</v>
      </c>
      <c r="CD759" s="146">
        <f t="shared" si="1118"/>
        <v>0</v>
      </c>
      <c r="CE759" s="146">
        <f t="shared" si="1119"/>
        <v>0</v>
      </c>
      <c r="CF759" s="146">
        <f t="shared" si="1120"/>
        <v>0</v>
      </c>
      <c r="CG759" s="146">
        <f t="shared" si="1121"/>
        <v>0</v>
      </c>
      <c r="CH759" s="146">
        <f t="shared" si="1122"/>
        <v>0</v>
      </c>
      <c r="CI759" s="146">
        <f t="shared" si="1123"/>
        <v>0</v>
      </c>
      <c r="CJ759" s="146">
        <f t="shared" si="1124"/>
        <v>0</v>
      </c>
      <c r="CK759" s="146">
        <f t="shared" si="1125"/>
        <v>0</v>
      </c>
      <c r="CL759" s="146">
        <f t="shared" si="1126"/>
        <v>0</v>
      </c>
      <c r="CM759" s="146">
        <f t="shared" si="1127"/>
        <v>0</v>
      </c>
      <c r="CN759" s="146">
        <f t="shared" si="1128"/>
        <v>0</v>
      </c>
      <c r="CO759" s="146">
        <f t="shared" si="1129"/>
        <v>3</v>
      </c>
      <c r="CP759" s="146">
        <f t="shared" si="1130"/>
        <v>3</v>
      </c>
      <c r="CQ759" s="146">
        <f t="shared" si="1131"/>
        <v>3</v>
      </c>
      <c r="CR759" s="146">
        <f t="shared" si="1132"/>
        <v>3</v>
      </c>
      <c r="CS759" s="146">
        <f t="shared" si="1133"/>
        <v>3</v>
      </c>
      <c r="CT759" s="146">
        <f t="shared" si="1134"/>
        <v>3</v>
      </c>
      <c r="CU759" s="146">
        <f t="shared" si="1135"/>
        <v>3</v>
      </c>
      <c r="CV759" s="146">
        <f t="shared" si="1136"/>
        <v>3</v>
      </c>
      <c r="CW759" s="146">
        <f t="shared" si="1137"/>
        <v>3</v>
      </c>
      <c r="CX759" s="146">
        <f t="shared" si="1138"/>
        <v>3</v>
      </c>
      <c r="CY759" s="146">
        <f t="shared" si="1139"/>
        <v>3</v>
      </c>
      <c r="CZ759" s="146">
        <f t="shared" si="1140"/>
        <v>3</v>
      </c>
      <c r="DA759" s="146">
        <f t="shared" si="1141"/>
        <v>3</v>
      </c>
      <c r="DB759" s="146">
        <f t="shared" si="1142"/>
        <v>3</v>
      </c>
      <c r="DC759" s="146">
        <f t="shared" si="1143"/>
        <v>3</v>
      </c>
      <c r="DD759" s="146">
        <f t="shared" si="1144"/>
        <v>0</v>
      </c>
      <c r="DE759" s="146">
        <f t="shared" si="1145"/>
        <v>0</v>
      </c>
      <c r="DF759" s="146">
        <f t="shared" si="1146"/>
        <v>0</v>
      </c>
      <c r="DG759" s="146">
        <f t="shared" si="1147"/>
        <v>0</v>
      </c>
      <c r="DH759" s="146">
        <f t="shared" si="1148"/>
        <v>0</v>
      </c>
      <c r="DI759" s="146">
        <f t="shared" si="1149"/>
        <v>0</v>
      </c>
      <c r="DJ759" s="146">
        <f t="shared" si="1150"/>
        <v>0</v>
      </c>
      <c r="DK759" s="146">
        <f t="shared" si="1151"/>
        <v>0</v>
      </c>
      <c r="DL759" s="146">
        <f t="shared" si="1152"/>
        <v>0</v>
      </c>
      <c r="DM759" s="146">
        <f t="shared" si="1153"/>
        <v>0</v>
      </c>
      <c r="DN759" s="64">
        <f>0.8*I759</f>
        <v>150.4</v>
      </c>
      <c r="DO759" s="52" t="str">
        <f t="shared" si="1195"/>
        <v/>
      </c>
      <c r="DP759" s="52" t="str">
        <f t="shared" si="1155"/>
        <v/>
      </c>
      <c r="DQ759" s="53">
        <f t="shared" si="1156"/>
        <v>150.4</v>
      </c>
      <c r="DR759" s="1">
        <f t="shared" si="1196"/>
        <v>2</v>
      </c>
      <c r="DS759" s="168" t="e">
        <f>IF(AND(DR759=#REF!,BL759=#REF!),'Tiến độ'!D759,"")</f>
        <v>#REF!</v>
      </c>
    </row>
    <row r="760" spans="1:123" ht="11.25" customHeight="1">
      <c r="A760" s="314" t="str">
        <f>IF(B760="","",MAX($A$7:A759)+1)</f>
        <v/>
      </c>
      <c r="B760" s="315"/>
      <c r="C760" s="79" t="s">
        <v>595</v>
      </c>
      <c r="D760" s="80" t="s">
        <v>596</v>
      </c>
      <c r="E760" s="81">
        <v>3</v>
      </c>
      <c r="F760" s="82">
        <v>45</v>
      </c>
      <c r="G760" s="83"/>
      <c r="H760" s="84">
        <f t="shared" si="1197"/>
        <v>3</v>
      </c>
      <c r="I760" s="85">
        <f t="shared" si="1198"/>
        <v>188</v>
      </c>
      <c r="J760" s="27"/>
      <c r="K760" s="86"/>
      <c r="L760" s="87"/>
      <c r="M760" s="87"/>
      <c r="N760" s="88"/>
      <c r="O760" s="86"/>
      <c r="P760" s="87"/>
      <c r="Q760" s="87"/>
      <c r="R760" s="88"/>
      <c r="S760" s="86"/>
      <c r="T760" s="87"/>
      <c r="U760" s="87"/>
      <c r="V760" s="87"/>
      <c r="W760" s="88"/>
      <c r="X760" s="86"/>
      <c r="Y760" s="87"/>
      <c r="Z760" s="87"/>
      <c r="AA760" s="88"/>
      <c r="AB760" s="86"/>
      <c r="AC760" s="87"/>
      <c r="AD760" s="87"/>
      <c r="AE760" s="88"/>
      <c r="AF760" s="86"/>
      <c r="AG760" s="87"/>
      <c r="AH760" s="87"/>
      <c r="AI760" s="362"/>
      <c r="AJ760" s="363"/>
      <c r="AK760" s="86"/>
      <c r="AL760" s="87">
        <v>3</v>
      </c>
      <c r="AM760" s="87">
        <v>3</v>
      </c>
      <c r="AN760" s="88">
        <v>3</v>
      </c>
      <c r="AO760" s="86">
        <v>3</v>
      </c>
      <c r="AP760" s="87">
        <v>3</v>
      </c>
      <c r="AQ760" s="87">
        <v>3</v>
      </c>
      <c r="AR760" s="88">
        <v>3</v>
      </c>
      <c r="AS760" s="89">
        <v>3</v>
      </c>
      <c r="AT760" s="87">
        <v>3</v>
      </c>
      <c r="AU760" s="87">
        <v>3</v>
      </c>
      <c r="AV760" s="90">
        <v>3</v>
      </c>
      <c r="AW760" s="86">
        <v>3</v>
      </c>
      <c r="AX760" s="87">
        <v>3</v>
      </c>
      <c r="AY760" s="87">
        <v>3</v>
      </c>
      <c r="AZ760" s="87">
        <v>3</v>
      </c>
      <c r="BA760" s="88" t="s">
        <v>163</v>
      </c>
      <c r="BB760" s="89" t="s">
        <v>163</v>
      </c>
      <c r="BC760" s="87" t="s">
        <v>163</v>
      </c>
      <c r="BD760" s="87" t="s">
        <v>163</v>
      </c>
      <c r="BE760" s="321"/>
      <c r="BF760" s="322"/>
      <c r="BG760" s="322"/>
      <c r="BH760" s="322"/>
      <c r="BI760" s="322"/>
      <c r="BJ760" s="323"/>
      <c r="BK760" s="46" t="s">
        <v>18</v>
      </c>
      <c r="BL760" s="46" t="s">
        <v>1116</v>
      </c>
      <c r="BN760" s="146">
        <f t="shared" si="1154"/>
        <v>0</v>
      </c>
      <c r="BO760" s="146">
        <f t="shared" si="1103"/>
        <v>0</v>
      </c>
      <c r="BP760" s="146">
        <f t="shared" si="1104"/>
        <v>0</v>
      </c>
      <c r="BQ760" s="146">
        <f t="shared" si="1105"/>
        <v>0</v>
      </c>
      <c r="BR760" s="146">
        <f t="shared" si="1106"/>
        <v>0</v>
      </c>
      <c r="BS760" s="146">
        <f t="shared" si="1107"/>
        <v>0</v>
      </c>
      <c r="BT760" s="146">
        <f t="shared" si="1108"/>
        <v>0</v>
      </c>
      <c r="BU760" s="146">
        <f t="shared" si="1109"/>
        <v>0</v>
      </c>
      <c r="BV760" s="146">
        <f t="shared" si="1110"/>
        <v>0</v>
      </c>
      <c r="BW760" s="146">
        <f t="shared" si="1111"/>
        <v>0</v>
      </c>
      <c r="BX760" s="146">
        <f t="shared" si="1112"/>
        <v>0</v>
      </c>
      <c r="BY760" s="146">
        <f t="shared" si="1113"/>
        <v>0</v>
      </c>
      <c r="BZ760" s="146">
        <f t="shared" si="1114"/>
        <v>0</v>
      </c>
      <c r="CA760" s="146">
        <f t="shared" si="1115"/>
        <v>0</v>
      </c>
      <c r="CB760" s="146">
        <f t="shared" si="1116"/>
        <v>0</v>
      </c>
      <c r="CC760" s="146">
        <f t="shared" si="1117"/>
        <v>0</v>
      </c>
      <c r="CD760" s="146">
        <f t="shared" si="1118"/>
        <v>0</v>
      </c>
      <c r="CE760" s="146">
        <f t="shared" si="1119"/>
        <v>0</v>
      </c>
      <c r="CF760" s="146">
        <f t="shared" si="1120"/>
        <v>0</v>
      </c>
      <c r="CG760" s="146">
        <f t="shared" si="1121"/>
        <v>0</v>
      </c>
      <c r="CH760" s="146">
        <f t="shared" si="1122"/>
        <v>0</v>
      </c>
      <c r="CI760" s="146">
        <f t="shared" si="1123"/>
        <v>0</v>
      </c>
      <c r="CJ760" s="146">
        <f t="shared" si="1124"/>
        <v>0</v>
      </c>
      <c r="CK760" s="146">
        <f t="shared" si="1125"/>
        <v>0</v>
      </c>
      <c r="CL760" s="146">
        <f t="shared" si="1126"/>
        <v>0</v>
      </c>
      <c r="CM760" s="146">
        <f t="shared" si="1127"/>
        <v>0</v>
      </c>
      <c r="CN760" s="146">
        <f t="shared" si="1128"/>
        <v>0</v>
      </c>
      <c r="CO760" s="146">
        <f t="shared" si="1129"/>
        <v>9</v>
      </c>
      <c r="CP760" s="146">
        <f t="shared" si="1130"/>
        <v>9</v>
      </c>
      <c r="CQ760" s="146">
        <f t="shared" si="1131"/>
        <v>9</v>
      </c>
      <c r="CR760" s="146">
        <f t="shared" si="1132"/>
        <v>9</v>
      </c>
      <c r="CS760" s="146">
        <f t="shared" si="1133"/>
        <v>9</v>
      </c>
      <c r="CT760" s="146">
        <f t="shared" si="1134"/>
        <v>9</v>
      </c>
      <c r="CU760" s="146">
        <f t="shared" si="1135"/>
        <v>9</v>
      </c>
      <c r="CV760" s="146">
        <f t="shared" si="1136"/>
        <v>9</v>
      </c>
      <c r="CW760" s="146">
        <f t="shared" si="1137"/>
        <v>9</v>
      </c>
      <c r="CX760" s="146">
        <f t="shared" si="1138"/>
        <v>9</v>
      </c>
      <c r="CY760" s="146">
        <f t="shared" si="1139"/>
        <v>9</v>
      </c>
      <c r="CZ760" s="146">
        <f t="shared" si="1140"/>
        <v>9</v>
      </c>
      <c r="DA760" s="146">
        <f t="shared" si="1141"/>
        <v>9</v>
      </c>
      <c r="DB760" s="146">
        <f t="shared" si="1142"/>
        <v>9</v>
      </c>
      <c r="DC760" s="146">
        <f t="shared" si="1143"/>
        <v>9</v>
      </c>
      <c r="DD760" s="146">
        <f t="shared" si="1144"/>
        <v>0</v>
      </c>
      <c r="DE760" s="146">
        <f t="shared" si="1145"/>
        <v>0</v>
      </c>
      <c r="DF760" s="146">
        <f t="shared" si="1146"/>
        <v>0</v>
      </c>
      <c r="DG760" s="146">
        <f t="shared" si="1147"/>
        <v>0</v>
      </c>
      <c r="DH760" s="146">
        <f t="shared" si="1148"/>
        <v>0</v>
      </c>
      <c r="DI760" s="146">
        <f t="shared" si="1149"/>
        <v>0</v>
      </c>
      <c r="DJ760" s="146">
        <f t="shared" si="1150"/>
        <v>0</v>
      </c>
      <c r="DK760" s="146">
        <f t="shared" si="1151"/>
        <v>0</v>
      </c>
      <c r="DL760" s="146">
        <f t="shared" si="1152"/>
        <v>0</v>
      </c>
      <c r="DM760" s="146">
        <f t="shared" si="1153"/>
        <v>0</v>
      </c>
      <c r="DN760" s="64">
        <f t="shared" ref="DN760:DN764" si="1199">F760*H760</f>
        <v>135</v>
      </c>
      <c r="DO760" s="52" t="str">
        <f t="shared" si="1195"/>
        <v/>
      </c>
      <c r="DP760" s="52" t="str">
        <f t="shared" si="1155"/>
        <v/>
      </c>
      <c r="DQ760" s="53">
        <f t="shared" si="1156"/>
        <v>135</v>
      </c>
      <c r="DR760" s="1">
        <f t="shared" si="1196"/>
        <v>2</v>
      </c>
      <c r="DS760" s="168" t="e">
        <f>IF(AND(DR760=#REF!,BL760=#REF!),'Tiến độ'!D760,"")</f>
        <v>#REF!</v>
      </c>
    </row>
    <row r="761" spans="1:123" ht="11.25" customHeight="1">
      <c r="A761" s="314" t="str">
        <f>IF(B761="","",MAX($A$7:A760)+1)</f>
        <v/>
      </c>
      <c r="B761" s="315"/>
      <c r="C761" s="79" t="s">
        <v>593</v>
      </c>
      <c r="D761" s="80" t="s">
        <v>594</v>
      </c>
      <c r="E761" s="81">
        <v>4</v>
      </c>
      <c r="F761" s="82">
        <v>75</v>
      </c>
      <c r="G761" s="83"/>
      <c r="H761" s="84">
        <f t="shared" si="1197"/>
        <v>3</v>
      </c>
      <c r="I761" s="85">
        <f t="shared" si="1198"/>
        <v>188</v>
      </c>
      <c r="J761" s="27"/>
      <c r="K761" s="86"/>
      <c r="L761" s="87"/>
      <c r="M761" s="87"/>
      <c r="N761" s="88"/>
      <c r="O761" s="86"/>
      <c r="P761" s="87"/>
      <c r="Q761" s="87"/>
      <c r="R761" s="88"/>
      <c r="S761" s="86"/>
      <c r="T761" s="87"/>
      <c r="U761" s="87"/>
      <c r="V761" s="87"/>
      <c r="W761" s="88"/>
      <c r="X761" s="86"/>
      <c r="Y761" s="87"/>
      <c r="Z761" s="87"/>
      <c r="AA761" s="88"/>
      <c r="AB761" s="86"/>
      <c r="AC761" s="87"/>
      <c r="AD761" s="87"/>
      <c r="AE761" s="88"/>
      <c r="AF761" s="86"/>
      <c r="AG761" s="87"/>
      <c r="AH761" s="87"/>
      <c r="AI761" s="362"/>
      <c r="AJ761" s="363"/>
      <c r="AK761" s="86"/>
      <c r="AL761" s="87">
        <v>5</v>
      </c>
      <c r="AM761" s="87">
        <v>5</v>
      </c>
      <c r="AN761" s="88">
        <v>5</v>
      </c>
      <c r="AO761" s="86">
        <v>5</v>
      </c>
      <c r="AP761" s="87">
        <v>5</v>
      </c>
      <c r="AQ761" s="87">
        <v>5</v>
      </c>
      <c r="AR761" s="88">
        <v>5</v>
      </c>
      <c r="AS761" s="89">
        <v>5</v>
      </c>
      <c r="AT761" s="87">
        <v>5</v>
      </c>
      <c r="AU761" s="87">
        <v>5</v>
      </c>
      <c r="AV761" s="90">
        <v>5</v>
      </c>
      <c r="AW761" s="86">
        <v>5</v>
      </c>
      <c r="AX761" s="87">
        <v>5</v>
      </c>
      <c r="AY761" s="87">
        <v>5</v>
      </c>
      <c r="AZ761" s="87">
        <v>5</v>
      </c>
      <c r="BA761" s="88" t="s">
        <v>163</v>
      </c>
      <c r="BB761" s="89" t="s">
        <v>163</v>
      </c>
      <c r="BC761" s="87" t="s">
        <v>163</v>
      </c>
      <c r="BD761" s="87" t="s">
        <v>163</v>
      </c>
      <c r="BE761" s="321"/>
      <c r="BF761" s="322"/>
      <c r="BG761" s="322"/>
      <c r="BH761" s="322"/>
      <c r="BI761" s="322"/>
      <c r="BJ761" s="323"/>
      <c r="BK761" s="46" t="s">
        <v>18</v>
      </c>
      <c r="BL761" s="46" t="s">
        <v>53</v>
      </c>
      <c r="BN761" s="146">
        <f t="shared" si="1154"/>
        <v>0</v>
      </c>
      <c r="BO761" s="146">
        <f t="shared" si="1103"/>
        <v>0</v>
      </c>
      <c r="BP761" s="146">
        <f t="shared" si="1104"/>
        <v>0</v>
      </c>
      <c r="BQ761" s="146">
        <f t="shared" si="1105"/>
        <v>0</v>
      </c>
      <c r="BR761" s="146">
        <f t="shared" si="1106"/>
        <v>0</v>
      </c>
      <c r="BS761" s="146">
        <f t="shared" si="1107"/>
        <v>0</v>
      </c>
      <c r="BT761" s="146">
        <f t="shared" si="1108"/>
        <v>0</v>
      </c>
      <c r="BU761" s="146">
        <f t="shared" si="1109"/>
        <v>0</v>
      </c>
      <c r="BV761" s="146">
        <f t="shared" si="1110"/>
        <v>0</v>
      </c>
      <c r="BW761" s="146">
        <f t="shared" si="1111"/>
        <v>0</v>
      </c>
      <c r="BX761" s="146">
        <f t="shared" si="1112"/>
        <v>0</v>
      </c>
      <c r="BY761" s="146">
        <f t="shared" si="1113"/>
        <v>0</v>
      </c>
      <c r="BZ761" s="146">
        <f t="shared" si="1114"/>
        <v>0</v>
      </c>
      <c r="CA761" s="146">
        <f t="shared" si="1115"/>
        <v>0</v>
      </c>
      <c r="CB761" s="146">
        <f t="shared" si="1116"/>
        <v>0</v>
      </c>
      <c r="CC761" s="146">
        <f t="shared" si="1117"/>
        <v>0</v>
      </c>
      <c r="CD761" s="146">
        <f t="shared" si="1118"/>
        <v>0</v>
      </c>
      <c r="CE761" s="146">
        <f t="shared" si="1119"/>
        <v>0</v>
      </c>
      <c r="CF761" s="146">
        <f t="shared" si="1120"/>
        <v>0</v>
      </c>
      <c r="CG761" s="146">
        <f t="shared" si="1121"/>
        <v>0</v>
      </c>
      <c r="CH761" s="146">
        <f t="shared" si="1122"/>
        <v>0</v>
      </c>
      <c r="CI761" s="146">
        <f t="shared" si="1123"/>
        <v>0</v>
      </c>
      <c r="CJ761" s="146">
        <f t="shared" si="1124"/>
        <v>0</v>
      </c>
      <c r="CK761" s="146">
        <f t="shared" si="1125"/>
        <v>0</v>
      </c>
      <c r="CL761" s="146">
        <f t="shared" si="1126"/>
        <v>0</v>
      </c>
      <c r="CM761" s="146">
        <f t="shared" si="1127"/>
        <v>0</v>
      </c>
      <c r="CN761" s="146">
        <f t="shared" si="1128"/>
        <v>0</v>
      </c>
      <c r="CO761" s="146">
        <f t="shared" si="1129"/>
        <v>15</v>
      </c>
      <c r="CP761" s="146">
        <f t="shared" si="1130"/>
        <v>15</v>
      </c>
      <c r="CQ761" s="146">
        <f t="shared" si="1131"/>
        <v>15</v>
      </c>
      <c r="CR761" s="146">
        <f t="shared" si="1132"/>
        <v>15</v>
      </c>
      <c r="CS761" s="146">
        <f t="shared" si="1133"/>
        <v>15</v>
      </c>
      <c r="CT761" s="146">
        <f t="shared" si="1134"/>
        <v>15</v>
      </c>
      <c r="CU761" s="146">
        <f t="shared" si="1135"/>
        <v>15</v>
      </c>
      <c r="CV761" s="146">
        <f t="shared" si="1136"/>
        <v>15</v>
      </c>
      <c r="CW761" s="146">
        <f t="shared" si="1137"/>
        <v>15</v>
      </c>
      <c r="CX761" s="146">
        <f t="shared" si="1138"/>
        <v>15</v>
      </c>
      <c r="CY761" s="146">
        <f t="shared" si="1139"/>
        <v>15</v>
      </c>
      <c r="CZ761" s="146">
        <f t="shared" si="1140"/>
        <v>15</v>
      </c>
      <c r="DA761" s="146">
        <f t="shared" si="1141"/>
        <v>15</v>
      </c>
      <c r="DB761" s="146">
        <f t="shared" si="1142"/>
        <v>15</v>
      </c>
      <c r="DC761" s="146">
        <f t="shared" si="1143"/>
        <v>15</v>
      </c>
      <c r="DD761" s="146">
        <f t="shared" si="1144"/>
        <v>0</v>
      </c>
      <c r="DE761" s="146">
        <f t="shared" si="1145"/>
        <v>0</v>
      </c>
      <c r="DF761" s="146">
        <f t="shared" si="1146"/>
        <v>0</v>
      </c>
      <c r="DG761" s="146">
        <f t="shared" si="1147"/>
        <v>0</v>
      </c>
      <c r="DH761" s="146">
        <f t="shared" si="1148"/>
        <v>0</v>
      </c>
      <c r="DI761" s="146">
        <f t="shared" si="1149"/>
        <v>0</v>
      </c>
      <c r="DJ761" s="146">
        <f t="shared" si="1150"/>
        <v>0</v>
      </c>
      <c r="DK761" s="146">
        <f t="shared" si="1151"/>
        <v>0</v>
      </c>
      <c r="DL761" s="146">
        <f t="shared" si="1152"/>
        <v>0</v>
      </c>
      <c r="DM761" s="146">
        <f t="shared" si="1153"/>
        <v>0</v>
      </c>
      <c r="DN761" s="64">
        <f t="shared" si="1199"/>
        <v>225</v>
      </c>
      <c r="DO761" s="52" t="str">
        <f t="shared" si="1195"/>
        <v/>
      </c>
      <c r="DP761" s="52" t="str">
        <f t="shared" si="1155"/>
        <v/>
      </c>
      <c r="DQ761" s="53">
        <f t="shared" si="1156"/>
        <v>225</v>
      </c>
      <c r="DR761" s="1">
        <f t="shared" si="1196"/>
        <v>2</v>
      </c>
      <c r="DS761" s="168" t="e">
        <f>IF(AND(DR761=#REF!,BL761=#REF!),'Tiến độ'!D761,"")</f>
        <v>#REF!</v>
      </c>
    </row>
    <row r="762" spans="1:123" ht="11.25" customHeight="1">
      <c r="A762" s="314" t="str">
        <f>IF(B762="","",MAX($A$7:A761)+1)</f>
        <v/>
      </c>
      <c r="B762" s="315"/>
      <c r="C762" s="79" t="s">
        <v>419</v>
      </c>
      <c r="D762" s="80" t="s">
        <v>319</v>
      </c>
      <c r="E762" s="81">
        <v>2</v>
      </c>
      <c r="F762" s="82">
        <v>30</v>
      </c>
      <c r="G762" s="83"/>
      <c r="H762" s="84">
        <f t="shared" si="1197"/>
        <v>3</v>
      </c>
      <c r="I762" s="85">
        <f t="shared" si="1198"/>
        <v>188</v>
      </c>
      <c r="J762" s="27"/>
      <c r="K762" s="86"/>
      <c r="L762" s="87"/>
      <c r="M762" s="87"/>
      <c r="N762" s="88"/>
      <c r="O762" s="86"/>
      <c r="P762" s="87"/>
      <c r="Q762" s="87"/>
      <c r="R762" s="88"/>
      <c r="S762" s="86"/>
      <c r="T762" s="87"/>
      <c r="U762" s="87"/>
      <c r="V762" s="87"/>
      <c r="W762" s="88"/>
      <c r="X762" s="86"/>
      <c r="Y762" s="87"/>
      <c r="Z762" s="87"/>
      <c r="AA762" s="88"/>
      <c r="AB762" s="86"/>
      <c r="AC762" s="87"/>
      <c r="AD762" s="87"/>
      <c r="AE762" s="88"/>
      <c r="AF762" s="86"/>
      <c r="AG762" s="87"/>
      <c r="AH762" s="87"/>
      <c r="AI762" s="362"/>
      <c r="AJ762" s="363"/>
      <c r="AK762" s="86"/>
      <c r="AL762" s="87">
        <v>2</v>
      </c>
      <c r="AM762" s="87">
        <v>2</v>
      </c>
      <c r="AN762" s="88">
        <v>2</v>
      </c>
      <c r="AO762" s="86">
        <v>2</v>
      </c>
      <c r="AP762" s="87">
        <v>2</v>
      </c>
      <c r="AQ762" s="87">
        <v>2</v>
      </c>
      <c r="AR762" s="88">
        <v>2</v>
      </c>
      <c r="AS762" s="89">
        <v>2</v>
      </c>
      <c r="AT762" s="87">
        <v>2</v>
      </c>
      <c r="AU762" s="87">
        <v>2</v>
      </c>
      <c r="AV762" s="90">
        <v>2</v>
      </c>
      <c r="AW762" s="86">
        <v>2</v>
      </c>
      <c r="AX762" s="87">
        <v>2</v>
      </c>
      <c r="AY762" s="87">
        <v>2</v>
      </c>
      <c r="AZ762" s="87">
        <v>2</v>
      </c>
      <c r="BA762" s="88" t="s">
        <v>163</v>
      </c>
      <c r="BB762" s="89" t="s">
        <v>163</v>
      </c>
      <c r="BC762" s="87" t="s">
        <v>163</v>
      </c>
      <c r="BD762" s="87" t="s">
        <v>163</v>
      </c>
      <c r="BE762" s="321"/>
      <c r="BF762" s="322"/>
      <c r="BG762" s="322"/>
      <c r="BH762" s="322"/>
      <c r="BI762" s="322"/>
      <c r="BJ762" s="323"/>
      <c r="BK762" s="46" t="s">
        <v>18</v>
      </c>
      <c r="BL762" s="46" t="s">
        <v>29</v>
      </c>
      <c r="BN762" s="146">
        <f t="shared" si="1154"/>
        <v>0</v>
      </c>
      <c r="BO762" s="146">
        <f t="shared" si="1103"/>
        <v>0</v>
      </c>
      <c r="BP762" s="146">
        <f t="shared" si="1104"/>
        <v>0</v>
      </c>
      <c r="BQ762" s="146">
        <f t="shared" si="1105"/>
        <v>0</v>
      </c>
      <c r="BR762" s="146">
        <f t="shared" si="1106"/>
        <v>0</v>
      </c>
      <c r="BS762" s="146">
        <f t="shared" si="1107"/>
        <v>0</v>
      </c>
      <c r="BT762" s="146">
        <f t="shared" si="1108"/>
        <v>0</v>
      </c>
      <c r="BU762" s="146">
        <f t="shared" si="1109"/>
        <v>0</v>
      </c>
      <c r="BV762" s="146">
        <f t="shared" si="1110"/>
        <v>0</v>
      </c>
      <c r="BW762" s="146">
        <f t="shared" si="1111"/>
        <v>0</v>
      </c>
      <c r="BX762" s="146">
        <f t="shared" si="1112"/>
        <v>0</v>
      </c>
      <c r="BY762" s="146">
        <f t="shared" si="1113"/>
        <v>0</v>
      </c>
      <c r="BZ762" s="146">
        <f t="shared" si="1114"/>
        <v>0</v>
      </c>
      <c r="CA762" s="146">
        <f t="shared" si="1115"/>
        <v>0</v>
      </c>
      <c r="CB762" s="146">
        <f t="shared" si="1116"/>
        <v>0</v>
      </c>
      <c r="CC762" s="146">
        <f t="shared" si="1117"/>
        <v>0</v>
      </c>
      <c r="CD762" s="146">
        <f t="shared" si="1118"/>
        <v>0</v>
      </c>
      <c r="CE762" s="146">
        <f t="shared" si="1119"/>
        <v>0</v>
      </c>
      <c r="CF762" s="146">
        <f t="shared" si="1120"/>
        <v>0</v>
      </c>
      <c r="CG762" s="146">
        <f t="shared" si="1121"/>
        <v>0</v>
      </c>
      <c r="CH762" s="146">
        <f t="shared" si="1122"/>
        <v>0</v>
      </c>
      <c r="CI762" s="146">
        <f t="shared" si="1123"/>
        <v>0</v>
      </c>
      <c r="CJ762" s="146">
        <f t="shared" si="1124"/>
        <v>0</v>
      </c>
      <c r="CK762" s="146">
        <f t="shared" si="1125"/>
        <v>0</v>
      </c>
      <c r="CL762" s="146">
        <f t="shared" si="1126"/>
        <v>0</v>
      </c>
      <c r="CM762" s="146">
        <f t="shared" si="1127"/>
        <v>0</v>
      </c>
      <c r="CN762" s="146">
        <f t="shared" si="1128"/>
        <v>0</v>
      </c>
      <c r="CO762" s="146">
        <f t="shared" si="1129"/>
        <v>6</v>
      </c>
      <c r="CP762" s="146">
        <f t="shared" si="1130"/>
        <v>6</v>
      </c>
      <c r="CQ762" s="146">
        <f t="shared" si="1131"/>
        <v>6</v>
      </c>
      <c r="CR762" s="146">
        <f t="shared" si="1132"/>
        <v>6</v>
      </c>
      <c r="CS762" s="146">
        <f t="shared" si="1133"/>
        <v>6</v>
      </c>
      <c r="CT762" s="146">
        <f t="shared" si="1134"/>
        <v>6</v>
      </c>
      <c r="CU762" s="146">
        <f t="shared" si="1135"/>
        <v>6</v>
      </c>
      <c r="CV762" s="146">
        <f t="shared" si="1136"/>
        <v>6</v>
      </c>
      <c r="CW762" s="146">
        <f t="shared" si="1137"/>
        <v>6</v>
      </c>
      <c r="CX762" s="146">
        <f t="shared" si="1138"/>
        <v>6</v>
      </c>
      <c r="CY762" s="146">
        <f t="shared" si="1139"/>
        <v>6</v>
      </c>
      <c r="CZ762" s="146">
        <f t="shared" si="1140"/>
        <v>6</v>
      </c>
      <c r="DA762" s="146">
        <f t="shared" si="1141"/>
        <v>6</v>
      </c>
      <c r="DB762" s="146">
        <f t="shared" si="1142"/>
        <v>6</v>
      </c>
      <c r="DC762" s="146">
        <f t="shared" si="1143"/>
        <v>6</v>
      </c>
      <c r="DD762" s="146">
        <f t="shared" si="1144"/>
        <v>0</v>
      </c>
      <c r="DE762" s="146">
        <f t="shared" si="1145"/>
        <v>0</v>
      </c>
      <c r="DF762" s="146">
        <f t="shared" si="1146"/>
        <v>0</v>
      </c>
      <c r="DG762" s="146">
        <f t="shared" si="1147"/>
        <v>0</v>
      </c>
      <c r="DH762" s="146">
        <f t="shared" si="1148"/>
        <v>0</v>
      </c>
      <c r="DI762" s="146">
        <f t="shared" si="1149"/>
        <v>0</v>
      </c>
      <c r="DJ762" s="146">
        <f t="shared" si="1150"/>
        <v>0</v>
      </c>
      <c r="DK762" s="146">
        <f t="shared" si="1151"/>
        <v>0</v>
      </c>
      <c r="DL762" s="146">
        <f t="shared" si="1152"/>
        <v>0</v>
      </c>
      <c r="DM762" s="146">
        <f t="shared" si="1153"/>
        <v>0</v>
      </c>
      <c r="DN762" s="64">
        <f t="shared" si="1199"/>
        <v>90</v>
      </c>
      <c r="DO762" s="52" t="str">
        <f t="shared" si="1195"/>
        <v/>
      </c>
      <c r="DP762" s="52" t="str">
        <f t="shared" si="1155"/>
        <v/>
      </c>
      <c r="DQ762" s="53">
        <f t="shared" si="1156"/>
        <v>90</v>
      </c>
      <c r="DR762" s="1">
        <f t="shared" si="1196"/>
        <v>2</v>
      </c>
      <c r="DS762" s="168" t="e">
        <f>IF(AND(DR762=#REF!,BL762=#REF!),'Tiến độ'!D762,"")</f>
        <v>#REF!</v>
      </c>
    </row>
    <row r="763" spans="1:123" ht="11.25" customHeight="1">
      <c r="A763" s="314" t="str">
        <f>IF(B763="","",MAX($A$7:A762)+1)</f>
        <v/>
      </c>
      <c r="B763" s="315"/>
      <c r="C763" s="79" t="s">
        <v>798</v>
      </c>
      <c r="D763" s="80" t="s">
        <v>258</v>
      </c>
      <c r="E763" s="81">
        <v>2</v>
      </c>
      <c r="F763" s="82">
        <v>30</v>
      </c>
      <c r="G763" s="83"/>
      <c r="H763" s="84">
        <f t="shared" si="1197"/>
        <v>3</v>
      </c>
      <c r="I763" s="85">
        <f t="shared" si="1198"/>
        <v>188</v>
      </c>
      <c r="J763" s="27"/>
      <c r="K763" s="86"/>
      <c r="L763" s="87"/>
      <c r="M763" s="87"/>
      <c r="N763" s="88"/>
      <c r="O763" s="86"/>
      <c r="P763" s="87"/>
      <c r="Q763" s="87"/>
      <c r="R763" s="88"/>
      <c r="S763" s="86"/>
      <c r="T763" s="87"/>
      <c r="U763" s="87"/>
      <c r="V763" s="87"/>
      <c r="W763" s="88"/>
      <c r="X763" s="86"/>
      <c r="Y763" s="87"/>
      <c r="Z763" s="87"/>
      <c r="AA763" s="88"/>
      <c r="AB763" s="86"/>
      <c r="AC763" s="87"/>
      <c r="AD763" s="87"/>
      <c r="AE763" s="88"/>
      <c r="AF763" s="86"/>
      <c r="AG763" s="87"/>
      <c r="AH763" s="87"/>
      <c r="AI763" s="362"/>
      <c r="AJ763" s="363"/>
      <c r="AK763" s="86"/>
      <c r="AL763" s="87">
        <v>2</v>
      </c>
      <c r="AM763" s="87">
        <v>2</v>
      </c>
      <c r="AN763" s="88">
        <v>2</v>
      </c>
      <c r="AO763" s="86">
        <v>2</v>
      </c>
      <c r="AP763" s="87">
        <v>2</v>
      </c>
      <c r="AQ763" s="87">
        <v>2</v>
      </c>
      <c r="AR763" s="88">
        <v>2</v>
      </c>
      <c r="AS763" s="89">
        <v>2</v>
      </c>
      <c r="AT763" s="87">
        <v>2</v>
      </c>
      <c r="AU763" s="87">
        <v>2</v>
      </c>
      <c r="AV763" s="90">
        <v>2</v>
      </c>
      <c r="AW763" s="86">
        <v>2</v>
      </c>
      <c r="AX763" s="87">
        <v>2</v>
      </c>
      <c r="AY763" s="87">
        <v>2</v>
      </c>
      <c r="AZ763" s="87">
        <v>2</v>
      </c>
      <c r="BA763" s="88" t="s">
        <v>163</v>
      </c>
      <c r="BB763" s="89" t="s">
        <v>163</v>
      </c>
      <c r="BC763" s="87" t="s">
        <v>163</v>
      </c>
      <c r="BD763" s="87" t="s">
        <v>163</v>
      </c>
      <c r="BE763" s="321"/>
      <c r="BF763" s="322"/>
      <c r="BG763" s="322"/>
      <c r="BH763" s="322"/>
      <c r="BI763" s="322"/>
      <c r="BJ763" s="323"/>
      <c r="BK763" s="46" t="s">
        <v>18</v>
      </c>
      <c r="BL763" s="46" t="s">
        <v>1116</v>
      </c>
      <c r="BN763" s="146">
        <f t="shared" si="1154"/>
        <v>0</v>
      </c>
      <c r="BO763" s="146">
        <f t="shared" si="1103"/>
        <v>0</v>
      </c>
      <c r="BP763" s="146">
        <f t="shared" si="1104"/>
        <v>0</v>
      </c>
      <c r="BQ763" s="146">
        <f t="shared" si="1105"/>
        <v>0</v>
      </c>
      <c r="BR763" s="146">
        <f t="shared" si="1106"/>
        <v>0</v>
      </c>
      <c r="BS763" s="146">
        <f t="shared" si="1107"/>
        <v>0</v>
      </c>
      <c r="BT763" s="146">
        <f t="shared" si="1108"/>
        <v>0</v>
      </c>
      <c r="BU763" s="146">
        <f t="shared" si="1109"/>
        <v>0</v>
      </c>
      <c r="BV763" s="146">
        <f t="shared" si="1110"/>
        <v>0</v>
      </c>
      <c r="BW763" s="146">
        <f t="shared" si="1111"/>
        <v>0</v>
      </c>
      <c r="BX763" s="146">
        <f t="shared" si="1112"/>
        <v>0</v>
      </c>
      <c r="BY763" s="146">
        <f t="shared" si="1113"/>
        <v>0</v>
      </c>
      <c r="BZ763" s="146">
        <f t="shared" si="1114"/>
        <v>0</v>
      </c>
      <c r="CA763" s="146">
        <f t="shared" si="1115"/>
        <v>0</v>
      </c>
      <c r="CB763" s="146">
        <f t="shared" si="1116"/>
        <v>0</v>
      </c>
      <c r="CC763" s="146">
        <f t="shared" si="1117"/>
        <v>0</v>
      </c>
      <c r="CD763" s="146">
        <f t="shared" si="1118"/>
        <v>0</v>
      </c>
      <c r="CE763" s="146">
        <f t="shared" si="1119"/>
        <v>0</v>
      </c>
      <c r="CF763" s="146">
        <f t="shared" si="1120"/>
        <v>0</v>
      </c>
      <c r="CG763" s="146">
        <f t="shared" si="1121"/>
        <v>0</v>
      </c>
      <c r="CH763" s="146">
        <f t="shared" si="1122"/>
        <v>0</v>
      </c>
      <c r="CI763" s="146">
        <f t="shared" si="1123"/>
        <v>0</v>
      </c>
      <c r="CJ763" s="146">
        <f t="shared" si="1124"/>
        <v>0</v>
      </c>
      <c r="CK763" s="146">
        <f t="shared" si="1125"/>
        <v>0</v>
      </c>
      <c r="CL763" s="146">
        <f t="shared" si="1126"/>
        <v>0</v>
      </c>
      <c r="CM763" s="146">
        <f t="shared" si="1127"/>
        <v>0</v>
      </c>
      <c r="CN763" s="146">
        <f t="shared" si="1128"/>
        <v>0</v>
      </c>
      <c r="CO763" s="146">
        <f t="shared" si="1129"/>
        <v>6</v>
      </c>
      <c r="CP763" s="146">
        <f t="shared" si="1130"/>
        <v>6</v>
      </c>
      <c r="CQ763" s="146">
        <f t="shared" si="1131"/>
        <v>6</v>
      </c>
      <c r="CR763" s="146">
        <f t="shared" si="1132"/>
        <v>6</v>
      </c>
      <c r="CS763" s="146">
        <f t="shared" si="1133"/>
        <v>6</v>
      </c>
      <c r="CT763" s="146">
        <f t="shared" si="1134"/>
        <v>6</v>
      </c>
      <c r="CU763" s="146">
        <f t="shared" si="1135"/>
        <v>6</v>
      </c>
      <c r="CV763" s="146">
        <f t="shared" si="1136"/>
        <v>6</v>
      </c>
      <c r="CW763" s="146">
        <f t="shared" si="1137"/>
        <v>6</v>
      </c>
      <c r="CX763" s="146">
        <f t="shared" si="1138"/>
        <v>6</v>
      </c>
      <c r="CY763" s="146">
        <f t="shared" si="1139"/>
        <v>6</v>
      </c>
      <c r="CZ763" s="146">
        <f t="shared" si="1140"/>
        <v>6</v>
      </c>
      <c r="DA763" s="146">
        <f t="shared" si="1141"/>
        <v>6</v>
      </c>
      <c r="DB763" s="146">
        <f t="shared" si="1142"/>
        <v>6</v>
      </c>
      <c r="DC763" s="146">
        <f t="shared" si="1143"/>
        <v>6</v>
      </c>
      <c r="DD763" s="146">
        <f t="shared" si="1144"/>
        <v>0</v>
      </c>
      <c r="DE763" s="146">
        <f t="shared" si="1145"/>
        <v>0</v>
      </c>
      <c r="DF763" s="146">
        <f t="shared" si="1146"/>
        <v>0</v>
      </c>
      <c r="DG763" s="146">
        <f t="shared" si="1147"/>
        <v>0</v>
      </c>
      <c r="DH763" s="146">
        <f t="shared" si="1148"/>
        <v>0</v>
      </c>
      <c r="DI763" s="146">
        <f t="shared" si="1149"/>
        <v>0</v>
      </c>
      <c r="DJ763" s="146">
        <f t="shared" si="1150"/>
        <v>0</v>
      </c>
      <c r="DK763" s="146">
        <f t="shared" si="1151"/>
        <v>0</v>
      </c>
      <c r="DL763" s="146">
        <f t="shared" si="1152"/>
        <v>0</v>
      </c>
      <c r="DM763" s="146">
        <f t="shared" si="1153"/>
        <v>0</v>
      </c>
      <c r="DN763" s="64">
        <f t="shared" si="1199"/>
        <v>90</v>
      </c>
      <c r="DO763" s="52" t="str">
        <f t="shared" si="1195"/>
        <v/>
      </c>
      <c r="DP763" s="52" t="str">
        <f t="shared" si="1155"/>
        <v/>
      </c>
      <c r="DQ763" s="53">
        <f t="shared" si="1156"/>
        <v>90</v>
      </c>
      <c r="DR763" s="1">
        <f t="shared" si="1196"/>
        <v>2</v>
      </c>
      <c r="DS763" s="168" t="e">
        <f>IF(AND(DR763=#REF!,BL763=#REF!),'Tiến độ'!D763,"")</f>
        <v>#REF!</v>
      </c>
    </row>
    <row r="764" spans="1:123" ht="11.25" customHeight="1">
      <c r="A764" s="314" t="str">
        <f>IF(B764="","",MAX($A$7:A763)+1)</f>
        <v/>
      </c>
      <c r="B764" s="315"/>
      <c r="C764" s="79" t="s">
        <v>240</v>
      </c>
      <c r="D764" s="80" t="s">
        <v>11801</v>
      </c>
      <c r="E764" s="81">
        <v>3</v>
      </c>
      <c r="F764" s="82">
        <v>45</v>
      </c>
      <c r="G764" s="83"/>
      <c r="H764" s="84">
        <f t="shared" si="1197"/>
        <v>3</v>
      </c>
      <c r="I764" s="85">
        <f t="shared" si="1198"/>
        <v>188</v>
      </c>
      <c r="J764" s="27"/>
      <c r="K764" s="86"/>
      <c r="L764" s="87"/>
      <c r="M764" s="87"/>
      <c r="N764" s="88"/>
      <c r="O764" s="86"/>
      <c r="P764" s="87"/>
      <c r="Q764" s="87"/>
      <c r="R764" s="88"/>
      <c r="S764" s="86"/>
      <c r="T764" s="87"/>
      <c r="U764" s="87"/>
      <c r="V764" s="87"/>
      <c r="W764" s="88"/>
      <c r="X764" s="86"/>
      <c r="Y764" s="87"/>
      <c r="Z764" s="87"/>
      <c r="AA764" s="88"/>
      <c r="AB764" s="86"/>
      <c r="AC764" s="87"/>
      <c r="AD764" s="87"/>
      <c r="AE764" s="88"/>
      <c r="AF764" s="86"/>
      <c r="AG764" s="87"/>
      <c r="AH764" s="87"/>
      <c r="AI764" s="362"/>
      <c r="AJ764" s="363"/>
      <c r="AK764" s="86"/>
      <c r="AL764" s="87">
        <v>3</v>
      </c>
      <c r="AM764" s="87">
        <v>3</v>
      </c>
      <c r="AN764" s="88">
        <v>3</v>
      </c>
      <c r="AO764" s="86">
        <v>3</v>
      </c>
      <c r="AP764" s="87">
        <v>3</v>
      </c>
      <c r="AQ764" s="87">
        <v>3</v>
      </c>
      <c r="AR764" s="88">
        <v>3</v>
      </c>
      <c r="AS764" s="89">
        <v>3</v>
      </c>
      <c r="AT764" s="87">
        <v>3</v>
      </c>
      <c r="AU764" s="87">
        <v>3</v>
      </c>
      <c r="AV764" s="90">
        <v>3</v>
      </c>
      <c r="AW764" s="86">
        <v>3</v>
      </c>
      <c r="AX764" s="87">
        <v>3</v>
      </c>
      <c r="AY764" s="87">
        <v>3</v>
      </c>
      <c r="AZ764" s="87">
        <v>3</v>
      </c>
      <c r="BA764" s="88" t="s">
        <v>163</v>
      </c>
      <c r="BB764" s="89" t="s">
        <v>163</v>
      </c>
      <c r="BC764" s="87" t="s">
        <v>163</v>
      </c>
      <c r="BD764" s="87" t="s">
        <v>163</v>
      </c>
      <c r="BE764" s="321"/>
      <c r="BF764" s="322"/>
      <c r="BG764" s="322"/>
      <c r="BH764" s="322"/>
      <c r="BI764" s="322"/>
      <c r="BJ764" s="323"/>
      <c r="BK764" s="46" t="s">
        <v>18</v>
      </c>
      <c r="BL764" s="46" t="s">
        <v>29</v>
      </c>
      <c r="BN764" s="146">
        <f t="shared" si="1154"/>
        <v>0</v>
      </c>
      <c r="BO764" s="146">
        <f t="shared" si="1103"/>
        <v>0</v>
      </c>
      <c r="BP764" s="146">
        <f t="shared" si="1104"/>
        <v>0</v>
      </c>
      <c r="BQ764" s="146">
        <f t="shared" si="1105"/>
        <v>0</v>
      </c>
      <c r="BR764" s="146">
        <f t="shared" si="1106"/>
        <v>0</v>
      </c>
      <c r="BS764" s="146">
        <f t="shared" si="1107"/>
        <v>0</v>
      </c>
      <c r="BT764" s="146">
        <f t="shared" si="1108"/>
        <v>0</v>
      </c>
      <c r="BU764" s="146">
        <f t="shared" si="1109"/>
        <v>0</v>
      </c>
      <c r="BV764" s="146">
        <f t="shared" si="1110"/>
        <v>0</v>
      </c>
      <c r="BW764" s="146">
        <f t="shared" si="1111"/>
        <v>0</v>
      </c>
      <c r="BX764" s="146">
        <f t="shared" si="1112"/>
        <v>0</v>
      </c>
      <c r="BY764" s="146">
        <f t="shared" si="1113"/>
        <v>0</v>
      </c>
      <c r="BZ764" s="146">
        <f t="shared" si="1114"/>
        <v>0</v>
      </c>
      <c r="CA764" s="146">
        <f t="shared" si="1115"/>
        <v>0</v>
      </c>
      <c r="CB764" s="146">
        <f t="shared" si="1116"/>
        <v>0</v>
      </c>
      <c r="CC764" s="146">
        <f t="shared" si="1117"/>
        <v>0</v>
      </c>
      <c r="CD764" s="146">
        <f t="shared" si="1118"/>
        <v>0</v>
      </c>
      <c r="CE764" s="146">
        <f t="shared" si="1119"/>
        <v>0</v>
      </c>
      <c r="CF764" s="146">
        <f t="shared" si="1120"/>
        <v>0</v>
      </c>
      <c r="CG764" s="146">
        <f t="shared" si="1121"/>
        <v>0</v>
      </c>
      <c r="CH764" s="146">
        <f t="shared" si="1122"/>
        <v>0</v>
      </c>
      <c r="CI764" s="146">
        <f t="shared" si="1123"/>
        <v>0</v>
      </c>
      <c r="CJ764" s="146">
        <f t="shared" si="1124"/>
        <v>0</v>
      </c>
      <c r="CK764" s="146">
        <f t="shared" si="1125"/>
        <v>0</v>
      </c>
      <c r="CL764" s="146">
        <f t="shared" si="1126"/>
        <v>0</v>
      </c>
      <c r="CM764" s="146">
        <f t="shared" si="1127"/>
        <v>0</v>
      </c>
      <c r="CN764" s="146">
        <f t="shared" si="1128"/>
        <v>0</v>
      </c>
      <c r="CO764" s="146">
        <f t="shared" si="1129"/>
        <v>9</v>
      </c>
      <c r="CP764" s="146">
        <f t="shared" si="1130"/>
        <v>9</v>
      </c>
      <c r="CQ764" s="146">
        <f t="shared" si="1131"/>
        <v>9</v>
      </c>
      <c r="CR764" s="146">
        <f t="shared" si="1132"/>
        <v>9</v>
      </c>
      <c r="CS764" s="146">
        <f t="shared" si="1133"/>
        <v>9</v>
      </c>
      <c r="CT764" s="146">
        <f t="shared" si="1134"/>
        <v>9</v>
      </c>
      <c r="CU764" s="146">
        <f t="shared" si="1135"/>
        <v>9</v>
      </c>
      <c r="CV764" s="146">
        <f t="shared" si="1136"/>
        <v>9</v>
      </c>
      <c r="CW764" s="146">
        <f t="shared" si="1137"/>
        <v>9</v>
      </c>
      <c r="CX764" s="146">
        <f t="shared" si="1138"/>
        <v>9</v>
      </c>
      <c r="CY764" s="146">
        <f t="shared" si="1139"/>
        <v>9</v>
      </c>
      <c r="CZ764" s="146">
        <f t="shared" si="1140"/>
        <v>9</v>
      </c>
      <c r="DA764" s="146">
        <f t="shared" si="1141"/>
        <v>9</v>
      </c>
      <c r="DB764" s="146">
        <f t="shared" si="1142"/>
        <v>9</v>
      </c>
      <c r="DC764" s="146">
        <f t="shared" si="1143"/>
        <v>9</v>
      </c>
      <c r="DD764" s="146">
        <f t="shared" si="1144"/>
        <v>0</v>
      </c>
      <c r="DE764" s="146">
        <f t="shared" si="1145"/>
        <v>0</v>
      </c>
      <c r="DF764" s="146">
        <f t="shared" si="1146"/>
        <v>0</v>
      </c>
      <c r="DG764" s="146">
        <f t="shared" si="1147"/>
        <v>0</v>
      </c>
      <c r="DH764" s="146">
        <f t="shared" si="1148"/>
        <v>0</v>
      </c>
      <c r="DI764" s="146">
        <f t="shared" si="1149"/>
        <v>0</v>
      </c>
      <c r="DJ764" s="146">
        <f t="shared" si="1150"/>
        <v>0</v>
      </c>
      <c r="DK764" s="146">
        <f t="shared" si="1151"/>
        <v>0</v>
      </c>
      <c r="DL764" s="146">
        <f t="shared" si="1152"/>
        <v>0</v>
      </c>
      <c r="DM764" s="146">
        <f t="shared" si="1153"/>
        <v>0</v>
      </c>
      <c r="DN764" s="64">
        <f t="shared" si="1199"/>
        <v>135</v>
      </c>
      <c r="DO764" s="52" t="str">
        <f t="shared" si="1195"/>
        <v/>
      </c>
      <c r="DP764" s="52" t="str">
        <f t="shared" si="1155"/>
        <v/>
      </c>
      <c r="DQ764" s="53">
        <f t="shared" si="1156"/>
        <v>135</v>
      </c>
      <c r="DR764" s="1">
        <f t="shared" si="1196"/>
        <v>2</v>
      </c>
      <c r="DS764" s="168" t="e">
        <f>IF(AND(DR764=#REF!,BL764=#REF!),'Tiến độ'!D764,"")</f>
        <v>#REF!</v>
      </c>
    </row>
    <row r="765" spans="1:123" ht="11.25" customHeight="1">
      <c r="A765" s="310" t="str">
        <f>IF(B765="","",MAX($A$7:A764)+1)</f>
        <v/>
      </c>
      <c r="B765" s="313"/>
      <c r="C765" s="91" t="s">
        <v>8</v>
      </c>
      <c r="D765" s="92"/>
      <c r="E765" s="93">
        <f>SUM(E750:E764)</f>
        <v>40</v>
      </c>
      <c r="F765" s="131"/>
      <c r="G765" s="132"/>
      <c r="H765" s="133"/>
      <c r="I765" s="134"/>
      <c r="J765" s="30"/>
      <c r="K765" s="96">
        <f>SUM(K750:K764)</f>
        <v>20</v>
      </c>
      <c r="L765" s="97">
        <f t="shared" ref="L765:BD765" si="1200">SUM(L750:L764)</f>
        <v>20</v>
      </c>
      <c r="M765" s="97">
        <f t="shared" si="1200"/>
        <v>20</v>
      </c>
      <c r="N765" s="98">
        <f t="shared" si="1200"/>
        <v>20</v>
      </c>
      <c r="O765" s="96">
        <f t="shared" si="1200"/>
        <v>20</v>
      </c>
      <c r="P765" s="97">
        <f t="shared" si="1200"/>
        <v>20</v>
      </c>
      <c r="Q765" s="97">
        <f t="shared" si="1200"/>
        <v>20</v>
      </c>
      <c r="R765" s="98">
        <f t="shared" si="1200"/>
        <v>20</v>
      </c>
      <c r="S765" s="96">
        <f t="shared" si="1200"/>
        <v>20</v>
      </c>
      <c r="T765" s="97">
        <f t="shared" si="1200"/>
        <v>20</v>
      </c>
      <c r="U765" s="97">
        <f t="shared" si="1200"/>
        <v>20</v>
      </c>
      <c r="V765" s="97">
        <f t="shared" si="1200"/>
        <v>20</v>
      </c>
      <c r="W765" s="98">
        <f t="shared" si="1200"/>
        <v>20</v>
      </c>
      <c r="X765" s="96">
        <f t="shared" si="1200"/>
        <v>20</v>
      </c>
      <c r="Y765" s="97">
        <f t="shared" si="1200"/>
        <v>20</v>
      </c>
      <c r="Z765" s="97">
        <f t="shared" si="1200"/>
        <v>0</v>
      </c>
      <c r="AA765" s="98">
        <f t="shared" si="1200"/>
        <v>0</v>
      </c>
      <c r="AB765" s="96">
        <f t="shared" si="1200"/>
        <v>0</v>
      </c>
      <c r="AC765" s="97">
        <f t="shared" si="1200"/>
        <v>0</v>
      </c>
      <c r="AD765" s="97">
        <f t="shared" si="1200"/>
        <v>6</v>
      </c>
      <c r="AE765" s="98">
        <f t="shared" si="1200"/>
        <v>6</v>
      </c>
      <c r="AF765" s="96">
        <f t="shared" si="1200"/>
        <v>6</v>
      </c>
      <c r="AG765" s="97">
        <f t="shared" si="1200"/>
        <v>6</v>
      </c>
      <c r="AH765" s="97">
        <f t="shared" si="1200"/>
        <v>6</v>
      </c>
      <c r="AI765" s="362"/>
      <c r="AJ765" s="363"/>
      <c r="AK765" s="96">
        <f t="shared" si="1200"/>
        <v>0</v>
      </c>
      <c r="AL765" s="97">
        <f t="shared" si="1200"/>
        <v>23</v>
      </c>
      <c r="AM765" s="97">
        <f t="shared" si="1200"/>
        <v>23</v>
      </c>
      <c r="AN765" s="98">
        <f t="shared" si="1200"/>
        <v>23</v>
      </c>
      <c r="AO765" s="96">
        <f t="shared" si="1200"/>
        <v>23</v>
      </c>
      <c r="AP765" s="97">
        <f t="shared" si="1200"/>
        <v>23</v>
      </c>
      <c r="AQ765" s="97">
        <f t="shared" si="1200"/>
        <v>23</v>
      </c>
      <c r="AR765" s="98">
        <f t="shared" si="1200"/>
        <v>23</v>
      </c>
      <c r="AS765" s="99">
        <f t="shared" si="1200"/>
        <v>23</v>
      </c>
      <c r="AT765" s="97">
        <f t="shared" si="1200"/>
        <v>23</v>
      </c>
      <c r="AU765" s="97">
        <f t="shared" si="1200"/>
        <v>23</v>
      </c>
      <c r="AV765" s="100">
        <f t="shared" si="1200"/>
        <v>23</v>
      </c>
      <c r="AW765" s="96">
        <f t="shared" si="1200"/>
        <v>23</v>
      </c>
      <c r="AX765" s="97">
        <f t="shared" si="1200"/>
        <v>23</v>
      </c>
      <c r="AY765" s="97">
        <f t="shared" si="1200"/>
        <v>23</v>
      </c>
      <c r="AZ765" s="97">
        <f t="shared" si="1200"/>
        <v>23</v>
      </c>
      <c r="BA765" s="98">
        <f t="shared" si="1200"/>
        <v>0</v>
      </c>
      <c r="BB765" s="99">
        <f t="shared" si="1200"/>
        <v>0</v>
      </c>
      <c r="BC765" s="97">
        <f t="shared" si="1200"/>
        <v>0</v>
      </c>
      <c r="BD765" s="97">
        <f t="shared" si="1200"/>
        <v>0</v>
      </c>
      <c r="BE765" s="321"/>
      <c r="BF765" s="322"/>
      <c r="BG765" s="322"/>
      <c r="BH765" s="322"/>
      <c r="BI765" s="322"/>
      <c r="BJ765" s="323"/>
      <c r="BK765" s="47"/>
      <c r="BL765" s="47" t="s">
        <v>1113</v>
      </c>
      <c r="BN765" s="146">
        <f t="shared" si="1154"/>
        <v>0</v>
      </c>
      <c r="BO765" s="146">
        <f t="shared" si="1103"/>
        <v>0</v>
      </c>
      <c r="BP765" s="146">
        <f t="shared" si="1104"/>
        <v>0</v>
      </c>
      <c r="BQ765" s="146">
        <f t="shared" si="1105"/>
        <v>0</v>
      </c>
      <c r="BR765" s="146">
        <f t="shared" si="1106"/>
        <v>0</v>
      </c>
      <c r="BS765" s="146">
        <f t="shared" si="1107"/>
        <v>0</v>
      </c>
      <c r="BT765" s="146">
        <f t="shared" si="1108"/>
        <v>0</v>
      </c>
      <c r="BU765" s="146">
        <f t="shared" si="1109"/>
        <v>0</v>
      </c>
      <c r="BV765" s="146">
        <f t="shared" si="1110"/>
        <v>0</v>
      </c>
      <c r="BW765" s="146">
        <f t="shared" si="1111"/>
        <v>0</v>
      </c>
      <c r="BX765" s="146">
        <f t="shared" si="1112"/>
        <v>0</v>
      </c>
      <c r="BY765" s="146">
        <f t="shared" si="1113"/>
        <v>0</v>
      </c>
      <c r="BZ765" s="146">
        <f t="shared" si="1114"/>
        <v>0</v>
      </c>
      <c r="CA765" s="146">
        <f t="shared" si="1115"/>
        <v>0</v>
      </c>
      <c r="CB765" s="146">
        <f t="shared" si="1116"/>
        <v>0</v>
      </c>
      <c r="CC765" s="146">
        <f t="shared" si="1117"/>
        <v>0</v>
      </c>
      <c r="CD765" s="146">
        <f t="shared" si="1118"/>
        <v>0</v>
      </c>
      <c r="CE765" s="146">
        <f t="shared" si="1119"/>
        <v>0</v>
      </c>
      <c r="CF765" s="146">
        <f t="shared" si="1120"/>
        <v>0</v>
      </c>
      <c r="CG765" s="146">
        <f t="shared" si="1121"/>
        <v>0</v>
      </c>
      <c r="CH765" s="146">
        <f t="shared" si="1122"/>
        <v>0</v>
      </c>
      <c r="CI765" s="146">
        <f t="shared" si="1123"/>
        <v>0</v>
      </c>
      <c r="CJ765" s="146">
        <f t="shared" si="1124"/>
        <v>0</v>
      </c>
      <c r="CK765" s="146">
        <f t="shared" si="1125"/>
        <v>0</v>
      </c>
      <c r="CL765" s="146">
        <f t="shared" si="1126"/>
        <v>0</v>
      </c>
      <c r="CM765" s="146">
        <f t="shared" si="1127"/>
        <v>0</v>
      </c>
      <c r="CN765" s="146">
        <f t="shared" si="1128"/>
        <v>0</v>
      </c>
      <c r="CO765" s="146">
        <f t="shared" si="1129"/>
        <v>0</v>
      </c>
      <c r="CP765" s="146">
        <f t="shared" si="1130"/>
        <v>0</v>
      </c>
      <c r="CQ765" s="146">
        <f t="shared" si="1131"/>
        <v>0</v>
      </c>
      <c r="CR765" s="146">
        <f t="shared" si="1132"/>
        <v>0</v>
      </c>
      <c r="CS765" s="146">
        <f t="shared" si="1133"/>
        <v>0</v>
      </c>
      <c r="CT765" s="146">
        <f t="shared" si="1134"/>
        <v>0</v>
      </c>
      <c r="CU765" s="146">
        <f t="shared" si="1135"/>
        <v>0</v>
      </c>
      <c r="CV765" s="146">
        <f t="shared" si="1136"/>
        <v>0</v>
      </c>
      <c r="CW765" s="146">
        <f t="shared" si="1137"/>
        <v>0</v>
      </c>
      <c r="CX765" s="146">
        <f t="shared" si="1138"/>
        <v>0</v>
      </c>
      <c r="CY765" s="146">
        <f t="shared" si="1139"/>
        <v>0</v>
      </c>
      <c r="CZ765" s="146">
        <f t="shared" si="1140"/>
        <v>0</v>
      </c>
      <c r="DA765" s="146">
        <f t="shared" si="1141"/>
        <v>0</v>
      </c>
      <c r="DB765" s="146">
        <f t="shared" si="1142"/>
        <v>0</v>
      </c>
      <c r="DC765" s="146">
        <f t="shared" si="1143"/>
        <v>0</v>
      </c>
      <c r="DD765" s="146">
        <f t="shared" si="1144"/>
        <v>0</v>
      </c>
      <c r="DE765" s="146">
        <f t="shared" si="1145"/>
        <v>0</v>
      </c>
      <c r="DF765" s="146">
        <f t="shared" si="1146"/>
        <v>0</v>
      </c>
      <c r="DG765" s="146">
        <f t="shared" si="1147"/>
        <v>0</v>
      </c>
      <c r="DH765" s="146">
        <f t="shared" si="1148"/>
        <v>0</v>
      </c>
      <c r="DI765" s="146">
        <f t="shared" si="1149"/>
        <v>0</v>
      </c>
      <c r="DJ765" s="146">
        <f t="shared" si="1150"/>
        <v>0</v>
      </c>
      <c r="DK765" s="146">
        <f t="shared" si="1151"/>
        <v>0</v>
      </c>
      <c r="DL765" s="146">
        <f t="shared" si="1152"/>
        <v>0</v>
      </c>
      <c r="DM765" s="146">
        <f t="shared" si="1153"/>
        <v>0</v>
      </c>
      <c r="DN765" s="54"/>
      <c r="DO765" s="55"/>
      <c r="DP765" s="55"/>
      <c r="DQ765" s="56"/>
      <c r="DS765" s="168" t="e">
        <f>IF(AND(DR765=#REF!,BL765=#REF!),'Tiến độ'!D765,"")</f>
        <v>#REF!</v>
      </c>
    </row>
    <row r="766" spans="1:123" ht="11.25" customHeight="1">
      <c r="A766" s="308">
        <f>IF(B766="","",MAX($A$7:A765)+1)</f>
        <v>53</v>
      </c>
      <c r="B766" s="311" t="s">
        <v>1155</v>
      </c>
      <c r="C766" s="67" t="s">
        <v>784</v>
      </c>
      <c r="D766" s="68" t="s">
        <v>442</v>
      </c>
      <c r="E766" s="69">
        <v>3</v>
      </c>
      <c r="F766" s="70">
        <v>60</v>
      </c>
      <c r="G766" s="71"/>
      <c r="H766" s="72">
        <v>3</v>
      </c>
      <c r="I766" s="73">
        <f>54+54+47</f>
        <v>155</v>
      </c>
      <c r="J766" s="24"/>
      <c r="K766" s="74">
        <v>4</v>
      </c>
      <c r="L766" s="75">
        <v>4</v>
      </c>
      <c r="M766" s="75">
        <v>4</v>
      </c>
      <c r="N766" s="76">
        <v>4</v>
      </c>
      <c r="O766" s="74">
        <v>4</v>
      </c>
      <c r="P766" s="75">
        <v>4</v>
      </c>
      <c r="Q766" s="75">
        <v>4</v>
      </c>
      <c r="R766" s="76">
        <v>4</v>
      </c>
      <c r="S766" s="74">
        <v>4</v>
      </c>
      <c r="T766" s="75">
        <v>4</v>
      </c>
      <c r="U766" s="75">
        <v>4</v>
      </c>
      <c r="V766" s="75">
        <v>4</v>
      </c>
      <c r="W766" s="76">
        <v>4</v>
      </c>
      <c r="X766" s="74">
        <v>4</v>
      </c>
      <c r="Y766" s="75">
        <v>4</v>
      </c>
      <c r="Z766" s="75" t="s">
        <v>163</v>
      </c>
      <c r="AA766" s="76" t="s">
        <v>163</v>
      </c>
      <c r="AB766" s="74" t="s">
        <v>163</v>
      </c>
      <c r="AC766" s="75" t="s">
        <v>163</v>
      </c>
      <c r="AD766" s="75" t="s">
        <v>164</v>
      </c>
      <c r="AE766" s="76" t="s">
        <v>164</v>
      </c>
      <c r="AF766" s="74" t="s">
        <v>164</v>
      </c>
      <c r="AG766" s="75" t="s">
        <v>164</v>
      </c>
      <c r="AH766" s="75" t="s">
        <v>164</v>
      </c>
      <c r="AI766" s="362"/>
      <c r="AJ766" s="363"/>
      <c r="AK766" s="74" t="s">
        <v>164</v>
      </c>
      <c r="AL766" s="75"/>
      <c r="AM766" s="75"/>
      <c r="AN766" s="76"/>
      <c r="AO766" s="74"/>
      <c r="AP766" s="75"/>
      <c r="AQ766" s="75"/>
      <c r="AR766" s="76"/>
      <c r="AS766" s="77"/>
      <c r="AT766" s="75"/>
      <c r="AU766" s="75"/>
      <c r="AV766" s="78"/>
      <c r="AW766" s="74"/>
      <c r="AX766" s="75"/>
      <c r="AY766" s="75"/>
      <c r="AZ766" s="75"/>
      <c r="BA766" s="76"/>
      <c r="BB766" s="77"/>
      <c r="BC766" s="75"/>
      <c r="BD766" s="75"/>
      <c r="BE766" s="321"/>
      <c r="BF766" s="322"/>
      <c r="BG766" s="322"/>
      <c r="BH766" s="322"/>
      <c r="BI766" s="322"/>
      <c r="BJ766" s="323"/>
      <c r="BK766" s="45" t="s">
        <v>20</v>
      </c>
      <c r="BL766" s="45" t="s">
        <v>56</v>
      </c>
      <c r="BN766" s="146">
        <f t="shared" si="1154"/>
        <v>12</v>
      </c>
      <c r="BO766" s="146">
        <f t="shared" si="1103"/>
        <v>12</v>
      </c>
      <c r="BP766" s="146">
        <f t="shared" si="1104"/>
        <v>12</v>
      </c>
      <c r="BQ766" s="146">
        <f t="shared" si="1105"/>
        <v>12</v>
      </c>
      <c r="BR766" s="146">
        <f t="shared" si="1106"/>
        <v>12</v>
      </c>
      <c r="BS766" s="146">
        <f t="shared" si="1107"/>
        <v>12</v>
      </c>
      <c r="BT766" s="146">
        <f t="shared" si="1108"/>
        <v>12</v>
      </c>
      <c r="BU766" s="146">
        <f t="shared" si="1109"/>
        <v>12</v>
      </c>
      <c r="BV766" s="146">
        <f t="shared" si="1110"/>
        <v>12</v>
      </c>
      <c r="BW766" s="146">
        <f t="shared" si="1111"/>
        <v>12</v>
      </c>
      <c r="BX766" s="146">
        <f t="shared" si="1112"/>
        <v>12</v>
      </c>
      <c r="BY766" s="146">
        <f t="shared" si="1113"/>
        <v>12</v>
      </c>
      <c r="BZ766" s="146">
        <f t="shared" si="1114"/>
        <v>12</v>
      </c>
      <c r="CA766" s="146">
        <f t="shared" si="1115"/>
        <v>12</v>
      </c>
      <c r="CB766" s="146">
        <f t="shared" si="1116"/>
        <v>12</v>
      </c>
      <c r="CC766" s="146">
        <f t="shared" si="1117"/>
        <v>0</v>
      </c>
      <c r="CD766" s="146">
        <f t="shared" si="1118"/>
        <v>0</v>
      </c>
      <c r="CE766" s="146">
        <f t="shared" si="1119"/>
        <v>0</v>
      </c>
      <c r="CF766" s="146">
        <f t="shared" si="1120"/>
        <v>0</v>
      </c>
      <c r="CG766" s="146">
        <f t="shared" si="1121"/>
        <v>0</v>
      </c>
      <c r="CH766" s="146">
        <f t="shared" si="1122"/>
        <v>0</v>
      </c>
      <c r="CI766" s="146">
        <f t="shared" si="1123"/>
        <v>0</v>
      </c>
      <c r="CJ766" s="146">
        <f t="shared" si="1124"/>
        <v>0</v>
      </c>
      <c r="CK766" s="146">
        <f t="shared" si="1125"/>
        <v>0</v>
      </c>
      <c r="CL766" s="146">
        <f t="shared" si="1126"/>
        <v>0</v>
      </c>
      <c r="CM766" s="146">
        <f t="shared" si="1127"/>
        <v>0</v>
      </c>
      <c r="CN766" s="146">
        <f t="shared" si="1128"/>
        <v>0</v>
      </c>
      <c r="CO766" s="146">
        <f t="shared" si="1129"/>
        <v>0</v>
      </c>
      <c r="CP766" s="146">
        <f t="shared" si="1130"/>
        <v>0</v>
      </c>
      <c r="CQ766" s="146">
        <f t="shared" si="1131"/>
        <v>0</v>
      </c>
      <c r="CR766" s="146">
        <f t="shared" si="1132"/>
        <v>0</v>
      </c>
      <c r="CS766" s="146">
        <f t="shared" si="1133"/>
        <v>0</v>
      </c>
      <c r="CT766" s="146">
        <f t="shared" si="1134"/>
        <v>0</v>
      </c>
      <c r="CU766" s="146">
        <f t="shared" si="1135"/>
        <v>0</v>
      </c>
      <c r="CV766" s="146">
        <f t="shared" si="1136"/>
        <v>0</v>
      </c>
      <c r="CW766" s="146">
        <f t="shared" si="1137"/>
        <v>0</v>
      </c>
      <c r="CX766" s="146">
        <f t="shared" si="1138"/>
        <v>0</v>
      </c>
      <c r="CY766" s="146">
        <f t="shared" si="1139"/>
        <v>0</v>
      </c>
      <c r="CZ766" s="146">
        <f t="shared" si="1140"/>
        <v>0</v>
      </c>
      <c r="DA766" s="146">
        <f t="shared" si="1141"/>
        <v>0</v>
      </c>
      <c r="DB766" s="146">
        <f t="shared" si="1142"/>
        <v>0</v>
      </c>
      <c r="DC766" s="146">
        <f t="shared" si="1143"/>
        <v>0</v>
      </c>
      <c r="DD766" s="146">
        <f t="shared" si="1144"/>
        <v>0</v>
      </c>
      <c r="DE766" s="146">
        <f t="shared" si="1145"/>
        <v>0</v>
      </c>
      <c r="DF766" s="146">
        <f t="shared" si="1146"/>
        <v>0</v>
      </c>
      <c r="DG766" s="146">
        <f t="shared" si="1147"/>
        <v>0</v>
      </c>
      <c r="DH766" s="146">
        <f t="shared" si="1148"/>
        <v>0</v>
      </c>
      <c r="DI766" s="146">
        <f t="shared" si="1149"/>
        <v>0</v>
      </c>
      <c r="DJ766" s="146">
        <f t="shared" si="1150"/>
        <v>0</v>
      </c>
      <c r="DK766" s="146">
        <f t="shared" si="1151"/>
        <v>0</v>
      </c>
      <c r="DL766" s="146">
        <f t="shared" si="1152"/>
        <v>0</v>
      </c>
      <c r="DM766" s="146">
        <f t="shared" si="1153"/>
        <v>0</v>
      </c>
      <c r="DN766" s="63">
        <f t="shared" ref="DN766:DN773" si="1201">F766*H766</f>
        <v>180</v>
      </c>
      <c r="DO766" s="50">
        <f t="shared" ref="DO766:DO782" si="1202">IF(COUNTA(K766:AC766)&gt;0,DN766,"")</f>
        <v>180</v>
      </c>
      <c r="DP766" s="50" t="str">
        <f t="shared" si="1155"/>
        <v/>
      </c>
      <c r="DQ766" s="51" t="str">
        <f t="shared" si="1156"/>
        <v/>
      </c>
      <c r="DR766" s="1">
        <f t="shared" ref="DR766:DR782" si="1203">IF(DQ766="",1,2)</f>
        <v>1</v>
      </c>
      <c r="DS766" s="168" t="e">
        <f>IF(AND(DR766=#REF!,BL766=#REF!),'Tiến độ'!D766,"")</f>
        <v>#REF!</v>
      </c>
    </row>
    <row r="767" spans="1:123" ht="11.25" customHeight="1">
      <c r="A767" s="314" t="str">
        <f>IF(B767="","",MAX($A$7:A766)+1)</f>
        <v/>
      </c>
      <c r="B767" s="315"/>
      <c r="C767" s="79" t="s">
        <v>799</v>
      </c>
      <c r="D767" s="80" t="s">
        <v>800</v>
      </c>
      <c r="E767" s="81">
        <v>3</v>
      </c>
      <c r="F767" s="82">
        <v>45</v>
      </c>
      <c r="G767" s="83"/>
      <c r="H767" s="84">
        <f>H766</f>
        <v>3</v>
      </c>
      <c r="I767" s="85">
        <f>I766</f>
        <v>155</v>
      </c>
      <c r="J767" s="27"/>
      <c r="K767" s="86">
        <v>3</v>
      </c>
      <c r="L767" s="87">
        <v>3</v>
      </c>
      <c r="M767" s="87">
        <v>3</v>
      </c>
      <c r="N767" s="88">
        <v>3</v>
      </c>
      <c r="O767" s="86">
        <v>3</v>
      </c>
      <c r="P767" s="87">
        <v>3</v>
      </c>
      <c r="Q767" s="87">
        <v>3</v>
      </c>
      <c r="R767" s="88">
        <v>3</v>
      </c>
      <c r="S767" s="86">
        <v>3</v>
      </c>
      <c r="T767" s="87">
        <v>3</v>
      </c>
      <c r="U767" s="87">
        <v>3</v>
      </c>
      <c r="V767" s="87">
        <v>3</v>
      </c>
      <c r="W767" s="88">
        <v>3</v>
      </c>
      <c r="X767" s="86">
        <v>3</v>
      </c>
      <c r="Y767" s="87">
        <v>3</v>
      </c>
      <c r="Z767" s="87" t="s">
        <v>163</v>
      </c>
      <c r="AA767" s="88" t="s">
        <v>163</v>
      </c>
      <c r="AB767" s="86" t="s">
        <v>163</v>
      </c>
      <c r="AC767" s="87" t="s">
        <v>163</v>
      </c>
      <c r="AD767" s="87" t="s">
        <v>164</v>
      </c>
      <c r="AE767" s="88" t="s">
        <v>164</v>
      </c>
      <c r="AF767" s="86" t="s">
        <v>164</v>
      </c>
      <c r="AG767" s="87" t="s">
        <v>164</v>
      </c>
      <c r="AH767" s="87" t="s">
        <v>164</v>
      </c>
      <c r="AI767" s="362"/>
      <c r="AJ767" s="363"/>
      <c r="AK767" s="86" t="s">
        <v>164</v>
      </c>
      <c r="AL767" s="87"/>
      <c r="AM767" s="87"/>
      <c r="AN767" s="88"/>
      <c r="AO767" s="86"/>
      <c r="AP767" s="87"/>
      <c r="AQ767" s="87"/>
      <c r="AR767" s="88"/>
      <c r="AS767" s="89"/>
      <c r="AT767" s="87"/>
      <c r="AU767" s="87"/>
      <c r="AV767" s="90"/>
      <c r="AW767" s="86"/>
      <c r="AX767" s="87"/>
      <c r="AY767" s="87"/>
      <c r="AZ767" s="87"/>
      <c r="BA767" s="88"/>
      <c r="BB767" s="89"/>
      <c r="BC767" s="87"/>
      <c r="BD767" s="87"/>
      <c r="BE767" s="321"/>
      <c r="BF767" s="322"/>
      <c r="BG767" s="322"/>
      <c r="BH767" s="322"/>
      <c r="BI767" s="322"/>
      <c r="BJ767" s="323"/>
      <c r="BK767" s="46" t="s">
        <v>18</v>
      </c>
      <c r="BL767" s="46" t="s">
        <v>53</v>
      </c>
      <c r="BN767" s="146">
        <f t="shared" si="1154"/>
        <v>9</v>
      </c>
      <c r="BO767" s="146">
        <f t="shared" si="1103"/>
        <v>9</v>
      </c>
      <c r="BP767" s="146">
        <f t="shared" si="1104"/>
        <v>9</v>
      </c>
      <c r="BQ767" s="146">
        <f t="shared" si="1105"/>
        <v>9</v>
      </c>
      <c r="BR767" s="146">
        <f t="shared" si="1106"/>
        <v>9</v>
      </c>
      <c r="BS767" s="146">
        <f t="shared" si="1107"/>
        <v>9</v>
      </c>
      <c r="BT767" s="146">
        <f t="shared" si="1108"/>
        <v>9</v>
      </c>
      <c r="BU767" s="146">
        <f t="shared" si="1109"/>
        <v>9</v>
      </c>
      <c r="BV767" s="146">
        <f t="shared" si="1110"/>
        <v>9</v>
      </c>
      <c r="BW767" s="146">
        <f t="shared" si="1111"/>
        <v>9</v>
      </c>
      <c r="BX767" s="146">
        <f t="shared" si="1112"/>
        <v>9</v>
      </c>
      <c r="BY767" s="146">
        <f t="shared" si="1113"/>
        <v>9</v>
      </c>
      <c r="BZ767" s="146">
        <f t="shared" si="1114"/>
        <v>9</v>
      </c>
      <c r="CA767" s="146">
        <f t="shared" si="1115"/>
        <v>9</v>
      </c>
      <c r="CB767" s="146">
        <f t="shared" si="1116"/>
        <v>9</v>
      </c>
      <c r="CC767" s="146">
        <f t="shared" si="1117"/>
        <v>0</v>
      </c>
      <c r="CD767" s="146">
        <f t="shared" si="1118"/>
        <v>0</v>
      </c>
      <c r="CE767" s="146">
        <f t="shared" si="1119"/>
        <v>0</v>
      </c>
      <c r="CF767" s="146">
        <f t="shared" si="1120"/>
        <v>0</v>
      </c>
      <c r="CG767" s="146">
        <f t="shared" si="1121"/>
        <v>0</v>
      </c>
      <c r="CH767" s="146">
        <f t="shared" si="1122"/>
        <v>0</v>
      </c>
      <c r="CI767" s="146">
        <f t="shared" si="1123"/>
        <v>0</v>
      </c>
      <c r="CJ767" s="146">
        <f t="shared" si="1124"/>
        <v>0</v>
      </c>
      <c r="CK767" s="146">
        <f t="shared" si="1125"/>
        <v>0</v>
      </c>
      <c r="CL767" s="146">
        <f t="shared" si="1126"/>
        <v>0</v>
      </c>
      <c r="CM767" s="146">
        <f t="shared" si="1127"/>
        <v>0</v>
      </c>
      <c r="CN767" s="146">
        <f t="shared" si="1128"/>
        <v>0</v>
      </c>
      <c r="CO767" s="146">
        <f t="shared" si="1129"/>
        <v>0</v>
      </c>
      <c r="CP767" s="146">
        <f t="shared" si="1130"/>
        <v>0</v>
      </c>
      <c r="CQ767" s="146">
        <f t="shared" si="1131"/>
        <v>0</v>
      </c>
      <c r="CR767" s="146">
        <f t="shared" si="1132"/>
        <v>0</v>
      </c>
      <c r="CS767" s="146">
        <f t="shared" si="1133"/>
        <v>0</v>
      </c>
      <c r="CT767" s="146">
        <f t="shared" si="1134"/>
        <v>0</v>
      </c>
      <c r="CU767" s="146">
        <f t="shared" si="1135"/>
        <v>0</v>
      </c>
      <c r="CV767" s="146">
        <f t="shared" si="1136"/>
        <v>0</v>
      </c>
      <c r="CW767" s="146">
        <f t="shared" si="1137"/>
        <v>0</v>
      </c>
      <c r="CX767" s="146">
        <f t="shared" si="1138"/>
        <v>0</v>
      </c>
      <c r="CY767" s="146">
        <f t="shared" si="1139"/>
        <v>0</v>
      </c>
      <c r="CZ767" s="146">
        <f t="shared" si="1140"/>
        <v>0</v>
      </c>
      <c r="DA767" s="146">
        <f t="shared" si="1141"/>
        <v>0</v>
      </c>
      <c r="DB767" s="146">
        <f t="shared" si="1142"/>
        <v>0</v>
      </c>
      <c r="DC767" s="146">
        <f t="shared" si="1143"/>
        <v>0</v>
      </c>
      <c r="DD767" s="146">
        <f t="shared" si="1144"/>
        <v>0</v>
      </c>
      <c r="DE767" s="146">
        <f t="shared" si="1145"/>
        <v>0</v>
      </c>
      <c r="DF767" s="146">
        <f t="shared" si="1146"/>
        <v>0</v>
      </c>
      <c r="DG767" s="146">
        <f t="shared" si="1147"/>
        <v>0</v>
      </c>
      <c r="DH767" s="146">
        <f t="shared" si="1148"/>
        <v>0</v>
      </c>
      <c r="DI767" s="146">
        <f t="shared" si="1149"/>
        <v>0</v>
      </c>
      <c r="DJ767" s="146">
        <f t="shared" si="1150"/>
        <v>0</v>
      </c>
      <c r="DK767" s="146">
        <f t="shared" si="1151"/>
        <v>0</v>
      </c>
      <c r="DL767" s="146">
        <f t="shared" si="1152"/>
        <v>0</v>
      </c>
      <c r="DM767" s="146">
        <f t="shared" si="1153"/>
        <v>0</v>
      </c>
      <c r="DN767" s="64">
        <f t="shared" si="1201"/>
        <v>135</v>
      </c>
      <c r="DO767" s="52">
        <f t="shared" si="1202"/>
        <v>135</v>
      </c>
      <c r="DP767" s="52" t="str">
        <f t="shared" si="1155"/>
        <v/>
      </c>
      <c r="DQ767" s="53" t="str">
        <f t="shared" si="1156"/>
        <v/>
      </c>
      <c r="DR767" s="1">
        <f t="shared" si="1203"/>
        <v>1</v>
      </c>
      <c r="DS767" s="168" t="e">
        <f>IF(AND(DR767=#REF!,BL767=#REF!),'Tiến độ'!D767,"")</f>
        <v>#REF!</v>
      </c>
    </row>
    <row r="768" spans="1:123" ht="11.25" customHeight="1">
      <c r="A768" s="314" t="str">
        <f>IF(B768="","",MAX($A$7:A767)+1)</f>
        <v/>
      </c>
      <c r="B768" s="315"/>
      <c r="C768" s="79" t="s">
        <v>788</v>
      </c>
      <c r="D768" s="80" t="s">
        <v>789</v>
      </c>
      <c r="E768" s="81">
        <v>4</v>
      </c>
      <c r="F768" s="82">
        <v>75</v>
      </c>
      <c r="G768" s="83"/>
      <c r="H768" s="84">
        <f t="shared" ref="H768" si="1204">H767</f>
        <v>3</v>
      </c>
      <c r="I768" s="85">
        <f t="shared" ref="I768" si="1205">I767</f>
        <v>155</v>
      </c>
      <c r="J768" s="27"/>
      <c r="K768" s="86">
        <v>5</v>
      </c>
      <c r="L768" s="87">
        <v>5</v>
      </c>
      <c r="M768" s="87">
        <v>5</v>
      </c>
      <c r="N768" s="88">
        <v>5</v>
      </c>
      <c r="O768" s="86">
        <v>5</v>
      </c>
      <c r="P768" s="87">
        <v>5</v>
      </c>
      <c r="Q768" s="87">
        <v>5</v>
      </c>
      <c r="R768" s="88">
        <v>5</v>
      </c>
      <c r="S768" s="86">
        <v>5</v>
      </c>
      <c r="T768" s="87">
        <v>5</v>
      </c>
      <c r="U768" s="87">
        <v>5</v>
      </c>
      <c r="V768" s="87">
        <v>5</v>
      </c>
      <c r="W768" s="88">
        <v>5</v>
      </c>
      <c r="X768" s="86">
        <v>5</v>
      </c>
      <c r="Y768" s="87">
        <v>5</v>
      </c>
      <c r="Z768" s="87" t="s">
        <v>163</v>
      </c>
      <c r="AA768" s="88" t="s">
        <v>163</v>
      </c>
      <c r="AB768" s="86" t="s">
        <v>163</v>
      </c>
      <c r="AC768" s="87" t="s">
        <v>163</v>
      </c>
      <c r="AD768" s="87" t="s">
        <v>164</v>
      </c>
      <c r="AE768" s="88" t="s">
        <v>164</v>
      </c>
      <c r="AF768" s="86" t="s">
        <v>164</v>
      </c>
      <c r="AG768" s="87" t="s">
        <v>164</v>
      </c>
      <c r="AH768" s="87" t="s">
        <v>164</v>
      </c>
      <c r="AI768" s="362"/>
      <c r="AJ768" s="363"/>
      <c r="AK768" s="86" t="s">
        <v>164</v>
      </c>
      <c r="AL768" s="87"/>
      <c r="AM768" s="87"/>
      <c r="AN768" s="88"/>
      <c r="AO768" s="86"/>
      <c r="AP768" s="87"/>
      <c r="AQ768" s="87"/>
      <c r="AR768" s="88"/>
      <c r="AS768" s="89"/>
      <c r="AT768" s="87"/>
      <c r="AU768" s="87"/>
      <c r="AV768" s="90"/>
      <c r="AW768" s="86"/>
      <c r="AX768" s="87"/>
      <c r="AY768" s="87"/>
      <c r="AZ768" s="87"/>
      <c r="BA768" s="88"/>
      <c r="BB768" s="89"/>
      <c r="BC768" s="87"/>
      <c r="BD768" s="87"/>
      <c r="BE768" s="321"/>
      <c r="BF768" s="322"/>
      <c r="BG768" s="322"/>
      <c r="BH768" s="322"/>
      <c r="BI768" s="322"/>
      <c r="BJ768" s="323"/>
      <c r="BK768" s="46" t="s">
        <v>18</v>
      </c>
      <c r="BL768" s="46" t="s">
        <v>60</v>
      </c>
      <c r="BN768" s="146">
        <f t="shared" si="1154"/>
        <v>15</v>
      </c>
      <c r="BO768" s="146">
        <f t="shared" si="1103"/>
        <v>15</v>
      </c>
      <c r="BP768" s="146">
        <f t="shared" si="1104"/>
        <v>15</v>
      </c>
      <c r="BQ768" s="146">
        <f t="shared" si="1105"/>
        <v>15</v>
      </c>
      <c r="BR768" s="146">
        <f t="shared" si="1106"/>
        <v>15</v>
      </c>
      <c r="BS768" s="146">
        <f t="shared" si="1107"/>
        <v>15</v>
      </c>
      <c r="BT768" s="146">
        <f t="shared" si="1108"/>
        <v>15</v>
      </c>
      <c r="BU768" s="146">
        <f t="shared" si="1109"/>
        <v>15</v>
      </c>
      <c r="BV768" s="146">
        <f t="shared" si="1110"/>
        <v>15</v>
      </c>
      <c r="BW768" s="146">
        <f t="shared" si="1111"/>
        <v>15</v>
      </c>
      <c r="BX768" s="146">
        <f t="shared" si="1112"/>
        <v>15</v>
      </c>
      <c r="BY768" s="146">
        <f t="shared" si="1113"/>
        <v>15</v>
      </c>
      <c r="BZ768" s="146">
        <f t="shared" si="1114"/>
        <v>15</v>
      </c>
      <c r="CA768" s="146">
        <f t="shared" si="1115"/>
        <v>15</v>
      </c>
      <c r="CB768" s="146">
        <f t="shared" si="1116"/>
        <v>15</v>
      </c>
      <c r="CC768" s="146">
        <f t="shared" si="1117"/>
        <v>0</v>
      </c>
      <c r="CD768" s="146">
        <f t="shared" si="1118"/>
        <v>0</v>
      </c>
      <c r="CE768" s="146">
        <f t="shared" si="1119"/>
        <v>0</v>
      </c>
      <c r="CF768" s="146">
        <f t="shared" si="1120"/>
        <v>0</v>
      </c>
      <c r="CG768" s="146">
        <f t="shared" si="1121"/>
        <v>0</v>
      </c>
      <c r="CH768" s="146">
        <f t="shared" si="1122"/>
        <v>0</v>
      </c>
      <c r="CI768" s="146">
        <f t="shared" si="1123"/>
        <v>0</v>
      </c>
      <c r="CJ768" s="146">
        <f t="shared" si="1124"/>
        <v>0</v>
      </c>
      <c r="CK768" s="146">
        <f t="shared" si="1125"/>
        <v>0</v>
      </c>
      <c r="CL768" s="146">
        <f t="shared" si="1126"/>
        <v>0</v>
      </c>
      <c r="CM768" s="146">
        <f t="shared" si="1127"/>
        <v>0</v>
      </c>
      <c r="CN768" s="146">
        <f t="shared" si="1128"/>
        <v>0</v>
      </c>
      <c r="CO768" s="146">
        <f t="shared" si="1129"/>
        <v>0</v>
      </c>
      <c r="CP768" s="146">
        <f t="shared" si="1130"/>
        <v>0</v>
      </c>
      <c r="CQ768" s="146">
        <f t="shared" si="1131"/>
        <v>0</v>
      </c>
      <c r="CR768" s="146">
        <f t="shared" si="1132"/>
        <v>0</v>
      </c>
      <c r="CS768" s="146">
        <f t="shared" si="1133"/>
        <v>0</v>
      </c>
      <c r="CT768" s="146">
        <f t="shared" si="1134"/>
        <v>0</v>
      </c>
      <c r="CU768" s="146">
        <f t="shared" si="1135"/>
        <v>0</v>
      </c>
      <c r="CV768" s="146">
        <f t="shared" si="1136"/>
        <v>0</v>
      </c>
      <c r="CW768" s="146">
        <f t="shared" si="1137"/>
        <v>0</v>
      </c>
      <c r="CX768" s="146">
        <f t="shared" si="1138"/>
        <v>0</v>
      </c>
      <c r="CY768" s="146">
        <f t="shared" si="1139"/>
        <v>0</v>
      </c>
      <c r="CZ768" s="146">
        <f t="shared" si="1140"/>
        <v>0</v>
      </c>
      <c r="DA768" s="146">
        <f t="shared" si="1141"/>
        <v>0</v>
      </c>
      <c r="DB768" s="146">
        <f t="shared" si="1142"/>
        <v>0</v>
      </c>
      <c r="DC768" s="146">
        <f t="shared" si="1143"/>
        <v>0</v>
      </c>
      <c r="DD768" s="146">
        <f t="shared" si="1144"/>
        <v>0</v>
      </c>
      <c r="DE768" s="146">
        <f t="shared" si="1145"/>
        <v>0</v>
      </c>
      <c r="DF768" s="146">
        <f t="shared" si="1146"/>
        <v>0</v>
      </c>
      <c r="DG768" s="146">
        <f t="shared" si="1147"/>
        <v>0</v>
      </c>
      <c r="DH768" s="146">
        <f t="shared" si="1148"/>
        <v>0</v>
      </c>
      <c r="DI768" s="146">
        <f t="shared" si="1149"/>
        <v>0</v>
      </c>
      <c r="DJ768" s="146">
        <f t="shared" si="1150"/>
        <v>0</v>
      </c>
      <c r="DK768" s="146">
        <f t="shared" si="1151"/>
        <v>0</v>
      </c>
      <c r="DL768" s="146">
        <f t="shared" si="1152"/>
        <v>0</v>
      </c>
      <c r="DM768" s="146">
        <f t="shared" si="1153"/>
        <v>0</v>
      </c>
      <c r="DN768" s="64">
        <f t="shared" si="1201"/>
        <v>225</v>
      </c>
      <c r="DO768" s="52">
        <f t="shared" si="1202"/>
        <v>225</v>
      </c>
      <c r="DP768" s="52" t="str">
        <f t="shared" si="1155"/>
        <v/>
      </c>
      <c r="DQ768" s="53" t="str">
        <f t="shared" si="1156"/>
        <v/>
      </c>
      <c r="DR768" s="1">
        <f t="shared" si="1203"/>
        <v>1</v>
      </c>
      <c r="DS768" s="168" t="e">
        <f>IF(AND(DR768=#REF!,BL768=#REF!),'Tiến độ'!D768,"")</f>
        <v>#REF!</v>
      </c>
    </row>
    <row r="769" spans="1:123" ht="11.25" customHeight="1">
      <c r="A769" s="314" t="str">
        <f>IF(B769="","",MAX($A$7:A768)+1)</f>
        <v/>
      </c>
      <c r="B769" s="315"/>
      <c r="C769" s="79" t="s">
        <v>803</v>
      </c>
      <c r="D769" s="80" t="s">
        <v>793</v>
      </c>
      <c r="E769" s="81">
        <v>4</v>
      </c>
      <c r="F769" s="82">
        <v>75</v>
      </c>
      <c r="G769" s="83"/>
      <c r="H769" s="84">
        <f t="shared" ref="H769:H782" si="1206">H768</f>
        <v>3</v>
      </c>
      <c r="I769" s="85">
        <f t="shared" ref="I769:I782" si="1207">I768</f>
        <v>155</v>
      </c>
      <c r="J769" s="27"/>
      <c r="K769" s="86">
        <v>5</v>
      </c>
      <c r="L769" s="87">
        <v>5</v>
      </c>
      <c r="M769" s="87">
        <v>5</v>
      </c>
      <c r="N769" s="88">
        <v>5</v>
      </c>
      <c r="O769" s="86">
        <v>5</v>
      </c>
      <c r="P769" s="87">
        <v>5</v>
      </c>
      <c r="Q769" s="87">
        <v>5</v>
      </c>
      <c r="R769" s="88">
        <v>5</v>
      </c>
      <c r="S769" s="86">
        <v>5</v>
      </c>
      <c r="T769" s="87">
        <v>5</v>
      </c>
      <c r="U769" s="87">
        <v>5</v>
      </c>
      <c r="V769" s="87">
        <v>5</v>
      </c>
      <c r="W769" s="88">
        <v>5</v>
      </c>
      <c r="X769" s="86">
        <v>5</v>
      </c>
      <c r="Y769" s="87">
        <v>5</v>
      </c>
      <c r="Z769" s="87" t="s">
        <v>163</v>
      </c>
      <c r="AA769" s="88" t="s">
        <v>163</v>
      </c>
      <c r="AB769" s="86" t="s">
        <v>163</v>
      </c>
      <c r="AC769" s="87" t="s">
        <v>163</v>
      </c>
      <c r="AD769" s="87" t="s">
        <v>164</v>
      </c>
      <c r="AE769" s="88" t="s">
        <v>164</v>
      </c>
      <c r="AF769" s="86" t="s">
        <v>164</v>
      </c>
      <c r="AG769" s="87" t="s">
        <v>164</v>
      </c>
      <c r="AH769" s="87" t="s">
        <v>164</v>
      </c>
      <c r="AI769" s="362"/>
      <c r="AJ769" s="363"/>
      <c r="AK769" s="86" t="s">
        <v>164</v>
      </c>
      <c r="AL769" s="87"/>
      <c r="AM769" s="87"/>
      <c r="AN769" s="88"/>
      <c r="AO769" s="86"/>
      <c r="AP769" s="87"/>
      <c r="AQ769" s="87"/>
      <c r="AR769" s="88"/>
      <c r="AS769" s="89"/>
      <c r="AT769" s="87"/>
      <c r="AU769" s="87"/>
      <c r="AV769" s="90"/>
      <c r="AW769" s="86"/>
      <c r="AX769" s="87"/>
      <c r="AY769" s="87"/>
      <c r="AZ769" s="87"/>
      <c r="BA769" s="88"/>
      <c r="BB769" s="89"/>
      <c r="BC769" s="87"/>
      <c r="BD769" s="87"/>
      <c r="BE769" s="321"/>
      <c r="BF769" s="322"/>
      <c r="BG769" s="322"/>
      <c r="BH769" s="322"/>
      <c r="BI769" s="322"/>
      <c r="BJ769" s="323"/>
      <c r="BK769" s="46" t="s">
        <v>18</v>
      </c>
      <c r="BL769" s="46" t="s">
        <v>59</v>
      </c>
      <c r="BN769" s="146">
        <f t="shared" si="1154"/>
        <v>15</v>
      </c>
      <c r="BO769" s="146">
        <f t="shared" si="1103"/>
        <v>15</v>
      </c>
      <c r="BP769" s="146">
        <f t="shared" si="1104"/>
        <v>15</v>
      </c>
      <c r="BQ769" s="146">
        <f t="shared" si="1105"/>
        <v>15</v>
      </c>
      <c r="BR769" s="146">
        <f t="shared" si="1106"/>
        <v>15</v>
      </c>
      <c r="BS769" s="146">
        <f t="shared" si="1107"/>
        <v>15</v>
      </c>
      <c r="BT769" s="146">
        <f t="shared" si="1108"/>
        <v>15</v>
      </c>
      <c r="BU769" s="146">
        <f t="shared" si="1109"/>
        <v>15</v>
      </c>
      <c r="BV769" s="146">
        <f t="shared" si="1110"/>
        <v>15</v>
      </c>
      <c r="BW769" s="146">
        <f t="shared" si="1111"/>
        <v>15</v>
      </c>
      <c r="BX769" s="146">
        <f t="shared" si="1112"/>
        <v>15</v>
      </c>
      <c r="BY769" s="146">
        <f t="shared" si="1113"/>
        <v>15</v>
      </c>
      <c r="BZ769" s="146">
        <f t="shared" si="1114"/>
        <v>15</v>
      </c>
      <c r="CA769" s="146">
        <f t="shared" si="1115"/>
        <v>15</v>
      </c>
      <c r="CB769" s="146">
        <f t="shared" si="1116"/>
        <v>15</v>
      </c>
      <c r="CC769" s="146">
        <f t="shared" si="1117"/>
        <v>0</v>
      </c>
      <c r="CD769" s="146">
        <f t="shared" si="1118"/>
        <v>0</v>
      </c>
      <c r="CE769" s="146">
        <f t="shared" si="1119"/>
        <v>0</v>
      </c>
      <c r="CF769" s="146">
        <f t="shared" si="1120"/>
        <v>0</v>
      </c>
      <c r="CG769" s="146">
        <f t="shared" si="1121"/>
        <v>0</v>
      </c>
      <c r="CH769" s="146">
        <f t="shared" si="1122"/>
        <v>0</v>
      </c>
      <c r="CI769" s="146">
        <f t="shared" si="1123"/>
        <v>0</v>
      </c>
      <c r="CJ769" s="146">
        <f t="shared" si="1124"/>
        <v>0</v>
      </c>
      <c r="CK769" s="146">
        <f t="shared" si="1125"/>
        <v>0</v>
      </c>
      <c r="CL769" s="146">
        <f t="shared" si="1126"/>
        <v>0</v>
      </c>
      <c r="CM769" s="146">
        <f t="shared" si="1127"/>
        <v>0</v>
      </c>
      <c r="CN769" s="146">
        <f t="shared" si="1128"/>
        <v>0</v>
      </c>
      <c r="CO769" s="146">
        <f t="shared" si="1129"/>
        <v>0</v>
      </c>
      <c r="CP769" s="146">
        <f t="shared" si="1130"/>
        <v>0</v>
      </c>
      <c r="CQ769" s="146">
        <f t="shared" si="1131"/>
        <v>0</v>
      </c>
      <c r="CR769" s="146">
        <f t="shared" si="1132"/>
        <v>0</v>
      </c>
      <c r="CS769" s="146">
        <f t="shared" si="1133"/>
        <v>0</v>
      </c>
      <c r="CT769" s="146">
        <f t="shared" si="1134"/>
        <v>0</v>
      </c>
      <c r="CU769" s="146">
        <f t="shared" si="1135"/>
        <v>0</v>
      </c>
      <c r="CV769" s="146">
        <f t="shared" si="1136"/>
        <v>0</v>
      </c>
      <c r="CW769" s="146">
        <f t="shared" si="1137"/>
        <v>0</v>
      </c>
      <c r="CX769" s="146">
        <f t="shared" si="1138"/>
        <v>0</v>
      </c>
      <c r="CY769" s="146">
        <f t="shared" si="1139"/>
        <v>0</v>
      </c>
      <c r="CZ769" s="146">
        <f t="shared" si="1140"/>
        <v>0</v>
      </c>
      <c r="DA769" s="146">
        <f t="shared" si="1141"/>
        <v>0</v>
      </c>
      <c r="DB769" s="146">
        <f t="shared" si="1142"/>
        <v>0</v>
      </c>
      <c r="DC769" s="146">
        <f t="shared" si="1143"/>
        <v>0</v>
      </c>
      <c r="DD769" s="146">
        <f t="shared" si="1144"/>
        <v>0</v>
      </c>
      <c r="DE769" s="146">
        <f t="shared" si="1145"/>
        <v>0</v>
      </c>
      <c r="DF769" s="146">
        <f t="shared" si="1146"/>
        <v>0</v>
      </c>
      <c r="DG769" s="146">
        <f t="shared" si="1147"/>
        <v>0</v>
      </c>
      <c r="DH769" s="146">
        <f t="shared" si="1148"/>
        <v>0</v>
      </c>
      <c r="DI769" s="146">
        <f t="shared" si="1149"/>
        <v>0</v>
      </c>
      <c r="DJ769" s="146">
        <f t="shared" si="1150"/>
        <v>0</v>
      </c>
      <c r="DK769" s="146">
        <f t="shared" si="1151"/>
        <v>0</v>
      </c>
      <c r="DL769" s="146">
        <f t="shared" si="1152"/>
        <v>0</v>
      </c>
      <c r="DM769" s="146">
        <f t="shared" si="1153"/>
        <v>0</v>
      </c>
      <c r="DN769" s="64">
        <f t="shared" si="1201"/>
        <v>225</v>
      </c>
      <c r="DO769" s="52">
        <f t="shared" si="1202"/>
        <v>225</v>
      </c>
      <c r="DP769" s="52" t="str">
        <f t="shared" si="1155"/>
        <v/>
      </c>
      <c r="DQ769" s="53" t="str">
        <f t="shared" si="1156"/>
        <v/>
      </c>
      <c r="DR769" s="1">
        <f t="shared" si="1203"/>
        <v>1</v>
      </c>
      <c r="DS769" s="168" t="e">
        <f>IF(AND(DR769=#REF!,BL769=#REF!),'Tiến độ'!D769,"")</f>
        <v>#REF!</v>
      </c>
    </row>
    <row r="770" spans="1:123" ht="11.25" customHeight="1">
      <c r="A770" s="314" t="str">
        <f>IF(B770="","",MAX($A$7:A769)+1)</f>
        <v/>
      </c>
      <c r="B770" s="315"/>
      <c r="C770" s="79" t="s">
        <v>790</v>
      </c>
      <c r="D770" s="80" t="s">
        <v>791</v>
      </c>
      <c r="E770" s="81">
        <v>2</v>
      </c>
      <c r="F770" s="82">
        <v>30</v>
      </c>
      <c r="G770" s="83"/>
      <c r="H770" s="84">
        <f t="shared" si="1206"/>
        <v>3</v>
      </c>
      <c r="I770" s="85">
        <f t="shared" si="1207"/>
        <v>155</v>
      </c>
      <c r="J770" s="27"/>
      <c r="K770" s="86">
        <v>2</v>
      </c>
      <c r="L770" s="87">
        <v>2</v>
      </c>
      <c r="M770" s="87">
        <v>2</v>
      </c>
      <c r="N770" s="88">
        <v>2</v>
      </c>
      <c r="O770" s="86">
        <v>2</v>
      </c>
      <c r="P770" s="87">
        <v>2</v>
      </c>
      <c r="Q770" s="87">
        <v>2</v>
      </c>
      <c r="R770" s="88">
        <v>2</v>
      </c>
      <c r="S770" s="86">
        <v>2</v>
      </c>
      <c r="T770" s="87">
        <v>2</v>
      </c>
      <c r="U770" s="87">
        <v>2</v>
      </c>
      <c r="V770" s="87">
        <v>2</v>
      </c>
      <c r="W770" s="88">
        <v>2</v>
      </c>
      <c r="X770" s="86">
        <v>2</v>
      </c>
      <c r="Y770" s="87">
        <v>2</v>
      </c>
      <c r="Z770" s="87" t="s">
        <v>163</v>
      </c>
      <c r="AA770" s="88" t="s">
        <v>163</v>
      </c>
      <c r="AB770" s="86" t="s">
        <v>163</v>
      </c>
      <c r="AC770" s="87" t="s">
        <v>163</v>
      </c>
      <c r="AD770" s="87" t="s">
        <v>164</v>
      </c>
      <c r="AE770" s="88" t="s">
        <v>164</v>
      </c>
      <c r="AF770" s="86" t="s">
        <v>164</v>
      </c>
      <c r="AG770" s="87" t="s">
        <v>164</v>
      </c>
      <c r="AH770" s="87" t="s">
        <v>164</v>
      </c>
      <c r="AI770" s="362"/>
      <c r="AJ770" s="363"/>
      <c r="AK770" s="86" t="s">
        <v>164</v>
      </c>
      <c r="AL770" s="87"/>
      <c r="AM770" s="87"/>
      <c r="AN770" s="88"/>
      <c r="AO770" s="86"/>
      <c r="AP770" s="87"/>
      <c r="AQ770" s="87"/>
      <c r="AR770" s="88"/>
      <c r="AS770" s="89"/>
      <c r="AT770" s="87"/>
      <c r="AU770" s="87"/>
      <c r="AV770" s="90"/>
      <c r="AW770" s="86"/>
      <c r="AX770" s="87"/>
      <c r="AY770" s="87"/>
      <c r="AZ770" s="87"/>
      <c r="BA770" s="88"/>
      <c r="BB770" s="89"/>
      <c r="BC770" s="87"/>
      <c r="BD770" s="87"/>
      <c r="BE770" s="321"/>
      <c r="BF770" s="322"/>
      <c r="BG770" s="322"/>
      <c r="BH770" s="322"/>
      <c r="BI770" s="322"/>
      <c r="BJ770" s="323"/>
      <c r="BK770" s="46" t="s">
        <v>18</v>
      </c>
      <c r="BL770" s="46" t="s">
        <v>1116</v>
      </c>
      <c r="BN770" s="146">
        <f t="shared" si="1154"/>
        <v>6</v>
      </c>
      <c r="BO770" s="146">
        <f t="shared" si="1103"/>
        <v>6</v>
      </c>
      <c r="BP770" s="146">
        <f t="shared" si="1104"/>
        <v>6</v>
      </c>
      <c r="BQ770" s="146">
        <f t="shared" si="1105"/>
        <v>6</v>
      </c>
      <c r="BR770" s="146">
        <f t="shared" si="1106"/>
        <v>6</v>
      </c>
      <c r="BS770" s="146">
        <f t="shared" si="1107"/>
        <v>6</v>
      </c>
      <c r="BT770" s="146">
        <f t="shared" si="1108"/>
        <v>6</v>
      </c>
      <c r="BU770" s="146">
        <f t="shared" si="1109"/>
        <v>6</v>
      </c>
      <c r="BV770" s="146">
        <f t="shared" si="1110"/>
        <v>6</v>
      </c>
      <c r="BW770" s="146">
        <f t="shared" si="1111"/>
        <v>6</v>
      </c>
      <c r="BX770" s="146">
        <f t="shared" si="1112"/>
        <v>6</v>
      </c>
      <c r="BY770" s="146">
        <f t="shared" si="1113"/>
        <v>6</v>
      </c>
      <c r="BZ770" s="146">
        <f t="shared" si="1114"/>
        <v>6</v>
      </c>
      <c r="CA770" s="146">
        <f t="shared" si="1115"/>
        <v>6</v>
      </c>
      <c r="CB770" s="146">
        <f t="shared" si="1116"/>
        <v>6</v>
      </c>
      <c r="CC770" s="146">
        <f t="shared" si="1117"/>
        <v>0</v>
      </c>
      <c r="CD770" s="146">
        <f t="shared" si="1118"/>
        <v>0</v>
      </c>
      <c r="CE770" s="146">
        <f t="shared" si="1119"/>
        <v>0</v>
      </c>
      <c r="CF770" s="146">
        <f t="shared" si="1120"/>
        <v>0</v>
      </c>
      <c r="CG770" s="146">
        <f t="shared" si="1121"/>
        <v>0</v>
      </c>
      <c r="CH770" s="146">
        <f t="shared" si="1122"/>
        <v>0</v>
      </c>
      <c r="CI770" s="146">
        <f t="shared" si="1123"/>
        <v>0</v>
      </c>
      <c r="CJ770" s="146">
        <f t="shared" si="1124"/>
        <v>0</v>
      </c>
      <c r="CK770" s="146">
        <f t="shared" si="1125"/>
        <v>0</v>
      </c>
      <c r="CL770" s="146">
        <f t="shared" si="1126"/>
        <v>0</v>
      </c>
      <c r="CM770" s="146">
        <f t="shared" si="1127"/>
        <v>0</v>
      </c>
      <c r="CN770" s="146">
        <f t="shared" si="1128"/>
        <v>0</v>
      </c>
      <c r="CO770" s="146">
        <f t="shared" si="1129"/>
        <v>0</v>
      </c>
      <c r="CP770" s="146">
        <f t="shared" si="1130"/>
        <v>0</v>
      </c>
      <c r="CQ770" s="146">
        <f t="shared" si="1131"/>
        <v>0</v>
      </c>
      <c r="CR770" s="146">
        <f t="shared" si="1132"/>
        <v>0</v>
      </c>
      <c r="CS770" s="146">
        <f t="shared" si="1133"/>
        <v>0</v>
      </c>
      <c r="CT770" s="146">
        <f t="shared" si="1134"/>
        <v>0</v>
      </c>
      <c r="CU770" s="146">
        <f t="shared" si="1135"/>
        <v>0</v>
      </c>
      <c r="CV770" s="146">
        <f t="shared" si="1136"/>
        <v>0</v>
      </c>
      <c r="CW770" s="146">
        <f t="shared" si="1137"/>
        <v>0</v>
      </c>
      <c r="CX770" s="146">
        <f t="shared" si="1138"/>
        <v>0</v>
      </c>
      <c r="CY770" s="146">
        <f t="shared" si="1139"/>
        <v>0</v>
      </c>
      <c r="CZ770" s="146">
        <f t="shared" si="1140"/>
        <v>0</v>
      </c>
      <c r="DA770" s="146">
        <f t="shared" si="1141"/>
        <v>0</v>
      </c>
      <c r="DB770" s="146">
        <f t="shared" si="1142"/>
        <v>0</v>
      </c>
      <c r="DC770" s="146">
        <f t="shared" si="1143"/>
        <v>0</v>
      </c>
      <c r="DD770" s="146">
        <f t="shared" si="1144"/>
        <v>0</v>
      </c>
      <c r="DE770" s="146">
        <f t="shared" si="1145"/>
        <v>0</v>
      </c>
      <c r="DF770" s="146">
        <f t="shared" si="1146"/>
        <v>0</v>
      </c>
      <c r="DG770" s="146">
        <f t="shared" si="1147"/>
        <v>0</v>
      </c>
      <c r="DH770" s="146">
        <f t="shared" si="1148"/>
        <v>0</v>
      </c>
      <c r="DI770" s="146">
        <f t="shared" si="1149"/>
        <v>0</v>
      </c>
      <c r="DJ770" s="146">
        <f t="shared" si="1150"/>
        <v>0</v>
      </c>
      <c r="DK770" s="146">
        <f t="shared" si="1151"/>
        <v>0</v>
      </c>
      <c r="DL770" s="146">
        <f t="shared" si="1152"/>
        <v>0</v>
      </c>
      <c r="DM770" s="146">
        <f t="shared" si="1153"/>
        <v>0</v>
      </c>
      <c r="DN770" s="64">
        <f t="shared" si="1201"/>
        <v>90</v>
      </c>
      <c r="DO770" s="52">
        <f t="shared" si="1202"/>
        <v>90</v>
      </c>
      <c r="DP770" s="52" t="str">
        <f t="shared" si="1155"/>
        <v/>
      </c>
      <c r="DQ770" s="53" t="str">
        <f t="shared" si="1156"/>
        <v/>
      </c>
      <c r="DR770" s="1">
        <f t="shared" si="1203"/>
        <v>1</v>
      </c>
      <c r="DS770" s="168" t="e">
        <f>IF(AND(DR770=#REF!,BL770=#REF!),'Tiến độ'!D770,"")</f>
        <v>#REF!</v>
      </c>
    </row>
    <row r="771" spans="1:123" ht="11.25" customHeight="1">
      <c r="A771" s="314" t="str">
        <f>IF(B771="","",MAX($A$7:A770)+1)</f>
        <v/>
      </c>
      <c r="B771" s="315"/>
      <c r="C771" s="79" t="s">
        <v>240</v>
      </c>
      <c r="D771" s="80" t="s">
        <v>11801</v>
      </c>
      <c r="E771" s="81">
        <v>3</v>
      </c>
      <c r="F771" s="82">
        <v>45</v>
      </c>
      <c r="G771" s="83"/>
      <c r="H771" s="84">
        <f t="shared" si="1206"/>
        <v>3</v>
      </c>
      <c r="I771" s="85">
        <f t="shared" si="1207"/>
        <v>155</v>
      </c>
      <c r="J771" s="27"/>
      <c r="K771" s="86">
        <v>2</v>
      </c>
      <c r="L771" s="87">
        <v>2</v>
      </c>
      <c r="M771" s="87">
        <v>2</v>
      </c>
      <c r="N771" s="88">
        <v>2</v>
      </c>
      <c r="O771" s="86">
        <v>2</v>
      </c>
      <c r="P771" s="87">
        <v>2</v>
      </c>
      <c r="Q771" s="87">
        <v>2</v>
      </c>
      <c r="R771" s="88">
        <v>2</v>
      </c>
      <c r="S771" s="86">
        <v>2</v>
      </c>
      <c r="T771" s="87">
        <v>2</v>
      </c>
      <c r="U771" s="87">
        <v>5</v>
      </c>
      <c r="V771" s="87">
        <v>5</v>
      </c>
      <c r="W771" s="88">
        <v>5</v>
      </c>
      <c r="X771" s="86">
        <v>5</v>
      </c>
      <c r="Y771" s="87">
        <v>5</v>
      </c>
      <c r="Z771" s="87" t="s">
        <v>163</v>
      </c>
      <c r="AA771" s="88" t="s">
        <v>163</v>
      </c>
      <c r="AB771" s="86" t="s">
        <v>163</v>
      </c>
      <c r="AC771" s="87" t="s">
        <v>163</v>
      </c>
      <c r="AD771" s="87" t="s">
        <v>164</v>
      </c>
      <c r="AE771" s="88" t="s">
        <v>164</v>
      </c>
      <c r="AF771" s="86" t="s">
        <v>164</v>
      </c>
      <c r="AG771" s="87" t="s">
        <v>164</v>
      </c>
      <c r="AH771" s="87" t="s">
        <v>164</v>
      </c>
      <c r="AI771" s="362"/>
      <c r="AJ771" s="363"/>
      <c r="AK771" s="86" t="s">
        <v>164</v>
      </c>
      <c r="AL771" s="87"/>
      <c r="AM771" s="87"/>
      <c r="AN771" s="88"/>
      <c r="AO771" s="86"/>
      <c r="AP771" s="87"/>
      <c r="AQ771" s="87"/>
      <c r="AR771" s="88"/>
      <c r="AS771" s="89"/>
      <c r="AT771" s="87"/>
      <c r="AU771" s="87"/>
      <c r="AV771" s="90"/>
      <c r="AW771" s="86"/>
      <c r="AX771" s="87"/>
      <c r="AY771" s="87"/>
      <c r="AZ771" s="87"/>
      <c r="BA771" s="88"/>
      <c r="BB771" s="89"/>
      <c r="BC771" s="87"/>
      <c r="BD771" s="87"/>
      <c r="BE771" s="321"/>
      <c r="BF771" s="322"/>
      <c r="BG771" s="322"/>
      <c r="BH771" s="322"/>
      <c r="BI771" s="322"/>
      <c r="BJ771" s="323"/>
      <c r="BK771" s="46" t="s">
        <v>18</v>
      </c>
      <c r="BL771" s="46" t="s">
        <v>29</v>
      </c>
      <c r="BN771" s="146">
        <f t="shared" si="1154"/>
        <v>6</v>
      </c>
      <c r="BO771" s="146">
        <f t="shared" si="1103"/>
        <v>6</v>
      </c>
      <c r="BP771" s="146">
        <f t="shared" si="1104"/>
        <v>6</v>
      </c>
      <c r="BQ771" s="146">
        <f t="shared" si="1105"/>
        <v>6</v>
      </c>
      <c r="BR771" s="146">
        <f t="shared" si="1106"/>
        <v>6</v>
      </c>
      <c r="BS771" s="146">
        <f t="shared" si="1107"/>
        <v>6</v>
      </c>
      <c r="BT771" s="146">
        <f t="shared" si="1108"/>
        <v>6</v>
      </c>
      <c r="BU771" s="146">
        <f t="shared" si="1109"/>
        <v>6</v>
      </c>
      <c r="BV771" s="146">
        <f t="shared" si="1110"/>
        <v>6</v>
      </c>
      <c r="BW771" s="146">
        <f t="shared" si="1111"/>
        <v>6</v>
      </c>
      <c r="BX771" s="146">
        <f t="shared" si="1112"/>
        <v>15</v>
      </c>
      <c r="BY771" s="146">
        <f t="shared" si="1113"/>
        <v>15</v>
      </c>
      <c r="BZ771" s="146">
        <f t="shared" si="1114"/>
        <v>15</v>
      </c>
      <c r="CA771" s="146">
        <f t="shared" si="1115"/>
        <v>15</v>
      </c>
      <c r="CB771" s="146">
        <f t="shared" si="1116"/>
        <v>15</v>
      </c>
      <c r="CC771" s="146">
        <f t="shared" si="1117"/>
        <v>0</v>
      </c>
      <c r="CD771" s="146">
        <f t="shared" si="1118"/>
        <v>0</v>
      </c>
      <c r="CE771" s="146">
        <f t="shared" si="1119"/>
        <v>0</v>
      </c>
      <c r="CF771" s="146">
        <f t="shared" si="1120"/>
        <v>0</v>
      </c>
      <c r="CG771" s="146">
        <f t="shared" si="1121"/>
        <v>0</v>
      </c>
      <c r="CH771" s="146">
        <f t="shared" si="1122"/>
        <v>0</v>
      </c>
      <c r="CI771" s="146">
        <f t="shared" si="1123"/>
        <v>0</v>
      </c>
      <c r="CJ771" s="146">
        <f t="shared" si="1124"/>
        <v>0</v>
      </c>
      <c r="CK771" s="146">
        <f t="shared" si="1125"/>
        <v>0</v>
      </c>
      <c r="CL771" s="146">
        <f t="shared" si="1126"/>
        <v>0</v>
      </c>
      <c r="CM771" s="146">
        <f t="shared" si="1127"/>
        <v>0</v>
      </c>
      <c r="CN771" s="146">
        <f t="shared" si="1128"/>
        <v>0</v>
      </c>
      <c r="CO771" s="146">
        <f t="shared" si="1129"/>
        <v>0</v>
      </c>
      <c r="CP771" s="146">
        <f t="shared" si="1130"/>
        <v>0</v>
      </c>
      <c r="CQ771" s="146">
        <f t="shared" si="1131"/>
        <v>0</v>
      </c>
      <c r="CR771" s="146">
        <f t="shared" si="1132"/>
        <v>0</v>
      </c>
      <c r="CS771" s="146">
        <f t="shared" si="1133"/>
        <v>0</v>
      </c>
      <c r="CT771" s="146">
        <f t="shared" si="1134"/>
        <v>0</v>
      </c>
      <c r="CU771" s="146">
        <f t="shared" si="1135"/>
        <v>0</v>
      </c>
      <c r="CV771" s="146">
        <f t="shared" si="1136"/>
        <v>0</v>
      </c>
      <c r="CW771" s="146">
        <f t="shared" si="1137"/>
        <v>0</v>
      </c>
      <c r="CX771" s="146">
        <f t="shared" si="1138"/>
        <v>0</v>
      </c>
      <c r="CY771" s="146">
        <f t="shared" si="1139"/>
        <v>0</v>
      </c>
      <c r="CZ771" s="146">
        <f t="shared" si="1140"/>
        <v>0</v>
      </c>
      <c r="DA771" s="146">
        <f t="shared" si="1141"/>
        <v>0</v>
      </c>
      <c r="DB771" s="146">
        <f t="shared" si="1142"/>
        <v>0</v>
      </c>
      <c r="DC771" s="146">
        <f t="shared" si="1143"/>
        <v>0</v>
      </c>
      <c r="DD771" s="146">
        <f t="shared" si="1144"/>
        <v>0</v>
      </c>
      <c r="DE771" s="146">
        <f t="shared" si="1145"/>
        <v>0</v>
      </c>
      <c r="DF771" s="146">
        <f t="shared" si="1146"/>
        <v>0</v>
      </c>
      <c r="DG771" s="146">
        <f t="shared" si="1147"/>
        <v>0</v>
      </c>
      <c r="DH771" s="146">
        <f t="shared" si="1148"/>
        <v>0</v>
      </c>
      <c r="DI771" s="146">
        <f t="shared" si="1149"/>
        <v>0</v>
      </c>
      <c r="DJ771" s="146">
        <f t="shared" si="1150"/>
        <v>0</v>
      </c>
      <c r="DK771" s="146">
        <f t="shared" si="1151"/>
        <v>0</v>
      </c>
      <c r="DL771" s="146">
        <f t="shared" si="1152"/>
        <v>0</v>
      </c>
      <c r="DM771" s="146">
        <f t="shared" si="1153"/>
        <v>0</v>
      </c>
      <c r="DN771" s="64">
        <f t="shared" si="1201"/>
        <v>135</v>
      </c>
      <c r="DO771" s="52">
        <f t="shared" si="1202"/>
        <v>135</v>
      </c>
      <c r="DP771" s="52" t="str">
        <f t="shared" si="1155"/>
        <v/>
      </c>
      <c r="DQ771" s="53" t="str">
        <f t="shared" si="1156"/>
        <v/>
      </c>
      <c r="DR771" s="1">
        <f t="shared" si="1203"/>
        <v>1</v>
      </c>
      <c r="DS771" s="168" t="e">
        <f>IF(AND(DR771=#REF!,BL771=#REF!),'Tiến độ'!D771,"")</f>
        <v>#REF!</v>
      </c>
    </row>
    <row r="772" spans="1:123" ht="11.25" customHeight="1">
      <c r="A772" s="314" t="str">
        <f>IF(B772="","",MAX($A$7:A771)+1)</f>
        <v/>
      </c>
      <c r="B772" s="315"/>
      <c r="C772" s="79" t="s">
        <v>801</v>
      </c>
      <c r="D772" s="80" t="s">
        <v>802</v>
      </c>
      <c r="E772" s="81">
        <v>2</v>
      </c>
      <c r="F772" s="82">
        <v>30</v>
      </c>
      <c r="G772" s="83"/>
      <c r="H772" s="84">
        <f t="shared" si="1206"/>
        <v>3</v>
      </c>
      <c r="I772" s="85">
        <f t="shared" si="1207"/>
        <v>155</v>
      </c>
      <c r="J772" s="27"/>
      <c r="K772" s="86"/>
      <c r="L772" s="87"/>
      <c r="M772" s="87"/>
      <c r="N772" s="88"/>
      <c r="O772" s="86"/>
      <c r="P772" s="87"/>
      <c r="Q772" s="87"/>
      <c r="R772" s="88"/>
      <c r="S772" s="86"/>
      <c r="T772" s="87"/>
      <c r="U772" s="87"/>
      <c r="V772" s="87"/>
      <c r="W772" s="88"/>
      <c r="X772" s="86"/>
      <c r="Y772" s="87"/>
      <c r="Z772" s="87"/>
      <c r="AA772" s="88"/>
      <c r="AB772" s="86"/>
      <c r="AC772" s="87"/>
      <c r="AD772" s="87">
        <v>6</v>
      </c>
      <c r="AE772" s="88">
        <v>6</v>
      </c>
      <c r="AF772" s="86">
        <v>6</v>
      </c>
      <c r="AG772" s="87">
        <v>6</v>
      </c>
      <c r="AH772" s="87">
        <v>6</v>
      </c>
      <c r="AI772" s="362"/>
      <c r="AJ772" s="363"/>
      <c r="AK772" s="86" t="s">
        <v>163</v>
      </c>
      <c r="AL772" s="87"/>
      <c r="AM772" s="87"/>
      <c r="AN772" s="88"/>
      <c r="AO772" s="86"/>
      <c r="AP772" s="87"/>
      <c r="AQ772" s="87"/>
      <c r="AR772" s="88"/>
      <c r="AS772" s="89"/>
      <c r="AT772" s="87"/>
      <c r="AU772" s="87"/>
      <c r="AV772" s="90"/>
      <c r="AW772" s="86"/>
      <c r="AX772" s="87"/>
      <c r="AY772" s="87"/>
      <c r="AZ772" s="87"/>
      <c r="BA772" s="88"/>
      <c r="BB772" s="89"/>
      <c r="BC772" s="87"/>
      <c r="BD772" s="87"/>
      <c r="BE772" s="321"/>
      <c r="BF772" s="322"/>
      <c r="BG772" s="322"/>
      <c r="BH772" s="322"/>
      <c r="BI772" s="322"/>
      <c r="BJ772" s="323"/>
      <c r="BK772" s="46" t="s">
        <v>18</v>
      </c>
      <c r="BL772" s="46" t="s">
        <v>53</v>
      </c>
      <c r="BN772" s="146">
        <f t="shared" si="1154"/>
        <v>0</v>
      </c>
      <c r="BO772" s="146">
        <f t="shared" si="1103"/>
        <v>0</v>
      </c>
      <c r="BP772" s="146">
        <f t="shared" si="1104"/>
        <v>0</v>
      </c>
      <c r="BQ772" s="146">
        <f t="shared" si="1105"/>
        <v>0</v>
      </c>
      <c r="BR772" s="146">
        <f t="shared" si="1106"/>
        <v>0</v>
      </c>
      <c r="BS772" s="146">
        <f t="shared" si="1107"/>
        <v>0</v>
      </c>
      <c r="BT772" s="146">
        <f t="shared" si="1108"/>
        <v>0</v>
      </c>
      <c r="BU772" s="146">
        <f t="shared" si="1109"/>
        <v>0</v>
      </c>
      <c r="BV772" s="146">
        <f t="shared" si="1110"/>
        <v>0</v>
      </c>
      <c r="BW772" s="146">
        <f t="shared" si="1111"/>
        <v>0</v>
      </c>
      <c r="BX772" s="146">
        <f t="shared" si="1112"/>
        <v>0</v>
      </c>
      <c r="BY772" s="146">
        <f t="shared" si="1113"/>
        <v>0</v>
      </c>
      <c r="BZ772" s="146">
        <f t="shared" si="1114"/>
        <v>0</v>
      </c>
      <c r="CA772" s="146">
        <f t="shared" si="1115"/>
        <v>0</v>
      </c>
      <c r="CB772" s="146">
        <f t="shared" si="1116"/>
        <v>0</v>
      </c>
      <c r="CC772" s="146">
        <f t="shared" si="1117"/>
        <v>0</v>
      </c>
      <c r="CD772" s="146">
        <f t="shared" si="1118"/>
        <v>0</v>
      </c>
      <c r="CE772" s="146">
        <f t="shared" si="1119"/>
        <v>0</v>
      </c>
      <c r="CF772" s="146">
        <f t="shared" si="1120"/>
        <v>0</v>
      </c>
      <c r="CG772" s="146">
        <f t="shared" si="1121"/>
        <v>18</v>
      </c>
      <c r="CH772" s="146">
        <f t="shared" si="1122"/>
        <v>18</v>
      </c>
      <c r="CI772" s="146">
        <f t="shared" si="1123"/>
        <v>18</v>
      </c>
      <c r="CJ772" s="146">
        <f t="shared" si="1124"/>
        <v>18</v>
      </c>
      <c r="CK772" s="146">
        <f t="shared" si="1125"/>
        <v>18</v>
      </c>
      <c r="CL772" s="146">
        <f t="shared" si="1126"/>
        <v>0</v>
      </c>
      <c r="CM772" s="146">
        <f t="shared" si="1127"/>
        <v>0</v>
      </c>
      <c r="CN772" s="146">
        <f t="shared" si="1128"/>
        <v>0</v>
      </c>
      <c r="CO772" s="146">
        <f t="shared" si="1129"/>
        <v>0</v>
      </c>
      <c r="CP772" s="146">
        <f t="shared" si="1130"/>
        <v>0</v>
      </c>
      <c r="CQ772" s="146">
        <f t="shared" si="1131"/>
        <v>0</v>
      </c>
      <c r="CR772" s="146">
        <f t="shared" si="1132"/>
        <v>0</v>
      </c>
      <c r="CS772" s="146">
        <f t="shared" si="1133"/>
        <v>0</v>
      </c>
      <c r="CT772" s="146">
        <f t="shared" si="1134"/>
        <v>0</v>
      </c>
      <c r="CU772" s="146">
        <f t="shared" si="1135"/>
        <v>0</v>
      </c>
      <c r="CV772" s="146">
        <f t="shared" si="1136"/>
        <v>0</v>
      </c>
      <c r="CW772" s="146">
        <f t="shared" si="1137"/>
        <v>0</v>
      </c>
      <c r="CX772" s="146">
        <f t="shared" si="1138"/>
        <v>0</v>
      </c>
      <c r="CY772" s="146">
        <f t="shared" si="1139"/>
        <v>0</v>
      </c>
      <c r="CZ772" s="146">
        <f t="shared" si="1140"/>
        <v>0</v>
      </c>
      <c r="DA772" s="146">
        <f t="shared" si="1141"/>
        <v>0</v>
      </c>
      <c r="DB772" s="146">
        <f t="shared" si="1142"/>
        <v>0</v>
      </c>
      <c r="DC772" s="146">
        <f t="shared" si="1143"/>
        <v>0</v>
      </c>
      <c r="DD772" s="146">
        <f t="shared" si="1144"/>
        <v>0</v>
      </c>
      <c r="DE772" s="146">
        <f t="shared" si="1145"/>
        <v>0</v>
      </c>
      <c r="DF772" s="146">
        <f t="shared" si="1146"/>
        <v>0</v>
      </c>
      <c r="DG772" s="146">
        <f t="shared" si="1147"/>
        <v>0</v>
      </c>
      <c r="DH772" s="146">
        <f t="shared" si="1148"/>
        <v>0</v>
      </c>
      <c r="DI772" s="146">
        <f t="shared" si="1149"/>
        <v>0</v>
      </c>
      <c r="DJ772" s="146">
        <f t="shared" si="1150"/>
        <v>0</v>
      </c>
      <c r="DK772" s="146">
        <f t="shared" si="1151"/>
        <v>0</v>
      </c>
      <c r="DL772" s="146">
        <f t="shared" si="1152"/>
        <v>0</v>
      </c>
      <c r="DM772" s="146">
        <f t="shared" si="1153"/>
        <v>0</v>
      </c>
      <c r="DN772" s="64">
        <f t="shared" si="1201"/>
        <v>90</v>
      </c>
      <c r="DO772" s="52" t="str">
        <f t="shared" si="1202"/>
        <v/>
      </c>
      <c r="DP772" s="52">
        <f t="shared" si="1155"/>
        <v>90</v>
      </c>
      <c r="DQ772" s="53" t="str">
        <f t="shared" si="1156"/>
        <v/>
      </c>
      <c r="DR772" s="1">
        <f t="shared" si="1203"/>
        <v>1</v>
      </c>
      <c r="DS772" s="168" t="e">
        <f>IF(AND(DR772=#REF!,BL772=#REF!),'Tiến độ'!D772,"")</f>
        <v>#REF!</v>
      </c>
    </row>
    <row r="773" spans="1:123" ht="11.25" customHeight="1">
      <c r="A773" s="314" t="str">
        <f>IF(B773="","",MAX($A$7:A772)+1)</f>
        <v/>
      </c>
      <c r="B773" s="315"/>
      <c r="C773" s="79" t="s">
        <v>419</v>
      </c>
      <c r="D773" s="80" t="s">
        <v>319</v>
      </c>
      <c r="E773" s="81">
        <v>2</v>
      </c>
      <c r="F773" s="82">
        <v>30</v>
      </c>
      <c r="G773" s="83"/>
      <c r="H773" s="84">
        <f t="shared" si="1206"/>
        <v>3</v>
      </c>
      <c r="I773" s="85">
        <f t="shared" si="1207"/>
        <v>155</v>
      </c>
      <c r="J773" s="27"/>
      <c r="K773" s="86"/>
      <c r="L773" s="87"/>
      <c r="M773" s="87"/>
      <c r="N773" s="88"/>
      <c r="O773" s="86"/>
      <c r="P773" s="87"/>
      <c r="Q773" s="87"/>
      <c r="R773" s="88"/>
      <c r="S773" s="86"/>
      <c r="T773" s="87"/>
      <c r="U773" s="87"/>
      <c r="V773" s="87"/>
      <c r="W773" s="88"/>
      <c r="X773" s="86"/>
      <c r="Y773" s="87"/>
      <c r="Z773" s="87"/>
      <c r="AA773" s="88"/>
      <c r="AB773" s="86"/>
      <c r="AC773" s="87"/>
      <c r="AD773" s="87"/>
      <c r="AE773" s="88"/>
      <c r="AF773" s="86"/>
      <c r="AG773" s="87"/>
      <c r="AH773" s="87"/>
      <c r="AI773" s="362"/>
      <c r="AJ773" s="363"/>
      <c r="AK773" s="86"/>
      <c r="AL773" s="87">
        <v>2</v>
      </c>
      <c r="AM773" s="87">
        <v>2</v>
      </c>
      <c r="AN773" s="88">
        <v>2</v>
      </c>
      <c r="AO773" s="86">
        <v>2</v>
      </c>
      <c r="AP773" s="87">
        <v>2</v>
      </c>
      <c r="AQ773" s="87">
        <v>2</v>
      </c>
      <c r="AR773" s="88">
        <v>2</v>
      </c>
      <c r="AS773" s="89">
        <v>2</v>
      </c>
      <c r="AT773" s="87">
        <v>2</v>
      </c>
      <c r="AU773" s="87">
        <v>2</v>
      </c>
      <c r="AV773" s="90">
        <v>2</v>
      </c>
      <c r="AW773" s="86">
        <v>2</v>
      </c>
      <c r="AX773" s="87">
        <v>2</v>
      </c>
      <c r="AY773" s="87">
        <v>2</v>
      </c>
      <c r="AZ773" s="87">
        <v>2</v>
      </c>
      <c r="BA773" s="88" t="s">
        <v>163</v>
      </c>
      <c r="BB773" s="89" t="s">
        <v>163</v>
      </c>
      <c r="BC773" s="87" t="s">
        <v>163</v>
      </c>
      <c r="BD773" s="87" t="s">
        <v>163</v>
      </c>
      <c r="BE773" s="321"/>
      <c r="BF773" s="322"/>
      <c r="BG773" s="322"/>
      <c r="BH773" s="322"/>
      <c r="BI773" s="322"/>
      <c r="BJ773" s="323"/>
      <c r="BK773" s="46" t="s">
        <v>18</v>
      </c>
      <c r="BL773" s="46" t="s">
        <v>29</v>
      </c>
      <c r="BN773" s="146">
        <f t="shared" si="1154"/>
        <v>0</v>
      </c>
      <c r="BO773" s="146">
        <f t="shared" si="1103"/>
        <v>0</v>
      </c>
      <c r="BP773" s="146">
        <f t="shared" si="1104"/>
        <v>0</v>
      </c>
      <c r="BQ773" s="146">
        <f t="shared" si="1105"/>
        <v>0</v>
      </c>
      <c r="BR773" s="146">
        <f t="shared" si="1106"/>
        <v>0</v>
      </c>
      <c r="BS773" s="146">
        <f t="shared" si="1107"/>
        <v>0</v>
      </c>
      <c r="BT773" s="146">
        <f t="shared" si="1108"/>
        <v>0</v>
      </c>
      <c r="BU773" s="146">
        <f t="shared" si="1109"/>
        <v>0</v>
      </c>
      <c r="BV773" s="146">
        <f t="shared" si="1110"/>
        <v>0</v>
      </c>
      <c r="BW773" s="146">
        <f t="shared" si="1111"/>
        <v>0</v>
      </c>
      <c r="BX773" s="146">
        <f t="shared" si="1112"/>
        <v>0</v>
      </c>
      <c r="BY773" s="146">
        <f t="shared" si="1113"/>
        <v>0</v>
      </c>
      <c r="BZ773" s="146">
        <f t="shared" si="1114"/>
        <v>0</v>
      </c>
      <c r="CA773" s="146">
        <f t="shared" si="1115"/>
        <v>0</v>
      </c>
      <c r="CB773" s="146">
        <f t="shared" si="1116"/>
        <v>0</v>
      </c>
      <c r="CC773" s="146">
        <f t="shared" si="1117"/>
        <v>0</v>
      </c>
      <c r="CD773" s="146">
        <f t="shared" si="1118"/>
        <v>0</v>
      </c>
      <c r="CE773" s="146">
        <f t="shared" si="1119"/>
        <v>0</v>
      </c>
      <c r="CF773" s="146">
        <f t="shared" si="1120"/>
        <v>0</v>
      </c>
      <c r="CG773" s="146">
        <f t="shared" si="1121"/>
        <v>0</v>
      </c>
      <c r="CH773" s="146">
        <f t="shared" si="1122"/>
        <v>0</v>
      </c>
      <c r="CI773" s="146">
        <f t="shared" si="1123"/>
        <v>0</v>
      </c>
      <c r="CJ773" s="146">
        <f t="shared" si="1124"/>
        <v>0</v>
      </c>
      <c r="CK773" s="146">
        <f t="shared" si="1125"/>
        <v>0</v>
      </c>
      <c r="CL773" s="146">
        <f t="shared" si="1126"/>
        <v>0</v>
      </c>
      <c r="CM773" s="146">
        <f t="shared" si="1127"/>
        <v>0</v>
      </c>
      <c r="CN773" s="146">
        <f t="shared" si="1128"/>
        <v>0</v>
      </c>
      <c r="CO773" s="146">
        <f t="shared" si="1129"/>
        <v>6</v>
      </c>
      <c r="CP773" s="146">
        <f t="shared" si="1130"/>
        <v>6</v>
      </c>
      <c r="CQ773" s="146">
        <f t="shared" si="1131"/>
        <v>6</v>
      </c>
      <c r="CR773" s="146">
        <f t="shared" si="1132"/>
        <v>6</v>
      </c>
      <c r="CS773" s="146">
        <f t="shared" si="1133"/>
        <v>6</v>
      </c>
      <c r="CT773" s="146">
        <f t="shared" si="1134"/>
        <v>6</v>
      </c>
      <c r="CU773" s="146">
        <f t="shared" si="1135"/>
        <v>6</v>
      </c>
      <c r="CV773" s="146">
        <f t="shared" si="1136"/>
        <v>6</v>
      </c>
      <c r="CW773" s="146">
        <f t="shared" si="1137"/>
        <v>6</v>
      </c>
      <c r="CX773" s="146">
        <f t="shared" si="1138"/>
        <v>6</v>
      </c>
      <c r="CY773" s="146">
        <f t="shared" si="1139"/>
        <v>6</v>
      </c>
      <c r="CZ773" s="146">
        <f t="shared" si="1140"/>
        <v>6</v>
      </c>
      <c r="DA773" s="146">
        <f t="shared" si="1141"/>
        <v>6</v>
      </c>
      <c r="DB773" s="146">
        <f t="shared" si="1142"/>
        <v>6</v>
      </c>
      <c r="DC773" s="146">
        <f t="shared" si="1143"/>
        <v>6</v>
      </c>
      <c r="DD773" s="146">
        <f t="shared" si="1144"/>
        <v>0</v>
      </c>
      <c r="DE773" s="146">
        <f t="shared" si="1145"/>
        <v>0</v>
      </c>
      <c r="DF773" s="146">
        <f t="shared" si="1146"/>
        <v>0</v>
      </c>
      <c r="DG773" s="146">
        <f t="shared" si="1147"/>
        <v>0</v>
      </c>
      <c r="DH773" s="146">
        <f t="shared" si="1148"/>
        <v>0</v>
      </c>
      <c r="DI773" s="146">
        <f t="shared" si="1149"/>
        <v>0</v>
      </c>
      <c r="DJ773" s="146">
        <f t="shared" si="1150"/>
        <v>0</v>
      </c>
      <c r="DK773" s="146">
        <f t="shared" si="1151"/>
        <v>0</v>
      </c>
      <c r="DL773" s="146">
        <f t="shared" si="1152"/>
        <v>0</v>
      </c>
      <c r="DM773" s="146">
        <f t="shared" si="1153"/>
        <v>0</v>
      </c>
      <c r="DN773" s="64">
        <f t="shared" si="1201"/>
        <v>90</v>
      </c>
      <c r="DO773" s="52" t="str">
        <f t="shared" si="1202"/>
        <v/>
      </c>
      <c r="DP773" s="52" t="str">
        <f t="shared" si="1155"/>
        <v/>
      </c>
      <c r="DQ773" s="53">
        <f t="shared" si="1156"/>
        <v>90</v>
      </c>
      <c r="DR773" s="1">
        <f t="shared" si="1203"/>
        <v>2</v>
      </c>
      <c r="DS773" s="168" t="e">
        <f>IF(AND(DR773=#REF!,BL773=#REF!),'Tiến độ'!D773,"")</f>
        <v>#REF!</v>
      </c>
    </row>
    <row r="774" spans="1:123" ht="11.25" customHeight="1">
      <c r="A774" s="314" t="str">
        <f>IF(B774="","",MAX($A$7:A773)+1)</f>
        <v/>
      </c>
      <c r="B774" s="315"/>
      <c r="C774" s="79" t="s">
        <v>794</v>
      </c>
      <c r="D774" s="80" t="s">
        <v>795</v>
      </c>
      <c r="E774" s="81">
        <v>1</v>
      </c>
      <c r="F774" s="82">
        <v>15</v>
      </c>
      <c r="G774" s="83"/>
      <c r="H774" s="84">
        <f t="shared" si="1206"/>
        <v>3</v>
      </c>
      <c r="I774" s="85">
        <f t="shared" si="1207"/>
        <v>155</v>
      </c>
      <c r="J774" s="27"/>
      <c r="K774" s="86"/>
      <c r="L774" s="87"/>
      <c r="M774" s="87"/>
      <c r="N774" s="88"/>
      <c r="O774" s="86"/>
      <c r="P774" s="87"/>
      <c r="Q774" s="87"/>
      <c r="R774" s="88"/>
      <c r="S774" s="86"/>
      <c r="T774" s="87"/>
      <c r="U774" s="87"/>
      <c r="V774" s="87"/>
      <c r="W774" s="88"/>
      <c r="X774" s="86"/>
      <c r="Y774" s="87"/>
      <c r="Z774" s="87"/>
      <c r="AA774" s="88"/>
      <c r="AB774" s="86"/>
      <c r="AC774" s="87"/>
      <c r="AD774" s="87"/>
      <c r="AE774" s="88"/>
      <c r="AF774" s="86"/>
      <c r="AG774" s="87"/>
      <c r="AH774" s="87"/>
      <c r="AI774" s="362"/>
      <c r="AJ774" s="363"/>
      <c r="AK774" s="86"/>
      <c r="AL774" s="87">
        <v>1</v>
      </c>
      <c r="AM774" s="87">
        <v>1</v>
      </c>
      <c r="AN774" s="88">
        <v>1</v>
      </c>
      <c r="AO774" s="86">
        <v>1</v>
      </c>
      <c r="AP774" s="87">
        <v>1</v>
      </c>
      <c r="AQ774" s="87">
        <v>1</v>
      </c>
      <c r="AR774" s="88">
        <v>1</v>
      </c>
      <c r="AS774" s="89">
        <v>1</v>
      </c>
      <c r="AT774" s="87">
        <v>1</v>
      </c>
      <c r="AU774" s="87">
        <v>1</v>
      </c>
      <c r="AV774" s="90">
        <v>1</v>
      </c>
      <c r="AW774" s="86">
        <v>1</v>
      </c>
      <c r="AX774" s="87">
        <v>1</v>
      </c>
      <c r="AY774" s="87">
        <v>1</v>
      </c>
      <c r="AZ774" s="87">
        <v>1</v>
      </c>
      <c r="BA774" s="88" t="s">
        <v>163</v>
      </c>
      <c r="BB774" s="89" t="s">
        <v>163</v>
      </c>
      <c r="BC774" s="87" t="s">
        <v>163</v>
      </c>
      <c r="BD774" s="87" t="s">
        <v>163</v>
      </c>
      <c r="BE774" s="321"/>
      <c r="BF774" s="322"/>
      <c r="BG774" s="322"/>
      <c r="BH774" s="322"/>
      <c r="BI774" s="322"/>
      <c r="BJ774" s="323"/>
      <c r="BK774" s="46" t="s">
        <v>18</v>
      </c>
      <c r="BL774" s="46" t="s">
        <v>1116</v>
      </c>
      <c r="BN774" s="146">
        <f t="shared" si="1154"/>
        <v>0</v>
      </c>
      <c r="BO774" s="146">
        <f t="shared" si="1103"/>
        <v>0</v>
      </c>
      <c r="BP774" s="146">
        <f t="shared" si="1104"/>
        <v>0</v>
      </c>
      <c r="BQ774" s="146">
        <f t="shared" si="1105"/>
        <v>0</v>
      </c>
      <c r="BR774" s="146">
        <f t="shared" si="1106"/>
        <v>0</v>
      </c>
      <c r="BS774" s="146">
        <f t="shared" si="1107"/>
        <v>0</v>
      </c>
      <c r="BT774" s="146">
        <f t="shared" si="1108"/>
        <v>0</v>
      </c>
      <c r="BU774" s="146">
        <f t="shared" si="1109"/>
        <v>0</v>
      </c>
      <c r="BV774" s="146">
        <f t="shared" si="1110"/>
        <v>0</v>
      </c>
      <c r="BW774" s="146">
        <f t="shared" si="1111"/>
        <v>0</v>
      </c>
      <c r="BX774" s="146">
        <f t="shared" si="1112"/>
        <v>0</v>
      </c>
      <c r="BY774" s="146">
        <f t="shared" si="1113"/>
        <v>0</v>
      </c>
      <c r="BZ774" s="146">
        <f t="shared" si="1114"/>
        <v>0</v>
      </c>
      <c r="CA774" s="146">
        <f t="shared" si="1115"/>
        <v>0</v>
      </c>
      <c r="CB774" s="146">
        <f t="shared" si="1116"/>
        <v>0</v>
      </c>
      <c r="CC774" s="146">
        <f t="shared" si="1117"/>
        <v>0</v>
      </c>
      <c r="CD774" s="146">
        <f t="shared" si="1118"/>
        <v>0</v>
      </c>
      <c r="CE774" s="146">
        <f t="shared" si="1119"/>
        <v>0</v>
      </c>
      <c r="CF774" s="146">
        <f t="shared" si="1120"/>
        <v>0</v>
      </c>
      <c r="CG774" s="146">
        <f t="shared" si="1121"/>
        <v>0</v>
      </c>
      <c r="CH774" s="146">
        <f t="shared" si="1122"/>
        <v>0</v>
      </c>
      <c r="CI774" s="146">
        <f t="shared" si="1123"/>
        <v>0</v>
      </c>
      <c r="CJ774" s="146">
        <f t="shared" si="1124"/>
        <v>0</v>
      </c>
      <c r="CK774" s="146">
        <f t="shared" si="1125"/>
        <v>0</v>
      </c>
      <c r="CL774" s="146">
        <f t="shared" si="1126"/>
        <v>0</v>
      </c>
      <c r="CM774" s="146">
        <f t="shared" si="1127"/>
        <v>0</v>
      </c>
      <c r="CN774" s="146">
        <f t="shared" si="1128"/>
        <v>0</v>
      </c>
      <c r="CO774" s="146">
        <f t="shared" si="1129"/>
        <v>3</v>
      </c>
      <c r="CP774" s="146">
        <f t="shared" si="1130"/>
        <v>3</v>
      </c>
      <c r="CQ774" s="146">
        <f t="shared" si="1131"/>
        <v>3</v>
      </c>
      <c r="CR774" s="146">
        <f t="shared" si="1132"/>
        <v>3</v>
      </c>
      <c r="CS774" s="146">
        <f t="shared" si="1133"/>
        <v>3</v>
      </c>
      <c r="CT774" s="146">
        <f t="shared" si="1134"/>
        <v>3</v>
      </c>
      <c r="CU774" s="146">
        <f t="shared" si="1135"/>
        <v>3</v>
      </c>
      <c r="CV774" s="146">
        <f t="shared" si="1136"/>
        <v>3</v>
      </c>
      <c r="CW774" s="146">
        <f t="shared" si="1137"/>
        <v>3</v>
      </c>
      <c r="CX774" s="146">
        <f t="shared" si="1138"/>
        <v>3</v>
      </c>
      <c r="CY774" s="146">
        <f t="shared" si="1139"/>
        <v>3</v>
      </c>
      <c r="CZ774" s="146">
        <f t="shared" si="1140"/>
        <v>3</v>
      </c>
      <c r="DA774" s="146">
        <f t="shared" si="1141"/>
        <v>3</v>
      </c>
      <c r="DB774" s="146">
        <f t="shared" si="1142"/>
        <v>3</v>
      </c>
      <c r="DC774" s="146">
        <f t="shared" si="1143"/>
        <v>3</v>
      </c>
      <c r="DD774" s="146">
        <f t="shared" si="1144"/>
        <v>0</v>
      </c>
      <c r="DE774" s="146">
        <f t="shared" si="1145"/>
        <v>0</v>
      </c>
      <c r="DF774" s="146">
        <f t="shared" si="1146"/>
        <v>0</v>
      </c>
      <c r="DG774" s="146">
        <f t="shared" si="1147"/>
        <v>0</v>
      </c>
      <c r="DH774" s="146">
        <f t="shared" si="1148"/>
        <v>0</v>
      </c>
      <c r="DI774" s="146">
        <f t="shared" si="1149"/>
        <v>0</v>
      </c>
      <c r="DJ774" s="146">
        <f t="shared" si="1150"/>
        <v>0</v>
      </c>
      <c r="DK774" s="146">
        <f t="shared" si="1151"/>
        <v>0</v>
      </c>
      <c r="DL774" s="146">
        <f t="shared" si="1152"/>
        <v>0</v>
      </c>
      <c r="DM774" s="146">
        <f t="shared" si="1153"/>
        <v>0</v>
      </c>
      <c r="DN774" s="64">
        <f>0.8*I774</f>
        <v>124</v>
      </c>
      <c r="DO774" s="52" t="str">
        <f t="shared" si="1202"/>
        <v/>
      </c>
      <c r="DP774" s="52" t="str">
        <f t="shared" si="1155"/>
        <v/>
      </c>
      <c r="DQ774" s="53">
        <f t="shared" si="1156"/>
        <v>124</v>
      </c>
      <c r="DR774" s="1">
        <f t="shared" si="1203"/>
        <v>2</v>
      </c>
      <c r="DS774" s="168" t="e">
        <f>IF(AND(DR774=#REF!,BL774=#REF!),'Tiến độ'!D774,"")</f>
        <v>#REF!</v>
      </c>
    </row>
    <row r="775" spans="1:123" ht="11.25" customHeight="1">
      <c r="A775" s="314" t="str">
        <f>IF(B775="","",MAX($A$7:A774)+1)</f>
        <v/>
      </c>
      <c r="B775" s="315"/>
      <c r="C775" s="79" t="s">
        <v>16</v>
      </c>
      <c r="D775" s="80" t="s">
        <v>242</v>
      </c>
      <c r="E775" s="81">
        <v>2</v>
      </c>
      <c r="F775" s="82">
        <v>39</v>
      </c>
      <c r="G775" s="83"/>
      <c r="H775" s="84">
        <f t="shared" si="1206"/>
        <v>3</v>
      </c>
      <c r="I775" s="85">
        <f t="shared" si="1207"/>
        <v>155</v>
      </c>
      <c r="J775" s="27"/>
      <c r="K775" s="86"/>
      <c r="L775" s="87"/>
      <c r="M775" s="87"/>
      <c r="N775" s="88"/>
      <c r="O775" s="86"/>
      <c r="P775" s="87"/>
      <c r="Q775" s="87"/>
      <c r="R775" s="88"/>
      <c r="S775" s="86"/>
      <c r="T775" s="87"/>
      <c r="U775" s="87"/>
      <c r="V775" s="87"/>
      <c r="W775" s="88"/>
      <c r="X775" s="86"/>
      <c r="Y775" s="87"/>
      <c r="Z775" s="87"/>
      <c r="AA775" s="88"/>
      <c r="AB775" s="86"/>
      <c r="AC775" s="87"/>
      <c r="AD775" s="87"/>
      <c r="AE775" s="88"/>
      <c r="AF775" s="86"/>
      <c r="AG775" s="87"/>
      <c r="AH775" s="87"/>
      <c r="AI775" s="362"/>
      <c r="AJ775" s="363"/>
      <c r="AK775" s="86"/>
      <c r="AL775" s="87">
        <v>3</v>
      </c>
      <c r="AM775" s="87">
        <v>3</v>
      </c>
      <c r="AN775" s="88">
        <v>3</v>
      </c>
      <c r="AO775" s="86">
        <v>3</v>
      </c>
      <c r="AP775" s="87">
        <v>3</v>
      </c>
      <c r="AQ775" s="87">
        <v>3</v>
      </c>
      <c r="AR775" s="88">
        <v>3</v>
      </c>
      <c r="AS775" s="89">
        <v>3</v>
      </c>
      <c r="AT775" s="87">
        <v>3</v>
      </c>
      <c r="AU775" s="87">
        <v>3</v>
      </c>
      <c r="AV775" s="90">
        <v>3</v>
      </c>
      <c r="AW775" s="86">
        <v>3</v>
      </c>
      <c r="AX775" s="87">
        <v>3</v>
      </c>
      <c r="AY775" s="87"/>
      <c r="AZ775" s="87"/>
      <c r="BA775" s="88" t="s">
        <v>163</v>
      </c>
      <c r="BB775" s="89" t="s">
        <v>163</v>
      </c>
      <c r="BC775" s="87" t="s">
        <v>163</v>
      </c>
      <c r="BD775" s="87" t="s">
        <v>163</v>
      </c>
      <c r="BE775" s="321"/>
      <c r="BF775" s="322"/>
      <c r="BG775" s="322"/>
      <c r="BH775" s="322"/>
      <c r="BI775" s="322"/>
      <c r="BJ775" s="323"/>
      <c r="BK775" s="46" t="s">
        <v>18</v>
      </c>
      <c r="BL775" s="46" t="s">
        <v>16</v>
      </c>
      <c r="BN775" s="146">
        <f t="shared" si="1154"/>
        <v>0</v>
      </c>
      <c r="BO775" s="146">
        <f t="shared" ref="BO775:BO838" si="1208">IF(ISERROR(L775-0)=TRUE,0,$H775*L775)</f>
        <v>0</v>
      </c>
      <c r="BP775" s="146">
        <f t="shared" ref="BP775:BP838" si="1209">IF(ISERROR(M775-0)=TRUE,0,$H775*M775)</f>
        <v>0</v>
      </c>
      <c r="BQ775" s="146">
        <f t="shared" ref="BQ775:BQ838" si="1210">IF(ISERROR(N775-0)=TRUE,0,$H775*N775)</f>
        <v>0</v>
      </c>
      <c r="BR775" s="146">
        <f t="shared" ref="BR775:BR838" si="1211">IF(ISERROR(O775-0)=TRUE,0,$H775*O775)</f>
        <v>0</v>
      </c>
      <c r="BS775" s="146">
        <f t="shared" ref="BS775:BS838" si="1212">IF(ISERROR(P775-0)=TRUE,0,$H775*P775)</f>
        <v>0</v>
      </c>
      <c r="BT775" s="146">
        <f t="shared" ref="BT775:BT838" si="1213">IF(ISERROR(Q775-0)=TRUE,0,$H775*Q775)</f>
        <v>0</v>
      </c>
      <c r="BU775" s="146">
        <f t="shared" ref="BU775:BU838" si="1214">IF(ISERROR(R775-0)=TRUE,0,$H775*R775)</f>
        <v>0</v>
      </c>
      <c r="BV775" s="146">
        <f t="shared" ref="BV775:BV838" si="1215">IF(ISERROR(S775-0)=TRUE,0,$H775*S775)</f>
        <v>0</v>
      </c>
      <c r="BW775" s="146">
        <f t="shared" ref="BW775:BW838" si="1216">IF(ISERROR(T775-0)=TRUE,0,$H775*T775)</f>
        <v>0</v>
      </c>
      <c r="BX775" s="146">
        <f t="shared" ref="BX775:BX838" si="1217">IF(ISERROR(U775-0)=TRUE,0,$H775*U775)</f>
        <v>0</v>
      </c>
      <c r="BY775" s="146">
        <f t="shared" ref="BY775:BY838" si="1218">IF(ISERROR(V775-0)=TRUE,0,$H775*V775)</f>
        <v>0</v>
      </c>
      <c r="BZ775" s="146">
        <f t="shared" ref="BZ775:BZ838" si="1219">IF(ISERROR(W775-0)=TRUE,0,$H775*W775)</f>
        <v>0</v>
      </c>
      <c r="CA775" s="146">
        <f t="shared" ref="CA775:CA838" si="1220">IF(ISERROR(X775-0)=TRUE,0,$H775*X775)</f>
        <v>0</v>
      </c>
      <c r="CB775" s="146">
        <f t="shared" ref="CB775:CB838" si="1221">IF(ISERROR(Y775-0)=TRUE,0,$H775*Y775)</f>
        <v>0</v>
      </c>
      <c r="CC775" s="146">
        <f t="shared" ref="CC775:CC838" si="1222">IF(ISERROR(Z775-0)=TRUE,0,$H775*Z775)</f>
        <v>0</v>
      </c>
      <c r="CD775" s="146">
        <f t="shared" ref="CD775:CD838" si="1223">IF(ISERROR(AA775-0)=TRUE,0,$H775*AA775)</f>
        <v>0</v>
      </c>
      <c r="CE775" s="146">
        <f t="shared" ref="CE775:CE838" si="1224">IF(ISERROR(AB775-0)=TRUE,0,$H775*AB775)</f>
        <v>0</v>
      </c>
      <c r="CF775" s="146">
        <f t="shared" ref="CF775:CF838" si="1225">IF(ISERROR(AC775-0)=TRUE,0,$H775*AC775)</f>
        <v>0</v>
      </c>
      <c r="CG775" s="146">
        <f t="shared" ref="CG775:CG838" si="1226">IF(ISERROR(AD775-0)=TRUE,0,$H775*AD775)</f>
        <v>0</v>
      </c>
      <c r="CH775" s="146">
        <f t="shared" ref="CH775:CH838" si="1227">IF(ISERROR(AE775-0)=TRUE,0,$H775*AE775)</f>
        <v>0</v>
      </c>
      <c r="CI775" s="146">
        <f t="shared" ref="CI775:CI838" si="1228">IF(ISERROR(AF775-0)=TRUE,0,$H775*AF775)</f>
        <v>0</v>
      </c>
      <c r="CJ775" s="146">
        <f t="shared" ref="CJ775:CJ838" si="1229">IF(ISERROR(AG775-0)=TRUE,0,$H775*AG775)</f>
        <v>0</v>
      </c>
      <c r="CK775" s="146">
        <f t="shared" ref="CK775:CK838" si="1230">IF(ISERROR(AH775-0)=TRUE,0,$H775*AH775)</f>
        <v>0</v>
      </c>
      <c r="CL775" s="146">
        <f t="shared" ref="CL775:CL838" si="1231">IF(ISERROR(AI775-0)=TRUE,0,$H775*AI775)</f>
        <v>0</v>
      </c>
      <c r="CM775" s="146">
        <f t="shared" ref="CM775:CM838" si="1232">IF(ISERROR(AJ775-0)=TRUE,0,$H775*AJ775)</f>
        <v>0</v>
      </c>
      <c r="CN775" s="146">
        <f t="shared" ref="CN775:CN838" si="1233">IF(ISERROR(AK775-0)=TRUE,0,$H775*AK775)</f>
        <v>0</v>
      </c>
      <c r="CO775" s="146">
        <f t="shared" ref="CO775:CO838" si="1234">IF(ISERROR(AL775-0)=TRUE,0,$H775*AL775)</f>
        <v>9</v>
      </c>
      <c r="CP775" s="146">
        <f t="shared" ref="CP775:CP838" si="1235">IF(ISERROR(AM775-0)=TRUE,0,$H775*AM775)</f>
        <v>9</v>
      </c>
      <c r="CQ775" s="146">
        <f t="shared" ref="CQ775:CQ838" si="1236">IF(ISERROR(AN775-0)=TRUE,0,$H775*AN775)</f>
        <v>9</v>
      </c>
      <c r="CR775" s="146">
        <f t="shared" ref="CR775:CR838" si="1237">IF(ISERROR(AO775-0)=TRUE,0,$H775*AO775)</f>
        <v>9</v>
      </c>
      <c r="CS775" s="146">
        <f t="shared" ref="CS775:CS838" si="1238">IF(ISERROR(AP775-0)=TRUE,0,$H775*AP775)</f>
        <v>9</v>
      </c>
      <c r="CT775" s="146">
        <f t="shared" ref="CT775:CT838" si="1239">IF(ISERROR(AQ775-0)=TRUE,0,$H775*AQ775)</f>
        <v>9</v>
      </c>
      <c r="CU775" s="146">
        <f t="shared" ref="CU775:CU838" si="1240">IF(ISERROR(AR775-0)=TRUE,0,$H775*AR775)</f>
        <v>9</v>
      </c>
      <c r="CV775" s="146">
        <f t="shared" ref="CV775:CV838" si="1241">IF(ISERROR(AS775-0)=TRUE,0,$H775*AS775)</f>
        <v>9</v>
      </c>
      <c r="CW775" s="146">
        <f t="shared" ref="CW775:CW838" si="1242">IF(ISERROR(AT775-0)=TRUE,0,$H775*AT775)</f>
        <v>9</v>
      </c>
      <c r="CX775" s="146">
        <f t="shared" ref="CX775:CX838" si="1243">IF(ISERROR(AU775-0)=TRUE,0,$H775*AU775)</f>
        <v>9</v>
      </c>
      <c r="CY775" s="146">
        <f t="shared" ref="CY775:CY838" si="1244">IF(ISERROR(AV775-0)=TRUE,0,$H775*AV775)</f>
        <v>9</v>
      </c>
      <c r="CZ775" s="146">
        <f t="shared" ref="CZ775:CZ838" si="1245">IF(ISERROR(AW775-0)=TRUE,0,$H775*AW775)</f>
        <v>9</v>
      </c>
      <c r="DA775" s="146">
        <f t="shared" ref="DA775:DA838" si="1246">IF(ISERROR(AX775-0)=TRUE,0,$H775*AX775)</f>
        <v>9</v>
      </c>
      <c r="DB775" s="146">
        <f t="shared" ref="DB775:DB838" si="1247">IF(ISERROR(AY775-0)=TRUE,0,$H775*AY775)</f>
        <v>0</v>
      </c>
      <c r="DC775" s="146">
        <f t="shared" ref="DC775:DC838" si="1248">IF(ISERROR(AZ775-0)=TRUE,0,$H775*AZ775)</f>
        <v>0</v>
      </c>
      <c r="DD775" s="146">
        <f t="shared" ref="DD775:DD838" si="1249">IF(ISERROR(BA775-0)=TRUE,0,$H775*BA775)</f>
        <v>0</v>
      </c>
      <c r="DE775" s="146">
        <f t="shared" ref="DE775:DE838" si="1250">IF(ISERROR(BB775-0)=TRUE,0,$H775*BB775)</f>
        <v>0</v>
      </c>
      <c r="DF775" s="146">
        <f t="shared" ref="DF775:DF838" si="1251">IF(ISERROR(BC775-0)=TRUE,0,$H775*BC775)</f>
        <v>0</v>
      </c>
      <c r="DG775" s="146">
        <f t="shared" ref="DG775:DG838" si="1252">IF(ISERROR(BD775-0)=TRUE,0,$H775*BD775)</f>
        <v>0</v>
      </c>
      <c r="DH775" s="146">
        <f t="shared" ref="DH775:DH838" si="1253">IF(ISERROR(BE775-0)=TRUE,0,$H775*BE775)</f>
        <v>0</v>
      </c>
      <c r="DI775" s="146">
        <f t="shared" ref="DI775:DI838" si="1254">IF(ISERROR(BF775-0)=TRUE,0,$H775*BF775)</f>
        <v>0</v>
      </c>
      <c r="DJ775" s="146">
        <f t="shared" ref="DJ775:DJ838" si="1255">IF(ISERROR(BG775-0)=TRUE,0,$H775*BG775)</f>
        <v>0</v>
      </c>
      <c r="DK775" s="146">
        <f t="shared" ref="DK775:DK838" si="1256">IF(ISERROR(BH775-0)=TRUE,0,$H775*BH775)</f>
        <v>0</v>
      </c>
      <c r="DL775" s="146">
        <f t="shared" ref="DL775:DL838" si="1257">IF(ISERROR(BI775-0)=TRUE,0,$H775*BI775)</f>
        <v>0</v>
      </c>
      <c r="DM775" s="146">
        <f t="shared" ref="DM775:DM838" si="1258">IF(ISERROR(BJ775-0)=TRUE,0,$H775*BJ775)</f>
        <v>0</v>
      </c>
      <c r="DN775" s="64">
        <f t="shared" ref="DN775:DN780" si="1259">F775*H775</f>
        <v>117</v>
      </c>
      <c r="DO775" s="52" t="str">
        <f t="shared" si="1202"/>
        <v/>
      </c>
      <c r="DP775" s="52" t="str">
        <f t="shared" si="1155"/>
        <v/>
      </c>
      <c r="DQ775" s="53">
        <f t="shared" si="1156"/>
        <v>117</v>
      </c>
      <c r="DR775" s="1">
        <f t="shared" si="1203"/>
        <v>2</v>
      </c>
      <c r="DS775" s="168" t="e">
        <f>IF(AND(DR775=#REF!,BL775=#REF!),'Tiến độ'!D775,"")</f>
        <v>#REF!</v>
      </c>
    </row>
    <row r="776" spans="1:123" ht="11.25" customHeight="1">
      <c r="A776" s="314" t="str">
        <f>IF(B776="","",MAX($A$7:A775)+1)</f>
        <v/>
      </c>
      <c r="B776" s="315"/>
      <c r="C776" s="79" t="s">
        <v>804</v>
      </c>
      <c r="D776" s="80" t="s">
        <v>805</v>
      </c>
      <c r="E776" s="81">
        <v>2</v>
      </c>
      <c r="F776" s="82">
        <v>30</v>
      </c>
      <c r="G776" s="83"/>
      <c r="H776" s="84">
        <f t="shared" si="1206"/>
        <v>3</v>
      </c>
      <c r="I776" s="85">
        <f t="shared" si="1207"/>
        <v>155</v>
      </c>
      <c r="J776" s="27"/>
      <c r="K776" s="86"/>
      <c r="L776" s="87"/>
      <c r="M776" s="87"/>
      <c r="N776" s="88"/>
      <c r="O776" s="86"/>
      <c r="P776" s="87"/>
      <c r="Q776" s="87"/>
      <c r="R776" s="88"/>
      <c r="S776" s="86"/>
      <c r="T776" s="87"/>
      <c r="U776" s="87"/>
      <c r="V776" s="87"/>
      <c r="W776" s="88"/>
      <c r="X776" s="86"/>
      <c r="Y776" s="87"/>
      <c r="Z776" s="87"/>
      <c r="AA776" s="88"/>
      <c r="AB776" s="86"/>
      <c r="AC776" s="87"/>
      <c r="AD776" s="87"/>
      <c r="AE776" s="88"/>
      <c r="AF776" s="86"/>
      <c r="AG776" s="87"/>
      <c r="AH776" s="87"/>
      <c r="AI776" s="362"/>
      <c r="AJ776" s="363"/>
      <c r="AK776" s="86"/>
      <c r="AL776" s="87">
        <v>2</v>
      </c>
      <c r="AM776" s="87">
        <v>2</v>
      </c>
      <c r="AN776" s="88">
        <v>2</v>
      </c>
      <c r="AO776" s="86">
        <v>2</v>
      </c>
      <c r="AP776" s="87">
        <v>2</v>
      </c>
      <c r="AQ776" s="87">
        <v>2</v>
      </c>
      <c r="AR776" s="88">
        <v>2</v>
      </c>
      <c r="AS776" s="89">
        <v>2</v>
      </c>
      <c r="AT776" s="87">
        <v>2</v>
      </c>
      <c r="AU776" s="87">
        <v>2</v>
      </c>
      <c r="AV776" s="90">
        <v>2</v>
      </c>
      <c r="AW776" s="86">
        <v>2</v>
      </c>
      <c r="AX776" s="87">
        <v>2</v>
      </c>
      <c r="AY776" s="87">
        <v>2</v>
      </c>
      <c r="AZ776" s="87">
        <v>2</v>
      </c>
      <c r="BA776" s="88" t="s">
        <v>163</v>
      </c>
      <c r="BB776" s="89" t="s">
        <v>163</v>
      </c>
      <c r="BC776" s="87" t="s">
        <v>163</v>
      </c>
      <c r="BD776" s="87" t="s">
        <v>163</v>
      </c>
      <c r="BE776" s="321"/>
      <c r="BF776" s="322"/>
      <c r="BG776" s="322"/>
      <c r="BH776" s="322"/>
      <c r="BI776" s="322"/>
      <c r="BJ776" s="323"/>
      <c r="BK776" s="46" t="s">
        <v>18</v>
      </c>
      <c r="BL776" s="46" t="s">
        <v>53</v>
      </c>
      <c r="BN776" s="146">
        <f t="shared" ref="BN776:BN839" si="1260">IF(ISERROR(K776-0)=TRUE,0,$H776*K776)</f>
        <v>0</v>
      </c>
      <c r="BO776" s="146">
        <f t="shared" si="1208"/>
        <v>0</v>
      </c>
      <c r="BP776" s="146">
        <f t="shared" si="1209"/>
        <v>0</v>
      </c>
      <c r="BQ776" s="146">
        <f t="shared" si="1210"/>
        <v>0</v>
      </c>
      <c r="BR776" s="146">
        <f t="shared" si="1211"/>
        <v>0</v>
      </c>
      <c r="BS776" s="146">
        <f t="shared" si="1212"/>
        <v>0</v>
      </c>
      <c r="BT776" s="146">
        <f t="shared" si="1213"/>
        <v>0</v>
      </c>
      <c r="BU776" s="146">
        <f t="shared" si="1214"/>
        <v>0</v>
      </c>
      <c r="BV776" s="146">
        <f t="shared" si="1215"/>
        <v>0</v>
      </c>
      <c r="BW776" s="146">
        <f t="shared" si="1216"/>
        <v>0</v>
      </c>
      <c r="BX776" s="146">
        <f t="shared" si="1217"/>
        <v>0</v>
      </c>
      <c r="BY776" s="146">
        <f t="shared" si="1218"/>
        <v>0</v>
      </c>
      <c r="BZ776" s="146">
        <f t="shared" si="1219"/>
        <v>0</v>
      </c>
      <c r="CA776" s="146">
        <f t="shared" si="1220"/>
        <v>0</v>
      </c>
      <c r="CB776" s="146">
        <f t="shared" si="1221"/>
        <v>0</v>
      </c>
      <c r="CC776" s="146">
        <f t="shared" si="1222"/>
        <v>0</v>
      </c>
      <c r="CD776" s="146">
        <f t="shared" si="1223"/>
        <v>0</v>
      </c>
      <c r="CE776" s="146">
        <f t="shared" si="1224"/>
        <v>0</v>
      </c>
      <c r="CF776" s="146">
        <f t="shared" si="1225"/>
        <v>0</v>
      </c>
      <c r="CG776" s="146">
        <f t="shared" si="1226"/>
        <v>0</v>
      </c>
      <c r="CH776" s="146">
        <f t="shared" si="1227"/>
        <v>0</v>
      </c>
      <c r="CI776" s="146">
        <f t="shared" si="1228"/>
        <v>0</v>
      </c>
      <c r="CJ776" s="146">
        <f t="shared" si="1229"/>
        <v>0</v>
      </c>
      <c r="CK776" s="146">
        <f t="shared" si="1230"/>
        <v>0</v>
      </c>
      <c r="CL776" s="146">
        <f t="shared" si="1231"/>
        <v>0</v>
      </c>
      <c r="CM776" s="146">
        <f t="shared" si="1232"/>
        <v>0</v>
      </c>
      <c r="CN776" s="146">
        <f t="shared" si="1233"/>
        <v>0</v>
      </c>
      <c r="CO776" s="146">
        <f t="shared" si="1234"/>
        <v>6</v>
      </c>
      <c r="CP776" s="146">
        <f t="shared" si="1235"/>
        <v>6</v>
      </c>
      <c r="CQ776" s="146">
        <f t="shared" si="1236"/>
        <v>6</v>
      </c>
      <c r="CR776" s="146">
        <f t="shared" si="1237"/>
        <v>6</v>
      </c>
      <c r="CS776" s="146">
        <f t="shared" si="1238"/>
        <v>6</v>
      </c>
      <c r="CT776" s="146">
        <f t="shared" si="1239"/>
        <v>6</v>
      </c>
      <c r="CU776" s="146">
        <f t="shared" si="1240"/>
        <v>6</v>
      </c>
      <c r="CV776" s="146">
        <f t="shared" si="1241"/>
        <v>6</v>
      </c>
      <c r="CW776" s="146">
        <f t="shared" si="1242"/>
        <v>6</v>
      </c>
      <c r="CX776" s="146">
        <f t="shared" si="1243"/>
        <v>6</v>
      </c>
      <c r="CY776" s="146">
        <f t="shared" si="1244"/>
        <v>6</v>
      </c>
      <c r="CZ776" s="146">
        <f t="shared" si="1245"/>
        <v>6</v>
      </c>
      <c r="DA776" s="146">
        <f t="shared" si="1246"/>
        <v>6</v>
      </c>
      <c r="DB776" s="146">
        <f t="shared" si="1247"/>
        <v>6</v>
      </c>
      <c r="DC776" s="146">
        <f t="shared" si="1248"/>
        <v>6</v>
      </c>
      <c r="DD776" s="146">
        <f t="shared" si="1249"/>
        <v>0</v>
      </c>
      <c r="DE776" s="146">
        <f t="shared" si="1250"/>
        <v>0</v>
      </c>
      <c r="DF776" s="146">
        <f t="shared" si="1251"/>
        <v>0</v>
      </c>
      <c r="DG776" s="146">
        <f t="shared" si="1252"/>
        <v>0</v>
      </c>
      <c r="DH776" s="146">
        <f t="shared" si="1253"/>
        <v>0</v>
      </c>
      <c r="DI776" s="146">
        <f t="shared" si="1254"/>
        <v>0</v>
      </c>
      <c r="DJ776" s="146">
        <f t="shared" si="1255"/>
        <v>0</v>
      </c>
      <c r="DK776" s="146">
        <f t="shared" si="1256"/>
        <v>0</v>
      </c>
      <c r="DL776" s="146">
        <f t="shared" si="1257"/>
        <v>0</v>
      </c>
      <c r="DM776" s="146">
        <f t="shared" si="1258"/>
        <v>0</v>
      </c>
      <c r="DN776" s="64">
        <f t="shared" si="1259"/>
        <v>90</v>
      </c>
      <c r="DO776" s="52" t="str">
        <f t="shared" si="1202"/>
        <v/>
      </c>
      <c r="DP776" s="52" t="str">
        <f t="shared" ref="DP776:DP839" si="1261">IF(DO776="",IF(COUNT(AD776:AH776,AK776)&gt;0,DN776,""),"")</f>
        <v/>
      </c>
      <c r="DQ776" s="53">
        <f t="shared" ref="DQ776:DQ839" si="1262">IF(AND(DO776="",DP776=""),IF(COUNTA(AL776:BD776)&gt;0,DN776,""),"")</f>
        <v>90</v>
      </c>
      <c r="DR776" s="1">
        <f t="shared" si="1203"/>
        <v>2</v>
      </c>
      <c r="DS776" s="168" t="e">
        <f>IF(AND(DR776=#REF!,BL776=#REF!),'Tiến độ'!D776,"")</f>
        <v>#REF!</v>
      </c>
    </row>
    <row r="777" spans="1:123" ht="11.25" customHeight="1">
      <c r="A777" s="314" t="str">
        <f>IF(B777="","",MAX($A$7:A776)+1)</f>
        <v/>
      </c>
      <c r="B777" s="315"/>
      <c r="C777" s="79" t="s">
        <v>607</v>
      </c>
      <c r="D777" s="80" t="s">
        <v>608</v>
      </c>
      <c r="E777" s="81">
        <v>2</v>
      </c>
      <c r="F777" s="82">
        <v>30</v>
      </c>
      <c r="G777" s="83"/>
      <c r="H777" s="84">
        <f t="shared" si="1206"/>
        <v>3</v>
      </c>
      <c r="I777" s="85">
        <f t="shared" si="1207"/>
        <v>155</v>
      </c>
      <c r="J777" s="27"/>
      <c r="K777" s="86"/>
      <c r="L777" s="87"/>
      <c r="M777" s="87"/>
      <c r="N777" s="88"/>
      <c r="O777" s="86"/>
      <c r="P777" s="87"/>
      <c r="Q777" s="87"/>
      <c r="R777" s="88"/>
      <c r="S777" s="86"/>
      <c r="T777" s="87"/>
      <c r="U777" s="87"/>
      <c r="V777" s="87"/>
      <c r="W777" s="88"/>
      <c r="X777" s="86"/>
      <c r="Y777" s="87"/>
      <c r="Z777" s="87"/>
      <c r="AA777" s="88"/>
      <c r="AB777" s="86"/>
      <c r="AC777" s="87"/>
      <c r="AD777" s="87"/>
      <c r="AE777" s="88"/>
      <c r="AF777" s="86"/>
      <c r="AG777" s="87"/>
      <c r="AH777" s="87"/>
      <c r="AI777" s="362"/>
      <c r="AJ777" s="363"/>
      <c r="AK777" s="86"/>
      <c r="AL777" s="87">
        <v>2</v>
      </c>
      <c r="AM777" s="87">
        <v>2</v>
      </c>
      <c r="AN777" s="88">
        <v>2</v>
      </c>
      <c r="AO777" s="86">
        <v>2</v>
      </c>
      <c r="AP777" s="87">
        <v>2</v>
      </c>
      <c r="AQ777" s="87">
        <v>2</v>
      </c>
      <c r="AR777" s="88">
        <v>2</v>
      </c>
      <c r="AS777" s="89">
        <v>2</v>
      </c>
      <c r="AT777" s="87">
        <v>2</v>
      </c>
      <c r="AU777" s="87">
        <v>2</v>
      </c>
      <c r="AV777" s="90">
        <v>2</v>
      </c>
      <c r="AW777" s="86">
        <v>2</v>
      </c>
      <c r="AX777" s="87">
        <v>2</v>
      </c>
      <c r="AY777" s="87">
        <v>2</v>
      </c>
      <c r="AZ777" s="87">
        <v>2</v>
      </c>
      <c r="BA777" s="88" t="s">
        <v>163</v>
      </c>
      <c r="BB777" s="89" t="s">
        <v>163</v>
      </c>
      <c r="BC777" s="87" t="s">
        <v>163</v>
      </c>
      <c r="BD777" s="87" t="s">
        <v>163</v>
      </c>
      <c r="BE777" s="321"/>
      <c r="BF777" s="322"/>
      <c r="BG777" s="322"/>
      <c r="BH777" s="322"/>
      <c r="BI777" s="322"/>
      <c r="BJ777" s="323"/>
      <c r="BK777" s="46" t="s">
        <v>18</v>
      </c>
      <c r="BL777" s="46" t="s">
        <v>1116</v>
      </c>
      <c r="BN777" s="146">
        <f t="shared" si="1260"/>
        <v>0</v>
      </c>
      <c r="BO777" s="146">
        <f t="shared" si="1208"/>
        <v>0</v>
      </c>
      <c r="BP777" s="146">
        <f t="shared" si="1209"/>
        <v>0</v>
      </c>
      <c r="BQ777" s="146">
        <f t="shared" si="1210"/>
        <v>0</v>
      </c>
      <c r="BR777" s="146">
        <f t="shared" si="1211"/>
        <v>0</v>
      </c>
      <c r="BS777" s="146">
        <f t="shared" si="1212"/>
        <v>0</v>
      </c>
      <c r="BT777" s="146">
        <f t="shared" si="1213"/>
        <v>0</v>
      </c>
      <c r="BU777" s="146">
        <f t="shared" si="1214"/>
        <v>0</v>
      </c>
      <c r="BV777" s="146">
        <f t="shared" si="1215"/>
        <v>0</v>
      </c>
      <c r="BW777" s="146">
        <f t="shared" si="1216"/>
        <v>0</v>
      </c>
      <c r="BX777" s="146">
        <f t="shared" si="1217"/>
        <v>0</v>
      </c>
      <c r="BY777" s="146">
        <f t="shared" si="1218"/>
        <v>0</v>
      </c>
      <c r="BZ777" s="146">
        <f t="shared" si="1219"/>
        <v>0</v>
      </c>
      <c r="CA777" s="146">
        <f t="shared" si="1220"/>
        <v>0</v>
      </c>
      <c r="CB777" s="146">
        <f t="shared" si="1221"/>
        <v>0</v>
      </c>
      <c r="CC777" s="146">
        <f t="shared" si="1222"/>
        <v>0</v>
      </c>
      <c r="CD777" s="146">
        <f t="shared" si="1223"/>
        <v>0</v>
      </c>
      <c r="CE777" s="146">
        <f t="shared" si="1224"/>
        <v>0</v>
      </c>
      <c r="CF777" s="146">
        <f t="shared" si="1225"/>
        <v>0</v>
      </c>
      <c r="CG777" s="146">
        <f t="shared" si="1226"/>
        <v>0</v>
      </c>
      <c r="CH777" s="146">
        <f t="shared" si="1227"/>
        <v>0</v>
      </c>
      <c r="CI777" s="146">
        <f t="shared" si="1228"/>
        <v>0</v>
      </c>
      <c r="CJ777" s="146">
        <f t="shared" si="1229"/>
        <v>0</v>
      </c>
      <c r="CK777" s="146">
        <f t="shared" si="1230"/>
        <v>0</v>
      </c>
      <c r="CL777" s="146">
        <f t="shared" si="1231"/>
        <v>0</v>
      </c>
      <c r="CM777" s="146">
        <f t="shared" si="1232"/>
        <v>0</v>
      </c>
      <c r="CN777" s="146">
        <f t="shared" si="1233"/>
        <v>0</v>
      </c>
      <c r="CO777" s="146">
        <f t="shared" si="1234"/>
        <v>6</v>
      </c>
      <c r="CP777" s="146">
        <f t="shared" si="1235"/>
        <v>6</v>
      </c>
      <c r="CQ777" s="146">
        <f t="shared" si="1236"/>
        <v>6</v>
      </c>
      <c r="CR777" s="146">
        <f t="shared" si="1237"/>
        <v>6</v>
      </c>
      <c r="CS777" s="146">
        <f t="shared" si="1238"/>
        <v>6</v>
      </c>
      <c r="CT777" s="146">
        <f t="shared" si="1239"/>
        <v>6</v>
      </c>
      <c r="CU777" s="146">
        <f t="shared" si="1240"/>
        <v>6</v>
      </c>
      <c r="CV777" s="146">
        <f t="shared" si="1241"/>
        <v>6</v>
      </c>
      <c r="CW777" s="146">
        <f t="shared" si="1242"/>
        <v>6</v>
      </c>
      <c r="CX777" s="146">
        <f t="shared" si="1243"/>
        <v>6</v>
      </c>
      <c r="CY777" s="146">
        <f t="shared" si="1244"/>
        <v>6</v>
      </c>
      <c r="CZ777" s="146">
        <f t="shared" si="1245"/>
        <v>6</v>
      </c>
      <c r="DA777" s="146">
        <f t="shared" si="1246"/>
        <v>6</v>
      </c>
      <c r="DB777" s="146">
        <f t="shared" si="1247"/>
        <v>6</v>
      </c>
      <c r="DC777" s="146">
        <f t="shared" si="1248"/>
        <v>6</v>
      </c>
      <c r="DD777" s="146">
        <f t="shared" si="1249"/>
        <v>0</v>
      </c>
      <c r="DE777" s="146">
        <f t="shared" si="1250"/>
        <v>0</v>
      </c>
      <c r="DF777" s="146">
        <f t="shared" si="1251"/>
        <v>0</v>
      </c>
      <c r="DG777" s="146">
        <f t="shared" si="1252"/>
        <v>0</v>
      </c>
      <c r="DH777" s="146">
        <f t="shared" si="1253"/>
        <v>0</v>
      </c>
      <c r="DI777" s="146">
        <f t="shared" si="1254"/>
        <v>0</v>
      </c>
      <c r="DJ777" s="146">
        <f t="shared" si="1255"/>
        <v>0</v>
      </c>
      <c r="DK777" s="146">
        <f t="shared" si="1256"/>
        <v>0</v>
      </c>
      <c r="DL777" s="146">
        <f t="shared" si="1257"/>
        <v>0</v>
      </c>
      <c r="DM777" s="146">
        <f t="shared" si="1258"/>
        <v>0</v>
      </c>
      <c r="DN777" s="64">
        <f t="shared" si="1259"/>
        <v>90</v>
      </c>
      <c r="DO777" s="52" t="str">
        <f t="shared" si="1202"/>
        <v/>
      </c>
      <c r="DP777" s="52" t="str">
        <f t="shared" si="1261"/>
        <v/>
      </c>
      <c r="DQ777" s="53">
        <f t="shared" si="1262"/>
        <v>90</v>
      </c>
      <c r="DR777" s="1">
        <f t="shared" si="1203"/>
        <v>2</v>
      </c>
      <c r="DS777" s="168" t="e">
        <f>IF(AND(DR777=#REF!,BL777=#REF!),'Tiến độ'!D777,"")</f>
        <v>#REF!</v>
      </c>
    </row>
    <row r="778" spans="1:123" ht="11.25" customHeight="1">
      <c r="A778" s="314" t="str">
        <f>IF(B778="","",MAX($A$7:A777)+1)</f>
        <v/>
      </c>
      <c r="B778" s="315"/>
      <c r="C778" s="79" t="s">
        <v>806</v>
      </c>
      <c r="D778" s="80" t="s">
        <v>807</v>
      </c>
      <c r="E778" s="81">
        <v>3</v>
      </c>
      <c r="F778" s="82">
        <v>60</v>
      </c>
      <c r="G778" s="83"/>
      <c r="H778" s="84">
        <f t="shared" si="1206"/>
        <v>3</v>
      </c>
      <c r="I778" s="85">
        <f t="shared" si="1207"/>
        <v>155</v>
      </c>
      <c r="J778" s="27"/>
      <c r="K778" s="86"/>
      <c r="L778" s="87"/>
      <c r="M778" s="87"/>
      <c r="N778" s="88"/>
      <c r="O778" s="86"/>
      <c r="P778" s="87"/>
      <c r="Q778" s="87"/>
      <c r="R778" s="88"/>
      <c r="S778" s="86"/>
      <c r="T778" s="87"/>
      <c r="U778" s="87"/>
      <c r="V778" s="87"/>
      <c r="W778" s="88"/>
      <c r="X778" s="86"/>
      <c r="Y778" s="87"/>
      <c r="Z778" s="87"/>
      <c r="AA778" s="88"/>
      <c r="AB778" s="86"/>
      <c r="AC778" s="87"/>
      <c r="AD778" s="87"/>
      <c r="AE778" s="88"/>
      <c r="AF778" s="86"/>
      <c r="AG778" s="87"/>
      <c r="AH778" s="87"/>
      <c r="AI778" s="362"/>
      <c r="AJ778" s="363"/>
      <c r="AK778" s="86"/>
      <c r="AL778" s="87">
        <v>4</v>
      </c>
      <c r="AM778" s="87">
        <v>4</v>
      </c>
      <c r="AN778" s="88">
        <v>4</v>
      </c>
      <c r="AO778" s="86">
        <v>4</v>
      </c>
      <c r="AP778" s="87">
        <v>4</v>
      </c>
      <c r="AQ778" s="87">
        <v>4</v>
      </c>
      <c r="AR778" s="88">
        <v>4</v>
      </c>
      <c r="AS778" s="89">
        <v>4</v>
      </c>
      <c r="AT778" s="87">
        <v>4</v>
      </c>
      <c r="AU778" s="87">
        <v>4</v>
      </c>
      <c r="AV778" s="90">
        <v>4</v>
      </c>
      <c r="AW778" s="86">
        <v>4</v>
      </c>
      <c r="AX778" s="87">
        <v>4</v>
      </c>
      <c r="AY778" s="87">
        <v>4</v>
      </c>
      <c r="AZ778" s="87">
        <v>4</v>
      </c>
      <c r="BA778" s="88" t="s">
        <v>163</v>
      </c>
      <c r="BB778" s="89" t="s">
        <v>163</v>
      </c>
      <c r="BC778" s="87" t="s">
        <v>163</v>
      </c>
      <c r="BD778" s="87" t="s">
        <v>163</v>
      </c>
      <c r="BE778" s="321"/>
      <c r="BF778" s="322"/>
      <c r="BG778" s="322"/>
      <c r="BH778" s="322"/>
      <c r="BI778" s="322"/>
      <c r="BJ778" s="323"/>
      <c r="BK778" s="46" t="s">
        <v>18</v>
      </c>
      <c r="BL778" s="46" t="s">
        <v>53</v>
      </c>
      <c r="BN778" s="146">
        <f t="shared" si="1260"/>
        <v>0</v>
      </c>
      <c r="BO778" s="146">
        <f t="shared" si="1208"/>
        <v>0</v>
      </c>
      <c r="BP778" s="146">
        <f t="shared" si="1209"/>
        <v>0</v>
      </c>
      <c r="BQ778" s="146">
        <f t="shared" si="1210"/>
        <v>0</v>
      </c>
      <c r="BR778" s="146">
        <f t="shared" si="1211"/>
        <v>0</v>
      </c>
      <c r="BS778" s="146">
        <f t="shared" si="1212"/>
        <v>0</v>
      </c>
      <c r="BT778" s="146">
        <f t="shared" si="1213"/>
        <v>0</v>
      </c>
      <c r="BU778" s="146">
        <f t="shared" si="1214"/>
        <v>0</v>
      </c>
      <c r="BV778" s="146">
        <f t="shared" si="1215"/>
        <v>0</v>
      </c>
      <c r="BW778" s="146">
        <f t="shared" si="1216"/>
        <v>0</v>
      </c>
      <c r="BX778" s="146">
        <f t="shared" si="1217"/>
        <v>0</v>
      </c>
      <c r="BY778" s="146">
        <f t="shared" si="1218"/>
        <v>0</v>
      </c>
      <c r="BZ778" s="146">
        <f t="shared" si="1219"/>
        <v>0</v>
      </c>
      <c r="CA778" s="146">
        <f t="shared" si="1220"/>
        <v>0</v>
      </c>
      <c r="CB778" s="146">
        <f t="shared" si="1221"/>
        <v>0</v>
      </c>
      <c r="CC778" s="146">
        <f t="shared" si="1222"/>
        <v>0</v>
      </c>
      <c r="CD778" s="146">
        <f t="shared" si="1223"/>
        <v>0</v>
      </c>
      <c r="CE778" s="146">
        <f t="shared" si="1224"/>
        <v>0</v>
      </c>
      <c r="CF778" s="146">
        <f t="shared" si="1225"/>
        <v>0</v>
      </c>
      <c r="CG778" s="146">
        <f t="shared" si="1226"/>
        <v>0</v>
      </c>
      <c r="CH778" s="146">
        <f t="shared" si="1227"/>
        <v>0</v>
      </c>
      <c r="CI778" s="146">
        <f t="shared" si="1228"/>
        <v>0</v>
      </c>
      <c r="CJ778" s="146">
        <f t="shared" si="1229"/>
        <v>0</v>
      </c>
      <c r="CK778" s="146">
        <f t="shared" si="1230"/>
        <v>0</v>
      </c>
      <c r="CL778" s="146">
        <f t="shared" si="1231"/>
        <v>0</v>
      </c>
      <c r="CM778" s="146">
        <f t="shared" si="1232"/>
        <v>0</v>
      </c>
      <c r="CN778" s="146">
        <f t="shared" si="1233"/>
        <v>0</v>
      </c>
      <c r="CO778" s="146">
        <f t="shared" si="1234"/>
        <v>12</v>
      </c>
      <c r="CP778" s="146">
        <f t="shared" si="1235"/>
        <v>12</v>
      </c>
      <c r="CQ778" s="146">
        <f t="shared" si="1236"/>
        <v>12</v>
      </c>
      <c r="CR778" s="146">
        <f t="shared" si="1237"/>
        <v>12</v>
      </c>
      <c r="CS778" s="146">
        <f t="shared" si="1238"/>
        <v>12</v>
      </c>
      <c r="CT778" s="146">
        <f t="shared" si="1239"/>
        <v>12</v>
      </c>
      <c r="CU778" s="146">
        <f t="shared" si="1240"/>
        <v>12</v>
      </c>
      <c r="CV778" s="146">
        <f t="shared" si="1241"/>
        <v>12</v>
      </c>
      <c r="CW778" s="146">
        <f t="shared" si="1242"/>
        <v>12</v>
      </c>
      <c r="CX778" s="146">
        <f t="shared" si="1243"/>
        <v>12</v>
      </c>
      <c r="CY778" s="146">
        <f t="shared" si="1244"/>
        <v>12</v>
      </c>
      <c r="CZ778" s="146">
        <f t="shared" si="1245"/>
        <v>12</v>
      </c>
      <c r="DA778" s="146">
        <f t="shared" si="1246"/>
        <v>12</v>
      </c>
      <c r="DB778" s="146">
        <f t="shared" si="1247"/>
        <v>12</v>
      </c>
      <c r="DC778" s="146">
        <f t="shared" si="1248"/>
        <v>12</v>
      </c>
      <c r="DD778" s="146">
        <f t="shared" si="1249"/>
        <v>0</v>
      </c>
      <c r="DE778" s="146">
        <f t="shared" si="1250"/>
        <v>0</v>
      </c>
      <c r="DF778" s="146">
        <f t="shared" si="1251"/>
        <v>0</v>
      </c>
      <c r="DG778" s="146">
        <f t="shared" si="1252"/>
        <v>0</v>
      </c>
      <c r="DH778" s="146">
        <f t="shared" si="1253"/>
        <v>0</v>
      </c>
      <c r="DI778" s="146">
        <f t="shared" si="1254"/>
        <v>0</v>
      </c>
      <c r="DJ778" s="146">
        <f t="shared" si="1255"/>
        <v>0</v>
      </c>
      <c r="DK778" s="146">
        <f t="shared" si="1256"/>
        <v>0</v>
      </c>
      <c r="DL778" s="146">
        <f t="shared" si="1257"/>
        <v>0</v>
      </c>
      <c r="DM778" s="146">
        <f t="shared" si="1258"/>
        <v>0</v>
      </c>
      <c r="DN778" s="64">
        <f t="shared" si="1259"/>
        <v>180</v>
      </c>
      <c r="DO778" s="52" t="str">
        <f t="shared" si="1202"/>
        <v/>
      </c>
      <c r="DP778" s="52" t="str">
        <f t="shared" si="1261"/>
        <v/>
      </c>
      <c r="DQ778" s="53">
        <f t="shared" si="1262"/>
        <v>180</v>
      </c>
      <c r="DR778" s="1">
        <f t="shared" si="1203"/>
        <v>2</v>
      </c>
      <c r="DS778" s="168" t="e">
        <f>IF(AND(DR778=#REF!,BL778=#REF!),'Tiến độ'!D778,"")</f>
        <v>#REF!</v>
      </c>
    </row>
    <row r="779" spans="1:123" ht="11.25" customHeight="1">
      <c r="A779" s="314" t="str">
        <f>IF(B779="","",MAX($A$7:A778)+1)</f>
        <v/>
      </c>
      <c r="B779" s="315"/>
      <c r="C779" s="79" t="s">
        <v>595</v>
      </c>
      <c r="D779" s="80" t="s">
        <v>596</v>
      </c>
      <c r="E779" s="81">
        <v>3</v>
      </c>
      <c r="F779" s="82">
        <v>45</v>
      </c>
      <c r="G779" s="83"/>
      <c r="H779" s="84">
        <f t="shared" si="1206"/>
        <v>3</v>
      </c>
      <c r="I779" s="85">
        <f t="shared" si="1207"/>
        <v>155</v>
      </c>
      <c r="J779" s="27"/>
      <c r="K779" s="86"/>
      <c r="L779" s="87"/>
      <c r="M779" s="87"/>
      <c r="N779" s="88"/>
      <c r="O779" s="86"/>
      <c r="P779" s="87"/>
      <c r="Q779" s="87"/>
      <c r="R779" s="88"/>
      <c r="S779" s="86"/>
      <c r="T779" s="87"/>
      <c r="U779" s="87"/>
      <c r="V779" s="87"/>
      <c r="W779" s="88"/>
      <c r="X779" s="86"/>
      <c r="Y779" s="87"/>
      <c r="Z779" s="87"/>
      <c r="AA779" s="88"/>
      <c r="AB779" s="86"/>
      <c r="AC779" s="87"/>
      <c r="AD779" s="87"/>
      <c r="AE779" s="88"/>
      <c r="AF779" s="86"/>
      <c r="AG779" s="87"/>
      <c r="AH779" s="87"/>
      <c r="AI779" s="362"/>
      <c r="AJ779" s="363"/>
      <c r="AK779" s="86"/>
      <c r="AL779" s="87">
        <v>3</v>
      </c>
      <c r="AM779" s="87">
        <v>3</v>
      </c>
      <c r="AN779" s="88">
        <v>3</v>
      </c>
      <c r="AO779" s="86">
        <v>3</v>
      </c>
      <c r="AP779" s="87">
        <v>3</v>
      </c>
      <c r="AQ779" s="87">
        <v>3</v>
      </c>
      <c r="AR779" s="88">
        <v>3</v>
      </c>
      <c r="AS779" s="89">
        <v>3</v>
      </c>
      <c r="AT779" s="87">
        <v>3</v>
      </c>
      <c r="AU779" s="87">
        <v>3</v>
      </c>
      <c r="AV779" s="90">
        <v>3</v>
      </c>
      <c r="AW779" s="86">
        <v>3</v>
      </c>
      <c r="AX779" s="87">
        <v>3</v>
      </c>
      <c r="AY779" s="87">
        <v>3</v>
      </c>
      <c r="AZ779" s="87">
        <v>3</v>
      </c>
      <c r="BA779" s="88" t="s">
        <v>163</v>
      </c>
      <c r="BB779" s="89" t="s">
        <v>163</v>
      </c>
      <c r="BC779" s="87" t="s">
        <v>163</v>
      </c>
      <c r="BD779" s="87" t="s">
        <v>163</v>
      </c>
      <c r="BE779" s="321"/>
      <c r="BF779" s="322"/>
      <c r="BG779" s="322"/>
      <c r="BH779" s="322"/>
      <c r="BI779" s="322"/>
      <c r="BJ779" s="323"/>
      <c r="BK779" s="46" t="s">
        <v>18</v>
      </c>
      <c r="BL779" s="46" t="s">
        <v>1116</v>
      </c>
      <c r="BN779" s="146">
        <f t="shared" si="1260"/>
        <v>0</v>
      </c>
      <c r="BO779" s="146">
        <f t="shared" si="1208"/>
        <v>0</v>
      </c>
      <c r="BP779" s="146">
        <f t="shared" si="1209"/>
        <v>0</v>
      </c>
      <c r="BQ779" s="146">
        <f t="shared" si="1210"/>
        <v>0</v>
      </c>
      <c r="BR779" s="146">
        <f t="shared" si="1211"/>
        <v>0</v>
      </c>
      <c r="BS779" s="146">
        <f t="shared" si="1212"/>
        <v>0</v>
      </c>
      <c r="BT779" s="146">
        <f t="shared" si="1213"/>
        <v>0</v>
      </c>
      <c r="BU779" s="146">
        <f t="shared" si="1214"/>
        <v>0</v>
      </c>
      <c r="BV779" s="146">
        <f t="shared" si="1215"/>
        <v>0</v>
      </c>
      <c r="BW779" s="146">
        <f t="shared" si="1216"/>
        <v>0</v>
      </c>
      <c r="BX779" s="146">
        <f t="shared" si="1217"/>
        <v>0</v>
      </c>
      <c r="BY779" s="146">
        <f t="shared" si="1218"/>
        <v>0</v>
      </c>
      <c r="BZ779" s="146">
        <f t="shared" si="1219"/>
        <v>0</v>
      </c>
      <c r="CA779" s="146">
        <f t="shared" si="1220"/>
        <v>0</v>
      </c>
      <c r="CB779" s="146">
        <f t="shared" si="1221"/>
        <v>0</v>
      </c>
      <c r="CC779" s="146">
        <f t="shared" si="1222"/>
        <v>0</v>
      </c>
      <c r="CD779" s="146">
        <f t="shared" si="1223"/>
        <v>0</v>
      </c>
      <c r="CE779" s="146">
        <f t="shared" si="1224"/>
        <v>0</v>
      </c>
      <c r="CF779" s="146">
        <f t="shared" si="1225"/>
        <v>0</v>
      </c>
      <c r="CG779" s="146">
        <f t="shared" si="1226"/>
        <v>0</v>
      </c>
      <c r="CH779" s="146">
        <f t="shared" si="1227"/>
        <v>0</v>
      </c>
      <c r="CI779" s="146">
        <f t="shared" si="1228"/>
        <v>0</v>
      </c>
      <c r="CJ779" s="146">
        <f t="shared" si="1229"/>
        <v>0</v>
      </c>
      <c r="CK779" s="146">
        <f t="shared" si="1230"/>
        <v>0</v>
      </c>
      <c r="CL779" s="146">
        <f t="shared" si="1231"/>
        <v>0</v>
      </c>
      <c r="CM779" s="146">
        <f t="shared" si="1232"/>
        <v>0</v>
      </c>
      <c r="CN779" s="146">
        <f t="shared" si="1233"/>
        <v>0</v>
      </c>
      <c r="CO779" s="146">
        <f t="shared" si="1234"/>
        <v>9</v>
      </c>
      <c r="CP779" s="146">
        <f t="shared" si="1235"/>
        <v>9</v>
      </c>
      <c r="CQ779" s="146">
        <f t="shared" si="1236"/>
        <v>9</v>
      </c>
      <c r="CR779" s="146">
        <f t="shared" si="1237"/>
        <v>9</v>
      </c>
      <c r="CS779" s="146">
        <f t="shared" si="1238"/>
        <v>9</v>
      </c>
      <c r="CT779" s="146">
        <f t="shared" si="1239"/>
        <v>9</v>
      </c>
      <c r="CU779" s="146">
        <f t="shared" si="1240"/>
        <v>9</v>
      </c>
      <c r="CV779" s="146">
        <f t="shared" si="1241"/>
        <v>9</v>
      </c>
      <c r="CW779" s="146">
        <f t="shared" si="1242"/>
        <v>9</v>
      </c>
      <c r="CX779" s="146">
        <f t="shared" si="1243"/>
        <v>9</v>
      </c>
      <c r="CY779" s="146">
        <f t="shared" si="1244"/>
        <v>9</v>
      </c>
      <c r="CZ779" s="146">
        <f t="shared" si="1245"/>
        <v>9</v>
      </c>
      <c r="DA779" s="146">
        <f t="shared" si="1246"/>
        <v>9</v>
      </c>
      <c r="DB779" s="146">
        <f t="shared" si="1247"/>
        <v>9</v>
      </c>
      <c r="DC779" s="146">
        <f t="shared" si="1248"/>
        <v>9</v>
      </c>
      <c r="DD779" s="146">
        <f t="shared" si="1249"/>
        <v>0</v>
      </c>
      <c r="DE779" s="146">
        <f t="shared" si="1250"/>
        <v>0</v>
      </c>
      <c r="DF779" s="146">
        <f t="shared" si="1251"/>
        <v>0</v>
      </c>
      <c r="DG779" s="146">
        <f t="shared" si="1252"/>
        <v>0</v>
      </c>
      <c r="DH779" s="146">
        <f t="shared" si="1253"/>
        <v>0</v>
      </c>
      <c r="DI779" s="146">
        <f t="shared" si="1254"/>
        <v>0</v>
      </c>
      <c r="DJ779" s="146">
        <f t="shared" si="1255"/>
        <v>0</v>
      </c>
      <c r="DK779" s="146">
        <f t="shared" si="1256"/>
        <v>0</v>
      </c>
      <c r="DL779" s="146">
        <f t="shared" si="1257"/>
        <v>0</v>
      </c>
      <c r="DM779" s="146">
        <f t="shared" si="1258"/>
        <v>0</v>
      </c>
      <c r="DN779" s="64">
        <f t="shared" si="1259"/>
        <v>135</v>
      </c>
      <c r="DO779" s="52" t="str">
        <f t="shared" si="1202"/>
        <v/>
      </c>
      <c r="DP779" s="52" t="str">
        <f t="shared" si="1261"/>
        <v/>
      </c>
      <c r="DQ779" s="53">
        <f t="shared" si="1262"/>
        <v>135</v>
      </c>
      <c r="DR779" s="1">
        <f t="shared" si="1203"/>
        <v>2</v>
      </c>
      <c r="DS779" s="168" t="e">
        <f>IF(AND(DR779=#REF!,BL779=#REF!),'Tiến độ'!D779,"")</f>
        <v>#REF!</v>
      </c>
    </row>
    <row r="780" spans="1:123" ht="11.25" customHeight="1">
      <c r="A780" s="314" t="str">
        <f>IF(B780="","",MAX($A$7:A779)+1)</f>
        <v/>
      </c>
      <c r="B780" s="315"/>
      <c r="C780" s="79" t="s">
        <v>808</v>
      </c>
      <c r="D780" s="80" t="s">
        <v>809</v>
      </c>
      <c r="E780" s="81">
        <v>3</v>
      </c>
      <c r="F780" s="82">
        <v>45</v>
      </c>
      <c r="G780" s="83"/>
      <c r="H780" s="84">
        <f t="shared" si="1206"/>
        <v>3</v>
      </c>
      <c r="I780" s="85">
        <f t="shared" si="1207"/>
        <v>155</v>
      </c>
      <c r="J780" s="27"/>
      <c r="K780" s="86"/>
      <c r="L780" s="87"/>
      <c r="M780" s="87"/>
      <c r="N780" s="88"/>
      <c r="O780" s="86"/>
      <c r="P780" s="87"/>
      <c r="Q780" s="87"/>
      <c r="R780" s="88"/>
      <c r="S780" s="86"/>
      <c r="T780" s="87"/>
      <c r="U780" s="87"/>
      <c r="V780" s="87"/>
      <c r="W780" s="88"/>
      <c r="X780" s="86"/>
      <c r="Y780" s="87"/>
      <c r="Z780" s="87"/>
      <c r="AA780" s="88"/>
      <c r="AB780" s="86"/>
      <c r="AC780" s="87"/>
      <c r="AD780" s="87"/>
      <c r="AE780" s="88"/>
      <c r="AF780" s="86"/>
      <c r="AG780" s="87"/>
      <c r="AH780" s="87"/>
      <c r="AI780" s="362"/>
      <c r="AJ780" s="363"/>
      <c r="AK780" s="86"/>
      <c r="AL780" s="87">
        <v>3</v>
      </c>
      <c r="AM780" s="87">
        <v>3</v>
      </c>
      <c r="AN780" s="88">
        <v>3</v>
      </c>
      <c r="AO780" s="86">
        <v>3</v>
      </c>
      <c r="AP780" s="87">
        <v>3</v>
      </c>
      <c r="AQ780" s="87">
        <v>3</v>
      </c>
      <c r="AR780" s="88">
        <v>3</v>
      </c>
      <c r="AS780" s="89">
        <v>3</v>
      </c>
      <c r="AT780" s="87">
        <v>3</v>
      </c>
      <c r="AU780" s="87">
        <v>3</v>
      </c>
      <c r="AV780" s="90">
        <v>3</v>
      </c>
      <c r="AW780" s="86">
        <v>3</v>
      </c>
      <c r="AX780" s="87">
        <v>3</v>
      </c>
      <c r="AY780" s="87">
        <v>3</v>
      </c>
      <c r="AZ780" s="87">
        <v>3</v>
      </c>
      <c r="BA780" s="88" t="s">
        <v>163</v>
      </c>
      <c r="BB780" s="89" t="s">
        <v>163</v>
      </c>
      <c r="BC780" s="87" t="s">
        <v>163</v>
      </c>
      <c r="BD780" s="87" t="s">
        <v>163</v>
      </c>
      <c r="BE780" s="321"/>
      <c r="BF780" s="322"/>
      <c r="BG780" s="322"/>
      <c r="BH780" s="322"/>
      <c r="BI780" s="322"/>
      <c r="BJ780" s="323"/>
      <c r="BK780" s="46" t="s">
        <v>18</v>
      </c>
      <c r="BL780" s="46" t="s">
        <v>44</v>
      </c>
      <c r="BN780" s="146">
        <f t="shared" si="1260"/>
        <v>0</v>
      </c>
      <c r="BO780" s="146">
        <f t="shared" si="1208"/>
        <v>0</v>
      </c>
      <c r="BP780" s="146">
        <f t="shared" si="1209"/>
        <v>0</v>
      </c>
      <c r="BQ780" s="146">
        <f t="shared" si="1210"/>
        <v>0</v>
      </c>
      <c r="BR780" s="146">
        <f t="shared" si="1211"/>
        <v>0</v>
      </c>
      <c r="BS780" s="146">
        <f t="shared" si="1212"/>
        <v>0</v>
      </c>
      <c r="BT780" s="146">
        <f t="shared" si="1213"/>
        <v>0</v>
      </c>
      <c r="BU780" s="146">
        <f t="shared" si="1214"/>
        <v>0</v>
      </c>
      <c r="BV780" s="146">
        <f t="shared" si="1215"/>
        <v>0</v>
      </c>
      <c r="BW780" s="146">
        <f t="shared" si="1216"/>
        <v>0</v>
      </c>
      <c r="BX780" s="146">
        <f t="shared" si="1217"/>
        <v>0</v>
      </c>
      <c r="BY780" s="146">
        <f t="shared" si="1218"/>
        <v>0</v>
      </c>
      <c r="BZ780" s="146">
        <f t="shared" si="1219"/>
        <v>0</v>
      </c>
      <c r="CA780" s="146">
        <f t="shared" si="1220"/>
        <v>0</v>
      </c>
      <c r="CB780" s="146">
        <f t="shared" si="1221"/>
        <v>0</v>
      </c>
      <c r="CC780" s="146">
        <f t="shared" si="1222"/>
        <v>0</v>
      </c>
      <c r="CD780" s="146">
        <f t="shared" si="1223"/>
        <v>0</v>
      </c>
      <c r="CE780" s="146">
        <f t="shared" si="1224"/>
        <v>0</v>
      </c>
      <c r="CF780" s="146">
        <f t="shared" si="1225"/>
        <v>0</v>
      </c>
      <c r="CG780" s="146">
        <f t="shared" si="1226"/>
        <v>0</v>
      </c>
      <c r="CH780" s="146">
        <f t="shared" si="1227"/>
        <v>0</v>
      </c>
      <c r="CI780" s="146">
        <f t="shared" si="1228"/>
        <v>0</v>
      </c>
      <c r="CJ780" s="146">
        <f t="shared" si="1229"/>
        <v>0</v>
      </c>
      <c r="CK780" s="146">
        <f t="shared" si="1230"/>
        <v>0</v>
      </c>
      <c r="CL780" s="146">
        <f t="shared" si="1231"/>
        <v>0</v>
      </c>
      <c r="CM780" s="146">
        <f t="shared" si="1232"/>
        <v>0</v>
      </c>
      <c r="CN780" s="146">
        <f t="shared" si="1233"/>
        <v>0</v>
      </c>
      <c r="CO780" s="146">
        <f t="shared" si="1234"/>
        <v>9</v>
      </c>
      <c r="CP780" s="146">
        <f t="shared" si="1235"/>
        <v>9</v>
      </c>
      <c r="CQ780" s="146">
        <f t="shared" si="1236"/>
        <v>9</v>
      </c>
      <c r="CR780" s="146">
        <f t="shared" si="1237"/>
        <v>9</v>
      </c>
      <c r="CS780" s="146">
        <f t="shared" si="1238"/>
        <v>9</v>
      </c>
      <c r="CT780" s="146">
        <f t="shared" si="1239"/>
        <v>9</v>
      </c>
      <c r="CU780" s="146">
        <f t="shared" si="1240"/>
        <v>9</v>
      </c>
      <c r="CV780" s="146">
        <f t="shared" si="1241"/>
        <v>9</v>
      </c>
      <c r="CW780" s="146">
        <f t="shared" si="1242"/>
        <v>9</v>
      </c>
      <c r="CX780" s="146">
        <f t="shared" si="1243"/>
        <v>9</v>
      </c>
      <c r="CY780" s="146">
        <f t="shared" si="1244"/>
        <v>9</v>
      </c>
      <c r="CZ780" s="146">
        <f t="shared" si="1245"/>
        <v>9</v>
      </c>
      <c r="DA780" s="146">
        <f t="shared" si="1246"/>
        <v>9</v>
      </c>
      <c r="DB780" s="146">
        <f t="shared" si="1247"/>
        <v>9</v>
      </c>
      <c r="DC780" s="146">
        <f t="shared" si="1248"/>
        <v>9</v>
      </c>
      <c r="DD780" s="146">
        <f t="shared" si="1249"/>
        <v>0</v>
      </c>
      <c r="DE780" s="146">
        <f t="shared" si="1250"/>
        <v>0</v>
      </c>
      <c r="DF780" s="146">
        <f t="shared" si="1251"/>
        <v>0</v>
      </c>
      <c r="DG780" s="146">
        <f t="shared" si="1252"/>
        <v>0</v>
      </c>
      <c r="DH780" s="146">
        <f t="shared" si="1253"/>
        <v>0</v>
      </c>
      <c r="DI780" s="146">
        <f t="shared" si="1254"/>
        <v>0</v>
      </c>
      <c r="DJ780" s="146">
        <f t="shared" si="1255"/>
        <v>0</v>
      </c>
      <c r="DK780" s="146">
        <f t="shared" si="1256"/>
        <v>0</v>
      </c>
      <c r="DL780" s="146">
        <f t="shared" si="1257"/>
        <v>0</v>
      </c>
      <c r="DM780" s="146">
        <f t="shared" si="1258"/>
        <v>0</v>
      </c>
      <c r="DN780" s="64">
        <f t="shared" si="1259"/>
        <v>135</v>
      </c>
      <c r="DO780" s="52" t="str">
        <f t="shared" si="1202"/>
        <v/>
      </c>
      <c r="DP780" s="52" t="str">
        <f t="shared" si="1261"/>
        <v/>
      </c>
      <c r="DQ780" s="53">
        <f t="shared" si="1262"/>
        <v>135</v>
      </c>
      <c r="DR780" s="1">
        <f t="shared" si="1203"/>
        <v>2</v>
      </c>
      <c r="DS780" s="168" t="e">
        <f>IF(AND(DR780=#REF!,BL780=#REF!),'Tiến độ'!D780,"")</f>
        <v>#REF!</v>
      </c>
    </row>
    <row r="781" spans="1:123" ht="11.25" customHeight="1">
      <c r="A781" s="314" t="str">
        <f>IF(B781="","",MAX($A$7:A780)+1)</f>
        <v/>
      </c>
      <c r="B781" s="315"/>
      <c r="C781" s="79" t="s">
        <v>587</v>
      </c>
      <c r="D781" s="80" t="s">
        <v>810</v>
      </c>
      <c r="E781" s="81">
        <v>2</v>
      </c>
      <c r="F781" s="82">
        <v>30</v>
      </c>
      <c r="G781" s="83"/>
      <c r="H781" s="84">
        <f t="shared" si="1206"/>
        <v>3</v>
      </c>
      <c r="I781" s="85">
        <f t="shared" si="1207"/>
        <v>155</v>
      </c>
      <c r="J781" s="27"/>
      <c r="K781" s="86"/>
      <c r="L781" s="87"/>
      <c r="M781" s="87"/>
      <c r="N781" s="88"/>
      <c r="O781" s="86"/>
      <c r="P781" s="87"/>
      <c r="Q781" s="87"/>
      <c r="R781" s="88"/>
      <c r="S781" s="86"/>
      <c r="T781" s="87"/>
      <c r="U781" s="87"/>
      <c r="V781" s="87"/>
      <c r="W781" s="88"/>
      <c r="X781" s="86"/>
      <c r="Y781" s="87"/>
      <c r="Z781" s="87"/>
      <c r="AA781" s="88"/>
      <c r="AB781" s="86"/>
      <c r="AC781" s="87"/>
      <c r="AD781" s="87"/>
      <c r="AE781" s="88"/>
      <c r="AF781" s="86"/>
      <c r="AG781" s="87"/>
      <c r="AH781" s="87"/>
      <c r="AI781" s="362"/>
      <c r="AJ781" s="363"/>
      <c r="AK781" s="86"/>
      <c r="AL781" s="87">
        <v>2</v>
      </c>
      <c r="AM781" s="87">
        <v>2</v>
      </c>
      <c r="AN781" s="88">
        <v>2</v>
      </c>
      <c r="AO781" s="86">
        <v>2</v>
      </c>
      <c r="AP781" s="87">
        <v>2</v>
      </c>
      <c r="AQ781" s="87">
        <v>2</v>
      </c>
      <c r="AR781" s="88">
        <v>2</v>
      </c>
      <c r="AS781" s="89">
        <v>2</v>
      </c>
      <c r="AT781" s="87">
        <v>2</v>
      </c>
      <c r="AU781" s="87">
        <v>2</v>
      </c>
      <c r="AV781" s="90">
        <v>2</v>
      </c>
      <c r="AW781" s="86">
        <v>2</v>
      </c>
      <c r="AX781" s="87">
        <v>2</v>
      </c>
      <c r="AY781" s="87">
        <v>2</v>
      </c>
      <c r="AZ781" s="87">
        <v>2</v>
      </c>
      <c r="BA781" s="88" t="s">
        <v>163</v>
      </c>
      <c r="BB781" s="89" t="s">
        <v>163</v>
      </c>
      <c r="BC781" s="87" t="s">
        <v>163</v>
      </c>
      <c r="BD781" s="87" t="s">
        <v>163</v>
      </c>
      <c r="BE781" s="321"/>
      <c r="BF781" s="322"/>
      <c r="BG781" s="322"/>
      <c r="BH781" s="322"/>
      <c r="BI781" s="322"/>
      <c r="BJ781" s="323"/>
      <c r="BK781" s="46" t="s">
        <v>18</v>
      </c>
      <c r="BL781" s="46" t="s">
        <v>44</v>
      </c>
      <c r="BN781" s="146">
        <f t="shared" si="1260"/>
        <v>0</v>
      </c>
      <c r="BO781" s="146">
        <f t="shared" si="1208"/>
        <v>0</v>
      </c>
      <c r="BP781" s="146">
        <f t="shared" si="1209"/>
        <v>0</v>
      </c>
      <c r="BQ781" s="146">
        <f t="shared" si="1210"/>
        <v>0</v>
      </c>
      <c r="BR781" s="146">
        <f t="shared" si="1211"/>
        <v>0</v>
      </c>
      <c r="BS781" s="146">
        <f t="shared" si="1212"/>
        <v>0</v>
      </c>
      <c r="BT781" s="146">
        <f t="shared" si="1213"/>
        <v>0</v>
      </c>
      <c r="BU781" s="146">
        <f t="shared" si="1214"/>
        <v>0</v>
      </c>
      <c r="BV781" s="146">
        <f t="shared" si="1215"/>
        <v>0</v>
      </c>
      <c r="BW781" s="146">
        <f t="shared" si="1216"/>
        <v>0</v>
      </c>
      <c r="BX781" s="146">
        <f t="shared" si="1217"/>
        <v>0</v>
      </c>
      <c r="BY781" s="146">
        <f t="shared" si="1218"/>
        <v>0</v>
      </c>
      <c r="BZ781" s="146">
        <f t="shared" si="1219"/>
        <v>0</v>
      </c>
      <c r="CA781" s="146">
        <f t="shared" si="1220"/>
        <v>0</v>
      </c>
      <c r="CB781" s="146">
        <f t="shared" si="1221"/>
        <v>0</v>
      </c>
      <c r="CC781" s="146">
        <f t="shared" si="1222"/>
        <v>0</v>
      </c>
      <c r="CD781" s="146">
        <f t="shared" si="1223"/>
        <v>0</v>
      </c>
      <c r="CE781" s="146">
        <f t="shared" si="1224"/>
        <v>0</v>
      </c>
      <c r="CF781" s="146">
        <f t="shared" si="1225"/>
        <v>0</v>
      </c>
      <c r="CG781" s="146">
        <f t="shared" si="1226"/>
        <v>0</v>
      </c>
      <c r="CH781" s="146">
        <f t="shared" si="1227"/>
        <v>0</v>
      </c>
      <c r="CI781" s="146">
        <f t="shared" si="1228"/>
        <v>0</v>
      </c>
      <c r="CJ781" s="146">
        <f t="shared" si="1229"/>
        <v>0</v>
      </c>
      <c r="CK781" s="146">
        <f t="shared" si="1230"/>
        <v>0</v>
      </c>
      <c r="CL781" s="146">
        <f t="shared" si="1231"/>
        <v>0</v>
      </c>
      <c r="CM781" s="146">
        <f t="shared" si="1232"/>
        <v>0</v>
      </c>
      <c r="CN781" s="146">
        <f t="shared" si="1233"/>
        <v>0</v>
      </c>
      <c r="CO781" s="146">
        <f t="shared" si="1234"/>
        <v>6</v>
      </c>
      <c r="CP781" s="146">
        <f t="shared" si="1235"/>
        <v>6</v>
      </c>
      <c r="CQ781" s="146">
        <f t="shared" si="1236"/>
        <v>6</v>
      </c>
      <c r="CR781" s="146">
        <f t="shared" si="1237"/>
        <v>6</v>
      </c>
      <c r="CS781" s="146">
        <f t="shared" si="1238"/>
        <v>6</v>
      </c>
      <c r="CT781" s="146">
        <f t="shared" si="1239"/>
        <v>6</v>
      </c>
      <c r="CU781" s="146">
        <f t="shared" si="1240"/>
        <v>6</v>
      </c>
      <c r="CV781" s="146">
        <f t="shared" si="1241"/>
        <v>6</v>
      </c>
      <c r="CW781" s="146">
        <f t="shared" si="1242"/>
        <v>6</v>
      </c>
      <c r="CX781" s="146">
        <f t="shared" si="1243"/>
        <v>6</v>
      </c>
      <c r="CY781" s="146">
        <f t="shared" si="1244"/>
        <v>6</v>
      </c>
      <c r="CZ781" s="146">
        <f t="shared" si="1245"/>
        <v>6</v>
      </c>
      <c r="DA781" s="146">
        <f t="shared" si="1246"/>
        <v>6</v>
      </c>
      <c r="DB781" s="146">
        <f t="shared" si="1247"/>
        <v>6</v>
      </c>
      <c r="DC781" s="146">
        <f t="shared" si="1248"/>
        <v>6</v>
      </c>
      <c r="DD781" s="146">
        <f t="shared" si="1249"/>
        <v>0</v>
      </c>
      <c r="DE781" s="146">
        <f t="shared" si="1250"/>
        <v>0</v>
      </c>
      <c r="DF781" s="146">
        <f t="shared" si="1251"/>
        <v>0</v>
      </c>
      <c r="DG781" s="146">
        <f t="shared" si="1252"/>
        <v>0</v>
      </c>
      <c r="DH781" s="146">
        <f t="shared" si="1253"/>
        <v>0</v>
      </c>
      <c r="DI781" s="146">
        <f t="shared" si="1254"/>
        <v>0</v>
      </c>
      <c r="DJ781" s="146">
        <f t="shared" si="1255"/>
        <v>0</v>
      </c>
      <c r="DK781" s="146">
        <f t="shared" si="1256"/>
        <v>0</v>
      </c>
      <c r="DL781" s="146">
        <f t="shared" si="1257"/>
        <v>0</v>
      </c>
      <c r="DM781" s="146">
        <f t="shared" si="1258"/>
        <v>0</v>
      </c>
      <c r="DN781" s="64">
        <f>I781*1</f>
        <v>155</v>
      </c>
      <c r="DO781" s="52" t="str">
        <f t="shared" si="1202"/>
        <v/>
      </c>
      <c r="DP781" s="52" t="str">
        <f t="shared" si="1261"/>
        <v/>
      </c>
      <c r="DQ781" s="53">
        <f t="shared" si="1262"/>
        <v>155</v>
      </c>
      <c r="DR781" s="1">
        <f t="shared" si="1203"/>
        <v>2</v>
      </c>
      <c r="DS781" s="168" t="e">
        <f>IF(AND(DR781=#REF!,BL781=#REF!),'Tiến độ'!D781,"")</f>
        <v>#REF!</v>
      </c>
    </row>
    <row r="782" spans="1:123" ht="11.25" customHeight="1">
      <c r="A782" s="314" t="str">
        <f>IF(B782="","",MAX($A$7:A781)+1)</f>
        <v/>
      </c>
      <c r="B782" s="315"/>
      <c r="C782" s="79" t="s">
        <v>811</v>
      </c>
      <c r="D782" s="80" t="s">
        <v>812</v>
      </c>
      <c r="E782" s="81">
        <v>3</v>
      </c>
      <c r="F782" s="82">
        <v>60</v>
      </c>
      <c r="G782" s="83"/>
      <c r="H782" s="84">
        <f t="shared" si="1206"/>
        <v>3</v>
      </c>
      <c r="I782" s="85">
        <f t="shared" si="1207"/>
        <v>155</v>
      </c>
      <c r="J782" s="27"/>
      <c r="K782" s="86"/>
      <c r="L782" s="87"/>
      <c r="M782" s="87"/>
      <c r="N782" s="88"/>
      <c r="O782" s="86"/>
      <c r="P782" s="87"/>
      <c r="Q782" s="87"/>
      <c r="R782" s="88"/>
      <c r="S782" s="86"/>
      <c r="T782" s="87"/>
      <c r="U782" s="87"/>
      <c r="V782" s="87"/>
      <c r="W782" s="88"/>
      <c r="X782" s="86"/>
      <c r="Y782" s="87"/>
      <c r="Z782" s="87"/>
      <c r="AA782" s="88"/>
      <c r="AB782" s="86"/>
      <c r="AC782" s="87"/>
      <c r="AD782" s="87"/>
      <c r="AE782" s="88"/>
      <c r="AF782" s="86"/>
      <c r="AG782" s="87"/>
      <c r="AH782" s="87"/>
      <c r="AI782" s="362"/>
      <c r="AJ782" s="363"/>
      <c r="AK782" s="86"/>
      <c r="AL782" s="87">
        <v>4</v>
      </c>
      <c r="AM782" s="87">
        <v>4</v>
      </c>
      <c r="AN782" s="88">
        <v>4</v>
      </c>
      <c r="AO782" s="86">
        <v>4</v>
      </c>
      <c r="AP782" s="87">
        <v>4</v>
      </c>
      <c r="AQ782" s="87">
        <v>4</v>
      </c>
      <c r="AR782" s="88">
        <v>4</v>
      </c>
      <c r="AS782" s="89">
        <v>4</v>
      </c>
      <c r="AT782" s="87">
        <v>4</v>
      </c>
      <c r="AU782" s="87">
        <v>4</v>
      </c>
      <c r="AV782" s="90">
        <v>4</v>
      </c>
      <c r="AW782" s="86">
        <v>4</v>
      </c>
      <c r="AX782" s="87">
        <v>4</v>
      </c>
      <c r="AY782" s="87">
        <v>4</v>
      </c>
      <c r="AZ782" s="87">
        <v>4</v>
      </c>
      <c r="BA782" s="88" t="s">
        <v>163</v>
      </c>
      <c r="BB782" s="89" t="s">
        <v>163</v>
      </c>
      <c r="BC782" s="87" t="s">
        <v>163</v>
      </c>
      <c r="BD782" s="87" t="s">
        <v>163</v>
      </c>
      <c r="BE782" s="321"/>
      <c r="BF782" s="322"/>
      <c r="BG782" s="322"/>
      <c r="BH782" s="322"/>
      <c r="BI782" s="322"/>
      <c r="BJ782" s="323"/>
      <c r="BK782" s="46" t="s">
        <v>18</v>
      </c>
      <c r="BL782" s="46" t="s">
        <v>51</v>
      </c>
      <c r="BN782" s="146">
        <f t="shared" si="1260"/>
        <v>0</v>
      </c>
      <c r="BO782" s="146">
        <f t="shared" si="1208"/>
        <v>0</v>
      </c>
      <c r="BP782" s="146">
        <f t="shared" si="1209"/>
        <v>0</v>
      </c>
      <c r="BQ782" s="146">
        <f t="shared" si="1210"/>
        <v>0</v>
      </c>
      <c r="BR782" s="146">
        <f t="shared" si="1211"/>
        <v>0</v>
      </c>
      <c r="BS782" s="146">
        <f t="shared" si="1212"/>
        <v>0</v>
      </c>
      <c r="BT782" s="146">
        <f t="shared" si="1213"/>
        <v>0</v>
      </c>
      <c r="BU782" s="146">
        <f t="shared" si="1214"/>
        <v>0</v>
      </c>
      <c r="BV782" s="146">
        <f t="shared" si="1215"/>
        <v>0</v>
      </c>
      <c r="BW782" s="146">
        <f t="shared" si="1216"/>
        <v>0</v>
      </c>
      <c r="BX782" s="146">
        <f t="shared" si="1217"/>
        <v>0</v>
      </c>
      <c r="BY782" s="146">
        <f t="shared" si="1218"/>
        <v>0</v>
      </c>
      <c r="BZ782" s="146">
        <f t="shared" si="1219"/>
        <v>0</v>
      </c>
      <c r="CA782" s="146">
        <f t="shared" si="1220"/>
        <v>0</v>
      </c>
      <c r="CB782" s="146">
        <f t="shared" si="1221"/>
        <v>0</v>
      </c>
      <c r="CC782" s="146">
        <f t="shared" si="1222"/>
        <v>0</v>
      </c>
      <c r="CD782" s="146">
        <f t="shared" si="1223"/>
        <v>0</v>
      </c>
      <c r="CE782" s="146">
        <f t="shared" si="1224"/>
        <v>0</v>
      </c>
      <c r="CF782" s="146">
        <f t="shared" si="1225"/>
        <v>0</v>
      </c>
      <c r="CG782" s="146">
        <f t="shared" si="1226"/>
        <v>0</v>
      </c>
      <c r="CH782" s="146">
        <f t="shared" si="1227"/>
        <v>0</v>
      </c>
      <c r="CI782" s="146">
        <f t="shared" si="1228"/>
        <v>0</v>
      </c>
      <c r="CJ782" s="146">
        <f t="shared" si="1229"/>
        <v>0</v>
      </c>
      <c r="CK782" s="146">
        <f t="shared" si="1230"/>
        <v>0</v>
      </c>
      <c r="CL782" s="146">
        <f t="shared" si="1231"/>
        <v>0</v>
      </c>
      <c r="CM782" s="146">
        <f t="shared" si="1232"/>
        <v>0</v>
      </c>
      <c r="CN782" s="146">
        <f t="shared" si="1233"/>
        <v>0</v>
      </c>
      <c r="CO782" s="146">
        <f t="shared" si="1234"/>
        <v>12</v>
      </c>
      <c r="CP782" s="146">
        <f t="shared" si="1235"/>
        <v>12</v>
      </c>
      <c r="CQ782" s="146">
        <f t="shared" si="1236"/>
        <v>12</v>
      </c>
      <c r="CR782" s="146">
        <f t="shared" si="1237"/>
        <v>12</v>
      </c>
      <c r="CS782" s="146">
        <f t="shared" si="1238"/>
        <v>12</v>
      </c>
      <c r="CT782" s="146">
        <f t="shared" si="1239"/>
        <v>12</v>
      </c>
      <c r="CU782" s="146">
        <f t="shared" si="1240"/>
        <v>12</v>
      </c>
      <c r="CV782" s="146">
        <f t="shared" si="1241"/>
        <v>12</v>
      </c>
      <c r="CW782" s="146">
        <f t="shared" si="1242"/>
        <v>12</v>
      </c>
      <c r="CX782" s="146">
        <f t="shared" si="1243"/>
        <v>12</v>
      </c>
      <c r="CY782" s="146">
        <f t="shared" si="1244"/>
        <v>12</v>
      </c>
      <c r="CZ782" s="146">
        <f t="shared" si="1245"/>
        <v>12</v>
      </c>
      <c r="DA782" s="146">
        <f t="shared" si="1246"/>
        <v>12</v>
      </c>
      <c r="DB782" s="146">
        <f t="shared" si="1247"/>
        <v>12</v>
      </c>
      <c r="DC782" s="146">
        <f t="shared" si="1248"/>
        <v>12</v>
      </c>
      <c r="DD782" s="146">
        <f t="shared" si="1249"/>
        <v>0</v>
      </c>
      <c r="DE782" s="146">
        <f t="shared" si="1250"/>
        <v>0</v>
      </c>
      <c r="DF782" s="146">
        <f t="shared" si="1251"/>
        <v>0</v>
      </c>
      <c r="DG782" s="146">
        <f t="shared" si="1252"/>
        <v>0</v>
      </c>
      <c r="DH782" s="146">
        <f t="shared" si="1253"/>
        <v>0</v>
      </c>
      <c r="DI782" s="146">
        <f t="shared" si="1254"/>
        <v>0</v>
      </c>
      <c r="DJ782" s="146">
        <f t="shared" si="1255"/>
        <v>0</v>
      </c>
      <c r="DK782" s="146">
        <f t="shared" si="1256"/>
        <v>0</v>
      </c>
      <c r="DL782" s="146">
        <f t="shared" si="1257"/>
        <v>0</v>
      </c>
      <c r="DM782" s="146">
        <f t="shared" si="1258"/>
        <v>0</v>
      </c>
      <c r="DN782" s="64">
        <f>F782*H782</f>
        <v>180</v>
      </c>
      <c r="DO782" s="52" t="str">
        <f t="shared" si="1202"/>
        <v/>
      </c>
      <c r="DP782" s="52" t="str">
        <f t="shared" si="1261"/>
        <v/>
      </c>
      <c r="DQ782" s="53">
        <f t="shared" si="1262"/>
        <v>180</v>
      </c>
      <c r="DR782" s="1">
        <f t="shared" si="1203"/>
        <v>2</v>
      </c>
      <c r="DS782" s="168" t="e">
        <f>IF(AND(DR782=#REF!,BL782=#REF!),'Tiến độ'!D782,"")</f>
        <v>#REF!</v>
      </c>
    </row>
    <row r="783" spans="1:123" ht="11.25" customHeight="1">
      <c r="A783" s="310" t="str">
        <f>IF(B783="","",MAX($A$7:A782)+1)</f>
        <v/>
      </c>
      <c r="B783" s="313"/>
      <c r="C783" s="91" t="s">
        <v>8</v>
      </c>
      <c r="D783" s="92"/>
      <c r="E783" s="93">
        <f>SUM(E766:E782)</f>
        <v>44</v>
      </c>
      <c r="F783" s="131"/>
      <c r="G783" s="132"/>
      <c r="H783" s="133"/>
      <c r="I783" s="134"/>
      <c r="J783" s="30"/>
      <c r="K783" s="96">
        <f t="shared" ref="K783:BD783" si="1263">SUM(K766:K782)</f>
        <v>21</v>
      </c>
      <c r="L783" s="97">
        <f t="shared" si="1263"/>
        <v>21</v>
      </c>
      <c r="M783" s="97">
        <f t="shared" si="1263"/>
        <v>21</v>
      </c>
      <c r="N783" s="98">
        <f t="shared" si="1263"/>
        <v>21</v>
      </c>
      <c r="O783" s="96">
        <f t="shared" si="1263"/>
        <v>21</v>
      </c>
      <c r="P783" s="97">
        <f t="shared" si="1263"/>
        <v>21</v>
      </c>
      <c r="Q783" s="97">
        <f t="shared" si="1263"/>
        <v>21</v>
      </c>
      <c r="R783" s="98">
        <f t="shared" si="1263"/>
        <v>21</v>
      </c>
      <c r="S783" s="96">
        <f t="shared" si="1263"/>
        <v>21</v>
      </c>
      <c r="T783" s="97">
        <f t="shared" si="1263"/>
        <v>21</v>
      </c>
      <c r="U783" s="97">
        <f t="shared" si="1263"/>
        <v>24</v>
      </c>
      <c r="V783" s="97">
        <f t="shared" si="1263"/>
        <v>24</v>
      </c>
      <c r="W783" s="98">
        <f t="shared" si="1263"/>
        <v>24</v>
      </c>
      <c r="X783" s="96">
        <f t="shared" si="1263"/>
        <v>24</v>
      </c>
      <c r="Y783" s="97">
        <f t="shared" si="1263"/>
        <v>24</v>
      </c>
      <c r="Z783" s="97">
        <f t="shared" si="1263"/>
        <v>0</v>
      </c>
      <c r="AA783" s="98">
        <f t="shared" si="1263"/>
        <v>0</v>
      </c>
      <c r="AB783" s="96">
        <f t="shared" si="1263"/>
        <v>0</v>
      </c>
      <c r="AC783" s="97">
        <f t="shared" si="1263"/>
        <v>0</v>
      </c>
      <c r="AD783" s="97">
        <f t="shared" si="1263"/>
        <v>6</v>
      </c>
      <c r="AE783" s="98">
        <f t="shared" si="1263"/>
        <v>6</v>
      </c>
      <c r="AF783" s="96">
        <f t="shared" si="1263"/>
        <v>6</v>
      </c>
      <c r="AG783" s="97">
        <f t="shared" si="1263"/>
        <v>6</v>
      </c>
      <c r="AH783" s="97">
        <f t="shared" si="1263"/>
        <v>6</v>
      </c>
      <c r="AI783" s="362"/>
      <c r="AJ783" s="363"/>
      <c r="AK783" s="96">
        <f t="shared" si="1263"/>
        <v>0</v>
      </c>
      <c r="AL783" s="97">
        <f t="shared" si="1263"/>
        <v>26</v>
      </c>
      <c r="AM783" s="97">
        <f t="shared" si="1263"/>
        <v>26</v>
      </c>
      <c r="AN783" s="98">
        <f t="shared" si="1263"/>
        <v>26</v>
      </c>
      <c r="AO783" s="96">
        <f t="shared" si="1263"/>
        <v>26</v>
      </c>
      <c r="AP783" s="97">
        <f t="shared" si="1263"/>
        <v>26</v>
      </c>
      <c r="AQ783" s="97">
        <f t="shared" si="1263"/>
        <v>26</v>
      </c>
      <c r="AR783" s="98">
        <f t="shared" si="1263"/>
        <v>26</v>
      </c>
      <c r="AS783" s="99">
        <f t="shared" si="1263"/>
        <v>26</v>
      </c>
      <c r="AT783" s="97">
        <f t="shared" si="1263"/>
        <v>26</v>
      </c>
      <c r="AU783" s="97">
        <f t="shared" si="1263"/>
        <v>26</v>
      </c>
      <c r="AV783" s="100">
        <f t="shared" si="1263"/>
        <v>26</v>
      </c>
      <c r="AW783" s="96">
        <f t="shared" si="1263"/>
        <v>26</v>
      </c>
      <c r="AX783" s="97">
        <f t="shared" si="1263"/>
        <v>26</v>
      </c>
      <c r="AY783" s="97">
        <f t="shared" si="1263"/>
        <v>23</v>
      </c>
      <c r="AZ783" s="97">
        <f t="shared" si="1263"/>
        <v>23</v>
      </c>
      <c r="BA783" s="98">
        <f t="shared" si="1263"/>
        <v>0</v>
      </c>
      <c r="BB783" s="99">
        <f t="shared" si="1263"/>
        <v>0</v>
      </c>
      <c r="BC783" s="97">
        <f t="shared" si="1263"/>
        <v>0</v>
      </c>
      <c r="BD783" s="97">
        <f t="shared" si="1263"/>
        <v>0</v>
      </c>
      <c r="BE783" s="321"/>
      <c r="BF783" s="322"/>
      <c r="BG783" s="322"/>
      <c r="BH783" s="322"/>
      <c r="BI783" s="322"/>
      <c r="BJ783" s="323"/>
      <c r="BK783" s="47"/>
      <c r="BL783" s="47" t="s">
        <v>1113</v>
      </c>
      <c r="BN783" s="146">
        <f t="shared" si="1260"/>
        <v>0</v>
      </c>
      <c r="BO783" s="146">
        <f t="shared" si="1208"/>
        <v>0</v>
      </c>
      <c r="BP783" s="146">
        <f t="shared" si="1209"/>
        <v>0</v>
      </c>
      <c r="BQ783" s="146">
        <f t="shared" si="1210"/>
        <v>0</v>
      </c>
      <c r="BR783" s="146">
        <f t="shared" si="1211"/>
        <v>0</v>
      </c>
      <c r="BS783" s="146">
        <f t="shared" si="1212"/>
        <v>0</v>
      </c>
      <c r="BT783" s="146">
        <f t="shared" si="1213"/>
        <v>0</v>
      </c>
      <c r="BU783" s="146">
        <f t="shared" si="1214"/>
        <v>0</v>
      </c>
      <c r="BV783" s="146">
        <f t="shared" si="1215"/>
        <v>0</v>
      </c>
      <c r="BW783" s="146">
        <f t="shared" si="1216"/>
        <v>0</v>
      </c>
      <c r="BX783" s="146">
        <f t="shared" si="1217"/>
        <v>0</v>
      </c>
      <c r="BY783" s="146">
        <f t="shared" si="1218"/>
        <v>0</v>
      </c>
      <c r="BZ783" s="146">
        <f t="shared" si="1219"/>
        <v>0</v>
      </c>
      <c r="CA783" s="146">
        <f t="shared" si="1220"/>
        <v>0</v>
      </c>
      <c r="CB783" s="146">
        <f t="shared" si="1221"/>
        <v>0</v>
      </c>
      <c r="CC783" s="146">
        <f t="shared" si="1222"/>
        <v>0</v>
      </c>
      <c r="CD783" s="146">
        <f t="shared" si="1223"/>
        <v>0</v>
      </c>
      <c r="CE783" s="146">
        <f t="shared" si="1224"/>
        <v>0</v>
      </c>
      <c r="CF783" s="146">
        <f t="shared" si="1225"/>
        <v>0</v>
      </c>
      <c r="CG783" s="146">
        <f t="shared" si="1226"/>
        <v>0</v>
      </c>
      <c r="CH783" s="146">
        <f t="shared" si="1227"/>
        <v>0</v>
      </c>
      <c r="CI783" s="146">
        <f t="shared" si="1228"/>
        <v>0</v>
      </c>
      <c r="CJ783" s="146">
        <f t="shared" si="1229"/>
        <v>0</v>
      </c>
      <c r="CK783" s="146">
        <f t="shared" si="1230"/>
        <v>0</v>
      </c>
      <c r="CL783" s="146">
        <f t="shared" si="1231"/>
        <v>0</v>
      </c>
      <c r="CM783" s="146">
        <f t="shared" si="1232"/>
        <v>0</v>
      </c>
      <c r="CN783" s="146">
        <f t="shared" si="1233"/>
        <v>0</v>
      </c>
      <c r="CO783" s="146">
        <f t="shared" si="1234"/>
        <v>0</v>
      </c>
      <c r="CP783" s="146">
        <f t="shared" si="1235"/>
        <v>0</v>
      </c>
      <c r="CQ783" s="146">
        <f t="shared" si="1236"/>
        <v>0</v>
      </c>
      <c r="CR783" s="146">
        <f t="shared" si="1237"/>
        <v>0</v>
      </c>
      <c r="CS783" s="146">
        <f t="shared" si="1238"/>
        <v>0</v>
      </c>
      <c r="CT783" s="146">
        <f t="shared" si="1239"/>
        <v>0</v>
      </c>
      <c r="CU783" s="146">
        <f t="shared" si="1240"/>
        <v>0</v>
      </c>
      <c r="CV783" s="146">
        <f t="shared" si="1241"/>
        <v>0</v>
      </c>
      <c r="CW783" s="146">
        <f t="shared" si="1242"/>
        <v>0</v>
      </c>
      <c r="CX783" s="146">
        <f t="shared" si="1243"/>
        <v>0</v>
      </c>
      <c r="CY783" s="146">
        <f t="shared" si="1244"/>
        <v>0</v>
      </c>
      <c r="CZ783" s="146">
        <f t="shared" si="1245"/>
        <v>0</v>
      </c>
      <c r="DA783" s="146">
        <f t="shared" si="1246"/>
        <v>0</v>
      </c>
      <c r="DB783" s="146">
        <f t="shared" si="1247"/>
        <v>0</v>
      </c>
      <c r="DC783" s="146">
        <f t="shared" si="1248"/>
        <v>0</v>
      </c>
      <c r="DD783" s="146">
        <f t="shared" si="1249"/>
        <v>0</v>
      </c>
      <c r="DE783" s="146">
        <f t="shared" si="1250"/>
        <v>0</v>
      </c>
      <c r="DF783" s="146">
        <f t="shared" si="1251"/>
        <v>0</v>
      </c>
      <c r="DG783" s="146">
        <f t="shared" si="1252"/>
        <v>0</v>
      </c>
      <c r="DH783" s="146">
        <f t="shared" si="1253"/>
        <v>0</v>
      </c>
      <c r="DI783" s="146">
        <f t="shared" si="1254"/>
        <v>0</v>
      </c>
      <c r="DJ783" s="146">
        <f t="shared" si="1255"/>
        <v>0</v>
      </c>
      <c r="DK783" s="146">
        <f t="shared" si="1256"/>
        <v>0</v>
      </c>
      <c r="DL783" s="146">
        <f t="shared" si="1257"/>
        <v>0</v>
      </c>
      <c r="DM783" s="146">
        <f t="shared" si="1258"/>
        <v>0</v>
      </c>
      <c r="DN783" s="54"/>
      <c r="DO783" s="55"/>
      <c r="DP783" s="55"/>
      <c r="DQ783" s="56"/>
      <c r="DS783" s="168" t="e">
        <f>IF(AND(DR783=#REF!,BL783=#REF!),'Tiến độ'!D783,"")</f>
        <v>#REF!</v>
      </c>
    </row>
    <row r="784" spans="1:123" ht="11.25" customHeight="1">
      <c r="A784" s="308">
        <f>IF(B784="","",MAX($A$7:A783)+1)</f>
        <v>54</v>
      </c>
      <c r="B784" s="311" t="s">
        <v>1156</v>
      </c>
      <c r="C784" s="67" t="s">
        <v>784</v>
      </c>
      <c r="D784" s="68" t="s">
        <v>442</v>
      </c>
      <c r="E784" s="69">
        <v>3</v>
      </c>
      <c r="F784" s="70">
        <v>60</v>
      </c>
      <c r="G784" s="71"/>
      <c r="H784" s="72">
        <v>0.5</v>
      </c>
      <c r="I784" s="73">
        <v>27</v>
      </c>
      <c r="J784" s="24" t="s">
        <v>813</v>
      </c>
      <c r="K784" s="74">
        <v>4</v>
      </c>
      <c r="L784" s="75">
        <v>4</v>
      </c>
      <c r="M784" s="75">
        <v>4</v>
      </c>
      <c r="N784" s="76">
        <v>4</v>
      </c>
      <c r="O784" s="74">
        <v>4</v>
      </c>
      <c r="P784" s="75">
        <v>4</v>
      </c>
      <c r="Q784" s="75">
        <v>4</v>
      </c>
      <c r="R784" s="76">
        <v>4</v>
      </c>
      <c r="S784" s="74">
        <v>4</v>
      </c>
      <c r="T784" s="75">
        <v>4</v>
      </c>
      <c r="U784" s="75">
        <v>4</v>
      </c>
      <c r="V784" s="75">
        <v>4</v>
      </c>
      <c r="W784" s="76">
        <v>4</v>
      </c>
      <c r="X784" s="74">
        <v>4</v>
      </c>
      <c r="Y784" s="75">
        <v>4</v>
      </c>
      <c r="Z784" s="75" t="s">
        <v>163</v>
      </c>
      <c r="AA784" s="76" t="s">
        <v>163</v>
      </c>
      <c r="AB784" s="74" t="s">
        <v>163</v>
      </c>
      <c r="AC784" s="75" t="s">
        <v>163</v>
      </c>
      <c r="AD784" s="75" t="s">
        <v>164</v>
      </c>
      <c r="AE784" s="76" t="s">
        <v>164</v>
      </c>
      <c r="AF784" s="74" t="s">
        <v>164</v>
      </c>
      <c r="AG784" s="75" t="s">
        <v>164</v>
      </c>
      <c r="AH784" s="75" t="s">
        <v>164</v>
      </c>
      <c r="AI784" s="362"/>
      <c r="AJ784" s="363"/>
      <c r="AK784" s="74" t="s">
        <v>164</v>
      </c>
      <c r="AL784" s="75"/>
      <c r="AM784" s="75"/>
      <c r="AN784" s="76"/>
      <c r="AO784" s="74"/>
      <c r="AP784" s="75"/>
      <c r="AQ784" s="75"/>
      <c r="AR784" s="76"/>
      <c r="AS784" s="77"/>
      <c r="AT784" s="75"/>
      <c r="AU784" s="75"/>
      <c r="AV784" s="78"/>
      <c r="AW784" s="74"/>
      <c r="AX784" s="75"/>
      <c r="AY784" s="75"/>
      <c r="AZ784" s="75"/>
      <c r="BA784" s="76"/>
      <c r="BB784" s="77"/>
      <c r="BC784" s="75"/>
      <c r="BD784" s="75"/>
      <c r="BE784" s="321"/>
      <c r="BF784" s="322"/>
      <c r="BG784" s="322"/>
      <c r="BH784" s="322"/>
      <c r="BI784" s="322"/>
      <c r="BJ784" s="323"/>
      <c r="BK784" s="45" t="s">
        <v>20</v>
      </c>
      <c r="BL784" s="45" t="s">
        <v>56</v>
      </c>
      <c r="BN784" s="146">
        <f t="shared" si="1260"/>
        <v>2</v>
      </c>
      <c r="BO784" s="146">
        <f t="shared" si="1208"/>
        <v>2</v>
      </c>
      <c r="BP784" s="146">
        <f t="shared" si="1209"/>
        <v>2</v>
      </c>
      <c r="BQ784" s="146">
        <f t="shared" si="1210"/>
        <v>2</v>
      </c>
      <c r="BR784" s="146">
        <f t="shared" si="1211"/>
        <v>2</v>
      </c>
      <c r="BS784" s="146">
        <f t="shared" si="1212"/>
        <v>2</v>
      </c>
      <c r="BT784" s="146">
        <f t="shared" si="1213"/>
        <v>2</v>
      </c>
      <c r="BU784" s="146">
        <f t="shared" si="1214"/>
        <v>2</v>
      </c>
      <c r="BV784" s="146">
        <f t="shared" si="1215"/>
        <v>2</v>
      </c>
      <c r="BW784" s="146">
        <f t="shared" si="1216"/>
        <v>2</v>
      </c>
      <c r="BX784" s="146">
        <f t="shared" si="1217"/>
        <v>2</v>
      </c>
      <c r="BY784" s="146">
        <f t="shared" si="1218"/>
        <v>2</v>
      </c>
      <c r="BZ784" s="146">
        <f t="shared" si="1219"/>
        <v>2</v>
      </c>
      <c r="CA784" s="146">
        <f t="shared" si="1220"/>
        <v>2</v>
      </c>
      <c r="CB784" s="146">
        <f t="shared" si="1221"/>
        <v>2</v>
      </c>
      <c r="CC784" s="146">
        <f t="shared" si="1222"/>
        <v>0</v>
      </c>
      <c r="CD784" s="146">
        <f t="shared" si="1223"/>
        <v>0</v>
      </c>
      <c r="CE784" s="146">
        <f t="shared" si="1224"/>
        <v>0</v>
      </c>
      <c r="CF784" s="146">
        <f t="shared" si="1225"/>
        <v>0</v>
      </c>
      <c r="CG784" s="146">
        <f t="shared" si="1226"/>
        <v>0</v>
      </c>
      <c r="CH784" s="146">
        <f t="shared" si="1227"/>
        <v>0</v>
      </c>
      <c r="CI784" s="146">
        <f t="shared" si="1228"/>
        <v>0</v>
      </c>
      <c r="CJ784" s="146">
        <f t="shared" si="1229"/>
        <v>0</v>
      </c>
      <c r="CK784" s="146">
        <f t="shared" si="1230"/>
        <v>0</v>
      </c>
      <c r="CL784" s="146">
        <f t="shared" si="1231"/>
        <v>0</v>
      </c>
      <c r="CM784" s="146">
        <f t="shared" si="1232"/>
        <v>0</v>
      </c>
      <c r="CN784" s="146">
        <f t="shared" si="1233"/>
        <v>0</v>
      </c>
      <c r="CO784" s="146">
        <f t="shared" si="1234"/>
        <v>0</v>
      </c>
      <c r="CP784" s="146">
        <f t="shared" si="1235"/>
        <v>0</v>
      </c>
      <c r="CQ784" s="146">
        <f t="shared" si="1236"/>
        <v>0</v>
      </c>
      <c r="CR784" s="146">
        <f t="shared" si="1237"/>
        <v>0</v>
      </c>
      <c r="CS784" s="146">
        <f t="shared" si="1238"/>
        <v>0</v>
      </c>
      <c r="CT784" s="146">
        <f t="shared" si="1239"/>
        <v>0</v>
      </c>
      <c r="CU784" s="146">
        <f t="shared" si="1240"/>
        <v>0</v>
      </c>
      <c r="CV784" s="146">
        <f t="shared" si="1241"/>
        <v>0</v>
      </c>
      <c r="CW784" s="146">
        <f t="shared" si="1242"/>
        <v>0</v>
      </c>
      <c r="CX784" s="146">
        <f t="shared" si="1243"/>
        <v>0</v>
      </c>
      <c r="CY784" s="146">
        <f t="shared" si="1244"/>
        <v>0</v>
      </c>
      <c r="CZ784" s="146">
        <f t="shared" si="1245"/>
        <v>0</v>
      </c>
      <c r="DA784" s="146">
        <f t="shared" si="1246"/>
        <v>0</v>
      </c>
      <c r="DB784" s="146">
        <f t="shared" si="1247"/>
        <v>0</v>
      </c>
      <c r="DC784" s="146">
        <f t="shared" si="1248"/>
        <v>0</v>
      </c>
      <c r="DD784" s="146">
        <f t="shared" si="1249"/>
        <v>0</v>
      </c>
      <c r="DE784" s="146">
        <f t="shared" si="1250"/>
        <v>0</v>
      </c>
      <c r="DF784" s="146">
        <f t="shared" si="1251"/>
        <v>0</v>
      </c>
      <c r="DG784" s="146">
        <f t="shared" si="1252"/>
        <v>0</v>
      </c>
      <c r="DH784" s="146">
        <f t="shared" si="1253"/>
        <v>0</v>
      </c>
      <c r="DI784" s="146">
        <f t="shared" si="1254"/>
        <v>0</v>
      </c>
      <c r="DJ784" s="146">
        <f t="shared" si="1255"/>
        <v>0</v>
      </c>
      <c r="DK784" s="146">
        <f t="shared" si="1256"/>
        <v>0</v>
      </c>
      <c r="DL784" s="146">
        <f t="shared" si="1257"/>
        <v>0</v>
      </c>
      <c r="DM784" s="146">
        <f t="shared" si="1258"/>
        <v>0</v>
      </c>
      <c r="DN784" s="63">
        <f t="shared" ref="DN784:DN797" si="1264">F784*H784</f>
        <v>30</v>
      </c>
      <c r="DO784" s="50">
        <f t="shared" ref="DO784:DO798" si="1265">IF(COUNTA(K784:AC784)&gt;0,DN784,"")</f>
        <v>30</v>
      </c>
      <c r="DP784" s="50" t="str">
        <f t="shared" si="1261"/>
        <v/>
      </c>
      <c r="DQ784" s="51" t="str">
        <f t="shared" si="1262"/>
        <v/>
      </c>
      <c r="DR784" s="1">
        <f t="shared" ref="DR784:DR798" si="1266">IF(DQ784="",1,2)</f>
        <v>1</v>
      </c>
      <c r="DS784" s="168" t="e">
        <f>IF(AND(DR784=#REF!,BL784=#REF!),'Tiến độ'!D784,"")</f>
        <v>#REF!</v>
      </c>
    </row>
    <row r="785" spans="1:123" ht="11.25" customHeight="1">
      <c r="A785" s="314" t="str">
        <f>IF(B785="","",MAX($A$7:A784)+1)</f>
        <v/>
      </c>
      <c r="B785" s="315"/>
      <c r="C785" s="79" t="s">
        <v>785</v>
      </c>
      <c r="D785" s="80" t="s">
        <v>1105</v>
      </c>
      <c r="E785" s="81">
        <v>3</v>
      </c>
      <c r="F785" s="82">
        <v>60</v>
      </c>
      <c r="G785" s="83"/>
      <c r="H785" s="84">
        <f>H784</f>
        <v>0.5</v>
      </c>
      <c r="I785" s="85">
        <f>I784</f>
        <v>27</v>
      </c>
      <c r="J785" s="27" t="s">
        <v>813</v>
      </c>
      <c r="K785" s="86">
        <v>4</v>
      </c>
      <c r="L785" s="87">
        <v>4</v>
      </c>
      <c r="M785" s="87">
        <v>4</v>
      </c>
      <c r="N785" s="88">
        <v>4</v>
      </c>
      <c r="O785" s="86">
        <v>4</v>
      </c>
      <c r="P785" s="87">
        <v>4</v>
      </c>
      <c r="Q785" s="87">
        <v>4</v>
      </c>
      <c r="R785" s="88">
        <v>4</v>
      </c>
      <c r="S785" s="86">
        <v>4</v>
      </c>
      <c r="T785" s="87">
        <v>4</v>
      </c>
      <c r="U785" s="87">
        <v>4</v>
      </c>
      <c r="V785" s="87">
        <v>4</v>
      </c>
      <c r="W785" s="88">
        <v>4</v>
      </c>
      <c r="X785" s="86">
        <v>4</v>
      </c>
      <c r="Y785" s="87">
        <v>4</v>
      </c>
      <c r="Z785" s="87" t="s">
        <v>163</v>
      </c>
      <c r="AA785" s="88" t="s">
        <v>163</v>
      </c>
      <c r="AB785" s="86" t="s">
        <v>163</v>
      </c>
      <c r="AC785" s="87" t="s">
        <v>163</v>
      </c>
      <c r="AD785" s="87" t="s">
        <v>164</v>
      </c>
      <c r="AE785" s="88" t="s">
        <v>164</v>
      </c>
      <c r="AF785" s="86" t="s">
        <v>164</v>
      </c>
      <c r="AG785" s="87" t="s">
        <v>164</v>
      </c>
      <c r="AH785" s="87" t="s">
        <v>164</v>
      </c>
      <c r="AI785" s="362"/>
      <c r="AJ785" s="363"/>
      <c r="AK785" s="86" t="s">
        <v>164</v>
      </c>
      <c r="AL785" s="87"/>
      <c r="AM785" s="87"/>
      <c r="AN785" s="88"/>
      <c r="AO785" s="86"/>
      <c r="AP785" s="87"/>
      <c r="AQ785" s="87"/>
      <c r="AR785" s="88"/>
      <c r="AS785" s="89"/>
      <c r="AT785" s="87"/>
      <c r="AU785" s="87"/>
      <c r="AV785" s="90"/>
      <c r="AW785" s="86"/>
      <c r="AX785" s="87"/>
      <c r="AY785" s="87"/>
      <c r="AZ785" s="87"/>
      <c r="BA785" s="88"/>
      <c r="BB785" s="89"/>
      <c r="BC785" s="87"/>
      <c r="BD785" s="87"/>
      <c r="BE785" s="321"/>
      <c r="BF785" s="322"/>
      <c r="BG785" s="322"/>
      <c r="BH785" s="322"/>
      <c r="BI785" s="322"/>
      <c r="BJ785" s="323"/>
      <c r="BK785" s="46" t="s">
        <v>18</v>
      </c>
      <c r="BL785" s="46" t="s">
        <v>54</v>
      </c>
      <c r="BN785" s="146">
        <f t="shared" si="1260"/>
        <v>2</v>
      </c>
      <c r="BO785" s="146">
        <f t="shared" si="1208"/>
        <v>2</v>
      </c>
      <c r="BP785" s="146">
        <f t="shared" si="1209"/>
        <v>2</v>
      </c>
      <c r="BQ785" s="146">
        <f t="shared" si="1210"/>
        <v>2</v>
      </c>
      <c r="BR785" s="146">
        <f t="shared" si="1211"/>
        <v>2</v>
      </c>
      <c r="BS785" s="146">
        <f t="shared" si="1212"/>
        <v>2</v>
      </c>
      <c r="BT785" s="146">
        <f t="shared" si="1213"/>
        <v>2</v>
      </c>
      <c r="BU785" s="146">
        <f t="shared" si="1214"/>
        <v>2</v>
      </c>
      <c r="BV785" s="146">
        <f t="shared" si="1215"/>
        <v>2</v>
      </c>
      <c r="BW785" s="146">
        <f t="shared" si="1216"/>
        <v>2</v>
      </c>
      <c r="BX785" s="146">
        <f t="shared" si="1217"/>
        <v>2</v>
      </c>
      <c r="BY785" s="146">
        <f t="shared" si="1218"/>
        <v>2</v>
      </c>
      <c r="BZ785" s="146">
        <f t="shared" si="1219"/>
        <v>2</v>
      </c>
      <c r="CA785" s="146">
        <f t="shared" si="1220"/>
        <v>2</v>
      </c>
      <c r="CB785" s="146">
        <f t="shared" si="1221"/>
        <v>2</v>
      </c>
      <c r="CC785" s="146">
        <f t="shared" si="1222"/>
        <v>0</v>
      </c>
      <c r="CD785" s="146">
        <f t="shared" si="1223"/>
        <v>0</v>
      </c>
      <c r="CE785" s="146">
        <f t="shared" si="1224"/>
        <v>0</v>
      </c>
      <c r="CF785" s="146">
        <f t="shared" si="1225"/>
        <v>0</v>
      </c>
      <c r="CG785" s="146">
        <f t="shared" si="1226"/>
        <v>0</v>
      </c>
      <c r="CH785" s="146">
        <f t="shared" si="1227"/>
        <v>0</v>
      </c>
      <c r="CI785" s="146">
        <f t="shared" si="1228"/>
        <v>0</v>
      </c>
      <c r="CJ785" s="146">
        <f t="shared" si="1229"/>
        <v>0</v>
      </c>
      <c r="CK785" s="146">
        <f t="shared" si="1230"/>
        <v>0</v>
      </c>
      <c r="CL785" s="146">
        <f t="shared" si="1231"/>
        <v>0</v>
      </c>
      <c r="CM785" s="146">
        <f t="shared" si="1232"/>
        <v>0</v>
      </c>
      <c r="CN785" s="146">
        <f t="shared" si="1233"/>
        <v>0</v>
      </c>
      <c r="CO785" s="146">
        <f t="shared" si="1234"/>
        <v>0</v>
      </c>
      <c r="CP785" s="146">
        <f t="shared" si="1235"/>
        <v>0</v>
      </c>
      <c r="CQ785" s="146">
        <f t="shared" si="1236"/>
        <v>0</v>
      </c>
      <c r="CR785" s="146">
        <f t="shared" si="1237"/>
        <v>0</v>
      </c>
      <c r="CS785" s="146">
        <f t="shared" si="1238"/>
        <v>0</v>
      </c>
      <c r="CT785" s="146">
        <f t="shared" si="1239"/>
        <v>0</v>
      </c>
      <c r="CU785" s="146">
        <f t="shared" si="1240"/>
        <v>0</v>
      </c>
      <c r="CV785" s="146">
        <f t="shared" si="1241"/>
        <v>0</v>
      </c>
      <c r="CW785" s="146">
        <f t="shared" si="1242"/>
        <v>0</v>
      </c>
      <c r="CX785" s="146">
        <f t="shared" si="1243"/>
        <v>0</v>
      </c>
      <c r="CY785" s="146">
        <f t="shared" si="1244"/>
        <v>0</v>
      </c>
      <c r="CZ785" s="146">
        <f t="shared" si="1245"/>
        <v>0</v>
      </c>
      <c r="DA785" s="146">
        <f t="shared" si="1246"/>
        <v>0</v>
      </c>
      <c r="DB785" s="146">
        <f t="shared" si="1247"/>
        <v>0</v>
      </c>
      <c r="DC785" s="146">
        <f t="shared" si="1248"/>
        <v>0</v>
      </c>
      <c r="DD785" s="146">
        <f t="shared" si="1249"/>
        <v>0</v>
      </c>
      <c r="DE785" s="146">
        <f t="shared" si="1250"/>
        <v>0</v>
      </c>
      <c r="DF785" s="146">
        <f t="shared" si="1251"/>
        <v>0</v>
      </c>
      <c r="DG785" s="146">
        <f t="shared" si="1252"/>
        <v>0</v>
      </c>
      <c r="DH785" s="146">
        <f t="shared" si="1253"/>
        <v>0</v>
      </c>
      <c r="DI785" s="146">
        <f t="shared" si="1254"/>
        <v>0</v>
      </c>
      <c r="DJ785" s="146">
        <f t="shared" si="1255"/>
        <v>0</v>
      </c>
      <c r="DK785" s="146">
        <f t="shared" si="1256"/>
        <v>0</v>
      </c>
      <c r="DL785" s="146">
        <f t="shared" si="1257"/>
        <v>0</v>
      </c>
      <c r="DM785" s="146">
        <f t="shared" si="1258"/>
        <v>0</v>
      </c>
      <c r="DN785" s="64">
        <f>F785*H785*2</f>
        <v>60</v>
      </c>
      <c r="DO785" s="52">
        <f t="shared" si="1265"/>
        <v>60</v>
      </c>
      <c r="DP785" s="52" t="str">
        <f t="shared" si="1261"/>
        <v/>
      </c>
      <c r="DQ785" s="53" t="str">
        <f t="shared" si="1262"/>
        <v/>
      </c>
      <c r="DR785" s="1">
        <f t="shared" si="1266"/>
        <v>1</v>
      </c>
      <c r="DS785" s="168" t="e">
        <f>IF(AND(DR785=#REF!,BL785=#REF!),'Tiến độ'!D785,"")</f>
        <v>#REF!</v>
      </c>
    </row>
    <row r="786" spans="1:123" ht="11.25" customHeight="1">
      <c r="A786" s="314" t="str">
        <f>IF(B786="","",MAX($A$7:A785)+1)</f>
        <v/>
      </c>
      <c r="B786" s="315"/>
      <c r="C786" s="79" t="s">
        <v>786</v>
      </c>
      <c r="D786" s="80" t="s">
        <v>787</v>
      </c>
      <c r="E786" s="81">
        <v>2</v>
      </c>
      <c r="F786" s="82">
        <v>30</v>
      </c>
      <c r="G786" s="83"/>
      <c r="H786" s="84">
        <f t="shared" ref="H786:H798" si="1267">H785</f>
        <v>0.5</v>
      </c>
      <c r="I786" s="85">
        <f t="shared" ref="I786:I798" si="1268">I785</f>
        <v>27</v>
      </c>
      <c r="J786" s="27" t="s">
        <v>813</v>
      </c>
      <c r="K786" s="86">
        <v>2</v>
      </c>
      <c r="L786" s="87">
        <v>2</v>
      </c>
      <c r="M786" s="87">
        <v>2</v>
      </c>
      <c r="N786" s="88">
        <v>2</v>
      </c>
      <c r="O786" s="86">
        <v>2</v>
      </c>
      <c r="P786" s="87">
        <v>2</v>
      </c>
      <c r="Q786" s="87">
        <v>2</v>
      </c>
      <c r="R786" s="88">
        <v>2</v>
      </c>
      <c r="S786" s="86">
        <v>2</v>
      </c>
      <c r="T786" s="87">
        <v>2</v>
      </c>
      <c r="U786" s="87">
        <v>2</v>
      </c>
      <c r="V786" s="87">
        <v>2</v>
      </c>
      <c r="W786" s="88">
        <v>2</v>
      </c>
      <c r="X786" s="86">
        <v>2</v>
      </c>
      <c r="Y786" s="87">
        <v>2</v>
      </c>
      <c r="Z786" s="87" t="s">
        <v>163</v>
      </c>
      <c r="AA786" s="88" t="s">
        <v>163</v>
      </c>
      <c r="AB786" s="86" t="s">
        <v>163</v>
      </c>
      <c r="AC786" s="87" t="s">
        <v>163</v>
      </c>
      <c r="AD786" s="87" t="s">
        <v>164</v>
      </c>
      <c r="AE786" s="88" t="s">
        <v>164</v>
      </c>
      <c r="AF786" s="86" t="s">
        <v>164</v>
      </c>
      <c r="AG786" s="87" t="s">
        <v>164</v>
      </c>
      <c r="AH786" s="87" t="s">
        <v>164</v>
      </c>
      <c r="AI786" s="362"/>
      <c r="AJ786" s="363"/>
      <c r="AK786" s="86" t="s">
        <v>164</v>
      </c>
      <c r="AL786" s="87"/>
      <c r="AM786" s="87"/>
      <c r="AN786" s="88"/>
      <c r="AO786" s="86"/>
      <c r="AP786" s="87"/>
      <c r="AQ786" s="87"/>
      <c r="AR786" s="88"/>
      <c r="AS786" s="89"/>
      <c r="AT786" s="87"/>
      <c r="AU786" s="87"/>
      <c r="AV786" s="90"/>
      <c r="AW786" s="86"/>
      <c r="AX786" s="87"/>
      <c r="AY786" s="87"/>
      <c r="AZ786" s="87"/>
      <c r="BA786" s="88"/>
      <c r="BB786" s="89"/>
      <c r="BC786" s="87"/>
      <c r="BD786" s="87"/>
      <c r="BE786" s="321"/>
      <c r="BF786" s="322"/>
      <c r="BG786" s="322"/>
      <c r="BH786" s="322"/>
      <c r="BI786" s="322"/>
      <c r="BJ786" s="323"/>
      <c r="BK786" s="46" t="s">
        <v>18</v>
      </c>
      <c r="BL786" s="46" t="s">
        <v>1116</v>
      </c>
      <c r="BN786" s="146">
        <f t="shared" si="1260"/>
        <v>1</v>
      </c>
      <c r="BO786" s="146">
        <f t="shared" si="1208"/>
        <v>1</v>
      </c>
      <c r="BP786" s="146">
        <f t="shared" si="1209"/>
        <v>1</v>
      </c>
      <c r="BQ786" s="146">
        <f t="shared" si="1210"/>
        <v>1</v>
      </c>
      <c r="BR786" s="146">
        <f t="shared" si="1211"/>
        <v>1</v>
      </c>
      <c r="BS786" s="146">
        <f t="shared" si="1212"/>
        <v>1</v>
      </c>
      <c r="BT786" s="146">
        <f t="shared" si="1213"/>
        <v>1</v>
      </c>
      <c r="BU786" s="146">
        <f t="shared" si="1214"/>
        <v>1</v>
      </c>
      <c r="BV786" s="146">
        <f t="shared" si="1215"/>
        <v>1</v>
      </c>
      <c r="BW786" s="146">
        <f t="shared" si="1216"/>
        <v>1</v>
      </c>
      <c r="BX786" s="146">
        <f t="shared" si="1217"/>
        <v>1</v>
      </c>
      <c r="BY786" s="146">
        <f t="shared" si="1218"/>
        <v>1</v>
      </c>
      <c r="BZ786" s="146">
        <f t="shared" si="1219"/>
        <v>1</v>
      </c>
      <c r="CA786" s="146">
        <f t="shared" si="1220"/>
        <v>1</v>
      </c>
      <c r="CB786" s="146">
        <f t="shared" si="1221"/>
        <v>1</v>
      </c>
      <c r="CC786" s="146">
        <f t="shared" si="1222"/>
        <v>0</v>
      </c>
      <c r="CD786" s="146">
        <f t="shared" si="1223"/>
        <v>0</v>
      </c>
      <c r="CE786" s="146">
        <f t="shared" si="1224"/>
        <v>0</v>
      </c>
      <c r="CF786" s="146">
        <f t="shared" si="1225"/>
        <v>0</v>
      </c>
      <c r="CG786" s="146">
        <f t="shared" si="1226"/>
        <v>0</v>
      </c>
      <c r="CH786" s="146">
        <f t="shared" si="1227"/>
        <v>0</v>
      </c>
      <c r="CI786" s="146">
        <f t="shared" si="1228"/>
        <v>0</v>
      </c>
      <c r="CJ786" s="146">
        <f t="shared" si="1229"/>
        <v>0</v>
      </c>
      <c r="CK786" s="146">
        <f t="shared" si="1230"/>
        <v>0</v>
      </c>
      <c r="CL786" s="146">
        <f t="shared" si="1231"/>
        <v>0</v>
      </c>
      <c r="CM786" s="146">
        <f t="shared" si="1232"/>
        <v>0</v>
      </c>
      <c r="CN786" s="146">
        <f t="shared" si="1233"/>
        <v>0</v>
      </c>
      <c r="CO786" s="146">
        <f t="shared" si="1234"/>
        <v>0</v>
      </c>
      <c r="CP786" s="146">
        <f t="shared" si="1235"/>
        <v>0</v>
      </c>
      <c r="CQ786" s="146">
        <f t="shared" si="1236"/>
        <v>0</v>
      </c>
      <c r="CR786" s="146">
        <f t="shared" si="1237"/>
        <v>0</v>
      </c>
      <c r="CS786" s="146">
        <f t="shared" si="1238"/>
        <v>0</v>
      </c>
      <c r="CT786" s="146">
        <f t="shared" si="1239"/>
        <v>0</v>
      </c>
      <c r="CU786" s="146">
        <f t="shared" si="1240"/>
        <v>0</v>
      </c>
      <c r="CV786" s="146">
        <f t="shared" si="1241"/>
        <v>0</v>
      </c>
      <c r="CW786" s="146">
        <f t="shared" si="1242"/>
        <v>0</v>
      </c>
      <c r="CX786" s="146">
        <f t="shared" si="1243"/>
        <v>0</v>
      </c>
      <c r="CY786" s="146">
        <f t="shared" si="1244"/>
        <v>0</v>
      </c>
      <c r="CZ786" s="146">
        <f t="shared" si="1245"/>
        <v>0</v>
      </c>
      <c r="DA786" s="146">
        <f t="shared" si="1246"/>
        <v>0</v>
      </c>
      <c r="DB786" s="146">
        <f t="shared" si="1247"/>
        <v>0</v>
      </c>
      <c r="DC786" s="146">
        <f t="shared" si="1248"/>
        <v>0</v>
      </c>
      <c r="DD786" s="146">
        <f t="shared" si="1249"/>
        <v>0</v>
      </c>
      <c r="DE786" s="146">
        <f t="shared" si="1250"/>
        <v>0</v>
      </c>
      <c r="DF786" s="146">
        <f t="shared" si="1251"/>
        <v>0</v>
      </c>
      <c r="DG786" s="146">
        <f t="shared" si="1252"/>
        <v>0</v>
      </c>
      <c r="DH786" s="146">
        <f t="shared" si="1253"/>
        <v>0</v>
      </c>
      <c r="DI786" s="146">
        <f t="shared" si="1254"/>
        <v>0</v>
      </c>
      <c r="DJ786" s="146">
        <f t="shared" si="1255"/>
        <v>0</v>
      </c>
      <c r="DK786" s="146">
        <f t="shared" si="1256"/>
        <v>0</v>
      </c>
      <c r="DL786" s="146">
        <f t="shared" si="1257"/>
        <v>0</v>
      </c>
      <c r="DM786" s="146">
        <f t="shared" si="1258"/>
        <v>0</v>
      </c>
      <c r="DN786" s="64">
        <f t="shared" si="1264"/>
        <v>15</v>
      </c>
      <c r="DO786" s="52">
        <f t="shared" si="1265"/>
        <v>15</v>
      </c>
      <c r="DP786" s="52" t="str">
        <f t="shared" si="1261"/>
        <v/>
      </c>
      <c r="DQ786" s="53" t="str">
        <f t="shared" si="1262"/>
        <v/>
      </c>
      <c r="DR786" s="1">
        <f t="shared" si="1266"/>
        <v>1</v>
      </c>
      <c r="DS786" s="168" t="e">
        <f>IF(AND(DR786=#REF!,BL786=#REF!),'Tiến độ'!D786,"")</f>
        <v>#REF!</v>
      </c>
    </row>
    <row r="787" spans="1:123" ht="11.25" customHeight="1">
      <c r="A787" s="314" t="str">
        <f>IF(B787="","",MAX($A$7:A786)+1)</f>
        <v/>
      </c>
      <c r="B787" s="315"/>
      <c r="C787" s="79" t="s">
        <v>788</v>
      </c>
      <c r="D787" s="80" t="s">
        <v>789</v>
      </c>
      <c r="E787" s="81">
        <v>4</v>
      </c>
      <c r="F787" s="82">
        <v>75</v>
      </c>
      <c r="G787" s="83"/>
      <c r="H787" s="84">
        <f t="shared" si="1267"/>
        <v>0.5</v>
      </c>
      <c r="I787" s="85">
        <f t="shared" si="1268"/>
        <v>27</v>
      </c>
      <c r="J787" s="27" t="s">
        <v>813</v>
      </c>
      <c r="K787" s="86">
        <v>5</v>
      </c>
      <c r="L787" s="87">
        <v>5</v>
      </c>
      <c r="M787" s="87">
        <v>5</v>
      </c>
      <c r="N787" s="88">
        <v>5</v>
      </c>
      <c r="O787" s="86">
        <v>5</v>
      </c>
      <c r="P787" s="87">
        <v>5</v>
      </c>
      <c r="Q787" s="87">
        <v>5</v>
      </c>
      <c r="R787" s="88">
        <v>5</v>
      </c>
      <c r="S787" s="86">
        <v>5</v>
      </c>
      <c r="T787" s="87">
        <v>5</v>
      </c>
      <c r="U787" s="87">
        <v>5</v>
      </c>
      <c r="V787" s="87">
        <v>5</v>
      </c>
      <c r="W787" s="88">
        <v>5</v>
      </c>
      <c r="X787" s="86">
        <v>5</v>
      </c>
      <c r="Y787" s="87">
        <v>5</v>
      </c>
      <c r="Z787" s="87" t="s">
        <v>163</v>
      </c>
      <c r="AA787" s="88" t="s">
        <v>163</v>
      </c>
      <c r="AB787" s="86" t="s">
        <v>163</v>
      </c>
      <c r="AC787" s="87" t="s">
        <v>163</v>
      </c>
      <c r="AD787" s="87" t="s">
        <v>164</v>
      </c>
      <c r="AE787" s="88" t="s">
        <v>164</v>
      </c>
      <c r="AF787" s="86" t="s">
        <v>164</v>
      </c>
      <c r="AG787" s="87" t="s">
        <v>164</v>
      </c>
      <c r="AH787" s="87" t="s">
        <v>164</v>
      </c>
      <c r="AI787" s="362"/>
      <c r="AJ787" s="363"/>
      <c r="AK787" s="86" t="s">
        <v>164</v>
      </c>
      <c r="AL787" s="87"/>
      <c r="AM787" s="87"/>
      <c r="AN787" s="88"/>
      <c r="AO787" s="86"/>
      <c r="AP787" s="87"/>
      <c r="AQ787" s="87"/>
      <c r="AR787" s="88"/>
      <c r="AS787" s="89"/>
      <c r="AT787" s="87"/>
      <c r="AU787" s="87"/>
      <c r="AV787" s="90"/>
      <c r="AW787" s="86"/>
      <c r="AX787" s="87"/>
      <c r="AY787" s="87"/>
      <c r="AZ787" s="87"/>
      <c r="BA787" s="88"/>
      <c r="BB787" s="89"/>
      <c r="BC787" s="87"/>
      <c r="BD787" s="87"/>
      <c r="BE787" s="321"/>
      <c r="BF787" s="322"/>
      <c r="BG787" s="322"/>
      <c r="BH787" s="322"/>
      <c r="BI787" s="322"/>
      <c r="BJ787" s="323"/>
      <c r="BK787" s="46" t="s">
        <v>18</v>
      </c>
      <c r="BL787" s="46" t="s">
        <v>60</v>
      </c>
      <c r="BN787" s="146">
        <f t="shared" si="1260"/>
        <v>2.5</v>
      </c>
      <c r="BO787" s="146">
        <f t="shared" si="1208"/>
        <v>2.5</v>
      </c>
      <c r="BP787" s="146">
        <f t="shared" si="1209"/>
        <v>2.5</v>
      </c>
      <c r="BQ787" s="146">
        <f t="shared" si="1210"/>
        <v>2.5</v>
      </c>
      <c r="BR787" s="146">
        <f t="shared" si="1211"/>
        <v>2.5</v>
      </c>
      <c r="BS787" s="146">
        <f t="shared" si="1212"/>
        <v>2.5</v>
      </c>
      <c r="BT787" s="146">
        <f t="shared" si="1213"/>
        <v>2.5</v>
      </c>
      <c r="BU787" s="146">
        <f t="shared" si="1214"/>
        <v>2.5</v>
      </c>
      <c r="BV787" s="146">
        <f t="shared" si="1215"/>
        <v>2.5</v>
      </c>
      <c r="BW787" s="146">
        <f t="shared" si="1216"/>
        <v>2.5</v>
      </c>
      <c r="BX787" s="146">
        <f t="shared" si="1217"/>
        <v>2.5</v>
      </c>
      <c r="BY787" s="146">
        <f t="shared" si="1218"/>
        <v>2.5</v>
      </c>
      <c r="BZ787" s="146">
        <f t="shared" si="1219"/>
        <v>2.5</v>
      </c>
      <c r="CA787" s="146">
        <f t="shared" si="1220"/>
        <v>2.5</v>
      </c>
      <c r="CB787" s="146">
        <f t="shared" si="1221"/>
        <v>2.5</v>
      </c>
      <c r="CC787" s="146">
        <f t="shared" si="1222"/>
        <v>0</v>
      </c>
      <c r="CD787" s="146">
        <f t="shared" si="1223"/>
        <v>0</v>
      </c>
      <c r="CE787" s="146">
        <f t="shared" si="1224"/>
        <v>0</v>
      </c>
      <c r="CF787" s="146">
        <f t="shared" si="1225"/>
        <v>0</v>
      </c>
      <c r="CG787" s="146">
        <f t="shared" si="1226"/>
        <v>0</v>
      </c>
      <c r="CH787" s="146">
        <f t="shared" si="1227"/>
        <v>0</v>
      </c>
      <c r="CI787" s="146">
        <f t="shared" si="1228"/>
        <v>0</v>
      </c>
      <c r="CJ787" s="146">
        <f t="shared" si="1229"/>
        <v>0</v>
      </c>
      <c r="CK787" s="146">
        <f t="shared" si="1230"/>
        <v>0</v>
      </c>
      <c r="CL787" s="146">
        <f t="shared" si="1231"/>
        <v>0</v>
      </c>
      <c r="CM787" s="146">
        <f t="shared" si="1232"/>
        <v>0</v>
      </c>
      <c r="CN787" s="146">
        <f t="shared" si="1233"/>
        <v>0</v>
      </c>
      <c r="CO787" s="146">
        <f t="shared" si="1234"/>
        <v>0</v>
      </c>
      <c r="CP787" s="146">
        <f t="shared" si="1235"/>
        <v>0</v>
      </c>
      <c r="CQ787" s="146">
        <f t="shared" si="1236"/>
        <v>0</v>
      </c>
      <c r="CR787" s="146">
        <f t="shared" si="1237"/>
        <v>0</v>
      </c>
      <c r="CS787" s="146">
        <f t="shared" si="1238"/>
        <v>0</v>
      </c>
      <c r="CT787" s="146">
        <f t="shared" si="1239"/>
        <v>0</v>
      </c>
      <c r="CU787" s="146">
        <f t="shared" si="1240"/>
        <v>0</v>
      </c>
      <c r="CV787" s="146">
        <f t="shared" si="1241"/>
        <v>0</v>
      </c>
      <c r="CW787" s="146">
        <f t="shared" si="1242"/>
        <v>0</v>
      </c>
      <c r="CX787" s="146">
        <f t="shared" si="1243"/>
        <v>0</v>
      </c>
      <c r="CY787" s="146">
        <f t="shared" si="1244"/>
        <v>0</v>
      </c>
      <c r="CZ787" s="146">
        <f t="shared" si="1245"/>
        <v>0</v>
      </c>
      <c r="DA787" s="146">
        <f t="shared" si="1246"/>
        <v>0</v>
      </c>
      <c r="DB787" s="146">
        <f t="shared" si="1247"/>
        <v>0</v>
      </c>
      <c r="DC787" s="146">
        <f t="shared" si="1248"/>
        <v>0</v>
      </c>
      <c r="DD787" s="146">
        <f t="shared" si="1249"/>
        <v>0</v>
      </c>
      <c r="DE787" s="146">
        <f t="shared" si="1250"/>
        <v>0</v>
      </c>
      <c r="DF787" s="146">
        <f t="shared" si="1251"/>
        <v>0</v>
      </c>
      <c r="DG787" s="146">
        <f t="shared" si="1252"/>
        <v>0</v>
      </c>
      <c r="DH787" s="146">
        <f t="shared" si="1253"/>
        <v>0</v>
      </c>
      <c r="DI787" s="146">
        <f t="shared" si="1254"/>
        <v>0</v>
      </c>
      <c r="DJ787" s="146">
        <f t="shared" si="1255"/>
        <v>0</v>
      </c>
      <c r="DK787" s="146">
        <f t="shared" si="1256"/>
        <v>0</v>
      </c>
      <c r="DL787" s="146">
        <f t="shared" si="1257"/>
        <v>0</v>
      </c>
      <c r="DM787" s="146">
        <f t="shared" si="1258"/>
        <v>0</v>
      </c>
      <c r="DN787" s="64">
        <f t="shared" si="1264"/>
        <v>37.5</v>
      </c>
      <c r="DO787" s="52">
        <f t="shared" si="1265"/>
        <v>37.5</v>
      </c>
      <c r="DP787" s="52" t="str">
        <f t="shared" si="1261"/>
        <v/>
      </c>
      <c r="DQ787" s="53" t="str">
        <f t="shared" si="1262"/>
        <v/>
      </c>
      <c r="DR787" s="1">
        <f t="shared" si="1266"/>
        <v>1</v>
      </c>
      <c r="DS787" s="168" t="e">
        <f>IF(AND(DR787=#REF!,BL787=#REF!),'Tiến độ'!D787,"")</f>
        <v>#REF!</v>
      </c>
    </row>
    <row r="788" spans="1:123" ht="11.25" customHeight="1">
      <c r="A788" s="314" t="str">
        <f>IF(B788="","",MAX($A$7:A787)+1)</f>
        <v/>
      </c>
      <c r="B788" s="315"/>
      <c r="C788" s="79" t="s">
        <v>790</v>
      </c>
      <c r="D788" s="80" t="s">
        <v>791</v>
      </c>
      <c r="E788" s="81">
        <v>2</v>
      </c>
      <c r="F788" s="82">
        <v>30</v>
      </c>
      <c r="G788" s="83"/>
      <c r="H788" s="84">
        <f t="shared" si="1267"/>
        <v>0.5</v>
      </c>
      <c r="I788" s="85">
        <f t="shared" si="1268"/>
        <v>27</v>
      </c>
      <c r="J788" s="27" t="s">
        <v>813</v>
      </c>
      <c r="K788" s="86">
        <v>2</v>
      </c>
      <c r="L788" s="87">
        <v>2</v>
      </c>
      <c r="M788" s="87">
        <v>2</v>
      </c>
      <c r="N788" s="88">
        <v>2</v>
      </c>
      <c r="O788" s="86">
        <v>2</v>
      </c>
      <c r="P788" s="87">
        <v>2</v>
      </c>
      <c r="Q788" s="87">
        <v>2</v>
      </c>
      <c r="R788" s="88">
        <v>2</v>
      </c>
      <c r="S788" s="86">
        <v>2</v>
      </c>
      <c r="T788" s="87">
        <v>2</v>
      </c>
      <c r="U788" s="87">
        <v>2</v>
      </c>
      <c r="V788" s="87">
        <v>2</v>
      </c>
      <c r="W788" s="88">
        <v>2</v>
      </c>
      <c r="X788" s="86">
        <v>2</v>
      </c>
      <c r="Y788" s="87">
        <v>2</v>
      </c>
      <c r="Z788" s="87" t="s">
        <v>163</v>
      </c>
      <c r="AA788" s="88" t="s">
        <v>163</v>
      </c>
      <c r="AB788" s="86" t="s">
        <v>163</v>
      </c>
      <c r="AC788" s="87" t="s">
        <v>163</v>
      </c>
      <c r="AD788" s="87" t="s">
        <v>164</v>
      </c>
      <c r="AE788" s="88" t="s">
        <v>164</v>
      </c>
      <c r="AF788" s="86" t="s">
        <v>164</v>
      </c>
      <c r="AG788" s="87" t="s">
        <v>164</v>
      </c>
      <c r="AH788" s="87" t="s">
        <v>164</v>
      </c>
      <c r="AI788" s="362"/>
      <c r="AJ788" s="363"/>
      <c r="AK788" s="86" t="s">
        <v>164</v>
      </c>
      <c r="AL788" s="87"/>
      <c r="AM788" s="87"/>
      <c r="AN788" s="88"/>
      <c r="AO788" s="86"/>
      <c r="AP788" s="87"/>
      <c r="AQ788" s="87"/>
      <c r="AR788" s="88"/>
      <c r="AS788" s="89"/>
      <c r="AT788" s="87"/>
      <c r="AU788" s="87"/>
      <c r="AV788" s="90"/>
      <c r="AW788" s="86"/>
      <c r="AX788" s="87"/>
      <c r="AY788" s="87"/>
      <c r="AZ788" s="87"/>
      <c r="BA788" s="88"/>
      <c r="BB788" s="89"/>
      <c r="BC788" s="87"/>
      <c r="BD788" s="87"/>
      <c r="BE788" s="321"/>
      <c r="BF788" s="322"/>
      <c r="BG788" s="322"/>
      <c r="BH788" s="322"/>
      <c r="BI788" s="322"/>
      <c r="BJ788" s="323"/>
      <c r="BK788" s="46" t="s">
        <v>18</v>
      </c>
      <c r="BL788" s="46" t="s">
        <v>1116</v>
      </c>
      <c r="BN788" s="146">
        <f t="shared" si="1260"/>
        <v>1</v>
      </c>
      <c r="BO788" s="146">
        <f t="shared" si="1208"/>
        <v>1</v>
      </c>
      <c r="BP788" s="146">
        <f t="shared" si="1209"/>
        <v>1</v>
      </c>
      <c r="BQ788" s="146">
        <f t="shared" si="1210"/>
        <v>1</v>
      </c>
      <c r="BR788" s="146">
        <f t="shared" si="1211"/>
        <v>1</v>
      </c>
      <c r="BS788" s="146">
        <f t="shared" si="1212"/>
        <v>1</v>
      </c>
      <c r="BT788" s="146">
        <f t="shared" si="1213"/>
        <v>1</v>
      </c>
      <c r="BU788" s="146">
        <f t="shared" si="1214"/>
        <v>1</v>
      </c>
      <c r="BV788" s="146">
        <f t="shared" si="1215"/>
        <v>1</v>
      </c>
      <c r="BW788" s="146">
        <f t="shared" si="1216"/>
        <v>1</v>
      </c>
      <c r="BX788" s="146">
        <f t="shared" si="1217"/>
        <v>1</v>
      </c>
      <c r="BY788" s="146">
        <f t="shared" si="1218"/>
        <v>1</v>
      </c>
      <c r="BZ788" s="146">
        <f t="shared" si="1219"/>
        <v>1</v>
      </c>
      <c r="CA788" s="146">
        <f t="shared" si="1220"/>
        <v>1</v>
      </c>
      <c r="CB788" s="146">
        <f t="shared" si="1221"/>
        <v>1</v>
      </c>
      <c r="CC788" s="146">
        <f t="shared" si="1222"/>
        <v>0</v>
      </c>
      <c r="CD788" s="146">
        <f t="shared" si="1223"/>
        <v>0</v>
      </c>
      <c r="CE788" s="146">
        <f t="shared" si="1224"/>
        <v>0</v>
      </c>
      <c r="CF788" s="146">
        <f t="shared" si="1225"/>
        <v>0</v>
      </c>
      <c r="CG788" s="146">
        <f t="shared" si="1226"/>
        <v>0</v>
      </c>
      <c r="CH788" s="146">
        <f t="shared" si="1227"/>
        <v>0</v>
      </c>
      <c r="CI788" s="146">
        <f t="shared" si="1228"/>
        <v>0</v>
      </c>
      <c r="CJ788" s="146">
        <f t="shared" si="1229"/>
        <v>0</v>
      </c>
      <c r="CK788" s="146">
        <f t="shared" si="1230"/>
        <v>0</v>
      </c>
      <c r="CL788" s="146">
        <f t="shared" si="1231"/>
        <v>0</v>
      </c>
      <c r="CM788" s="146">
        <f t="shared" si="1232"/>
        <v>0</v>
      </c>
      <c r="CN788" s="146">
        <f t="shared" si="1233"/>
        <v>0</v>
      </c>
      <c r="CO788" s="146">
        <f t="shared" si="1234"/>
        <v>0</v>
      </c>
      <c r="CP788" s="146">
        <f t="shared" si="1235"/>
        <v>0</v>
      </c>
      <c r="CQ788" s="146">
        <f t="shared" si="1236"/>
        <v>0</v>
      </c>
      <c r="CR788" s="146">
        <f t="shared" si="1237"/>
        <v>0</v>
      </c>
      <c r="CS788" s="146">
        <f t="shared" si="1238"/>
        <v>0</v>
      </c>
      <c r="CT788" s="146">
        <f t="shared" si="1239"/>
        <v>0</v>
      </c>
      <c r="CU788" s="146">
        <f t="shared" si="1240"/>
        <v>0</v>
      </c>
      <c r="CV788" s="146">
        <f t="shared" si="1241"/>
        <v>0</v>
      </c>
      <c r="CW788" s="146">
        <f t="shared" si="1242"/>
        <v>0</v>
      </c>
      <c r="CX788" s="146">
        <f t="shared" si="1243"/>
        <v>0</v>
      </c>
      <c r="CY788" s="146">
        <f t="shared" si="1244"/>
        <v>0</v>
      </c>
      <c r="CZ788" s="146">
        <f t="shared" si="1245"/>
        <v>0</v>
      </c>
      <c r="DA788" s="146">
        <f t="shared" si="1246"/>
        <v>0</v>
      </c>
      <c r="DB788" s="146">
        <f t="shared" si="1247"/>
        <v>0</v>
      </c>
      <c r="DC788" s="146">
        <f t="shared" si="1248"/>
        <v>0</v>
      </c>
      <c r="DD788" s="146">
        <f t="shared" si="1249"/>
        <v>0</v>
      </c>
      <c r="DE788" s="146">
        <f t="shared" si="1250"/>
        <v>0</v>
      </c>
      <c r="DF788" s="146">
        <f t="shared" si="1251"/>
        <v>0</v>
      </c>
      <c r="DG788" s="146">
        <f t="shared" si="1252"/>
        <v>0</v>
      </c>
      <c r="DH788" s="146">
        <f t="shared" si="1253"/>
        <v>0</v>
      </c>
      <c r="DI788" s="146">
        <f t="shared" si="1254"/>
        <v>0</v>
      </c>
      <c r="DJ788" s="146">
        <f t="shared" si="1255"/>
        <v>0</v>
      </c>
      <c r="DK788" s="146">
        <f t="shared" si="1256"/>
        <v>0</v>
      </c>
      <c r="DL788" s="146">
        <f t="shared" si="1257"/>
        <v>0</v>
      </c>
      <c r="DM788" s="146">
        <f t="shared" si="1258"/>
        <v>0</v>
      </c>
      <c r="DN788" s="64">
        <f t="shared" si="1264"/>
        <v>15</v>
      </c>
      <c r="DO788" s="52">
        <f t="shared" si="1265"/>
        <v>15</v>
      </c>
      <c r="DP788" s="52" t="str">
        <f t="shared" si="1261"/>
        <v/>
      </c>
      <c r="DQ788" s="53" t="str">
        <f t="shared" si="1262"/>
        <v/>
      </c>
      <c r="DR788" s="1">
        <f t="shared" si="1266"/>
        <v>1</v>
      </c>
      <c r="DS788" s="168" t="e">
        <f>IF(AND(DR788=#REF!,BL788=#REF!),'Tiến độ'!D788,"")</f>
        <v>#REF!</v>
      </c>
    </row>
    <row r="789" spans="1:123" ht="11.25" customHeight="1">
      <c r="A789" s="314" t="str">
        <f>IF(B789="","",MAX($A$7:A788)+1)</f>
        <v/>
      </c>
      <c r="B789" s="315"/>
      <c r="C789" s="79" t="s">
        <v>792</v>
      </c>
      <c r="D789" s="80" t="s">
        <v>793</v>
      </c>
      <c r="E789" s="81">
        <v>4</v>
      </c>
      <c r="F789" s="82">
        <v>75</v>
      </c>
      <c r="G789" s="83"/>
      <c r="H789" s="84">
        <f t="shared" si="1267"/>
        <v>0.5</v>
      </c>
      <c r="I789" s="85">
        <f t="shared" si="1268"/>
        <v>27</v>
      </c>
      <c r="J789" s="27" t="s">
        <v>813</v>
      </c>
      <c r="K789" s="86">
        <v>5</v>
      </c>
      <c r="L789" s="87">
        <v>5</v>
      </c>
      <c r="M789" s="87">
        <v>5</v>
      </c>
      <c r="N789" s="88">
        <v>5</v>
      </c>
      <c r="O789" s="86">
        <v>5</v>
      </c>
      <c r="P789" s="87">
        <v>5</v>
      </c>
      <c r="Q789" s="87">
        <v>5</v>
      </c>
      <c r="R789" s="88">
        <v>5</v>
      </c>
      <c r="S789" s="86">
        <v>5</v>
      </c>
      <c r="T789" s="87">
        <v>5</v>
      </c>
      <c r="U789" s="87">
        <v>5</v>
      </c>
      <c r="V789" s="87">
        <v>5</v>
      </c>
      <c r="W789" s="88">
        <v>5</v>
      </c>
      <c r="X789" s="86">
        <v>5</v>
      </c>
      <c r="Y789" s="87">
        <v>5</v>
      </c>
      <c r="Z789" s="87" t="s">
        <v>163</v>
      </c>
      <c r="AA789" s="88" t="s">
        <v>163</v>
      </c>
      <c r="AB789" s="86" t="s">
        <v>163</v>
      </c>
      <c r="AC789" s="87" t="s">
        <v>163</v>
      </c>
      <c r="AD789" s="87" t="s">
        <v>164</v>
      </c>
      <c r="AE789" s="88" t="s">
        <v>164</v>
      </c>
      <c r="AF789" s="86" t="s">
        <v>164</v>
      </c>
      <c r="AG789" s="87" t="s">
        <v>164</v>
      </c>
      <c r="AH789" s="87" t="s">
        <v>164</v>
      </c>
      <c r="AI789" s="362"/>
      <c r="AJ789" s="363"/>
      <c r="AK789" s="86" t="s">
        <v>164</v>
      </c>
      <c r="AL789" s="87"/>
      <c r="AM789" s="87"/>
      <c r="AN789" s="88"/>
      <c r="AO789" s="86"/>
      <c r="AP789" s="87"/>
      <c r="AQ789" s="87"/>
      <c r="AR789" s="88"/>
      <c r="AS789" s="89"/>
      <c r="AT789" s="87"/>
      <c r="AU789" s="87"/>
      <c r="AV789" s="90"/>
      <c r="AW789" s="86"/>
      <c r="AX789" s="87"/>
      <c r="AY789" s="87"/>
      <c r="AZ789" s="87"/>
      <c r="BA789" s="88"/>
      <c r="BB789" s="89"/>
      <c r="BC789" s="87"/>
      <c r="BD789" s="87"/>
      <c r="BE789" s="321"/>
      <c r="BF789" s="322"/>
      <c r="BG789" s="322"/>
      <c r="BH789" s="322"/>
      <c r="BI789" s="322"/>
      <c r="BJ789" s="323"/>
      <c r="BK789" s="46" t="s">
        <v>18</v>
      </c>
      <c r="BL789" s="46" t="s">
        <v>59</v>
      </c>
      <c r="BN789" s="146">
        <f t="shared" si="1260"/>
        <v>2.5</v>
      </c>
      <c r="BO789" s="146">
        <f t="shared" si="1208"/>
        <v>2.5</v>
      </c>
      <c r="BP789" s="146">
        <f t="shared" si="1209"/>
        <v>2.5</v>
      </c>
      <c r="BQ789" s="146">
        <f t="shared" si="1210"/>
        <v>2.5</v>
      </c>
      <c r="BR789" s="146">
        <f t="shared" si="1211"/>
        <v>2.5</v>
      </c>
      <c r="BS789" s="146">
        <f t="shared" si="1212"/>
        <v>2.5</v>
      </c>
      <c r="BT789" s="146">
        <f t="shared" si="1213"/>
        <v>2.5</v>
      </c>
      <c r="BU789" s="146">
        <f t="shared" si="1214"/>
        <v>2.5</v>
      </c>
      <c r="BV789" s="146">
        <f t="shared" si="1215"/>
        <v>2.5</v>
      </c>
      <c r="BW789" s="146">
        <f t="shared" si="1216"/>
        <v>2.5</v>
      </c>
      <c r="BX789" s="146">
        <f t="shared" si="1217"/>
        <v>2.5</v>
      </c>
      <c r="BY789" s="146">
        <f t="shared" si="1218"/>
        <v>2.5</v>
      </c>
      <c r="BZ789" s="146">
        <f t="shared" si="1219"/>
        <v>2.5</v>
      </c>
      <c r="CA789" s="146">
        <f t="shared" si="1220"/>
        <v>2.5</v>
      </c>
      <c r="CB789" s="146">
        <f t="shared" si="1221"/>
        <v>2.5</v>
      </c>
      <c r="CC789" s="146">
        <f t="shared" si="1222"/>
        <v>0</v>
      </c>
      <c r="CD789" s="146">
        <f t="shared" si="1223"/>
        <v>0</v>
      </c>
      <c r="CE789" s="146">
        <f t="shared" si="1224"/>
        <v>0</v>
      </c>
      <c r="CF789" s="146">
        <f t="shared" si="1225"/>
        <v>0</v>
      </c>
      <c r="CG789" s="146">
        <f t="shared" si="1226"/>
        <v>0</v>
      </c>
      <c r="CH789" s="146">
        <f t="shared" si="1227"/>
        <v>0</v>
      </c>
      <c r="CI789" s="146">
        <f t="shared" si="1228"/>
        <v>0</v>
      </c>
      <c r="CJ789" s="146">
        <f t="shared" si="1229"/>
        <v>0</v>
      </c>
      <c r="CK789" s="146">
        <f t="shared" si="1230"/>
        <v>0</v>
      </c>
      <c r="CL789" s="146">
        <f t="shared" si="1231"/>
        <v>0</v>
      </c>
      <c r="CM789" s="146">
        <f t="shared" si="1232"/>
        <v>0</v>
      </c>
      <c r="CN789" s="146">
        <f t="shared" si="1233"/>
        <v>0</v>
      </c>
      <c r="CO789" s="146">
        <f t="shared" si="1234"/>
        <v>0</v>
      </c>
      <c r="CP789" s="146">
        <f t="shared" si="1235"/>
        <v>0</v>
      </c>
      <c r="CQ789" s="146">
        <f t="shared" si="1236"/>
        <v>0</v>
      </c>
      <c r="CR789" s="146">
        <f t="shared" si="1237"/>
        <v>0</v>
      </c>
      <c r="CS789" s="146">
        <f t="shared" si="1238"/>
        <v>0</v>
      </c>
      <c r="CT789" s="146">
        <f t="shared" si="1239"/>
        <v>0</v>
      </c>
      <c r="CU789" s="146">
        <f t="shared" si="1240"/>
        <v>0</v>
      </c>
      <c r="CV789" s="146">
        <f t="shared" si="1241"/>
        <v>0</v>
      </c>
      <c r="CW789" s="146">
        <f t="shared" si="1242"/>
        <v>0</v>
      </c>
      <c r="CX789" s="146">
        <f t="shared" si="1243"/>
        <v>0</v>
      </c>
      <c r="CY789" s="146">
        <f t="shared" si="1244"/>
        <v>0</v>
      </c>
      <c r="CZ789" s="146">
        <f t="shared" si="1245"/>
        <v>0</v>
      </c>
      <c r="DA789" s="146">
        <f t="shared" si="1246"/>
        <v>0</v>
      </c>
      <c r="DB789" s="146">
        <f t="shared" si="1247"/>
        <v>0</v>
      </c>
      <c r="DC789" s="146">
        <f t="shared" si="1248"/>
        <v>0</v>
      </c>
      <c r="DD789" s="146">
        <f t="shared" si="1249"/>
        <v>0</v>
      </c>
      <c r="DE789" s="146">
        <f t="shared" si="1250"/>
        <v>0</v>
      </c>
      <c r="DF789" s="146">
        <f t="shared" si="1251"/>
        <v>0</v>
      </c>
      <c r="DG789" s="146">
        <f t="shared" si="1252"/>
        <v>0</v>
      </c>
      <c r="DH789" s="146">
        <f t="shared" si="1253"/>
        <v>0</v>
      </c>
      <c r="DI789" s="146">
        <f t="shared" si="1254"/>
        <v>0</v>
      </c>
      <c r="DJ789" s="146">
        <f t="shared" si="1255"/>
        <v>0</v>
      </c>
      <c r="DK789" s="146">
        <f t="shared" si="1256"/>
        <v>0</v>
      </c>
      <c r="DL789" s="146">
        <f t="shared" si="1257"/>
        <v>0</v>
      </c>
      <c r="DM789" s="146">
        <f t="shared" si="1258"/>
        <v>0</v>
      </c>
      <c r="DN789" s="64">
        <f t="shared" si="1264"/>
        <v>37.5</v>
      </c>
      <c r="DO789" s="52">
        <f t="shared" si="1265"/>
        <v>37.5</v>
      </c>
      <c r="DP789" s="52" t="str">
        <f t="shared" si="1261"/>
        <v/>
      </c>
      <c r="DQ789" s="53" t="str">
        <f t="shared" si="1262"/>
        <v/>
      </c>
      <c r="DR789" s="1">
        <f t="shared" si="1266"/>
        <v>1</v>
      </c>
      <c r="DS789" s="168" t="e">
        <f>IF(AND(DR789=#REF!,BL789=#REF!),'Tiến độ'!D789,"")</f>
        <v>#REF!</v>
      </c>
    </row>
    <row r="790" spans="1:123" ht="11.25" customHeight="1">
      <c r="A790" s="314" t="str">
        <f>IF(B790="","",MAX($A$7:A789)+1)</f>
        <v/>
      </c>
      <c r="B790" s="315"/>
      <c r="C790" s="79" t="s">
        <v>607</v>
      </c>
      <c r="D790" s="80" t="s">
        <v>608</v>
      </c>
      <c r="E790" s="81">
        <v>2</v>
      </c>
      <c r="F790" s="82">
        <v>30</v>
      </c>
      <c r="G790" s="83"/>
      <c r="H790" s="84">
        <f t="shared" si="1267"/>
        <v>0.5</v>
      </c>
      <c r="I790" s="85">
        <f t="shared" si="1268"/>
        <v>27</v>
      </c>
      <c r="J790" s="27" t="s">
        <v>813</v>
      </c>
      <c r="K790" s="86"/>
      <c r="L790" s="87"/>
      <c r="M790" s="87"/>
      <c r="N790" s="88"/>
      <c r="O790" s="86"/>
      <c r="P790" s="87"/>
      <c r="Q790" s="87"/>
      <c r="R790" s="88"/>
      <c r="S790" s="86"/>
      <c r="T790" s="87"/>
      <c r="U790" s="87"/>
      <c r="V790" s="87"/>
      <c r="W790" s="88"/>
      <c r="X790" s="86"/>
      <c r="Y790" s="87"/>
      <c r="Z790" s="87"/>
      <c r="AA790" s="88"/>
      <c r="AB790" s="86"/>
      <c r="AC790" s="87"/>
      <c r="AD790" s="87"/>
      <c r="AE790" s="88"/>
      <c r="AF790" s="86"/>
      <c r="AG790" s="87"/>
      <c r="AH790" s="87"/>
      <c r="AI790" s="362"/>
      <c r="AJ790" s="363"/>
      <c r="AK790" s="86"/>
      <c r="AL790" s="87">
        <v>2</v>
      </c>
      <c r="AM790" s="87">
        <v>2</v>
      </c>
      <c r="AN790" s="88">
        <v>2</v>
      </c>
      <c r="AO790" s="86">
        <v>2</v>
      </c>
      <c r="AP790" s="87">
        <v>2</v>
      </c>
      <c r="AQ790" s="87">
        <v>2</v>
      </c>
      <c r="AR790" s="88">
        <v>2</v>
      </c>
      <c r="AS790" s="89">
        <v>2</v>
      </c>
      <c r="AT790" s="87">
        <v>2</v>
      </c>
      <c r="AU790" s="87">
        <v>2</v>
      </c>
      <c r="AV790" s="90">
        <v>2</v>
      </c>
      <c r="AW790" s="86">
        <v>2</v>
      </c>
      <c r="AX790" s="87">
        <v>2</v>
      </c>
      <c r="AY790" s="87">
        <v>2</v>
      </c>
      <c r="AZ790" s="87">
        <v>2</v>
      </c>
      <c r="BA790" s="88" t="s">
        <v>163</v>
      </c>
      <c r="BB790" s="89" t="s">
        <v>163</v>
      </c>
      <c r="BC790" s="87" t="s">
        <v>163</v>
      </c>
      <c r="BD790" s="87" t="s">
        <v>163</v>
      </c>
      <c r="BE790" s="321"/>
      <c r="BF790" s="322"/>
      <c r="BG790" s="322"/>
      <c r="BH790" s="322"/>
      <c r="BI790" s="322"/>
      <c r="BJ790" s="323"/>
      <c r="BK790" s="46" t="s">
        <v>18</v>
      </c>
      <c r="BL790" s="46" t="s">
        <v>1116</v>
      </c>
      <c r="BN790" s="146">
        <f t="shared" si="1260"/>
        <v>0</v>
      </c>
      <c r="BO790" s="146">
        <f t="shared" si="1208"/>
        <v>0</v>
      </c>
      <c r="BP790" s="146">
        <f t="shared" si="1209"/>
        <v>0</v>
      </c>
      <c r="BQ790" s="146">
        <f t="shared" si="1210"/>
        <v>0</v>
      </c>
      <c r="BR790" s="146">
        <f t="shared" si="1211"/>
        <v>0</v>
      </c>
      <c r="BS790" s="146">
        <f t="shared" si="1212"/>
        <v>0</v>
      </c>
      <c r="BT790" s="146">
        <f t="shared" si="1213"/>
        <v>0</v>
      </c>
      <c r="BU790" s="146">
        <f t="shared" si="1214"/>
        <v>0</v>
      </c>
      <c r="BV790" s="146">
        <f t="shared" si="1215"/>
        <v>0</v>
      </c>
      <c r="BW790" s="146">
        <f t="shared" si="1216"/>
        <v>0</v>
      </c>
      <c r="BX790" s="146">
        <f t="shared" si="1217"/>
        <v>0</v>
      </c>
      <c r="BY790" s="146">
        <f t="shared" si="1218"/>
        <v>0</v>
      </c>
      <c r="BZ790" s="146">
        <f t="shared" si="1219"/>
        <v>0</v>
      </c>
      <c r="CA790" s="146">
        <f t="shared" si="1220"/>
        <v>0</v>
      </c>
      <c r="CB790" s="146">
        <f t="shared" si="1221"/>
        <v>0</v>
      </c>
      <c r="CC790" s="146">
        <f t="shared" si="1222"/>
        <v>0</v>
      </c>
      <c r="CD790" s="146">
        <f t="shared" si="1223"/>
        <v>0</v>
      </c>
      <c r="CE790" s="146">
        <f t="shared" si="1224"/>
        <v>0</v>
      </c>
      <c r="CF790" s="146">
        <f t="shared" si="1225"/>
        <v>0</v>
      </c>
      <c r="CG790" s="146">
        <f t="shared" si="1226"/>
        <v>0</v>
      </c>
      <c r="CH790" s="146">
        <f t="shared" si="1227"/>
        <v>0</v>
      </c>
      <c r="CI790" s="146">
        <f t="shared" si="1228"/>
        <v>0</v>
      </c>
      <c r="CJ790" s="146">
        <f t="shared" si="1229"/>
        <v>0</v>
      </c>
      <c r="CK790" s="146">
        <f t="shared" si="1230"/>
        <v>0</v>
      </c>
      <c r="CL790" s="146">
        <f t="shared" si="1231"/>
        <v>0</v>
      </c>
      <c r="CM790" s="146">
        <f t="shared" si="1232"/>
        <v>0</v>
      </c>
      <c r="CN790" s="146">
        <f t="shared" si="1233"/>
        <v>0</v>
      </c>
      <c r="CO790" s="146">
        <f t="shared" si="1234"/>
        <v>1</v>
      </c>
      <c r="CP790" s="146">
        <f t="shared" si="1235"/>
        <v>1</v>
      </c>
      <c r="CQ790" s="146">
        <f t="shared" si="1236"/>
        <v>1</v>
      </c>
      <c r="CR790" s="146">
        <f t="shared" si="1237"/>
        <v>1</v>
      </c>
      <c r="CS790" s="146">
        <f t="shared" si="1238"/>
        <v>1</v>
      </c>
      <c r="CT790" s="146">
        <f t="shared" si="1239"/>
        <v>1</v>
      </c>
      <c r="CU790" s="146">
        <f t="shared" si="1240"/>
        <v>1</v>
      </c>
      <c r="CV790" s="146">
        <f t="shared" si="1241"/>
        <v>1</v>
      </c>
      <c r="CW790" s="146">
        <f t="shared" si="1242"/>
        <v>1</v>
      </c>
      <c r="CX790" s="146">
        <f t="shared" si="1243"/>
        <v>1</v>
      </c>
      <c r="CY790" s="146">
        <f t="shared" si="1244"/>
        <v>1</v>
      </c>
      <c r="CZ790" s="146">
        <f t="shared" si="1245"/>
        <v>1</v>
      </c>
      <c r="DA790" s="146">
        <f t="shared" si="1246"/>
        <v>1</v>
      </c>
      <c r="DB790" s="146">
        <f t="shared" si="1247"/>
        <v>1</v>
      </c>
      <c r="DC790" s="146">
        <f t="shared" si="1248"/>
        <v>1</v>
      </c>
      <c r="DD790" s="146">
        <f t="shared" si="1249"/>
        <v>0</v>
      </c>
      <c r="DE790" s="146">
        <f t="shared" si="1250"/>
        <v>0</v>
      </c>
      <c r="DF790" s="146">
        <f t="shared" si="1251"/>
        <v>0</v>
      </c>
      <c r="DG790" s="146">
        <f t="shared" si="1252"/>
        <v>0</v>
      </c>
      <c r="DH790" s="146">
        <f t="shared" si="1253"/>
        <v>0</v>
      </c>
      <c r="DI790" s="146">
        <f t="shared" si="1254"/>
        <v>0</v>
      </c>
      <c r="DJ790" s="146">
        <f t="shared" si="1255"/>
        <v>0</v>
      </c>
      <c r="DK790" s="146">
        <f t="shared" si="1256"/>
        <v>0</v>
      </c>
      <c r="DL790" s="146">
        <f t="shared" si="1257"/>
        <v>0</v>
      </c>
      <c r="DM790" s="146">
        <f t="shared" si="1258"/>
        <v>0</v>
      </c>
      <c r="DN790" s="64">
        <f t="shared" si="1264"/>
        <v>15</v>
      </c>
      <c r="DO790" s="52" t="str">
        <f t="shared" si="1265"/>
        <v/>
      </c>
      <c r="DP790" s="52" t="str">
        <f t="shared" si="1261"/>
        <v/>
      </c>
      <c r="DQ790" s="53">
        <f t="shared" si="1262"/>
        <v>15</v>
      </c>
      <c r="DR790" s="1">
        <f t="shared" si="1266"/>
        <v>2</v>
      </c>
      <c r="DS790" s="168" t="e">
        <f>IF(AND(DR790=#REF!,BL790=#REF!),'Tiến độ'!D790,"")</f>
        <v>#REF!</v>
      </c>
    </row>
    <row r="791" spans="1:123" ht="11.25" customHeight="1">
      <c r="A791" s="314" t="str">
        <f>IF(B791="","",MAX($A$7:A790)+1)</f>
        <v/>
      </c>
      <c r="B791" s="315"/>
      <c r="C791" s="79" t="s">
        <v>591</v>
      </c>
      <c r="D791" s="80" t="s">
        <v>592</v>
      </c>
      <c r="E791" s="81">
        <v>3</v>
      </c>
      <c r="F791" s="82">
        <v>45</v>
      </c>
      <c r="G791" s="83"/>
      <c r="H791" s="84">
        <f t="shared" si="1267"/>
        <v>0.5</v>
      </c>
      <c r="I791" s="85">
        <f t="shared" si="1268"/>
        <v>27</v>
      </c>
      <c r="J791" s="27" t="s">
        <v>813</v>
      </c>
      <c r="K791" s="86"/>
      <c r="L791" s="87"/>
      <c r="M791" s="87"/>
      <c r="N791" s="88"/>
      <c r="O791" s="86"/>
      <c r="P791" s="87"/>
      <c r="Q791" s="87"/>
      <c r="R791" s="88"/>
      <c r="S791" s="86"/>
      <c r="T791" s="87"/>
      <c r="U791" s="87"/>
      <c r="V791" s="87"/>
      <c r="W791" s="88"/>
      <c r="X791" s="86"/>
      <c r="Y791" s="87"/>
      <c r="Z791" s="87"/>
      <c r="AA791" s="88"/>
      <c r="AB791" s="86"/>
      <c r="AC791" s="87"/>
      <c r="AD791" s="87"/>
      <c r="AE791" s="88"/>
      <c r="AF791" s="86"/>
      <c r="AG791" s="87"/>
      <c r="AH791" s="87"/>
      <c r="AI791" s="362"/>
      <c r="AJ791" s="363"/>
      <c r="AK791" s="86"/>
      <c r="AL791" s="87">
        <v>3</v>
      </c>
      <c r="AM791" s="87">
        <v>3</v>
      </c>
      <c r="AN791" s="88">
        <v>3</v>
      </c>
      <c r="AO791" s="86">
        <v>3</v>
      </c>
      <c r="AP791" s="87">
        <v>3</v>
      </c>
      <c r="AQ791" s="87">
        <v>3</v>
      </c>
      <c r="AR791" s="88">
        <v>3</v>
      </c>
      <c r="AS791" s="89">
        <v>3</v>
      </c>
      <c r="AT791" s="87">
        <v>3</v>
      </c>
      <c r="AU791" s="87">
        <v>3</v>
      </c>
      <c r="AV791" s="90">
        <v>3</v>
      </c>
      <c r="AW791" s="86">
        <v>3</v>
      </c>
      <c r="AX791" s="87">
        <v>3</v>
      </c>
      <c r="AY791" s="87">
        <v>3</v>
      </c>
      <c r="AZ791" s="87">
        <v>3</v>
      </c>
      <c r="BA791" s="88" t="s">
        <v>163</v>
      </c>
      <c r="BB791" s="89" t="s">
        <v>163</v>
      </c>
      <c r="BC791" s="87" t="s">
        <v>163</v>
      </c>
      <c r="BD791" s="87" t="s">
        <v>163</v>
      </c>
      <c r="BE791" s="321"/>
      <c r="BF791" s="322"/>
      <c r="BG791" s="322"/>
      <c r="BH791" s="322"/>
      <c r="BI791" s="322"/>
      <c r="BJ791" s="323"/>
      <c r="BK791" s="46" t="s">
        <v>18</v>
      </c>
      <c r="BL791" s="46" t="s">
        <v>1116</v>
      </c>
      <c r="BN791" s="146">
        <f t="shared" si="1260"/>
        <v>0</v>
      </c>
      <c r="BO791" s="146">
        <f t="shared" si="1208"/>
        <v>0</v>
      </c>
      <c r="BP791" s="146">
        <f t="shared" si="1209"/>
        <v>0</v>
      </c>
      <c r="BQ791" s="146">
        <f t="shared" si="1210"/>
        <v>0</v>
      </c>
      <c r="BR791" s="146">
        <f t="shared" si="1211"/>
        <v>0</v>
      </c>
      <c r="BS791" s="146">
        <f t="shared" si="1212"/>
        <v>0</v>
      </c>
      <c r="BT791" s="146">
        <f t="shared" si="1213"/>
        <v>0</v>
      </c>
      <c r="BU791" s="146">
        <f t="shared" si="1214"/>
        <v>0</v>
      </c>
      <c r="BV791" s="146">
        <f t="shared" si="1215"/>
        <v>0</v>
      </c>
      <c r="BW791" s="146">
        <f t="shared" si="1216"/>
        <v>0</v>
      </c>
      <c r="BX791" s="146">
        <f t="shared" si="1217"/>
        <v>0</v>
      </c>
      <c r="BY791" s="146">
        <f t="shared" si="1218"/>
        <v>0</v>
      </c>
      <c r="BZ791" s="146">
        <f t="shared" si="1219"/>
        <v>0</v>
      </c>
      <c r="CA791" s="146">
        <f t="shared" si="1220"/>
        <v>0</v>
      </c>
      <c r="CB791" s="146">
        <f t="shared" si="1221"/>
        <v>0</v>
      </c>
      <c r="CC791" s="146">
        <f t="shared" si="1222"/>
        <v>0</v>
      </c>
      <c r="CD791" s="146">
        <f t="shared" si="1223"/>
        <v>0</v>
      </c>
      <c r="CE791" s="146">
        <f t="shared" si="1224"/>
        <v>0</v>
      </c>
      <c r="CF791" s="146">
        <f t="shared" si="1225"/>
        <v>0</v>
      </c>
      <c r="CG791" s="146">
        <f t="shared" si="1226"/>
        <v>0</v>
      </c>
      <c r="CH791" s="146">
        <f t="shared" si="1227"/>
        <v>0</v>
      </c>
      <c r="CI791" s="146">
        <f t="shared" si="1228"/>
        <v>0</v>
      </c>
      <c r="CJ791" s="146">
        <f t="shared" si="1229"/>
        <v>0</v>
      </c>
      <c r="CK791" s="146">
        <f t="shared" si="1230"/>
        <v>0</v>
      </c>
      <c r="CL791" s="146">
        <f t="shared" si="1231"/>
        <v>0</v>
      </c>
      <c r="CM791" s="146">
        <f t="shared" si="1232"/>
        <v>0</v>
      </c>
      <c r="CN791" s="146">
        <f t="shared" si="1233"/>
        <v>0</v>
      </c>
      <c r="CO791" s="146">
        <f t="shared" si="1234"/>
        <v>1.5</v>
      </c>
      <c r="CP791" s="146">
        <f t="shared" si="1235"/>
        <v>1.5</v>
      </c>
      <c r="CQ791" s="146">
        <f t="shared" si="1236"/>
        <v>1.5</v>
      </c>
      <c r="CR791" s="146">
        <f t="shared" si="1237"/>
        <v>1.5</v>
      </c>
      <c r="CS791" s="146">
        <f t="shared" si="1238"/>
        <v>1.5</v>
      </c>
      <c r="CT791" s="146">
        <f t="shared" si="1239"/>
        <v>1.5</v>
      </c>
      <c r="CU791" s="146">
        <f t="shared" si="1240"/>
        <v>1.5</v>
      </c>
      <c r="CV791" s="146">
        <f t="shared" si="1241"/>
        <v>1.5</v>
      </c>
      <c r="CW791" s="146">
        <f t="shared" si="1242"/>
        <v>1.5</v>
      </c>
      <c r="CX791" s="146">
        <f t="shared" si="1243"/>
        <v>1.5</v>
      </c>
      <c r="CY791" s="146">
        <f t="shared" si="1244"/>
        <v>1.5</v>
      </c>
      <c r="CZ791" s="146">
        <f t="shared" si="1245"/>
        <v>1.5</v>
      </c>
      <c r="DA791" s="146">
        <f t="shared" si="1246"/>
        <v>1.5</v>
      </c>
      <c r="DB791" s="146">
        <f t="shared" si="1247"/>
        <v>1.5</v>
      </c>
      <c r="DC791" s="146">
        <f t="shared" si="1248"/>
        <v>1.5</v>
      </c>
      <c r="DD791" s="146">
        <f t="shared" si="1249"/>
        <v>0</v>
      </c>
      <c r="DE791" s="146">
        <f t="shared" si="1250"/>
        <v>0</v>
      </c>
      <c r="DF791" s="146">
        <f t="shared" si="1251"/>
        <v>0</v>
      </c>
      <c r="DG791" s="146">
        <f t="shared" si="1252"/>
        <v>0</v>
      </c>
      <c r="DH791" s="146">
        <f t="shared" si="1253"/>
        <v>0</v>
      </c>
      <c r="DI791" s="146">
        <f t="shared" si="1254"/>
        <v>0</v>
      </c>
      <c r="DJ791" s="146">
        <f t="shared" si="1255"/>
        <v>0</v>
      </c>
      <c r="DK791" s="146">
        <f t="shared" si="1256"/>
        <v>0</v>
      </c>
      <c r="DL791" s="146">
        <f t="shared" si="1257"/>
        <v>0</v>
      </c>
      <c r="DM791" s="146">
        <f t="shared" si="1258"/>
        <v>0</v>
      </c>
      <c r="DN791" s="64">
        <f t="shared" si="1264"/>
        <v>22.5</v>
      </c>
      <c r="DO791" s="52" t="str">
        <f t="shared" si="1265"/>
        <v/>
      </c>
      <c r="DP791" s="52" t="str">
        <f t="shared" si="1261"/>
        <v/>
      </c>
      <c r="DQ791" s="53">
        <f t="shared" si="1262"/>
        <v>22.5</v>
      </c>
      <c r="DR791" s="1">
        <f t="shared" si="1266"/>
        <v>2</v>
      </c>
      <c r="DS791" s="168" t="e">
        <f>IF(AND(DR791=#REF!,BL791=#REF!),'Tiến độ'!D791,"")</f>
        <v>#REF!</v>
      </c>
    </row>
    <row r="792" spans="1:123" ht="11.25" customHeight="1">
      <c r="A792" s="314" t="str">
        <f>IF(B792="","",MAX($A$7:A791)+1)</f>
        <v/>
      </c>
      <c r="B792" s="315"/>
      <c r="C792" s="79" t="s">
        <v>796</v>
      </c>
      <c r="D792" s="80" t="s">
        <v>797</v>
      </c>
      <c r="E792" s="81">
        <v>2</v>
      </c>
      <c r="F792" s="82">
        <v>30</v>
      </c>
      <c r="G792" s="83"/>
      <c r="H792" s="84">
        <f t="shared" si="1267"/>
        <v>0.5</v>
      </c>
      <c r="I792" s="85">
        <f t="shared" si="1268"/>
        <v>27</v>
      </c>
      <c r="J792" s="27" t="s">
        <v>813</v>
      </c>
      <c r="K792" s="86"/>
      <c r="L792" s="87"/>
      <c r="M792" s="87"/>
      <c r="N792" s="88"/>
      <c r="O792" s="86"/>
      <c r="P792" s="87"/>
      <c r="Q792" s="87"/>
      <c r="R792" s="88"/>
      <c r="S792" s="86"/>
      <c r="T792" s="87"/>
      <c r="U792" s="87"/>
      <c r="V792" s="87"/>
      <c r="W792" s="88"/>
      <c r="X792" s="86"/>
      <c r="Y792" s="87"/>
      <c r="Z792" s="87"/>
      <c r="AA792" s="88"/>
      <c r="AB792" s="86"/>
      <c r="AC792" s="87"/>
      <c r="AD792" s="87"/>
      <c r="AE792" s="88"/>
      <c r="AF792" s="86"/>
      <c r="AG792" s="87"/>
      <c r="AH792" s="87"/>
      <c r="AI792" s="362"/>
      <c r="AJ792" s="363"/>
      <c r="AK792" s="86"/>
      <c r="AL792" s="87">
        <v>2</v>
      </c>
      <c r="AM792" s="87">
        <v>2</v>
      </c>
      <c r="AN792" s="88">
        <v>2</v>
      </c>
      <c r="AO792" s="86">
        <v>2</v>
      </c>
      <c r="AP792" s="87">
        <v>2</v>
      </c>
      <c r="AQ792" s="87">
        <v>2</v>
      </c>
      <c r="AR792" s="88">
        <v>2</v>
      </c>
      <c r="AS792" s="89">
        <v>2</v>
      </c>
      <c r="AT792" s="87">
        <v>2</v>
      </c>
      <c r="AU792" s="87">
        <v>2</v>
      </c>
      <c r="AV792" s="90">
        <v>2</v>
      </c>
      <c r="AW792" s="86">
        <v>2</v>
      </c>
      <c r="AX792" s="87">
        <v>2</v>
      </c>
      <c r="AY792" s="87">
        <v>2</v>
      </c>
      <c r="AZ792" s="87">
        <v>2</v>
      </c>
      <c r="BA792" s="88" t="s">
        <v>163</v>
      </c>
      <c r="BB792" s="89" t="s">
        <v>163</v>
      </c>
      <c r="BC792" s="87" t="s">
        <v>163</v>
      </c>
      <c r="BD792" s="87" t="s">
        <v>163</v>
      </c>
      <c r="BE792" s="321"/>
      <c r="BF792" s="322"/>
      <c r="BG792" s="322"/>
      <c r="BH792" s="322"/>
      <c r="BI792" s="322"/>
      <c r="BJ792" s="323"/>
      <c r="BK792" s="46" t="s">
        <v>18</v>
      </c>
      <c r="BL792" s="46" t="s">
        <v>1116</v>
      </c>
      <c r="BN792" s="146">
        <f t="shared" si="1260"/>
        <v>0</v>
      </c>
      <c r="BO792" s="146">
        <f t="shared" si="1208"/>
        <v>0</v>
      </c>
      <c r="BP792" s="146">
        <f t="shared" si="1209"/>
        <v>0</v>
      </c>
      <c r="BQ792" s="146">
        <f t="shared" si="1210"/>
        <v>0</v>
      </c>
      <c r="BR792" s="146">
        <f t="shared" si="1211"/>
        <v>0</v>
      </c>
      <c r="BS792" s="146">
        <f t="shared" si="1212"/>
        <v>0</v>
      </c>
      <c r="BT792" s="146">
        <f t="shared" si="1213"/>
        <v>0</v>
      </c>
      <c r="BU792" s="146">
        <f t="shared" si="1214"/>
        <v>0</v>
      </c>
      <c r="BV792" s="146">
        <f t="shared" si="1215"/>
        <v>0</v>
      </c>
      <c r="BW792" s="146">
        <f t="shared" si="1216"/>
        <v>0</v>
      </c>
      <c r="BX792" s="146">
        <f t="shared" si="1217"/>
        <v>0</v>
      </c>
      <c r="BY792" s="146">
        <f t="shared" si="1218"/>
        <v>0</v>
      </c>
      <c r="BZ792" s="146">
        <f t="shared" si="1219"/>
        <v>0</v>
      </c>
      <c r="CA792" s="146">
        <f t="shared" si="1220"/>
        <v>0</v>
      </c>
      <c r="CB792" s="146">
        <f t="shared" si="1221"/>
        <v>0</v>
      </c>
      <c r="CC792" s="146">
        <f t="shared" si="1222"/>
        <v>0</v>
      </c>
      <c r="CD792" s="146">
        <f t="shared" si="1223"/>
        <v>0</v>
      </c>
      <c r="CE792" s="146">
        <f t="shared" si="1224"/>
        <v>0</v>
      </c>
      <c r="CF792" s="146">
        <f t="shared" si="1225"/>
        <v>0</v>
      </c>
      <c r="CG792" s="146">
        <f t="shared" si="1226"/>
        <v>0</v>
      </c>
      <c r="CH792" s="146">
        <f t="shared" si="1227"/>
        <v>0</v>
      </c>
      <c r="CI792" s="146">
        <f t="shared" si="1228"/>
        <v>0</v>
      </c>
      <c r="CJ792" s="146">
        <f t="shared" si="1229"/>
        <v>0</v>
      </c>
      <c r="CK792" s="146">
        <f t="shared" si="1230"/>
        <v>0</v>
      </c>
      <c r="CL792" s="146">
        <f t="shared" si="1231"/>
        <v>0</v>
      </c>
      <c r="CM792" s="146">
        <f t="shared" si="1232"/>
        <v>0</v>
      </c>
      <c r="CN792" s="146">
        <f t="shared" si="1233"/>
        <v>0</v>
      </c>
      <c r="CO792" s="146">
        <f t="shared" si="1234"/>
        <v>1</v>
      </c>
      <c r="CP792" s="146">
        <f t="shared" si="1235"/>
        <v>1</v>
      </c>
      <c r="CQ792" s="146">
        <f t="shared" si="1236"/>
        <v>1</v>
      </c>
      <c r="CR792" s="146">
        <f t="shared" si="1237"/>
        <v>1</v>
      </c>
      <c r="CS792" s="146">
        <f t="shared" si="1238"/>
        <v>1</v>
      </c>
      <c r="CT792" s="146">
        <f t="shared" si="1239"/>
        <v>1</v>
      </c>
      <c r="CU792" s="146">
        <f t="shared" si="1240"/>
        <v>1</v>
      </c>
      <c r="CV792" s="146">
        <f t="shared" si="1241"/>
        <v>1</v>
      </c>
      <c r="CW792" s="146">
        <f t="shared" si="1242"/>
        <v>1</v>
      </c>
      <c r="CX792" s="146">
        <f t="shared" si="1243"/>
        <v>1</v>
      </c>
      <c r="CY792" s="146">
        <f t="shared" si="1244"/>
        <v>1</v>
      </c>
      <c r="CZ792" s="146">
        <f t="shared" si="1245"/>
        <v>1</v>
      </c>
      <c r="DA792" s="146">
        <f t="shared" si="1246"/>
        <v>1</v>
      </c>
      <c r="DB792" s="146">
        <f t="shared" si="1247"/>
        <v>1</v>
      </c>
      <c r="DC792" s="146">
        <f t="shared" si="1248"/>
        <v>1</v>
      </c>
      <c r="DD792" s="146">
        <f t="shared" si="1249"/>
        <v>0</v>
      </c>
      <c r="DE792" s="146">
        <f t="shared" si="1250"/>
        <v>0</v>
      </c>
      <c r="DF792" s="146">
        <f t="shared" si="1251"/>
        <v>0</v>
      </c>
      <c r="DG792" s="146">
        <f t="shared" si="1252"/>
        <v>0</v>
      </c>
      <c r="DH792" s="146">
        <f t="shared" si="1253"/>
        <v>0</v>
      </c>
      <c r="DI792" s="146">
        <f t="shared" si="1254"/>
        <v>0</v>
      </c>
      <c r="DJ792" s="146">
        <f t="shared" si="1255"/>
        <v>0</v>
      </c>
      <c r="DK792" s="146">
        <f t="shared" si="1256"/>
        <v>0</v>
      </c>
      <c r="DL792" s="146">
        <f t="shared" si="1257"/>
        <v>0</v>
      </c>
      <c r="DM792" s="146">
        <f t="shared" si="1258"/>
        <v>0</v>
      </c>
      <c r="DN792" s="64">
        <f t="shared" si="1264"/>
        <v>15</v>
      </c>
      <c r="DO792" s="52" t="str">
        <f t="shared" si="1265"/>
        <v/>
      </c>
      <c r="DP792" s="52" t="str">
        <f t="shared" si="1261"/>
        <v/>
      </c>
      <c r="DQ792" s="53">
        <f t="shared" si="1262"/>
        <v>15</v>
      </c>
      <c r="DR792" s="1">
        <f t="shared" si="1266"/>
        <v>2</v>
      </c>
      <c r="DS792" s="168" t="e">
        <f>IF(AND(DR792=#REF!,BL792=#REF!),'Tiến độ'!D792,"")</f>
        <v>#REF!</v>
      </c>
    </row>
    <row r="793" spans="1:123" ht="11.25" customHeight="1">
      <c r="A793" s="314" t="str">
        <f>IF(B793="","",MAX($A$7:A792)+1)</f>
        <v/>
      </c>
      <c r="B793" s="315"/>
      <c r="C793" s="79" t="s">
        <v>595</v>
      </c>
      <c r="D793" s="80" t="s">
        <v>596</v>
      </c>
      <c r="E793" s="81">
        <v>3</v>
      </c>
      <c r="F793" s="82">
        <v>45</v>
      </c>
      <c r="G793" s="83"/>
      <c r="H793" s="84">
        <f t="shared" si="1267"/>
        <v>0.5</v>
      </c>
      <c r="I793" s="85">
        <f t="shared" si="1268"/>
        <v>27</v>
      </c>
      <c r="J793" s="27" t="s">
        <v>813</v>
      </c>
      <c r="K793" s="86"/>
      <c r="L793" s="87"/>
      <c r="M793" s="87"/>
      <c r="N793" s="88"/>
      <c r="O793" s="86"/>
      <c r="P793" s="87"/>
      <c r="Q793" s="87"/>
      <c r="R793" s="88"/>
      <c r="S793" s="86"/>
      <c r="T793" s="87"/>
      <c r="U793" s="87"/>
      <c r="V793" s="87"/>
      <c r="W793" s="88"/>
      <c r="X793" s="86"/>
      <c r="Y793" s="87"/>
      <c r="Z793" s="87"/>
      <c r="AA793" s="88"/>
      <c r="AB793" s="86"/>
      <c r="AC793" s="87"/>
      <c r="AD793" s="87"/>
      <c r="AE793" s="88"/>
      <c r="AF793" s="86"/>
      <c r="AG793" s="87"/>
      <c r="AH793" s="87"/>
      <c r="AI793" s="362"/>
      <c r="AJ793" s="363"/>
      <c r="AK793" s="86"/>
      <c r="AL793" s="87">
        <v>3</v>
      </c>
      <c r="AM793" s="87">
        <v>3</v>
      </c>
      <c r="AN793" s="88">
        <v>3</v>
      </c>
      <c r="AO793" s="86">
        <v>3</v>
      </c>
      <c r="AP793" s="87">
        <v>3</v>
      </c>
      <c r="AQ793" s="87">
        <v>3</v>
      </c>
      <c r="AR793" s="88">
        <v>3</v>
      </c>
      <c r="AS793" s="89">
        <v>3</v>
      </c>
      <c r="AT793" s="87">
        <v>3</v>
      </c>
      <c r="AU793" s="87">
        <v>3</v>
      </c>
      <c r="AV793" s="90">
        <v>3</v>
      </c>
      <c r="AW793" s="86">
        <v>3</v>
      </c>
      <c r="AX793" s="87">
        <v>3</v>
      </c>
      <c r="AY793" s="87">
        <v>3</v>
      </c>
      <c r="AZ793" s="87">
        <v>3</v>
      </c>
      <c r="BA793" s="88" t="s">
        <v>163</v>
      </c>
      <c r="BB793" s="89" t="s">
        <v>163</v>
      </c>
      <c r="BC793" s="87" t="s">
        <v>163</v>
      </c>
      <c r="BD793" s="87" t="s">
        <v>163</v>
      </c>
      <c r="BE793" s="321"/>
      <c r="BF793" s="322"/>
      <c r="BG793" s="322"/>
      <c r="BH793" s="322"/>
      <c r="BI793" s="322"/>
      <c r="BJ793" s="323"/>
      <c r="BK793" s="46" t="s">
        <v>18</v>
      </c>
      <c r="BL793" s="46" t="s">
        <v>1116</v>
      </c>
      <c r="BN793" s="146">
        <f t="shared" si="1260"/>
        <v>0</v>
      </c>
      <c r="BO793" s="146">
        <f t="shared" si="1208"/>
        <v>0</v>
      </c>
      <c r="BP793" s="146">
        <f t="shared" si="1209"/>
        <v>0</v>
      </c>
      <c r="BQ793" s="146">
        <f t="shared" si="1210"/>
        <v>0</v>
      </c>
      <c r="BR793" s="146">
        <f t="shared" si="1211"/>
        <v>0</v>
      </c>
      <c r="BS793" s="146">
        <f t="shared" si="1212"/>
        <v>0</v>
      </c>
      <c r="BT793" s="146">
        <f t="shared" si="1213"/>
        <v>0</v>
      </c>
      <c r="BU793" s="146">
        <f t="shared" si="1214"/>
        <v>0</v>
      </c>
      <c r="BV793" s="146">
        <f t="shared" si="1215"/>
        <v>0</v>
      </c>
      <c r="BW793" s="146">
        <f t="shared" si="1216"/>
        <v>0</v>
      </c>
      <c r="BX793" s="146">
        <f t="shared" si="1217"/>
        <v>0</v>
      </c>
      <c r="BY793" s="146">
        <f t="shared" si="1218"/>
        <v>0</v>
      </c>
      <c r="BZ793" s="146">
        <f t="shared" si="1219"/>
        <v>0</v>
      </c>
      <c r="CA793" s="146">
        <f t="shared" si="1220"/>
        <v>0</v>
      </c>
      <c r="CB793" s="146">
        <f t="shared" si="1221"/>
        <v>0</v>
      </c>
      <c r="CC793" s="146">
        <f t="shared" si="1222"/>
        <v>0</v>
      </c>
      <c r="CD793" s="146">
        <f t="shared" si="1223"/>
        <v>0</v>
      </c>
      <c r="CE793" s="146">
        <f t="shared" si="1224"/>
        <v>0</v>
      </c>
      <c r="CF793" s="146">
        <f t="shared" si="1225"/>
        <v>0</v>
      </c>
      <c r="CG793" s="146">
        <f t="shared" si="1226"/>
        <v>0</v>
      </c>
      <c r="CH793" s="146">
        <f t="shared" si="1227"/>
        <v>0</v>
      </c>
      <c r="CI793" s="146">
        <f t="shared" si="1228"/>
        <v>0</v>
      </c>
      <c r="CJ793" s="146">
        <f t="shared" si="1229"/>
        <v>0</v>
      </c>
      <c r="CK793" s="146">
        <f t="shared" si="1230"/>
        <v>0</v>
      </c>
      <c r="CL793" s="146">
        <f t="shared" si="1231"/>
        <v>0</v>
      </c>
      <c r="CM793" s="146">
        <f t="shared" si="1232"/>
        <v>0</v>
      </c>
      <c r="CN793" s="146">
        <f t="shared" si="1233"/>
        <v>0</v>
      </c>
      <c r="CO793" s="146">
        <f t="shared" si="1234"/>
        <v>1.5</v>
      </c>
      <c r="CP793" s="146">
        <f t="shared" si="1235"/>
        <v>1.5</v>
      </c>
      <c r="CQ793" s="146">
        <f t="shared" si="1236"/>
        <v>1.5</v>
      </c>
      <c r="CR793" s="146">
        <f t="shared" si="1237"/>
        <v>1.5</v>
      </c>
      <c r="CS793" s="146">
        <f t="shared" si="1238"/>
        <v>1.5</v>
      </c>
      <c r="CT793" s="146">
        <f t="shared" si="1239"/>
        <v>1.5</v>
      </c>
      <c r="CU793" s="146">
        <f t="shared" si="1240"/>
        <v>1.5</v>
      </c>
      <c r="CV793" s="146">
        <f t="shared" si="1241"/>
        <v>1.5</v>
      </c>
      <c r="CW793" s="146">
        <f t="shared" si="1242"/>
        <v>1.5</v>
      </c>
      <c r="CX793" s="146">
        <f t="shared" si="1243"/>
        <v>1.5</v>
      </c>
      <c r="CY793" s="146">
        <f t="shared" si="1244"/>
        <v>1.5</v>
      </c>
      <c r="CZ793" s="146">
        <f t="shared" si="1245"/>
        <v>1.5</v>
      </c>
      <c r="DA793" s="146">
        <f t="shared" si="1246"/>
        <v>1.5</v>
      </c>
      <c r="DB793" s="146">
        <f t="shared" si="1247"/>
        <v>1.5</v>
      </c>
      <c r="DC793" s="146">
        <f t="shared" si="1248"/>
        <v>1.5</v>
      </c>
      <c r="DD793" s="146">
        <f t="shared" si="1249"/>
        <v>0</v>
      </c>
      <c r="DE793" s="146">
        <f t="shared" si="1250"/>
        <v>0</v>
      </c>
      <c r="DF793" s="146">
        <f t="shared" si="1251"/>
        <v>0</v>
      </c>
      <c r="DG793" s="146">
        <f t="shared" si="1252"/>
        <v>0</v>
      </c>
      <c r="DH793" s="146">
        <f t="shared" si="1253"/>
        <v>0</v>
      </c>
      <c r="DI793" s="146">
        <f t="shared" si="1254"/>
        <v>0</v>
      </c>
      <c r="DJ793" s="146">
        <f t="shared" si="1255"/>
        <v>0</v>
      </c>
      <c r="DK793" s="146">
        <f t="shared" si="1256"/>
        <v>0</v>
      </c>
      <c r="DL793" s="146">
        <f t="shared" si="1257"/>
        <v>0</v>
      </c>
      <c r="DM793" s="146">
        <f t="shared" si="1258"/>
        <v>0</v>
      </c>
      <c r="DN793" s="64">
        <f t="shared" si="1264"/>
        <v>22.5</v>
      </c>
      <c r="DO793" s="52" t="str">
        <f t="shared" si="1265"/>
        <v/>
      </c>
      <c r="DP793" s="52" t="str">
        <f t="shared" si="1261"/>
        <v/>
      </c>
      <c r="DQ793" s="53">
        <f t="shared" si="1262"/>
        <v>22.5</v>
      </c>
      <c r="DR793" s="1">
        <f t="shared" si="1266"/>
        <v>2</v>
      </c>
      <c r="DS793" s="168" t="e">
        <f>IF(AND(DR793=#REF!,BL793=#REF!),'Tiến độ'!D793,"")</f>
        <v>#REF!</v>
      </c>
    </row>
    <row r="794" spans="1:123" ht="11.25" customHeight="1">
      <c r="A794" s="314" t="str">
        <f>IF(B794="","",MAX($A$7:A793)+1)</f>
        <v/>
      </c>
      <c r="B794" s="315"/>
      <c r="C794" s="79" t="s">
        <v>593</v>
      </c>
      <c r="D794" s="80" t="s">
        <v>594</v>
      </c>
      <c r="E794" s="81">
        <v>4</v>
      </c>
      <c r="F794" s="82">
        <v>75</v>
      </c>
      <c r="G794" s="83"/>
      <c r="H794" s="84">
        <f t="shared" si="1267"/>
        <v>0.5</v>
      </c>
      <c r="I794" s="85">
        <f t="shared" si="1268"/>
        <v>27</v>
      </c>
      <c r="J794" s="27" t="s">
        <v>813</v>
      </c>
      <c r="K794" s="86"/>
      <c r="L794" s="87"/>
      <c r="M794" s="87"/>
      <c r="N794" s="88"/>
      <c r="O794" s="86"/>
      <c r="P794" s="87"/>
      <c r="Q794" s="87"/>
      <c r="R794" s="88"/>
      <c r="S794" s="86"/>
      <c r="T794" s="87"/>
      <c r="U794" s="87"/>
      <c r="V794" s="87"/>
      <c r="W794" s="88"/>
      <c r="X794" s="86"/>
      <c r="Y794" s="87"/>
      <c r="Z794" s="87"/>
      <c r="AA794" s="88"/>
      <c r="AB794" s="86"/>
      <c r="AC794" s="87"/>
      <c r="AD794" s="87"/>
      <c r="AE794" s="88"/>
      <c r="AF794" s="86"/>
      <c r="AG794" s="87"/>
      <c r="AH794" s="87"/>
      <c r="AI794" s="362"/>
      <c r="AJ794" s="363"/>
      <c r="AK794" s="86"/>
      <c r="AL794" s="87">
        <v>5</v>
      </c>
      <c r="AM794" s="87">
        <v>5</v>
      </c>
      <c r="AN794" s="88">
        <v>5</v>
      </c>
      <c r="AO794" s="86">
        <v>5</v>
      </c>
      <c r="AP794" s="87">
        <v>5</v>
      </c>
      <c r="AQ794" s="87">
        <v>5</v>
      </c>
      <c r="AR794" s="88">
        <v>5</v>
      </c>
      <c r="AS794" s="89">
        <v>5</v>
      </c>
      <c r="AT794" s="87">
        <v>5</v>
      </c>
      <c r="AU794" s="87">
        <v>5</v>
      </c>
      <c r="AV794" s="90">
        <v>5</v>
      </c>
      <c r="AW794" s="86">
        <v>5</v>
      </c>
      <c r="AX794" s="87">
        <v>5</v>
      </c>
      <c r="AY794" s="87">
        <v>5</v>
      </c>
      <c r="AZ794" s="87">
        <v>5</v>
      </c>
      <c r="BA794" s="88" t="s">
        <v>163</v>
      </c>
      <c r="BB794" s="89" t="s">
        <v>163</v>
      </c>
      <c r="BC794" s="87" t="s">
        <v>163</v>
      </c>
      <c r="BD794" s="87" t="s">
        <v>163</v>
      </c>
      <c r="BE794" s="321"/>
      <c r="BF794" s="322"/>
      <c r="BG794" s="322"/>
      <c r="BH794" s="322"/>
      <c r="BI794" s="322"/>
      <c r="BJ794" s="323"/>
      <c r="BK794" s="46" t="s">
        <v>18</v>
      </c>
      <c r="BL794" s="46" t="s">
        <v>53</v>
      </c>
      <c r="BN794" s="146">
        <f t="shared" si="1260"/>
        <v>0</v>
      </c>
      <c r="BO794" s="146">
        <f t="shared" si="1208"/>
        <v>0</v>
      </c>
      <c r="BP794" s="146">
        <f t="shared" si="1209"/>
        <v>0</v>
      </c>
      <c r="BQ794" s="146">
        <f t="shared" si="1210"/>
        <v>0</v>
      </c>
      <c r="BR794" s="146">
        <f t="shared" si="1211"/>
        <v>0</v>
      </c>
      <c r="BS794" s="146">
        <f t="shared" si="1212"/>
        <v>0</v>
      </c>
      <c r="BT794" s="146">
        <f t="shared" si="1213"/>
        <v>0</v>
      </c>
      <c r="BU794" s="146">
        <f t="shared" si="1214"/>
        <v>0</v>
      </c>
      <c r="BV794" s="146">
        <f t="shared" si="1215"/>
        <v>0</v>
      </c>
      <c r="BW794" s="146">
        <f t="shared" si="1216"/>
        <v>0</v>
      </c>
      <c r="BX794" s="146">
        <f t="shared" si="1217"/>
        <v>0</v>
      </c>
      <c r="BY794" s="146">
        <f t="shared" si="1218"/>
        <v>0</v>
      </c>
      <c r="BZ794" s="146">
        <f t="shared" si="1219"/>
        <v>0</v>
      </c>
      <c r="CA794" s="146">
        <f t="shared" si="1220"/>
        <v>0</v>
      </c>
      <c r="CB794" s="146">
        <f t="shared" si="1221"/>
        <v>0</v>
      </c>
      <c r="CC794" s="146">
        <f t="shared" si="1222"/>
        <v>0</v>
      </c>
      <c r="CD794" s="146">
        <f t="shared" si="1223"/>
        <v>0</v>
      </c>
      <c r="CE794" s="146">
        <f t="shared" si="1224"/>
        <v>0</v>
      </c>
      <c r="CF794" s="146">
        <f t="shared" si="1225"/>
        <v>0</v>
      </c>
      <c r="CG794" s="146">
        <f t="shared" si="1226"/>
        <v>0</v>
      </c>
      <c r="CH794" s="146">
        <f t="shared" si="1227"/>
        <v>0</v>
      </c>
      <c r="CI794" s="146">
        <f t="shared" si="1228"/>
        <v>0</v>
      </c>
      <c r="CJ794" s="146">
        <f t="shared" si="1229"/>
        <v>0</v>
      </c>
      <c r="CK794" s="146">
        <f t="shared" si="1230"/>
        <v>0</v>
      </c>
      <c r="CL794" s="146">
        <f t="shared" si="1231"/>
        <v>0</v>
      </c>
      <c r="CM794" s="146">
        <f t="shared" si="1232"/>
        <v>0</v>
      </c>
      <c r="CN794" s="146">
        <f t="shared" si="1233"/>
        <v>0</v>
      </c>
      <c r="CO794" s="146">
        <f t="shared" si="1234"/>
        <v>2.5</v>
      </c>
      <c r="CP794" s="146">
        <f t="shared" si="1235"/>
        <v>2.5</v>
      </c>
      <c r="CQ794" s="146">
        <f t="shared" si="1236"/>
        <v>2.5</v>
      </c>
      <c r="CR794" s="146">
        <f t="shared" si="1237"/>
        <v>2.5</v>
      </c>
      <c r="CS794" s="146">
        <f t="shared" si="1238"/>
        <v>2.5</v>
      </c>
      <c r="CT794" s="146">
        <f t="shared" si="1239"/>
        <v>2.5</v>
      </c>
      <c r="CU794" s="146">
        <f t="shared" si="1240"/>
        <v>2.5</v>
      </c>
      <c r="CV794" s="146">
        <f t="shared" si="1241"/>
        <v>2.5</v>
      </c>
      <c r="CW794" s="146">
        <f t="shared" si="1242"/>
        <v>2.5</v>
      </c>
      <c r="CX794" s="146">
        <f t="shared" si="1243"/>
        <v>2.5</v>
      </c>
      <c r="CY794" s="146">
        <f t="shared" si="1244"/>
        <v>2.5</v>
      </c>
      <c r="CZ794" s="146">
        <f t="shared" si="1245"/>
        <v>2.5</v>
      </c>
      <c r="DA794" s="146">
        <f t="shared" si="1246"/>
        <v>2.5</v>
      </c>
      <c r="DB794" s="146">
        <f t="shared" si="1247"/>
        <v>2.5</v>
      </c>
      <c r="DC794" s="146">
        <f t="shared" si="1248"/>
        <v>2.5</v>
      </c>
      <c r="DD794" s="146">
        <f t="shared" si="1249"/>
        <v>0</v>
      </c>
      <c r="DE794" s="146">
        <f t="shared" si="1250"/>
        <v>0</v>
      </c>
      <c r="DF794" s="146">
        <f t="shared" si="1251"/>
        <v>0</v>
      </c>
      <c r="DG794" s="146">
        <f t="shared" si="1252"/>
        <v>0</v>
      </c>
      <c r="DH794" s="146">
        <f t="shared" si="1253"/>
        <v>0</v>
      </c>
      <c r="DI794" s="146">
        <f t="shared" si="1254"/>
        <v>0</v>
      </c>
      <c r="DJ794" s="146">
        <f t="shared" si="1255"/>
        <v>0</v>
      </c>
      <c r="DK794" s="146">
        <f t="shared" si="1256"/>
        <v>0</v>
      </c>
      <c r="DL794" s="146">
        <f t="shared" si="1257"/>
        <v>0</v>
      </c>
      <c r="DM794" s="146">
        <f t="shared" si="1258"/>
        <v>0</v>
      </c>
      <c r="DN794" s="64">
        <f t="shared" si="1264"/>
        <v>37.5</v>
      </c>
      <c r="DO794" s="52" t="str">
        <f t="shared" si="1265"/>
        <v/>
      </c>
      <c r="DP794" s="52" t="str">
        <f t="shared" si="1261"/>
        <v/>
      </c>
      <c r="DQ794" s="53">
        <f t="shared" si="1262"/>
        <v>37.5</v>
      </c>
      <c r="DR794" s="1">
        <f t="shared" si="1266"/>
        <v>2</v>
      </c>
      <c r="DS794" s="168" t="e">
        <f>IF(AND(DR794=#REF!,BL794=#REF!),'Tiến độ'!D794,"")</f>
        <v>#REF!</v>
      </c>
    </row>
    <row r="795" spans="1:123" ht="11.25" customHeight="1">
      <c r="A795" s="314" t="str">
        <f>IF(B795="","",MAX($A$7:A794)+1)</f>
        <v/>
      </c>
      <c r="B795" s="315"/>
      <c r="C795" s="79" t="s">
        <v>419</v>
      </c>
      <c r="D795" s="80" t="s">
        <v>319</v>
      </c>
      <c r="E795" s="81">
        <v>2</v>
      </c>
      <c r="F795" s="82">
        <v>30</v>
      </c>
      <c r="G795" s="83"/>
      <c r="H795" s="84">
        <f t="shared" si="1267"/>
        <v>0.5</v>
      </c>
      <c r="I795" s="85">
        <f t="shared" si="1268"/>
        <v>27</v>
      </c>
      <c r="J795" s="27" t="s">
        <v>813</v>
      </c>
      <c r="K795" s="86"/>
      <c r="L795" s="87"/>
      <c r="M795" s="87"/>
      <c r="N795" s="88"/>
      <c r="O795" s="86"/>
      <c r="P795" s="87"/>
      <c r="Q795" s="87"/>
      <c r="R795" s="88"/>
      <c r="S795" s="86"/>
      <c r="T795" s="87"/>
      <c r="U795" s="87"/>
      <c r="V795" s="87"/>
      <c r="W795" s="88"/>
      <c r="X795" s="86"/>
      <c r="Y795" s="87"/>
      <c r="Z795" s="87"/>
      <c r="AA795" s="88"/>
      <c r="AB795" s="86"/>
      <c r="AC795" s="87"/>
      <c r="AD795" s="87"/>
      <c r="AE795" s="88"/>
      <c r="AF795" s="86"/>
      <c r="AG795" s="87"/>
      <c r="AH795" s="87"/>
      <c r="AI795" s="362"/>
      <c r="AJ795" s="363"/>
      <c r="AK795" s="86"/>
      <c r="AL795" s="87">
        <v>2</v>
      </c>
      <c r="AM795" s="87">
        <v>2</v>
      </c>
      <c r="AN795" s="88">
        <v>2</v>
      </c>
      <c r="AO795" s="86">
        <v>2</v>
      </c>
      <c r="AP795" s="87">
        <v>2</v>
      </c>
      <c r="AQ795" s="87">
        <v>2</v>
      </c>
      <c r="AR795" s="88">
        <v>2</v>
      </c>
      <c r="AS795" s="89">
        <v>2</v>
      </c>
      <c r="AT795" s="87">
        <v>2</v>
      </c>
      <c r="AU795" s="87">
        <v>2</v>
      </c>
      <c r="AV795" s="90">
        <v>2</v>
      </c>
      <c r="AW795" s="86">
        <v>2</v>
      </c>
      <c r="AX795" s="87">
        <v>2</v>
      </c>
      <c r="AY795" s="87">
        <v>2</v>
      </c>
      <c r="AZ795" s="87">
        <v>2</v>
      </c>
      <c r="BA795" s="88" t="s">
        <v>163</v>
      </c>
      <c r="BB795" s="89" t="s">
        <v>163</v>
      </c>
      <c r="BC795" s="87" t="s">
        <v>163</v>
      </c>
      <c r="BD795" s="87" t="s">
        <v>163</v>
      </c>
      <c r="BE795" s="321"/>
      <c r="BF795" s="322"/>
      <c r="BG795" s="322"/>
      <c r="BH795" s="322"/>
      <c r="BI795" s="322"/>
      <c r="BJ795" s="323"/>
      <c r="BK795" s="46" t="s">
        <v>18</v>
      </c>
      <c r="BL795" s="46" t="s">
        <v>29</v>
      </c>
      <c r="BN795" s="146">
        <f t="shared" si="1260"/>
        <v>0</v>
      </c>
      <c r="BO795" s="146">
        <f t="shared" si="1208"/>
        <v>0</v>
      </c>
      <c r="BP795" s="146">
        <f t="shared" si="1209"/>
        <v>0</v>
      </c>
      <c r="BQ795" s="146">
        <f t="shared" si="1210"/>
        <v>0</v>
      </c>
      <c r="BR795" s="146">
        <f t="shared" si="1211"/>
        <v>0</v>
      </c>
      <c r="BS795" s="146">
        <f t="shared" si="1212"/>
        <v>0</v>
      </c>
      <c r="BT795" s="146">
        <f t="shared" si="1213"/>
        <v>0</v>
      </c>
      <c r="BU795" s="146">
        <f t="shared" si="1214"/>
        <v>0</v>
      </c>
      <c r="BV795" s="146">
        <f t="shared" si="1215"/>
        <v>0</v>
      </c>
      <c r="BW795" s="146">
        <f t="shared" si="1216"/>
        <v>0</v>
      </c>
      <c r="BX795" s="146">
        <f t="shared" si="1217"/>
        <v>0</v>
      </c>
      <c r="BY795" s="146">
        <f t="shared" si="1218"/>
        <v>0</v>
      </c>
      <c r="BZ795" s="146">
        <f t="shared" si="1219"/>
        <v>0</v>
      </c>
      <c r="CA795" s="146">
        <f t="shared" si="1220"/>
        <v>0</v>
      </c>
      <c r="CB795" s="146">
        <f t="shared" si="1221"/>
        <v>0</v>
      </c>
      <c r="CC795" s="146">
        <f t="shared" si="1222"/>
        <v>0</v>
      </c>
      <c r="CD795" s="146">
        <f t="shared" si="1223"/>
        <v>0</v>
      </c>
      <c r="CE795" s="146">
        <f t="shared" si="1224"/>
        <v>0</v>
      </c>
      <c r="CF795" s="146">
        <f t="shared" si="1225"/>
        <v>0</v>
      </c>
      <c r="CG795" s="146">
        <f t="shared" si="1226"/>
        <v>0</v>
      </c>
      <c r="CH795" s="146">
        <f t="shared" si="1227"/>
        <v>0</v>
      </c>
      <c r="CI795" s="146">
        <f t="shared" si="1228"/>
        <v>0</v>
      </c>
      <c r="CJ795" s="146">
        <f t="shared" si="1229"/>
        <v>0</v>
      </c>
      <c r="CK795" s="146">
        <f t="shared" si="1230"/>
        <v>0</v>
      </c>
      <c r="CL795" s="146">
        <f t="shared" si="1231"/>
        <v>0</v>
      </c>
      <c r="CM795" s="146">
        <f t="shared" si="1232"/>
        <v>0</v>
      </c>
      <c r="CN795" s="146">
        <f t="shared" si="1233"/>
        <v>0</v>
      </c>
      <c r="CO795" s="146">
        <f t="shared" si="1234"/>
        <v>1</v>
      </c>
      <c r="CP795" s="146">
        <f t="shared" si="1235"/>
        <v>1</v>
      </c>
      <c r="CQ795" s="146">
        <f t="shared" si="1236"/>
        <v>1</v>
      </c>
      <c r="CR795" s="146">
        <f t="shared" si="1237"/>
        <v>1</v>
      </c>
      <c r="CS795" s="146">
        <f t="shared" si="1238"/>
        <v>1</v>
      </c>
      <c r="CT795" s="146">
        <f t="shared" si="1239"/>
        <v>1</v>
      </c>
      <c r="CU795" s="146">
        <f t="shared" si="1240"/>
        <v>1</v>
      </c>
      <c r="CV795" s="146">
        <f t="shared" si="1241"/>
        <v>1</v>
      </c>
      <c r="CW795" s="146">
        <f t="shared" si="1242"/>
        <v>1</v>
      </c>
      <c r="CX795" s="146">
        <f t="shared" si="1243"/>
        <v>1</v>
      </c>
      <c r="CY795" s="146">
        <f t="shared" si="1244"/>
        <v>1</v>
      </c>
      <c r="CZ795" s="146">
        <f t="shared" si="1245"/>
        <v>1</v>
      </c>
      <c r="DA795" s="146">
        <f t="shared" si="1246"/>
        <v>1</v>
      </c>
      <c r="DB795" s="146">
        <f t="shared" si="1247"/>
        <v>1</v>
      </c>
      <c r="DC795" s="146">
        <f t="shared" si="1248"/>
        <v>1</v>
      </c>
      <c r="DD795" s="146">
        <f t="shared" si="1249"/>
        <v>0</v>
      </c>
      <c r="DE795" s="146">
        <f t="shared" si="1250"/>
        <v>0</v>
      </c>
      <c r="DF795" s="146">
        <f t="shared" si="1251"/>
        <v>0</v>
      </c>
      <c r="DG795" s="146">
        <f t="shared" si="1252"/>
        <v>0</v>
      </c>
      <c r="DH795" s="146">
        <f t="shared" si="1253"/>
        <v>0</v>
      </c>
      <c r="DI795" s="146">
        <f t="shared" si="1254"/>
        <v>0</v>
      </c>
      <c r="DJ795" s="146">
        <f t="shared" si="1255"/>
        <v>0</v>
      </c>
      <c r="DK795" s="146">
        <f t="shared" si="1256"/>
        <v>0</v>
      </c>
      <c r="DL795" s="146">
        <f t="shared" si="1257"/>
        <v>0</v>
      </c>
      <c r="DM795" s="146">
        <f t="shared" si="1258"/>
        <v>0</v>
      </c>
      <c r="DN795" s="64">
        <f t="shared" si="1264"/>
        <v>15</v>
      </c>
      <c r="DO795" s="52" t="str">
        <f t="shared" si="1265"/>
        <v/>
      </c>
      <c r="DP795" s="52" t="str">
        <f t="shared" si="1261"/>
        <v/>
      </c>
      <c r="DQ795" s="53">
        <f t="shared" si="1262"/>
        <v>15</v>
      </c>
      <c r="DR795" s="1">
        <f t="shared" si="1266"/>
        <v>2</v>
      </c>
      <c r="DS795" s="168" t="e">
        <f>IF(AND(DR795=#REF!,BL795=#REF!),'Tiến độ'!D795,"")</f>
        <v>#REF!</v>
      </c>
    </row>
    <row r="796" spans="1:123" ht="11.25" customHeight="1">
      <c r="A796" s="314" t="str">
        <f>IF(B796="","",MAX($A$7:A795)+1)</f>
        <v/>
      </c>
      <c r="B796" s="315"/>
      <c r="C796" s="79" t="s">
        <v>798</v>
      </c>
      <c r="D796" s="80" t="s">
        <v>258</v>
      </c>
      <c r="E796" s="81">
        <v>2</v>
      </c>
      <c r="F796" s="82">
        <v>30</v>
      </c>
      <c r="G796" s="83"/>
      <c r="H796" s="84">
        <f t="shared" si="1267"/>
        <v>0.5</v>
      </c>
      <c r="I796" s="85">
        <f t="shared" si="1268"/>
        <v>27</v>
      </c>
      <c r="J796" s="27" t="s">
        <v>813</v>
      </c>
      <c r="K796" s="86"/>
      <c r="L796" s="87"/>
      <c r="M796" s="87"/>
      <c r="N796" s="88"/>
      <c r="O796" s="86"/>
      <c r="P796" s="87"/>
      <c r="Q796" s="87"/>
      <c r="R796" s="88"/>
      <c r="S796" s="86"/>
      <c r="T796" s="87"/>
      <c r="U796" s="87"/>
      <c r="V796" s="87"/>
      <c r="W796" s="88"/>
      <c r="X796" s="86"/>
      <c r="Y796" s="87"/>
      <c r="Z796" s="87"/>
      <c r="AA796" s="88"/>
      <c r="AB796" s="86"/>
      <c r="AC796" s="87"/>
      <c r="AD796" s="87"/>
      <c r="AE796" s="88"/>
      <c r="AF796" s="86"/>
      <c r="AG796" s="87"/>
      <c r="AH796" s="87"/>
      <c r="AI796" s="362"/>
      <c r="AJ796" s="363"/>
      <c r="AK796" s="86"/>
      <c r="AL796" s="87">
        <v>2</v>
      </c>
      <c r="AM796" s="87">
        <v>2</v>
      </c>
      <c r="AN796" s="88">
        <v>2</v>
      </c>
      <c r="AO796" s="86">
        <v>2</v>
      </c>
      <c r="AP796" s="87">
        <v>2</v>
      </c>
      <c r="AQ796" s="87">
        <v>2</v>
      </c>
      <c r="AR796" s="88">
        <v>2</v>
      </c>
      <c r="AS796" s="89">
        <v>2</v>
      </c>
      <c r="AT796" s="87">
        <v>2</v>
      </c>
      <c r="AU796" s="87">
        <v>2</v>
      </c>
      <c r="AV796" s="90">
        <v>2</v>
      </c>
      <c r="AW796" s="86">
        <v>2</v>
      </c>
      <c r="AX796" s="87">
        <v>2</v>
      </c>
      <c r="AY796" s="87">
        <v>2</v>
      </c>
      <c r="AZ796" s="87">
        <v>2</v>
      </c>
      <c r="BA796" s="88" t="s">
        <v>163</v>
      </c>
      <c r="BB796" s="89" t="s">
        <v>163</v>
      </c>
      <c r="BC796" s="87" t="s">
        <v>163</v>
      </c>
      <c r="BD796" s="87" t="s">
        <v>163</v>
      </c>
      <c r="BE796" s="321"/>
      <c r="BF796" s="322"/>
      <c r="BG796" s="322"/>
      <c r="BH796" s="322"/>
      <c r="BI796" s="322"/>
      <c r="BJ796" s="323"/>
      <c r="BK796" s="46" t="s">
        <v>18</v>
      </c>
      <c r="BL796" s="46" t="s">
        <v>1116</v>
      </c>
      <c r="BN796" s="146">
        <f t="shared" si="1260"/>
        <v>0</v>
      </c>
      <c r="BO796" s="146">
        <f t="shared" si="1208"/>
        <v>0</v>
      </c>
      <c r="BP796" s="146">
        <f t="shared" si="1209"/>
        <v>0</v>
      </c>
      <c r="BQ796" s="146">
        <f t="shared" si="1210"/>
        <v>0</v>
      </c>
      <c r="BR796" s="146">
        <f t="shared" si="1211"/>
        <v>0</v>
      </c>
      <c r="BS796" s="146">
        <f t="shared" si="1212"/>
        <v>0</v>
      </c>
      <c r="BT796" s="146">
        <f t="shared" si="1213"/>
        <v>0</v>
      </c>
      <c r="BU796" s="146">
        <f t="shared" si="1214"/>
        <v>0</v>
      </c>
      <c r="BV796" s="146">
        <f t="shared" si="1215"/>
        <v>0</v>
      </c>
      <c r="BW796" s="146">
        <f t="shared" si="1216"/>
        <v>0</v>
      </c>
      <c r="BX796" s="146">
        <f t="shared" si="1217"/>
        <v>0</v>
      </c>
      <c r="BY796" s="146">
        <f t="shared" si="1218"/>
        <v>0</v>
      </c>
      <c r="BZ796" s="146">
        <f t="shared" si="1219"/>
        <v>0</v>
      </c>
      <c r="CA796" s="146">
        <f t="shared" si="1220"/>
        <v>0</v>
      </c>
      <c r="CB796" s="146">
        <f t="shared" si="1221"/>
        <v>0</v>
      </c>
      <c r="CC796" s="146">
        <f t="shared" si="1222"/>
        <v>0</v>
      </c>
      <c r="CD796" s="146">
        <f t="shared" si="1223"/>
        <v>0</v>
      </c>
      <c r="CE796" s="146">
        <f t="shared" si="1224"/>
        <v>0</v>
      </c>
      <c r="CF796" s="146">
        <f t="shared" si="1225"/>
        <v>0</v>
      </c>
      <c r="CG796" s="146">
        <f t="shared" si="1226"/>
        <v>0</v>
      </c>
      <c r="CH796" s="146">
        <f t="shared" si="1227"/>
        <v>0</v>
      </c>
      <c r="CI796" s="146">
        <f t="shared" si="1228"/>
        <v>0</v>
      </c>
      <c r="CJ796" s="146">
        <f t="shared" si="1229"/>
        <v>0</v>
      </c>
      <c r="CK796" s="146">
        <f t="shared" si="1230"/>
        <v>0</v>
      </c>
      <c r="CL796" s="146">
        <f t="shared" si="1231"/>
        <v>0</v>
      </c>
      <c r="CM796" s="146">
        <f t="shared" si="1232"/>
        <v>0</v>
      </c>
      <c r="CN796" s="146">
        <f t="shared" si="1233"/>
        <v>0</v>
      </c>
      <c r="CO796" s="146">
        <f t="shared" si="1234"/>
        <v>1</v>
      </c>
      <c r="CP796" s="146">
        <f t="shared" si="1235"/>
        <v>1</v>
      </c>
      <c r="CQ796" s="146">
        <f t="shared" si="1236"/>
        <v>1</v>
      </c>
      <c r="CR796" s="146">
        <f t="shared" si="1237"/>
        <v>1</v>
      </c>
      <c r="CS796" s="146">
        <f t="shared" si="1238"/>
        <v>1</v>
      </c>
      <c r="CT796" s="146">
        <f t="shared" si="1239"/>
        <v>1</v>
      </c>
      <c r="CU796" s="146">
        <f t="shared" si="1240"/>
        <v>1</v>
      </c>
      <c r="CV796" s="146">
        <f t="shared" si="1241"/>
        <v>1</v>
      </c>
      <c r="CW796" s="146">
        <f t="shared" si="1242"/>
        <v>1</v>
      </c>
      <c r="CX796" s="146">
        <f t="shared" si="1243"/>
        <v>1</v>
      </c>
      <c r="CY796" s="146">
        <f t="shared" si="1244"/>
        <v>1</v>
      </c>
      <c r="CZ796" s="146">
        <f t="shared" si="1245"/>
        <v>1</v>
      </c>
      <c r="DA796" s="146">
        <f t="shared" si="1246"/>
        <v>1</v>
      </c>
      <c r="DB796" s="146">
        <f t="shared" si="1247"/>
        <v>1</v>
      </c>
      <c r="DC796" s="146">
        <f t="shared" si="1248"/>
        <v>1</v>
      </c>
      <c r="DD796" s="146">
        <f t="shared" si="1249"/>
        <v>0</v>
      </c>
      <c r="DE796" s="146">
        <f t="shared" si="1250"/>
        <v>0</v>
      </c>
      <c r="DF796" s="146">
        <f t="shared" si="1251"/>
        <v>0</v>
      </c>
      <c r="DG796" s="146">
        <f t="shared" si="1252"/>
        <v>0</v>
      </c>
      <c r="DH796" s="146">
        <f t="shared" si="1253"/>
        <v>0</v>
      </c>
      <c r="DI796" s="146">
        <f t="shared" si="1254"/>
        <v>0</v>
      </c>
      <c r="DJ796" s="146">
        <f t="shared" si="1255"/>
        <v>0</v>
      </c>
      <c r="DK796" s="146">
        <f t="shared" si="1256"/>
        <v>0</v>
      </c>
      <c r="DL796" s="146">
        <f t="shared" si="1257"/>
        <v>0</v>
      </c>
      <c r="DM796" s="146">
        <f t="shared" si="1258"/>
        <v>0</v>
      </c>
      <c r="DN796" s="64">
        <f t="shared" si="1264"/>
        <v>15</v>
      </c>
      <c r="DO796" s="52" t="str">
        <f t="shared" si="1265"/>
        <v/>
      </c>
      <c r="DP796" s="52" t="str">
        <f t="shared" si="1261"/>
        <v/>
      </c>
      <c r="DQ796" s="53">
        <f t="shared" si="1262"/>
        <v>15</v>
      </c>
      <c r="DR796" s="1">
        <f t="shared" si="1266"/>
        <v>2</v>
      </c>
      <c r="DS796" s="168" t="e">
        <f>IF(AND(DR796=#REF!,BL796=#REF!),'Tiến độ'!D796,"")</f>
        <v>#REF!</v>
      </c>
    </row>
    <row r="797" spans="1:123" ht="11.25" customHeight="1">
      <c r="A797" s="314" t="str">
        <f>IF(B797="","",MAX($A$7:A796)+1)</f>
        <v/>
      </c>
      <c r="B797" s="315"/>
      <c r="C797" s="79" t="s">
        <v>240</v>
      </c>
      <c r="D797" s="80" t="s">
        <v>11801</v>
      </c>
      <c r="E797" s="81">
        <v>3</v>
      </c>
      <c r="F797" s="82">
        <v>45</v>
      </c>
      <c r="G797" s="83"/>
      <c r="H797" s="84">
        <f t="shared" si="1267"/>
        <v>0.5</v>
      </c>
      <c r="I797" s="85">
        <f t="shared" si="1268"/>
        <v>27</v>
      </c>
      <c r="J797" s="27" t="s">
        <v>813</v>
      </c>
      <c r="K797" s="86"/>
      <c r="L797" s="87"/>
      <c r="M797" s="87"/>
      <c r="N797" s="88"/>
      <c r="O797" s="86"/>
      <c r="P797" s="87"/>
      <c r="Q797" s="87"/>
      <c r="R797" s="88"/>
      <c r="S797" s="86"/>
      <c r="T797" s="87"/>
      <c r="U797" s="87"/>
      <c r="V797" s="87"/>
      <c r="W797" s="88"/>
      <c r="X797" s="86"/>
      <c r="Y797" s="87"/>
      <c r="Z797" s="87"/>
      <c r="AA797" s="88"/>
      <c r="AB797" s="86"/>
      <c r="AC797" s="87"/>
      <c r="AD797" s="87"/>
      <c r="AE797" s="88"/>
      <c r="AF797" s="86"/>
      <c r="AG797" s="87"/>
      <c r="AH797" s="87"/>
      <c r="AI797" s="362"/>
      <c r="AJ797" s="363"/>
      <c r="AK797" s="86"/>
      <c r="AL797" s="87">
        <v>3</v>
      </c>
      <c r="AM797" s="87">
        <v>3</v>
      </c>
      <c r="AN797" s="88">
        <v>3</v>
      </c>
      <c r="AO797" s="86">
        <v>3</v>
      </c>
      <c r="AP797" s="87">
        <v>3</v>
      </c>
      <c r="AQ797" s="87">
        <v>3</v>
      </c>
      <c r="AR797" s="88">
        <v>3</v>
      </c>
      <c r="AS797" s="89">
        <v>3</v>
      </c>
      <c r="AT797" s="87">
        <v>3</v>
      </c>
      <c r="AU797" s="87">
        <v>3</v>
      </c>
      <c r="AV797" s="90">
        <v>3</v>
      </c>
      <c r="AW797" s="86">
        <v>3</v>
      </c>
      <c r="AX797" s="87">
        <v>3</v>
      </c>
      <c r="AY797" s="87">
        <v>3</v>
      </c>
      <c r="AZ797" s="87">
        <v>3</v>
      </c>
      <c r="BA797" s="88" t="s">
        <v>163</v>
      </c>
      <c r="BB797" s="89" t="s">
        <v>163</v>
      </c>
      <c r="BC797" s="87" t="s">
        <v>163</v>
      </c>
      <c r="BD797" s="87" t="s">
        <v>163</v>
      </c>
      <c r="BE797" s="321"/>
      <c r="BF797" s="322"/>
      <c r="BG797" s="322"/>
      <c r="BH797" s="322"/>
      <c r="BI797" s="322"/>
      <c r="BJ797" s="323"/>
      <c r="BK797" s="46" t="s">
        <v>18</v>
      </c>
      <c r="BL797" s="46" t="s">
        <v>29</v>
      </c>
      <c r="BN797" s="146">
        <f t="shared" si="1260"/>
        <v>0</v>
      </c>
      <c r="BO797" s="146">
        <f t="shared" si="1208"/>
        <v>0</v>
      </c>
      <c r="BP797" s="146">
        <f t="shared" si="1209"/>
        <v>0</v>
      </c>
      <c r="BQ797" s="146">
        <f t="shared" si="1210"/>
        <v>0</v>
      </c>
      <c r="BR797" s="146">
        <f t="shared" si="1211"/>
        <v>0</v>
      </c>
      <c r="BS797" s="146">
        <f t="shared" si="1212"/>
        <v>0</v>
      </c>
      <c r="BT797" s="146">
        <f t="shared" si="1213"/>
        <v>0</v>
      </c>
      <c r="BU797" s="146">
        <f t="shared" si="1214"/>
        <v>0</v>
      </c>
      <c r="BV797" s="146">
        <f t="shared" si="1215"/>
        <v>0</v>
      </c>
      <c r="BW797" s="146">
        <f t="shared" si="1216"/>
        <v>0</v>
      </c>
      <c r="BX797" s="146">
        <f t="shared" si="1217"/>
        <v>0</v>
      </c>
      <c r="BY797" s="146">
        <f t="shared" si="1218"/>
        <v>0</v>
      </c>
      <c r="BZ797" s="146">
        <f t="shared" si="1219"/>
        <v>0</v>
      </c>
      <c r="CA797" s="146">
        <f t="shared" si="1220"/>
        <v>0</v>
      </c>
      <c r="CB797" s="146">
        <f t="shared" si="1221"/>
        <v>0</v>
      </c>
      <c r="CC797" s="146">
        <f t="shared" si="1222"/>
        <v>0</v>
      </c>
      <c r="CD797" s="146">
        <f t="shared" si="1223"/>
        <v>0</v>
      </c>
      <c r="CE797" s="146">
        <f t="shared" si="1224"/>
        <v>0</v>
      </c>
      <c r="CF797" s="146">
        <f t="shared" si="1225"/>
        <v>0</v>
      </c>
      <c r="CG797" s="146">
        <f t="shared" si="1226"/>
        <v>0</v>
      </c>
      <c r="CH797" s="146">
        <f t="shared" si="1227"/>
        <v>0</v>
      </c>
      <c r="CI797" s="146">
        <f t="shared" si="1228"/>
        <v>0</v>
      </c>
      <c r="CJ797" s="146">
        <f t="shared" si="1229"/>
        <v>0</v>
      </c>
      <c r="CK797" s="146">
        <f t="shared" si="1230"/>
        <v>0</v>
      </c>
      <c r="CL797" s="146">
        <f t="shared" si="1231"/>
        <v>0</v>
      </c>
      <c r="CM797" s="146">
        <f t="shared" si="1232"/>
        <v>0</v>
      </c>
      <c r="CN797" s="146">
        <f t="shared" si="1233"/>
        <v>0</v>
      </c>
      <c r="CO797" s="146">
        <f t="shared" si="1234"/>
        <v>1.5</v>
      </c>
      <c r="CP797" s="146">
        <f t="shared" si="1235"/>
        <v>1.5</v>
      </c>
      <c r="CQ797" s="146">
        <f t="shared" si="1236"/>
        <v>1.5</v>
      </c>
      <c r="CR797" s="146">
        <f t="shared" si="1237"/>
        <v>1.5</v>
      </c>
      <c r="CS797" s="146">
        <f t="shared" si="1238"/>
        <v>1.5</v>
      </c>
      <c r="CT797" s="146">
        <f t="shared" si="1239"/>
        <v>1.5</v>
      </c>
      <c r="CU797" s="146">
        <f t="shared" si="1240"/>
        <v>1.5</v>
      </c>
      <c r="CV797" s="146">
        <f t="shared" si="1241"/>
        <v>1.5</v>
      </c>
      <c r="CW797" s="146">
        <f t="shared" si="1242"/>
        <v>1.5</v>
      </c>
      <c r="CX797" s="146">
        <f t="shared" si="1243"/>
        <v>1.5</v>
      </c>
      <c r="CY797" s="146">
        <f t="shared" si="1244"/>
        <v>1.5</v>
      </c>
      <c r="CZ797" s="146">
        <f t="shared" si="1245"/>
        <v>1.5</v>
      </c>
      <c r="DA797" s="146">
        <f t="shared" si="1246"/>
        <v>1.5</v>
      </c>
      <c r="DB797" s="146">
        <f t="shared" si="1247"/>
        <v>1.5</v>
      </c>
      <c r="DC797" s="146">
        <f t="shared" si="1248"/>
        <v>1.5</v>
      </c>
      <c r="DD797" s="146">
        <f t="shared" si="1249"/>
        <v>0</v>
      </c>
      <c r="DE797" s="146">
        <f t="shared" si="1250"/>
        <v>0</v>
      </c>
      <c r="DF797" s="146">
        <f t="shared" si="1251"/>
        <v>0</v>
      </c>
      <c r="DG797" s="146">
        <f t="shared" si="1252"/>
        <v>0</v>
      </c>
      <c r="DH797" s="146">
        <f t="shared" si="1253"/>
        <v>0</v>
      </c>
      <c r="DI797" s="146">
        <f t="shared" si="1254"/>
        <v>0</v>
      </c>
      <c r="DJ797" s="146">
        <f t="shared" si="1255"/>
        <v>0</v>
      </c>
      <c r="DK797" s="146">
        <f t="shared" si="1256"/>
        <v>0</v>
      </c>
      <c r="DL797" s="146">
        <f t="shared" si="1257"/>
        <v>0</v>
      </c>
      <c r="DM797" s="146">
        <f t="shared" si="1258"/>
        <v>0</v>
      </c>
      <c r="DN797" s="64">
        <f t="shared" si="1264"/>
        <v>22.5</v>
      </c>
      <c r="DO797" s="52" t="str">
        <f t="shared" si="1265"/>
        <v/>
      </c>
      <c r="DP797" s="52" t="str">
        <f t="shared" si="1261"/>
        <v/>
      </c>
      <c r="DQ797" s="53">
        <f t="shared" si="1262"/>
        <v>22.5</v>
      </c>
      <c r="DR797" s="1">
        <f t="shared" si="1266"/>
        <v>2</v>
      </c>
      <c r="DS797" s="168" t="e">
        <f>IF(AND(DR797=#REF!,BL797=#REF!),'Tiến độ'!D797,"")</f>
        <v>#REF!</v>
      </c>
    </row>
    <row r="798" spans="1:123" ht="11.25" customHeight="1">
      <c r="A798" s="314" t="str">
        <f>IF(B798="","",MAX($A$7:A797)+1)</f>
        <v/>
      </c>
      <c r="B798" s="315"/>
      <c r="C798" s="79" t="s">
        <v>794</v>
      </c>
      <c r="D798" s="80" t="s">
        <v>795</v>
      </c>
      <c r="E798" s="81">
        <v>1</v>
      </c>
      <c r="F798" s="82">
        <v>15</v>
      </c>
      <c r="G798" s="83"/>
      <c r="H798" s="84">
        <f t="shared" si="1267"/>
        <v>0.5</v>
      </c>
      <c r="I798" s="85">
        <f t="shared" si="1268"/>
        <v>27</v>
      </c>
      <c r="J798" s="27" t="s">
        <v>813</v>
      </c>
      <c r="K798" s="86"/>
      <c r="L798" s="87"/>
      <c r="M798" s="87"/>
      <c r="N798" s="88"/>
      <c r="O798" s="86"/>
      <c r="P798" s="87"/>
      <c r="Q798" s="87"/>
      <c r="R798" s="88"/>
      <c r="S798" s="86"/>
      <c r="T798" s="87"/>
      <c r="U798" s="87"/>
      <c r="V798" s="87"/>
      <c r="W798" s="88"/>
      <c r="X798" s="86"/>
      <c r="Y798" s="87"/>
      <c r="Z798" s="87"/>
      <c r="AA798" s="88"/>
      <c r="AB798" s="86"/>
      <c r="AC798" s="87"/>
      <c r="AD798" s="87"/>
      <c r="AE798" s="88"/>
      <c r="AF798" s="86"/>
      <c r="AG798" s="87"/>
      <c r="AH798" s="87"/>
      <c r="AI798" s="362"/>
      <c r="AJ798" s="363"/>
      <c r="AK798" s="86"/>
      <c r="AL798" s="87">
        <v>1</v>
      </c>
      <c r="AM798" s="87">
        <v>1</v>
      </c>
      <c r="AN798" s="88">
        <v>1</v>
      </c>
      <c r="AO798" s="86">
        <v>1</v>
      </c>
      <c r="AP798" s="87">
        <v>1</v>
      </c>
      <c r="AQ798" s="87">
        <v>1</v>
      </c>
      <c r="AR798" s="88">
        <v>1</v>
      </c>
      <c r="AS798" s="89">
        <v>1</v>
      </c>
      <c r="AT798" s="87">
        <v>1</v>
      </c>
      <c r="AU798" s="87">
        <v>1</v>
      </c>
      <c r="AV798" s="90">
        <v>1</v>
      </c>
      <c r="AW798" s="86">
        <v>1</v>
      </c>
      <c r="AX798" s="87">
        <v>1</v>
      </c>
      <c r="AY798" s="87">
        <v>1</v>
      </c>
      <c r="AZ798" s="87">
        <v>1</v>
      </c>
      <c r="BA798" s="88" t="s">
        <v>163</v>
      </c>
      <c r="BB798" s="89" t="s">
        <v>163</v>
      </c>
      <c r="BC798" s="87" t="s">
        <v>163</v>
      </c>
      <c r="BD798" s="87" t="s">
        <v>163</v>
      </c>
      <c r="BE798" s="321"/>
      <c r="BF798" s="322"/>
      <c r="BG798" s="322"/>
      <c r="BH798" s="322"/>
      <c r="BI798" s="322"/>
      <c r="BJ798" s="323"/>
      <c r="BK798" s="46" t="s">
        <v>18</v>
      </c>
      <c r="BL798" s="46" t="s">
        <v>1116</v>
      </c>
      <c r="BN798" s="146">
        <f t="shared" si="1260"/>
        <v>0</v>
      </c>
      <c r="BO798" s="146">
        <f t="shared" si="1208"/>
        <v>0</v>
      </c>
      <c r="BP798" s="146">
        <f t="shared" si="1209"/>
        <v>0</v>
      </c>
      <c r="BQ798" s="146">
        <f t="shared" si="1210"/>
        <v>0</v>
      </c>
      <c r="BR798" s="146">
        <f t="shared" si="1211"/>
        <v>0</v>
      </c>
      <c r="BS798" s="146">
        <f t="shared" si="1212"/>
        <v>0</v>
      </c>
      <c r="BT798" s="146">
        <f t="shared" si="1213"/>
        <v>0</v>
      </c>
      <c r="BU798" s="146">
        <f t="shared" si="1214"/>
        <v>0</v>
      </c>
      <c r="BV798" s="146">
        <f t="shared" si="1215"/>
        <v>0</v>
      </c>
      <c r="BW798" s="146">
        <f t="shared" si="1216"/>
        <v>0</v>
      </c>
      <c r="BX798" s="146">
        <f t="shared" si="1217"/>
        <v>0</v>
      </c>
      <c r="BY798" s="146">
        <f t="shared" si="1218"/>
        <v>0</v>
      </c>
      <c r="BZ798" s="146">
        <f t="shared" si="1219"/>
        <v>0</v>
      </c>
      <c r="CA798" s="146">
        <f t="shared" si="1220"/>
        <v>0</v>
      </c>
      <c r="CB798" s="146">
        <f t="shared" si="1221"/>
        <v>0</v>
      </c>
      <c r="CC798" s="146">
        <f t="shared" si="1222"/>
        <v>0</v>
      </c>
      <c r="CD798" s="146">
        <f t="shared" si="1223"/>
        <v>0</v>
      </c>
      <c r="CE798" s="146">
        <f t="shared" si="1224"/>
        <v>0</v>
      </c>
      <c r="CF798" s="146">
        <f t="shared" si="1225"/>
        <v>0</v>
      </c>
      <c r="CG798" s="146">
        <f t="shared" si="1226"/>
        <v>0</v>
      </c>
      <c r="CH798" s="146">
        <f t="shared" si="1227"/>
        <v>0</v>
      </c>
      <c r="CI798" s="146">
        <f t="shared" si="1228"/>
        <v>0</v>
      </c>
      <c r="CJ798" s="146">
        <f t="shared" si="1229"/>
        <v>0</v>
      </c>
      <c r="CK798" s="146">
        <f t="shared" si="1230"/>
        <v>0</v>
      </c>
      <c r="CL798" s="146">
        <f t="shared" si="1231"/>
        <v>0</v>
      </c>
      <c r="CM798" s="146">
        <f t="shared" si="1232"/>
        <v>0</v>
      </c>
      <c r="CN798" s="146">
        <f t="shared" si="1233"/>
        <v>0</v>
      </c>
      <c r="CO798" s="146">
        <f t="shared" si="1234"/>
        <v>0.5</v>
      </c>
      <c r="CP798" s="146">
        <f t="shared" si="1235"/>
        <v>0.5</v>
      </c>
      <c r="CQ798" s="146">
        <f t="shared" si="1236"/>
        <v>0.5</v>
      </c>
      <c r="CR798" s="146">
        <f t="shared" si="1237"/>
        <v>0.5</v>
      </c>
      <c r="CS798" s="146">
        <f t="shared" si="1238"/>
        <v>0.5</v>
      </c>
      <c r="CT798" s="146">
        <f t="shared" si="1239"/>
        <v>0.5</v>
      </c>
      <c r="CU798" s="146">
        <f t="shared" si="1240"/>
        <v>0.5</v>
      </c>
      <c r="CV798" s="146">
        <f t="shared" si="1241"/>
        <v>0.5</v>
      </c>
      <c r="CW798" s="146">
        <f t="shared" si="1242"/>
        <v>0.5</v>
      </c>
      <c r="CX798" s="146">
        <f t="shared" si="1243"/>
        <v>0.5</v>
      </c>
      <c r="CY798" s="146">
        <f t="shared" si="1244"/>
        <v>0.5</v>
      </c>
      <c r="CZ798" s="146">
        <f t="shared" si="1245"/>
        <v>0.5</v>
      </c>
      <c r="DA798" s="146">
        <f t="shared" si="1246"/>
        <v>0.5</v>
      </c>
      <c r="DB798" s="146">
        <f t="shared" si="1247"/>
        <v>0.5</v>
      </c>
      <c r="DC798" s="146">
        <f t="shared" si="1248"/>
        <v>0.5</v>
      </c>
      <c r="DD798" s="146">
        <f t="shared" si="1249"/>
        <v>0</v>
      </c>
      <c r="DE798" s="146">
        <f t="shared" si="1250"/>
        <v>0</v>
      </c>
      <c r="DF798" s="146">
        <f t="shared" si="1251"/>
        <v>0</v>
      </c>
      <c r="DG798" s="146">
        <f t="shared" si="1252"/>
        <v>0</v>
      </c>
      <c r="DH798" s="146">
        <f t="shared" si="1253"/>
        <v>0</v>
      </c>
      <c r="DI798" s="146">
        <f t="shared" si="1254"/>
        <v>0</v>
      </c>
      <c r="DJ798" s="146">
        <f t="shared" si="1255"/>
        <v>0</v>
      </c>
      <c r="DK798" s="146">
        <f t="shared" si="1256"/>
        <v>0</v>
      </c>
      <c r="DL798" s="146">
        <f t="shared" si="1257"/>
        <v>0</v>
      </c>
      <c r="DM798" s="146">
        <f t="shared" si="1258"/>
        <v>0</v>
      </c>
      <c r="DN798" s="64">
        <f>0.8*I798</f>
        <v>21.6</v>
      </c>
      <c r="DO798" s="52" t="str">
        <f t="shared" si="1265"/>
        <v/>
      </c>
      <c r="DP798" s="52" t="str">
        <f t="shared" si="1261"/>
        <v/>
      </c>
      <c r="DQ798" s="53">
        <f t="shared" si="1262"/>
        <v>21.6</v>
      </c>
      <c r="DR798" s="1">
        <f t="shared" si="1266"/>
        <v>2</v>
      </c>
      <c r="DS798" s="168" t="e">
        <f>IF(AND(DR798=#REF!,BL798=#REF!),'Tiến độ'!D798,"")</f>
        <v>#REF!</v>
      </c>
    </row>
    <row r="799" spans="1:123" ht="11.25" customHeight="1">
      <c r="A799" s="310" t="str">
        <f>IF(B799="","",MAX($A$7:A798)+1)</f>
        <v/>
      </c>
      <c r="B799" s="313"/>
      <c r="C799" s="91" t="s">
        <v>8</v>
      </c>
      <c r="D799" s="92"/>
      <c r="E799" s="93">
        <f>SUM(E784:E798)</f>
        <v>40</v>
      </c>
      <c r="F799" s="131"/>
      <c r="G799" s="132"/>
      <c r="H799" s="133"/>
      <c r="I799" s="134"/>
      <c r="J799" s="30"/>
      <c r="K799" s="96">
        <f t="shared" ref="K799:BD799" si="1269">SUM(K784:K798)</f>
        <v>22</v>
      </c>
      <c r="L799" s="97">
        <f t="shared" si="1269"/>
        <v>22</v>
      </c>
      <c r="M799" s="97">
        <f t="shared" si="1269"/>
        <v>22</v>
      </c>
      <c r="N799" s="98">
        <f t="shared" si="1269"/>
        <v>22</v>
      </c>
      <c r="O799" s="96">
        <f t="shared" si="1269"/>
        <v>22</v>
      </c>
      <c r="P799" s="97">
        <f t="shared" si="1269"/>
        <v>22</v>
      </c>
      <c r="Q799" s="97">
        <f t="shared" si="1269"/>
        <v>22</v>
      </c>
      <c r="R799" s="98">
        <f t="shared" si="1269"/>
        <v>22</v>
      </c>
      <c r="S799" s="96">
        <f t="shared" si="1269"/>
        <v>22</v>
      </c>
      <c r="T799" s="97">
        <f t="shared" si="1269"/>
        <v>22</v>
      </c>
      <c r="U799" s="97">
        <f t="shared" si="1269"/>
        <v>22</v>
      </c>
      <c r="V799" s="97">
        <f t="shared" si="1269"/>
        <v>22</v>
      </c>
      <c r="W799" s="98">
        <f t="shared" si="1269"/>
        <v>22</v>
      </c>
      <c r="X799" s="96">
        <f t="shared" si="1269"/>
        <v>22</v>
      </c>
      <c r="Y799" s="97">
        <f t="shared" si="1269"/>
        <v>22</v>
      </c>
      <c r="Z799" s="97">
        <f t="shared" si="1269"/>
        <v>0</v>
      </c>
      <c r="AA799" s="98">
        <f t="shared" si="1269"/>
        <v>0</v>
      </c>
      <c r="AB799" s="96">
        <f t="shared" si="1269"/>
        <v>0</v>
      </c>
      <c r="AC799" s="97">
        <f t="shared" si="1269"/>
        <v>0</v>
      </c>
      <c r="AD799" s="97">
        <f t="shared" si="1269"/>
        <v>0</v>
      </c>
      <c r="AE799" s="98">
        <f t="shared" si="1269"/>
        <v>0</v>
      </c>
      <c r="AF799" s="96">
        <f t="shared" si="1269"/>
        <v>0</v>
      </c>
      <c r="AG799" s="97">
        <f t="shared" si="1269"/>
        <v>0</v>
      </c>
      <c r="AH799" s="97">
        <f t="shared" si="1269"/>
        <v>0</v>
      </c>
      <c r="AI799" s="362"/>
      <c r="AJ799" s="363"/>
      <c r="AK799" s="96">
        <f t="shared" si="1269"/>
        <v>0</v>
      </c>
      <c r="AL799" s="97">
        <f t="shared" si="1269"/>
        <v>23</v>
      </c>
      <c r="AM799" s="97">
        <f t="shared" si="1269"/>
        <v>23</v>
      </c>
      <c r="AN799" s="98">
        <f t="shared" si="1269"/>
        <v>23</v>
      </c>
      <c r="AO799" s="96">
        <f t="shared" si="1269"/>
        <v>23</v>
      </c>
      <c r="AP799" s="97">
        <f t="shared" si="1269"/>
        <v>23</v>
      </c>
      <c r="AQ799" s="97">
        <f t="shared" si="1269"/>
        <v>23</v>
      </c>
      <c r="AR799" s="98">
        <f t="shared" si="1269"/>
        <v>23</v>
      </c>
      <c r="AS799" s="99">
        <f t="shared" si="1269"/>
        <v>23</v>
      </c>
      <c r="AT799" s="97">
        <f t="shared" si="1269"/>
        <v>23</v>
      </c>
      <c r="AU799" s="97">
        <f t="shared" si="1269"/>
        <v>23</v>
      </c>
      <c r="AV799" s="100">
        <f t="shared" si="1269"/>
        <v>23</v>
      </c>
      <c r="AW799" s="96">
        <f t="shared" si="1269"/>
        <v>23</v>
      </c>
      <c r="AX799" s="97">
        <f t="shared" si="1269"/>
        <v>23</v>
      </c>
      <c r="AY799" s="97">
        <f t="shared" si="1269"/>
        <v>23</v>
      </c>
      <c r="AZ799" s="97">
        <f t="shared" si="1269"/>
        <v>23</v>
      </c>
      <c r="BA799" s="98">
        <f t="shared" si="1269"/>
        <v>0</v>
      </c>
      <c r="BB799" s="99">
        <f t="shared" si="1269"/>
        <v>0</v>
      </c>
      <c r="BC799" s="97">
        <f t="shared" si="1269"/>
        <v>0</v>
      </c>
      <c r="BD799" s="97">
        <f t="shared" si="1269"/>
        <v>0</v>
      </c>
      <c r="BE799" s="321"/>
      <c r="BF799" s="322"/>
      <c r="BG799" s="322"/>
      <c r="BH799" s="322"/>
      <c r="BI799" s="322"/>
      <c r="BJ799" s="323"/>
      <c r="BK799" s="47"/>
      <c r="BL799" s="47" t="s">
        <v>1113</v>
      </c>
      <c r="BN799" s="146">
        <f t="shared" si="1260"/>
        <v>0</v>
      </c>
      <c r="BO799" s="146">
        <f t="shared" si="1208"/>
        <v>0</v>
      </c>
      <c r="BP799" s="146">
        <f t="shared" si="1209"/>
        <v>0</v>
      </c>
      <c r="BQ799" s="146">
        <f t="shared" si="1210"/>
        <v>0</v>
      </c>
      <c r="BR799" s="146">
        <f t="shared" si="1211"/>
        <v>0</v>
      </c>
      <c r="BS799" s="146">
        <f t="shared" si="1212"/>
        <v>0</v>
      </c>
      <c r="BT799" s="146">
        <f t="shared" si="1213"/>
        <v>0</v>
      </c>
      <c r="BU799" s="146">
        <f t="shared" si="1214"/>
        <v>0</v>
      </c>
      <c r="BV799" s="146">
        <f t="shared" si="1215"/>
        <v>0</v>
      </c>
      <c r="BW799" s="146">
        <f t="shared" si="1216"/>
        <v>0</v>
      </c>
      <c r="BX799" s="146">
        <f t="shared" si="1217"/>
        <v>0</v>
      </c>
      <c r="BY799" s="146">
        <f t="shared" si="1218"/>
        <v>0</v>
      </c>
      <c r="BZ799" s="146">
        <f t="shared" si="1219"/>
        <v>0</v>
      </c>
      <c r="CA799" s="146">
        <f t="shared" si="1220"/>
        <v>0</v>
      </c>
      <c r="CB799" s="146">
        <f t="shared" si="1221"/>
        <v>0</v>
      </c>
      <c r="CC799" s="146">
        <f t="shared" si="1222"/>
        <v>0</v>
      </c>
      <c r="CD799" s="146">
        <f t="shared" si="1223"/>
        <v>0</v>
      </c>
      <c r="CE799" s="146">
        <f t="shared" si="1224"/>
        <v>0</v>
      </c>
      <c r="CF799" s="146">
        <f t="shared" si="1225"/>
        <v>0</v>
      </c>
      <c r="CG799" s="146">
        <f t="shared" si="1226"/>
        <v>0</v>
      </c>
      <c r="CH799" s="146">
        <f t="shared" si="1227"/>
        <v>0</v>
      </c>
      <c r="CI799" s="146">
        <f t="shared" si="1228"/>
        <v>0</v>
      </c>
      <c r="CJ799" s="146">
        <f t="shared" si="1229"/>
        <v>0</v>
      </c>
      <c r="CK799" s="146">
        <f t="shared" si="1230"/>
        <v>0</v>
      </c>
      <c r="CL799" s="146">
        <f t="shared" si="1231"/>
        <v>0</v>
      </c>
      <c r="CM799" s="146">
        <f t="shared" si="1232"/>
        <v>0</v>
      </c>
      <c r="CN799" s="146">
        <f t="shared" si="1233"/>
        <v>0</v>
      </c>
      <c r="CO799" s="146">
        <f t="shared" si="1234"/>
        <v>0</v>
      </c>
      <c r="CP799" s="146">
        <f t="shared" si="1235"/>
        <v>0</v>
      </c>
      <c r="CQ799" s="146">
        <f t="shared" si="1236"/>
        <v>0</v>
      </c>
      <c r="CR799" s="146">
        <f t="shared" si="1237"/>
        <v>0</v>
      </c>
      <c r="CS799" s="146">
        <f t="shared" si="1238"/>
        <v>0</v>
      </c>
      <c r="CT799" s="146">
        <f t="shared" si="1239"/>
        <v>0</v>
      </c>
      <c r="CU799" s="146">
        <f t="shared" si="1240"/>
        <v>0</v>
      </c>
      <c r="CV799" s="146">
        <f t="shared" si="1241"/>
        <v>0</v>
      </c>
      <c r="CW799" s="146">
        <f t="shared" si="1242"/>
        <v>0</v>
      </c>
      <c r="CX799" s="146">
        <f t="shared" si="1243"/>
        <v>0</v>
      </c>
      <c r="CY799" s="146">
        <f t="shared" si="1244"/>
        <v>0</v>
      </c>
      <c r="CZ799" s="146">
        <f t="shared" si="1245"/>
        <v>0</v>
      </c>
      <c r="DA799" s="146">
        <f t="shared" si="1246"/>
        <v>0</v>
      </c>
      <c r="DB799" s="146">
        <f t="shared" si="1247"/>
        <v>0</v>
      </c>
      <c r="DC799" s="146">
        <f t="shared" si="1248"/>
        <v>0</v>
      </c>
      <c r="DD799" s="146">
        <f t="shared" si="1249"/>
        <v>0</v>
      </c>
      <c r="DE799" s="146">
        <f t="shared" si="1250"/>
        <v>0</v>
      </c>
      <c r="DF799" s="146">
        <f t="shared" si="1251"/>
        <v>0</v>
      </c>
      <c r="DG799" s="146">
        <f t="shared" si="1252"/>
        <v>0</v>
      </c>
      <c r="DH799" s="146">
        <f t="shared" si="1253"/>
        <v>0</v>
      </c>
      <c r="DI799" s="146">
        <f t="shared" si="1254"/>
        <v>0</v>
      </c>
      <c r="DJ799" s="146">
        <f t="shared" si="1255"/>
        <v>0</v>
      </c>
      <c r="DK799" s="146">
        <f t="shared" si="1256"/>
        <v>0</v>
      </c>
      <c r="DL799" s="146">
        <f t="shared" si="1257"/>
        <v>0</v>
      </c>
      <c r="DM799" s="146">
        <f t="shared" si="1258"/>
        <v>0</v>
      </c>
      <c r="DN799" s="54"/>
      <c r="DO799" s="55"/>
      <c r="DP799" s="55"/>
      <c r="DQ799" s="56"/>
      <c r="DS799" s="168" t="e">
        <f>IF(AND(DR799=#REF!,BL799=#REF!),'Tiến độ'!D799,"")</f>
        <v>#REF!</v>
      </c>
    </row>
    <row r="800" spans="1:123" ht="11.25" customHeight="1">
      <c r="A800" s="308">
        <f>IF(B800="","",MAX($A$7:A799)+1)</f>
        <v>55</v>
      </c>
      <c r="B800" s="311" t="s">
        <v>1157</v>
      </c>
      <c r="C800" s="67" t="s">
        <v>784</v>
      </c>
      <c r="D800" s="68" t="s">
        <v>442</v>
      </c>
      <c r="E800" s="69">
        <v>3</v>
      </c>
      <c r="F800" s="70">
        <v>60</v>
      </c>
      <c r="G800" s="71"/>
      <c r="H800" s="72">
        <v>0.5</v>
      </c>
      <c r="I800" s="73">
        <v>32</v>
      </c>
      <c r="J800" s="24" t="s">
        <v>814</v>
      </c>
      <c r="K800" s="74">
        <v>4</v>
      </c>
      <c r="L800" s="75">
        <v>4</v>
      </c>
      <c r="M800" s="75">
        <v>4</v>
      </c>
      <c r="N800" s="76">
        <v>4</v>
      </c>
      <c r="O800" s="74">
        <v>4</v>
      </c>
      <c r="P800" s="75">
        <v>4</v>
      </c>
      <c r="Q800" s="75">
        <v>4</v>
      </c>
      <c r="R800" s="76">
        <v>4</v>
      </c>
      <c r="S800" s="74">
        <v>4</v>
      </c>
      <c r="T800" s="75">
        <v>4</v>
      </c>
      <c r="U800" s="75">
        <v>4</v>
      </c>
      <c r="V800" s="75">
        <v>4</v>
      </c>
      <c r="W800" s="76">
        <v>4</v>
      </c>
      <c r="X800" s="74">
        <v>4</v>
      </c>
      <c r="Y800" s="75">
        <v>4</v>
      </c>
      <c r="Z800" s="75" t="s">
        <v>163</v>
      </c>
      <c r="AA800" s="76" t="s">
        <v>163</v>
      </c>
      <c r="AB800" s="74" t="s">
        <v>163</v>
      </c>
      <c r="AC800" s="75" t="s">
        <v>163</v>
      </c>
      <c r="AD800" s="75" t="s">
        <v>164</v>
      </c>
      <c r="AE800" s="76" t="s">
        <v>164</v>
      </c>
      <c r="AF800" s="74" t="s">
        <v>164</v>
      </c>
      <c r="AG800" s="75" t="s">
        <v>164</v>
      </c>
      <c r="AH800" s="75" t="s">
        <v>164</v>
      </c>
      <c r="AI800" s="362"/>
      <c r="AJ800" s="363"/>
      <c r="AK800" s="74" t="s">
        <v>164</v>
      </c>
      <c r="AL800" s="75"/>
      <c r="AM800" s="75"/>
      <c r="AN800" s="76"/>
      <c r="AO800" s="74"/>
      <c r="AP800" s="75"/>
      <c r="AQ800" s="75"/>
      <c r="AR800" s="76"/>
      <c r="AS800" s="77"/>
      <c r="AT800" s="75"/>
      <c r="AU800" s="75"/>
      <c r="AV800" s="78"/>
      <c r="AW800" s="74"/>
      <c r="AX800" s="75"/>
      <c r="AY800" s="75"/>
      <c r="AZ800" s="75"/>
      <c r="BA800" s="76"/>
      <c r="BB800" s="77"/>
      <c r="BC800" s="75"/>
      <c r="BD800" s="75"/>
      <c r="BE800" s="321"/>
      <c r="BF800" s="322"/>
      <c r="BG800" s="322"/>
      <c r="BH800" s="322"/>
      <c r="BI800" s="322"/>
      <c r="BJ800" s="323"/>
      <c r="BK800" s="45" t="s">
        <v>20</v>
      </c>
      <c r="BL800" s="45" t="s">
        <v>56</v>
      </c>
      <c r="BN800" s="146">
        <f t="shared" si="1260"/>
        <v>2</v>
      </c>
      <c r="BO800" s="146">
        <f t="shared" si="1208"/>
        <v>2</v>
      </c>
      <c r="BP800" s="146">
        <f t="shared" si="1209"/>
        <v>2</v>
      </c>
      <c r="BQ800" s="146">
        <f t="shared" si="1210"/>
        <v>2</v>
      </c>
      <c r="BR800" s="146">
        <f t="shared" si="1211"/>
        <v>2</v>
      </c>
      <c r="BS800" s="146">
        <f t="shared" si="1212"/>
        <v>2</v>
      </c>
      <c r="BT800" s="146">
        <f t="shared" si="1213"/>
        <v>2</v>
      </c>
      <c r="BU800" s="146">
        <f t="shared" si="1214"/>
        <v>2</v>
      </c>
      <c r="BV800" s="146">
        <f t="shared" si="1215"/>
        <v>2</v>
      </c>
      <c r="BW800" s="146">
        <f t="shared" si="1216"/>
        <v>2</v>
      </c>
      <c r="BX800" s="146">
        <f t="shared" si="1217"/>
        <v>2</v>
      </c>
      <c r="BY800" s="146">
        <f t="shared" si="1218"/>
        <v>2</v>
      </c>
      <c r="BZ800" s="146">
        <f t="shared" si="1219"/>
        <v>2</v>
      </c>
      <c r="CA800" s="146">
        <f t="shared" si="1220"/>
        <v>2</v>
      </c>
      <c r="CB800" s="146">
        <f t="shared" si="1221"/>
        <v>2</v>
      </c>
      <c r="CC800" s="146">
        <f t="shared" si="1222"/>
        <v>0</v>
      </c>
      <c r="CD800" s="146">
        <f t="shared" si="1223"/>
        <v>0</v>
      </c>
      <c r="CE800" s="146">
        <f t="shared" si="1224"/>
        <v>0</v>
      </c>
      <c r="CF800" s="146">
        <f t="shared" si="1225"/>
        <v>0</v>
      </c>
      <c r="CG800" s="146">
        <f t="shared" si="1226"/>
        <v>0</v>
      </c>
      <c r="CH800" s="146">
        <f t="shared" si="1227"/>
        <v>0</v>
      </c>
      <c r="CI800" s="146">
        <f t="shared" si="1228"/>
        <v>0</v>
      </c>
      <c r="CJ800" s="146">
        <f t="shared" si="1229"/>
        <v>0</v>
      </c>
      <c r="CK800" s="146">
        <f t="shared" si="1230"/>
        <v>0</v>
      </c>
      <c r="CL800" s="146">
        <f t="shared" si="1231"/>
        <v>0</v>
      </c>
      <c r="CM800" s="146">
        <f t="shared" si="1232"/>
        <v>0</v>
      </c>
      <c r="CN800" s="146">
        <f t="shared" si="1233"/>
        <v>0</v>
      </c>
      <c r="CO800" s="146">
        <f t="shared" si="1234"/>
        <v>0</v>
      </c>
      <c r="CP800" s="146">
        <f t="shared" si="1235"/>
        <v>0</v>
      </c>
      <c r="CQ800" s="146">
        <f t="shared" si="1236"/>
        <v>0</v>
      </c>
      <c r="CR800" s="146">
        <f t="shared" si="1237"/>
        <v>0</v>
      </c>
      <c r="CS800" s="146">
        <f t="shared" si="1238"/>
        <v>0</v>
      </c>
      <c r="CT800" s="146">
        <f t="shared" si="1239"/>
        <v>0</v>
      </c>
      <c r="CU800" s="146">
        <f t="shared" si="1240"/>
        <v>0</v>
      </c>
      <c r="CV800" s="146">
        <f t="shared" si="1241"/>
        <v>0</v>
      </c>
      <c r="CW800" s="146">
        <f t="shared" si="1242"/>
        <v>0</v>
      </c>
      <c r="CX800" s="146">
        <f t="shared" si="1243"/>
        <v>0</v>
      </c>
      <c r="CY800" s="146">
        <f t="shared" si="1244"/>
        <v>0</v>
      </c>
      <c r="CZ800" s="146">
        <f t="shared" si="1245"/>
        <v>0</v>
      </c>
      <c r="DA800" s="146">
        <f t="shared" si="1246"/>
        <v>0</v>
      </c>
      <c r="DB800" s="146">
        <f t="shared" si="1247"/>
        <v>0</v>
      </c>
      <c r="DC800" s="146">
        <f t="shared" si="1248"/>
        <v>0</v>
      </c>
      <c r="DD800" s="146">
        <f t="shared" si="1249"/>
        <v>0</v>
      </c>
      <c r="DE800" s="146">
        <f t="shared" si="1250"/>
        <v>0</v>
      </c>
      <c r="DF800" s="146">
        <f t="shared" si="1251"/>
        <v>0</v>
      </c>
      <c r="DG800" s="146">
        <f t="shared" si="1252"/>
        <v>0</v>
      </c>
      <c r="DH800" s="146">
        <f t="shared" si="1253"/>
        <v>0</v>
      </c>
      <c r="DI800" s="146">
        <f t="shared" si="1254"/>
        <v>0</v>
      </c>
      <c r="DJ800" s="146">
        <f t="shared" si="1255"/>
        <v>0</v>
      </c>
      <c r="DK800" s="146">
        <f t="shared" si="1256"/>
        <v>0</v>
      </c>
      <c r="DL800" s="146">
        <f t="shared" si="1257"/>
        <v>0</v>
      </c>
      <c r="DM800" s="146">
        <f t="shared" si="1258"/>
        <v>0</v>
      </c>
      <c r="DN800" s="63">
        <f t="shared" ref="DN800:DN813" si="1270">F800*H800</f>
        <v>30</v>
      </c>
      <c r="DO800" s="50">
        <f t="shared" ref="DO800:DO814" si="1271">IF(COUNTA(K800:AC800)&gt;0,DN800,"")</f>
        <v>30</v>
      </c>
      <c r="DP800" s="50" t="str">
        <f t="shared" si="1261"/>
        <v/>
      </c>
      <c r="DQ800" s="51" t="str">
        <f t="shared" si="1262"/>
        <v/>
      </c>
      <c r="DR800" s="1">
        <f t="shared" ref="DR800:DR814" si="1272">IF(DQ800="",1,2)</f>
        <v>1</v>
      </c>
      <c r="DS800" s="168" t="e">
        <f>IF(AND(DR800=#REF!,BL800=#REF!),'Tiến độ'!D800,"")</f>
        <v>#REF!</v>
      </c>
    </row>
    <row r="801" spans="1:123" ht="11.25" customHeight="1">
      <c r="A801" s="314" t="str">
        <f>IF(B801="","",MAX($A$7:A800)+1)</f>
        <v/>
      </c>
      <c r="B801" s="315"/>
      <c r="C801" s="79" t="s">
        <v>785</v>
      </c>
      <c r="D801" s="80" t="s">
        <v>1105</v>
      </c>
      <c r="E801" s="81">
        <v>3</v>
      </c>
      <c r="F801" s="82">
        <v>60</v>
      </c>
      <c r="G801" s="83"/>
      <c r="H801" s="84">
        <f>H800</f>
        <v>0.5</v>
      </c>
      <c r="I801" s="85">
        <f>I800</f>
        <v>32</v>
      </c>
      <c r="J801" s="27" t="s">
        <v>814</v>
      </c>
      <c r="K801" s="86">
        <v>4</v>
      </c>
      <c r="L801" s="87">
        <v>4</v>
      </c>
      <c r="M801" s="87">
        <v>4</v>
      </c>
      <c r="N801" s="88">
        <v>4</v>
      </c>
      <c r="O801" s="86">
        <v>4</v>
      </c>
      <c r="P801" s="87">
        <v>4</v>
      </c>
      <c r="Q801" s="87">
        <v>4</v>
      </c>
      <c r="R801" s="88">
        <v>4</v>
      </c>
      <c r="S801" s="86">
        <v>4</v>
      </c>
      <c r="T801" s="87">
        <v>4</v>
      </c>
      <c r="U801" s="87">
        <v>4</v>
      </c>
      <c r="V801" s="87">
        <v>4</v>
      </c>
      <c r="W801" s="88">
        <v>4</v>
      </c>
      <c r="X801" s="86">
        <v>4</v>
      </c>
      <c r="Y801" s="87">
        <v>4</v>
      </c>
      <c r="Z801" s="87" t="s">
        <v>163</v>
      </c>
      <c r="AA801" s="88" t="s">
        <v>163</v>
      </c>
      <c r="AB801" s="86" t="s">
        <v>163</v>
      </c>
      <c r="AC801" s="87" t="s">
        <v>163</v>
      </c>
      <c r="AD801" s="87" t="s">
        <v>164</v>
      </c>
      <c r="AE801" s="88" t="s">
        <v>164</v>
      </c>
      <c r="AF801" s="86" t="s">
        <v>164</v>
      </c>
      <c r="AG801" s="87" t="s">
        <v>164</v>
      </c>
      <c r="AH801" s="87" t="s">
        <v>164</v>
      </c>
      <c r="AI801" s="362"/>
      <c r="AJ801" s="363"/>
      <c r="AK801" s="86" t="s">
        <v>164</v>
      </c>
      <c r="AL801" s="87"/>
      <c r="AM801" s="87"/>
      <c r="AN801" s="88"/>
      <c r="AO801" s="86"/>
      <c r="AP801" s="87"/>
      <c r="AQ801" s="87"/>
      <c r="AR801" s="88"/>
      <c r="AS801" s="89"/>
      <c r="AT801" s="87"/>
      <c r="AU801" s="87"/>
      <c r="AV801" s="90"/>
      <c r="AW801" s="86"/>
      <c r="AX801" s="87"/>
      <c r="AY801" s="87"/>
      <c r="AZ801" s="87"/>
      <c r="BA801" s="88"/>
      <c r="BB801" s="89"/>
      <c r="BC801" s="87"/>
      <c r="BD801" s="87"/>
      <c r="BE801" s="321"/>
      <c r="BF801" s="322"/>
      <c r="BG801" s="322"/>
      <c r="BH801" s="322"/>
      <c r="BI801" s="322"/>
      <c r="BJ801" s="323"/>
      <c r="BK801" s="46" t="s">
        <v>18</v>
      </c>
      <c r="BL801" s="46" t="s">
        <v>54</v>
      </c>
      <c r="BN801" s="146">
        <f t="shared" si="1260"/>
        <v>2</v>
      </c>
      <c r="BO801" s="146">
        <f t="shared" si="1208"/>
        <v>2</v>
      </c>
      <c r="BP801" s="146">
        <f t="shared" si="1209"/>
        <v>2</v>
      </c>
      <c r="BQ801" s="146">
        <f t="shared" si="1210"/>
        <v>2</v>
      </c>
      <c r="BR801" s="146">
        <f t="shared" si="1211"/>
        <v>2</v>
      </c>
      <c r="BS801" s="146">
        <f t="shared" si="1212"/>
        <v>2</v>
      </c>
      <c r="BT801" s="146">
        <f t="shared" si="1213"/>
        <v>2</v>
      </c>
      <c r="BU801" s="146">
        <f t="shared" si="1214"/>
        <v>2</v>
      </c>
      <c r="BV801" s="146">
        <f t="shared" si="1215"/>
        <v>2</v>
      </c>
      <c r="BW801" s="146">
        <f t="shared" si="1216"/>
        <v>2</v>
      </c>
      <c r="BX801" s="146">
        <f t="shared" si="1217"/>
        <v>2</v>
      </c>
      <c r="BY801" s="146">
        <f t="shared" si="1218"/>
        <v>2</v>
      </c>
      <c r="BZ801" s="146">
        <f t="shared" si="1219"/>
        <v>2</v>
      </c>
      <c r="CA801" s="146">
        <f t="shared" si="1220"/>
        <v>2</v>
      </c>
      <c r="CB801" s="146">
        <f t="shared" si="1221"/>
        <v>2</v>
      </c>
      <c r="CC801" s="146">
        <f t="shared" si="1222"/>
        <v>0</v>
      </c>
      <c r="CD801" s="146">
        <f t="shared" si="1223"/>
        <v>0</v>
      </c>
      <c r="CE801" s="146">
        <f t="shared" si="1224"/>
        <v>0</v>
      </c>
      <c r="CF801" s="146">
        <f t="shared" si="1225"/>
        <v>0</v>
      </c>
      <c r="CG801" s="146">
        <f t="shared" si="1226"/>
        <v>0</v>
      </c>
      <c r="CH801" s="146">
        <f t="shared" si="1227"/>
        <v>0</v>
      </c>
      <c r="CI801" s="146">
        <f t="shared" si="1228"/>
        <v>0</v>
      </c>
      <c r="CJ801" s="146">
        <f t="shared" si="1229"/>
        <v>0</v>
      </c>
      <c r="CK801" s="146">
        <f t="shared" si="1230"/>
        <v>0</v>
      </c>
      <c r="CL801" s="146">
        <f t="shared" si="1231"/>
        <v>0</v>
      </c>
      <c r="CM801" s="146">
        <f t="shared" si="1232"/>
        <v>0</v>
      </c>
      <c r="CN801" s="146">
        <f t="shared" si="1233"/>
        <v>0</v>
      </c>
      <c r="CO801" s="146">
        <f t="shared" si="1234"/>
        <v>0</v>
      </c>
      <c r="CP801" s="146">
        <f t="shared" si="1235"/>
        <v>0</v>
      </c>
      <c r="CQ801" s="146">
        <f t="shared" si="1236"/>
        <v>0</v>
      </c>
      <c r="CR801" s="146">
        <f t="shared" si="1237"/>
        <v>0</v>
      </c>
      <c r="CS801" s="146">
        <f t="shared" si="1238"/>
        <v>0</v>
      </c>
      <c r="CT801" s="146">
        <f t="shared" si="1239"/>
        <v>0</v>
      </c>
      <c r="CU801" s="146">
        <f t="shared" si="1240"/>
        <v>0</v>
      </c>
      <c r="CV801" s="146">
        <f t="shared" si="1241"/>
        <v>0</v>
      </c>
      <c r="CW801" s="146">
        <f t="shared" si="1242"/>
        <v>0</v>
      </c>
      <c r="CX801" s="146">
        <f t="shared" si="1243"/>
        <v>0</v>
      </c>
      <c r="CY801" s="146">
        <f t="shared" si="1244"/>
        <v>0</v>
      </c>
      <c r="CZ801" s="146">
        <f t="shared" si="1245"/>
        <v>0</v>
      </c>
      <c r="DA801" s="146">
        <f t="shared" si="1246"/>
        <v>0</v>
      </c>
      <c r="DB801" s="146">
        <f t="shared" si="1247"/>
        <v>0</v>
      </c>
      <c r="DC801" s="146">
        <f t="shared" si="1248"/>
        <v>0</v>
      </c>
      <c r="DD801" s="146">
        <f t="shared" si="1249"/>
        <v>0</v>
      </c>
      <c r="DE801" s="146">
        <f t="shared" si="1250"/>
        <v>0</v>
      </c>
      <c r="DF801" s="146">
        <f t="shared" si="1251"/>
        <v>0</v>
      </c>
      <c r="DG801" s="146">
        <f t="shared" si="1252"/>
        <v>0</v>
      </c>
      <c r="DH801" s="146">
        <f t="shared" si="1253"/>
        <v>0</v>
      </c>
      <c r="DI801" s="146">
        <f t="shared" si="1254"/>
        <v>0</v>
      </c>
      <c r="DJ801" s="146">
        <f t="shared" si="1255"/>
        <v>0</v>
      </c>
      <c r="DK801" s="146">
        <f t="shared" si="1256"/>
        <v>0</v>
      </c>
      <c r="DL801" s="146">
        <f t="shared" si="1257"/>
        <v>0</v>
      </c>
      <c r="DM801" s="146">
        <f t="shared" si="1258"/>
        <v>0</v>
      </c>
      <c r="DN801" s="64">
        <f>F801*H801*2</f>
        <v>60</v>
      </c>
      <c r="DO801" s="52">
        <f t="shared" si="1271"/>
        <v>60</v>
      </c>
      <c r="DP801" s="52" t="str">
        <f t="shared" si="1261"/>
        <v/>
      </c>
      <c r="DQ801" s="53" t="str">
        <f t="shared" si="1262"/>
        <v/>
      </c>
      <c r="DR801" s="1">
        <f t="shared" si="1272"/>
        <v>1</v>
      </c>
      <c r="DS801" s="168" t="e">
        <f>IF(AND(DR801=#REF!,BL801=#REF!),'Tiến độ'!D801,"")</f>
        <v>#REF!</v>
      </c>
    </row>
    <row r="802" spans="1:123" ht="11.25" customHeight="1">
      <c r="A802" s="314" t="str">
        <f>IF(B802="","",MAX($A$7:A801)+1)</f>
        <v/>
      </c>
      <c r="B802" s="315"/>
      <c r="C802" s="79" t="s">
        <v>786</v>
      </c>
      <c r="D802" s="80" t="s">
        <v>787</v>
      </c>
      <c r="E802" s="81">
        <v>2</v>
      </c>
      <c r="F802" s="82">
        <v>30</v>
      </c>
      <c r="G802" s="83"/>
      <c r="H802" s="84">
        <f t="shared" ref="H802:H814" si="1273">H801</f>
        <v>0.5</v>
      </c>
      <c r="I802" s="85">
        <f t="shared" ref="I802:I814" si="1274">I801</f>
        <v>32</v>
      </c>
      <c r="J802" s="27" t="s">
        <v>814</v>
      </c>
      <c r="K802" s="86">
        <v>2</v>
      </c>
      <c r="L802" s="87">
        <v>2</v>
      </c>
      <c r="M802" s="87">
        <v>2</v>
      </c>
      <c r="N802" s="88">
        <v>2</v>
      </c>
      <c r="O802" s="86">
        <v>2</v>
      </c>
      <c r="P802" s="87">
        <v>2</v>
      </c>
      <c r="Q802" s="87">
        <v>2</v>
      </c>
      <c r="R802" s="88">
        <v>2</v>
      </c>
      <c r="S802" s="86">
        <v>2</v>
      </c>
      <c r="T802" s="87">
        <v>2</v>
      </c>
      <c r="U802" s="87">
        <v>2</v>
      </c>
      <c r="V802" s="87">
        <v>2</v>
      </c>
      <c r="W802" s="88">
        <v>2</v>
      </c>
      <c r="X802" s="86">
        <v>2</v>
      </c>
      <c r="Y802" s="87">
        <v>2</v>
      </c>
      <c r="Z802" s="87" t="s">
        <v>163</v>
      </c>
      <c r="AA802" s="88" t="s">
        <v>163</v>
      </c>
      <c r="AB802" s="86" t="s">
        <v>163</v>
      </c>
      <c r="AC802" s="87" t="s">
        <v>163</v>
      </c>
      <c r="AD802" s="87" t="s">
        <v>164</v>
      </c>
      <c r="AE802" s="88" t="s">
        <v>164</v>
      </c>
      <c r="AF802" s="86" t="s">
        <v>164</v>
      </c>
      <c r="AG802" s="87" t="s">
        <v>164</v>
      </c>
      <c r="AH802" s="87" t="s">
        <v>164</v>
      </c>
      <c r="AI802" s="362"/>
      <c r="AJ802" s="363"/>
      <c r="AK802" s="86" t="s">
        <v>164</v>
      </c>
      <c r="AL802" s="87"/>
      <c r="AM802" s="87"/>
      <c r="AN802" s="88"/>
      <c r="AO802" s="86"/>
      <c r="AP802" s="87"/>
      <c r="AQ802" s="87"/>
      <c r="AR802" s="88"/>
      <c r="AS802" s="89"/>
      <c r="AT802" s="87"/>
      <c r="AU802" s="87"/>
      <c r="AV802" s="90"/>
      <c r="AW802" s="86"/>
      <c r="AX802" s="87"/>
      <c r="AY802" s="87"/>
      <c r="AZ802" s="87"/>
      <c r="BA802" s="88"/>
      <c r="BB802" s="89"/>
      <c r="BC802" s="87"/>
      <c r="BD802" s="87"/>
      <c r="BE802" s="321"/>
      <c r="BF802" s="322"/>
      <c r="BG802" s="322"/>
      <c r="BH802" s="322"/>
      <c r="BI802" s="322"/>
      <c r="BJ802" s="323"/>
      <c r="BK802" s="46" t="s">
        <v>18</v>
      </c>
      <c r="BL802" s="46" t="s">
        <v>1116</v>
      </c>
      <c r="BN802" s="146">
        <f t="shared" si="1260"/>
        <v>1</v>
      </c>
      <c r="BO802" s="146">
        <f t="shared" si="1208"/>
        <v>1</v>
      </c>
      <c r="BP802" s="146">
        <f t="shared" si="1209"/>
        <v>1</v>
      </c>
      <c r="BQ802" s="146">
        <f t="shared" si="1210"/>
        <v>1</v>
      </c>
      <c r="BR802" s="146">
        <f t="shared" si="1211"/>
        <v>1</v>
      </c>
      <c r="BS802" s="146">
        <f t="shared" si="1212"/>
        <v>1</v>
      </c>
      <c r="BT802" s="146">
        <f t="shared" si="1213"/>
        <v>1</v>
      </c>
      <c r="BU802" s="146">
        <f t="shared" si="1214"/>
        <v>1</v>
      </c>
      <c r="BV802" s="146">
        <f t="shared" si="1215"/>
        <v>1</v>
      </c>
      <c r="BW802" s="146">
        <f t="shared" si="1216"/>
        <v>1</v>
      </c>
      <c r="BX802" s="146">
        <f t="shared" si="1217"/>
        <v>1</v>
      </c>
      <c r="BY802" s="146">
        <f t="shared" si="1218"/>
        <v>1</v>
      </c>
      <c r="BZ802" s="146">
        <f t="shared" si="1219"/>
        <v>1</v>
      </c>
      <c r="CA802" s="146">
        <f t="shared" si="1220"/>
        <v>1</v>
      </c>
      <c r="CB802" s="146">
        <f t="shared" si="1221"/>
        <v>1</v>
      </c>
      <c r="CC802" s="146">
        <f t="shared" si="1222"/>
        <v>0</v>
      </c>
      <c r="CD802" s="146">
        <f t="shared" si="1223"/>
        <v>0</v>
      </c>
      <c r="CE802" s="146">
        <f t="shared" si="1224"/>
        <v>0</v>
      </c>
      <c r="CF802" s="146">
        <f t="shared" si="1225"/>
        <v>0</v>
      </c>
      <c r="CG802" s="146">
        <f t="shared" si="1226"/>
        <v>0</v>
      </c>
      <c r="CH802" s="146">
        <f t="shared" si="1227"/>
        <v>0</v>
      </c>
      <c r="CI802" s="146">
        <f t="shared" si="1228"/>
        <v>0</v>
      </c>
      <c r="CJ802" s="146">
        <f t="shared" si="1229"/>
        <v>0</v>
      </c>
      <c r="CK802" s="146">
        <f t="shared" si="1230"/>
        <v>0</v>
      </c>
      <c r="CL802" s="146">
        <f t="shared" si="1231"/>
        <v>0</v>
      </c>
      <c r="CM802" s="146">
        <f t="shared" si="1232"/>
        <v>0</v>
      </c>
      <c r="CN802" s="146">
        <f t="shared" si="1233"/>
        <v>0</v>
      </c>
      <c r="CO802" s="146">
        <f t="shared" si="1234"/>
        <v>0</v>
      </c>
      <c r="CP802" s="146">
        <f t="shared" si="1235"/>
        <v>0</v>
      </c>
      <c r="CQ802" s="146">
        <f t="shared" si="1236"/>
        <v>0</v>
      </c>
      <c r="CR802" s="146">
        <f t="shared" si="1237"/>
        <v>0</v>
      </c>
      <c r="CS802" s="146">
        <f t="shared" si="1238"/>
        <v>0</v>
      </c>
      <c r="CT802" s="146">
        <f t="shared" si="1239"/>
        <v>0</v>
      </c>
      <c r="CU802" s="146">
        <f t="shared" si="1240"/>
        <v>0</v>
      </c>
      <c r="CV802" s="146">
        <f t="shared" si="1241"/>
        <v>0</v>
      </c>
      <c r="CW802" s="146">
        <f t="shared" si="1242"/>
        <v>0</v>
      </c>
      <c r="CX802" s="146">
        <f t="shared" si="1243"/>
        <v>0</v>
      </c>
      <c r="CY802" s="146">
        <f t="shared" si="1244"/>
        <v>0</v>
      </c>
      <c r="CZ802" s="146">
        <f t="shared" si="1245"/>
        <v>0</v>
      </c>
      <c r="DA802" s="146">
        <f t="shared" si="1246"/>
        <v>0</v>
      </c>
      <c r="DB802" s="146">
        <f t="shared" si="1247"/>
        <v>0</v>
      </c>
      <c r="DC802" s="146">
        <f t="shared" si="1248"/>
        <v>0</v>
      </c>
      <c r="DD802" s="146">
        <f t="shared" si="1249"/>
        <v>0</v>
      </c>
      <c r="DE802" s="146">
        <f t="shared" si="1250"/>
        <v>0</v>
      </c>
      <c r="DF802" s="146">
        <f t="shared" si="1251"/>
        <v>0</v>
      </c>
      <c r="DG802" s="146">
        <f t="shared" si="1252"/>
        <v>0</v>
      </c>
      <c r="DH802" s="146">
        <f t="shared" si="1253"/>
        <v>0</v>
      </c>
      <c r="DI802" s="146">
        <f t="shared" si="1254"/>
        <v>0</v>
      </c>
      <c r="DJ802" s="146">
        <f t="shared" si="1255"/>
        <v>0</v>
      </c>
      <c r="DK802" s="146">
        <f t="shared" si="1256"/>
        <v>0</v>
      </c>
      <c r="DL802" s="146">
        <f t="shared" si="1257"/>
        <v>0</v>
      </c>
      <c r="DM802" s="146">
        <f t="shared" si="1258"/>
        <v>0</v>
      </c>
      <c r="DN802" s="64">
        <f t="shared" si="1270"/>
        <v>15</v>
      </c>
      <c r="DO802" s="52">
        <f t="shared" si="1271"/>
        <v>15</v>
      </c>
      <c r="DP802" s="52" t="str">
        <f t="shared" si="1261"/>
        <v/>
      </c>
      <c r="DQ802" s="53" t="str">
        <f t="shared" si="1262"/>
        <v/>
      </c>
      <c r="DR802" s="1">
        <f t="shared" si="1272"/>
        <v>1</v>
      </c>
      <c r="DS802" s="168" t="e">
        <f>IF(AND(DR802=#REF!,BL802=#REF!),'Tiến độ'!D802,"")</f>
        <v>#REF!</v>
      </c>
    </row>
    <row r="803" spans="1:123" ht="11.25" customHeight="1">
      <c r="A803" s="314" t="str">
        <f>IF(B803="","",MAX($A$7:A802)+1)</f>
        <v/>
      </c>
      <c r="B803" s="315"/>
      <c r="C803" s="79" t="s">
        <v>788</v>
      </c>
      <c r="D803" s="80" t="s">
        <v>789</v>
      </c>
      <c r="E803" s="81">
        <v>4</v>
      </c>
      <c r="F803" s="82">
        <v>75</v>
      </c>
      <c r="G803" s="83"/>
      <c r="H803" s="84">
        <f t="shared" si="1273"/>
        <v>0.5</v>
      </c>
      <c r="I803" s="85">
        <f t="shared" si="1274"/>
        <v>32</v>
      </c>
      <c r="J803" s="27" t="s">
        <v>814</v>
      </c>
      <c r="K803" s="86">
        <v>5</v>
      </c>
      <c r="L803" s="87">
        <v>5</v>
      </c>
      <c r="M803" s="87">
        <v>5</v>
      </c>
      <c r="N803" s="88">
        <v>5</v>
      </c>
      <c r="O803" s="86">
        <v>5</v>
      </c>
      <c r="P803" s="87">
        <v>5</v>
      </c>
      <c r="Q803" s="87">
        <v>5</v>
      </c>
      <c r="R803" s="88">
        <v>5</v>
      </c>
      <c r="S803" s="86">
        <v>5</v>
      </c>
      <c r="T803" s="87">
        <v>5</v>
      </c>
      <c r="U803" s="87">
        <v>5</v>
      </c>
      <c r="V803" s="87">
        <v>5</v>
      </c>
      <c r="W803" s="88">
        <v>5</v>
      </c>
      <c r="X803" s="86">
        <v>5</v>
      </c>
      <c r="Y803" s="87">
        <v>5</v>
      </c>
      <c r="Z803" s="87" t="s">
        <v>163</v>
      </c>
      <c r="AA803" s="88" t="s">
        <v>163</v>
      </c>
      <c r="AB803" s="86" t="s">
        <v>163</v>
      </c>
      <c r="AC803" s="87" t="s">
        <v>163</v>
      </c>
      <c r="AD803" s="87" t="s">
        <v>164</v>
      </c>
      <c r="AE803" s="88" t="s">
        <v>164</v>
      </c>
      <c r="AF803" s="86" t="s">
        <v>164</v>
      </c>
      <c r="AG803" s="87" t="s">
        <v>164</v>
      </c>
      <c r="AH803" s="87" t="s">
        <v>164</v>
      </c>
      <c r="AI803" s="362"/>
      <c r="AJ803" s="363"/>
      <c r="AK803" s="86" t="s">
        <v>164</v>
      </c>
      <c r="AL803" s="87"/>
      <c r="AM803" s="87"/>
      <c r="AN803" s="88"/>
      <c r="AO803" s="86"/>
      <c r="AP803" s="87"/>
      <c r="AQ803" s="87"/>
      <c r="AR803" s="88"/>
      <c r="AS803" s="89"/>
      <c r="AT803" s="87"/>
      <c r="AU803" s="87"/>
      <c r="AV803" s="90"/>
      <c r="AW803" s="86"/>
      <c r="AX803" s="87"/>
      <c r="AY803" s="87"/>
      <c r="AZ803" s="87"/>
      <c r="BA803" s="88"/>
      <c r="BB803" s="89"/>
      <c r="BC803" s="87"/>
      <c r="BD803" s="87"/>
      <c r="BE803" s="321"/>
      <c r="BF803" s="322"/>
      <c r="BG803" s="322"/>
      <c r="BH803" s="322"/>
      <c r="BI803" s="322"/>
      <c r="BJ803" s="323"/>
      <c r="BK803" s="46" t="s">
        <v>18</v>
      </c>
      <c r="BL803" s="46" t="s">
        <v>60</v>
      </c>
      <c r="BN803" s="146">
        <f t="shared" si="1260"/>
        <v>2.5</v>
      </c>
      <c r="BO803" s="146">
        <f t="shared" si="1208"/>
        <v>2.5</v>
      </c>
      <c r="BP803" s="146">
        <f t="shared" si="1209"/>
        <v>2.5</v>
      </c>
      <c r="BQ803" s="146">
        <f t="shared" si="1210"/>
        <v>2.5</v>
      </c>
      <c r="BR803" s="146">
        <f t="shared" si="1211"/>
        <v>2.5</v>
      </c>
      <c r="BS803" s="146">
        <f t="shared" si="1212"/>
        <v>2.5</v>
      </c>
      <c r="BT803" s="146">
        <f t="shared" si="1213"/>
        <v>2.5</v>
      </c>
      <c r="BU803" s="146">
        <f t="shared" si="1214"/>
        <v>2.5</v>
      </c>
      <c r="BV803" s="146">
        <f t="shared" si="1215"/>
        <v>2.5</v>
      </c>
      <c r="BW803" s="146">
        <f t="shared" si="1216"/>
        <v>2.5</v>
      </c>
      <c r="BX803" s="146">
        <f t="shared" si="1217"/>
        <v>2.5</v>
      </c>
      <c r="BY803" s="146">
        <f t="shared" si="1218"/>
        <v>2.5</v>
      </c>
      <c r="BZ803" s="146">
        <f t="shared" si="1219"/>
        <v>2.5</v>
      </c>
      <c r="CA803" s="146">
        <f t="shared" si="1220"/>
        <v>2.5</v>
      </c>
      <c r="CB803" s="146">
        <f t="shared" si="1221"/>
        <v>2.5</v>
      </c>
      <c r="CC803" s="146">
        <f t="shared" si="1222"/>
        <v>0</v>
      </c>
      <c r="CD803" s="146">
        <f t="shared" si="1223"/>
        <v>0</v>
      </c>
      <c r="CE803" s="146">
        <f t="shared" si="1224"/>
        <v>0</v>
      </c>
      <c r="CF803" s="146">
        <f t="shared" si="1225"/>
        <v>0</v>
      </c>
      <c r="CG803" s="146">
        <f t="shared" si="1226"/>
        <v>0</v>
      </c>
      <c r="CH803" s="146">
        <f t="shared" si="1227"/>
        <v>0</v>
      </c>
      <c r="CI803" s="146">
        <f t="shared" si="1228"/>
        <v>0</v>
      </c>
      <c r="CJ803" s="146">
        <f t="shared" si="1229"/>
        <v>0</v>
      </c>
      <c r="CK803" s="146">
        <f t="shared" si="1230"/>
        <v>0</v>
      </c>
      <c r="CL803" s="146">
        <f t="shared" si="1231"/>
        <v>0</v>
      </c>
      <c r="CM803" s="146">
        <f t="shared" si="1232"/>
        <v>0</v>
      </c>
      <c r="CN803" s="146">
        <f t="shared" si="1233"/>
        <v>0</v>
      </c>
      <c r="CO803" s="146">
        <f t="shared" si="1234"/>
        <v>0</v>
      </c>
      <c r="CP803" s="146">
        <f t="shared" si="1235"/>
        <v>0</v>
      </c>
      <c r="CQ803" s="146">
        <f t="shared" si="1236"/>
        <v>0</v>
      </c>
      <c r="CR803" s="146">
        <f t="shared" si="1237"/>
        <v>0</v>
      </c>
      <c r="CS803" s="146">
        <f t="shared" si="1238"/>
        <v>0</v>
      </c>
      <c r="CT803" s="146">
        <f t="shared" si="1239"/>
        <v>0</v>
      </c>
      <c r="CU803" s="146">
        <f t="shared" si="1240"/>
        <v>0</v>
      </c>
      <c r="CV803" s="146">
        <f t="shared" si="1241"/>
        <v>0</v>
      </c>
      <c r="CW803" s="146">
        <f t="shared" si="1242"/>
        <v>0</v>
      </c>
      <c r="CX803" s="146">
        <f t="shared" si="1243"/>
        <v>0</v>
      </c>
      <c r="CY803" s="146">
        <f t="shared" si="1244"/>
        <v>0</v>
      </c>
      <c r="CZ803" s="146">
        <f t="shared" si="1245"/>
        <v>0</v>
      </c>
      <c r="DA803" s="146">
        <f t="shared" si="1246"/>
        <v>0</v>
      </c>
      <c r="DB803" s="146">
        <f t="shared" si="1247"/>
        <v>0</v>
      </c>
      <c r="DC803" s="146">
        <f t="shared" si="1248"/>
        <v>0</v>
      </c>
      <c r="DD803" s="146">
        <f t="shared" si="1249"/>
        <v>0</v>
      </c>
      <c r="DE803" s="146">
        <f t="shared" si="1250"/>
        <v>0</v>
      </c>
      <c r="DF803" s="146">
        <f t="shared" si="1251"/>
        <v>0</v>
      </c>
      <c r="DG803" s="146">
        <f t="shared" si="1252"/>
        <v>0</v>
      </c>
      <c r="DH803" s="146">
        <f t="shared" si="1253"/>
        <v>0</v>
      </c>
      <c r="DI803" s="146">
        <f t="shared" si="1254"/>
        <v>0</v>
      </c>
      <c r="DJ803" s="146">
        <f t="shared" si="1255"/>
        <v>0</v>
      </c>
      <c r="DK803" s="146">
        <f t="shared" si="1256"/>
        <v>0</v>
      </c>
      <c r="DL803" s="146">
        <f t="shared" si="1257"/>
        <v>0</v>
      </c>
      <c r="DM803" s="146">
        <f t="shared" si="1258"/>
        <v>0</v>
      </c>
      <c r="DN803" s="64">
        <f t="shared" si="1270"/>
        <v>37.5</v>
      </c>
      <c r="DO803" s="52">
        <f t="shared" si="1271"/>
        <v>37.5</v>
      </c>
      <c r="DP803" s="52" t="str">
        <f t="shared" si="1261"/>
        <v/>
      </c>
      <c r="DQ803" s="53" t="str">
        <f t="shared" si="1262"/>
        <v/>
      </c>
      <c r="DR803" s="1">
        <f t="shared" si="1272"/>
        <v>1</v>
      </c>
      <c r="DS803" s="168" t="e">
        <f>IF(AND(DR803=#REF!,BL803=#REF!),'Tiến độ'!D803,"")</f>
        <v>#REF!</v>
      </c>
    </row>
    <row r="804" spans="1:123" ht="11.25" customHeight="1">
      <c r="A804" s="314" t="str">
        <f>IF(B804="","",MAX($A$7:A803)+1)</f>
        <v/>
      </c>
      <c r="B804" s="315"/>
      <c r="C804" s="79" t="s">
        <v>790</v>
      </c>
      <c r="D804" s="80" t="s">
        <v>791</v>
      </c>
      <c r="E804" s="81">
        <v>2</v>
      </c>
      <c r="F804" s="82">
        <v>30</v>
      </c>
      <c r="G804" s="83"/>
      <c r="H804" s="84">
        <f t="shared" si="1273"/>
        <v>0.5</v>
      </c>
      <c r="I804" s="85">
        <f t="shared" si="1274"/>
        <v>32</v>
      </c>
      <c r="J804" s="27" t="s">
        <v>814</v>
      </c>
      <c r="K804" s="86">
        <v>2</v>
      </c>
      <c r="L804" s="87">
        <v>2</v>
      </c>
      <c r="M804" s="87">
        <v>2</v>
      </c>
      <c r="N804" s="88">
        <v>2</v>
      </c>
      <c r="O804" s="86">
        <v>2</v>
      </c>
      <c r="P804" s="87">
        <v>2</v>
      </c>
      <c r="Q804" s="87">
        <v>2</v>
      </c>
      <c r="R804" s="88">
        <v>2</v>
      </c>
      <c r="S804" s="86">
        <v>2</v>
      </c>
      <c r="T804" s="87">
        <v>2</v>
      </c>
      <c r="U804" s="87">
        <v>2</v>
      </c>
      <c r="V804" s="87">
        <v>2</v>
      </c>
      <c r="W804" s="88">
        <v>2</v>
      </c>
      <c r="X804" s="86">
        <v>2</v>
      </c>
      <c r="Y804" s="87">
        <v>2</v>
      </c>
      <c r="Z804" s="87" t="s">
        <v>163</v>
      </c>
      <c r="AA804" s="88" t="s">
        <v>163</v>
      </c>
      <c r="AB804" s="86" t="s">
        <v>163</v>
      </c>
      <c r="AC804" s="87" t="s">
        <v>163</v>
      </c>
      <c r="AD804" s="87" t="s">
        <v>164</v>
      </c>
      <c r="AE804" s="88" t="s">
        <v>164</v>
      </c>
      <c r="AF804" s="86" t="s">
        <v>164</v>
      </c>
      <c r="AG804" s="87" t="s">
        <v>164</v>
      </c>
      <c r="AH804" s="87" t="s">
        <v>164</v>
      </c>
      <c r="AI804" s="362"/>
      <c r="AJ804" s="363"/>
      <c r="AK804" s="86" t="s">
        <v>164</v>
      </c>
      <c r="AL804" s="87"/>
      <c r="AM804" s="87"/>
      <c r="AN804" s="88"/>
      <c r="AO804" s="86"/>
      <c r="AP804" s="87"/>
      <c r="AQ804" s="87"/>
      <c r="AR804" s="88"/>
      <c r="AS804" s="89"/>
      <c r="AT804" s="87"/>
      <c r="AU804" s="87"/>
      <c r="AV804" s="90"/>
      <c r="AW804" s="86"/>
      <c r="AX804" s="87"/>
      <c r="AY804" s="87"/>
      <c r="AZ804" s="87"/>
      <c r="BA804" s="88"/>
      <c r="BB804" s="89"/>
      <c r="BC804" s="87"/>
      <c r="BD804" s="87"/>
      <c r="BE804" s="321"/>
      <c r="BF804" s="322"/>
      <c r="BG804" s="322"/>
      <c r="BH804" s="322"/>
      <c r="BI804" s="322"/>
      <c r="BJ804" s="323"/>
      <c r="BK804" s="46" t="s">
        <v>18</v>
      </c>
      <c r="BL804" s="46" t="s">
        <v>1116</v>
      </c>
      <c r="BN804" s="146">
        <f t="shared" si="1260"/>
        <v>1</v>
      </c>
      <c r="BO804" s="146">
        <f t="shared" si="1208"/>
        <v>1</v>
      </c>
      <c r="BP804" s="146">
        <f t="shared" si="1209"/>
        <v>1</v>
      </c>
      <c r="BQ804" s="146">
        <f t="shared" si="1210"/>
        <v>1</v>
      </c>
      <c r="BR804" s="146">
        <f t="shared" si="1211"/>
        <v>1</v>
      </c>
      <c r="BS804" s="146">
        <f t="shared" si="1212"/>
        <v>1</v>
      </c>
      <c r="BT804" s="146">
        <f t="shared" si="1213"/>
        <v>1</v>
      </c>
      <c r="BU804" s="146">
        <f t="shared" si="1214"/>
        <v>1</v>
      </c>
      <c r="BV804" s="146">
        <f t="shared" si="1215"/>
        <v>1</v>
      </c>
      <c r="BW804" s="146">
        <f t="shared" si="1216"/>
        <v>1</v>
      </c>
      <c r="BX804" s="146">
        <f t="shared" si="1217"/>
        <v>1</v>
      </c>
      <c r="BY804" s="146">
        <f t="shared" si="1218"/>
        <v>1</v>
      </c>
      <c r="BZ804" s="146">
        <f t="shared" si="1219"/>
        <v>1</v>
      </c>
      <c r="CA804" s="146">
        <f t="shared" si="1220"/>
        <v>1</v>
      </c>
      <c r="CB804" s="146">
        <f t="shared" si="1221"/>
        <v>1</v>
      </c>
      <c r="CC804" s="146">
        <f t="shared" si="1222"/>
        <v>0</v>
      </c>
      <c r="CD804" s="146">
        <f t="shared" si="1223"/>
        <v>0</v>
      </c>
      <c r="CE804" s="146">
        <f t="shared" si="1224"/>
        <v>0</v>
      </c>
      <c r="CF804" s="146">
        <f t="shared" si="1225"/>
        <v>0</v>
      </c>
      <c r="CG804" s="146">
        <f t="shared" si="1226"/>
        <v>0</v>
      </c>
      <c r="CH804" s="146">
        <f t="shared" si="1227"/>
        <v>0</v>
      </c>
      <c r="CI804" s="146">
        <f t="shared" si="1228"/>
        <v>0</v>
      </c>
      <c r="CJ804" s="146">
        <f t="shared" si="1229"/>
        <v>0</v>
      </c>
      <c r="CK804" s="146">
        <f t="shared" si="1230"/>
        <v>0</v>
      </c>
      <c r="CL804" s="146">
        <f t="shared" si="1231"/>
        <v>0</v>
      </c>
      <c r="CM804" s="146">
        <f t="shared" si="1232"/>
        <v>0</v>
      </c>
      <c r="CN804" s="146">
        <f t="shared" si="1233"/>
        <v>0</v>
      </c>
      <c r="CO804" s="146">
        <f t="shared" si="1234"/>
        <v>0</v>
      </c>
      <c r="CP804" s="146">
        <f t="shared" si="1235"/>
        <v>0</v>
      </c>
      <c r="CQ804" s="146">
        <f t="shared" si="1236"/>
        <v>0</v>
      </c>
      <c r="CR804" s="146">
        <f t="shared" si="1237"/>
        <v>0</v>
      </c>
      <c r="CS804" s="146">
        <f t="shared" si="1238"/>
        <v>0</v>
      </c>
      <c r="CT804" s="146">
        <f t="shared" si="1239"/>
        <v>0</v>
      </c>
      <c r="CU804" s="146">
        <f t="shared" si="1240"/>
        <v>0</v>
      </c>
      <c r="CV804" s="146">
        <f t="shared" si="1241"/>
        <v>0</v>
      </c>
      <c r="CW804" s="146">
        <f t="shared" si="1242"/>
        <v>0</v>
      </c>
      <c r="CX804" s="146">
        <f t="shared" si="1243"/>
        <v>0</v>
      </c>
      <c r="CY804" s="146">
        <f t="shared" si="1244"/>
        <v>0</v>
      </c>
      <c r="CZ804" s="146">
        <f t="shared" si="1245"/>
        <v>0</v>
      </c>
      <c r="DA804" s="146">
        <f t="shared" si="1246"/>
        <v>0</v>
      </c>
      <c r="DB804" s="146">
        <f t="shared" si="1247"/>
        <v>0</v>
      </c>
      <c r="DC804" s="146">
        <f t="shared" si="1248"/>
        <v>0</v>
      </c>
      <c r="DD804" s="146">
        <f t="shared" si="1249"/>
        <v>0</v>
      </c>
      <c r="DE804" s="146">
        <f t="shared" si="1250"/>
        <v>0</v>
      </c>
      <c r="DF804" s="146">
        <f t="shared" si="1251"/>
        <v>0</v>
      </c>
      <c r="DG804" s="146">
        <f t="shared" si="1252"/>
        <v>0</v>
      </c>
      <c r="DH804" s="146">
        <f t="shared" si="1253"/>
        <v>0</v>
      </c>
      <c r="DI804" s="146">
        <f t="shared" si="1254"/>
        <v>0</v>
      </c>
      <c r="DJ804" s="146">
        <f t="shared" si="1255"/>
        <v>0</v>
      </c>
      <c r="DK804" s="146">
        <f t="shared" si="1256"/>
        <v>0</v>
      </c>
      <c r="DL804" s="146">
        <f t="shared" si="1257"/>
        <v>0</v>
      </c>
      <c r="DM804" s="146">
        <f t="shared" si="1258"/>
        <v>0</v>
      </c>
      <c r="DN804" s="64">
        <f t="shared" si="1270"/>
        <v>15</v>
      </c>
      <c r="DO804" s="52">
        <f t="shared" si="1271"/>
        <v>15</v>
      </c>
      <c r="DP804" s="52" t="str">
        <f t="shared" si="1261"/>
        <v/>
      </c>
      <c r="DQ804" s="53" t="str">
        <f t="shared" si="1262"/>
        <v/>
      </c>
      <c r="DR804" s="1">
        <f t="shared" si="1272"/>
        <v>1</v>
      </c>
      <c r="DS804" s="168" t="e">
        <f>IF(AND(DR804=#REF!,BL804=#REF!),'Tiến độ'!D804,"")</f>
        <v>#REF!</v>
      </c>
    </row>
    <row r="805" spans="1:123" ht="11.25" customHeight="1">
      <c r="A805" s="314" t="str">
        <f>IF(B805="","",MAX($A$7:A804)+1)</f>
        <v/>
      </c>
      <c r="B805" s="315"/>
      <c r="C805" s="79" t="s">
        <v>792</v>
      </c>
      <c r="D805" s="80" t="s">
        <v>793</v>
      </c>
      <c r="E805" s="81">
        <v>4</v>
      </c>
      <c r="F805" s="82">
        <v>75</v>
      </c>
      <c r="G805" s="83"/>
      <c r="H805" s="84">
        <f t="shared" si="1273"/>
        <v>0.5</v>
      </c>
      <c r="I805" s="85">
        <f t="shared" si="1274"/>
        <v>32</v>
      </c>
      <c r="J805" s="27" t="s">
        <v>814</v>
      </c>
      <c r="K805" s="86">
        <v>5</v>
      </c>
      <c r="L805" s="87">
        <v>5</v>
      </c>
      <c r="M805" s="87">
        <v>5</v>
      </c>
      <c r="N805" s="88">
        <v>5</v>
      </c>
      <c r="O805" s="86">
        <v>5</v>
      </c>
      <c r="P805" s="87">
        <v>5</v>
      </c>
      <c r="Q805" s="87">
        <v>5</v>
      </c>
      <c r="R805" s="88">
        <v>5</v>
      </c>
      <c r="S805" s="86">
        <v>5</v>
      </c>
      <c r="T805" s="87">
        <v>5</v>
      </c>
      <c r="U805" s="87">
        <v>5</v>
      </c>
      <c r="V805" s="87">
        <v>5</v>
      </c>
      <c r="W805" s="88">
        <v>5</v>
      </c>
      <c r="X805" s="86">
        <v>5</v>
      </c>
      <c r="Y805" s="87">
        <v>5</v>
      </c>
      <c r="Z805" s="87" t="s">
        <v>163</v>
      </c>
      <c r="AA805" s="88" t="s">
        <v>163</v>
      </c>
      <c r="AB805" s="86" t="s">
        <v>163</v>
      </c>
      <c r="AC805" s="87" t="s">
        <v>163</v>
      </c>
      <c r="AD805" s="87" t="s">
        <v>164</v>
      </c>
      <c r="AE805" s="88" t="s">
        <v>164</v>
      </c>
      <c r="AF805" s="86" t="s">
        <v>164</v>
      </c>
      <c r="AG805" s="87" t="s">
        <v>164</v>
      </c>
      <c r="AH805" s="87" t="s">
        <v>164</v>
      </c>
      <c r="AI805" s="362"/>
      <c r="AJ805" s="363"/>
      <c r="AK805" s="86" t="s">
        <v>164</v>
      </c>
      <c r="AL805" s="87"/>
      <c r="AM805" s="87"/>
      <c r="AN805" s="88"/>
      <c r="AO805" s="86"/>
      <c r="AP805" s="87"/>
      <c r="AQ805" s="87"/>
      <c r="AR805" s="88"/>
      <c r="AS805" s="89"/>
      <c r="AT805" s="87"/>
      <c r="AU805" s="87"/>
      <c r="AV805" s="90"/>
      <c r="AW805" s="86"/>
      <c r="AX805" s="87"/>
      <c r="AY805" s="87"/>
      <c r="AZ805" s="87"/>
      <c r="BA805" s="88"/>
      <c r="BB805" s="89"/>
      <c r="BC805" s="87"/>
      <c r="BD805" s="87"/>
      <c r="BE805" s="321"/>
      <c r="BF805" s="322"/>
      <c r="BG805" s="322"/>
      <c r="BH805" s="322"/>
      <c r="BI805" s="322"/>
      <c r="BJ805" s="323"/>
      <c r="BK805" s="46" t="s">
        <v>18</v>
      </c>
      <c r="BL805" s="46" t="s">
        <v>59</v>
      </c>
      <c r="BN805" s="146">
        <f t="shared" si="1260"/>
        <v>2.5</v>
      </c>
      <c r="BO805" s="146">
        <f t="shared" si="1208"/>
        <v>2.5</v>
      </c>
      <c r="BP805" s="146">
        <f t="shared" si="1209"/>
        <v>2.5</v>
      </c>
      <c r="BQ805" s="146">
        <f t="shared" si="1210"/>
        <v>2.5</v>
      </c>
      <c r="BR805" s="146">
        <f t="shared" si="1211"/>
        <v>2.5</v>
      </c>
      <c r="BS805" s="146">
        <f t="shared" si="1212"/>
        <v>2.5</v>
      </c>
      <c r="BT805" s="146">
        <f t="shared" si="1213"/>
        <v>2.5</v>
      </c>
      <c r="BU805" s="146">
        <f t="shared" si="1214"/>
        <v>2.5</v>
      </c>
      <c r="BV805" s="146">
        <f t="shared" si="1215"/>
        <v>2.5</v>
      </c>
      <c r="BW805" s="146">
        <f t="shared" si="1216"/>
        <v>2.5</v>
      </c>
      <c r="BX805" s="146">
        <f t="shared" si="1217"/>
        <v>2.5</v>
      </c>
      <c r="BY805" s="146">
        <f t="shared" si="1218"/>
        <v>2.5</v>
      </c>
      <c r="BZ805" s="146">
        <f t="shared" si="1219"/>
        <v>2.5</v>
      </c>
      <c r="CA805" s="146">
        <f t="shared" si="1220"/>
        <v>2.5</v>
      </c>
      <c r="CB805" s="146">
        <f t="shared" si="1221"/>
        <v>2.5</v>
      </c>
      <c r="CC805" s="146">
        <f t="shared" si="1222"/>
        <v>0</v>
      </c>
      <c r="CD805" s="146">
        <f t="shared" si="1223"/>
        <v>0</v>
      </c>
      <c r="CE805" s="146">
        <f t="shared" si="1224"/>
        <v>0</v>
      </c>
      <c r="CF805" s="146">
        <f t="shared" si="1225"/>
        <v>0</v>
      </c>
      <c r="CG805" s="146">
        <f t="shared" si="1226"/>
        <v>0</v>
      </c>
      <c r="CH805" s="146">
        <f t="shared" si="1227"/>
        <v>0</v>
      </c>
      <c r="CI805" s="146">
        <f t="shared" si="1228"/>
        <v>0</v>
      </c>
      <c r="CJ805" s="146">
        <f t="shared" si="1229"/>
        <v>0</v>
      </c>
      <c r="CK805" s="146">
        <f t="shared" si="1230"/>
        <v>0</v>
      </c>
      <c r="CL805" s="146">
        <f t="shared" si="1231"/>
        <v>0</v>
      </c>
      <c r="CM805" s="146">
        <f t="shared" si="1232"/>
        <v>0</v>
      </c>
      <c r="CN805" s="146">
        <f t="shared" si="1233"/>
        <v>0</v>
      </c>
      <c r="CO805" s="146">
        <f t="shared" si="1234"/>
        <v>0</v>
      </c>
      <c r="CP805" s="146">
        <f t="shared" si="1235"/>
        <v>0</v>
      </c>
      <c r="CQ805" s="146">
        <f t="shared" si="1236"/>
        <v>0</v>
      </c>
      <c r="CR805" s="146">
        <f t="shared" si="1237"/>
        <v>0</v>
      </c>
      <c r="CS805" s="146">
        <f t="shared" si="1238"/>
        <v>0</v>
      </c>
      <c r="CT805" s="146">
        <f t="shared" si="1239"/>
        <v>0</v>
      </c>
      <c r="CU805" s="146">
        <f t="shared" si="1240"/>
        <v>0</v>
      </c>
      <c r="CV805" s="146">
        <f t="shared" si="1241"/>
        <v>0</v>
      </c>
      <c r="CW805" s="146">
        <f t="shared" si="1242"/>
        <v>0</v>
      </c>
      <c r="CX805" s="146">
        <f t="shared" si="1243"/>
        <v>0</v>
      </c>
      <c r="CY805" s="146">
        <f t="shared" si="1244"/>
        <v>0</v>
      </c>
      <c r="CZ805" s="146">
        <f t="shared" si="1245"/>
        <v>0</v>
      </c>
      <c r="DA805" s="146">
        <f t="shared" si="1246"/>
        <v>0</v>
      </c>
      <c r="DB805" s="146">
        <f t="shared" si="1247"/>
        <v>0</v>
      </c>
      <c r="DC805" s="146">
        <f t="shared" si="1248"/>
        <v>0</v>
      </c>
      <c r="DD805" s="146">
        <f t="shared" si="1249"/>
        <v>0</v>
      </c>
      <c r="DE805" s="146">
        <f t="shared" si="1250"/>
        <v>0</v>
      </c>
      <c r="DF805" s="146">
        <f t="shared" si="1251"/>
        <v>0</v>
      </c>
      <c r="DG805" s="146">
        <f t="shared" si="1252"/>
        <v>0</v>
      </c>
      <c r="DH805" s="146">
        <f t="shared" si="1253"/>
        <v>0</v>
      </c>
      <c r="DI805" s="146">
        <f t="shared" si="1254"/>
        <v>0</v>
      </c>
      <c r="DJ805" s="146">
        <f t="shared" si="1255"/>
        <v>0</v>
      </c>
      <c r="DK805" s="146">
        <f t="shared" si="1256"/>
        <v>0</v>
      </c>
      <c r="DL805" s="146">
        <f t="shared" si="1257"/>
        <v>0</v>
      </c>
      <c r="DM805" s="146">
        <f t="shared" si="1258"/>
        <v>0</v>
      </c>
      <c r="DN805" s="64">
        <f t="shared" si="1270"/>
        <v>37.5</v>
      </c>
      <c r="DO805" s="52">
        <f t="shared" si="1271"/>
        <v>37.5</v>
      </c>
      <c r="DP805" s="52" t="str">
        <f t="shared" si="1261"/>
        <v/>
      </c>
      <c r="DQ805" s="53" t="str">
        <f t="shared" si="1262"/>
        <v/>
      </c>
      <c r="DR805" s="1">
        <f t="shared" si="1272"/>
        <v>1</v>
      </c>
      <c r="DS805" s="168" t="e">
        <f>IF(AND(DR805=#REF!,BL805=#REF!),'Tiến độ'!D805,"")</f>
        <v>#REF!</v>
      </c>
    </row>
    <row r="806" spans="1:123" ht="11.25" customHeight="1">
      <c r="A806" s="314" t="str">
        <f>IF(B806="","",MAX($A$7:A805)+1)</f>
        <v/>
      </c>
      <c r="B806" s="315"/>
      <c r="C806" s="79" t="s">
        <v>607</v>
      </c>
      <c r="D806" s="80" t="s">
        <v>608</v>
      </c>
      <c r="E806" s="81">
        <v>2</v>
      </c>
      <c r="F806" s="82">
        <v>30</v>
      </c>
      <c r="G806" s="83"/>
      <c r="H806" s="84">
        <f t="shared" si="1273"/>
        <v>0.5</v>
      </c>
      <c r="I806" s="85">
        <f t="shared" si="1274"/>
        <v>32</v>
      </c>
      <c r="J806" s="27" t="s">
        <v>814</v>
      </c>
      <c r="K806" s="86"/>
      <c r="L806" s="87"/>
      <c r="M806" s="87"/>
      <c r="N806" s="88"/>
      <c r="O806" s="86"/>
      <c r="P806" s="87"/>
      <c r="Q806" s="87"/>
      <c r="R806" s="88"/>
      <c r="S806" s="86"/>
      <c r="T806" s="87"/>
      <c r="U806" s="87"/>
      <c r="V806" s="87"/>
      <c r="W806" s="88"/>
      <c r="X806" s="86"/>
      <c r="Y806" s="87"/>
      <c r="Z806" s="87"/>
      <c r="AA806" s="88"/>
      <c r="AB806" s="86"/>
      <c r="AC806" s="87"/>
      <c r="AD806" s="87"/>
      <c r="AE806" s="88"/>
      <c r="AF806" s="86"/>
      <c r="AG806" s="87"/>
      <c r="AH806" s="87"/>
      <c r="AI806" s="362"/>
      <c r="AJ806" s="363"/>
      <c r="AK806" s="86"/>
      <c r="AL806" s="87">
        <v>2</v>
      </c>
      <c r="AM806" s="87">
        <v>2</v>
      </c>
      <c r="AN806" s="88">
        <v>2</v>
      </c>
      <c r="AO806" s="86">
        <v>2</v>
      </c>
      <c r="AP806" s="87">
        <v>2</v>
      </c>
      <c r="AQ806" s="87">
        <v>2</v>
      </c>
      <c r="AR806" s="88">
        <v>2</v>
      </c>
      <c r="AS806" s="89">
        <v>2</v>
      </c>
      <c r="AT806" s="87">
        <v>2</v>
      </c>
      <c r="AU806" s="87">
        <v>2</v>
      </c>
      <c r="AV806" s="90">
        <v>2</v>
      </c>
      <c r="AW806" s="86">
        <v>2</v>
      </c>
      <c r="AX806" s="87">
        <v>2</v>
      </c>
      <c r="AY806" s="87">
        <v>2</v>
      </c>
      <c r="AZ806" s="87">
        <v>2</v>
      </c>
      <c r="BA806" s="88" t="s">
        <v>163</v>
      </c>
      <c r="BB806" s="89" t="s">
        <v>163</v>
      </c>
      <c r="BC806" s="87" t="s">
        <v>163</v>
      </c>
      <c r="BD806" s="87" t="s">
        <v>163</v>
      </c>
      <c r="BE806" s="321"/>
      <c r="BF806" s="322"/>
      <c r="BG806" s="322"/>
      <c r="BH806" s="322"/>
      <c r="BI806" s="322"/>
      <c r="BJ806" s="323"/>
      <c r="BK806" s="46" t="s">
        <v>18</v>
      </c>
      <c r="BL806" s="46" t="s">
        <v>1116</v>
      </c>
      <c r="BN806" s="146">
        <f t="shared" si="1260"/>
        <v>0</v>
      </c>
      <c r="BO806" s="146">
        <f t="shared" si="1208"/>
        <v>0</v>
      </c>
      <c r="BP806" s="146">
        <f t="shared" si="1209"/>
        <v>0</v>
      </c>
      <c r="BQ806" s="146">
        <f t="shared" si="1210"/>
        <v>0</v>
      </c>
      <c r="BR806" s="146">
        <f t="shared" si="1211"/>
        <v>0</v>
      </c>
      <c r="BS806" s="146">
        <f t="shared" si="1212"/>
        <v>0</v>
      </c>
      <c r="BT806" s="146">
        <f t="shared" si="1213"/>
        <v>0</v>
      </c>
      <c r="BU806" s="146">
        <f t="shared" si="1214"/>
        <v>0</v>
      </c>
      <c r="BV806" s="146">
        <f t="shared" si="1215"/>
        <v>0</v>
      </c>
      <c r="BW806" s="146">
        <f t="shared" si="1216"/>
        <v>0</v>
      </c>
      <c r="BX806" s="146">
        <f t="shared" si="1217"/>
        <v>0</v>
      </c>
      <c r="BY806" s="146">
        <f t="shared" si="1218"/>
        <v>0</v>
      </c>
      <c r="BZ806" s="146">
        <f t="shared" si="1219"/>
        <v>0</v>
      </c>
      <c r="CA806" s="146">
        <f t="shared" si="1220"/>
        <v>0</v>
      </c>
      <c r="CB806" s="146">
        <f t="shared" si="1221"/>
        <v>0</v>
      </c>
      <c r="CC806" s="146">
        <f t="shared" si="1222"/>
        <v>0</v>
      </c>
      <c r="CD806" s="146">
        <f t="shared" si="1223"/>
        <v>0</v>
      </c>
      <c r="CE806" s="146">
        <f t="shared" si="1224"/>
        <v>0</v>
      </c>
      <c r="CF806" s="146">
        <f t="shared" si="1225"/>
        <v>0</v>
      </c>
      <c r="CG806" s="146">
        <f t="shared" si="1226"/>
        <v>0</v>
      </c>
      <c r="CH806" s="146">
        <f t="shared" si="1227"/>
        <v>0</v>
      </c>
      <c r="CI806" s="146">
        <f t="shared" si="1228"/>
        <v>0</v>
      </c>
      <c r="CJ806" s="146">
        <f t="shared" si="1229"/>
        <v>0</v>
      </c>
      <c r="CK806" s="146">
        <f t="shared" si="1230"/>
        <v>0</v>
      </c>
      <c r="CL806" s="146">
        <f t="shared" si="1231"/>
        <v>0</v>
      </c>
      <c r="CM806" s="146">
        <f t="shared" si="1232"/>
        <v>0</v>
      </c>
      <c r="CN806" s="146">
        <f t="shared" si="1233"/>
        <v>0</v>
      </c>
      <c r="CO806" s="146">
        <f t="shared" si="1234"/>
        <v>1</v>
      </c>
      <c r="CP806" s="146">
        <f t="shared" si="1235"/>
        <v>1</v>
      </c>
      <c r="CQ806" s="146">
        <f t="shared" si="1236"/>
        <v>1</v>
      </c>
      <c r="CR806" s="146">
        <f t="shared" si="1237"/>
        <v>1</v>
      </c>
      <c r="CS806" s="146">
        <f t="shared" si="1238"/>
        <v>1</v>
      </c>
      <c r="CT806" s="146">
        <f t="shared" si="1239"/>
        <v>1</v>
      </c>
      <c r="CU806" s="146">
        <f t="shared" si="1240"/>
        <v>1</v>
      </c>
      <c r="CV806" s="146">
        <f t="shared" si="1241"/>
        <v>1</v>
      </c>
      <c r="CW806" s="146">
        <f t="shared" si="1242"/>
        <v>1</v>
      </c>
      <c r="CX806" s="146">
        <f t="shared" si="1243"/>
        <v>1</v>
      </c>
      <c r="CY806" s="146">
        <f t="shared" si="1244"/>
        <v>1</v>
      </c>
      <c r="CZ806" s="146">
        <f t="shared" si="1245"/>
        <v>1</v>
      </c>
      <c r="DA806" s="146">
        <f t="shared" si="1246"/>
        <v>1</v>
      </c>
      <c r="DB806" s="146">
        <f t="shared" si="1247"/>
        <v>1</v>
      </c>
      <c r="DC806" s="146">
        <f t="shared" si="1248"/>
        <v>1</v>
      </c>
      <c r="DD806" s="146">
        <f t="shared" si="1249"/>
        <v>0</v>
      </c>
      <c r="DE806" s="146">
        <f t="shared" si="1250"/>
        <v>0</v>
      </c>
      <c r="DF806" s="146">
        <f t="shared" si="1251"/>
        <v>0</v>
      </c>
      <c r="DG806" s="146">
        <f t="shared" si="1252"/>
        <v>0</v>
      </c>
      <c r="DH806" s="146">
        <f t="shared" si="1253"/>
        <v>0</v>
      </c>
      <c r="DI806" s="146">
        <f t="shared" si="1254"/>
        <v>0</v>
      </c>
      <c r="DJ806" s="146">
        <f t="shared" si="1255"/>
        <v>0</v>
      </c>
      <c r="DK806" s="146">
        <f t="shared" si="1256"/>
        <v>0</v>
      </c>
      <c r="DL806" s="146">
        <f t="shared" si="1257"/>
        <v>0</v>
      </c>
      <c r="DM806" s="146">
        <f t="shared" si="1258"/>
        <v>0</v>
      </c>
      <c r="DN806" s="64">
        <f t="shared" si="1270"/>
        <v>15</v>
      </c>
      <c r="DO806" s="52" t="str">
        <f t="shared" si="1271"/>
        <v/>
      </c>
      <c r="DP806" s="52" t="str">
        <f t="shared" si="1261"/>
        <v/>
      </c>
      <c r="DQ806" s="53">
        <f t="shared" si="1262"/>
        <v>15</v>
      </c>
      <c r="DR806" s="1">
        <f t="shared" si="1272"/>
        <v>2</v>
      </c>
      <c r="DS806" s="168" t="e">
        <f>IF(AND(DR806=#REF!,BL806=#REF!),'Tiến độ'!D806,"")</f>
        <v>#REF!</v>
      </c>
    </row>
    <row r="807" spans="1:123" ht="11.25" customHeight="1">
      <c r="A807" s="314" t="str">
        <f>IF(B807="","",MAX($A$7:A806)+1)</f>
        <v/>
      </c>
      <c r="B807" s="315"/>
      <c r="C807" s="79" t="s">
        <v>591</v>
      </c>
      <c r="D807" s="80" t="s">
        <v>592</v>
      </c>
      <c r="E807" s="81">
        <v>3</v>
      </c>
      <c r="F807" s="82">
        <v>45</v>
      </c>
      <c r="G807" s="83"/>
      <c r="H807" s="84">
        <f t="shared" si="1273"/>
        <v>0.5</v>
      </c>
      <c r="I807" s="85">
        <f t="shared" si="1274"/>
        <v>32</v>
      </c>
      <c r="J807" s="27" t="s">
        <v>814</v>
      </c>
      <c r="K807" s="86"/>
      <c r="L807" s="87"/>
      <c r="M807" s="87"/>
      <c r="N807" s="88"/>
      <c r="O807" s="86"/>
      <c r="P807" s="87"/>
      <c r="Q807" s="87"/>
      <c r="R807" s="88"/>
      <c r="S807" s="86"/>
      <c r="T807" s="87"/>
      <c r="U807" s="87"/>
      <c r="V807" s="87"/>
      <c r="W807" s="88"/>
      <c r="X807" s="86"/>
      <c r="Y807" s="87"/>
      <c r="Z807" s="87"/>
      <c r="AA807" s="88"/>
      <c r="AB807" s="86"/>
      <c r="AC807" s="87"/>
      <c r="AD807" s="87"/>
      <c r="AE807" s="88"/>
      <c r="AF807" s="86"/>
      <c r="AG807" s="87"/>
      <c r="AH807" s="87"/>
      <c r="AI807" s="362"/>
      <c r="AJ807" s="363"/>
      <c r="AK807" s="86"/>
      <c r="AL807" s="87">
        <v>3</v>
      </c>
      <c r="AM807" s="87">
        <v>3</v>
      </c>
      <c r="AN807" s="88">
        <v>3</v>
      </c>
      <c r="AO807" s="86">
        <v>3</v>
      </c>
      <c r="AP807" s="87">
        <v>3</v>
      </c>
      <c r="AQ807" s="87">
        <v>3</v>
      </c>
      <c r="AR807" s="88">
        <v>3</v>
      </c>
      <c r="AS807" s="89">
        <v>3</v>
      </c>
      <c r="AT807" s="87">
        <v>3</v>
      </c>
      <c r="AU807" s="87">
        <v>3</v>
      </c>
      <c r="AV807" s="90">
        <v>3</v>
      </c>
      <c r="AW807" s="86">
        <v>3</v>
      </c>
      <c r="AX807" s="87">
        <v>3</v>
      </c>
      <c r="AY807" s="87">
        <v>3</v>
      </c>
      <c r="AZ807" s="87">
        <v>3</v>
      </c>
      <c r="BA807" s="88" t="s">
        <v>163</v>
      </c>
      <c r="BB807" s="89" t="s">
        <v>163</v>
      </c>
      <c r="BC807" s="87" t="s">
        <v>163</v>
      </c>
      <c r="BD807" s="87" t="s">
        <v>163</v>
      </c>
      <c r="BE807" s="321"/>
      <c r="BF807" s="322"/>
      <c r="BG807" s="322"/>
      <c r="BH807" s="322"/>
      <c r="BI807" s="322"/>
      <c r="BJ807" s="323"/>
      <c r="BK807" s="46" t="s">
        <v>18</v>
      </c>
      <c r="BL807" s="46" t="s">
        <v>1116</v>
      </c>
      <c r="BN807" s="146">
        <f t="shared" si="1260"/>
        <v>0</v>
      </c>
      <c r="BO807" s="146">
        <f t="shared" si="1208"/>
        <v>0</v>
      </c>
      <c r="BP807" s="146">
        <f t="shared" si="1209"/>
        <v>0</v>
      </c>
      <c r="BQ807" s="146">
        <f t="shared" si="1210"/>
        <v>0</v>
      </c>
      <c r="BR807" s="146">
        <f t="shared" si="1211"/>
        <v>0</v>
      </c>
      <c r="BS807" s="146">
        <f t="shared" si="1212"/>
        <v>0</v>
      </c>
      <c r="BT807" s="146">
        <f t="shared" si="1213"/>
        <v>0</v>
      </c>
      <c r="BU807" s="146">
        <f t="shared" si="1214"/>
        <v>0</v>
      </c>
      <c r="BV807" s="146">
        <f t="shared" si="1215"/>
        <v>0</v>
      </c>
      <c r="BW807" s="146">
        <f t="shared" si="1216"/>
        <v>0</v>
      </c>
      <c r="BX807" s="146">
        <f t="shared" si="1217"/>
        <v>0</v>
      </c>
      <c r="BY807" s="146">
        <f t="shared" si="1218"/>
        <v>0</v>
      </c>
      <c r="BZ807" s="146">
        <f t="shared" si="1219"/>
        <v>0</v>
      </c>
      <c r="CA807" s="146">
        <f t="shared" si="1220"/>
        <v>0</v>
      </c>
      <c r="CB807" s="146">
        <f t="shared" si="1221"/>
        <v>0</v>
      </c>
      <c r="CC807" s="146">
        <f t="shared" si="1222"/>
        <v>0</v>
      </c>
      <c r="CD807" s="146">
        <f t="shared" si="1223"/>
        <v>0</v>
      </c>
      <c r="CE807" s="146">
        <f t="shared" si="1224"/>
        <v>0</v>
      </c>
      <c r="CF807" s="146">
        <f t="shared" si="1225"/>
        <v>0</v>
      </c>
      <c r="CG807" s="146">
        <f t="shared" si="1226"/>
        <v>0</v>
      </c>
      <c r="CH807" s="146">
        <f t="shared" si="1227"/>
        <v>0</v>
      </c>
      <c r="CI807" s="146">
        <f t="shared" si="1228"/>
        <v>0</v>
      </c>
      <c r="CJ807" s="146">
        <f t="shared" si="1229"/>
        <v>0</v>
      </c>
      <c r="CK807" s="146">
        <f t="shared" si="1230"/>
        <v>0</v>
      </c>
      <c r="CL807" s="146">
        <f t="shared" si="1231"/>
        <v>0</v>
      </c>
      <c r="CM807" s="146">
        <f t="shared" si="1232"/>
        <v>0</v>
      </c>
      <c r="CN807" s="146">
        <f t="shared" si="1233"/>
        <v>0</v>
      </c>
      <c r="CO807" s="146">
        <f t="shared" si="1234"/>
        <v>1.5</v>
      </c>
      <c r="CP807" s="146">
        <f t="shared" si="1235"/>
        <v>1.5</v>
      </c>
      <c r="CQ807" s="146">
        <f t="shared" si="1236"/>
        <v>1.5</v>
      </c>
      <c r="CR807" s="146">
        <f t="shared" si="1237"/>
        <v>1.5</v>
      </c>
      <c r="CS807" s="146">
        <f t="shared" si="1238"/>
        <v>1.5</v>
      </c>
      <c r="CT807" s="146">
        <f t="shared" si="1239"/>
        <v>1.5</v>
      </c>
      <c r="CU807" s="146">
        <f t="shared" si="1240"/>
        <v>1.5</v>
      </c>
      <c r="CV807" s="146">
        <f t="shared" si="1241"/>
        <v>1.5</v>
      </c>
      <c r="CW807" s="146">
        <f t="shared" si="1242"/>
        <v>1.5</v>
      </c>
      <c r="CX807" s="146">
        <f t="shared" si="1243"/>
        <v>1.5</v>
      </c>
      <c r="CY807" s="146">
        <f t="shared" si="1244"/>
        <v>1.5</v>
      </c>
      <c r="CZ807" s="146">
        <f t="shared" si="1245"/>
        <v>1.5</v>
      </c>
      <c r="DA807" s="146">
        <f t="shared" si="1246"/>
        <v>1.5</v>
      </c>
      <c r="DB807" s="146">
        <f t="shared" si="1247"/>
        <v>1.5</v>
      </c>
      <c r="DC807" s="146">
        <f t="shared" si="1248"/>
        <v>1.5</v>
      </c>
      <c r="DD807" s="146">
        <f t="shared" si="1249"/>
        <v>0</v>
      </c>
      <c r="DE807" s="146">
        <f t="shared" si="1250"/>
        <v>0</v>
      </c>
      <c r="DF807" s="146">
        <f t="shared" si="1251"/>
        <v>0</v>
      </c>
      <c r="DG807" s="146">
        <f t="shared" si="1252"/>
        <v>0</v>
      </c>
      <c r="DH807" s="146">
        <f t="shared" si="1253"/>
        <v>0</v>
      </c>
      <c r="DI807" s="146">
        <f t="shared" si="1254"/>
        <v>0</v>
      </c>
      <c r="DJ807" s="146">
        <f t="shared" si="1255"/>
        <v>0</v>
      </c>
      <c r="DK807" s="146">
        <f t="shared" si="1256"/>
        <v>0</v>
      </c>
      <c r="DL807" s="146">
        <f t="shared" si="1257"/>
        <v>0</v>
      </c>
      <c r="DM807" s="146">
        <f t="shared" si="1258"/>
        <v>0</v>
      </c>
      <c r="DN807" s="64">
        <f t="shared" si="1270"/>
        <v>22.5</v>
      </c>
      <c r="DO807" s="52" t="str">
        <f t="shared" si="1271"/>
        <v/>
      </c>
      <c r="DP807" s="52" t="str">
        <f t="shared" si="1261"/>
        <v/>
      </c>
      <c r="DQ807" s="53">
        <f t="shared" si="1262"/>
        <v>22.5</v>
      </c>
      <c r="DR807" s="1">
        <f t="shared" si="1272"/>
        <v>2</v>
      </c>
      <c r="DS807" s="168" t="e">
        <f>IF(AND(DR807=#REF!,BL807=#REF!),'Tiến độ'!D807,"")</f>
        <v>#REF!</v>
      </c>
    </row>
    <row r="808" spans="1:123" ht="11.25" customHeight="1">
      <c r="A808" s="314" t="str">
        <f>IF(B808="","",MAX($A$7:A807)+1)</f>
        <v/>
      </c>
      <c r="B808" s="315"/>
      <c r="C808" s="79" t="s">
        <v>796</v>
      </c>
      <c r="D808" s="80" t="s">
        <v>797</v>
      </c>
      <c r="E808" s="81">
        <v>2</v>
      </c>
      <c r="F808" s="82">
        <v>30</v>
      </c>
      <c r="G808" s="83"/>
      <c r="H808" s="84">
        <f t="shared" si="1273"/>
        <v>0.5</v>
      </c>
      <c r="I808" s="85">
        <f t="shared" si="1274"/>
        <v>32</v>
      </c>
      <c r="J808" s="27" t="s">
        <v>814</v>
      </c>
      <c r="K808" s="86"/>
      <c r="L808" s="87"/>
      <c r="M808" s="87"/>
      <c r="N808" s="88"/>
      <c r="O808" s="86"/>
      <c r="P808" s="87"/>
      <c r="Q808" s="87"/>
      <c r="R808" s="88"/>
      <c r="S808" s="86"/>
      <c r="T808" s="87"/>
      <c r="U808" s="87"/>
      <c r="V808" s="87"/>
      <c r="W808" s="88"/>
      <c r="X808" s="86"/>
      <c r="Y808" s="87"/>
      <c r="Z808" s="87"/>
      <c r="AA808" s="88"/>
      <c r="AB808" s="86"/>
      <c r="AC808" s="87"/>
      <c r="AD808" s="87"/>
      <c r="AE808" s="88"/>
      <c r="AF808" s="86"/>
      <c r="AG808" s="87"/>
      <c r="AH808" s="87"/>
      <c r="AI808" s="362"/>
      <c r="AJ808" s="363"/>
      <c r="AK808" s="86"/>
      <c r="AL808" s="87">
        <v>2</v>
      </c>
      <c r="AM808" s="87">
        <v>2</v>
      </c>
      <c r="AN808" s="88">
        <v>2</v>
      </c>
      <c r="AO808" s="86">
        <v>2</v>
      </c>
      <c r="AP808" s="87">
        <v>2</v>
      </c>
      <c r="AQ808" s="87">
        <v>2</v>
      </c>
      <c r="AR808" s="88">
        <v>2</v>
      </c>
      <c r="AS808" s="89">
        <v>2</v>
      </c>
      <c r="AT808" s="87">
        <v>2</v>
      </c>
      <c r="AU808" s="87">
        <v>2</v>
      </c>
      <c r="AV808" s="90">
        <v>2</v>
      </c>
      <c r="AW808" s="86">
        <v>2</v>
      </c>
      <c r="AX808" s="87">
        <v>2</v>
      </c>
      <c r="AY808" s="87">
        <v>2</v>
      </c>
      <c r="AZ808" s="87">
        <v>2</v>
      </c>
      <c r="BA808" s="88" t="s">
        <v>163</v>
      </c>
      <c r="BB808" s="89" t="s">
        <v>163</v>
      </c>
      <c r="BC808" s="87" t="s">
        <v>163</v>
      </c>
      <c r="BD808" s="87" t="s">
        <v>163</v>
      </c>
      <c r="BE808" s="321"/>
      <c r="BF808" s="322"/>
      <c r="BG808" s="322"/>
      <c r="BH808" s="322"/>
      <c r="BI808" s="322"/>
      <c r="BJ808" s="323"/>
      <c r="BK808" s="46" t="s">
        <v>18</v>
      </c>
      <c r="BL808" s="46" t="s">
        <v>1116</v>
      </c>
      <c r="BN808" s="146">
        <f t="shared" si="1260"/>
        <v>0</v>
      </c>
      <c r="BO808" s="146">
        <f t="shared" si="1208"/>
        <v>0</v>
      </c>
      <c r="BP808" s="146">
        <f t="shared" si="1209"/>
        <v>0</v>
      </c>
      <c r="BQ808" s="146">
        <f t="shared" si="1210"/>
        <v>0</v>
      </c>
      <c r="BR808" s="146">
        <f t="shared" si="1211"/>
        <v>0</v>
      </c>
      <c r="BS808" s="146">
        <f t="shared" si="1212"/>
        <v>0</v>
      </c>
      <c r="BT808" s="146">
        <f t="shared" si="1213"/>
        <v>0</v>
      </c>
      <c r="BU808" s="146">
        <f t="shared" si="1214"/>
        <v>0</v>
      </c>
      <c r="BV808" s="146">
        <f t="shared" si="1215"/>
        <v>0</v>
      </c>
      <c r="BW808" s="146">
        <f t="shared" si="1216"/>
        <v>0</v>
      </c>
      <c r="BX808" s="146">
        <f t="shared" si="1217"/>
        <v>0</v>
      </c>
      <c r="BY808" s="146">
        <f t="shared" si="1218"/>
        <v>0</v>
      </c>
      <c r="BZ808" s="146">
        <f t="shared" si="1219"/>
        <v>0</v>
      </c>
      <c r="CA808" s="146">
        <f t="shared" si="1220"/>
        <v>0</v>
      </c>
      <c r="CB808" s="146">
        <f t="shared" si="1221"/>
        <v>0</v>
      </c>
      <c r="CC808" s="146">
        <f t="shared" si="1222"/>
        <v>0</v>
      </c>
      <c r="CD808" s="146">
        <f t="shared" si="1223"/>
        <v>0</v>
      </c>
      <c r="CE808" s="146">
        <f t="shared" si="1224"/>
        <v>0</v>
      </c>
      <c r="CF808" s="146">
        <f t="shared" si="1225"/>
        <v>0</v>
      </c>
      <c r="CG808" s="146">
        <f t="shared" si="1226"/>
        <v>0</v>
      </c>
      <c r="CH808" s="146">
        <f t="shared" si="1227"/>
        <v>0</v>
      </c>
      <c r="CI808" s="146">
        <f t="shared" si="1228"/>
        <v>0</v>
      </c>
      <c r="CJ808" s="146">
        <f t="shared" si="1229"/>
        <v>0</v>
      </c>
      <c r="CK808" s="146">
        <f t="shared" si="1230"/>
        <v>0</v>
      </c>
      <c r="CL808" s="146">
        <f t="shared" si="1231"/>
        <v>0</v>
      </c>
      <c r="CM808" s="146">
        <f t="shared" si="1232"/>
        <v>0</v>
      </c>
      <c r="CN808" s="146">
        <f t="shared" si="1233"/>
        <v>0</v>
      </c>
      <c r="CO808" s="146">
        <f t="shared" si="1234"/>
        <v>1</v>
      </c>
      <c r="CP808" s="146">
        <f t="shared" si="1235"/>
        <v>1</v>
      </c>
      <c r="CQ808" s="146">
        <f t="shared" si="1236"/>
        <v>1</v>
      </c>
      <c r="CR808" s="146">
        <f t="shared" si="1237"/>
        <v>1</v>
      </c>
      <c r="CS808" s="146">
        <f t="shared" si="1238"/>
        <v>1</v>
      </c>
      <c r="CT808" s="146">
        <f t="shared" si="1239"/>
        <v>1</v>
      </c>
      <c r="CU808" s="146">
        <f t="shared" si="1240"/>
        <v>1</v>
      </c>
      <c r="CV808" s="146">
        <f t="shared" si="1241"/>
        <v>1</v>
      </c>
      <c r="CW808" s="146">
        <f t="shared" si="1242"/>
        <v>1</v>
      </c>
      <c r="CX808" s="146">
        <f t="shared" si="1243"/>
        <v>1</v>
      </c>
      <c r="CY808" s="146">
        <f t="shared" si="1244"/>
        <v>1</v>
      </c>
      <c r="CZ808" s="146">
        <f t="shared" si="1245"/>
        <v>1</v>
      </c>
      <c r="DA808" s="146">
        <f t="shared" si="1246"/>
        <v>1</v>
      </c>
      <c r="DB808" s="146">
        <f t="shared" si="1247"/>
        <v>1</v>
      </c>
      <c r="DC808" s="146">
        <f t="shared" si="1248"/>
        <v>1</v>
      </c>
      <c r="DD808" s="146">
        <f t="shared" si="1249"/>
        <v>0</v>
      </c>
      <c r="DE808" s="146">
        <f t="shared" si="1250"/>
        <v>0</v>
      </c>
      <c r="DF808" s="146">
        <f t="shared" si="1251"/>
        <v>0</v>
      </c>
      <c r="DG808" s="146">
        <f t="shared" si="1252"/>
        <v>0</v>
      </c>
      <c r="DH808" s="146">
        <f t="shared" si="1253"/>
        <v>0</v>
      </c>
      <c r="DI808" s="146">
        <f t="shared" si="1254"/>
        <v>0</v>
      </c>
      <c r="DJ808" s="146">
        <f t="shared" si="1255"/>
        <v>0</v>
      </c>
      <c r="DK808" s="146">
        <f t="shared" si="1256"/>
        <v>0</v>
      </c>
      <c r="DL808" s="146">
        <f t="shared" si="1257"/>
        <v>0</v>
      </c>
      <c r="DM808" s="146">
        <f t="shared" si="1258"/>
        <v>0</v>
      </c>
      <c r="DN808" s="64">
        <f t="shared" si="1270"/>
        <v>15</v>
      </c>
      <c r="DO808" s="52" t="str">
        <f t="shared" si="1271"/>
        <v/>
      </c>
      <c r="DP808" s="52" t="str">
        <f t="shared" si="1261"/>
        <v/>
      </c>
      <c r="DQ808" s="53">
        <f t="shared" si="1262"/>
        <v>15</v>
      </c>
      <c r="DR808" s="1">
        <f t="shared" si="1272"/>
        <v>2</v>
      </c>
      <c r="DS808" s="168" t="e">
        <f>IF(AND(DR808=#REF!,BL808=#REF!),'Tiến độ'!D808,"")</f>
        <v>#REF!</v>
      </c>
    </row>
    <row r="809" spans="1:123" ht="11.25" customHeight="1">
      <c r="A809" s="314" t="str">
        <f>IF(B809="","",MAX($A$7:A808)+1)</f>
        <v/>
      </c>
      <c r="B809" s="315"/>
      <c r="C809" s="79" t="s">
        <v>595</v>
      </c>
      <c r="D809" s="80" t="s">
        <v>596</v>
      </c>
      <c r="E809" s="81">
        <v>3</v>
      </c>
      <c r="F809" s="82">
        <v>45</v>
      </c>
      <c r="G809" s="83"/>
      <c r="H809" s="84">
        <f t="shared" si="1273"/>
        <v>0.5</v>
      </c>
      <c r="I809" s="85">
        <f t="shared" si="1274"/>
        <v>32</v>
      </c>
      <c r="J809" s="27" t="s">
        <v>814</v>
      </c>
      <c r="K809" s="86"/>
      <c r="L809" s="87"/>
      <c r="M809" s="87"/>
      <c r="N809" s="88"/>
      <c r="O809" s="86"/>
      <c r="P809" s="87"/>
      <c r="Q809" s="87"/>
      <c r="R809" s="88"/>
      <c r="S809" s="86"/>
      <c r="T809" s="87"/>
      <c r="U809" s="87"/>
      <c r="V809" s="87"/>
      <c r="W809" s="88"/>
      <c r="X809" s="86"/>
      <c r="Y809" s="87"/>
      <c r="Z809" s="87"/>
      <c r="AA809" s="88"/>
      <c r="AB809" s="86"/>
      <c r="AC809" s="87"/>
      <c r="AD809" s="87"/>
      <c r="AE809" s="88"/>
      <c r="AF809" s="86"/>
      <c r="AG809" s="87"/>
      <c r="AH809" s="87"/>
      <c r="AI809" s="362"/>
      <c r="AJ809" s="363"/>
      <c r="AK809" s="86"/>
      <c r="AL809" s="87">
        <v>3</v>
      </c>
      <c r="AM809" s="87">
        <v>3</v>
      </c>
      <c r="AN809" s="88">
        <v>3</v>
      </c>
      <c r="AO809" s="86">
        <v>3</v>
      </c>
      <c r="AP809" s="87">
        <v>3</v>
      </c>
      <c r="AQ809" s="87">
        <v>3</v>
      </c>
      <c r="AR809" s="88">
        <v>3</v>
      </c>
      <c r="AS809" s="89">
        <v>3</v>
      </c>
      <c r="AT809" s="87">
        <v>3</v>
      </c>
      <c r="AU809" s="87">
        <v>3</v>
      </c>
      <c r="AV809" s="90">
        <v>3</v>
      </c>
      <c r="AW809" s="86">
        <v>3</v>
      </c>
      <c r="AX809" s="87">
        <v>3</v>
      </c>
      <c r="AY809" s="87">
        <v>3</v>
      </c>
      <c r="AZ809" s="87">
        <v>3</v>
      </c>
      <c r="BA809" s="88" t="s">
        <v>163</v>
      </c>
      <c r="BB809" s="89" t="s">
        <v>163</v>
      </c>
      <c r="BC809" s="87" t="s">
        <v>163</v>
      </c>
      <c r="BD809" s="87" t="s">
        <v>163</v>
      </c>
      <c r="BE809" s="321"/>
      <c r="BF809" s="322"/>
      <c r="BG809" s="322"/>
      <c r="BH809" s="322"/>
      <c r="BI809" s="322"/>
      <c r="BJ809" s="323"/>
      <c r="BK809" s="46" t="s">
        <v>18</v>
      </c>
      <c r="BL809" s="46" t="s">
        <v>1116</v>
      </c>
      <c r="BN809" s="146">
        <f t="shared" si="1260"/>
        <v>0</v>
      </c>
      <c r="BO809" s="146">
        <f t="shared" si="1208"/>
        <v>0</v>
      </c>
      <c r="BP809" s="146">
        <f t="shared" si="1209"/>
        <v>0</v>
      </c>
      <c r="BQ809" s="146">
        <f t="shared" si="1210"/>
        <v>0</v>
      </c>
      <c r="BR809" s="146">
        <f t="shared" si="1211"/>
        <v>0</v>
      </c>
      <c r="BS809" s="146">
        <f t="shared" si="1212"/>
        <v>0</v>
      </c>
      <c r="BT809" s="146">
        <f t="shared" si="1213"/>
        <v>0</v>
      </c>
      <c r="BU809" s="146">
        <f t="shared" si="1214"/>
        <v>0</v>
      </c>
      <c r="BV809" s="146">
        <f t="shared" si="1215"/>
        <v>0</v>
      </c>
      <c r="BW809" s="146">
        <f t="shared" si="1216"/>
        <v>0</v>
      </c>
      <c r="BX809" s="146">
        <f t="shared" si="1217"/>
        <v>0</v>
      </c>
      <c r="BY809" s="146">
        <f t="shared" si="1218"/>
        <v>0</v>
      </c>
      <c r="BZ809" s="146">
        <f t="shared" si="1219"/>
        <v>0</v>
      </c>
      <c r="CA809" s="146">
        <f t="shared" si="1220"/>
        <v>0</v>
      </c>
      <c r="CB809" s="146">
        <f t="shared" si="1221"/>
        <v>0</v>
      </c>
      <c r="CC809" s="146">
        <f t="shared" si="1222"/>
        <v>0</v>
      </c>
      <c r="CD809" s="146">
        <f t="shared" si="1223"/>
        <v>0</v>
      </c>
      <c r="CE809" s="146">
        <f t="shared" si="1224"/>
        <v>0</v>
      </c>
      <c r="CF809" s="146">
        <f t="shared" si="1225"/>
        <v>0</v>
      </c>
      <c r="CG809" s="146">
        <f t="shared" si="1226"/>
        <v>0</v>
      </c>
      <c r="CH809" s="146">
        <f t="shared" si="1227"/>
        <v>0</v>
      </c>
      <c r="CI809" s="146">
        <f t="shared" si="1228"/>
        <v>0</v>
      </c>
      <c r="CJ809" s="146">
        <f t="shared" si="1229"/>
        <v>0</v>
      </c>
      <c r="CK809" s="146">
        <f t="shared" si="1230"/>
        <v>0</v>
      </c>
      <c r="CL809" s="146">
        <f t="shared" si="1231"/>
        <v>0</v>
      </c>
      <c r="CM809" s="146">
        <f t="shared" si="1232"/>
        <v>0</v>
      </c>
      <c r="CN809" s="146">
        <f t="shared" si="1233"/>
        <v>0</v>
      </c>
      <c r="CO809" s="146">
        <f t="shared" si="1234"/>
        <v>1.5</v>
      </c>
      <c r="CP809" s="146">
        <f t="shared" si="1235"/>
        <v>1.5</v>
      </c>
      <c r="CQ809" s="146">
        <f t="shared" si="1236"/>
        <v>1.5</v>
      </c>
      <c r="CR809" s="146">
        <f t="shared" si="1237"/>
        <v>1.5</v>
      </c>
      <c r="CS809" s="146">
        <f t="shared" si="1238"/>
        <v>1.5</v>
      </c>
      <c r="CT809" s="146">
        <f t="shared" si="1239"/>
        <v>1.5</v>
      </c>
      <c r="CU809" s="146">
        <f t="shared" si="1240"/>
        <v>1.5</v>
      </c>
      <c r="CV809" s="146">
        <f t="shared" si="1241"/>
        <v>1.5</v>
      </c>
      <c r="CW809" s="146">
        <f t="shared" si="1242"/>
        <v>1.5</v>
      </c>
      <c r="CX809" s="146">
        <f t="shared" si="1243"/>
        <v>1.5</v>
      </c>
      <c r="CY809" s="146">
        <f t="shared" si="1244"/>
        <v>1.5</v>
      </c>
      <c r="CZ809" s="146">
        <f t="shared" si="1245"/>
        <v>1.5</v>
      </c>
      <c r="DA809" s="146">
        <f t="shared" si="1246"/>
        <v>1.5</v>
      </c>
      <c r="DB809" s="146">
        <f t="shared" si="1247"/>
        <v>1.5</v>
      </c>
      <c r="DC809" s="146">
        <f t="shared" si="1248"/>
        <v>1.5</v>
      </c>
      <c r="DD809" s="146">
        <f t="shared" si="1249"/>
        <v>0</v>
      </c>
      <c r="DE809" s="146">
        <f t="shared" si="1250"/>
        <v>0</v>
      </c>
      <c r="DF809" s="146">
        <f t="shared" si="1251"/>
        <v>0</v>
      </c>
      <c r="DG809" s="146">
        <f t="shared" si="1252"/>
        <v>0</v>
      </c>
      <c r="DH809" s="146">
        <f t="shared" si="1253"/>
        <v>0</v>
      </c>
      <c r="DI809" s="146">
        <f t="shared" si="1254"/>
        <v>0</v>
      </c>
      <c r="DJ809" s="146">
        <f t="shared" si="1255"/>
        <v>0</v>
      </c>
      <c r="DK809" s="146">
        <f t="shared" si="1256"/>
        <v>0</v>
      </c>
      <c r="DL809" s="146">
        <f t="shared" si="1257"/>
        <v>0</v>
      </c>
      <c r="DM809" s="146">
        <f t="shared" si="1258"/>
        <v>0</v>
      </c>
      <c r="DN809" s="64">
        <f t="shared" si="1270"/>
        <v>22.5</v>
      </c>
      <c r="DO809" s="52" t="str">
        <f t="shared" si="1271"/>
        <v/>
      </c>
      <c r="DP809" s="52" t="str">
        <f t="shared" si="1261"/>
        <v/>
      </c>
      <c r="DQ809" s="53">
        <f t="shared" si="1262"/>
        <v>22.5</v>
      </c>
      <c r="DR809" s="1">
        <f t="shared" si="1272"/>
        <v>2</v>
      </c>
      <c r="DS809" s="168" t="e">
        <f>IF(AND(DR809=#REF!,BL809=#REF!),'Tiến độ'!D809,"")</f>
        <v>#REF!</v>
      </c>
    </row>
    <row r="810" spans="1:123" ht="11.25" customHeight="1">
      <c r="A810" s="314" t="str">
        <f>IF(B810="","",MAX($A$7:A809)+1)</f>
        <v/>
      </c>
      <c r="B810" s="315"/>
      <c r="C810" s="79" t="s">
        <v>593</v>
      </c>
      <c r="D810" s="80" t="s">
        <v>594</v>
      </c>
      <c r="E810" s="81">
        <v>4</v>
      </c>
      <c r="F810" s="82">
        <v>75</v>
      </c>
      <c r="G810" s="83"/>
      <c r="H810" s="84">
        <f t="shared" si="1273"/>
        <v>0.5</v>
      </c>
      <c r="I810" s="85">
        <f t="shared" si="1274"/>
        <v>32</v>
      </c>
      <c r="J810" s="27" t="s">
        <v>814</v>
      </c>
      <c r="K810" s="86"/>
      <c r="L810" s="87"/>
      <c r="M810" s="87"/>
      <c r="N810" s="88"/>
      <c r="O810" s="86"/>
      <c r="P810" s="87"/>
      <c r="Q810" s="87"/>
      <c r="R810" s="88"/>
      <c r="S810" s="86"/>
      <c r="T810" s="87"/>
      <c r="U810" s="87"/>
      <c r="V810" s="87"/>
      <c r="W810" s="88"/>
      <c r="X810" s="86"/>
      <c r="Y810" s="87"/>
      <c r="Z810" s="87"/>
      <c r="AA810" s="88"/>
      <c r="AB810" s="86"/>
      <c r="AC810" s="87"/>
      <c r="AD810" s="87"/>
      <c r="AE810" s="88"/>
      <c r="AF810" s="86"/>
      <c r="AG810" s="87"/>
      <c r="AH810" s="87"/>
      <c r="AI810" s="362"/>
      <c r="AJ810" s="363"/>
      <c r="AK810" s="86"/>
      <c r="AL810" s="87">
        <v>5</v>
      </c>
      <c r="AM810" s="87">
        <v>5</v>
      </c>
      <c r="AN810" s="88">
        <v>5</v>
      </c>
      <c r="AO810" s="86">
        <v>5</v>
      </c>
      <c r="AP810" s="87">
        <v>5</v>
      </c>
      <c r="AQ810" s="87">
        <v>5</v>
      </c>
      <c r="AR810" s="88">
        <v>5</v>
      </c>
      <c r="AS810" s="89">
        <v>5</v>
      </c>
      <c r="AT810" s="87">
        <v>5</v>
      </c>
      <c r="AU810" s="87">
        <v>5</v>
      </c>
      <c r="AV810" s="90">
        <v>5</v>
      </c>
      <c r="AW810" s="86">
        <v>5</v>
      </c>
      <c r="AX810" s="87">
        <v>5</v>
      </c>
      <c r="AY810" s="87">
        <v>5</v>
      </c>
      <c r="AZ810" s="87">
        <v>5</v>
      </c>
      <c r="BA810" s="88" t="s">
        <v>163</v>
      </c>
      <c r="BB810" s="89" t="s">
        <v>163</v>
      </c>
      <c r="BC810" s="87" t="s">
        <v>163</v>
      </c>
      <c r="BD810" s="87" t="s">
        <v>163</v>
      </c>
      <c r="BE810" s="321"/>
      <c r="BF810" s="322"/>
      <c r="BG810" s="322"/>
      <c r="BH810" s="322"/>
      <c r="BI810" s="322"/>
      <c r="BJ810" s="323"/>
      <c r="BK810" s="46" t="s">
        <v>18</v>
      </c>
      <c r="BL810" s="46" t="s">
        <v>53</v>
      </c>
      <c r="BN810" s="146">
        <f t="shared" si="1260"/>
        <v>0</v>
      </c>
      <c r="BO810" s="146">
        <f t="shared" si="1208"/>
        <v>0</v>
      </c>
      <c r="BP810" s="146">
        <f t="shared" si="1209"/>
        <v>0</v>
      </c>
      <c r="BQ810" s="146">
        <f t="shared" si="1210"/>
        <v>0</v>
      </c>
      <c r="BR810" s="146">
        <f t="shared" si="1211"/>
        <v>0</v>
      </c>
      <c r="BS810" s="146">
        <f t="shared" si="1212"/>
        <v>0</v>
      </c>
      <c r="BT810" s="146">
        <f t="shared" si="1213"/>
        <v>0</v>
      </c>
      <c r="BU810" s="146">
        <f t="shared" si="1214"/>
        <v>0</v>
      </c>
      <c r="BV810" s="146">
        <f t="shared" si="1215"/>
        <v>0</v>
      </c>
      <c r="BW810" s="146">
        <f t="shared" si="1216"/>
        <v>0</v>
      </c>
      <c r="BX810" s="146">
        <f t="shared" si="1217"/>
        <v>0</v>
      </c>
      <c r="BY810" s="146">
        <f t="shared" si="1218"/>
        <v>0</v>
      </c>
      <c r="BZ810" s="146">
        <f t="shared" si="1219"/>
        <v>0</v>
      </c>
      <c r="CA810" s="146">
        <f t="shared" si="1220"/>
        <v>0</v>
      </c>
      <c r="CB810" s="146">
        <f t="shared" si="1221"/>
        <v>0</v>
      </c>
      <c r="CC810" s="146">
        <f t="shared" si="1222"/>
        <v>0</v>
      </c>
      <c r="CD810" s="146">
        <f t="shared" si="1223"/>
        <v>0</v>
      </c>
      <c r="CE810" s="146">
        <f t="shared" si="1224"/>
        <v>0</v>
      </c>
      <c r="CF810" s="146">
        <f t="shared" si="1225"/>
        <v>0</v>
      </c>
      <c r="CG810" s="146">
        <f t="shared" si="1226"/>
        <v>0</v>
      </c>
      <c r="CH810" s="146">
        <f t="shared" si="1227"/>
        <v>0</v>
      </c>
      <c r="CI810" s="146">
        <f t="shared" si="1228"/>
        <v>0</v>
      </c>
      <c r="CJ810" s="146">
        <f t="shared" si="1229"/>
        <v>0</v>
      </c>
      <c r="CK810" s="146">
        <f t="shared" si="1230"/>
        <v>0</v>
      </c>
      <c r="CL810" s="146">
        <f t="shared" si="1231"/>
        <v>0</v>
      </c>
      <c r="CM810" s="146">
        <f t="shared" si="1232"/>
        <v>0</v>
      </c>
      <c r="CN810" s="146">
        <f t="shared" si="1233"/>
        <v>0</v>
      </c>
      <c r="CO810" s="146">
        <f t="shared" si="1234"/>
        <v>2.5</v>
      </c>
      <c r="CP810" s="146">
        <f t="shared" si="1235"/>
        <v>2.5</v>
      </c>
      <c r="CQ810" s="146">
        <f t="shared" si="1236"/>
        <v>2.5</v>
      </c>
      <c r="CR810" s="146">
        <f t="shared" si="1237"/>
        <v>2.5</v>
      </c>
      <c r="CS810" s="146">
        <f t="shared" si="1238"/>
        <v>2.5</v>
      </c>
      <c r="CT810" s="146">
        <f t="shared" si="1239"/>
        <v>2.5</v>
      </c>
      <c r="CU810" s="146">
        <f t="shared" si="1240"/>
        <v>2.5</v>
      </c>
      <c r="CV810" s="146">
        <f t="shared" si="1241"/>
        <v>2.5</v>
      </c>
      <c r="CW810" s="146">
        <f t="shared" si="1242"/>
        <v>2.5</v>
      </c>
      <c r="CX810" s="146">
        <f t="shared" si="1243"/>
        <v>2.5</v>
      </c>
      <c r="CY810" s="146">
        <f t="shared" si="1244"/>
        <v>2.5</v>
      </c>
      <c r="CZ810" s="146">
        <f t="shared" si="1245"/>
        <v>2.5</v>
      </c>
      <c r="DA810" s="146">
        <f t="shared" si="1246"/>
        <v>2.5</v>
      </c>
      <c r="DB810" s="146">
        <f t="shared" si="1247"/>
        <v>2.5</v>
      </c>
      <c r="DC810" s="146">
        <f t="shared" si="1248"/>
        <v>2.5</v>
      </c>
      <c r="DD810" s="146">
        <f t="shared" si="1249"/>
        <v>0</v>
      </c>
      <c r="DE810" s="146">
        <f t="shared" si="1250"/>
        <v>0</v>
      </c>
      <c r="DF810" s="146">
        <f t="shared" si="1251"/>
        <v>0</v>
      </c>
      <c r="DG810" s="146">
        <f t="shared" si="1252"/>
        <v>0</v>
      </c>
      <c r="DH810" s="146">
        <f t="shared" si="1253"/>
        <v>0</v>
      </c>
      <c r="DI810" s="146">
        <f t="shared" si="1254"/>
        <v>0</v>
      </c>
      <c r="DJ810" s="146">
        <f t="shared" si="1255"/>
        <v>0</v>
      </c>
      <c r="DK810" s="146">
        <f t="shared" si="1256"/>
        <v>0</v>
      </c>
      <c r="DL810" s="146">
        <f t="shared" si="1257"/>
        <v>0</v>
      </c>
      <c r="DM810" s="146">
        <f t="shared" si="1258"/>
        <v>0</v>
      </c>
      <c r="DN810" s="64">
        <f t="shared" si="1270"/>
        <v>37.5</v>
      </c>
      <c r="DO810" s="52" t="str">
        <f t="shared" si="1271"/>
        <v/>
      </c>
      <c r="DP810" s="52" t="str">
        <f t="shared" si="1261"/>
        <v/>
      </c>
      <c r="DQ810" s="53">
        <f t="shared" si="1262"/>
        <v>37.5</v>
      </c>
      <c r="DR810" s="1">
        <f t="shared" si="1272"/>
        <v>2</v>
      </c>
      <c r="DS810" s="168" t="e">
        <f>IF(AND(DR810=#REF!,BL810=#REF!),'Tiến độ'!D810,"")</f>
        <v>#REF!</v>
      </c>
    </row>
    <row r="811" spans="1:123" ht="11.25" customHeight="1">
      <c r="A811" s="314" t="str">
        <f>IF(B811="","",MAX($A$7:A810)+1)</f>
        <v/>
      </c>
      <c r="B811" s="315"/>
      <c r="C811" s="79" t="s">
        <v>419</v>
      </c>
      <c r="D811" s="80" t="s">
        <v>319</v>
      </c>
      <c r="E811" s="81">
        <v>2</v>
      </c>
      <c r="F811" s="82">
        <v>30</v>
      </c>
      <c r="G811" s="83"/>
      <c r="H811" s="84">
        <f t="shared" si="1273"/>
        <v>0.5</v>
      </c>
      <c r="I811" s="85">
        <f t="shared" si="1274"/>
        <v>32</v>
      </c>
      <c r="J811" s="27" t="s">
        <v>814</v>
      </c>
      <c r="K811" s="86"/>
      <c r="L811" s="87"/>
      <c r="M811" s="87"/>
      <c r="N811" s="88"/>
      <c r="O811" s="86"/>
      <c r="P811" s="87"/>
      <c r="Q811" s="87"/>
      <c r="R811" s="88"/>
      <c r="S811" s="86"/>
      <c r="T811" s="87"/>
      <c r="U811" s="87"/>
      <c r="V811" s="87"/>
      <c r="W811" s="88"/>
      <c r="X811" s="86"/>
      <c r="Y811" s="87"/>
      <c r="Z811" s="87"/>
      <c r="AA811" s="88"/>
      <c r="AB811" s="86"/>
      <c r="AC811" s="87"/>
      <c r="AD811" s="87"/>
      <c r="AE811" s="88"/>
      <c r="AF811" s="86"/>
      <c r="AG811" s="87"/>
      <c r="AH811" s="87"/>
      <c r="AI811" s="362"/>
      <c r="AJ811" s="363"/>
      <c r="AK811" s="86"/>
      <c r="AL811" s="87">
        <v>2</v>
      </c>
      <c r="AM811" s="87">
        <v>2</v>
      </c>
      <c r="AN811" s="88">
        <v>2</v>
      </c>
      <c r="AO811" s="86">
        <v>2</v>
      </c>
      <c r="AP811" s="87">
        <v>2</v>
      </c>
      <c r="AQ811" s="87">
        <v>2</v>
      </c>
      <c r="AR811" s="88">
        <v>2</v>
      </c>
      <c r="AS811" s="89">
        <v>2</v>
      </c>
      <c r="AT811" s="87">
        <v>2</v>
      </c>
      <c r="AU811" s="87">
        <v>2</v>
      </c>
      <c r="AV811" s="90">
        <v>2</v>
      </c>
      <c r="AW811" s="86">
        <v>2</v>
      </c>
      <c r="AX811" s="87">
        <v>2</v>
      </c>
      <c r="AY811" s="87">
        <v>2</v>
      </c>
      <c r="AZ811" s="87">
        <v>2</v>
      </c>
      <c r="BA811" s="88" t="s">
        <v>163</v>
      </c>
      <c r="BB811" s="89" t="s">
        <v>163</v>
      </c>
      <c r="BC811" s="87" t="s">
        <v>163</v>
      </c>
      <c r="BD811" s="87" t="s">
        <v>163</v>
      </c>
      <c r="BE811" s="321"/>
      <c r="BF811" s="322"/>
      <c r="BG811" s="322"/>
      <c r="BH811" s="322"/>
      <c r="BI811" s="322"/>
      <c r="BJ811" s="323"/>
      <c r="BK811" s="46" t="s">
        <v>18</v>
      </c>
      <c r="BL811" s="46" t="s">
        <v>29</v>
      </c>
      <c r="BN811" s="146">
        <f t="shared" si="1260"/>
        <v>0</v>
      </c>
      <c r="BO811" s="146">
        <f t="shared" si="1208"/>
        <v>0</v>
      </c>
      <c r="BP811" s="146">
        <f t="shared" si="1209"/>
        <v>0</v>
      </c>
      <c r="BQ811" s="146">
        <f t="shared" si="1210"/>
        <v>0</v>
      </c>
      <c r="BR811" s="146">
        <f t="shared" si="1211"/>
        <v>0</v>
      </c>
      <c r="BS811" s="146">
        <f t="shared" si="1212"/>
        <v>0</v>
      </c>
      <c r="BT811" s="146">
        <f t="shared" si="1213"/>
        <v>0</v>
      </c>
      <c r="BU811" s="146">
        <f t="shared" si="1214"/>
        <v>0</v>
      </c>
      <c r="BV811" s="146">
        <f t="shared" si="1215"/>
        <v>0</v>
      </c>
      <c r="BW811" s="146">
        <f t="shared" si="1216"/>
        <v>0</v>
      </c>
      <c r="BX811" s="146">
        <f t="shared" si="1217"/>
        <v>0</v>
      </c>
      <c r="BY811" s="146">
        <f t="shared" si="1218"/>
        <v>0</v>
      </c>
      <c r="BZ811" s="146">
        <f t="shared" si="1219"/>
        <v>0</v>
      </c>
      <c r="CA811" s="146">
        <f t="shared" si="1220"/>
        <v>0</v>
      </c>
      <c r="CB811" s="146">
        <f t="shared" si="1221"/>
        <v>0</v>
      </c>
      <c r="CC811" s="146">
        <f t="shared" si="1222"/>
        <v>0</v>
      </c>
      <c r="CD811" s="146">
        <f t="shared" si="1223"/>
        <v>0</v>
      </c>
      <c r="CE811" s="146">
        <f t="shared" si="1224"/>
        <v>0</v>
      </c>
      <c r="CF811" s="146">
        <f t="shared" si="1225"/>
        <v>0</v>
      </c>
      <c r="CG811" s="146">
        <f t="shared" si="1226"/>
        <v>0</v>
      </c>
      <c r="CH811" s="146">
        <f t="shared" si="1227"/>
        <v>0</v>
      </c>
      <c r="CI811" s="146">
        <f t="shared" si="1228"/>
        <v>0</v>
      </c>
      <c r="CJ811" s="146">
        <f t="shared" si="1229"/>
        <v>0</v>
      </c>
      <c r="CK811" s="146">
        <f t="shared" si="1230"/>
        <v>0</v>
      </c>
      <c r="CL811" s="146">
        <f t="shared" si="1231"/>
        <v>0</v>
      </c>
      <c r="CM811" s="146">
        <f t="shared" si="1232"/>
        <v>0</v>
      </c>
      <c r="CN811" s="146">
        <f t="shared" si="1233"/>
        <v>0</v>
      </c>
      <c r="CO811" s="146">
        <f t="shared" si="1234"/>
        <v>1</v>
      </c>
      <c r="CP811" s="146">
        <f t="shared" si="1235"/>
        <v>1</v>
      </c>
      <c r="CQ811" s="146">
        <f t="shared" si="1236"/>
        <v>1</v>
      </c>
      <c r="CR811" s="146">
        <f t="shared" si="1237"/>
        <v>1</v>
      </c>
      <c r="CS811" s="146">
        <f t="shared" si="1238"/>
        <v>1</v>
      </c>
      <c r="CT811" s="146">
        <f t="shared" si="1239"/>
        <v>1</v>
      </c>
      <c r="CU811" s="146">
        <f t="shared" si="1240"/>
        <v>1</v>
      </c>
      <c r="CV811" s="146">
        <f t="shared" si="1241"/>
        <v>1</v>
      </c>
      <c r="CW811" s="146">
        <f t="shared" si="1242"/>
        <v>1</v>
      </c>
      <c r="CX811" s="146">
        <f t="shared" si="1243"/>
        <v>1</v>
      </c>
      <c r="CY811" s="146">
        <f t="shared" si="1244"/>
        <v>1</v>
      </c>
      <c r="CZ811" s="146">
        <f t="shared" si="1245"/>
        <v>1</v>
      </c>
      <c r="DA811" s="146">
        <f t="shared" si="1246"/>
        <v>1</v>
      </c>
      <c r="DB811" s="146">
        <f t="shared" si="1247"/>
        <v>1</v>
      </c>
      <c r="DC811" s="146">
        <f t="shared" si="1248"/>
        <v>1</v>
      </c>
      <c r="DD811" s="146">
        <f t="shared" si="1249"/>
        <v>0</v>
      </c>
      <c r="DE811" s="146">
        <f t="shared" si="1250"/>
        <v>0</v>
      </c>
      <c r="DF811" s="146">
        <f t="shared" si="1251"/>
        <v>0</v>
      </c>
      <c r="DG811" s="146">
        <f t="shared" si="1252"/>
        <v>0</v>
      </c>
      <c r="DH811" s="146">
        <f t="shared" si="1253"/>
        <v>0</v>
      </c>
      <c r="DI811" s="146">
        <f t="shared" si="1254"/>
        <v>0</v>
      </c>
      <c r="DJ811" s="146">
        <f t="shared" si="1255"/>
        <v>0</v>
      </c>
      <c r="DK811" s="146">
        <f t="shared" si="1256"/>
        <v>0</v>
      </c>
      <c r="DL811" s="146">
        <f t="shared" si="1257"/>
        <v>0</v>
      </c>
      <c r="DM811" s="146">
        <f t="shared" si="1258"/>
        <v>0</v>
      </c>
      <c r="DN811" s="64">
        <f t="shared" si="1270"/>
        <v>15</v>
      </c>
      <c r="DO811" s="52" t="str">
        <f t="shared" si="1271"/>
        <v/>
      </c>
      <c r="DP811" s="52" t="str">
        <f t="shared" si="1261"/>
        <v/>
      </c>
      <c r="DQ811" s="53">
        <f t="shared" si="1262"/>
        <v>15</v>
      </c>
      <c r="DR811" s="1">
        <f t="shared" si="1272"/>
        <v>2</v>
      </c>
      <c r="DS811" s="168" t="e">
        <f>IF(AND(DR811=#REF!,BL811=#REF!),'Tiến độ'!D811,"")</f>
        <v>#REF!</v>
      </c>
    </row>
    <row r="812" spans="1:123" ht="11.25" customHeight="1">
      <c r="A812" s="314" t="str">
        <f>IF(B812="","",MAX($A$7:A811)+1)</f>
        <v/>
      </c>
      <c r="B812" s="315"/>
      <c r="C812" s="79" t="s">
        <v>798</v>
      </c>
      <c r="D812" s="80" t="s">
        <v>258</v>
      </c>
      <c r="E812" s="81">
        <v>2</v>
      </c>
      <c r="F812" s="82">
        <v>30</v>
      </c>
      <c r="G812" s="83"/>
      <c r="H812" s="84">
        <f t="shared" si="1273"/>
        <v>0.5</v>
      </c>
      <c r="I812" s="85">
        <f t="shared" si="1274"/>
        <v>32</v>
      </c>
      <c r="J812" s="27" t="s">
        <v>814</v>
      </c>
      <c r="K812" s="86"/>
      <c r="L812" s="87"/>
      <c r="M812" s="87"/>
      <c r="N812" s="88"/>
      <c r="O812" s="86"/>
      <c r="P812" s="87"/>
      <c r="Q812" s="87"/>
      <c r="R812" s="88"/>
      <c r="S812" s="86"/>
      <c r="T812" s="87"/>
      <c r="U812" s="87"/>
      <c r="V812" s="87"/>
      <c r="W812" s="88"/>
      <c r="X812" s="86"/>
      <c r="Y812" s="87"/>
      <c r="Z812" s="87"/>
      <c r="AA812" s="88"/>
      <c r="AB812" s="86"/>
      <c r="AC812" s="87"/>
      <c r="AD812" s="87"/>
      <c r="AE812" s="88"/>
      <c r="AF812" s="86"/>
      <c r="AG812" s="87"/>
      <c r="AH812" s="87"/>
      <c r="AI812" s="362"/>
      <c r="AJ812" s="363"/>
      <c r="AK812" s="86"/>
      <c r="AL812" s="87">
        <v>2</v>
      </c>
      <c r="AM812" s="87">
        <v>2</v>
      </c>
      <c r="AN812" s="88">
        <v>2</v>
      </c>
      <c r="AO812" s="86">
        <v>2</v>
      </c>
      <c r="AP812" s="87">
        <v>2</v>
      </c>
      <c r="AQ812" s="87">
        <v>2</v>
      </c>
      <c r="AR812" s="88">
        <v>2</v>
      </c>
      <c r="AS812" s="89">
        <v>2</v>
      </c>
      <c r="AT812" s="87">
        <v>2</v>
      </c>
      <c r="AU812" s="87">
        <v>2</v>
      </c>
      <c r="AV812" s="90">
        <v>2</v>
      </c>
      <c r="AW812" s="86">
        <v>2</v>
      </c>
      <c r="AX812" s="87">
        <v>2</v>
      </c>
      <c r="AY812" s="87">
        <v>2</v>
      </c>
      <c r="AZ812" s="87">
        <v>2</v>
      </c>
      <c r="BA812" s="88" t="s">
        <v>163</v>
      </c>
      <c r="BB812" s="89" t="s">
        <v>163</v>
      </c>
      <c r="BC812" s="87" t="s">
        <v>163</v>
      </c>
      <c r="BD812" s="87" t="s">
        <v>163</v>
      </c>
      <c r="BE812" s="321"/>
      <c r="BF812" s="322"/>
      <c r="BG812" s="322"/>
      <c r="BH812" s="322"/>
      <c r="BI812" s="322"/>
      <c r="BJ812" s="323"/>
      <c r="BK812" s="46" t="s">
        <v>18</v>
      </c>
      <c r="BL812" s="46" t="s">
        <v>1116</v>
      </c>
      <c r="BN812" s="146">
        <f t="shared" si="1260"/>
        <v>0</v>
      </c>
      <c r="BO812" s="146">
        <f t="shared" si="1208"/>
        <v>0</v>
      </c>
      <c r="BP812" s="146">
        <f t="shared" si="1209"/>
        <v>0</v>
      </c>
      <c r="BQ812" s="146">
        <f t="shared" si="1210"/>
        <v>0</v>
      </c>
      <c r="BR812" s="146">
        <f t="shared" si="1211"/>
        <v>0</v>
      </c>
      <c r="BS812" s="146">
        <f t="shared" si="1212"/>
        <v>0</v>
      </c>
      <c r="BT812" s="146">
        <f t="shared" si="1213"/>
        <v>0</v>
      </c>
      <c r="BU812" s="146">
        <f t="shared" si="1214"/>
        <v>0</v>
      </c>
      <c r="BV812" s="146">
        <f t="shared" si="1215"/>
        <v>0</v>
      </c>
      <c r="BW812" s="146">
        <f t="shared" si="1216"/>
        <v>0</v>
      </c>
      <c r="BX812" s="146">
        <f t="shared" si="1217"/>
        <v>0</v>
      </c>
      <c r="BY812" s="146">
        <f t="shared" si="1218"/>
        <v>0</v>
      </c>
      <c r="BZ812" s="146">
        <f t="shared" si="1219"/>
        <v>0</v>
      </c>
      <c r="CA812" s="146">
        <f t="shared" si="1220"/>
        <v>0</v>
      </c>
      <c r="CB812" s="146">
        <f t="shared" si="1221"/>
        <v>0</v>
      </c>
      <c r="CC812" s="146">
        <f t="shared" si="1222"/>
        <v>0</v>
      </c>
      <c r="CD812" s="146">
        <f t="shared" si="1223"/>
        <v>0</v>
      </c>
      <c r="CE812" s="146">
        <f t="shared" si="1224"/>
        <v>0</v>
      </c>
      <c r="CF812" s="146">
        <f t="shared" si="1225"/>
        <v>0</v>
      </c>
      <c r="CG812" s="146">
        <f t="shared" si="1226"/>
        <v>0</v>
      </c>
      <c r="CH812" s="146">
        <f t="shared" si="1227"/>
        <v>0</v>
      </c>
      <c r="CI812" s="146">
        <f t="shared" si="1228"/>
        <v>0</v>
      </c>
      <c r="CJ812" s="146">
        <f t="shared" si="1229"/>
        <v>0</v>
      </c>
      <c r="CK812" s="146">
        <f t="shared" si="1230"/>
        <v>0</v>
      </c>
      <c r="CL812" s="146">
        <f t="shared" si="1231"/>
        <v>0</v>
      </c>
      <c r="CM812" s="146">
        <f t="shared" si="1232"/>
        <v>0</v>
      </c>
      <c r="CN812" s="146">
        <f t="shared" si="1233"/>
        <v>0</v>
      </c>
      <c r="CO812" s="146">
        <f t="shared" si="1234"/>
        <v>1</v>
      </c>
      <c r="CP812" s="146">
        <f t="shared" si="1235"/>
        <v>1</v>
      </c>
      <c r="CQ812" s="146">
        <f t="shared" si="1236"/>
        <v>1</v>
      </c>
      <c r="CR812" s="146">
        <f t="shared" si="1237"/>
        <v>1</v>
      </c>
      <c r="CS812" s="146">
        <f t="shared" si="1238"/>
        <v>1</v>
      </c>
      <c r="CT812" s="146">
        <f t="shared" si="1239"/>
        <v>1</v>
      </c>
      <c r="CU812" s="146">
        <f t="shared" si="1240"/>
        <v>1</v>
      </c>
      <c r="CV812" s="146">
        <f t="shared" si="1241"/>
        <v>1</v>
      </c>
      <c r="CW812" s="146">
        <f t="shared" si="1242"/>
        <v>1</v>
      </c>
      <c r="CX812" s="146">
        <f t="shared" si="1243"/>
        <v>1</v>
      </c>
      <c r="CY812" s="146">
        <f t="shared" si="1244"/>
        <v>1</v>
      </c>
      <c r="CZ812" s="146">
        <f t="shared" si="1245"/>
        <v>1</v>
      </c>
      <c r="DA812" s="146">
        <f t="shared" si="1246"/>
        <v>1</v>
      </c>
      <c r="DB812" s="146">
        <f t="shared" si="1247"/>
        <v>1</v>
      </c>
      <c r="DC812" s="146">
        <f t="shared" si="1248"/>
        <v>1</v>
      </c>
      <c r="DD812" s="146">
        <f t="shared" si="1249"/>
        <v>0</v>
      </c>
      <c r="DE812" s="146">
        <f t="shared" si="1250"/>
        <v>0</v>
      </c>
      <c r="DF812" s="146">
        <f t="shared" si="1251"/>
        <v>0</v>
      </c>
      <c r="DG812" s="146">
        <f t="shared" si="1252"/>
        <v>0</v>
      </c>
      <c r="DH812" s="146">
        <f t="shared" si="1253"/>
        <v>0</v>
      </c>
      <c r="DI812" s="146">
        <f t="shared" si="1254"/>
        <v>0</v>
      </c>
      <c r="DJ812" s="146">
        <f t="shared" si="1255"/>
        <v>0</v>
      </c>
      <c r="DK812" s="146">
        <f t="shared" si="1256"/>
        <v>0</v>
      </c>
      <c r="DL812" s="146">
        <f t="shared" si="1257"/>
        <v>0</v>
      </c>
      <c r="DM812" s="146">
        <f t="shared" si="1258"/>
        <v>0</v>
      </c>
      <c r="DN812" s="64">
        <f t="shared" si="1270"/>
        <v>15</v>
      </c>
      <c r="DO812" s="52" t="str">
        <f t="shared" si="1271"/>
        <v/>
      </c>
      <c r="DP812" s="52" t="str">
        <f t="shared" si="1261"/>
        <v/>
      </c>
      <c r="DQ812" s="53">
        <f t="shared" si="1262"/>
        <v>15</v>
      </c>
      <c r="DR812" s="1">
        <f t="shared" si="1272"/>
        <v>2</v>
      </c>
      <c r="DS812" s="168" t="e">
        <f>IF(AND(DR812=#REF!,BL812=#REF!),'Tiến độ'!D812,"")</f>
        <v>#REF!</v>
      </c>
    </row>
    <row r="813" spans="1:123" ht="11.25" customHeight="1">
      <c r="A813" s="314" t="str">
        <f>IF(B813="","",MAX($A$7:A812)+1)</f>
        <v/>
      </c>
      <c r="B813" s="315"/>
      <c r="C813" s="79" t="s">
        <v>240</v>
      </c>
      <c r="D813" s="80" t="s">
        <v>11801</v>
      </c>
      <c r="E813" s="81">
        <v>3</v>
      </c>
      <c r="F813" s="82">
        <v>45</v>
      </c>
      <c r="G813" s="83"/>
      <c r="H813" s="84">
        <f t="shared" si="1273"/>
        <v>0.5</v>
      </c>
      <c r="I813" s="85">
        <f t="shared" si="1274"/>
        <v>32</v>
      </c>
      <c r="J813" s="27" t="s">
        <v>814</v>
      </c>
      <c r="K813" s="86"/>
      <c r="L813" s="87"/>
      <c r="M813" s="87"/>
      <c r="N813" s="88"/>
      <c r="O813" s="86"/>
      <c r="P813" s="87"/>
      <c r="Q813" s="87"/>
      <c r="R813" s="88"/>
      <c r="S813" s="86"/>
      <c r="T813" s="87"/>
      <c r="U813" s="87"/>
      <c r="V813" s="87"/>
      <c r="W813" s="88"/>
      <c r="X813" s="86"/>
      <c r="Y813" s="87"/>
      <c r="Z813" s="87"/>
      <c r="AA813" s="88"/>
      <c r="AB813" s="86"/>
      <c r="AC813" s="87"/>
      <c r="AD813" s="87"/>
      <c r="AE813" s="88"/>
      <c r="AF813" s="86"/>
      <c r="AG813" s="87"/>
      <c r="AH813" s="87"/>
      <c r="AI813" s="362"/>
      <c r="AJ813" s="363"/>
      <c r="AK813" s="86"/>
      <c r="AL813" s="87">
        <v>3</v>
      </c>
      <c r="AM813" s="87">
        <v>3</v>
      </c>
      <c r="AN813" s="88">
        <v>3</v>
      </c>
      <c r="AO813" s="86">
        <v>3</v>
      </c>
      <c r="AP813" s="87">
        <v>3</v>
      </c>
      <c r="AQ813" s="87">
        <v>3</v>
      </c>
      <c r="AR813" s="88">
        <v>3</v>
      </c>
      <c r="AS813" s="89">
        <v>3</v>
      </c>
      <c r="AT813" s="87">
        <v>3</v>
      </c>
      <c r="AU813" s="87">
        <v>3</v>
      </c>
      <c r="AV813" s="90">
        <v>3</v>
      </c>
      <c r="AW813" s="86">
        <v>3</v>
      </c>
      <c r="AX813" s="87">
        <v>3</v>
      </c>
      <c r="AY813" s="87">
        <v>3</v>
      </c>
      <c r="AZ813" s="87">
        <v>3</v>
      </c>
      <c r="BA813" s="88" t="s">
        <v>163</v>
      </c>
      <c r="BB813" s="89" t="s">
        <v>163</v>
      </c>
      <c r="BC813" s="87" t="s">
        <v>163</v>
      </c>
      <c r="BD813" s="87" t="s">
        <v>163</v>
      </c>
      <c r="BE813" s="321"/>
      <c r="BF813" s="322"/>
      <c r="BG813" s="322"/>
      <c r="BH813" s="322"/>
      <c r="BI813" s="322"/>
      <c r="BJ813" s="323"/>
      <c r="BK813" s="46" t="s">
        <v>18</v>
      </c>
      <c r="BL813" s="46" t="s">
        <v>29</v>
      </c>
      <c r="BN813" s="146">
        <f t="shared" si="1260"/>
        <v>0</v>
      </c>
      <c r="BO813" s="146">
        <f t="shared" si="1208"/>
        <v>0</v>
      </c>
      <c r="BP813" s="146">
        <f t="shared" si="1209"/>
        <v>0</v>
      </c>
      <c r="BQ813" s="146">
        <f t="shared" si="1210"/>
        <v>0</v>
      </c>
      <c r="BR813" s="146">
        <f t="shared" si="1211"/>
        <v>0</v>
      </c>
      <c r="BS813" s="146">
        <f t="shared" si="1212"/>
        <v>0</v>
      </c>
      <c r="BT813" s="146">
        <f t="shared" si="1213"/>
        <v>0</v>
      </c>
      <c r="BU813" s="146">
        <f t="shared" si="1214"/>
        <v>0</v>
      </c>
      <c r="BV813" s="146">
        <f t="shared" si="1215"/>
        <v>0</v>
      </c>
      <c r="BW813" s="146">
        <f t="shared" si="1216"/>
        <v>0</v>
      </c>
      <c r="BX813" s="146">
        <f t="shared" si="1217"/>
        <v>0</v>
      </c>
      <c r="BY813" s="146">
        <f t="shared" si="1218"/>
        <v>0</v>
      </c>
      <c r="BZ813" s="146">
        <f t="shared" si="1219"/>
        <v>0</v>
      </c>
      <c r="CA813" s="146">
        <f t="shared" si="1220"/>
        <v>0</v>
      </c>
      <c r="CB813" s="146">
        <f t="shared" si="1221"/>
        <v>0</v>
      </c>
      <c r="CC813" s="146">
        <f t="shared" si="1222"/>
        <v>0</v>
      </c>
      <c r="CD813" s="146">
        <f t="shared" si="1223"/>
        <v>0</v>
      </c>
      <c r="CE813" s="146">
        <f t="shared" si="1224"/>
        <v>0</v>
      </c>
      <c r="CF813" s="146">
        <f t="shared" si="1225"/>
        <v>0</v>
      </c>
      <c r="CG813" s="146">
        <f t="shared" si="1226"/>
        <v>0</v>
      </c>
      <c r="CH813" s="146">
        <f t="shared" si="1227"/>
        <v>0</v>
      </c>
      <c r="CI813" s="146">
        <f t="shared" si="1228"/>
        <v>0</v>
      </c>
      <c r="CJ813" s="146">
        <f t="shared" si="1229"/>
        <v>0</v>
      </c>
      <c r="CK813" s="146">
        <f t="shared" si="1230"/>
        <v>0</v>
      </c>
      <c r="CL813" s="146">
        <f t="shared" si="1231"/>
        <v>0</v>
      </c>
      <c r="CM813" s="146">
        <f t="shared" si="1232"/>
        <v>0</v>
      </c>
      <c r="CN813" s="146">
        <f t="shared" si="1233"/>
        <v>0</v>
      </c>
      <c r="CO813" s="146">
        <f t="shared" si="1234"/>
        <v>1.5</v>
      </c>
      <c r="CP813" s="146">
        <f t="shared" si="1235"/>
        <v>1.5</v>
      </c>
      <c r="CQ813" s="146">
        <f t="shared" si="1236"/>
        <v>1.5</v>
      </c>
      <c r="CR813" s="146">
        <f t="shared" si="1237"/>
        <v>1.5</v>
      </c>
      <c r="CS813" s="146">
        <f t="shared" si="1238"/>
        <v>1.5</v>
      </c>
      <c r="CT813" s="146">
        <f t="shared" si="1239"/>
        <v>1.5</v>
      </c>
      <c r="CU813" s="146">
        <f t="shared" si="1240"/>
        <v>1.5</v>
      </c>
      <c r="CV813" s="146">
        <f t="shared" si="1241"/>
        <v>1.5</v>
      </c>
      <c r="CW813" s="146">
        <f t="shared" si="1242"/>
        <v>1.5</v>
      </c>
      <c r="CX813" s="146">
        <f t="shared" si="1243"/>
        <v>1.5</v>
      </c>
      <c r="CY813" s="146">
        <f t="shared" si="1244"/>
        <v>1.5</v>
      </c>
      <c r="CZ813" s="146">
        <f t="shared" si="1245"/>
        <v>1.5</v>
      </c>
      <c r="DA813" s="146">
        <f t="shared" si="1246"/>
        <v>1.5</v>
      </c>
      <c r="DB813" s="146">
        <f t="shared" si="1247"/>
        <v>1.5</v>
      </c>
      <c r="DC813" s="146">
        <f t="shared" si="1248"/>
        <v>1.5</v>
      </c>
      <c r="DD813" s="146">
        <f t="shared" si="1249"/>
        <v>0</v>
      </c>
      <c r="DE813" s="146">
        <f t="shared" si="1250"/>
        <v>0</v>
      </c>
      <c r="DF813" s="146">
        <f t="shared" si="1251"/>
        <v>0</v>
      </c>
      <c r="DG813" s="146">
        <f t="shared" si="1252"/>
        <v>0</v>
      </c>
      <c r="DH813" s="146">
        <f t="shared" si="1253"/>
        <v>0</v>
      </c>
      <c r="DI813" s="146">
        <f t="shared" si="1254"/>
        <v>0</v>
      </c>
      <c r="DJ813" s="146">
        <f t="shared" si="1255"/>
        <v>0</v>
      </c>
      <c r="DK813" s="146">
        <f t="shared" si="1256"/>
        <v>0</v>
      </c>
      <c r="DL813" s="146">
        <f t="shared" si="1257"/>
        <v>0</v>
      </c>
      <c r="DM813" s="146">
        <f t="shared" si="1258"/>
        <v>0</v>
      </c>
      <c r="DN813" s="64">
        <f t="shared" si="1270"/>
        <v>22.5</v>
      </c>
      <c r="DO813" s="52" t="str">
        <f t="shared" si="1271"/>
        <v/>
      </c>
      <c r="DP813" s="52" t="str">
        <f t="shared" si="1261"/>
        <v/>
      </c>
      <c r="DQ813" s="53">
        <f t="shared" si="1262"/>
        <v>22.5</v>
      </c>
      <c r="DR813" s="1">
        <f t="shared" si="1272"/>
        <v>2</v>
      </c>
      <c r="DS813" s="168" t="e">
        <f>IF(AND(DR813=#REF!,BL813=#REF!),'Tiến độ'!D813,"")</f>
        <v>#REF!</v>
      </c>
    </row>
    <row r="814" spans="1:123" ht="11.25" customHeight="1">
      <c r="A814" s="314" t="str">
        <f>IF(B814="","",MAX($A$7:A813)+1)</f>
        <v/>
      </c>
      <c r="B814" s="315"/>
      <c r="C814" s="79" t="s">
        <v>794</v>
      </c>
      <c r="D814" s="80" t="s">
        <v>795</v>
      </c>
      <c r="E814" s="81">
        <v>1</v>
      </c>
      <c r="F814" s="82">
        <v>15</v>
      </c>
      <c r="G814" s="83"/>
      <c r="H814" s="84">
        <f t="shared" si="1273"/>
        <v>0.5</v>
      </c>
      <c r="I814" s="85">
        <f t="shared" si="1274"/>
        <v>32</v>
      </c>
      <c r="J814" s="27" t="s">
        <v>814</v>
      </c>
      <c r="K814" s="86"/>
      <c r="L814" s="87"/>
      <c r="M814" s="87"/>
      <c r="N814" s="88"/>
      <c r="O814" s="86"/>
      <c r="P814" s="87"/>
      <c r="Q814" s="87"/>
      <c r="R814" s="88"/>
      <c r="S814" s="86"/>
      <c r="T814" s="87"/>
      <c r="U814" s="87"/>
      <c r="V814" s="87"/>
      <c r="W814" s="88"/>
      <c r="X814" s="86"/>
      <c r="Y814" s="87"/>
      <c r="Z814" s="87"/>
      <c r="AA814" s="88"/>
      <c r="AB814" s="86"/>
      <c r="AC814" s="87"/>
      <c r="AD814" s="87"/>
      <c r="AE814" s="88"/>
      <c r="AF814" s="86"/>
      <c r="AG814" s="87"/>
      <c r="AH814" s="87"/>
      <c r="AI814" s="362"/>
      <c r="AJ814" s="363"/>
      <c r="AK814" s="86"/>
      <c r="AL814" s="87">
        <v>1</v>
      </c>
      <c r="AM814" s="87">
        <v>1</v>
      </c>
      <c r="AN814" s="88">
        <v>1</v>
      </c>
      <c r="AO814" s="86">
        <v>1</v>
      </c>
      <c r="AP814" s="87">
        <v>1</v>
      </c>
      <c r="AQ814" s="87">
        <v>1</v>
      </c>
      <c r="AR814" s="88">
        <v>1</v>
      </c>
      <c r="AS814" s="89">
        <v>1</v>
      </c>
      <c r="AT814" s="87">
        <v>1</v>
      </c>
      <c r="AU814" s="87">
        <v>1</v>
      </c>
      <c r="AV814" s="90">
        <v>1</v>
      </c>
      <c r="AW814" s="86">
        <v>1</v>
      </c>
      <c r="AX814" s="87">
        <v>1</v>
      </c>
      <c r="AY814" s="87">
        <v>1</v>
      </c>
      <c r="AZ814" s="87">
        <v>1</v>
      </c>
      <c r="BA814" s="88" t="s">
        <v>163</v>
      </c>
      <c r="BB814" s="89" t="s">
        <v>163</v>
      </c>
      <c r="BC814" s="87" t="s">
        <v>163</v>
      </c>
      <c r="BD814" s="87" t="s">
        <v>163</v>
      </c>
      <c r="BE814" s="321"/>
      <c r="BF814" s="322"/>
      <c r="BG814" s="322"/>
      <c r="BH814" s="322"/>
      <c r="BI814" s="322"/>
      <c r="BJ814" s="323"/>
      <c r="BK814" s="46" t="s">
        <v>18</v>
      </c>
      <c r="BL814" s="46" t="s">
        <v>1116</v>
      </c>
      <c r="BN814" s="146">
        <f t="shared" si="1260"/>
        <v>0</v>
      </c>
      <c r="BO814" s="146">
        <f t="shared" si="1208"/>
        <v>0</v>
      </c>
      <c r="BP814" s="146">
        <f t="shared" si="1209"/>
        <v>0</v>
      </c>
      <c r="BQ814" s="146">
        <f t="shared" si="1210"/>
        <v>0</v>
      </c>
      <c r="BR814" s="146">
        <f t="shared" si="1211"/>
        <v>0</v>
      </c>
      <c r="BS814" s="146">
        <f t="shared" si="1212"/>
        <v>0</v>
      </c>
      <c r="BT814" s="146">
        <f t="shared" si="1213"/>
        <v>0</v>
      </c>
      <c r="BU814" s="146">
        <f t="shared" si="1214"/>
        <v>0</v>
      </c>
      <c r="BV814" s="146">
        <f t="shared" si="1215"/>
        <v>0</v>
      </c>
      <c r="BW814" s="146">
        <f t="shared" si="1216"/>
        <v>0</v>
      </c>
      <c r="BX814" s="146">
        <f t="shared" si="1217"/>
        <v>0</v>
      </c>
      <c r="BY814" s="146">
        <f t="shared" si="1218"/>
        <v>0</v>
      </c>
      <c r="BZ814" s="146">
        <f t="shared" si="1219"/>
        <v>0</v>
      </c>
      <c r="CA814" s="146">
        <f t="shared" si="1220"/>
        <v>0</v>
      </c>
      <c r="CB814" s="146">
        <f t="shared" si="1221"/>
        <v>0</v>
      </c>
      <c r="CC814" s="146">
        <f t="shared" si="1222"/>
        <v>0</v>
      </c>
      <c r="CD814" s="146">
        <f t="shared" si="1223"/>
        <v>0</v>
      </c>
      <c r="CE814" s="146">
        <f t="shared" si="1224"/>
        <v>0</v>
      </c>
      <c r="CF814" s="146">
        <f t="shared" si="1225"/>
        <v>0</v>
      </c>
      <c r="CG814" s="146">
        <f t="shared" si="1226"/>
        <v>0</v>
      </c>
      <c r="CH814" s="146">
        <f t="shared" si="1227"/>
        <v>0</v>
      </c>
      <c r="CI814" s="146">
        <f t="shared" si="1228"/>
        <v>0</v>
      </c>
      <c r="CJ814" s="146">
        <f t="shared" si="1229"/>
        <v>0</v>
      </c>
      <c r="CK814" s="146">
        <f t="shared" si="1230"/>
        <v>0</v>
      </c>
      <c r="CL814" s="146">
        <f t="shared" si="1231"/>
        <v>0</v>
      </c>
      <c r="CM814" s="146">
        <f t="shared" si="1232"/>
        <v>0</v>
      </c>
      <c r="CN814" s="146">
        <f t="shared" si="1233"/>
        <v>0</v>
      </c>
      <c r="CO814" s="146">
        <f t="shared" si="1234"/>
        <v>0.5</v>
      </c>
      <c r="CP814" s="146">
        <f t="shared" si="1235"/>
        <v>0.5</v>
      </c>
      <c r="CQ814" s="146">
        <f t="shared" si="1236"/>
        <v>0.5</v>
      </c>
      <c r="CR814" s="146">
        <f t="shared" si="1237"/>
        <v>0.5</v>
      </c>
      <c r="CS814" s="146">
        <f t="shared" si="1238"/>
        <v>0.5</v>
      </c>
      <c r="CT814" s="146">
        <f t="shared" si="1239"/>
        <v>0.5</v>
      </c>
      <c r="CU814" s="146">
        <f t="shared" si="1240"/>
        <v>0.5</v>
      </c>
      <c r="CV814" s="146">
        <f t="shared" si="1241"/>
        <v>0.5</v>
      </c>
      <c r="CW814" s="146">
        <f t="shared" si="1242"/>
        <v>0.5</v>
      </c>
      <c r="CX814" s="146">
        <f t="shared" si="1243"/>
        <v>0.5</v>
      </c>
      <c r="CY814" s="146">
        <f t="shared" si="1244"/>
        <v>0.5</v>
      </c>
      <c r="CZ814" s="146">
        <f t="shared" si="1245"/>
        <v>0.5</v>
      </c>
      <c r="DA814" s="146">
        <f t="shared" si="1246"/>
        <v>0.5</v>
      </c>
      <c r="DB814" s="146">
        <f t="shared" si="1247"/>
        <v>0.5</v>
      </c>
      <c r="DC814" s="146">
        <f t="shared" si="1248"/>
        <v>0.5</v>
      </c>
      <c r="DD814" s="146">
        <f t="shared" si="1249"/>
        <v>0</v>
      </c>
      <c r="DE814" s="146">
        <f t="shared" si="1250"/>
        <v>0</v>
      </c>
      <c r="DF814" s="146">
        <f t="shared" si="1251"/>
        <v>0</v>
      </c>
      <c r="DG814" s="146">
        <f t="shared" si="1252"/>
        <v>0</v>
      </c>
      <c r="DH814" s="146">
        <f t="shared" si="1253"/>
        <v>0</v>
      </c>
      <c r="DI814" s="146">
        <f t="shared" si="1254"/>
        <v>0</v>
      </c>
      <c r="DJ814" s="146">
        <f t="shared" si="1255"/>
        <v>0</v>
      </c>
      <c r="DK814" s="146">
        <f t="shared" si="1256"/>
        <v>0</v>
      </c>
      <c r="DL814" s="146">
        <f t="shared" si="1257"/>
        <v>0</v>
      </c>
      <c r="DM814" s="146">
        <f t="shared" si="1258"/>
        <v>0</v>
      </c>
      <c r="DN814" s="64">
        <f>0.8*I814</f>
        <v>25.6</v>
      </c>
      <c r="DO814" s="52" t="str">
        <f t="shared" si="1271"/>
        <v/>
      </c>
      <c r="DP814" s="52" t="str">
        <f t="shared" si="1261"/>
        <v/>
      </c>
      <c r="DQ814" s="53">
        <f t="shared" si="1262"/>
        <v>25.6</v>
      </c>
      <c r="DR814" s="1">
        <f t="shared" si="1272"/>
        <v>2</v>
      </c>
      <c r="DS814" s="168" t="e">
        <f>IF(AND(DR814=#REF!,BL814=#REF!),'Tiến độ'!D814,"")</f>
        <v>#REF!</v>
      </c>
    </row>
    <row r="815" spans="1:123" ht="11.25" customHeight="1">
      <c r="A815" s="314" t="str">
        <f>IF(B815="","",MAX($A$7:A814)+1)</f>
        <v/>
      </c>
      <c r="B815" s="315"/>
      <c r="C815" s="91" t="s">
        <v>8</v>
      </c>
      <c r="D815" s="92"/>
      <c r="E815" s="93">
        <f>SUM(E800:E814)</f>
        <v>40</v>
      </c>
      <c r="F815" s="131"/>
      <c r="G815" s="132"/>
      <c r="H815" s="133"/>
      <c r="I815" s="134"/>
      <c r="J815" s="30"/>
      <c r="K815" s="96">
        <f t="shared" ref="K815:AH815" si="1275">SUM(K800:K814)</f>
        <v>22</v>
      </c>
      <c r="L815" s="97">
        <f t="shared" si="1275"/>
        <v>22</v>
      </c>
      <c r="M815" s="97">
        <f t="shared" si="1275"/>
        <v>22</v>
      </c>
      <c r="N815" s="98">
        <f t="shared" si="1275"/>
        <v>22</v>
      </c>
      <c r="O815" s="96">
        <f t="shared" si="1275"/>
        <v>22</v>
      </c>
      <c r="P815" s="97">
        <f t="shared" si="1275"/>
        <v>22</v>
      </c>
      <c r="Q815" s="97">
        <f t="shared" si="1275"/>
        <v>22</v>
      </c>
      <c r="R815" s="98">
        <f t="shared" si="1275"/>
        <v>22</v>
      </c>
      <c r="S815" s="96">
        <f t="shared" si="1275"/>
        <v>22</v>
      </c>
      <c r="T815" s="97">
        <f t="shared" si="1275"/>
        <v>22</v>
      </c>
      <c r="U815" s="97">
        <f t="shared" si="1275"/>
        <v>22</v>
      </c>
      <c r="V815" s="97">
        <f t="shared" si="1275"/>
        <v>22</v>
      </c>
      <c r="W815" s="98">
        <f t="shared" si="1275"/>
        <v>22</v>
      </c>
      <c r="X815" s="96">
        <f t="shared" si="1275"/>
        <v>22</v>
      </c>
      <c r="Y815" s="97">
        <f t="shared" si="1275"/>
        <v>22</v>
      </c>
      <c r="Z815" s="97">
        <f t="shared" si="1275"/>
        <v>0</v>
      </c>
      <c r="AA815" s="98">
        <f t="shared" si="1275"/>
        <v>0</v>
      </c>
      <c r="AB815" s="96">
        <f t="shared" si="1275"/>
        <v>0</v>
      </c>
      <c r="AC815" s="97">
        <f t="shared" si="1275"/>
        <v>0</v>
      </c>
      <c r="AD815" s="97">
        <f t="shared" si="1275"/>
        <v>0</v>
      </c>
      <c r="AE815" s="98">
        <f t="shared" si="1275"/>
        <v>0</v>
      </c>
      <c r="AF815" s="96">
        <f t="shared" si="1275"/>
        <v>0</v>
      </c>
      <c r="AG815" s="97">
        <f t="shared" si="1275"/>
        <v>0</v>
      </c>
      <c r="AH815" s="97">
        <f t="shared" si="1275"/>
        <v>0</v>
      </c>
      <c r="AI815" s="362"/>
      <c r="AJ815" s="363"/>
      <c r="AK815" s="96">
        <f t="shared" ref="AK815:BD815" si="1276">SUM(AK800:AK814)</f>
        <v>0</v>
      </c>
      <c r="AL815" s="97">
        <f t="shared" si="1276"/>
        <v>23</v>
      </c>
      <c r="AM815" s="97">
        <f t="shared" si="1276"/>
        <v>23</v>
      </c>
      <c r="AN815" s="98">
        <f t="shared" si="1276"/>
        <v>23</v>
      </c>
      <c r="AO815" s="96">
        <f t="shared" si="1276"/>
        <v>23</v>
      </c>
      <c r="AP815" s="97">
        <f t="shared" si="1276"/>
        <v>23</v>
      </c>
      <c r="AQ815" s="97">
        <f t="shared" si="1276"/>
        <v>23</v>
      </c>
      <c r="AR815" s="98">
        <f t="shared" si="1276"/>
        <v>23</v>
      </c>
      <c r="AS815" s="99">
        <f t="shared" si="1276"/>
        <v>23</v>
      </c>
      <c r="AT815" s="97">
        <f t="shared" si="1276"/>
        <v>23</v>
      </c>
      <c r="AU815" s="97">
        <f t="shared" si="1276"/>
        <v>23</v>
      </c>
      <c r="AV815" s="100">
        <f t="shared" si="1276"/>
        <v>23</v>
      </c>
      <c r="AW815" s="96">
        <f t="shared" si="1276"/>
        <v>23</v>
      </c>
      <c r="AX815" s="97">
        <f t="shared" si="1276"/>
        <v>23</v>
      </c>
      <c r="AY815" s="97">
        <f t="shared" si="1276"/>
        <v>23</v>
      </c>
      <c r="AZ815" s="97">
        <f t="shared" si="1276"/>
        <v>23</v>
      </c>
      <c r="BA815" s="98">
        <f t="shared" si="1276"/>
        <v>0</v>
      </c>
      <c r="BB815" s="99">
        <f t="shared" si="1276"/>
        <v>0</v>
      </c>
      <c r="BC815" s="97">
        <f t="shared" si="1276"/>
        <v>0</v>
      </c>
      <c r="BD815" s="97">
        <f t="shared" si="1276"/>
        <v>0</v>
      </c>
      <c r="BE815" s="321"/>
      <c r="BF815" s="322"/>
      <c r="BG815" s="322"/>
      <c r="BH815" s="322"/>
      <c r="BI815" s="322"/>
      <c r="BJ815" s="323"/>
      <c r="BK815" s="47"/>
      <c r="BL815" s="47" t="s">
        <v>1113</v>
      </c>
      <c r="BN815" s="146">
        <f t="shared" si="1260"/>
        <v>0</v>
      </c>
      <c r="BO815" s="146">
        <f t="shared" si="1208"/>
        <v>0</v>
      </c>
      <c r="BP815" s="146">
        <f t="shared" si="1209"/>
        <v>0</v>
      </c>
      <c r="BQ815" s="146">
        <f t="shared" si="1210"/>
        <v>0</v>
      </c>
      <c r="BR815" s="146">
        <f t="shared" si="1211"/>
        <v>0</v>
      </c>
      <c r="BS815" s="146">
        <f t="shared" si="1212"/>
        <v>0</v>
      </c>
      <c r="BT815" s="146">
        <f t="shared" si="1213"/>
        <v>0</v>
      </c>
      <c r="BU815" s="146">
        <f t="shared" si="1214"/>
        <v>0</v>
      </c>
      <c r="BV815" s="146">
        <f t="shared" si="1215"/>
        <v>0</v>
      </c>
      <c r="BW815" s="146">
        <f t="shared" si="1216"/>
        <v>0</v>
      </c>
      <c r="BX815" s="146">
        <f t="shared" si="1217"/>
        <v>0</v>
      </c>
      <c r="BY815" s="146">
        <f t="shared" si="1218"/>
        <v>0</v>
      </c>
      <c r="BZ815" s="146">
        <f t="shared" si="1219"/>
        <v>0</v>
      </c>
      <c r="CA815" s="146">
        <f t="shared" si="1220"/>
        <v>0</v>
      </c>
      <c r="CB815" s="146">
        <f t="shared" si="1221"/>
        <v>0</v>
      </c>
      <c r="CC815" s="146">
        <f t="shared" si="1222"/>
        <v>0</v>
      </c>
      <c r="CD815" s="146">
        <f t="shared" si="1223"/>
        <v>0</v>
      </c>
      <c r="CE815" s="146">
        <f t="shared" si="1224"/>
        <v>0</v>
      </c>
      <c r="CF815" s="146">
        <f t="shared" si="1225"/>
        <v>0</v>
      </c>
      <c r="CG815" s="146">
        <f t="shared" si="1226"/>
        <v>0</v>
      </c>
      <c r="CH815" s="146">
        <f t="shared" si="1227"/>
        <v>0</v>
      </c>
      <c r="CI815" s="146">
        <f t="shared" si="1228"/>
        <v>0</v>
      </c>
      <c r="CJ815" s="146">
        <f t="shared" si="1229"/>
        <v>0</v>
      </c>
      <c r="CK815" s="146">
        <f t="shared" si="1230"/>
        <v>0</v>
      </c>
      <c r="CL815" s="146">
        <f t="shared" si="1231"/>
        <v>0</v>
      </c>
      <c r="CM815" s="146">
        <f t="shared" si="1232"/>
        <v>0</v>
      </c>
      <c r="CN815" s="146">
        <f t="shared" si="1233"/>
        <v>0</v>
      </c>
      <c r="CO815" s="146">
        <f t="shared" si="1234"/>
        <v>0</v>
      </c>
      <c r="CP815" s="146">
        <f t="shared" si="1235"/>
        <v>0</v>
      </c>
      <c r="CQ815" s="146">
        <f t="shared" si="1236"/>
        <v>0</v>
      </c>
      <c r="CR815" s="146">
        <f t="shared" si="1237"/>
        <v>0</v>
      </c>
      <c r="CS815" s="146">
        <f t="shared" si="1238"/>
        <v>0</v>
      </c>
      <c r="CT815" s="146">
        <f t="shared" si="1239"/>
        <v>0</v>
      </c>
      <c r="CU815" s="146">
        <f t="shared" si="1240"/>
        <v>0</v>
      </c>
      <c r="CV815" s="146">
        <f t="shared" si="1241"/>
        <v>0</v>
      </c>
      <c r="CW815" s="146">
        <f t="shared" si="1242"/>
        <v>0</v>
      </c>
      <c r="CX815" s="146">
        <f t="shared" si="1243"/>
        <v>0</v>
      </c>
      <c r="CY815" s="146">
        <f t="shared" si="1244"/>
        <v>0</v>
      </c>
      <c r="CZ815" s="146">
        <f t="shared" si="1245"/>
        <v>0</v>
      </c>
      <c r="DA815" s="146">
        <f t="shared" si="1246"/>
        <v>0</v>
      </c>
      <c r="DB815" s="146">
        <f t="shared" si="1247"/>
        <v>0</v>
      </c>
      <c r="DC815" s="146">
        <f t="shared" si="1248"/>
        <v>0</v>
      </c>
      <c r="DD815" s="146">
        <f t="shared" si="1249"/>
        <v>0</v>
      </c>
      <c r="DE815" s="146">
        <f t="shared" si="1250"/>
        <v>0</v>
      </c>
      <c r="DF815" s="146">
        <f t="shared" si="1251"/>
        <v>0</v>
      </c>
      <c r="DG815" s="146">
        <f t="shared" si="1252"/>
        <v>0</v>
      </c>
      <c r="DH815" s="146">
        <f t="shared" si="1253"/>
        <v>0</v>
      </c>
      <c r="DI815" s="146">
        <f t="shared" si="1254"/>
        <v>0</v>
      </c>
      <c r="DJ815" s="146">
        <f t="shared" si="1255"/>
        <v>0</v>
      </c>
      <c r="DK815" s="146">
        <f t="shared" si="1256"/>
        <v>0</v>
      </c>
      <c r="DL815" s="146">
        <f t="shared" si="1257"/>
        <v>0</v>
      </c>
      <c r="DM815" s="146">
        <f t="shared" si="1258"/>
        <v>0</v>
      </c>
      <c r="DN815" s="54"/>
      <c r="DO815" s="55"/>
      <c r="DP815" s="55"/>
      <c r="DQ815" s="56"/>
      <c r="DS815" s="168" t="e">
        <f>IF(AND(DR815=#REF!,BL815=#REF!),'Tiến độ'!D815,"")</f>
        <v>#REF!</v>
      </c>
    </row>
    <row r="816" spans="1:123" ht="11.25" customHeight="1">
      <c r="A816" s="308">
        <f>IF(B816="","",MAX($A$7:A815)+1)</f>
        <v>56</v>
      </c>
      <c r="B816" s="311" t="s">
        <v>847</v>
      </c>
      <c r="C816" s="67" t="s">
        <v>441</v>
      </c>
      <c r="D816" s="68" t="s">
        <v>442</v>
      </c>
      <c r="E816" s="69">
        <v>3</v>
      </c>
      <c r="F816" s="70">
        <v>60</v>
      </c>
      <c r="G816" s="71"/>
      <c r="H816" s="72">
        <v>1</v>
      </c>
      <c r="I816" s="73">
        <v>64</v>
      </c>
      <c r="J816" s="24"/>
      <c r="K816" s="74">
        <v>4</v>
      </c>
      <c r="L816" s="75">
        <v>4</v>
      </c>
      <c r="M816" s="75">
        <v>4</v>
      </c>
      <c r="N816" s="76">
        <v>4</v>
      </c>
      <c r="O816" s="74">
        <v>4</v>
      </c>
      <c r="P816" s="75">
        <v>4</v>
      </c>
      <c r="Q816" s="75">
        <v>4</v>
      </c>
      <c r="R816" s="76">
        <v>4</v>
      </c>
      <c r="S816" s="74">
        <v>4</v>
      </c>
      <c r="T816" s="75">
        <v>4</v>
      </c>
      <c r="U816" s="75">
        <v>4</v>
      </c>
      <c r="V816" s="75">
        <v>4</v>
      </c>
      <c r="W816" s="76">
        <v>4</v>
      </c>
      <c r="X816" s="74">
        <v>4</v>
      </c>
      <c r="Y816" s="75">
        <v>4</v>
      </c>
      <c r="Z816" s="75" t="s">
        <v>163</v>
      </c>
      <c r="AA816" s="76" t="s">
        <v>163</v>
      </c>
      <c r="AB816" s="74" t="s">
        <v>163</v>
      </c>
      <c r="AC816" s="75" t="s">
        <v>163</v>
      </c>
      <c r="AD816" s="75" t="s">
        <v>164</v>
      </c>
      <c r="AE816" s="76" t="s">
        <v>164</v>
      </c>
      <c r="AF816" s="74" t="s">
        <v>164</v>
      </c>
      <c r="AG816" s="75" t="s">
        <v>164</v>
      </c>
      <c r="AH816" s="75" t="s">
        <v>164</v>
      </c>
      <c r="AI816" s="362"/>
      <c r="AJ816" s="363"/>
      <c r="AK816" s="74" t="s">
        <v>164</v>
      </c>
      <c r="AL816" s="75"/>
      <c r="AM816" s="75"/>
      <c r="AN816" s="76"/>
      <c r="AO816" s="74"/>
      <c r="AP816" s="75"/>
      <c r="AQ816" s="75"/>
      <c r="AR816" s="76"/>
      <c r="AS816" s="77"/>
      <c r="AT816" s="75"/>
      <c r="AU816" s="75"/>
      <c r="AV816" s="78"/>
      <c r="AW816" s="74"/>
      <c r="AX816" s="75"/>
      <c r="AY816" s="75"/>
      <c r="AZ816" s="75"/>
      <c r="BA816" s="76"/>
      <c r="BB816" s="77"/>
      <c r="BC816" s="75"/>
      <c r="BD816" s="75"/>
      <c r="BE816" s="321"/>
      <c r="BF816" s="322"/>
      <c r="BG816" s="322"/>
      <c r="BH816" s="322"/>
      <c r="BI816" s="322"/>
      <c r="BJ816" s="323"/>
      <c r="BK816" s="45" t="s">
        <v>20</v>
      </c>
      <c r="BL816" s="45" t="s">
        <v>56</v>
      </c>
      <c r="BN816" s="146">
        <f t="shared" si="1260"/>
        <v>4</v>
      </c>
      <c r="BO816" s="146">
        <f t="shared" si="1208"/>
        <v>4</v>
      </c>
      <c r="BP816" s="146">
        <f t="shared" si="1209"/>
        <v>4</v>
      </c>
      <c r="BQ816" s="146">
        <f t="shared" si="1210"/>
        <v>4</v>
      </c>
      <c r="BR816" s="146">
        <f t="shared" si="1211"/>
        <v>4</v>
      </c>
      <c r="BS816" s="146">
        <f t="shared" si="1212"/>
        <v>4</v>
      </c>
      <c r="BT816" s="146">
        <f t="shared" si="1213"/>
        <v>4</v>
      </c>
      <c r="BU816" s="146">
        <f t="shared" si="1214"/>
        <v>4</v>
      </c>
      <c r="BV816" s="146">
        <f t="shared" si="1215"/>
        <v>4</v>
      </c>
      <c r="BW816" s="146">
        <f t="shared" si="1216"/>
        <v>4</v>
      </c>
      <c r="BX816" s="146">
        <f t="shared" si="1217"/>
        <v>4</v>
      </c>
      <c r="BY816" s="146">
        <f t="shared" si="1218"/>
        <v>4</v>
      </c>
      <c r="BZ816" s="146">
        <f t="shared" si="1219"/>
        <v>4</v>
      </c>
      <c r="CA816" s="146">
        <f t="shared" si="1220"/>
        <v>4</v>
      </c>
      <c r="CB816" s="146">
        <f t="shared" si="1221"/>
        <v>4</v>
      </c>
      <c r="CC816" s="146">
        <f t="shared" si="1222"/>
        <v>0</v>
      </c>
      <c r="CD816" s="146">
        <f t="shared" si="1223"/>
        <v>0</v>
      </c>
      <c r="CE816" s="146">
        <f t="shared" si="1224"/>
        <v>0</v>
      </c>
      <c r="CF816" s="146">
        <f t="shared" si="1225"/>
        <v>0</v>
      </c>
      <c r="CG816" s="146">
        <f t="shared" si="1226"/>
        <v>0</v>
      </c>
      <c r="CH816" s="146">
        <f t="shared" si="1227"/>
        <v>0</v>
      </c>
      <c r="CI816" s="146">
        <f t="shared" si="1228"/>
        <v>0</v>
      </c>
      <c r="CJ816" s="146">
        <f t="shared" si="1229"/>
        <v>0</v>
      </c>
      <c r="CK816" s="146">
        <f t="shared" si="1230"/>
        <v>0</v>
      </c>
      <c r="CL816" s="146">
        <f t="shared" si="1231"/>
        <v>0</v>
      </c>
      <c r="CM816" s="146">
        <f t="shared" si="1232"/>
        <v>0</v>
      </c>
      <c r="CN816" s="146">
        <f t="shared" si="1233"/>
        <v>0</v>
      </c>
      <c r="CO816" s="146">
        <f t="shared" si="1234"/>
        <v>0</v>
      </c>
      <c r="CP816" s="146">
        <f t="shared" si="1235"/>
        <v>0</v>
      </c>
      <c r="CQ816" s="146">
        <f t="shared" si="1236"/>
        <v>0</v>
      </c>
      <c r="CR816" s="146">
        <f t="shared" si="1237"/>
        <v>0</v>
      </c>
      <c r="CS816" s="146">
        <f t="shared" si="1238"/>
        <v>0</v>
      </c>
      <c r="CT816" s="146">
        <f t="shared" si="1239"/>
        <v>0</v>
      </c>
      <c r="CU816" s="146">
        <f t="shared" si="1240"/>
        <v>0</v>
      </c>
      <c r="CV816" s="146">
        <f t="shared" si="1241"/>
        <v>0</v>
      </c>
      <c r="CW816" s="146">
        <f t="shared" si="1242"/>
        <v>0</v>
      </c>
      <c r="CX816" s="146">
        <f t="shared" si="1243"/>
        <v>0</v>
      </c>
      <c r="CY816" s="146">
        <f t="shared" si="1244"/>
        <v>0</v>
      </c>
      <c r="CZ816" s="146">
        <f t="shared" si="1245"/>
        <v>0</v>
      </c>
      <c r="DA816" s="146">
        <f t="shared" si="1246"/>
        <v>0</v>
      </c>
      <c r="DB816" s="146">
        <f t="shared" si="1247"/>
        <v>0</v>
      </c>
      <c r="DC816" s="146">
        <f t="shared" si="1248"/>
        <v>0</v>
      </c>
      <c r="DD816" s="146">
        <f t="shared" si="1249"/>
        <v>0</v>
      </c>
      <c r="DE816" s="146">
        <f t="shared" si="1250"/>
        <v>0</v>
      </c>
      <c r="DF816" s="146">
        <f t="shared" si="1251"/>
        <v>0</v>
      </c>
      <c r="DG816" s="146">
        <f t="shared" si="1252"/>
        <v>0</v>
      </c>
      <c r="DH816" s="146">
        <f t="shared" si="1253"/>
        <v>0</v>
      </c>
      <c r="DI816" s="146">
        <f t="shared" si="1254"/>
        <v>0</v>
      </c>
      <c r="DJ816" s="146">
        <f t="shared" si="1255"/>
        <v>0</v>
      </c>
      <c r="DK816" s="146">
        <f t="shared" si="1256"/>
        <v>0</v>
      </c>
      <c r="DL816" s="146">
        <f t="shared" si="1257"/>
        <v>0</v>
      </c>
      <c r="DM816" s="146">
        <f t="shared" si="1258"/>
        <v>0</v>
      </c>
      <c r="DN816" s="63">
        <f t="shared" ref="DN816:DN827" si="1277">F816*H816</f>
        <v>60</v>
      </c>
      <c r="DO816" s="50">
        <f t="shared" ref="DO816:DO829" si="1278">IF(COUNTA(K816:AC816)&gt;0,DN816,"")</f>
        <v>60</v>
      </c>
      <c r="DP816" s="50" t="str">
        <f t="shared" si="1261"/>
        <v/>
      </c>
      <c r="DQ816" s="51" t="str">
        <f t="shared" si="1262"/>
        <v/>
      </c>
      <c r="DR816" s="1">
        <f t="shared" ref="DR816:DR829" si="1279">IF(DQ816="",1,2)</f>
        <v>1</v>
      </c>
      <c r="DS816" s="168" t="e">
        <f>IF(AND(DR816=#REF!,BL816=#REF!),'Tiến độ'!D816,"")</f>
        <v>#REF!</v>
      </c>
    </row>
    <row r="817" spans="1:123" ht="11.25" customHeight="1">
      <c r="A817" s="314" t="str">
        <f>IF(B817="","",MAX($A$7:A816)+1)</f>
        <v/>
      </c>
      <c r="B817" s="315"/>
      <c r="C817" s="79" t="s">
        <v>840</v>
      </c>
      <c r="D817" s="80" t="s">
        <v>11795</v>
      </c>
      <c r="E817" s="81">
        <v>2</v>
      </c>
      <c r="F817" s="82">
        <v>30</v>
      </c>
      <c r="G817" s="83"/>
      <c r="H817" s="84">
        <f>H816</f>
        <v>1</v>
      </c>
      <c r="I817" s="85">
        <f>I816</f>
        <v>64</v>
      </c>
      <c r="J817" s="27"/>
      <c r="K817" s="86"/>
      <c r="L817" s="87"/>
      <c r="M817" s="87"/>
      <c r="N817" s="88"/>
      <c r="O817" s="86"/>
      <c r="P817" s="87"/>
      <c r="Q817" s="87"/>
      <c r="R817" s="88"/>
      <c r="S817" s="86"/>
      <c r="T817" s="87"/>
      <c r="U817" s="87"/>
      <c r="V817" s="87"/>
      <c r="W817" s="88"/>
      <c r="X817" s="86"/>
      <c r="Y817" s="87"/>
      <c r="Z817" s="87"/>
      <c r="AA817" s="88"/>
      <c r="AB817" s="86"/>
      <c r="AC817" s="87"/>
      <c r="AD817" s="87"/>
      <c r="AE817" s="88"/>
      <c r="AF817" s="86"/>
      <c r="AG817" s="87"/>
      <c r="AH817" s="87"/>
      <c r="AI817" s="362"/>
      <c r="AJ817" s="363"/>
      <c r="AK817" s="86"/>
      <c r="AL817" s="87">
        <v>3</v>
      </c>
      <c r="AM817" s="87">
        <v>3</v>
      </c>
      <c r="AN817" s="88">
        <v>3</v>
      </c>
      <c r="AO817" s="86">
        <v>3</v>
      </c>
      <c r="AP817" s="87">
        <v>3</v>
      </c>
      <c r="AQ817" s="87">
        <v>3</v>
      </c>
      <c r="AR817" s="88">
        <v>3</v>
      </c>
      <c r="AS817" s="89">
        <v>3</v>
      </c>
      <c r="AT817" s="87">
        <v>3</v>
      </c>
      <c r="AU817" s="87">
        <v>3</v>
      </c>
      <c r="AV817" s="90"/>
      <c r="AW817" s="86"/>
      <c r="AX817" s="87"/>
      <c r="AY817" s="87"/>
      <c r="AZ817" s="87"/>
      <c r="BA817" s="88" t="s">
        <v>166</v>
      </c>
      <c r="BB817" s="89" t="s">
        <v>163</v>
      </c>
      <c r="BC817" s="87" t="s">
        <v>163</v>
      </c>
      <c r="BD817" s="87" t="s">
        <v>163</v>
      </c>
      <c r="BE817" s="321"/>
      <c r="BF817" s="322"/>
      <c r="BG817" s="322"/>
      <c r="BH817" s="322"/>
      <c r="BI817" s="322"/>
      <c r="BJ817" s="323"/>
      <c r="BK817" s="46" t="s">
        <v>18</v>
      </c>
      <c r="BL817" s="46" t="s">
        <v>53</v>
      </c>
      <c r="BN817" s="146">
        <f t="shared" si="1260"/>
        <v>0</v>
      </c>
      <c r="BO817" s="146">
        <f t="shared" si="1208"/>
        <v>0</v>
      </c>
      <c r="BP817" s="146">
        <f t="shared" si="1209"/>
        <v>0</v>
      </c>
      <c r="BQ817" s="146">
        <f t="shared" si="1210"/>
        <v>0</v>
      </c>
      <c r="BR817" s="146">
        <f t="shared" si="1211"/>
        <v>0</v>
      </c>
      <c r="BS817" s="146">
        <f t="shared" si="1212"/>
        <v>0</v>
      </c>
      <c r="BT817" s="146">
        <f t="shared" si="1213"/>
        <v>0</v>
      </c>
      <c r="BU817" s="146">
        <f t="shared" si="1214"/>
        <v>0</v>
      </c>
      <c r="BV817" s="146">
        <f t="shared" si="1215"/>
        <v>0</v>
      </c>
      <c r="BW817" s="146">
        <f t="shared" si="1216"/>
        <v>0</v>
      </c>
      <c r="BX817" s="146">
        <f t="shared" si="1217"/>
        <v>0</v>
      </c>
      <c r="BY817" s="146">
        <f t="shared" si="1218"/>
        <v>0</v>
      </c>
      <c r="BZ817" s="146">
        <f t="shared" si="1219"/>
        <v>0</v>
      </c>
      <c r="CA817" s="146">
        <f t="shared" si="1220"/>
        <v>0</v>
      </c>
      <c r="CB817" s="146">
        <f t="shared" si="1221"/>
        <v>0</v>
      </c>
      <c r="CC817" s="146">
        <f t="shared" si="1222"/>
        <v>0</v>
      </c>
      <c r="CD817" s="146">
        <f t="shared" si="1223"/>
        <v>0</v>
      </c>
      <c r="CE817" s="146">
        <f t="shared" si="1224"/>
        <v>0</v>
      </c>
      <c r="CF817" s="146">
        <f t="shared" si="1225"/>
        <v>0</v>
      </c>
      <c r="CG817" s="146">
        <f t="shared" si="1226"/>
        <v>0</v>
      </c>
      <c r="CH817" s="146">
        <f t="shared" si="1227"/>
        <v>0</v>
      </c>
      <c r="CI817" s="146">
        <f t="shared" si="1228"/>
        <v>0</v>
      </c>
      <c r="CJ817" s="146">
        <f t="shared" si="1229"/>
        <v>0</v>
      </c>
      <c r="CK817" s="146">
        <f t="shared" si="1230"/>
        <v>0</v>
      </c>
      <c r="CL817" s="146">
        <f t="shared" si="1231"/>
        <v>0</v>
      </c>
      <c r="CM817" s="146">
        <f t="shared" si="1232"/>
        <v>0</v>
      </c>
      <c r="CN817" s="146">
        <f t="shared" si="1233"/>
        <v>0</v>
      </c>
      <c r="CO817" s="146">
        <f t="shared" si="1234"/>
        <v>3</v>
      </c>
      <c r="CP817" s="146">
        <f t="shared" si="1235"/>
        <v>3</v>
      </c>
      <c r="CQ817" s="146">
        <f t="shared" si="1236"/>
        <v>3</v>
      </c>
      <c r="CR817" s="146">
        <f t="shared" si="1237"/>
        <v>3</v>
      </c>
      <c r="CS817" s="146">
        <f t="shared" si="1238"/>
        <v>3</v>
      </c>
      <c r="CT817" s="146">
        <f t="shared" si="1239"/>
        <v>3</v>
      </c>
      <c r="CU817" s="146">
        <f t="shared" si="1240"/>
        <v>3</v>
      </c>
      <c r="CV817" s="146">
        <f t="shared" si="1241"/>
        <v>3</v>
      </c>
      <c r="CW817" s="146">
        <f t="shared" si="1242"/>
        <v>3</v>
      </c>
      <c r="CX817" s="146">
        <f t="shared" si="1243"/>
        <v>3</v>
      </c>
      <c r="CY817" s="146">
        <f t="shared" si="1244"/>
        <v>0</v>
      </c>
      <c r="CZ817" s="146">
        <f t="shared" si="1245"/>
        <v>0</v>
      </c>
      <c r="DA817" s="146">
        <f t="shared" si="1246"/>
        <v>0</v>
      </c>
      <c r="DB817" s="146">
        <f t="shared" si="1247"/>
        <v>0</v>
      </c>
      <c r="DC817" s="146">
        <f t="shared" si="1248"/>
        <v>0</v>
      </c>
      <c r="DD817" s="146">
        <f t="shared" si="1249"/>
        <v>0</v>
      </c>
      <c r="DE817" s="146">
        <f t="shared" si="1250"/>
        <v>0</v>
      </c>
      <c r="DF817" s="146">
        <f t="shared" si="1251"/>
        <v>0</v>
      </c>
      <c r="DG817" s="146">
        <f t="shared" si="1252"/>
        <v>0</v>
      </c>
      <c r="DH817" s="146">
        <f t="shared" si="1253"/>
        <v>0</v>
      </c>
      <c r="DI817" s="146">
        <f t="shared" si="1254"/>
        <v>0</v>
      </c>
      <c r="DJ817" s="146">
        <f t="shared" si="1255"/>
        <v>0</v>
      </c>
      <c r="DK817" s="146">
        <f t="shared" si="1256"/>
        <v>0</v>
      </c>
      <c r="DL817" s="146">
        <f t="shared" si="1257"/>
        <v>0</v>
      </c>
      <c r="DM817" s="146">
        <f t="shared" si="1258"/>
        <v>0</v>
      </c>
      <c r="DN817" s="64">
        <f t="shared" si="1277"/>
        <v>30</v>
      </c>
      <c r="DO817" s="52" t="str">
        <f t="shared" si="1278"/>
        <v/>
      </c>
      <c r="DP817" s="52" t="str">
        <f t="shared" si="1261"/>
        <v/>
      </c>
      <c r="DQ817" s="53">
        <f t="shared" si="1262"/>
        <v>30</v>
      </c>
      <c r="DR817" s="1">
        <f t="shared" si="1279"/>
        <v>2</v>
      </c>
      <c r="DS817" s="168" t="e">
        <f>IF(AND(DR817=#REF!,BL817=#REF!),'Tiến độ'!D817,"")</f>
        <v>#REF!</v>
      </c>
    </row>
    <row r="818" spans="1:123" ht="11.25" customHeight="1">
      <c r="A818" s="314" t="str">
        <f>IF(B818="","",MAX($A$7:A817)+1)</f>
        <v/>
      </c>
      <c r="B818" s="315"/>
      <c r="C818" s="79" t="s">
        <v>838</v>
      </c>
      <c r="D818" s="80" t="s">
        <v>11969</v>
      </c>
      <c r="E818" s="81">
        <v>4</v>
      </c>
      <c r="F818" s="82">
        <v>60</v>
      </c>
      <c r="G818" s="83"/>
      <c r="H818" s="84">
        <f t="shared" ref="H818:H819" si="1280">H817</f>
        <v>1</v>
      </c>
      <c r="I818" s="85">
        <f t="shared" ref="I818:I819" si="1281">I817</f>
        <v>64</v>
      </c>
      <c r="J818" s="27"/>
      <c r="K818" s="86">
        <v>4</v>
      </c>
      <c r="L818" s="87">
        <v>4</v>
      </c>
      <c r="M818" s="87">
        <v>4</v>
      </c>
      <c r="N818" s="88">
        <v>4</v>
      </c>
      <c r="O818" s="86">
        <v>4</v>
      </c>
      <c r="P818" s="87">
        <v>4</v>
      </c>
      <c r="Q818" s="87">
        <v>4</v>
      </c>
      <c r="R818" s="88">
        <v>4</v>
      </c>
      <c r="S818" s="86">
        <v>4</v>
      </c>
      <c r="T818" s="87">
        <v>4</v>
      </c>
      <c r="U818" s="87">
        <v>4</v>
      </c>
      <c r="V818" s="87">
        <v>4</v>
      </c>
      <c r="W818" s="88">
        <v>4</v>
      </c>
      <c r="X818" s="86">
        <v>4</v>
      </c>
      <c r="Y818" s="87">
        <v>4</v>
      </c>
      <c r="Z818" s="87" t="s">
        <v>163</v>
      </c>
      <c r="AA818" s="88" t="s">
        <v>163</v>
      </c>
      <c r="AB818" s="86" t="s">
        <v>163</v>
      </c>
      <c r="AC818" s="87" t="s">
        <v>163</v>
      </c>
      <c r="AD818" s="87" t="s">
        <v>164</v>
      </c>
      <c r="AE818" s="88" t="s">
        <v>164</v>
      </c>
      <c r="AF818" s="86" t="s">
        <v>164</v>
      </c>
      <c r="AG818" s="87" t="s">
        <v>164</v>
      </c>
      <c r="AH818" s="87" t="s">
        <v>164</v>
      </c>
      <c r="AI818" s="362"/>
      <c r="AJ818" s="363"/>
      <c r="AK818" s="86" t="s">
        <v>164</v>
      </c>
      <c r="AL818" s="87"/>
      <c r="AM818" s="87"/>
      <c r="AN818" s="88"/>
      <c r="AO818" s="86"/>
      <c r="AP818" s="87"/>
      <c r="AQ818" s="87"/>
      <c r="AR818" s="88"/>
      <c r="AS818" s="89"/>
      <c r="AT818" s="87"/>
      <c r="AU818" s="87"/>
      <c r="AV818" s="90"/>
      <c r="AW818" s="86"/>
      <c r="AX818" s="87"/>
      <c r="AY818" s="87"/>
      <c r="AZ818" s="87"/>
      <c r="BA818" s="88"/>
      <c r="BB818" s="89"/>
      <c r="BC818" s="87"/>
      <c r="BD818" s="87"/>
      <c r="BE818" s="321"/>
      <c r="BF818" s="322"/>
      <c r="BG818" s="322"/>
      <c r="BH818" s="322"/>
      <c r="BI818" s="322"/>
      <c r="BJ818" s="323"/>
      <c r="BK818" s="46" t="s">
        <v>18</v>
      </c>
      <c r="BL818" s="46" t="s">
        <v>53</v>
      </c>
      <c r="BN818" s="146">
        <f t="shared" si="1260"/>
        <v>4</v>
      </c>
      <c r="BO818" s="146">
        <f t="shared" si="1208"/>
        <v>4</v>
      </c>
      <c r="BP818" s="146">
        <f t="shared" si="1209"/>
        <v>4</v>
      </c>
      <c r="BQ818" s="146">
        <f t="shared" si="1210"/>
        <v>4</v>
      </c>
      <c r="BR818" s="146">
        <f t="shared" si="1211"/>
        <v>4</v>
      </c>
      <c r="BS818" s="146">
        <f t="shared" si="1212"/>
        <v>4</v>
      </c>
      <c r="BT818" s="146">
        <f t="shared" si="1213"/>
        <v>4</v>
      </c>
      <c r="BU818" s="146">
        <f t="shared" si="1214"/>
        <v>4</v>
      </c>
      <c r="BV818" s="146">
        <f t="shared" si="1215"/>
        <v>4</v>
      </c>
      <c r="BW818" s="146">
        <f t="shared" si="1216"/>
        <v>4</v>
      </c>
      <c r="BX818" s="146">
        <f t="shared" si="1217"/>
        <v>4</v>
      </c>
      <c r="BY818" s="146">
        <f t="shared" si="1218"/>
        <v>4</v>
      </c>
      <c r="BZ818" s="146">
        <f t="shared" si="1219"/>
        <v>4</v>
      </c>
      <c r="CA818" s="146">
        <f t="shared" si="1220"/>
        <v>4</v>
      </c>
      <c r="CB818" s="146">
        <f t="shared" si="1221"/>
        <v>4</v>
      </c>
      <c r="CC818" s="146">
        <f t="shared" si="1222"/>
        <v>0</v>
      </c>
      <c r="CD818" s="146">
        <f t="shared" si="1223"/>
        <v>0</v>
      </c>
      <c r="CE818" s="146">
        <f t="shared" si="1224"/>
        <v>0</v>
      </c>
      <c r="CF818" s="146">
        <f t="shared" si="1225"/>
        <v>0</v>
      </c>
      <c r="CG818" s="146">
        <f t="shared" si="1226"/>
        <v>0</v>
      </c>
      <c r="CH818" s="146">
        <f t="shared" si="1227"/>
        <v>0</v>
      </c>
      <c r="CI818" s="146">
        <f t="shared" si="1228"/>
        <v>0</v>
      </c>
      <c r="CJ818" s="146">
        <f t="shared" si="1229"/>
        <v>0</v>
      </c>
      <c r="CK818" s="146">
        <f t="shared" si="1230"/>
        <v>0</v>
      </c>
      <c r="CL818" s="146">
        <f t="shared" si="1231"/>
        <v>0</v>
      </c>
      <c r="CM818" s="146">
        <f t="shared" si="1232"/>
        <v>0</v>
      </c>
      <c r="CN818" s="146">
        <f t="shared" si="1233"/>
        <v>0</v>
      </c>
      <c r="CO818" s="146">
        <f t="shared" si="1234"/>
        <v>0</v>
      </c>
      <c r="CP818" s="146">
        <f t="shared" si="1235"/>
        <v>0</v>
      </c>
      <c r="CQ818" s="146">
        <f t="shared" si="1236"/>
        <v>0</v>
      </c>
      <c r="CR818" s="146">
        <f t="shared" si="1237"/>
        <v>0</v>
      </c>
      <c r="CS818" s="146">
        <f t="shared" si="1238"/>
        <v>0</v>
      </c>
      <c r="CT818" s="146">
        <f t="shared" si="1239"/>
        <v>0</v>
      </c>
      <c r="CU818" s="146">
        <f t="shared" si="1240"/>
        <v>0</v>
      </c>
      <c r="CV818" s="146">
        <f t="shared" si="1241"/>
        <v>0</v>
      </c>
      <c r="CW818" s="146">
        <f t="shared" si="1242"/>
        <v>0</v>
      </c>
      <c r="CX818" s="146">
        <f t="shared" si="1243"/>
        <v>0</v>
      </c>
      <c r="CY818" s="146">
        <f t="shared" si="1244"/>
        <v>0</v>
      </c>
      <c r="CZ818" s="146">
        <f t="shared" si="1245"/>
        <v>0</v>
      </c>
      <c r="DA818" s="146">
        <f t="shared" si="1246"/>
        <v>0</v>
      </c>
      <c r="DB818" s="146">
        <f t="shared" si="1247"/>
        <v>0</v>
      </c>
      <c r="DC818" s="146">
        <f t="shared" si="1248"/>
        <v>0</v>
      </c>
      <c r="DD818" s="146">
        <f t="shared" si="1249"/>
        <v>0</v>
      </c>
      <c r="DE818" s="146">
        <f t="shared" si="1250"/>
        <v>0</v>
      </c>
      <c r="DF818" s="146">
        <f t="shared" si="1251"/>
        <v>0</v>
      </c>
      <c r="DG818" s="146">
        <f t="shared" si="1252"/>
        <v>0</v>
      </c>
      <c r="DH818" s="146">
        <f t="shared" si="1253"/>
        <v>0</v>
      </c>
      <c r="DI818" s="146">
        <f t="shared" si="1254"/>
        <v>0</v>
      </c>
      <c r="DJ818" s="146">
        <f t="shared" si="1255"/>
        <v>0</v>
      </c>
      <c r="DK818" s="146">
        <f t="shared" si="1256"/>
        <v>0</v>
      </c>
      <c r="DL818" s="146">
        <f t="shared" si="1257"/>
        <v>0</v>
      </c>
      <c r="DM818" s="146">
        <f t="shared" si="1258"/>
        <v>0</v>
      </c>
      <c r="DN818" s="64">
        <f t="shared" si="1277"/>
        <v>60</v>
      </c>
      <c r="DO818" s="52">
        <f t="shared" si="1278"/>
        <v>60</v>
      </c>
      <c r="DP818" s="52" t="str">
        <f t="shared" si="1261"/>
        <v/>
      </c>
      <c r="DQ818" s="53" t="str">
        <f t="shared" si="1262"/>
        <v/>
      </c>
      <c r="DR818" s="1">
        <f t="shared" si="1279"/>
        <v>1</v>
      </c>
      <c r="DS818" s="168" t="e">
        <f>IF(AND(DR818=#REF!,BL818=#REF!),'Tiến độ'!D818,"")</f>
        <v>#REF!</v>
      </c>
    </row>
    <row r="819" spans="1:123" ht="11.25" customHeight="1">
      <c r="A819" s="314" t="str">
        <f>IF(B819="","",MAX($A$7:A818)+1)</f>
        <v/>
      </c>
      <c r="B819" s="315"/>
      <c r="C819" s="79" t="s">
        <v>806</v>
      </c>
      <c r="D819" s="80" t="s">
        <v>11794</v>
      </c>
      <c r="E819" s="81">
        <v>3</v>
      </c>
      <c r="F819" s="82">
        <v>75</v>
      </c>
      <c r="G819" s="83"/>
      <c r="H819" s="84">
        <f t="shared" si="1280"/>
        <v>1</v>
      </c>
      <c r="I819" s="85">
        <f t="shared" si="1281"/>
        <v>64</v>
      </c>
      <c r="J819" s="27"/>
      <c r="K819" s="86">
        <v>5</v>
      </c>
      <c r="L819" s="87">
        <v>5</v>
      </c>
      <c r="M819" s="87">
        <v>5</v>
      </c>
      <c r="N819" s="88">
        <v>5</v>
      </c>
      <c r="O819" s="86">
        <v>5</v>
      </c>
      <c r="P819" s="87">
        <v>5</v>
      </c>
      <c r="Q819" s="87">
        <v>5</v>
      </c>
      <c r="R819" s="88">
        <v>5</v>
      </c>
      <c r="S819" s="86">
        <v>5</v>
      </c>
      <c r="T819" s="87">
        <v>5</v>
      </c>
      <c r="U819" s="87">
        <v>5</v>
      </c>
      <c r="V819" s="87">
        <v>5</v>
      </c>
      <c r="W819" s="88">
        <v>5</v>
      </c>
      <c r="X819" s="86">
        <v>5</v>
      </c>
      <c r="Y819" s="87">
        <v>5</v>
      </c>
      <c r="Z819" s="87" t="s">
        <v>163</v>
      </c>
      <c r="AA819" s="88" t="s">
        <v>163</v>
      </c>
      <c r="AB819" s="86" t="s">
        <v>163</v>
      </c>
      <c r="AC819" s="87" t="s">
        <v>163</v>
      </c>
      <c r="AD819" s="87" t="s">
        <v>164</v>
      </c>
      <c r="AE819" s="88" t="s">
        <v>164</v>
      </c>
      <c r="AF819" s="86" t="s">
        <v>164</v>
      </c>
      <c r="AG819" s="87" t="s">
        <v>164</v>
      </c>
      <c r="AH819" s="87" t="s">
        <v>164</v>
      </c>
      <c r="AI819" s="362"/>
      <c r="AJ819" s="363"/>
      <c r="AK819" s="86" t="s">
        <v>164</v>
      </c>
      <c r="AL819" s="87"/>
      <c r="AM819" s="87"/>
      <c r="AN819" s="88"/>
      <c r="AO819" s="86"/>
      <c r="AP819" s="87"/>
      <c r="AQ819" s="87"/>
      <c r="AR819" s="88"/>
      <c r="AS819" s="89"/>
      <c r="AT819" s="87"/>
      <c r="AU819" s="87"/>
      <c r="AV819" s="90"/>
      <c r="AW819" s="86"/>
      <c r="AX819" s="87"/>
      <c r="AY819" s="87"/>
      <c r="AZ819" s="87"/>
      <c r="BA819" s="88"/>
      <c r="BB819" s="89"/>
      <c r="BC819" s="87"/>
      <c r="BD819" s="87"/>
      <c r="BE819" s="321"/>
      <c r="BF819" s="322"/>
      <c r="BG819" s="322"/>
      <c r="BH819" s="322"/>
      <c r="BI819" s="322"/>
      <c r="BJ819" s="323"/>
      <c r="BK819" s="46" t="s">
        <v>18</v>
      </c>
      <c r="BL819" s="46" t="s">
        <v>53</v>
      </c>
      <c r="BN819" s="146">
        <f t="shared" si="1260"/>
        <v>5</v>
      </c>
      <c r="BO819" s="146">
        <f t="shared" si="1208"/>
        <v>5</v>
      </c>
      <c r="BP819" s="146">
        <f t="shared" si="1209"/>
        <v>5</v>
      </c>
      <c r="BQ819" s="146">
        <f t="shared" si="1210"/>
        <v>5</v>
      </c>
      <c r="BR819" s="146">
        <f t="shared" si="1211"/>
        <v>5</v>
      </c>
      <c r="BS819" s="146">
        <f t="shared" si="1212"/>
        <v>5</v>
      </c>
      <c r="BT819" s="146">
        <f t="shared" si="1213"/>
        <v>5</v>
      </c>
      <c r="BU819" s="146">
        <f t="shared" si="1214"/>
        <v>5</v>
      </c>
      <c r="BV819" s="146">
        <f t="shared" si="1215"/>
        <v>5</v>
      </c>
      <c r="BW819" s="146">
        <f t="shared" si="1216"/>
        <v>5</v>
      </c>
      <c r="BX819" s="146">
        <f t="shared" si="1217"/>
        <v>5</v>
      </c>
      <c r="BY819" s="146">
        <f t="shared" si="1218"/>
        <v>5</v>
      </c>
      <c r="BZ819" s="146">
        <f t="shared" si="1219"/>
        <v>5</v>
      </c>
      <c r="CA819" s="146">
        <f t="shared" si="1220"/>
        <v>5</v>
      </c>
      <c r="CB819" s="146">
        <f t="shared" si="1221"/>
        <v>5</v>
      </c>
      <c r="CC819" s="146">
        <f t="shared" si="1222"/>
        <v>0</v>
      </c>
      <c r="CD819" s="146">
        <f t="shared" si="1223"/>
        <v>0</v>
      </c>
      <c r="CE819" s="146">
        <f t="shared" si="1224"/>
        <v>0</v>
      </c>
      <c r="CF819" s="146">
        <f t="shared" si="1225"/>
        <v>0</v>
      </c>
      <c r="CG819" s="146">
        <f t="shared" si="1226"/>
        <v>0</v>
      </c>
      <c r="CH819" s="146">
        <f t="shared" si="1227"/>
        <v>0</v>
      </c>
      <c r="CI819" s="146">
        <f t="shared" si="1228"/>
        <v>0</v>
      </c>
      <c r="CJ819" s="146">
        <f t="shared" si="1229"/>
        <v>0</v>
      </c>
      <c r="CK819" s="146">
        <f t="shared" si="1230"/>
        <v>0</v>
      </c>
      <c r="CL819" s="146">
        <f t="shared" si="1231"/>
        <v>0</v>
      </c>
      <c r="CM819" s="146">
        <f t="shared" si="1232"/>
        <v>0</v>
      </c>
      <c r="CN819" s="146">
        <f t="shared" si="1233"/>
        <v>0</v>
      </c>
      <c r="CO819" s="146">
        <f t="shared" si="1234"/>
        <v>0</v>
      </c>
      <c r="CP819" s="146">
        <f t="shared" si="1235"/>
        <v>0</v>
      </c>
      <c r="CQ819" s="146">
        <f t="shared" si="1236"/>
        <v>0</v>
      </c>
      <c r="CR819" s="146">
        <f t="shared" si="1237"/>
        <v>0</v>
      </c>
      <c r="CS819" s="146">
        <f t="shared" si="1238"/>
        <v>0</v>
      </c>
      <c r="CT819" s="146">
        <f t="shared" si="1239"/>
        <v>0</v>
      </c>
      <c r="CU819" s="146">
        <f t="shared" si="1240"/>
        <v>0</v>
      </c>
      <c r="CV819" s="146">
        <f t="shared" si="1241"/>
        <v>0</v>
      </c>
      <c r="CW819" s="146">
        <f t="shared" si="1242"/>
        <v>0</v>
      </c>
      <c r="CX819" s="146">
        <f t="shared" si="1243"/>
        <v>0</v>
      </c>
      <c r="CY819" s="146">
        <f t="shared" si="1244"/>
        <v>0</v>
      </c>
      <c r="CZ819" s="146">
        <f t="shared" si="1245"/>
        <v>0</v>
      </c>
      <c r="DA819" s="146">
        <f t="shared" si="1246"/>
        <v>0</v>
      </c>
      <c r="DB819" s="146">
        <f t="shared" si="1247"/>
        <v>0</v>
      </c>
      <c r="DC819" s="146">
        <f t="shared" si="1248"/>
        <v>0</v>
      </c>
      <c r="DD819" s="146">
        <f t="shared" si="1249"/>
        <v>0</v>
      </c>
      <c r="DE819" s="146">
        <f t="shared" si="1250"/>
        <v>0</v>
      </c>
      <c r="DF819" s="146">
        <f t="shared" si="1251"/>
        <v>0</v>
      </c>
      <c r="DG819" s="146">
        <f t="shared" si="1252"/>
        <v>0</v>
      </c>
      <c r="DH819" s="146">
        <f t="shared" si="1253"/>
        <v>0</v>
      </c>
      <c r="DI819" s="146">
        <f t="shared" si="1254"/>
        <v>0</v>
      </c>
      <c r="DJ819" s="146">
        <f t="shared" si="1255"/>
        <v>0</v>
      </c>
      <c r="DK819" s="146">
        <f t="shared" si="1256"/>
        <v>0</v>
      </c>
      <c r="DL819" s="146">
        <f t="shared" si="1257"/>
        <v>0</v>
      </c>
      <c r="DM819" s="146">
        <f t="shared" si="1258"/>
        <v>0</v>
      </c>
      <c r="DN819" s="64">
        <f t="shared" si="1277"/>
        <v>75</v>
      </c>
      <c r="DO819" s="52">
        <f t="shared" si="1278"/>
        <v>75</v>
      </c>
      <c r="DP819" s="52" t="str">
        <f t="shared" si="1261"/>
        <v/>
      </c>
      <c r="DQ819" s="53" t="str">
        <f t="shared" si="1262"/>
        <v/>
      </c>
      <c r="DR819" s="1">
        <f t="shared" si="1279"/>
        <v>1</v>
      </c>
      <c r="DS819" s="168" t="e">
        <f>IF(AND(DR819=#REF!,BL819=#REF!),'Tiến độ'!D819,"")</f>
        <v>#REF!</v>
      </c>
    </row>
    <row r="820" spans="1:123" ht="11.25" customHeight="1">
      <c r="A820" s="314" t="str">
        <f>IF(B820="","",MAX($A$7:A819)+1)</f>
        <v/>
      </c>
      <c r="B820" s="315"/>
      <c r="C820" s="79" t="s">
        <v>785</v>
      </c>
      <c r="D820" s="80" t="s">
        <v>1105</v>
      </c>
      <c r="E820" s="81">
        <v>3</v>
      </c>
      <c r="F820" s="82">
        <v>60</v>
      </c>
      <c r="G820" s="83"/>
      <c r="H820" s="84">
        <f t="shared" ref="H820:H829" si="1282">H819</f>
        <v>1</v>
      </c>
      <c r="I820" s="85">
        <f t="shared" ref="I820:I829" si="1283">I819</f>
        <v>64</v>
      </c>
      <c r="J820" s="27"/>
      <c r="K820" s="86">
        <v>4</v>
      </c>
      <c r="L820" s="87">
        <v>4</v>
      </c>
      <c r="M820" s="87">
        <v>4</v>
      </c>
      <c r="N820" s="88">
        <v>4</v>
      </c>
      <c r="O820" s="86">
        <v>4</v>
      </c>
      <c r="P820" s="87">
        <v>4</v>
      </c>
      <c r="Q820" s="87">
        <v>4</v>
      </c>
      <c r="R820" s="88">
        <v>4</v>
      </c>
      <c r="S820" s="86">
        <v>4</v>
      </c>
      <c r="T820" s="87">
        <v>4</v>
      </c>
      <c r="U820" s="87">
        <v>4</v>
      </c>
      <c r="V820" s="87">
        <v>4</v>
      </c>
      <c r="W820" s="88">
        <v>4</v>
      </c>
      <c r="X820" s="86">
        <v>4</v>
      </c>
      <c r="Y820" s="87">
        <v>4</v>
      </c>
      <c r="Z820" s="87" t="s">
        <v>163</v>
      </c>
      <c r="AA820" s="88" t="s">
        <v>163</v>
      </c>
      <c r="AB820" s="86" t="s">
        <v>163</v>
      </c>
      <c r="AC820" s="87" t="s">
        <v>163</v>
      </c>
      <c r="AD820" s="87" t="s">
        <v>164</v>
      </c>
      <c r="AE820" s="88" t="s">
        <v>164</v>
      </c>
      <c r="AF820" s="86" t="s">
        <v>164</v>
      </c>
      <c r="AG820" s="87" t="s">
        <v>164</v>
      </c>
      <c r="AH820" s="87" t="s">
        <v>164</v>
      </c>
      <c r="AI820" s="362"/>
      <c r="AJ820" s="363"/>
      <c r="AK820" s="86" t="s">
        <v>164</v>
      </c>
      <c r="AL820" s="87"/>
      <c r="AM820" s="87"/>
      <c r="AN820" s="88"/>
      <c r="AO820" s="86"/>
      <c r="AP820" s="87"/>
      <c r="AQ820" s="87"/>
      <c r="AR820" s="88"/>
      <c r="AS820" s="89"/>
      <c r="AT820" s="87"/>
      <c r="AU820" s="87"/>
      <c r="AV820" s="90"/>
      <c r="AW820" s="86"/>
      <c r="AX820" s="87"/>
      <c r="AY820" s="87"/>
      <c r="AZ820" s="87"/>
      <c r="BA820" s="88"/>
      <c r="BB820" s="89"/>
      <c r="BC820" s="87"/>
      <c r="BD820" s="87"/>
      <c r="BE820" s="321"/>
      <c r="BF820" s="322"/>
      <c r="BG820" s="322"/>
      <c r="BH820" s="322"/>
      <c r="BI820" s="322"/>
      <c r="BJ820" s="323"/>
      <c r="BK820" s="46" t="s">
        <v>18</v>
      </c>
      <c r="BL820" s="46" t="s">
        <v>54</v>
      </c>
      <c r="BN820" s="146">
        <f t="shared" si="1260"/>
        <v>4</v>
      </c>
      <c r="BO820" s="146">
        <f t="shared" si="1208"/>
        <v>4</v>
      </c>
      <c r="BP820" s="146">
        <f t="shared" si="1209"/>
        <v>4</v>
      </c>
      <c r="BQ820" s="146">
        <f t="shared" si="1210"/>
        <v>4</v>
      </c>
      <c r="BR820" s="146">
        <f t="shared" si="1211"/>
        <v>4</v>
      </c>
      <c r="BS820" s="146">
        <f t="shared" si="1212"/>
        <v>4</v>
      </c>
      <c r="BT820" s="146">
        <f t="shared" si="1213"/>
        <v>4</v>
      </c>
      <c r="BU820" s="146">
        <f t="shared" si="1214"/>
        <v>4</v>
      </c>
      <c r="BV820" s="146">
        <f t="shared" si="1215"/>
        <v>4</v>
      </c>
      <c r="BW820" s="146">
        <f t="shared" si="1216"/>
        <v>4</v>
      </c>
      <c r="BX820" s="146">
        <f t="shared" si="1217"/>
        <v>4</v>
      </c>
      <c r="BY820" s="146">
        <f t="shared" si="1218"/>
        <v>4</v>
      </c>
      <c r="BZ820" s="146">
        <f t="shared" si="1219"/>
        <v>4</v>
      </c>
      <c r="CA820" s="146">
        <f t="shared" si="1220"/>
        <v>4</v>
      </c>
      <c r="CB820" s="146">
        <f t="shared" si="1221"/>
        <v>4</v>
      </c>
      <c r="CC820" s="146">
        <f t="shared" si="1222"/>
        <v>0</v>
      </c>
      <c r="CD820" s="146">
        <f t="shared" si="1223"/>
        <v>0</v>
      </c>
      <c r="CE820" s="146">
        <f t="shared" si="1224"/>
        <v>0</v>
      </c>
      <c r="CF820" s="146">
        <f t="shared" si="1225"/>
        <v>0</v>
      </c>
      <c r="CG820" s="146">
        <f t="shared" si="1226"/>
        <v>0</v>
      </c>
      <c r="CH820" s="146">
        <f t="shared" si="1227"/>
        <v>0</v>
      </c>
      <c r="CI820" s="146">
        <f t="shared" si="1228"/>
        <v>0</v>
      </c>
      <c r="CJ820" s="146">
        <f t="shared" si="1229"/>
        <v>0</v>
      </c>
      <c r="CK820" s="146">
        <f t="shared" si="1230"/>
        <v>0</v>
      </c>
      <c r="CL820" s="146">
        <f t="shared" si="1231"/>
        <v>0</v>
      </c>
      <c r="CM820" s="146">
        <f t="shared" si="1232"/>
        <v>0</v>
      </c>
      <c r="CN820" s="146">
        <f t="shared" si="1233"/>
        <v>0</v>
      </c>
      <c r="CO820" s="146">
        <f t="shared" si="1234"/>
        <v>0</v>
      </c>
      <c r="CP820" s="146">
        <f t="shared" si="1235"/>
        <v>0</v>
      </c>
      <c r="CQ820" s="146">
        <f t="shared" si="1236"/>
        <v>0</v>
      </c>
      <c r="CR820" s="146">
        <f t="shared" si="1237"/>
        <v>0</v>
      </c>
      <c r="CS820" s="146">
        <f t="shared" si="1238"/>
        <v>0</v>
      </c>
      <c r="CT820" s="146">
        <f t="shared" si="1239"/>
        <v>0</v>
      </c>
      <c r="CU820" s="146">
        <f t="shared" si="1240"/>
        <v>0</v>
      </c>
      <c r="CV820" s="146">
        <f t="shared" si="1241"/>
        <v>0</v>
      </c>
      <c r="CW820" s="146">
        <f t="shared" si="1242"/>
        <v>0</v>
      </c>
      <c r="CX820" s="146">
        <f t="shared" si="1243"/>
        <v>0</v>
      </c>
      <c r="CY820" s="146">
        <f t="shared" si="1244"/>
        <v>0</v>
      </c>
      <c r="CZ820" s="146">
        <f t="shared" si="1245"/>
        <v>0</v>
      </c>
      <c r="DA820" s="146">
        <f t="shared" si="1246"/>
        <v>0</v>
      </c>
      <c r="DB820" s="146">
        <f t="shared" si="1247"/>
        <v>0</v>
      </c>
      <c r="DC820" s="146">
        <f t="shared" si="1248"/>
        <v>0</v>
      </c>
      <c r="DD820" s="146">
        <f t="shared" si="1249"/>
        <v>0</v>
      </c>
      <c r="DE820" s="146">
        <f t="shared" si="1250"/>
        <v>0</v>
      </c>
      <c r="DF820" s="146">
        <f t="shared" si="1251"/>
        <v>0</v>
      </c>
      <c r="DG820" s="146">
        <f t="shared" si="1252"/>
        <v>0</v>
      </c>
      <c r="DH820" s="146">
        <f t="shared" si="1253"/>
        <v>0</v>
      </c>
      <c r="DI820" s="146">
        <f t="shared" si="1254"/>
        <v>0</v>
      </c>
      <c r="DJ820" s="146">
        <f t="shared" si="1255"/>
        <v>0</v>
      </c>
      <c r="DK820" s="146">
        <f t="shared" si="1256"/>
        <v>0</v>
      </c>
      <c r="DL820" s="146">
        <f t="shared" si="1257"/>
        <v>0</v>
      </c>
      <c r="DM820" s="146">
        <f t="shared" si="1258"/>
        <v>0</v>
      </c>
      <c r="DN820" s="64">
        <f>F820*H820*2</f>
        <v>120</v>
      </c>
      <c r="DO820" s="52">
        <f t="shared" si="1278"/>
        <v>120</v>
      </c>
      <c r="DP820" s="52" t="str">
        <f t="shared" si="1261"/>
        <v/>
      </c>
      <c r="DQ820" s="53" t="str">
        <f t="shared" si="1262"/>
        <v/>
      </c>
      <c r="DR820" s="1">
        <f t="shared" si="1279"/>
        <v>1</v>
      </c>
      <c r="DS820" s="168" t="e">
        <f>IF(AND(DR820=#REF!,BL820=#REF!),'Tiến độ'!D820,"")</f>
        <v>#REF!</v>
      </c>
    </row>
    <row r="821" spans="1:123" ht="11.25" customHeight="1">
      <c r="A821" s="314" t="str">
        <f>IF(B821="","",MAX($A$7:A820)+1)</f>
        <v/>
      </c>
      <c r="B821" s="315"/>
      <c r="C821" s="79" t="s">
        <v>240</v>
      </c>
      <c r="D821" s="80" t="s">
        <v>11801</v>
      </c>
      <c r="E821" s="81">
        <v>3</v>
      </c>
      <c r="F821" s="82">
        <v>45</v>
      </c>
      <c r="G821" s="83"/>
      <c r="H821" s="84">
        <f t="shared" si="1282"/>
        <v>1</v>
      </c>
      <c r="I821" s="85">
        <f t="shared" si="1283"/>
        <v>64</v>
      </c>
      <c r="J821" s="27"/>
      <c r="K821" s="86">
        <v>3</v>
      </c>
      <c r="L821" s="87">
        <v>3</v>
      </c>
      <c r="M821" s="87">
        <v>3</v>
      </c>
      <c r="N821" s="88">
        <v>3</v>
      </c>
      <c r="O821" s="86">
        <v>3</v>
      </c>
      <c r="P821" s="87">
        <v>3</v>
      </c>
      <c r="Q821" s="87">
        <v>3</v>
      </c>
      <c r="R821" s="88">
        <v>3</v>
      </c>
      <c r="S821" s="86">
        <v>3</v>
      </c>
      <c r="T821" s="87">
        <v>3</v>
      </c>
      <c r="U821" s="87">
        <v>3</v>
      </c>
      <c r="V821" s="87">
        <v>3</v>
      </c>
      <c r="W821" s="88">
        <v>3</v>
      </c>
      <c r="X821" s="86">
        <v>3</v>
      </c>
      <c r="Y821" s="87">
        <v>3</v>
      </c>
      <c r="Z821" s="87" t="s">
        <v>163</v>
      </c>
      <c r="AA821" s="88" t="s">
        <v>163</v>
      </c>
      <c r="AB821" s="86" t="s">
        <v>163</v>
      </c>
      <c r="AC821" s="87" t="s">
        <v>163</v>
      </c>
      <c r="AD821" s="87" t="s">
        <v>164</v>
      </c>
      <c r="AE821" s="88" t="s">
        <v>164</v>
      </c>
      <c r="AF821" s="86" t="s">
        <v>164</v>
      </c>
      <c r="AG821" s="87" t="s">
        <v>164</v>
      </c>
      <c r="AH821" s="87" t="s">
        <v>164</v>
      </c>
      <c r="AI821" s="362"/>
      <c r="AJ821" s="363"/>
      <c r="AK821" s="86" t="s">
        <v>164</v>
      </c>
      <c r="AL821" s="87"/>
      <c r="AM821" s="87"/>
      <c r="AN821" s="88"/>
      <c r="AO821" s="86"/>
      <c r="AP821" s="87"/>
      <c r="AQ821" s="87"/>
      <c r="AR821" s="88"/>
      <c r="AS821" s="89"/>
      <c r="AT821" s="87"/>
      <c r="AU821" s="87"/>
      <c r="AV821" s="90"/>
      <c r="AW821" s="86"/>
      <c r="AX821" s="87"/>
      <c r="AY821" s="87"/>
      <c r="AZ821" s="87"/>
      <c r="BA821" s="88"/>
      <c r="BB821" s="89"/>
      <c r="BC821" s="87"/>
      <c r="BD821" s="87"/>
      <c r="BE821" s="321"/>
      <c r="BF821" s="322"/>
      <c r="BG821" s="322"/>
      <c r="BH821" s="322"/>
      <c r="BI821" s="322"/>
      <c r="BJ821" s="323"/>
      <c r="BK821" s="46" t="s">
        <v>18</v>
      </c>
      <c r="BL821" s="46" t="s">
        <v>29</v>
      </c>
      <c r="BN821" s="146">
        <f t="shared" si="1260"/>
        <v>3</v>
      </c>
      <c r="BO821" s="146">
        <f t="shared" si="1208"/>
        <v>3</v>
      </c>
      <c r="BP821" s="146">
        <f t="shared" si="1209"/>
        <v>3</v>
      </c>
      <c r="BQ821" s="146">
        <f t="shared" si="1210"/>
        <v>3</v>
      </c>
      <c r="BR821" s="146">
        <f t="shared" si="1211"/>
        <v>3</v>
      </c>
      <c r="BS821" s="146">
        <f t="shared" si="1212"/>
        <v>3</v>
      </c>
      <c r="BT821" s="146">
        <f t="shared" si="1213"/>
        <v>3</v>
      </c>
      <c r="BU821" s="146">
        <f t="shared" si="1214"/>
        <v>3</v>
      </c>
      <c r="BV821" s="146">
        <f t="shared" si="1215"/>
        <v>3</v>
      </c>
      <c r="BW821" s="146">
        <f t="shared" si="1216"/>
        <v>3</v>
      </c>
      <c r="BX821" s="146">
        <f t="shared" si="1217"/>
        <v>3</v>
      </c>
      <c r="BY821" s="146">
        <f t="shared" si="1218"/>
        <v>3</v>
      </c>
      <c r="BZ821" s="146">
        <f t="shared" si="1219"/>
        <v>3</v>
      </c>
      <c r="CA821" s="146">
        <f t="shared" si="1220"/>
        <v>3</v>
      </c>
      <c r="CB821" s="146">
        <f t="shared" si="1221"/>
        <v>3</v>
      </c>
      <c r="CC821" s="146">
        <f t="shared" si="1222"/>
        <v>0</v>
      </c>
      <c r="CD821" s="146">
        <f t="shared" si="1223"/>
        <v>0</v>
      </c>
      <c r="CE821" s="146">
        <f t="shared" si="1224"/>
        <v>0</v>
      </c>
      <c r="CF821" s="146">
        <f t="shared" si="1225"/>
        <v>0</v>
      </c>
      <c r="CG821" s="146">
        <f t="shared" si="1226"/>
        <v>0</v>
      </c>
      <c r="CH821" s="146">
        <f t="shared" si="1227"/>
        <v>0</v>
      </c>
      <c r="CI821" s="146">
        <f t="shared" si="1228"/>
        <v>0</v>
      </c>
      <c r="CJ821" s="146">
        <f t="shared" si="1229"/>
        <v>0</v>
      </c>
      <c r="CK821" s="146">
        <f t="shared" si="1230"/>
        <v>0</v>
      </c>
      <c r="CL821" s="146">
        <f t="shared" si="1231"/>
        <v>0</v>
      </c>
      <c r="CM821" s="146">
        <f t="shared" si="1232"/>
        <v>0</v>
      </c>
      <c r="CN821" s="146">
        <f t="shared" si="1233"/>
        <v>0</v>
      </c>
      <c r="CO821" s="146">
        <f t="shared" si="1234"/>
        <v>0</v>
      </c>
      <c r="CP821" s="146">
        <f t="shared" si="1235"/>
        <v>0</v>
      </c>
      <c r="CQ821" s="146">
        <f t="shared" si="1236"/>
        <v>0</v>
      </c>
      <c r="CR821" s="146">
        <f t="shared" si="1237"/>
        <v>0</v>
      </c>
      <c r="CS821" s="146">
        <f t="shared" si="1238"/>
        <v>0</v>
      </c>
      <c r="CT821" s="146">
        <f t="shared" si="1239"/>
        <v>0</v>
      </c>
      <c r="CU821" s="146">
        <f t="shared" si="1240"/>
        <v>0</v>
      </c>
      <c r="CV821" s="146">
        <f t="shared" si="1241"/>
        <v>0</v>
      </c>
      <c r="CW821" s="146">
        <f t="shared" si="1242"/>
        <v>0</v>
      </c>
      <c r="CX821" s="146">
        <f t="shared" si="1243"/>
        <v>0</v>
      </c>
      <c r="CY821" s="146">
        <f t="shared" si="1244"/>
        <v>0</v>
      </c>
      <c r="CZ821" s="146">
        <f t="shared" si="1245"/>
        <v>0</v>
      </c>
      <c r="DA821" s="146">
        <f t="shared" si="1246"/>
        <v>0</v>
      </c>
      <c r="DB821" s="146">
        <f t="shared" si="1247"/>
        <v>0</v>
      </c>
      <c r="DC821" s="146">
        <f t="shared" si="1248"/>
        <v>0</v>
      </c>
      <c r="DD821" s="146">
        <f t="shared" si="1249"/>
        <v>0</v>
      </c>
      <c r="DE821" s="146">
        <f t="shared" si="1250"/>
        <v>0</v>
      </c>
      <c r="DF821" s="146">
        <f t="shared" si="1251"/>
        <v>0</v>
      </c>
      <c r="DG821" s="146">
        <f t="shared" si="1252"/>
        <v>0</v>
      </c>
      <c r="DH821" s="146">
        <f t="shared" si="1253"/>
        <v>0</v>
      </c>
      <c r="DI821" s="146">
        <f t="shared" si="1254"/>
        <v>0</v>
      </c>
      <c r="DJ821" s="146">
        <f t="shared" si="1255"/>
        <v>0</v>
      </c>
      <c r="DK821" s="146">
        <f t="shared" si="1256"/>
        <v>0</v>
      </c>
      <c r="DL821" s="146">
        <f t="shared" si="1257"/>
        <v>0</v>
      </c>
      <c r="DM821" s="146">
        <f t="shared" si="1258"/>
        <v>0</v>
      </c>
      <c r="DN821" s="64">
        <f t="shared" si="1277"/>
        <v>45</v>
      </c>
      <c r="DO821" s="52">
        <f t="shared" si="1278"/>
        <v>45</v>
      </c>
      <c r="DP821" s="52" t="str">
        <f t="shared" si="1261"/>
        <v/>
      </c>
      <c r="DQ821" s="53" t="str">
        <f t="shared" si="1262"/>
        <v/>
      </c>
      <c r="DR821" s="1">
        <f t="shared" si="1279"/>
        <v>1</v>
      </c>
      <c r="DS821" s="168" t="e">
        <f>IF(AND(DR821=#REF!,BL821=#REF!),'Tiến độ'!D821,"")</f>
        <v>#REF!</v>
      </c>
    </row>
    <row r="822" spans="1:123" ht="11.25" customHeight="1">
      <c r="A822" s="314" t="str">
        <f>IF(B822="","",MAX($A$7:A821)+1)</f>
        <v/>
      </c>
      <c r="B822" s="315"/>
      <c r="C822" s="79" t="s">
        <v>839</v>
      </c>
      <c r="D822" s="80" t="s">
        <v>11796</v>
      </c>
      <c r="E822" s="81">
        <v>2</v>
      </c>
      <c r="F822" s="82">
        <v>30</v>
      </c>
      <c r="G822" s="83"/>
      <c r="H822" s="84">
        <f t="shared" si="1282"/>
        <v>1</v>
      </c>
      <c r="I822" s="85">
        <f t="shared" si="1283"/>
        <v>64</v>
      </c>
      <c r="J822" s="27"/>
      <c r="K822" s="86"/>
      <c r="L822" s="87"/>
      <c r="M822" s="87"/>
      <c r="N822" s="88"/>
      <c r="O822" s="86"/>
      <c r="P822" s="87"/>
      <c r="Q822" s="87"/>
      <c r="R822" s="88"/>
      <c r="S822" s="86"/>
      <c r="T822" s="87"/>
      <c r="U822" s="87"/>
      <c r="V822" s="87"/>
      <c r="W822" s="88"/>
      <c r="X822" s="86"/>
      <c r="Y822" s="87"/>
      <c r="Z822" s="87"/>
      <c r="AA822" s="88"/>
      <c r="AB822" s="86"/>
      <c r="AC822" s="87"/>
      <c r="AD822" s="87"/>
      <c r="AE822" s="88"/>
      <c r="AF822" s="86"/>
      <c r="AG822" s="87"/>
      <c r="AH822" s="87"/>
      <c r="AI822" s="362"/>
      <c r="AJ822" s="363"/>
      <c r="AK822" s="86"/>
      <c r="AL822" s="87">
        <v>3</v>
      </c>
      <c r="AM822" s="87">
        <v>3</v>
      </c>
      <c r="AN822" s="88">
        <v>3</v>
      </c>
      <c r="AO822" s="86">
        <v>3</v>
      </c>
      <c r="AP822" s="87">
        <v>3</v>
      </c>
      <c r="AQ822" s="87">
        <v>3</v>
      </c>
      <c r="AR822" s="88">
        <v>3</v>
      </c>
      <c r="AS822" s="89">
        <v>3</v>
      </c>
      <c r="AT822" s="87">
        <v>3</v>
      </c>
      <c r="AU822" s="87">
        <v>3</v>
      </c>
      <c r="AV822" s="90"/>
      <c r="AW822" s="86"/>
      <c r="AX822" s="87"/>
      <c r="AY822" s="87"/>
      <c r="AZ822" s="87"/>
      <c r="BA822" s="88" t="s">
        <v>166</v>
      </c>
      <c r="BB822" s="89" t="s">
        <v>163</v>
      </c>
      <c r="BC822" s="87" t="s">
        <v>163</v>
      </c>
      <c r="BD822" s="87" t="s">
        <v>163</v>
      </c>
      <c r="BE822" s="321"/>
      <c r="BF822" s="322"/>
      <c r="BG822" s="322"/>
      <c r="BH822" s="322"/>
      <c r="BI822" s="322"/>
      <c r="BJ822" s="323"/>
      <c r="BK822" s="46" t="s">
        <v>18</v>
      </c>
      <c r="BL822" s="46" t="s">
        <v>53</v>
      </c>
      <c r="BN822" s="146">
        <f t="shared" si="1260"/>
        <v>0</v>
      </c>
      <c r="BO822" s="146">
        <f t="shared" si="1208"/>
        <v>0</v>
      </c>
      <c r="BP822" s="146">
        <f t="shared" si="1209"/>
        <v>0</v>
      </c>
      <c r="BQ822" s="146">
        <f t="shared" si="1210"/>
        <v>0</v>
      </c>
      <c r="BR822" s="146">
        <f t="shared" si="1211"/>
        <v>0</v>
      </c>
      <c r="BS822" s="146">
        <f t="shared" si="1212"/>
        <v>0</v>
      </c>
      <c r="BT822" s="146">
        <f t="shared" si="1213"/>
        <v>0</v>
      </c>
      <c r="BU822" s="146">
        <f t="shared" si="1214"/>
        <v>0</v>
      </c>
      <c r="BV822" s="146">
        <f t="shared" si="1215"/>
        <v>0</v>
      </c>
      <c r="BW822" s="146">
        <f t="shared" si="1216"/>
        <v>0</v>
      </c>
      <c r="BX822" s="146">
        <f t="shared" si="1217"/>
        <v>0</v>
      </c>
      <c r="BY822" s="146">
        <f t="shared" si="1218"/>
        <v>0</v>
      </c>
      <c r="BZ822" s="146">
        <f t="shared" si="1219"/>
        <v>0</v>
      </c>
      <c r="CA822" s="146">
        <f t="shared" si="1220"/>
        <v>0</v>
      </c>
      <c r="CB822" s="146">
        <f t="shared" si="1221"/>
        <v>0</v>
      </c>
      <c r="CC822" s="146">
        <f t="shared" si="1222"/>
        <v>0</v>
      </c>
      <c r="CD822" s="146">
        <f t="shared" si="1223"/>
        <v>0</v>
      </c>
      <c r="CE822" s="146">
        <f t="shared" si="1224"/>
        <v>0</v>
      </c>
      <c r="CF822" s="146">
        <f t="shared" si="1225"/>
        <v>0</v>
      </c>
      <c r="CG822" s="146">
        <f t="shared" si="1226"/>
        <v>0</v>
      </c>
      <c r="CH822" s="146">
        <f t="shared" si="1227"/>
        <v>0</v>
      </c>
      <c r="CI822" s="146">
        <f t="shared" si="1228"/>
        <v>0</v>
      </c>
      <c r="CJ822" s="146">
        <f t="shared" si="1229"/>
        <v>0</v>
      </c>
      <c r="CK822" s="146">
        <f t="shared" si="1230"/>
        <v>0</v>
      </c>
      <c r="CL822" s="146">
        <f t="shared" si="1231"/>
        <v>0</v>
      </c>
      <c r="CM822" s="146">
        <f t="shared" si="1232"/>
        <v>0</v>
      </c>
      <c r="CN822" s="146">
        <f t="shared" si="1233"/>
        <v>0</v>
      </c>
      <c r="CO822" s="146">
        <f t="shared" si="1234"/>
        <v>3</v>
      </c>
      <c r="CP822" s="146">
        <f t="shared" si="1235"/>
        <v>3</v>
      </c>
      <c r="CQ822" s="146">
        <f t="shared" si="1236"/>
        <v>3</v>
      </c>
      <c r="CR822" s="146">
        <f t="shared" si="1237"/>
        <v>3</v>
      </c>
      <c r="CS822" s="146">
        <f t="shared" si="1238"/>
        <v>3</v>
      </c>
      <c r="CT822" s="146">
        <f t="shared" si="1239"/>
        <v>3</v>
      </c>
      <c r="CU822" s="146">
        <f t="shared" si="1240"/>
        <v>3</v>
      </c>
      <c r="CV822" s="146">
        <f t="shared" si="1241"/>
        <v>3</v>
      </c>
      <c r="CW822" s="146">
        <f t="shared" si="1242"/>
        <v>3</v>
      </c>
      <c r="CX822" s="146">
        <f t="shared" si="1243"/>
        <v>3</v>
      </c>
      <c r="CY822" s="146">
        <f t="shared" si="1244"/>
        <v>0</v>
      </c>
      <c r="CZ822" s="146">
        <f t="shared" si="1245"/>
        <v>0</v>
      </c>
      <c r="DA822" s="146">
        <f t="shared" si="1246"/>
        <v>0</v>
      </c>
      <c r="DB822" s="146">
        <f t="shared" si="1247"/>
        <v>0</v>
      </c>
      <c r="DC822" s="146">
        <f t="shared" si="1248"/>
        <v>0</v>
      </c>
      <c r="DD822" s="146">
        <f t="shared" si="1249"/>
        <v>0</v>
      </c>
      <c r="DE822" s="146">
        <f t="shared" si="1250"/>
        <v>0</v>
      </c>
      <c r="DF822" s="146">
        <f t="shared" si="1251"/>
        <v>0</v>
      </c>
      <c r="DG822" s="146">
        <f t="shared" si="1252"/>
        <v>0</v>
      </c>
      <c r="DH822" s="146">
        <f t="shared" si="1253"/>
        <v>0</v>
      </c>
      <c r="DI822" s="146">
        <f t="shared" si="1254"/>
        <v>0</v>
      </c>
      <c r="DJ822" s="146">
        <f t="shared" si="1255"/>
        <v>0</v>
      </c>
      <c r="DK822" s="146">
        <f t="shared" si="1256"/>
        <v>0</v>
      </c>
      <c r="DL822" s="146">
        <f t="shared" si="1257"/>
        <v>0</v>
      </c>
      <c r="DM822" s="146">
        <f t="shared" si="1258"/>
        <v>0</v>
      </c>
      <c r="DN822" s="64">
        <f t="shared" si="1277"/>
        <v>30</v>
      </c>
      <c r="DO822" s="52" t="str">
        <f t="shared" si="1278"/>
        <v/>
      </c>
      <c r="DP822" s="52" t="str">
        <f t="shared" si="1261"/>
        <v/>
      </c>
      <c r="DQ822" s="53">
        <f t="shared" si="1262"/>
        <v>30</v>
      </c>
      <c r="DR822" s="1">
        <f t="shared" si="1279"/>
        <v>2</v>
      </c>
      <c r="DS822" s="168" t="e">
        <f>IF(AND(DR822=#REF!,BL822=#REF!),'Tiến độ'!D822,"")</f>
        <v>#REF!</v>
      </c>
    </row>
    <row r="823" spans="1:123" ht="11.25" customHeight="1">
      <c r="A823" s="314" t="str">
        <f>IF(B823="","",MAX($A$7:A822)+1)</f>
        <v/>
      </c>
      <c r="B823" s="315"/>
      <c r="C823" s="79" t="s">
        <v>16</v>
      </c>
      <c r="D823" s="80" t="s">
        <v>242</v>
      </c>
      <c r="E823" s="81">
        <v>2</v>
      </c>
      <c r="F823" s="82">
        <v>39</v>
      </c>
      <c r="G823" s="83"/>
      <c r="H823" s="84">
        <f t="shared" si="1282"/>
        <v>1</v>
      </c>
      <c r="I823" s="85">
        <f t="shared" si="1283"/>
        <v>64</v>
      </c>
      <c r="J823" s="27"/>
      <c r="K823" s="86"/>
      <c r="L823" s="87"/>
      <c r="M823" s="87"/>
      <c r="N823" s="88"/>
      <c r="O823" s="86"/>
      <c r="P823" s="87"/>
      <c r="Q823" s="87"/>
      <c r="R823" s="88"/>
      <c r="S823" s="86"/>
      <c r="T823" s="87"/>
      <c r="U823" s="87"/>
      <c r="V823" s="87"/>
      <c r="W823" s="88"/>
      <c r="X823" s="86"/>
      <c r="Y823" s="87"/>
      <c r="Z823" s="87"/>
      <c r="AA823" s="88"/>
      <c r="AB823" s="86"/>
      <c r="AC823" s="87"/>
      <c r="AD823" s="87"/>
      <c r="AE823" s="88"/>
      <c r="AF823" s="86"/>
      <c r="AG823" s="87"/>
      <c r="AH823" s="87"/>
      <c r="AI823" s="362"/>
      <c r="AJ823" s="363"/>
      <c r="AK823" s="86"/>
      <c r="AL823" s="87">
        <v>4</v>
      </c>
      <c r="AM823" s="87">
        <v>4</v>
      </c>
      <c r="AN823" s="88">
        <v>4</v>
      </c>
      <c r="AO823" s="86">
        <v>4</v>
      </c>
      <c r="AP823" s="87">
        <v>4</v>
      </c>
      <c r="AQ823" s="87">
        <v>4</v>
      </c>
      <c r="AR823" s="88">
        <v>4</v>
      </c>
      <c r="AS823" s="89">
        <v>4</v>
      </c>
      <c r="AT823" s="87">
        <v>4</v>
      </c>
      <c r="AU823" s="87">
        <v>3</v>
      </c>
      <c r="AV823" s="90"/>
      <c r="AW823" s="86"/>
      <c r="AX823" s="87"/>
      <c r="AY823" s="87"/>
      <c r="AZ823" s="87"/>
      <c r="BA823" s="88" t="s">
        <v>166</v>
      </c>
      <c r="BB823" s="89" t="s">
        <v>163</v>
      </c>
      <c r="BC823" s="87" t="s">
        <v>163</v>
      </c>
      <c r="BD823" s="87" t="s">
        <v>163</v>
      </c>
      <c r="BE823" s="321"/>
      <c r="BF823" s="322"/>
      <c r="BG823" s="322"/>
      <c r="BH823" s="322"/>
      <c r="BI823" s="322"/>
      <c r="BJ823" s="323"/>
      <c r="BK823" s="46" t="s">
        <v>18</v>
      </c>
      <c r="BL823" s="46" t="s">
        <v>16</v>
      </c>
      <c r="BN823" s="146">
        <f t="shared" si="1260"/>
        <v>0</v>
      </c>
      <c r="BO823" s="146">
        <f t="shared" si="1208"/>
        <v>0</v>
      </c>
      <c r="BP823" s="146">
        <f t="shared" si="1209"/>
        <v>0</v>
      </c>
      <c r="BQ823" s="146">
        <f t="shared" si="1210"/>
        <v>0</v>
      </c>
      <c r="BR823" s="146">
        <f t="shared" si="1211"/>
        <v>0</v>
      </c>
      <c r="BS823" s="146">
        <f t="shared" si="1212"/>
        <v>0</v>
      </c>
      <c r="BT823" s="146">
        <f t="shared" si="1213"/>
        <v>0</v>
      </c>
      <c r="BU823" s="146">
        <f t="shared" si="1214"/>
        <v>0</v>
      </c>
      <c r="BV823" s="146">
        <f t="shared" si="1215"/>
        <v>0</v>
      </c>
      <c r="BW823" s="146">
        <f t="shared" si="1216"/>
        <v>0</v>
      </c>
      <c r="BX823" s="146">
        <f t="shared" si="1217"/>
        <v>0</v>
      </c>
      <c r="BY823" s="146">
        <f t="shared" si="1218"/>
        <v>0</v>
      </c>
      <c r="BZ823" s="146">
        <f t="shared" si="1219"/>
        <v>0</v>
      </c>
      <c r="CA823" s="146">
        <f t="shared" si="1220"/>
        <v>0</v>
      </c>
      <c r="CB823" s="146">
        <f t="shared" si="1221"/>
        <v>0</v>
      </c>
      <c r="CC823" s="146">
        <f t="shared" si="1222"/>
        <v>0</v>
      </c>
      <c r="CD823" s="146">
        <f t="shared" si="1223"/>
        <v>0</v>
      </c>
      <c r="CE823" s="146">
        <f t="shared" si="1224"/>
        <v>0</v>
      </c>
      <c r="CF823" s="146">
        <f t="shared" si="1225"/>
        <v>0</v>
      </c>
      <c r="CG823" s="146">
        <f t="shared" si="1226"/>
        <v>0</v>
      </c>
      <c r="CH823" s="146">
        <f t="shared" si="1227"/>
        <v>0</v>
      </c>
      <c r="CI823" s="146">
        <f t="shared" si="1228"/>
        <v>0</v>
      </c>
      <c r="CJ823" s="146">
        <f t="shared" si="1229"/>
        <v>0</v>
      </c>
      <c r="CK823" s="146">
        <f t="shared" si="1230"/>
        <v>0</v>
      </c>
      <c r="CL823" s="146">
        <f t="shared" si="1231"/>
        <v>0</v>
      </c>
      <c r="CM823" s="146">
        <f t="shared" si="1232"/>
        <v>0</v>
      </c>
      <c r="CN823" s="146">
        <f t="shared" si="1233"/>
        <v>0</v>
      </c>
      <c r="CO823" s="146">
        <f t="shared" si="1234"/>
        <v>4</v>
      </c>
      <c r="CP823" s="146">
        <f t="shared" si="1235"/>
        <v>4</v>
      </c>
      <c r="CQ823" s="146">
        <f t="shared" si="1236"/>
        <v>4</v>
      </c>
      <c r="CR823" s="146">
        <f t="shared" si="1237"/>
        <v>4</v>
      </c>
      <c r="CS823" s="146">
        <f t="shared" si="1238"/>
        <v>4</v>
      </c>
      <c r="CT823" s="146">
        <f t="shared" si="1239"/>
        <v>4</v>
      </c>
      <c r="CU823" s="146">
        <f t="shared" si="1240"/>
        <v>4</v>
      </c>
      <c r="CV823" s="146">
        <f t="shared" si="1241"/>
        <v>4</v>
      </c>
      <c r="CW823" s="146">
        <f t="shared" si="1242"/>
        <v>4</v>
      </c>
      <c r="CX823" s="146">
        <f t="shared" si="1243"/>
        <v>3</v>
      </c>
      <c r="CY823" s="146">
        <f t="shared" si="1244"/>
        <v>0</v>
      </c>
      <c r="CZ823" s="146">
        <f t="shared" si="1245"/>
        <v>0</v>
      </c>
      <c r="DA823" s="146">
        <f t="shared" si="1246"/>
        <v>0</v>
      </c>
      <c r="DB823" s="146">
        <f t="shared" si="1247"/>
        <v>0</v>
      </c>
      <c r="DC823" s="146">
        <f t="shared" si="1248"/>
        <v>0</v>
      </c>
      <c r="DD823" s="146">
        <f t="shared" si="1249"/>
        <v>0</v>
      </c>
      <c r="DE823" s="146">
        <f t="shared" si="1250"/>
        <v>0</v>
      </c>
      <c r="DF823" s="146">
        <f t="shared" si="1251"/>
        <v>0</v>
      </c>
      <c r="DG823" s="146">
        <f t="shared" si="1252"/>
        <v>0</v>
      </c>
      <c r="DH823" s="146">
        <f t="shared" si="1253"/>
        <v>0</v>
      </c>
      <c r="DI823" s="146">
        <f t="shared" si="1254"/>
        <v>0</v>
      </c>
      <c r="DJ823" s="146">
        <f t="shared" si="1255"/>
        <v>0</v>
      </c>
      <c r="DK823" s="146">
        <f t="shared" si="1256"/>
        <v>0</v>
      </c>
      <c r="DL823" s="146">
        <f t="shared" si="1257"/>
        <v>0</v>
      </c>
      <c r="DM823" s="146">
        <f t="shared" si="1258"/>
        <v>0</v>
      </c>
      <c r="DN823" s="64">
        <f t="shared" si="1277"/>
        <v>39</v>
      </c>
      <c r="DO823" s="52" t="str">
        <f t="shared" si="1278"/>
        <v/>
      </c>
      <c r="DP823" s="52" t="str">
        <f t="shared" si="1261"/>
        <v/>
      </c>
      <c r="DQ823" s="53">
        <f t="shared" si="1262"/>
        <v>39</v>
      </c>
      <c r="DR823" s="1">
        <f t="shared" si="1279"/>
        <v>2</v>
      </c>
      <c r="DS823" s="168" t="e">
        <f>IF(AND(DR823=#REF!,BL823=#REF!),'Tiến độ'!D823,"")</f>
        <v>#REF!</v>
      </c>
    </row>
    <row r="824" spans="1:123" ht="11.25" customHeight="1">
      <c r="A824" s="314" t="str">
        <f>IF(B824="","",MAX($A$7:A823)+1)</f>
        <v/>
      </c>
      <c r="B824" s="315"/>
      <c r="C824" s="79" t="s">
        <v>665</v>
      </c>
      <c r="D824" s="80" t="s">
        <v>666</v>
      </c>
      <c r="E824" s="81">
        <v>3</v>
      </c>
      <c r="F824" s="82">
        <v>60</v>
      </c>
      <c r="G824" s="83"/>
      <c r="H824" s="84">
        <f t="shared" si="1282"/>
        <v>1</v>
      </c>
      <c r="I824" s="85">
        <f t="shared" si="1283"/>
        <v>64</v>
      </c>
      <c r="J824" s="27"/>
      <c r="K824" s="86"/>
      <c r="L824" s="87"/>
      <c r="M824" s="87"/>
      <c r="N824" s="88"/>
      <c r="O824" s="86"/>
      <c r="P824" s="87"/>
      <c r="Q824" s="87"/>
      <c r="R824" s="88"/>
      <c r="S824" s="86"/>
      <c r="T824" s="87"/>
      <c r="U824" s="87"/>
      <c r="V824" s="87"/>
      <c r="W824" s="88"/>
      <c r="X824" s="86"/>
      <c r="Y824" s="87"/>
      <c r="Z824" s="87"/>
      <c r="AA824" s="88"/>
      <c r="AB824" s="86"/>
      <c r="AC824" s="87"/>
      <c r="AD824" s="87"/>
      <c r="AE824" s="88"/>
      <c r="AF824" s="86"/>
      <c r="AG824" s="87"/>
      <c r="AH824" s="87"/>
      <c r="AI824" s="362"/>
      <c r="AJ824" s="363"/>
      <c r="AK824" s="86"/>
      <c r="AL824" s="87">
        <v>6</v>
      </c>
      <c r="AM824" s="87">
        <v>6</v>
      </c>
      <c r="AN824" s="88">
        <v>6</v>
      </c>
      <c r="AO824" s="86">
        <v>6</v>
      </c>
      <c r="AP824" s="87">
        <v>6</v>
      </c>
      <c r="AQ824" s="87">
        <v>6</v>
      </c>
      <c r="AR824" s="88">
        <v>6</v>
      </c>
      <c r="AS824" s="89">
        <v>6</v>
      </c>
      <c r="AT824" s="87">
        <v>6</v>
      </c>
      <c r="AU824" s="87">
        <v>6</v>
      </c>
      <c r="AV824" s="90"/>
      <c r="AW824" s="86"/>
      <c r="AX824" s="87"/>
      <c r="AY824" s="87"/>
      <c r="AZ824" s="87"/>
      <c r="BA824" s="88" t="s">
        <v>166</v>
      </c>
      <c r="BB824" s="89" t="s">
        <v>163</v>
      </c>
      <c r="BC824" s="87" t="s">
        <v>163</v>
      </c>
      <c r="BD824" s="87" t="s">
        <v>163</v>
      </c>
      <c r="BE824" s="321"/>
      <c r="BF824" s="322"/>
      <c r="BG824" s="322"/>
      <c r="BH824" s="322"/>
      <c r="BI824" s="322"/>
      <c r="BJ824" s="323"/>
      <c r="BK824" s="46" t="s">
        <v>18</v>
      </c>
      <c r="BL824" s="46" t="s">
        <v>53</v>
      </c>
      <c r="BN824" s="146">
        <f t="shared" si="1260"/>
        <v>0</v>
      </c>
      <c r="BO824" s="146">
        <f t="shared" si="1208"/>
        <v>0</v>
      </c>
      <c r="BP824" s="146">
        <f t="shared" si="1209"/>
        <v>0</v>
      </c>
      <c r="BQ824" s="146">
        <f t="shared" si="1210"/>
        <v>0</v>
      </c>
      <c r="BR824" s="146">
        <f t="shared" si="1211"/>
        <v>0</v>
      </c>
      <c r="BS824" s="146">
        <f t="shared" si="1212"/>
        <v>0</v>
      </c>
      <c r="BT824" s="146">
        <f t="shared" si="1213"/>
        <v>0</v>
      </c>
      <c r="BU824" s="146">
        <f t="shared" si="1214"/>
        <v>0</v>
      </c>
      <c r="BV824" s="146">
        <f t="shared" si="1215"/>
        <v>0</v>
      </c>
      <c r="BW824" s="146">
        <f t="shared" si="1216"/>
        <v>0</v>
      </c>
      <c r="BX824" s="146">
        <f t="shared" si="1217"/>
        <v>0</v>
      </c>
      <c r="BY824" s="146">
        <f t="shared" si="1218"/>
        <v>0</v>
      </c>
      <c r="BZ824" s="146">
        <f t="shared" si="1219"/>
        <v>0</v>
      </c>
      <c r="CA824" s="146">
        <f t="shared" si="1220"/>
        <v>0</v>
      </c>
      <c r="CB824" s="146">
        <f t="shared" si="1221"/>
        <v>0</v>
      </c>
      <c r="CC824" s="146">
        <f t="shared" si="1222"/>
        <v>0</v>
      </c>
      <c r="CD824" s="146">
        <f t="shared" si="1223"/>
        <v>0</v>
      </c>
      <c r="CE824" s="146">
        <f t="shared" si="1224"/>
        <v>0</v>
      </c>
      <c r="CF824" s="146">
        <f t="shared" si="1225"/>
        <v>0</v>
      </c>
      <c r="CG824" s="146">
        <f t="shared" si="1226"/>
        <v>0</v>
      </c>
      <c r="CH824" s="146">
        <f t="shared" si="1227"/>
        <v>0</v>
      </c>
      <c r="CI824" s="146">
        <f t="shared" si="1228"/>
        <v>0</v>
      </c>
      <c r="CJ824" s="146">
        <f t="shared" si="1229"/>
        <v>0</v>
      </c>
      <c r="CK824" s="146">
        <f t="shared" si="1230"/>
        <v>0</v>
      </c>
      <c r="CL824" s="146">
        <f t="shared" si="1231"/>
        <v>0</v>
      </c>
      <c r="CM824" s="146">
        <f t="shared" si="1232"/>
        <v>0</v>
      </c>
      <c r="CN824" s="146">
        <f t="shared" si="1233"/>
        <v>0</v>
      </c>
      <c r="CO824" s="146">
        <f t="shared" si="1234"/>
        <v>6</v>
      </c>
      <c r="CP824" s="146">
        <f t="shared" si="1235"/>
        <v>6</v>
      </c>
      <c r="CQ824" s="146">
        <f t="shared" si="1236"/>
        <v>6</v>
      </c>
      <c r="CR824" s="146">
        <f t="shared" si="1237"/>
        <v>6</v>
      </c>
      <c r="CS824" s="146">
        <f t="shared" si="1238"/>
        <v>6</v>
      </c>
      <c r="CT824" s="146">
        <f t="shared" si="1239"/>
        <v>6</v>
      </c>
      <c r="CU824" s="146">
        <f t="shared" si="1240"/>
        <v>6</v>
      </c>
      <c r="CV824" s="146">
        <f t="shared" si="1241"/>
        <v>6</v>
      </c>
      <c r="CW824" s="146">
        <f t="shared" si="1242"/>
        <v>6</v>
      </c>
      <c r="CX824" s="146">
        <f t="shared" si="1243"/>
        <v>6</v>
      </c>
      <c r="CY824" s="146">
        <f t="shared" si="1244"/>
        <v>0</v>
      </c>
      <c r="CZ824" s="146">
        <f t="shared" si="1245"/>
        <v>0</v>
      </c>
      <c r="DA824" s="146">
        <f t="shared" si="1246"/>
        <v>0</v>
      </c>
      <c r="DB824" s="146">
        <f t="shared" si="1247"/>
        <v>0</v>
      </c>
      <c r="DC824" s="146">
        <f t="shared" si="1248"/>
        <v>0</v>
      </c>
      <c r="DD824" s="146">
        <f t="shared" si="1249"/>
        <v>0</v>
      </c>
      <c r="DE824" s="146">
        <f t="shared" si="1250"/>
        <v>0</v>
      </c>
      <c r="DF824" s="146">
        <f t="shared" si="1251"/>
        <v>0</v>
      </c>
      <c r="DG824" s="146">
        <f t="shared" si="1252"/>
        <v>0</v>
      </c>
      <c r="DH824" s="146">
        <f t="shared" si="1253"/>
        <v>0</v>
      </c>
      <c r="DI824" s="146">
        <f t="shared" si="1254"/>
        <v>0</v>
      </c>
      <c r="DJ824" s="146">
        <f t="shared" si="1255"/>
        <v>0</v>
      </c>
      <c r="DK824" s="146">
        <f t="shared" si="1256"/>
        <v>0</v>
      </c>
      <c r="DL824" s="146">
        <f t="shared" si="1257"/>
        <v>0</v>
      </c>
      <c r="DM824" s="146">
        <f t="shared" si="1258"/>
        <v>0</v>
      </c>
      <c r="DN824" s="64">
        <f t="shared" si="1277"/>
        <v>60</v>
      </c>
      <c r="DO824" s="52" t="str">
        <f t="shared" si="1278"/>
        <v/>
      </c>
      <c r="DP824" s="52" t="str">
        <f t="shared" si="1261"/>
        <v/>
      </c>
      <c r="DQ824" s="53">
        <f t="shared" si="1262"/>
        <v>60</v>
      </c>
      <c r="DR824" s="1">
        <f t="shared" si="1279"/>
        <v>2</v>
      </c>
      <c r="DS824" s="168" t="e">
        <f>IF(AND(DR824=#REF!,BL824=#REF!),'Tiến độ'!D824,"")</f>
        <v>#REF!</v>
      </c>
    </row>
    <row r="825" spans="1:123" ht="11.25" customHeight="1">
      <c r="A825" s="314" t="str">
        <f>IF(B825="","",MAX($A$7:A824)+1)</f>
        <v/>
      </c>
      <c r="B825" s="315"/>
      <c r="C825" s="79" t="s">
        <v>669</v>
      </c>
      <c r="D825" s="80" t="s">
        <v>11797</v>
      </c>
      <c r="E825" s="81">
        <v>2</v>
      </c>
      <c r="F825" s="82">
        <v>30</v>
      </c>
      <c r="G825" s="83"/>
      <c r="H825" s="84">
        <f t="shared" si="1282"/>
        <v>1</v>
      </c>
      <c r="I825" s="85">
        <f t="shared" si="1283"/>
        <v>64</v>
      </c>
      <c r="J825" s="27"/>
      <c r="K825" s="86"/>
      <c r="L825" s="87"/>
      <c r="M825" s="87"/>
      <c r="N825" s="88"/>
      <c r="O825" s="86"/>
      <c r="P825" s="87"/>
      <c r="Q825" s="87"/>
      <c r="R825" s="88"/>
      <c r="S825" s="86"/>
      <c r="T825" s="87"/>
      <c r="U825" s="87"/>
      <c r="V825" s="87"/>
      <c r="W825" s="88"/>
      <c r="X825" s="86"/>
      <c r="Y825" s="87"/>
      <c r="Z825" s="87"/>
      <c r="AA825" s="88"/>
      <c r="AB825" s="86"/>
      <c r="AC825" s="87"/>
      <c r="AD825" s="87"/>
      <c r="AE825" s="88"/>
      <c r="AF825" s="86"/>
      <c r="AG825" s="87"/>
      <c r="AH825" s="87"/>
      <c r="AI825" s="362"/>
      <c r="AJ825" s="363"/>
      <c r="AK825" s="86"/>
      <c r="AL825" s="87">
        <v>3</v>
      </c>
      <c r="AM825" s="87">
        <v>3</v>
      </c>
      <c r="AN825" s="88">
        <v>3</v>
      </c>
      <c r="AO825" s="86">
        <v>3</v>
      </c>
      <c r="AP825" s="87">
        <v>3</v>
      </c>
      <c r="AQ825" s="87">
        <v>3</v>
      </c>
      <c r="AR825" s="88">
        <v>3</v>
      </c>
      <c r="AS825" s="89">
        <v>3</v>
      </c>
      <c r="AT825" s="87">
        <v>3</v>
      </c>
      <c r="AU825" s="87">
        <v>3</v>
      </c>
      <c r="AV825" s="90"/>
      <c r="AW825" s="86"/>
      <c r="AX825" s="87"/>
      <c r="AY825" s="87"/>
      <c r="AZ825" s="87"/>
      <c r="BA825" s="88" t="s">
        <v>166</v>
      </c>
      <c r="BB825" s="89" t="s">
        <v>163</v>
      </c>
      <c r="BC825" s="87" t="s">
        <v>163</v>
      </c>
      <c r="BD825" s="87" t="s">
        <v>163</v>
      </c>
      <c r="BE825" s="321"/>
      <c r="BF825" s="322"/>
      <c r="BG825" s="322"/>
      <c r="BH825" s="322"/>
      <c r="BI825" s="322"/>
      <c r="BJ825" s="323"/>
      <c r="BK825" s="46" t="s">
        <v>18</v>
      </c>
      <c r="BL825" s="46" t="s">
        <v>53</v>
      </c>
      <c r="BN825" s="146">
        <f t="shared" si="1260"/>
        <v>0</v>
      </c>
      <c r="BO825" s="146">
        <f t="shared" si="1208"/>
        <v>0</v>
      </c>
      <c r="BP825" s="146">
        <f t="shared" si="1209"/>
        <v>0</v>
      </c>
      <c r="BQ825" s="146">
        <f t="shared" si="1210"/>
        <v>0</v>
      </c>
      <c r="BR825" s="146">
        <f t="shared" si="1211"/>
        <v>0</v>
      </c>
      <c r="BS825" s="146">
        <f t="shared" si="1212"/>
        <v>0</v>
      </c>
      <c r="BT825" s="146">
        <f t="shared" si="1213"/>
        <v>0</v>
      </c>
      <c r="BU825" s="146">
        <f t="shared" si="1214"/>
        <v>0</v>
      </c>
      <c r="BV825" s="146">
        <f t="shared" si="1215"/>
        <v>0</v>
      </c>
      <c r="BW825" s="146">
        <f t="shared" si="1216"/>
        <v>0</v>
      </c>
      <c r="BX825" s="146">
        <f t="shared" si="1217"/>
        <v>0</v>
      </c>
      <c r="BY825" s="146">
        <f t="shared" si="1218"/>
        <v>0</v>
      </c>
      <c r="BZ825" s="146">
        <f t="shared" si="1219"/>
        <v>0</v>
      </c>
      <c r="CA825" s="146">
        <f t="shared" si="1220"/>
        <v>0</v>
      </c>
      <c r="CB825" s="146">
        <f t="shared" si="1221"/>
        <v>0</v>
      </c>
      <c r="CC825" s="146">
        <f t="shared" si="1222"/>
        <v>0</v>
      </c>
      <c r="CD825" s="146">
        <f t="shared" si="1223"/>
        <v>0</v>
      </c>
      <c r="CE825" s="146">
        <f t="shared" si="1224"/>
        <v>0</v>
      </c>
      <c r="CF825" s="146">
        <f t="shared" si="1225"/>
        <v>0</v>
      </c>
      <c r="CG825" s="146">
        <f t="shared" si="1226"/>
        <v>0</v>
      </c>
      <c r="CH825" s="146">
        <f t="shared" si="1227"/>
        <v>0</v>
      </c>
      <c r="CI825" s="146">
        <f t="shared" si="1228"/>
        <v>0</v>
      </c>
      <c r="CJ825" s="146">
        <f t="shared" si="1229"/>
        <v>0</v>
      </c>
      <c r="CK825" s="146">
        <f t="shared" si="1230"/>
        <v>0</v>
      </c>
      <c r="CL825" s="146">
        <f t="shared" si="1231"/>
        <v>0</v>
      </c>
      <c r="CM825" s="146">
        <f t="shared" si="1232"/>
        <v>0</v>
      </c>
      <c r="CN825" s="146">
        <f t="shared" si="1233"/>
        <v>0</v>
      </c>
      <c r="CO825" s="146">
        <f t="shared" si="1234"/>
        <v>3</v>
      </c>
      <c r="CP825" s="146">
        <f t="shared" si="1235"/>
        <v>3</v>
      </c>
      <c r="CQ825" s="146">
        <f t="shared" si="1236"/>
        <v>3</v>
      </c>
      <c r="CR825" s="146">
        <f t="shared" si="1237"/>
        <v>3</v>
      </c>
      <c r="CS825" s="146">
        <f t="shared" si="1238"/>
        <v>3</v>
      </c>
      <c r="CT825" s="146">
        <f t="shared" si="1239"/>
        <v>3</v>
      </c>
      <c r="CU825" s="146">
        <f t="shared" si="1240"/>
        <v>3</v>
      </c>
      <c r="CV825" s="146">
        <f t="shared" si="1241"/>
        <v>3</v>
      </c>
      <c r="CW825" s="146">
        <f t="shared" si="1242"/>
        <v>3</v>
      </c>
      <c r="CX825" s="146">
        <f t="shared" si="1243"/>
        <v>3</v>
      </c>
      <c r="CY825" s="146">
        <f t="shared" si="1244"/>
        <v>0</v>
      </c>
      <c r="CZ825" s="146">
        <f t="shared" si="1245"/>
        <v>0</v>
      </c>
      <c r="DA825" s="146">
        <f t="shared" si="1246"/>
        <v>0</v>
      </c>
      <c r="DB825" s="146">
        <f t="shared" si="1247"/>
        <v>0</v>
      </c>
      <c r="DC825" s="146">
        <f t="shared" si="1248"/>
        <v>0</v>
      </c>
      <c r="DD825" s="146">
        <f t="shared" si="1249"/>
        <v>0</v>
      </c>
      <c r="DE825" s="146">
        <f t="shared" si="1250"/>
        <v>0</v>
      </c>
      <c r="DF825" s="146">
        <f t="shared" si="1251"/>
        <v>0</v>
      </c>
      <c r="DG825" s="146">
        <f t="shared" si="1252"/>
        <v>0</v>
      </c>
      <c r="DH825" s="146">
        <f t="shared" si="1253"/>
        <v>0</v>
      </c>
      <c r="DI825" s="146">
        <f t="shared" si="1254"/>
        <v>0</v>
      </c>
      <c r="DJ825" s="146">
        <f t="shared" si="1255"/>
        <v>0</v>
      </c>
      <c r="DK825" s="146">
        <f t="shared" si="1256"/>
        <v>0</v>
      </c>
      <c r="DL825" s="146">
        <f t="shared" si="1257"/>
        <v>0</v>
      </c>
      <c r="DM825" s="146">
        <f t="shared" si="1258"/>
        <v>0</v>
      </c>
      <c r="DN825" s="64">
        <f t="shared" si="1277"/>
        <v>30</v>
      </c>
      <c r="DO825" s="52" t="str">
        <f t="shared" si="1278"/>
        <v/>
      </c>
      <c r="DP825" s="52" t="str">
        <f t="shared" si="1261"/>
        <v/>
      </c>
      <c r="DQ825" s="53">
        <f t="shared" si="1262"/>
        <v>30</v>
      </c>
      <c r="DR825" s="1">
        <f t="shared" si="1279"/>
        <v>2</v>
      </c>
      <c r="DS825" s="168" t="e">
        <f>IF(AND(DR825=#REF!,BL825=#REF!),'Tiến độ'!D825,"")</f>
        <v>#REF!</v>
      </c>
    </row>
    <row r="826" spans="1:123" ht="11.25" customHeight="1">
      <c r="A826" s="314" t="str">
        <f>IF(B826="","",MAX($A$7:A825)+1)</f>
        <v/>
      </c>
      <c r="B826" s="315"/>
      <c r="C826" s="79" t="s">
        <v>673</v>
      </c>
      <c r="D826" s="80" t="s">
        <v>674</v>
      </c>
      <c r="E826" s="81">
        <v>2</v>
      </c>
      <c r="F826" s="82">
        <v>30</v>
      </c>
      <c r="G826" s="83"/>
      <c r="H826" s="84">
        <f t="shared" si="1282"/>
        <v>1</v>
      </c>
      <c r="I826" s="85">
        <f t="shared" si="1283"/>
        <v>64</v>
      </c>
      <c r="J826" s="27"/>
      <c r="K826" s="86"/>
      <c r="L826" s="87"/>
      <c r="M826" s="87"/>
      <c r="N826" s="88"/>
      <c r="O826" s="86"/>
      <c r="P826" s="87"/>
      <c r="Q826" s="87"/>
      <c r="R826" s="88"/>
      <c r="S826" s="86"/>
      <c r="T826" s="87"/>
      <c r="U826" s="87"/>
      <c r="V826" s="87"/>
      <c r="W826" s="88"/>
      <c r="X826" s="86"/>
      <c r="Y826" s="87"/>
      <c r="Z826" s="87"/>
      <c r="AA826" s="88"/>
      <c r="AB826" s="86"/>
      <c r="AC826" s="87"/>
      <c r="AD826" s="87"/>
      <c r="AE826" s="88"/>
      <c r="AF826" s="86"/>
      <c r="AG826" s="87"/>
      <c r="AH826" s="87"/>
      <c r="AI826" s="362"/>
      <c r="AJ826" s="363"/>
      <c r="AK826" s="86"/>
      <c r="AL826" s="87">
        <v>3</v>
      </c>
      <c r="AM826" s="87">
        <v>3</v>
      </c>
      <c r="AN826" s="88">
        <v>3</v>
      </c>
      <c r="AO826" s="86">
        <v>3</v>
      </c>
      <c r="AP826" s="87">
        <v>3</v>
      </c>
      <c r="AQ826" s="87">
        <v>3</v>
      </c>
      <c r="AR826" s="88">
        <v>3</v>
      </c>
      <c r="AS826" s="89">
        <v>3</v>
      </c>
      <c r="AT826" s="87">
        <v>3</v>
      </c>
      <c r="AU826" s="87">
        <v>3</v>
      </c>
      <c r="AV826" s="90"/>
      <c r="AW826" s="86"/>
      <c r="AX826" s="87"/>
      <c r="AY826" s="87"/>
      <c r="AZ826" s="87"/>
      <c r="BA826" s="88" t="s">
        <v>166</v>
      </c>
      <c r="BB826" s="89" t="s">
        <v>163</v>
      </c>
      <c r="BC826" s="87" t="s">
        <v>163</v>
      </c>
      <c r="BD826" s="87" t="s">
        <v>163</v>
      </c>
      <c r="BE826" s="321"/>
      <c r="BF826" s="322"/>
      <c r="BG826" s="322"/>
      <c r="BH826" s="322"/>
      <c r="BI826" s="322"/>
      <c r="BJ826" s="323"/>
      <c r="BK826" s="46" t="s">
        <v>18</v>
      </c>
      <c r="BL826" s="46" t="s">
        <v>52</v>
      </c>
      <c r="BN826" s="146">
        <f t="shared" si="1260"/>
        <v>0</v>
      </c>
      <c r="BO826" s="146">
        <f t="shared" si="1208"/>
        <v>0</v>
      </c>
      <c r="BP826" s="146">
        <f t="shared" si="1209"/>
        <v>0</v>
      </c>
      <c r="BQ826" s="146">
        <f t="shared" si="1210"/>
        <v>0</v>
      </c>
      <c r="BR826" s="146">
        <f t="shared" si="1211"/>
        <v>0</v>
      </c>
      <c r="BS826" s="146">
        <f t="shared" si="1212"/>
        <v>0</v>
      </c>
      <c r="BT826" s="146">
        <f t="shared" si="1213"/>
        <v>0</v>
      </c>
      <c r="BU826" s="146">
        <f t="shared" si="1214"/>
        <v>0</v>
      </c>
      <c r="BV826" s="146">
        <f t="shared" si="1215"/>
        <v>0</v>
      </c>
      <c r="BW826" s="146">
        <f t="shared" si="1216"/>
        <v>0</v>
      </c>
      <c r="BX826" s="146">
        <f t="shared" si="1217"/>
        <v>0</v>
      </c>
      <c r="BY826" s="146">
        <f t="shared" si="1218"/>
        <v>0</v>
      </c>
      <c r="BZ826" s="146">
        <f t="shared" si="1219"/>
        <v>0</v>
      </c>
      <c r="CA826" s="146">
        <f t="shared" si="1220"/>
        <v>0</v>
      </c>
      <c r="CB826" s="146">
        <f t="shared" si="1221"/>
        <v>0</v>
      </c>
      <c r="CC826" s="146">
        <f t="shared" si="1222"/>
        <v>0</v>
      </c>
      <c r="CD826" s="146">
        <f t="shared" si="1223"/>
        <v>0</v>
      </c>
      <c r="CE826" s="146">
        <f t="shared" si="1224"/>
        <v>0</v>
      </c>
      <c r="CF826" s="146">
        <f t="shared" si="1225"/>
        <v>0</v>
      </c>
      <c r="CG826" s="146">
        <f t="shared" si="1226"/>
        <v>0</v>
      </c>
      <c r="CH826" s="146">
        <f t="shared" si="1227"/>
        <v>0</v>
      </c>
      <c r="CI826" s="146">
        <f t="shared" si="1228"/>
        <v>0</v>
      </c>
      <c r="CJ826" s="146">
        <f t="shared" si="1229"/>
        <v>0</v>
      </c>
      <c r="CK826" s="146">
        <f t="shared" si="1230"/>
        <v>0</v>
      </c>
      <c r="CL826" s="146">
        <f t="shared" si="1231"/>
        <v>0</v>
      </c>
      <c r="CM826" s="146">
        <f t="shared" si="1232"/>
        <v>0</v>
      </c>
      <c r="CN826" s="146">
        <f t="shared" si="1233"/>
        <v>0</v>
      </c>
      <c r="CO826" s="146">
        <f t="shared" si="1234"/>
        <v>3</v>
      </c>
      <c r="CP826" s="146">
        <f t="shared" si="1235"/>
        <v>3</v>
      </c>
      <c r="CQ826" s="146">
        <f t="shared" si="1236"/>
        <v>3</v>
      </c>
      <c r="CR826" s="146">
        <f t="shared" si="1237"/>
        <v>3</v>
      </c>
      <c r="CS826" s="146">
        <f t="shared" si="1238"/>
        <v>3</v>
      </c>
      <c r="CT826" s="146">
        <f t="shared" si="1239"/>
        <v>3</v>
      </c>
      <c r="CU826" s="146">
        <f t="shared" si="1240"/>
        <v>3</v>
      </c>
      <c r="CV826" s="146">
        <f t="shared" si="1241"/>
        <v>3</v>
      </c>
      <c r="CW826" s="146">
        <f t="shared" si="1242"/>
        <v>3</v>
      </c>
      <c r="CX826" s="146">
        <f t="shared" si="1243"/>
        <v>3</v>
      </c>
      <c r="CY826" s="146">
        <f t="shared" si="1244"/>
        <v>0</v>
      </c>
      <c r="CZ826" s="146">
        <f t="shared" si="1245"/>
        <v>0</v>
      </c>
      <c r="DA826" s="146">
        <f t="shared" si="1246"/>
        <v>0</v>
      </c>
      <c r="DB826" s="146">
        <f t="shared" si="1247"/>
        <v>0</v>
      </c>
      <c r="DC826" s="146">
        <f t="shared" si="1248"/>
        <v>0</v>
      </c>
      <c r="DD826" s="146">
        <f t="shared" si="1249"/>
        <v>0</v>
      </c>
      <c r="DE826" s="146">
        <f t="shared" si="1250"/>
        <v>0</v>
      </c>
      <c r="DF826" s="146">
        <f t="shared" si="1251"/>
        <v>0</v>
      </c>
      <c r="DG826" s="146">
        <f t="shared" si="1252"/>
        <v>0</v>
      </c>
      <c r="DH826" s="146">
        <f t="shared" si="1253"/>
        <v>0</v>
      </c>
      <c r="DI826" s="146">
        <f t="shared" si="1254"/>
        <v>0</v>
      </c>
      <c r="DJ826" s="146">
        <f t="shared" si="1255"/>
        <v>0</v>
      </c>
      <c r="DK826" s="146">
        <f t="shared" si="1256"/>
        <v>0</v>
      </c>
      <c r="DL826" s="146">
        <f t="shared" si="1257"/>
        <v>0</v>
      </c>
      <c r="DM826" s="146">
        <f t="shared" si="1258"/>
        <v>0</v>
      </c>
      <c r="DN826" s="64">
        <f t="shared" si="1277"/>
        <v>30</v>
      </c>
      <c r="DO826" s="52" t="str">
        <f t="shared" si="1278"/>
        <v/>
      </c>
      <c r="DP826" s="52" t="str">
        <f t="shared" si="1261"/>
        <v/>
      </c>
      <c r="DQ826" s="53">
        <f t="shared" si="1262"/>
        <v>30</v>
      </c>
      <c r="DR826" s="1">
        <f t="shared" si="1279"/>
        <v>2</v>
      </c>
      <c r="DS826" s="168" t="e">
        <f>IF(AND(DR826=#REF!,BL826=#REF!),'Tiến độ'!D826,"")</f>
        <v>#REF!</v>
      </c>
    </row>
    <row r="827" spans="1:123" ht="11.25" customHeight="1">
      <c r="A827" s="314" t="str">
        <f>IF(B827="","",MAX($A$7:A826)+1)</f>
        <v/>
      </c>
      <c r="B827" s="315"/>
      <c r="C827" s="79" t="s">
        <v>836</v>
      </c>
      <c r="D827" s="80" t="s">
        <v>837</v>
      </c>
      <c r="E827" s="81">
        <v>2</v>
      </c>
      <c r="F827" s="82">
        <v>30</v>
      </c>
      <c r="G827" s="83"/>
      <c r="H827" s="84">
        <f t="shared" si="1282"/>
        <v>1</v>
      </c>
      <c r="I827" s="85">
        <f t="shared" si="1283"/>
        <v>64</v>
      </c>
      <c r="J827" s="27"/>
      <c r="K827" s="86"/>
      <c r="L827" s="87"/>
      <c r="M827" s="87"/>
      <c r="N827" s="88"/>
      <c r="O827" s="86"/>
      <c r="P827" s="87"/>
      <c r="Q827" s="87"/>
      <c r="R827" s="88"/>
      <c r="S827" s="86"/>
      <c r="T827" s="87"/>
      <c r="U827" s="87"/>
      <c r="V827" s="87"/>
      <c r="W827" s="88"/>
      <c r="X827" s="86"/>
      <c r="Y827" s="87"/>
      <c r="Z827" s="87"/>
      <c r="AA827" s="88"/>
      <c r="AB827" s="86"/>
      <c r="AC827" s="87"/>
      <c r="AD827" s="87"/>
      <c r="AE827" s="88"/>
      <c r="AF827" s="86"/>
      <c r="AG827" s="87"/>
      <c r="AH827" s="87"/>
      <c r="AI827" s="362"/>
      <c r="AJ827" s="363"/>
      <c r="AK827" s="86"/>
      <c r="AL827" s="87">
        <v>3</v>
      </c>
      <c r="AM827" s="87">
        <v>3</v>
      </c>
      <c r="AN827" s="88">
        <v>3</v>
      </c>
      <c r="AO827" s="86">
        <v>3</v>
      </c>
      <c r="AP827" s="87">
        <v>3</v>
      </c>
      <c r="AQ827" s="87">
        <v>3</v>
      </c>
      <c r="AR827" s="88">
        <v>3</v>
      </c>
      <c r="AS827" s="89">
        <v>3</v>
      </c>
      <c r="AT827" s="87">
        <v>3</v>
      </c>
      <c r="AU827" s="87">
        <v>3</v>
      </c>
      <c r="AV827" s="90"/>
      <c r="AW827" s="86"/>
      <c r="AX827" s="87"/>
      <c r="AY827" s="87"/>
      <c r="AZ827" s="87"/>
      <c r="BA827" s="88" t="s">
        <v>166</v>
      </c>
      <c r="BB827" s="89" t="s">
        <v>163</v>
      </c>
      <c r="BC827" s="87" t="s">
        <v>163</v>
      </c>
      <c r="BD827" s="87" t="s">
        <v>163</v>
      </c>
      <c r="BE827" s="321"/>
      <c r="BF827" s="322"/>
      <c r="BG827" s="322"/>
      <c r="BH827" s="322"/>
      <c r="BI827" s="322"/>
      <c r="BJ827" s="323"/>
      <c r="BK827" s="46" t="s">
        <v>18</v>
      </c>
      <c r="BL827" s="46" t="s">
        <v>53</v>
      </c>
      <c r="BN827" s="146">
        <f t="shared" si="1260"/>
        <v>0</v>
      </c>
      <c r="BO827" s="146">
        <f t="shared" si="1208"/>
        <v>0</v>
      </c>
      <c r="BP827" s="146">
        <f t="shared" si="1209"/>
        <v>0</v>
      </c>
      <c r="BQ827" s="146">
        <f t="shared" si="1210"/>
        <v>0</v>
      </c>
      <c r="BR827" s="146">
        <f t="shared" si="1211"/>
        <v>0</v>
      </c>
      <c r="BS827" s="146">
        <f t="shared" si="1212"/>
        <v>0</v>
      </c>
      <c r="BT827" s="146">
        <f t="shared" si="1213"/>
        <v>0</v>
      </c>
      <c r="BU827" s="146">
        <f t="shared" si="1214"/>
        <v>0</v>
      </c>
      <c r="BV827" s="146">
        <f t="shared" si="1215"/>
        <v>0</v>
      </c>
      <c r="BW827" s="146">
        <f t="shared" si="1216"/>
        <v>0</v>
      </c>
      <c r="BX827" s="146">
        <f t="shared" si="1217"/>
        <v>0</v>
      </c>
      <c r="BY827" s="146">
        <f t="shared" si="1218"/>
        <v>0</v>
      </c>
      <c r="BZ827" s="146">
        <f t="shared" si="1219"/>
        <v>0</v>
      </c>
      <c r="CA827" s="146">
        <f t="shared" si="1220"/>
        <v>0</v>
      </c>
      <c r="CB827" s="146">
        <f t="shared" si="1221"/>
        <v>0</v>
      </c>
      <c r="CC827" s="146">
        <f t="shared" si="1222"/>
        <v>0</v>
      </c>
      <c r="CD827" s="146">
        <f t="shared" si="1223"/>
        <v>0</v>
      </c>
      <c r="CE827" s="146">
        <f t="shared" si="1224"/>
        <v>0</v>
      </c>
      <c r="CF827" s="146">
        <f t="shared" si="1225"/>
        <v>0</v>
      </c>
      <c r="CG827" s="146">
        <f t="shared" si="1226"/>
        <v>0</v>
      </c>
      <c r="CH827" s="146">
        <f t="shared" si="1227"/>
        <v>0</v>
      </c>
      <c r="CI827" s="146">
        <f t="shared" si="1228"/>
        <v>0</v>
      </c>
      <c r="CJ827" s="146">
        <f t="shared" si="1229"/>
        <v>0</v>
      </c>
      <c r="CK827" s="146">
        <f t="shared" si="1230"/>
        <v>0</v>
      </c>
      <c r="CL827" s="146">
        <f t="shared" si="1231"/>
        <v>0</v>
      </c>
      <c r="CM827" s="146">
        <f t="shared" si="1232"/>
        <v>0</v>
      </c>
      <c r="CN827" s="146">
        <f t="shared" si="1233"/>
        <v>0</v>
      </c>
      <c r="CO827" s="146">
        <f t="shared" si="1234"/>
        <v>3</v>
      </c>
      <c r="CP827" s="146">
        <f t="shared" si="1235"/>
        <v>3</v>
      </c>
      <c r="CQ827" s="146">
        <f t="shared" si="1236"/>
        <v>3</v>
      </c>
      <c r="CR827" s="146">
        <f t="shared" si="1237"/>
        <v>3</v>
      </c>
      <c r="CS827" s="146">
        <f t="shared" si="1238"/>
        <v>3</v>
      </c>
      <c r="CT827" s="146">
        <f t="shared" si="1239"/>
        <v>3</v>
      </c>
      <c r="CU827" s="146">
        <f t="shared" si="1240"/>
        <v>3</v>
      </c>
      <c r="CV827" s="146">
        <f t="shared" si="1241"/>
        <v>3</v>
      </c>
      <c r="CW827" s="146">
        <f t="shared" si="1242"/>
        <v>3</v>
      </c>
      <c r="CX827" s="146">
        <f t="shared" si="1243"/>
        <v>3</v>
      </c>
      <c r="CY827" s="146">
        <f t="shared" si="1244"/>
        <v>0</v>
      </c>
      <c r="CZ827" s="146">
        <f t="shared" si="1245"/>
        <v>0</v>
      </c>
      <c r="DA827" s="146">
        <f t="shared" si="1246"/>
        <v>0</v>
      </c>
      <c r="DB827" s="146">
        <f t="shared" si="1247"/>
        <v>0</v>
      </c>
      <c r="DC827" s="146">
        <f t="shared" si="1248"/>
        <v>0</v>
      </c>
      <c r="DD827" s="146">
        <f t="shared" si="1249"/>
        <v>0</v>
      </c>
      <c r="DE827" s="146">
        <f t="shared" si="1250"/>
        <v>0</v>
      </c>
      <c r="DF827" s="146">
        <f t="shared" si="1251"/>
        <v>0</v>
      </c>
      <c r="DG827" s="146">
        <f t="shared" si="1252"/>
        <v>0</v>
      </c>
      <c r="DH827" s="146">
        <f t="shared" si="1253"/>
        <v>0</v>
      </c>
      <c r="DI827" s="146">
        <f t="shared" si="1254"/>
        <v>0</v>
      </c>
      <c r="DJ827" s="146">
        <f t="shared" si="1255"/>
        <v>0</v>
      </c>
      <c r="DK827" s="146">
        <f t="shared" si="1256"/>
        <v>0</v>
      </c>
      <c r="DL827" s="146">
        <f t="shared" si="1257"/>
        <v>0</v>
      </c>
      <c r="DM827" s="146">
        <f t="shared" si="1258"/>
        <v>0</v>
      </c>
      <c r="DN827" s="64">
        <f t="shared" si="1277"/>
        <v>30</v>
      </c>
      <c r="DO827" s="52" t="str">
        <f t="shared" si="1278"/>
        <v/>
      </c>
      <c r="DP827" s="52" t="str">
        <f t="shared" si="1261"/>
        <v/>
      </c>
      <c r="DQ827" s="53">
        <f t="shared" si="1262"/>
        <v>30</v>
      </c>
      <c r="DR827" s="1">
        <f t="shared" si="1279"/>
        <v>2</v>
      </c>
      <c r="DS827" s="168" t="e">
        <f>IF(AND(DR827=#REF!,BL827=#REF!),'Tiến độ'!D827,"")</f>
        <v>#REF!</v>
      </c>
    </row>
    <row r="828" spans="1:123" ht="11.25" customHeight="1">
      <c r="A828" s="314" t="str">
        <f>IF(B828="","",MAX($A$7:A827)+1)</f>
        <v/>
      </c>
      <c r="B828" s="315"/>
      <c r="C828" s="79" t="s">
        <v>841</v>
      </c>
      <c r="D828" s="80" t="s">
        <v>842</v>
      </c>
      <c r="E828" s="81">
        <v>2</v>
      </c>
      <c r="F828" s="82"/>
      <c r="G828" s="83">
        <v>90</v>
      </c>
      <c r="H828" s="84">
        <f t="shared" si="1282"/>
        <v>1</v>
      </c>
      <c r="I828" s="85">
        <f t="shared" si="1283"/>
        <v>64</v>
      </c>
      <c r="J828" s="27"/>
      <c r="K828" s="86"/>
      <c r="L828" s="87"/>
      <c r="M828" s="87"/>
      <c r="N828" s="88"/>
      <c r="O828" s="86"/>
      <c r="P828" s="87"/>
      <c r="Q828" s="87"/>
      <c r="R828" s="88"/>
      <c r="S828" s="86"/>
      <c r="T828" s="87"/>
      <c r="U828" s="87"/>
      <c r="V828" s="87"/>
      <c r="W828" s="88"/>
      <c r="X828" s="86"/>
      <c r="Y828" s="87"/>
      <c r="Z828" s="87"/>
      <c r="AA828" s="88"/>
      <c r="AB828" s="86"/>
      <c r="AC828" s="87"/>
      <c r="AD828" s="87"/>
      <c r="AE828" s="88"/>
      <c r="AF828" s="86"/>
      <c r="AG828" s="87"/>
      <c r="AH828" s="87"/>
      <c r="AI828" s="362"/>
      <c r="AJ828" s="363"/>
      <c r="AK828" s="86"/>
      <c r="AL828" s="87"/>
      <c r="AM828" s="87"/>
      <c r="AN828" s="88"/>
      <c r="AO828" s="86"/>
      <c r="AP828" s="87"/>
      <c r="AQ828" s="87"/>
      <c r="AR828" s="88"/>
      <c r="AS828" s="89"/>
      <c r="AT828" s="87"/>
      <c r="AU828" s="87"/>
      <c r="AV828" s="90"/>
      <c r="AW828" s="86"/>
      <c r="AX828" s="87" t="s">
        <v>846</v>
      </c>
      <c r="AY828" s="87" t="s">
        <v>846</v>
      </c>
      <c r="AZ828" s="87" t="s">
        <v>846</v>
      </c>
      <c r="BA828" s="88"/>
      <c r="BB828" s="89"/>
      <c r="BC828" s="87"/>
      <c r="BD828" s="87"/>
      <c r="BE828" s="321"/>
      <c r="BF828" s="322"/>
      <c r="BG828" s="322"/>
      <c r="BH828" s="322"/>
      <c r="BI828" s="322"/>
      <c r="BJ828" s="323"/>
      <c r="BK828" s="46"/>
      <c r="BL828" s="46" t="s">
        <v>53</v>
      </c>
      <c r="BN828" s="146">
        <f t="shared" si="1260"/>
        <v>0</v>
      </c>
      <c r="BO828" s="146">
        <f t="shared" si="1208"/>
        <v>0</v>
      </c>
      <c r="BP828" s="146">
        <f t="shared" si="1209"/>
        <v>0</v>
      </c>
      <c r="BQ828" s="146">
        <f t="shared" si="1210"/>
        <v>0</v>
      </c>
      <c r="BR828" s="146">
        <f t="shared" si="1211"/>
        <v>0</v>
      </c>
      <c r="BS828" s="146">
        <f t="shared" si="1212"/>
        <v>0</v>
      </c>
      <c r="BT828" s="146">
        <f t="shared" si="1213"/>
        <v>0</v>
      </c>
      <c r="BU828" s="146">
        <f t="shared" si="1214"/>
        <v>0</v>
      </c>
      <c r="BV828" s="146">
        <f t="shared" si="1215"/>
        <v>0</v>
      </c>
      <c r="BW828" s="146">
        <f t="shared" si="1216"/>
        <v>0</v>
      </c>
      <c r="BX828" s="146">
        <f t="shared" si="1217"/>
        <v>0</v>
      </c>
      <c r="BY828" s="146">
        <f t="shared" si="1218"/>
        <v>0</v>
      </c>
      <c r="BZ828" s="146">
        <f t="shared" si="1219"/>
        <v>0</v>
      </c>
      <c r="CA828" s="146">
        <f t="shared" si="1220"/>
        <v>0</v>
      </c>
      <c r="CB828" s="146">
        <f t="shared" si="1221"/>
        <v>0</v>
      </c>
      <c r="CC828" s="146">
        <f t="shared" si="1222"/>
        <v>0</v>
      </c>
      <c r="CD828" s="146">
        <f t="shared" si="1223"/>
        <v>0</v>
      </c>
      <c r="CE828" s="146">
        <f t="shared" si="1224"/>
        <v>0</v>
      </c>
      <c r="CF828" s="146">
        <f t="shared" si="1225"/>
        <v>0</v>
      </c>
      <c r="CG828" s="146">
        <f t="shared" si="1226"/>
        <v>0</v>
      </c>
      <c r="CH828" s="146">
        <f t="shared" si="1227"/>
        <v>0</v>
      </c>
      <c r="CI828" s="146">
        <f t="shared" si="1228"/>
        <v>0</v>
      </c>
      <c r="CJ828" s="146">
        <f t="shared" si="1229"/>
        <v>0</v>
      </c>
      <c r="CK828" s="146">
        <f t="shared" si="1230"/>
        <v>0</v>
      </c>
      <c r="CL828" s="146">
        <f t="shared" si="1231"/>
        <v>0</v>
      </c>
      <c r="CM828" s="146">
        <f t="shared" si="1232"/>
        <v>0</v>
      </c>
      <c r="CN828" s="146">
        <f t="shared" si="1233"/>
        <v>0</v>
      </c>
      <c r="CO828" s="146">
        <f t="shared" si="1234"/>
        <v>0</v>
      </c>
      <c r="CP828" s="146">
        <f t="shared" si="1235"/>
        <v>0</v>
      </c>
      <c r="CQ828" s="146">
        <f t="shared" si="1236"/>
        <v>0</v>
      </c>
      <c r="CR828" s="146">
        <f t="shared" si="1237"/>
        <v>0</v>
      </c>
      <c r="CS828" s="146">
        <f t="shared" si="1238"/>
        <v>0</v>
      </c>
      <c r="CT828" s="146">
        <f t="shared" si="1239"/>
        <v>0</v>
      </c>
      <c r="CU828" s="146">
        <f t="shared" si="1240"/>
        <v>0</v>
      </c>
      <c r="CV828" s="146">
        <f t="shared" si="1241"/>
        <v>0</v>
      </c>
      <c r="CW828" s="146">
        <f t="shared" si="1242"/>
        <v>0</v>
      </c>
      <c r="CX828" s="146">
        <f t="shared" si="1243"/>
        <v>0</v>
      </c>
      <c r="CY828" s="146">
        <f t="shared" si="1244"/>
        <v>0</v>
      </c>
      <c r="CZ828" s="146">
        <f t="shared" si="1245"/>
        <v>0</v>
      </c>
      <c r="DA828" s="146">
        <f t="shared" si="1246"/>
        <v>0</v>
      </c>
      <c r="DB828" s="146">
        <f t="shared" si="1247"/>
        <v>0</v>
      </c>
      <c r="DC828" s="146">
        <f t="shared" si="1248"/>
        <v>0</v>
      </c>
      <c r="DD828" s="146">
        <f t="shared" si="1249"/>
        <v>0</v>
      </c>
      <c r="DE828" s="146">
        <f t="shared" si="1250"/>
        <v>0</v>
      </c>
      <c r="DF828" s="146">
        <f t="shared" si="1251"/>
        <v>0</v>
      </c>
      <c r="DG828" s="146">
        <f t="shared" si="1252"/>
        <v>0</v>
      </c>
      <c r="DH828" s="146">
        <f t="shared" si="1253"/>
        <v>0</v>
      </c>
      <c r="DI828" s="146">
        <f t="shared" si="1254"/>
        <v>0</v>
      </c>
      <c r="DJ828" s="146">
        <f t="shared" si="1255"/>
        <v>0</v>
      </c>
      <c r="DK828" s="146">
        <f t="shared" si="1256"/>
        <v>0</v>
      </c>
      <c r="DL828" s="146">
        <f t="shared" si="1257"/>
        <v>0</v>
      </c>
      <c r="DM828" s="146">
        <f t="shared" si="1258"/>
        <v>0</v>
      </c>
      <c r="DN828" s="64">
        <f>20*2*H828</f>
        <v>40</v>
      </c>
      <c r="DO828" s="52" t="str">
        <f t="shared" si="1278"/>
        <v/>
      </c>
      <c r="DP828" s="52" t="str">
        <f t="shared" si="1261"/>
        <v/>
      </c>
      <c r="DQ828" s="53">
        <f t="shared" si="1262"/>
        <v>40</v>
      </c>
      <c r="DR828" s="1">
        <f t="shared" si="1279"/>
        <v>2</v>
      </c>
      <c r="DS828" s="168" t="e">
        <f>IF(AND(DR828=#REF!,BL828=#REF!),'Tiến độ'!D828,"")</f>
        <v>#REF!</v>
      </c>
    </row>
    <row r="829" spans="1:123" ht="11.25" customHeight="1">
      <c r="A829" s="314" t="str">
        <f>IF(B829="","",MAX($A$7:A828)+1)</f>
        <v/>
      </c>
      <c r="B829" s="315"/>
      <c r="C829" s="79" t="s">
        <v>843</v>
      </c>
      <c r="D829" s="80" t="s">
        <v>844</v>
      </c>
      <c r="E829" s="81">
        <v>3</v>
      </c>
      <c r="F829" s="82"/>
      <c r="G829" s="83">
        <v>135</v>
      </c>
      <c r="H829" s="84">
        <f t="shared" si="1282"/>
        <v>1</v>
      </c>
      <c r="I829" s="85">
        <f t="shared" si="1283"/>
        <v>64</v>
      </c>
      <c r="J829" s="27"/>
      <c r="K829" s="86"/>
      <c r="L829" s="87"/>
      <c r="M829" s="87"/>
      <c r="N829" s="88"/>
      <c r="O829" s="86"/>
      <c r="P829" s="87"/>
      <c r="Q829" s="87"/>
      <c r="R829" s="88"/>
      <c r="S829" s="86"/>
      <c r="T829" s="87"/>
      <c r="U829" s="87"/>
      <c r="V829" s="87"/>
      <c r="W829" s="88"/>
      <c r="X829" s="86"/>
      <c r="Y829" s="87"/>
      <c r="Z829" s="87"/>
      <c r="AA829" s="88"/>
      <c r="AB829" s="86"/>
      <c r="AC829" s="87"/>
      <c r="AD829" s="87"/>
      <c r="AE829" s="88"/>
      <c r="AF829" s="86"/>
      <c r="AG829" s="87"/>
      <c r="AH829" s="87"/>
      <c r="AI829" s="362"/>
      <c r="AJ829" s="363"/>
      <c r="AK829" s="86"/>
      <c r="AL829" s="87"/>
      <c r="AM829" s="87"/>
      <c r="AN829" s="88"/>
      <c r="AO829" s="86"/>
      <c r="AP829" s="87"/>
      <c r="AQ829" s="87"/>
      <c r="AR829" s="88"/>
      <c r="AS829" s="89"/>
      <c r="AT829" s="87"/>
      <c r="AU829" s="87"/>
      <c r="AV829" s="90" t="s">
        <v>845</v>
      </c>
      <c r="AW829" s="86" t="s">
        <v>845</v>
      </c>
      <c r="AX829" s="87"/>
      <c r="AY829" s="87"/>
      <c r="AZ829" s="87"/>
      <c r="BA829" s="88"/>
      <c r="BB829" s="89"/>
      <c r="BC829" s="87"/>
      <c r="BD829" s="87"/>
      <c r="BE829" s="321"/>
      <c r="BF829" s="322"/>
      <c r="BG829" s="322"/>
      <c r="BH829" s="322"/>
      <c r="BI829" s="322"/>
      <c r="BJ829" s="323"/>
      <c r="BK829" s="46"/>
      <c r="BL829" s="46" t="s">
        <v>53</v>
      </c>
      <c r="BN829" s="146">
        <f t="shared" si="1260"/>
        <v>0</v>
      </c>
      <c r="BO829" s="146">
        <f t="shared" si="1208"/>
        <v>0</v>
      </c>
      <c r="BP829" s="146">
        <f t="shared" si="1209"/>
        <v>0</v>
      </c>
      <c r="BQ829" s="146">
        <f t="shared" si="1210"/>
        <v>0</v>
      </c>
      <c r="BR829" s="146">
        <f t="shared" si="1211"/>
        <v>0</v>
      </c>
      <c r="BS829" s="146">
        <f t="shared" si="1212"/>
        <v>0</v>
      </c>
      <c r="BT829" s="146">
        <f t="shared" si="1213"/>
        <v>0</v>
      </c>
      <c r="BU829" s="146">
        <f t="shared" si="1214"/>
        <v>0</v>
      </c>
      <c r="BV829" s="146">
        <f t="shared" si="1215"/>
        <v>0</v>
      </c>
      <c r="BW829" s="146">
        <f t="shared" si="1216"/>
        <v>0</v>
      </c>
      <c r="BX829" s="146">
        <f t="shared" si="1217"/>
        <v>0</v>
      </c>
      <c r="BY829" s="146">
        <f t="shared" si="1218"/>
        <v>0</v>
      </c>
      <c r="BZ829" s="146">
        <f t="shared" si="1219"/>
        <v>0</v>
      </c>
      <c r="CA829" s="146">
        <f t="shared" si="1220"/>
        <v>0</v>
      </c>
      <c r="CB829" s="146">
        <f t="shared" si="1221"/>
        <v>0</v>
      </c>
      <c r="CC829" s="146">
        <f t="shared" si="1222"/>
        <v>0</v>
      </c>
      <c r="CD829" s="146">
        <f t="shared" si="1223"/>
        <v>0</v>
      </c>
      <c r="CE829" s="146">
        <f t="shared" si="1224"/>
        <v>0</v>
      </c>
      <c r="CF829" s="146">
        <f t="shared" si="1225"/>
        <v>0</v>
      </c>
      <c r="CG829" s="146">
        <f t="shared" si="1226"/>
        <v>0</v>
      </c>
      <c r="CH829" s="146">
        <f t="shared" si="1227"/>
        <v>0</v>
      </c>
      <c r="CI829" s="146">
        <f t="shared" si="1228"/>
        <v>0</v>
      </c>
      <c r="CJ829" s="146">
        <f t="shared" si="1229"/>
        <v>0</v>
      </c>
      <c r="CK829" s="146">
        <f t="shared" si="1230"/>
        <v>0</v>
      </c>
      <c r="CL829" s="146">
        <f t="shared" si="1231"/>
        <v>0</v>
      </c>
      <c r="CM829" s="146">
        <f t="shared" si="1232"/>
        <v>0</v>
      </c>
      <c r="CN829" s="146">
        <f t="shared" si="1233"/>
        <v>0</v>
      </c>
      <c r="CO829" s="146">
        <f t="shared" si="1234"/>
        <v>0</v>
      </c>
      <c r="CP829" s="146">
        <f t="shared" si="1235"/>
        <v>0</v>
      </c>
      <c r="CQ829" s="146">
        <f t="shared" si="1236"/>
        <v>0</v>
      </c>
      <c r="CR829" s="146">
        <f t="shared" si="1237"/>
        <v>0</v>
      </c>
      <c r="CS829" s="146">
        <f t="shared" si="1238"/>
        <v>0</v>
      </c>
      <c r="CT829" s="146">
        <f t="shared" si="1239"/>
        <v>0</v>
      </c>
      <c r="CU829" s="146">
        <f t="shared" si="1240"/>
        <v>0</v>
      </c>
      <c r="CV829" s="146">
        <f t="shared" si="1241"/>
        <v>0</v>
      </c>
      <c r="CW829" s="146">
        <f t="shared" si="1242"/>
        <v>0</v>
      </c>
      <c r="CX829" s="146">
        <f t="shared" si="1243"/>
        <v>0</v>
      </c>
      <c r="CY829" s="146">
        <f t="shared" si="1244"/>
        <v>0</v>
      </c>
      <c r="CZ829" s="146">
        <f t="shared" si="1245"/>
        <v>0</v>
      </c>
      <c r="DA829" s="146">
        <f t="shared" si="1246"/>
        <v>0</v>
      </c>
      <c r="DB829" s="146">
        <f t="shared" si="1247"/>
        <v>0</v>
      </c>
      <c r="DC829" s="146">
        <f t="shared" si="1248"/>
        <v>0</v>
      </c>
      <c r="DD829" s="146">
        <f t="shared" si="1249"/>
        <v>0</v>
      </c>
      <c r="DE829" s="146">
        <f t="shared" si="1250"/>
        <v>0</v>
      </c>
      <c r="DF829" s="146">
        <f t="shared" si="1251"/>
        <v>0</v>
      </c>
      <c r="DG829" s="146">
        <f t="shared" si="1252"/>
        <v>0</v>
      </c>
      <c r="DH829" s="146">
        <f t="shared" si="1253"/>
        <v>0</v>
      </c>
      <c r="DI829" s="146">
        <f t="shared" si="1254"/>
        <v>0</v>
      </c>
      <c r="DJ829" s="146">
        <f t="shared" si="1255"/>
        <v>0</v>
      </c>
      <c r="DK829" s="146">
        <f t="shared" si="1256"/>
        <v>0</v>
      </c>
      <c r="DL829" s="146">
        <f t="shared" si="1257"/>
        <v>0</v>
      </c>
      <c r="DM829" s="146">
        <f t="shared" si="1258"/>
        <v>0</v>
      </c>
      <c r="DN829" s="64">
        <f>30*2*H829</f>
        <v>60</v>
      </c>
      <c r="DO829" s="52" t="str">
        <f t="shared" si="1278"/>
        <v/>
      </c>
      <c r="DP829" s="52" t="str">
        <f t="shared" si="1261"/>
        <v/>
      </c>
      <c r="DQ829" s="53">
        <f t="shared" si="1262"/>
        <v>60</v>
      </c>
      <c r="DR829" s="1">
        <f t="shared" si="1279"/>
        <v>2</v>
      </c>
      <c r="DS829" s="168" t="e">
        <f>IF(AND(DR829=#REF!,BL829=#REF!),'Tiến độ'!D829,"")</f>
        <v>#REF!</v>
      </c>
    </row>
    <row r="830" spans="1:123" ht="11.25" customHeight="1">
      <c r="A830" s="310" t="str">
        <f>IF(B830="","",MAX($A$7:A829)+1)</f>
        <v/>
      </c>
      <c r="B830" s="313"/>
      <c r="C830" s="91" t="s">
        <v>8</v>
      </c>
      <c r="D830" s="92"/>
      <c r="E830" s="93">
        <f>SUM(E816:E829)</f>
        <v>36</v>
      </c>
      <c r="F830" s="131"/>
      <c r="G830" s="132"/>
      <c r="H830" s="133"/>
      <c r="I830" s="134"/>
      <c r="J830" s="30"/>
      <c r="K830" s="96">
        <f t="shared" ref="K830:BD830" si="1284">SUM(K816:K829)</f>
        <v>20</v>
      </c>
      <c r="L830" s="97">
        <f t="shared" si="1284"/>
        <v>20</v>
      </c>
      <c r="M830" s="97">
        <f t="shared" si="1284"/>
        <v>20</v>
      </c>
      <c r="N830" s="98">
        <f t="shared" si="1284"/>
        <v>20</v>
      </c>
      <c r="O830" s="96">
        <f t="shared" si="1284"/>
        <v>20</v>
      </c>
      <c r="P830" s="97">
        <f t="shared" si="1284"/>
        <v>20</v>
      </c>
      <c r="Q830" s="97">
        <f t="shared" si="1284"/>
        <v>20</v>
      </c>
      <c r="R830" s="98">
        <f t="shared" si="1284"/>
        <v>20</v>
      </c>
      <c r="S830" s="96">
        <f t="shared" si="1284"/>
        <v>20</v>
      </c>
      <c r="T830" s="97">
        <f t="shared" si="1284"/>
        <v>20</v>
      </c>
      <c r="U830" s="97">
        <f t="shared" si="1284"/>
        <v>20</v>
      </c>
      <c r="V830" s="97">
        <f t="shared" si="1284"/>
        <v>20</v>
      </c>
      <c r="W830" s="98">
        <f t="shared" si="1284"/>
        <v>20</v>
      </c>
      <c r="X830" s="96">
        <f t="shared" si="1284"/>
        <v>20</v>
      </c>
      <c r="Y830" s="97">
        <f t="shared" si="1284"/>
        <v>20</v>
      </c>
      <c r="Z830" s="97">
        <f t="shared" si="1284"/>
        <v>0</v>
      </c>
      <c r="AA830" s="98">
        <f t="shared" si="1284"/>
        <v>0</v>
      </c>
      <c r="AB830" s="96">
        <f t="shared" si="1284"/>
        <v>0</v>
      </c>
      <c r="AC830" s="97">
        <f t="shared" si="1284"/>
        <v>0</v>
      </c>
      <c r="AD830" s="97">
        <f t="shared" si="1284"/>
        <v>0</v>
      </c>
      <c r="AE830" s="98">
        <f t="shared" si="1284"/>
        <v>0</v>
      </c>
      <c r="AF830" s="96">
        <f t="shared" si="1284"/>
        <v>0</v>
      </c>
      <c r="AG830" s="97">
        <f t="shared" si="1284"/>
        <v>0</v>
      </c>
      <c r="AH830" s="97">
        <f t="shared" si="1284"/>
        <v>0</v>
      </c>
      <c r="AI830" s="362"/>
      <c r="AJ830" s="363"/>
      <c r="AK830" s="96">
        <f t="shared" si="1284"/>
        <v>0</v>
      </c>
      <c r="AL830" s="97">
        <f t="shared" si="1284"/>
        <v>25</v>
      </c>
      <c r="AM830" s="97">
        <f t="shared" si="1284"/>
        <v>25</v>
      </c>
      <c r="AN830" s="98">
        <f t="shared" si="1284"/>
        <v>25</v>
      </c>
      <c r="AO830" s="96">
        <f t="shared" si="1284"/>
        <v>25</v>
      </c>
      <c r="AP830" s="97">
        <f t="shared" si="1284"/>
        <v>25</v>
      </c>
      <c r="AQ830" s="97">
        <f t="shared" si="1284"/>
        <v>25</v>
      </c>
      <c r="AR830" s="98">
        <f t="shared" si="1284"/>
        <v>25</v>
      </c>
      <c r="AS830" s="99">
        <f t="shared" si="1284"/>
        <v>25</v>
      </c>
      <c r="AT830" s="97">
        <f t="shared" si="1284"/>
        <v>25</v>
      </c>
      <c r="AU830" s="97">
        <f t="shared" si="1284"/>
        <v>24</v>
      </c>
      <c r="AV830" s="100">
        <f t="shared" si="1284"/>
        <v>0</v>
      </c>
      <c r="AW830" s="96">
        <f t="shared" si="1284"/>
        <v>0</v>
      </c>
      <c r="AX830" s="97">
        <f t="shared" si="1284"/>
        <v>0</v>
      </c>
      <c r="AY830" s="97">
        <f t="shared" si="1284"/>
        <v>0</v>
      </c>
      <c r="AZ830" s="97">
        <f t="shared" si="1284"/>
        <v>0</v>
      </c>
      <c r="BA830" s="98">
        <f t="shared" si="1284"/>
        <v>0</v>
      </c>
      <c r="BB830" s="99">
        <f t="shared" si="1284"/>
        <v>0</v>
      </c>
      <c r="BC830" s="97">
        <f t="shared" si="1284"/>
        <v>0</v>
      </c>
      <c r="BD830" s="97">
        <f t="shared" si="1284"/>
        <v>0</v>
      </c>
      <c r="BE830" s="321"/>
      <c r="BF830" s="322"/>
      <c r="BG830" s="322"/>
      <c r="BH830" s="322"/>
      <c r="BI830" s="322"/>
      <c r="BJ830" s="323"/>
      <c r="BK830" s="47"/>
      <c r="BL830" s="47" t="s">
        <v>1113</v>
      </c>
      <c r="BN830" s="146">
        <f t="shared" si="1260"/>
        <v>0</v>
      </c>
      <c r="BO830" s="146">
        <f t="shared" si="1208"/>
        <v>0</v>
      </c>
      <c r="BP830" s="146">
        <f t="shared" si="1209"/>
        <v>0</v>
      </c>
      <c r="BQ830" s="146">
        <f t="shared" si="1210"/>
        <v>0</v>
      </c>
      <c r="BR830" s="146">
        <f t="shared" si="1211"/>
        <v>0</v>
      </c>
      <c r="BS830" s="146">
        <f t="shared" si="1212"/>
        <v>0</v>
      </c>
      <c r="BT830" s="146">
        <f t="shared" si="1213"/>
        <v>0</v>
      </c>
      <c r="BU830" s="146">
        <f t="shared" si="1214"/>
        <v>0</v>
      </c>
      <c r="BV830" s="146">
        <f t="shared" si="1215"/>
        <v>0</v>
      </c>
      <c r="BW830" s="146">
        <f t="shared" si="1216"/>
        <v>0</v>
      </c>
      <c r="BX830" s="146">
        <f t="shared" si="1217"/>
        <v>0</v>
      </c>
      <c r="BY830" s="146">
        <f t="shared" si="1218"/>
        <v>0</v>
      </c>
      <c r="BZ830" s="146">
        <f t="shared" si="1219"/>
        <v>0</v>
      </c>
      <c r="CA830" s="146">
        <f t="shared" si="1220"/>
        <v>0</v>
      </c>
      <c r="CB830" s="146">
        <f t="shared" si="1221"/>
        <v>0</v>
      </c>
      <c r="CC830" s="146">
        <f t="shared" si="1222"/>
        <v>0</v>
      </c>
      <c r="CD830" s="146">
        <f t="shared" si="1223"/>
        <v>0</v>
      </c>
      <c r="CE830" s="146">
        <f t="shared" si="1224"/>
        <v>0</v>
      </c>
      <c r="CF830" s="146">
        <f t="shared" si="1225"/>
        <v>0</v>
      </c>
      <c r="CG830" s="146">
        <f t="shared" si="1226"/>
        <v>0</v>
      </c>
      <c r="CH830" s="146">
        <f t="shared" si="1227"/>
        <v>0</v>
      </c>
      <c r="CI830" s="146">
        <f t="shared" si="1228"/>
        <v>0</v>
      </c>
      <c r="CJ830" s="146">
        <f t="shared" si="1229"/>
        <v>0</v>
      </c>
      <c r="CK830" s="146">
        <f t="shared" si="1230"/>
        <v>0</v>
      </c>
      <c r="CL830" s="146">
        <f t="shared" si="1231"/>
        <v>0</v>
      </c>
      <c r="CM830" s="146">
        <f t="shared" si="1232"/>
        <v>0</v>
      </c>
      <c r="CN830" s="146">
        <f t="shared" si="1233"/>
        <v>0</v>
      </c>
      <c r="CO830" s="146">
        <f t="shared" si="1234"/>
        <v>0</v>
      </c>
      <c r="CP830" s="146">
        <f t="shared" si="1235"/>
        <v>0</v>
      </c>
      <c r="CQ830" s="146">
        <f t="shared" si="1236"/>
        <v>0</v>
      </c>
      <c r="CR830" s="146">
        <f t="shared" si="1237"/>
        <v>0</v>
      </c>
      <c r="CS830" s="146">
        <f t="shared" si="1238"/>
        <v>0</v>
      </c>
      <c r="CT830" s="146">
        <f t="shared" si="1239"/>
        <v>0</v>
      </c>
      <c r="CU830" s="146">
        <f t="shared" si="1240"/>
        <v>0</v>
      </c>
      <c r="CV830" s="146">
        <f t="shared" si="1241"/>
        <v>0</v>
      </c>
      <c r="CW830" s="146">
        <f t="shared" si="1242"/>
        <v>0</v>
      </c>
      <c r="CX830" s="146">
        <f t="shared" si="1243"/>
        <v>0</v>
      </c>
      <c r="CY830" s="146">
        <f t="shared" si="1244"/>
        <v>0</v>
      </c>
      <c r="CZ830" s="146">
        <f t="shared" si="1245"/>
        <v>0</v>
      </c>
      <c r="DA830" s="146">
        <f t="shared" si="1246"/>
        <v>0</v>
      </c>
      <c r="DB830" s="146">
        <f t="shared" si="1247"/>
        <v>0</v>
      </c>
      <c r="DC830" s="146">
        <f t="shared" si="1248"/>
        <v>0</v>
      </c>
      <c r="DD830" s="146">
        <f t="shared" si="1249"/>
        <v>0</v>
      </c>
      <c r="DE830" s="146">
        <f t="shared" si="1250"/>
        <v>0</v>
      </c>
      <c r="DF830" s="146">
        <f t="shared" si="1251"/>
        <v>0</v>
      </c>
      <c r="DG830" s="146">
        <f t="shared" si="1252"/>
        <v>0</v>
      </c>
      <c r="DH830" s="146">
        <f t="shared" si="1253"/>
        <v>0</v>
      </c>
      <c r="DI830" s="146">
        <f t="shared" si="1254"/>
        <v>0</v>
      </c>
      <c r="DJ830" s="146">
        <f t="shared" si="1255"/>
        <v>0</v>
      </c>
      <c r="DK830" s="146">
        <f t="shared" si="1256"/>
        <v>0</v>
      </c>
      <c r="DL830" s="146">
        <f t="shared" si="1257"/>
        <v>0</v>
      </c>
      <c r="DM830" s="146">
        <f t="shared" si="1258"/>
        <v>0</v>
      </c>
      <c r="DN830" s="54"/>
      <c r="DO830" s="55"/>
      <c r="DP830" s="55"/>
      <c r="DQ830" s="56"/>
      <c r="DS830" s="168" t="e">
        <f>IF(AND(DR830=#REF!,BL830=#REF!),'Tiến độ'!D830,"")</f>
        <v>#REF!</v>
      </c>
    </row>
    <row r="831" spans="1:123" ht="11.25" customHeight="1">
      <c r="A831" s="308">
        <f>IF(B831="","",MAX($A$7:A830)+1)</f>
        <v>57</v>
      </c>
      <c r="B831" s="311" t="s">
        <v>848</v>
      </c>
      <c r="C831" s="67" t="s">
        <v>441</v>
      </c>
      <c r="D831" s="68" t="s">
        <v>442</v>
      </c>
      <c r="E831" s="69">
        <v>3</v>
      </c>
      <c r="F831" s="70">
        <v>60</v>
      </c>
      <c r="G831" s="71"/>
      <c r="H831" s="72">
        <v>1</v>
      </c>
      <c r="I831" s="73">
        <v>61</v>
      </c>
      <c r="J831" s="24"/>
      <c r="K831" s="74">
        <v>4</v>
      </c>
      <c r="L831" s="75">
        <v>4</v>
      </c>
      <c r="M831" s="75">
        <v>4</v>
      </c>
      <c r="N831" s="76">
        <v>4</v>
      </c>
      <c r="O831" s="74">
        <v>4</v>
      </c>
      <c r="P831" s="75">
        <v>4</v>
      </c>
      <c r="Q831" s="75">
        <v>4</v>
      </c>
      <c r="R831" s="76">
        <v>4</v>
      </c>
      <c r="S831" s="74">
        <v>4</v>
      </c>
      <c r="T831" s="75">
        <v>4</v>
      </c>
      <c r="U831" s="75">
        <v>4</v>
      </c>
      <c r="V831" s="75">
        <v>4</v>
      </c>
      <c r="W831" s="76">
        <v>4</v>
      </c>
      <c r="X831" s="74">
        <v>4</v>
      </c>
      <c r="Y831" s="75">
        <v>4</v>
      </c>
      <c r="Z831" s="75" t="s">
        <v>163</v>
      </c>
      <c r="AA831" s="76" t="s">
        <v>163</v>
      </c>
      <c r="AB831" s="74" t="s">
        <v>163</v>
      </c>
      <c r="AC831" s="75" t="s">
        <v>163</v>
      </c>
      <c r="AD831" s="75" t="s">
        <v>164</v>
      </c>
      <c r="AE831" s="76" t="s">
        <v>164</v>
      </c>
      <c r="AF831" s="74" t="s">
        <v>164</v>
      </c>
      <c r="AG831" s="75" t="s">
        <v>164</v>
      </c>
      <c r="AH831" s="75" t="s">
        <v>164</v>
      </c>
      <c r="AI831" s="362"/>
      <c r="AJ831" s="363"/>
      <c r="AK831" s="74" t="s">
        <v>164</v>
      </c>
      <c r="AL831" s="75"/>
      <c r="AM831" s="75"/>
      <c r="AN831" s="76"/>
      <c r="AO831" s="74"/>
      <c r="AP831" s="75"/>
      <c r="AQ831" s="75"/>
      <c r="AR831" s="76"/>
      <c r="AS831" s="77"/>
      <c r="AT831" s="75"/>
      <c r="AU831" s="75"/>
      <c r="AV831" s="78"/>
      <c r="AW831" s="74"/>
      <c r="AX831" s="75"/>
      <c r="AY831" s="75"/>
      <c r="AZ831" s="75"/>
      <c r="BA831" s="76"/>
      <c r="BB831" s="77"/>
      <c r="BC831" s="75"/>
      <c r="BD831" s="75"/>
      <c r="BE831" s="321"/>
      <c r="BF831" s="322"/>
      <c r="BG831" s="322"/>
      <c r="BH831" s="322"/>
      <c r="BI831" s="322"/>
      <c r="BJ831" s="323"/>
      <c r="BK831" s="45" t="s">
        <v>20</v>
      </c>
      <c r="BL831" s="45" t="s">
        <v>56</v>
      </c>
      <c r="BN831" s="146">
        <f t="shared" si="1260"/>
        <v>4</v>
      </c>
      <c r="BO831" s="146">
        <f t="shared" si="1208"/>
        <v>4</v>
      </c>
      <c r="BP831" s="146">
        <f t="shared" si="1209"/>
        <v>4</v>
      </c>
      <c r="BQ831" s="146">
        <f t="shared" si="1210"/>
        <v>4</v>
      </c>
      <c r="BR831" s="146">
        <f t="shared" si="1211"/>
        <v>4</v>
      </c>
      <c r="BS831" s="146">
        <f t="shared" si="1212"/>
        <v>4</v>
      </c>
      <c r="BT831" s="146">
        <f t="shared" si="1213"/>
        <v>4</v>
      </c>
      <c r="BU831" s="146">
        <f t="shared" si="1214"/>
        <v>4</v>
      </c>
      <c r="BV831" s="146">
        <f t="shared" si="1215"/>
        <v>4</v>
      </c>
      <c r="BW831" s="146">
        <f t="shared" si="1216"/>
        <v>4</v>
      </c>
      <c r="BX831" s="146">
        <f t="shared" si="1217"/>
        <v>4</v>
      </c>
      <c r="BY831" s="146">
        <f t="shared" si="1218"/>
        <v>4</v>
      </c>
      <c r="BZ831" s="146">
        <f t="shared" si="1219"/>
        <v>4</v>
      </c>
      <c r="CA831" s="146">
        <f t="shared" si="1220"/>
        <v>4</v>
      </c>
      <c r="CB831" s="146">
        <f t="shared" si="1221"/>
        <v>4</v>
      </c>
      <c r="CC831" s="146">
        <f t="shared" si="1222"/>
        <v>0</v>
      </c>
      <c r="CD831" s="146">
        <f t="shared" si="1223"/>
        <v>0</v>
      </c>
      <c r="CE831" s="146">
        <f t="shared" si="1224"/>
        <v>0</v>
      </c>
      <c r="CF831" s="146">
        <f t="shared" si="1225"/>
        <v>0</v>
      </c>
      <c r="CG831" s="146">
        <f t="shared" si="1226"/>
        <v>0</v>
      </c>
      <c r="CH831" s="146">
        <f t="shared" si="1227"/>
        <v>0</v>
      </c>
      <c r="CI831" s="146">
        <f t="shared" si="1228"/>
        <v>0</v>
      </c>
      <c r="CJ831" s="146">
        <f t="shared" si="1229"/>
        <v>0</v>
      </c>
      <c r="CK831" s="146">
        <f t="shared" si="1230"/>
        <v>0</v>
      </c>
      <c r="CL831" s="146">
        <f t="shared" si="1231"/>
        <v>0</v>
      </c>
      <c r="CM831" s="146">
        <f t="shared" si="1232"/>
        <v>0</v>
      </c>
      <c r="CN831" s="146">
        <f t="shared" si="1233"/>
        <v>0</v>
      </c>
      <c r="CO831" s="146">
        <f t="shared" si="1234"/>
        <v>0</v>
      </c>
      <c r="CP831" s="146">
        <f t="shared" si="1235"/>
        <v>0</v>
      </c>
      <c r="CQ831" s="146">
        <f t="shared" si="1236"/>
        <v>0</v>
      </c>
      <c r="CR831" s="146">
        <f t="shared" si="1237"/>
        <v>0</v>
      </c>
      <c r="CS831" s="146">
        <f t="shared" si="1238"/>
        <v>0</v>
      </c>
      <c r="CT831" s="146">
        <f t="shared" si="1239"/>
        <v>0</v>
      </c>
      <c r="CU831" s="146">
        <f t="shared" si="1240"/>
        <v>0</v>
      </c>
      <c r="CV831" s="146">
        <f t="shared" si="1241"/>
        <v>0</v>
      </c>
      <c r="CW831" s="146">
        <f t="shared" si="1242"/>
        <v>0</v>
      </c>
      <c r="CX831" s="146">
        <f t="shared" si="1243"/>
        <v>0</v>
      </c>
      <c r="CY831" s="146">
        <f t="shared" si="1244"/>
        <v>0</v>
      </c>
      <c r="CZ831" s="146">
        <f t="shared" si="1245"/>
        <v>0</v>
      </c>
      <c r="DA831" s="146">
        <f t="shared" si="1246"/>
        <v>0</v>
      </c>
      <c r="DB831" s="146">
        <f t="shared" si="1247"/>
        <v>0</v>
      </c>
      <c r="DC831" s="146">
        <f t="shared" si="1248"/>
        <v>0</v>
      </c>
      <c r="DD831" s="146">
        <f t="shared" si="1249"/>
        <v>0</v>
      </c>
      <c r="DE831" s="146">
        <f t="shared" si="1250"/>
        <v>0</v>
      </c>
      <c r="DF831" s="146">
        <f t="shared" si="1251"/>
        <v>0</v>
      </c>
      <c r="DG831" s="146">
        <f t="shared" si="1252"/>
        <v>0</v>
      </c>
      <c r="DH831" s="146">
        <f t="shared" si="1253"/>
        <v>0</v>
      </c>
      <c r="DI831" s="146">
        <f t="shared" si="1254"/>
        <v>0</v>
      </c>
      <c r="DJ831" s="146">
        <f t="shared" si="1255"/>
        <v>0</v>
      </c>
      <c r="DK831" s="146">
        <f t="shared" si="1256"/>
        <v>0</v>
      </c>
      <c r="DL831" s="146">
        <f t="shared" si="1257"/>
        <v>0</v>
      </c>
      <c r="DM831" s="146">
        <f t="shared" si="1258"/>
        <v>0</v>
      </c>
      <c r="DN831" s="63">
        <f t="shared" ref="DN831:DN842" si="1285">F831*H831</f>
        <v>60</v>
      </c>
      <c r="DO831" s="50">
        <f t="shared" ref="DO831:DO844" si="1286">IF(COUNTA(K831:AC831)&gt;0,DN831,"")</f>
        <v>60</v>
      </c>
      <c r="DP831" s="50" t="str">
        <f t="shared" si="1261"/>
        <v/>
      </c>
      <c r="DQ831" s="51" t="str">
        <f t="shared" si="1262"/>
        <v/>
      </c>
      <c r="DR831" s="1">
        <f t="shared" ref="DR831:DR844" si="1287">IF(DQ831="",1,2)</f>
        <v>1</v>
      </c>
      <c r="DS831" s="168" t="e">
        <f>IF(AND(DR831=#REF!,BL831=#REF!),'Tiến độ'!D831,"")</f>
        <v>#REF!</v>
      </c>
    </row>
    <row r="832" spans="1:123" ht="11.25" customHeight="1">
      <c r="A832" s="314" t="str">
        <f>IF(B832="","",MAX($A$7:A831)+1)</f>
        <v/>
      </c>
      <c r="B832" s="315"/>
      <c r="C832" s="79" t="s">
        <v>840</v>
      </c>
      <c r="D832" s="80" t="s">
        <v>11795</v>
      </c>
      <c r="E832" s="81">
        <v>2</v>
      </c>
      <c r="F832" s="82">
        <v>30</v>
      </c>
      <c r="G832" s="83"/>
      <c r="H832" s="84">
        <f>H831</f>
        <v>1</v>
      </c>
      <c r="I832" s="85">
        <f>I831</f>
        <v>61</v>
      </c>
      <c r="J832" s="27"/>
      <c r="K832" s="86"/>
      <c r="L832" s="87"/>
      <c r="M832" s="87"/>
      <c r="N832" s="88"/>
      <c r="O832" s="86"/>
      <c r="P832" s="87"/>
      <c r="Q832" s="87"/>
      <c r="R832" s="88"/>
      <c r="S832" s="86"/>
      <c r="T832" s="87"/>
      <c r="U832" s="87"/>
      <c r="V832" s="87"/>
      <c r="W832" s="88"/>
      <c r="X832" s="86"/>
      <c r="Y832" s="87"/>
      <c r="Z832" s="87"/>
      <c r="AA832" s="88"/>
      <c r="AB832" s="86"/>
      <c r="AC832" s="87"/>
      <c r="AD832" s="87"/>
      <c r="AE832" s="88"/>
      <c r="AF832" s="86"/>
      <c r="AG832" s="87"/>
      <c r="AH832" s="87"/>
      <c r="AI832" s="362"/>
      <c r="AJ832" s="363"/>
      <c r="AK832" s="86"/>
      <c r="AL832" s="87">
        <v>3</v>
      </c>
      <c r="AM832" s="87">
        <v>3</v>
      </c>
      <c r="AN832" s="88">
        <v>3</v>
      </c>
      <c r="AO832" s="86">
        <v>3</v>
      </c>
      <c r="AP832" s="87">
        <v>3</v>
      </c>
      <c r="AQ832" s="87">
        <v>3</v>
      </c>
      <c r="AR832" s="88">
        <v>3</v>
      </c>
      <c r="AS832" s="89">
        <v>3</v>
      </c>
      <c r="AT832" s="87">
        <v>3</v>
      </c>
      <c r="AU832" s="87">
        <v>3</v>
      </c>
      <c r="AV832" s="90" t="s">
        <v>166</v>
      </c>
      <c r="AW832" s="86" t="s">
        <v>163</v>
      </c>
      <c r="AX832" s="87" t="s">
        <v>163</v>
      </c>
      <c r="AY832" s="87" t="s">
        <v>163</v>
      </c>
      <c r="AZ832" s="87"/>
      <c r="BA832" s="88"/>
      <c r="BB832" s="89"/>
      <c r="BC832" s="87"/>
      <c r="BD832" s="87"/>
      <c r="BE832" s="321"/>
      <c r="BF832" s="322"/>
      <c r="BG832" s="322"/>
      <c r="BH832" s="322"/>
      <c r="BI832" s="322"/>
      <c r="BJ832" s="323"/>
      <c r="BK832" s="46" t="s">
        <v>18</v>
      </c>
      <c r="BL832" s="46" t="s">
        <v>53</v>
      </c>
      <c r="BN832" s="146">
        <f t="shared" si="1260"/>
        <v>0</v>
      </c>
      <c r="BO832" s="146">
        <f t="shared" si="1208"/>
        <v>0</v>
      </c>
      <c r="BP832" s="146">
        <f t="shared" si="1209"/>
        <v>0</v>
      </c>
      <c r="BQ832" s="146">
        <f t="shared" si="1210"/>
        <v>0</v>
      </c>
      <c r="BR832" s="146">
        <f t="shared" si="1211"/>
        <v>0</v>
      </c>
      <c r="BS832" s="146">
        <f t="shared" si="1212"/>
        <v>0</v>
      </c>
      <c r="BT832" s="146">
        <f t="shared" si="1213"/>
        <v>0</v>
      </c>
      <c r="BU832" s="146">
        <f t="shared" si="1214"/>
        <v>0</v>
      </c>
      <c r="BV832" s="146">
        <f t="shared" si="1215"/>
        <v>0</v>
      </c>
      <c r="BW832" s="146">
        <f t="shared" si="1216"/>
        <v>0</v>
      </c>
      <c r="BX832" s="146">
        <f t="shared" si="1217"/>
        <v>0</v>
      </c>
      <c r="BY832" s="146">
        <f t="shared" si="1218"/>
        <v>0</v>
      </c>
      <c r="BZ832" s="146">
        <f t="shared" si="1219"/>
        <v>0</v>
      </c>
      <c r="CA832" s="146">
        <f t="shared" si="1220"/>
        <v>0</v>
      </c>
      <c r="CB832" s="146">
        <f t="shared" si="1221"/>
        <v>0</v>
      </c>
      <c r="CC832" s="146">
        <f t="shared" si="1222"/>
        <v>0</v>
      </c>
      <c r="CD832" s="146">
        <f t="shared" si="1223"/>
        <v>0</v>
      </c>
      <c r="CE832" s="146">
        <f t="shared" si="1224"/>
        <v>0</v>
      </c>
      <c r="CF832" s="146">
        <f t="shared" si="1225"/>
        <v>0</v>
      </c>
      <c r="CG832" s="146">
        <f t="shared" si="1226"/>
        <v>0</v>
      </c>
      <c r="CH832" s="146">
        <f t="shared" si="1227"/>
        <v>0</v>
      </c>
      <c r="CI832" s="146">
        <f t="shared" si="1228"/>
        <v>0</v>
      </c>
      <c r="CJ832" s="146">
        <f t="shared" si="1229"/>
        <v>0</v>
      </c>
      <c r="CK832" s="146">
        <f t="shared" si="1230"/>
        <v>0</v>
      </c>
      <c r="CL832" s="146">
        <f t="shared" si="1231"/>
        <v>0</v>
      </c>
      <c r="CM832" s="146">
        <f t="shared" si="1232"/>
        <v>0</v>
      </c>
      <c r="CN832" s="146">
        <f t="shared" si="1233"/>
        <v>0</v>
      </c>
      <c r="CO832" s="146">
        <f t="shared" si="1234"/>
        <v>3</v>
      </c>
      <c r="CP832" s="146">
        <f t="shared" si="1235"/>
        <v>3</v>
      </c>
      <c r="CQ832" s="146">
        <f t="shared" si="1236"/>
        <v>3</v>
      </c>
      <c r="CR832" s="146">
        <f t="shared" si="1237"/>
        <v>3</v>
      </c>
      <c r="CS832" s="146">
        <f t="shared" si="1238"/>
        <v>3</v>
      </c>
      <c r="CT832" s="146">
        <f t="shared" si="1239"/>
        <v>3</v>
      </c>
      <c r="CU832" s="146">
        <f t="shared" si="1240"/>
        <v>3</v>
      </c>
      <c r="CV832" s="146">
        <f t="shared" si="1241"/>
        <v>3</v>
      </c>
      <c r="CW832" s="146">
        <f t="shared" si="1242"/>
        <v>3</v>
      </c>
      <c r="CX832" s="146">
        <f t="shared" si="1243"/>
        <v>3</v>
      </c>
      <c r="CY832" s="146">
        <f t="shared" si="1244"/>
        <v>0</v>
      </c>
      <c r="CZ832" s="146">
        <f t="shared" si="1245"/>
        <v>0</v>
      </c>
      <c r="DA832" s="146">
        <f t="shared" si="1246"/>
        <v>0</v>
      </c>
      <c r="DB832" s="146">
        <f t="shared" si="1247"/>
        <v>0</v>
      </c>
      <c r="DC832" s="146">
        <f t="shared" si="1248"/>
        <v>0</v>
      </c>
      <c r="DD832" s="146">
        <f t="shared" si="1249"/>
        <v>0</v>
      </c>
      <c r="DE832" s="146">
        <f t="shared" si="1250"/>
        <v>0</v>
      </c>
      <c r="DF832" s="146">
        <f t="shared" si="1251"/>
        <v>0</v>
      </c>
      <c r="DG832" s="146">
        <f t="shared" si="1252"/>
        <v>0</v>
      </c>
      <c r="DH832" s="146">
        <f t="shared" si="1253"/>
        <v>0</v>
      </c>
      <c r="DI832" s="146">
        <f t="shared" si="1254"/>
        <v>0</v>
      </c>
      <c r="DJ832" s="146">
        <f t="shared" si="1255"/>
        <v>0</v>
      </c>
      <c r="DK832" s="146">
        <f t="shared" si="1256"/>
        <v>0</v>
      </c>
      <c r="DL832" s="146">
        <f t="shared" si="1257"/>
        <v>0</v>
      </c>
      <c r="DM832" s="146">
        <f t="shared" si="1258"/>
        <v>0</v>
      </c>
      <c r="DN832" s="64">
        <f t="shared" si="1285"/>
        <v>30</v>
      </c>
      <c r="DO832" s="52" t="str">
        <f t="shared" si="1286"/>
        <v/>
      </c>
      <c r="DP832" s="52" t="str">
        <f t="shared" si="1261"/>
        <v/>
      </c>
      <c r="DQ832" s="53">
        <f t="shared" si="1262"/>
        <v>30</v>
      </c>
      <c r="DR832" s="1">
        <f t="shared" si="1287"/>
        <v>2</v>
      </c>
      <c r="DS832" s="168" t="e">
        <f>IF(AND(DR832=#REF!,BL832=#REF!),'Tiến độ'!D832,"")</f>
        <v>#REF!</v>
      </c>
    </row>
    <row r="833" spans="1:123" ht="11.25" customHeight="1">
      <c r="A833" s="314" t="str">
        <f>IF(B833="","",MAX($A$7:A832)+1)</f>
        <v/>
      </c>
      <c r="B833" s="315"/>
      <c r="C833" s="79" t="s">
        <v>838</v>
      </c>
      <c r="D833" s="80" t="s">
        <v>11969</v>
      </c>
      <c r="E833" s="81">
        <v>4</v>
      </c>
      <c r="F833" s="82">
        <v>60</v>
      </c>
      <c r="G833" s="83"/>
      <c r="H833" s="84">
        <f t="shared" ref="H833:H844" si="1288">H832</f>
        <v>1</v>
      </c>
      <c r="I833" s="85">
        <f t="shared" ref="I833:I844" si="1289">I832</f>
        <v>61</v>
      </c>
      <c r="J833" s="27"/>
      <c r="K833" s="86">
        <v>4</v>
      </c>
      <c r="L833" s="87">
        <v>4</v>
      </c>
      <c r="M833" s="87">
        <v>4</v>
      </c>
      <c r="N833" s="88">
        <v>4</v>
      </c>
      <c r="O833" s="86">
        <v>4</v>
      </c>
      <c r="P833" s="87">
        <v>4</v>
      </c>
      <c r="Q833" s="87">
        <v>4</v>
      </c>
      <c r="R833" s="88">
        <v>4</v>
      </c>
      <c r="S833" s="86">
        <v>4</v>
      </c>
      <c r="T833" s="87">
        <v>4</v>
      </c>
      <c r="U833" s="87">
        <v>4</v>
      </c>
      <c r="V833" s="87">
        <v>4</v>
      </c>
      <c r="W833" s="88">
        <v>4</v>
      </c>
      <c r="X833" s="86">
        <v>4</v>
      </c>
      <c r="Y833" s="87">
        <v>4</v>
      </c>
      <c r="Z833" s="87" t="s">
        <v>163</v>
      </c>
      <c r="AA833" s="88" t="s">
        <v>163</v>
      </c>
      <c r="AB833" s="86" t="s">
        <v>163</v>
      </c>
      <c r="AC833" s="87" t="s">
        <v>163</v>
      </c>
      <c r="AD833" s="87" t="s">
        <v>164</v>
      </c>
      <c r="AE833" s="88" t="s">
        <v>164</v>
      </c>
      <c r="AF833" s="86" t="s">
        <v>164</v>
      </c>
      <c r="AG833" s="87" t="s">
        <v>164</v>
      </c>
      <c r="AH833" s="87" t="s">
        <v>164</v>
      </c>
      <c r="AI833" s="362"/>
      <c r="AJ833" s="363"/>
      <c r="AK833" s="86" t="s">
        <v>164</v>
      </c>
      <c r="AL833" s="87"/>
      <c r="AM833" s="87"/>
      <c r="AN833" s="88"/>
      <c r="AO833" s="86"/>
      <c r="AP833" s="87"/>
      <c r="AQ833" s="87"/>
      <c r="AR833" s="88"/>
      <c r="AS833" s="89"/>
      <c r="AT833" s="87"/>
      <c r="AU833" s="87"/>
      <c r="AV833" s="90"/>
      <c r="AW833" s="86"/>
      <c r="AX833" s="87"/>
      <c r="AY833" s="87"/>
      <c r="AZ833" s="87"/>
      <c r="BA833" s="88"/>
      <c r="BB833" s="89"/>
      <c r="BC833" s="87"/>
      <c r="BD833" s="87"/>
      <c r="BE833" s="321"/>
      <c r="BF833" s="322"/>
      <c r="BG833" s="322"/>
      <c r="BH833" s="322"/>
      <c r="BI833" s="322"/>
      <c r="BJ833" s="323"/>
      <c r="BK833" s="46" t="s">
        <v>18</v>
      </c>
      <c r="BL833" s="46" t="s">
        <v>53</v>
      </c>
      <c r="BN833" s="146">
        <f t="shared" si="1260"/>
        <v>4</v>
      </c>
      <c r="BO833" s="146">
        <f t="shared" si="1208"/>
        <v>4</v>
      </c>
      <c r="BP833" s="146">
        <f t="shared" si="1209"/>
        <v>4</v>
      </c>
      <c r="BQ833" s="146">
        <f t="shared" si="1210"/>
        <v>4</v>
      </c>
      <c r="BR833" s="146">
        <f t="shared" si="1211"/>
        <v>4</v>
      </c>
      <c r="BS833" s="146">
        <f t="shared" si="1212"/>
        <v>4</v>
      </c>
      <c r="BT833" s="146">
        <f t="shared" si="1213"/>
        <v>4</v>
      </c>
      <c r="BU833" s="146">
        <f t="shared" si="1214"/>
        <v>4</v>
      </c>
      <c r="BV833" s="146">
        <f t="shared" si="1215"/>
        <v>4</v>
      </c>
      <c r="BW833" s="146">
        <f t="shared" si="1216"/>
        <v>4</v>
      </c>
      <c r="BX833" s="146">
        <f t="shared" si="1217"/>
        <v>4</v>
      </c>
      <c r="BY833" s="146">
        <f t="shared" si="1218"/>
        <v>4</v>
      </c>
      <c r="BZ833" s="146">
        <f t="shared" si="1219"/>
        <v>4</v>
      </c>
      <c r="CA833" s="146">
        <f t="shared" si="1220"/>
        <v>4</v>
      </c>
      <c r="CB833" s="146">
        <f t="shared" si="1221"/>
        <v>4</v>
      </c>
      <c r="CC833" s="146">
        <f t="shared" si="1222"/>
        <v>0</v>
      </c>
      <c r="CD833" s="146">
        <f t="shared" si="1223"/>
        <v>0</v>
      </c>
      <c r="CE833" s="146">
        <f t="shared" si="1224"/>
        <v>0</v>
      </c>
      <c r="CF833" s="146">
        <f t="shared" si="1225"/>
        <v>0</v>
      </c>
      <c r="CG833" s="146">
        <f t="shared" si="1226"/>
        <v>0</v>
      </c>
      <c r="CH833" s="146">
        <f t="shared" si="1227"/>
        <v>0</v>
      </c>
      <c r="CI833" s="146">
        <f t="shared" si="1228"/>
        <v>0</v>
      </c>
      <c r="CJ833" s="146">
        <f t="shared" si="1229"/>
        <v>0</v>
      </c>
      <c r="CK833" s="146">
        <f t="shared" si="1230"/>
        <v>0</v>
      </c>
      <c r="CL833" s="146">
        <f t="shared" si="1231"/>
        <v>0</v>
      </c>
      <c r="CM833" s="146">
        <f t="shared" si="1232"/>
        <v>0</v>
      </c>
      <c r="CN833" s="146">
        <f t="shared" si="1233"/>
        <v>0</v>
      </c>
      <c r="CO833" s="146">
        <f t="shared" si="1234"/>
        <v>0</v>
      </c>
      <c r="CP833" s="146">
        <f t="shared" si="1235"/>
        <v>0</v>
      </c>
      <c r="CQ833" s="146">
        <f t="shared" si="1236"/>
        <v>0</v>
      </c>
      <c r="CR833" s="146">
        <f t="shared" si="1237"/>
        <v>0</v>
      </c>
      <c r="CS833" s="146">
        <f t="shared" si="1238"/>
        <v>0</v>
      </c>
      <c r="CT833" s="146">
        <f t="shared" si="1239"/>
        <v>0</v>
      </c>
      <c r="CU833" s="146">
        <f t="shared" si="1240"/>
        <v>0</v>
      </c>
      <c r="CV833" s="146">
        <f t="shared" si="1241"/>
        <v>0</v>
      </c>
      <c r="CW833" s="146">
        <f t="shared" si="1242"/>
        <v>0</v>
      </c>
      <c r="CX833" s="146">
        <f t="shared" si="1243"/>
        <v>0</v>
      </c>
      <c r="CY833" s="146">
        <f t="shared" si="1244"/>
        <v>0</v>
      </c>
      <c r="CZ833" s="146">
        <f t="shared" si="1245"/>
        <v>0</v>
      </c>
      <c r="DA833" s="146">
        <f t="shared" si="1246"/>
        <v>0</v>
      </c>
      <c r="DB833" s="146">
        <f t="shared" si="1247"/>
        <v>0</v>
      </c>
      <c r="DC833" s="146">
        <f t="shared" si="1248"/>
        <v>0</v>
      </c>
      <c r="DD833" s="146">
        <f t="shared" si="1249"/>
        <v>0</v>
      </c>
      <c r="DE833" s="146">
        <f t="shared" si="1250"/>
        <v>0</v>
      </c>
      <c r="DF833" s="146">
        <f t="shared" si="1251"/>
        <v>0</v>
      </c>
      <c r="DG833" s="146">
        <f t="shared" si="1252"/>
        <v>0</v>
      </c>
      <c r="DH833" s="146">
        <f t="shared" si="1253"/>
        <v>0</v>
      </c>
      <c r="DI833" s="146">
        <f t="shared" si="1254"/>
        <v>0</v>
      </c>
      <c r="DJ833" s="146">
        <f t="shared" si="1255"/>
        <v>0</v>
      </c>
      <c r="DK833" s="146">
        <f t="shared" si="1256"/>
        <v>0</v>
      </c>
      <c r="DL833" s="146">
        <f t="shared" si="1257"/>
        <v>0</v>
      </c>
      <c r="DM833" s="146">
        <f t="shared" si="1258"/>
        <v>0</v>
      </c>
      <c r="DN833" s="64">
        <f t="shared" si="1285"/>
        <v>60</v>
      </c>
      <c r="DO833" s="52">
        <f t="shared" si="1286"/>
        <v>60</v>
      </c>
      <c r="DP833" s="52" t="str">
        <f t="shared" si="1261"/>
        <v/>
      </c>
      <c r="DQ833" s="53" t="str">
        <f t="shared" si="1262"/>
        <v/>
      </c>
      <c r="DR833" s="1">
        <f t="shared" si="1287"/>
        <v>1</v>
      </c>
      <c r="DS833" s="168" t="e">
        <f>IF(AND(DR833=#REF!,BL833=#REF!),'Tiến độ'!D833,"")</f>
        <v>#REF!</v>
      </c>
    </row>
    <row r="834" spans="1:123" ht="11.25" customHeight="1">
      <c r="A834" s="314" t="str">
        <f>IF(B834="","",MAX($A$7:A833)+1)</f>
        <v/>
      </c>
      <c r="B834" s="315"/>
      <c r="C834" s="79" t="s">
        <v>806</v>
      </c>
      <c r="D834" s="80" t="s">
        <v>11794</v>
      </c>
      <c r="E834" s="81">
        <v>3</v>
      </c>
      <c r="F834" s="82">
        <v>75</v>
      </c>
      <c r="G834" s="83"/>
      <c r="H834" s="84">
        <f t="shared" si="1288"/>
        <v>1</v>
      </c>
      <c r="I834" s="85">
        <f t="shared" si="1289"/>
        <v>61</v>
      </c>
      <c r="J834" s="27"/>
      <c r="K834" s="86">
        <v>5</v>
      </c>
      <c r="L834" s="87">
        <v>5</v>
      </c>
      <c r="M834" s="87">
        <v>5</v>
      </c>
      <c r="N834" s="88">
        <v>5</v>
      </c>
      <c r="O834" s="86">
        <v>5</v>
      </c>
      <c r="P834" s="87">
        <v>5</v>
      </c>
      <c r="Q834" s="87">
        <v>5</v>
      </c>
      <c r="R834" s="88">
        <v>5</v>
      </c>
      <c r="S834" s="86">
        <v>5</v>
      </c>
      <c r="T834" s="87">
        <v>5</v>
      </c>
      <c r="U834" s="87">
        <v>5</v>
      </c>
      <c r="V834" s="87">
        <v>5</v>
      </c>
      <c r="W834" s="88">
        <v>5</v>
      </c>
      <c r="X834" s="86">
        <v>5</v>
      </c>
      <c r="Y834" s="87">
        <v>5</v>
      </c>
      <c r="Z834" s="87" t="s">
        <v>163</v>
      </c>
      <c r="AA834" s="88" t="s">
        <v>163</v>
      </c>
      <c r="AB834" s="86" t="s">
        <v>163</v>
      </c>
      <c r="AC834" s="87" t="s">
        <v>163</v>
      </c>
      <c r="AD834" s="87" t="s">
        <v>164</v>
      </c>
      <c r="AE834" s="88" t="s">
        <v>164</v>
      </c>
      <c r="AF834" s="86" t="s">
        <v>164</v>
      </c>
      <c r="AG834" s="87" t="s">
        <v>164</v>
      </c>
      <c r="AH834" s="87" t="s">
        <v>164</v>
      </c>
      <c r="AI834" s="362"/>
      <c r="AJ834" s="363"/>
      <c r="AK834" s="86" t="s">
        <v>164</v>
      </c>
      <c r="AL834" s="87"/>
      <c r="AM834" s="87"/>
      <c r="AN834" s="88"/>
      <c r="AO834" s="86"/>
      <c r="AP834" s="87"/>
      <c r="AQ834" s="87"/>
      <c r="AR834" s="88"/>
      <c r="AS834" s="89"/>
      <c r="AT834" s="87"/>
      <c r="AU834" s="87"/>
      <c r="AV834" s="90"/>
      <c r="AW834" s="86"/>
      <c r="AX834" s="87"/>
      <c r="AY834" s="87"/>
      <c r="AZ834" s="87"/>
      <c r="BA834" s="88"/>
      <c r="BB834" s="89"/>
      <c r="BC834" s="87"/>
      <c r="BD834" s="87"/>
      <c r="BE834" s="321"/>
      <c r="BF834" s="322"/>
      <c r="BG834" s="322"/>
      <c r="BH834" s="322"/>
      <c r="BI834" s="322"/>
      <c r="BJ834" s="323"/>
      <c r="BK834" s="46" t="s">
        <v>18</v>
      </c>
      <c r="BL834" s="46" t="s">
        <v>53</v>
      </c>
      <c r="BN834" s="146">
        <f t="shared" si="1260"/>
        <v>5</v>
      </c>
      <c r="BO834" s="146">
        <f t="shared" si="1208"/>
        <v>5</v>
      </c>
      <c r="BP834" s="146">
        <f t="shared" si="1209"/>
        <v>5</v>
      </c>
      <c r="BQ834" s="146">
        <f t="shared" si="1210"/>
        <v>5</v>
      </c>
      <c r="BR834" s="146">
        <f t="shared" si="1211"/>
        <v>5</v>
      </c>
      <c r="BS834" s="146">
        <f t="shared" si="1212"/>
        <v>5</v>
      </c>
      <c r="BT834" s="146">
        <f t="shared" si="1213"/>
        <v>5</v>
      </c>
      <c r="BU834" s="146">
        <f t="shared" si="1214"/>
        <v>5</v>
      </c>
      <c r="BV834" s="146">
        <f t="shared" si="1215"/>
        <v>5</v>
      </c>
      <c r="BW834" s="146">
        <f t="shared" si="1216"/>
        <v>5</v>
      </c>
      <c r="BX834" s="146">
        <f t="shared" si="1217"/>
        <v>5</v>
      </c>
      <c r="BY834" s="146">
        <f t="shared" si="1218"/>
        <v>5</v>
      </c>
      <c r="BZ834" s="146">
        <f t="shared" si="1219"/>
        <v>5</v>
      </c>
      <c r="CA834" s="146">
        <f t="shared" si="1220"/>
        <v>5</v>
      </c>
      <c r="CB834" s="146">
        <f t="shared" si="1221"/>
        <v>5</v>
      </c>
      <c r="CC834" s="146">
        <f t="shared" si="1222"/>
        <v>0</v>
      </c>
      <c r="CD834" s="146">
        <f t="shared" si="1223"/>
        <v>0</v>
      </c>
      <c r="CE834" s="146">
        <f t="shared" si="1224"/>
        <v>0</v>
      </c>
      <c r="CF834" s="146">
        <f t="shared" si="1225"/>
        <v>0</v>
      </c>
      <c r="CG834" s="146">
        <f t="shared" si="1226"/>
        <v>0</v>
      </c>
      <c r="CH834" s="146">
        <f t="shared" si="1227"/>
        <v>0</v>
      </c>
      <c r="CI834" s="146">
        <f t="shared" si="1228"/>
        <v>0</v>
      </c>
      <c r="CJ834" s="146">
        <f t="shared" si="1229"/>
        <v>0</v>
      </c>
      <c r="CK834" s="146">
        <f t="shared" si="1230"/>
        <v>0</v>
      </c>
      <c r="CL834" s="146">
        <f t="shared" si="1231"/>
        <v>0</v>
      </c>
      <c r="CM834" s="146">
        <f t="shared" si="1232"/>
        <v>0</v>
      </c>
      <c r="CN834" s="146">
        <f t="shared" si="1233"/>
        <v>0</v>
      </c>
      <c r="CO834" s="146">
        <f t="shared" si="1234"/>
        <v>0</v>
      </c>
      <c r="CP834" s="146">
        <f t="shared" si="1235"/>
        <v>0</v>
      </c>
      <c r="CQ834" s="146">
        <f t="shared" si="1236"/>
        <v>0</v>
      </c>
      <c r="CR834" s="146">
        <f t="shared" si="1237"/>
        <v>0</v>
      </c>
      <c r="CS834" s="146">
        <f t="shared" si="1238"/>
        <v>0</v>
      </c>
      <c r="CT834" s="146">
        <f t="shared" si="1239"/>
        <v>0</v>
      </c>
      <c r="CU834" s="146">
        <f t="shared" si="1240"/>
        <v>0</v>
      </c>
      <c r="CV834" s="146">
        <f t="shared" si="1241"/>
        <v>0</v>
      </c>
      <c r="CW834" s="146">
        <f t="shared" si="1242"/>
        <v>0</v>
      </c>
      <c r="CX834" s="146">
        <f t="shared" si="1243"/>
        <v>0</v>
      </c>
      <c r="CY834" s="146">
        <f t="shared" si="1244"/>
        <v>0</v>
      </c>
      <c r="CZ834" s="146">
        <f t="shared" si="1245"/>
        <v>0</v>
      </c>
      <c r="DA834" s="146">
        <f t="shared" si="1246"/>
        <v>0</v>
      </c>
      <c r="DB834" s="146">
        <f t="shared" si="1247"/>
        <v>0</v>
      </c>
      <c r="DC834" s="146">
        <f t="shared" si="1248"/>
        <v>0</v>
      </c>
      <c r="DD834" s="146">
        <f t="shared" si="1249"/>
        <v>0</v>
      </c>
      <c r="DE834" s="146">
        <f t="shared" si="1250"/>
        <v>0</v>
      </c>
      <c r="DF834" s="146">
        <f t="shared" si="1251"/>
        <v>0</v>
      </c>
      <c r="DG834" s="146">
        <f t="shared" si="1252"/>
        <v>0</v>
      </c>
      <c r="DH834" s="146">
        <f t="shared" si="1253"/>
        <v>0</v>
      </c>
      <c r="DI834" s="146">
        <f t="shared" si="1254"/>
        <v>0</v>
      </c>
      <c r="DJ834" s="146">
        <f t="shared" si="1255"/>
        <v>0</v>
      </c>
      <c r="DK834" s="146">
        <f t="shared" si="1256"/>
        <v>0</v>
      </c>
      <c r="DL834" s="146">
        <f t="shared" si="1257"/>
        <v>0</v>
      </c>
      <c r="DM834" s="146">
        <f t="shared" si="1258"/>
        <v>0</v>
      </c>
      <c r="DN834" s="64">
        <f t="shared" si="1285"/>
        <v>75</v>
      </c>
      <c r="DO834" s="52">
        <f t="shared" si="1286"/>
        <v>75</v>
      </c>
      <c r="DP834" s="52" t="str">
        <f t="shared" si="1261"/>
        <v/>
      </c>
      <c r="DQ834" s="53" t="str">
        <f t="shared" si="1262"/>
        <v/>
      </c>
      <c r="DR834" s="1">
        <f t="shared" si="1287"/>
        <v>1</v>
      </c>
      <c r="DS834" s="168" t="e">
        <f>IF(AND(DR834=#REF!,BL834=#REF!),'Tiến độ'!D834,"")</f>
        <v>#REF!</v>
      </c>
    </row>
    <row r="835" spans="1:123" ht="11.25" customHeight="1">
      <c r="A835" s="314" t="str">
        <f>IF(B835="","",MAX($A$7:A834)+1)</f>
        <v/>
      </c>
      <c r="B835" s="315"/>
      <c r="C835" s="79" t="s">
        <v>785</v>
      </c>
      <c r="D835" s="80" t="s">
        <v>1105</v>
      </c>
      <c r="E835" s="81">
        <v>3</v>
      </c>
      <c r="F835" s="82">
        <v>60</v>
      </c>
      <c r="G835" s="83"/>
      <c r="H835" s="84">
        <f t="shared" si="1288"/>
        <v>1</v>
      </c>
      <c r="I835" s="85">
        <f t="shared" si="1289"/>
        <v>61</v>
      </c>
      <c r="J835" s="27"/>
      <c r="K835" s="86">
        <v>4</v>
      </c>
      <c r="L835" s="87">
        <v>4</v>
      </c>
      <c r="M835" s="87">
        <v>4</v>
      </c>
      <c r="N835" s="88">
        <v>4</v>
      </c>
      <c r="O835" s="86">
        <v>4</v>
      </c>
      <c r="P835" s="87">
        <v>4</v>
      </c>
      <c r="Q835" s="87">
        <v>4</v>
      </c>
      <c r="R835" s="88">
        <v>4</v>
      </c>
      <c r="S835" s="86">
        <v>4</v>
      </c>
      <c r="T835" s="87">
        <v>4</v>
      </c>
      <c r="U835" s="87">
        <v>4</v>
      </c>
      <c r="V835" s="87">
        <v>4</v>
      </c>
      <c r="W835" s="88">
        <v>4</v>
      </c>
      <c r="X835" s="86">
        <v>4</v>
      </c>
      <c r="Y835" s="87">
        <v>4</v>
      </c>
      <c r="Z835" s="87" t="s">
        <v>163</v>
      </c>
      <c r="AA835" s="88" t="s">
        <v>163</v>
      </c>
      <c r="AB835" s="86" t="s">
        <v>163</v>
      </c>
      <c r="AC835" s="87" t="s">
        <v>163</v>
      </c>
      <c r="AD835" s="87" t="s">
        <v>164</v>
      </c>
      <c r="AE835" s="88" t="s">
        <v>164</v>
      </c>
      <c r="AF835" s="86" t="s">
        <v>164</v>
      </c>
      <c r="AG835" s="87" t="s">
        <v>164</v>
      </c>
      <c r="AH835" s="87" t="s">
        <v>164</v>
      </c>
      <c r="AI835" s="362"/>
      <c r="AJ835" s="363"/>
      <c r="AK835" s="86" t="s">
        <v>164</v>
      </c>
      <c r="AL835" s="87"/>
      <c r="AM835" s="87"/>
      <c r="AN835" s="88"/>
      <c r="AO835" s="86"/>
      <c r="AP835" s="87"/>
      <c r="AQ835" s="87"/>
      <c r="AR835" s="88"/>
      <c r="AS835" s="89"/>
      <c r="AT835" s="87"/>
      <c r="AU835" s="87"/>
      <c r="AV835" s="90"/>
      <c r="AW835" s="86"/>
      <c r="AX835" s="87"/>
      <c r="AY835" s="87"/>
      <c r="AZ835" s="87"/>
      <c r="BA835" s="88"/>
      <c r="BB835" s="89"/>
      <c r="BC835" s="87"/>
      <c r="BD835" s="87"/>
      <c r="BE835" s="321"/>
      <c r="BF835" s="322"/>
      <c r="BG835" s="322"/>
      <c r="BH835" s="322"/>
      <c r="BI835" s="322"/>
      <c r="BJ835" s="323"/>
      <c r="BK835" s="46" t="s">
        <v>18</v>
      </c>
      <c r="BL835" s="46" t="s">
        <v>54</v>
      </c>
      <c r="BN835" s="146">
        <f t="shared" si="1260"/>
        <v>4</v>
      </c>
      <c r="BO835" s="146">
        <f t="shared" si="1208"/>
        <v>4</v>
      </c>
      <c r="BP835" s="146">
        <f t="shared" si="1209"/>
        <v>4</v>
      </c>
      <c r="BQ835" s="146">
        <f t="shared" si="1210"/>
        <v>4</v>
      </c>
      <c r="BR835" s="146">
        <f t="shared" si="1211"/>
        <v>4</v>
      </c>
      <c r="BS835" s="146">
        <f t="shared" si="1212"/>
        <v>4</v>
      </c>
      <c r="BT835" s="146">
        <f t="shared" si="1213"/>
        <v>4</v>
      </c>
      <c r="BU835" s="146">
        <f t="shared" si="1214"/>
        <v>4</v>
      </c>
      <c r="BV835" s="146">
        <f t="shared" si="1215"/>
        <v>4</v>
      </c>
      <c r="BW835" s="146">
        <f t="shared" si="1216"/>
        <v>4</v>
      </c>
      <c r="BX835" s="146">
        <f t="shared" si="1217"/>
        <v>4</v>
      </c>
      <c r="BY835" s="146">
        <f t="shared" si="1218"/>
        <v>4</v>
      </c>
      <c r="BZ835" s="146">
        <f t="shared" si="1219"/>
        <v>4</v>
      </c>
      <c r="CA835" s="146">
        <f t="shared" si="1220"/>
        <v>4</v>
      </c>
      <c r="CB835" s="146">
        <f t="shared" si="1221"/>
        <v>4</v>
      </c>
      <c r="CC835" s="146">
        <f t="shared" si="1222"/>
        <v>0</v>
      </c>
      <c r="CD835" s="146">
        <f t="shared" si="1223"/>
        <v>0</v>
      </c>
      <c r="CE835" s="146">
        <f t="shared" si="1224"/>
        <v>0</v>
      </c>
      <c r="CF835" s="146">
        <f t="shared" si="1225"/>
        <v>0</v>
      </c>
      <c r="CG835" s="146">
        <f t="shared" si="1226"/>
        <v>0</v>
      </c>
      <c r="CH835" s="146">
        <f t="shared" si="1227"/>
        <v>0</v>
      </c>
      <c r="CI835" s="146">
        <f t="shared" si="1228"/>
        <v>0</v>
      </c>
      <c r="CJ835" s="146">
        <f t="shared" si="1229"/>
        <v>0</v>
      </c>
      <c r="CK835" s="146">
        <f t="shared" si="1230"/>
        <v>0</v>
      </c>
      <c r="CL835" s="146">
        <f t="shared" si="1231"/>
        <v>0</v>
      </c>
      <c r="CM835" s="146">
        <f t="shared" si="1232"/>
        <v>0</v>
      </c>
      <c r="CN835" s="146">
        <f t="shared" si="1233"/>
        <v>0</v>
      </c>
      <c r="CO835" s="146">
        <f t="shared" si="1234"/>
        <v>0</v>
      </c>
      <c r="CP835" s="146">
        <f t="shared" si="1235"/>
        <v>0</v>
      </c>
      <c r="CQ835" s="146">
        <f t="shared" si="1236"/>
        <v>0</v>
      </c>
      <c r="CR835" s="146">
        <f t="shared" si="1237"/>
        <v>0</v>
      </c>
      <c r="CS835" s="146">
        <f t="shared" si="1238"/>
        <v>0</v>
      </c>
      <c r="CT835" s="146">
        <f t="shared" si="1239"/>
        <v>0</v>
      </c>
      <c r="CU835" s="146">
        <f t="shared" si="1240"/>
        <v>0</v>
      </c>
      <c r="CV835" s="146">
        <f t="shared" si="1241"/>
        <v>0</v>
      </c>
      <c r="CW835" s="146">
        <f t="shared" si="1242"/>
        <v>0</v>
      </c>
      <c r="CX835" s="146">
        <f t="shared" si="1243"/>
        <v>0</v>
      </c>
      <c r="CY835" s="146">
        <f t="shared" si="1244"/>
        <v>0</v>
      </c>
      <c r="CZ835" s="146">
        <f t="shared" si="1245"/>
        <v>0</v>
      </c>
      <c r="DA835" s="146">
        <f t="shared" si="1246"/>
        <v>0</v>
      </c>
      <c r="DB835" s="146">
        <f t="shared" si="1247"/>
        <v>0</v>
      </c>
      <c r="DC835" s="146">
        <f t="shared" si="1248"/>
        <v>0</v>
      </c>
      <c r="DD835" s="146">
        <f t="shared" si="1249"/>
        <v>0</v>
      </c>
      <c r="DE835" s="146">
        <f t="shared" si="1250"/>
        <v>0</v>
      </c>
      <c r="DF835" s="146">
        <f t="shared" si="1251"/>
        <v>0</v>
      </c>
      <c r="DG835" s="146">
        <f t="shared" si="1252"/>
        <v>0</v>
      </c>
      <c r="DH835" s="146">
        <f t="shared" si="1253"/>
        <v>0</v>
      </c>
      <c r="DI835" s="146">
        <f t="shared" si="1254"/>
        <v>0</v>
      </c>
      <c r="DJ835" s="146">
        <f t="shared" si="1255"/>
        <v>0</v>
      </c>
      <c r="DK835" s="146">
        <f t="shared" si="1256"/>
        <v>0</v>
      </c>
      <c r="DL835" s="146">
        <f t="shared" si="1257"/>
        <v>0</v>
      </c>
      <c r="DM835" s="146">
        <f t="shared" si="1258"/>
        <v>0</v>
      </c>
      <c r="DN835" s="64">
        <f>F835*H835*2</f>
        <v>120</v>
      </c>
      <c r="DO835" s="52">
        <f t="shared" si="1286"/>
        <v>120</v>
      </c>
      <c r="DP835" s="52" t="str">
        <f t="shared" si="1261"/>
        <v/>
      </c>
      <c r="DQ835" s="53" t="str">
        <f t="shared" si="1262"/>
        <v/>
      </c>
      <c r="DR835" s="1">
        <f t="shared" si="1287"/>
        <v>1</v>
      </c>
      <c r="DS835" s="168" t="e">
        <f>IF(AND(DR835=#REF!,BL835=#REF!),'Tiến độ'!D835,"")</f>
        <v>#REF!</v>
      </c>
    </row>
    <row r="836" spans="1:123" ht="11.25" customHeight="1">
      <c r="A836" s="314" t="str">
        <f>IF(B836="","",MAX($A$7:A835)+1)</f>
        <v/>
      </c>
      <c r="B836" s="315"/>
      <c r="C836" s="79" t="s">
        <v>240</v>
      </c>
      <c r="D836" s="80" t="s">
        <v>11801</v>
      </c>
      <c r="E836" s="81">
        <v>3</v>
      </c>
      <c r="F836" s="82">
        <v>45</v>
      </c>
      <c r="G836" s="83"/>
      <c r="H836" s="84">
        <f t="shared" si="1288"/>
        <v>1</v>
      </c>
      <c r="I836" s="85">
        <f t="shared" si="1289"/>
        <v>61</v>
      </c>
      <c r="J836" s="27"/>
      <c r="K836" s="86">
        <v>3</v>
      </c>
      <c r="L836" s="87">
        <v>3</v>
      </c>
      <c r="M836" s="87">
        <v>3</v>
      </c>
      <c r="N836" s="88">
        <v>3</v>
      </c>
      <c r="O836" s="86">
        <v>3</v>
      </c>
      <c r="P836" s="87">
        <v>3</v>
      </c>
      <c r="Q836" s="87">
        <v>3</v>
      </c>
      <c r="R836" s="88">
        <v>3</v>
      </c>
      <c r="S836" s="86">
        <v>3</v>
      </c>
      <c r="T836" s="87">
        <v>3</v>
      </c>
      <c r="U836" s="87">
        <v>3</v>
      </c>
      <c r="V836" s="87">
        <v>3</v>
      </c>
      <c r="W836" s="88">
        <v>3</v>
      </c>
      <c r="X836" s="86">
        <v>3</v>
      </c>
      <c r="Y836" s="87">
        <v>3</v>
      </c>
      <c r="Z836" s="87" t="s">
        <v>163</v>
      </c>
      <c r="AA836" s="88" t="s">
        <v>163</v>
      </c>
      <c r="AB836" s="86" t="s">
        <v>163</v>
      </c>
      <c r="AC836" s="87" t="s">
        <v>163</v>
      </c>
      <c r="AD836" s="87" t="s">
        <v>164</v>
      </c>
      <c r="AE836" s="88" t="s">
        <v>164</v>
      </c>
      <c r="AF836" s="86" t="s">
        <v>164</v>
      </c>
      <c r="AG836" s="87" t="s">
        <v>164</v>
      </c>
      <c r="AH836" s="87" t="s">
        <v>164</v>
      </c>
      <c r="AI836" s="362"/>
      <c r="AJ836" s="363"/>
      <c r="AK836" s="86" t="s">
        <v>164</v>
      </c>
      <c r="AL836" s="87"/>
      <c r="AM836" s="87"/>
      <c r="AN836" s="88"/>
      <c r="AO836" s="86"/>
      <c r="AP836" s="87"/>
      <c r="AQ836" s="87"/>
      <c r="AR836" s="88"/>
      <c r="AS836" s="89"/>
      <c r="AT836" s="87"/>
      <c r="AU836" s="87"/>
      <c r="AV836" s="90"/>
      <c r="AW836" s="86"/>
      <c r="AX836" s="87"/>
      <c r="AY836" s="87"/>
      <c r="AZ836" s="87"/>
      <c r="BA836" s="88"/>
      <c r="BB836" s="89"/>
      <c r="BC836" s="87"/>
      <c r="BD836" s="87"/>
      <c r="BE836" s="321"/>
      <c r="BF836" s="322"/>
      <c r="BG836" s="322"/>
      <c r="BH836" s="322"/>
      <c r="BI836" s="322"/>
      <c r="BJ836" s="323"/>
      <c r="BK836" s="46" t="s">
        <v>18</v>
      </c>
      <c r="BL836" s="46" t="s">
        <v>29</v>
      </c>
      <c r="BN836" s="146">
        <f t="shared" si="1260"/>
        <v>3</v>
      </c>
      <c r="BO836" s="146">
        <f t="shared" si="1208"/>
        <v>3</v>
      </c>
      <c r="BP836" s="146">
        <f t="shared" si="1209"/>
        <v>3</v>
      </c>
      <c r="BQ836" s="146">
        <f t="shared" si="1210"/>
        <v>3</v>
      </c>
      <c r="BR836" s="146">
        <f t="shared" si="1211"/>
        <v>3</v>
      </c>
      <c r="BS836" s="146">
        <f t="shared" si="1212"/>
        <v>3</v>
      </c>
      <c r="BT836" s="146">
        <f t="shared" si="1213"/>
        <v>3</v>
      </c>
      <c r="BU836" s="146">
        <f t="shared" si="1214"/>
        <v>3</v>
      </c>
      <c r="BV836" s="146">
        <f t="shared" si="1215"/>
        <v>3</v>
      </c>
      <c r="BW836" s="146">
        <f t="shared" si="1216"/>
        <v>3</v>
      </c>
      <c r="BX836" s="146">
        <f t="shared" si="1217"/>
        <v>3</v>
      </c>
      <c r="BY836" s="146">
        <f t="shared" si="1218"/>
        <v>3</v>
      </c>
      <c r="BZ836" s="146">
        <f t="shared" si="1219"/>
        <v>3</v>
      </c>
      <c r="CA836" s="146">
        <f t="shared" si="1220"/>
        <v>3</v>
      </c>
      <c r="CB836" s="146">
        <f t="shared" si="1221"/>
        <v>3</v>
      </c>
      <c r="CC836" s="146">
        <f t="shared" si="1222"/>
        <v>0</v>
      </c>
      <c r="CD836" s="146">
        <f t="shared" si="1223"/>
        <v>0</v>
      </c>
      <c r="CE836" s="146">
        <f t="shared" si="1224"/>
        <v>0</v>
      </c>
      <c r="CF836" s="146">
        <f t="shared" si="1225"/>
        <v>0</v>
      </c>
      <c r="CG836" s="146">
        <f t="shared" si="1226"/>
        <v>0</v>
      </c>
      <c r="CH836" s="146">
        <f t="shared" si="1227"/>
        <v>0</v>
      </c>
      <c r="CI836" s="146">
        <f t="shared" si="1228"/>
        <v>0</v>
      </c>
      <c r="CJ836" s="146">
        <f t="shared" si="1229"/>
        <v>0</v>
      </c>
      <c r="CK836" s="146">
        <f t="shared" si="1230"/>
        <v>0</v>
      </c>
      <c r="CL836" s="146">
        <f t="shared" si="1231"/>
        <v>0</v>
      </c>
      <c r="CM836" s="146">
        <f t="shared" si="1232"/>
        <v>0</v>
      </c>
      <c r="CN836" s="146">
        <f t="shared" si="1233"/>
        <v>0</v>
      </c>
      <c r="CO836" s="146">
        <f t="shared" si="1234"/>
        <v>0</v>
      </c>
      <c r="CP836" s="146">
        <f t="shared" si="1235"/>
        <v>0</v>
      </c>
      <c r="CQ836" s="146">
        <f t="shared" si="1236"/>
        <v>0</v>
      </c>
      <c r="CR836" s="146">
        <f t="shared" si="1237"/>
        <v>0</v>
      </c>
      <c r="CS836" s="146">
        <f t="shared" si="1238"/>
        <v>0</v>
      </c>
      <c r="CT836" s="146">
        <f t="shared" si="1239"/>
        <v>0</v>
      </c>
      <c r="CU836" s="146">
        <f t="shared" si="1240"/>
        <v>0</v>
      </c>
      <c r="CV836" s="146">
        <f t="shared" si="1241"/>
        <v>0</v>
      </c>
      <c r="CW836" s="146">
        <f t="shared" si="1242"/>
        <v>0</v>
      </c>
      <c r="CX836" s="146">
        <f t="shared" si="1243"/>
        <v>0</v>
      </c>
      <c r="CY836" s="146">
        <f t="shared" si="1244"/>
        <v>0</v>
      </c>
      <c r="CZ836" s="146">
        <f t="shared" si="1245"/>
        <v>0</v>
      </c>
      <c r="DA836" s="146">
        <f t="shared" si="1246"/>
        <v>0</v>
      </c>
      <c r="DB836" s="146">
        <f t="shared" si="1247"/>
        <v>0</v>
      </c>
      <c r="DC836" s="146">
        <f t="shared" si="1248"/>
        <v>0</v>
      </c>
      <c r="DD836" s="146">
        <f t="shared" si="1249"/>
        <v>0</v>
      </c>
      <c r="DE836" s="146">
        <f t="shared" si="1250"/>
        <v>0</v>
      </c>
      <c r="DF836" s="146">
        <f t="shared" si="1251"/>
        <v>0</v>
      </c>
      <c r="DG836" s="146">
        <f t="shared" si="1252"/>
        <v>0</v>
      </c>
      <c r="DH836" s="146">
        <f t="shared" si="1253"/>
        <v>0</v>
      </c>
      <c r="DI836" s="146">
        <f t="shared" si="1254"/>
        <v>0</v>
      </c>
      <c r="DJ836" s="146">
        <f t="shared" si="1255"/>
        <v>0</v>
      </c>
      <c r="DK836" s="146">
        <f t="shared" si="1256"/>
        <v>0</v>
      </c>
      <c r="DL836" s="146">
        <f t="shared" si="1257"/>
        <v>0</v>
      </c>
      <c r="DM836" s="146">
        <f t="shared" si="1258"/>
        <v>0</v>
      </c>
      <c r="DN836" s="64">
        <f t="shared" si="1285"/>
        <v>45</v>
      </c>
      <c r="DO836" s="52">
        <f t="shared" si="1286"/>
        <v>45</v>
      </c>
      <c r="DP836" s="52" t="str">
        <f t="shared" si="1261"/>
        <v/>
      </c>
      <c r="DQ836" s="53" t="str">
        <f t="shared" si="1262"/>
        <v/>
      </c>
      <c r="DR836" s="1">
        <f t="shared" si="1287"/>
        <v>1</v>
      </c>
      <c r="DS836" s="168" t="e">
        <f>IF(AND(DR836=#REF!,BL836=#REF!),'Tiến độ'!D836,"")</f>
        <v>#REF!</v>
      </c>
    </row>
    <row r="837" spans="1:123" ht="11.25" customHeight="1">
      <c r="A837" s="314" t="str">
        <f>IF(B837="","",MAX($A$7:A836)+1)</f>
        <v/>
      </c>
      <c r="B837" s="315"/>
      <c r="C837" s="79" t="s">
        <v>839</v>
      </c>
      <c r="D837" s="80" t="s">
        <v>11796</v>
      </c>
      <c r="E837" s="81">
        <v>2</v>
      </c>
      <c r="F837" s="82">
        <v>30</v>
      </c>
      <c r="G837" s="83"/>
      <c r="H837" s="84">
        <f t="shared" si="1288"/>
        <v>1</v>
      </c>
      <c r="I837" s="85">
        <f t="shared" si="1289"/>
        <v>61</v>
      </c>
      <c r="J837" s="27"/>
      <c r="K837" s="86"/>
      <c r="L837" s="87"/>
      <c r="M837" s="87"/>
      <c r="N837" s="88"/>
      <c r="O837" s="86"/>
      <c r="P837" s="87"/>
      <c r="Q837" s="87"/>
      <c r="R837" s="88"/>
      <c r="S837" s="86"/>
      <c r="T837" s="87"/>
      <c r="U837" s="87"/>
      <c r="V837" s="87"/>
      <c r="W837" s="88"/>
      <c r="X837" s="86"/>
      <c r="Y837" s="87"/>
      <c r="Z837" s="87"/>
      <c r="AA837" s="88"/>
      <c r="AB837" s="86"/>
      <c r="AC837" s="87"/>
      <c r="AD837" s="87"/>
      <c r="AE837" s="88"/>
      <c r="AF837" s="86"/>
      <c r="AG837" s="87"/>
      <c r="AH837" s="87"/>
      <c r="AI837" s="362"/>
      <c r="AJ837" s="363"/>
      <c r="AK837" s="86"/>
      <c r="AL837" s="87">
        <v>3</v>
      </c>
      <c r="AM837" s="87">
        <v>3</v>
      </c>
      <c r="AN837" s="88">
        <v>3</v>
      </c>
      <c r="AO837" s="86">
        <v>3</v>
      </c>
      <c r="AP837" s="87">
        <v>3</v>
      </c>
      <c r="AQ837" s="87">
        <v>3</v>
      </c>
      <c r="AR837" s="88">
        <v>3</v>
      </c>
      <c r="AS837" s="89">
        <v>3</v>
      </c>
      <c r="AT837" s="87">
        <v>3</v>
      </c>
      <c r="AU837" s="87">
        <v>3</v>
      </c>
      <c r="AV837" s="90" t="s">
        <v>166</v>
      </c>
      <c r="AW837" s="86" t="s">
        <v>163</v>
      </c>
      <c r="AX837" s="87" t="s">
        <v>163</v>
      </c>
      <c r="AY837" s="87" t="s">
        <v>163</v>
      </c>
      <c r="AZ837" s="87"/>
      <c r="BA837" s="88"/>
      <c r="BB837" s="89"/>
      <c r="BC837" s="87"/>
      <c r="BD837" s="87"/>
      <c r="BE837" s="321"/>
      <c r="BF837" s="322"/>
      <c r="BG837" s="322"/>
      <c r="BH837" s="322"/>
      <c r="BI837" s="322"/>
      <c r="BJ837" s="323"/>
      <c r="BK837" s="46" t="s">
        <v>18</v>
      </c>
      <c r="BL837" s="46" t="s">
        <v>53</v>
      </c>
      <c r="BN837" s="146">
        <f t="shared" si="1260"/>
        <v>0</v>
      </c>
      <c r="BO837" s="146">
        <f t="shared" si="1208"/>
        <v>0</v>
      </c>
      <c r="BP837" s="146">
        <f t="shared" si="1209"/>
        <v>0</v>
      </c>
      <c r="BQ837" s="146">
        <f t="shared" si="1210"/>
        <v>0</v>
      </c>
      <c r="BR837" s="146">
        <f t="shared" si="1211"/>
        <v>0</v>
      </c>
      <c r="BS837" s="146">
        <f t="shared" si="1212"/>
        <v>0</v>
      </c>
      <c r="BT837" s="146">
        <f t="shared" si="1213"/>
        <v>0</v>
      </c>
      <c r="BU837" s="146">
        <f t="shared" si="1214"/>
        <v>0</v>
      </c>
      <c r="BV837" s="146">
        <f t="shared" si="1215"/>
        <v>0</v>
      </c>
      <c r="BW837" s="146">
        <f t="shared" si="1216"/>
        <v>0</v>
      </c>
      <c r="BX837" s="146">
        <f t="shared" si="1217"/>
        <v>0</v>
      </c>
      <c r="BY837" s="146">
        <f t="shared" si="1218"/>
        <v>0</v>
      </c>
      <c r="BZ837" s="146">
        <f t="shared" si="1219"/>
        <v>0</v>
      </c>
      <c r="CA837" s="146">
        <f t="shared" si="1220"/>
        <v>0</v>
      </c>
      <c r="CB837" s="146">
        <f t="shared" si="1221"/>
        <v>0</v>
      </c>
      <c r="CC837" s="146">
        <f t="shared" si="1222"/>
        <v>0</v>
      </c>
      <c r="CD837" s="146">
        <f t="shared" si="1223"/>
        <v>0</v>
      </c>
      <c r="CE837" s="146">
        <f t="shared" si="1224"/>
        <v>0</v>
      </c>
      <c r="CF837" s="146">
        <f t="shared" si="1225"/>
        <v>0</v>
      </c>
      <c r="CG837" s="146">
        <f t="shared" si="1226"/>
        <v>0</v>
      </c>
      <c r="CH837" s="146">
        <f t="shared" si="1227"/>
        <v>0</v>
      </c>
      <c r="CI837" s="146">
        <f t="shared" si="1228"/>
        <v>0</v>
      </c>
      <c r="CJ837" s="146">
        <f t="shared" si="1229"/>
        <v>0</v>
      </c>
      <c r="CK837" s="146">
        <f t="shared" si="1230"/>
        <v>0</v>
      </c>
      <c r="CL837" s="146">
        <f t="shared" si="1231"/>
        <v>0</v>
      </c>
      <c r="CM837" s="146">
        <f t="shared" si="1232"/>
        <v>0</v>
      </c>
      <c r="CN837" s="146">
        <f t="shared" si="1233"/>
        <v>0</v>
      </c>
      <c r="CO837" s="146">
        <f t="shared" si="1234"/>
        <v>3</v>
      </c>
      <c r="CP837" s="146">
        <f t="shared" si="1235"/>
        <v>3</v>
      </c>
      <c r="CQ837" s="146">
        <f t="shared" si="1236"/>
        <v>3</v>
      </c>
      <c r="CR837" s="146">
        <f t="shared" si="1237"/>
        <v>3</v>
      </c>
      <c r="CS837" s="146">
        <f t="shared" si="1238"/>
        <v>3</v>
      </c>
      <c r="CT837" s="146">
        <f t="shared" si="1239"/>
        <v>3</v>
      </c>
      <c r="CU837" s="146">
        <f t="shared" si="1240"/>
        <v>3</v>
      </c>
      <c r="CV837" s="146">
        <f t="shared" si="1241"/>
        <v>3</v>
      </c>
      <c r="CW837" s="146">
        <f t="shared" si="1242"/>
        <v>3</v>
      </c>
      <c r="CX837" s="146">
        <f t="shared" si="1243"/>
        <v>3</v>
      </c>
      <c r="CY837" s="146">
        <f t="shared" si="1244"/>
        <v>0</v>
      </c>
      <c r="CZ837" s="146">
        <f t="shared" si="1245"/>
        <v>0</v>
      </c>
      <c r="DA837" s="146">
        <f t="shared" si="1246"/>
        <v>0</v>
      </c>
      <c r="DB837" s="146">
        <f t="shared" si="1247"/>
        <v>0</v>
      </c>
      <c r="DC837" s="146">
        <f t="shared" si="1248"/>
        <v>0</v>
      </c>
      <c r="DD837" s="146">
        <f t="shared" si="1249"/>
        <v>0</v>
      </c>
      <c r="DE837" s="146">
        <f t="shared" si="1250"/>
        <v>0</v>
      </c>
      <c r="DF837" s="146">
        <f t="shared" si="1251"/>
        <v>0</v>
      </c>
      <c r="DG837" s="146">
        <f t="shared" si="1252"/>
        <v>0</v>
      </c>
      <c r="DH837" s="146">
        <f t="shared" si="1253"/>
        <v>0</v>
      </c>
      <c r="DI837" s="146">
        <f t="shared" si="1254"/>
        <v>0</v>
      </c>
      <c r="DJ837" s="146">
        <f t="shared" si="1255"/>
        <v>0</v>
      </c>
      <c r="DK837" s="146">
        <f t="shared" si="1256"/>
        <v>0</v>
      </c>
      <c r="DL837" s="146">
        <f t="shared" si="1257"/>
        <v>0</v>
      </c>
      <c r="DM837" s="146">
        <f t="shared" si="1258"/>
        <v>0</v>
      </c>
      <c r="DN837" s="64">
        <f t="shared" si="1285"/>
        <v>30</v>
      </c>
      <c r="DO837" s="52" t="str">
        <f t="shared" si="1286"/>
        <v/>
      </c>
      <c r="DP837" s="52" t="str">
        <f t="shared" si="1261"/>
        <v/>
      </c>
      <c r="DQ837" s="53">
        <f t="shared" si="1262"/>
        <v>30</v>
      </c>
      <c r="DR837" s="1">
        <f t="shared" si="1287"/>
        <v>2</v>
      </c>
      <c r="DS837" s="168" t="e">
        <f>IF(AND(DR837=#REF!,BL837=#REF!),'Tiến độ'!D837,"")</f>
        <v>#REF!</v>
      </c>
    </row>
    <row r="838" spans="1:123" ht="11.25" customHeight="1">
      <c r="A838" s="314" t="str">
        <f>IF(B838="","",MAX($A$7:A837)+1)</f>
        <v/>
      </c>
      <c r="B838" s="315"/>
      <c r="C838" s="79" t="s">
        <v>16</v>
      </c>
      <c r="D838" s="80" t="s">
        <v>242</v>
      </c>
      <c r="E838" s="81">
        <v>2</v>
      </c>
      <c r="F838" s="82">
        <v>39</v>
      </c>
      <c r="G838" s="83"/>
      <c r="H838" s="84">
        <f t="shared" si="1288"/>
        <v>1</v>
      </c>
      <c r="I838" s="85">
        <f t="shared" si="1289"/>
        <v>61</v>
      </c>
      <c r="J838" s="27"/>
      <c r="K838" s="86"/>
      <c r="L838" s="87"/>
      <c r="M838" s="87"/>
      <c r="N838" s="88"/>
      <c r="O838" s="86"/>
      <c r="P838" s="87"/>
      <c r="Q838" s="87"/>
      <c r="R838" s="88"/>
      <c r="S838" s="86"/>
      <c r="T838" s="87"/>
      <c r="U838" s="87"/>
      <c r="V838" s="87"/>
      <c r="W838" s="88"/>
      <c r="X838" s="86"/>
      <c r="Y838" s="87"/>
      <c r="Z838" s="87"/>
      <c r="AA838" s="88"/>
      <c r="AB838" s="86"/>
      <c r="AC838" s="87"/>
      <c r="AD838" s="87"/>
      <c r="AE838" s="88"/>
      <c r="AF838" s="86"/>
      <c r="AG838" s="87"/>
      <c r="AH838" s="87"/>
      <c r="AI838" s="362"/>
      <c r="AJ838" s="363"/>
      <c r="AK838" s="86"/>
      <c r="AL838" s="87">
        <v>4</v>
      </c>
      <c r="AM838" s="87">
        <v>4</v>
      </c>
      <c r="AN838" s="88">
        <v>4</v>
      </c>
      <c r="AO838" s="86">
        <v>4</v>
      </c>
      <c r="AP838" s="87">
        <v>4</v>
      </c>
      <c r="AQ838" s="87">
        <v>4</v>
      </c>
      <c r="AR838" s="88">
        <v>4</v>
      </c>
      <c r="AS838" s="89">
        <v>4</v>
      </c>
      <c r="AT838" s="87">
        <v>4</v>
      </c>
      <c r="AU838" s="87">
        <v>3</v>
      </c>
      <c r="AV838" s="90" t="s">
        <v>166</v>
      </c>
      <c r="AW838" s="86" t="s">
        <v>163</v>
      </c>
      <c r="AX838" s="87" t="s">
        <v>163</v>
      </c>
      <c r="AY838" s="87" t="s">
        <v>163</v>
      </c>
      <c r="AZ838" s="87"/>
      <c r="BA838" s="88"/>
      <c r="BB838" s="89"/>
      <c r="BC838" s="87"/>
      <c r="BD838" s="87"/>
      <c r="BE838" s="321"/>
      <c r="BF838" s="322"/>
      <c r="BG838" s="322"/>
      <c r="BH838" s="322"/>
      <c r="BI838" s="322"/>
      <c r="BJ838" s="323"/>
      <c r="BK838" s="46" t="s">
        <v>18</v>
      </c>
      <c r="BL838" s="46" t="s">
        <v>16</v>
      </c>
      <c r="BN838" s="146">
        <f t="shared" si="1260"/>
        <v>0</v>
      </c>
      <c r="BO838" s="146">
        <f t="shared" si="1208"/>
        <v>0</v>
      </c>
      <c r="BP838" s="146">
        <f t="shared" si="1209"/>
        <v>0</v>
      </c>
      <c r="BQ838" s="146">
        <f t="shared" si="1210"/>
        <v>0</v>
      </c>
      <c r="BR838" s="146">
        <f t="shared" si="1211"/>
        <v>0</v>
      </c>
      <c r="BS838" s="146">
        <f t="shared" si="1212"/>
        <v>0</v>
      </c>
      <c r="BT838" s="146">
        <f t="shared" si="1213"/>
        <v>0</v>
      </c>
      <c r="BU838" s="146">
        <f t="shared" si="1214"/>
        <v>0</v>
      </c>
      <c r="BV838" s="146">
        <f t="shared" si="1215"/>
        <v>0</v>
      </c>
      <c r="BW838" s="146">
        <f t="shared" si="1216"/>
        <v>0</v>
      </c>
      <c r="BX838" s="146">
        <f t="shared" si="1217"/>
        <v>0</v>
      </c>
      <c r="BY838" s="146">
        <f t="shared" si="1218"/>
        <v>0</v>
      </c>
      <c r="BZ838" s="146">
        <f t="shared" si="1219"/>
        <v>0</v>
      </c>
      <c r="CA838" s="146">
        <f t="shared" si="1220"/>
        <v>0</v>
      </c>
      <c r="CB838" s="146">
        <f t="shared" si="1221"/>
        <v>0</v>
      </c>
      <c r="CC838" s="146">
        <f t="shared" si="1222"/>
        <v>0</v>
      </c>
      <c r="CD838" s="146">
        <f t="shared" si="1223"/>
        <v>0</v>
      </c>
      <c r="CE838" s="146">
        <f t="shared" si="1224"/>
        <v>0</v>
      </c>
      <c r="CF838" s="146">
        <f t="shared" si="1225"/>
        <v>0</v>
      </c>
      <c r="CG838" s="146">
        <f t="shared" si="1226"/>
        <v>0</v>
      </c>
      <c r="CH838" s="146">
        <f t="shared" si="1227"/>
        <v>0</v>
      </c>
      <c r="CI838" s="146">
        <f t="shared" si="1228"/>
        <v>0</v>
      </c>
      <c r="CJ838" s="146">
        <f t="shared" si="1229"/>
        <v>0</v>
      </c>
      <c r="CK838" s="146">
        <f t="shared" si="1230"/>
        <v>0</v>
      </c>
      <c r="CL838" s="146">
        <f t="shared" si="1231"/>
        <v>0</v>
      </c>
      <c r="CM838" s="146">
        <f t="shared" si="1232"/>
        <v>0</v>
      </c>
      <c r="CN838" s="146">
        <f t="shared" si="1233"/>
        <v>0</v>
      </c>
      <c r="CO838" s="146">
        <f t="shared" si="1234"/>
        <v>4</v>
      </c>
      <c r="CP838" s="146">
        <f t="shared" si="1235"/>
        <v>4</v>
      </c>
      <c r="CQ838" s="146">
        <f t="shared" si="1236"/>
        <v>4</v>
      </c>
      <c r="CR838" s="146">
        <f t="shared" si="1237"/>
        <v>4</v>
      </c>
      <c r="CS838" s="146">
        <f t="shared" si="1238"/>
        <v>4</v>
      </c>
      <c r="CT838" s="146">
        <f t="shared" si="1239"/>
        <v>4</v>
      </c>
      <c r="CU838" s="146">
        <f t="shared" si="1240"/>
        <v>4</v>
      </c>
      <c r="CV838" s="146">
        <f t="shared" si="1241"/>
        <v>4</v>
      </c>
      <c r="CW838" s="146">
        <f t="shared" si="1242"/>
        <v>4</v>
      </c>
      <c r="CX838" s="146">
        <f t="shared" si="1243"/>
        <v>3</v>
      </c>
      <c r="CY838" s="146">
        <f t="shared" si="1244"/>
        <v>0</v>
      </c>
      <c r="CZ838" s="146">
        <f t="shared" si="1245"/>
        <v>0</v>
      </c>
      <c r="DA838" s="146">
        <f t="shared" si="1246"/>
        <v>0</v>
      </c>
      <c r="DB838" s="146">
        <f t="shared" si="1247"/>
        <v>0</v>
      </c>
      <c r="DC838" s="146">
        <f t="shared" si="1248"/>
        <v>0</v>
      </c>
      <c r="DD838" s="146">
        <f t="shared" si="1249"/>
        <v>0</v>
      </c>
      <c r="DE838" s="146">
        <f t="shared" si="1250"/>
        <v>0</v>
      </c>
      <c r="DF838" s="146">
        <f t="shared" si="1251"/>
        <v>0</v>
      </c>
      <c r="DG838" s="146">
        <f t="shared" si="1252"/>
        <v>0</v>
      </c>
      <c r="DH838" s="146">
        <f t="shared" si="1253"/>
        <v>0</v>
      </c>
      <c r="DI838" s="146">
        <f t="shared" si="1254"/>
        <v>0</v>
      </c>
      <c r="DJ838" s="146">
        <f t="shared" si="1255"/>
        <v>0</v>
      </c>
      <c r="DK838" s="146">
        <f t="shared" si="1256"/>
        <v>0</v>
      </c>
      <c r="DL838" s="146">
        <f t="shared" si="1257"/>
        <v>0</v>
      </c>
      <c r="DM838" s="146">
        <f t="shared" si="1258"/>
        <v>0</v>
      </c>
      <c r="DN838" s="64">
        <f t="shared" si="1285"/>
        <v>39</v>
      </c>
      <c r="DO838" s="52" t="str">
        <f t="shared" si="1286"/>
        <v/>
      </c>
      <c r="DP838" s="52" t="str">
        <f t="shared" si="1261"/>
        <v/>
      </c>
      <c r="DQ838" s="53">
        <f t="shared" si="1262"/>
        <v>39</v>
      </c>
      <c r="DR838" s="1">
        <f t="shared" si="1287"/>
        <v>2</v>
      </c>
      <c r="DS838" s="168" t="e">
        <f>IF(AND(DR838=#REF!,BL838=#REF!),'Tiến độ'!D838,"")</f>
        <v>#REF!</v>
      </c>
    </row>
    <row r="839" spans="1:123" ht="11.25" customHeight="1">
      <c r="A839" s="314" t="str">
        <f>IF(B839="","",MAX($A$7:A838)+1)</f>
        <v/>
      </c>
      <c r="B839" s="315"/>
      <c r="C839" s="79" t="s">
        <v>665</v>
      </c>
      <c r="D839" s="80" t="s">
        <v>666</v>
      </c>
      <c r="E839" s="81">
        <v>3</v>
      </c>
      <c r="F839" s="82">
        <v>60</v>
      </c>
      <c r="G839" s="83"/>
      <c r="H839" s="84">
        <f t="shared" si="1288"/>
        <v>1</v>
      </c>
      <c r="I839" s="85">
        <f t="shared" si="1289"/>
        <v>61</v>
      </c>
      <c r="J839" s="27"/>
      <c r="K839" s="86"/>
      <c r="L839" s="87"/>
      <c r="M839" s="87"/>
      <c r="N839" s="88"/>
      <c r="O839" s="86"/>
      <c r="P839" s="87"/>
      <c r="Q839" s="87"/>
      <c r="R839" s="88"/>
      <c r="S839" s="86"/>
      <c r="T839" s="87"/>
      <c r="U839" s="87"/>
      <c r="V839" s="87"/>
      <c r="W839" s="88"/>
      <c r="X839" s="86"/>
      <c r="Y839" s="87"/>
      <c r="Z839" s="87"/>
      <c r="AA839" s="88"/>
      <c r="AB839" s="86"/>
      <c r="AC839" s="87"/>
      <c r="AD839" s="87"/>
      <c r="AE839" s="88"/>
      <c r="AF839" s="86"/>
      <c r="AG839" s="87"/>
      <c r="AH839" s="87"/>
      <c r="AI839" s="362"/>
      <c r="AJ839" s="363"/>
      <c r="AK839" s="86"/>
      <c r="AL839" s="87">
        <v>6</v>
      </c>
      <c r="AM839" s="87">
        <v>6</v>
      </c>
      <c r="AN839" s="88">
        <v>6</v>
      </c>
      <c r="AO839" s="86">
        <v>6</v>
      </c>
      <c r="AP839" s="87">
        <v>6</v>
      </c>
      <c r="AQ839" s="87">
        <v>6</v>
      </c>
      <c r="AR839" s="88">
        <v>6</v>
      </c>
      <c r="AS839" s="89">
        <v>6</v>
      </c>
      <c r="AT839" s="87">
        <v>6</v>
      </c>
      <c r="AU839" s="87">
        <v>6</v>
      </c>
      <c r="AV839" s="90" t="s">
        <v>166</v>
      </c>
      <c r="AW839" s="86" t="s">
        <v>163</v>
      </c>
      <c r="AX839" s="87" t="s">
        <v>163</v>
      </c>
      <c r="AY839" s="87" t="s">
        <v>163</v>
      </c>
      <c r="AZ839" s="87"/>
      <c r="BA839" s="88"/>
      <c r="BB839" s="89"/>
      <c r="BC839" s="87"/>
      <c r="BD839" s="87"/>
      <c r="BE839" s="321"/>
      <c r="BF839" s="322"/>
      <c r="BG839" s="322"/>
      <c r="BH839" s="322"/>
      <c r="BI839" s="322"/>
      <c r="BJ839" s="323"/>
      <c r="BK839" s="46" t="s">
        <v>18</v>
      </c>
      <c r="BL839" s="46" t="s">
        <v>53</v>
      </c>
      <c r="BN839" s="146">
        <f t="shared" si="1260"/>
        <v>0</v>
      </c>
      <c r="BO839" s="146">
        <f t="shared" ref="BO839:BO902" si="1290">IF(ISERROR(L839-0)=TRUE,0,$H839*L839)</f>
        <v>0</v>
      </c>
      <c r="BP839" s="146">
        <f t="shared" ref="BP839:BP902" si="1291">IF(ISERROR(M839-0)=TRUE,0,$H839*M839)</f>
        <v>0</v>
      </c>
      <c r="BQ839" s="146">
        <f t="shared" ref="BQ839:BQ902" si="1292">IF(ISERROR(N839-0)=TRUE,0,$H839*N839)</f>
        <v>0</v>
      </c>
      <c r="BR839" s="146">
        <f t="shared" ref="BR839:BR902" si="1293">IF(ISERROR(O839-0)=TRUE,0,$H839*O839)</f>
        <v>0</v>
      </c>
      <c r="BS839" s="146">
        <f t="shared" ref="BS839:BS902" si="1294">IF(ISERROR(P839-0)=TRUE,0,$H839*P839)</f>
        <v>0</v>
      </c>
      <c r="BT839" s="146">
        <f t="shared" ref="BT839:BT902" si="1295">IF(ISERROR(Q839-0)=TRUE,0,$H839*Q839)</f>
        <v>0</v>
      </c>
      <c r="BU839" s="146">
        <f t="shared" ref="BU839:BU902" si="1296">IF(ISERROR(R839-0)=TRUE,0,$H839*R839)</f>
        <v>0</v>
      </c>
      <c r="BV839" s="146">
        <f t="shared" ref="BV839:BV902" si="1297">IF(ISERROR(S839-0)=TRUE,0,$H839*S839)</f>
        <v>0</v>
      </c>
      <c r="BW839" s="146">
        <f t="shared" ref="BW839:BW902" si="1298">IF(ISERROR(T839-0)=TRUE,0,$H839*T839)</f>
        <v>0</v>
      </c>
      <c r="BX839" s="146">
        <f t="shared" ref="BX839:BX902" si="1299">IF(ISERROR(U839-0)=TRUE,0,$H839*U839)</f>
        <v>0</v>
      </c>
      <c r="BY839" s="146">
        <f t="shared" ref="BY839:BY902" si="1300">IF(ISERROR(V839-0)=TRUE,0,$H839*V839)</f>
        <v>0</v>
      </c>
      <c r="BZ839" s="146">
        <f t="shared" ref="BZ839:BZ902" si="1301">IF(ISERROR(W839-0)=TRUE,0,$H839*W839)</f>
        <v>0</v>
      </c>
      <c r="CA839" s="146">
        <f t="shared" ref="CA839:CA902" si="1302">IF(ISERROR(X839-0)=TRUE,0,$H839*X839)</f>
        <v>0</v>
      </c>
      <c r="CB839" s="146">
        <f t="shared" ref="CB839:CB902" si="1303">IF(ISERROR(Y839-0)=TRUE,0,$H839*Y839)</f>
        <v>0</v>
      </c>
      <c r="CC839" s="146">
        <f t="shared" ref="CC839:CC902" si="1304">IF(ISERROR(Z839-0)=TRUE,0,$H839*Z839)</f>
        <v>0</v>
      </c>
      <c r="CD839" s="146">
        <f t="shared" ref="CD839:CD902" si="1305">IF(ISERROR(AA839-0)=TRUE,0,$H839*AA839)</f>
        <v>0</v>
      </c>
      <c r="CE839" s="146">
        <f t="shared" ref="CE839:CE902" si="1306">IF(ISERROR(AB839-0)=TRUE,0,$H839*AB839)</f>
        <v>0</v>
      </c>
      <c r="CF839" s="146">
        <f t="shared" ref="CF839:CF902" si="1307">IF(ISERROR(AC839-0)=TRUE,0,$H839*AC839)</f>
        <v>0</v>
      </c>
      <c r="CG839" s="146">
        <f t="shared" ref="CG839:CG902" si="1308">IF(ISERROR(AD839-0)=TRUE,0,$H839*AD839)</f>
        <v>0</v>
      </c>
      <c r="CH839" s="146">
        <f t="shared" ref="CH839:CH902" si="1309">IF(ISERROR(AE839-0)=TRUE,0,$H839*AE839)</f>
        <v>0</v>
      </c>
      <c r="CI839" s="146">
        <f t="shared" ref="CI839:CI902" si="1310">IF(ISERROR(AF839-0)=TRUE,0,$H839*AF839)</f>
        <v>0</v>
      </c>
      <c r="CJ839" s="146">
        <f t="shared" ref="CJ839:CJ902" si="1311">IF(ISERROR(AG839-0)=TRUE,0,$H839*AG839)</f>
        <v>0</v>
      </c>
      <c r="CK839" s="146">
        <f t="shared" ref="CK839:CK902" si="1312">IF(ISERROR(AH839-0)=TRUE,0,$H839*AH839)</f>
        <v>0</v>
      </c>
      <c r="CL839" s="146">
        <f t="shared" ref="CL839:CL902" si="1313">IF(ISERROR(AI839-0)=TRUE,0,$H839*AI839)</f>
        <v>0</v>
      </c>
      <c r="CM839" s="146">
        <f t="shared" ref="CM839:CM902" si="1314">IF(ISERROR(AJ839-0)=TRUE,0,$H839*AJ839)</f>
        <v>0</v>
      </c>
      <c r="CN839" s="146">
        <f t="shared" ref="CN839:CN902" si="1315">IF(ISERROR(AK839-0)=TRUE,0,$H839*AK839)</f>
        <v>0</v>
      </c>
      <c r="CO839" s="146">
        <f t="shared" ref="CO839:CO902" si="1316">IF(ISERROR(AL839-0)=TRUE,0,$H839*AL839)</f>
        <v>6</v>
      </c>
      <c r="CP839" s="146">
        <f t="shared" ref="CP839:CP902" si="1317">IF(ISERROR(AM839-0)=TRUE,0,$H839*AM839)</f>
        <v>6</v>
      </c>
      <c r="CQ839" s="146">
        <f t="shared" ref="CQ839:CQ902" si="1318">IF(ISERROR(AN839-0)=TRUE,0,$H839*AN839)</f>
        <v>6</v>
      </c>
      <c r="CR839" s="146">
        <f t="shared" ref="CR839:CR902" si="1319">IF(ISERROR(AO839-0)=TRUE,0,$H839*AO839)</f>
        <v>6</v>
      </c>
      <c r="CS839" s="146">
        <f t="shared" ref="CS839:CS902" si="1320">IF(ISERROR(AP839-0)=TRUE,0,$H839*AP839)</f>
        <v>6</v>
      </c>
      <c r="CT839" s="146">
        <f t="shared" ref="CT839:CT902" si="1321">IF(ISERROR(AQ839-0)=TRUE,0,$H839*AQ839)</f>
        <v>6</v>
      </c>
      <c r="CU839" s="146">
        <f t="shared" ref="CU839:CU902" si="1322">IF(ISERROR(AR839-0)=TRUE,0,$H839*AR839)</f>
        <v>6</v>
      </c>
      <c r="CV839" s="146">
        <f t="shared" ref="CV839:CV902" si="1323">IF(ISERROR(AS839-0)=TRUE,0,$H839*AS839)</f>
        <v>6</v>
      </c>
      <c r="CW839" s="146">
        <f t="shared" ref="CW839:CW902" si="1324">IF(ISERROR(AT839-0)=TRUE,0,$H839*AT839)</f>
        <v>6</v>
      </c>
      <c r="CX839" s="146">
        <f t="shared" ref="CX839:CX902" si="1325">IF(ISERROR(AU839-0)=TRUE,0,$H839*AU839)</f>
        <v>6</v>
      </c>
      <c r="CY839" s="146">
        <f t="shared" ref="CY839:CY902" si="1326">IF(ISERROR(AV839-0)=TRUE,0,$H839*AV839)</f>
        <v>0</v>
      </c>
      <c r="CZ839" s="146">
        <f t="shared" ref="CZ839:CZ902" si="1327">IF(ISERROR(AW839-0)=TRUE,0,$H839*AW839)</f>
        <v>0</v>
      </c>
      <c r="DA839" s="146">
        <f t="shared" ref="DA839:DA902" si="1328">IF(ISERROR(AX839-0)=TRUE,0,$H839*AX839)</f>
        <v>0</v>
      </c>
      <c r="DB839" s="146">
        <f t="shared" ref="DB839:DB902" si="1329">IF(ISERROR(AY839-0)=TRUE,0,$H839*AY839)</f>
        <v>0</v>
      </c>
      <c r="DC839" s="146">
        <f t="shared" ref="DC839:DC902" si="1330">IF(ISERROR(AZ839-0)=TRUE,0,$H839*AZ839)</f>
        <v>0</v>
      </c>
      <c r="DD839" s="146">
        <f t="shared" ref="DD839:DD902" si="1331">IF(ISERROR(BA839-0)=TRUE,0,$H839*BA839)</f>
        <v>0</v>
      </c>
      <c r="DE839" s="146">
        <f t="shared" ref="DE839:DE902" si="1332">IF(ISERROR(BB839-0)=TRUE,0,$H839*BB839)</f>
        <v>0</v>
      </c>
      <c r="DF839" s="146">
        <f t="shared" ref="DF839:DF902" si="1333">IF(ISERROR(BC839-0)=TRUE,0,$H839*BC839)</f>
        <v>0</v>
      </c>
      <c r="DG839" s="146">
        <f t="shared" ref="DG839:DG902" si="1334">IF(ISERROR(BD839-0)=TRUE,0,$H839*BD839)</f>
        <v>0</v>
      </c>
      <c r="DH839" s="146">
        <f t="shared" ref="DH839:DH902" si="1335">IF(ISERROR(BE839-0)=TRUE,0,$H839*BE839)</f>
        <v>0</v>
      </c>
      <c r="DI839" s="146">
        <f t="shared" ref="DI839:DI902" si="1336">IF(ISERROR(BF839-0)=TRUE,0,$H839*BF839)</f>
        <v>0</v>
      </c>
      <c r="DJ839" s="146">
        <f t="shared" ref="DJ839:DJ902" si="1337">IF(ISERROR(BG839-0)=TRUE,0,$H839*BG839)</f>
        <v>0</v>
      </c>
      <c r="DK839" s="146">
        <f t="shared" ref="DK839:DK902" si="1338">IF(ISERROR(BH839-0)=TRUE,0,$H839*BH839)</f>
        <v>0</v>
      </c>
      <c r="DL839" s="146">
        <f t="shared" ref="DL839:DL902" si="1339">IF(ISERROR(BI839-0)=TRUE,0,$H839*BI839)</f>
        <v>0</v>
      </c>
      <c r="DM839" s="146">
        <f t="shared" ref="DM839:DM902" si="1340">IF(ISERROR(BJ839-0)=TRUE,0,$H839*BJ839)</f>
        <v>0</v>
      </c>
      <c r="DN839" s="64">
        <f t="shared" si="1285"/>
        <v>60</v>
      </c>
      <c r="DO839" s="52" t="str">
        <f t="shared" si="1286"/>
        <v/>
      </c>
      <c r="DP839" s="52" t="str">
        <f t="shared" si="1261"/>
        <v/>
      </c>
      <c r="DQ839" s="53">
        <f t="shared" si="1262"/>
        <v>60</v>
      </c>
      <c r="DR839" s="1">
        <f t="shared" si="1287"/>
        <v>2</v>
      </c>
      <c r="DS839" s="168" t="e">
        <f>IF(AND(DR839=#REF!,BL839=#REF!),'Tiến độ'!D839,"")</f>
        <v>#REF!</v>
      </c>
    </row>
    <row r="840" spans="1:123" ht="11.25" customHeight="1">
      <c r="A840" s="314" t="str">
        <f>IF(B840="","",MAX($A$7:A839)+1)</f>
        <v/>
      </c>
      <c r="B840" s="315"/>
      <c r="C840" s="79" t="s">
        <v>669</v>
      </c>
      <c r="D840" s="80" t="s">
        <v>11797</v>
      </c>
      <c r="E840" s="81">
        <v>2</v>
      </c>
      <c r="F840" s="82">
        <v>30</v>
      </c>
      <c r="G840" s="83"/>
      <c r="H840" s="84">
        <f t="shared" si="1288"/>
        <v>1</v>
      </c>
      <c r="I840" s="85">
        <f t="shared" si="1289"/>
        <v>61</v>
      </c>
      <c r="J840" s="27"/>
      <c r="K840" s="86"/>
      <c r="L840" s="87"/>
      <c r="M840" s="87"/>
      <c r="N840" s="88"/>
      <c r="O840" s="86"/>
      <c r="P840" s="87"/>
      <c r="Q840" s="87"/>
      <c r="R840" s="88"/>
      <c r="S840" s="86"/>
      <c r="T840" s="87"/>
      <c r="U840" s="87"/>
      <c r="V840" s="87"/>
      <c r="W840" s="88"/>
      <c r="X840" s="86"/>
      <c r="Y840" s="87"/>
      <c r="Z840" s="87"/>
      <c r="AA840" s="88"/>
      <c r="AB840" s="86"/>
      <c r="AC840" s="87"/>
      <c r="AD840" s="87"/>
      <c r="AE840" s="88"/>
      <c r="AF840" s="86"/>
      <c r="AG840" s="87"/>
      <c r="AH840" s="87"/>
      <c r="AI840" s="362"/>
      <c r="AJ840" s="363"/>
      <c r="AK840" s="86"/>
      <c r="AL840" s="87">
        <v>3</v>
      </c>
      <c r="AM840" s="87">
        <v>3</v>
      </c>
      <c r="AN840" s="88">
        <v>3</v>
      </c>
      <c r="AO840" s="86">
        <v>3</v>
      </c>
      <c r="AP840" s="87">
        <v>3</v>
      </c>
      <c r="AQ840" s="87">
        <v>3</v>
      </c>
      <c r="AR840" s="88">
        <v>3</v>
      </c>
      <c r="AS840" s="89">
        <v>3</v>
      </c>
      <c r="AT840" s="87">
        <v>3</v>
      </c>
      <c r="AU840" s="87">
        <v>3</v>
      </c>
      <c r="AV840" s="90" t="s">
        <v>166</v>
      </c>
      <c r="AW840" s="86" t="s">
        <v>163</v>
      </c>
      <c r="AX840" s="87" t="s">
        <v>163</v>
      </c>
      <c r="AY840" s="87" t="s">
        <v>163</v>
      </c>
      <c r="AZ840" s="87"/>
      <c r="BA840" s="88"/>
      <c r="BB840" s="89"/>
      <c r="BC840" s="87"/>
      <c r="BD840" s="87"/>
      <c r="BE840" s="321"/>
      <c r="BF840" s="322"/>
      <c r="BG840" s="322"/>
      <c r="BH840" s="322"/>
      <c r="BI840" s="322"/>
      <c r="BJ840" s="323"/>
      <c r="BK840" s="46" t="s">
        <v>18</v>
      </c>
      <c r="BL840" s="46" t="s">
        <v>53</v>
      </c>
      <c r="BN840" s="146">
        <f t="shared" ref="BN840:BN903" si="1341">IF(ISERROR(K840-0)=TRUE,0,$H840*K840)</f>
        <v>0</v>
      </c>
      <c r="BO840" s="146">
        <f t="shared" si="1290"/>
        <v>0</v>
      </c>
      <c r="BP840" s="146">
        <f t="shared" si="1291"/>
        <v>0</v>
      </c>
      <c r="BQ840" s="146">
        <f t="shared" si="1292"/>
        <v>0</v>
      </c>
      <c r="BR840" s="146">
        <f t="shared" si="1293"/>
        <v>0</v>
      </c>
      <c r="BS840" s="146">
        <f t="shared" si="1294"/>
        <v>0</v>
      </c>
      <c r="BT840" s="146">
        <f t="shared" si="1295"/>
        <v>0</v>
      </c>
      <c r="BU840" s="146">
        <f t="shared" si="1296"/>
        <v>0</v>
      </c>
      <c r="BV840" s="146">
        <f t="shared" si="1297"/>
        <v>0</v>
      </c>
      <c r="BW840" s="146">
        <f t="shared" si="1298"/>
        <v>0</v>
      </c>
      <c r="BX840" s="146">
        <f t="shared" si="1299"/>
        <v>0</v>
      </c>
      <c r="BY840" s="146">
        <f t="shared" si="1300"/>
        <v>0</v>
      </c>
      <c r="BZ840" s="146">
        <f t="shared" si="1301"/>
        <v>0</v>
      </c>
      <c r="CA840" s="146">
        <f t="shared" si="1302"/>
        <v>0</v>
      </c>
      <c r="CB840" s="146">
        <f t="shared" si="1303"/>
        <v>0</v>
      </c>
      <c r="CC840" s="146">
        <f t="shared" si="1304"/>
        <v>0</v>
      </c>
      <c r="CD840" s="146">
        <f t="shared" si="1305"/>
        <v>0</v>
      </c>
      <c r="CE840" s="146">
        <f t="shared" si="1306"/>
        <v>0</v>
      </c>
      <c r="CF840" s="146">
        <f t="shared" si="1307"/>
        <v>0</v>
      </c>
      <c r="CG840" s="146">
        <f t="shared" si="1308"/>
        <v>0</v>
      </c>
      <c r="CH840" s="146">
        <f t="shared" si="1309"/>
        <v>0</v>
      </c>
      <c r="CI840" s="146">
        <f t="shared" si="1310"/>
        <v>0</v>
      </c>
      <c r="CJ840" s="146">
        <f t="shared" si="1311"/>
        <v>0</v>
      </c>
      <c r="CK840" s="146">
        <f t="shared" si="1312"/>
        <v>0</v>
      </c>
      <c r="CL840" s="146">
        <f t="shared" si="1313"/>
        <v>0</v>
      </c>
      <c r="CM840" s="146">
        <f t="shared" si="1314"/>
        <v>0</v>
      </c>
      <c r="CN840" s="146">
        <f t="shared" si="1315"/>
        <v>0</v>
      </c>
      <c r="CO840" s="146">
        <f t="shared" si="1316"/>
        <v>3</v>
      </c>
      <c r="CP840" s="146">
        <f t="shared" si="1317"/>
        <v>3</v>
      </c>
      <c r="CQ840" s="146">
        <f t="shared" si="1318"/>
        <v>3</v>
      </c>
      <c r="CR840" s="146">
        <f t="shared" si="1319"/>
        <v>3</v>
      </c>
      <c r="CS840" s="146">
        <f t="shared" si="1320"/>
        <v>3</v>
      </c>
      <c r="CT840" s="146">
        <f t="shared" si="1321"/>
        <v>3</v>
      </c>
      <c r="CU840" s="146">
        <f t="shared" si="1322"/>
        <v>3</v>
      </c>
      <c r="CV840" s="146">
        <f t="shared" si="1323"/>
        <v>3</v>
      </c>
      <c r="CW840" s="146">
        <f t="shared" si="1324"/>
        <v>3</v>
      </c>
      <c r="CX840" s="146">
        <f t="shared" si="1325"/>
        <v>3</v>
      </c>
      <c r="CY840" s="146">
        <f t="shared" si="1326"/>
        <v>0</v>
      </c>
      <c r="CZ840" s="146">
        <f t="shared" si="1327"/>
        <v>0</v>
      </c>
      <c r="DA840" s="146">
        <f t="shared" si="1328"/>
        <v>0</v>
      </c>
      <c r="DB840" s="146">
        <f t="shared" si="1329"/>
        <v>0</v>
      </c>
      <c r="DC840" s="146">
        <f t="shared" si="1330"/>
        <v>0</v>
      </c>
      <c r="DD840" s="146">
        <f t="shared" si="1331"/>
        <v>0</v>
      </c>
      <c r="DE840" s="146">
        <f t="shared" si="1332"/>
        <v>0</v>
      </c>
      <c r="DF840" s="146">
        <f t="shared" si="1333"/>
        <v>0</v>
      </c>
      <c r="DG840" s="146">
        <f t="shared" si="1334"/>
        <v>0</v>
      </c>
      <c r="DH840" s="146">
        <f t="shared" si="1335"/>
        <v>0</v>
      </c>
      <c r="DI840" s="146">
        <f t="shared" si="1336"/>
        <v>0</v>
      </c>
      <c r="DJ840" s="146">
        <f t="shared" si="1337"/>
        <v>0</v>
      </c>
      <c r="DK840" s="146">
        <f t="shared" si="1338"/>
        <v>0</v>
      </c>
      <c r="DL840" s="146">
        <f t="shared" si="1339"/>
        <v>0</v>
      </c>
      <c r="DM840" s="146">
        <f t="shared" si="1340"/>
        <v>0</v>
      </c>
      <c r="DN840" s="64">
        <f t="shared" si="1285"/>
        <v>30</v>
      </c>
      <c r="DO840" s="52" t="str">
        <f t="shared" si="1286"/>
        <v/>
      </c>
      <c r="DP840" s="52" t="str">
        <f t="shared" ref="DP840:DP903" si="1342">IF(DO840="",IF(COUNT(AD840:AH840,AK840)&gt;0,DN840,""),"")</f>
        <v/>
      </c>
      <c r="DQ840" s="53">
        <f t="shared" ref="DQ840:DQ903" si="1343">IF(AND(DO840="",DP840=""),IF(COUNTA(AL840:BD840)&gt;0,DN840,""),"")</f>
        <v>30</v>
      </c>
      <c r="DR840" s="1">
        <f t="shared" si="1287"/>
        <v>2</v>
      </c>
      <c r="DS840" s="168" t="e">
        <f>IF(AND(DR840=#REF!,BL840=#REF!),'Tiến độ'!D840,"")</f>
        <v>#REF!</v>
      </c>
    </row>
    <row r="841" spans="1:123" ht="11.25" customHeight="1">
      <c r="A841" s="314" t="str">
        <f>IF(B841="","",MAX($A$7:A840)+1)</f>
        <v/>
      </c>
      <c r="B841" s="315"/>
      <c r="C841" s="79" t="s">
        <v>673</v>
      </c>
      <c r="D841" s="80" t="s">
        <v>674</v>
      </c>
      <c r="E841" s="81">
        <v>2</v>
      </c>
      <c r="F841" s="82">
        <v>30</v>
      </c>
      <c r="G841" s="83"/>
      <c r="H841" s="84">
        <f t="shared" si="1288"/>
        <v>1</v>
      </c>
      <c r="I841" s="85">
        <f t="shared" si="1289"/>
        <v>61</v>
      </c>
      <c r="J841" s="27"/>
      <c r="K841" s="86"/>
      <c r="L841" s="87"/>
      <c r="M841" s="87"/>
      <c r="N841" s="88"/>
      <c r="O841" s="86"/>
      <c r="P841" s="87"/>
      <c r="Q841" s="87"/>
      <c r="R841" s="88"/>
      <c r="S841" s="86"/>
      <c r="T841" s="87"/>
      <c r="U841" s="87"/>
      <c r="V841" s="87"/>
      <c r="W841" s="88"/>
      <c r="X841" s="86"/>
      <c r="Y841" s="87"/>
      <c r="Z841" s="87"/>
      <c r="AA841" s="88"/>
      <c r="AB841" s="86"/>
      <c r="AC841" s="87"/>
      <c r="AD841" s="87"/>
      <c r="AE841" s="88"/>
      <c r="AF841" s="86"/>
      <c r="AG841" s="87"/>
      <c r="AH841" s="87"/>
      <c r="AI841" s="362"/>
      <c r="AJ841" s="363"/>
      <c r="AK841" s="86"/>
      <c r="AL841" s="87">
        <v>3</v>
      </c>
      <c r="AM841" s="87">
        <v>3</v>
      </c>
      <c r="AN841" s="88">
        <v>3</v>
      </c>
      <c r="AO841" s="86">
        <v>3</v>
      </c>
      <c r="AP841" s="87">
        <v>3</v>
      </c>
      <c r="AQ841" s="87">
        <v>3</v>
      </c>
      <c r="AR841" s="88">
        <v>3</v>
      </c>
      <c r="AS841" s="89">
        <v>3</v>
      </c>
      <c r="AT841" s="87">
        <v>3</v>
      </c>
      <c r="AU841" s="87">
        <v>3</v>
      </c>
      <c r="AV841" s="90" t="s">
        <v>166</v>
      </c>
      <c r="AW841" s="86" t="s">
        <v>163</v>
      </c>
      <c r="AX841" s="87" t="s">
        <v>163</v>
      </c>
      <c r="AY841" s="87" t="s">
        <v>163</v>
      </c>
      <c r="AZ841" s="87"/>
      <c r="BA841" s="88"/>
      <c r="BB841" s="89"/>
      <c r="BC841" s="87"/>
      <c r="BD841" s="87"/>
      <c r="BE841" s="321"/>
      <c r="BF841" s="322"/>
      <c r="BG841" s="322"/>
      <c r="BH841" s="322"/>
      <c r="BI841" s="322"/>
      <c r="BJ841" s="323"/>
      <c r="BK841" s="46" t="s">
        <v>18</v>
      </c>
      <c r="BL841" s="46" t="s">
        <v>52</v>
      </c>
      <c r="BN841" s="146">
        <f t="shared" si="1341"/>
        <v>0</v>
      </c>
      <c r="BO841" s="146">
        <f t="shared" si="1290"/>
        <v>0</v>
      </c>
      <c r="BP841" s="146">
        <f t="shared" si="1291"/>
        <v>0</v>
      </c>
      <c r="BQ841" s="146">
        <f t="shared" si="1292"/>
        <v>0</v>
      </c>
      <c r="BR841" s="146">
        <f t="shared" si="1293"/>
        <v>0</v>
      </c>
      <c r="BS841" s="146">
        <f t="shared" si="1294"/>
        <v>0</v>
      </c>
      <c r="BT841" s="146">
        <f t="shared" si="1295"/>
        <v>0</v>
      </c>
      <c r="BU841" s="146">
        <f t="shared" si="1296"/>
        <v>0</v>
      </c>
      <c r="BV841" s="146">
        <f t="shared" si="1297"/>
        <v>0</v>
      </c>
      <c r="BW841" s="146">
        <f t="shared" si="1298"/>
        <v>0</v>
      </c>
      <c r="BX841" s="146">
        <f t="shared" si="1299"/>
        <v>0</v>
      </c>
      <c r="BY841" s="146">
        <f t="shared" si="1300"/>
        <v>0</v>
      </c>
      <c r="BZ841" s="146">
        <f t="shared" si="1301"/>
        <v>0</v>
      </c>
      <c r="CA841" s="146">
        <f t="shared" si="1302"/>
        <v>0</v>
      </c>
      <c r="CB841" s="146">
        <f t="shared" si="1303"/>
        <v>0</v>
      </c>
      <c r="CC841" s="146">
        <f t="shared" si="1304"/>
        <v>0</v>
      </c>
      <c r="CD841" s="146">
        <f t="shared" si="1305"/>
        <v>0</v>
      </c>
      <c r="CE841" s="146">
        <f t="shared" si="1306"/>
        <v>0</v>
      </c>
      <c r="CF841" s="146">
        <f t="shared" si="1307"/>
        <v>0</v>
      </c>
      <c r="CG841" s="146">
        <f t="shared" si="1308"/>
        <v>0</v>
      </c>
      <c r="CH841" s="146">
        <f t="shared" si="1309"/>
        <v>0</v>
      </c>
      <c r="CI841" s="146">
        <f t="shared" si="1310"/>
        <v>0</v>
      </c>
      <c r="CJ841" s="146">
        <f t="shared" si="1311"/>
        <v>0</v>
      </c>
      <c r="CK841" s="146">
        <f t="shared" si="1312"/>
        <v>0</v>
      </c>
      <c r="CL841" s="146">
        <f t="shared" si="1313"/>
        <v>0</v>
      </c>
      <c r="CM841" s="146">
        <f t="shared" si="1314"/>
        <v>0</v>
      </c>
      <c r="CN841" s="146">
        <f t="shared" si="1315"/>
        <v>0</v>
      </c>
      <c r="CO841" s="146">
        <f t="shared" si="1316"/>
        <v>3</v>
      </c>
      <c r="CP841" s="146">
        <f t="shared" si="1317"/>
        <v>3</v>
      </c>
      <c r="CQ841" s="146">
        <f t="shared" si="1318"/>
        <v>3</v>
      </c>
      <c r="CR841" s="146">
        <f t="shared" si="1319"/>
        <v>3</v>
      </c>
      <c r="CS841" s="146">
        <f t="shared" si="1320"/>
        <v>3</v>
      </c>
      <c r="CT841" s="146">
        <f t="shared" si="1321"/>
        <v>3</v>
      </c>
      <c r="CU841" s="146">
        <f t="shared" si="1322"/>
        <v>3</v>
      </c>
      <c r="CV841" s="146">
        <f t="shared" si="1323"/>
        <v>3</v>
      </c>
      <c r="CW841" s="146">
        <f t="shared" si="1324"/>
        <v>3</v>
      </c>
      <c r="CX841" s="146">
        <f t="shared" si="1325"/>
        <v>3</v>
      </c>
      <c r="CY841" s="146">
        <f t="shared" si="1326"/>
        <v>0</v>
      </c>
      <c r="CZ841" s="146">
        <f t="shared" si="1327"/>
        <v>0</v>
      </c>
      <c r="DA841" s="146">
        <f t="shared" si="1328"/>
        <v>0</v>
      </c>
      <c r="DB841" s="146">
        <f t="shared" si="1329"/>
        <v>0</v>
      </c>
      <c r="DC841" s="146">
        <f t="shared" si="1330"/>
        <v>0</v>
      </c>
      <c r="DD841" s="146">
        <f t="shared" si="1331"/>
        <v>0</v>
      </c>
      <c r="DE841" s="146">
        <f t="shared" si="1332"/>
        <v>0</v>
      </c>
      <c r="DF841" s="146">
        <f t="shared" si="1333"/>
        <v>0</v>
      </c>
      <c r="DG841" s="146">
        <f t="shared" si="1334"/>
        <v>0</v>
      </c>
      <c r="DH841" s="146">
        <f t="shared" si="1335"/>
        <v>0</v>
      </c>
      <c r="DI841" s="146">
        <f t="shared" si="1336"/>
        <v>0</v>
      </c>
      <c r="DJ841" s="146">
        <f t="shared" si="1337"/>
        <v>0</v>
      </c>
      <c r="DK841" s="146">
        <f t="shared" si="1338"/>
        <v>0</v>
      </c>
      <c r="DL841" s="146">
        <f t="shared" si="1339"/>
        <v>0</v>
      </c>
      <c r="DM841" s="146">
        <f t="shared" si="1340"/>
        <v>0</v>
      </c>
      <c r="DN841" s="64">
        <f t="shared" si="1285"/>
        <v>30</v>
      </c>
      <c r="DO841" s="52" t="str">
        <f t="shared" si="1286"/>
        <v/>
      </c>
      <c r="DP841" s="52" t="str">
        <f t="shared" si="1342"/>
        <v/>
      </c>
      <c r="DQ841" s="53">
        <f t="shared" si="1343"/>
        <v>30</v>
      </c>
      <c r="DR841" s="1">
        <f t="shared" si="1287"/>
        <v>2</v>
      </c>
      <c r="DS841" s="168" t="e">
        <f>IF(AND(DR841=#REF!,BL841=#REF!),'Tiến độ'!D841,"")</f>
        <v>#REF!</v>
      </c>
    </row>
    <row r="842" spans="1:123" ht="11.25" customHeight="1">
      <c r="A842" s="314" t="str">
        <f>IF(B842="","",MAX($A$7:A841)+1)</f>
        <v/>
      </c>
      <c r="B842" s="315"/>
      <c r="C842" s="79" t="s">
        <v>836</v>
      </c>
      <c r="D842" s="80" t="s">
        <v>837</v>
      </c>
      <c r="E842" s="81">
        <v>2</v>
      </c>
      <c r="F842" s="82">
        <v>30</v>
      </c>
      <c r="G842" s="83"/>
      <c r="H842" s="84">
        <f t="shared" si="1288"/>
        <v>1</v>
      </c>
      <c r="I842" s="85">
        <f t="shared" si="1289"/>
        <v>61</v>
      </c>
      <c r="J842" s="27"/>
      <c r="K842" s="86"/>
      <c r="L842" s="87"/>
      <c r="M842" s="87"/>
      <c r="N842" s="88"/>
      <c r="O842" s="86"/>
      <c r="P842" s="87"/>
      <c r="Q842" s="87"/>
      <c r="R842" s="88"/>
      <c r="S842" s="86"/>
      <c r="T842" s="87"/>
      <c r="U842" s="87"/>
      <c r="V842" s="87"/>
      <c r="W842" s="88"/>
      <c r="X842" s="86"/>
      <c r="Y842" s="87"/>
      <c r="Z842" s="87"/>
      <c r="AA842" s="88"/>
      <c r="AB842" s="86"/>
      <c r="AC842" s="87"/>
      <c r="AD842" s="87"/>
      <c r="AE842" s="88"/>
      <c r="AF842" s="86"/>
      <c r="AG842" s="87"/>
      <c r="AH842" s="87"/>
      <c r="AI842" s="362"/>
      <c r="AJ842" s="363"/>
      <c r="AK842" s="86"/>
      <c r="AL842" s="87">
        <v>3</v>
      </c>
      <c r="AM842" s="87">
        <v>3</v>
      </c>
      <c r="AN842" s="88">
        <v>3</v>
      </c>
      <c r="AO842" s="86">
        <v>3</v>
      </c>
      <c r="AP842" s="87">
        <v>3</v>
      </c>
      <c r="AQ842" s="87">
        <v>3</v>
      </c>
      <c r="AR842" s="88">
        <v>3</v>
      </c>
      <c r="AS842" s="89">
        <v>3</v>
      </c>
      <c r="AT842" s="87">
        <v>3</v>
      </c>
      <c r="AU842" s="87">
        <v>3</v>
      </c>
      <c r="AV842" s="90" t="s">
        <v>166</v>
      </c>
      <c r="AW842" s="86" t="s">
        <v>163</v>
      </c>
      <c r="AX842" s="87" t="s">
        <v>163</v>
      </c>
      <c r="AY842" s="87" t="s">
        <v>163</v>
      </c>
      <c r="AZ842" s="87"/>
      <c r="BA842" s="88"/>
      <c r="BB842" s="89"/>
      <c r="BC842" s="87"/>
      <c r="BD842" s="87"/>
      <c r="BE842" s="321"/>
      <c r="BF842" s="322"/>
      <c r="BG842" s="322"/>
      <c r="BH842" s="322"/>
      <c r="BI842" s="322"/>
      <c r="BJ842" s="323"/>
      <c r="BK842" s="46" t="s">
        <v>18</v>
      </c>
      <c r="BL842" s="46" t="s">
        <v>53</v>
      </c>
      <c r="BN842" s="146">
        <f t="shared" si="1341"/>
        <v>0</v>
      </c>
      <c r="BO842" s="146">
        <f t="shared" si="1290"/>
        <v>0</v>
      </c>
      <c r="BP842" s="146">
        <f t="shared" si="1291"/>
        <v>0</v>
      </c>
      <c r="BQ842" s="146">
        <f t="shared" si="1292"/>
        <v>0</v>
      </c>
      <c r="BR842" s="146">
        <f t="shared" si="1293"/>
        <v>0</v>
      </c>
      <c r="BS842" s="146">
        <f t="shared" si="1294"/>
        <v>0</v>
      </c>
      <c r="BT842" s="146">
        <f t="shared" si="1295"/>
        <v>0</v>
      </c>
      <c r="BU842" s="146">
        <f t="shared" si="1296"/>
        <v>0</v>
      </c>
      <c r="BV842" s="146">
        <f t="shared" si="1297"/>
        <v>0</v>
      </c>
      <c r="BW842" s="146">
        <f t="shared" si="1298"/>
        <v>0</v>
      </c>
      <c r="BX842" s="146">
        <f t="shared" si="1299"/>
        <v>0</v>
      </c>
      <c r="BY842" s="146">
        <f t="shared" si="1300"/>
        <v>0</v>
      </c>
      <c r="BZ842" s="146">
        <f t="shared" si="1301"/>
        <v>0</v>
      </c>
      <c r="CA842" s="146">
        <f t="shared" si="1302"/>
        <v>0</v>
      </c>
      <c r="CB842" s="146">
        <f t="shared" si="1303"/>
        <v>0</v>
      </c>
      <c r="CC842" s="146">
        <f t="shared" si="1304"/>
        <v>0</v>
      </c>
      <c r="CD842" s="146">
        <f t="shared" si="1305"/>
        <v>0</v>
      </c>
      <c r="CE842" s="146">
        <f t="shared" si="1306"/>
        <v>0</v>
      </c>
      <c r="CF842" s="146">
        <f t="shared" si="1307"/>
        <v>0</v>
      </c>
      <c r="CG842" s="146">
        <f t="shared" si="1308"/>
        <v>0</v>
      </c>
      <c r="CH842" s="146">
        <f t="shared" si="1309"/>
        <v>0</v>
      </c>
      <c r="CI842" s="146">
        <f t="shared" si="1310"/>
        <v>0</v>
      </c>
      <c r="CJ842" s="146">
        <f t="shared" si="1311"/>
        <v>0</v>
      </c>
      <c r="CK842" s="146">
        <f t="shared" si="1312"/>
        <v>0</v>
      </c>
      <c r="CL842" s="146">
        <f t="shared" si="1313"/>
        <v>0</v>
      </c>
      <c r="CM842" s="146">
        <f t="shared" si="1314"/>
        <v>0</v>
      </c>
      <c r="CN842" s="146">
        <f t="shared" si="1315"/>
        <v>0</v>
      </c>
      <c r="CO842" s="146">
        <f t="shared" si="1316"/>
        <v>3</v>
      </c>
      <c r="CP842" s="146">
        <f t="shared" si="1317"/>
        <v>3</v>
      </c>
      <c r="CQ842" s="146">
        <f t="shared" si="1318"/>
        <v>3</v>
      </c>
      <c r="CR842" s="146">
        <f t="shared" si="1319"/>
        <v>3</v>
      </c>
      <c r="CS842" s="146">
        <f t="shared" si="1320"/>
        <v>3</v>
      </c>
      <c r="CT842" s="146">
        <f t="shared" si="1321"/>
        <v>3</v>
      </c>
      <c r="CU842" s="146">
        <f t="shared" si="1322"/>
        <v>3</v>
      </c>
      <c r="CV842" s="146">
        <f t="shared" si="1323"/>
        <v>3</v>
      </c>
      <c r="CW842" s="146">
        <f t="shared" si="1324"/>
        <v>3</v>
      </c>
      <c r="CX842" s="146">
        <f t="shared" si="1325"/>
        <v>3</v>
      </c>
      <c r="CY842" s="146">
        <f t="shared" si="1326"/>
        <v>0</v>
      </c>
      <c r="CZ842" s="146">
        <f t="shared" si="1327"/>
        <v>0</v>
      </c>
      <c r="DA842" s="146">
        <f t="shared" si="1328"/>
        <v>0</v>
      </c>
      <c r="DB842" s="146">
        <f t="shared" si="1329"/>
        <v>0</v>
      </c>
      <c r="DC842" s="146">
        <f t="shared" si="1330"/>
        <v>0</v>
      </c>
      <c r="DD842" s="146">
        <f t="shared" si="1331"/>
        <v>0</v>
      </c>
      <c r="DE842" s="146">
        <f t="shared" si="1332"/>
        <v>0</v>
      </c>
      <c r="DF842" s="146">
        <f t="shared" si="1333"/>
        <v>0</v>
      </c>
      <c r="DG842" s="146">
        <f t="shared" si="1334"/>
        <v>0</v>
      </c>
      <c r="DH842" s="146">
        <f t="shared" si="1335"/>
        <v>0</v>
      </c>
      <c r="DI842" s="146">
        <f t="shared" si="1336"/>
        <v>0</v>
      </c>
      <c r="DJ842" s="146">
        <f t="shared" si="1337"/>
        <v>0</v>
      </c>
      <c r="DK842" s="146">
        <f t="shared" si="1338"/>
        <v>0</v>
      </c>
      <c r="DL842" s="146">
        <f t="shared" si="1339"/>
        <v>0</v>
      </c>
      <c r="DM842" s="146">
        <f t="shared" si="1340"/>
        <v>0</v>
      </c>
      <c r="DN842" s="64">
        <f t="shared" si="1285"/>
        <v>30</v>
      </c>
      <c r="DO842" s="52" t="str">
        <f t="shared" si="1286"/>
        <v/>
      </c>
      <c r="DP842" s="52" t="str">
        <f t="shared" si="1342"/>
        <v/>
      </c>
      <c r="DQ842" s="53">
        <f t="shared" si="1343"/>
        <v>30</v>
      </c>
      <c r="DR842" s="1">
        <f t="shared" si="1287"/>
        <v>2</v>
      </c>
      <c r="DS842" s="168" t="e">
        <f>IF(AND(DR842=#REF!,BL842=#REF!),'Tiến độ'!D842,"")</f>
        <v>#REF!</v>
      </c>
    </row>
    <row r="843" spans="1:123" ht="11.25" customHeight="1">
      <c r="A843" s="314" t="str">
        <f>IF(B843="","",MAX($A$7:A842)+1)</f>
        <v/>
      </c>
      <c r="B843" s="315"/>
      <c r="C843" s="79" t="s">
        <v>841</v>
      </c>
      <c r="D843" s="80" t="s">
        <v>842</v>
      </c>
      <c r="E843" s="81">
        <v>2</v>
      </c>
      <c r="F843" s="82"/>
      <c r="G843" s="83">
        <v>90</v>
      </c>
      <c r="H843" s="84">
        <f t="shared" si="1288"/>
        <v>1</v>
      </c>
      <c r="I843" s="85">
        <f t="shared" si="1289"/>
        <v>61</v>
      </c>
      <c r="J843" s="27"/>
      <c r="K843" s="86"/>
      <c r="L843" s="87"/>
      <c r="M843" s="87"/>
      <c r="N843" s="88"/>
      <c r="O843" s="86"/>
      <c r="P843" s="87"/>
      <c r="Q843" s="87"/>
      <c r="R843" s="88"/>
      <c r="S843" s="86"/>
      <c r="T843" s="87"/>
      <c r="U843" s="87"/>
      <c r="V843" s="87"/>
      <c r="W843" s="88"/>
      <c r="X843" s="86"/>
      <c r="Y843" s="87"/>
      <c r="Z843" s="87"/>
      <c r="AA843" s="88"/>
      <c r="AB843" s="86"/>
      <c r="AC843" s="87"/>
      <c r="AD843" s="87"/>
      <c r="AE843" s="88"/>
      <c r="AF843" s="86"/>
      <c r="AG843" s="87"/>
      <c r="AH843" s="87"/>
      <c r="AI843" s="362"/>
      <c r="AJ843" s="363"/>
      <c r="AK843" s="86"/>
      <c r="AL843" s="87"/>
      <c r="AM843" s="87"/>
      <c r="AN843" s="88"/>
      <c r="AO843" s="86"/>
      <c r="AP843" s="87"/>
      <c r="AQ843" s="87"/>
      <c r="AR843" s="88"/>
      <c r="AS843" s="89"/>
      <c r="AT843" s="87"/>
      <c r="AU843" s="87"/>
      <c r="AV843" s="90"/>
      <c r="AW843" s="86"/>
      <c r="AX843" s="87"/>
      <c r="AY843" s="87"/>
      <c r="AZ843" s="87"/>
      <c r="BA843" s="88"/>
      <c r="BB843" s="89" t="s">
        <v>846</v>
      </c>
      <c r="BC843" s="87" t="s">
        <v>846</v>
      </c>
      <c r="BD843" s="87" t="s">
        <v>846</v>
      </c>
      <c r="BE843" s="321"/>
      <c r="BF843" s="322"/>
      <c r="BG843" s="322"/>
      <c r="BH843" s="322"/>
      <c r="BI843" s="322"/>
      <c r="BJ843" s="323"/>
      <c r="BK843" s="46"/>
      <c r="BL843" s="46" t="s">
        <v>53</v>
      </c>
      <c r="BN843" s="146">
        <f t="shared" si="1341"/>
        <v>0</v>
      </c>
      <c r="BO843" s="146">
        <f t="shared" si="1290"/>
        <v>0</v>
      </c>
      <c r="BP843" s="146">
        <f t="shared" si="1291"/>
        <v>0</v>
      </c>
      <c r="BQ843" s="146">
        <f t="shared" si="1292"/>
        <v>0</v>
      </c>
      <c r="BR843" s="146">
        <f t="shared" si="1293"/>
        <v>0</v>
      </c>
      <c r="BS843" s="146">
        <f t="shared" si="1294"/>
        <v>0</v>
      </c>
      <c r="BT843" s="146">
        <f t="shared" si="1295"/>
        <v>0</v>
      </c>
      <c r="BU843" s="146">
        <f t="shared" si="1296"/>
        <v>0</v>
      </c>
      <c r="BV843" s="146">
        <f t="shared" si="1297"/>
        <v>0</v>
      </c>
      <c r="BW843" s="146">
        <f t="shared" si="1298"/>
        <v>0</v>
      </c>
      <c r="BX843" s="146">
        <f t="shared" si="1299"/>
        <v>0</v>
      </c>
      <c r="BY843" s="146">
        <f t="shared" si="1300"/>
        <v>0</v>
      </c>
      <c r="BZ843" s="146">
        <f t="shared" si="1301"/>
        <v>0</v>
      </c>
      <c r="CA843" s="146">
        <f t="shared" si="1302"/>
        <v>0</v>
      </c>
      <c r="CB843" s="146">
        <f t="shared" si="1303"/>
        <v>0</v>
      </c>
      <c r="CC843" s="146">
        <f t="shared" si="1304"/>
        <v>0</v>
      </c>
      <c r="CD843" s="146">
        <f t="shared" si="1305"/>
        <v>0</v>
      </c>
      <c r="CE843" s="146">
        <f t="shared" si="1306"/>
        <v>0</v>
      </c>
      <c r="CF843" s="146">
        <f t="shared" si="1307"/>
        <v>0</v>
      </c>
      <c r="CG843" s="146">
        <f t="shared" si="1308"/>
        <v>0</v>
      </c>
      <c r="CH843" s="146">
        <f t="shared" si="1309"/>
        <v>0</v>
      </c>
      <c r="CI843" s="146">
        <f t="shared" si="1310"/>
        <v>0</v>
      </c>
      <c r="CJ843" s="146">
        <f t="shared" si="1311"/>
        <v>0</v>
      </c>
      <c r="CK843" s="146">
        <f t="shared" si="1312"/>
        <v>0</v>
      </c>
      <c r="CL843" s="146">
        <f t="shared" si="1313"/>
        <v>0</v>
      </c>
      <c r="CM843" s="146">
        <f t="shared" si="1314"/>
        <v>0</v>
      </c>
      <c r="CN843" s="146">
        <f t="shared" si="1315"/>
        <v>0</v>
      </c>
      <c r="CO843" s="146">
        <f t="shared" si="1316"/>
        <v>0</v>
      </c>
      <c r="CP843" s="146">
        <f t="shared" si="1317"/>
        <v>0</v>
      </c>
      <c r="CQ843" s="146">
        <f t="shared" si="1318"/>
        <v>0</v>
      </c>
      <c r="CR843" s="146">
        <f t="shared" si="1319"/>
        <v>0</v>
      </c>
      <c r="CS843" s="146">
        <f t="shared" si="1320"/>
        <v>0</v>
      </c>
      <c r="CT843" s="146">
        <f t="shared" si="1321"/>
        <v>0</v>
      </c>
      <c r="CU843" s="146">
        <f t="shared" si="1322"/>
        <v>0</v>
      </c>
      <c r="CV843" s="146">
        <f t="shared" si="1323"/>
        <v>0</v>
      </c>
      <c r="CW843" s="146">
        <f t="shared" si="1324"/>
        <v>0</v>
      </c>
      <c r="CX843" s="146">
        <f t="shared" si="1325"/>
        <v>0</v>
      </c>
      <c r="CY843" s="146">
        <f t="shared" si="1326"/>
        <v>0</v>
      </c>
      <c r="CZ843" s="146">
        <f t="shared" si="1327"/>
        <v>0</v>
      </c>
      <c r="DA843" s="146">
        <f t="shared" si="1328"/>
        <v>0</v>
      </c>
      <c r="DB843" s="146">
        <f t="shared" si="1329"/>
        <v>0</v>
      </c>
      <c r="DC843" s="146">
        <f t="shared" si="1330"/>
        <v>0</v>
      </c>
      <c r="DD843" s="146">
        <f t="shared" si="1331"/>
        <v>0</v>
      </c>
      <c r="DE843" s="146">
        <f t="shared" si="1332"/>
        <v>0</v>
      </c>
      <c r="DF843" s="146">
        <f t="shared" si="1333"/>
        <v>0</v>
      </c>
      <c r="DG843" s="146">
        <f t="shared" si="1334"/>
        <v>0</v>
      </c>
      <c r="DH843" s="146">
        <f t="shared" si="1335"/>
        <v>0</v>
      </c>
      <c r="DI843" s="146">
        <f t="shared" si="1336"/>
        <v>0</v>
      </c>
      <c r="DJ843" s="146">
        <f t="shared" si="1337"/>
        <v>0</v>
      </c>
      <c r="DK843" s="146">
        <f t="shared" si="1338"/>
        <v>0</v>
      </c>
      <c r="DL843" s="146">
        <f t="shared" si="1339"/>
        <v>0</v>
      </c>
      <c r="DM843" s="146">
        <f t="shared" si="1340"/>
        <v>0</v>
      </c>
      <c r="DN843" s="64">
        <f>20*2*H843</f>
        <v>40</v>
      </c>
      <c r="DO843" s="52" t="str">
        <f t="shared" si="1286"/>
        <v/>
      </c>
      <c r="DP843" s="52" t="str">
        <f t="shared" si="1342"/>
        <v/>
      </c>
      <c r="DQ843" s="53">
        <f t="shared" si="1343"/>
        <v>40</v>
      </c>
      <c r="DR843" s="1">
        <f t="shared" si="1287"/>
        <v>2</v>
      </c>
      <c r="DS843" s="168" t="e">
        <f>IF(AND(DR843=#REF!,BL843=#REF!),'Tiến độ'!D843,"")</f>
        <v>#REF!</v>
      </c>
    </row>
    <row r="844" spans="1:123" ht="11.25" customHeight="1">
      <c r="A844" s="314" t="str">
        <f>IF(B844="","",MAX($A$7:A843)+1)</f>
        <v/>
      </c>
      <c r="B844" s="315"/>
      <c r="C844" s="79" t="s">
        <v>843</v>
      </c>
      <c r="D844" s="80" t="s">
        <v>844</v>
      </c>
      <c r="E844" s="81">
        <v>3</v>
      </c>
      <c r="F844" s="82"/>
      <c r="G844" s="83">
        <v>135</v>
      </c>
      <c r="H844" s="84">
        <f t="shared" si="1288"/>
        <v>1</v>
      </c>
      <c r="I844" s="85">
        <f t="shared" si="1289"/>
        <v>61</v>
      </c>
      <c r="J844" s="27"/>
      <c r="K844" s="86"/>
      <c r="L844" s="87"/>
      <c r="M844" s="87"/>
      <c r="N844" s="88"/>
      <c r="O844" s="86"/>
      <c r="P844" s="87"/>
      <c r="Q844" s="87"/>
      <c r="R844" s="88"/>
      <c r="S844" s="86"/>
      <c r="T844" s="87"/>
      <c r="U844" s="87"/>
      <c r="V844" s="87"/>
      <c r="W844" s="88"/>
      <c r="X844" s="86"/>
      <c r="Y844" s="87"/>
      <c r="Z844" s="87"/>
      <c r="AA844" s="88"/>
      <c r="AB844" s="86"/>
      <c r="AC844" s="87"/>
      <c r="AD844" s="87"/>
      <c r="AE844" s="88"/>
      <c r="AF844" s="86"/>
      <c r="AG844" s="87"/>
      <c r="AH844" s="87"/>
      <c r="AI844" s="362"/>
      <c r="AJ844" s="363"/>
      <c r="AK844" s="86"/>
      <c r="AL844" s="87"/>
      <c r="AM844" s="87"/>
      <c r="AN844" s="88"/>
      <c r="AO844" s="86"/>
      <c r="AP844" s="87"/>
      <c r="AQ844" s="87"/>
      <c r="AR844" s="88"/>
      <c r="AS844" s="89"/>
      <c r="AT844" s="87"/>
      <c r="AU844" s="87"/>
      <c r="AV844" s="90"/>
      <c r="AW844" s="86"/>
      <c r="AX844" s="87"/>
      <c r="AY844" s="87"/>
      <c r="AZ844" s="87" t="s">
        <v>845</v>
      </c>
      <c r="BA844" s="88" t="s">
        <v>845</v>
      </c>
      <c r="BB844" s="89"/>
      <c r="BC844" s="87"/>
      <c r="BD844" s="87"/>
      <c r="BE844" s="321"/>
      <c r="BF844" s="322"/>
      <c r="BG844" s="322"/>
      <c r="BH844" s="322"/>
      <c r="BI844" s="322"/>
      <c r="BJ844" s="323"/>
      <c r="BK844" s="46"/>
      <c r="BL844" s="46" t="s">
        <v>53</v>
      </c>
      <c r="BN844" s="146">
        <f t="shared" si="1341"/>
        <v>0</v>
      </c>
      <c r="BO844" s="146">
        <f t="shared" si="1290"/>
        <v>0</v>
      </c>
      <c r="BP844" s="146">
        <f t="shared" si="1291"/>
        <v>0</v>
      </c>
      <c r="BQ844" s="146">
        <f t="shared" si="1292"/>
        <v>0</v>
      </c>
      <c r="BR844" s="146">
        <f t="shared" si="1293"/>
        <v>0</v>
      </c>
      <c r="BS844" s="146">
        <f t="shared" si="1294"/>
        <v>0</v>
      </c>
      <c r="BT844" s="146">
        <f t="shared" si="1295"/>
        <v>0</v>
      </c>
      <c r="BU844" s="146">
        <f t="shared" si="1296"/>
        <v>0</v>
      </c>
      <c r="BV844" s="146">
        <f t="shared" si="1297"/>
        <v>0</v>
      </c>
      <c r="BW844" s="146">
        <f t="shared" si="1298"/>
        <v>0</v>
      </c>
      <c r="BX844" s="146">
        <f t="shared" si="1299"/>
        <v>0</v>
      </c>
      <c r="BY844" s="146">
        <f t="shared" si="1300"/>
        <v>0</v>
      </c>
      <c r="BZ844" s="146">
        <f t="shared" si="1301"/>
        <v>0</v>
      </c>
      <c r="CA844" s="146">
        <f t="shared" si="1302"/>
        <v>0</v>
      </c>
      <c r="CB844" s="146">
        <f t="shared" si="1303"/>
        <v>0</v>
      </c>
      <c r="CC844" s="146">
        <f t="shared" si="1304"/>
        <v>0</v>
      </c>
      <c r="CD844" s="146">
        <f t="shared" si="1305"/>
        <v>0</v>
      </c>
      <c r="CE844" s="146">
        <f t="shared" si="1306"/>
        <v>0</v>
      </c>
      <c r="CF844" s="146">
        <f t="shared" si="1307"/>
        <v>0</v>
      </c>
      <c r="CG844" s="146">
        <f t="shared" si="1308"/>
        <v>0</v>
      </c>
      <c r="CH844" s="146">
        <f t="shared" si="1309"/>
        <v>0</v>
      </c>
      <c r="CI844" s="146">
        <f t="shared" si="1310"/>
        <v>0</v>
      </c>
      <c r="CJ844" s="146">
        <f t="shared" si="1311"/>
        <v>0</v>
      </c>
      <c r="CK844" s="146">
        <f t="shared" si="1312"/>
        <v>0</v>
      </c>
      <c r="CL844" s="146">
        <f t="shared" si="1313"/>
        <v>0</v>
      </c>
      <c r="CM844" s="146">
        <f t="shared" si="1314"/>
        <v>0</v>
      </c>
      <c r="CN844" s="146">
        <f t="shared" si="1315"/>
        <v>0</v>
      </c>
      <c r="CO844" s="146">
        <f t="shared" si="1316"/>
        <v>0</v>
      </c>
      <c r="CP844" s="146">
        <f t="shared" si="1317"/>
        <v>0</v>
      </c>
      <c r="CQ844" s="146">
        <f t="shared" si="1318"/>
        <v>0</v>
      </c>
      <c r="CR844" s="146">
        <f t="shared" si="1319"/>
        <v>0</v>
      </c>
      <c r="CS844" s="146">
        <f t="shared" si="1320"/>
        <v>0</v>
      </c>
      <c r="CT844" s="146">
        <f t="shared" si="1321"/>
        <v>0</v>
      </c>
      <c r="CU844" s="146">
        <f t="shared" si="1322"/>
        <v>0</v>
      </c>
      <c r="CV844" s="146">
        <f t="shared" si="1323"/>
        <v>0</v>
      </c>
      <c r="CW844" s="146">
        <f t="shared" si="1324"/>
        <v>0</v>
      </c>
      <c r="CX844" s="146">
        <f t="shared" si="1325"/>
        <v>0</v>
      </c>
      <c r="CY844" s="146">
        <f t="shared" si="1326"/>
        <v>0</v>
      </c>
      <c r="CZ844" s="146">
        <f t="shared" si="1327"/>
        <v>0</v>
      </c>
      <c r="DA844" s="146">
        <f t="shared" si="1328"/>
        <v>0</v>
      </c>
      <c r="DB844" s="146">
        <f t="shared" si="1329"/>
        <v>0</v>
      </c>
      <c r="DC844" s="146">
        <f t="shared" si="1330"/>
        <v>0</v>
      </c>
      <c r="DD844" s="146">
        <f t="shared" si="1331"/>
        <v>0</v>
      </c>
      <c r="DE844" s="146">
        <f t="shared" si="1332"/>
        <v>0</v>
      </c>
      <c r="DF844" s="146">
        <f t="shared" si="1333"/>
        <v>0</v>
      </c>
      <c r="DG844" s="146">
        <f t="shared" si="1334"/>
        <v>0</v>
      </c>
      <c r="DH844" s="146">
        <f t="shared" si="1335"/>
        <v>0</v>
      </c>
      <c r="DI844" s="146">
        <f t="shared" si="1336"/>
        <v>0</v>
      </c>
      <c r="DJ844" s="146">
        <f t="shared" si="1337"/>
        <v>0</v>
      </c>
      <c r="DK844" s="146">
        <f t="shared" si="1338"/>
        <v>0</v>
      </c>
      <c r="DL844" s="146">
        <f t="shared" si="1339"/>
        <v>0</v>
      </c>
      <c r="DM844" s="146">
        <f t="shared" si="1340"/>
        <v>0</v>
      </c>
      <c r="DN844" s="64">
        <f>30*2*H844</f>
        <v>60</v>
      </c>
      <c r="DO844" s="52" t="str">
        <f t="shared" si="1286"/>
        <v/>
      </c>
      <c r="DP844" s="52" t="str">
        <f t="shared" si="1342"/>
        <v/>
      </c>
      <c r="DQ844" s="53">
        <f t="shared" si="1343"/>
        <v>60</v>
      </c>
      <c r="DR844" s="1">
        <f t="shared" si="1287"/>
        <v>2</v>
      </c>
      <c r="DS844" s="168" t="e">
        <f>IF(AND(DR844=#REF!,BL844=#REF!),'Tiến độ'!D844,"")</f>
        <v>#REF!</v>
      </c>
    </row>
    <row r="845" spans="1:123" ht="11.25" customHeight="1">
      <c r="A845" s="310" t="str">
        <f>IF(B845="","",MAX($A$7:A844)+1)</f>
        <v/>
      </c>
      <c r="B845" s="313"/>
      <c r="C845" s="91" t="s">
        <v>8</v>
      </c>
      <c r="D845" s="92"/>
      <c r="E845" s="93">
        <f>SUM(E831:E844)</f>
        <v>36</v>
      </c>
      <c r="F845" s="131"/>
      <c r="G845" s="132"/>
      <c r="H845" s="133"/>
      <c r="I845" s="134"/>
      <c r="J845" s="30"/>
      <c r="K845" s="96">
        <f t="shared" ref="K845" si="1344">SUM(K831:K844)</f>
        <v>20</v>
      </c>
      <c r="L845" s="97">
        <f t="shared" ref="L845" si="1345">SUM(L831:L844)</f>
        <v>20</v>
      </c>
      <c r="M845" s="97">
        <f t="shared" ref="M845" si="1346">SUM(M831:M844)</f>
        <v>20</v>
      </c>
      <c r="N845" s="98">
        <f t="shared" ref="N845" si="1347">SUM(N831:N844)</f>
        <v>20</v>
      </c>
      <c r="O845" s="96">
        <f t="shared" ref="O845" si="1348">SUM(O831:O844)</f>
        <v>20</v>
      </c>
      <c r="P845" s="97">
        <f t="shared" ref="P845" si="1349">SUM(P831:P844)</f>
        <v>20</v>
      </c>
      <c r="Q845" s="97">
        <f t="shared" ref="Q845" si="1350">SUM(Q831:Q844)</f>
        <v>20</v>
      </c>
      <c r="R845" s="98">
        <f t="shared" ref="R845" si="1351">SUM(R831:R844)</f>
        <v>20</v>
      </c>
      <c r="S845" s="96">
        <f t="shared" ref="S845" si="1352">SUM(S831:S844)</f>
        <v>20</v>
      </c>
      <c r="T845" s="97">
        <f t="shared" ref="T845" si="1353">SUM(T831:T844)</f>
        <v>20</v>
      </c>
      <c r="U845" s="97">
        <f t="shared" ref="U845" si="1354">SUM(U831:U844)</f>
        <v>20</v>
      </c>
      <c r="V845" s="97">
        <f t="shared" ref="V845" si="1355">SUM(V831:V844)</f>
        <v>20</v>
      </c>
      <c r="W845" s="98">
        <f t="shared" ref="W845" si="1356">SUM(W831:W844)</f>
        <v>20</v>
      </c>
      <c r="X845" s="96">
        <f t="shared" ref="X845" si="1357">SUM(X831:X844)</f>
        <v>20</v>
      </c>
      <c r="Y845" s="97">
        <f t="shared" ref="Y845" si="1358">SUM(Y831:Y844)</f>
        <v>20</v>
      </c>
      <c r="Z845" s="97">
        <f t="shared" ref="Z845" si="1359">SUM(Z831:Z844)</f>
        <v>0</v>
      </c>
      <c r="AA845" s="98">
        <f t="shared" ref="AA845" si="1360">SUM(AA831:AA844)</f>
        <v>0</v>
      </c>
      <c r="AB845" s="96">
        <f t="shared" ref="AB845" si="1361">SUM(AB831:AB844)</f>
        <v>0</v>
      </c>
      <c r="AC845" s="97">
        <f t="shared" ref="AC845" si="1362">SUM(AC831:AC844)</f>
        <v>0</v>
      </c>
      <c r="AD845" s="97">
        <f t="shared" ref="AD845" si="1363">SUM(AD831:AD844)</f>
        <v>0</v>
      </c>
      <c r="AE845" s="98">
        <f t="shared" ref="AE845" si="1364">SUM(AE831:AE844)</f>
        <v>0</v>
      </c>
      <c r="AF845" s="96">
        <f t="shared" ref="AF845" si="1365">SUM(AF831:AF844)</f>
        <v>0</v>
      </c>
      <c r="AG845" s="97">
        <f t="shared" ref="AG845" si="1366">SUM(AG831:AG844)</f>
        <v>0</v>
      </c>
      <c r="AH845" s="97">
        <f t="shared" ref="AH845" si="1367">SUM(AH831:AH844)</f>
        <v>0</v>
      </c>
      <c r="AI845" s="362"/>
      <c r="AJ845" s="363"/>
      <c r="AK845" s="96">
        <f t="shared" ref="AK845" si="1368">SUM(AK831:AK844)</f>
        <v>0</v>
      </c>
      <c r="AL845" s="97">
        <f t="shared" ref="AL845" si="1369">SUM(AL831:AL844)</f>
        <v>25</v>
      </c>
      <c r="AM845" s="97">
        <f t="shared" ref="AM845" si="1370">SUM(AM831:AM844)</f>
        <v>25</v>
      </c>
      <c r="AN845" s="98">
        <f t="shared" ref="AN845" si="1371">SUM(AN831:AN844)</f>
        <v>25</v>
      </c>
      <c r="AO845" s="96">
        <f t="shared" ref="AO845" si="1372">SUM(AO831:AO844)</f>
        <v>25</v>
      </c>
      <c r="AP845" s="97">
        <f t="shared" ref="AP845" si="1373">SUM(AP831:AP844)</f>
        <v>25</v>
      </c>
      <c r="AQ845" s="97">
        <f t="shared" ref="AQ845" si="1374">SUM(AQ831:AQ844)</f>
        <v>25</v>
      </c>
      <c r="AR845" s="98">
        <f t="shared" ref="AR845" si="1375">SUM(AR831:AR844)</f>
        <v>25</v>
      </c>
      <c r="AS845" s="99">
        <f t="shared" ref="AS845" si="1376">SUM(AS831:AS844)</f>
        <v>25</v>
      </c>
      <c r="AT845" s="97">
        <f t="shared" ref="AT845" si="1377">SUM(AT831:AT844)</f>
        <v>25</v>
      </c>
      <c r="AU845" s="97">
        <f t="shared" ref="AU845" si="1378">SUM(AU831:AU844)</f>
        <v>24</v>
      </c>
      <c r="AV845" s="100">
        <f t="shared" ref="AV845" si="1379">SUM(AV831:AV844)</f>
        <v>0</v>
      </c>
      <c r="AW845" s="96">
        <f t="shared" ref="AW845" si="1380">SUM(AW831:AW844)</f>
        <v>0</v>
      </c>
      <c r="AX845" s="97">
        <f t="shared" ref="AX845" si="1381">SUM(AX831:AX844)</f>
        <v>0</v>
      </c>
      <c r="AY845" s="97">
        <f t="shared" ref="AY845" si="1382">SUM(AY831:AY844)</f>
        <v>0</v>
      </c>
      <c r="AZ845" s="97">
        <f t="shared" ref="AZ845" si="1383">SUM(AZ831:AZ844)</f>
        <v>0</v>
      </c>
      <c r="BA845" s="98">
        <f t="shared" ref="BA845" si="1384">SUM(BA831:BA844)</f>
        <v>0</v>
      </c>
      <c r="BB845" s="99">
        <f t="shared" ref="BB845" si="1385">SUM(BB831:BB844)</f>
        <v>0</v>
      </c>
      <c r="BC845" s="97">
        <f t="shared" ref="BC845" si="1386">SUM(BC831:BC844)</f>
        <v>0</v>
      </c>
      <c r="BD845" s="97">
        <f t="shared" ref="BD845" si="1387">SUM(BD831:BD844)</f>
        <v>0</v>
      </c>
      <c r="BE845" s="321"/>
      <c r="BF845" s="322"/>
      <c r="BG845" s="322"/>
      <c r="BH845" s="322"/>
      <c r="BI845" s="322"/>
      <c r="BJ845" s="323"/>
      <c r="BK845" s="47"/>
      <c r="BL845" s="47" t="s">
        <v>1113</v>
      </c>
      <c r="BN845" s="146">
        <f t="shared" si="1341"/>
        <v>0</v>
      </c>
      <c r="BO845" s="146">
        <f t="shared" si="1290"/>
        <v>0</v>
      </c>
      <c r="BP845" s="146">
        <f t="shared" si="1291"/>
        <v>0</v>
      </c>
      <c r="BQ845" s="146">
        <f t="shared" si="1292"/>
        <v>0</v>
      </c>
      <c r="BR845" s="146">
        <f t="shared" si="1293"/>
        <v>0</v>
      </c>
      <c r="BS845" s="146">
        <f t="shared" si="1294"/>
        <v>0</v>
      </c>
      <c r="BT845" s="146">
        <f t="shared" si="1295"/>
        <v>0</v>
      </c>
      <c r="BU845" s="146">
        <f t="shared" si="1296"/>
        <v>0</v>
      </c>
      <c r="BV845" s="146">
        <f t="shared" si="1297"/>
        <v>0</v>
      </c>
      <c r="BW845" s="146">
        <f t="shared" si="1298"/>
        <v>0</v>
      </c>
      <c r="BX845" s="146">
        <f t="shared" si="1299"/>
        <v>0</v>
      </c>
      <c r="BY845" s="146">
        <f t="shared" si="1300"/>
        <v>0</v>
      </c>
      <c r="BZ845" s="146">
        <f t="shared" si="1301"/>
        <v>0</v>
      </c>
      <c r="CA845" s="146">
        <f t="shared" si="1302"/>
        <v>0</v>
      </c>
      <c r="CB845" s="146">
        <f t="shared" si="1303"/>
        <v>0</v>
      </c>
      <c r="CC845" s="146">
        <f t="shared" si="1304"/>
        <v>0</v>
      </c>
      <c r="CD845" s="146">
        <f t="shared" si="1305"/>
        <v>0</v>
      </c>
      <c r="CE845" s="146">
        <f t="shared" si="1306"/>
        <v>0</v>
      </c>
      <c r="CF845" s="146">
        <f t="shared" si="1307"/>
        <v>0</v>
      </c>
      <c r="CG845" s="146">
        <f t="shared" si="1308"/>
        <v>0</v>
      </c>
      <c r="CH845" s="146">
        <f t="shared" si="1309"/>
        <v>0</v>
      </c>
      <c r="CI845" s="146">
        <f t="shared" si="1310"/>
        <v>0</v>
      </c>
      <c r="CJ845" s="146">
        <f t="shared" si="1311"/>
        <v>0</v>
      </c>
      <c r="CK845" s="146">
        <f t="shared" si="1312"/>
        <v>0</v>
      </c>
      <c r="CL845" s="146">
        <f t="shared" si="1313"/>
        <v>0</v>
      </c>
      <c r="CM845" s="146">
        <f t="shared" si="1314"/>
        <v>0</v>
      </c>
      <c r="CN845" s="146">
        <f t="shared" si="1315"/>
        <v>0</v>
      </c>
      <c r="CO845" s="146">
        <f t="shared" si="1316"/>
        <v>0</v>
      </c>
      <c r="CP845" s="146">
        <f t="shared" si="1317"/>
        <v>0</v>
      </c>
      <c r="CQ845" s="146">
        <f t="shared" si="1318"/>
        <v>0</v>
      </c>
      <c r="CR845" s="146">
        <f t="shared" si="1319"/>
        <v>0</v>
      </c>
      <c r="CS845" s="146">
        <f t="shared" si="1320"/>
        <v>0</v>
      </c>
      <c r="CT845" s="146">
        <f t="shared" si="1321"/>
        <v>0</v>
      </c>
      <c r="CU845" s="146">
        <f t="shared" si="1322"/>
        <v>0</v>
      </c>
      <c r="CV845" s="146">
        <f t="shared" si="1323"/>
        <v>0</v>
      </c>
      <c r="CW845" s="146">
        <f t="shared" si="1324"/>
        <v>0</v>
      </c>
      <c r="CX845" s="146">
        <f t="shared" si="1325"/>
        <v>0</v>
      </c>
      <c r="CY845" s="146">
        <f t="shared" si="1326"/>
        <v>0</v>
      </c>
      <c r="CZ845" s="146">
        <f t="shared" si="1327"/>
        <v>0</v>
      </c>
      <c r="DA845" s="146">
        <f t="shared" si="1328"/>
        <v>0</v>
      </c>
      <c r="DB845" s="146">
        <f t="shared" si="1329"/>
        <v>0</v>
      </c>
      <c r="DC845" s="146">
        <f t="shared" si="1330"/>
        <v>0</v>
      </c>
      <c r="DD845" s="146">
        <f t="shared" si="1331"/>
        <v>0</v>
      </c>
      <c r="DE845" s="146">
        <f t="shared" si="1332"/>
        <v>0</v>
      </c>
      <c r="DF845" s="146">
        <f t="shared" si="1333"/>
        <v>0</v>
      </c>
      <c r="DG845" s="146">
        <f t="shared" si="1334"/>
        <v>0</v>
      </c>
      <c r="DH845" s="146">
        <f t="shared" si="1335"/>
        <v>0</v>
      </c>
      <c r="DI845" s="146">
        <f t="shared" si="1336"/>
        <v>0</v>
      </c>
      <c r="DJ845" s="146">
        <f t="shared" si="1337"/>
        <v>0</v>
      </c>
      <c r="DK845" s="146">
        <f t="shared" si="1338"/>
        <v>0</v>
      </c>
      <c r="DL845" s="146">
        <f t="shared" si="1339"/>
        <v>0</v>
      </c>
      <c r="DM845" s="146">
        <f t="shared" si="1340"/>
        <v>0</v>
      </c>
      <c r="DN845" s="54"/>
      <c r="DO845" s="55"/>
      <c r="DP845" s="55"/>
      <c r="DQ845" s="56"/>
      <c r="DS845" s="168" t="e">
        <f>IF(AND(DR845=#REF!,BL845=#REF!),'Tiến độ'!D845,"")</f>
        <v>#REF!</v>
      </c>
    </row>
    <row r="846" spans="1:123" ht="11.25" customHeight="1">
      <c r="A846" s="308">
        <f>IF(B846="","",MAX($A$7:A845)+1)</f>
        <v>58</v>
      </c>
      <c r="B846" s="311" t="s">
        <v>849</v>
      </c>
      <c r="C846" s="67" t="s">
        <v>441</v>
      </c>
      <c r="D846" s="68" t="s">
        <v>442</v>
      </c>
      <c r="E846" s="69">
        <v>3</v>
      </c>
      <c r="F846" s="70">
        <v>60</v>
      </c>
      <c r="G846" s="71"/>
      <c r="H846" s="72">
        <v>1</v>
      </c>
      <c r="I846" s="73">
        <v>55</v>
      </c>
      <c r="J846" s="24"/>
      <c r="K846" s="74">
        <v>4</v>
      </c>
      <c r="L846" s="75">
        <v>4</v>
      </c>
      <c r="M846" s="75">
        <v>4</v>
      </c>
      <c r="N846" s="76">
        <v>4</v>
      </c>
      <c r="O846" s="74">
        <v>4</v>
      </c>
      <c r="P846" s="75">
        <v>4</v>
      </c>
      <c r="Q846" s="75">
        <v>4</v>
      </c>
      <c r="R846" s="76">
        <v>4</v>
      </c>
      <c r="S846" s="74">
        <v>4</v>
      </c>
      <c r="T846" s="75">
        <v>4</v>
      </c>
      <c r="U846" s="75">
        <v>4</v>
      </c>
      <c r="V846" s="75">
        <v>4</v>
      </c>
      <c r="W846" s="76">
        <v>4</v>
      </c>
      <c r="X846" s="74">
        <v>4</v>
      </c>
      <c r="Y846" s="75">
        <v>4</v>
      </c>
      <c r="Z846" s="75" t="s">
        <v>163</v>
      </c>
      <c r="AA846" s="76" t="s">
        <v>163</v>
      </c>
      <c r="AB846" s="74" t="s">
        <v>163</v>
      </c>
      <c r="AC846" s="75" t="s">
        <v>163</v>
      </c>
      <c r="AD846" s="75" t="s">
        <v>164</v>
      </c>
      <c r="AE846" s="76" t="s">
        <v>164</v>
      </c>
      <c r="AF846" s="74" t="s">
        <v>164</v>
      </c>
      <c r="AG846" s="75" t="s">
        <v>164</v>
      </c>
      <c r="AH846" s="75" t="s">
        <v>164</v>
      </c>
      <c r="AI846" s="362"/>
      <c r="AJ846" s="363"/>
      <c r="AK846" s="74" t="s">
        <v>164</v>
      </c>
      <c r="AL846" s="75"/>
      <c r="AM846" s="75"/>
      <c r="AN846" s="76"/>
      <c r="AO846" s="74"/>
      <c r="AP846" s="75"/>
      <c r="AQ846" s="75"/>
      <c r="AR846" s="76"/>
      <c r="AS846" s="77"/>
      <c r="AT846" s="75"/>
      <c r="AU846" s="75"/>
      <c r="AV846" s="78"/>
      <c r="AW846" s="74"/>
      <c r="AX846" s="75"/>
      <c r="AY846" s="75"/>
      <c r="AZ846" s="75"/>
      <c r="BA846" s="76"/>
      <c r="BB846" s="77"/>
      <c r="BC846" s="75"/>
      <c r="BD846" s="75"/>
      <c r="BE846" s="321"/>
      <c r="BF846" s="322"/>
      <c r="BG846" s="322"/>
      <c r="BH846" s="322"/>
      <c r="BI846" s="322"/>
      <c r="BJ846" s="323"/>
      <c r="BK846" s="45" t="s">
        <v>20</v>
      </c>
      <c r="BL846" s="45" t="s">
        <v>56</v>
      </c>
      <c r="BN846" s="146">
        <f t="shared" si="1341"/>
        <v>4</v>
      </c>
      <c r="BO846" s="146">
        <f t="shared" si="1290"/>
        <v>4</v>
      </c>
      <c r="BP846" s="146">
        <f t="shared" si="1291"/>
        <v>4</v>
      </c>
      <c r="BQ846" s="146">
        <f t="shared" si="1292"/>
        <v>4</v>
      </c>
      <c r="BR846" s="146">
        <f t="shared" si="1293"/>
        <v>4</v>
      </c>
      <c r="BS846" s="146">
        <f t="shared" si="1294"/>
        <v>4</v>
      </c>
      <c r="BT846" s="146">
        <f t="shared" si="1295"/>
        <v>4</v>
      </c>
      <c r="BU846" s="146">
        <f t="shared" si="1296"/>
        <v>4</v>
      </c>
      <c r="BV846" s="146">
        <f t="shared" si="1297"/>
        <v>4</v>
      </c>
      <c r="BW846" s="146">
        <f t="shared" si="1298"/>
        <v>4</v>
      </c>
      <c r="BX846" s="146">
        <f t="shared" si="1299"/>
        <v>4</v>
      </c>
      <c r="BY846" s="146">
        <f t="shared" si="1300"/>
        <v>4</v>
      </c>
      <c r="BZ846" s="146">
        <f t="shared" si="1301"/>
        <v>4</v>
      </c>
      <c r="CA846" s="146">
        <f t="shared" si="1302"/>
        <v>4</v>
      </c>
      <c r="CB846" s="146">
        <f t="shared" si="1303"/>
        <v>4</v>
      </c>
      <c r="CC846" s="146">
        <f t="shared" si="1304"/>
        <v>0</v>
      </c>
      <c r="CD846" s="146">
        <f t="shared" si="1305"/>
        <v>0</v>
      </c>
      <c r="CE846" s="146">
        <f t="shared" si="1306"/>
        <v>0</v>
      </c>
      <c r="CF846" s="146">
        <f t="shared" si="1307"/>
        <v>0</v>
      </c>
      <c r="CG846" s="146">
        <f t="shared" si="1308"/>
        <v>0</v>
      </c>
      <c r="CH846" s="146">
        <f t="shared" si="1309"/>
        <v>0</v>
      </c>
      <c r="CI846" s="146">
        <f t="shared" si="1310"/>
        <v>0</v>
      </c>
      <c r="CJ846" s="146">
        <f t="shared" si="1311"/>
        <v>0</v>
      </c>
      <c r="CK846" s="146">
        <f t="shared" si="1312"/>
        <v>0</v>
      </c>
      <c r="CL846" s="146">
        <f t="shared" si="1313"/>
        <v>0</v>
      </c>
      <c r="CM846" s="146">
        <f t="shared" si="1314"/>
        <v>0</v>
      </c>
      <c r="CN846" s="146">
        <f t="shared" si="1315"/>
        <v>0</v>
      </c>
      <c r="CO846" s="146">
        <f t="shared" si="1316"/>
        <v>0</v>
      </c>
      <c r="CP846" s="146">
        <f t="shared" si="1317"/>
        <v>0</v>
      </c>
      <c r="CQ846" s="146">
        <f t="shared" si="1318"/>
        <v>0</v>
      </c>
      <c r="CR846" s="146">
        <f t="shared" si="1319"/>
        <v>0</v>
      </c>
      <c r="CS846" s="146">
        <f t="shared" si="1320"/>
        <v>0</v>
      </c>
      <c r="CT846" s="146">
        <f t="shared" si="1321"/>
        <v>0</v>
      </c>
      <c r="CU846" s="146">
        <f t="shared" si="1322"/>
        <v>0</v>
      </c>
      <c r="CV846" s="146">
        <f t="shared" si="1323"/>
        <v>0</v>
      </c>
      <c r="CW846" s="146">
        <f t="shared" si="1324"/>
        <v>0</v>
      </c>
      <c r="CX846" s="146">
        <f t="shared" si="1325"/>
        <v>0</v>
      </c>
      <c r="CY846" s="146">
        <f t="shared" si="1326"/>
        <v>0</v>
      </c>
      <c r="CZ846" s="146">
        <f t="shared" si="1327"/>
        <v>0</v>
      </c>
      <c r="DA846" s="146">
        <f t="shared" si="1328"/>
        <v>0</v>
      </c>
      <c r="DB846" s="146">
        <f t="shared" si="1329"/>
        <v>0</v>
      </c>
      <c r="DC846" s="146">
        <f t="shared" si="1330"/>
        <v>0</v>
      </c>
      <c r="DD846" s="146">
        <f t="shared" si="1331"/>
        <v>0</v>
      </c>
      <c r="DE846" s="146">
        <f t="shared" si="1332"/>
        <v>0</v>
      </c>
      <c r="DF846" s="146">
        <f t="shared" si="1333"/>
        <v>0</v>
      </c>
      <c r="DG846" s="146">
        <f t="shared" si="1334"/>
        <v>0</v>
      </c>
      <c r="DH846" s="146">
        <f t="shared" si="1335"/>
        <v>0</v>
      </c>
      <c r="DI846" s="146">
        <f t="shared" si="1336"/>
        <v>0</v>
      </c>
      <c r="DJ846" s="146">
        <f t="shared" si="1337"/>
        <v>0</v>
      </c>
      <c r="DK846" s="146">
        <f t="shared" si="1338"/>
        <v>0</v>
      </c>
      <c r="DL846" s="146">
        <f t="shared" si="1339"/>
        <v>0</v>
      </c>
      <c r="DM846" s="146">
        <f t="shared" si="1340"/>
        <v>0</v>
      </c>
      <c r="DN846" s="63">
        <f t="shared" ref="DN846:DN857" si="1388">F846*H846</f>
        <v>60</v>
      </c>
      <c r="DO846" s="50">
        <f t="shared" ref="DO846:DO859" si="1389">IF(COUNTA(K846:AC846)&gt;0,DN846,"")</f>
        <v>60</v>
      </c>
      <c r="DP846" s="50" t="str">
        <f t="shared" si="1342"/>
        <v/>
      </c>
      <c r="DQ846" s="51" t="str">
        <f t="shared" si="1343"/>
        <v/>
      </c>
      <c r="DR846" s="1">
        <f t="shared" ref="DR846:DR859" si="1390">IF(DQ846="",1,2)</f>
        <v>1</v>
      </c>
      <c r="DS846" s="168" t="e">
        <f>IF(AND(DR846=#REF!,BL846=#REF!),'Tiến độ'!D846,"")</f>
        <v>#REF!</v>
      </c>
    </row>
    <row r="847" spans="1:123" ht="11.25" customHeight="1">
      <c r="A847" s="314" t="str">
        <f>IF(B847="","",MAX($A$7:A846)+1)</f>
        <v/>
      </c>
      <c r="B847" s="315"/>
      <c r="C847" s="79" t="s">
        <v>840</v>
      </c>
      <c r="D847" s="80" t="s">
        <v>11795</v>
      </c>
      <c r="E847" s="81">
        <v>2</v>
      </c>
      <c r="F847" s="82">
        <v>30</v>
      </c>
      <c r="G847" s="83"/>
      <c r="H847" s="84">
        <f>H846</f>
        <v>1</v>
      </c>
      <c r="I847" s="85">
        <f>I846</f>
        <v>55</v>
      </c>
      <c r="J847" s="27"/>
      <c r="K847" s="86"/>
      <c r="L847" s="87"/>
      <c r="M847" s="87"/>
      <c r="N847" s="88"/>
      <c r="O847" s="86"/>
      <c r="P847" s="87"/>
      <c r="Q847" s="87"/>
      <c r="R847" s="88"/>
      <c r="S847" s="86"/>
      <c r="T847" s="87"/>
      <c r="U847" s="87"/>
      <c r="V847" s="87"/>
      <c r="W847" s="88"/>
      <c r="X847" s="86"/>
      <c r="Y847" s="87"/>
      <c r="Z847" s="87"/>
      <c r="AA847" s="88"/>
      <c r="AB847" s="86"/>
      <c r="AC847" s="87"/>
      <c r="AD847" s="87"/>
      <c r="AE847" s="88"/>
      <c r="AF847" s="86"/>
      <c r="AG847" s="87"/>
      <c r="AH847" s="87"/>
      <c r="AI847" s="362"/>
      <c r="AJ847" s="363"/>
      <c r="AK847" s="86"/>
      <c r="AL847" s="87"/>
      <c r="AM847" s="87"/>
      <c r="AN847" s="88"/>
      <c r="AO847" s="86"/>
      <c r="AP847" s="87"/>
      <c r="AQ847" s="87">
        <v>3</v>
      </c>
      <c r="AR847" s="88">
        <v>3</v>
      </c>
      <c r="AS847" s="89">
        <v>3</v>
      </c>
      <c r="AT847" s="87">
        <v>3</v>
      </c>
      <c r="AU847" s="87">
        <v>3</v>
      </c>
      <c r="AV847" s="90">
        <v>3</v>
      </c>
      <c r="AW847" s="86">
        <v>3</v>
      </c>
      <c r="AX847" s="87">
        <v>3</v>
      </c>
      <c r="AY847" s="87">
        <v>3</v>
      </c>
      <c r="AZ847" s="87">
        <v>3</v>
      </c>
      <c r="BA847" s="88" t="s">
        <v>166</v>
      </c>
      <c r="BB847" s="89" t="s">
        <v>163</v>
      </c>
      <c r="BC847" s="87" t="s">
        <v>163</v>
      </c>
      <c r="BD847" s="87" t="s">
        <v>163</v>
      </c>
      <c r="BE847" s="321"/>
      <c r="BF847" s="322"/>
      <c r="BG847" s="322"/>
      <c r="BH847" s="322"/>
      <c r="BI847" s="322"/>
      <c r="BJ847" s="323"/>
      <c r="BK847" s="46" t="s">
        <v>18</v>
      </c>
      <c r="BL847" s="46" t="s">
        <v>53</v>
      </c>
      <c r="BN847" s="146">
        <f t="shared" si="1341"/>
        <v>0</v>
      </c>
      <c r="BO847" s="146">
        <f t="shared" si="1290"/>
        <v>0</v>
      </c>
      <c r="BP847" s="146">
        <f t="shared" si="1291"/>
        <v>0</v>
      </c>
      <c r="BQ847" s="146">
        <f t="shared" si="1292"/>
        <v>0</v>
      </c>
      <c r="BR847" s="146">
        <f t="shared" si="1293"/>
        <v>0</v>
      </c>
      <c r="BS847" s="146">
        <f t="shared" si="1294"/>
        <v>0</v>
      </c>
      <c r="BT847" s="146">
        <f t="shared" si="1295"/>
        <v>0</v>
      </c>
      <c r="BU847" s="146">
        <f t="shared" si="1296"/>
        <v>0</v>
      </c>
      <c r="BV847" s="146">
        <f t="shared" si="1297"/>
        <v>0</v>
      </c>
      <c r="BW847" s="146">
        <f t="shared" si="1298"/>
        <v>0</v>
      </c>
      <c r="BX847" s="146">
        <f t="shared" si="1299"/>
        <v>0</v>
      </c>
      <c r="BY847" s="146">
        <f t="shared" si="1300"/>
        <v>0</v>
      </c>
      <c r="BZ847" s="146">
        <f t="shared" si="1301"/>
        <v>0</v>
      </c>
      <c r="CA847" s="146">
        <f t="shared" si="1302"/>
        <v>0</v>
      </c>
      <c r="CB847" s="146">
        <f t="shared" si="1303"/>
        <v>0</v>
      </c>
      <c r="CC847" s="146">
        <f t="shared" si="1304"/>
        <v>0</v>
      </c>
      <c r="CD847" s="146">
        <f t="shared" si="1305"/>
        <v>0</v>
      </c>
      <c r="CE847" s="146">
        <f t="shared" si="1306"/>
        <v>0</v>
      </c>
      <c r="CF847" s="146">
        <f t="shared" si="1307"/>
        <v>0</v>
      </c>
      <c r="CG847" s="146">
        <f t="shared" si="1308"/>
        <v>0</v>
      </c>
      <c r="CH847" s="146">
        <f t="shared" si="1309"/>
        <v>0</v>
      </c>
      <c r="CI847" s="146">
        <f t="shared" si="1310"/>
        <v>0</v>
      </c>
      <c r="CJ847" s="146">
        <f t="shared" si="1311"/>
        <v>0</v>
      </c>
      <c r="CK847" s="146">
        <f t="shared" si="1312"/>
        <v>0</v>
      </c>
      <c r="CL847" s="146">
        <f t="shared" si="1313"/>
        <v>0</v>
      </c>
      <c r="CM847" s="146">
        <f t="shared" si="1314"/>
        <v>0</v>
      </c>
      <c r="CN847" s="146">
        <f t="shared" si="1315"/>
        <v>0</v>
      </c>
      <c r="CO847" s="146">
        <f t="shared" si="1316"/>
        <v>0</v>
      </c>
      <c r="CP847" s="146">
        <f t="shared" si="1317"/>
        <v>0</v>
      </c>
      <c r="CQ847" s="146">
        <f t="shared" si="1318"/>
        <v>0</v>
      </c>
      <c r="CR847" s="146">
        <f t="shared" si="1319"/>
        <v>0</v>
      </c>
      <c r="CS847" s="146">
        <f t="shared" si="1320"/>
        <v>0</v>
      </c>
      <c r="CT847" s="146">
        <f t="shared" si="1321"/>
        <v>3</v>
      </c>
      <c r="CU847" s="146">
        <f t="shared" si="1322"/>
        <v>3</v>
      </c>
      <c r="CV847" s="146">
        <f t="shared" si="1323"/>
        <v>3</v>
      </c>
      <c r="CW847" s="146">
        <f t="shared" si="1324"/>
        <v>3</v>
      </c>
      <c r="CX847" s="146">
        <f t="shared" si="1325"/>
        <v>3</v>
      </c>
      <c r="CY847" s="146">
        <f t="shared" si="1326"/>
        <v>3</v>
      </c>
      <c r="CZ847" s="146">
        <f t="shared" si="1327"/>
        <v>3</v>
      </c>
      <c r="DA847" s="146">
        <f t="shared" si="1328"/>
        <v>3</v>
      </c>
      <c r="DB847" s="146">
        <f t="shared" si="1329"/>
        <v>3</v>
      </c>
      <c r="DC847" s="146">
        <f t="shared" si="1330"/>
        <v>3</v>
      </c>
      <c r="DD847" s="146">
        <f t="shared" si="1331"/>
        <v>0</v>
      </c>
      <c r="DE847" s="146">
        <f t="shared" si="1332"/>
        <v>0</v>
      </c>
      <c r="DF847" s="146">
        <f t="shared" si="1333"/>
        <v>0</v>
      </c>
      <c r="DG847" s="146">
        <f t="shared" si="1334"/>
        <v>0</v>
      </c>
      <c r="DH847" s="146">
        <f t="shared" si="1335"/>
        <v>0</v>
      </c>
      <c r="DI847" s="146">
        <f t="shared" si="1336"/>
        <v>0</v>
      </c>
      <c r="DJ847" s="146">
        <f t="shared" si="1337"/>
        <v>0</v>
      </c>
      <c r="DK847" s="146">
        <f t="shared" si="1338"/>
        <v>0</v>
      </c>
      <c r="DL847" s="146">
        <f t="shared" si="1339"/>
        <v>0</v>
      </c>
      <c r="DM847" s="146">
        <f t="shared" si="1340"/>
        <v>0</v>
      </c>
      <c r="DN847" s="64">
        <f t="shared" si="1388"/>
        <v>30</v>
      </c>
      <c r="DO847" s="52" t="str">
        <f t="shared" si="1389"/>
        <v/>
      </c>
      <c r="DP847" s="52" t="str">
        <f t="shared" si="1342"/>
        <v/>
      </c>
      <c r="DQ847" s="53">
        <f t="shared" si="1343"/>
        <v>30</v>
      </c>
      <c r="DR847" s="1">
        <f t="shared" si="1390"/>
        <v>2</v>
      </c>
      <c r="DS847" s="168" t="e">
        <f>IF(AND(DR847=#REF!,BL847=#REF!),'Tiến độ'!D847,"")</f>
        <v>#REF!</v>
      </c>
    </row>
    <row r="848" spans="1:123" ht="11.25" customHeight="1">
      <c r="A848" s="314" t="str">
        <f>IF(B848="","",MAX($A$7:A847)+1)</f>
        <v/>
      </c>
      <c r="B848" s="315"/>
      <c r="C848" s="79" t="s">
        <v>838</v>
      </c>
      <c r="D848" s="80" t="s">
        <v>11969</v>
      </c>
      <c r="E848" s="81">
        <v>4</v>
      </c>
      <c r="F848" s="82">
        <v>60</v>
      </c>
      <c r="G848" s="83"/>
      <c r="H848" s="84">
        <f t="shared" ref="H848:H859" si="1391">H847</f>
        <v>1</v>
      </c>
      <c r="I848" s="85">
        <f t="shared" ref="I848:I859" si="1392">I847</f>
        <v>55</v>
      </c>
      <c r="J848" s="27"/>
      <c r="K848" s="86">
        <v>4</v>
      </c>
      <c r="L848" s="87">
        <v>4</v>
      </c>
      <c r="M848" s="87">
        <v>4</v>
      </c>
      <c r="N848" s="88">
        <v>4</v>
      </c>
      <c r="O848" s="86">
        <v>4</v>
      </c>
      <c r="P848" s="87">
        <v>4</v>
      </c>
      <c r="Q848" s="87">
        <v>4</v>
      </c>
      <c r="R848" s="88">
        <v>4</v>
      </c>
      <c r="S848" s="86">
        <v>4</v>
      </c>
      <c r="T848" s="87">
        <v>4</v>
      </c>
      <c r="U848" s="87">
        <v>4</v>
      </c>
      <c r="V848" s="87">
        <v>4</v>
      </c>
      <c r="W848" s="88">
        <v>4</v>
      </c>
      <c r="X848" s="86">
        <v>4</v>
      </c>
      <c r="Y848" s="87">
        <v>4</v>
      </c>
      <c r="Z848" s="87" t="s">
        <v>163</v>
      </c>
      <c r="AA848" s="88" t="s">
        <v>163</v>
      </c>
      <c r="AB848" s="86" t="s">
        <v>163</v>
      </c>
      <c r="AC848" s="87" t="s">
        <v>163</v>
      </c>
      <c r="AD848" s="87" t="s">
        <v>164</v>
      </c>
      <c r="AE848" s="88" t="s">
        <v>164</v>
      </c>
      <c r="AF848" s="86" t="s">
        <v>164</v>
      </c>
      <c r="AG848" s="87" t="s">
        <v>164</v>
      </c>
      <c r="AH848" s="87" t="s">
        <v>164</v>
      </c>
      <c r="AI848" s="362"/>
      <c r="AJ848" s="363"/>
      <c r="AK848" s="86" t="s">
        <v>164</v>
      </c>
      <c r="AL848" s="87"/>
      <c r="AM848" s="87"/>
      <c r="AN848" s="88"/>
      <c r="AO848" s="86"/>
      <c r="AP848" s="87"/>
      <c r="AQ848" s="87"/>
      <c r="AR848" s="88"/>
      <c r="AS848" s="89"/>
      <c r="AT848" s="87"/>
      <c r="AU848" s="87"/>
      <c r="AV848" s="90"/>
      <c r="AW848" s="86"/>
      <c r="AX848" s="87"/>
      <c r="AY848" s="87"/>
      <c r="AZ848" s="87"/>
      <c r="BA848" s="88"/>
      <c r="BB848" s="89"/>
      <c r="BC848" s="87"/>
      <c r="BD848" s="87"/>
      <c r="BE848" s="321"/>
      <c r="BF848" s="322"/>
      <c r="BG848" s="322"/>
      <c r="BH848" s="322"/>
      <c r="BI848" s="322"/>
      <c r="BJ848" s="323"/>
      <c r="BK848" s="46" t="s">
        <v>18</v>
      </c>
      <c r="BL848" s="46" t="s">
        <v>53</v>
      </c>
      <c r="BN848" s="146">
        <f t="shared" si="1341"/>
        <v>4</v>
      </c>
      <c r="BO848" s="146">
        <f t="shared" si="1290"/>
        <v>4</v>
      </c>
      <c r="BP848" s="146">
        <f t="shared" si="1291"/>
        <v>4</v>
      </c>
      <c r="BQ848" s="146">
        <f t="shared" si="1292"/>
        <v>4</v>
      </c>
      <c r="BR848" s="146">
        <f t="shared" si="1293"/>
        <v>4</v>
      </c>
      <c r="BS848" s="146">
        <f t="shared" si="1294"/>
        <v>4</v>
      </c>
      <c r="BT848" s="146">
        <f t="shared" si="1295"/>
        <v>4</v>
      </c>
      <c r="BU848" s="146">
        <f t="shared" si="1296"/>
        <v>4</v>
      </c>
      <c r="BV848" s="146">
        <f t="shared" si="1297"/>
        <v>4</v>
      </c>
      <c r="BW848" s="146">
        <f t="shared" si="1298"/>
        <v>4</v>
      </c>
      <c r="BX848" s="146">
        <f t="shared" si="1299"/>
        <v>4</v>
      </c>
      <c r="BY848" s="146">
        <f t="shared" si="1300"/>
        <v>4</v>
      </c>
      <c r="BZ848" s="146">
        <f t="shared" si="1301"/>
        <v>4</v>
      </c>
      <c r="CA848" s="146">
        <f t="shared" si="1302"/>
        <v>4</v>
      </c>
      <c r="CB848" s="146">
        <f t="shared" si="1303"/>
        <v>4</v>
      </c>
      <c r="CC848" s="146">
        <f t="shared" si="1304"/>
        <v>0</v>
      </c>
      <c r="CD848" s="146">
        <f t="shared" si="1305"/>
        <v>0</v>
      </c>
      <c r="CE848" s="146">
        <f t="shared" si="1306"/>
        <v>0</v>
      </c>
      <c r="CF848" s="146">
        <f t="shared" si="1307"/>
        <v>0</v>
      </c>
      <c r="CG848" s="146">
        <f t="shared" si="1308"/>
        <v>0</v>
      </c>
      <c r="CH848" s="146">
        <f t="shared" si="1309"/>
        <v>0</v>
      </c>
      <c r="CI848" s="146">
        <f t="shared" si="1310"/>
        <v>0</v>
      </c>
      <c r="CJ848" s="146">
        <f t="shared" si="1311"/>
        <v>0</v>
      </c>
      <c r="CK848" s="146">
        <f t="shared" si="1312"/>
        <v>0</v>
      </c>
      <c r="CL848" s="146">
        <f t="shared" si="1313"/>
        <v>0</v>
      </c>
      <c r="CM848" s="146">
        <f t="shared" si="1314"/>
        <v>0</v>
      </c>
      <c r="CN848" s="146">
        <f t="shared" si="1315"/>
        <v>0</v>
      </c>
      <c r="CO848" s="146">
        <f t="shared" si="1316"/>
        <v>0</v>
      </c>
      <c r="CP848" s="146">
        <f t="shared" si="1317"/>
        <v>0</v>
      </c>
      <c r="CQ848" s="146">
        <f t="shared" si="1318"/>
        <v>0</v>
      </c>
      <c r="CR848" s="146">
        <f t="shared" si="1319"/>
        <v>0</v>
      </c>
      <c r="CS848" s="146">
        <f t="shared" si="1320"/>
        <v>0</v>
      </c>
      <c r="CT848" s="146">
        <f t="shared" si="1321"/>
        <v>0</v>
      </c>
      <c r="CU848" s="146">
        <f t="shared" si="1322"/>
        <v>0</v>
      </c>
      <c r="CV848" s="146">
        <f t="shared" si="1323"/>
        <v>0</v>
      </c>
      <c r="CW848" s="146">
        <f t="shared" si="1324"/>
        <v>0</v>
      </c>
      <c r="CX848" s="146">
        <f t="shared" si="1325"/>
        <v>0</v>
      </c>
      <c r="CY848" s="146">
        <f t="shared" si="1326"/>
        <v>0</v>
      </c>
      <c r="CZ848" s="146">
        <f t="shared" si="1327"/>
        <v>0</v>
      </c>
      <c r="DA848" s="146">
        <f t="shared" si="1328"/>
        <v>0</v>
      </c>
      <c r="DB848" s="146">
        <f t="shared" si="1329"/>
        <v>0</v>
      </c>
      <c r="DC848" s="146">
        <f t="shared" si="1330"/>
        <v>0</v>
      </c>
      <c r="DD848" s="146">
        <f t="shared" si="1331"/>
        <v>0</v>
      </c>
      <c r="DE848" s="146">
        <f t="shared" si="1332"/>
        <v>0</v>
      </c>
      <c r="DF848" s="146">
        <f t="shared" si="1333"/>
        <v>0</v>
      </c>
      <c r="DG848" s="146">
        <f t="shared" si="1334"/>
        <v>0</v>
      </c>
      <c r="DH848" s="146">
        <f t="shared" si="1335"/>
        <v>0</v>
      </c>
      <c r="DI848" s="146">
        <f t="shared" si="1336"/>
        <v>0</v>
      </c>
      <c r="DJ848" s="146">
        <f t="shared" si="1337"/>
        <v>0</v>
      </c>
      <c r="DK848" s="146">
        <f t="shared" si="1338"/>
        <v>0</v>
      </c>
      <c r="DL848" s="146">
        <f t="shared" si="1339"/>
        <v>0</v>
      </c>
      <c r="DM848" s="146">
        <f t="shared" si="1340"/>
        <v>0</v>
      </c>
      <c r="DN848" s="64">
        <f t="shared" si="1388"/>
        <v>60</v>
      </c>
      <c r="DO848" s="52">
        <f t="shared" si="1389"/>
        <v>60</v>
      </c>
      <c r="DP848" s="52" t="str">
        <f t="shared" si="1342"/>
        <v/>
      </c>
      <c r="DQ848" s="53" t="str">
        <f t="shared" si="1343"/>
        <v/>
      </c>
      <c r="DR848" s="1">
        <f t="shared" si="1390"/>
        <v>1</v>
      </c>
      <c r="DS848" s="168" t="e">
        <f>IF(AND(DR848=#REF!,BL848=#REF!),'Tiến độ'!D848,"")</f>
        <v>#REF!</v>
      </c>
    </row>
    <row r="849" spans="1:123" ht="11.25" customHeight="1">
      <c r="A849" s="314" t="str">
        <f>IF(B849="","",MAX($A$7:A848)+1)</f>
        <v/>
      </c>
      <c r="B849" s="315"/>
      <c r="C849" s="79" t="s">
        <v>806</v>
      </c>
      <c r="D849" s="80" t="s">
        <v>11794</v>
      </c>
      <c r="E849" s="81">
        <v>3</v>
      </c>
      <c r="F849" s="82">
        <v>75</v>
      </c>
      <c r="G849" s="83"/>
      <c r="H849" s="84">
        <f t="shared" si="1391"/>
        <v>1</v>
      </c>
      <c r="I849" s="85">
        <f t="shared" si="1392"/>
        <v>55</v>
      </c>
      <c r="J849" s="27"/>
      <c r="K849" s="86">
        <v>5</v>
      </c>
      <c r="L849" s="87">
        <v>5</v>
      </c>
      <c r="M849" s="87">
        <v>5</v>
      </c>
      <c r="N849" s="88">
        <v>5</v>
      </c>
      <c r="O849" s="86">
        <v>5</v>
      </c>
      <c r="P849" s="87">
        <v>5</v>
      </c>
      <c r="Q849" s="87">
        <v>5</v>
      </c>
      <c r="R849" s="88">
        <v>5</v>
      </c>
      <c r="S849" s="86">
        <v>5</v>
      </c>
      <c r="T849" s="87">
        <v>5</v>
      </c>
      <c r="U849" s="87">
        <v>5</v>
      </c>
      <c r="V849" s="87">
        <v>5</v>
      </c>
      <c r="W849" s="88">
        <v>5</v>
      </c>
      <c r="X849" s="86">
        <v>5</v>
      </c>
      <c r="Y849" s="87">
        <v>5</v>
      </c>
      <c r="Z849" s="87" t="s">
        <v>163</v>
      </c>
      <c r="AA849" s="88" t="s">
        <v>163</v>
      </c>
      <c r="AB849" s="86" t="s">
        <v>163</v>
      </c>
      <c r="AC849" s="87" t="s">
        <v>163</v>
      </c>
      <c r="AD849" s="87" t="s">
        <v>164</v>
      </c>
      <c r="AE849" s="88" t="s">
        <v>164</v>
      </c>
      <c r="AF849" s="86" t="s">
        <v>164</v>
      </c>
      <c r="AG849" s="87" t="s">
        <v>164</v>
      </c>
      <c r="AH849" s="87" t="s">
        <v>164</v>
      </c>
      <c r="AI849" s="362"/>
      <c r="AJ849" s="363"/>
      <c r="AK849" s="86" t="s">
        <v>164</v>
      </c>
      <c r="AL849" s="87"/>
      <c r="AM849" s="87"/>
      <c r="AN849" s="88"/>
      <c r="AO849" s="86"/>
      <c r="AP849" s="87"/>
      <c r="AQ849" s="87"/>
      <c r="AR849" s="88"/>
      <c r="AS849" s="89"/>
      <c r="AT849" s="87"/>
      <c r="AU849" s="87"/>
      <c r="AV849" s="90"/>
      <c r="AW849" s="86"/>
      <c r="AX849" s="87"/>
      <c r="AY849" s="87"/>
      <c r="AZ849" s="87"/>
      <c r="BA849" s="88"/>
      <c r="BB849" s="89"/>
      <c r="BC849" s="87"/>
      <c r="BD849" s="87"/>
      <c r="BE849" s="321"/>
      <c r="BF849" s="322"/>
      <c r="BG849" s="322"/>
      <c r="BH849" s="322"/>
      <c r="BI849" s="322"/>
      <c r="BJ849" s="323"/>
      <c r="BK849" s="46" t="s">
        <v>18</v>
      </c>
      <c r="BL849" s="46" t="s">
        <v>53</v>
      </c>
      <c r="BN849" s="146">
        <f t="shared" si="1341"/>
        <v>5</v>
      </c>
      <c r="BO849" s="146">
        <f t="shared" si="1290"/>
        <v>5</v>
      </c>
      <c r="BP849" s="146">
        <f t="shared" si="1291"/>
        <v>5</v>
      </c>
      <c r="BQ849" s="146">
        <f t="shared" si="1292"/>
        <v>5</v>
      </c>
      <c r="BR849" s="146">
        <f t="shared" si="1293"/>
        <v>5</v>
      </c>
      <c r="BS849" s="146">
        <f t="shared" si="1294"/>
        <v>5</v>
      </c>
      <c r="BT849" s="146">
        <f t="shared" si="1295"/>
        <v>5</v>
      </c>
      <c r="BU849" s="146">
        <f t="shared" si="1296"/>
        <v>5</v>
      </c>
      <c r="BV849" s="146">
        <f t="shared" si="1297"/>
        <v>5</v>
      </c>
      <c r="BW849" s="146">
        <f t="shared" si="1298"/>
        <v>5</v>
      </c>
      <c r="BX849" s="146">
        <f t="shared" si="1299"/>
        <v>5</v>
      </c>
      <c r="BY849" s="146">
        <f t="shared" si="1300"/>
        <v>5</v>
      </c>
      <c r="BZ849" s="146">
        <f t="shared" si="1301"/>
        <v>5</v>
      </c>
      <c r="CA849" s="146">
        <f t="shared" si="1302"/>
        <v>5</v>
      </c>
      <c r="CB849" s="146">
        <f t="shared" si="1303"/>
        <v>5</v>
      </c>
      <c r="CC849" s="146">
        <f t="shared" si="1304"/>
        <v>0</v>
      </c>
      <c r="CD849" s="146">
        <f t="shared" si="1305"/>
        <v>0</v>
      </c>
      <c r="CE849" s="146">
        <f t="shared" si="1306"/>
        <v>0</v>
      </c>
      <c r="CF849" s="146">
        <f t="shared" si="1307"/>
        <v>0</v>
      </c>
      <c r="CG849" s="146">
        <f t="shared" si="1308"/>
        <v>0</v>
      </c>
      <c r="CH849" s="146">
        <f t="shared" si="1309"/>
        <v>0</v>
      </c>
      <c r="CI849" s="146">
        <f t="shared" si="1310"/>
        <v>0</v>
      </c>
      <c r="CJ849" s="146">
        <f t="shared" si="1311"/>
        <v>0</v>
      </c>
      <c r="CK849" s="146">
        <f t="shared" si="1312"/>
        <v>0</v>
      </c>
      <c r="CL849" s="146">
        <f t="shared" si="1313"/>
        <v>0</v>
      </c>
      <c r="CM849" s="146">
        <f t="shared" si="1314"/>
        <v>0</v>
      </c>
      <c r="CN849" s="146">
        <f t="shared" si="1315"/>
        <v>0</v>
      </c>
      <c r="CO849" s="146">
        <f t="shared" si="1316"/>
        <v>0</v>
      </c>
      <c r="CP849" s="146">
        <f t="shared" si="1317"/>
        <v>0</v>
      </c>
      <c r="CQ849" s="146">
        <f t="shared" si="1318"/>
        <v>0</v>
      </c>
      <c r="CR849" s="146">
        <f t="shared" si="1319"/>
        <v>0</v>
      </c>
      <c r="CS849" s="146">
        <f t="shared" si="1320"/>
        <v>0</v>
      </c>
      <c r="CT849" s="146">
        <f t="shared" si="1321"/>
        <v>0</v>
      </c>
      <c r="CU849" s="146">
        <f t="shared" si="1322"/>
        <v>0</v>
      </c>
      <c r="CV849" s="146">
        <f t="shared" si="1323"/>
        <v>0</v>
      </c>
      <c r="CW849" s="146">
        <f t="shared" si="1324"/>
        <v>0</v>
      </c>
      <c r="CX849" s="146">
        <f t="shared" si="1325"/>
        <v>0</v>
      </c>
      <c r="CY849" s="146">
        <f t="shared" si="1326"/>
        <v>0</v>
      </c>
      <c r="CZ849" s="146">
        <f t="shared" si="1327"/>
        <v>0</v>
      </c>
      <c r="DA849" s="146">
        <f t="shared" si="1328"/>
        <v>0</v>
      </c>
      <c r="DB849" s="146">
        <f t="shared" si="1329"/>
        <v>0</v>
      </c>
      <c r="DC849" s="146">
        <f t="shared" si="1330"/>
        <v>0</v>
      </c>
      <c r="DD849" s="146">
        <f t="shared" si="1331"/>
        <v>0</v>
      </c>
      <c r="DE849" s="146">
        <f t="shared" si="1332"/>
        <v>0</v>
      </c>
      <c r="DF849" s="146">
        <f t="shared" si="1333"/>
        <v>0</v>
      </c>
      <c r="DG849" s="146">
        <f t="shared" si="1334"/>
        <v>0</v>
      </c>
      <c r="DH849" s="146">
        <f t="shared" si="1335"/>
        <v>0</v>
      </c>
      <c r="DI849" s="146">
        <f t="shared" si="1336"/>
        <v>0</v>
      </c>
      <c r="DJ849" s="146">
        <f t="shared" si="1337"/>
        <v>0</v>
      </c>
      <c r="DK849" s="146">
        <f t="shared" si="1338"/>
        <v>0</v>
      </c>
      <c r="DL849" s="146">
        <f t="shared" si="1339"/>
        <v>0</v>
      </c>
      <c r="DM849" s="146">
        <f t="shared" si="1340"/>
        <v>0</v>
      </c>
      <c r="DN849" s="64">
        <f t="shared" si="1388"/>
        <v>75</v>
      </c>
      <c r="DO849" s="52">
        <f t="shared" si="1389"/>
        <v>75</v>
      </c>
      <c r="DP849" s="52" t="str">
        <f t="shared" si="1342"/>
        <v/>
      </c>
      <c r="DQ849" s="53" t="str">
        <f t="shared" si="1343"/>
        <v/>
      </c>
      <c r="DR849" s="1">
        <f t="shared" si="1390"/>
        <v>1</v>
      </c>
      <c r="DS849" s="168" t="e">
        <f>IF(AND(DR849=#REF!,BL849=#REF!),'Tiến độ'!D849,"")</f>
        <v>#REF!</v>
      </c>
    </row>
    <row r="850" spans="1:123" ht="11.25" customHeight="1">
      <c r="A850" s="314" t="str">
        <f>IF(B850="","",MAX($A$7:A849)+1)</f>
        <v/>
      </c>
      <c r="B850" s="315"/>
      <c r="C850" s="79" t="s">
        <v>785</v>
      </c>
      <c r="D850" s="80" t="s">
        <v>1105</v>
      </c>
      <c r="E850" s="81">
        <v>3</v>
      </c>
      <c r="F850" s="82">
        <v>60</v>
      </c>
      <c r="G850" s="83"/>
      <c r="H850" s="84">
        <f t="shared" si="1391"/>
        <v>1</v>
      </c>
      <c r="I850" s="85">
        <f t="shared" si="1392"/>
        <v>55</v>
      </c>
      <c r="J850" s="27"/>
      <c r="K850" s="86">
        <v>4</v>
      </c>
      <c r="L850" s="87">
        <v>4</v>
      </c>
      <c r="M850" s="87">
        <v>4</v>
      </c>
      <c r="N850" s="88">
        <v>4</v>
      </c>
      <c r="O850" s="86">
        <v>4</v>
      </c>
      <c r="P850" s="87">
        <v>4</v>
      </c>
      <c r="Q850" s="87">
        <v>4</v>
      </c>
      <c r="R850" s="88">
        <v>4</v>
      </c>
      <c r="S850" s="86">
        <v>4</v>
      </c>
      <c r="T850" s="87">
        <v>4</v>
      </c>
      <c r="U850" s="87">
        <v>4</v>
      </c>
      <c r="V850" s="87">
        <v>4</v>
      </c>
      <c r="W850" s="88">
        <v>4</v>
      </c>
      <c r="X850" s="86">
        <v>4</v>
      </c>
      <c r="Y850" s="87">
        <v>4</v>
      </c>
      <c r="Z850" s="87" t="s">
        <v>163</v>
      </c>
      <c r="AA850" s="88" t="s">
        <v>163</v>
      </c>
      <c r="AB850" s="86" t="s">
        <v>163</v>
      </c>
      <c r="AC850" s="87" t="s">
        <v>163</v>
      </c>
      <c r="AD850" s="87" t="s">
        <v>164</v>
      </c>
      <c r="AE850" s="88" t="s">
        <v>164</v>
      </c>
      <c r="AF850" s="86" t="s">
        <v>164</v>
      </c>
      <c r="AG850" s="87" t="s">
        <v>164</v>
      </c>
      <c r="AH850" s="87" t="s">
        <v>164</v>
      </c>
      <c r="AI850" s="362"/>
      <c r="AJ850" s="363"/>
      <c r="AK850" s="86" t="s">
        <v>164</v>
      </c>
      <c r="AL850" s="87"/>
      <c r="AM850" s="87"/>
      <c r="AN850" s="88"/>
      <c r="AO850" s="86"/>
      <c r="AP850" s="87"/>
      <c r="AQ850" s="87"/>
      <c r="AR850" s="88"/>
      <c r="AS850" s="89"/>
      <c r="AT850" s="87"/>
      <c r="AU850" s="87"/>
      <c r="AV850" s="90"/>
      <c r="AW850" s="86"/>
      <c r="AX850" s="87"/>
      <c r="AY850" s="87"/>
      <c r="AZ850" s="87"/>
      <c r="BA850" s="88"/>
      <c r="BB850" s="89"/>
      <c r="BC850" s="87"/>
      <c r="BD850" s="87"/>
      <c r="BE850" s="321"/>
      <c r="BF850" s="322"/>
      <c r="BG850" s="322"/>
      <c r="BH850" s="322"/>
      <c r="BI850" s="322"/>
      <c r="BJ850" s="323"/>
      <c r="BK850" s="46" t="s">
        <v>18</v>
      </c>
      <c r="BL850" s="46" t="s">
        <v>54</v>
      </c>
      <c r="BN850" s="146">
        <f t="shared" si="1341"/>
        <v>4</v>
      </c>
      <c r="BO850" s="146">
        <f t="shared" si="1290"/>
        <v>4</v>
      </c>
      <c r="BP850" s="146">
        <f t="shared" si="1291"/>
        <v>4</v>
      </c>
      <c r="BQ850" s="146">
        <f t="shared" si="1292"/>
        <v>4</v>
      </c>
      <c r="BR850" s="146">
        <f t="shared" si="1293"/>
        <v>4</v>
      </c>
      <c r="BS850" s="146">
        <f t="shared" si="1294"/>
        <v>4</v>
      </c>
      <c r="BT850" s="146">
        <f t="shared" si="1295"/>
        <v>4</v>
      </c>
      <c r="BU850" s="146">
        <f t="shared" si="1296"/>
        <v>4</v>
      </c>
      <c r="BV850" s="146">
        <f t="shared" si="1297"/>
        <v>4</v>
      </c>
      <c r="BW850" s="146">
        <f t="shared" si="1298"/>
        <v>4</v>
      </c>
      <c r="BX850" s="146">
        <f t="shared" si="1299"/>
        <v>4</v>
      </c>
      <c r="BY850" s="146">
        <f t="shared" si="1300"/>
        <v>4</v>
      </c>
      <c r="BZ850" s="146">
        <f t="shared" si="1301"/>
        <v>4</v>
      </c>
      <c r="CA850" s="146">
        <f t="shared" si="1302"/>
        <v>4</v>
      </c>
      <c r="CB850" s="146">
        <f t="shared" si="1303"/>
        <v>4</v>
      </c>
      <c r="CC850" s="146">
        <f t="shared" si="1304"/>
        <v>0</v>
      </c>
      <c r="CD850" s="146">
        <f t="shared" si="1305"/>
        <v>0</v>
      </c>
      <c r="CE850" s="146">
        <f t="shared" si="1306"/>
        <v>0</v>
      </c>
      <c r="CF850" s="146">
        <f t="shared" si="1307"/>
        <v>0</v>
      </c>
      <c r="CG850" s="146">
        <f t="shared" si="1308"/>
        <v>0</v>
      </c>
      <c r="CH850" s="146">
        <f t="shared" si="1309"/>
        <v>0</v>
      </c>
      <c r="CI850" s="146">
        <f t="shared" si="1310"/>
        <v>0</v>
      </c>
      <c r="CJ850" s="146">
        <f t="shared" si="1311"/>
        <v>0</v>
      </c>
      <c r="CK850" s="146">
        <f t="shared" si="1312"/>
        <v>0</v>
      </c>
      <c r="CL850" s="146">
        <f t="shared" si="1313"/>
        <v>0</v>
      </c>
      <c r="CM850" s="146">
        <f t="shared" si="1314"/>
        <v>0</v>
      </c>
      <c r="CN850" s="146">
        <f t="shared" si="1315"/>
        <v>0</v>
      </c>
      <c r="CO850" s="146">
        <f t="shared" si="1316"/>
        <v>0</v>
      </c>
      <c r="CP850" s="146">
        <f t="shared" si="1317"/>
        <v>0</v>
      </c>
      <c r="CQ850" s="146">
        <f t="shared" si="1318"/>
        <v>0</v>
      </c>
      <c r="CR850" s="146">
        <f t="shared" si="1319"/>
        <v>0</v>
      </c>
      <c r="CS850" s="146">
        <f t="shared" si="1320"/>
        <v>0</v>
      </c>
      <c r="CT850" s="146">
        <f t="shared" si="1321"/>
        <v>0</v>
      </c>
      <c r="CU850" s="146">
        <f t="shared" si="1322"/>
        <v>0</v>
      </c>
      <c r="CV850" s="146">
        <f t="shared" si="1323"/>
        <v>0</v>
      </c>
      <c r="CW850" s="146">
        <f t="shared" si="1324"/>
        <v>0</v>
      </c>
      <c r="CX850" s="146">
        <f t="shared" si="1325"/>
        <v>0</v>
      </c>
      <c r="CY850" s="146">
        <f t="shared" si="1326"/>
        <v>0</v>
      </c>
      <c r="CZ850" s="146">
        <f t="shared" si="1327"/>
        <v>0</v>
      </c>
      <c r="DA850" s="146">
        <f t="shared" si="1328"/>
        <v>0</v>
      </c>
      <c r="DB850" s="146">
        <f t="shared" si="1329"/>
        <v>0</v>
      </c>
      <c r="DC850" s="146">
        <f t="shared" si="1330"/>
        <v>0</v>
      </c>
      <c r="DD850" s="146">
        <f t="shared" si="1331"/>
        <v>0</v>
      </c>
      <c r="DE850" s="146">
        <f t="shared" si="1332"/>
        <v>0</v>
      </c>
      <c r="DF850" s="146">
        <f t="shared" si="1333"/>
        <v>0</v>
      </c>
      <c r="DG850" s="146">
        <f t="shared" si="1334"/>
        <v>0</v>
      </c>
      <c r="DH850" s="146">
        <f t="shared" si="1335"/>
        <v>0</v>
      </c>
      <c r="DI850" s="146">
        <f t="shared" si="1336"/>
        <v>0</v>
      </c>
      <c r="DJ850" s="146">
        <f t="shared" si="1337"/>
        <v>0</v>
      </c>
      <c r="DK850" s="146">
        <f t="shared" si="1338"/>
        <v>0</v>
      </c>
      <c r="DL850" s="146">
        <f t="shared" si="1339"/>
        <v>0</v>
      </c>
      <c r="DM850" s="146">
        <f t="shared" si="1340"/>
        <v>0</v>
      </c>
      <c r="DN850" s="64">
        <f>F850*H850*2</f>
        <v>120</v>
      </c>
      <c r="DO850" s="52">
        <f t="shared" si="1389"/>
        <v>120</v>
      </c>
      <c r="DP850" s="52" t="str">
        <f t="shared" si="1342"/>
        <v/>
      </c>
      <c r="DQ850" s="53" t="str">
        <f t="shared" si="1343"/>
        <v/>
      </c>
      <c r="DR850" s="1">
        <f t="shared" si="1390"/>
        <v>1</v>
      </c>
      <c r="DS850" s="168" t="e">
        <f>IF(AND(DR850=#REF!,BL850=#REF!),'Tiến độ'!D850,"")</f>
        <v>#REF!</v>
      </c>
    </row>
    <row r="851" spans="1:123" ht="11.25" customHeight="1">
      <c r="A851" s="314" t="str">
        <f>IF(B851="","",MAX($A$7:A850)+1)</f>
        <v/>
      </c>
      <c r="B851" s="315"/>
      <c r="C851" s="79" t="s">
        <v>240</v>
      </c>
      <c r="D851" s="80" t="s">
        <v>11801</v>
      </c>
      <c r="E851" s="81">
        <v>3</v>
      </c>
      <c r="F851" s="82">
        <v>45</v>
      </c>
      <c r="G851" s="83"/>
      <c r="H851" s="84">
        <f t="shared" si="1391"/>
        <v>1</v>
      </c>
      <c r="I851" s="85">
        <f t="shared" si="1392"/>
        <v>55</v>
      </c>
      <c r="J851" s="27"/>
      <c r="K851" s="86">
        <v>3</v>
      </c>
      <c r="L851" s="87">
        <v>3</v>
      </c>
      <c r="M851" s="87">
        <v>3</v>
      </c>
      <c r="N851" s="88">
        <v>3</v>
      </c>
      <c r="O851" s="86">
        <v>3</v>
      </c>
      <c r="P851" s="87">
        <v>3</v>
      </c>
      <c r="Q851" s="87">
        <v>3</v>
      </c>
      <c r="R851" s="88">
        <v>3</v>
      </c>
      <c r="S851" s="86">
        <v>3</v>
      </c>
      <c r="T851" s="87">
        <v>3</v>
      </c>
      <c r="U851" s="87">
        <v>3</v>
      </c>
      <c r="V851" s="87">
        <v>3</v>
      </c>
      <c r="W851" s="88">
        <v>3</v>
      </c>
      <c r="X851" s="86">
        <v>3</v>
      </c>
      <c r="Y851" s="87">
        <v>3</v>
      </c>
      <c r="Z851" s="87" t="s">
        <v>163</v>
      </c>
      <c r="AA851" s="88" t="s">
        <v>163</v>
      </c>
      <c r="AB851" s="86" t="s">
        <v>163</v>
      </c>
      <c r="AC851" s="87" t="s">
        <v>163</v>
      </c>
      <c r="AD851" s="87" t="s">
        <v>164</v>
      </c>
      <c r="AE851" s="88" t="s">
        <v>164</v>
      </c>
      <c r="AF851" s="86" t="s">
        <v>164</v>
      </c>
      <c r="AG851" s="87" t="s">
        <v>164</v>
      </c>
      <c r="AH851" s="87" t="s">
        <v>164</v>
      </c>
      <c r="AI851" s="362"/>
      <c r="AJ851" s="363"/>
      <c r="AK851" s="86" t="s">
        <v>164</v>
      </c>
      <c r="AL851" s="87"/>
      <c r="AM851" s="87"/>
      <c r="AN851" s="88"/>
      <c r="AO851" s="86"/>
      <c r="AP851" s="87"/>
      <c r="AQ851" s="87"/>
      <c r="AR851" s="88"/>
      <c r="AS851" s="89"/>
      <c r="AT851" s="87"/>
      <c r="AU851" s="87"/>
      <c r="AV851" s="90"/>
      <c r="AW851" s="86"/>
      <c r="AX851" s="87"/>
      <c r="AY851" s="87"/>
      <c r="AZ851" s="87"/>
      <c r="BA851" s="88"/>
      <c r="BB851" s="89"/>
      <c r="BC851" s="87"/>
      <c r="BD851" s="87"/>
      <c r="BE851" s="321"/>
      <c r="BF851" s="322"/>
      <c r="BG851" s="322"/>
      <c r="BH851" s="322"/>
      <c r="BI851" s="322"/>
      <c r="BJ851" s="323"/>
      <c r="BK851" s="46" t="s">
        <v>18</v>
      </c>
      <c r="BL851" s="46" t="s">
        <v>29</v>
      </c>
      <c r="BN851" s="146">
        <f t="shared" si="1341"/>
        <v>3</v>
      </c>
      <c r="BO851" s="146">
        <f t="shared" si="1290"/>
        <v>3</v>
      </c>
      <c r="BP851" s="146">
        <f t="shared" si="1291"/>
        <v>3</v>
      </c>
      <c r="BQ851" s="146">
        <f t="shared" si="1292"/>
        <v>3</v>
      </c>
      <c r="BR851" s="146">
        <f t="shared" si="1293"/>
        <v>3</v>
      </c>
      <c r="BS851" s="146">
        <f t="shared" si="1294"/>
        <v>3</v>
      </c>
      <c r="BT851" s="146">
        <f t="shared" si="1295"/>
        <v>3</v>
      </c>
      <c r="BU851" s="146">
        <f t="shared" si="1296"/>
        <v>3</v>
      </c>
      <c r="BV851" s="146">
        <f t="shared" si="1297"/>
        <v>3</v>
      </c>
      <c r="BW851" s="146">
        <f t="shared" si="1298"/>
        <v>3</v>
      </c>
      <c r="BX851" s="146">
        <f t="shared" si="1299"/>
        <v>3</v>
      </c>
      <c r="BY851" s="146">
        <f t="shared" si="1300"/>
        <v>3</v>
      </c>
      <c r="BZ851" s="146">
        <f t="shared" si="1301"/>
        <v>3</v>
      </c>
      <c r="CA851" s="146">
        <f t="shared" si="1302"/>
        <v>3</v>
      </c>
      <c r="CB851" s="146">
        <f t="shared" si="1303"/>
        <v>3</v>
      </c>
      <c r="CC851" s="146">
        <f t="shared" si="1304"/>
        <v>0</v>
      </c>
      <c r="CD851" s="146">
        <f t="shared" si="1305"/>
        <v>0</v>
      </c>
      <c r="CE851" s="146">
        <f t="shared" si="1306"/>
        <v>0</v>
      </c>
      <c r="CF851" s="146">
        <f t="shared" si="1307"/>
        <v>0</v>
      </c>
      <c r="CG851" s="146">
        <f t="shared" si="1308"/>
        <v>0</v>
      </c>
      <c r="CH851" s="146">
        <f t="shared" si="1309"/>
        <v>0</v>
      </c>
      <c r="CI851" s="146">
        <f t="shared" si="1310"/>
        <v>0</v>
      </c>
      <c r="CJ851" s="146">
        <f t="shared" si="1311"/>
        <v>0</v>
      </c>
      <c r="CK851" s="146">
        <f t="shared" si="1312"/>
        <v>0</v>
      </c>
      <c r="CL851" s="146">
        <f t="shared" si="1313"/>
        <v>0</v>
      </c>
      <c r="CM851" s="146">
        <f t="shared" si="1314"/>
        <v>0</v>
      </c>
      <c r="CN851" s="146">
        <f t="shared" si="1315"/>
        <v>0</v>
      </c>
      <c r="CO851" s="146">
        <f t="shared" si="1316"/>
        <v>0</v>
      </c>
      <c r="CP851" s="146">
        <f t="shared" si="1317"/>
        <v>0</v>
      </c>
      <c r="CQ851" s="146">
        <f t="shared" si="1318"/>
        <v>0</v>
      </c>
      <c r="CR851" s="146">
        <f t="shared" si="1319"/>
        <v>0</v>
      </c>
      <c r="CS851" s="146">
        <f t="shared" si="1320"/>
        <v>0</v>
      </c>
      <c r="CT851" s="146">
        <f t="shared" si="1321"/>
        <v>0</v>
      </c>
      <c r="CU851" s="146">
        <f t="shared" si="1322"/>
        <v>0</v>
      </c>
      <c r="CV851" s="146">
        <f t="shared" si="1323"/>
        <v>0</v>
      </c>
      <c r="CW851" s="146">
        <f t="shared" si="1324"/>
        <v>0</v>
      </c>
      <c r="CX851" s="146">
        <f t="shared" si="1325"/>
        <v>0</v>
      </c>
      <c r="CY851" s="146">
        <f t="shared" si="1326"/>
        <v>0</v>
      </c>
      <c r="CZ851" s="146">
        <f t="shared" si="1327"/>
        <v>0</v>
      </c>
      <c r="DA851" s="146">
        <f t="shared" si="1328"/>
        <v>0</v>
      </c>
      <c r="DB851" s="146">
        <f t="shared" si="1329"/>
        <v>0</v>
      </c>
      <c r="DC851" s="146">
        <f t="shared" si="1330"/>
        <v>0</v>
      </c>
      <c r="DD851" s="146">
        <f t="shared" si="1331"/>
        <v>0</v>
      </c>
      <c r="DE851" s="146">
        <f t="shared" si="1332"/>
        <v>0</v>
      </c>
      <c r="DF851" s="146">
        <f t="shared" si="1333"/>
        <v>0</v>
      </c>
      <c r="DG851" s="146">
        <f t="shared" si="1334"/>
        <v>0</v>
      </c>
      <c r="DH851" s="146">
        <f t="shared" si="1335"/>
        <v>0</v>
      </c>
      <c r="DI851" s="146">
        <f t="shared" si="1336"/>
        <v>0</v>
      </c>
      <c r="DJ851" s="146">
        <f t="shared" si="1337"/>
        <v>0</v>
      </c>
      <c r="DK851" s="146">
        <f t="shared" si="1338"/>
        <v>0</v>
      </c>
      <c r="DL851" s="146">
        <f t="shared" si="1339"/>
        <v>0</v>
      </c>
      <c r="DM851" s="146">
        <f t="shared" si="1340"/>
        <v>0</v>
      </c>
      <c r="DN851" s="64">
        <f t="shared" si="1388"/>
        <v>45</v>
      </c>
      <c r="DO851" s="52">
        <f t="shared" si="1389"/>
        <v>45</v>
      </c>
      <c r="DP851" s="52" t="str">
        <f t="shared" si="1342"/>
        <v/>
      </c>
      <c r="DQ851" s="53" t="str">
        <f t="shared" si="1343"/>
        <v/>
      </c>
      <c r="DR851" s="1">
        <f t="shared" si="1390"/>
        <v>1</v>
      </c>
      <c r="DS851" s="168" t="e">
        <f>IF(AND(DR851=#REF!,BL851=#REF!),'Tiến độ'!D851,"")</f>
        <v>#REF!</v>
      </c>
    </row>
    <row r="852" spans="1:123" ht="11.25" customHeight="1">
      <c r="A852" s="314" t="str">
        <f>IF(B852="","",MAX($A$7:A851)+1)</f>
        <v/>
      </c>
      <c r="B852" s="315"/>
      <c r="C852" s="79" t="s">
        <v>839</v>
      </c>
      <c r="D852" s="80" t="s">
        <v>11796</v>
      </c>
      <c r="E852" s="81">
        <v>2</v>
      </c>
      <c r="F852" s="82">
        <v>30</v>
      </c>
      <c r="G852" s="83"/>
      <c r="H852" s="84">
        <f t="shared" si="1391"/>
        <v>1</v>
      </c>
      <c r="I852" s="85">
        <f t="shared" si="1392"/>
        <v>55</v>
      </c>
      <c r="J852" s="27"/>
      <c r="K852" s="86"/>
      <c r="L852" s="87"/>
      <c r="M852" s="87"/>
      <c r="N852" s="88"/>
      <c r="O852" s="86"/>
      <c r="P852" s="87"/>
      <c r="Q852" s="87"/>
      <c r="R852" s="88"/>
      <c r="S852" s="86"/>
      <c r="T852" s="87"/>
      <c r="U852" s="87"/>
      <c r="V852" s="87"/>
      <c r="W852" s="88"/>
      <c r="X852" s="86"/>
      <c r="Y852" s="87"/>
      <c r="Z852" s="87"/>
      <c r="AA852" s="88"/>
      <c r="AB852" s="86"/>
      <c r="AC852" s="87"/>
      <c r="AD852" s="87"/>
      <c r="AE852" s="88"/>
      <c r="AF852" s="86"/>
      <c r="AG852" s="87"/>
      <c r="AH852" s="87"/>
      <c r="AI852" s="362"/>
      <c r="AJ852" s="363"/>
      <c r="AK852" s="86"/>
      <c r="AL852" s="87"/>
      <c r="AM852" s="87"/>
      <c r="AN852" s="88"/>
      <c r="AO852" s="86"/>
      <c r="AP852" s="87"/>
      <c r="AQ852" s="87">
        <v>3</v>
      </c>
      <c r="AR852" s="88">
        <v>3</v>
      </c>
      <c r="AS852" s="89">
        <v>3</v>
      </c>
      <c r="AT852" s="87">
        <v>3</v>
      </c>
      <c r="AU852" s="87">
        <v>3</v>
      </c>
      <c r="AV852" s="90">
        <v>3</v>
      </c>
      <c r="AW852" s="86">
        <v>3</v>
      </c>
      <c r="AX852" s="87">
        <v>3</v>
      </c>
      <c r="AY852" s="87">
        <v>3</v>
      </c>
      <c r="AZ852" s="87">
        <v>3</v>
      </c>
      <c r="BA852" s="88" t="s">
        <v>166</v>
      </c>
      <c r="BB852" s="89" t="s">
        <v>163</v>
      </c>
      <c r="BC852" s="87" t="s">
        <v>163</v>
      </c>
      <c r="BD852" s="87" t="s">
        <v>163</v>
      </c>
      <c r="BE852" s="321"/>
      <c r="BF852" s="322"/>
      <c r="BG852" s="322"/>
      <c r="BH852" s="322"/>
      <c r="BI852" s="322"/>
      <c r="BJ852" s="323"/>
      <c r="BK852" s="46" t="s">
        <v>18</v>
      </c>
      <c r="BL852" s="46" t="s">
        <v>53</v>
      </c>
      <c r="BN852" s="146">
        <f t="shared" si="1341"/>
        <v>0</v>
      </c>
      <c r="BO852" s="146">
        <f t="shared" si="1290"/>
        <v>0</v>
      </c>
      <c r="BP852" s="146">
        <f t="shared" si="1291"/>
        <v>0</v>
      </c>
      <c r="BQ852" s="146">
        <f t="shared" si="1292"/>
        <v>0</v>
      </c>
      <c r="BR852" s="146">
        <f t="shared" si="1293"/>
        <v>0</v>
      </c>
      <c r="BS852" s="146">
        <f t="shared" si="1294"/>
        <v>0</v>
      </c>
      <c r="BT852" s="146">
        <f t="shared" si="1295"/>
        <v>0</v>
      </c>
      <c r="BU852" s="146">
        <f t="shared" si="1296"/>
        <v>0</v>
      </c>
      <c r="BV852" s="146">
        <f t="shared" si="1297"/>
        <v>0</v>
      </c>
      <c r="BW852" s="146">
        <f t="shared" si="1298"/>
        <v>0</v>
      </c>
      <c r="BX852" s="146">
        <f t="shared" si="1299"/>
        <v>0</v>
      </c>
      <c r="BY852" s="146">
        <f t="shared" si="1300"/>
        <v>0</v>
      </c>
      <c r="BZ852" s="146">
        <f t="shared" si="1301"/>
        <v>0</v>
      </c>
      <c r="CA852" s="146">
        <f t="shared" si="1302"/>
        <v>0</v>
      </c>
      <c r="CB852" s="146">
        <f t="shared" si="1303"/>
        <v>0</v>
      </c>
      <c r="CC852" s="146">
        <f t="shared" si="1304"/>
        <v>0</v>
      </c>
      <c r="CD852" s="146">
        <f t="shared" si="1305"/>
        <v>0</v>
      </c>
      <c r="CE852" s="146">
        <f t="shared" si="1306"/>
        <v>0</v>
      </c>
      <c r="CF852" s="146">
        <f t="shared" si="1307"/>
        <v>0</v>
      </c>
      <c r="CG852" s="146">
        <f t="shared" si="1308"/>
        <v>0</v>
      </c>
      <c r="CH852" s="146">
        <f t="shared" si="1309"/>
        <v>0</v>
      </c>
      <c r="CI852" s="146">
        <f t="shared" si="1310"/>
        <v>0</v>
      </c>
      <c r="CJ852" s="146">
        <f t="shared" si="1311"/>
        <v>0</v>
      </c>
      <c r="CK852" s="146">
        <f t="shared" si="1312"/>
        <v>0</v>
      </c>
      <c r="CL852" s="146">
        <f t="shared" si="1313"/>
        <v>0</v>
      </c>
      <c r="CM852" s="146">
        <f t="shared" si="1314"/>
        <v>0</v>
      </c>
      <c r="CN852" s="146">
        <f t="shared" si="1315"/>
        <v>0</v>
      </c>
      <c r="CO852" s="146">
        <f t="shared" si="1316"/>
        <v>0</v>
      </c>
      <c r="CP852" s="146">
        <f t="shared" si="1317"/>
        <v>0</v>
      </c>
      <c r="CQ852" s="146">
        <f t="shared" si="1318"/>
        <v>0</v>
      </c>
      <c r="CR852" s="146">
        <f t="shared" si="1319"/>
        <v>0</v>
      </c>
      <c r="CS852" s="146">
        <f t="shared" si="1320"/>
        <v>0</v>
      </c>
      <c r="CT852" s="146">
        <f t="shared" si="1321"/>
        <v>3</v>
      </c>
      <c r="CU852" s="146">
        <f t="shared" si="1322"/>
        <v>3</v>
      </c>
      <c r="CV852" s="146">
        <f t="shared" si="1323"/>
        <v>3</v>
      </c>
      <c r="CW852" s="146">
        <f t="shared" si="1324"/>
        <v>3</v>
      </c>
      <c r="CX852" s="146">
        <f t="shared" si="1325"/>
        <v>3</v>
      </c>
      <c r="CY852" s="146">
        <f t="shared" si="1326"/>
        <v>3</v>
      </c>
      <c r="CZ852" s="146">
        <f t="shared" si="1327"/>
        <v>3</v>
      </c>
      <c r="DA852" s="146">
        <f t="shared" si="1328"/>
        <v>3</v>
      </c>
      <c r="DB852" s="146">
        <f t="shared" si="1329"/>
        <v>3</v>
      </c>
      <c r="DC852" s="146">
        <f t="shared" si="1330"/>
        <v>3</v>
      </c>
      <c r="DD852" s="146">
        <f t="shared" si="1331"/>
        <v>0</v>
      </c>
      <c r="DE852" s="146">
        <f t="shared" si="1332"/>
        <v>0</v>
      </c>
      <c r="DF852" s="146">
        <f t="shared" si="1333"/>
        <v>0</v>
      </c>
      <c r="DG852" s="146">
        <f t="shared" si="1334"/>
        <v>0</v>
      </c>
      <c r="DH852" s="146">
        <f t="shared" si="1335"/>
        <v>0</v>
      </c>
      <c r="DI852" s="146">
        <f t="shared" si="1336"/>
        <v>0</v>
      </c>
      <c r="DJ852" s="146">
        <f t="shared" si="1337"/>
        <v>0</v>
      </c>
      <c r="DK852" s="146">
        <f t="shared" si="1338"/>
        <v>0</v>
      </c>
      <c r="DL852" s="146">
        <f t="shared" si="1339"/>
        <v>0</v>
      </c>
      <c r="DM852" s="146">
        <f t="shared" si="1340"/>
        <v>0</v>
      </c>
      <c r="DN852" s="64">
        <f t="shared" si="1388"/>
        <v>30</v>
      </c>
      <c r="DO852" s="52" t="str">
        <f t="shared" si="1389"/>
        <v/>
      </c>
      <c r="DP852" s="52" t="str">
        <f t="shared" si="1342"/>
        <v/>
      </c>
      <c r="DQ852" s="53">
        <f t="shared" si="1343"/>
        <v>30</v>
      </c>
      <c r="DR852" s="1">
        <f t="shared" si="1390"/>
        <v>2</v>
      </c>
      <c r="DS852" s="168" t="e">
        <f>IF(AND(DR852=#REF!,BL852=#REF!),'Tiến độ'!D852,"")</f>
        <v>#REF!</v>
      </c>
    </row>
    <row r="853" spans="1:123" ht="11.25" customHeight="1">
      <c r="A853" s="314" t="str">
        <f>IF(B853="","",MAX($A$7:A852)+1)</f>
        <v/>
      </c>
      <c r="B853" s="315"/>
      <c r="C853" s="79" t="s">
        <v>16</v>
      </c>
      <c r="D853" s="80" t="s">
        <v>242</v>
      </c>
      <c r="E853" s="81">
        <v>2</v>
      </c>
      <c r="F853" s="82">
        <v>39</v>
      </c>
      <c r="G853" s="83"/>
      <c r="H853" s="84">
        <f t="shared" si="1391"/>
        <v>1</v>
      </c>
      <c r="I853" s="85">
        <f t="shared" si="1392"/>
        <v>55</v>
      </c>
      <c r="J853" s="27"/>
      <c r="K853" s="86"/>
      <c r="L853" s="87"/>
      <c r="M853" s="87"/>
      <c r="N853" s="88"/>
      <c r="O853" s="86"/>
      <c r="P853" s="87"/>
      <c r="Q853" s="87"/>
      <c r="R853" s="88"/>
      <c r="S853" s="86"/>
      <c r="T853" s="87"/>
      <c r="U853" s="87"/>
      <c r="V853" s="87"/>
      <c r="W853" s="88"/>
      <c r="X853" s="86"/>
      <c r="Y853" s="87"/>
      <c r="Z853" s="87"/>
      <c r="AA853" s="88"/>
      <c r="AB853" s="86"/>
      <c r="AC853" s="87"/>
      <c r="AD853" s="87"/>
      <c r="AE853" s="88"/>
      <c r="AF853" s="86"/>
      <c r="AG853" s="87"/>
      <c r="AH853" s="87"/>
      <c r="AI853" s="362"/>
      <c r="AJ853" s="363"/>
      <c r="AK853" s="86"/>
      <c r="AL853" s="87"/>
      <c r="AM853" s="87"/>
      <c r="AN853" s="88"/>
      <c r="AO853" s="86"/>
      <c r="AP853" s="87"/>
      <c r="AQ853" s="87">
        <v>4</v>
      </c>
      <c r="AR853" s="88">
        <v>4</v>
      </c>
      <c r="AS853" s="89">
        <v>4</v>
      </c>
      <c r="AT853" s="87">
        <v>4</v>
      </c>
      <c r="AU853" s="87">
        <v>4</v>
      </c>
      <c r="AV853" s="90">
        <v>4</v>
      </c>
      <c r="AW853" s="86">
        <v>4</v>
      </c>
      <c r="AX853" s="87">
        <v>4</v>
      </c>
      <c r="AY853" s="87">
        <v>4</v>
      </c>
      <c r="AZ853" s="87">
        <v>3</v>
      </c>
      <c r="BA853" s="88" t="s">
        <v>166</v>
      </c>
      <c r="BB853" s="89" t="s">
        <v>163</v>
      </c>
      <c r="BC853" s="87" t="s">
        <v>163</v>
      </c>
      <c r="BD853" s="87" t="s">
        <v>163</v>
      </c>
      <c r="BE853" s="321"/>
      <c r="BF853" s="322"/>
      <c r="BG853" s="322"/>
      <c r="BH853" s="322"/>
      <c r="BI853" s="322"/>
      <c r="BJ853" s="323"/>
      <c r="BK853" s="46" t="s">
        <v>18</v>
      </c>
      <c r="BL853" s="46" t="s">
        <v>16</v>
      </c>
      <c r="BN853" s="146">
        <f t="shared" si="1341"/>
        <v>0</v>
      </c>
      <c r="BO853" s="146">
        <f t="shared" si="1290"/>
        <v>0</v>
      </c>
      <c r="BP853" s="146">
        <f t="shared" si="1291"/>
        <v>0</v>
      </c>
      <c r="BQ853" s="146">
        <f t="shared" si="1292"/>
        <v>0</v>
      </c>
      <c r="BR853" s="146">
        <f t="shared" si="1293"/>
        <v>0</v>
      </c>
      <c r="BS853" s="146">
        <f t="shared" si="1294"/>
        <v>0</v>
      </c>
      <c r="BT853" s="146">
        <f t="shared" si="1295"/>
        <v>0</v>
      </c>
      <c r="BU853" s="146">
        <f t="shared" si="1296"/>
        <v>0</v>
      </c>
      <c r="BV853" s="146">
        <f t="shared" si="1297"/>
        <v>0</v>
      </c>
      <c r="BW853" s="146">
        <f t="shared" si="1298"/>
        <v>0</v>
      </c>
      <c r="BX853" s="146">
        <f t="shared" si="1299"/>
        <v>0</v>
      </c>
      <c r="BY853" s="146">
        <f t="shared" si="1300"/>
        <v>0</v>
      </c>
      <c r="BZ853" s="146">
        <f t="shared" si="1301"/>
        <v>0</v>
      </c>
      <c r="CA853" s="146">
        <f t="shared" si="1302"/>
        <v>0</v>
      </c>
      <c r="CB853" s="146">
        <f t="shared" si="1303"/>
        <v>0</v>
      </c>
      <c r="CC853" s="146">
        <f t="shared" si="1304"/>
        <v>0</v>
      </c>
      <c r="CD853" s="146">
        <f t="shared" si="1305"/>
        <v>0</v>
      </c>
      <c r="CE853" s="146">
        <f t="shared" si="1306"/>
        <v>0</v>
      </c>
      <c r="CF853" s="146">
        <f t="shared" si="1307"/>
        <v>0</v>
      </c>
      <c r="CG853" s="146">
        <f t="shared" si="1308"/>
        <v>0</v>
      </c>
      <c r="CH853" s="146">
        <f t="shared" si="1309"/>
        <v>0</v>
      </c>
      <c r="CI853" s="146">
        <f t="shared" si="1310"/>
        <v>0</v>
      </c>
      <c r="CJ853" s="146">
        <f t="shared" si="1311"/>
        <v>0</v>
      </c>
      <c r="CK853" s="146">
        <f t="shared" si="1312"/>
        <v>0</v>
      </c>
      <c r="CL853" s="146">
        <f t="shared" si="1313"/>
        <v>0</v>
      </c>
      <c r="CM853" s="146">
        <f t="shared" si="1314"/>
        <v>0</v>
      </c>
      <c r="CN853" s="146">
        <f t="shared" si="1315"/>
        <v>0</v>
      </c>
      <c r="CO853" s="146">
        <f t="shared" si="1316"/>
        <v>0</v>
      </c>
      <c r="CP853" s="146">
        <f t="shared" si="1317"/>
        <v>0</v>
      </c>
      <c r="CQ853" s="146">
        <f t="shared" si="1318"/>
        <v>0</v>
      </c>
      <c r="CR853" s="146">
        <f t="shared" si="1319"/>
        <v>0</v>
      </c>
      <c r="CS853" s="146">
        <f t="shared" si="1320"/>
        <v>0</v>
      </c>
      <c r="CT853" s="146">
        <f t="shared" si="1321"/>
        <v>4</v>
      </c>
      <c r="CU853" s="146">
        <f t="shared" si="1322"/>
        <v>4</v>
      </c>
      <c r="CV853" s="146">
        <f t="shared" si="1323"/>
        <v>4</v>
      </c>
      <c r="CW853" s="146">
        <f t="shared" si="1324"/>
        <v>4</v>
      </c>
      <c r="CX853" s="146">
        <f t="shared" si="1325"/>
        <v>4</v>
      </c>
      <c r="CY853" s="146">
        <f t="shared" si="1326"/>
        <v>4</v>
      </c>
      <c r="CZ853" s="146">
        <f t="shared" si="1327"/>
        <v>4</v>
      </c>
      <c r="DA853" s="146">
        <f t="shared" si="1328"/>
        <v>4</v>
      </c>
      <c r="DB853" s="146">
        <f t="shared" si="1329"/>
        <v>4</v>
      </c>
      <c r="DC853" s="146">
        <f t="shared" si="1330"/>
        <v>3</v>
      </c>
      <c r="DD853" s="146">
        <f t="shared" si="1331"/>
        <v>0</v>
      </c>
      <c r="DE853" s="146">
        <f t="shared" si="1332"/>
        <v>0</v>
      </c>
      <c r="DF853" s="146">
        <f t="shared" si="1333"/>
        <v>0</v>
      </c>
      <c r="DG853" s="146">
        <f t="shared" si="1334"/>
        <v>0</v>
      </c>
      <c r="DH853" s="146">
        <f t="shared" si="1335"/>
        <v>0</v>
      </c>
      <c r="DI853" s="146">
        <f t="shared" si="1336"/>
        <v>0</v>
      </c>
      <c r="DJ853" s="146">
        <f t="shared" si="1337"/>
        <v>0</v>
      </c>
      <c r="DK853" s="146">
        <f t="shared" si="1338"/>
        <v>0</v>
      </c>
      <c r="DL853" s="146">
        <f t="shared" si="1339"/>
        <v>0</v>
      </c>
      <c r="DM853" s="146">
        <f t="shared" si="1340"/>
        <v>0</v>
      </c>
      <c r="DN853" s="64">
        <f t="shared" si="1388"/>
        <v>39</v>
      </c>
      <c r="DO853" s="52" t="str">
        <f t="shared" si="1389"/>
        <v/>
      </c>
      <c r="DP853" s="52" t="str">
        <f t="shared" si="1342"/>
        <v/>
      </c>
      <c r="DQ853" s="53">
        <f t="shared" si="1343"/>
        <v>39</v>
      </c>
      <c r="DR853" s="1">
        <f t="shared" si="1390"/>
        <v>2</v>
      </c>
      <c r="DS853" s="168" t="e">
        <f>IF(AND(DR853=#REF!,BL853=#REF!),'Tiến độ'!D853,"")</f>
        <v>#REF!</v>
      </c>
    </row>
    <row r="854" spans="1:123" ht="11.25" customHeight="1">
      <c r="A854" s="314" t="str">
        <f>IF(B854="","",MAX($A$7:A853)+1)</f>
        <v/>
      </c>
      <c r="B854" s="315"/>
      <c r="C854" s="79" t="s">
        <v>665</v>
      </c>
      <c r="D854" s="80" t="s">
        <v>666</v>
      </c>
      <c r="E854" s="81">
        <v>3</v>
      </c>
      <c r="F854" s="82">
        <v>60</v>
      </c>
      <c r="G854" s="83"/>
      <c r="H854" s="84">
        <f t="shared" si="1391"/>
        <v>1</v>
      </c>
      <c r="I854" s="85">
        <f t="shared" si="1392"/>
        <v>55</v>
      </c>
      <c r="J854" s="27"/>
      <c r="K854" s="86"/>
      <c r="L854" s="87"/>
      <c r="M854" s="87"/>
      <c r="N854" s="88"/>
      <c r="O854" s="86"/>
      <c r="P854" s="87"/>
      <c r="Q854" s="87"/>
      <c r="R854" s="88"/>
      <c r="S854" s="86"/>
      <c r="T854" s="87"/>
      <c r="U854" s="87"/>
      <c r="V854" s="87"/>
      <c r="W854" s="88"/>
      <c r="X854" s="86"/>
      <c r="Y854" s="87"/>
      <c r="Z854" s="87"/>
      <c r="AA854" s="88"/>
      <c r="AB854" s="86"/>
      <c r="AC854" s="87"/>
      <c r="AD854" s="87"/>
      <c r="AE854" s="88"/>
      <c r="AF854" s="86"/>
      <c r="AG854" s="87"/>
      <c r="AH854" s="87"/>
      <c r="AI854" s="362"/>
      <c r="AJ854" s="363"/>
      <c r="AK854" s="86"/>
      <c r="AL854" s="87"/>
      <c r="AM854" s="87"/>
      <c r="AN854" s="88"/>
      <c r="AO854" s="86"/>
      <c r="AP854" s="87"/>
      <c r="AQ854" s="87">
        <v>6</v>
      </c>
      <c r="AR854" s="88">
        <v>6</v>
      </c>
      <c r="AS854" s="89">
        <v>6</v>
      </c>
      <c r="AT854" s="87">
        <v>6</v>
      </c>
      <c r="AU854" s="87">
        <v>6</v>
      </c>
      <c r="AV854" s="90">
        <v>6</v>
      </c>
      <c r="AW854" s="86">
        <v>6</v>
      </c>
      <c r="AX854" s="87">
        <v>6</v>
      </c>
      <c r="AY854" s="87">
        <v>6</v>
      </c>
      <c r="AZ854" s="87">
        <v>6</v>
      </c>
      <c r="BA854" s="88" t="s">
        <v>166</v>
      </c>
      <c r="BB854" s="89" t="s">
        <v>163</v>
      </c>
      <c r="BC854" s="87" t="s">
        <v>163</v>
      </c>
      <c r="BD854" s="87" t="s">
        <v>163</v>
      </c>
      <c r="BE854" s="321"/>
      <c r="BF854" s="322"/>
      <c r="BG854" s="322"/>
      <c r="BH854" s="322"/>
      <c r="BI854" s="322"/>
      <c r="BJ854" s="323"/>
      <c r="BK854" s="46" t="s">
        <v>18</v>
      </c>
      <c r="BL854" s="46" t="s">
        <v>53</v>
      </c>
      <c r="BN854" s="146">
        <f t="shared" si="1341"/>
        <v>0</v>
      </c>
      <c r="BO854" s="146">
        <f t="shared" si="1290"/>
        <v>0</v>
      </c>
      <c r="BP854" s="146">
        <f t="shared" si="1291"/>
        <v>0</v>
      </c>
      <c r="BQ854" s="146">
        <f t="shared" si="1292"/>
        <v>0</v>
      </c>
      <c r="BR854" s="146">
        <f t="shared" si="1293"/>
        <v>0</v>
      </c>
      <c r="BS854" s="146">
        <f t="shared" si="1294"/>
        <v>0</v>
      </c>
      <c r="BT854" s="146">
        <f t="shared" si="1295"/>
        <v>0</v>
      </c>
      <c r="BU854" s="146">
        <f t="shared" si="1296"/>
        <v>0</v>
      </c>
      <c r="BV854" s="146">
        <f t="shared" si="1297"/>
        <v>0</v>
      </c>
      <c r="BW854" s="146">
        <f t="shared" si="1298"/>
        <v>0</v>
      </c>
      <c r="BX854" s="146">
        <f t="shared" si="1299"/>
        <v>0</v>
      </c>
      <c r="BY854" s="146">
        <f t="shared" si="1300"/>
        <v>0</v>
      </c>
      <c r="BZ854" s="146">
        <f t="shared" si="1301"/>
        <v>0</v>
      </c>
      <c r="CA854" s="146">
        <f t="shared" si="1302"/>
        <v>0</v>
      </c>
      <c r="CB854" s="146">
        <f t="shared" si="1303"/>
        <v>0</v>
      </c>
      <c r="CC854" s="146">
        <f t="shared" si="1304"/>
        <v>0</v>
      </c>
      <c r="CD854" s="146">
        <f t="shared" si="1305"/>
        <v>0</v>
      </c>
      <c r="CE854" s="146">
        <f t="shared" si="1306"/>
        <v>0</v>
      </c>
      <c r="CF854" s="146">
        <f t="shared" si="1307"/>
        <v>0</v>
      </c>
      <c r="CG854" s="146">
        <f t="shared" si="1308"/>
        <v>0</v>
      </c>
      <c r="CH854" s="146">
        <f t="shared" si="1309"/>
        <v>0</v>
      </c>
      <c r="CI854" s="146">
        <f t="shared" si="1310"/>
        <v>0</v>
      </c>
      <c r="CJ854" s="146">
        <f t="shared" si="1311"/>
        <v>0</v>
      </c>
      <c r="CK854" s="146">
        <f t="shared" si="1312"/>
        <v>0</v>
      </c>
      <c r="CL854" s="146">
        <f t="shared" si="1313"/>
        <v>0</v>
      </c>
      <c r="CM854" s="146">
        <f t="shared" si="1314"/>
        <v>0</v>
      </c>
      <c r="CN854" s="146">
        <f t="shared" si="1315"/>
        <v>0</v>
      </c>
      <c r="CO854" s="146">
        <f t="shared" si="1316"/>
        <v>0</v>
      </c>
      <c r="CP854" s="146">
        <f t="shared" si="1317"/>
        <v>0</v>
      </c>
      <c r="CQ854" s="146">
        <f t="shared" si="1318"/>
        <v>0</v>
      </c>
      <c r="CR854" s="146">
        <f t="shared" si="1319"/>
        <v>0</v>
      </c>
      <c r="CS854" s="146">
        <f t="shared" si="1320"/>
        <v>0</v>
      </c>
      <c r="CT854" s="146">
        <f t="shared" si="1321"/>
        <v>6</v>
      </c>
      <c r="CU854" s="146">
        <f t="shared" si="1322"/>
        <v>6</v>
      </c>
      <c r="CV854" s="146">
        <f t="shared" si="1323"/>
        <v>6</v>
      </c>
      <c r="CW854" s="146">
        <f t="shared" si="1324"/>
        <v>6</v>
      </c>
      <c r="CX854" s="146">
        <f t="shared" si="1325"/>
        <v>6</v>
      </c>
      <c r="CY854" s="146">
        <f t="shared" si="1326"/>
        <v>6</v>
      </c>
      <c r="CZ854" s="146">
        <f t="shared" si="1327"/>
        <v>6</v>
      </c>
      <c r="DA854" s="146">
        <f t="shared" si="1328"/>
        <v>6</v>
      </c>
      <c r="DB854" s="146">
        <f t="shared" si="1329"/>
        <v>6</v>
      </c>
      <c r="DC854" s="146">
        <f t="shared" si="1330"/>
        <v>6</v>
      </c>
      <c r="DD854" s="146">
        <f t="shared" si="1331"/>
        <v>0</v>
      </c>
      <c r="DE854" s="146">
        <f t="shared" si="1332"/>
        <v>0</v>
      </c>
      <c r="DF854" s="146">
        <f t="shared" si="1333"/>
        <v>0</v>
      </c>
      <c r="DG854" s="146">
        <f t="shared" si="1334"/>
        <v>0</v>
      </c>
      <c r="DH854" s="146">
        <f t="shared" si="1335"/>
        <v>0</v>
      </c>
      <c r="DI854" s="146">
        <f t="shared" si="1336"/>
        <v>0</v>
      </c>
      <c r="DJ854" s="146">
        <f t="shared" si="1337"/>
        <v>0</v>
      </c>
      <c r="DK854" s="146">
        <f t="shared" si="1338"/>
        <v>0</v>
      </c>
      <c r="DL854" s="146">
        <f t="shared" si="1339"/>
        <v>0</v>
      </c>
      <c r="DM854" s="146">
        <f t="shared" si="1340"/>
        <v>0</v>
      </c>
      <c r="DN854" s="64">
        <f t="shared" si="1388"/>
        <v>60</v>
      </c>
      <c r="DO854" s="52" t="str">
        <f t="shared" si="1389"/>
        <v/>
      </c>
      <c r="DP854" s="52" t="str">
        <f t="shared" si="1342"/>
        <v/>
      </c>
      <c r="DQ854" s="53">
        <f t="shared" si="1343"/>
        <v>60</v>
      </c>
      <c r="DR854" s="1">
        <f t="shared" si="1390"/>
        <v>2</v>
      </c>
      <c r="DS854" s="168" t="e">
        <f>IF(AND(DR854=#REF!,BL854=#REF!),'Tiến độ'!D854,"")</f>
        <v>#REF!</v>
      </c>
    </row>
    <row r="855" spans="1:123" ht="11.25" customHeight="1">
      <c r="A855" s="314" t="str">
        <f>IF(B855="","",MAX($A$7:A854)+1)</f>
        <v/>
      </c>
      <c r="B855" s="315"/>
      <c r="C855" s="79" t="s">
        <v>669</v>
      </c>
      <c r="D855" s="80" t="s">
        <v>11797</v>
      </c>
      <c r="E855" s="81">
        <v>2</v>
      </c>
      <c r="F855" s="82">
        <v>30</v>
      </c>
      <c r="G855" s="83"/>
      <c r="H855" s="84">
        <f t="shared" si="1391"/>
        <v>1</v>
      </c>
      <c r="I855" s="85">
        <f t="shared" si="1392"/>
        <v>55</v>
      </c>
      <c r="J855" s="27"/>
      <c r="K855" s="86"/>
      <c r="L855" s="87"/>
      <c r="M855" s="87"/>
      <c r="N855" s="88"/>
      <c r="O855" s="86"/>
      <c r="P855" s="87"/>
      <c r="Q855" s="87"/>
      <c r="R855" s="88"/>
      <c r="S855" s="86"/>
      <c r="T855" s="87"/>
      <c r="U855" s="87"/>
      <c r="V855" s="87"/>
      <c r="W855" s="88"/>
      <c r="X855" s="86"/>
      <c r="Y855" s="87"/>
      <c r="Z855" s="87"/>
      <c r="AA855" s="88"/>
      <c r="AB855" s="86"/>
      <c r="AC855" s="87"/>
      <c r="AD855" s="87"/>
      <c r="AE855" s="88"/>
      <c r="AF855" s="86"/>
      <c r="AG855" s="87"/>
      <c r="AH855" s="87"/>
      <c r="AI855" s="362"/>
      <c r="AJ855" s="363"/>
      <c r="AK855" s="86"/>
      <c r="AL855" s="87"/>
      <c r="AM855" s="87"/>
      <c r="AN855" s="88"/>
      <c r="AO855" s="86"/>
      <c r="AP855" s="87"/>
      <c r="AQ855" s="87">
        <v>3</v>
      </c>
      <c r="AR855" s="88">
        <v>3</v>
      </c>
      <c r="AS855" s="89">
        <v>3</v>
      </c>
      <c r="AT855" s="87">
        <v>3</v>
      </c>
      <c r="AU855" s="87">
        <v>3</v>
      </c>
      <c r="AV855" s="90">
        <v>3</v>
      </c>
      <c r="AW855" s="86">
        <v>3</v>
      </c>
      <c r="AX855" s="87">
        <v>3</v>
      </c>
      <c r="AY855" s="87">
        <v>3</v>
      </c>
      <c r="AZ855" s="87">
        <v>3</v>
      </c>
      <c r="BA855" s="88" t="s">
        <v>166</v>
      </c>
      <c r="BB855" s="89" t="s">
        <v>163</v>
      </c>
      <c r="BC855" s="87" t="s">
        <v>163</v>
      </c>
      <c r="BD855" s="87" t="s">
        <v>163</v>
      </c>
      <c r="BE855" s="321"/>
      <c r="BF855" s="322"/>
      <c r="BG855" s="322"/>
      <c r="BH855" s="322"/>
      <c r="BI855" s="322"/>
      <c r="BJ855" s="323"/>
      <c r="BK855" s="46" t="s">
        <v>18</v>
      </c>
      <c r="BL855" s="46" t="s">
        <v>53</v>
      </c>
      <c r="BN855" s="146">
        <f t="shared" si="1341"/>
        <v>0</v>
      </c>
      <c r="BO855" s="146">
        <f t="shared" si="1290"/>
        <v>0</v>
      </c>
      <c r="BP855" s="146">
        <f t="shared" si="1291"/>
        <v>0</v>
      </c>
      <c r="BQ855" s="146">
        <f t="shared" si="1292"/>
        <v>0</v>
      </c>
      <c r="BR855" s="146">
        <f t="shared" si="1293"/>
        <v>0</v>
      </c>
      <c r="BS855" s="146">
        <f t="shared" si="1294"/>
        <v>0</v>
      </c>
      <c r="BT855" s="146">
        <f t="shared" si="1295"/>
        <v>0</v>
      </c>
      <c r="BU855" s="146">
        <f t="shared" si="1296"/>
        <v>0</v>
      </c>
      <c r="BV855" s="146">
        <f t="shared" si="1297"/>
        <v>0</v>
      </c>
      <c r="BW855" s="146">
        <f t="shared" si="1298"/>
        <v>0</v>
      </c>
      <c r="BX855" s="146">
        <f t="shared" si="1299"/>
        <v>0</v>
      </c>
      <c r="BY855" s="146">
        <f t="shared" si="1300"/>
        <v>0</v>
      </c>
      <c r="BZ855" s="146">
        <f t="shared" si="1301"/>
        <v>0</v>
      </c>
      <c r="CA855" s="146">
        <f t="shared" si="1302"/>
        <v>0</v>
      </c>
      <c r="CB855" s="146">
        <f t="shared" si="1303"/>
        <v>0</v>
      </c>
      <c r="CC855" s="146">
        <f t="shared" si="1304"/>
        <v>0</v>
      </c>
      <c r="CD855" s="146">
        <f t="shared" si="1305"/>
        <v>0</v>
      </c>
      <c r="CE855" s="146">
        <f t="shared" si="1306"/>
        <v>0</v>
      </c>
      <c r="CF855" s="146">
        <f t="shared" si="1307"/>
        <v>0</v>
      </c>
      <c r="CG855" s="146">
        <f t="shared" si="1308"/>
        <v>0</v>
      </c>
      <c r="CH855" s="146">
        <f t="shared" si="1309"/>
        <v>0</v>
      </c>
      <c r="CI855" s="146">
        <f t="shared" si="1310"/>
        <v>0</v>
      </c>
      <c r="CJ855" s="146">
        <f t="shared" si="1311"/>
        <v>0</v>
      </c>
      <c r="CK855" s="146">
        <f t="shared" si="1312"/>
        <v>0</v>
      </c>
      <c r="CL855" s="146">
        <f t="shared" si="1313"/>
        <v>0</v>
      </c>
      <c r="CM855" s="146">
        <f t="shared" si="1314"/>
        <v>0</v>
      </c>
      <c r="CN855" s="146">
        <f t="shared" si="1315"/>
        <v>0</v>
      </c>
      <c r="CO855" s="146">
        <f t="shared" si="1316"/>
        <v>0</v>
      </c>
      <c r="CP855" s="146">
        <f t="shared" si="1317"/>
        <v>0</v>
      </c>
      <c r="CQ855" s="146">
        <f t="shared" si="1318"/>
        <v>0</v>
      </c>
      <c r="CR855" s="146">
        <f t="shared" si="1319"/>
        <v>0</v>
      </c>
      <c r="CS855" s="146">
        <f t="shared" si="1320"/>
        <v>0</v>
      </c>
      <c r="CT855" s="146">
        <f t="shared" si="1321"/>
        <v>3</v>
      </c>
      <c r="CU855" s="146">
        <f t="shared" si="1322"/>
        <v>3</v>
      </c>
      <c r="CV855" s="146">
        <f t="shared" si="1323"/>
        <v>3</v>
      </c>
      <c r="CW855" s="146">
        <f t="shared" si="1324"/>
        <v>3</v>
      </c>
      <c r="CX855" s="146">
        <f t="shared" si="1325"/>
        <v>3</v>
      </c>
      <c r="CY855" s="146">
        <f t="shared" si="1326"/>
        <v>3</v>
      </c>
      <c r="CZ855" s="146">
        <f t="shared" si="1327"/>
        <v>3</v>
      </c>
      <c r="DA855" s="146">
        <f t="shared" si="1328"/>
        <v>3</v>
      </c>
      <c r="DB855" s="146">
        <f t="shared" si="1329"/>
        <v>3</v>
      </c>
      <c r="DC855" s="146">
        <f t="shared" si="1330"/>
        <v>3</v>
      </c>
      <c r="DD855" s="146">
        <f t="shared" si="1331"/>
        <v>0</v>
      </c>
      <c r="DE855" s="146">
        <f t="shared" si="1332"/>
        <v>0</v>
      </c>
      <c r="DF855" s="146">
        <f t="shared" si="1333"/>
        <v>0</v>
      </c>
      <c r="DG855" s="146">
        <f t="shared" si="1334"/>
        <v>0</v>
      </c>
      <c r="DH855" s="146">
        <f t="shared" si="1335"/>
        <v>0</v>
      </c>
      <c r="DI855" s="146">
        <f t="shared" si="1336"/>
        <v>0</v>
      </c>
      <c r="DJ855" s="146">
        <f t="shared" si="1337"/>
        <v>0</v>
      </c>
      <c r="DK855" s="146">
        <f t="shared" si="1338"/>
        <v>0</v>
      </c>
      <c r="DL855" s="146">
        <f t="shared" si="1339"/>
        <v>0</v>
      </c>
      <c r="DM855" s="146">
        <f t="shared" si="1340"/>
        <v>0</v>
      </c>
      <c r="DN855" s="64">
        <f t="shared" si="1388"/>
        <v>30</v>
      </c>
      <c r="DO855" s="52" t="str">
        <f t="shared" si="1389"/>
        <v/>
      </c>
      <c r="DP855" s="52" t="str">
        <f t="shared" si="1342"/>
        <v/>
      </c>
      <c r="DQ855" s="53">
        <f t="shared" si="1343"/>
        <v>30</v>
      </c>
      <c r="DR855" s="1">
        <f t="shared" si="1390"/>
        <v>2</v>
      </c>
      <c r="DS855" s="168" t="e">
        <f>IF(AND(DR855=#REF!,BL855=#REF!),'Tiến độ'!D855,"")</f>
        <v>#REF!</v>
      </c>
    </row>
    <row r="856" spans="1:123" ht="11.25" customHeight="1">
      <c r="A856" s="314" t="str">
        <f>IF(B856="","",MAX($A$7:A855)+1)</f>
        <v/>
      </c>
      <c r="B856" s="315"/>
      <c r="C856" s="79" t="s">
        <v>673</v>
      </c>
      <c r="D856" s="80" t="s">
        <v>674</v>
      </c>
      <c r="E856" s="81">
        <v>2</v>
      </c>
      <c r="F856" s="82">
        <v>30</v>
      </c>
      <c r="G856" s="83"/>
      <c r="H856" s="84">
        <f t="shared" si="1391"/>
        <v>1</v>
      </c>
      <c r="I856" s="85">
        <f t="shared" si="1392"/>
        <v>55</v>
      </c>
      <c r="J856" s="27"/>
      <c r="K856" s="86"/>
      <c r="L856" s="87"/>
      <c r="M856" s="87"/>
      <c r="N856" s="88"/>
      <c r="O856" s="86"/>
      <c r="P856" s="87"/>
      <c r="Q856" s="87"/>
      <c r="R856" s="88"/>
      <c r="S856" s="86"/>
      <c r="T856" s="87"/>
      <c r="U856" s="87"/>
      <c r="V856" s="87"/>
      <c r="W856" s="88"/>
      <c r="X856" s="86"/>
      <c r="Y856" s="87"/>
      <c r="Z856" s="87"/>
      <c r="AA856" s="88"/>
      <c r="AB856" s="86"/>
      <c r="AC856" s="87"/>
      <c r="AD856" s="87"/>
      <c r="AE856" s="88"/>
      <c r="AF856" s="86"/>
      <c r="AG856" s="87"/>
      <c r="AH856" s="87"/>
      <c r="AI856" s="362"/>
      <c r="AJ856" s="363"/>
      <c r="AK856" s="86"/>
      <c r="AL856" s="87"/>
      <c r="AM856" s="87"/>
      <c r="AN856" s="88"/>
      <c r="AO856" s="86"/>
      <c r="AP856" s="87"/>
      <c r="AQ856" s="87">
        <v>3</v>
      </c>
      <c r="AR856" s="88">
        <v>3</v>
      </c>
      <c r="AS856" s="89">
        <v>3</v>
      </c>
      <c r="AT856" s="87">
        <v>3</v>
      </c>
      <c r="AU856" s="87">
        <v>3</v>
      </c>
      <c r="AV856" s="90">
        <v>3</v>
      </c>
      <c r="AW856" s="86">
        <v>3</v>
      </c>
      <c r="AX856" s="87">
        <v>3</v>
      </c>
      <c r="AY856" s="87">
        <v>3</v>
      </c>
      <c r="AZ856" s="87">
        <v>3</v>
      </c>
      <c r="BA856" s="88" t="s">
        <v>166</v>
      </c>
      <c r="BB856" s="89" t="s">
        <v>163</v>
      </c>
      <c r="BC856" s="87" t="s">
        <v>163</v>
      </c>
      <c r="BD856" s="87" t="s">
        <v>163</v>
      </c>
      <c r="BE856" s="321"/>
      <c r="BF856" s="322"/>
      <c r="BG856" s="322"/>
      <c r="BH856" s="322"/>
      <c r="BI856" s="322"/>
      <c r="BJ856" s="323"/>
      <c r="BK856" s="46" t="s">
        <v>18</v>
      </c>
      <c r="BL856" s="46" t="s">
        <v>52</v>
      </c>
      <c r="BN856" s="146">
        <f t="shared" si="1341"/>
        <v>0</v>
      </c>
      <c r="BO856" s="146">
        <f t="shared" si="1290"/>
        <v>0</v>
      </c>
      <c r="BP856" s="146">
        <f t="shared" si="1291"/>
        <v>0</v>
      </c>
      <c r="BQ856" s="146">
        <f t="shared" si="1292"/>
        <v>0</v>
      </c>
      <c r="BR856" s="146">
        <f t="shared" si="1293"/>
        <v>0</v>
      </c>
      <c r="BS856" s="146">
        <f t="shared" si="1294"/>
        <v>0</v>
      </c>
      <c r="BT856" s="146">
        <f t="shared" si="1295"/>
        <v>0</v>
      </c>
      <c r="BU856" s="146">
        <f t="shared" si="1296"/>
        <v>0</v>
      </c>
      <c r="BV856" s="146">
        <f t="shared" si="1297"/>
        <v>0</v>
      </c>
      <c r="BW856" s="146">
        <f t="shared" si="1298"/>
        <v>0</v>
      </c>
      <c r="BX856" s="146">
        <f t="shared" si="1299"/>
        <v>0</v>
      </c>
      <c r="BY856" s="146">
        <f t="shared" si="1300"/>
        <v>0</v>
      </c>
      <c r="BZ856" s="146">
        <f t="shared" si="1301"/>
        <v>0</v>
      </c>
      <c r="CA856" s="146">
        <f t="shared" si="1302"/>
        <v>0</v>
      </c>
      <c r="CB856" s="146">
        <f t="shared" si="1303"/>
        <v>0</v>
      </c>
      <c r="CC856" s="146">
        <f t="shared" si="1304"/>
        <v>0</v>
      </c>
      <c r="CD856" s="146">
        <f t="shared" si="1305"/>
        <v>0</v>
      </c>
      <c r="CE856" s="146">
        <f t="shared" si="1306"/>
        <v>0</v>
      </c>
      <c r="CF856" s="146">
        <f t="shared" si="1307"/>
        <v>0</v>
      </c>
      <c r="CG856" s="146">
        <f t="shared" si="1308"/>
        <v>0</v>
      </c>
      <c r="CH856" s="146">
        <f t="shared" si="1309"/>
        <v>0</v>
      </c>
      <c r="CI856" s="146">
        <f t="shared" si="1310"/>
        <v>0</v>
      </c>
      <c r="CJ856" s="146">
        <f t="shared" si="1311"/>
        <v>0</v>
      </c>
      <c r="CK856" s="146">
        <f t="shared" si="1312"/>
        <v>0</v>
      </c>
      <c r="CL856" s="146">
        <f t="shared" si="1313"/>
        <v>0</v>
      </c>
      <c r="CM856" s="146">
        <f t="shared" si="1314"/>
        <v>0</v>
      </c>
      <c r="CN856" s="146">
        <f t="shared" si="1315"/>
        <v>0</v>
      </c>
      <c r="CO856" s="146">
        <f t="shared" si="1316"/>
        <v>0</v>
      </c>
      <c r="CP856" s="146">
        <f t="shared" si="1317"/>
        <v>0</v>
      </c>
      <c r="CQ856" s="146">
        <f t="shared" si="1318"/>
        <v>0</v>
      </c>
      <c r="CR856" s="146">
        <f t="shared" si="1319"/>
        <v>0</v>
      </c>
      <c r="CS856" s="146">
        <f t="shared" si="1320"/>
        <v>0</v>
      </c>
      <c r="CT856" s="146">
        <f t="shared" si="1321"/>
        <v>3</v>
      </c>
      <c r="CU856" s="146">
        <f t="shared" si="1322"/>
        <v>3</v>
      </c>
      <c r="CV856" s="146">
        <f t="shared" si="1323"/>
        <v>3</v>
      </c>
      <c r="CW856" s="146">
        <f t="shared" si="1324"/>
        <v>3</v>
      </c>
      <c r="CX856" s="146">
        <f t="shared" si="1325"/>
        <v>3</v>
      </c>
      <c r="CY856" s="146">
        <f t="shared" si="1326"/>
        <v>3</v>
      </c>
      <c r="CZ856" s="146">
        <f t="shared" si="1327"/>
        <v>3</v>
      </c>
      <c r="DA856" s="146">
        <f t="shared" si="1328"/>
        <v>3</v>
      </c>
      <c r="DB856" s="146">
        <f t="shared" si="1329"/>
        <v>3</v>
      </c>
      <c r="DC856" s="146">
        <f t="shared" si="1330"/>
        <v>3</v>
      </c>
      <c r="DD856" s="146">
        <f t="shared" si="1331"/>
        <v>0</v>
      </c>
      <c r="DE856" s="146">
        <f t="shared" si="1332"/>
        <v>0</v>
      </c>
      <c r="DF856" s="146">
        <f t="shared" si="1333"/>
        <v>0</v>
      </c>
      <c r="DG856" s="146">
        <f t="shared" si="1334"/>
        <v>0</v>
      </c>
      <c r="DH856" s="146">
        <f t="shared" si="1335"/>
        <v>0</v>
      </c>
      <c r="DI856" s="146">
        <f t="shared" si="1336"/>
        <v>0</v>
      </c>
      <c r="DJ856" s="146">
        <f t="shared" si="1337"/>
        <v>0</v>
      </c>
      <c r="DK856" s="146">
        <f t="shared" si="1338"/>
        <v>0</v>
      </c>
      <c r="DL856" s="146">
        <f t="shared" si="1339"/>
        <v>0</v>
      </c>
      <c r="DM856" s="146">
        <f t="shared" si="1340"/>
        <v>0</v>
      </c>
      <c r="DN856" s="64">
        <f t="shared" si="1388"/>
        <v>30</v>
      </c>
      <c r="DO856" s="52" t="str">
        <f t="shared" si="1389"/>
        <v/>
      </c>
      <c r="DP856" s="52" t="str">
        <f t="shared" si="1342"/>
        <v/>
      </c>
      <c r="DQ856" s="53">
        <f t="shared" si="1343"/>
        <v>30</v>
      </c>
      <c r="DR856" s="1">
        <f t="shared" si="1390"/>
        <v>2</v>
      </c>
      <c r="DS856" s="168" t="e">
        <f>IF(AND(DR856=#REF!,BL856=#REF!),'Tiến độ'!D856,"")</f>
        <v>#REF!</v>
      </c>
    </row>
    <row r="857" spans="1:123" ht="11.25" customHeight="1">
      <c r="A857" s="314" t="str">
        <f>IF(B857="","",MAX($A$7:A856)+1)</f>
        <v/>
      </c>
      <c r="B857" s="315"/>
      <c r="C857" s="79" t="s">
        <v>836</v>
      </c>
      <c r="D857" s="80" t="s">
        <v>837</v>
      </c>
      <c r="E857" s="81">
        <v>2</v>
      </c>
      <c r="F857" s="82">
        <v>30</v>
      </c>
      <c r="G857" s="83"/>
      <c r="H857" s="84">
        <f t="shared" si="1391"/>
        <v>1</v>
      </c>
      <c r="I857" s="85">
        <f t="shared" si="1392"/>
        <v>55</v>
      </c>
      <c r="J857" s="27"/>
      <c r="K857" s="86"/>
      <c r="L857" s="87"/>
      <c r="M857" s="87"/>
      <c r="N857" s="88"/>
      <c r="O857" s="86"/>
      <c r="P857" s="87"/>
      <c r="Q857" s="87"/>
      <c r="R857" s="88"/>
      <c r="S857" s="86"/>
      <c r="T857" s="87"/>
      <c r="U857" s="87"/>
      <c r="V857" s="87"/>
      <c r="W857" s="88"/>
      <c r="X857" s="86"/>
      <c r="Y857" s="87"/>
      <c r="Z857" s="87"/>
      <c r="AA857" s="88"/>
      <c r="AB857" s="86"/>
      <c r="AC857" s="87"/>
      <c r="AD857" s="87"/>
      <c r="AE857" s="88"/>
      <c r="AF857" s="86"/>
      <c r="AG857" s="87"/>
      <c r="AH857" s="87"/>
      <c r="AI857" s="362"/>
      <c r="AJ857" s="363"/>
      <c r="AK857" s="86"/>
      <c r="AL857" s="87"/>
      <c r="AM857" s="87"/>
      <c r="AN857" s="88"/>
      <c r="AO857" s="86"/>
      <c r="AP857" s="87"/>
      <c r="AQ857" s="87">
        <v>3</v>
      </c>
      <c r="AR857" s="88">
        <v>3</v>
      </c>
      <c r="AS857" s="89">
        <v>3</v>
      </c>
      <c r="AT857" s="87">
        <v>3</v>
      </c>
      <c r="AU857" s="87">
        <v>3</v>
      </c>
      <c r="AV857" s="90">
        <v>3</v>
      </c>
      <c r="AW857" s="86">
        <v>3</v>
      </c>
      <c r="AX857" s="87">
        <v>3</v>
      </c>
      <c r="AY857" s="87">
        <v>3</v>
      </c>
      <c r="AZ857" s="87">
        <v>3</v>
      </c>
      <c r="BA857" s="88" t="s">
        <v>166</v>
      </c>
      <c r="BB857" s="89" t="s">
        <v>163</v>
      </c>
      <c r="BC857" s="87" t="s">
        <v>163</v>
      </c>
      <c r="BD857" s="87" t="s">
        <v>163</v>
      </c>
      <c r="BE857" s="321"/>
      <c r="BF857" s="322"/>
      <c r="BG857" s="322"/>
      <c r="BH857" s="322"/>
      <c r="BI857" s="322"/>
      <c r="BJ857" s="323"/>
      <c r="BK857" s="46" t="s">
        <v>18</v>
      </c>
      <c r="BL857" s="46" t="s">
        <v>53</v>
      </c>
      <c r="BN857" s="146">
        <f t="shared" si="1341"/>
        <v>0</v>
      </c>
      <c r="BO857" s="146">
        <f t="shared" si="1290"/>
        <v>0</v>
      </c>
      <c r="BP857" s="146">
        <f t="shared" si="1291"/>
        <v>0</v>
      </c>
      <c r="BQ857" s="146">
        <f t="shared" si="1292"/>
        <v>0</v>
      </c>
      <c r="BR857" s="146">
        <f t="shared" si="1293"/>
        <v>0</v>
      </c>
      <c r="BS857" s="146">
        <f t="shared" si="1294"/>
        <v>0</v>
      </c>
      <c r="BT857" s="146">
        <f t="shared" si="1295"/>
        <v>0</v>
      </c>
      <c r="BU857" s="146">
        <f t="shared" si="1296"/>
        <v>0</v>
      </c>
      <c r="BV857" s="146">
        <f t="shared" si="1297"/>
        <v>0</v>
      </c>
      <c r="BW857" s="146">
        <f t="shared" si="1298"/>
        <v>0</v>
      </c>
      <c r="BX857" s="146">
        <f t="shared" si="1299"/>
        <v>0</v>
      </c>
      <c r="BY857" s="146">
        <f t="shared" si="1300"/>
        <v>0</v>
      </c>
      <c r="BZ857" s="146">
        <f t="shared" si="1301"/>
        <v>0</v>
      </c>
      <c r="CA857" s="146">
        <f t="shared" si="1302"/>
        <v>0</v>
      </c>
      <c r="CB857" s="146">
        <f t="shared" si="1303"/>
        <v>0</v>
      </c>
      <c r="CC857" s="146">
        <f t="shared" si="1304"/>
        <v>0</v>
      </c>
      <c r="CD857" s="146">
        <f t="shared" si="1305"/>
        <v>0</v>
      </c>
      <c r="CE857" s="146">
        <f t="shared" si="1306"/>
        <v>0</v>
      </c>
      <c r="CF857" s="146">
        <f t="shared" si="1307"/>
        <v>0</v>
      </c>
      <c r="CG857" s="146">
        <f t="shared" si="1308"/>
        <v>0</v>
      </c>
      <c r="CH857" s="146">
        <f t="shared" si="1309"/>
        <v>0</v>
      </c>
      <c r="CI857" s="146">
        <f t="shared" si="1310"/>
        <v>0</v>
      </c>
      <c r="CJ857" s="146">
        <f t="shared" si="1311"/>
        <v>0</v>
      </c>
      <c r="CK857" s="146">
        <f t="shared" si="1312"/>
        <v>0</v>
      </c>
      <c r="CL857" s="146">
        <f t="shared" si="1313"/>
        <v>0</v>
      </c>
      <c r="CM857" s="146">
        <f t="shared" si="1314"/>
        <v>0</v>
      </c>
      <c r="CN857" s="146">
        <f t="shared" si="1315"/>
        <v>0</v>
      </c>
      <c r="CO857" s="146">
        <f t="shared" si="1316"/>
        <v>0</v>
      </c>
      <c r="CP857" s="146">
        <f t="shared" si="1317"/>
        <v>0</v>
      </c>
      <c r="CQ857" s="146">
        <f t="shared" si="1318"/>
        <v>0</v>
      </c>
      <c r="CR857" s="146">
        <f t="shared" si="1319"/>
        <v>0</v>
      </c>
      <c r="CS857" s="146">
        <f t="shared" si="1320"/>
        <v>0</v>
      </c>
      <c r="CT857" s="146">
        <f t="shared" si="1321"/>
        <v>3</v>
      </c>
      <c r="CU857" s="146">
        <f t="shared" si="1322"/>
        <v>3</v>
      </c>
      <c r="CV857" s="146">
        <f t="shared" si="1323"/>
        <v>3</v>
      </c>
      <c r="CW857" s="146">
        <f t="shared" si="1324"/>
        <v>3</v>
      </c>
      <c r="CX857" s="146">
        <f t="shared" si="1325"/>
        <v>3</v>
      </c>
      <c r="CY857" s="146">
        <f t="shared" si="1326"/>
        <v>3</v>
      </c>
      <c r="CZ857" s="146">
        <f t="shared" si="1327"/>
        <v>3</v>
      </c>
      <c r="DA857" s="146">
        <f t="shared" si="1328"/>
        <v>3</v>
      </c>
      <c r="DB857" s="146">
        <f t="shared" si="1329"/>
        <v>3</v>
      </c>
      <c r="DC857" s="146">
        <f t="shared" si="1330"/>
        <v>3</v>
      </c>
      <c r="DD857" s="146">
        <f t="shared" si="1331"/>
        <v>0</v>
      </c>
      <c r="DE857" s="146">
        <f t="shared" si="1332"/>
        <v>0</v>
      </c>
      <c r="DF857" s="146">
        <f t="shared" si="1333"/>
        <v>0</v>
      </c>
      <c r="DG857" s="146">
        <f t="shared" si="1334"/>
        <v>0</v>
      </c>
      <c r="DH857" s="146">
        <f t="shared" si="1335"/>
        <v>0</v>
      </c>
      <c r="DI857" s="146">
        <f t="shared" si="1336"/>
        <v>0</v>
      </c>
      <c r="DJ857" s="146">
        <f t="shared" si="1337"/>
        <v>0</v>
      </c>
      <c r="DK857" s="146">
        <f t="shared" si="1338"/>
        <v>0</v>
      </c>
      <c r="DL857" s="146">
        <f t="shared" si="1339"/>
        <v>0</v>
      </c>
      <c r="DM857" s="146">
        <f t="shared" si="1340"/>
        <v>0</v>
      </c>
      <c r="DN857" s="64">
        <f t="shared" si="1388"/>
        <v>30</v>
      </c>
      <c r="DO857" s="52" t="str">
        <f t="shared" si="1389"/>
        <v/>
      </c>
      <c r="DP857" s="52" t="str">
        <f t="shared" si="1342"/>
        <v/>
      </c>
      <c r="DQ857" s="53">
        <f t="shared" si="1343"/>
        <v>30</v>
      </c>
      <c r="DR857" s="1">
        <f t="shared" si="1390"/>
        <v>2</v>
      </c>
      <c r="DS857" s="168" t="e">
        <f>IF(AND(DR857=#REF!,BL857=#REF!),'Tiến độ'!D857,"")</f>
        <v>#REF!</v>
      </c>
    </row>
    <row r="858" spans="1:123" ht="11.25" customHeight="1">
      <c r="A858" s="314" t="str">
        <f>IF(B858="","",MAX($A$7:A857)+1)</f>
        <v/>
      </c>
      <c r="B858" s="315"/>
      <c r="C858" s="79" t="s">
        <v>841</v>
      </c>
      <c r="D858" s="80" t="s">
        <v>842</v>
      </c>
      <c r="E858" s="81">
        <v>2</v>
      </c>
      <c r="F858" s="82"/>
      <c r="G858" s="83">
        <v>90</v>
      </c>
      <c r="H858" s="84">
        <f t="shared" si="1391"/>
        <v>1</v>
      </c>
      <c r="I858" s="85">
        <f t="shared" si="1392"/>
        <v>55</v>
      </c>
      <c r="J858" s="27"/>
      <c r="K858" s="86"/>
      <c r="L858" s="87"/>
      <c r="M858" s="87"/>
      <c r="N858" s="88"/>
      <c r="O858" s="86"/>
      <c r="P858" s="87"/>
      <c r="Q858" s="87"/>
      <c r="R858" s="88"/>
      <c r="S858" s="86"/>
      <c r="T858" s="87"/>
      <c r="U858" s="87"/>
      <c r="V858" s="87"/>
      <c r="W858" s="88"/>
      <c r="X858" s="86"/>
      <c r="Y858" s="87"/>
      <c r="Z858" s="87"/>
      <c r="AA858" s="88"/>
      <c r="AB858" s="86"/>
      <c r="AC858" s="87"/>
      <c r="AD858" s="87"/>
      <c r="AE858" s="88"/>
      <c r="AF858" s="86"/>
      <c r="AG858" s="87"/>
      <c r="AH858" s="87"/>
      <c r="AI858" s="362"/>
      <c r="AJ858" s="363"/>
      <c r="AK858" s="86"/>
      <c r="AL858" s="87"/>
      <c r="AM858" s="87"/>
      <c r="AN858" s="88" t="s">
        <v>846</v>
      </c>
      <c r="AO858" s="86" t="s">
        <v>846</v>
      </c>
      <c r="AP858" s="87" t="s">
        <v>846</v>
      </c>
      <c r="AQ858" s="87"/>
      <c r="AR858" s="88"/>
      <c r="AS858" s="89"/>
      <c r="AT858" s="87"/>
      <c r="AU858" s="87"/>
      <c r="AV858" s="90"/>
      <c r="AW858" s="86"/>
      <c r="AX858" s="87"/>
      <c r="AY858" s="87"/>
      <c r="AZ858" s="87"/>
      <c r="BA858" s="88"/>
      <c r="BB858" s="89"/>
      <c r="BC858" s="87"/>
      <c r="BD858" s="87"/>
      <c r="BE858" s="321"/>
      <c r="BF858" s="322"/>
      <c r="BG858" s="322"/>
      <c r="BH858" s="322"/>
      <c r="BI858" s="322"/>
      <c r="BJ858" s="323"/>
      <c r="BK858" s="46"/>
      <c r="BL858" s="46" t="s">
        <v>53</v>
      </c>
      <c r="BN858" s="146">
        <f t="shared" si="1341"/>
        <v>0</v>
      </c>
      <c r="BO858" s="146">
        <f t="shared" si="1290"/>
        <v>0</v>
      </c>
      <c r="BP858" s="146">
        <f t="shared" si="1291"/>
        <v>0</v>
      </c>
      <c r="BQ858" s="146">
        <f t="shared" si="1292"/>
        <v>0</v>
      </c>
      <c r="BR858" s="146">
        <f t="shared" si="1293"/>
        <v>0</v>
      </c>
      <c r="BS858" s="146">
        <f t="shared" si="1294"/>
        <v>0</v>
      </c>
      <c r="BT858" s="146">
        <f t="shared" si="1295"/>
        <v>0</v>
      </c>
      <c r="BU858" s="146">
        <f t="shared" si="1296"/>
        <v>0</v>
      </c>
      <c r="BV858" s="146">
        <f t="shared" si="1297"/>
        <v>0</v>
      </c>
      <c r="BW858" s="146">
        <f t="shared" si="1298"/>
        <v>0</v>
      </c>
      <c r="BX858" s="146">
        <f t="shared" si="1299"/>
        <v>0</v>
      </c>
      <c r="BY858" s="146">
        <f t="shared" si="1300"/>
        <v>0</v>
      </c>
      <c r="BZ858" s="146">
        <f t="shared" si="1301"/>
        <v>0</v>
      </c>
      <c r="CA858" s="146">
        <f t="shared" si="1302"/>
        <v>0</v>
      </c>
      <c r="CB858" s="146">
        <f t="shared" si="1303"/>
        <v>0</v>
      </c>
      <c r="CC858" s="146">
        <f t="shared" si="1304"/>
        <v>0</v>
      </c>
      <c r="CD858" s="146">
        <f t="shared" si="1305"/>
        <v>0</v>
      </c>
      <c r="CE858" s="146">
        <f t="shared" si="1306"/>
        <v>0</v>
      </c>
      <c r="CF858" s="146">
        <f t="shared" si="1307"/>
        <v>0</v>
      </c>
      <c r="CG858" s="146">
        <f t="shared" si="1308"/>
        <v>0</v>
      </c>
      <c r="CH858" s="146">
        <f t="shared" si="1309"/>
        <v>0</v>
      </c>
      <c r="CI858" s="146">
        <f t="shared" si="1310"/>
        <v>0</v>
      </c>
      <c r="CJ858" s="146">
        <f t="shared" si="1311"/>
        <v>0</v>
      </c>
      <c r="CK858" s="146">
        <f t="shared" si="1312"/>
        <v>0</v>
      </c>
      <c r="CL858" s="146">
        <f t="shared" si="1313"/>
        <v>0</v>
      </c>
      <c r="CM858" s="146">
        <f t="shared" si="1314"/>
        <v>0</v>
      </c>
      <c r="CN858" s="146">
        <f t="shared" si="1315"/>
        <v>0</v>
      </c>
      <c r="CO858" s="146">
        <f t="shared" si="1316"/>
        <v>0</v>
      </c>
      <c r="CP858" s="146">
        <f t="shared" si="1317"/>
        <v>0</v>
      </c>
      <c r="CQ858" s="146">
        <f t="shared" si="1318"/>
        <v>0</v>
      </c>
      <c r="CR858" s="146">
        <f t="shared" si="1319"/>
        <v>0</v>
      </c>
      <c r="CS858" s="146">
        <f t="shared" si="1320"/>
        <v>0</v>
      </c>
      <c r="CT858" s="146">
        <f t="shared" si="1321"/>
        <v>0</v>
      </c>
      <c r="CU858" s="146">
        <f t="shared" si="1322"/>
        <v>0</v>
      </c>
      <c r="CV858" s="146">
        <f t="shared" si="1323"/>
        <v>0</v>
      </c>
      <c r="CW858" s="146">
        <f t="shared" si="1324"/>
        <v>0</v>
      </c>
      <c r="CX858" s="146">
        <f t="shared" si="1325"/>
        <v>0</v>
      </c>
      <c r="CY858" s="146">
        <f t="shared" si="1326"/>
        <v>0</v>
      </c>
      <c r="CZ858" s="146">
        <f t="shared" si="1327"/>
        <v>0</v>
      </c>
      <c r="DA858" s="146">
        <f t="shared" si="1328"/>
        <v>0</v>
      </c>
      <c r="DB858" s="146">
        <f t="shared" si="1329"/>
        <v>0</v>
      </c>
      <c r="DC858" s="146">
        <f t="shared" si="1330"/>
        <v>0</v>
      </c>
      <c r="DD858" s="146">
        <f t="shared" si="1331"/>
        <v>0</v>
      </c>
      <c r="DE858" s="146">
        <f t="shared" si="1332"/>
        <v>0</v>
      </c>
      <c r="DF858" s="146">
        <f t="shared" si="1333"/>
        <v>0</v>
      </c>
      <c r="DG858" s="146">
        <f t="shared" si="1334"/>
        <v>0</v>
      </c>
      <c r="DH858" s="146">
        <f t="shared" si="1335"/>
        <v>0</v>
      </c>
      <c r="DI858" s="146">
        <f t="shared" si="1336"/>
        <v>0</v>
      </c>
      <c r="DJ858" s="146">
        <f t="shared" si="1337"/>
        <v>0</v>
      </c>
      <c r="DK858" s="146">
        <f t="shared" si="1338"/>
        <v>0</v>
      </c>
      <c r="DL858" s="146">
        <f t="shared" si="1339"/>
        <v>0</v>
      </c>
      <c r="DM858" s="146">
        <f t="shared" si="1340"/>
        <v>0</v>
      </c>
      <c r="DN858" s="64">
        <f>20*2*H858</f>
        <v>40</v>
      </c>
      <c r="DO858" s="52" t="str">
        <f t="shared" si="1389"/>
        <v/>
      </c>
      <c r="DP858" s="52" t="str">
        <f t="shared" si="1342"/>
        <v/>
      </c>
      <c r="DQ858" s="53">
        <f t="shared" si="1343"/>
        <v>40</v>
      </c>
      <c r="DR858" s="1">
        <f t="shared" si="1390"/>
        <v>2</v>
      </c>
      <c r="DS858" s="168" t="e">
        <f>IF(AND(DR858=#REF!,BL858=#REF!),'Tiến độ'!D858,"")</f>
        <v>#REF!</v>
      </c>
    </row>
    <row r="859" spans="1:123" ht="11.25" customHeight="1">
      <c r="A859" s="314" t="str">
        <f>IF(B859="","",MAX($A$7:A858)+1)</f>
        <v/>
      </c>
      <c r="B859" s="315"/>
      <c r="C859" s="79" t="s">
        <v>843</v>
      </c>
      <c r="D859" s="80" t="s">
        <v>844</v>
      </c>
      <c r="E859" s="81">
        <v>3</v>
      </c>
      <c r="F859" s="82"/>
      <c r="G859" s="83">
        <v>135</v>
      </c>
      <c r="H859" s="84">
        <f t="shared" si="1391"/>
        <v>1</v>
      </c>
      <c r="I859" s="85">
        <f t="shared" si="1392"/>
        <v>55</v>
      </c>
      <c r="J859" s="27"/>
      <c r="K859" s="86"/>
      <c r="L859" s="87"/>
      <c r="M859" s="87"/>
      <c r="N859" s="88"/>
      <c r="O859" s="86"/>
      <c r="P859" s="87"/>
      <c r="Q859" s="87"/>
      <c r="R859" s="88"/>
      <c r="S859" s="86"/>
      <c r="T859" s="87"/>
      <c r="U859" s="87"/>
      <c r="V859" s="87"/>
      <c r="W859" s="88"/>
      <c r="X859" s="86"/>
      <c r="Y859" s="87"/>
      <c r="Z859" s="87"/>
      <c r="AA859" s="88"/>
      <c r="AB859" s="86"/>
      <c r="AC859" s="87"/>
      <c r="AD859" s="87"/>
      <c r="AE859" s="88"/>
      <c r="AF859" s="86"/>
      <c r="AG859" s="87"/>
      <c r="AH859" s="87"/>
      <c r="AI859" s="362"/>
      <c r="AJ859" s="363"/>
      <c r="AK859" s="86"/>
      <c r="AL859" s="87" t="s">
        <v>845</v>
      </c>
      <c r="AM859" s="87" t="s">
        <v>845</v>
      </c>
      <c r="AN859" s="88"/>
      <c r="AO859" s="86"/>
      <c r="AP859" s="87"/>
      <c r="AQ859" s="87"/>
      <c r="AR859" s="88"/>
      <c r="AS859" s="89"/>
      <c r="AT859" s="87"/>
      <c r="AU859" s="87"/>
      <c r="AV859" s="90"/>
      <c r="AW859" s="86"/>
      <c r="AX859" s="87"/>
      <c r="AY859" s="87"/>
      <c r="AZ859" s="87"/>
      <c r="BA859" s="88"/>
      <c r="BB859" s="89"/>
      <c r="BC859" s="87"/>
      <c r="BD859" s="87"/>
      <c r="BE859" s="321"/>
      <c r="BF859" s="322"/>
      <c r="BG859" s="322"/>
      <c r="BH859" s="322"/>
      <c r="BI859" s="322"/>
      <c r="BJ859" s="323"/>
      <c r="BK859" s="46"/>
      <c r="BL859" s="46" t="s">
        <v>53</v>
      </c>
      <c r="BN859" s="146">
        <f t="shared" si="1341"/>
        <v>0</v>
      </c>
      <c r="BO859" s="146">
        <f t="shared" si="1290"/>
        <v>0</v>
      </c>
      <c r="BP859" s="146">
        <f t="shared" si="1291"/>
        <v>0</v>
      </c>
      <c r="BQ859" s="146">
        <f t="shared" si="1292"/>
        <v>0</v>
      </c>
      <c r="BR859" s="146">
        <f t="shared" si="1293"/>
        <v>0</v>
      </c>
      <c r="BS859" s="146">
        <f t="shared" si="1294"/>
        <v>0</v>
      </c>
      <c r="BT859" s="146">
        <f t="shared" si="1295"/>
        <v>0</v>
      </c>
      <c r="BU859" s="146">
        <f t="shared" si="1296"/>
        <v>0</v>
      </c>
      <c r="BV859" s="146">
        <f t="shared" si="1297"/>
        <v>0</v>
      </c>
      <c r="BW859" s="146">
        <f t="shared" si="1298"/>
        <v>0</v>
      </c>
      <c r="BX859" s="146">
        <f t="shared" si="1299"/>
        <v>0</v>
      </c>
      <c r="BY859" s="146">
        <f t="shared" si="1300"/>
        <v>0</v>
      </c>
      <c r="BZ859" s="146">
        <f t="shared" si="1301"/>
        <v>0</v>
      </c>
      <c r="CA859" s="146">
        <f t="shared" si="1302"/>
        <v>0</v>
      </c>
      <c r="CB859" s="146">
        <f t="shared" si="1303"/>
        <v>0</v>
      </c>
      <c r="CC859" s="146">
        <f t="shared" si="1304"/>
        <v>0</v>
      </c>
      <c r="CD859" s="146">
        <f t="shared" si="1305"/>
        <v>0</v>
      </c>
      <c r="CE859" s="146">
        <f t="shared" si="1306"/>
        <v>0</v>
      </c>
      <c r="CF859" s="146">
        <f t="shared" si="1307"/>
        <v>0</v>
      </c>
      <c r="CG859" s="146">
        <f t="shared" si="1308"/>
        <v>0</v>
      </c>
      <c r="CH859" s="146">
        <f t="shared" si="1309"/>
        <v>0</v>
      </c>
      <c r="CI859" s="146">
        <f t="shared" si="1310"/>
        <v>0</v>
      </c>
      <c r="CJ859" s="146">
        <f t="shared" si="1311"/>
        <v>0</v>
      </c>
      <c r="CK859" s="146">
        <f t="shared" si="1312"/>
        <v>0</v>
      </c>
      <c r="CL859" s="146">
        <f t="shared" si="1313"/>
        <v>0</v>
      </c>
      <c r="CM859" s="146">
        <f t="shared" si="1314"/>
        <v>0</v>
      </c>
      <c r="CN859" s="146">
        <f t="shared" si="1315"/>
        <v>0</v>
      </c>
      <c r="CO859" s="146">
        <f t="shared" si="1316"/>
        <v>0</v>
      </c>
      <c r="CP859" s="146">
        <f t="shared" si="1317"/>
        <v>0</v>
      </c>
      <c r="CQ859" s="146">
        <f t="shared" si="1318"/>
        <v>0</v>
      </c>
      <c r="CR859" s="146">
        <f t="shared" si="1319"/>
        <v>0</v>
      </c>
      <c r="CS859" s="146">
        <f t="shared" si="1320"/>
        <v>0</v>
      </c>
      <c r="CT859" s="146">
        <f t="shared" si="1321"/>
        <v>0</v>
      </c>
      <c r="CU859" s="146">
        <f t="shared" si="1322"/>
        <v>0</v>
      </c>
      <c r="CV859" s="146">
        <f t="shared" si="1323"/>
        <v>0</v>
      </c>
      <c r="CW859" s="146">
        <f t="shared" si="1324"/>
        <v>0</v>
      </c>
      <c r="CX859" s="146">
        <f t="shared" si="1325"/>
        <v>0</v>
      </c>
      <c r="CY859" s="146">
        <f t="shared" si="1326"/>
        <v>0</v>
      </c>
      <c r="CZ859" s="146">
        <f t="shared" si="1327"/>
        <v>0</v>
      </c>
      <c r="DA859" s="146">
        <f t="shared" si="1328"/>
        <v>0</v>
      </c>
      <c r="DB859" s="146">
        <f t="shared" si="1329"/>
        <v>0</v>
      </c>
      <c r="DC859" s="146">
        <f t="shared" si="1330"/>
        <v>0</v>
      </c>
      <c r="DD859" s="146">
        <f t="shared" si="1331"/>
        <v>0</v>
      </c>
      <c r="DE859" s="146">
        <f t="shared" si="1332"/>
        <v>0</v>
      </c>
      <c r="DF859" s="146">
        <f t="shared" si="1333"/>
        <v>0</v>
      </c>
      <c r="DG859" s="146">
        <f t="shared" si="1334"/>
        <v>0</v>
      </c>
      <c r="DH859" s="146">
        <f t="shared" si="1335"/>
        <v>0</v>
      </c>
      <c r="DI859" s="146">
        <f t="shared" si="1336"/>
        <v>0</v>
      </c>
      <c r="DJ859" s="146">
        <f t="shared" si="1337"/>
        <v>0</v>
      </c>
      <c r="DK859" s="146">
        <f t="shared" si="1338"/>
        <v>0</v>
      </c>
      <c r="DL859" s="146">
        <f t="shared" si="1339"/>
        <v>0</v>
      </c>
      <c r="DM859" s="146">
        <f t="shared" si="1340"/>
        <v>0</v>
      </c>
      <c r="DN859" s="64">
        <f>30*2*H859</f>
        <v>60</v>
      </c>
      <c r="DO859" s="52" t="str">
        <f t="shared" si="1389"/>
        <v/>
      </c>
      <c r="DP859" s="52" t="str">
        <f t="shared" si="1342"/>
        <v/>
      </c>
      <c r="DQ859" s="53">
        <f t="shared" si="1343"/>
        <v>60</v>
      </c>
      <c r="DR859" s="1">
        <f t="shared" si="1390"/>
        <v>2</v>
      </c>
      <c r="DS859" s="168" t="e">
        <f>IF(AND(DR859=#REF!,BL859=#REF!),'Tiến độ'!D859,"")</f>
        <v>#REF!</v>
      </c>
    </row>
    <row r="860" spans="1:123" ht="11.25" customHeight="1">
      <c r="A860" s="310" t="str">
        <f>IF(B860="","",MAX($A$7:A859)+1)</f>
        <v/>
      </c>
      <c r="B860" s="313"/>
      <c r="C860" s="91" t="s">
        <v>8</v>
      </c>
      <c r="D860" s="92"/>
      <c r="E860" s="93">
        <f>SUM(E846:E859)</f>
        <v>36</v>
      </c>
      <c r="F860" s="131"/>
      <c r="G860" s="132"/>
      <c r="H860" s="133"/>
      <c r="I860" s="134"/>
      <c r="J860" s="30"/>
      <c r="K860" s="96">
        <f t="shared" ref="K860" si="1393">SUM(K846:K859)</f>
        <v>20</v>
      </c>
      <c r="L860" s="97">
        <f t="shared" ref="L860" si="1394">SUM(L846:L859)</f>
        <v>20</v>
      </c>
      <c r="M860" s="97">
        <f t="shared" ref="M860" si="1395">SUM(M846:M859)</f>
        <v>20</v>
      </c>
      <c r="N860" s="98">
        <f t="shared" ref="N860" si="1396">SUM(N846:N859)</f>
        <v>20</v>
      </c>
      <c r="O860" s="96">
        <f t="shared" ref="O860" si="1397">SUM(O846:O859)</f>
        <v>20</v>
      </c>
      <c r="P860" s="97">
        <f t="shared" ref="P860" si="1398">SUM(P846:P859)</f>
        <v>20</v>
      </c>
      <c r="Q860" s="97">
        <f t="shared" ref="Q860" si="1399">SUM(Q846:Q859)</f>
        <v>20</v>
      </c>
      <c r="R860" s="98">
        <f t="shared" ref="R860" si="1400">SUM(R846:R859)</f>
        <v>20</v>
      </c>
      <c r="S860" s="96">
        <f t="shared" ref="S860" si="1401">SUM(S846:S859)</f>
        <v>20</v>
      </c>
      <c r="T860" s="97">
        <f t="shared" ref="T860" si="1402">SUM(T846:T859)</f>
        <v>20</v>
      </c>
      <c r="U860" s="97">
        <f t="shared" ref="U860" si="1403">SUM(U846:U859)</f>
        <v>20</v>
      </c>
      <c r="V860" s="97">
        <f t="shared" ref="V860" si="1404">SUM(V846:V859)</f>
        <v>20</v>
      </c>
      <c r="W860" s="98">
        <f t="shared" ref="W860" si="1405">SUM(W846:W859)</f>
        <v>20</v>
      </c>
      <c r="X860" s="96">
        <f t="shared" ref="X860" si="1406">SUM(X846:X859)</f>
        <v>20</v>
      </c>
      <c r="Y860" s="97">
        <f t="shared" ref="Y860" si="1407">SUM(Y846:Y859)</f>
        <v>20</v>
      </c>
      <c r="Z860" s="97">
        <f t="shared" ref="Z860" si="1408">SUM(Z846:Z859)</f>
        <v>0</v>
      </c>
      <c r="AA860" s="98">
        <f t="shared" ref="AA860" si="1409">SUM(AA846:AA859)</f>
        <v>0</v>
      </c>
      <c r="AB860" s="96">
        <f t="shared" ref="AB860" si="1410">SUM(AB846:AB859)</f>
        <v>0</v>
      </c>
      <c r="AC860" s="97">
        <f t="shared" ref="AC860" si="1411">SUM(AC846:AC859)</f>
        <v>0</v>
      </c>
      <c r="AD860" s="97">
        <f t="shared" ref="AD860" si="1412">SUM(AD846:AD859)</f>
        <v>0</v>
      </c>
      <c r="AE860" s="98">
        <f t="shared" ref="AE860" si="1413">SUM(AE846:AE859)</f>
        <v>0</v>
      </c>
      <c r="AF860" s="96">
        <f t="shared" ref="AF860" si="1414">SUM(AF846:AF859)</f>
        <v>0</v>
      </c>
      <c r="AG860" s="97">
        <f t="shared" ref="AG860" si="1415">SUM(AG846:AG859)</f>
        <v>0</v>
      </c>
      <c r="AH860" s="97">
        <f t="shared" ref="AH860" si="1416">SUM(AH846:AH859)</f>
        <v>0</v>
      </c>
      <c r="AI860" s="362"/>
      <c r="AJ860" s="363"/>
      <c r="AK860" s="96">
        <f t="shared" ref="AK860" si="1417">SUM(AK846:AK859)</f>
        <v>0</v>
      </c>
      <c r="AL860" s="97">
        <f t="shared" ref="AL860" si="1418">SUM(AL846:AL859)</f>
        <v>0</v>
      </c>
      <c r="AM860" s="97">
        <f t="shared" ref="AM860" si="1419">SUM(AM846:AM859)</f>
        <v>0</v>
      </c>
      <c r="AN860" s="98">
        <f t="shared" ref="AN860" si="1420">SUM(AN846:AN859)</f>
        <v>0</v>
      </c>
      <c r="AO860" s="96">
        <f t="shared" ref="AO860" si="1421">SUM(AO846:AO859)</f>
        <v>0</v>
      </c>
      <c r="AP860" s="97">
        <f t="shared" ref="AP860" si="1422">SUM(AP846:AP859)</f>
        <v>0</v>
      </c>
      <c r="AQ860" s="97">
        <f t="shared" ref="AQ860" si="1423">SUM(AQ846:AQ859)</f>
        <v>25</v>
      </c>
      <c r="AR860" s="98">
        <f t="shared" ref="AR860" si="1424">SUM(AR846:AR859)</f>
        <v>25</v>
      </c>
      <c r="AS860" s="99">
        <f t="shared" ref="AS860" si="1425">SUM(AS846:AS859)</f>
        <v>25</v>
      </c>
      <c r="AT860" s="97">
        <f t="shared" ref="AT860" si="1426">SUM(AT846:AT859)</f>
        <v>25</v>
      </c>
      <c r="AU860" s="97">
        <f t="shared" ref="AU860" si="1427">SUM(AU846:AU859)</f>
        <v>25</v>
      </c>
      <c r="AV860" s="100">
        <f t="shared" ref="AV860" si="1428">SUM(AV846:AV859)</f>
        <v>25</v>
      </c>
      <c r="AW860" s="96">
        <f t="shared" ref="AW860" si="1429">SUM(AW846:AW859)</f>
        <v>25</v>
      </c>
      <c r="AX860" s="97">
        <f t="shared" ref="AX860" si="1430">SUM(AX846:AX859)</f>
        <v>25</v>
      </c>
      <c r="AY860" s="97">
        <f t="shared" ref="AY860" si="1431">SUM(AY846:AY859)</f>
        <v>25</v>
      </c>
      <c r="AZ860" s="97">
        <f t="shared" ref="AZ860" si="1432">SUM(AZ846:AZ859)</f>
        <v>24</v>
      </c>
      <c r="BA860" s="98">
        <f t="shared" ref="BA860" si="1433">SUM(BA846:BA859)</f>
        <v>0</v>
      </c>
      <c r="BB860" s="99">
        <f t="shared" ref="BB860" si="1434">SUM(BB846:BB859)</f>
        <v>0</v>
      </c>
      <c r="BC860" s="97">
        <f t="shared" ref="BC860" si="1435">SUM(BC846:BC859)</f>
        <v>0</v>
      </c>
      <c r="BD860" s="97">
        <f t="shared" ref="BD860" si="1436">SUM(BD846:BD859)</f>
        <v>0</v>
      </c>
      <c r="BE860" s="321"/>
      <c r="BF860" s="322"/>
      <c r="BG860" s="322"/>
      <c r="BH860" s="322"/>
      <c r="BI860" s="322"/>
      <c r="BJ860" s="323"/>
      <c r="BK860" s="47"/>
      <c r="BL860" s="47" t="s">
        <v>1113</v>
      </c>
      <c r="BN860" s="146">
        <f t="shared" si="1341"/>
        <v>0</v>
      </c>
      <c r="BO860" s="146">
        <f t="shared" si="1290"/>
        <v>0</v>
      </c>
      <c r="BP860" s="146">
        <f t="shared" si="1291"/>
        <v>0</v>
      </c>
      <c r="BQ860" s="146">
        <f t="shared" si="1292"/>
        <v>0</v>
      </c>
      <c r="BR860" s="146">
        <f t="shared" si="1293"/>
        <v>0</v>
      </c>
      <c r="BS860" s="146">
        <f t="shared" si="1294"/>
        <v>0</v>
      </c>
      <c r="BT860" s="146">
        <f t="shared" si="1295"/>
        <v>0</v>
      </c>
      <c r="BU860" s="146">
        <f t="shared" si="1296"/>
        <v>0</v>
      </c>
      <c r="BV860" s="146">
        <f t="shared" si="1297"/>
        <v>0</v>
      </c>
      <c r="BW860" s="146">
        <f t="shared" si="1298"/>
        <v>0</v>
      </c>
      <c r="BX860" s="146">
        <f t="shared" si="1299"/>
        <v>0</v>
      </c>
      <c r="BY860" s="146">
        <f t="shared" si="1300"/>
        <v>0</v>
      </c>
      <c r="BZ860" s="146">
        <f t="shared" si="1301"/>
        <v>0</v>
      </c>
      <c r="CA860" s="146">
        <f t="shared" si="1302"/>
        <v>0</v>
      </c>
      <c r="CB860" s="146">
        <f t="shared" si="1303"/>
        <v>0</v>
      </c>
      <c r="CC860" s="146">
        <f t="shared" si="1304"/>
        <v>0</v>
      </c>
      <c r="CD860" s="146">
        <f t="shared" si="1305"/>
        <v>0</v>
      </c>
      <c r="CE860" s="146">
        <f t="shared" si="1306"/>
        <v>0</v>
      </c>
      <c r="CF860" s="146">
        <f t="shared" si="1307"/>
        <v>0</v>
      </c>
      <c r="CG860" s="146">
        <f t="shared" si="1308"/>
        <v>0</v>
      </c>
      <c r="CH860" s="146">
        <f t="shared" si="1309"/>
        <v>0</v>
      </c>
      <c r="CI860" s="146">
        <f t="shared" si="1310"/>
        <v>0</v>
      </c>
      <c r="CJ860" s="146">
        <f t="shared" si="1311"/>
        <v>0</v>
      </c>
      <c r="CK860" s="146">
        <f t="shared" si="1312"/>
        <v>0</v>
      </c>
      <c r="CL860" s="146">
        <f t="shared" si="1313"/>
        <v>0</v>
      </c>
      <c r="CM860" s="146">
        <f t="shared" si="1314"/>
        <v>0</v>
      </c>
      <c r="CN860" s="146">
        <f t="shared" si="1315"/>
        <v>0</v>
      </c>
      <c r="CO860" s="146">
        <f t="shared" si="1316"/>
        <v>0</v>
      </c>
      <c r="CP860" s="146">
        <f t="shared" si="1317"/>
        <v>0</v>
      </c>
      <c r="CQ860" s="146">
        <f t="shared" si="1318"/>
        <v>0</v>
      </c>
      <c r="CR860" s="146">
        <f t="shared" si="1319"/>
        <v>0</v>
      </c>
      <c r="CS860" s="146">
        <f t="shared" si="1320"/>
        <v>0</v>
      </c>
      <c r="CT860" s="146">
        <f t="shared" si="1321"/>
        <v>0</v>
      </c>
      <c r="CU860" s="146">
        <f t="shared" si="1322"/>
        <v>0</v>
      </c>
      <c r="CV860" s="146">
        <f t="shared" si="1323"/>
        <v>0</v>
      </c>
      <c r="CW860" s="146">
        <f t="shared" si="1324"/>
        <v>0</v>
      </c>
      <c r="CX860" s="146">
        <f t="shared" si="1325"/>
        <v>0</v>
      </c>
      <c r="CY860" s="146">
        <f t="shared" si="1326"/>
        <v>0</v>
      </c>
      <c r="CZ860" s="146">
        <f t="shared" si="1327"/>
        <v>0</v>
      </c>
      <c r="DA860" s="146">
        <f t="shared" si="1328"/>
        <v>0</v>
      </c>
      <c r="DB860" s="146">
        <f t="shared" si="1329"/>
        <v>0</v>
      </c>
      <c r="DC860" s="146">
        <f t="shared" si="1330"/>
        <v>0</v>
      </c>
      <c r="DD860" s="146">
        <f t="shared" si="1331"/>
        <v>0</v>
      </c>
      <c r="DE860" s="146">
        <f t="shared" si="1332"/>
        <v>0</v>
      </c>
      <c r="DF860" s="146">
        <f t="shared" si="1333"/>
        <v>0</v>
      </c>
      <c r="DG860" s="146">
        <f t="shared" si="1334"/>
        <v>0</v>
      </c>
      <c r="DH860" s="146">
        <f t="shared" si="1335"/>
        <v>0</v>
      </c>
      <c r="DI860" s="146">
        <f t="shared" si="1336"/>
        <v>0</v>
      </c>
      <c r="DJ860" s="146">
        <f t="shared" si="1337"/>
        <v>0</v>
      </c>
      <c r="DK860" s="146">
        <f t="shared" si="1338"/>
        <v>0</v>
      </c>
      <c r="DL860" s="146">
        <f t="shared" si="1339"/>
        <v>0</v>
      </c>
      <c r="DM860" s="146">
        <f t="shared" si="1340"/>
        <v>0</v>
      </c>
      <c r="DN860" s="54"/>
      <c r="DO860" s="55"/>
      <c r="DP860" s="55"/>
      <c r="DQ860" s="56"/>
      <c r="DS860" s="168" t="e">
        <f>IF(AND(DR860=#REF!,BL860=#REF!),'Tiến độ'!D860,"")</f>
        <v>#REF!</v>
      </c>
    </row>
    <row r="861" spans="1:123" ht="11.25" customHeight="1">
      <c r="A861" s="308">
        <f>IF(B861="","",MAX($A$7:A860)+1)</f>
        <v>59</v>
      </c>
      <c r="B861" s="311" t="s">
        <v>1158</v>
      </c>
      <c r="C861" s="67" t="s">
        <v>16</v>
      </c>
      <c r="D861" s="68" t="s">
        <v>242</v>
      </c>
      <c r="E861" s="69">
        <v>2</v>
      </c>
      <c r="F861" s="70">
        <v>39</v>
      </c>
      <c r="G861" s="71"/>
      <c r="H861" s="72">
        <v>3</v>
      </c>
      <c r="I861" s="73">
        <f>62+56+43</f>
        <v>161</v>
      </c>
      <c r="J861" s="24"/>
      <c r="K861" s="74">
        <v>3</v>
      </c>
      <c r="L861" s="75">
        <v>3</v>
      </c>
      <c r="M861" s="75">
        <v>3</v>
      </c>
      <c r="N861" s="76">
        <v>3</v>
      </c>
      <c r="O861" s="74">
        <v>3</v>
      </c>
      <c r="P861" s="75">
        <v>3</v>
      </c>
      <c r="Q861" s="75">
        <v>3</v>
      </c>
      <c r="R861" s="76">
        <v>3</v>
      </c>
      <c r="S861" s="74">
        <v>3</v>
      </c>
      <c r="T861" s="75">
        <v>3</v>
      </c>
      <c r="U861" s="75">
        <v>3</v>
      </c>
      <c r="V861" s="75">
        <v>3</v>
      </c>
      <c r="W861" s="76">
        <v>3</v>
      </c>
      <c r="X861" s="74"/>
      <c r="Y861" s="75"/>
      <c r="Z861" s="75" t="s">
        <v>163</v>
      </c>
      <c r="AA861" s="76" t="s">
        <v>163</v>
      </c>
      <c r="AB861" s="74" t="s">
        <v>163</v>
      </c>
      <c r="AC861" s="75" t="s">
        <v>163</v>
      </c>
      <c r="AD861" s="75" t="s">
        <v>164</v>
      </c>
      <c r="AE861" s="76" t="s">
        <v>164</v>
      </c>
      <c r="AF861" s="74" t="s">
        <v>164</v>
      </c>
      <c r="AG861" s="75" t="s">
        <v>164</v>
      </c>
      <c r="AH861" s="75" t="s">
        <v>164</v>
      </c>
      <c r="AI861" s="362"/>
      <c r="AJ861" s="363"/>
      <c r="AK861" s="74" t="s">
        <v>164</v>
      </c>
      <c r="AL861" s="75"/>
      <c r="AM861" s="75"/>
      <c r="AN861" s="76"/>
      <c r="AO861" s="74"/>
      <c r="AP861" s="75"/>
      <c r="AQ861" s="75"/>
      <c r="AR861" s="76"/>
      <c r="AS861" s="77"/>
      <c r="AT861" s="75"/>
      <c r="AU861" s="75"/>
      <c r="AV861" s="78"/>
      <c r="AW861" s="74"/>
      <c r="AX861" s="75"/>
      <c r="AY861" s="75"/>
      <c r="AZ861" s="75"/>
      <c r="BA861" s="76"/>
      <c r="BB861" s="77"/>
      <c r="BC861" s="75"/>
      <c r="BD861" s="75"/>
      <c r="BE861" s="321"/>
      <c r="BF861" s="322"/>
      <c r="BG861" s="322"/>
      <c r="BH861" s="322"/>
      <c r="BI861" s="322"/>
      <c r="BJ861" s="323"/>
      <c r="BK861" s="45" t="s">
        <v>18</v>
      </c>
      <c r="BL861" s="45" t="s">
        <v>16</v>
      </c>
      <c r="BN861" s="146">
        <f t="shared" si="1341"/>
        <v>9</v>
      </c>
      <c r="BO861" s="146">
        <f t="shared" si="1290"/>
        <v>9</v>
      </c>
      <c r="BP861" s="146">
        <f t="shared" si="1291"/>
        <v>9</v>
      </c>
      <c r="BQ861" s="146">
        <f t="shared" si="1292"/>
        <v>9</v>
      </c>
      <c r="BR861" s="146">
        <f t="shared" si="1293"/>
        <v>9</v>
      </c>
      <c r="BS861" s="146">
        <f t="shared" si="1294"/>
        <v>9</v>
      </c>
      <c r="BT861" s="146">
        <f t="shared" si="1295"/>
        <v>9</v>
      </c>
      <c r="BU861" s="146">
        <f t="shared" si="1296"/>
        <v>9</v>
      </c>
      <c r="BV861" s="146">
        <f t="shared" si="1297"/>
        <v>9</v>
      </c>
      <c r="BW861" s="146">
        <f t="shared" si="1298"/>
        <v>9</v>
      </c>
      <c r="BX861" s="146">
        <f t="shared" si="1299"/>
        <v>9</v>
      </c>
      <c r="BY861" s="146">
        <f t="shared" si="1300"/>
        <v>9</v>
      </c>
      <c r="BZ861" s="146">
        <f t="shared" si="1301"/>
        <v>9</v>
      </c>
      <c r="CA861" s="146">
        <f t="shared" si="1302"/>
        <v>0</v>
      </c>
      <c r="CB861" s="146">
        <f t="shared" si="1303"/>
        <v>0</v>
      </c>
      <c r="CC861" s="146">
        <f t="shared" si="1304"/>
        <v>0</v>
      </c>
      <c r="CD861" s="146">
        <f t="shared" si="1305"/>
        <v>0</v>
      </c>
      <c r="CE861" s="146">
        <f t="shared" si="1306"/>
        <v>0</v>
      </c>
      <c r="CF861" s="146">
        <f t="shared" si="1307"/>
        <v>0</v>
      </c>
      <c r="CG861" s="146">
        <f t="shared" si="1308"/>
        <v>0</v>
      </c>
      <c r="CH861" s="146">
        <f t="shared" si="1309"/>
        <v>0</v>
      </c>
      <c r="CI861" s="146">
        <f t="shared" si="1310"/>
        <v>0</v>
      </c>
      <c r="CJ861" s="146">
        <f t="shared" si="1311"/>
        <v>0</v>
      </c>
      <c r="CK861" s="146">
        <f t="shared" si="1312"/>
        <v>0</v>
      </c>
      <c r="CL861" s="146">
        <f t="shared" si="1313"/>
        <v>0</v>
      </c>
      <c r="CM861" s="146">
        <f t="shared" si="1314"/>
        <v>0</v>
      </c>
      <c r="CN861" s="146">
        <f t="shared" si="1315"/>
        <v>0</v>
      </c>
      <c r="CO861" s="146">
        <f t="shared" si="1316"/>
        <v>0</v>
      </c>
      <c r="CP861" s="146">
        <f t="shared" si="1317"/>
        <v>0</v>
      </c>
      <c r="CQ861" s="146">
        <f t="shared" si="1318"/>
        <v>0</v>
      </c>
      <c r="CR861" s="146">
        <f t="shared" si="1319"/>
        <v>0</v>
      </c>
      <c r="CS861" s="146">
        <f t="shared" si="1320"/>
        <v>0</v>
      </c>
      <c r="CT861" s="146">
        <f t="shared" si="1321"/>
        <v>0</v>
      </c>
      <c r="CU861" s="146">
        <f t="shared" si="1322"/>
        <v>0</v>
      </c>
      <c r="CV861" s="146">
        <f t="shared" si="1323"/>
        <v>0</v>
      </c>
      <c r="CW861" s="146">
        <f t="shared" si="1324"/>
        <v>0</v>
      </c>
      <c r="CX861" s="146">
        <f t="shared" si="1325"/>
        <v>0</v>
      </c>
      <c r="CY861" s="146">
        <f t="shared" si="1326"/>
        <v>0</v>
      </c>
      <c r="CZ861" s="146">
        <f t="shared" si="1327"/>
        <v>0</v>
      </c>
      <c r="DA861" s="146">
        <f t="shared" si="1328"/>
        <v>0</v>
      </c>
      <c r="DB861" s="146">
        <f t="shared" si="1329"/>
        <v>0</v>
      </c>
      <c r="DC861" s="146">
        <f t="shared" si="1330"/>
        <v>0</v>
      </c>
      <c r="DD861" s="146">
        <f t="shared" si="1331"/>
        <v>0</v>
      </c>
      <c r="DE861" s="146">
        <f t="shared" si="1332"/>
        <v>0</v>
      </c>
      <c r="DF861" s="146">
        <f t="shared" si="1333"/>
        <v>0</v>
      </c>
      <c r="DG861" s="146">
        <f t="shared" si="1334"/>
        <v>0</v>
      </c>
      <c r="DH861" s="146">
        <f t="shared" si="1335"/>
        <v>0</v>
      </c>
      <c r="DI861" s="146">
        <f t="shared" si="1336"/>
        <v>0</v>
      </c>
      <c r="DJ861" s="146">
        <f t="shared" si="1337"/>
        <v>0</v>
      </c>
      <c r="DK861" s="146">
        <f t="shared" si="1338"/>
        <v>0</v>
      </c>
      <c r="DL861" s="146">
        <f t="shared" si="1339"/>
        <v>0</v>
      </c>
      <c r="DM861" s="146">
        <f t="shared" si="1340"/>
        <v>0</v>
      </c>
      <c r="DN861" s="63">
        <f t="shared" ref="DN861:DN874" si="1437">F861*H861</f>
        <v>117</v>
      </c>
      <c r="DO861" s="50">
        <f t="shared" ref="DO861:DO874" si="1438">IF(COUNTA(K861:AC861)&gt;0,DN861,"")</f>
        <v>117</v>
      </c>
      <c r="DP861" s="50" t="str">
        <f t="shared" si="1342"/>
        <v/>
      </c>
      <c r="DQ861" s="51" t="str">
        <f t="shared" si="1343"/>
        <v/>
      </c>
      <c r="DR861" s="1">
        <f t="shared" ref="DR861:DR874" si="1439">IF(DQ861="",1,2)</f>
        <v>1</v>
      </c>
      <c r="DS861" s="168" t="e">
        <f>IF(AND(DR861=#REF!,BL861=#REF!),'Tiến độ'!D861,"")</f>
        <v>#REF!</v>
      </c>
    </row>
    <row r="862" spans="1:123" ht="11.25" customHeight="1">
      <c r="A862" s="309" t="str">
        <f>IF(B862="","",MAX($A$7:A861)+1)</f>
        <v/>
      </c>
      <c r="B862" s="312"/>
      <c r="C862" s="101" t="s">
        <v>240</v>
      </c>
      <c r="D862" s="102" t="s">
        <v>11801</v>
      </c>
      <c r="E862" s="103">
        <v>3</v>
      </c>
      <c r="F862" s="104">
        <v>45</v>
      </c>
      <c r="G862" s="105"/>
      <c r="H862" s="106">
        <f>H861</f>
        <v>3</v>
      </c>
      <c r="I862" s="107">
        <f>I861</f>
        <v>161</v>
      </c>
      <c r="J862" s="28"/>
      <c r="K862" s="108">
        <v>3</v>
      </c>
      <c r="L862" s="109">
        <v>3</v>
      </c>
      <c r="M862" s="109">
        <v>3</v>
      </c>
      <c r="N862" s="110">
        <v>3</v>
      </c>
      <c r="O862" s="108">
        <v>3</v>
      </c>
      <c r="P862" s="109">
        <v>3</v>
      </c>
      <c r="Q862" s="109">
        <v>3</v>
      </c>
      <c r="R862" s="110">
        <v>3</v>
      </c>
      <c r="S862" s="108">
        <v>3</v>
      </c>
      <c r="T862" s="109">
        <v>3</v>
      </c>
      <c r="U862" s="109">
        <v>3</v>
      </c>
      <c r="V862" s="109">
        <v>3</v>
      </c>
      <c r="W862" s="110">
        <v>3</v>
      </c>
      <c r="X862" s="108">
        <v>3</v>
      </c>
      <c r="Y862" s="109">
        <v>3</v>
      </c>
      <c r="Z862" s="109" t="s">
        <v>163</v>
      </c>
      <c r="AA862" s="110" t="s">
        <v>163</v>
      </c>
      <c r="AB862" s="108" t="s">
        <v>163</v>
      </c>
      <c r="AC862" s="109" t="s">
        <v>163</v>
      </c>
      <c r="AD862" s="109" t="s">
        <v>164</v>
      </c>
      <c r="AE862" s="110" t="s">
        <v>164</v>
      </c>
      <c r="AF862" s="108" t="s">
        <v>164</v>
      </c>
      <c r="AG862" s="109" t="s">
        <v>164</v>
      </c>
      <c r="AH862" s="109" t="s">
        <v>164</v>
      </c>
      <c r="AI862" s="362"/>
      <c r="AJ862" s="363"/>
      <c r="AK862" s="108" t="s">
        <v>164</v>
      </c>
      <c r="AL862" s="109"/>
      <c r="AM862" s="109"/>
      <c r="AN862" s="110"/>
      <c r="AO862" s="108"/>
      <c r="AP862" s="109"/>
      <c r="AQ862" s="109"/>
      <c r="AR862" s="110"/>
      <c r="AS862" s="111"/>
      <c r="AT862" s="109"/>
      <c r="AU862" s="109"/>
      <c r="AV862" s="112"/>
      <c r="AW862" s="108"/>
      <c r="AX862" s="109"/>
      <c r="AY862" s="109"/>
      <c r="AZ862" s="109"/>
      <c r="BA862" s="110"/>
      <c r="BB862" s="111"/>
      <c r="BC862" s="109"/>
      <c r="BD862" s="109"/>
      <c r="BE862" s="321"/>
      <c r="BF862" s="322"/>
      <c r="BG862" s="322"/>
      <c r="BH862" s="322"/>
      <c r="BI862" s="322"/>
      <c r="BJ862" s="323"/>
      <c r="BK862" s="48" t="s">
        <v>18</v>
      </c>
      <c r="BL862" s="48" t="s">
        <v>29</v>
      </c>
      <c r="BN862" s="146">
        <f t="shared" si="1341"/>
        <v>9</v>
      </c>
      <c r="BO862" s="146">
        <f t="shared" si="1290"/>
        <v>9</v>
      </c>
      <c r="BP862" s="146">
        <f t="shared" si="1291"/>
        <v>9</v>
      </c>
      <c r="BQ862" s="146">
        <f t="shared" si="1292"/>
        <v>9</v>
      </c>
      <c r="BR862" s="146">
        <f t="shared" si="1293"/>
        <v>9</v>
      </c>
      <c r="BS862" s="146">
        <f t="shared" si="1294"/>
        <v>9</v>
      </c>
      <c r="BT862" s="146">
        <f t="shared" si="1295"/>
        <v>9</v>
      </c>
      <c r="BU862" s="146">
        <f t="shared" si="1296"/>
        <v>9</v>
      </c>
      <c r="BV862" s="146">
        <f t="shared" si="1297"/>
        <v>9</v>
      </c>
      <c r="BW862" s="146">
        <f t="shared" si="1298"/>
        <v>9</v>
      </c>
      <c r="BX862" s="146">
        <f t="shared" si="1299"/>
        <v>9</v>
      </c>
      <c r="BY862" s="146">
        <f t="shared" si="1300"/>
        <v>9</v>
      </c>
      <c r="BZ862" s="146">
        <f t="shared" si="1301"/>
        <v>9</v>
      </c>
      <c r="CA862" s="146">
        <f t="shared" si="1302"/>
        <v>9</v>
      </c>
      <c r="CB862" s="146">
        <f t="shared" si="1303"/>
        <v>9</v>
      </c>
      <c r="CC862" s="146">
        <f t="shared" si="1304"/>
        <v>0</v>
      </c>
      <c r="CD862" s="146">
        <f t="shared" si="1305"/>
        <v>0</v>
      </c>
      <c r="CE862" s="146">
        <f t="shared" si="1306"/>
        <v>0</v>
      </c>
      <c r="CF862" s="146">
        <f t="shared" si="1307"/>
        <v>0</v>
      </c>
      <c r="CG862" s="146">
        <f t="shared" si="1308"/>
        <v>0</v>
      </c>
      <c r="CH862" s="146">
        <f t="shared" si="1309"/>
        <v>0</v>
      </c>
      <c r="CI862" s="146">
        <f t="shared" si="1310"/>
        <v>0</v>
      </c>
      <c r="CJ862" s="146">
        <f t="shared" si="1311"/>
        <v>0</v>
      </c>
      <c r="CK862" s="146">
        <f t="shared" si="1312"/>
        <v>0</v>
      </c>
      <c r="CL862" s="146">
        <f t="shared" si="1313"/>
        <v>0</v>
      </c>
      <c r="CM862" s="146">
        <f t="shared" si="1314"/>
        <v>0</v>
      </c>
      <c r="CN862" s="146">
        <f t="shared" si="1315"/>
        <v>0</v>
      </c>
      <c r="CO862" s="146">
        <f t="shared" si="1316"/>
        <v>0</v>
      </c>
      <c r="CP862" s="146">
        <f t="shared" si="1317"/>
        <v>0</v>
      </c>
      <c r="CQ862" s="146">
        <f t="shared" si="1318"/>
        <v>0</v>
      </c>
      <c r="CR862" s="146">
        <f t="shared" si="1319"/>
        <v>0</v>
      </c>
      <c r="CS862" s="146">
        <f t="shared" si="1320"/>
        <v>0</v>
      </c>
      <c r="CT862" s="146">
        <f t="shared" si="1321"/>
        <v>0</v>
      </c>
      <c r="CU862" s="146">
        <f t="shared" si="1322"/>
        <v>0</v>
      </c>
      <c r="CV862" s="146">
        <f t="shared" si="1323"/>
        <v>0</v>
      </c>
      <c r="CW862" s="146">
        <f t="shared" si="1324"/>
        <v>0</v>
      </c>
      <c r="CX862" s="146">
        <f t="shared" si="1325"/>
        <v>0</v>
      </c>
      <c r="CY862" s="146">
        <f t="shared" si="1326"/>
        <v>0</v>
      </c>
      <c r="CZ862" s="146">
        <f t="shared" si="1327"/>
        <v>0</v>
      </c>
      <c r="DA862" s="146">
        <f t="shared" si="1328"/>
        <v>0</v>
      </c>
      <c r="DB862" s="146">
        <f t="shared" si="1329"/>
        <v>0</v>
      </c>
      <c r="DC862" s="146">
        <f t="shared" si="1330"/>
        <v>0</v>
      </c>
      <c r="DD862" s="146">
        <f t="shared" si="1331"/>
        <v>0</v>
      </c>
      <c r="DE862" s="146">
        <f t="shared" si="1332"/>
        <v>0</v>
      </c>
      <c r="DF862" s="146">
        <f t="shared" si="1333"/>
        <v>0</v>
      </c>
      <c r="DG862" s="146">
        <f t="shared" si="1334"/>
        <v>0</v>
      </c>
      <c r="DH862" s="146">
        <f t="shared" si="1335"/>
        <v>0</v>
      </c>
      <c r="DI862" s="146">
        <f t="shared" si="1336"/>
        <v>0</v>
      </c>
      <c r="DJ862" s="146">
        <f t="shared" si="1337"/>
        <v>0</v>
      </c>
      <c r="DK862" s="146">
        <f t="shared" si="1338"/>
        <v>0</v>
      </c>
      <c r="DL862" s="146">
        <f t="shared" si="1339"/>
        <v>0</v>
      </c>
      <c r="DM862" s="146">
        <f t="shared" si="1340"/>
        <v>0</v>
      </c>
      <c r="DN862" s="65">
        <f t="shared" si="1437"/>
        <v>135</v>
      </c>
      <c r="DO862" s="57">
        <f t="shared" si="1438"/>
        <v>135</v>
      </c>
      <c r="DP862" s="57" t="str">
        <f t="shared" si="1342"/>
        <v/>
      </c>
      <c r="DQ862" s="58" t="str">
        <f t="shared" si="1343"/>
        <v/>
      </c>
      <c r="DR862" s="1">
        <f t="shared" si="1439"/>
        <v>1</v>
      </c>
      <c r="DS862" s="168" t="e">
        <f>IF(AND(DR862=#REF!,BL862=#REF!),'Tiến độ'!D862,"")</f>
        <v>#REF!</v>
      </c>
    </row>
    <row r="863" spans="1:123" ht="11.25" customHeight="1">
      <c r="A863" s="309" t="str">
        <f>IF(B863="","",MAX($A$7:A862)+1)</f>
        <v/>
      </c>
      <c r="B863" s="312"/>
      <c r="C863" s="101" t="s">
        <v>861</v>
      </c>
      <c r="D863" s="102" t="s">
        <v>862</v>
      </c>
      <c r="E863" s="103">
        <v>3</v>
      </c>
      <c r="F863" s="104">
        <v>60</v>
      </c>
      <c r="G863" s="105"/>
      <c r="H863" s="106">
        <f t="shared" ref="H863:H874" si="1440">H862</f>
        <v>3</v>
      </c>
      <c r="I863" s="107">
        <f t="shared" ref="I863:I874" si="1441">I862</f>
        <v>161</v>
      </c>
      <c r="J863" s="28"/>
      <c r="K863" s="108">
        <v>4</v>
      </c>
      <c r="L863" s="109">
        <v>4</v>
      </c>
      <c r="M863" s="109">
        <v>4</v>
      </c>
      <c r="N863" s="110">
        <v>4</v>
      </c>
      <c r="O863" s="108">
        <v>4</v>
      </c>
      <c r="P863" s="109">
        <v>4</v>
      </c>
      <c r="Q863" s="109">
        <v>4</v>
      </c>
      <c r="R863" s="110">
        <v>4</v>
      </c>
      <c r="S863" s="108">
        <v>4</v>
      </c>
      <c r="T863" s="109">
        <v>4</v>
      </c>
      <c r="U863" s="109">
        <v>4</v>
      </c>
      <c r="V863" s="109">
        <v>4</v>
      </c>
      <c r="W863" s="110">
        <v>4</v>
      </c>
      <c r="X863" s="108">
        <v>4</v>
      </c>
      <c r="Y863" s="109">
        <v>4</v>
      </c>
      <c r="Z863" s="109" t="s">
        <v>163</v>
      </c>
      <c r="AA863" s="110" t="s">
        <v>163</v>
      </c>
      <c r="AB863" s="108" t="s">
        <v>163</v>
      </c>
      <c r="AC863" s="109" t="s">
        <v>163</v>
      </c>
      <c r="AD863" s="109" t="s">
        <v>164</v>
      </c>
      <c r="AE863" s="110" t="s">
        <v>164</v>
      </c>
      <c r="AF863" s="108" t="s">
        <v>164</v>
      </c>
      <c r="AG863" s="109" t="s">
        <v>164</v>
      </c>
      <c r="AH863" s="109" t="s">
        <v>164</v>
      </c>
      <c r="AI863" s="362"/>
      <c r="AJ863" s="363"/>
      <c r="AK863" s="108" t="s">
        <v>164</v>
      </c>
      <c r="AL863" s="109"/>
      <c r="AM863" s="109"/>
      <c r="AN863" s="110"/>
      <c r="AO863" s="108"/>
      <c r="AP863" s="109"/>
      <c r="AQ863" s="109"/>
      <c r="AR863" s="110"/>
      <c r="AS863" s="111"/>
      <c r="AT863" s="109"/>
      <c r="AU863" s="109"/>
      <c r="AV863" s="112"/>
      <c r="AW863" s="108"/>
      <c r="AX863" s="109"/>
      <c r="AY863" s="109"/>
      <c r="AZ863" s="109"/>
      <c r="BA863" s="110"/>
      <c r="BB863" s="111"/>
      <c r="BC863" s="109"/>
      <c r="BD863" s="109"/>
      <c r="BE863" s="321"/>
      <c r="BF863" s="322"/>
      <c r="BG863" s="322"/>
      <c r="BH863" s="322"/>
      <c r="BI863" s="322"/>
      <c r="BJ863" s="323"/>
      <c r="BK863" s="48" t="s">
        <v>18</v>
      </c>
      <c r="BL863" s="48" t="s">
        <v>51</v>
      </c>
      <c r="BN863" s="146">
        <f t="shared" si="1341"/>
        <v>12</v>
      </c>
      <c r="BO863" s="146">
        <f t="shared" si="1290"/>
        <v>12</v>
      </c>
      <c r="BP863" s="146">
        <f t="shared" si="1291"/>
        <v>12</v>
      </c>
      <c r="BQ863" s="146">
        <f t="shared" si="1292"/>
        <v>12</v>
      </c>
      <c r="BR863" s="146">
        <f t="shared" si="1293"/>
        <v>12</v>
      </c>
      <c r="BS863" s="146">
        <f t="shared" si="1294"/>
        <v>12</v>
      </c>
      <c r="BT863" s="146">
        <f t="shared" si="1295"/>
        <v>12</v>
      </c>
      <c r="BU863" s="146">
        <f t="shared" si="1296"/>
        <v>12</v>
      </c>
      <c r="BV863" s="146">
        <f t="shared" si="1297"/>
        <v>12</v>
      </c>
      <c r="BW863" s="146">
        <f t="shared" si="1298"/>
        <v>12</v>
      </c>
      <c r="BX863" s="146">
        <f t="shared" si="1299"/>
        <v>12</v>
      </c>
      <c r="BY863" s="146">
        <f t="shared" si="1300"/>
        <v>12</v>
      </c>
      <c r="BZ863" s="146">
        <f t="shared" si="1301"/>
        <v>12</v>
      </c>
      <c r="CA863" s="146">
        <f t="shared" si="1302"/>
        <v>12</v>
      </c>
      <c r="CB863" s="146">
        <f t="shared" si="1303"/>
        <v>12</v>
      </c>
      <c r="CC863" s="146">
        <f t="shared" si="1304"/>
        <v>0</v>
      </c>
      <c r="CD863" s="146">
        <f t="shared" si="1305"/>
        <v>0</v>
      </c>
      <c r="CE863" s="146">
        <f t="shared" si="1306"/>
        <v>0</v>
      </c>
      <c r="CF863" s="146">
        <f t="shared" si="1307"/>
        <v>0</v>
      </c>
      <c r="CG863" s="146">
        <f t="shared" si="1308"/>
        <v>0</v>
      </c>
      <c r="CH863" s="146">
        <f t="shared" si="1309"/>
        <v>0</v>
      </c>
      <c r="CI863" s="146">
        <f t="shared" si="1310"/>
        <v>0</v>
      </c>
      <c r="CJ863" s="146">
        <f t="shared" si="1311"/>
        <v>0</v>
      </c>
      <c r="CK863" s="146">
        <f t="shared" si="1312"/>
        <v>0</v>
      </c>
      <c r="CL863" s="146">
        <f t="shared" si="1313"/>
        <v>0</v>
      </c>
      <c r="CM863" s="146">
        <f t="shared" si="1314"/>
        <v>0</v>
      </c>
      <c r="CN863" s="146">
        <f t="shared" si="1315"/>
        <v>0</v>
      </c>
      <c r="CO863" s="146">
        <f t="shared" si="1316"/>
        <v>0</v>
      </c>
      <c r="CP863" s="146">
        <f t="shared" si="1317"/>
        <v>0</v>
      </c>
      <c r="CQ863" s="146">
        <f t="shared" si="1318"/>
        <v>0</v>
      </c>
      <c r="CR863" s="146">
        <f t="shared" si="1319"/>
        <v>0</v>
      </c>
      <c r="CS863" s="146">
        <f t="shared" si="1320"/>
        <v>0</v>
      </c>
      <c r="CT863" s="146">
        <f t="shared" si="1321"/>
        <v>0</v>
      </c>
      <c r="CU863" s="146">
        <f t="shared" si="1322"/>
        <v>0</v>
      </c>
      <c r="CV863" s="146">
        <f t="shared" si="1323"/>
        <v>0</v>
      </c>
      <c r="CW863" s="146">
        <f t="shared" si="1324"/>
        <v>0</v>
      </c>
      <c r="CX863" s="146">
        <f t="shared" si="1325"/>
        <v>0</v>
      </c>
      <c r="CY863" s="146">
        <f t="shared" si="1326"/>
        <v>0</v>
      </c>
      <c r="CZ863" s="146">
        <f t="shared" si="1327"/>
        <v>0</v>
      </c>
      <c r="DA863" s="146">
        <f t="shared" si="1328"/>
        <v>0</v>
      </c>
      <c r="DB863" s="146">
        <f t="shared" si="1329"/>
        <v>0</v>
      </c>
      <c r="DC863" s="146">
        <f t="shared" si="1330"/>
        <v>0</v>
      </c>
      <c r="DD863" s="146">
        <f t="shared" si="1331"/>
        <v>0</v>
      </c>
      <c r="DE863" s="146">
        <f t="shared" si="1332"/>
        <v>0</v>
      </c>
      <c r="DF863" s="146">
        <f t="shared" si="1333"/>
        <v>0</v>
      </c>
      <c r="DG863" s="146">
        <f t="shared" si="1334"/>
        <v>0</v>
      </c>
      <c r="DH863" s="146">
        <f t="shared" si="1335"/>
        <v>0</v>
      </c>
      <c r="DI863" s="146">
        <f t="shared" si="1336"/>
        <v>0</v>
      </c>
      <c r="DJ863" s="146">
        <f t="shared" si="1337"/>
        <v>0</v>
      </c>
      <c r="DK863" s="146">
        <f t="shared" si="1338"/>
        <v>0</v>
      </c>
      <c r="DL863" s="146">
        <f t="shared" si="1339"/>
        <v>0</v>
      </c>
      <c r="DM863" s="146">
        <f t="shared" si="1340"/>
        <v>0</v>
      </c>
      <c r="DN863" s="65">
        <f t="shared" si="1437"/>
        <v>180</v>
      </c>
      <c r="DO863" s="57">
        <f t="shared" si="1438"/>
        <v>180</v>
      </c>
      <c r="DP863" s="57" t="str">
        <f t="shared" si="1342"/>
        <v/>
      </c>
      <c r="DQ863" s="58" t="str">
        <f t="shared" si="1343"/>
        <v/>
      </c>
      <c r="DR863" s="1">
        <f t="shared" si="1439"/>
        <v>1</v>
      </c>
      <c r="DS863" s="168" t="e">
        <f>IF(AND(DR863=#REF!,BL863=#REF!),'Tiến độ'!D863,"")</f>
        <v>#REF!</v>
      </c>
    </row>
    <row r="864" spans="1:123" ht="11.25" customHeight="1">
      <c r="A864" s="309" t="str">
        <f>IF(B864="","",MAX($A$7:A863)+1)</f>
        <v/>
      </c>
      <c r="B864" s="312"/>
      <c r="C864" s="101" t="s">
        <v>856</v>
      </c>
      <c r="D864" s="102" t="s">
        <v>857</v>
      </c>
      <c r="E864" s="103">
        <v>2</v>
      </c>
      <c r="F864" s="104">
        <v>30</v>
      </c>
      <c r="G864" s="105"/>
      <c r="H864" s="106">
        <f t="shared" si="1440"/>
        <v>3</v>
      </c>
      <c r="I864" s="107">
        <f t="shared" si="1441"/>
        <v>161</v>
      </c>
      <c r="J864" s="28"/>
      <c r="K864" s="108">
        <v>2</v>
      </c>
      <c r="L864" s="109">
        <v>2</v>
      </c>
      <c r="M864" s="109">
        <v>2</v>
      </c>
      <c r="N864" s="110">
        <v>2</v>
      </c>
      <c r="O864" s="108">
        <v>2</v>
      </c>
      <c r="P864" s="109">
        <v>2</v>
      </c>
      <c r="Q864" s="109">
        <v>2</v>
      </c>
      <c r="R864" s="110">
        <v>2</v>
      </c>
      <c r="S864" s="108">
        <v>2</v>
      </c>
      <c r="T864" s="109">
        <v>2</v>
      </c>
      <c r="U864" s="109">
        <v>2</v>
      </c>
      <c r="V864" s="109">
        <v>2</v>
      </c>
      <c r="W864" s="110">
        <v>2</v>
      </c>
      <c r="X864" s="108">
        <v>2</v>
      </c>
      <c r="Y864" s="109">
        <v>2</v>
      </c>
      <c r="Z864" s="109" t="s">
        <v>163</v>
      </c>
      <c r="AA864" s="110" t="s">
        <v>163</v>
      </c>
      <c r="AB864" s="108" t="s">
        <v>163</v>
      </c>
      <c r="AC864" s="109" t="s">
        <v>163</v>
      </c>
      <c r="AD864" s="109" t="s">
        <v>164</v>
      </c>
      <c r="AE864" s="110" t="s">
        <v>164</v>
      </c>
      <c r="AF864" s="108" t="s">
        <v>164</v>
      </c>
      <c r="AG864" s="109" t="s">
        <v>164</v>
      </c>
      <c r="AH864" s="109" t="s">
        <v>164</v>
      </c>
      <c r="AI864" s="362"/>
      <c r="AJ864" s="363"/>
      <c r="AK864" s="108" t="s">
        <v>164</v>
      </c>
      <c r="AL864" s="109"/>
      <c r="AM864" s="109"/>
      <c r="AN864" s="110"/>
      <c r="AO864" s="108"/>
      <c r="AP864" s="109"/>
      <c r="AQ864" s="109"/>
      <c r="AR864" s="110"/>
      <c r="AS864" s="111"/>
      <c r="AT864" s="109"/>
      <c r="AU864" s="109"/>
      <c r="AV864" s="112"/>
      <c r="AW864" s="108"/>
      <c r="AX864" s="109"/>
      <c r="AY864" s="109"/>
      <c r="AZ864" s="109"/>
      <c r="BA864" s="110"/>
      <c r="BB864" s="111"/>
      <c r="BC864" s="109"/>
      <c r="BD864" s="109"/>
      <c r="BE864" s="321"/>
      <c r="BF864" s="322"/>
      <c r="BG864" s="322"/>
      <c r="BH864" s="322"/>
      <c r="BI864" s="322"/>
      <c r="BJ864" s="323"/>
      <c r="BK864" s="48" t="s">
        <v>18</v>
      </c>
      <c r="BL864" s="48" t="s">
        <v>51</v>
      </c>
      <c r="BN864" s="146">
        <f t="shared" si="1341"/>
        <v>6</v>
      </c>
      <c r="BO864" s="146">
        <f t="shared" si="1290"/>
        <v>6</v>
      </c>
      <c r="BP864" s="146">
        <f t="shared" si="1291"/>
        <v>6</v>
      </c>
      <c r="BQ864" s="146">
        <f t="shared" si="1292"/>
        <v>6</v>
      </c>
      <c r="BR864" s="146">
        <f t="shared" si="1293"/>
        <v>6</v>
      </c>
      <c r="BS864" s="146">
        <f t="shared" si="1294"/>
        <v>6</v>
      </c>
      <c r="BT864" s="146">
        <f t="shared" si="1295"/>
        <v>6</v>
      </c>
      <c r="BU864" s="146">
        <f t="shared" si="1296"/>
        <v>6</v>
      </c>
      <c r="BV864" s="146">
        <f t="shared" si="1297"/>
        <v>6</v>
      </c>
      <c r="BW864" s="146">
        <f t="shared" si="1298"/>
        <v>6</v>
      </c>
      <c r="BX864" s="146">
        <f t="shared" si="1299"/>
        <v>6</v>
      </c>
      <c r="BY864" s="146">
        <f t="shared" si="1300"/>
        <v>6</v>
      </c>
      <c r="BZ864" s="146">
        <f t="shared" si="1301"/>
        <v>6</v>
      </c>
      <c r="CA864" s="146">
        <f t="shared" si="1302"/>
        <v>6</v>
      </c>
      <c r="CB864" s="146">
        <f t="shared" si="1303"/>
        <v>6</v>
      </c>
      <c r="CC864" s="146">
        <f t="shared" si="1304"/>
        <v>0</v>
      </c>
      <c r="CD864" s="146">
        <f t="shared" si="1305"/>
        <v>0</v>
      </c>
      <c r="CE864" s="146">
        <f t="shared" si="1306"/>
        <v>0</v>
      </c>
      <c r="CF864" s="146">
        <f t="shared" si="1307"/>
        <v>0</v>
      </c>
      <c r="CG864" s="146">
        <f t="shared" si="1308"/>
        <v>0</v>
      </c>
      <c r="CH864" s="146">
        <f t="shared" si="1309"/>
        <v>0</v>
      </c>
      <c r="CI864" s="146">
        <f t="shared" si="1310"/>
        <v>0</v>
      </c>
      <c r="CJ864" s="146">
        <f t="shared" si="1311"/>
        <v>0</v>
      </c>
      <c r="CK864" s="146">
        <f t="shared" si="1312"/>
        <v>0</v>
      </c>
      <c r="CL864" s="146">
        <f t="shared" si="1313"/>
        <v>0</v>
      </c>
      <c r="CM864" s="146">
        <f t="shared" si="1314"/>
        <v>0</v>
      </c>
      <c r="CN864" s="146">
        <f t="shared" si="1315"/>
        <v>0</v>
      </c>
      <c r="CO864" s="146">
        <f t="shared" si="1316"/>
        <v>0</v>
      </c>
      <c r="CP864" s="146">
        <f t="shared" si="1317"/>
        <v>0</v>
      </c>
      <c r="CQ864" s="146">
        <f t="shared" si="1318"/>
        <v>0</v>
      </c>
      <c r="CR864" s="146">
        <f t="shared" si="1319"/>
        <v>0</v>
      </c>
      <c r="CS864" s="146">
        <f t="shared" si="1320"/>
        <v>0</v>
      </c>
      <c r="CT864" s="146">
        <f t="shared" si="1321"/>
        <v>0</v>
      </c>
      <c r="CU864" s="146">
        <f t="shared" si="1322"/>
        <v>0</v>
      </c>
      <c r="CV864" s="146">
        <f t="shared" si="1323"/>
        <v>0</v>
      </c>
      <c r="CW864" s="146">
        <f t="shared" si="1324"/>
        <v>0</v>
      </c>
      <c r="CX864" s="146">
        <f t="shared" si="1325"/>
        <v>0</v>
      </c>
      <c r="CY864" s="146">
        <f t="shared" si="1326"/>
        <v>0</v>
      </c>
      <c r="CZ864" s="146">
        <f t="shared" si="1327"/>
        <v>0</v>
      </c>
      <c r="DA864" s="146">
        <f t="shared" si="1328"/>
        <v>0</v>
      </c>
      <c r="DB864" s="146">
        <f t="shared" si="1329"/>
        <v>0</v>
      </c>
      <c r="DC864" s="146">
        <f t="shared" si="1330"/>
        <v>0</v>
      </c>
      <c r="DD864" s="146">
        <f t="shared" si="1331"/>
        <v>0</v>
      </c>
      <c r="DE864" s="146">
        <f t="shared" si="1332"/>
        <v>0</v>
      </c>
      <c r="DF864" s="146">
        <f t="shared" si="1333"/>
        <v>0</v>
      </c>
      <c r="DG864" s="146">
        <f t="shared" si="1334"/>
        <v>0</v>
      </c>
      <c r="DH864" s="146">
        <f t="shared" si="1335"/>
        <v>0</v>
      </c>
      <c r="DI864" s="146">
        <f t="shared" si="1336"/>
        <v>0</v>
      </c>
      <c r="DJ864" s="146">
        <f t="shared" si="1337"/>
        <v>0</v>
      </c>
      <c r="DK864" s="146">
        <f t="shared" si="1338"/>
        <v>0</v>
      </c>
      <c r="DL864" s="146">
        <f t="shared" si="1339"/>
        <v>0</v>
      </c>
      <c r="DM864" s="146">
        <f t="shared" si="1340"/>
        <v>0</v>
      </c>
      <c r="DN864" s="65">
        <f t="shared" si="1437"/>
        <v>90</v>
      </c>
      <c r="DO864" s="57">
        <f t="shared" si="1438"/>
        <v>90</v>
      </c>
      <c r="DP864" s="57" t="str">
        <f t="shared" si="1342"/>
        <v/>
      </c>
      <c r="DQ864" s="58" t="str">
        <f t="shared" si="1343"/>
        <v/>
      </c>
      <c r="DR864" s="1">
        <f t="shared" si="1439"/>
        <v>1</v>
      </c>
      <c r="DS864" s="168" t="e">
        <f>IF(AND(DR864=#REF!,BL864=#REF!),'Tiến độ'!D864,"")</f>
        <v>#REF!</v>
      </c>
    </row>
    <row r="865" spans="1:123" ht="11.25" customHeight="1">
      <c r="A865" s="309" t="str">
        <f>IF(B865="","",MAX($A$7:A864)+1)</f>
        <v/>
      </c>
      <c r="B865" s="312"/>
      <c r="C865" s="101" t="s">
        <v>850</v>
      </c>
      <c r="D865" s="102" t="s">
        <v>851</v>
      </c>
      <c r="E865" s="103">
        <v>3</v>
      </c>
      <c r="F865" s="104">
        <v>45</v>
      </c>
      <c r="G865" s="105"/>
      <c r="H865" s="106">
        <f t="shared" si="1440"/>
        <v>3</v>
      </c>
      <c r="I865" s="107">
        <f t="shared" si="1441"/>
        <v>161</v>
      </c>
      <c r="J865" s="28"/>
      <c r="K865" s="108">
        <v>3</v>
      </c>
      <c r="L865" s="109">
        <v>3</v>
      </c>
      <c r="M865" s="109">
        <v>3</v>
      </c>
      <c r="N865" s="110">
        <v>3</v>
      </c>
      <c r="O865" s="108">
        <v>3</v>
      </c>
      <c r="P865" s="109">
        <v>3</v>
      </c>
      <c r="Q865" s="109">
        <v>3</v>
      </c>
      <c r="R865" s="110">
        <v>3</v>
      </c>
      <c r="S865" s="108">
        <v>3</v>
      </c>
      <c r="T865" s="109">
        <v>3</v>
      </c>
      <c r="U865" s="109">
        <v>3</v>
      </c>
      <c r="V865" s="109">
        <v>3</v>
      </c>
      <c r="W865" s="110">
        <v>3</v>
      </c>
      <c r="X865" s="108">
        <v>3</v>
      </c>
      <c r="Y865" s="109">
        <v>3</v>
      </c>
      <c r="Z865" s="109" t="s">
        <v>163</v>
      </c>
      <c r="AA865" s="110" t="s">
        <v>163</v>
      </c>
      <c r="AB865" s="108" t="s">
        <v>163</v>
      </c>
      <c r="AC865" s="109" t="s">
        <v>163</v>
      </c>
      <c r="AD865" s="109" t="s">
        <v>164</v>
      </c>
      <c r="AE865" s="110" t="s">
        <v>164</v>
      </c>
      <c r="AF865" s="108" t="s">
        <v>164</v>
      </c>
      <c r="AG865" s="109" t="s">
        <v>164</v>
      </c>
      <c r="AH865" s="109" t="s">
        <v>164</v>
      </c>
      <c r="AI865" s="362"/>
      <c r="AJ865" s="363"/>
      <c r="AK865" s="108" t="s">
        <v>164</v>
      </c>
      <c r="AL865" s="109"/>
      <c r="AM865" s="109"/>
      <c r="AN865" s="110"/>
      <c r="AO865" s="108"/>
      <c r="AP865" s="109"/>
      <c r="AQ865" s="109"/>
      <c r="AR865" s="110"/>
      <c r="AS865" s="111"/>
      <c r="AT865" s="109"/>
      <c r="AU865" s="109"/>
      <c r="AV865" s="112"/>
      <c r="AW865" s="108"/>
      <c r="AX865" s="109"/>
      <c r="AY865" s="109"/>
      <c r="AZ865" s="109"/>
      <c r="BA865" s="110"/>
      <c r="BB865" s="111"/>
      <c r="BC865" s="109"/>
      <c r="BD865" s="109"/>
      <c r="BE865" s="321"/>
      <c r="BF865" s="322"/>
      <c r="BG865" s="322"/>
      <c r="BH865" s="322"/>
      <c r="BI865" s="322"/>
      <c r="BJ865" s="323"/>
      <c r="BK865" s="48" t="s">
        <v>18</v>
      </c>
      <c r="BL865" s="48" t="s">
        <v>51</v>
      </c>
      <c r="BN865" s="146">
        <f t="shared" si="1341"/>
        <v>9</v>
      </c>
      <c r="BO865" s="146">
        <f t="shared" si="1290"/>
        <v>9</v>
      </c>
      <c r="BP865" s="146">
        <f t="shared" si="1291"/>
        <v>9</v>
      </c>
      <c r="BQ865" s="146">
        <f t="shared" si="1292"/>
        <v>9</v>
      </c>
      <c r="BR865" s="146">
        <f t="shared" si="1293"/>
        <v>9</v>
      </c>
      <c r="BS865" s="146">
        <f t="shared" si="1294"/>
        <v>9</v>
      </c>
      <c r="BT865" s="146">
        <f t="shared" si="1295"/>
        <v>9</v>
      </c>
      <c r="BU865" s="146">
        <f t="shared" si="1296"/>
        <v>9</v>
      </c>
      <c r="BV865" s="146">
        <f t="shared" si="1297"/>
        <v>9</v>
      </c>
      <c r="BW865" s="146">
        <f t="shared" si="1298"/>
        <v>9</v>
      </c>
      <c r="BX865" s="146">
        <f t="shared" si="1299"/>
        <v>9</v>
      </c>
      <c r="BY865" s="146">
        <f t="shared" si="1300"/>
        <v>9</v>
      </c>
      <c r="BZ865" s="146">
        <f t="shared" si="1301"/>
        <v>9</v>
      </c>
      <c r="CA865" s="146">
        <f t="shared" si="1302"/>
        <v>9</v>
      </c>
      <c r="CB865" s="146">
        <f t="shared" si="1303"/>
        <v>9</v>
      </c>
      <c r="CC865" s="146">
        <f t="shared" si="1304"/>
        <v>0</v>
      </c>
      <c r="CD865" s="146">
        <f t="shared" si="1305"/>
        <v>0</v>
      </c>
      <c r="CE865" s="146">
        <f t="shared" si="1306"/>
        <v>0</v>
      </c>
      <c r="CF865" s="146">
        <f t="shared" si="1307"/>
        <v>0</v>
      </c>
      <c r="CG865" s="146">
        <f t="shared" si="1308"/>
        <v>0</v>
      </c>
      <c r="CH865" s="146">
        <f t="shared" si="1309"/>
        <v>0</v>
      </c>
      <c r="CI865" s="146">
        <f t="shared" si="1310"/>
        <v>0</v>
      </c>
      <c r="CJ865" s="146">
        <f t="shared" si="1311"/>
        <v>0</v>
      </c>
      <c r="CK865" s="146">
        <f t="shared" si="1312"/>
        <v>0</v>
      </c>
      <c r="CL865" s="146">
        <f t="shared" si="1313"/>
        <v>0</v>
      </c>
      <c r="CM865" s="146">
        <f t="shared" si="1314"/>
        <v>0</v>
      </c>
      <c r="CN865" s="146">
        <f t="shared" si="1315"/>
        <v>0</v>
      </c>
      <c r="CO865" s="146">
        <f t="shared" si="1316"/>
        <v>0</v>
      </c>
      <c r="CP865" s="146">
        <f t="shared" si="1317"/>
        <v>0</v>
      </c>
      <c r="CQ865" s="146">
        <f t="shared" si="1318"/>
        <v>0</v>
      </c>
      <c r="CR865" s="146">
        <f t="shared" si="1319"/>
        <v>0</v>
      </c>
      <c r="CS865" s="146">
        <f t="shared" si="1320"/>
        <v>0</v>
      </c>
      <c r="CT865" s="146">
        <f t="shared" si="1321"/>
        <v>0</v>
      </c>
      <c r="CU865" s="146">
        <f t="shared" si="1322"/>
        <v>0</v>
      </c>
      <c r="CV865" s="146">
        <f t="shared" si="1323"/>
        <v>0</v>
      </c>
      <c r="CW865" s="146">
        <f t="shared" si="1324"/>
        <v>0</v>
      </c>
      <c r="CX865" s="146">
        <f t="shared" si="1325"/>
        <v>0</v>
      </c>
      <c r="CY865" s="146">
        <f t="shared" si="1326"/>
        <v>0</v>
      </c>
      <c r="CZ865" s="146">
        <f t="shared" si="1327"/>
        <v>0</v>
      </c>
      <c r="DA865" s="146">
        <f t="shared" si="1328"/>
        <v>0</v>
      </c>
      <c r="DB865" s="146">
        <f t="shared" si="1329"/>
        <v>0</v>
      </c>
      <c r="DC865" s="146">
        <f t="shared" si="1330"/>
        <v>0</v>
      </c>
      <c r="DD865" s="146">
        <f t="shared" si="1331"/>
        <v>0</v>
      </c>
      <c r="DE865" s="146">
        <f t="shared" si="1332"/>
        <v>0</v>
      </c>
      <c r="DF865" s="146">
        <f t="shared" si="1333"/>
        <v>0</v>
      </c>
      <c r="DG865" s="146">
        <f t="shared" si="1334"/>
        <v>0</v>
      </c>
      <c r="DH865" s="146">
        <f t="shared" si="1335"/>
        <v>0</v>
      </c>
      <c r="DI865" s="146">
        <f t="shared" si="1336"/>
        <v>0</v>
      </c>
      <c r="DJ865" s="146">
        <f t="shared" si="1337"/>
        <v>0</v>
      </c>
      <c r="DK865" s="146">
        <f t="shared" si="1338"/>
        <v>0</v>
      </c>
      <c r="DL865" s="146">
        <f t="shared" si="1339"/>
        <v>0</v>
      </c>
      <c r="DM865" s="146">
        <f t="shared" si="1340"/>
        <v>0</v>
      </c>
      <c r="DN865" s="65">
        <f t="shared" si="1437"/>
        <v>135</v>
      </c>
      <c r="DO865" s="57">
        <f t="shared" si="1438"/>
        <v>135</v>
      </c>
      <c r="DP865" s="57" t="str">
        <f t="shared" si="1342"/>
        <v/>
      </c>
      <c r="DQ865" s="58" t="str">
        <f t="shared" si="1343"/>
        <v/>
      </c>
      <c r="DR865" s="1">
        <f t="shared" si="1439"/>
        <v>1</v>
      </c>
      <c r="DS865" s="168" t="e">
        <f>IF(AND(DR865=#REF!,BL865=#REF!),'Tiến độ'!D865,"")</f>
        <v>#REF!</v>
      </c>
    </row>
    <row r="866" spans="1:123" ht="11.25" customHeight="1">
      <c r="A866" s="309" t="str">
        <f>IF(B866="","",MAX($A$7:A865)+1)</f>
        <v/>
      </c>
      <c r="B866" s="312"/>
      <c r="C866" s="101" t="s">
        <v>852</v>
      </c>
      <c r="D866" s="80" t="s">
        <v>853</v>
      </c>
      <c r="E866" s="103">
        <v>4</v>
      </c>
      <c r="F866" s="104">
        <v>60</v>
      </c>
      <c r="G866" s="105"/>
      <c r="H866" s="106">
        <f t="shared" si="1440"/>
        <v>3</v>
      </c>
      <c r="I866" s="107">
        <f t="shared" si="1441"/>
        <v>161</v>
      </c>
      <c r="J866" s="28"/>
      <c r="K866" s="108">
        <v>4</v>
      </c>
      <c r="L866" s="109">
        <v>4</v>
      </c>
      <c r="M866" s="109">
        <v>4</v>
      </c>
      <c r="N866" s="110">
        <v>4</v>
      </c>
      <c r="O866" s="108">
        <v>4</v>
      </c>
      <c r="P866" s="109">
        <v>4</v>
      </c>
      <c r="Q866" s="109">
        <v>4</v>
      </c>
      <c r="R866" s="110">
        <v>4</v>
      </c>
      <c r="S866" s="108">
        <v>4</v>
      </c>
      <c r="T866" s="109">
        <v>4</v>
      </c>
      <c r="U866" s="109">
        <v>4</v>
      </c>
      <c r="V866" s="109">
        <v>4</v>
      </c>
      <c r="W866" s="110">
        <v>4</v>
      </c>
      <c r="X866" s="108">
        <v>4</v>
      </c>
      <c r="Y866" s="109">
        <v>4</v>
      </c>
      <c r="Z866" s="109" t="s">
        <v>163</v>
      </c>
      <c r="AA866" s="110" t="s">
        <v>163</v>
      </c>
      <c r="AB866" s="108" t="s">
        <v>163</v>
      </c>
      <c r="AC866" s="109" t="s">
        <v>163</v>
      </c>
      <c r="AD866" s="109" t="s">
        <v>164</v>
      </c>
      <c r="AE866" s="110" t="s">
        <v>164</v>
      </c>
      <c r="AF866" s="108" t="s">
        <v>164</v>
      </c>
      <c r="AG866" s="109" t="s">
        <v>164</v>
      </c>
      <c r="AH866" s="109" t="s">
        <v>164</v>
      </c>
      <c r="AI866" s="362"/>
      <c r="AJ866" s="363"/>
      <c r="AK866" s="108" t="s">
        <v>164</v>
      </c>
      <c r="AL866" s="109"/>
      <c r="AM866" s="109"/>
      <c r="AN866" s="110"/>
      <c r="AO866" s="108"/>
      <c r="AP866" s="109"/>
      <c r="AQ866" s="109"/>
      <c r="AR866" s="110"/>
      <c r="AS866" s="111"/>
      <c r="AT866" s="109"/>
      <c r="AU866" s="109"/>
      <c r="AV866" s="112"/>
      <c r="AW866" s="108"/>
      <c r="AX866" s="109"/>
      <c r="AY866" s="109"/>
      <c r="AZ866" s="109"/>
      <c r="BA866" s="110"/>
      <c r="BB866" s="111"/>
      <c r="BC866" s="109"/>
      <c r="BD866" s="109"/>
      <c r="BE866" s="321"/>
      <c r="BF866" s="322"/>
      <c r="BG866" s="322"/>
      <c r="BH866" s="322"/>
      <c r="BI866" s="322"/>
      <c r="BJ866" s="323"/>
      <c r="BK866" s="46" t="s">
        <v>18</v>
      </c>
      <c r="BL866" s="48" t="s">
        <v>51</v>
      </c>
      <c r="BN866" s="146">
        <f t="shared" si="1341"/>
        <v>12</v>
      </c>
      <c r="BO866" s="146">
        <f t="shared" si="1290"/>
        <v>12</v>
      </c>
      <c r="BP866" s="146">
        <f t="shared" si="1291"/>
        <v>12</v>
      </c>
      <c r="BQ866" s="146">
        <f t="shared" si="1292"/>
        <v>12</v>
      </c>
      <c r="BR866" s="146">
        <f t="shared" si="1293"/>
        <v>12</v>
      </c>
      <c r="BS866" s="146">
        <f t="shared" si="1294"/>
        <v>12</v>
      </c>
      <c r="BT866" s="146">
        <f t="shared" si="1295"/>
        <v>12</v>
      </c>
      <c r="BU866" s="146">
        <f t="shared" si="1296"/>
        <v>12</v>
      </c>
      <c r="BV866" s="146">
        <f t="shared" si="1297"/>
        <v>12</v>
      </c>
      <c r="BW866" s="146">
        <f t="shared" si="1298"/>
        <v>12</v>
      </c>
      <c r="BX866" s="146">
        <f t="shared" si="1299"/>
        <v>12</v>
      </c>
      <c r="BY866" s="146">
        <f t="shared" si="1300"/>
        <v>12</v>
      </c>
      <c r="BZ866" s="146">
        <f t="shared" si="1301"/>
        <v>12</v>
      </c>
      <c r="CA866" s="146">
        <f t="shared" si="1302"/>
        <v>12</v>
      </c>
      <c r="CB866" s="146">
        <f t="shared" si="1303"/>
        <v>12</v>
      </c>
      <c r="CC866" s="146">
        <f t="shared" si="1304"/>
        <v>0</v>
      </c>
      <c r="CD866" s="146">
        <f t="shared" si="1305"/>
        <v>0</v>
      </c>
      <c r="CE866" s="146">
        <f t="shared" si="1306"/>
        <v>0</v>
      </c>
      <c r="CF866" s="146">
        <f t="shared" si="1307"/>
        <v>0</v>
      </c>
      <c r="CG866" s="146">
        <f t="shared" si="1308"/>
        <v>0</v>
      </c>
      <c r="CH866" s="146">
        <f t="shared" si="1309"/>
        <v>0</v>
      </c>
      <c r="CI866" s="146">
        <f t="shared" si="1310"/>
        <v>0</v>
      </c>
      <c r="CJ866" s="146">
        <f t="shared" si="1311"/>
        <v>0</v>
      </c>
      <c r="CK866" s="146">
        <f t="shared" si="1312"/>
        <v>0</v>
      </c>
      <c r="CL866" s="146">
        <f t="shared" si="1313"/>
        <v>0</v>
      </c>
      <c r="CM866" s="146">
        <f t="shared" si="1314"/>
        <v>0</v>
      </c>
      <c r="CN866" s="146">
        <f t="shared" si="1315"/>
        <v>0</v>
      </c>
      <c r="CO866" s="146">
        <f t="shared" si="1316"/>
        <v>0</v>
      </c>
      <c r="CP866" s="146">
        <f t="shared" si="1317"/>
        <v>0</v>
      </c>
      <c r="CQ866" s="146">
        <f t="shared" si="1318"/>
        <v>0</v>
      </c>
      <c r="CR866" s="146">
        <f t="shared" si="1319"/>
        <v>0</v>
      </c>
      <c r="CS866" s="146">
        <f t="shared" si="1320"/>
        <v>0</v>
      </c>
      <c r="CT866" s="146">
        <f t="shared" si="1321"/>
        <v>0</v>
      </c>
      <c r="CU866" s="146">
        <f t="shared" si="1322"/>
        <v>0</v>
      </c>
      <c r="CV866" s="146">
        <f t="shared" si="1323"/>
        <v>0</v>
      </c>
      <c r="CW866" s="146">
        <f t="shared" si="1324"/>
        <v>0</v>
      </c>
      <c r="CX866" s="146">
        <f t="shared" si="1325"/>
        <v>0</v>
      </c>
      <c r="CY866" s="146">
        <f t="shared" si="1326"/>
        <v>0</v>
      </c>
      <c r="CZ866" s="146">
        <f t="shared" si="1327"/>
        <v>0</v>
      </c>
      <c r="DA866" s="146">
        <f t="shared" si="1328"/>
        <v>0</v>
      </c>
      <c r="DB866" s="146">
        <f t="shared" si="1329"/>
        <v>0</v>
      </c>
      <c r="DC866" s="146">
        <f t="shared" si="1330"/>
        <v>0</v>
      </c>
      <c r="DD866" s="146">
        <f t="shared" si="1331"/>
        <v>0</v>
      </c>
      <c r="DE866" s="146">
        <f t="shared" si="1332"/>
        <v>0</v>
      </c>
      <c r="DF866" s="146">
        <f t="shared" si="1333"/>
        <v>0</v>
      </c>
      <c r="DG866" s="146">
        <f t="shared" si="1334"/>
        <v>0</v>
      </c>
      <c r="DH866" s="146">
        <f t="shared" si="1335"/>
        <v>0</v>
      </c>
      <c r="DI866" s="146">
        <f t="shared" si="1336"/>
        <v>0</v>
      </c>
      <c r="DJ866" s="146">
        <f t="shared" si="1337"/>
        <v>0</v>
      </c>
      <c r="DK866" s="146">
        <f t="shared" si="1338"/>
        <v>0</v>
      </c>
      <c r="DL866" s="146">
        <f t="shared" si="1339"/>
        <v>0</v>
      </c>
      <c r="DM866" s="146">
        <f t="shared" si="1340"/>
        <v>0</v>
      </c>
      <c r="DN866" s="64">
        <f t="shared" si="1437"/>
        <v>180</v>
      </c>
      <c r="DO866" s="52">
        <f t="shared" si="1438"/>
        <v>180</v>
      </c>
      <c r="DP866" s="52" t="str">
        <f t="shared" si="1342"/>
        <v/>
      </c>
      <c r="DQ866" s="53" t="str">
        <f t="shared" si="1343"/>
        <v/>
      </c>
      <c r="DR866" s="1">
        <f t="shared" si="1439"/>
        <v>1</v>
      </c>
      <c r="DS866" s="168" t="e">
        <f>IF(AND(DR866=#REF!,BL866=#REF!),'Tiến độ'!D866,"")</f>
        <v>#REF!</v>
      </c>
    </row>
    <row r="867" spans="1:123" ht="11.25" customHeight="1">
      <c r="A867" s="309" t="str">
        <f>IF(B867="","",MAX($A$7:A866)+1)</f>
        <v/>
      </c>
      <c r="B867" s="312"/>
      <c r="C867" s="101" t="s">
        <v>854</v>
      </c>
      <c r="D867" s="102" t="s">
        <v>855</v>
      </c>
      <c r="E867" s="103">
        <v>3</v>
      </c>
      <c r="F867" s="104">
        <v>60</v>
      </c>
      <c r="G867" s="105"/>
      <c r="H867" s="106">
        <f t="shared" si="1440"/>
        <v>3</v>
      </c>
      <c r="I867" s="107">
        <f t="shared" si="1441"/>
        <v>161</v>
      </c>
      <c r="J867" s="28"/>
      <c r="K867" s="108">
        <v>4</v>
      </c>
      <c r="L867" s="109">
        <v>4</v>
      </c>
      <c r="M867" s="109">
        <v>4</v>
      </c>
      <c r="N867" s="110">
        <v>4</v>
      </c>
      <c r="O867" s="108">
        <v>4</v>
      </c>
      <c r="P867" s="109">
        <v>4</v>
      </c>
      <c r="Q867" s="109">
        <v>4</v>
      </c>
      <c r="R867" s="110">
        <v>4</v>
      </c>
      <c r="S867" s="108">
        <v>4</v>
      </c>
      <c r="T867" s="109">
        <v>4</v>
      </c>
      <c r="U867" s="109">
        <v>4</v>
      </c>
      <c r="V867" s="109">
        <v>4</v>
      </c>
      <c r="W867" s="110">
        <v>4</v>
      </c>
      <c r="X867" s="108">
        <v>4</v>
      </c>
      <c r="Y867" s="109">
        <v>4</v>
      </c>
      <c r="Z867" s="109" t="s">
        <v>163</v>
      </c>
      <c r="AA867" s="110" t="s">
        <v>163</v>
      </c>
      <c r="AB867" s="108" t="s">
        <v>163</v>
      </c>
      <c r="AC867" s="109" t="s">
        <v>163</v>
      </c>
      <c r="AD867" s="109" t="s">
        <v>164</v>
      </c>
      <c r="AE867" s="110" t="s">
        <v>164</v>
      </c>
      <c r="AF867" s="108" t="s">
        <v>164</v>
      </c>
      <c r="AG867" s="109" t="s">
        <v>164</v>
      </c>
      <c r="AH867" s="109" t="s">
        <v>164</v>
      </c>
      <c r="AI867" s="362"/>
      <c r="AJ867" s="363"/>
      <c r="AK867" s="108" t="s">
        <v>164</v>
      </c>
      <c r="AL867" s="109"/>
      <c r="AM867" s="109"/>
      <c r="AN867" s="110"/>
      <c r="AO867" s="108"/>
      <c r="AP867" s="109"/>
      <c r="AQ867" s="109"/>
      <c r="AR867" s="110"/>
      <c r="AS867" s="111"/>
      <c r="AT867" s="109"/>
      <c r="AU867" s="109"/>
      <c r="AV867" s="112"/>
      <c r="AW867" s="108"/>
      <c r="AX867" s="109"/>
      <c r="AY867" s="109"/>
      <c r="AZ867" s="109"/>
      <c r="BA867" s="110"/>
      <c r="BB867" s="111"/>
      <c r="BC867" s="109"/>
      <c r="BD867" s="109"/>
      <c r="BE867" s="321"/>
      <c r="BF867" s="322"/>
      <c r="BG867" s="322"/>
      <c r="BH867" s="322"/>
      <c r="BI867" s="322"/>
      <c r="BJ867" s="323"/>
      <c r="BK867" s="48" t="s">
        <v>18</v>
      </c>
      <c r="BL867" s="48" t="s">
        <v>52</v>
      </c>
      <c r="BN867" s="146">
        <f t="shared" si="1341"/>
        <v>12</v>
      </c>
      <c r="BO867" s="146">
        <f t="shared" si="1290"/>
        <v>12</v>
      </c>
      <c r="BP867" s="146">
        <f t="shared" si="1291"/>
        <v>12</v>
      </c>
      <c r="BQ867" s="146">
        <f t="shared" si="1292"/>
        <v>12</v>
      </c>
      <c r="BR867" s="146">
        <f t="shared" si="1293"/>
        <v>12</v>
      </c>
      <c r="BS867" s="146">
        <f t="shared" si="1294"/>
        <v>12</v>
      </c>
      <c r="BT867" s="146">
        <f t="shared" si="1295"/>
        <v>12</v>
      </c>
      <c r="BU867" s="146">
        <f t="shared" si="1296"/>
        <v>12</v>
      </c>
      <c r="BV867" s="146">
        <f t="shared" si="1297"/>
        <v>12</v>
      </c>
      <c r="BW867" s="146">
        <f t="shared" si="1298"/>
        <v>12</v>
      </c>
      <c r="BX867" s="146">
        <f t="shared" si="1299"/>
        <v>12</v>
      </c>
      <c r="BY867" s="146">
        <f t="shared" si="1300"/>
        <v>12</v>
      </c>
      <c r="BZ867" s="146">
        <f t="shared" si="1301"/>
        <v>12</v>
      </c>
      <c r="CA867" s="146">
        <f t="shared" si="1302"/>
        <v>12</v>
      </c>
      <c r="CB867" s="146">
        <f t="shared" si="1303"/>
        <v>12</v>
      </c>
      <c r="CC867" s="146">
        <f t="shared" si="1304"/>
        <v>0</v>
      </c>
      <c r="CD867" s="146">
        <f t="shared" si="1305"/>
        <v>0</v>
      </c>
      <c r="CE867" s="146">
        <f t="shared" si="1306"/>
        <v>0</v>
      </c>
      <c r="CF867" s="146">
        <f t="shared" si="1307"/>
        <v>0</v>
      </c>
      <c r="CG867" s="146">
        <f t="shared" si="1308"/>
        <v>0</v>
      </c>
      <c r="CH867" s="146">
        <f t="shared" si="1309"/>
        <v>0</v>
      </c>
      <c r="CI867" s="146">
        <f t="shared" si="1310"/>
        <v>0</v>
      </c>
      <c r="CJ867" s="146">
        <f t="shared" si="1311"/>
        <v>0</v>
      </c>
      <c r="CK867" s="146">
        <f t="shared" si="1312"/>
        <v>0</v>
      </c>
      <c r="CL867" s="146">
        <f t="shared" si="1313"/>
        <v>0</v>
      </c>
      <c r="CM867" s="146">
        <f t="shared" si="1314"/>
        <v>0</v>
      </c>
      <c r="CN867" s="146">
        <f t="shared" si="1315"/>
        <v>0</v>
      </c>
      <c r="CO867" s="146">
        <f t="shared" si="1316"/>
        <v>0</v>
      </c>
      <c r="CP867" s="146">
        <f t="shared" si="1317"/>
        <v>0</v>
      </c>
      <c r="CQ867" s="146">
        <f t="shared" si="1318"/>
        <v>0</v>
      </c>
      <c r="CR867" s="146">
        <f t="shared" si="1319"/>
        <v>0</v>
      </c>
      <c r="CS867" s="146">
        <f t="shared" si="1320"/>
        <v>0</v>
      </c>
      <c r="CT867" s="146">
        <f t="shared" si="1321"/>
        <v>0</v>
      </c>
      <c r="CU867" s="146">
        <f t="shared" si="1322"/>
        <v>0</v>
      </c>
      <c r="CV867" s="146">
        <f t="shared" si="1323"/>
        <v>0</v>
      </c>
      <c r="CW867" s="146">
        <f t="shared" si="1324"/>
        <v>0</v>
      </c>
      <c r="CX867" s="146">
        <f t="shared" si="1325"/>
        <v>0</v>
      </c>
      <c r="CY867" s="146">
        <f t="shared" si="1326"/>
        <v>0</v>
      </c>
      <c r="CZ867" s="146">
        <f t="shared" si="1327"/>
        <v>0</v>
      </c>
      <c r="DA867" s="146">
        <f t="shared" si="1328"/>
        <v>0</v>
      </c>
      <c r="DB867" s="146">
        <f t="shared" si="1329"/>
        <v>0</v>
      </c>
      <c r="DC867" s="146">
        <f t="shared" si="1330"/>
        <v>0</v>
      </c>
      <c r="DD867" s="146">
        <f t="shared" si="1331"/>
        <v>0</v>
      </c>
      <c r="DE867" s="146">
        <f t="shared" si="1332"/>
        <v>0</v>
      </c>
      <c r="DF867" s="146">
        <f t="shared" si="1333"/>
        <v>0</v>
      </c>
      <c r="DG867" s="146">
        <f t="shared" si="1334"/>
        <v>0</v>
      </c>
      <c r="DH867" s="146">
        <f t="shared" si="1335"/>
        <v>0</v>
      </c>
      <c r="DI867" s="146">
        <f t="shared" si="1336"/>
        <v>0</v>
      </c>
      <c r="DJ867" s="146">
        <f t="shared" si="1337"/>
        <v>0</v>
      </c>
      <c r="DK867" s="146">
        <f t="shared" si="1338"/>
        <v>0</v>
      </c>
      <c r="DL867" s="146">
        <f t="shared" si="1339"/>
        <v>0</v>
      </c>
      <c r="DM867" s="146">
        <f t="shared" si="1340"/>
        <v>0</v>
      </c>
      <c r="DN867" s="65">
        <f t="shared" si="1437"/>
        <v>180</v>
      </c>
      <c r="DO867" s="57">
        <f t="shared" si="1438"/>
        <v>180</v>
      </c>
      <c r="DP867" s="57" t="str">
        <f t="shared" si="1342"/>
        <v/>
      </c>
      <c r="DQ867" s="58" t="str">
        <f t="shared" si="1343"/>
        <v/>
      </c>
      <c r="DR867" s="1">
        <f t="shared" si="1439"/>
        <v>1</v>
      </c>
      <c r="DS867" s="168" t="e">
        <f>IF(AND(DR867=#REF!,BL867=#REF!),'Tiến độ'!D867,"")</f>
        <v>#REF!</v>
      </c>
    </row>
    <row r="868" spans="1:123" ht="11.25" customHeight="1">
      <c r="A868" s="309" t="str">
        <f>IF(B868="","",MAX($A$7:A867)+1)</f>
        <v/>
      </c>
      <c r="B868" s="312"/>
      <c r="C868" s="101" t="s">
        <v>426</v>
      </c>
      <c r="D868" s="102" t="s">
        <v>213</v>
      </c>
      <c r="E868" s="103">
        <v>3</v>
      </c>
      <c r="F868" s="104">
        <v>60</v>
      </c>
      <c r="G868" s="105"/>
      <c r="H868" s="106">
        <f t="shared" si="1440"/>
        <v>3</v>
      </c>
      <c r="I868" s="107">
        <f t="shared" si="1441"/>
        <v>161</v>
      </c>
      <c r="J868" s="28"/>
      <c r="K868" s="108"/>
      <c r="L868" s="109"/>
      <c r="M868" s="109"/>
      <c r="N868" s="110"/>
      <c r="O868" s="108"/>
      <c r="P868" s="109"/>
      <c r="Q868" s="109"/>
      <c r="R868" s="110"/>
      <c r="S868" s="108"/>
      <c r="T868" s="109"/>
      <c r="U868" s="109"/>
      <c r="V868" s="109"/>
      <c r="W868" s="110"/>
      <c r="X868" s="108"/>
      <c r="Y868" s="109"/>
      <c r="Z868" s="109"/>
      <c r="AA868" s="110"/>
      <c r="AB868" s="108"/>
      <c r="AC868" s="109"/>
      <c r="AD868" s="109"/>
      <c r="AE868" s="110"/>
      <c r="AF868" s="108"/>
      <c r="AG868" s="109"/>
      <c r="AH868" s="109"/>
      <c r="AI868" s="362"/>
      <c r="AJ868" s="363"/>
      <c r="AK868" s="108"/>
      <c r="AL868" s="109">
        <v>4</v>
      </c>
      <c r="AM868" s="109">
        <v>4</v>
      </c>
      <c r="AN868" s="110">
        <v>4</v>
      </c>
      <c r="AO868" s="108">
        <v>4</v>
      </c>
      <c r="AP868" s="109">
        <v>4</v>
      </c>
      <c r="AQ868" s="109">
        <v>4</v>
      </c>
      <c r="AR868" s="110">
        <v>4</v>
      </c>
      <c r="AS868" s="111">
        <v>4</v>
      </c>
      <c r="AT868" s="109">
        <v>4</v>
      </c>
      <c r="AU868" s="109">
        <v>4</v>
      </c>
      <c r="AV868" s="112">
        <v>4</v>
      </c>
      <c r="AW868" s="108">
        <v>4</v>
      </c>
      <c r="AX868" s="109">
        <v>4</v>
      </c>
      <c r="AY868" s="109">
        <v>4</v>
      </c>
      <c r="AZ868" s="109">
        <v>4</v>
      </c>
      <c r="BA868" s="110" t="s">
        <v>163</v>
      </c>
      <c r="BB868" s="111" t="s">
        <v>163</v>
      </c>
      <c r="BC868" s="109" t="s">
        <v>163</v>
      </c>
      <c r="BD868" s="109" t="s">
        <v>163</v>
      </c>
      <c r="BE868" s="321"/>
      <c r="BF868" s="322"/>
      <c r="BG868" s="322"/>
      <c r="BH868" s="322"/>
      <c r="BI868" s="322"/>
      <c r="BJ868" s="323"/>
      <c r="BK868" s="48" t="s">
        <v>18</v>
      </c>
      <c r="BL868" s="48" t="s">
        <v>57</v>
      </c>
      <c r="BN868" s="146">
        <f t="shared" si="1341"/>
        <v>0</v>
      </c>
      <c r="BO868" s="146">
        <f t="shared" si="1290"/>
        <v>0</v>
      </c>
      <c r="BP868" s="146">
        <f t="shared" si="1291"/>
        <v>0</v>
      </c>
      <c r="BQ868" s="146">
        <f t="shared" si="1292"/>
        <v>0</v>
      </c>
      <c r="BR868" s="146">
        <f t="shared" si="1293"/>
        <v>0</v>
      </c>
      <c r="BS868" s="146">
        <f t="shared" si="1294"/>
        <v>0</v>
      </c>
      <c r="BT868" s="146">
        <f t="shared" si="1295"/>
        <v>0</v>
      </c>
      <c r="BU868" s="146">
        <f t="shared" si="1296"/>
        <v>0</v>
      </c>
      <c r="BV868" s="146">
        <f t="shared" si="1297"/>
        <v>0</v>
      </c>
      <c r="BW868" s="146">
        <f t="shared" si="1298"/>
        <v>0</v>
      </c>
      <c r="BX868" s="146">
        <f t="shared" si="1299"/>
        <v>0</v>
      </c>
      <c r="BY868" s="146">
        <f t="shared" si="1300"/>
        <v>0</v>
      </c>
      <c r="BZ868" s="146">
        <f t="shared" si="1301"/>
        <v>0</v>
      </c>
      <c r="CA868" s="146">
        <f t="shared" si="1302"/>
        <v>0</v>
      </c>
      <c r="CB868" s="146">
        <f t="shared" si="1303"/>
        <v>0</v>
      </c>
      <c r="CC868" s="146">
        <f t="shared" si="1304"/>
        <v>0</v>
      </c>
      <c r="CD868" s="146">
        <f t="shared" si="1305"/>
        <v>0</v>
      </c>
      <c r="CE868" s="146">
        <f t="shared" si="1306"/>
        <v>0</v>
      </c>
      <c r="CF868" s="146">
        <f t="shared" si="1307"/>
        <v>0</v>
      </c>
      <c r="CG868" s="146">
        <f t="shared" si="1308"/>
        <v>0</v>
      </c>
      <c r="CH868" s="146">
        <f t="shared" si="1309"/>
        <v>0</v>
      </c>
      <c r="CI868" s="146">
        <f t="shared" si="1310"/>
        <v>0</v>
      </c>
      <c r="CJ868" s="146">
        <f t="shared" si="1311"/>
        <v>0</v>
      </c>
      <c r="CK868" s="146">
        <f t="shared" si="1312"/>
        <v>0</v>
      </c>
      <c r="CL868" s="146">
        <f t="shared" si="1313"/>
        <v>0</v>
      </c>
      <c r="CM868" s="146">
        <f t="shared" si="1314"/>
        <v>0</v>
      </c>
      <c r="CN868" s="146">
        <f t="shared" si="1315"/>
        <v>0</v>
      </c>
      <c r="CO868" s="146">
        <f t="shared" si="1316"/>
        <v>12</v>
      </c>
      <c r="CP868" s="146">
        <f t="shared" si="1317"/>
        <v>12</v>
      </c>
      <c r="CQ868" s="146">
        <f t="shared" si="1318"/>
        <v>12</v>
      </c>
      <c r="CR868" s="146">
        <f t="shared" si="1319"/>
        <v>12</v>
      </c>
      <c r="CS868" s="146">
        <f t="shared" si="1320"/>
        <v>12</v>
      </c>
      <c r="CT868" s="146">
        <f t="shared" si="1321"/>
        <v>12</v>
      </c>
      <c r="CU868" s="146">
        <f t="shared" si="1322"/>
        <v>12</v>
      </c>
      <c r="CV868" s="146">
        <f t="shared" si="1323"/>
        <v>12</v>
      </c>
      <c r="CW868" s="146">
        <f t="shared" si="1324"/>
        <v>12</v>
      </c>
      <c r="CX868" s="146">
        <f t="shared" si="1325"/>
        <v>12</v>
      </c>
      <c r="CY868" s="146">
        <f t="shared" si="1326"/>
        <v>12</v>
      </c>
      <c r="CZ868" s="146">
        <f t="shared" si="1327"/>
        <v>12</v>
      </c>
      <c r="DA868" s="146">
        <f t="shared" si="1328"/>
        <v>12</v>
      </c>
      <c r="DB868" s="146">
        <f t="shared" si="1329"/>
        <v>12</v>
      </c>
      <c r="DC868" s="146">
        <f t="shared" si="1330"/>
        <v>12</v>
      </c>
      <c r="DD868" s="146">
        <f t="shared" si="1331"/>
        <v>0</v>
      </c>
      <c r="DE868" s="146">
        <f t="shared" si="1332"/>
        <v>0</v>
      </c>
      <c r="DF868" s="146">
        <f t="shared" si="1333"/>
        <v>0</v>
      </c>
      <c r="DG868" s="146">
        <f t="shared" si="1334"/>
        <v>0</v>
      </c>
      <c r="DH868" s="146">
        <f t="shared" si="1335"/>
        <v>0</v>
      </c>
      <c r="DI868" s="146">
        <f t="shared" si="1336"/>
        <v>0</v>
      </c>
      <c r="DJ868" s="146">
        <f t="shared" si="1337"/>
        <v>0</v>
      </c>
      <c r="DK868" s="146">
        <f t="shared" si="1338"/>
        <v>0</v>
      </c>
      <c r="DL868" s="146">
        <f t="shared" si="1339"/>
        <v>0</v>
      </c>
      <c r="DM868" s="146">
        <f t="shared" si="1340"/>
        <v>0</v>
      </c>
      <c r="DN868" s="65">
        <f t="shared" si="1437"/>
        <v>180</v>
      </c>
      <c r="DO868" s="57" t="str">
        <f t="shared" si="1438"/>
        <v/>
      </c>
      <c r="DP868" s="57" t="str">
        <f t="shared" si="1342"/>
        <v/>
      </c>
      <c r="DQ868" s="58">
        <f t="shared" si="1343"/>
        <v>180</v>
      </c>
      <c r="DR868" s="1">
        <f t="shared" si="1439"/>
        <v>2</v>
      </c>
      <c r="DS868" s="168" t="e">
        <f>IF(AND(DR868=#REF!,BL868=#REF!),'Tiến độ'!D868,"")</f>
        <v>#REF!</v>
      </c>
    </row>
    <row r="869" spans="1:123" ht="11.25" customHeight="1">
      <c r="A869" s="309" t="str">
        <f>IF(B869="","",MAX($A$7:A868)+1)</f>
        <v/>
      </c>
      <c r="B869" s="312"/>
      <c r="C869" s="101" t="s">
        <v>11809</v>
      </c>
      <c r="D869" s="102" t="s">
        <v>864</v>
      </c>
      <c r="E869" s="103">
        <v>3</v>
      </c>
      <c r="F869" s="104">
        <v>45</v>
      </c>
      <c r="G869" s="105"/>
      <c r="H869" s="106">
        <f t="shared" si="1440"/>
        <v>3</v>
      </c>
      <c r="I869" s="107">
        <f t="shared" si="1441"/>
        <v>161</v>
      </c>
      <c r="J869" s="28"/>
      <c r="K869" s="108"/>
      <c r="L869" s="109"/>
      <c r="M869" s="109"/>
      <c r="N869" s="110"/>
      <c r="O869" s="108"/>
      <c r="P869" s="109"/>
      <c r="Q869" s="109"/>
      <c r="R869" s="110"/>
      <c r="S869" s="108"/>
      <c r="T869" s="109"/>
      <c r="U869" s="109"/>
      <c r="V869" s="109"/>
      <c r="W869" s="110"/>
      <c r="X869" s="108"/>
      <c r="Y869" s="109"/>
      <c r="Z869" s="109"/>
      <c r="AA869" s="110"/>
      <c r="AB869" s="108"/>
      <c r="AC869" s="109"/>
      <c r="AD869" s="109"/>
      <c r="AE869" s="110"/>
      <c r="AF869" s="108"/>
      <c r="AG869" s="109"/>
      <c r="AH869" s="109"/>
      <c r="AI869" s="362"/>
      <c r="AJ869" s="363"/>
      <c r="AK869" s="108"/>
      <c r="AL869" s="109">
        <v>3</v>
      </c>
      <c r="AM869" s="109">
        <v>3</v>
      </c>
      <c r="AN869" s="110">
        <v>3</v>
      </c>
      <c r="AO869" s="108">
        <v>3</v>
      </c>
      <c r="AP869" s="109">
        <v>3</v>
      </c>
      <c r="AQ869" s="109">
        <v>3</v>
      </c>
      <c r="AR869" s="110">
        <v>3</v>
      </c>
      <c r="AS869" s="111">
        <v>3</v>
      </c>
      <c r="AT869" s="109">
        <v>3</v>
      </c>
      <c r="AU869" s="109">
        <v>3</v>
      </c>
      <c r="AV869" s="112">
        <v>3</v>
      </c>
      <c r="AW869" s="108">
        <v>3</v>
      </c>
      <c r="AX869" s="109">
        <v>3</v>
      </c>
      <c r="AY869" s="109">
        <v>3</v>
      </c>
      <c r="AZ869" s="109">
        <v>3</v>
      </c>
      <c r="BA869" s="110" t="s">
        <v>163</v>
      </c>
      <c r="BB869" s="111" t="s">
        <v>163</v>
      </c>
      <c r="BC869" s="109" t="s">
        <v>163</v>
      </c>
      <c r="BD869" s="109" t="s">
        <v>163</v>
      </c>
      <c r="BE869" s="321"/>
      <c r="BF869" s="322"/>
      <c r="BG869" s="322"/>
      <c r="BH869" s="322"/>
      <c r="BI869" s="322"/>
      <c r="BJ869" s="323"/>
      <c r="BK869" s="48" t="s">
        <v>18</v>
      </c>
      <c r="BL869" s="48" t="s">
        <v>51</v>
      </c>
      <c r="BN869" s="146">
        <f t="shared" si="1341"/>
        <v>0</v>
      </c>
      <c r="BO869" s="146">
        <f t="shared" si="1290"/>
        <v>0</v>
      </c>
      <c r="BP869" s="146">
        <f t="shared" si="1291"/>
        <v>0</v>
      </c>
      <c r="BQ869" s="146">
        <f t="shared" si="1292"/>
        <v>0</v>
      </c>
      <c r="BR869" s="146">
        <f t="shared" si="1293"/>
        <v>0</v>
      </c>
      <c r="BS869" s="146">
        <f t="shared" si="1294"/>
        <v>0</v>
      </c>
      <c r="BT869" s="146">
        <f t="shared" si="1295"/>
        <v>0</v>
      </c>
      <c r="BU869" s="146">
        <f t="shared" si="1296"/>
        <v>0</v>
      </c>
      <c r="BV869" s="146">
        <f t="shared" si="1297"/>
        <v>0</v>
      </c>
      <c r="BW869" s="146">
        <f t="shared" si="1298"/>
        <v>0</v>
      </c>
      <c r="BX869" s="146">
        <f t="shared" si="1299"/>
        <v>0</v>
      </c>
      <c r="BY869" s="146">
        <f t="shared" si="1300"/>
        <v>0</v>
      </c>
      <c r="BZ869" s="146">
        <f t="shared" si="1301"/>
        <v>0</v>
      </c>
      <c r="CA869" s="146">
        <f t="shared" si="1302"/>
        <v>0</v>
      </c>
      <c r="CB869" s="146">
        <f t="shared" si="1303"/>
        <v>0</v>
      </c>
      <c r="CC869" s="146">
        <f t="shared" si="1304"/>
        <v>0</v>
      </c>
      <c r="CD869" s="146">
        <f t="shared" si="1305"/>
        <v>0</v>
      </c>
      <c r="CE869" s="146">
        <f t="shared" si="1306"/>
        <v>0</v>
      </c>
      <c r="CF869" s="146">
        <f t="shared" si="1307"/>
        <v>0</v>
      </c>
      <c r="CG869" s="146">
        <f t="shared" si="1308"/>
        <v>0</v>
      </c>
      <c r="CH869" s="146">
        <f t="shared" si="1309"/>
        <v>0</v>
      </c>
      <c r="CI869" s="146">
        <f t="shared" si="1310"/>
        <v>0</v>
      </c>
      <c r="CJ869" s="146">
        <f t="shared" si="1311"/>
        <v>0</v>
      </c>
      <c r="CK869" s="146">
        <f t="shared" si="1312"/>
        <v>0</v>
      </c>
      <c r="CL869" s="146">
        <f t="shared" si="1313"/>
        <v>0</v>
      </c>
      <c r="CM869" s="146">
        <f t="shared" si="1314"/>
        <v>0</v>
      </c>
      <c r="CN869" s="146">
        <f t="shared" si="1315"/>
        <v>0</v>
      </c>
      <c r="CO869" s="146">
        <f t="shared" si="1316"/>
        <v>9</v>
      </c>
      <c r="CP869" s="146">
        <f t="shared" si="1317"/>
        <v>9</v>
      </c>
      <c r="CQ869" s="146">
        <f t="shared" si="1318"/>
        <v>9</v>
      </c>
      <c r="CR869" s="146">
        <f t="shared" si="1319"/>
        <v>9</v>
      </c>
      <c r="CS869" s="146">
        <f t="shared" si="1320"/>
        <v>9</v>
      </c>
      <c r="CT869" s="146">
        <f t="shared" si="1321"/>
        <v>9</v>
      </c>
      <c r="CU869" s="146">
        <f t="shared" si="1322"/>
        <v>9</v>
      </c>
      <c r="CV869" s="146">
        <f t="shared" si="1323"/>
        <v>9</v>
      </c>
      <c r="CW869" s="146">
        <f t="shared" si="1324"/>
        <v>9</v>
      </c>
      <c r="CX869" s="146">
        <f t="shared" si="1325"/>
        <v>9</v>
      </c>
      <c r="CY869" s="146">
        <f t="shared" si="1326"/>
        <v>9</v>
      </c>
      <c r="CZ869" s="146">
        <f t="shared" si="1327"/>
        <v>9</v>
      </c>
      <c r="DA869" s="146">
        <f t="shared" si="1328"/>
        <v>9</v>
      </c>
      <c r="DB869" s="146">
        <f t="shared" si="1329"/>
        <v>9</v>
      </c>
      <c r="DC869" s="146">
        <f t="shared" si="1330"/>
        <v>9</v>
      </c>
      <c r="DD869" s="146">
        <f t="shared" si="1331"/>
        <v>0</v>
      </c>
      <c r="DE869" s="146">
        <f t="shared" si="1332"/>
        <v>0</v>
      </c>
      <c r="DF869" s="146">
        <f t="shared" si="1333"/>
        <v>0</v>
      </c>
      <c r="DG869" s="146">
        <f t="shared" si="1334"/>
        <v>0</v>
      </c>
      <c r="DH869" s="146">
        <f t="shared" si="1335"/>
        <v>0</v>
      </c>
      <c r="DI869" s="146">
        <f t="shared" si="1336"/>
        <v>0</v>
      </c>
      <c r="DJ869" s="146">
        <f t="shared" si="1337"/>
        <v>0</v>
      </c>
      <c r="DK869" s="146">
        <f t="shared" si="1338"/>
        <v>0</v>
      </c>
      <c r="DL869" s="146">
        <f t="shared" si="1339"/>
        <v>0</v>
      </c>
      <c r="DM869" s="146">
        <f t="shared" si="1340"/>
        <v>0</v>
      </c>
      <c r="DN869" s="65">
        <f t="shared" si="1437"/>
        <v>135</v>
      </c>
      <c r="DO869" s="57" t="str">
        <f t="shared" si="1438"/>
        <v/>
      </c>
      <c r="DP869" s="57" t="str">
        <f t="shared" si="1342"/>
        <v/>
      </c>
      <c r="DQ869" s="58">
        <f t="shared" si="1343"/>
        <v>135</v>
      </c>
      <c r="DR869" s="1">
        <f t="shared" si="1439"/>
        <v>2</v>
      </c>
      <c r="DS869" s="168" t="e">
        <f>IF(AND(DR869=#REF!,BL869=#REF!),'Tiến độ'!D869,"")</f>
        <v>#REF!</v>
      </c>
    </row>
    <row r="870" spans="1:123" ht="11.25" customHeight="1">
      <c r="A870" s="309" t="str">
        <f>IF(B870="","",MAX($A$7:A869)+1)</f>
        <v/>
      </c>
      <c r="B870" s="312"/>
      <c r="C870" s="101" t="s">
        <v>858</v>
      </c>
      <c r="D870" s="102" t="s">
        <v>859</v>
      </c>
      <c r="E870" s="103">
        <v>3</v>
      </c>
      <c r="F870" s="104">
        <v>60</v>
      </c>
      <c r="G870" s="105"/>
      <c r="H870" s="106">
        <f t="shared" si="1440"/>
        <v>3</v>
      </c>
      <c r="I870" s="107">
        <f t="shared" si="1441"/>
        <v>161</v>
      </c>
      <c r="J870" s="28"/>
      <c r="K870" s="108"/>
      <c r="L870" s="109"/>
      <c r="M870" s="109"/>
      <c r="N870" s="110"/>
      <c r="O870" s="108"/>
      <c r="P870" s="109"/>
      <c r="Q870" s="109"/>
      <c r="R870" s="110"/>
      <c r="S870" s="108"/>
      <c r="T870" s="109"/>
      <c r="U870" s="109"/>
      <c r="V870" s="109"/>
      <c r="W870" s="110"/>
      <c r="X870" s="108"/>
      <c r="Y870" s="109"/>
      <c r="Z870" s="109"/>
      <c r="AA870" s="110"/>
      <c r="AB870" s="108"/>
      <c r="AC870" s="109"/>
      <c r="AD870" s="109"/>
      <c r="AE870" s="110"/>
      <c r="AF870" s="108"/>
      <c r="AG870" s="109"/>
      <c r="AH870" s="109"/>
      <c r="AI870" s="362"/>
      <c r="AJ870" s="363"/>
      <c r="AK870" s="108"/>
      <c r="AL870" s="109">
        <v>4</v>
      </c>
      <c r="AM870" s="109">
        <v>4</v>
      </c>
      <c r="AN870" s="110">
        <v>4</v>
      </c>
      <c r="AO870" s="108">
        <v>4</v>
      </c>
      <c r="AP870" s="109">
        <v>4</v>
      </c>
      <c r="AQ870" s="109">
        <v>4</v>
      </c>
      <c r="AR870" s="110">
        <v>4</v>
      </c>
      <c r="AS870" s="111">
        <v>4</v>
      </c>
      <c r="AT870" s="109">
        <v>4</v>
      </c>
      <c r="AU870" s="109">
        <v>4</v>
      </c>
      <c r="AV870" s="112">
        <v>4</v>
      </c>
      <c r="AW870" s="108">
        <v>4</v>
      </c>
      <c r="AX870" s="109">
        <v>4</v>
      </c>
      <c r="AY870" s="109">
        <v>4</v>
      </c>
      <c r="AZ870" s="109">
        <v>4</v>
      </c>
      <c r="BA870" s="110" t="s">
        <v>163</v>
      </c>
      <c r="BB870" s="111" t="s">
        <v>163</v>
      </c>
      <c r="BC870" s="109" t="s">
        <v>163</v>
      </c>
      <c r="BD870" s="109" t="s">
        <v>163</v>
      </c>
      <c r="BE870" s="321"/>
      <c r="BF870" s="322"/>
      <c r="BG870" s="322"/>
      <c r="BH870" s="322"/>
      <c r="BI870" s="322"/>
      <c r="BJ870" s="323"/>
      <c r="BK870" s="48" t="s">
        <v>18</v>
      </c>
      <c r="BL870" s="48" t="s">
        <v>51</v>
      </c>
      <c r="BN870" s="146">
        <f t="shared" si="1341"/>
        <v>0</v>
      </c>
      <c r="BO870" s="146">
        <f t="shared" si="1290"/>
        <v>0</v>
      </c>
      <c r="BP870" s="146">
        <f t="shared" si="1291"/>
        <v>0</v>
      </c>
      <c r="BQ870" s="146">
        <f t="shared" si="1292"/>
        <v>0</v>
      </c>
      <c r="BR870" s="146">
        <f t="shared" si="1293"/>
        <v>0</v>
      </c>
      <c r="BS870" s="146">
        <f t="shared" si="1294"/>
        <v>0</v>
      </c>
      <c r="BT870" s="146">
        <f t="shared" si="1295"/>
        <v>0</v>
      </c>
      <c r="BU870" s="146">
        <f t="shared" si="1296"/>
        <v>0</v>
      </c>
      <c r="BV870" s="146">
        <f t="shared" si="1297"/>
        <v>0</v>
      </c>
      <c r="BW870" s="146">
        <f t="shared" si="1298"/>
        <v>0</v>
      </c>
      <c r="BX870" s="146">
        <f t="shared" si="1299"/>
        <v>0</v>
      </c>
      <c r="BY870" s="146">
        <f t="shared" si="1300"/>
        <v>0</v>
      </c>
      <c r="BZ870" s="146">
        <f t="shared" si="1301"/>
        <v>0</v>
      </c>
      <c r="CA870" s="146">
        <f t="shared" si="1302"/>
        <v>0</v>
      </c>
      <c r="CB870" s="146">
        <f t="shared" si="1303"/>
        <v>0</v>
      </c>
      <c r="CC870" s="146">
        <f t="shared" si="1304"/>
        <v>0</v>
      </c>
      <c r="CD870" s="146">
        <f t="shared" si="1305"/>
        <v>0</v>
      </c>
      <c r="CE870" s="146">
        <f t="shared" si="1306"/>
        <v>0</v>
      </c>
      <c r="CF870" s="146">
        <f t="shared" si="1307"/>
        <v>0</v>
      </c>
      <c r="CG870" s="146">
        <f t="shared" si="1308"/>
        <v>0</v>
      </c>
      <c r="CH870" s="146">
        <f t="shared" si="1309"/>
        <v>0</v>
      </c>
      <c r="CI870" s="146">
        <f t="shared" si="1310"/>
        <v>0</v>
      </c>
      <c r="CJ870" s="146">
        <f t="shared" si="1311"/>
        <v>0</v>
      </c>
      <c r="CK870" s="146">
        <f t="shared" si="1312"/>
        <v>0</v>
      </c>
      <c r="CL870" s="146">
        <f t="shared" si="1313"/>
        <v>0</v>
      </c>
      <c r="CM870" s="146">
        <f t="shared" si="1314"/>
        <v>0</v>
      </c>
      <c r="CN870" s="146">
        <f t="shared" si="1315"/>
        <v>0</v>
      </c>
      <c r="CO870" s="146">
        <f t="shared" si="1316"/>
        <v>12</v>
      </c>
      <c r="CP870" s="146">
        <f t="shared" si="1317"/>
        <v>12</v>
      </c>
      <c r="CQ870" s="146">
        <f t="shared" si="1318"/>
        <v>12</v>
      </c>
      <c r="CR870" s="146">
        <f t="shared" si="1319"/>
        <v>12</v>
      </c>
      <c r="CS870" s="146">
        <f t="shared" si="1320"/>
        <v>12</v>
      </c>
      <c r="CT870" s="146">
        <f t="shared" si="1321"/>
        <v>12</v>
      </c>
      <c r="CU870" s="146">
        <f t="shared" si="1322"/>
        <v>12</v>
      </c>
      <c r="CV870" s="146">
        <f t="shared" si="1323"/>
        <v>12</v>
      </c>
      <c r="CW870" s="146">
        <f t="shared" si="1324"/>
        <v>12</v>
      </c>
      <c r="CX870" s="146">
        <f t="shared" si="1325"/>
        <v>12</v>
      </c>
      <c r="CY870" s="146">
        <f t="shared" si="1326"/>
        <v>12</v>
      </c>
      <c r="CZ870" s="146">
        <f t="shared" si="1327"/>
        <v>12</v>
      </c>
      <c r="DA870" s="146">
        <f t="shared" si="1328"/>
        <v>12</v>
      </c>
      <c r="DB870" s="146">
        <f t="shared" si="1329"/>
        <v>12</v>
      </c>
      <c r="DC870" s="146">
        <f t="shared" si="1330"/>
        <v>12</v>
      </c>
      <c r="DD870" s="146">
        <f t="shared" si="1331"/>
        <v>0</v>
      </c>
      <c r="DE870" s="146">
        <f t="shared" si="1332"/>
        <v>0</v>
      </c>
      <c r="DF870" s="146">
        <f t="shared" si="1333"/>
        <v>0</v>
      </c>
      <c r="DG870" s="146">
        <f t="shared" si="1334"/>
        <v>0</v>
      </c>
      <c r="DH870" s="146">
        <f t="shared" si="1335"/>
        <v>0</v>
      </c>
      <c r="DI870" s="146">
        <f t="shared" si="1336"/>
        <v>0</v>
      </c>
      <c r="DJ870" s="146">
        <f t="shared" si="1337"/>
        <v>0</v>
      </c>
      <c r="DK870" s="146">
        <f t="shared" si="1338"/>
        <v>0</v>
      </c>
      <c r="DL870" s="146">
        <f t="shared" si="1339"/>
        <v>0</v>
      </c>
      <c r="DM870" s="146">
        <f t="shared" si="1340"/>
        <v>0</v>
      </c>
      <c r="DN870" s="65">
        <f t="shared" si="1437"/>
        <v>180</v>
      </c>
      <c r="DO870" s="57" t="str">
        <f t="shared" si="1438"/>
        <v/>
      </c>
      <c r="DP870" s="57" t="str">
        <f t="shared" si="1342"/>
        <v/>
      </c>
      <c r="DQ870" s="58">
        <f t="shared" si="1343"/>
        <v>180</v>
      </c>
      <c r="DR870" s="1">
        <f t="shared" si="1439"/>
        <v>2</v>
      </c>
      <c r="DS870" s="168" t="e">
        <f>IF(AND(DR870=#REF!,BL870=#REF!),'Tiến độ'!D870,"")</f>
        <v>#REF!</v>
      </c>
    </row>
    <row r="871" spans="1:123" ht="11.25" customHeight="1">
      <c r="A871" s="309" t="str">
        <f>IF(B871="","",MAX($A$7:A870)+1)</f>
        <v/>
      </c>
      <c r="B871" s="312"/>
      <c r="C871" s="101" t="s">
        <v>860</v>
      </c>
      <c r="D871" s="102" t="s">
        <v>11810</v>
      </c>
      <c r="E871" s="103">
        <v>4</v>
      </c>
      <c r="F871" s="104">
        <v>75</v>
      </c>
      <c r="G871" s="105"/>
      <c r="H871" s="106">
        <f t="shared" si="1440"/>
        <v>3</v>
      </c>
      <c r="I871" s="107">
        <f t="shared" si="1441"/>
        <v>161</v>
      </c>
      <c r="J871" s="28"/>
      <c r="K871" s="108"/>
      <c r="L871" s="109"/>
      <c r="M871" s="109"/>
      <c r="N871" s="110"/>
      <c r="O871" s="108"/>
      <c r="P871" s="109"/>
      <c r="Q871" s="109"/>
      <c r="R871" s="110"/>
      <c r="S871" s="108"/>
      <c r="T871" s="109"/>
      <c r="U871" s="109"/>
      <c r="V871" s="109"/>
      <c r="W871" s="110"/>
      <c r="X871" s="108"/>
      <c r="Y871" s="109"/>
      <c r="Z871" s="109"/>
      <c r="AA871" s="110"/>
      <c r="AB871" s="108"/>
      <c r="AC871" s="109"/>
      <c r="AD871" s="109"/>
      <c r="AE871" s="110"/>
      <c r="AF871" s="108"/>
      <c r="AG871" s="109"/>
      <c r="AH871" s="109"/>
      <c r="AI871" s="362"/>
      <c r="AJ871" s="363"/>
      <c r="AK871" s="108"/>
      <c r="AL871" s="109">
        <v>5</v>
      </c>
      <c r="AM871" s="109">
        <v>5</v>
      </c>
      <c r="AN871" s="110">
        <v>5</v>
      </c>
      <c r="AO871" s="108">
        <v>5</v>
      </c>
      <c r="AP871" s="109">
        <v>5</v>
      </c>
      <c r="AQ871" s="109">
        <v>5</v>
      </c>
      <c r="AR871" s="110">
        <v>5</v>
      </c>
      <c r="AS871" s="111">
        <v>5</v>
      </c>
      <c r="AT871" s="109">
        <v>5</v>
      </c>
      <c r="AU871" s="109">
        <v>5</v>
      </c>
      <c r="AV871" s="112">
        <v>5</v>
      </c>
      <c r="AW871" s="108">
        <v>5</v>
      </c>
      <c r="AX871" s="109">
        <v>5</v>
      </c>
      <c r="AY871" s="109">
        <v>5</v>
      </c>
      <c r="AZ871" s="109">
        <v>5</v>
      </c>
      <c r="BA871" s="110" t="s">
        <v>163</v>
      </c>
      <c r="BB871" s="111" t="s">
        <v>163</v>
      </c>
      <c r="BC871" s="109" t="s">
        <v>163</v>
      </c>
      <c r="BD871" s="109" t="s">
        <v>163</v>
      </c>
      <c r="BE871" s="321"/>
      <c r="BF871" s="322"/>
      <c r="BG871" s="322"/>
      <c r="BH871" s="322"/>
      <c r="BI871" s="322"/>
      <c r="BJ871" s="323"/>
      <c r="BK871" s="48" t="s">
        <v>18</v>
      </c>
      <c r="BL871" s="48" t="s">
        <v>51</v>
      </c>
      <c r="BN871" s="146">
        <f t="shared" si="1341"/>
        <v>0</v>
      </c>
      <c r="BO871" s="146">
        <f t="shared" si="1290"/>
        <v>0</v>
      </c>
      <c r="BP871" s="146">
        <f t="shared" si="1291"/>
        <v>0</v>
      </c>
      <c r="BQ871" s="146">
        <f t="shared" si="1292"/>
        <v>0</v>
      </c>
      <c r="BR871" s="146">
        <f t="shared" si="1293"/>
        <v>0</v>
      </c>
      <c r="BS871" s="146">
        <f t="shared" si="1294"/>
        <v>0</v>
      </c>
      <c r="BT871" s="146">
        <f t="shared" si="1295"/>
        <v>0</v>
      </c>
      <c r="BU871" s="146">
        <f t="shared" si="1296"/>
        <v>0</v>
      </c>
      <c r="BV871" s="146">
        <f t="shared" si="1297"/>
        <v>0</v>
      </c>
      <c r="BW871" s="146">
        <f t="shared" si="1298"/>
        <v>0</v>
      </c>
      <c r="BX871" s="146">
        <f t="shared" si="1299"/>
        <v>0</v>
      </c>
      <c r="BY871" s="146">
        <f t="shared" si="1300"/>
        <v>0</v>
      </c>
      <c r="BZ871" s="146">
        <f t="shared" si="1301"/>
        <v>0</v>
      </c>
      <c r="CA871" s="146">
        <f t="shared" si="1302"/>
        <v>0</v>
      </c>
      <c r="CB871" s="146">
        <f t="shared" si="1303"/>
        <v>0</v>
      </c>
      <c r="CC871" s="146">
        <f t="shared" si="1304"/>
        <v>0</v>
      </c>
      <c r="CD871" s="146">
        <f t="shared" si="1305"/>
        <v>0</v>
      </c>
      <c r="CE871" s="146">
        <f t="shared" si="1306"/>
        <v>0</v>
      </c>
      <c r="CF871" s="146">
        <f t="shared" si="1307"/>
        <v>0</v>
      </c>
      <c r="CG871" s="146">
        <f t="shared" si="1308"/>
        <v>0</v>
      </c>
      <c r="CH871" s="146">
        <f t="shared" si="1309"/>
        <v>0</v>
      </c>
      <c r="CI871" s="146">
        <f t="shared" si="1310"/>
        <v>0</v>
      </c>
      <c r="CJ871" s="146">
        <f t="shared" si="1311"/>
        <v>0</v>
      </c>
      <c r="CK871" s="146">
        <f t="shared" si="1312"/>
        <v>0</v>
      </c>
      <c r="CL871" s="146">
        <f t="shared" si="1313"/>
        <v>0</v>
      </c>
      <c r="CM871" s="146">
        <f t="shared" si="1314"/>
        <v>0</v>
      </c>
      <c r="CN871" s="146">
        <f t="shared" si="1315"/>
        <v>0</v>
      </c>
      <c r="CO871" s="146">
        <f t="shared" si="1316"/>
        <v>15</v>
      </c>
      <c r="CP871" s="146">
        <f t="shared" si="1317"/>
        <v>15</v>
      </c>
      <c r="CQ871" s="146">
        <f t="shared" si="1318"/>
        <v>15</v>
      </c>
      <c r="CR871" s="146">
        <f t="shared" si="1319"/>
        <v>15</v>
      </c>
      <c r="CS871" s="146">
        <f t="shared" si="1320"/>
        <v>15</v>
      </c>
      <c r="CT871" s="146">
        <f t="shared" si="1321"/>
        <v>15</v>
      </c>
      <c r="CU871" s="146">
        <f t="shared" si="1322"/>
        <v>15</v>
      </c>
      <c r="CV871" s="146">
        <f t="shared" si="1323"/>
        <v>15</v>
      </c>
      <c r="CW871" s="146">
        <f t="shared" si="1324"/>
        <v>15</v>
      </c>
      <c r="CX871" s="146">
        <f t="shared" si="1325"/>
        <v>15</v>
      </c>
      <c r="CY871" s="146">
        <f t="shared" si="1326"/>
        <v>15</v>
      </c>
      <c r="CZ871" s="146">
        <f t="shared" si="1327"/>
        <v>15</v>
      </c>
      <c r="DA871" s="146">
        <f t="shared" si="1328"/>
        <v>15</v>
      </c>
      <c r="DB871" s="146">
        <f t="shared" si="1329"/>
        <v>15</v>
      </c>
      <c r="DC871" s="146">
        <f t="shared" si="1330"/>
        <v>15</v>
      </c>
      <c r="DD871" s="146">
        <f t="shared" si="1331"/>
        <v>0</v>
      </c>
      <c r="DE871" s="146">
        <f t="shared" si="1332"/>
        <v>0</v>
      </c>
      <c r="DF871" s="146">
        <f t="shared" si="1333"/>
        <v>0</v>
      </c>
      <c r="DG871" s="146">
        <f t="shared" si="1334"/>
        <v>0</v>
      </c>
      <c r="DH871" s="146">
        <f t="shared" si="1335"/>
        <v>0</v>
      </c>
      <c r="DI871" s="146">
        <f t="shared" si="1336"/>
        <v>0</v>
      </c>
      <c r="DJ871" s="146">
        <f t="shared" si="1337"/>
        <v>0</v>
      </c>
      <c r="DK871" s="146">
        <f t="shared" si="1338"/>
        <v>0</v>
      </c>
      <c r="DL871" s="146">
        <f t="shared" si="1339"/>
        <v>0</v>
      </c>
      <c r="DM871" s="146">
        <f t="shared" si="1340"/>
        <v>0</v>
      </c>
      <c r="DN871" s="65">
        <f t="shared" si="1437"/>
        <v>225</v>
      </c>
      <c r="DO871" s="57" t="str">
        <f t="shared" si="1438"/>
        <v/>
      </c>
      <c r="DP871" s="57" t="str">
        <f t="shared" si="1342"/>
        <v/>
      </c>
      <c r="DQ871" s="58">
        <f t="shared" si="1343"/>
        <v>225</v>
      </c>
      <c r="DR871" s="1">
        <f t="shared" si="1439"/>
        <v>2</v>
      </c>
      <c r="DS871" s="168" t="e">
        <f>IF(AND(DR871=#REF!,BL871=#REF!),'Tiến độ'!D871,"")</f>
        <v>#REF!</v>
      </c>
    </row>
    <row r="872" spans="1:123" ht="11.25" customHeight="1">
      <c r="A872" s="314" t="str">
        <f>IF(B872="","",MAX($A$7:A871)+1)</f>
        <v/>
      </c>
      <c r="B872" s="315"/>
      <c r="C872" s="79" t="s">
        <v>11811</v>
      </c>
      <c r="D872" s="80" t="s">
        <v>11812</v>
      </c>
      <c r="E872" s="81">
        <v>3</v>
      </c>
      <c r="F872" s="82">
        <v>60</v>
      </c>
      <c r="G872" s="83"/>
      <c r="H872" s="106">
        <f t="shared" si="1440"/>
        <v>3</v>
      </c>
      <c r="I872" s="107">
        <f t="shared" si="1441"/>
        <v>161</v>
      </c>
      <c r="J872" s="27"/>
      <c r="K872" s="86"/>
      <c r="L872" s="87"/>
      <c r="M872" s="87"/>
      <c r="N872" s="88"/>
      <c r="O872" s="86"/>
      <c r="P872" s="87"/>
      <c r="Q872" s="87"/>
      <c r="R872" s="88"/>
      <c r="S872" s="86"/>
      <c r="T872" s="87"/>
      <c r="U872" s="87"/>
      <c r="V872" s="87"/>
      <c r="W872" s="88"/>
      <c r="X872" s="86"/>
      <c r="Y872" s="87"/>
      <c r="Z872" s="87"/>
      <c r="AA872" s="88"/>
      <c r="AB872" s="86"/>
      <c r="AC872" s="87"/>
      <c r="AD872" s="87"/>
      <c r="AE872" s="88"/>
      <c r="AF872" s="86"/>
      <c r="AG872" s="87"/>
      <c r="AH872" s="87"/>
      <c r="AI872" s="362"/>
      <c r="AJ872" s="363"/>
      <c r="AK872" s="86"/>
      <c r="AL872" s="87">
        <v>4</v>
      </c>
      <c r="AM872" s="87">
        <v>4</v>
      </c>
      <c r="AN872" s="88">
        <v>4</v>
      </c>
      <c r="AO872" s="86">
        <v>4</v>
      </c>
      <c r="AP872" s="87">
        <v>4</v>
      </c>
      <c r="AQ872" s="87">
        <v>4</v>
      </c>
      <c r="AR872" s="88">
        <v>4</v>
      </c>
      <c r="AS872" s="89">
        <v>4</v>
      </c>
      <c r="AT872" s="87">
        <v>4</v>
      </c>
      <c r="AU872" s="87">
        <v>4</v>
      </c>
      <c r="AV872" s="90">
        <v>4</v>
      </c>
      <c r="AW872" s="86">
        <v>4</v>
      </c>
      <c r="AX872" s="87">
        <v>4</v>
      </c>
      <c r="AY872" s="87">
        <v>4</v>
      </c>
      <c r="AZ872" s="87">
        <v>4</v>
      </c>
      <c r="BA872" s="88" t="s">
        <v>163</v>
      </c>
      <c r="BB872" s="89" t="s">
        <v>163</v>
      </c>
      <c r="BC872" s="87" t="s">
        <v>163</v>
      </c>
      <c r="BD872" s="87" t="s">
        <v>163</v>
      </c>
      <c r="BE872" s="321"/>
      <c r="BF872" s="322"/>
      <c r="BG872" s="322"/>
      <c r="BH872" s="322"/>
      <c r="BI872" s="322"/>
      <c r="BJ872" s="323"/>
      <c r="BK872" s="46" t="s">
        <v>18</v>
      </c>
      <c r="BL872" s="46" t="s">
        <v>51</v>
      </c>
      <c r="BN872" s="146">
        <f t="shared" si="1341"/>
        <v>0</v>
      </c>
      <c r="BO872" s="146">
        <f t="shared" si="1290"/>
        <v>0</v>
      </c>
      <c r="BP872" s="146">
        <f t="shared" si="1291"/>
        <v>0</v>
      </c>
      <c r="BQ872" s="146">
        <f t="shared" si="1292"/>
        <v>0</v>
      </c>
      <c r="BR872" s="146">
        <f t="shared" si="1293"/>
        <v>0</v>
      </c>
      <c r="BS872" s="146">
        <f t="shared" si="1294"/>
        <v>0</v>
      </c>
      <c r="BT872" s="146">
        <f t="shared" si="1295"/>
        <v>0</v>
      </c>
      <c r="BU872" s="146">
        <f t="shared" si="1296"/>
        <v>0</v>
      </c>
      <c r="BV872" s="146">
        <f t="shared" si="1297"/>
        <v>0</v>
      </c>
      <c r="BW872" s="146">
        <f t="shared" si="1298"/>
        <v>0</v>
      </c>
      <c r="BX872" s="146">
        <f t="shared" si="1299"/>
        <v>0</v>
      </c>
      <c r="BY872" s="146">
        <f t="shared" si="1300"/>
        <v>0</v>
      </c>
      <c r="BZ872" s="146">
        <f t="shared" si="1301"/>
        <v>0</v>
      </c>
      <c r="CA872" s="146">
        <f t="shared" si="1302"/>
        <v>0</v>
      </c>
      <c r="CB872" s="146">
        <f t="shared" si="1303"/>
        <v>0</v>
      </c>
      <c r="CC872" s="146">
        <f t="shared" si="1304"/>
        <v>0</v>
      </c>
      <c r="CD872" s="146">
        <f t="shared" si="1305"/>
        <v>0</v>
      </c>
      <c r="CE872" s="146">
        <f t="shared" si="1306"/>
        <v>0</v>
      </c>
      <c r="CF872" s="146">
        <f t="shared" si="1307"/>
        <v>0</v>
      </c>
      <c r="CG872" s="146">
        <f t="shared" si="1308"/>
        <v>0</v>
      </c>
      <c r="CH872" s="146">
        <f t="shared" si="1309"/>
        <v>0</v>
      </c>
      <c r="CI872" s="146">
        <f t="shared" si="1310"/>
        <v>0</v>
      </c>
      <c r="CJ872" s="146">
        <f t="shared" si="1311"/>
        <v>0</v>
      </c>
      <c r="CK872" s="146">
        <f t="shared" si="1312"/>
        <v>0</v>
      </c>
      <c r="CL872" s="146">
        <f t="shared" si="1313"/>
        <v>0</v>
      </c>
      <c r="CM872" s="146">
        <f t="shared" si="1314"/>
        <v>0</v>
      </c>
      <c r="CN872" s="146">
        <f t="shared" si="1315"/>
        <v>0</v>
      </c>
      <c r="CO872" s="146">
        <f t="shared" si="1316"/>
        <v>12</v>
      </c>
      <c r="CP872" s="146">
        <f t="shared" si="1317"/>
        <v>12</v>
      </c>
      <c r="CQ872" s="146">
        <f t="shared" si="1318"/>
        <v>12</v>
      </c>
      <c r="CR872" s="146">
        <f t="shared" si="1319"/>
        <v>12</v>
      </c>
      <c r="CS872" s="146">
        <f t="shared" si="1320"/>
        <v>12</v>
      </c>
      <c r="CT872" s="146">
        <f t="shared" si="1321"/>
        <v>12</v>
      </c>
      <c r="CU872" s="146">
        <f t="shared" si="1322"/>
        <v>12</v>
      </c>
      <c r="CV872" s="146">
        <f t="shared" si="1323"/>
        <v>12</v>
      </c>
      <c r="CW872" s="146">
        <f t="shared" si="1324"/>
        <v>12</v>
      </c>
      <c r="CX872" s="146">
        <f t="shared" si="1325"/>
        <v>12</v>
      </c>
      <c r="CY872" s="146">
        <f t="shared" si="1326"/>
        <v>12</v>
      </c>
      <c r="CZ872" s="146">
        <f t="shared" si="1327"/>
        <v>12</v>
      </c>
      <c r="DA872" s="146">
        <f t="shared" si="1328"/>
        <v>12</v>
      </c>
      <c r="DB872" s="146">
        <f t="shared" si="1329"/>
        <v>12</v>
      </c>
      <c r="DC872" s="146">
        <f t="shared" si="1330"/>
        <v>12</v>
      </c>
      <c r="DD872" s="146">
        <f t="shared" si="1331"/>
        <v>0</v>
      </c>
      <c r="DE872" s="146">
        <f t="shared" si="1332"/>
        <v>0</v>
      </c>
      <c r="DF872" s="146">
        <f t="shared" si="1333"/>
        <v>0</v>
      </c>
      <c r="DG872" s="146">
        <f t="shared" si="1334"/>
        <v>0</v>
      </c>
      <c r="DH872" s="146">
        <f t="shared" si="1335"/>
        <v>0</v>
      </c>
      <c r="DI872" s="146">
        <f t="shared" si="1336"/>
        <v>0</v>
      </c>
      <c r="DJ872" s="146">
        <f t="shared" si="1337"/>
        <v>0</v>
      </c>
      <c r="DK872" s="146">
        <f t="shared" si="1338"/>
        <v>0</v>
      </c>
      <c r="DL872" s="146">
        <f t="shared" si="1339"/>
        <v>0</v>
      </c>
      <c r="DM872" s="146">
        <f t="shared" si="1340"/>
        <v>0</v>
      </c>
      <c r="DN872" s="64">
        <f t="shared" si="1437"/>
        <v>180</v>
      </c>
      <c r="DO872" s="52" t="str">
        <f t="shared" si="1438"/>
        <v/>
      </c>
      <c r="DP872" s="52" t="str">
        <f t="shared" si="1342"/>
        <v/>
      </c>
      <c r="DQ872" s="53">
        <f t="shared" si="1343"/>
        <v>180</v>
      </c>
      <c r="DR872" s="1">
        <f t="shared" si="1439"/>
        <v>2</v>
      </c>
      <c r="DS872" s="168" t="e">
        <f>IF(AND(DR872=#REF!,BL872=#REF!),'Tiến độ'!D872,"")</f>
        <v>#REF!</v>
      </c>
    </row>
    <row r="873" spans="1:123" ht="11.25" customHeight="1">
      <c r="A873" s="314" t="str">
        <f>IF(B873="","",MAX($A$7:A872)+1)</f>
        <v/>
      </c>
      <c r="B873" s="315"/>
      <c r="C873" s="79" t="s">
        <v>785</v>
      </c>
      <c r="D873" s="80" t="s">
        <v>1105</v>
      </c>
      <c r="E873" s="81">
        <v>3</v>
      </c>
      <c r="F873" s="82">
        <v>60</v>
      </c>
      <c r="G873" s="83"/>
      <c r="H873" s="106">
        <f t="shared" si="1440"/>
        <v>3</v>
      </c>
      <c r="I873" s="107">
        <f t="shared" si="1441"/>
        <v>161</v>
      </c>
      <c r="J873" s="27"/>
      <c r="K873" s="86"/>
      <c r="L873" s="87"/>
      <c r="M873" s="87"/>
      <c r="N873" s="88"/>
      <c r="O873" s="86"/>
      <c r="P873" s="87"/>
      <c r="Q873" s="87"/>
      <c r="R873" s="88"/>
      <c r="S873" s="86"/>
      <c r="T873" s="87"/>
      <c r="U873" s="87"/>
      <c r="V873" s="87"/>
      <c r="W873" s="88"/>
      <c r="X873" s="86"/>
      <c r="Y873" s="87"/>
      <c r="Z873" s="87"/>
      <c r="AA873" s="88"/>
      <c r="AB873" s="86"/>
      <c r="AC873" s="87"/>
      <c r="AD873" s="87"/>
      <c r="AE873" s="88"/>
      <c r="AF873" s="86"/>
      <c r="AG873" s="87"/>
      <c r="AH873" s="87"/>
      <c r="AI873" s="362"/>
      <c r="AJ873" s="363"/>
      <c r="AK873" s="86"/>
      <c r="AL873" s="87">
        <v>4</v>
      </c>
      <c r="AM873" s="87">
        <v>4</v>
      </c>
      <c r="AN873" s="88">
        <v>4</v>
      </c>
      <c r="AO873" s="86">
        <v>4</v>
      </c>
      <c r="AP873" s="87">
        <v>4</v>
      </c>
      <c r="AQ873" s="87">
        <v>4</v>
      </c>
      <c r="AR873" s="88">
        <v>4</v>
      </c>
      <c r="AS873" s="89">
        <v>4</v>
      </c>
      <c r="AT873" s="87">
        <v>4</v>
      </c>
      <c r="AU873" s="87">
        <v>4</v>
      </c>
      <c r="AV873" s="90">
        <v>4</v>
      </c>
      <c r="AW873" s="86">
        <v>4</v>
      </c>
      <c r="AX873" s="87">
        <v>4</v>
      </c>
      <c r="AY873" s="87">
        <v>4</v>
      </c>
      <c r="AZ873" s="87">
        <v>4</v>
      </c>
      <c r="BA873" s="88" t="s">
        <v>163</v>
      </c>
      <c r="BB873" s="89" t="s">
        <v>163</v>
      </c>
      <c r="BC873" s="87" t="s">
        <v>163</v>
      </c>
      <c r="BD873" s="87" t="s">
        <v>163</v>
      </c>
      <c r="BE873" s="321"/>
      <c r="BF873" s="322"/>
      <c r="BG873" s="322"/>
      <c r="BH873" s="322"/>
      <c r="BI873" s="322"/>
      <c r="BJ873" s="323"/>
      <c r="BK873" s="46" t="s">
        <v>18</v>
      </c>
      <c r="BL873" s="46" t="s">
        <v>54</v>
      </c>
      <c r="BN873" s="146">
        <f t="shared" si="1341"/>
        <v>0</v>
      </c>
      <c r="BO873" s="146">
        <f t="shared" si="1290"/>
        <v>0</v>
      </c>
      <c r="BP873" s="146">
        <f t="shared" si="1291"/>
        <v>0</v>
      </c>
      <c r="BQ873" s="146">
        <f t="shared" si="1292"/>
        <v>0</v>
      </c>
      <c r="BR873" s="146">
        <f t="shared" si="1293"/>
        <v>0</v>
      </c>
      <c r="BS873" s="146">
        <f t="shared" si="1294"/>
        <v>0</v>
      </c>
      <c r="BT873" s="146">
        <f t="shared" si="1295"/>
        <v>0</v>
      </c>
      <c r="BU873" s="146">
        <f t="shared" si="1296"/>
        <v>0</v>
      </c>
      <c r="BV873" s="146">
        <f t="shared" si="1297"/>
        <v>0</v>
      </c>
      <c r="BW873" s="146">
        <f t="shared" si="1298"/>
        <v>0</v>
      </c>
      <c r="BX873" s="146">
        <f t="shared" si="1299"/>
        <v>0</v>
      </c>
      <c r="BY873" s="146">
        <f t="shared" si="1300"/>
        <v>0</v>
      </c>
      <c r="BZ873" s="146">
        <f t="shared" si="1301"/>
        <v>0</v>
      </c>
      <c r="CA873" s="146">
        <f t="shared" si="1302"/>
        <v>0</v>
      </c>
      <c r="CB873" s="146">
        <f t="shared" si="1303"/>
        <v>0</v>
      </c>
      <c r="CC873" s="146">
        <f t="shared" si="1304"/>
        <v>0</v>
      </c>
      <c r="CD873" s="146">
        <f t="shared" si="1305"/>
        <v>0</v>
      </c>
      <c r="CE873" s="146">
        <f t="shared" si="1306"/>
        <v>0</v>
      </c>
      <c r="CF873" s="146">
        <f t="shared" si="1307"/>
        <v>0</v>
      </c>
      <c r="CG873" s="146">
        <f t="shared" si="1308"/>
        <v>0</v>
      </c>
      <c r="CH873" s="146">
        <f t="shared" si="1309"/>
        <v>0</v>
      </c>
      <c r="CI873" s="146">
        <f t="shared" si="1310"/>
        <v>0</v>
      </c>
      <c r="CJ873" s="146">
        <f t="shared" si="1311"/>
        <v>0</v>
      </c>
      <c r="CK873" s="146">
        <f t="shared" si="1312"/>
        <v>0</v>
      </c>
      <c r="CL873" s="146">
        <f t="shared" si="1313"/>
        <v>0</v>
      </c>
      <c r="CM873" s="146">
        <f t="shared" si="1314"/>
        <v>0</v>
      </c>
      <c r="CN873" s="146">
        <f t="shared" si="1315"/>
        <v>0</v>
      </c>
      <c r="CO873" s="146">
        <f t="shared" si="1316"/>
        <v>12</v>
      </c>
      <c r="CP873" s="146">
        <f t="shared" si="1317"/>
        <v>12</v>
      </c>
      <c r="CQ873" s="146">
        <f t="shared" si="1318"/>
        <v>12</v>
      </c>
      <c r="CR873" s="146">
        <f t="shared" si="1319"/>
        <v>12</v>
      </c>
      <c r="CS873" s="146">
        <f t="shared" si="1320"/>
        <v>12</v>
      </c>
      <c r="CT873" s="146">
        <f t="shared" si="1321"/>
        <v>12</v>
      </c>
      <c r="CU873" s="146">
        <f t="shared" si="1322"/>
        <v>12</v>
      </c>
      <c r="CV873" s="146">
        <f t="shared" si="1323"/>
        <v>12</v>
      </c>
      <c r="CW873" s="146">
        <f t="shared" si="1324"/>
        <v>12</v>
      </c>
      <c r="CX873" s="146">
        <f t="shared" si="1325"/>
        <v>12</v>
      </c>
      <c r="CY873" s="146">
        <f t="shared" si="1326"/>
        <v>12</v>
      </c>
      <c r="CZ873" s="146">
        <f t="shared" si="1327"/>
        <v>12</v>
      </c>
      <c r="DA873" s="146">
        <f t="shared" si="1328"/>
        <v>12</v>
      </c>
      <c r="DB873" s="146">
        <f t="shared" si="1329"/>
        <v>12</v>
      </c>
      <c r="DC873" s="146">
        <f t="shared" si="1330"/>
        <v>12</v>
      </c>
      <c r="DD873" s="146">
        <f t="shared" si="1331"/>
        <v>0</v>
      </c>
      <c r="DE873" s="146">
        <f t="shared" si="1332"/>
        <v>0</v>
      </c>
      <c r="DF873" s="146">
        <f t="shared" si="1333"/>
        <v>0</v>
      </c>
      <c r="DG873" s="146">
        <f t="shared" si="1334"/>
        <v>0</v>
      </c>
      <c r="DH873" s="146">
        <f t="shared" si="1335"/>
        <v>0</v>
      </c>
      <c r="DI873" s="146">
        <f t="shared" si="1336"/>
        <v>0</v>
      </c>
      <c r="DJ873" s="146">
        <f t="shared" si="1337"/>
        <v>0</v>
      </c>
      <c r="DK873" s="146">
        <f t="shared" si="1338"/>
        <v>0</v>
      </c>
      <c r="DL873" s="146">
        <f t="shared" si="1339"/>
        <v>0</v>
      </c>
      <c r="DM873" s="146">
        <f t="shared" si="1340"/>
        <v>0</v>
      </c>
      <c r="DN873" s="64">
        <f>F873*H873*2</f>
        <v>360</v>
      </c>
      <c r="DO873" s="52" t="str">
        <f t="shared" si="1438"/>
        <v/>
      </c>
      <c r="DP873" s="52" t="str">
        <f t="shared" si="1342"/>
        <v/>
      </c>
      <c r="DQ873" s="53">
        <f t="shared" si="1343"/>
        <v>360</v>
      </c>
      <c r="DR873" s="1">
        <f t="shared" si="1439"/>
        <v>2</v>
      </c>
      <c r="DS873" s="168" t="e">
        <f>IF(AND(DR873=#REF!,BL873=#REF!),'Tiến độ'!D873,"")</f>
        <v>#REF!</v>
      </c>
    </row>
    <row r="874" spans="1:123" ht="11.25" customHeight="1">
      <c r="A874" s="314" t="str">
        <f>IF(B874="","",MAX($A$7:A873)+1)</f>
        <v/>
      </c>
      <c r="B874" s="315"/>
      <c r="C874" s="79" t="s">
        <v>11806</v>
      </c>
      <c r="D874" s="80" t="s">
        <v>11807</v>
      </c>
      <c r="E874" s="81">
        <v>2</v>
      </c>
      <c r="F874" s="82">
        <v>30</v>
      </c>
      <c r="G874" s="83"/>
      <c r="H874" s="106">
        <f t="shared" si="1440"/>
        <v>3</v>
      </c>
      <c r="I874" s="107">
        <f t="shared" si="1441"/>
        <v>161</v>
      </c>
      <c r="J874" s="27"/>
      <c r="K874" s="86"/>
      <c r="L874" s="87"/>
      <c r="M874" s="87"/>
      <c r="N874" s="88"/>
      <c r="O874" s="86"/>
      <c r="P874" s="87"/>
      <c r="Q874" s="87"/>
      <c r="R874" s="88"/>
      <c r="S874" s="86"/>
      <c r="T874" s="87"/>
      <c r="U874" s="87"/>
      <c r="V874" s="87"/>
      <c r="W874" s="88"/>
      <c r="X874" s="86"/>
      <c r="Y874" s="87"/>
      <c r="Z874" s="87"/>
      <c r="AA874" s="88"/>
      <c r="AB874" s="86"/>
      <c r="AC874" s="87"/>
      <c r="AD874" s="87"/>
      <c r="AE874" s="88"/>
      <c r="AF874" s="86"/>
      <c r="AG874" s="87"/>
      <c r="AH874" s="87"/>
      <c r="AI874" s="362"/>
      <c r="AJ874" s="363"/>
      <c r="AK874" s="86"/>
      <c r="AL874" s="87">
        <v>2</v>
      </c>
      <c r="AM874" s="87">
        <v>2</v>
      </c>
      <c r="AN874" s="88">
        <v>2</v>
      </c>
      <c r="AO874" s="86">
        <v>2</v>
      </c>
      <c r="AP874" s="87">
        <v>2</v>
      </c>
      <c r="AQ874" s="87">
        <v>2</v>
      </c>
      <c r="AR874" s="88">
        <v>2</v>
      </c>
      <c r="AS874" s="89">
        <v>2</v>
      </c>
      <c r="AT874" s="87">
        <v>2</v>
      </c>
      <c r="AU874" s="87">
        <v>2</v>
      </c>
      <c r="AV874" s="90">
        <v>2</v>
      </c>
      <c r="AW874" s="86">
        <v>2</v>
      </c>
      <c r="AX874" s="87">
        <v>2</v>
      </c>
      <c r="AY874" s="87">
        <v>2</v>
      </c>
      <c r="AZ874" s="87">
        <v>2</v>
      </c>
      <c r="BA874" s="88" t="s">
        <v>163</v>
      </c>
      <c r="BB874" s="89" t="s">
        <v>163</v>
      </c>
      <c r="BC874" s="87" t="s">
        <v>163</v>
      </c>
      <c r="BD874" s="87" t="s">
        <v>163</v>
      </c>
      <c r="BE874" s="321"/>
      <c r="BF874" s="322"/>
      <c r="BG874" s="322"/>
      <c r="BH874" s="322"/>
      <c r="BI874" s="322"/>
      <c r="BJ874" s="323"/>
      <c r="BK874" s="46" t="s">
        <v>18</v>
      </c>
      <c r="BL874" s="46" t="s">
        <v>51</v>
      </c>
      <c r="BN874" s="146">
        <f t="shared" si="1341"/>
        <v>0</v>
      </c>
      <c r="BO874" s="146">
        <f t="shared" si="1290"/>
        <v>0</v>
      </c>
      <c r="BP874" s="146">
        <f t="shared" si="1291"/>
        <v>0</v>
      </c>
      <c r="BQ874" s="146">
        <f t="shared" si="1292"/>
        <v>0</v>
      </c>
      <c r="BR874" s="146">
        <f t="shared" si="1293"/>
        <v>0</v>
      </c>
      <c r="BS874" s="146">
        <f t="shared" si="1294"/>
        <v>0</v>
      </c>
      <c r="BT874" s="146">
        <f t="shared" si="1295"/>
        <v>0</v>
      </c>
      <c r="BU874" s="146">
        <f t="shared" si="1296"/>
        <v>0</v>
      </c>
      <c r="BV874" s="146">
        <f t="shared" si="1297"/>
        <v>0</v>
      </c>
      <c r="BW874" s="146">
        <f t="shared" si="1298"/>
        <v>0</v>
      </c>
      <c r="BX874" s="146">
        <f t="shared" si="1299"/>
        <v>0</v>
      </c>
      <c r="BY874" s="146">
        <f t="shared" si="1300"/>
        <v>0</v>
      </c>
      <c r="BZ874" s="146">
        <f t="shared" si="1301"/>
        <v>0</v>
      </c>
      <c r="CA874" s="146">
        <f t="shared" si="1302"/>
        <v>0</v>
      </c>
      <c r="CB874" s="146">
        <f t="shared" si="1303"/>
        <v>0</v>
      </c>
      <c r="CC874" s="146">
        <f t="shared" si="1304"/>
        <v>0</v>
      </c>
      <c r="CD874" s="146">
        <f t="shared" si="1305"/>
        <v>0</v>
      </c>
      <c r="CE874" s="146">
        <f t="shared" si="1306"/>
        <v>0</v>
      </c>
      <c r="CF874" s="146">
        <f t="shared" si="1307"/>
        <v>0</v>
      </c>
      <c r="CG874" s="146">
        <f t="shared" si="1308"/>
        <v>0</v>
      </c>
      <c r="CH874" s="146">
        <f t="shared" si="1309"/>
        <v>0</v>
      </c>
      <c r="CI874" s="146">
        <f t="shared" si="1310"/>
        <v>0</v>
      </c>
      <c r="CJ874" s="146">
        <f t="shared" si="1311"/>
        <v>0</v>
      </c>
      <c r="CK874" s="146">
        <f t="shared" si="1312"/>
        <v>0</v>
      </c>
      <c r="CL874" s="146">
        <f t="shared" si="1313"/>
        <v>0</v>
      </c>
      <c r="CM874" s="146">
        <f t="shared" si="1314"/>
        <v>0</v>
      </c>
      <c r="CN874" s="146">
        <f t="shared" si="1315"/>
        <v>0</v>
      </c>
      <c r="CO874" s="146">
        <f t="shared" si="1316"/>
        <v>6</v>
      </c>
      <c r="CP874" s="146">
        <f t="shared" si="1317"/>
        <v>6</v>
      </c>
      <c r="CQ874" s="146">
        <f t="shared" si="1318"/>
        <v>6</v>
      </c>
      <c r="CR874" s="146">
        <f t="shared" si="1319"/>
        <v>6</v>
      </c>
      <c r="CS874" s="146">
        <f t="shared" si="1320"/>
        <v>6</v>
      </c>
      <c r="CT874" s="146">
        <f t="shared" si="1321"/>
        <v>6</v>
      </c>
      <c r="CU874" s="146">
        <f t="shared" si="1322"/>
        <v>6</v>
      </c>
      <c r="CV874" s="146">
        <f t="shared" si="1323"/>
        <v>6</v>
      </c>
      <c r="CW874" s="146">
        <f t="shared" si="1324"/>
        <v>6</v>
      </c>
      <c r="CX874" s="146">
        <f t="shared" si="1325"/>
        <v>6</v>
      </c>
      <c r="CY874" s="146">
        <f t="shared" si="1326"/>
        <v>6</v>
      </c>
      <c r="CZ874" s="146">
        <f t="shared" si="1327"/>
        <v>6</v>
      </c>
      <c r="DA874" s="146">
        <f t="shared" si="1328"/>
        <v>6</v>
      </c>
      <c r="DB874" s="146">
        <f t="shared" si="1329"/>
        <v>6</v>
      </c>
      <c r="DC874" s="146">
        <f t="shared" si="1330"/>
        <v>6</v>
      </c>
      <c r="DD874" s="146">
        <f t="shared" si="1331"/>
        <v>0</v>
      </c>
      <c r="DE874" s="146">
        <f t="shared" si="1332"/>
        <v>0</v>
      </c>
      <c r="DF874" s="146">
        <f t="shared" si="1333"/>
        <v>0</v>
      </c>
      <c r="DG874" s="146">
        <f t="shared" si="1334"/>
        <v>0</v>
      </c>
      <c r="DH874" s="146">
        <f t="shared" si="1335"/>
        <v>0</v>
      </c>
      <c r="DI874" s="146">
        <f t="shared" si="1336"/>
        <v>0</v>
      </c>
      <c r="DJ874" s="146">
        <f t="shared" si="1337"/>
        <v>0</v>
      </c>
      <c r="DK874" s="146">
        <f t="shared" si="1338"/>
        <v>0</v>
      </c>
      <c r="DL874" s="146">
        <f t="shared" si="1339"/>
        <v>0</v>
      </c>
      <c r="DM874" s="146">
        <f t="shared" si="1340"/>
        <v>0</v>
      </c>
      <c r="DN874" s="64">
        <f t="shared" si="1437"/>
        <v>90</v>
      </c>
      <c r="DO874" s="52" t="str">
        <f t="shared" si="1438"/>
        <v/>
      </c>
      <c r="DP874" s="52" t="str">
        <f t="shared" si="1342"/>
        <v/>
      </c>
      <c r="DQ874" s="53">
        <f t="shared" si="1343"/>
        <v>90</v>
      </c>
      <c r="DR874" s="1">
        <f t="shared" si="1439"/>
        <v>2</v>
      </c>
      <c r="DS874" s="168" t="e">
        <f>IF(AND(DR874=#REF!,BL874=#REF!),'Tiến độ'!D874,"")</f>
        <v>#REF!</v>
      </c>
    </row>
    <row r="875" spans="1:123" ht="11.25" customHeight="1">
      <c r="A875" s="310" t="str">
        <f>IF(B875="","",MAX($A$7:A874)+1)</f>
        <v/>
      </c>
      <c r="B875" s="313"/>
      <c r="C875" s="91" t="s">
        <v>8</v>
      </c>
      <c r="D875" s="92"/>
      <c r="E875" s="93">
        <f>SUM(E861:E874)</f>
        <v>41</v>
      </c>
      <c r="F875" s="131"/>
      <c r="G875" s="132"/>
      <c r="H875" s="133"/>
      <c r="I875" s="134"/>
      <c r="J875" s="30"/>
      <c r="K875" s="96">
        <f t="shared" ref="K875:AH875" si="1442">SUM(K861:K874)</f>
        <v>23</v>
      </c>
      <c r="L875" s="97">
        <f t="shared" si="1442"/>
        <v>23</v>
      </c>
      <c r="M875" s="97">
        <f t="shared" si="1442"/>
        <v>23</v>
      </c>
      <c r="N875" s="98">
        <f t="shared" si="1442"/>
        <v>23</v>
      </c>
      <c r="O875" s="96">
        <f t="shared" si="1442"/>
        <v>23</v>
      </c>
      <c r="P875" s="97">
        <f t="shared" si="1442"/>
        <v>23</v>
      </c>
      <c r="Q875" s="97">
        <f t="shared" si="1442"/>
        <v>23</v>
      </c>
      <c r="R875" s="98">
        <f t="shared" si="1442"/>
        <v>23</v>
      </c>
      <c r="S875" s="96">
        <f t="shared" si="1442"/>
        <v>23</v>
      </c>
      <c r="T875" s="97">
        <f t="shared" si="1442"/>
        <v>23</v>
      </c>
      <c r="U875" s="97">
        <f t="shared" si="1442"/>
        <v>23</v>
      </c>
      <c r="V875" s="97">
        <f t="shared" si="1442"/>
        <v>23</v>
      </c>
      <c r="W875" s="98">
        <f t="shared" si="1442"/>
        <v>23</v>
      </c>
      <c r="X875" s="96">
        <f t="shared" si="1442"/>
        <v>20</v>
      </c>
      <c r="Y875" s="97">
        <f t="shared" si="1442"/>
        <v>20</v>
      </c>
      <c r="Z875" s="97">
        <f t="shared" si="1442"/>
        <v>0</v>
      </c>
      <c r="AA875" s="98">
        <f t="shared" si="1442"/>
        <v>0</v>
      </c>
      <c r="AB875" s="96">
        <f t="shared" si="1442"/>
        <v>0</v>
      </c>
      <c r="AC875" s="97">
        <f t="shared" si="1442"/>
        <v>0</v>
      </c>
      <c r="AD875" s="97">
        <f t="shared" si="1442"/>
        <v>0</v>
      </c>
      <c r="AE875" s="98">
        <f t="shared" si="1442"/>
        <v>0</v>
      </c>
      <c r="AF875" s="96">
        <f t="shared" si="1442"/>
        <v>0</v>
      </c>
      <c r="AG875" s="97">
        <f t="shared" si="1442"/>
        <v>0</v>
      </c>
      <c r="AH875" s="97">
        <f t="shared" si="1442"/>
        <v>0</v>
      </c>
      <c r="AI875" s="362"/>
      <c r="AJ875" s="363"/>
      <c r="AK875" s="96">
        <f t="shared" ref="AK875:BD875" si="1443">SUM(AK861:AK874)</f>
        <v>0</v>
      </c>
      <c r="AL875" s="97">
        <f t="shared" si="1443"/>
        <v>26</v>
      </c>
      <c r="AM875" s="97">
        <f t="shared" si="1443"/>
        <v>26</v>
      </c>
      <c r="AN875" s="98">
        <f t="shared" si="1443"/>
        <v>26</v>
      </c>
      <c r="AO875" s="96">
        <f t="shared" si="1443"/>
        <v>26</v>
      </c>
      <c r="AP875" s="97">
        <f t="shared" si="1443"/>
        <v>26</v>
      </c>
      <c r="AQ875" s="97">
        <f t="shared" si="1443"/>
        <v>26</v>
      </c>
      <c r="AR875" s="98">
        <f t="shared" si="1443"/>
        <v>26</v>
      </c>
      <c r="AS875" s="99">
        <f t="shared" si="1443"/>
        <v>26</v>
      </c>
      <c r="AT875" s="97">
        <f t="shared" si="1443"/>
        <v>26</v>
      </c>
      <c r="AU875" s="97">
        <f t="shared" si="1443"/>
        <v>26</v>
      </c>
      <c r="AV875" s="100">
        <f t="shared" si="1443"/>
        <v>26</v>
      </c>
      <c r="AW875" s="96">
        <f t="shared" si="1443"/>
        <v>26</v>
      </c>
      <c r="AX875" s="97">
        <f t="shared" si="1443"/>
        <v>26</v>
      </c>
      <c r="AY875" s="97">
        <f t="shared" si="1443"/>
        <v>26</v>
      </c>
      <c r="AZ875" s="97">
        <f t="shared" si="1443"/>
        <v>26</v>
      </c>
      <c r="BA875" s="98">
        <f t="shared" si="1443"/>
        <v>0</v>
      </c>
      <c r="BB875" s="99">
        <f t="shared" si="1443"/>
        <v>0</v>
      </c>
      <c r="BC875" s="97">
        <f t="shared" si="1443"/>
        <v>0</v>
      </c>
      <c r="BD875" s="97">
        <f t="shared" si="1443"/>
        <v>0</v>
      </c>
      <c r="BE875" s="321"/>
      <c r="BF875" s="322"/>
      <c r="BG875" s="322"/>
      <c r="BH875" s="322"/>
      <c r="BI875" s="322"/>
      <c r="BJ875" s="323"/>
      <c r="BK875" s="47"/>
      <c r="BL875" s="47" t="s">
        <v>1113</v>
      </c>
      <c r="BN875" s="146">
        <f t="shared" si="1341"/>
        <v>0</v>
      </c>
      <c r="BO875" s="146">
        <f t="shared" si="1290"/>
        <v>0</v>
      </c>
      <c r="BP875" s="146">
        <f t="shared" si="1291"/>
        <v>0</v>
      </c>
      <c r="BQ875" s="146">
        <f t="shared" si="1292"/>
        <v>0</v>
      </c>
      <c r="BR875" s="146">
        <f t="shared" si="1293"/>
        <v>0</v>
      </c>
      <c r="BS875" s="146">
        <f t="shared" si="1294"/>
        <v>0</v>
      </c>
      <c r="BT875" s="146">
        <f t="shared" si="1295"/>
        <v>0</v>
      </c>
      <c r="BU875" s="146">
        <f t="shared" si="1296"/>
        <v>0</v>
      </c>
      <c r="BV875" s="146">
        <f t="shared" si="1297"/>
        <v>0</v>
      </c>
      <c r="BW875" s="146">
        <f t="shared" si="1298"/>
        <v>0</v>
      </c>
      <c r="BX875" s="146">
        <f t="shared" si="1299"/>
        <v>0</v>
      </c>
      <c r="BY875" s="146">
        <f t="shared" si="1300"/>
        <v>0</v>
      </c>
      <c r="BZ875" s="146">
        <f t="shared" si="1301"/>
        <v>0</v>
      </c>
      <c r="CA875" s="146">
        <f t="shared" si="1302"/>
        <v>0</v>
      </c>
      <c r="CB875" s="146">
        <f t="shared" si="1303"/>
        <v>0</v>
      </c>
      <c r="CC875" s="146">
        <f t="shared" si="1304"/>
        <v>0</v>
      </c>
      <c r="CD875" s="146">
        <f t="shared" si="1305"/>
        <v>0</v>
      </c>
      <c r="CE875" s="146">
        <f t="shared" si="1306"/>
        <v>0</v>
      </c>
      <c r="CF875" s="146">
        <f t="shared" si="1307"/>
        <v>0</v>
      </c>
      <c r="CG875" s="146">
        <f t="shared" si="1308"/>
        <v>0</v>
      </c>
      <c r="CH875" s="146">
        <f t="shared" si="1309"/>
        <v>0</v>
      </c>
      <c r="CI875" s="146">
        <f t="shared" si="1310"/>
        <v>0</v>
      </c>
      <c r="CJ875" s="146">
        <f t="shared" si="1311"/>
        <v>0</v>
      </c>
      <c r="CK875" s="146">
        <f t="shared" si="1312"/>
        <v>0</v>
      </c>
      <c r="CL875" s="146">
        <f t="shared" si="1313"/>
        <v>0</v>
      </c>
      <c r="CM875" s="146">
        <f t="shared" si="1314"/>
        <v>0</v>
      </c>
      <c r="CN875" s="146">
        <f t="shared" si="1315"/>
        <v>0</v>
      </c>
      <c r="CO875" s="146">
        <f t="shared" si="1316"/>
        <v>0</v>
      </c>
      <c r="CP875" s="146">
        <f t="shared" si="1317"/>
        <v>0</v>
      </c>
      <c r="CQ875" s="146">
        <f t="shared" si="1318"/>
        <v>0</v>
      </c>
      <c r="CR875" s="146">
        <f t="shared" si="1319"/>
        <v>0</v>
      </c>
      <c r="CS875" s="146">
        <f t="shared" si="1320"/>
        <v>0</v>
      </c>
      <c r="CT875" s="146">
        <f t="shared" si="1321"/>
        <v>0</v>
      </c>
      <c r="CU875" s="146">
        <f t="shared" si="1322"/>
        <v>0</v>
      </c>
      <c r="CV875" s="146">
        <f t="shared" si="1323"/>
        <v>0</v>
      </c>
      <c r="CW875" s="146">
        <f t="shared" si="1324"/>
        <v>0</v>
      </c>
      <c r="CX875" s="146">
        <f t="shared" si="1325"/>
        <v>0</v>
      </c>
      <c r="CY875" s="146">
        <f t="shared" si="1326"/>
        <v>0</v>
      </c>
      <c r="CZ875" s="146">
        <f t="shared" si="1327"/>
        <v>0</v>
      </c>
      <c r="DA875" s="146">
        <f t="shared" si="1328"/>
        <v>0</v>
      </c>
      <c r="DB875" s="146">
        <f t="shared" si="1329"/>
        <v>0</v>
      </c>
      <c r="DC875" s="146">
        <f t="shared" si="1330"/>
        <v>0</v>
      </c>
      <c r="DD875" s="146">
        <f t="shared" si="1331"/>
        <v>0</v>
      </c>
      <c r="DE875" s="146">
        <f t="shared" si="1332"/>
        <v>0</v>
      </c>
      <c r="DF875" s="146">
        <f t="shared" si="1333"/>
        <v>0</v>
      </c>
      <c r="DG875" s="146">
        <f t="shared" si="1334"/>
        <v>0</v>
      </c>
      <c r="DH875" s="146">
        <f t="shared" si="1335"/>
        <v>0</v>
      </c>
      <c r="DI875" s="146">
        <f t="shared" si="1336"/>
        <v>0</v>
      </c>
      <c r="DJ875" s="146">
        <f t="shared" si="1337"/>
        <v>0</v>
      </c>
      <c r="DK875" s="146">
        <f t="shared" si="1338"/>
        <v>0</v>
      </c>
      <c r="DL875" s="146">
        <f t="shared" si="1339"/>
        <v>0</v>
      </c>
      <c r="DM875" s="146">
        <f t="shared" si="1340"/>
        <v>0</v>
      </c>
      <c r="DN875" s="54"/>
      <c r="DO875" s="55"/>
      <c r="DP875" s="55"/>
      <c r="DQ875" s="56"/>
      <c r="DS875" s="168" t="e">
        <f>IF(AND(DR875=#REF!,BL875=#REF!),'Tiến độ'!D875,"")</f>
        <v>#REF!</v>
      </c>
    </row>
    <row r="876" spans="1:123" ht="11.25" customHeight="1">
      <c r="A876" s="308">
        <f>IF(B876="","",MAX($A$7:A875)+1)</f>
        <v>60</v>
      </c>
      <c r="B876" s="311" t="s">
        <v>875</v>
      </c>
      <c r="C876" s="67" t="s">
        <v>16</v>
      </c>
      <c r="D876" s="68" t="s">
        <v>242</v>
      </c>
      <c r="E876" s="69">
        <v>2</v>
      </c>
      <c r="F876" s="70">
        <v>39</v>
      </c>
      <c r="G876" s="71"/>
      <c r="H876" s="72">
        <v>1</v>
      </c>
      <c r="I876" s="73">
        <v>51</v>
      </c>
      <c r="J876" s="24"/>
      <c r="K876" s="74">
        <v>3</v>
      </c>
      <c r="L876" s="75">
        <v>3</v>
      </c>
      <c r="M876" s="75">
        <v>3</v>
      </c>
      <c r="N876" s="76">
        <v>3</v>
      </c>
      <c r="O876" s="74">
        <v>3</v>
      </c>
      <c r="P876" s="75">
        <v>3</v>
      </c>
      <c r="Q876" s="75">
        <v>3</v>
      </c>
      <c r="R876" s="76">
        <v>3</v>
      </c>
      <c r="S876" s="74">
        <v>3</v>
      </c>
      <c r="T876" s="75">
        <v>3</v>
      </c>
      <c r="U876" s="75">
        <v>3</v>
      </c>
      <c r="V876" s="75">
        <v>3</v>
      </c>
      <c r="W876" s="76">
        <v>3</v>
      </c>
      <c r="X876" s="74"/>
      <c r="Y876" s="75"/>
      <c r="Z876" s="75" t="s">
        <v>163</v>
      </c>
      <c r="AA876" s="76" t="s">
        <v>163</v>
      </c>
      <c r="AB876" s="74" t="s">
        <v>163</v>
      </c>
      <c r="AC876" s="75" t="s">
        <v>163</v>
      </c>
      <c r="AD876" s="75" t="s">
        <v>164</v>
      </c>
      <c r="AE876" s="76" t="s">
        <v>164</v>
      </c>
      <c r="AF876" s="74" t="s">
        <v>164</v>
      </c>
      <c r="AG876" s="75" t="s">
        <v>164</v>
      </c>
      <c r="AH876" s="75" t="s">
        <v>164</v>
      </c>
      <c r="AI876" s="362"/>
      <c r="AJ876" s="363"/>
      <c r="AK876" s="74" t="s">
        <v>164</v>
      </c>
      <c r="AL876" s="75"/>
      <c r="AM876" s="75"/>
      <c r="AN876" s="76"/>
      <c r="AO876" s="74"/>
      <c r="AP876" s="75"/>
      <c r="AQ876" s="75"/>
      <c r="AR876" s="76"/>
      <c r="AS876" s="77"/>
      <c r="AT876" s="75"/>
      <c r="AU876" s="75"/>
      <c r="AV876" s="78"/>
      <c r="AW876" s="74"/>
      <c r="AX876" s="75"/>
      <c r="AY876" s="75"/>
      <c r="AZ876" s="75"/>
      <c r="BA876" s="76"/>
      <c r="BB876" s="77"/>
      <c r="BC876" s="75"/>
      <c r="BD876" s="75"/>
      <c r="BE876" s="321"/>
      <c r="BF876" s="322"/>
      <c r="BG876" s="322"/>
      <c r="BH876" s="322"/>
      <c r="BI876" s="322"/>
      <c r="BJ876" s="323"/>
      <c r="BK876" s="45" t="s">
        <v>18</v>
      </c>
      <c r="BL876" s="45" t="s">
        <v>16</v>
      </c>
      <c r="BN876" s="146">
        <f t="shared" si="1341"/>
        <v>3</v>
      </c>
      <c r="BO876" s="146">
        <f t="shared" si="1290"/>
        <v>3</v>
      </c>
      <c r="BP876" s="146">
        <f t="shared" si="1291"/>
        <v>3</v>
      </c>
      <c r="BQ876" s="146">
        <f t="shared" si="1292"/>
        <v>3</v>
      </c>
      <c r="BR876" s="146">
        <f t="shared" si="1293"/>
        <v>3</v>
      </c>
      <c r="BS876" s="146">
        <f t="shared" si="1294"/>
        <v>3</v>
      </c>
      <c r="BT876" s="146">
        <f t="shared" si="1295"/>
        <v>3</v>
      </c>
      <c r="BU876" s="146">
        <f t="shared" si="1296"/>
        <v>3</v>
      </c>
      <c r="BV876" s="146">
        <f t="shared" si="1297"/>
        <v>3</v>
      </c>
      <c r="BW876" s="146">
        <f t="shared" si="1298"/>
        <v>3</v>
      </c>
      <c r="BX876" s="146">
        <f t="shared" si="1299"/>
        <v>3</v>
      </c>
      <c r="BY876" s="146">
        <f t="shared" si="1300"/>
        <v>3</v>
      </c>
      <c r="BZ876" s="146">
        <f t="shared" si="1301"/>
        <v>3</v>
      </c>
      <c r="CA876" s="146">
        <f t="shared" si="1302"/>
        <v>0</v>
      </c>
      <c r="CB876" s="146">
        <f t="shared" si="1303"/>
        <v>0</v>
      </c>
      <c r="CC876" s="146">
        <f t="shared" si="1304"/>
        <v>0</v>
      </c>
      <c r="CD876" s="146">
        <f t="shared" si="1305"/>
        <v>0</v>
      </c>
      <c r="CE876" s="146">
        <f t="shared" si="1306"/>
        <v>0</v>
      </c>
      <c r="CF876" s="146">
        <f t="shared" si="1307"/>
        <v>0</v>
      </c>
      <c r="CG876" s="146">
        <f t="shared" si="1308"/>
        <v>0</v>
      </c>
      <c r="CH876" s="146">
        <f t="shared" si="1309"/>
        <v>0</v>
      </c>
      <c r="CI876" s="146">
        <f t="shared" si="1310"/>
        <v>0</v>
      </c>
      <c r="CJ876" s="146">
        <f t="shared" si="1311"/>
        <v>0</v>
      </c>
      <c r="CK876" s="146">
        <f t="shared" si="1312"/>
        <v>0</v>
      </c>
      <c r="CL876" s="146">
        <f t="shared" si="1313"/>
        <v>0</v>
      </c>
      <c r="CM876" s="146">
        <f t="shared" si="1314"/>
        <v>0</v>
      </c>
      <c r="CN876" s="146">
        <f t="shared" si="1315"/>
        <v>0</v>
      </c>
      <c r="CO876" s="146">
        <f t="shared" si="1316"/>
        <v>0</v>
      </c>
      <c r="CP876" s="146">
        <f t="shared" si="1317"/>
        <v>0</v>
      </c>
      <c r="CQ876" s="146">
        <f t="shared" si="1318"/>
        <v>0</v>
      </c>
      <c r="CR876" s="146">
        <f t="shared" si="1319"/>
        <v>0</v>
      </c>
      <c r="CS876" s="146">
        <f t="shared" si="1320"/>
        <v>0</v>
      </c>
      <c r="CT876" s="146">
        <f t="shared" si="1321"/>
        <v>0</v>
      </c>
      <c r="CU876" s="146">
        <f t="shared" si="1322"/>
        <v>0</v>
      </c>
      <c r="CV876" s="146">
        <f t="shared" si="1323"/>
        <v>0</v>
      </c>
      <c r="CW876" s="146">
        <f t="shared" si="1324"/>
        <v>0</v>
      </c>
      <c r="CX876" s="146">
        <f t="shared" si="1325"/>
        <v>0</v>
      </c>
      <c r="CY876" s="146">
        <f t="shared" si="1326"/>
        <v>0</v>
      </c>
      <c r="CZ876" s="146">
        <f t="shared" si="1327"/>
        <v>0</v>
      </c>
      <c r="DA876" s="146">
        <f t="shared" si="1328"/>
        <v>0</v>
      </c>
      <c r="DB876" s="146">
        <f t="shared" si="1329"/>
        <v>0</v>
      </c>
      <c r="DC876" s="146">
        <f t="shared" si="1330"/>
        <v>0</v>
      </c>
      <c r="DD876" s="146">
        <f t="shared" si="1331"/>
        <v>0</v>
      </c>
      <c r="DE876" s="146">
        <f t="shared" si="1332"/>
        <v>0</v>
      </c>
      <c r="DF876" s="146">
        <f t="shared" si="1333"/>
        <v>0</v>
      </c>
      <c r="DG876" s="146">
        <f t="shared" si="1334"/>
        <v>0</v>
      </c>
      <c r="DH876" s="146">
        <f t="shared" si="1335"/>
        <v>0</v>
      </c>
      <c r="DI876" s="146">
        <f t="shared" si="1336"/>
        <v>0</v>
      </c>
      <c r="DJ876" s="146">
        <f t="shared" si="1337"/>
        <v>0</v>
      </c>
      <c r="DK876" s="146">
        <f t="shared" si="1338"/>
        <v>0</v>
      </c>
      <c r="DL876" s="146">
        <f t="shared" si="1339"/>
        <v>0</v>
      </c>
      <c r="DM876" s="146">
        <f t="shared" si="1340"/>
        <v>0</v>
      </c>
      <c r="DN876" s="63">
        <f t="shared" ref="DN876:DN885" si="1444">F876*H876</f>
        <v>39</v>
      </c>
      <c r="DO876" s="50">
        <f t="shared" ref="DO876:DO890" si="1445">IF(COUNTA(K876:AC876)&gt;0,DN876,"")</f>
        <v>39</v>
      </c>
      <c r="DP876" s="50" t="str">
        <f t="shared" si="1342"/>
        <v/>
      </c>
      <c r="DQ876" s="51" t="str">
        <f t="shared" si="1343"/>
        <v/>
      </c>
      <c r="DR876" s="1">
        <f t="shared" ref="DR876:DR890" si="1446">IF(DQ876="",1,2)</f>
        <v>1</v>
      </c>
      <c r="DS876" s="168" t="e">
        <f>IF(AND(DR876=#REF!,BL876=#REF!),'Tiến độ'!D876,"")</f>
        <v>#REF!</v>
      </c>
    </row>
    <row r="877" spans="1:123" ht="11.25" customHeight="1">
      <c r="A877" s="309" t="str">
        <f>IF(B877="","",MAX($A$7:A876)+1)</f>
        <v/>
      </c>
      <c r="B877" s="312"/>
      <c r="C877" s="101" t="s">
        <v>861</v>
      </c>
      <c r="D877" s="102" t="s">
        <v>862</v>
      </c>
      <c r="E877" s="103">
        <v>3</v>
      </c>
      <c r="F877" s="104">
        <v>60</v>
      </c>
      <c r="G877" s="105"/>
      <c r="H877" s="106">
        <f>H876</f>
        <v>1</v>
      </c>
      <c r="I877" s="107">
        <f>I876</f>
        <v>51</v>
      </c>
      <c r="J877" s="28"/>
      <c r="K877" s="108">
        <v>4</v>
      </c>
      <c r="L877" s="109">
        <v>4</v>
      </c>
      <c r="M877" s="109">
        <v>4</v>
      </c>
      <c r="N877" s="110">
        <v>4</v>
      </c>
      <c r="O877" s="108">
        <v>4</v>
      </c>
      <c r="P877" s="109">
        <v>4</v>
      </c>
      <c r="Q877" s="109">
        <v>4</v>
      </c>
      <c r="R877" s="110">
        <v>4</v>
      </c>
      <c r="S877" s="108">
        <v>4</v>
      </c>
      <c r="T877" s="109">
        <v>4</v>
      </c>
      <c r="U877" s="109">
        <v>4</v>
      </c>
      <c r="V877" s="109">
        <v>4</v>
      </c>
      <c r="W877" s="110">
        <v>4</v>
      </c>
      <c r="X877" s="108">
        <v>4</v>
      </c>
      <c r="Y877" s="109">
        <v>4</v>
      </c>
      <c r="Z877" s="109" t="s">
        <v>163</v>
      </c>
      <c r="AA877" s="110" t="s">
        <v>163</v>
      </c>
      <c r="AB877" s="108" t="s">
        <v>163</v>
      </c>
      <c r="AC877" s="109" t="s">
        <v>163</v>
      </c>
      <c r="AD877" s="109" t="s">
        <v>164</v>
      </c>
      <c r="AE877" s="110" t="s">
        <v>164</v>
      </c>
      <c r="AF877" s="108" t="s">
        <v>164</v>
      </c>
      <c r="AG877" s="109" t="s">
        <v>164</v>
      </c>
      <c r="AH877" s="109" t="s">
        <v>164</v>
      </c>
      <c r="AI877" s="362"/>
      <c r="AJ877" s="363"/>
      <c r="AK877" s="108" t="s">
        <v>164</v>
      </c>
      <c r="AL877" s="109"/>
      <c r="AM877" s="109"/>
      <c r="AN877" s="110"/>
      <c r="AO877" s="108"/>
      <c r="AP877" s="109"/>
      <c r="AQ877" s="109"/>
      <c r="AR877" s="110"/>
      <c r="AS877" s="111"/>
      <c r="AT877" s="109"/>
      <c r="AU877" s="109"/>
      <c r="AV877" s="112"/>
      <c r="AW877" s="108"/>
      <c r="AX877" s="109"/>
      <c r="AY877" s="109"/>
      <c r="AZ877" s="109"/>
      <c r="BA877" s="110"/>
      <c r="BB877" s="111"/>
      <c r="BC877" s="109"/>
      <c r="BD877" s="109"/>
      <c r="BE877" s="321"/>
      <c r="BF877" s="322"/>
      <c r="BG877" s="322"/>
      <c r="BH877" s="322"/>
      <c r="BI877" s="322"/>
      <c r="BJ877" s="323"/>
      <c r="BK877" s="48" t="s">
        <v>18</v>
      </c>
      <c r="BL877" s="48" t="s">
        <v>51</v>
      </c>
      <c r="BN877" s="146">
        <f t="shared" si="1341"/>
        <v>4</v>
      </c>
      <c r="BO877" s="146">
        <f t="shared" si="1290"/>
        <v>4</v>
      </c>
      <c r="BP877" s="146">
        <f t="shared" si="1291"/>
        <v>4</v>
      </c>
      <c r="BQ877" s="146">
        <f t="shared" si="1292"/>
        <v>4</v>
      </c>
      <c r="BR877" s="146">
        <f t="shared" si="1293"/>
        <v>4</v>
      </c>
      <c r="BS877" s="146">
        <f t="shared" si="1294"/>
        <v>4</v>
      </c>
      <c r="BT877" s="146">
        <f t="shared" si="1295"/>
        <v>4</v>
      </c>
      <c r="BU877" s="146">
        <f t="shared" si="1296"/>
        <v>4</v>
      </c>
      <c r="BV877" s="146">
        <f t="shared" si="1297"/>
        <v>4</v>
      </c>
      <c r="BW877" s="146">
        <f t="shared" si="1298"/>
        <v>4</v>
      </c>
      <c r="BX877" s="146">
        <f t="shared" si="1299"/>
        <v>4</v>
      </c>
      <c r="BY877" s="146">
        <f t="shared" si="1300"/>
        <v>4</v>
      </c>
      <c r="BZ877" s="146">
        <f t="shared" si="1301"/>
        <v>4</v>
      </c>
      <c r="CA877" s="146">
        <f t="shared" si="1302"/>
        <v>4</v>
      </c>
      <c r="CB877" s="146">
        <f t="shared" si="1303"/>
        <v>4</v>
      </c>
      <c r="CC877" s="146">
        <f t="shared" si="1304"/>
        <v>0</v>
      </c>
      <c r="CD877" s="146">
        <f t="shared" si="1305"/>
        <v>0</v>
      </c>
      <c r="CE877" s="146">
        <f t="shared" si="1306"/>
        <v>0</v>
      </c>
      <c r="CF877" s="146">
        <f t="shared" si="1307"/>
        <v>0</v>
      </c>
      <c r="CG877" s="146">
        <f t="shared" si="1308"/>
        <v>0</v>
      </c>
      <c r="CH877" s="146">
        <f t="shared" si="1309"/>
        <v>0</v>
      </c>
      <c r="CI877" s="146">
        <f t="shared" si="1310"/>
        <v>0</v>
      </c>
      <c r="CJ877" s="146">
        <f t="shared" si="1311"/>
        <v>0</v>
      </c>
      <c r="CK877" s="146">
        <f t="shared" si="1312"/>
        <v>0</v>
      </c>
      <c r="CL877" s="146">
        <f t="shared" si="1313"/>
        <v>0</v>
      </c>
      <c r="CM877" s="146">
        <f t="shared" si="1314"/>
        <v>0</v>
      </c>
      <c r="CN877" s="146">
        <f t="shared" si="1315"/>
        <v>0</v>
      </c>
      <c r="CO877" s="146">
        <f t="shared" si="1316"/>
        <v>0</v>
      </c>
      <c r="CP877" s="146">
        <f t="shared" si="1317"/>
        <v>0</v>
      </c>
      <c r="CQ877" s="146">
        <f t="shared" si="1318"/>
        <v>0</v>
      </c>
      <c r="CR877" s="146">
        <f t="shared" si="1319"/>
        <v>0</v>
      </c>
      <c r="CS877" s="146">
        <f t="shared" si="1320"/>
        <v>0</v>
      </c>
      <c r="CT877" s="146">
        <f t="shared" si="1321"/>
        <v>0</v>
      </c>
      <c r="CU877" s="146">
        <f t="shared" si="1322"/>
        <v>0</v>
      </c>
      <c r="CV877" s="146">
        <f t="shared" si="1323"/>
        <v>0</v>
      </c>
      <c r="CW877" s="146">
        <f t="shared" si="1324"/>
        <v>0</v>
      </c>
      <c r="CX877" s="146">
        <f t="shared" si="1325"/>
        <v>0</v>
      </c>
      <c r="CY877" s="146">
        <f t="shared" si="1326"/>
        <v>0</v>
      </c>
      <c r="CZ877" s="146">
        <f t="shared" si="1327"/>
        <v>0</v>
      </c>
      <c r="DA877" s="146">
        <f t="shared" si="1328"/>
        <v>0</v>
      </c>
      <c r="DB877" s="146">
        <f t="shared" si="1329"/>
        <v>0</v>
      </c>
      <c r="DC877" s="146">
        <f t="shared" si="1330"/>
        <v>0</v>
      </c>
      <c r="DD877" s="146">
        <f t="shared" si="1331"/>
        <v>0</v>
      </c>
      <c r="DE877" s="146">
        <f t="shared" si="1332"/>
        <v>0</v>
      </c>
      <c r="DF877" s="146">
        <f t="shared" si="1333"/>
        <v>0</v>
      </c>
      <c r="DG877" s="146">
        <f t="shared" si="1334"/>
        <v>0</v>
      </c>
      <c r="DH877" s="146">
        <f t="shared" si="1335"/>
        <v>0</v>
      </c>
      <c r="DI877" s="146">
        <f t="shared" si="1336"/>
        <v>0</v>
      </c>
      <c r="DJ877" s="146">
        <f t="shared" si="1337"/>
        <v>0</v>
      </c>
      <c r="DK877" s="146">
        <f t="shared" si="1338"/>
        <v>0</v>
      </c>
      <c r="DL877" s="146">
        <f t="shared" si="1339"/>
        <v>0</v>
      </c>
      <c r="DM877" s="146">
        <f t="shared" si="1340"/>
        <v>0</v>
      </c>
      <c r="DN877" s="65">
        <f t="shared" si="1444"/>
        <v>60</v>
      </c>
      <c r="DO877" s="57">
        <f t="shared" si="1445"/>
        <v>60</v>
      </c>
      <c r="DP877" s="57" t="str">
        <f t="shared" si="1342"/>
        <v/>
      </c>
      <c r="DQ877" s="58" t="str">
        <f t="shared" si="1343"/>
        <v/>
      </c>
      <c r="DR877" s="1">
        <f t="shared" si="1446"/>
        <v>1</v>
      </c>
      <c r="DS877" s="168" t="e">
        <f>IF(AND(DR877=#REF!,BL877=#REF!),'Tiến độ'!D877,"")</f>
        <v>#REF!</v>
      </c>
    </row>
    <row r="878" spans="1:123" ht="11.25" customHeight="1">
      <c r="A878" s="309" t="str">
        <f>IF(B878="","",MAX($A$7:A877)+1)</f>
        <v/>
      </c>
      <c r="B878" s="312"/>
      <c r="C878" s="101" t="s">
        <v>850</v>
      </c>
      <c r="D878" s="102" t="s">
        <v>851</v>
      </c>
      <c r="E878" s="103">
        <v>3</v>
      </c>
      <c r="F878" s="104">
        <v>45</v>
      </c>
      <c r="G878" s="105"/>
      <c r="H878" s="106">
        <f t="shared" ref="H878:H890" si="1447">H877</f>
        <v>1</v>
      </c>
      <c r="I878" s="107">
        <f t="shared" ref="I878:I890" si="1448">I877</f>
        <v>51</v>
      </c>
      <c r="J878" s="28"/>
      <c r="K878" s="108">
        <v>3</v>
      </c>
      <c r="L878" s="109">
        <v>3</v>
      </c>
      <c r="M878" s="109">
        <v>3</v>
      </c>
      <c r="N878" s="110">
        <v>3</v>
      </c>
      <c r="O878" s="108">
        <v>3</v>
      </c>
      <c r="P878" s="109">
        <v>3</v>
      </c>
      <c r="Q878" s="109">
        <v>3</v>
      </c>
      <c r="R878" s="110">
        <v>3</v>
      </c>
      <c r="S878" s="108">
        <v>3</v>
      </c>
      <c r="T878" s="109">
        <v>3</v>
      </c>
      <c r="U878" s="109">
        <v>3</v>
      </c>
      <c r="V878" s="109">
        <v>3</v>
      </c>
      <c r="W878" s="110">
        <v>3</v>
      </c>
      <c r="X878" s="108">
        <v>3</v>
      </c>
      <c r="Y878" s="109">
        <v>3</v>
      </c>
      <c r="Z878" s="109" t="s">
        <v>163</v>
      </c>
      <c r="AA878" s="110" t="s">
        <v>163</v>
      </c>
      <c r="AB878" s="108" t="s">
        <v>163</v>
      </c>
      <c r="AC878" s="109" t="s">
        <v>163</v>
      </c>
      <c r="AD878" s="109" t="s">
        <v>164</v>
      </c>
      <c r="AE878" s="110" t="s">
        <v>164</v>
      </c>
      <c r="AF878" s="108" t="s">
        <v>164</v>
      </c>
      <c r="AG878" s="109" t="s">
        <v>164</v>
      </c>
      <c r="AH878" s="109" t="s">
        <v>164</v>
      </c>
      <c r="AI878" s="362"/>
      <c r="AJ878" s="363"/>
      <c r="AK878" s="108" t="s">
        <v>164</v>
      </c>
      <c r="AL878" s="109"/>
      <c r="AM878" s="109"/>
      <c r="AN878" s="110"/>
      <c r="AO878" s="108"/>
      <c r="AP878" s="109"/>
      <c r="AQ878" s="109"/>
      <c r="AR878" s="110"/>
      <c r="AS878" s="111"/>
      <c r="AT878" s="109"/>
      <c r="AU878" s="109"/>
      <c r="AV878" s="112"/>
      <c r="AW878" s="108"/>
      <c r="AX878" s="109"/>
      <c r="AY878" s="109"/>
      <c r="AZ878" s="109"/>
      <c r="BA878" s="110"/>
      <c r="BB878" s="111"/>
      <c r="BC878" s="109"/>
      <c r="BD878" s="109"/>
      <c r="BE878" s="321"/>
      <c r="BF878" s="322"/>
      <c r="BG878" s="322"/>
      <c r="BH878" s="322"/>
      <c r="BI878" s="322"/>
      <c r="BJ878" s="323"/>
      <c r="BK878" s="48" t="s">
        <v>18</v>
      </c>
      <c r="BL878" s="48" t="s">
        <v>51</v>
      </c>
      <c r="BN878" s="146">
        <f t="shared" si="1341"/>
        <v>3</v>
      </c>
      <c r="BO878" s="146">
        <f t="shared" si="1290"/>
        <v>3</v>
      </c>
      <c r="BP878" s="146">
        <f t="shared" si="1291"/>
        <v>3</v>
      </c>
      <c r="BQ878" s="146">
        <f t="shared" si="1292"/>
        <v>3</v>
      </c>
      <c r="BR878" s="146">
        <f t="shared" si="1293"/>
        <v>3</v>
      </c>
      <c r="BS878" s="146">
        <f t="shared" si="1294"/>
        <v>3</v>
      </c>
      <c r="BT878" s="146">
        <f t="shared" si="1295"/>
        <v>3</v>
      </c>
      <c r="BU878" s="146">
        <f t="shared" si="1296"/>
        <v>3</v>
      </c>
      <c r="BV878" s="146">
        <f t="shared" si="1297"/>
        <v>3</v>
      </c>
      <c r="BW878" s="146">
        <f t="shared" si="1298"/>
        <v>3</v>
      </c>
      <c r="BX878" s="146">
        <f t="shared" si="1299"/>
        <v>3</v>
      </c>
      <c r="BY878" s="146">
        <f t="shared" si="1300"/>
        <v>3</v>
      </c>
      <c r="BZ878" s="146">
        <f t="shared" si="1301"/>
        <v>3</v>
      </c>
      <c r="CA878" s="146">
        <f t="shared" si="1302"/>
        <v>3</v>
      </c>
      <c r="CB878" s="146">
        <f t="shared" si="1303"/>
        <v>3</v>
      </c>
      <c r="CC878" s="146">
        <f t="shared" si="1304"/>
        <v>0</v>
      </c>
      <c r="CD878" s="146">
        <f t="shared" si="1305"/>
        <v>0</v>
      </c>
      <c r="CE878" s="146">
        <f t="shared" si="1306"/>
        <v>0</v>
      </c>
      <c r="CF878" s="146">
        <f t="shared" si="1307"/>
        <v>0</v>
      </c>
      <c r="CG878" s="146">
        <f t="shared" si="1308"/>
        <v>0</v>
      </c>
      <c r="CH878" s="146">
        <f t="shared" si="1309"/>
        <v>0</v>
      </c>
      <c r="CI878" s="146">
        <f t="shared" si="1310"/>
        <v>0</v>
      </c>
      <c r="CJ878" s="146">
        <f t="shared" si="1311"/>
        <v>0</v>
      </c>
      <c r="CK878" s="146">
        <f t="shared" si="1312"/>
        <v>0</v>
      </c>
      <c r="CL878" s="146">
        <f t="shared" si="1313"/>
        <v>0</v>
      </c>
      <c r="CM878" s="146">
        <f t="shared" si="1314"/>
        <v>0</v>
      </c>
      <c r="CN878" s="146">
        <f t="shared" si="1315"/>
        <v>0</v>
      </c>
      <c r="CO878" s="146">
        <f t="shared" si="1316"/>
        <v>0</v>
      </c>
      <c r="CP878" s="146">
        <f t="shared" si="1317"/>
        <v>0</v>
      </c>
      <c r="CQ878" s="146">
        <f t="shared" si="1318"/>
        <v>0</v>
      </c>
      <c r="CR878" s="146">
        <f t="shared" si="1319"/>
        <v>0</v>
      </c>
      <c r="CS878" s="146">
        <f t="shared" si="1320"/>
        <v>0</v>
      </c>
      <c r="CT878" s="146">
        <f t="shared" si="1321"/>
        <v>0</v>
      </c>
      <c r="CU878" s="146">
        <f t="shared" si="1322"/>
        <v>0</v>
      </c>
      <c r="CV878" s="146">
        <f t="shared" si="1323"/>
        <v>0</v>
      </c>
      <c r="CW878" s="146">
        <f t="shared" si="1324"/>
        <v>0</v>
      </c>
      <c r="CX878" s="146">
        <f t="shared" si="1325"/>
        <v>0</v>
      </c>
      <c r="CY878" s="146">
        <f t="shared" si="1326"/>
        <v>0</v>
      </c>
      <c r="CZ878" s="146">
        <f t="shared" si="1327"/>
        <v>0</v>
      </c>
      <c r="DA878" s="146">
        <f t="shared" si="1328"/>
        <v>0</v>
      </c>
      <c r="DB878" s="146">
        <f t="shared" si="1329"/>
        <v>0</v>
      </c>
      <c r="DC878" s="146">
        <f t="shared" si="1330"/>
        <v>0</v>
      </c>
      <c r="DD878" s="146">
        <f t="shared" si="1331"/>
        <v>0</v>
      </c>
      <c r="DE878" s="146">
        <f t="shared" si="1332"/>
        <v>0</v>
      </c>
      <c r="DF878" s="146">
        <f t="shared" si="1333"/>
        <v>0</v>
      </c>
      <c r="DG878" s="146">
        <f t="shared" si="1334"/>
        <v>0</v>
      </c>
      <c r="DH878" s="146">
        <f t="shared" si="1335"/>
        <v>0</v>
      </c>
      <c r="DI878" s="146">
        <f t="shared" si="1336"/>
        <v>0</v>
      </c>
      <c r="DJ878" s="146">
        <f t="shared" si="1337"/>
        <v>0</v>
      </c>
      <c r="DK878" s="146">
        <f t="shared" si="1338"/>
        <v>0</v>
      </c>
      <c r="DL878" s="146">
        <f t="shared" si="1339"/>
        <v>0</v>
      </c>
      <c r="DM878" s="146">
        <f t="shared" si="1340"/>
        <v>0</v>
      </c>
      <c r="DN878" s="65">
        <f t="shared" si="1444"/>
        <v>45</v>
      </c>
      <c r="DO878" s="57">
        <f t="shared" si="1445"/>
        <v>45</v>
      </c>
      <c r="DP878" s="57" t="str">
        <f t="shared" si="1342"/>
        <v/>
      </c>
      <c r="DQ878" s="58" t="str">
        <f t="shared" si="1343"/>
        <v/>
      </c>
      <c r="DR878" s="1">
        <f t="shared" si="1446"/>
        <v>1</v>
      </c>
      <c r="DS878" s="168" t="e">
        <f>IF(AND(DR878=#REF!,BL878=#REF!),'Tiến độ'!D878,"")</f>
        <v>#REF!</v>
      </c>
    </row>
    <row r="879" spans="1:123" ht="11.25" customHeight="1">
      <c r="A879" s="309" t="str">
        <f>IF(B879="","",MAX($A$7:A878)+1)</f>
        <v/>
      </c>
      <c r="B879" s="312"/>
      <c r="C879" s="101" t="s">
        <v>852</v>
      </c>
      <c r="D879" s="102" t="s">
        <v>853</v>
      </c>
      <c r="E879" s="103">
        <v>4</v>
      </c>
      <c r="F879" s="104">
        <v>60</v>
      </c>
      <c r="G879" s="105"/>
      <c r="H879" s="106">
        <f t="shared" si="1447"/>
        <v>1</v>
      </c>
      <c r="I879" s="107">
        <f t="shared" si="1448"/>
        <v>51</v>
      </c>
      <c r="J879" s="28"/>
      <c r="K879" s="108">
        <v>4</v>
      </c>
      <c r="L879" s="109">
        <v>4</v>
      </c>
      <c r="M879" s="109">
        <v>4</v>
      </c>
      <c r="N879" s="110">
        <v>4</v>
      </c>
      <c r="O879" s="108">
        <v>4</v>
      </c>
      <c r="P879" s="109">
        <v>4</v>
      </c>
      <c r="Q879" s="109">
        <v>4</v>
      </c>
      <c r="R879" s="110">
        <v>4</v>
      </c>
      <c r="S879" s="108">
        <v>4</v>
      </c>
      <c r="T879" s="109">
        <v>4</v>
      </c>
      <c r="U879" s="109">
        <v>4</v>
      </c>
      <c r="V879" s="109">
        <v>4</v>
      </c>
      <c r="W879" s="110">
        <v>4</v>
      </c>
      <c r="X879" s="108">
        <v>4</v>
      </c>
      <c r="Y879" s="109">
        <v>4</v>
      </c>
      <c r="Z879" s="109" t="s">
        <v>163</v>
      </c>
      <c r="AA879" s="110" t="s">
        <v>163</v>
      </c>
      <c r="AB879" s="108" t="s">
        <v>163</v>
      </c>
      <c r="AC879" s="109" t="s">
        <v>163</v>
      </c>
      <c r="AD879" s="109" t="s">
        <v>164</v>
      </c>
      <c r="AE879" s="110" t="s">
        <v>164</v>
      </c>
      <c r="AF879" s="108" t="s">
        <v>164</v>
      </c>
      <c r="AG879" s="109" t="s">
        <v>164</v>
      </c>
      <c r="AH879" s="109" t="s">
        <v>164</v>
      </c>
      <c r="AI879" s="362"/>
      <c r="AJ879" s="363"/>
      <c r="AK879" s="108" t="s">
        <v>164</v>
      </c>
      <c r="AL879" s="109"/>
      <c r="AM879" s="109"/>
      <c r="AN879" s="110"/>
      <c r="AO879" s="108"/>
      <c r="AP879" s="109"/>
      <c r="AQ879" s="109"/>
      <c r="AR879" s="110"/>
      <c r="AS879" s="111"/>
      <c r="AT879" s="109"/>
      <c r="AU879" s="109"/>
      <c r="AV879" s="112"/>
      <c r="AW879" s="108"/>
      <c r="AX879" s="109"/>
      <c r="AY879" s="109"/>
      <c r="AZ879" s="109"/>
      <c r="BA879" s="110"/>
      <c r="BB879" s="111"/>
      <c r="BC879" s="109"/>
      <c r="BD879" s="109"/>
      <c r="BE879" s="321"/>
      <c r="BF879" s="322"/>
      <c r="BG879" s="322"/>
      <c r="BH879" s="322"/>
      <c r="BI879" s="322"/>
      <c r="BJ879" s="323"/>
      <c r="BK879" s="48" t="s">
        <v>18</v>
      </c>
      <c r="BL879" s="48" t="s">
        <v>51</v>
      </c>
      <c r="BN879" s="146">
        <f t="shared" si="1341"/>
        <v>4</v>
      </c>
      <c r="BO879" s="146">
        <f t="shared" si="1290"/>
        <v>4</v>
      </c>
      <c r="BP879" s="146">
        <f t="shared" si="1291"/>
        <v>4</v>
      </c>
      <c r="BQ879" s="146">
        <f t="shared" si="1292"/>
        <v>4</v>
      </c>
      <c r="BR879" s="146">
        <f t="shared" si="1293"/>
        <v>4</v>
      </c>
      <c r="BS879" s="146">
        <f t="shared" si="1294"/>
        <v>4</v>
      </c>
      <c r="BT879" s="146">
        <f t="shared" si="1295"/>
        <v>4</v>
      </c>
      <c r="BU879" s="146">
        <f t="shared" si="1296"/>
        <v>4</v>
      </c>
      <c r="BV879" s="146">
        <f t="shared" si="1297"/>
        <v>4</v>
      </c>
      <c r="BW879" s="146">
        <f t="shared" si="1298"/>
        <v>4</v>
      </c>
      <c r="BX879" s="146">
        <f t="shared" si="1299"/>
        <v>4</v>
      </c>
      <c r="BY879" s="146">
        <f t="shared" si="1300"/>
        <v>4</v>
      </c>
      <c r="BZ879" s="146">
        <f t="shared" si="1301"/>
        <v>4</v>
      </c>
      <c r="CA879" s="146">
        <f t="shared" si="1302"/>
        <v>4</v>
      </c>
      <c r="CB879" s="146">
        <f t="shared" si="1303"/>
        <v>4</v>
      </c>
      <c r="CC879" s="146">
        <f t="shared" si="1304"/>
        <v>0</v>
      </c>
      <c r="CD879" s="146">
        <f t="shared" si="1305"/>
        <v>0</v>
      </c>
      <c r="CE879" s="146">
        <f t="shared" si="1306"/>
        <v>0</v>
      </c>
      <c r="CF879" s="146">
        <f t="shared" si="1307"/>
        <v>0</v>
      </c>
      <c r="CG879" s="146">
        <f t="shared" si="1308"/>
        <v>0</v>
      </c>
      <c r="CH879" s="146">
        <f t="shared" si="1309"/>
        <v>0</v>
      </c>
      <c r="CI879" s="146">
        <f t="shared" si="1310"/>
        <v>0</v>
      </c>
      <c r="CJ879" s="146">
        <f t="shared" si="1311"/>
        <v>0</v>
      </c>
      <c r="CK879" s="146">
        <f t="shared" si="1312"/>
        <v>0</v>
      </c>
      <c r="CL879" s="146">
        <f t="shared" si="1313"/>
        <v>0</v>
      </c>
      <c r="CM879" s="146">
        <f t="shared" si="1314"/>
        <v>0</v>
      </c>
      <c r="CN879" s="146">
        <f t="shared" si="1315"/>
        <v>0</v>
      </c>
      <c r="CO879" s="146">
        <f t="shared" si="1316"/>
        <v>0</v>
      </c>
      <c r="CP879" s="146">
        <f t="shared" si="1317"/>
        <v>0</v>
      </c>
      <c r="CQ879" s="146">
        <f t="shared" si="1318"/>
        <v>0</v>
      </c>
      <c r="CR879" s="146">
        <f t="shared" si="1319"/>
        <v>0</v>
      </c>
      <c r="CS879" s="146">
        <f t="shared" si="1320"/>
        <v>0</v>
      </c>
      <c r="CT879" s="146">
        <f t="shared" si="1321"/>
        <v>0</v>
      </c>
      <c r="CU879" s="146">
        <f t="shared" si="1322"/>
        <v>0</v>
      </c>
      <c r="CV879" s="146">
        <f t="shared" si="1323"/>
        <v>0</v>
      </c>
      <c r="CW879" s="146">
        <f t="shared" si="1324"/>
        <v>0</v>
      </c>
      <c r="CX879" s="146">
        <f t="shared" si="1325"/>
        <v>0</v>
      </c>
      <c r="CY879" s="146">
        <f t="shared" si="1326"/>
        <v>0</v>
      </c>
      <c r="CZ879" s="146">
        <f t="shared" si="1327"/>
        <v>0</v>
      </c>
      <c r="DA879" s="146">
        <f t="shared" si="1328"/>
        <v>0</v>
      </c>
      <c r="DB879" s="146">
        <f t="shared" si="1329"/>
        <v>0</v>
      </c>
      <c r="DC879" s="146">
        <f t="shared" si="1330"/>
        <v>0</v>
      </c>
      <c r="DD879" s="146">
        <f t="shared" si="1331"/>
        <v>0</v>
      </c>
      <c r="DE879" s="146">
        <f t="shared" si="1332"/>
        <v>0</v>
      </c>
      <c r="DF879" s="146">
        <f t="shared" si="1333"/>
        <v>0</v>
      </c>
      <c r="DG879" s="146">
        <f t="shared" si="1334"/>
        <v>0</v>
      </c>
      <c r="DH879" s="146">
        <f t="shared" si="1335"/>
        <v>0</v>
      </c>
      <c r="DI879" s="146">
        <f t="shared" si="1336"/>
        <v>0</v>
      </c>
      <c r="DJ879" s="146">
        <f t="shared" si="1337"/>
        <v>0</v>
      </c>
      <c r="DK879" s="146">
        <f t="shared" si="1338"/>
        <v>0</v>
      </c>
      <c r="DL879" s="146">
        <f t="shared" si="1339"/>
        <v>0</v>
      </c>
      <c r="DM879" s="146">
        <f t="shared" si="1340"/>
        <v>0</v>
      </c>
      <c r="DN879" s="65">
        <f t="shared" si="1444"/>
        <v>60</v>
      </c>
      <c r="DO879" s="57">
        <f t="shared" si="1445"/>
        <v>60</v>
      </c>
      <c r="DP879" s="57" t="str">
        <f t="shared" si="1342"/>
        <v/>
      </c>
      <c r="DQ879" s="58" t="str">
        <f t="shared" si="1343"/>
        <v/>
      </c>
      <c r="DR879" s="1">
        <f t="shared" si="1446"/>
        <v>1</v>
      </c>
      <c r="DS879" s="168" t="e">
        <f>IF(AND(DR879=#REF!,BL879=#REF!),'Tiến độ'!D879,"")</f>
        <v>#REF!</v>
      </c>
    </row>
    <row r="880" spans="1:123" ht="11.25" customHeight="1">
      <c r="A880" s="309" t="str">
        <f>IF(B880="","",MAX($A$7:A879)+1)</f>
        <v/>
      </c>
      <c r="B880" s="312"/>
      <c r="C880" s="101" t="s">
        <v>854</v>
      </c>
      <c r="D880" s="102" t="s">
        <v>855</v>
      </c>
      <c r="E880" s="103">
        <v>3</v>
      </c>
      <c r="F880" s="104">
        <v>60</v>
      </c>
      <c r="G880" s="105"/>
      <c r="H880" s="106">
        <f t="shared" si="1447"/>
        <v>1</v>
      </c>
      <c r="I880" s="107">
        <f t="shared" si="1448"/>
        <v>51</v>
      </c>
      <c r="J880" s="28"/>
      <c r="K880" s="108">
        <v>4</v>
      </c>
      <c r="L880" s="109">
        <v>4</v>
      </c>
      <c r="M880" s="109">
        <v>4</v>
      </c>
      <c r="N880" s="110">
        <v>4</v>
      </c>
      <c r="O880" s="108">
        <v>4</v>
      </c>
      <c r="P880" s="109">
        <v>4</v>
      </c>
      <c r="Q880" s="109">
        <v>4</v>
      </c>
      <c r="R880" s="110">
        <v>4</v>
      </c>
      <c r="S880" s="108">
        <v>4</v>
      </c>
      <c r="T880" s="109">
        <v>4</v>
      </c>
      <c r="U880" s="109">
        <v>4</v>
      </c>
      <c r="V880" s="109">
        <v>4</v>
      </c>
      <c r="W880" s="110">
        <v>4</v>
      </c>
      <c r="X880" s="108">
        <v>4</v>
      </c>
      <c r="Y880" s="109">
        <v>4</v>
      </c>
      <c r="Z880" s="109" t="s">
        <v>163</v>
      </c>
      <c r="AA880" s="110" t="s">
        <v>163</v>
      </c>
      <c r="AB880" s="108" t="s">
        <v>163</v>
      </c>
      <c r="AC880" s="109" t="s">
        <v>163</v>
      </c>
      <c r="AD880" s="109" t="s">
        <v>164</v>
      </c>
      <c r="AE880" s="110" t="s">
        <v>164</v>
      </c>
      <c r="AF880" s="108" t="s">
        <v>164</v>
      </c>
      <c r="AG880" s="109" t="s">
        <v>164</v>
      </c>
      <c r="AH880" s="109" t="s">
        <v>164</v>
      </c>
      <c r="AI880" s="362"/>
      <c r="AJ880" s="363"/>
      <c r="AK880" s="108" t="s">
        <v>164</v>
      </c>
      <c r="AL880" s="109"/>
      <c r="AM880" s="109"/>
      <c r="AN880" s="110"/>
      <c r="AO880" s="108"/>
      <c r="AP880" s="109"/>
      <c r="AQ880" s="109"/>
      <c r="AR880" s="110"/>
      <c r="AS880" s="111"/>
      <c r="AT880" s="109"/>
      <c r="AU880" s="109"/>
      <c r="AV880" s="112"/>
      <c r="AW880" s="108"/>
      <c r="AX880" s="109"/>
      <c r="AY880" s="109"/>
      <c r="AZ880" s="109"/>
      <c r="BA880" s="110"/>
      <c r="BB880" s="111"/>
      <c r="BC880" s="109"/>
      <c r="BD880" s="109"/>
      <c r="BE880" s="321"/>
      <c r="BF880" s="322"/>
      <c r="BG880" s="322"/>
      <c r="BH880" s="322"/>
      <c r="BI880" s="322"/>
      <c r="BJ880" s="323"/>
      <c r="BK880" s="48" t="s">
        <v>18</v>
      </c>
      <c r="BL880" s="48" t="s">
        <v>52</v>
      </c>
      <c r="BN880" s="146">
        <f t="shared" si="1341"/>
        <v>4</v>
      </c>
      <c r="BO880" s="146">
        <f t="shared" si="1290"/>
        <v>4</v>
      </c>
      <c r="BP880" s="146">
        <f t="shared" si="1291"/>
        <v>4</v>
      </c>
      <c r="BQ880" s="146">
        <f t="shared" si="1292"/>
        <v>4</v>
      </c>
      <c r="BR880" s="146">
        <f t="shared" si="1293"/>
        <v>4</v>
      </c>
      <c r="BS880" s="146">
        <f t="shared" si="1294"/>
        <v>4</v>
      </c>
      <c r="BT880" s="146">
        <f t="shared" si="1295"/>
        <v>4</v>
      </c>
      <c r="BU880" s="146">
        <f t="shared" si="1296"/>
        <v>4</v>
      </c>
      <c r="BV880" s="146">
        <f t="shared" si="1297"/>
        <v>4</v>
      </c>
      <c r="BW880" s="146">
        <f t="shared" si="1298"/>
        <v>4</v>
      </c>
      <c r="BX880" s="146">
        <f t="shared" si="1299"/>
        <v>4</v>
      </c>
      <c r="BY880" s="146">
        <f t="shared" si="1300"/>
        <v>4</v>
      </c>
      <c r="BZ880" s="146">
        <f t="shared" si="1301"/>
        <v>4</v>
      </c>
      <c r="CA880" s="146">
        <f t="shared" si="1302"/>
        <v>4</v>
      </c>
      <c r="CB880" s="146">
        <f t="shared" si="1303"/>
        <v>4</v>
      </c>
      <c r="CC880" s="146">
        <f t="shared" si="1304"/>
        <v>0</v>
      </c>
      <c r="CD880" s="146">
        <f t="shared" si="1305"/>
        <v>0</v>
      </c>
      <c r="CE880" s="146">
        <f t="shared" si="1306"/>
        <v>0</v>
      </c>
      <c r="CF880" s="146">
        <f t="shared" si="1307"/>
        <v>0</v>
      </c>
      <c r="CG880" s="146">
        <f t="shared" si="1308"/>
        <v>0</v>
      </c>
      <c r="CH880" s="146">
        <f t="shared" si="1309"/>
        <v>0</v>
      </c>
      <c r="CI880" s="146">
        <f t="shared" si="1310"/>
        <v>0</v>
      </c>
      <c r="CJ880" s="146">
        <f t="shared" si="1311"/>
        <v>0</v>
      </c>
      <c r="CK880" s="146">
        <f t="shared" si="1312"/>
        <v>0</v>
      </c>
      <c r="CL880" s="146">
        <f t="shared" si="1313"/>
        <v>0</v>
      </c>
      <c r="CM880" s="146">
        <f t="shared" si="1314"/>
        <v>0</v>
      </c>
      <c r="CN880" s="146">
        <f t="shared" si="1315"/>
        <v>0</v>
      </c>
      <c r="CO880" s="146">
        <f t="shared" si="1316"/>
        <v>0</v>
      </c>
      <c r="CP880" s="146">
        <f t="shared" si="1317"/>
        <v>0</v>
      </c>
      <c r="CQ880" s="146">
        <f t="shared" si="1318"/>
        <v>0</v>
      </c>
      <c r="CR880" s="146">
        <f t="shared" si="1319"/>
        <v>0</v>
      </c>
      <c r="CS880" s="146">
        <f t="shared" si="1320"/>
        <v>0</v>
      </c>
      <c r="CT880" s="146">
        <f t="shared" si="1321"/>
        <v>0</v>
      </c>
      <c r="CU880" s="146">
        <f t="shared" si="1322"/>
        <v>0</v>
      </c>
      <c r="CV880" s="146">
        <f t="shared" si="1323"/>
        <v>0</v>
      </c>
      <c r="CW880" s="146">
        <f t="shared" si="1324"/>
        <v>0</v>
      </c>
      <c r="CX880" s="146">
        <f t="shared" si="1325"/>
        <v>0</v>
      </c>
      <c r="CY880" s="146">
        <f t="shared" si="1326"/>
        <v>0</v>
      </c>
      <c r="CZ880" s="146">
        <f t="shared" si="1327"/>
        <v>0</v>
      </c>
      <c r="DA880" s="146">
        <f t="shared" si="1328"/>
        <v>0</v>
      </c>
      <c r="DB880" s="146">
        <f t="shared" si="1329"/>
        <v>0</v>
      </c>
      <c r="DC880" s="146">
        <f t="shared" si="1330"/>
        <v>0</v>
      </c>
      <c r="DD880" s="146">
        <f t="shared" si="1331"/>
        <v>0</v>
      </c>
      <c r="DE880" s="146">
        <f t="shared" si="1332"/>
        <v>0</v>
      </c>
      <c r="DF880" s="146">
        <f t="shared" si="1333"/>
        <v>0</v>
      </c>
      <c r="DG880" s="146">
        <f t="shared" si="1334"/>
        <v>0</v>
      </c>
      <c r="DH880" s="146">
        <f t="shared" si="1335"/>
        <v>0</v>
      </c>
      <c r="DI880" s="146">
        <f t="shared" si="1336"/>
        <v>0</v>
      </c>
      <c r="DJ880" s="146">
        <f t="shared" si="1337"/>
        <v>0</v>
      </c>
      <c r="DK880" s="146">
        <f t="shared" si="1338"/>
        <v>0</v>
      </c>
      <c r="DL880" s="146">
        <f t="shared" si="1339"/>
        <v>0</v>
      </c>
      <c r="DM880" s="146">
        <f t="shared" si="1340"/>
        <v>0</v>
      </c>
      <c r="DN880" s="65">
        <f t="shared" si="1444"/>
        <v>60</v>
      </c>
      <c r="DO880" s="57">
        <f t="shared" si="1445"/>
        <v>60</v>
      </c>
      <c r="DP880" s="57" t="str">
        <f t="shared" si="1342"/>
        <v/>
      </c>
      <c r="DQ880" s="58" t="str">
        <f t="shared" si="1343"/>
        <v/>
      </c>
      <c r="DR880" s="1">
        <f t="shared" si="1446"/>
        <v>1</v>
      </c>
      <c r="DS880" s="168" t="e">
        <f>IF(AND(DR880=#REF!,BL880=#REF!),'Tiến độ'!D880,"")</f>
        <v>#REF!</v>
      </c>
    </row>
    <row r="881" spans="1:123" ht="11.25" customHeight="1">
      <c r="A881" s="309" t="str">
        <f>IF(B881="","",MAX($A$7:A880)+1)</f>
        <v/>
      </c>
      <c r="B881" s="312"/>
      <c r="C881" s="101" t="s">
        <v>785</v>
      </c>
      <c r="D881" s="80" t="s">
        <v>1105</v>
      </c>
      <c r="E881" s="103">
        <v>3</v>
      </c>
      <c r="F881" s="104">
        <v>60</v>
      </c>
      <c r="G881" s="105"/>
      <c r="H881" s="106">
        <f t="shared" si="1447"/>
        <v>1</v>
      </c>
      <c r="I881" s="107">
        <f t="shared" si="1448"/>
        <v>51</v>
      </c>
      <c r="J881" s="28"/>
      <c r="K881" s="108">
        <v>4</v>
      </c>
      <c r="L881" s="109">
        <v>4</v>
      </c>
      <c r="M881" s="109">
        <v>4</v>
      </c>
      <c r="N881" s="110">
        <v>4</v>
      </c>
      <c r="O881" s="108">
        <v>4</v>
      </c>
      <c r="P881" s="109">
        <v>4</v>
      </c>
      <c r="Q881" s="109">
        <v>4</v>
      </c>
      <c r="R881" s="110">
        <v>4</v>
      </c>
      <c r="S881" s="108">
        <v>4</v>
      </c>
      <c r="T881" s="109">
        <v>4</v>
      </c>
      <c r="U881" s="109">
        <v>4</v>
      </c>
      <c r="V881" s="109">
        <v>4</v>
      </c>
      <c r="W881" s="110">
        <v>4</v>
      </c>
      <c r="X881" s="108">
        <v>4</v>
      </c>
      <c r="Y881" s="109">
        <v>4</v>
      </c>
      <c r="Z881" s="109" t="s">
        <v>163</v>
      </c>
      <c r="AA881" s="110" t="s">
        <v>163</v>
      </c>
      <c r="AB881" s="108" t="s">
        <v>163</v>
      </c>
      <c r="AC881" s="109" t="s">
        <v>163</v>
      </c>
      <c r="AD881" s="109" t="s">
        <v>164</v>
      </c>
      <c r="AE881" s="110" t="s">
        <v>164</v>
      </c>
      <c r="AF881" s="108" t="s">
        <v>164</v>
      </c>
      <c r="AG881" s="109" t="s">
        <v>164</v>
      </c>
      <c r="AH881" s="109" t="s">
        <v>164</v>
      </c>
      <c r="AI881" s="362"/>
      <c r="AJ881" s="363"/>
      <c r="AK881" s="108" t="s">
        <v>164</v>
      </c>
      <c r="AL881" s="109"/>
      <c r="AM881" s="109"/>
      <c r="AN881" s="110"/>
      <c r="AO881" s="108"/>
      <c r="AP881" s="109"/>
      <c r="AQ881" s="109"/>
      <c r="AR881" s="110"/>
      <c r="AS881" s="111"/>
      <c r="AT881" s="109"/>
      <c r="AU881" s="109"/>
      <c r="AV881" s="112"/>
      <c r="AW881" s="108"/>
      <c r="AX881" s="109"/>
      <c r="AY881" s="109"/>
      <c r="AZ881" s="109"/>
      <c r="BA881" s="110"/>
      <c r="BB881" s="111"/>
      <c r="BC881" s="109"/>
      <c r="BD881" s="109"/>
      <c r="BE881" s="321"/>
      <c r="BF881" s="322"/>
      <c r="BG881" s="322"/>
      <c r="BH881" s="322"/>
      <c r="BI881" s="322"/>
      <c r="BJ881" s="323"/>
      <c r="BK881" s="46" t="s">
        <v>18</v>
      </c>
      <c r="BL881" s="46" t="s">
        <v>54</v>
      </c>
      <c r="BN881" s="146">
        <f t="shared" si="1341"/>
        <v>4</v>
      </c>
      <c r="BO881" s="146">
        <f t="shared" si="1290"/>
        <v>4</v>
      </c>
      <c r="BP881" s="146">
        <f t="shared" si="1291"/>
        <v>4</v>
      </c>
      <c r="BQ881" s="146">
        <f t="shared" si="1292"/>
        <v>4</v>
      </c>
      <c r="BR881" s="146">
        <f t="shared" si="1293"/>
        <v>4</v>
      </c>
      <c r="BS881" s="146">
        <f t="shared" si="1294"/>
        <v>4</v>
      </c>
      <c r="BT881" s="146">
        <f t="shared" si="1295"/>
        <v>4</v>
      </c>
      <c r="BU881" s="146">
        <f t="shared" si="1296"/>
        <v>4</v>
      </c>
      <c r="BV881" s="146">
        <f t="shared" si="1297"/>
        <v>4</v>
      </c>
      <c r="BW881" s="146">
        <f t="shared" si="1298"/>
        <v>4</v>
      </c>
      <c r="BX881" s="146">
        <f t="shared" si="1299"/>
        <v>4</v>
      </c>
      <c r="BY881" s="146">
        <f t="shared" si="1300"/>
        <v>4</v>
      </c>
      <c r="BZ881" s="146">
        <f t="shared" si="1301"/>
        <v>4</v>
      </c>
      <c r="CA881" s="146">
        <f t="shared" si="1302"/>
        <v>4</v>
      </c>
      <c r="CB881" s="146">
        <f t="shared" si="1303"/>
        <v>4</v>
      </c>
      <c r="CC881" s="146">
        <f t="shared" si="1304"/>
        <v>0</v>
      </c>
      <c r="CD881" s="146">
        <f t="shared" si="1305"/>
        <v>0</v>
      </c>
      <c r="CE881" s="146">
        <f t="shared" si="1306"/>
        <v>0</v>
      </c>
      <c r="CF881" s="146">
        <f t="shared" si="1307"/>
        <v>0</v>
      </c>
      <c r="CG881" s="146">
        <f t="shared" si="1308"/>
        <v>0</v>
      </c>
      <c r="CH881" s="146">
        <f t="shared" si="1309"/>
        <v>0</v>
      </c>
      <c r="CI881" s="146">
        <f t="shared" si="1310"/>
        <v>0</v>
      </c>
      <c r="CJ881" s="146">
        <f t="shared" si="1311"/>
        <v>0</v>
      </c>
      <c r="CK881" s="146">
        <f t="shared" si="1312"/>
        <v>0</v>
      </c>
      <c r="CL881" s="146">
        <f t="shared" si="1313"/>
        <v>0</v>
      </c>
      <c r="CM881" s="146">
        <f t="shared" si="1314"/>
        <v>0</v>
      </c>
      <c r="CN881" s="146">
        <f t="shared" si="1315"/>
        <v>0</v>
      </c>
      <c r="CO881" s="146">
        <f t="shared" si="1316"/>
        <v>0</v>
      </c>
      <c r="CP881" s="146">
        <f t="shared" si="1317"/>
        <v>0</v>
      </c>
      <c r="CQ881" s="146">
        <f t="shared" si="1318"/>
        <v>0</v>
      </c>
      <c r="CR881" s="146">
        <f t="shared" si="1319"/>
        <v>0</v>
      </c>
      <c r="CS881" s="146">
        <f t="shared" si="1320"/>
        <v>0</v>
      </c>
      <c r="CT881" s="146">
        <f t="shared" si="1321"/>
        <v>0</v>
      </c>
      <c r="CU881" s="146">
        <f t="shared" si="1322"/>
        <v>0</v>
      </c>
      <c r="CV881" s="146">
        <f t="shared" si="1323"/>
        <v>0</v>
      </c>
      <c r="CW881" s="146">
        <f t="shared" si="1324"/>
        <v>0</v>
      </c>
      <c r="CX881" s="146">
        <f t="shared" si="1325"/>
        <v>0</v>
      </c>
      <c r="CY881" s="146">
        <f t="shared" si="1326"/>
        <v>0</v>
      </c>
      <c r="CZ881" s="146">
        <f t="shared" si="1327"/>
        <v>0</v>
      </c>
      <c r="DA881" s="146">
        <f t="shared" si="1328"/>
        <v>0</v>
      </c>
      <c r="DB881" s="146">
        <f t="shared" si="1329"/>
        <v>0</v>
      </c>
      <c r="DC881" s="146">
        <f t="shared" si="1330"/>
        <v>0</v>
      </c>
      <c r="DD881" s="146">
        <f t="shared" si="1331"/>
        <v>0</v>
      </c>
      <c r="DE881" s="146">
        <f t="shared" si="1332"/>
        <v>0</v>
      </c>
      <c r="DF881" s="146">
        <f t="shared" si="1333"/>
        <v>0</v>
      </c>
      <c r="DG881" s="146">
        <f t="shared" si="1334"/>
        <v>0</v>
      </c>
      <c r="DH881" s="146">
        <f t="shared" si="1335"/>
        <v>0</v>
      </c>
      <c r="DI881" s="146">
        <f t="shared" si="1336"/>
        <v>0</v>
      </c>
      <c r="DJ881" s="146">
        <f t="shared" si="1337"/>
        <v>0</v>
      </c>
      <c r="DK881" s="146">
        <f t="shared" si="1338"/>
        <v>0</v>
      </c>
      <c r="DL881" s="146">
        <f t="shared" si="1339"/>
        <v>0</v>
      </c>
      <c r="DM881" s="146">
        <f t="shared" si="1340"/>
        <v>0</v>
      </c>
      <c r="DN881" s="64">
        <f>F881*H881*2</f>
        <v>120</v>
      </c>
      <c r="DO881" s="52">
        <f t="shared" si="1445"/>
        <v>120</v>
      </c>
      <c r="DP881" s="52" t="str">
        <f t="shared" si="1342"/>
        <v/>
      </c>
      <c r="DQ881" s="53" t="str">
        <f t="shared" si="1343"/>
        <v/>
      </c>
      <c r="DR881" s="1">
        <f t="shared" si="1446"/>
        <v>1</v>
      </c>
      <c r="DS881" s="168" t="e">
        <f>IF(AND(DR881=#REF!,BL881=#REF!),'Tiến độ'!D881,"")</f>
        <v>#REF!</v>
      </c>
    </row>
    <row r="882" spans="1:123" ht="11.25" customHeight="1">
      <c r="A882" s="309" t="str">
        <f>IF(B882="","",MAX($A$7:A881)+1)</f>
        <v/>
      </c>
      <c r="B882" s="312"/>
      <c r="C882" s="101" t="s">
        <v>240</v>
      </c>
      <c r="D882" s="102" t="s">
        <v>11801</v>
      </c>
      <c r="E882" s="103">
        <v>3</v>
      </c>
      <c r="F882" s="104">
        <v>45</v>
      </c>
      <c r="G882" s="105"/>
      <c r="H882" s="106">
        <f t="shared" si="1447"/>
        <v>1</v>
      </c>
      <c r="I882" s="107">
        <f t="shared" si="1448"/>
        <v>51</v>
      </c>
      <c r="J882" s="28"/>
      <c r="K882" s="108">
        <v>3</v>
      </c>
      <c r="L882" s="109">
        <v>3</v>
      </c>
      <c r="M882" s="109">
        <v>3</v>
      </c>
      <c r="N882" s="110">
        <v>3</v>
      </c>
      <c r="O882" s="108">
        <v>3</v>
      </c>
      <c r="P882" s="109">
        <v>3</v>
      </c>
      <c r="Q882" s="109">
        <v>3</v>
      </c>
      <c r="R882" s="110">
        <v>3</v>
      </c>
      <c r="S882" s="108">
        <v>3</v>
      </c>
      <c r="T882" s="109">
        <v>3</v>
      </c>
      <c r="U882" s="109">
        <v>3</v>
      </c>
      <c r="V882" s="109">
        <v>3</v>
      </c>
      <c r="W882" s="110">
        <v>3</v>
      </c>
      <c r="X882" s="108">
        <v>3</v>
      </c>
      <c r="Y882" s="109">
        <v>3</v>
      </c>
      <c r="Z882" s="109" t="s">
        <v>163</v>
      </c>
      <c r="AA882" s="110" t="s">
        <v>163</v>
      </c>
      <c r="AB882" s="108" t="s">
        <v>163</v>
      </c>
      <c r="AC882" s="109" t="s">
        <v>163</v>
      </c>
      <c r="AD882" s="109" t="s">
        <v>164</v>
      </c>
      <c r="AE882" s="110" t="s">
        <v>164</v>
      </c>
      <c r="AF882" s="108" t="s">
        <v>164</v>
      </c>
      <c r="AG882" s="109" t="s">
        <v>164</v>
      </c>
      <c r="AH882" s="109" t="s">
        <v>164</v>
      </c>
      <c r="AI882" s="362"/>
      <c r="AJ882" s="363"/>
      <c r="AK882" s="108" t="s">
        <v>164</v>
      </c>
      <c r="AL882" s="109"/>
      <c r="AM882" s="109"/>
      <c r="AN882" s="110"/>
      <c r="AO882" s="108"/>
      <c r="AP882" s="109"/>
      <c r="AQ882" s="109"/>
      <c r="AR882" s="110"/>
      <c r="AS882" s="111"/>
      <c r="AT882" s="109"/>
      <c r="AU882" s="109"/>
      <c r="AV882" s="112"/>
      <c r="AW882" s="108"/>
      <c r="AX882" s="109"/>
      <c r="AY882" s="109"/>
      <c r="AZ882" s="109"/>
      <c r="BA882" s="110"/>
      <c r="BB882" s="111"/>
      <c r="BC882" s="109"/>
      <c r="BD882" s="109"/>
      <c r="BE882" s="321"/>
      <c r="BF882" s="322"/>
      <c r="BG882" s="322"/>
      <c r="BH882" s="322"/>
      <c r="BI882" s="322"/>
      <c r="BJ882" s="323"/>
      <c r="BK882" s="48" t="s">
        <v>18</v>
      </c>
      <c r="BL882" s="48" t="s">
        <v>29</v>
      </c>
      <c r="BN882" s="146">
        <f t="shared" si="1341"/>
        <v>3</v>
      </c>
      <c r="BO882" s="146">
        <f t="shared" si="1290"/>
        <v>3</v>
      </c>
      <c r="BP882" s="146">
        <f t="shared" si="1291"/>
        <v>3</v>
      </c>
      <c r="BQ882" s="146">
        <f t="shared" si="1292"/>
        <v>3</v>
      </c>
      <c r="BR882" s="146">
        <f t="shared" si="1293"/>
        <v>3</v>
      </c>
      <c r="BS882" s="146">
        <f t="shared" si="1294"/>
        <v>3</v>
      </c>
      <c r="BT882" s="146">
        <f t="shared" si="1295"/>
        <v>3</v>
      </c>
      <c r="BU882" s="146">
        <f t="shared" si="1296"/>
        <v>3</v>
      </c>
      <c r="BV882" s="146">
        <f t="shared" si="1297"/>
        <v>3</v>
      </c>
      <c r="BW882" s="146">
        <f t="shared" si="1298"/>
        <v>3</v>
      </c>
      <c r="BX882" s="146">
        <f t="shared" si="1299"/>
        <v>3</v>
      </c>
      <c r="BY882" s="146">
        <f t="shared" si="1300"/>
        <v>3</v>
      </c>
      <c r="BZ882" s="146">
        <f t="shared" si="1301"/>
        <v>3</v>
      </c>
      <c r="CA882" s="146">
        <f t="shared" si="1302"/>
        <v>3</v>
      </c>
      <c r="CB882" s="146">
        <f t="shared" si="1303"/>
        <v>3</v>
      </c>
      <c r="CC882" s="146">
        <f t="shared" si="1304"/>
        <v>0</v>
      </c>
      <c r="CD882" s="146">
        <f t="shared" si="1305"/>
        <v>0</v>
      </c>
      <c r="CE882" s="146">
        <f t="shared" si="1306"/>
        <v>0</v>
      </c>
      <c r="CF882" s="146">
        <f t="shared" si="1307"/>
        <v>0</v>
      </c>
      <c r="CG882" s="146">
        <f t="shared" si="1308"/>
        <v>0</v>
      </c>
      <c r="CH882" s="146">
        <f t="shared" si="1309"/>
        <v>0</v>
      </c>
      <c r="CI882" s="146">
        <f t="shared" si="1310"/>
        <v>0</v>
      </c>
      <c r="CJ882" s="146">
        <f t="shared" si="1311"/>
        <v>0</v>
      </c>
      <c r="CK882" s="146">
        <f t="shared" si="1312"/>
        <v>0</v>
      </c>
      <c r="CL882" s="146">
        <f t="shared" si="1313"/>
        <v>0</v>
      </c>
      <c r="CM882" s="146">
        <f t="shared" si="1314"/>
        <v>0</v>
      </c>
      <c r="CN882" s="146">
        <f t="shared" si="1315"/>
        <v>0</v>
      </c>
      <c r="CO882" s="146">
        <f t="shared" si="1316"/>
        <v>0</v>
      </c>
      <c r="CP882" s="146">
        <f t="shared" si="1317"/>
        <v>0</v>
      </c>
      <c r="CQ882" s="146">
        <f t="shared" si="1318"/>
        <v>0</v>
      </c>
      <c r="CR882" s="146">
        <f t="shared" si="1319"/>
        <v>0</v>
      </c>
      <c r="CS882" s="146">
        <f t="shared" si="1320"/>
        <v>0</v>
      </c>
      <c r="CT882" s="146">
        <f t="shared" si="1321"/>
        <v>0</v>
      </c>
      <c r="CU882" s="146">
        <f t="shared" si="1322"/>
        <v>0</v>
      </c>
      <c r="CV882" s="146">
        <f t="shared" si="1323"/>
        <v>0</v>
      </c>
      <c r="CW882" s="146">
        <f t="shared" si="1324"/>
        <v>0</v>
      </c>
      <c r="CX882" s="146">
        <f t="shared" si="1325"/>
        <v>0</v>
      </c>
      <c r="CY882" s="146">
        <f t="shared" si="1326"/>
        <v>0</v>
      </c>
      <c r="CZ882" s="146">
        <f t="shared" si="1327"/>
        <v>0</v>
      </c>
      <c r="DA882" s="146">
        <f t="shared" si="1328"/>
        <v>0</v>
      </c>
      <c r="DB882" s="146">
        <f t="shared" si="1329"/>
        <v>0</v>
      </c>
      <c r="DC882" s="146">
        <f t="shared" si="1330"/>
        <v>0</v>
      </c>
      <c r="DD882" s="146">
        <f t="shared" si="1331"/>
        <v>0</v>
      </c>
      <c r="DE882" s="146">
        <f t="shared" si="1332"/>
        <v>0</v>
      </c>
      <c r="DF882" s="146">
        <f t="shared" si="1333"/>
        <v>0</v>
      </c>
      <c r="DG882" s="146">
        <f t="shared" si="1334"/>
        <v>0</v>
      </c>
      <c r="DH882" s="146">
        <f t="shared" si="1335"/>
        <v>0</v>
      </c>
      <c r="DI882" s="146">
        <f t="shared" si="1336"/>
        <v>0</v>
      </c>
      <c r="DJ882" s="146">
        <f t="shared" si="1337"/>
        <v>0</v>
      </c>
      <c r="DK882" s="146">
        <f t="shared" si="1338"/>
        <v>0</v>
      </c>
      <c r="DL882" s="146">
        <f t="shared" si="1339"/>
        <v>0</v>
      </c>
      <c r="DM882" s="146">
        <f t="shared" si="1340"/>
        <v>0</v>
      </c>
      <c r="DN882" s="65">
        <f t="shared" si="1444"/>
        <v>45</v>
      </c>
      <c r="DO882" s="57">
        <f t="shared" si="1445"/>
        <v>45</v>
      </c>
      <c r="DP882" s="57" t="str">
        <f t="shared" si="1342"/>
        <v/>
      </c>
      <c r="DQ882" s="58" t="str">
        <f t="shared" si="1343"/>
        <v/>
      </c>
      <c r="DR882" s="1">
        <f t="shared" si="1446"/>
        <v>1</v>
      </c>
      <c r="DS882" s="168" t="e">
        <f>IF(AND(DR882=#REF!,BL882=#REF!),'Tiến độ'!D882,"")</f>
        <v>#REF!</v>
      </c>
    </row>
    <row r="883" spans="1:123" ht="11.25" customHeight="1">
      <c r="A883" s="309" t="str">
        <f>IF(B883="","",MAX($A$7:A882)+1)</f>
        <v/>
      </c>
      <c r="B883" s="312"/>
      <c r="C883" s="101" t="s">
        <v>426</v>
      </c>
      <c r="D883" s="102" t="s">
        <v>213</v>
      </c>
      <c r="E883" s="103">
        <v>3</v>
      </c>
      <c r="F883" s="104">
        <v>60</v>
      </c>
      <c r="G883" s="105"/>
      <c r="H883" s="106">
        <f t="shared" si="1447"/>
        <v>1</v>
      </c>
      <c r="I883" s="107">
        <f t="shared" si="1448"/>
        <v>51</v>
      </c>
      <c r="J883" s="28"/>
      <c r="K883" s="108"/>
      <c r="L883" s="109"/>
      <c r="M883" s="109"/>
      <c r="N883" s="110"/>
      <c r="O883" s="108"/>
      <c r="P883" s="109"/>
      <c r="Q883" s="109"/>
      <c r="R883" s="110"/>
      <c r="S883" s="108"/>
      <c r="T883" s="109"/>
      <c r="U883" s="109"/>
      <c r="V883" s="109"/>
      <c r="W883" s="110"/>
      <c r="X883" s="108"/>
      <c r="Y883" s="109"/>
      <c r="Z883" s="109"/>
      <c r="AA883" s="110"/>
      <c r="AB883" s="108"/>
      <c r="AC883" s="109"/>
      <c r="AD883" s="109"/>
      <c r="AE883" s="110"/>
      <c r="AF883" s="108"/>
      <c r="AG883" s="109"/>
      <c r="AH883" s="109"/>
      <c r="AI883" s="362"/>
      <c r="AJ883" s="363"/>
      <c r="AK883" s="108"/>
      <c r="AL883" s="109">
        <v>5</v>
      </c>
      <c r="AM883" s="109">
        <v>5</v>
      </c>
      <c r="AN883" s="110">
        <v>5</v>
      </c>
      <c r="AO883" s="108">
        <v>5</v>
      </c>
      <c r="AP883" s="109">
        <v>5</v>
      </c>
      <c r="AQ883" s="109">
        <v>5</v>
      </c>
      <c r="AR883" s="110">
        <v>5</v>
      </c>
      <c r="AS883" s="111">
        <v>5</v>
      </c>
      <c r="AT883" s="109">
        <v>5</v>
      </c>
      <c r="AU883" s="109">
        <v>5</v>
      </c>
      <c r="AV883" s="112">
        <v>5</v>
      </c>
      <c r="AW883" s="108">
        <v>5</v>
      </c>
      <c r="AX883" s="109"/>
      <c r="AY883" s="109"/>
      <c r="AZ883" s="109"/>
      <c r="BA883" s="110" t="s">
        <v>166</v>
      </c>
      <c r="BB883" s="111" t="s">
        <v>163</v>
      </c>
      <c r="BC883" s="109" t="s">
        <v>163</v>
      </c>
      <c r="BD883" s="109" t="s">
        <v>163</v>
      </c>
      <c r="BE883" s="321"/>
      <c r="BF883" s="322"/>
      <c r="BG883" s="322"/>
      <c r="BH883" s="322"/>
      <c r="BI883" s="322"/>
      <c r="BJ883" s="323"/>
      <c r="BK883" s="48" t="s">
        <v>18</v>
      </c>
      <c r="BL883" s="48" t="s">
        <v>57</v>
      </c>
      <c r="BN883" s="146">
        <f t="shared" si="1341"/>
        <v>0</v>
      </c>
      <c r="BO883" s="146">
        <f t="shared" si="1290"/>
        <v>0</v>
      </c>
      <c r="BP883" s="146">
        <f t="shared" si="1291"/>
        <v>0</v>
      </c>
      <c r="BQ883" s="146">
        <f t="shared" si="1292"/>
        <v>0</v>
      </c>
      <c r="BR883" s="146">
        <f t="shared" si="1293"/>
        <v>0</v>
      </c>
      <c r="BS883" s="146">
        <f t="shared" si="1294"/>
        <v>0</v>
      </c>
      <c r="BT883" s="146">
        <f t="shared" si="1295"/>
        <v>0</v>
      </c>
      <c r="BU883" s="146">
        <f t="shared" si="1296"/>
        <v>0</v>
      </c>
      <c r="BV883" s="146">
        <f t="shared" si="1297"/>
        <v>0</v>
      </c>
      <c r="BW883" s="146">
        <f t="shared" si="1298"/>
        <v>0</v>
      </c>
      <c r="BX883" s="146">
        <f t="shared" si="1299"/>
        <v>0</v>
      </c>
      <c r="BY883" s="146">
        <f t="shared" si="1300"/>
        <v>0</v>
      </c>
      <c r="BZ883" s="146">
        <f t="shared" si="1301"/>
        <v>0</v>
      </c>
      <c r="CA883" s="146">
        <f t="shared" si="1302"/>
        <v>0</v>
      </c>
      <c r="CB883" s="146">
        <f t="shared" si="1303"/>
        <v>0</v>
      </c>
      <c r="CC883" s="146">
        <f t="shared" si="1304"/>
        <v>0</v>
      </c>
      <c r="CD883" s="146">
        <f t="shared" si="1305"/>
        <v>0</v>
      </c>
      <c r="CE883" s="146">
        <f t="shared" si="1306"/>
        <v>0</v>
      </c>
      <c r="CF883" s="146">
        <f t="shared" si="1307"/>
        <v>0</v>
      </c>
      <c r="CG883" s="146">
        <f t="shared" si="1308"/>
        <v>0</v>
      </c>
      <c r="CH883" s="146">
        <f t="shared" si="1309"/>
        <v>0</v>
      </c>
      <c r="CI883" s="146">
        <f t="shared" si="1310"/>
        <v>0</v>
      </c>
      <c r="CJ883" s="146">
        <f t="shared" si="1311"/>
        <v>0</v>
      </c>
      <c r="CK883" s="146">
        <f t="shared" si="1312"/>
        <v>0</v>
      </c>
      <c r="CL883" s="146">
        <f t="shared" si="1313"/>
        <v>0</v>
      </c>
      <c r="CM883" s="146">
        <f t="shared" si="1314"/>
        <v>0</v>
      </c>
      <c r="CN883" s="146">
        <f t="shared" si="1315"/>
        <v>0</v>
      </c>
      <c r="CO883" s="146">
        <f t="shared" si="1316"/>
        <v>5</v>
      </c>
      <c r="CP883" s="146">
        <f t="shared" si="1317"/>
        <v>5</v>
      </c>
      <c r="CQ883" s="146">
        <f t="shared" si="1318"/>
        <v>5</v>
      </c>
      <c r="CR883" s="146">
        <f t="shared" si="1319"/>
        <v>5</v>
      </c>
      <c r="CS883" s="146">
        <f t="shared" si="1320"/>
        <v>5</v>
      </c>
      <c r="CT883" s="146">
        <f t="shared" si="1321"/>
        <v>5</v>
      </c>
      <c r="CU883" s="146">
        <f t="shared" si="1322"/>
        <v>5</v>
      </c>
      <c r="CV883" s="146">
        <f t="shared" si="1323"/>
        <v>5</v>
      </c>
      <c r="CW883" s="146">
        <f t="shared" si="1324"/>
        <v>5</v>
      </c>
      <c r="CX883" s="146">
        <f t="shared" si="1325"/>
        <v>5</v>
      </c>
      <c r="CY883" s="146">
        <f t="shared" si="1326"/>
        <v>5</v>
      </c>
      <c r="CZ883" s="146">
        <f t="shared" si="1327"/>
        <v>5</v>
      </c>
      <c r="DA883" s="146">
        <f t="shared" si="1328"/>
        <v>0</v>
      </c>
      <c r="DB883" s="146">
        <f t="shared" si="1329"/>
        <v>0</v>
      </c>
      <c r="DC883" s="146">
        <f t="shared" si="1330"/>
        <v>0</v>
      </c>
      <c r="DD883" s="146">
        <f t="shared" si="1331"/>
        <v>0</v>
      </c>
      <c r="DE883" s="146">
        <f t="shared" si="1332"/>
        <v>0</v>
      </c>
      <c r="DF883" s="146">
        <f t="shared" si="1333"/>
        <v>0</v>
      </c>
      <c r="DG883" s="146">
        <f t="shared" si="1334"/>
        <v>0</v>
      </c>
      <c r="DH883" s="146">
        <f t="shared" si="1335"/>
        <v>0</v>
      </c>
      <c r="DI883" s="146">
        <f t="shared" si="1336"/>
        <v>0</v>
      </c>
      <c r="DJ883" s="146">
        <f t="shared" si="1337"/>
        <v>0</v>
      </c>
      <c r="DK883" s="146">
        <f t="shared" si="1338"/>
        <v>0</v>
      </c>
      <c r="DL883" s="146">
        <f t="shared" si="1339"/>
        <v>0</v>
      </c>
      <c r="DM883" s="146">
        <f t="shared" si="1340"/>
        <v>0</v>
      </c>
      <c r="DN883" s="65">
        <f t="shared" si="1444"/>
        <v>60</v>
      </c>
      <c r="DO883" s="57" t="str">
        <f t="shared" si="1445"/>
        <v/>
      </c>
      <c r="DP883" s="57" t="str">
        <f t="shared" si="1342"/>
        <v/>
      </c>
      <c r="DQ883" s="58">
        <f t="shared" si="1343"/>
        <v>60</v>
      </c>
      <c r="DR883" s="1">
        <f t="shared" si="1446"/>
        <v>2</v>
      </c>
      <c r="DS883" s="168" t="e">
        <f>IF(AND(DR883=#REF!,BL883=#REF!),'Tiến độ'!D883,"")</f>
        <v>#REF!</v>
      </c>
    </row>
    <row r="884" spans="1:123" ht="11.25" customHeight="1">
      <c r="A884" s="309" t="str">
        <f>IF(B884="","",MAX($A$7:A883)+1)</f>
        <v/>
      </c>
      <c r="B884" s="312"/>
      <c r="C884" s="101" t="s">
        <v>863</v>
      </c>
      <c r="D884" s="102" t="s">
        <v>864</v>
      </c>
      <c r="E884" s="103">
        <v>3</v>
      </c>
      <c r="F884" s="104">
        <v>45</v>
      </c>
      <c r="G884" s="105"/>
      <c r="H884" s="106">
        <f t="shared" si="1447"/>
        <v>1</v>
      </c>
      <c r="I884" s="107">
        <f t="shared" si="1448"/>
        <v>51</v>
      </c>
      <c r="J884" s="28"/>
      <c r="K884" s="108"/>
      <c r="L884" s="109"/>
      <c r="M884" s="109"/>
      <c r="N884" s="110"/>
      <c r="O884" s="108"/>
      <c r="P884" s="109"/>
      <c r="Q884" s="109"/>
      <c r="R884" s="110"/>
      <c r="S884" s="108"/>
      <c r="T884" s="109"/>
      <c r="U884" s="109"/>
      <c r="V884" s="109"/>
      <c r="W884" s="110"/>
      <c r="X884" s="108"/>
      <c r="Y884" s="109"/>
      <c r="Z884" s="109"/>
      <c r="AA884" s="110"/>
      <c r="AB884" s="108"/>
      <c r="AC884" s="109"/>
      <c r="AD884" s="109"/>
      <c r="AE884" s="110"/>
      <c r="AF884" s="108"/>
      <c r="AG884" s="109"/>
      <c r="AH884" s="109"/>
      <c r="AI884" s="362"/>
      <c r="AJ884" s="363"/>
      <c r="AK884" s="108"/>
      <c r="AL884" s="109">
        <v>4</v>
      </c>
      <c r="AM884" s="109">
        <v>4</v>
      </c>
      <c r="AN884" s="110">
        <v>4</v>
      </c>
      <c r="AO884" s="108">
        <v>4</v>
      </c>
      <c r="AP884" s="109">
        <v>4</v>
      </c>
      <c r="AQ884" s="109">
        <v>4</v>
      </c>
      <c r="AR884" s="110">
        <v>4</v>
      </c>
      <c r="AS884" s="111">
        <v>4</v>
      </c>
      <c r="AT884" s="109">
        <v>4</v>
      </c>
      <c r="AU884" s="109">
        <v>4</v>
      </c>
      <c r="AV884" s="112">
        <v>4</v>
      </c>
      <c r="AW884" s="108">
        <v>1</v>
      </c>
      <c r="AX884" s="109"/>
      <c r="AY884" s="109"/>
      <c r="AZ884" s="109"/>
      <c r="BA884" s="110" t="s">
        <v>166</v>
      </c>
      <c r="BB884" s="111" t="s">
        <v>163</v>
      </c>
      <c r="BC884" s="109" t="s">
        <v>163</v>
      </c>
      <c r="BD884" s="109" t="s">
        <v>163</v>
      </c>
      <c r="BE884" s="321"/>
      <c r="BF884" s="322"/>
      <c r="BG884" s="322"/>
      <c r="BH884" s="322"/>
      <c r="BI884" s="322"/>
      <c r="BJ884" s="323"/>
      <c r="BK884" s="48" t="s">
        <v>18</v>
      </c>
      <c r="BL884" s="48" t="s">
        <v>51</v>
      </c>
      <c r="BN884" s="146">
        <f t="shared" si="1341"/>
        <v>0</v>
      </c>
      <c r="BO884" s="146">
        <f t="shared" si="1290"/>
        <v>0</v>
      </c>
      <c r="BP884" s="146">
        <f t="shared" si="1291"/>
        <v>0</v>
      </c>
      <c r="BQ884" s="146">
        <f t="shared" si="1292"/>
        <v>0</v>
      </c>
      <c r="BR884" s="146">
        <f t="shared" si="1293"/>
        <v>0</v>
      </c>
      <c r="BS884" s="146">
        <f t="shared" si="1294"/>
        <v>0</v>
      </c>
      <c r="BT884" s="146">
        <f t="shared" si="1295"/>
        <v>0</v>
      </c>
      <c r="BU884" s="146">
        <f t="shared" si="1296"/>
        <v>0</v>
      </c>
      <c r="BV884" s="146">
        <f t="shared" si="1297"/>
        <v>0</v>
      </c>
      <c r="BW884" s="146">
        <f t="shared" si="1298"/>
        <v>0</v>
      </c>
      <c r="BX884" s="146">
        <f t="shared" si="1299"/>
        <v>0</v>
      </c>
      <c r="BY884" s="146">
        <f t="shared" si="1300"/>
        <v>0</v>
      </c>
      <c r="BZ884" s="146">
        <f t="shared" si="1301"/>
        <v>0</v>
      </c>
      <c r="CA884" s="146">
        <f t="shared" si="1302"/>
        <v>0</v>
      </c>
      <c r="CB884" s="146">
        <f t="shared" si="1303"/>
        <v>0</v>
      </c>
      <c r="CC884" s="146">
        <f t="shared" si="1304"/>
        <v>0</v>
      </c>
      <c r="CD884" s="146">
        <f t="shared" si="1305"/>
        <v>0</v>
      </c>
      <c r="CE884" s="146">
        <f t="shared" si="1306"/>
        <v>0</v>
      </c>
      <c r="CF884" s="146">
        <f t="shared" si="1307"/>
        <v>0</v>
      </c>
      <c r="CG884" s="146">
        <f t="shared" si="1308"/>
        <v>0</v>
      </c>
      <c r="CH884" s="146">
        <f t="shared" si="1309"/>
        <v>0</v>
      </c>
      <c r="CI884" s="146">
        <f t="shared" si="1310"/>
        <v>0</v>
      </c>
      <c r="CJ884" s="146">
        <f t="shared" si="1311"/>
        <v>0</v>
      </c>
      <c r="CK884" s="146">
        <f t="shared" si="1312"/>
        <v>0</v>
      </c>
      <c r="CL884" s="146">
        <f t="shared" si="1313"/>
        <v>0</v>
      </c>
      <c r="CM884" s="146">
        <f t="shared" si="1314"/>
        <v>0</v>
      </c>
      <c r="CN884" s="146">
        <f t="shared" si="1315"/>
        <v>0</v>
      </c>
      <c r="CO884" s="146">
        <f t="shared" si="1316"/>
        <v>4</v>
      </c>
      <c r="CP884" s="146">
        <f t="shared" si="1317"/>
        <v>4</v>
      </c>
      <c r="CQ884" s="146">
        <f t="shared" si="1318"/>
        <v>4</v>
      </c>
      <c r="CR884" s="146">
        <f t="shared" si="1319"/>
        <v>4</v>
      </c>
      <c r="CS884" s="146">
        <f t="shared" si="1320"/>
        <v>4</v>
      </c>
      <c r="CT884" s="146">
        <f t="shared" si="1321"/>
        <v>4</v>
      </c>
      <c r="CU884" s="146">
        <f t="shared" si="1322"/>
        <v>4</v>
      </c>
      <c r="CV884" s="146">
        <f t="shared" si="1323"/>
        <v>4</v>
      </c>
      <c r="CW884" s="146">
        <f t="shared" si="1324"/>
        <v>4</v>
      </c>
      <c r="CX884" s="146">
        <f t="shared" si="1325"/>
        <v>4</v>
      </c>
      <c r="CY884" s="146">
        <f t="shared" si="1326"/>
        <v>4</v>
      </c>
      <c r="CZ884" s="146">
        <f t="shared" si="1327"/>
        <v>1</v>
      </c>
      <c r="DA884" s="146">
        <f t="shared" si="1328"/>
        <v>0</v>
      </c>
      <c r="DB884" s="146">
        <f t="shared" si="1329"/>
        <v>0</v>
      </c>
      <c r="DC884" s="146">
        <f t="shared" si="1330"/>
        <v>0</v>
      </c>
      <c r="DD884" s="146">
        <f t="shared" si="1331"/>
        <v>0</v>
      </c>
      <c r="DE884" s="146">
        <f t="shared" si="1332"/>
        <v>0</v>
      </c>
      <c r="DF884" s="146">
        <f t="shared" si="1333"/>
        <v>0</v>
      </c>
      <c r="DG884" s="146">
        <f t="shared" si="1334"/>
        <v>0</v>
      </c>
      <c r="DH884" s="146">
        <f t="shared" si="1335"/>
        <v>0</v>
      </c>
      <c r="DI884" s="146">
        <f t="shared" si="1336"/>
        <v>0</v>
      </c>
      <c r="DJ884" s="146">
        <f t="shared" si="1337"/>
        <v>0</v>
      </c>
      <c r="DK884" s="146">
        <f t="shared" si="1338"/>
        <v>0</v>
      </c>
      <c r="DL884" s="146">
        <f t="shared" si="1339"/>
        <v>0</v>
      </c>
      <c r="DM884" s="146">
        <f t="shared" si="1340"/>
        <v>0</v>
      </c>
      <c r="DN884" s="65">
        <f t="shared" si="1444"/>
        <v>45</v>
      </c>
      <c r="DO884" s="57" t="str">
        <f t="shared" si="1445"/>
        <v/>
      </c>
      <c r="DP884" s="57" t="str">
        <f t="shared" si="1342"/>
        <v/>
      </c>
      <c r="DQ884" s="58">
        <f t="shared" si="1343"/>
        <v>45</v>
      </c>
      <c r="DR884" s="1">
        <f t="shared" si="1446"/>
        <v>2</v>
      </c>
      <c r="DS884" s="168" t="e">
        <f>IF(AND(DR884=#REF!,BL884=#REF!),'Tiến độ'!D884,"")</f>
        <v>#REF!</v>
      </c>
    </row>
    <row r="885" spans="1:123" ht="11.25" customHeight="1">
      <c r="A885" s="309" t="str">
        <f>IF(B885="","",MAX($A$7:A884)+1)</f>
        <v/>
      </c>
      <c r="B885" s="312"/>
      <c r="C885" s="101" t="s">
        <v>677</v>
      </c>
      <c r="D885" s="102" t="s">
        <v>865</v>
      </c>
      <c r="E885" s="103">
        <v>3</v>
      </c>
      <c r="F885" s="104">
        <v>60</v>
      </c>
      <c r="G885" s="105"/>
      <c r="H885" s="106">
        <f t="shared" si="1447"/>
        <v>1</v>
      </c>
      <c r="I885" s="107">
        <f t="shared" si="1448"/>
        <v>51</v>
      </c>
      <c r="J885" s="28"/>
      <c r="K885" s="108"/>
      <c r="L885" s="109"/>
      <c r="M885" s="109"/>
      <c r="N885" s="110"/>
      <c r="O885" s="108"/>
      <c r="P885" s="109"/>
      <c r="Q885" s="109"/>
      <c r="R885" s="110"/>
      <c r="S885" s="108"/>
      <c r="T885" s="109"/>
      <c r="U885" s="109"/>
      <c r="V885" s="109"/>
      <c r="W885" s="110"/>
      <c r="X885" s="108"/>
      <c r="Y885" s="109"/>
      <c r="Z885" s="109"/>
      <c r="AA885" s="110"/>
      <c r="AB885" s="108"/>
      <c r="AC885" s="109"/>
      <c r="AD885" s="109"/>
      <c r="AE885" s="110"/>
      <c r="AF885" s="108"/>
      <c r="AG885" s="109"/>
      <c r="AH885" s="109"/>
      <c r="AI885" s="362"/>
      <c r="AJ885" s="363"/>
      <c r="AK885" s="108"/>
      <c r="AL885" s="109">
        <v>5</v>
      </c>
      <c r="AM885" s="109">
        <v>5</v>
      </c>
      <c r="AN885" s="110">
        <v>5</v>
      </c>
      <c r="AO885" s="108">
        <v>5</v>
      </c>
      <c r="AP885" s="109">
        <v>5</v>
      </c>
      <c r="AQ885" s="109">
        <v>5</v>
      </c>
      <c r="AR885" s="110">
        <v>5</v>
      </c>
      <c r="AS885" s="111">
        <v>5</v>
      </c>
      <c r="AT885" s="109">
        <v>5</v>
      </c>
      <c r="AU885" s="109">
        <v>5</v>
      </c>
      <c r="AV885" s="112">
        <v>5</v>
      </c>
      <c r="AW885" s="108">
        <v>5</v>
      </c>
      <c r="AX885" s="109"/>
      <c r="AY885" s="109"/>
      <c r="AZ885" s="109"/>
      <c r="BA885" s="110" t="s">
        <v>166</v>
      </c>
      <c r="BB885" s="111" t="s">
        <v>163</v>
      </c>
      <c r="BC885" s="109" t="s">
        <v>163</v>
      </c>
      <c r="BD885" s="109" t="s">
        <v>163</v>
      </c>
      <c r="BE885" s="321"/>
      <c r="BF885" s="322"/>
      <c r="BG885" s="322"/>
      <c r="BH885" s="322"/>
      <c r="BI885" s="322"/>
      <c r="BJ885" s="323"/>
      <c r="BK885" s="48" t="s">
        <v>18</v>
      </c>
      <c r="BL885" s="48" t="s">
        <v>53</v>
      </c>
      <c r="BN885" s="146">
        <f t="shared" si="1341"/>
        <v>0</v>
      </c>
      <c r="BO885" s="146">
        <f t="shared" si="1290"/>
        <v>0</v>
      </c>
      <c r="BP885" s="146">
        <f t="shared" si="1291"/>
        <v>0</v>
      </c>
      <c r="BQ885" s="146">
        <f t="shared" si="1292"/>
        <v>0</v>
      </c>
      <c r="BR885" s="146">
        <f t="shared" si="1293"/>
        <v>0</v>
      </c>
      <c r="BS885" s="146">
        <f t="shared" si="1294"/>
        <v>0</v>
      </c>
      <c r="BT885" s="146">
        <f t="shared" si="1295"/>
        <v>0</v>
      </c>
      <c r="BU885" s="146">
        <f t="shared" si="1296"/>
        <v>0</v>
      </c>
      <c r="BV885" s="146">
        <f t="shared" si="1297"/>
        <v>0</v>
      </c>
      <c r="BW885" s="146">
        <f t="shared" si="1298"/>
        <v>0</v>
      </c>
      <c r="BX885" s="146">
        <f t="shared" si="1299"/>
        <v>0</v>
      </c>
      <c r="BY885" s="146">
        <f t="shared" si="1300"/>
        <v>0</v>
      </c>
      <c r="BZ885" s="146">
        <f t="shared" si="1301"/>
        <v>0</v>
      </c>
      <c r="CA885" s="146">
        <f t="shared" si="1302"/>
        <v>0</v>
      </c>
      <c r="CB885" s="146">
        <f t="shared" si="1303"/>
        <v>0</v>
      </c>
      <c r="CC885" s="146">
        <f t="shared" si="1304"/>
        <v>0</v>
      </c>
      <c r="CD885" s="146">
        <f t="shared" si="1305"/>
        <v>0</v>
      </c>
      <c r="CE885" s="146">
        <f t="shared" si="1306"/>
        <v>0</v>
      </c>
      <c r="CF885" s="146">
        <f t="shared" si="1307"/>
        <v>0</v>
      </c>
      <c r="CG885" s="146">
        <f t="shared" si="1308"/>
        <v>0</v>
      </c>
      <c r="CH885" s="146">
        <f t="shared" si="1309"/>
        <v>0</v>
      </c>
      <c r="CI885" s="146">
        <f t="shared" si="1310"/>
        <v>0</v>
      </c>
      <c r="CJ885" s="146">
        <f t="shared" si="1311"/>
        <v>0</v>
      </c>
      <c r="CK885" s="146">
        <f t="shared" si="1312"/>
        <v>0</v>
      </c>
      <c r="CL885" s="146">
        <f t="shared" si="1313"/>
        <v>0</v>
      </c>
      <c r="CM885" s="146">
        <f t="shared" si="1314"/>
        <v>0</v>
      </c>
      <c r="CN885" s="146">
        <f t="shared" si="1315"/>
        <v>0</v>
      </c>
      <c r="CO885" s="146">
        <f t="shared" si="1316"/>
        <v>5</v>
      </c>
      <c r="CP885" s="146">
        <f t="shared" si="1317"/>
        <v>5</v>
      </c>
      <c r="CQ885" s="146">
        <f t="shared" si="1318"/>
        <v>5</v>
      </c>
      <c r="CR885" s="146">
        <f t="shared" si="1319"/>
        <v>5</v>
      </c>
      <c r="CS885" s="146">
        <f t="shared" si="1320"/>
        <v>5</v>
      </c>
      <c r="CT885" s="146">
        <f t="shared" si="1321"/>
        <v>5</v>
      </c>
      <c r="CU885" s="146">
        <f t="shared" si="1322"/>
        <v>5</v>
      </c>
      <c r="CV885" s="146">
        <f t="shared" si="1323"/>
        <v>5</v>
      </c>
      <c r="CW885" s="146">
        <f t="shared" si="1324"/>
        <v>5</v>
      </c>
      <c r="CX885" s="146">
        <f t="shared" si="1325"/>
        <v>5</v>
      </c>
      <c r="CY885" s="146">
        <f t="shared" si="1326"/>
        <v>5</v>
      </c>
      <c r="CZ885" s="146">
        <f t="shared" si="1327"/>
        <v>5</v>
      </c>
      <c r="DA885" s="146">
        <f t="shared" si="1328"/>
        <v>0</v>
      </c>
      <c r="DB885" s="146">
        <f t="shared" si="1329"/>
        <v>0</v>
      </c>
      <c r="DC885" s="146">
        <f t="shared" si="1330"/>
        <v>0</v>
      </c>
      <c r="DD885" s="146">
        <f t="shared" si="1331"/>
        <v>0</v>
      </c>
      <c r="DE885" s="146">
        <f t="shared" si="1332"/>
        <v>0</v>
      </c>
      <c r="DF885" s="146">
        <f t="shared" si="1333"/>
        <v>0</v>
      </c>
      <c r="DG885" s="146">
        <f t="shared" si="1334"/>
        <v>0</v>
      </c>
      <c r="DH885" s="146">
        <f t="shared" si="1335"/>
        <v>0</v>
      </c>
      <c r="DI885" s="146">
        <f t="shared" si="1336"/>
        <v>0</v>
      </c>
      <c r="DJ885" s="146">
        <f t="shared" si="1337"/>
        <v>0</v>
      </c>
      <c r="DK885" s="146">
        <f t="shared" si="1338"/>
        <v>0</v>
      </c>
      <c r="DL885" s="146">
        <f t="shared" si="1339"/>
        <v>0</v>
      </c>
      <c r="DM885" s="146">
        <f t="shared" si="1340"/>
        <v>0</v>
      </c>
      <c r="DN885" s="65">
        <f t="shared" si="1444"/>
        <v>60</v>
      </c>
      <c r="DO885" s="57" t="str">
        <f t="shared" si="1445"/>
        <v/>
      </c>
      <c r="DP885" s="57" t="str">
        <f t="shared" si="1342"/>
        <v/>
      </c>
      <c r="DQ885" s="58">
        <f t="shared" si="1343"/>
        <v>60</v>
      </c>
      <c r="DR885" s="1">
        <f t="shared" si="1446"/>
        <v>2</v>
      </c>
      <c r="DS885" s="168" t="e">
        <f>IF(AND(DR885=#REF!,BL885=#REF!),'Tiến độ'!D885,"")</f>
        <v>#REF!</v>
      </c>
    </row>
    <row r="886" spans="1:123" ht="11.25" customHeight="1">
      <c r="A886" s="309" t="str">
        <f>IF(B886="","",MAX($A$7:A885)+1)</f>
        <v/>
      </c>
      <c r="B886" s="312"/>
      <c r="C886" s="101" t="s">
        <v>866</v>
      </c>
      <c r="D886" s="102" t="s">
        <v>867</v>
      </c>
      <c r="E886" s="103">
        <v>2</v>
      </c>
      <c r="F886" s="104">
        <v>30</v>
      </c>
      <c r="G886" s="105"/>
      <c r="H886" s="106">
        <f t="shared" si="1447"/>
        <v>1</v>
      </c>
      <c r="I886" s="107">
        <f t="shared" si="1448"/>
        <v>51</v>
      </c>
      <c r="J886" s="28"/>
      <c r="K886" s="108"/>
      <c r="L886" s="109"/>
      <c r="M886" s="109"/>
      <c r="N886" s="110"/>
      <c r="O886" s="108"/>
      <c r="P886" s="109"/>
      <c r="Q886" s="109"/>
      <c r="R886" s="110"/>
      <c r="S886" s="108"/>
      <c r="T886" s="109"/>
      <c r="U886" s="109"/>
      <c r="V886" s="109"/>
      <c r="W886" s="110"/>
      <c r="X886" s="108"/>
      <c r="Y886" s="109"/>
      <c r="Z886" s="109"/>
      <c r="AA886" s="110"/>
      <c r="AB886" s="108"/>
      <c r="AC886" s="109"/>
      <c r="AD886" s="109"/>
      <c r="AE886" s="110"/>
      <c r="AF886" s="108"/>
      <c r="AG886" s="109"/>
      <c r="AH886" s="109"/>
      <c r="AI886" s="362"/>
      <c r="AJ886" s="363"/>
      <c r="AK886" s="108"/>
      <c r="AL886" s="109">
        <v>3</v>
      </c>
      <c r="AM886" s="109">
        <v>3</v>
      </c>
      <c r="AN886" s="110">
        <v>3</v>
      </c>
      <c r="AO886" s="108">
        <v>3</v>
      </c>
      <c r="AP886" s="109">
        <v>3</v>
      </c>
      <c r="AQ886" s="109">
        <v>3</v>
      </c>
      <c r="AR886" s="110">
        <v>3</v>
      </c>
      <c r="AS886" s="111">
        <v>3</v>
      </c>
      <c r="AT886" s="109">
        <v>3</v>
      </c>
      <c r="AU886" s="109">
        <v>3</v>
      </c>
      <c r="AV886" s="112"/>
      <c r="AW886" s="108"/>
      <c r="AX886" s="109"/>
      <c r="AY886" s="109"/>
      <c r="AZ886" s="109"/>
      <c r="BA886" s="110" t="s">
        <v>166</v>
      </c>
      <c r="BB886" s="111" t="s">
        <v>163</v>
      </c>
      <c r="BC886" s="109" t="s">
        <v>163</v>
      </c>
      <c r="BD886" s="109" t="s">
        <v>163</v>
      </c>
      <c r="BE886" s="321"/>
      <c r="BF886" s="322"/>
      <c r="BG886" s="322"/>
      <c r="BH886" s="322"/>
      <c r="BI886" s="322"/>
      <c r="BJ886" s="323"/>
      <c r="BK886" s="48" t="s">
        <v>18</v>
      </c>
      <c r="BL886" s="48" t="s">
        <v>51</v>
      </c>
      <c r="BN886" s="146">
        <f t="shared" si="1341"/>
        <v>0</v>
      </c>
      <c r="BO886" s="146">
        <f t="shared" si="1290"/>
        <v>0</v>
      </c>
      <c r="BP886" s="146">
        <f t="shared" si="1291"/>
        <v>0</v>
      </c>
      <c r="BQ886" s="146">
        <f t="shared" si="1292"/>
        <v>0</v>
      </c>
      <c r="BR886" s="146">
        <f t="shared" si="1293"/>
        <v>0</v>
      </c>
      <c r="BS886" s="146">
        <f t="shared" si="1294"/>
        <v>0</v>
      </c>
      <c r="BT886" s="146">
        <f t="shared" si="1295"/>
        <v>0</v>
      </c>
      <c r="BU886" s="146">
        <f t="shared" si="1296"/>
        <v>0</v>
      </c>
      <c r="BV886" s="146">
        <f t="shared" si="1297"/>
        <v>0</v>
      </c>
      <c r="BW886" s="146">
        <f t="shared" si="1298"/>
        <v>0</v>
      </c>
      <c r="BX886" s="146">
        <f t="shared" si="1299"/>
        <v>0</v>
      </c>
      <c r="BY886" s="146">
        <f t="shared" si="1300"/>
        <v>0</v>
      </c>
      <c r="BZ886" s="146">
        <f t="shared" si="1301"/>
        <v>0</v>
      </c>
      <c r="CA886" s="146">
        <f t="shared" si="1302"/>
        <v>0</v>
      </c>
      <c r="CB886" s="146">
        <f t="shared" si="1303"/>
        <v>0</v>
      </c>
      <c r="CC886" s="146">
        <f t="shared" si="1304"/>
        <v>0</v>
      </c>
      <c r="CD886" s="146">
        <f t="shared" si="1305"/>
        <v>0</v>
      </c>
      <c r="CE886" s="146">
        <f t="shared" si="1306"/>
        <v>0</v>
      </c>
      <c r="CF886" s="146">
        <f t="shared" si="1307"/>
        <v>0</v>
      </c>
      <c r="CG886" s="146">
        <f t="shared" si="1308"/>
        <v>0</v>
      </c>
      <c r="CH886" s="146">
        <f t="shared" si="1309"/>
        <v>0</v>
      </c>
      <c r="CI886" s="146">
        <f t="shared" si="1310"/>
        <v>0</v>
      </c>
      <c r="CJ886" s="146">
        <f t="shared" si="1311"/>
        <v>0</v>
      </c>
      <c r="CK886" s="146">
        <f t="shared" si="1312"/>
        <v>0</v>
      </c>
      <c r="CL886" s="146">
        <f t="shared" si="1313"/>
        <v>0</v>
      </c>
      <c r="CM886" s="146">
        <f t="shared" si="1314"/>
        <v>0</v>
      </c>
      <c r="CN886" s="146">
        <f t="shared" si="1315"/>
        <v>0</v>
      </c>
      <c r="CO886" s="146">
        <f t="shared" si="1316"/>
        <v>3</v>
      </c>
      <c r="CP886" s="146">
        <f t="shared" si="1317"/>
        <v>3</v>
      </c>
      <c r="CQ886" s="146">
        <f t="shared" si="1318"/>
        <v>3</v>
      </c>
      <c r="CR886" s="146">
        <f t="shared" si="1319"/>
        <v>3</v>
      </c>
      <c r="CS886" s="146">
        <f t="shared" si="1320"/>
        <v>3</v>
      </c>
      <c r="CT886" s="146">
        <f t="shared" si="1321"/>
        <v>3</v>
      </c>
      <c r="CU886" s="146">
        <f t="shared" si="1322"/>
        <v>3</v>
      </c>
      <c r="CV886" s="146">
        <f t="shared" si="1323"/>
        <v>3</v>
      </c>
      <c r="CW886" s="146">
        <f t="shared" si="1324"/>
        <v>3</v>
      </c>
      <c r="CX886" s="146">
        <f t="shared" si="1325"/>
        <v>3</v>
      </c>
      <c r="CY886" s="146">
        <f t="shared" si="1326"/>
        <v>0</v>
      </c>
      <c r="CZ886" s="146">
        <f t="shared" si="1327"/>
        <v>0</v>
      </c>
      <c r="DA886" s="146">
        <f t="shared" si="1328"/>
        <v>0</v>
      </c>
      <c r="DB886" s="146">
        <f t="shared" si="1329"/>
        <v>0</v>
      </c>
      <c r="DC886" s="146">
        <f t="shared" si="1330"/>
        <v>0</v>
      </c>
      <c r="DD886" s="146">
        <f t="shared" si="1331"/>
        <v>0</v>
      </c>
      <c r="DE886" s="146">
        <f t="shared" si="1332"/>
        <v>0</v>
      </c>
      <c r="DF886" s="146">
        <f t="shared" si="1333"/>
        <v>0</v>
      </c>
      <c r="DG886" s="146">
        <f t="shared" si="1334"/>
        <v>0</v>
      </c>
      <c r="DH886" s="146">
        <f t="shared" si="1335"/>
        <v>0</v>
      </c>
      <c r="DI886" s="146">
        <f t="shared" si="1336"/>
        <v>0</v>
      </c>
      <c r="DJ886" s="146">
        <f t="shared" si="1337"/>
        <v>0</v>
      </c>
      <c r="DK886" s="146">
        <f t="shared" si="1338"/>
        <v>0</v>
      </c>
      <c r="DL886" s="146">
        <f t="shared" si="1339"/>
        <v>0</v>
      </c>
      <c r="DM886" s="146">
        <f t="shared" si="1340"/>
        <v>0</v>
      </c>
      <c r="DN886" s="65">
        <f>I886*1</f>
        <v>51</v>
      </c>
      <c r="DO886" s="57" t="str">
        <f t="shared" si="1445"/>
        <v/>
      </c>
      <c r="DP886" s="57" t="str">
        <f t="shared" si="1342"/>
        <v/>
      </c>
      <c r="DQ886" s="58">
        <f t="shared" si="1343"/>
        <v>51</v>
      </c>
      <c r="DR886" s="1">
        <f t="shared" si="1446"/>
        <v>2</v>
      </c>
      <c r="DS886" s="168" t="e">
        <f>IF(AND(DR886=#REF!,BL886=#REF!),'Tiến độ'!D886,"")</f>
        <v>#REF!</v>
      </c>
    </row>
    <row r="887" spans="1:123" ht="11.25" customHeight="1">
      <c r="A887" s="309" t="str">
        <f>IF(B887="","",MAX($A$7:A886)+1)</f>
        <v/>
      </c>
      <c r="B887" s="312"/>
      <c r="C887" s="101" t="s">
        <v>868</v>
      </c>
      <c r="D887" s="102" t="s">
        <v>869</v>
      </c>
      <c r="E887" s="103">
        <v>3</v>
      </c>
      <c r="F887" s="104"/>
      <c r="G887" s="105">
        <v>135</v>
      </c>
      <c r="H887" s="106">
        <f t="shared" si="1447"/>
        <v>1</v>
      </c>
      <c r="I887" s="107">
        <f t="shared" si="1448"/>
        <v>51</v>
      </c>
      <c r="J887" s="28"/>
      <c r="K887" s="108"/>
      <c r="L887" s="109"/>
      <c r="M887" s="109"/>
      <c r="N887" s="110"/>
      <c r="O887" s="108"/>
      <c r="P887" s="109"/>
      <c r="Q887" s="109"/>
      <c r="R887" s="110"/>
      <c r="S887" s="108"/>
      <c r="T887" s="109"/>
      <c r="U887" s="109"/>
      <c r="V887" s="109"/>
      <c r="W887" s="110"/>
      <c r="X887" s="108"/>
      <c r="Y887" s="109"/>
      <c r="Z887" s="109"/>
      <c r="AA887" s="110"/>
      <c r="AB887" s="108"/>
      <c r="AC887" s="109"/>
      <c r="AD887" s="109"/>
      <c r="AE887" s="110"/>
      <c r="AF887" s="108"/>
      <c r="AG887" s="109"/>
      <c r="AH887" s="109"/>
      <c r="AI887" s="362"/>
      <c r="AJ887" s="363"/>
      <c r="AK887" s="108"/>
      <c r="AL887" s="109"/>
      <c r="AM887" s="109"/>
      <c r="AN887" s="110"/>
      <c r="AO887" s="108"/>
      <c r="AP887" s="109"/>
      <c r="AQ887" s="109"/>
      <c r="AR887" s="110"/>
      <c r="AS887" s="111"/>
      <c r="AT887" s="109"/>
      <c r="AU887" s="109"/>
      <c r="AV887" s="112"/>
      <c r="AW887" s="108"/>
      <c r="AX887" s="109" t="s">
        <v>11808</v>
      </c>
      <c r="AY887" s="109" t="s">
        <v>11808</v>
      </c>
      <c r="AZ887" s="109" t="s">
        <v>11808</v>
      </c>
      <c r="BA887" s="110"/>
      <c r="BB887" s="111"/>
      <c r="BC887" s="109"/>
      <c r="BD887" s="109"/>
      <c r="BE887" s="321"/>
      <c r="BF887" s="322"/>
      <c r="BG887" s="322"/>
      <c r="BH887" s="322"/>
      <c r="BI887" s="322"/>
      <c r="BJ887" s="323"/>
      <c r="BK887" s="48" t="s">
        <v>18</v>
      </c>
      <c r="BL887" s="48" t="s">
        <v>52</v>
      </c>
      <c r="BN887" s="146">
        <f t="shared" si="1341"/>
        <v>0</v>
      </c>
      <c r="BO887" s="146">
        <f t="shared" si="1290"/>
        <v>0</v>
      </c>
      <c r="BP887" s="146">
        <f t="shared" si="1291"/>
        <v>0</v>
      </c>
      <c r="BQ887" s="146">
        <f t="shared" si="1292"/>
        <v>0</v>
      </c>
      <c r="BR887" s="146">
        <f t="shared" si="1293"/>
        <v>0</v>
      </c>
      <c r="BS887" s="146">
        <f t="shared" si="1294"/>
        <v>0</v>
      </c>
      <c r="BT887" s="146">
        <f t="shared" si="1295"/>
        <v>0</v>
      </c>
      <c r="BU887" s="146">
        <f t="shared" si="1296"/>
        <v>0</v>
      </c>
      <c r="BV887" s="146">
        <f t="shared" si="1297"/>
        <v>0</v>
      </c>
      <c r="BW887" s="146">
        <f t="shared" si="1298"/>
        <v>0</v>
      </c>
      <c r="BX887" s="146">
        <f t="shared" si="1299"/>
        <v>0</v>
      </c>
      <c r="BY887" s="146">
        <f t="shared" si="1300"/>
        <v>0</v>
      </c>
      <c r="BZ887" s="146">
        <f t="shared" si="1301"/>
        <v>0</v>
      </c>
      <c r="CA887" s="146">
        <f t="shared" si="1302"/>
        <v>0</v>
      </c>
      <c r="CB887" s="146">
        <f t="shared" si="1303"/>
        <v>0</v>
      </c>
      <c r="CC887" s="146">
        <f t="shared" si="1304"/>
        <v>0</v>
      </c>
      <c r="CD887" s="146">
        <f t="shared" si="1305"/>
        <v>0</v>
      </c>
      <c r="CE887" s="146">
        <f t="shared" si="1306"/>
        <v>0</v>
      </c>
      <c r="CF887" s="146">
        <f t="shared" si="1307"/>
        <v>0</v>
      </c>
      <c r="CG887" s="146">
        <f t="shared" si="1308"/>
        <v>0</v>
      </c>
      <c r="CH887" s="146">
        <f t="shared" si="1309"/>
        <v>0</v>
      </c>
      <c r="CI887" s="146">
        <f t="shared" si="1310"/>
        <v>0</v>
      </c>
      <c r="CJ887" s="146">
        <f t="shared" si="1311"/>
        <v>0</v>
      </c>
      <c r="CK887" s="146">
        <f t="shared" si="1312"/>
        <v>0</v>
      </c>
      <c r="CL887" s="146">
        <f t="shared" si="1313"/>
        <v>0</v>
      </c>
      <c r="CM887" s="146">
        <f t="shared" si="1314"/>
        <v>0</v>
      </c>
      <c r="CN887" s="146">
        <f t="shared" si="1315"/>
        <v>0</v>
      </c>
      <c r="CO887" s="146">
        <f t="shared" si="1316"/>
        <v>0</v>
      </c>
      <c r="CP887" s="146">
        <f t="shared" si="1317"/>
        <v>0</v>
      </c>
      <c r="CQ887" s="146">
        <f t="shared" si="1318"/>
        <v>0</v>
      </c>
      <c r="CR887" s="146">
        <f t="shared" si="1319"/>
        <v>0</v>
      </c>
      <c r="CS887" s="146">
        <f t="shared" si="1320"/>
        <v>0</v>
      </c>
      <c r="CT887" s="146">
        <f t="shared" si="1321"/>
        <v>0</v>
      </c>
      <c r="CU887" s="146">
        <f t="shared" si="1322"/>
        <v>0</v>
      </c>
      <c r="CV887" s="146">
        <f t="shared" si="1323"/>
        <v>0</v>
      </c>
      <c r="CW887" s="146">
        <f t="shared" si="1324"/>
        <v>0</v>
      </c>
      <c r="CX887" s="146">
        <f t="shared" si="1325"/>
        <v>0</v>
      </c>
      <c r="CY887" s="146">
        <f t="shared" si="1326"/>
        <v>0</v>
      </c>
      <c r="CZ887" s="146">
        <f t="shared" si="1327"/>
        <v>0</v>
      </c>
      <c r="DA887" s="146">
        <f t="shared" si="1328"/>
        <v>0</v>
      </c>
      <c r="DB887" s="146">
        <f t="shared" si="1329"/>
        <v>0</v>
      </c>
      <c r="DC887" s="146">
        <f t="shared" si="1330"/>
        <v>0</v>
      </c>
      <c r="DD887" s="146">
        <f t="shared" si="1331"/>
        <v>0</v>
      </c>
      <c r="DE887" s="146">
        <f t="shared" si="1332"/>
        <v>0</v>
      </c>
      <c r="DF887" s="146">
        <f t="shared" si="1333"/>
        <v>0</v>
      </c>
      <c r="DG887" s="146">
        <f t="shared" si="1334"/>
        <v>0</v>
      </c>
      <c r="DH887" s="146">
        <f t="shared" si="1335"/>
        <v>0</v>
      </c>
      <c r="DI887" s="146">
        <f t="shared" si="1336"/>
        <v>0</v>
      </c>
      <c r="DJ887" s="146">
        <f t="shared" si="1337"/>
        <v>0</v>
      </c>
      <c r="DK887" s="146">
        <f t="shared" si="1338"/>
        <v>0</v>
      </c>
      <c r="DL887" s="146">
        <f t="shared" si="1339"/>
        <v>0</v>
      </c>
      <c r="DM887" s="146">
        <f t="shared" si="1340"/>
        <v>0</v>
      </c>
      <c r="DN887" s="65">
        <f>30*H887*2</f>
        <v>60</v>
      </c>
      <c r="DO887" s="57" t="str">
        <f t="shared" si="1445"/>
        <v/>
      </c>
      <c r="DP887" s="57" t="str">
        <f t="shared" si="1342"/>
        <v/>
      </c>
      <c r="DQ887" s="58">
        <f t="shared" si="1343"/>
        <v>60</v>
      </c>
      <c r="DR887" s="1">
        <f t="shared" si="1446"/>
        <v>2</v>
      </c>
      <c r="DS887" s="168" t="e">
        <f>IF(AND(DR887=#REF!,BL887=#REF!),'Tiến độ'!D887,"")</f>
        <v>#REF!</v>
      </c>
    </row>
    <row r="888" spans="1:123" ht="11.25" customHeight="1">
      <c r="A888" s="309" t="str">
        <f>IF(B888="","",MAX($A$7:A887)+1)</f>
        <v/>
      </c>
      <c r="B888" s="312"/>
      <c r="C888" s="101" t="s">
        <v>870</v>
      </c>
      <c r="D888" s="102" t="s">
        <v>871</v>
      </c>
      <c r="E888" s="103">
        <v>2</v>
      </c>
      <c r="F888" s="104">
        <v>30</v>
      </c>
      <c r="G888" s="105"/>
      <c r="H888" s="106">
        <f t="shared" si="1447"/>
        <v>1</v>
      </c>
      <c r="I888" s="107">
        <f t="shared" si="1448"/>
        <v>51</v>
      </c>
      <c r="J888" s="28"/>
      <c r="K888" s="108"/>
      <c r="L888" s="109"/>
      <c r="M888" s="109"/>
      <c r="N888" s="110"/>
      <c r="O888" s="108"/>
      <c r="P888" s="109"/>
      <c r="Q888" s="109"/>
      <c r="R888" s="110"/>
      <c r="S888" s="108"/>
      <c r="T888" s="109"/>
      <c r="U888" s="109"/>
      <c r="V888" s="109"/>
      <c r="W888" s="110"/>
      <c r="X888" s="108"/>
      <c r="Y888" s="109"/>
      <c r="Z888" s="109"/>
      <c r="AA888" s="110"/>
      <c r="AB888" s="108"/>
      <c r="AC888" s="109"/>
      <c r="AD888" s="109"/>
      <c r="AE888" s="110"/>
      <c r="AF888" s="108"/>
      <c r="AG888" s="109"/>
      <c r="AH888" s="109"/>
      <c r="AI888" s="362"/>
      <c r="AJ888" s="363"/>
      <c r="AK888" s="86"/>
      <c r="AL888" s="109">
        <v>3</v>
      </c>
      <c r="AM888" s="109">
        <v>3</v>
      </c>
      <c r="AN888" s="110">
        <v>3</v>
      </c>
      <c r="AO888" s="108">
        <v>3</v>
      </c>
      <c r="AP888" s="109">
        <v>3</v>
      </c>
      <c r="AQ888" s="109">
        <v>3</v>
      </c>
      <c r="AR888" s="110">
        <v>3</v>
      </c>
      <c r="AS888" s="111">
        <v>3</v>
      </c>
      <c r="AT888" s="109">
        <v>3</v>
      </c>
      <c r="AU888" s="109">
        <v>3</v>
      </c>
      <c r="AV888" s="112"/>
      <c r="AW888" s="108"/>
      <c r="AX888" s="109"/>
      <c r="AY888" s="109"/>
      <c r="AZ888" s="109"/>
      <c r="BA888" s="110" t="s">
        <v>166</v>
      </c>
      <c r="BB888" s="111" t="s">
        <v>163</v>
      </c>
      <c r="BC888" s="109" t="s">
        <v>163</v>
      </c>
      <c r="BD888" s="109" t="s">
        <v>163</v>
      </c>
      <c r="BE888" s="321"/>
      <c r="BF888" s="322"/>
      <c r="BG888" s="322"/>
      <c r="BH888" s="322"/>
      <c r="BI888" s="322"/>
      <c r="BJ888" s="323"/>
      <c r="BK888" s="48" t="s">
        <v>18</v>
      </c>
      <c r="BL888" s="48" t="s">
        <v>53</v>
      </c>
      <c r="BN888" s="146">
        <f t="shared" si="1341"/>
        <v>0</v>
      </c>
      <c r="BO888" s="146">
        <f t="shared" si="1290"/>
        <v>0</v>
      </c>
      <c r="BP888" s="146">
        <f t="shared" si="1291"/>
        <v>0</v>
      </c>
      <c r="BQ888" s="146">
        <f t="shared" si="1292"/>
        <v>0</v>
      </c>
      <c r="BR888" s="146">
        <f t="shared" si="1293"/>
        <v>0</v>
      </c>
      <c r="BS888" s="146">
        <f t="shared" si="1294"/>
        <v>0</v>
      </c>
      <c r="BT888" s="146">
        <f t="shared" si="1295"/>
        <v>0</v>
      </c>
      <c r="BU888" s="146">
        <f t="shared" si="1296"/>
        <v>0</v>
      </c>
      <c r="BV888" s="146">
        <f t="shared" si="1297"/>
        <v>0</v>
      </c>
      <c r="BW888" s="146">
        <f t="shared" si="1298"/>
        <v>0</v>
      </c>
      <c r="BX888" s="146">
        <f t="shared" si="1299"/>
        <v>0</v>
      </c>
      <c r="BY888" s="146">
        <f t="shared" si="1300"/>
        <v>0</v>
      </c>
      <c r="BZ888" s="146">
        <f t="shared" si="1301"/>
        <v>0</v>
      </c>
      <c r="CA888" s="146">
        <f t="shared" si="1302"/>
        <v>0</v>
      </c>
      <c r="CB888" s="146">
        <f t="shared" si="1303"/>
        <v>0</v>
      </c>
      <c r="CC888" s="146">
        <f t="shared" si="1304"/>
        <v>0</v>
      </c>
      <c r="CD888" s="146">
        <f t="shared" si="1305"/>
        <v>0</v>
      </c>
      <c r="CE888" s="146">
        <f t="shared" si="1306"/>
        <v>0</v>
      </c>
      <c r="CF888" s="146">
        <f t="shared" si="1307"/>
        <v>0</v>
      </c>
      <c r="CG888" s="146">
        <f t="shared" si="1308"/>
        <v>0</v>
      </c>
      <c r="CH888" s="146">
        <f t="shared" si="1309"/>
        <v>0</v>
      </c>
      <c r="CI888" s="146">
        <f t="shared" si="1310"/>
        <v>0</v>
      </c>
      <c r="CJ888" s="146">
        <f t="shared" si="1311"/>
        <v>0</v>
      </c>
      <c r="CK888" s="146">
        <f t="shared" si="1312"/>
        <v>0</v>
      </c>
      <c r="CL888" s="146">
        <f t="shared" si="1313"/>
        <v>0</v>
      </c>
      <c r="CM888" s="146">
        <f t="shared" si="1314"/>
        <v>0</v>
      </c>
      <c r="CN888" s="146">
        <f t="shared" si="1315"/>
        <v>0</v>
      </c>
      <c r="CO888" s="146">
        <f t="shared" si="1316"/>
        <v>3</v>
      </c>
      <c r="CP888" s="146">
        <f t="shared" si="1317"/>
        <v>3</v>
      </c>
      <c r="CQ888" s="146">
        <f t="shared" si="1318"/>
        <v>3</v>
      </c>
      <c r="CR888" s="146">
        <f t="shared" si="1319"/>
        <v>3</v>
      </c>
      <c r="CS888" s="146">
        <f t="shared" si="1320"/>
        <v>3</v>
      </c>
      <c r="CT888" s="146">
        <f t="shared" si="1321"/>
        <v>3</v>
      </c>
      <c r="CU888" s="146">
        <f t="shared" si="1322"/>
        <v>3</v>
      </c>
      <c r="CV888" s="146">
        <f t="shared" si="1323"/>
        <v>3</v>
      </c>
      <c r="CW888" s="146">
        <f t="shared" si="1324"/>
        <v>3</v>
      </c>
      <c r="CX888" s="146">
        <f t="shared" si="1325"/>
        <v>3</v>
      </c>
      <c r="CY888" s="146">
        <f t="shared" si="1326"/>
        <v>0</v>
      </c>
      <c r="CZ888" s="146">
        <f t="shared" si="1327"/>
        <v>0</v>
      </c>
      <c r="DA888" s="146">
        <f t="shared" si="1328"/>
        <v>0</v>
      </c>
      <c r="DB888" s="146">
        <f t="shared" si="1329"/>
        <v>0</v>
      </c>
      <c r="DC888" s="146">
        <f t="shared" si="1330"/>
        <v>0</v>
      </c>
      <c r="DD888" s="146">
        <f t="shared" si="1331"/>
        <v>0</v>
      </c>
      <c r="DE888" s="146">
        <f t="shared" si="1332"/>
        <v>0</v>
      </c>
      <c r="DF888" s="146">
        <f t="shared" si="1333"/>
        <v>0</v>
      </c>
      <c r="DG888" s="146">
        <f t="shared" si="1334"/>
        <v>0</v>
      </c>
      <c r="DH888" s="146">
        <f t="shared" si="1335"/>
        <v>0</v>
      </c>
      <c r="DI888" s="146">
        <f t="shared" si="1336"/>
        <v>0</v>
      </c>
      <c r="DJ888" s="146">
        <f t="shared" si="1337"/>
        <v>0</v>
      </c>
      <c r="DK888" s="146">
        <f t="shared" si="1338"/>
        <v>0</v>
      </c>
      <c r="DL888" s="146">
        <f t="shared" si="1339"/>
        <v>0</v>
      </c>
      <c r="DM888" s="146">
        <f t="shared" si="1340"/>
        <v>0</v>
      </c>
      <c r="DN888" s="65">
        <f t="shared" ref="DN888:DN890" si="1449">F888*H888</f>
        <v>30</v>
      </c>
      <c r="DO888" s="57" t="str">
        <f t="shared" si="1445"/>
        <v/>
      </c>
      <c r="DP888" s="57" t="str">
        <f t="shared" si="1342"/>
        <v/>
      </c>
      <c r="DQ888" s="58">
        <f t="shared" si="1343"/>
        <v>30</v>
      </c>
      <c r="DR888" s="1">
        <f t="shared" si="1446"/>
        <v>2</v>
      </c>
      <c r="DS888" s="168" t="e">
        <f>IF(AND(DR888=#REF!,BL888=#REF!),'Tiến độ'!D888,"")</f>
        <v>#REF!</v>
      </c>
    </row>
    <row r="889" spans="1:123" ht="11.25" customHeight="1">
      <c r="A889" s="309" t="str">
        <f>IF(B889="","",MAX($A$7:A888)+1)</f>
        <v/>
      </c>
      <c r="B889" s="312"/>
      <c r="C889" s="101" t="s">
        <v>860</v>
      </c>
      <c r="D889" s="102" t="s">
        <v>872</v>
      </c>
      <c r="E889" s="103">
        <v>2</v>
      </c>
      <c r="F889" s="104">
        <v>30</v>
      </c>
      <c r="G889" s="105"/>
      <c r="H889" s="106">
        <f t="shared" si="1447"/>
        <v>1</v>
      </c>
      <c r="I889" s="107">
        <f t="shared" si="1448"/>
        <v>51</v>
      </c>
      <c r="J889" s="28"/>
      <c r="K889" s="108"/>
      <c r="L889" s="109"/>
      <c r="M889" s="109"/>
      <c r="N889" s="110"/>
      <c r="O889" s="108"/>
      <c r="P889" s="109"/>
      <c r="Q889" s="109"/>
      <c r="R889" s="110"/>
      <c r="S889" s="108"/>
      <c r="T889" s="109"/>
      <c r="U889" s="109"/>
      <c r="V889" s="109"/>
      <c r="W889" s="110"/>
      <c r="X889" s="108"/>
      <c r="Y889" s="109"/>
      <c r="Z889" s="109"/>
      <c r="AA889" s="110"/>
      <c r="AB889" s="108"/>
      <c r="AC889" s="109"/>
      <c r="AD889" s="109"/>
      <c r="AE889" s="110"/>
      <c r="AF889" s="108"/>
      <c r="AG889" s="109"/>
      <c r="AH889" s="109"/>
      <c r="AI889" s="362"/>
      <c r="AJ889" s="363"/>
      <c r="AK889" s="108"/>
      <c r="AL889" s="109">
        <v>3</v>
      </c>
      <c r="AM889" s="109">
        <v>3</v>
      </c>
      <c r="AN889" s="110">
        <v>3</v>
      </c>
      <c r="AO889" s="108">
        <v>3</v>
      </c>
      <c r="AP889" s="109">
        <v>3</v>
      </c>
      <c r="AQ889" s="109">
        <v>3</v>
      </c>
      <c r="AR889" s="110">
        <v>3</v>
      </c>
      <c r="AS889" s="111">
        <v>3</v>
      </c>
      <c r="AT889" s="109">
        <v>3</v>
      </c>
      <c r="AU889" s="109">
        <v>3</v>
      </c>
      <c r="AV889" s="112"/>
      <c r="AW889" s="108"/>
      <c r="AX889" s="109"/>
      <c r="AY889" s="109"/>
      <c r="AZ889" s="109"/>
      <c r="BA889" s="110" t="s">
        <v>166</v>
      </c>
      <c r="BB889" s="111" t="s">
        <v>163</v>
      </c>
      <c r="BC889" s="109" t="s">
        <v>163</v>
      </c>
      <c r="BD889" s="109" t="s">
        <v>163</v>
      </c>
      <c r="BE889" s="321"/>
      <c r="BF889" s="322"/>
      <c r="BG889" s="322"/>
      <c r="BH889" s="322"/>
      <c r="BI889" s="322"/>
      <c r="BJ889" s="323"/>
      <c r="BK889" s="48" t="s">
        <v>18</v>
      </c>
      <c r="BL889" s="48" t="s">
        <v>52</v>
      </c>
      <c r="BN889" s="146">
        <f t="shared" si="1341"/>
        <v>0</v>
      </c>
      <c r="BO889" s="146">
        <f t="shared" si="1290"/>
        <v>0</v>
      </c>
      <c r="BP889" s="146">
        <f t="shared" si="1291"/>
        <v>0</v>
      </c>
      <c r="BQ889" s="146">
        <f t="shared" si="1292"/>
        <v>0</v>
      </c>
      <c r="BR889" s="146">
        <f t="shared" si="1293"/>
        <v>0</v>
      </c>
      <c r="BS889" s="146">
        <f t="shared" si="1294"/>
        <v>0</v>
      </c>
      <c r="BT889" s="146">
        <f t="shared" si="1295"/>
        <v>0</v>
      </c>
      <c r="BU889" s="146">
        <f t="shared" si="1296"/>
        <v>0</v>
      </c>
      <c r="BV889" s="146">
        <f t="shared" si="1297"/>
        <v>0</v>
      </c>
      <c r="BW889" s="146">
        <f t="shared" si="1298"/>
        <v>0</v>
      </c>
      <c r="BX889" s="146">
        <f t="shared" si="1299"/>
        <v>0</v>
      </c>
      <c r="BY889" s="146">
        <f t="shared" si="1300"/>
        <v>0</v>
      </c>
      <c r="BZ889" s="146">
        <f t="shared" si="1301"/>
        <v>0</v>
      </c>
      <c r="CA889" s="146">
        <f t="shared" si="1302"/>
        <v>0</v>
      </c>
      <c r="CB889" s="146">
        <f t="shared" si="1303"/>
        <v>0</v>
      </c>
      <c r="CC889" s="146">
        <f t="shared" si="1304"/>
        <v>0</v>
      </c>
      <c r="CD889" s="146">
        <f t="shared" si="1305"/>
        <v>0</v>
      </c>
      <c r="CE889" s="146">
        <f t="shared" si="1306"/>
        <v>0</v>
      </c>
      <c r="CF889" s="146">
        <f t="shared" si="1307"/>
        <v>0</v>
      </c>
      <c r="CG889" s="146">
        <f t="shared" si="1308"/>
        <v>0</v>
      </c>
      <c r="CH889" s="146">
        <f t="shared" si="1309"/>
        <v>0</v>
      </c>
      <c r="CI889" s="146">
        <f t="shared" si="1310"/>
        <v>0</v>
      </c>
      <c r="CJ889" s="146">
        <f t="shared" si="1311"/>
        <v>0</v>
      </c>
      <c r="CK889" s="146">
        <f t="shared" si="1312"/>
        <v>0</v>
      </c>
      <c r="CL889" s="146">
        <f t="shared" si="1313"/>
        <v>0</v>
      </c>
      <c r="CM889" s="146">
        <f t="shared" si="1314"/>
        <v>0</v>
      </c>
      <c r="CN889" s="146">
        <f t="shared" si="1315"/>
        <v>0</v>
      </c>
      <c r="CO889" s="146">
        <f t="shared" si="1316"/>
        <v>3</v>
      </c>
      <c r="CP889" s="146">
        <f t="shared" si="1317"/>
        <v>3</v>
      </c>
      <c r="CQ889" s="146">
        <f t="shared" si="1318"/>
        <v>3</v>
      </c>
      <c r="CR889" s="146">
        <f t="shared" si="1319"/>
        <v>3</v>
      </c>
      <c r="CS889" s="146">
        <f t="shared" si="1320"/>
        <v>3</v>
      </c>
      <c r="CT889" s="146">
        <f t="shared" si="1321"/>
        <v>3</v>
      </c>
      <c r="CU889" s="146">
        <f t="shared" si="1322"/>
        <v>3</v>
      </c>
      <c r="CV889" s="146">
        <f t="shared" si="1323"/>
        <v>3</v>
      </c>
      <c r="CW889" s="146">
        <f t="shared" si="1324"/>
        <v>3</v>
      </c>
      <c r="CX889" s="146">
        <f t="shared" si="1325"/>
        <v>3</v>
      </c>
      <c r="CY889" s="146">
        <f t="shared" si="1326"/>
        <v>0</v>
      </c>
      <c r="CZ889" s="146">
        <f t="shared" si="1327"/>
        <v>0</v>
      </c>
      <c r="DA889" s="146">
        <f t="shared" si="1328"/>
        <v>0</v>
      </c>
      <c r="DB889" s="146">
        <f t="shared" si="1329"/>
        <v>0</v>
      </c>
      <c r="DC889" s="146">
        <f t="shared" si="1330"/>
        <v>0</v>
      </c>
      <c r="DD889" s="146">
        <f t="shared" si="1331"/>
        <v>0</v>
      </c>
      <c r="DE889" s="146">
        <f t="shared" si="1332"/>
        <v>0</v>
      </c>
      <c r="DF889" s="146">
        <f t="shared" si="1333"/>
        <v>0</v>
      </c>
      <c r="DG889" s="146">
        <f t="shared" si="1334"/>
        <v>0</v>
      </c>
      <c r="DH889" s="146">
        <f t="shared" si="1335"/>
        <v>0</v>
      </c>
      <c r="DI889" s="146">
        <f t="shared" si="1336"/>
        <v>0</v>
      </c>
      <c r="DJ889" s="146">
        <f t="shared" si="1337"/>
        <v>0</v>
      </c>
      <c r="DK889" s="146">
        <f t="shared" si="1338"/>
        <v>0</v>
      </c>
      <c r="DL889" s="146">
        <f t="shared" si="1339"/>
        <v>0</v>
      </c>
      <c r="DM889" s="146">
        <f t="shared" si="1340"/>
        <v>0</v>
      </c>
      <c r="DN889" s="65">
        <f t="shared" si="1449"/>
        <v>30</v>
      </c>
      <c r="DO889" s="57" t="str">
        <f t="shared" si="1445"/>
        <v/>
      </c>
      <c r="DP889" s="57" t="str">
        <f t="shared" si="1342"/>
        <v/>
      </c>
      <c r="DQ889" s="58">
        <f t="shared" si="1343"/>
        <v>30</v>
      </c>
      <c r="DR889" s="1">
        <f t="shared" si="1446"/>
        <v>2</v>
      </c>
      <c r="DS889" s="168" t="e">
        <f>IF(AND(DR889=#REF!,BL889=#REF!),'Tiến độ'!D889,"")</f>
        <v>#REF!</v>
      </c>
    </row>
    <row r="890" spans="1:123" ht="11.25" customHeight="1">
      <c r="A890" s="309" t="str">
        <f>IF(B890="","",MAX($A$7:A889)+1)</f>
        <v/>
      </c>
      <c r="B890" s="312"/>
      <c r="C890" s="101" t="s">
        <v>665</v>
      </c>
      <c r="D890" s="102" t="s">
        <v>873</v>
      </c>
      <c r="E890" s="103">
        <v>2</v>
      </c>
      <c r="F890" s="104">
        <v>30</v>
      </c>
      <c r="G890" s="105"/>
      <c r="H890" s="106">
        <f t="shared" si="1447"/>
        <v>1</v>
      </c>
      <c r="I890" s="107">
        <f t="shared" si="1448"/>
        <v>51</v>
      </c>
      <c r="J890" s="28"/>
      <c r="K890" s="108"/>
      <c r="L890" s="109"/>
      <c r="M890" s="109"/>
      <c r="N890" s="110"/>
      <c r="O890" s="108"/>
      <c r="P890" s="109"/>
      <c r="Q890" s="109"/>
      <c r="R890" s="110"/>
      <c r="S890" s="108"/>
      <c r="T890" s="109"/>
      <c r="U890" s="109"/>
      <c r="V890" s="109"/>
      <c r="W890" s="110"/>
      <c r="X890" s="108"/>
      <c r="Y890" s="109"/>
      <c r="Z890" s="109"/>
      <c r="AA890" s="110"/>
      <c r="AB890" s="108"/>
      <c r="AC890" s="109"/>
      <c r="AD890" s="109"/>
      <c r="AE890" s="110"/>
      <c r="AF890" s="108"/>
      <c r="AG890" s="109"/>
      <c r="AH890" s="109"/>
      <c r="AI890" s="362"/>
      <c r="AJ890" s="363"/>
      <c r="AK890" s="108"/>
      <c r="AL890" s="109">
        <v>3</v>
      </c>
      <c r="AM890" s="109">
        <v>3</v>
      </c>
      <c r="AN890" s="110">
        <v>3</v>
      </c>
      <c r="AO890" s="108">
        <v>3</v>
      </c>
      <c r="AP890" s="109">
        <v>3</v>
      </c>
      <c r="AQ890" s="109">
        <v>3</v>
      </c>
      <c r="AR890" s="110">
        <v>3</v>
      </c>
      <c r="AS890" s="111">
        <v>3</v>
      </c>
      <c r="AT890" s="109">
        <v>3</v>
      </c>
      <c r="AU890" s="109">
        <v>3</v>
      </c>
      <c r="AV890" s="112"/>
      <c r="AW890" s="108"/>
      <c r="AX890" s="109"/>
      <c r="AY890" s="109"/>
      <c r="AZ890" s="109"/>
      <c r="BA890" s="110" t="s">
        <v>166</v>
      </c>
      <c r="BB890" s="111" t="s">
        <v>163</v>
      </c>
      <c r="BC890" s="109" t="s">
        <v>163</v>
      </c>
      <c r="BD890" s="109" t="s">
        <v>163</v>
      </c>
      <c r="BE890" s="321"/>
      <c r="BF890" s="322"/>
      <c r="BG890" s="322"/>
      <c r="BH890" s="322"/>
      <c r="BI890" s="322"/>
      <c r="BJ890" s="323"/>
      <c r="BK890" s="48" t="s">
        <v>18</v>
      </c>
      <c r="BL890" s="48" t="s">
        <v>53</v>
      </c>
      <c r="BN890" s="146">
        <f t="shared" si="1341"/>
        <v>0</v>
      </c>
      <c r="BO890" s="146">
        <f t="shared" si="1290"/>
        <v>0</v>
      </c>
      <c r="BP890" s="146">
        <f t="shared" si="1291"/>
        <v>0</v>
      </c>
      <c r="BQ890" s="146">
        <f t="shared" si="1292"/>
        <v>0</v>
      </c>
      <c r="BR890" s="146">
        <f t="shared" si="1293"/>
        <v>0</v>
      </c>
      <c r="BS890" s="146">
        <f t="shared" si="1294"/>
        <v>0</v>
      </c>
      <c r="BT890" s="146">
        <f t="shared" si="1295"/>
        <v>0</v>
      </c>
      <c r="BU890" s="146">
        <f t="shared" si="1296"/>
        <v>0</v>
      </c>
      <c r="BV890" s="146">
        <f t="shared" si="1297"/>
        <v>0</v>
      </c>
      <c r="BW890" s="146">
        <f t="shared" si="1298"/>
        <v>0</v>
      </c>
      <c r="BX890" s="146">
        <f t="shared" si="1299"/>
        <v>0</v>
      </c>
      <c r="BY890" s="146">
        <f t="shared" si="1300"/>
        <v>0</v>
      </c>
      <c r="BZ890" s="146">
        <f t="shared" si="1301"/>
        <v>0</v>
      </c>
      <c r="CA890" s="146">
        <f t="shared" si="1302"/>
        <v>0</v>
      </c>
      <c r="CB890" s="146">
        <f t="shared" si="1303"/>
        <v>0</v>
      </c>
      <c r="CC890" s="146">
        <f t="shared" si="1304"/>
        <v>0</v>
      </c>
      <c r="CD890" s="146">
        <f t="shared" si="1305"/>
        <v>0</v>
      </c>
      <c r="CE890" s="146">
        <f t="shared" si="1306"/>
        <v>0</v>
      </c>
      <c r="CF890" s="146">
        <f t="shared" si="1307"/>
        <v>0</v>
      </c>
      <c r="CG890" s="146">
        <f t="shared" si="1308"/>
        <v>0</v>
      </c>
      <c r="CH890" s="146">
        <f t="shared" si="1309"/>
        <v>0</v>
      </c>
      <c r="CI890" s="146">
        <f t="shared" si="1310"/>
        <v>0</v>
      </c>
      <c r="CJ890" s="146">
        <f t="shared" si="1311"/>
        <v>0</v>
      </c>
      <c r="CK890" s="146">
        <f t="shared" si="1312"/>
        <v>0</v>
      </c>
      <c r="CL890" s="146">
        <f t="shared" si="1313"/>
        <v>0</v>
      </c>
      <c r="CM890" s="146">
        <f t="shared" si="1314"/>
        <v>0</v>
      </c>
      <c r="CN890" s="146">
        <f t="shared" si="1315"/>
        <v>0</v>
      </c>
      <c r="CO890" s="146">
        <f t="shared" si="1316"/>
        <v>3</v>
      </c>
      <c r="CP890" s="146">
        <f t="shared" si="1317"/>
        <v>3</v>
      </c>
      <c r="CQ890" s="146">
        <f t="shared" si="1318"/>
        <v>3</v>
      </c>
      <c r="CR890" s="146">
        <f t="shared" si="1319"/>
        <v>3</v>
      </c>
      <c r="CS890" s="146">
        <f t="shared" si="1320"/>
        <v>3</v>
      </c>
      <c r="CT890" s="146">
        <f t="shared" si="1321"/>
        <v>3</v>
      </c>
      <c r="CU890" s="146">
        <f t="shared" si="1322"/>
        <v>3</v>
      </c>
      <c r="CV890" s="146">
        <f t="shared" si="1323"/>
        <v>3</v>
      </c>
      <c r="CW890" s="146">
        <f t="shared" si="1324"/>
        <v>3</v>
      </c>
      <c r="CX890" s="146">
        <f t="shared" si="1325"/>
        <v>3</v>
      </c>
      <c r="CY890" s="146">
        <f t="shared" si="1326"/>
        <v>0</v>
      </c>
      <c r="CZ890" s="146">
        <f t="shared" si="1327"/>
        <v>0</v>
      </c>
      <c r="DA890" s="146">
        <f t="shared" si="1328"/>
        <v>0</v>
      </c>
      <c r="DB890" s="146">
        <f t="shared" si="1329"/>
        <v>0</v>
      </c>
      <c r="DC890" s="146">
        <f t="shared" si="1330"/>
        <v>0</v>
      </c>
      <c r="DD890" s="146">
        <f t="shared" si="1331"/>
        <v>0</v>
      </c>
      <c r="DE890" s="146">
        <f t="shared" si="1332"/>
        <v>0</v>
      </c>
      <c r="DF890" s="146">
        <f t="shared" si="1333"/>
        <v>0</v>
      </c>
      <c r="DG890" s="146">
        <f t="shared" si="1334"/>
        <v>0</v>
      </c>
      <c r="DH890" s="146">
        <f t="shared" si="1335"/>
        <v>0</v>
      </c>
      <c r="DI890" s="146">
        <f t="shared" si="1336"/>
        <v>0</v>
      </c>
      <c r="DJ890" s="146">
        <f t="shared" si="1337"/>
        <v>0</v>
      </c>
      <c r="DK890" s="146">
        <f t="shared" si="1338"/>
        <v>0</v>
      </c>
      <c r="DL890" s="146">
        <f t="shared" si="1339"/>
        <v>0</v>
      </c>
      <c r="DM890" s="146">
        <f t="shared" si="1340"/>
        <v>0</v>
      </c>
      <c r="DN890" s="65">
        <f t="shared" si="1449"/>
        <v>30</v>
      </c>
      <c r="DO890" s="57" t="str">
        <f t="shared" si="1445"/>
        <v/>
      </c>
      <c r="DP890" s="57" t="str">
        <f t="shared" si="1342"/>
        <v/>
      </c>
      <c r="DQ890" s="58">
        <f t="shared" si="1343"/>
        <v>30</v>
      </c>
      <c r="DR890" s="1">
        <f t="shared" si="1446"/>
        <v>2</v>
      </c>
      <c r="DS890" s="168" t="e">
        <f>IF(AND(DR890=#REF!,BL890=#REF!),'Tiến độ'!D890,"")</f>
        <v>#REF!</v>
      </c>
    </row>
    <row r="891" spans="1:123" ht="11.25" customHeight="1">
      <c r="A891" s="310" t="str">
        <f>IF(B891="","",MAX($A$7:A890)+1)</f>
        <v/>
      </c>
      <c r="B891" s="313"/>
      <c r="C891" s="91" t="s">
        <v>8</v>
      </c>
      <c r="D891" s="92"/>
      <c r="E891" s="93">
        <f>SUM(E876:E890)</f>
        <v>41</v>
      </c>
      <c r="F891" s="131"/>
      <c r="G891" s="132"/>
      <c r="H891" s="133"/>
      <c r="I891" s="134"/>
      <c r="J891" s="30"/>
      <c r="K891" s="96">
        <f t="shared" ref="K891:AH891" si="1450">SUM(K876:K890)</f>
        <v>25</v>
      </c>
      <c r="L891" s="97">
        <f t="shared" si="1450"/>
        <v>25</v>
      </c>
      <c r="M891" s="97">
        <f t="shared" si="1450"/>
        <v>25</v>
      </c>
      <c r="N891" s="98">
        <f t="shared" si="1450"/>
        <v>25</v>
      </c>
      <c r="O891" s="96">
        <f t="shared" si="1450"/>
        <v>25</v>
      </c>
      <c r="P891" s="97">
        <f t="shared" si="1450"/>
        <v>25</v>
      </c>
      <c r="Q891" s="97">
        <f t="shared" si="1450"/>
        <v>25</v>
      </c>
      <c r="R891" s="98">
        <f t="shared" si="1450"/>
        <v>25</v>
      </c>
      <c r="S891" s="96">
        <f t="shared" si="1450"/>
        <v>25</v>
      </c>
      <c r="T891" s="97">
        <f t="shared" si="1450"/>
        <v>25</v>
      </c>
      <c r="U891" s="97">
        <f t="shared" si="1450"/>
        <v>25</v>
      </c>
      <c r="V891" s="97">
        <f t="shared" si="1450"/>
        <v>25</v>
      </c>
      <c r="W891" s="98">
        <f t="shared" si="1450"/>
        <v>25</v>
      </c>
      <c r="X891" s="96">
        <f t="shared" si="1450"/>
        <v>22</v>
      </c>
      <c r="Y891" s="97">
        <f t="shared" si="1450"/>
        <v>22</v>
      </c>
      <c r="Z891" s="97">
        <f t="shared" si="1450"/>
        <v>0</v>
      </c>
      <c r="AA891" s="98">
        <f t="shared" si="1450"/>
        <v>0</v>
      </c>
      <c r="AB891" s="96">
        <f t="shared" si="1450"/>
        <v>0</v>
      </c>
      <c r="AC891" s="97">
        <f t="shared" si="1450"/>
        <v>0</v>
      </c>
      <c r="AD891" s="97">
        <f t="shared" si="1450"/>
        <v>0</v>
      </c>
      <c r="AE891" s="98">
        <f t="shared" si="1450"/>
        <v>0</v>
      </c>
      <c r="AF891" s="96">
        <f t="shared" si="1450"/>
        <v>0</v>
      </c>
      <c r="AG891" s="97">
        <f t="shared" si="1450"/>
        <v>0</v>
      </c>
      <c r="AH891" s="97">
        <f t="shared" si="1450"/>
        <v>0</v>
      </c>
      <c r="AI891" s="362"/>
      <c r="AJ891" s="363"/>
      <c r="AK891" s="96">
        <f t="shared" ref="AK891:BD891" si="1451">SUM(AK876:AK890)</f>
        <v>0</v>
      </c>
      <c r="AL891" s="97">
        <f t="shared" si="1451"/>
        <v>26</v>
      </c>
      <c r="AM891" s="97">
        <f t="shared" si="1451"/>
        <v>26</v>
      </c>
      <c r="AN891" s="98">
        <f t="shared" si="1451"/>
        <v>26</v>
      </c>
      <c r="AO891" s="96">
        <f t="shared" si="1451"/>
        <v>26</v>
      </c>
      <c r="AP891" s="97">
        <f t="shared" si="1451"/>
        <v>26</v>
      </c>
      <c r="AQ891" s="97">
        <f t="shared" si="1451"/>
        <v>26</v>
      </c>
      <c r="AR891" s="98">
        <f t="shared" si="1451"/>
        <v>26</v>
      </c>
      <c r="AS891" s="99">
        <f t="shared" si="1451"/>
        <v>26</v>
      </c>
      <c r="AT891" s="97">
        <f t="shared" si="1451"/>
        <v>26</v>
      </c>
      <c r="AU891" s="97">
        <f t="shared" si="1451"/>
        <v>26</v>
      </c>
      <c r="AV891" s="100">
        <f t="shared" si="1451"/>
        <v>14</v>
      </c>
      <c r="AW891" s="96">
        <f t="shared" si="1451"/>
        <v>11</v>
      </c>
      <c r="AX891" s="97">
        <f t="shared" si="1451"/>
        <v>0</v>
      </c>
      <c r="AY891" s="97">
        <f t="shared" si="1451"/>
        <v>0</v>
      </c>
      <c r="AZ891" s="97">
        <f t="shared" si="1451"/>
        <v>0</v>
      </c>
      <c r="BA891" s="98">
        <f t="shared" si="1451"/>
        <v>0</v>
      </c>
      <c r="BB891" s="99">
        <f t="shared" si="1451"/>
        <v>0</v>
      </c>
      <c r="BC891" s="97">
        <f t="shared" si="1451"/>
        <v>0</v>
      </c>
      <c r="BD891" s="97">
        <f t="shared" si="1451"/>
        <v>0</v>
      </c>
      <c r="BE891" s="321"/>
      <c r="BF891" s="322"/>
      <c r="BG891" s="322"/>
      <c r="BH891" s="322"/>
      <c r="BI891" s="322"/>
      <c r="BJ891" s="323"/>
      <c r="BK891" s="47"/>
      <c r="BL891" s="47" t="s">
        <v>1113</v>
      </c>
      <c r="BN891" s="146">
        <f t="shared" si="1341"/>
        <v>0</v>
      </c>
      <c r="BO891" s="146">
        <f t="shared" si="1290"/>
        <v>0</v>
      </c>
      <c r="BP891" s="146">
        <f t="shared" si="1291"/>
        <v>0</v>
      </c>
      <c r="BQ891" s="146">
        <f t="shared" si="1292"/>
        <v>0</v>
      </c>
      <c r="BR891" s="146">
        <f t="shared" si="1293"/>
        <v>0</v>
      </c>
      <c r="BS891" s="146">
        <f t="shared" si="1294"/>
        <v>0</v>
      </c>
      <c r="BT891" s="146">
        <f t="shared" si="1295"/>
        <v>0</v>
      </c>
      <c r="BU891" s="146">
        <f t="shared" si="1296"/>
        <v>0</v>
      </c>
      <c r="BV891" s="146">
        <f t="shared" si="1297"/>
        <v>0</v>
      </c>
      <c r="BW891" s="146">
        <f t="shared" si="1298"/>
        <v>0</v>
      </c>
      <c r="BX891" s="146">
        <f t="shared" si="1299"/>
        <v>0</v>
      </c>
      <c r="BY891" s="146">
        <f t="shared" si="1300"/>
        <v>0</v>
      </c>
      <c r="BZ891" s="146">
        <f t="shared" si="1301"/>
        <v>0</v>
      </c>
      <c r="CA891" s="146">
        <f t="shared" si="1302"/>
        <v>0</v>
      </c>
      <c r="CB891" s="146">
        <f t="shared" si="1303"/>
        <v>0</v>
      </c>
      <c r="CC891" s="146">
        <f t="shared" si="1304"/>
        <v>0</v>
      </c>
      <c r="CD891" s="146">
        <f t="shared" si="1305"/>
        <v>0</v>
      </c>
      <c r="CE891" s="146">
        <f t="shared" si="1306"/>
        <v>0</v>
      </c>
      <c r="CF891" s="146">
        <f t="shared" si="1307"/>
        <v>0</v>
      </c>
      <c r="CG891" s="146">
        <f t="shared" si="1308"/>
        <v>0</v>
      </c>
      <c r="CH891" s="146">
        <f t="shared" si="1309"/>
        <v>0</v>
      </c>
      <c r="CI891" s="146">
        <f t="shared" si="1310"/>
        <v>0</v>
      </c>
      <c r="CJ891" s="146">
        <f t="shared" si="1311"/>
        <v>0</v>
      </c>
      <c r="CK891" s="146">
        <f t="shared" si="1312"/>
        <v>0</v>
      </c>
      <c r="CL891" s="146">
        <f t="shared" si="1313"/>
        <v>0</v>
      </c>
      <c r="CM891" s="146">
        <f t="shared" si="1314"/>
        <v>0</v>
      </c>
      <c r="CN891" s="146">
        <f t="shared" si="1315"/>
        <v>0</v>
      </c>
      <c r="CO891" s="146">
        <f t="shared" si="1316"/>
        <v>0</v>
      </c>
      <c r="CP891" s="146">
        <f t="shared" si="1317"/>
        <v>0</v>
      </c>
      <c r="CQ891" s="146">
        <f t="shared" si="1318"/>
        <v>0</v>
      </c>
      <c r="CR891" s="146">
        <f t="shared" si="1319"/>
        <v>0</v>
      </c>
      <c r="CS891" s="146">
        <f t="shared" si="1320"/>
        <v>0</v>
      </c>
      <c r="CT891" s="146">
        <f t="shared" si="1321"/>
        <v>0</v>
      </c>
      <c r="CU891" s="146">
        <f t="shared" si="1322"/>
        <v>0</v>
      </c>
      <c r="CV891" s="146">
        <f t="shared" si="1323"/>
        <v>0</v>
      </c>
      <c r="CW891" s="146">
        <f t="shared" si="1324"/>
        <v>0</v>
      </c>
      <c r="CX891" s="146">
        <f t="shared" si="1325"/>
        <v>0</v>
      </c>
      <c r="CY891" s="146">
        <f t="shared" si="1326"/>
        <v>0</v>
      </c>
      <c r="CZ891" s="146">
        <f t="shared" si="1327"/>
        <v>0</v>
      </c>
      <c r="DA891" s="146">
        <f t="shared" si="1328"/>
        <v>0</v>
      </c>
      <c r="DB891" s="146">
        <f t="shared" si="1329"/>
        <v>0</v>
      </c>
      <c r="DC891" s="146">
        <f t="shared" si="1330"/>
        <v>0</v>
      </c>
      <c r="DD891" s="146">
        <f t="shared" si="1331"/>
        <v>0</v>
      </c>
      <c r="DE891" s="146">
        <f t="shared" si="1332"/>
        <v>0</v>
      </c>
      <c r="DF891" s="146">
        <f t="shared" si="1333"/>
        <v>0</v>
      </c>
      <c r="DG891" s="146">
        <f t="shared" si="1334"/>
        <v>0</v>
      </c>
      <c r="DH891" s="146">
        <f t="shared" si="1335"/>
        <v>0</v>
      </c>
      <c r="DI891" s="146">
        <f t="shared" si="1336"/>
        <v>0</v>
      </c>
      <c r="DJ891" s="146">
        <f t="shared" si="1337"/>
        <v>0</v>
      </c>
      <c r="DK891" s="146">
        <f t="shared" si="1338"/>
        <v>0</v>
      </c>
      <c r="DL891" s="146">
        <f t="shared" si="1339"/>
        <v>0</v>
      </c>
      <c r="DM891" s="146">
        <f t="shared" si="1340"/>
        <v>0</v>
      </c>
      <c r="DN891" s="54"/>
      <c r="DO891" s="55"/>
      <c r="DP891" s="55"/>
      <c r="DQ891" s="56"/>
      <c r="DS891" s="168" t="e">
        <f>IF(AND(DR891=#REF!,BL891=#REF!),'Tiến độ'!D891,"")</f>
        <v>#REF!</v>
      </c>
    </row>
    <row r="892" spans="1:123" ht="11.25" customHeight="1">
      <c r="A892" s="308">
        <f>IF(B892="","",MAX($A$7:A891)+1)</f>
        <v>61</v>
      </c>
      <c r="B892" s="311" t="s">
        <v>876</v>
      </c>
      <c r="C892" s="67" t="s">
        <v>16</v>
      </c>
      <c r="D892" s="68" t="s">
        <v>242</v>
      </c>
      <c r="E892" s="69">
        <v>2</v>
      </c>
      <c r="F892" s="70">
        <v>39</v>
      </c>
      <c r="G892" s="71"/>
      <c r="H892" s="72">
        <v>1</v>
      </c>
      <c r="I892" s="73">
        <v>53</v>
      </c>
      <c r="J892" s="24"/>
      <c r="K892" s="74">
        <v>3</v>
      </c>
      <c r="L892" s="75">
        <v>3</v>
      </c>
      <c r="M892" s="75">
        <v>3</v>
      </c>
      <c r="N892" s="76">
        <v>3</v>
      </c>
      <c r="O892" s="74">
        <v>3</v>
      </c>
      <c r="P892" s="75">
        <v>3</v>
      </c>
      <c r="Q892" s="75">
        <v>3</v>
      </c>
      <c r="R892" s="76">
        <v>3</v>
      </c>
      <c r="S892" s="74">
        <v>3</v>
      </c>
      <c r="T892" s="75">
        <v>3</v>
      </c>
      <c r="U892" s="75">
        <v>3</v>
      </c>
      <c r="V892" s="75">
        <v>3</v>
      </c>
      <c r="W892" s="76">
        <v>3</v>
      </c>
      <c r="X892" s="74"/>
      <c r="Y892" s="75"/>
      <c r="Z892" s="75" t="s">
        <v>163</v>
      </c>
      <c r="AA892" s="76" t="s">
        <v>163</v>
      </c>
      <c r="AB892" s="74" t="s">
        <v>163</v>
      </c>
      <c r="AC892" s="75" t="s">
        <v>163</v>
      </c>
      <c r="AD892" s="75" t="s">
        <v>164</v>
      </c>
      <c r="AE892" s="76" t="s">
        <v>164</v>
      </c>
      <c r="AF892" s="74" t="s">
        <v>164</v>
      </c>
      <c r="AG892" s="75" t="s">
        <v>164</v>
      </c>
      <c r="AH892" s="75" t="s">
        <v>164</v>
      </c>
      <c r="AI892" s="362"/>
      <c r="AJ892" s="363"/>
      <c r="AK892" s="74" t="s">
        <v>164</v>
      </c>
      <c r="AL892" s="75"/>
      <c r="AM892" s="75"/>
      <c r="AN892" s="76"/>
      <c r="AO892" s="74"/>
      <c r="AP892" s="75"/>
      <c r="AQ892" s="75"/>
      <c r="AR892" s="76"/>
      <c r="AS892" s="77"/>
      <c r="AT892" s="75"/>
      <c r="AU892" s="75"/>
      <c r="AV892" s="78"/>
      <c r="AW892" s="74"/>
      <c r="AX892" s="75"/>
      <c r="AY892" s="75"/>
      <c r="AZ892" s="75"/>
      <c r="BA892" s="76"/>
      <c r="BB892" s="77"/>
      <c r="BC892" s="75"/>
      <c r="BD892" s="75"/>
      <c r="BE892" s="321"/>
      <c r="BF892" s="322"/>
      <c r="BG892" s="322"/>
      <c r="BH892" s="322"/>
      <c r="BI892" s="322"/>
      <c r="BJ892" s="323"/>
      <c r="BK892" s="45" t="s">
        <v>18</v>
      </c>
      <c r="BL892" s="45" t="s">
        <v>16</v>
      </c>
      <c r="BN892" s="146">
        <f t="shared" si="1341"/>
        <v>3</v>
      </c>
      <c r="BO892" s="146">
        <f t="shared" si="1290"/>
        <v>3</v>
      </c>
      <c r="BP892" s="146">
        <f t="shared" si="1291"/>
        <v>3</v>
      </c>
      <c r="BQ892" s="146">
        <f t="shared" si="1292"/>
        <v>3</v>
      </c>
      <c r="BR892" s="146">
        <f t="shared" si="1293"/>
        <v>3</v>
      </c>
      <c r="BS892" s="146">
        <f t="shared" si="1294"/>
        <v>3</v>
      </c>
      <c r="BT892" s="146">
        <f t="shared" si="1295"/>
        <v>3</v>
      </c>
      <c r="BU892" s="146">
        <f t="shared" si="1296"/>
        <v>3</v>
      </c>
      <c r="BV892" s="146">
        <f t="shared" si="1297"/>
        <v>3</v>
      </c>
      <c r="BW892" s="146">
        <f t="shared" si="1298"/>
        <v>3</v>
      </c>
      <c r="BX892" s="146">
        <f t="shared" si="1299"/>
        <v>3</v>
      </c>
      <c r="BY892" s="146">
        <f t="shared" si="1300"/>
        <v>3</v>
      </c>
      <c r="BZ892" s="146">
        <f t="shared" si="1301"/>
        <v>3</v>
      </c>
      <c r="CA892" s="146">
        <f t="shared" si="1302"/>
        <v>0</v>
      </c>
      <c r="CB892" s="146">
        <f t="shared" si="1303"/>
        <v>0</v>
      </c>
      <c r="CC892" s="146">
        <f t="shared" si="1304"/>
        <v>0</v>
      </c>
      <c r="CD892" s="146">
        <f t="shared" si="1305"/>
        <v>0</v>
      </c>
      <c r="CE892" s="146">
        <f t="shared" si="1306"/>
        <v>0</v>
      </c>
      <c r="CF892" s="146">
        <f t="shared" si="1307"/>
        <v>0</v>
      </c>
      <c r="CG892" s="146">
        <f t="shared" si="1308"/>
        <v>0</v>
      </c>
      <c r="CH892" s="146">
        <f t="shared" si="1309"/>
        <v>0</v>
      </c>
      <c r="CI892" s="146">
        <f t="shared" si="1310"/>
        <v>0</v>
      </c>
      <c r="CJ892" s="146">
        <f t="shared" si="1311"/>
        <v>0</v>
      </c>
      <c r="CK892" s="146">
        <f t="shared" si="1312"/>
        <v>0</v>
      </c>
      <c r="CL892" s="146">
        <f t="shared" si="1313"/>
        <v>0</v>
      </c>
      <c r="CM892" s="146">
        <f t="shared" si="1314"/>
        <v>0</v>
      </c>
      <c r="CN892" s="146">
        <f t="shared" si="1315"/>
        <v>0</v>
      </c>
      <c r="CO892" s="146">
        <f t="shared" si="1316"/>
        <v>0</v>
      </c>
      <c r="CP892" s="146">
        <f t="shared" si="1317"/>
        <v>0</v>
      </c>
      <c r="CQ892" s="146">
        <f t="shared" si="1318"/>
        <v>0</v>
      </c>
      <c r="CR892" s="146">
        <f t="shared" si="1319"/>
        <v>0</v>
      </c>
      <c r="CS892" s="146">
        <f t="shared" si="1320"/>
        <v>0</v>
      </c>
      <c r="CT892" s="146">
        <f t="shared" si="1321"/>
        <v>0</v>
      </c>
      <c r="CU892" s="146">
        <f t="shared" si="1322"/>
        <v>0</v>
      </c>
      <c r="CV892" s="146">
        <f t="shared" si="1323"/>
        <v>0</v>
      </c>
      <c r="CW892" s="146">
        <f t="shared" si="1324"/>
        <v>0</v>
      </c>
      <c r="CX892" s="146">
        <f t="shared" si="1325"/>
        <v>0</v>
      </c>
      <c r="CY892" s="146">
        <f t="shared" si="1326"/>
        <v>0</v>
      </c>
      <c r="CZ892" s="146">
        <f t="shared" si="1327"/>
        <v>0</v>
      </c>
      <c r="DA892" s="146">
        <f t="shared" si="1328"/>
        <v>0</v>
      </c>
      <c r="DB892" s="146">
        <f t="shared" si="1329"/>
        <v>0</v>
      </c>
      <c r="DC892" s="146">
        <f t="shared" si="1330"/>
        <v>0</v>
      </c>
      <c r="DD892" s="146">
        <f t="shared" si="1331"/>
        <v>0</v>
      </c>
      <c r="DE892" s="146">
        <f t="shared" si="1332"/>
        <v>0</v>
      </c>
      <c r="DF892" s="146">
        <f t="shared" si="1333"/>
        <v>0</v>
      </c>
      <c r="DG892" s="146">
        <f t="shared" si="1334"/>
        <v>0</v>
      </c>
      <c r="DH892" s="146">
        <f t="shared" si="1335"/>
        <v>0</v>
      </c>
      <c r="DI892" s="146">
        <f t="shared" si="1336"/>
        <v>0</v>
      </c>
      <c r="DJ892" s="146">
        <f t="shared" si="1337"/>
        <v>0</v>
      </c>
      <c r="DK892" s="146">
        <f t="shared" si="1338"/>
        <v>0</v>
      </c>
      <c r="DL892" s="146">
        <f t="shared" si="1339"/>
        <v>0</v>
      </c>
      <c r="DM892" s="146">
        <f t="shared" si="1340"/>
        <v>0</v>
      </c>
      <c r="DN892" s="63">
        <f t="shared" ref="DN892:DN901" si="1452">F892*H892</f>
        <v>39</v>
      </c>
      <c r="DO892" s="50">
        <f t="shared" ref="DO892:DO906" si="1453">IF(COUNTA(K892:AC892)&gt;0,DN892,"")</f>
        <v>39</v>
      </c>
      <c r="DP892" s="50" t="str">
        <f t="shared" si="1342"/>
        <v/>
      </c>
      <c r="DQ892" s="51" t="str">
        <f t="shared" si="1343"/>
        <v/>
      </c>
      <c r="DR892" s="1">
        <f t="shared" ref="DR892:DR906" si="1454">IF(DQ892="",1,2)</f>
        <v>1</v>
      </c>
      <c r="DS892" s="168" t="e">
        <f>IF(AND(DR892=#REF!,BL892=#REF!),'Tiến độ'!D892,"")</f>
        <v>#REF!</v>
      </c>
    </row>
    <row r="893" spans="1:123" ht="11.25" customHeight="1">
      <c r="A893" s="309" t="str">
        <f>IF(B893="","",MAX($A$7:A892)+1)</f>
        <v/>
      </c>
      <c r="B893" s="312"/>
      <c r="C893" s="101" t="s">
        <v>861</v>
      </c>
      <c r="D893" s="102" t="s">
        <v>862</v>
      </c>
      <c r="E893" s="103">
        <v>3</v>
      </c>
      <c r="F893" s="104">
        <v>60</v>
      </c>
      <c r="G893" s="105"/>
      <c r="H893" s="106">
        <f>H892</f>
        <v>1</v>
      </c>
      <c r="I893" s="107">
        <f>I892</f>
        <v>53</v>
      </c>
      <c r="J893" s="28"/>
      <c r="K893" s="108">
        <v>4</v>
      </c>
      <c r="L893" s="109">
        <v>4</v>
      </c>
      <c r="M893" s="109">
        <v>4</v>
      </c>
      <c r="N893" s="110">
        <v>4</v>
      </c>
      <c r="O893" s="108">
        <v>4</v>
      </c>
      <c r="P893" s="109">
        <v>4</v>
      </c>
      <c r="Q893" s="109">
        <v>4</v>
      </c>
      <c r="R893" s="110">
        <v>4</v>
      </c>
      <c r="S893" s="108">
        <v>4</v>
      </c>
      <c r="T893" s="109">
        <v>4</v>
      </c>
      <c r="U893" s="109">
        <v>4</v>
      </c>
      <c r="V893" s="109">
        <v>4</v>
      </c>
      <c r="W893" s="110">
        <v>4</v>
      </c>
      <c r="X893" s="108">
        <v>4</v>
      </c>
      <c r="Y893" s="109">
        <v>4</v>
      </c>
      <c r="Z893" s="109" t="s">
        <v>163</v>
      </c>
      <c r="AA893" s="110" t="s">
        <v>163</v>
      </c>
      <c r="AB893" s="108" t="s">
        <v>163</v>
      </c>
      <c r="AC893" s="109" t="s">
        <v>163</v>
      </c>
      <c r="AD893" s="109" t="s">
        <v>164</v>
      </c>
      <c r="AE893" s="110" t="s">
        <v>164</v>
      </c>
      <c r="AF893" s="108" t="s">
        <v>164</v>
      </c>
      <c r="AG893" s="109" t="s">
        <v>164</v>
      </c>
      <c r="AH893" s="109" t="s">
        <v>164</v>
      </c>
      <c r="AI893" s="362"/>
      <c r="AJ893" s="363"/>
      <c r="AK893" s="108" t="s">
        <v>164</v>
      </c>
      <c r="AL893" s="109"/>
      <c r="AM893" s="109"/>
      <c r="AN893" s="110"/>
      <c r="AO893" s="108"/>
      <c r="AP893" s="109"/>
      <c r="AQ893" s="109"/>
      <c r="AR893" s="110"/>
      <c r="AS893" s="111"/>
      <c r="AT893" s="109"/>
      <c r="AU893" s="109"/>
      <c r="AV893" s="112"/>
      <c r="AW893" s="108"/>
      <c r="AX893" s="109"/>
      <c r="AY893" s="109"/>
      <c r="AZ893" s="109"/>
      <c r="BA893" s="110"/>
      <c r="BB893" s="111"/>
      <c r="BC893" s="109"/>
      <c r="BD893" s="109"/>
      <c r="BE893" s="321"/>
      <c r="BF893" s="322"/>
      <c r="BG893" s="322"/>
      <c r="BH893" s="322"/>
      <c r="BI893" s="322"/>
      <c r="BJ893" s="323"/>
      <c r="BK893" s="48" t="s">
        <v>18</v>
      </c>
      <c r="BL893" s="48" t="s">
        <v>51</v>
      </c>
      <c r="BN893" s="146">
        <f t="shared" si="1341"/>
        <v>4</v>
      </c>
      <c r="BO893" s="146">
        <f t="shared" si="1290"/>
        <v>4</v>
      </c>
      <c r="BP893" s="146">
        <f t="shared" si="1291"/>
        <v>4</v>
      </c>
      <c r="BQ893" s="146">
        <f t="shared" si="1292"/>
        <v>4</v>
      </c>
      <c r="BR893" s="146">
        <f t="shared" si="1293"/>
        <v>4</v>
      </c>
      <c r="BS893" s="146">
        <f t="shared" si="1294"/>
        <v>4</v>
      </c>
      <c r="BT893" s="146">
        <f t="shared" si="1295"/>
        <v>4</v>
      </c>
      <c r="BU893" s="146">
        <f t="shared" si="1296"/>
        <v>4</v>
      </c>
      <c r="BV893" s="146">
        <f t="shared" si="1297"/>
        <v>4</v>
      </c>
      <c r="BW893" s="146">
        <f t="shared" si="1298"/>
        <v>4</v>
      </c>
      <c r="BX893" s="146">
        <f t="shared" si="1299"/>
        <v>4</v>
      </c>
      <c r="BY893" s="146">
        <f t="shared" si="1300"/>
        <v>4</v>
      </c>
      <c r="BZ893" s="146">
        <f t="shared" si="1301"/>
        <v>4</v>
      </c>
      <c r="CA893" s="146">
        <f t="shared" si="1302"/>
        <v>4</v>
      </c>
      <c r="CB893" s="146">
        <f t="shared" si="1303"/>
        <v>4</v>
      </c>
      <c r="CC893" s="146">
        <f t="shared" si="1304"/>
        <v>0</v>
      </c>
      <c r="CD893" s="146">
        <f t="shared" si="1305"/>
        <v>0</v>
      </c>
      <c r="CE893" s="146">
        <f t="shared" si="1306"/>
        <v>0</v>
      </c>
      <c r="CF893" s="146">
        <f t="shared" si="1307"/>
        <v>0</v>
      </c>
      <c r="CG893" s="146">
        <f t="shared" si="1308"/>
        <v>0</v>
      </c>
      <c r="CH893" s="146">
        <f t="shared" si="1309"/>
        <v>0</v>
      </c>
      <c r="CI893" s="146">
        <f t="shared" si="1310"/>
        <v>0</v>
      </c>
      <c r="CJ893" s="146">
        <f t="shared" si="1311"/>
        <v>0</v>
      </c>
      <c r="CK893" s="146">
        <f t="shared" si="1312"/>
        <v>0</v>
      </c>
      <c r="CL893" s="146">
        <f t="shared" si="1313"/>
        <v>0</v>
      </c>
      <c r="CM893" s="146">
        <f t="shared" si="1314"/>
        <v>0</v>
      </c>
      <c r="CN893" s="146">
        <f t="shared" si="1315"/>
        <v>0</v>
      </c>
      <c r="CO893" s="146">
        <f t="shared" si="1316"/>
        <v>0</v>
      </c>
      <c r="CP893" s="146">
        <f t="shared" si="1317"/>
        <v>0</v>
      </c>
      <c r="CQ893" s="146">
        <f t="shared" si="1318"/>
        <v>0</v>
      </c>
      <c r="CR893" s="146">
        <f t="shared" si="1319"/>
        <v>0</v>
      </c>
      <c r="CS893" s="146">
        <f t="shared" si="1320"/>
        <v>0</v>
      </c>
      <c r="CT893" s="146">
        <f t="shared" si="1321"/>
        <v>0</v>
      </c>
      <c r="CU893" s="146">
        <f t="shared" si="1322"/>
        <v>0</v>
      </c>
      <c r="CV893" s="146">
        <f t="shared" si="1323"/>
        <v>0</v>
      </c>
      <c r="CW893" s="146">
        <f t="shared" si="1324"/>
        <v>0</v>
      </c>
      <c r="CX893" s="146">
        <f t="shared" si="1325"/>
        <v>0</v>
      </c>
      <c r="CY893" s="146">
        <f t="shared" si="1326"/>
        <v>0</v>
      </c>
      <c r="CZ893" s="146">
        <f t="shared" si="1327"/>
        <v>0</v>
      </c>
      <c r="DA893" s="146">
        <f t="shared" si="1328"/>
        <v>0</v>
      </c>
      <c r="DB893" s="146">
        <f t="shared" si="1329"/>
        <v>0</v>
      </c>
      <c r="DC893" s="146">
        <f t="shared" si="1330"/>
        <v>0</v>
      </c>
      <c r="DD893" s="146">
        <f t="shared" si="1331"/>
        <v>0</v>
      </c>
      <c r="DE893" s="146">
        <f t="shared" si="1332"/>
        <v>0</v>
      </c>
      <c r="DF893" s="146">
        <f t="shared" si="1333"/>
        <v>0</v>
      </c>
      <c r="DG893" s="146">
        <f t="shared" si="1334"/>
        <v>0</v>
      </c>
      <c r="DH893" s="146">
        <f t="shared" si="1335"/>
        <v>0</v>
      </c>
      <c r="DI893" s="146">
        <f t="shared" si="1336"/>
        <v>0</v>
      </c>
      <c r="DJ893" s="146">
        <f t="shared" si="1337"/>
        <v>0</v>
      </c>
      <c r="DK893" s="146">
        <f t="shared" si="1338"/>
        <v>0</v>
      </c>
      <c r="DL893" s="146">
        <f t="shared" si="1339"/>
        <v>0</v>
      </c>
      <c r="DM893" s="146">
        <f t="shared" si="1340"/>
        <v>0</v>
      </c>
      <c r="DN893" s="65">
        <f t="shared" si="1452"/>
        <v>60</v>
      </c>
      <c r="DO893" s="57">
        <f t="shared" si="1453"/>
        <v>60</v>
      </c>
      <c r="DP893" s="57" t="str">
        <f t="shared" si="1342"/>
        <v/>
      </c>
      <c r="DQ893" s="58" t="str">
        <f t="shared" si="1343"/>
        <v/>
      </c>
      <c r="DR893" s="1">
        <f t="shared" si="1454"/>
        <v>1</v>
      </c>
      <c r="DS893" s="168" t="e">
        <f>IF(AND(DR893=#REF!,BL893=#REF!),'Tiến độ'!D893,"")</f>
        <v>#REF!</v>
      </c>
    </row>
    <row r="894" spans="1:123" ht="11.25" customHeight="1">
      <c r="A894" s="309" t="str">
        <f>IF(B894="","",MAX($A$7:A893)+1)</f>
        <v/>
      </c>
      <c r="B894" s="312"/>
      <c r="C894" s="101" t="s">
        <v>850</v>
      </c>
      <c r="D894" s="102" t="s">
        <v>851</v>
      </c>
      <c r="E894" s="103">
        <v>3</v>
      </c>
      <c r="F894" s="104">
        <v>45</v>
      </c>
      <c r="G894" s="105"/>
      <c r="H894" s="106">
        <f t="shared" ref="H894:H906" si="1455">H893</f>
        <v>1</v>
      </c>
      <c r="I894" s="107">
        <f t="shared" ref="I894:I906" si="1456">I893</f>
        <v>53</v>
      </c>
      <c r="J894" s="28"/>
      <c r="K894" s="108">
        <v>3</v>
      </c>
      <c r="L894" s="109">
        <v>3</v>
      </c>
      <c r="M894" s="109">
        <v>3</v>
      </c>
      <c r="N894" s="110">
        <v>3</v>
      </c>
      <c r="O894" s="108">
        <v>3</v>
      </c>
      <c r="P894" s="109">
        <v>3</v>
      </c>
      <c r="Q894" s="109">
        <v>3</v>
      </c>
      <c r="R894" s="110">
        <v>3</v>
      </c>
      <c r="S894" s="108">
        <v>3</v>
      </c>
      <c r="T894" s="109">
        <v>3</v>
      </c>
      <c r="U894" s="109">
        <v>3</v>
      </c>
      <c r="V894" s="109">
        <v>3</v>
      </c>
      <c r="W894" s="110">
        <v>3</v>
      </c>
      <c r="X894" s="108">
        <v>3</v>
      </c>
      <c r="Y894" s="109">
        <v>3</v>
      </c>
      <c r="Z894" s="109" t="s">
        <v>163</v>
      </c>
      <c r="AA894" s="110" t="s">
        <v>163</v>
      </c>
      <c r="AB894" s="108" t="s">
        <v>163</v>
      </c>
      <c r="AC894" s="109" t="s">
        <v>163</v>
      </c>
      <c r="AD894" s="109" t="s">
        <v>164</v>
      </c>
      <c r="AE894" s="110" t="s">
        <v>164</v>
      </c>
      <c r="AF894" s="108" t="s">
        <v>164</v>
      </c>
      <c r="AG894" s="109" t="s">
        <v>164</v>
      </c>
      <c r="AH894" s="109" t="s">
        <v>164</v>
      </c>
      <c r="AI894" s="362"/>
      <c r="AJ894" s="363"/>
      <c r="AK894" s="108" t="s">
        <v>164</v>
      </c>
      <c r="AL894" s="109"/>
      <c r="AM894" s="109"/>
      <c r="AN894" s="110"/>
      <c r="AO894" s="108"/>
      <c r="AP894" s="109"/>
      <c r="AQ894" s="109"/>
      <c r="AR894" s="110"/>
      <c r="AS894" s="111"/>
      <c r="AT894" s="109"/>
      <c r="AU894" s="109"/>
      <c r="AV894" s="112"/>
      <c r="AW894" s="108"/>
      <c r="AX894" s="109"/>
      <c r="AY894" s="109"/>
      <c r="AZ894" s="109"/>
      <c r="BA894" s="110"/>
      <c r="BB894" s="111"/>
      <c r="BC894" s="109"/>
      <c r="BD894" s="109"/>
      <c r="BE894" s="321"/>
      <c r="BF894" s="322"/>
      <c r="BG894" s="322"/>
      <c r="BH894" s="322"/>
      <c r="BI894" s="322"/>
      <c r="BJ894" s="323"/>
      <c r="BK894" s="48" t="s">
        <v>18</v>
      </c>
      <c r="BL894" s="48" t="s">
        <v>51</v>
      </c>
      <c r="BN894" s="146">
        <f t="shared" si="1341"/>
        <v>3</v>
      </c>
      <c r="BO894" s="146">
        <f t="shared" si="1290"/>
        <v>3</v>
      </c>
      <c r="BP894" s="146">
        <f t="shared" si="1291"/>
        <v>3</v>
      </c>
      <c r="BQ894" s="146">
        <f t="shared" si="1292"/>
        <v>3</v>
      </c>
      <c r="BR894" s="146">
        <f t="shared" si="1293"/>
        <v>3</v>
      </c>
      <c r="BS894" s="146">
        <f t="shared" si="1294"/>
        <v>3</v>
      </c>
      <c r="BT894" s="146">
        <f t="shared" si="1295"/>
        <v>3</v>
      </c>
      <c r="BU894" s="146">
        <f t="shared" si="1296"/>
        <v>3</v>
      </c>
      <c r="BV894" s="146">
        <f t="shared" si="1297"/>
        <v>3</v>
      </c>
      <c r="BW894" s="146">
        <f t="shared" si="1298"/>
        <v>3</v>
      </c>
      <c r="BX894" s="146">
        <f t="shared" si="1299"/>
        <v>3</v>
      </c>
      <c r="BY894" s="146">
        <f t="shared" si="1300"/>
        <v>3</v>
      </c>
      <c r="BZ894" s="146">
        <f t="shared" si="1301"/>
        <v>3</v>
      </c>
      <c r="CA894" s="146">
        <f t="shared" si="1302"/>
        <v>3</v>
      </c>
      <c r="CB894" s="146">
        <f t="shared" si="1303"/>
        <v>3</v>
      </c>
      <c r="CC894" s="146">
        <f t="shared" si="1304"/>
        <v>0</v>
      </c>
      <c r="CD894" s="146">
        <f t="shared" si="1305"/>
        <v>0</v>
      </c>
      <c r="CE894" s="146">
        <f t="shared" si="1306"/>
        <v>0</v>
      </c>
      <c r="CF894" s="146">
        <f t="shared" si="1307"/>
        <v>0</v>
      </c>
      <c r="CG894" s="146">
        <f t="shared" si="1308"/>
        <v>0</v>
      </c>
      <c r="CH894" s="146">
        <f t="shared" si="1309"/>
        <v>0</v>
      </c>
      <c r="CI894" s="146">
        <f t="shared" si="1310"/>
        <v>0</v>
      </c>
      <c r="CJ894" s="146">
        <f t="shared" si="1311"/>
        <v>0</v>
      </c>
      <c r="CK894" s="146">
        <f t="shared" si="1312"/>
        <v>0</v>
      </c>
      <c r="CL894" s="146">
        <f t="shared" si="1313"/>
        <v>0</v>
      </c>
      <c r="CM894" s="146">
        <f t="shared" si="1314"/>
        <v>0</v>
      </c>
      <c r="CN894" s="146">
        <f t="shared" si="1315"/>
        <v>0</v>
      </c>
      <c r="CO894" s="146">
        <f t="shared" si="1316"/>
        <v>0</v>
      </c>
      <c r="CP894" s="146">
        <f t="shared" si="1317"/>
        <v>0</v>
      </c>
      <c r="CQ894" s="146">
        <f t="shared" si="1318"/>
        <v>0</v>
      </c>
      <c r="CR894" s="146">
        <f t="shared" si="1319"/>
        <v>0</v>
      </c>
      <c r="CS894" s="146">
        <f t="shared" si="1320"/>
        <v>0</v>
      </c>
      <c r="CT894" s="146">
        <f t="shared" si="1321"/>
        <v>0</v>
      </c>
      <c r="CU894" s="146">
        <f t="shared" si="1322"/>
        <v>0</v>
      </c>
      <c r="CV894" s="146">
        <f t="shared" si="1323"/>
        <v>0</v>
      </c>
      <c r="CW894" s="146">
        <f t="shared" si="1324"/>
        <v>0</v>
      </c>
      <c r="CX894" s="146">
        <f t="shared" si="1325"/>
        <v>0</v>
      </c>
      <c r="CY894" s="146">
        <f t="shared" si="1326"/>
        <v>0</v>
      </c>
      <c r="CZ894" s="146">
        <f t="shared" si="1327"/>
        <v>0</v>
      </c>
      <c r="DA894" s="146">
        <f t="shared" si="1328"/>
        <v>0</v>
      </c>
      <c r="DB894" s="146">
        <f t="shared" si="1329"/>
        <v>0</v>
      </c>
      <c r="DC894" s="146">
        <f t="shared" si="1330"/>
        <v>0</v>
      </c>
      <c r="DD894" s="146">
        <f t="shared" si="1331"/>
        <v>0</v>
      </c>
      <c r="DE894" s="146">
        <f t="shared" si="1332"/>
        <v>0</v>
      </c>
      <c r="DF894" s="146">
        <f t="shared" si="1333"/>
        <v>0</v>
      </c>
      <c r="DG894" s="146">
        <f t="shared" si="1334"/>
        <v>0</v>
      </c>
      <c r="DH894" s="146">
        <f t="shared" si="1335"/>
        <v>0</v>
      </c>
      <c r="DI894" s="146">
        <f t="shared" si="1336"/>
        <v>0</v>
      </c>
      <c r="DJ894" s="146">
        <f t="shared" si="1337"/>
        <v>0</v>
      </c>
      <c r="DK894" s="146">
        <f t="shared" si="1338"/>
        <v>0</v>
      </c>
      <c r="DL894" s="146">
        <f t="shared" si="1339"/>
        <v>0</v>
      </c>
      <c r="DM894" s="146">
        <f t="shared" si="1340"/>
        <v>0</v>
      </c>
      <c r="DN894" s="65">
        <f t="shared" si="1452"/>
        <v>45</v>
      </c>
      <c r="DO894" s="57">
        <f t="shared" si="1453"/>
        <v>45</v>
      </c>
      <c r="DP894" s="57" t="str">
        <f t="shared" si="1342"/>
        <v/>
      </c>
      <c r="DQ894" s="58" t="str">
        <f t="shared" si="1343"/>
        <v/>
      </c>
      <c r="DR894" s="1">
        <f t="shared" si="1454"/>
        <v>1</v>
      </c>
      <c r="DS894" s="168" t="e">
        <f>IF(AND(DR894=#REF!,BL894=#REF!),'Tiến độ'!D894,"")</f>
        <v>#REF!</v>
      </c>
    </row>
    <row r="895" spans="1:123" ht="11.25" customHeight="1">
      <c r="A895" s="309" t="str">
        <f>IF(B895="","",MAX($A$7:A894)+1)</f>
        <v/>
      </c>
      <c r="B895" s="312"/>
      <c r="C895" s="101" t="s">
        <v>852</v>
      </c>
      <c r="D895" s="102" t="s">
        <v>853</v>
      </c>
      <c r="E895" s="103">
        <v>4</v>
      </c>
      <c r="F895" s="104">
        <v>60</v>
      </c>
      <c r="G895" s="105"/>
      <c r="H895" s="106">
        <f t="shared" si="1455"/>
        <v>1</v>
      </c>
      <c r="I895" s="107">
        <f t="shared" si="1456"/>
        <v>53</v>
      </c>
      <c r="J895" s="28"/>
      <c r="K895" s="108">
        <v>4</v>
      </c>
      <c r="L895" s="109">
        <v>4</v>
      </c>
      <c r="M895" s="109">
        <v>4</v>
      </c>
      <c r="N895" s="110">
        <v>4</v>
      </c>
      <c r="O895" s="108">
        <v>4</v>
      </c>
      <c r="P895" s="109">
        <v>4</v>
      </c>
      <c r="Q895" s="109">
        <v>4</v>
      </c>
      <c r="R895" s="110">
        <v>4</v>
      </c>
      <c r="S895" s="108">
        <v>4</v>
      </c>
      <c r="T895" s="109">
        <v>4</v>
      </c>
      <c r="U895" s="109">
        <v>4</v>
      </c>
      <c r="V895" s="109">
        <v>4</v>
      </c>
      <c r="W895" s="110">
        <v>4</v>
      </c>
      <c r="X895" s="108">
        <v>4</v>
      </c>
      <c r="Y895" s="109">
        <v>4</v>
      </c>
      <c r="Z895" s="109" t="s">
        <v>163</v>
      </c>
      <c r="AA895" s="110" t="s">
        <v>163</v>
      </c>
      <c r="AB895" s="108" t="s">
        <v>163</v>
      </c>
      <c r="AC895" s="109" t="s">
        <v>163</v>
      </c>
      <c r="AD895" s="109" t="s">
        <v>164</v>
      </c>
      <c r="AE895" s="110" t="s">
        <v>164</v>
      </c>
      <c r="AF895" s="108" t="s">
        <v>164</v>
      </c>
      <c r="AG895" s="109" t="s">
        <v>164</v>
      </c>
      <c r="AH895" s="109" t="s">
        <v>164</v>
      </c>
      <c r="AI895" s="362"/>
      <c r="AJ895" s="363"/>
      <c r="AK895" s="108" t="s">
        <v>164</v>
      </c>
      <c r="AL895" s="109"/>
      <c r="AM895" s="109"/>
      <c r="AN895" s="110"/>
      <c r="AO895" s="108"/>
      <c r="AP895" s="109"/>
      <c r="AQ895" s="109"/>
      <c r="AR895" s="110"/>
      <c r="AS895" s="111"/>
      <c r="AT895" s="109"/>
      <c r="AU895" s="109"/>
      <c r="AV895" s="112"/>
      <c r="AW895" s="108"/>
      <c r="AX895" s="109"/>
      <c r="AY895" s="109"/>
      <c r="AZ895" s="109"/>
      <c r="BA895" s="110"/>
      <c r="BB895" s="111"/>
      <c r="BC895" s="109"/>
      <c r="BD895" s="109"/>
      <c r="BE895" s="321"/>
      <c r="BF895" s="322"/>
      <c r="BG895" s="322"/>
      <c r="BH895" s="322"/>
      <c r="BI895" s="322"/>
      <c r="BJ895" s="323"/>
      <c r="BK895" s="48" t="s">
        <v>18</v>
      </c>
      <c r="BL895" s="48" t="s">
        <v>51</v>
      </c>
      <c r="BN895" s="146">
        <f t="shared" si="1341"/>
        <v>4</v>
      </c>
      <c r="BO895" s="146">
        <f t="shared" si="1290"/>
        <v>4</v>
      </c>
      <c r="BP895" s="146">
        <f t="shared" si="1291"/>
        <v>4</v>
      </c>
      <c r="BQ895" s="146">
        <f t="shared" si="1292"/>
        <v>4</v>
      </c>
      <c r="BR895" s="146">
        <f t="shared" si="1293"/>
        <v>4</v>
      </c>
      <c r="BS895" s="146">
        <f t="shared" si="1294"/>
        <v>4</v>
      </c>
      <c r="BT895" s="146">
        <f t="shared" si="1295"/>
        <v>4</v>
      </c>
      <c r="BU895" s="146">
        <f t="shared" si="1296"/>
        <v>4</v>
      </c>
      <c r="BV895" s="146">
        <f t="shared" si="1297"/>
        <v>4</v>
      </c>
      <c r="BW895" s="146">
        <f t="shared" si="1298"/>
        <v>4</v>
      </c>
      <c r="BX895" s="146">
        <f t="shared" si="1299"/>
        <v>4</v>
      </c>
      <c r="BY895" s="146">
        <f t="shared" si="1300"/>
        <v>4</v>
      </c>
      <c r="BZ895" s="146">
        <f t="shared" si="1301"/>
        <v>4</v>
      </c>
      <c r="CA895" s="146">
        <f t="shared" si="1302"/>
        <v>4</v>
      </c>
      <c r="CB895" s="146">
        <f t="shared" si="1303"/>
        <v>4</v>
      </c>
      <c r="CC895" s="146">
        <f t="shared" si="1304"/>
        <v>0</v>
      </c>
      <c r="CD895" s="146">
        <f t="shared" si="1305"/>
        <v>0</v>
      </c>
      <c r="CE895" s="146">
        <f t="shared" si="1306"/>
        <v>0</v>
      </c>
      <c r="CF895" s="146">
        <f t="shared" si="1307"/>
        <v>0</v>
      </c>
      <c r="CG895" s="146">
        <f t="shared" si="1308"/>
        <v>0</v>
      </c>
      <c r="CH895" s="146">
        <f t="shared" si="1309"/>
        <v>0</v>
      </c>
      <c r="CI895" s="146">
        <f t="shared" si="1310"/>
        <v>0</v>
      </c>
      <c r="CJ895" s="146">
        <f t="shared" si="1311"/>
        <v>0</v>
      </c>
      <c r="CK895" s="146">
        <f t="shared" si="1312"/>
        <v>0</v>
      </c>
      <c r="CL895" s="146">
        <f t="shared" si="1313"/>
        <v>0</v>
      </c>
      <c r="CM895" s="146">
        <f t="shared" si="1314"/>
        <v>0</v>
      </c>
      <c r="CN895" s="146">
        <f t="shared" si="1315"/>
        <v>0</v>
      </c>
      <c r="CO895" s="146">
        <f t="shared" si="1316"/>
        <v>0</v>
      </c>
      <c r="CP895" s="146">
        <f t="shared" si="1317"/>
        <v>0</v>
      </c>
      <c r="CQ895" s="146">
        <f t="shared" si="1318"/>
        <v>0</v>
      </c>
      <c r="CR895" s="146">
        <f t="shared" si="1319"/>
        <v>0</v>
      </c>
      <c r="CS895" s="146">
        <f t="shared" si="1320"/>
        <v>0</v>
      </c>
      <c r="CT895" s="146">
        <f t="shared" si="1321"/>
        <v>0</v>
      </c>
      <c r="CU895" s="146">
        <f t="shared" si="1322"/>
        <v>0</v>
      </c>
      <c r="CV895" s="146">
        <f t="shared" si="1323"/>
        <v>0</v>
      </c>
      <c r="CW895" s="146">
        <f t="shared" si="1324"/>
        <v>0</v>
      </c>
      <c r="CX895" s="146">
        <f t="shared" si="1325"/>
        <v>0</v>
      </c>
      <c r="CY895" s="146">
        <f t="shared" si="1326"/>
        <v>0</v>
      </c>
      <c r="CZ895" s="146">
        <f t="shared" si="1327"/>
        <v>0</v>
      </c>
      <c r="DA895" s="146">
        <f t="shared" si="1328"/>
        <v>0</v>
      </c>
      <c r="DB895" s="146">
        <f t="shared" si="1329"/>
        <v>0</v>
      </c>
      <c r="DC895" s="146">
        <f t="shared" si="1330"/>
        <v>0</v>
      </c>
      <c r="DD895" s="146">
        <f t="shared" si="1331"/>
        <v>0</v>
      </c>
      <c r="DE895" s="146">
        <f t="shared" si="1332"/>
        <v>0</v>
      </c>
      <c r="DF895" s="146">
        <f t="shared" si="1333"/>
        <v>0</v>
      </c>
      <c r="DG895" s="146">
        <f t="shared" si="1334"/>
        <v>0</v>
      </c>
      <c r="DH895" s="146">
        <f t="shared" si="1335"/>
        <v>0</v>
      </c>
      <c r="DI895" s="146">
        <f t="shared" si="1336"/>
        <v>0</v>
      </c>
      <c r="DJ895" s="146">
        <f t="shared" si="1337"/>
        <v>0</v>
      </c>
      <c r="DK895" s="146">
        <f t="shared" si="1338"/>
        <v>0</v>
      </c>
      <c r="DL895" s="146">
        <f t="shared" si="1339"/>
        <v>0</v>
      </c>
      <c r="DM895" s="146">
        <f t="shared" si="1340"/>
        <v>0</v>
      </c>
      <c r="DN895" s="65">
        <f t="shared" si="1452"/>
        <v>60</v>
      </c>
      <c r="DO895" s="57">
        <f t="shared" si="1453"/>
        <v>60</v>
      </c>
      <c r="DP895" s="57" t="str">
        <f t="shared" si="1342"/>
        <v/>
      </c>
      <c r="DQ895" s="58" t="str">
        <f t="shared" si="1343"/>
        <v/>
      </c>
      <c r="DR895" s="1">
        <f t="shared" si="1454"/>
        <v>1</v>
      </c>
      <c r="DS895" s="168" t="e">
        <f>IF(AND(DR895=#REF!,BL895=#REF!),'Tiến độ'!D895,"")</f>
        <v>#REF!</v>
      </c>
    </row>
    <row r="896" spans="1:123" ht="11.25" customHeight="1">
      <c r="A896" s="309" t="str">
        <f>IF(B896="","",MAX($A$7:A895)+1)</f>
        <v/>
      </c>
      <c r="B896" s="312"/>
      <c r="C896" s="101" t="s">
        <v>854</v>
      </c>
      <c r="D896" s="102" t="s">
        <v>855</v>
      </c>
      <c r="E896" s="103">
        <v>3</v>
      </c>
      <c r="F896" s="104">
        <v>60</v>
      </c>
      <c r="G896" s="105"/>
      <c r="H896" s="106">
        <f t="shared" si="1455"/>
        <v>1</v>
      </c>
      <c r="I896" s="107">
        <f t="shared" si="1456"/>
        <v>53</v>
      </c>
      <c r="J896" s="28"/>
      <c r="K896" s="108">
        <v>4</v>
      </c>
      <c r="L896" s="109">
        <v>4</v>
      </c>
      <c r="M896" s="109">
        <v>4</v>
      </c>
      <c r="N896" s="110">
        <v>4</v>
      </c>
      <c r="O896" s="108">
        <v>4</v>
      </c>
      <c r="P896" s="109">
        <v>4</v>
      </c>
      <c r="Q896" s="109">
        <v>4</v>
      </c>
      <c r="R896" s="110">
        <v>4</v>
      </c>
      <c r="S896" s="108">
        <v>4</v>
      </c>
      <c r="T896" s="109">
        <v>4</v>
      </c>
      <c r="U896" s="109">
        <v>4</v>
      </c>
      <c r="V896" s="109">
        <v>4</v>
      </c>
      <c r="W896" s="110">
        <v>4</v>
      </c>
      <c r="X896" s="108">
        <v>4</v>
      </c>
      <c r="Y896" s="109">
        <v>4</v>
      </c>
      <c r="Z896" s="109" t="s">
        <v>163</v>
      </c>
      <c r="AA896" s="110" t="s">
        <v>163</v>
      </c>
      <c r="AB896" s="108" t="s">
        <v>163</v>
      </c>
      <c r="AC896" s="109" t="s">
        <v>163</v>
      </c>
      <c r="AD896" s="109" t="s">
        <v>164</v>
      </c>
      <c r="AE896" s="110" t="s">
        <v>164</v>
      </c>
      <c r="AF896" s="108" t="s">
        <v>164</v>
      </c>
      <c r="AG896" s="109" t="s">
        <v>164</v>
      </c>
      <c r="AH896" s="109" t="s">
        <v>164</v>
      </c>
      <c r="AI896" s="362"/>
      <c r="AJ896" s="363"/>
      <c r="AK896" s="108" t="s">
        <v>164</v>
      </c>
      <c r="AL896" s="109"/>
      <c r="AM896" s="109"/>
      <c r="AN896" s="110"/>
      <c r="AO896" s="108"/>
      <c r="AP896" s="109"/>
      <c r="AQ896" s="109"/>
      <c r="AR896" s="110"/>
      <c r="AS896" s="111"/>
      <c r="AT896" s="109"/>
      <c r="AU896" s="109"/>
      <c r="AV896" s="112"/>
      <c r="AW896" s="108"/>
      <c r="AX896" s="109"/>
      <c r="AY896" s="109"/>
      <c r="AZ896" s="109"/>
      <c r="BA896" s="110"/>
      <c r="BB896" s="111"/>
      <c r="BC896" s="109"/>
      <c r="BD896" s="109"/>
      <c r="BE896" s="321"/>
      <c r="BF896" s="322"/>
      <c r="BG896" s="322"/>
      <c r="BH896" s="322"/>
      <c r="BI896" s="322"/>
      <c r="BJ896" s="323"/>
      <c r="BK896" s="48" t="s">
        <v>18</v>
      </c>
      <c r="BL896" s="48" t="s">
        <v>52</v>
      </c>
      <c r="BN896" s="146">
        <f t="shared" si="1341"/>
        <v>4</v>
      </c>
      <c r="BO896" s="146">
        <f t="shared" si="1290"/>
        <v>4</v>
      </c>
      <c r="BP896" s="146">
        <f t="shared" si="1291"/>
        <v>4</v>
      </c>
      <c r="BQ896" s="146">
        <f t="shared" si="1292"/>
        <v>4</v>
      </c>
      <c r="BR896" s="146">
        <f t="shared" si="1293"/>
        <v>4</v>
      </c>
      <c r="BS896" s="146">
        <f t="shared" si="1294"/>
        <v>4</v>
      </c>
      <c r="BT896" s="146">
        <f t="shared" si="1295"/>
        <v>4</v>
      </c>
      <c r="BU896" s="146">
        <f t="shared" si="1296"/>
        <v>4</v>
      </c>
      <c r="BV896" s="146">
        <f t="shared" si="1297"/>
        <v>4</v>
      </c>
      <c r="BW896" s="146">
        <f t="shared" si="1298"/>
        <v>4</v>
      </c>
      <c r="BX896" s="146">
        <f t="shared" si="1299"/>
        <v>4</v>
      </c>
      <c r="BY896" s="146">
        <f t="shared" si="1300"/>
        <v>4</v>
      </c>
      <c r="BZ896" s="146">
        <f t="shared" si="1301"/>
        <v>4</v>
      </c>
      <c r="CA896" s="146">
        <f t="shared" si="1302"/>
        <v>4</v>
      </c>
      <c r="CB896" s="146">
        <f t="shared" si="1303"/>
        <v>4</v>
      </c>
      <c r="CC896" s="146">
        <f t="shared" si="1304"/>
        <v>0</v>
      </c>
      <c r="CD896" s="146">
        <f t="shared" si="1305"/>
        <v>0</v>
      </c>
      <c r="CE896" s="146">
        <f t="shared" si="1306"/>
        <v>0</v>
      </c>
      <c r="CF896" s="146">
        <f t="shared" si="1307"/>
        <v>0</v>
      </c>
      <c r="CG896" s="146">
        <f t="shared" si="1308"/>
        <v>0</v>
      </c>
      <c r="CH896" s="146">
        <f t="shared" si="1309"/>
        <v>0</v>
      </c>
      <c r="CI896" s="146">
        <f t="shared" si="1310"/>
        <v>0</v>
      </c>
      <c r="CJ896" s="146">
        <f t="shared" si="1311"/>
        <v>0</v>
      </c>
      <c r="CK896" s="146">
        <f t="shared" si="1312"/>
        <v>0</v>
      </c>
      <c r="CL896" s="146">
        <f t="shared" si="1313"/>
        <v>0</v>
      </c>
      <c r="CM896" s="146">
        <f t="shared" si="1314"/>
        <v>0</v>
      </c>
      <c r="CN896" s="146">
        <f t="shared" si="1315"/>
        <v>0</v>
      </c>
      <c r="CO896" s="146">
        <f t="shared" si="1316"/>
        <v>0</v>
      </c>
      <c r="CP896" s="146">
        <f t="shared" si="1317"/>
        <v>0</v>
      </c>
      <c r="CQ896" s="146">
        <f t="shared" si="1318"/>
        <v>0</v>
      </c>
      <c r="CR896" s="146">
        <f t="shared" si="1319"/>
        <v>0</v>
      </c>
      <c r="CS896" s="146">
        <f t="shared" si="1320"/>
        <v>0</v>
      </c>
      <c r="CT896" s="146">
        <f t="shared" si="1321"/>
        <v>0</v>
      </c>
      <c r="CU896" s="146">
        <f t="shared" si="1322"/>
        <v>0</v>
      </c>
      <c r="CV896" s="146">
        <f t="shared" si="1323"/>
        <v>0</v>
      </c>
      <c r="CW896" s="146">
        <f t="shared" si="1324"/>
        <v>0</v>
      </c>
      <c r="CX896" s="146">
        <f t="shared" si="1325"/>
        <v>0</v>
      </c>
      <c r="CY896" s="146">
        <f t="shared" si="1326"/>
        <v>0</v>
      </c>
      <c r="CZ896" s="146">
        <f t="shared" si="1327"/>
        <v>0</v>
      </c>
      <c r="DA896" s="146">
        <f t="shared" si="1328"/>
        <v>0</v>
      </c>
      <c r="DB896" s="146">
        <f t="shared" si="1329"/>
        <v>0</v>
      </c>
      <c r="DC896" s="146">
        <f t="shared" si="1330"/>
        <v>0</v>
      </c>
      <c r="DD896" s="146">
        <f t="shared" si="1331"/>
        <v>0</v>
      </c>
      <c r="DE896" s="146">
        <f t="shared" si="1332"/>
        <v>0</v>
      </c>
      <c r="DF896" s="146">
        <f t="shared" si="1333"/>
        <v>0</v>
      </c>
      <c r="DG896" s="146">
        <f t="shared" si="1334"/>
        <v>0</v>
      </c>
      <c r="DH896" s="146">
        <f t="shared" si="1335"/>
        <v>0</v>
      </c>
      <c r="DI896" s="146">
        <f t="shared" si="1336"/>
        <v>0</v>
      </c>
      <c r="DJ896" s="146">
        <f t="shared" si="1337"/>
        <v>0</v>
      </c>
      <c r="DK896" s="146">
        <f t="shared" si="1338"/>
        <v>0</v>
      </c>
      <c r="DL896" s="146">
        <f t="shared" si="1339"/>
        <v>0</v>
      </c>
      <c r="DM896" s="146">
        <f t="shared" si="1340"/>
        <v>0</v>
      </c>
      <c r="DN896" s="65">
        <f t="shared" si="1452"/>
        <v>60</v>
      </c>
      <c r="DO896" s="57">
        <f t="shared" si="1453"/>
        <v>60</v>
      </c>
      <c r="DP896" s="57" t="str">
        <f t="shared" si="1342"/>
        <v/>
      </c>
      <c r="DQ896" s="58" t="str">
        <f t="shared" si="1343"/>
        <v/>
      </c>
      <c r="DR896" s="1">
        <f t="shared" si="1454"/>
        <v>1</v>
      </c>
      <c r="DS896" s="168" t="e">
        <f>IF(AND(DR896=#REF!,BL896=#REF!),'Tiến độ'!D896,"")</f>
        <v>#REF!</v>
      </c>
    </row>
    <row r="897" spans="1:123" ht="11.25" customHeight="1">
      <c r="A897" s="309" t="str">
        <f>IF(B897="","",MAX($A$7:A896)+1)</f>
        <v/>
      </c>
      <c r="B897" s="312"/>
      <c r="C897" s="101" t="s">
        <v>785</v>
      </c>
      <c r="D897" s="80" t="s">
        <v>1105</v>
      </c>
      <c r="E897" s="103">
        <v>3</v>
      </c>
      <c r="F897" s="104">
        <v>60</v>
      </c>
      <c r="G897" s="105"/>
      <c r="H897" s="106">
        <f t="shared" si="1455"/>
        <v>1</v>
      </c>
      <c r="I897" s="107">
        <f t="shared" si="1456"/>
        <v>53</v>
      </c>
      <c r="J897" s="28"/>
      <c r="K897" s="108">
        <v>4</v>
      </c>
      <c r="L897" s="109">
        <v>4</v>
      </c>
      <c r="M897" s="109">
        <v>4</v>
      </c>
      <c r="N897" s="110">
        <v>4</v>
      </c>
      <c r="O897" s="108">
        <v>4</v>
      </c>
      <c r="P897" s="109">
        <v>4</v>
      </c>
      <c r="Q897" s="109">
        <v>4</v>
      </c>
      <c r="R897" s="110">
        <v>4</v>
      </c>
      <c r="S897" s="108">
        <v>4</v>
      </c>
      <c r="T897" s="109">
        <v>4</v>
      </c>
      <c r="U897" s="109">
        <v>4</v>
      </c>
      <c r="V897" s="109">
        <v>4</v>
      </c>
      <c r="W897" s="110">
        <v>4</v>
      </c>
      <c r="X897" s="108">
        <v>4</v>
      </c>
      <c r="Y897" s="109">
        <v>4</v>
      </c>
      <c r="Z897" s="109" t="s">
        <v>163</v>
      </c>
      <c r="AA897" s="110" t="s">
        <v>163</v>
      </c>
      <c r="AB897" s="108" t="s">
        <v>163</v>
      </c>
      <c r="AC897" s="109" t="s">
        <v>163</v>
      </c>
      <c r="AD897" s="109" t="s">
        <v>164</v>
      </c>
      <c r="AE897" s="110" t="s">
        <v>164</v>
      </c>
      <c r="AF897" s="108" t="s">
        <v>164</v>
      </c>
      <c r="AG897" s="109" t="s">
        <v>164</v>
      </c>
      <c r="AH897" s="109" t="s">
        <v>164</v>
      </c>
      <c r="AI897" s="362"/>
      <c r="AJ897" s="363"/>
      <c r="AK897" s="108" t="s">
        <v>164</v>
      </c>
      <c r="AL897" s="109"/>
      <c r="AM897" s="109"/>
      <c r="AN897" s="110"/>
      <c r="AO897" s="108"/>
      <c r="AP897" s="109"/>
      <c r="AQ897" s="109"/>
      <c r="AR897" s="110"/>
      <c r="AS897" s="111"/>
      <c r="AT897" s="109"/>
      <c r="AU897" s="109"/>
      <c r="AV897" s="112"/>
      <c r="AW897" s="108"/>
      <c r="AX897" s="109"/>
      <c r="AY897" s="109"/>
      <c r="AZ897" s="109"/>
      <c r="BA897" s="110"/>
      <c r="BB897" s="111"/>
      <c r="BC897" s="109"/>
      <c r="BD897" s="109"/>
      <c r="BE897" s="321"/>
      <c r="BF897" s="322"/>
      <c r="BG897" s="322"/>
      <c r="BH897" s="322"/>
      <c r="BI897" s="322"/>
      <c r="BJ897" s="323"/>
      <c r="BK897" s="46" t="s">
        <v>18</v>
      </c>
      <c r="BL897" s="46" t="s">
        <v>54</v>
      </c>
      <c r="BN897" s="146">
        <f t="shared" si="1341"/>
        <v>4</v>
      </c>
      <c r="BO897" s="146">
        <f t="shared" si="1290"/>
        <v>4</v>
      </c>
      <c r="BP897" s="146">
        <f t="shared" si="1291"/>
        <v>4</v>
      </c>
      <c r="BQ897" s="146">
        <f t="shared" si="1292"/>
        <v>4</v>
      </c>
      <c r="BR897" s="146">
        <f t="shared" si="1293"/>
        <v>4</v>
      </c>
      <c r="BS897" s="146">
        <f t="shared" si="1294"/>
        <v>4</v>
      </c>
      <c r="BT897" s="146">
        <f t="shared" si="1295"/>
        <v>4</v>
      </c>
      <c r="BU897" s="146">
        <f t="shared" si="1296"/>
        <v>4</v>
      </c>
      <c r="BV897" s="146">
        <f t="shared" si="1297"/>
        <v>4</v>
      </c>
      <c r="BW897" s="146">
        <f t="shared" si="1298"/>
        <v>4</v>
      </c>
      <c r="BX897" s="146">
        <f t="shared" si="1299"/>
        <v>4</v>
      </c>
      <c r="BY897" s="146">
        <f t="shared" si="1300"/>
        <v>4</v>
      </c>
      <c r="BZ897" s="146">
        <f t="shared" si="1301"/>
        <v>4</v>
      </c>
      <c r="CA897" s="146">
        <f t="shared" si="1302"/>
        <v>4</v>
      </c>
      <c r="CB897" s="146">
        <f t="shared" si="1303"/>
        <v>4</v>
      </c>
      <c r="CC897" s="146">
        <f t="shared" si="1304"/>
        <v>0</v>
      </c>
      <c r="CD897" s="146">
        <f t="shared" si="1305"/>
        <v>0</v>
      </c>
      <c r="CE897" s="146">
        <f t="shared" si="1306"/>
        <v>0</v>
      </c>
      <c r="CF897" s="146">
        <f t="shared" si="1307"/>
        <v>0</v>
      </c>
      <c r="CG897" s="146">
        <f t="shared" si="1308"/>
        <v>0</v>
      </c>
      <c r="CH897" s="146">
        <f t="shared" si="1309"/>
        <v>0</v>
      </c>
      <c r="CI897" s="146">
        <f t="shared" si="1310"/>
        <v>0</v>
      </c>
      <c r="CJ897" s="146">
        <f t="shared" si="1311"/>
        <v>0</v>
      </c>
      <c r="CK897" s="146">
        <f t="shared" si="1312"/>
        <v>0</v>
      </c>
      <c r="CL897" s="146">
        <f t="shared" si="1313"/>
        <v>0</v>
      </c>
      <c r="CM897" s="146">
        <f t="shared" si="1314"/>
        <v>0</v>
      </c>
      <c r="CN897" s="146">
        <f t="shared" si="1315"/>
        <v>0</v>
      </c>
      <c r="CO897" s="146">
        <f t="shared" si="1316"/>
        <v>0</v>
      </c>
      <c r="CP897" s="146">
        <f t="shared" si="1317"/>
        <v>0</v>
      </c>
      <c r="CQ897" s="146">
        <f t="shared" si="1318"/>
        <v>0</v>
      </c>
      <c r="CR897" s="146">
        <f t="shared" si="1319"/>
        <v>0</v>
      </c>
      <c r="CS897" s="146">
        <f t="shared" si="1320"/>
        <v>0</v>
      </c>
      <c r="CT897" s="146">
        <f t="shared" si="1321"/>
        <v>0</v>
      </c>
      <c r="CU897" s="146">
        <f t="shared" si="1322"/>
        <v>0</v>
      </c>
      <c r="CV897" s="146">
        <f t="shared" si="1323"/>
        <v>0</v>
      </c>
      <c r="CW897" s="146">
        <f t="shared" si="1324"/>
        <v>0</v>
      </c>
      <c r="CX897" s="146">
        <f t="shared" si="1325"/>
        <v>0</v>
      </c>
      <c r="CY897" s="146">
        <f t="shared" si="1326"/>
        <v>0</v>
      </c>
      <c r="CZ897" s="146">
        <f t="shared" si="1327"/>
        <v>0</v>
      </c>
      <c r="DA897" s="146">
        <f t="shared" si="1328"/>
        <v>0</v>
      </c>
      <c r="DB897" s="146">
        <f t="shared" si="1329"/>
        <v>0</v>
      </c>
      <c r="DC897" s="146">
        <f t="shared" si="1330"/>
        <v>0</v>
      </c>
      <c r="DD897" s="146">
        <f t="shared" si="1331"/>
        <v>0</v>
      </c>
      <c r="DE897" s="146">
        <f t="shared" si="1332"/>
        <v>0</v>
      </c>
      <c r="DF897" s="146">
        <f t="shared" si="1333"/>
        <v>0</v>
      </c>
      <c r="DG897" s="146">
        <f t="shared" si="1334"/>
        <v>0</v>
      </c>
      <c r="DH897" s="146">
        <f t="shared" si="1335"/>
        <v>0</v>
      </c>
      <c r="DI897" s="146">
        <f t="shared" si="1336"/>
        <v>0</v>
      </c>
      <c r="DJ897" s="146">
        <f t="shared" si="1337"/>
        <v>0</v>
      </c>
      <c r="DK897" s="146">
        <f t="shared" si="1338"/>
        <v>0</v>
      </c>
      <c r="DL897" s="146">
        <f t="shared" si="1339"/>
        <v>0</v>
      </c>
      <c r="DM897" s="146">
        <f t="shared" si="1340"/>
        <v>0</v>
      </c>
      <c r="DN897" s="64">
        <f>F897*H897*2</f>
        <v>120</v>
      </c>
      <c r="DO897" s="52">
        <f t="shared" si="1453"/>
        <v>120</v>
      </c>
      <c r="DP897" s="52" t="str">
        <f t="shared" si="1342"/>
        <v/>
      </c>
      <c r="DQ897" s="53" t="str">
        <f t="shared" si="1343"/>
        <v/>
      </c>
      <c r="DR897" s="1">
        <f t="shared" si="1454"/>
        <v>1</v>
      </c>
      <c r="DS897" s="168" t="e">
        <f>IF(AND(DR897=#REF!,BL897=#REF!),'Tiến độ'!D897,"")</f>
        <v>#REF!</v>
      </c>
    </row>
    <row r="898" spans="1:123" ht="11.25" customHeight="1">
      <c r="A898" s="309" t="str">
        <f>IF(B898="","",MAX($A$7:A897)+1)</f>
        <v/>
      </c>
      <c r="B898" s="312"/>
      <c r="C898" s="101" t="s">
        <v>240</v>
      </c>
      <c r="D898" s="102" t="s">
        <v>11801</v>
      </c>
      <c r="E898" s="103">
        <v>3</v>
      </c>
      <c r="F898" s="104">
        <v>45</v>
      </c>
      <c r="G898" s="105"/>
      <c r="H898" s="106">
        <f t="shared" si="1455"/>
        <v>1</v>
      </c>
      <c r="I898" s="107">
        <f t="shared" si="1456"/>
        <v>53</v>
      </c>
      <c r="J898" s="28"/>
      <c r="K898" s="108">
        <v>3</v>
      </c>
      <c r="L898" s="109">
        <v>3</v>
      </c>
      <c r="M898" s="109">
        <v>3</v>
      </c>
      <c r="N898" s="110">
        <v>3</v>
      </c>
      <c r="O898" s="108">
        <v>3</v>
      </c>
      <c r="P898" s="109">
        <v>3</v>
      </c>
      <c r="Q898" s="109">
        <v>3</v>
      </c>
      <c r="R898" s="110">
        <v>3</v>
      </c>
      <c r="S898" s="108">
        <v>3</v>
      </c>
      <c r="T898" s="109">
        <v>3</v>
      </c>
      <c r="U898" s="109">
        <v>3</v>
      </c>
      <c r="V898" s="109">
        <v>3</v>
      </c>
      <c r="W898" s="110">
        <v>3</v>
      </c>
      <c r="X898" s="108">
        <v>3</v>
      </c>
      <c r="Y898" s="109">
        <v>3</v>
      </c>
      <c r="Z898" s="109" t="s">
        <v>163</v>
      </c>
      <c r="AA898" s="110" t="s">
        <v>163</v>
      </c>
      <c r="AB898" s="108" t="s">
        <v>163</v>
      </c>
      <c r="AC898" s="109" t="s">
        <v>163</v>
      </c>
      <c r="AD898" s="109" t="s">
        <v>164</v>
      </c>
      <c r="AE898" s="110" t="s">
        <v>164</v>
      </c>
      <c r="AF898" s="108" t="s">
        <v>164</v>
      </c>
      <c r="AG898" s="109" t="s">
        <v>164</v>
      </c>
      <c r="AH898" s="109" t="s">
        <v>164</v>
      </c>
      <c r="AI898" s="362"/>
      <c r="AJ898" s="363"/>
      <c r="AK898" s="108" t="s">
        <v>164</v>
      </c>
      <c r="AL898" s="109"/>
      <c r="AM898" s="109"/>
      <c r="AN898" s="110"/>
      <c r="AO898" s="108"/>
      <c r="AP898" s="109"/>
      <c r="AQ898" s="109"/>
      <c r="AR898" s="110"/>
      <c r="AS898" s="111"/>
      <c r="AT898" s="109"/>
      <c r="AU898" s="109"/>
      <c r="AV898" s="112"/>
      <c r="AW898" s="108"/>
      <c r="AX898" s="109"/>
      <c r="AY898" s="109"/>
      <c r="AZ898" s="109"/>
      <c r="BA898" s="110"/>
      <c r="BB898" s="111"/>
      <c r="BC898" s="109"/>
      <c r="BD898" s="109"/>
      <c r="BE898" s="321"/>
      <c r="BF898" s="322"/>
      <c r="BG898" s="322"/>
      <c r="BH898" s="322"/>
      <c r="BI898" s="322"/>
      <c r="BJ898" s="323"/>
      <c r="BK898" s="48" t="s">
        <v>18</v>
      </c>
      <c r="BL898" s="48" t="s">
        <v>29</v>
      </c>
      <c r="BN898" s="146">
        <f t="shared" si="1341"/>
        <v>3</v>
      </c>
      <c r="BO898" s="146">
        <f t="shared" si="1290"/>
        <v>3</v>
      </c>
      <c r="BP898" s="146">
        <f t="shared" si="1291"/>
        <v>3</v>
      </c>
      <c r="BQ898" s="146">
        <f t="shared" si="1292"/>
        <v>3</v>
      </c>
      <c r="BR898" s="146">
        <f t="shared" si="1293"/>
        <v>3</v>
      </c>
      <c r="BS898" s="146">
        <f t="shared" si="1294"/>
        <v>3</v>
      </c>
      <c r="BT898" s="146">
        <f t="shared" si="1295"/>
        <v>3</v>
      </c>
      <c r="BU898" s="146">
        <f t="shared" si="1296"/>
        <v>3</v>
      </c>
      <c r="BV898" s="146">
        <f t="shared" si="1297"/>
        <v>3</v>
      </c>
      <c r="BW898" s="146">
        <f t="shared" si="1298"/>
        <v>3</v>
      </c>
      <c r="BX898" s="146">
        <f t="shared" si="1299"/>
        <v>3</v>
      </c>
      <c r="BY898" s="146">
        <f t="shared" si="1300"/>
        <v>3</v>
      </c>
      <c r="BZ898" s="146">
        <f t="shared" si="1301"/>
        <v>3</v>
      </c>
      <c r="CA898" s="146">
        <f t="shared" si="1302"/>
        <v>3</v>
      </c>
      <c r="CB898" s="146">
        <f t="shared" si="1303"/>
        <v>3</v>
      </c>
      <c r="CC898" s="146">
        <f t="shared" si="1304"/>
        <v>0</v>
      </c>
      <c r="CD898" s="146">
        <f t="shared" si="1305"/>
        <v>0</v>
      </c>
      <c r="CE898" s="146">
        <f t="shared" si="1306"/>
        <v>0</v>
      </c>
      <c r="CF898" s="146">
        <f t="shared" si="1307"/>
        <v>0</v>
      </c>
      <c r="CG898" s="146">
        <f t="shared" si="1308"/>
        <v>0</v>
      </c>
      <c r="CH898" s="146">
        <f t="shared" si="1309"/>
        <v>0</v>
      </c>
      <c r="CI898" s="146">
        <f t="shared" si="1310"/>
        <v>0</v>
      </c>
      <c r="CJ898" s="146">
        <f t="shared" si="1311"/>
        <v>0</v>
      </c>
      <c r="CK898" s="146">
        <f t="shared" si="1312"/>
        <v>0</v>
      </c>
      <c r="CL898" s="146">
        <f t="shared" si="1313"/>
        <v>0</v>
      </c>
      <c r="CM898" s="146">
        <f t="shared" si="1314"/>
        <v>0</v>
      </c>
      <c r="CN898" s="146">
        <f t="shared" si="1315"/>
        <v>0</v>
      </c>
      <c r="CO898" s="146">
        <f t="shared" si="1316"/>
        <v>0</v>
      </c>
      <c r="CP898" s="146">
        <f t="shared" si="1317"/>
        <v>0</v>
      </c>
      <c r="CQ898" s="146">
        <f t="shared" si="1318"/>
        <v>0</v>
      </c>
      <c r="CR898" s="146">
        <f t="shared" si="1319"/>
        <v>0</v>
      </c>
      <c r="CS898" s="146">
        <f t="shared" si="1320"/>
        <v>0</v>
      </c>
      <c r="CT898" s="146">
        <f t="shared" si="1321"/>
        <v>0</v>
      </c>
      <c r="CU898" s="146">
        <f t="shared" si="1322"/>
        <v>0</v>
      </c>
      <c r="CV898" s="146">
        <f t="shared" si="1323"/>
        <v>0</v>
      </c>
      <c r="CW898" s="146">
        <f t="shared" si="1324"/>
        <v>0</v>
      </c>
      <c r="CX898" s="146">
        <f t="shared" si="1325"/>
        <v>0</v>
      </c>
      <c r="CY898" s="146">
        <f t="shared" si="1326"/>
        <v>0</v>
      </c>
      <c r="CZ898" s="146">
        <f t="shared" si="1327"/>
        <v>0</v>
      </c>
      <c r="DA898" s="146">
        <f t="shared" si="1328"/>
        <v>0</v>
      </c>
      <c r="DB898" s="146">
        <f t="shared" si="1329"/>
        <v>0</v>
      </c>
      <c r="DC898" s="146">
        <f t="shared" si="1330"/>
        <v>0</v>
      </c>
      <c r="DD898" s="146">
        <f t="shared" si="1331"/>
        <v>0</v>
      </c>
      <c r="DE898" s="146">
        <f t="shared" si="1332"/>
        <v>0</v>
      </c>
      <c r="DF898" s="146">
        <f t="shared" si="1333"/>
        <v>0</v>
      </c>
      <c r="DG898" s="146">
        <f t="shared" si="1334"/>
        <v>0</v>
      </c>
      <c r="DH898" s="146">
        <f t="shared" si="1335"/>
        <v>0</v>
      </c>
      <c r="DI898" s="146">
        <f t="shared" si="1336"/>
        <v>0</v>
      </c>
      <c r="DJ898" s="146">
        <f t="shared" si="1337"/>
        <v>0</v>
      </c>
      <c r="DK898" s="146">
        <f t="shared" si="1338"/>
        <v>0</v>
      </c>
      <c r="DL898" s="146">
        <f t="shared" si="1339"/>
        <v>0</v>
      </c>
      <c r="DM898" s="146">
        <f t="shared" si="1340"/>
        <v>0</v>
      </c>
      <c r="DN898" s="65">
        <f t="shared" si="1452"/>
        <v>45</v>
      </c>
      <c r="DO898" s="57">
        <f t="shared" si="1453"/>
        <v>45</v>
      </c>
      <c r="DP898" s="57" t="str">
        <f t="shared" si="1342"/>
        <v/>
      </c>
      <c r="DQ898" s="58" t="str">
        <f t="shared" si="1343"/>
        <v/>
      </c>
      <c r="DR898" s="1">
        <f t="shared" si="1454"/>
        <v>1</v>
      </c>
      <c r="DS898" s="168" t="e">
        <f>IF(AND(DR898=#REF!,BL898=#REF!),'Tiến độ'!D898,"")</f>
        <v>#REF!</v>
      </c>
    </row>
    <row r="899" spans="1:123" ht="11.25" customHeight="1">
      <c r="A899" s="309" t="str">
        <f>IF(B899="","",MAX($A$7:A898)+1)</f>
        <v/>
      </c>
      <c r="B899" s="312"/>
      <c r="C899" s="101" t="s">
        <v>426</v>
      </c>
      <c r="D899" s="102" t="s">
        <v>213</v>
      </c>
      <c r="E899" s="103">
        <v>3</v>
      </c>
      <c r="F899" s="104">
        <v>60</v>
      </c>
      <c r="G899" s="105"/>
      <c r="H899" s="106">
        <f t="shared" si="1455"/>
        <v>1</v>
      </c>
      <c r="I899" s="107">
        <f t="shared" si="1456"/>
        <v>53</v>
      </c>
      <c r="J899" s="28"/>
      <c r="K899" s="108"/>
      <c r="L899" s="109"/>
      <c r="M899" s="109"/>
      <c r="N899" s="110"/>
      <c r="O899" s="108"/>
      <c r="P899" s="109"/>
      <c r="Q899" s="109"/>
      <c r="R899" s="110"/>
      <c r="S899" s="108"/>
      <c r="T899" s="109"/>
      <c r="U899" s="109"/>
      <c r="V899" s="109"/>
      <c r="W899" s="110"/>
      <c r="X899" s="108"/>
      <c r="Y899" s="109"/>
      <c r="Z899" s="109"/>
      <c r="AA899" s="110"/>
      <c r="AB899" s="108"/>
      <c r="AC899" s="109"/>
      <c r="AD899" s="109"/>
      <c r="AE899" s="110"/>
      <c r="AF899" s="108"/>
      <c r="AG899" s="109"/>
      <c r="AH899" s="109"/>
      <c r="AI899" s="362"/>
      <c r="AJ899" s="363"/>
      <c r="AK899" s="108"/>
      <c r="AL899" s="109">
        <v>5</v>
      </c>
      <c r="AM899" s="109">
        <v>5</v>
      </c>
      <c r="AN899" s="110">
        <v>5</v>
      </c>
      <c r="AO899" s="108">
        <v>5</v>
      </c>
      <c r="AP899" s="109">
        <v>5</v>
      </c>
      <c r="AQ899" s="109">
        <v>5</v>
      </c>
      <c r="AR899" s="110">
        <v>5</v>
      </c>
      <c r="AS899" s="111">
        <v>5</v>
      </c>
      <c r="AT899" s="109">
        <v>5</v>
      </c>
      <c r="AU899" s="109">
        <v>5</v>
      </c>
      <c r="AV899" s="112">
        <v>5</v>
      </c>
      <c r="AW899" s="108">
        <v>5</v>
      </c>
      <c r="AX899" s="109" t="s">
        <v>166</v>
      </c>
      <c r="AY899" s="109" t="s">
        <v>163</v>
      </c>
      <c r="AZ899" s="109" t="s">
        <v>163</v>
      </c>
      <c r="BA899" s="110" t="s">
        <v>163</v>
      </c>
      <c r="BB899" s="111"/>
      <c r="BC899" s="109"/>
      <c r="BD899" s="109"/>
      <c r="BE899" s="321"/>
      <c r="BF899" s="322"/>
      <c r="BG899" s="322"/>
      <c r="BH899" s="322"/>
      <c r="BI899" s="322"/>
      <c r="BJ899" s="323"/>
      <c r="BK899" s="48" t="s">
        <v>18</v>
      </c>
      <c r="BL899" s="48" t="s">
        <v>57</v>
      </c>
      <c r="BN899" s="146">
        <f t="shared" si="1341"/>
        <v>0</v>
      </c>
      <c r="BO899" s="146">
        <f t="shared" si="1290"/>
        <v>0</v>
      </c>
      <c r="BP899" s="146">
        <f t="shared" si="1291"/>
        <v>0</v>
      </c>
      <c r="BQ899" s="146">
        <f t="shared" si="1292"/>
        <v>0</v>
      </c>
      <c r="BR899" s="146">
        <f t="shared" si="1293"/>
        <v>0</v>
      </c>
      <c r="BS899" s="146">
        <f t="shared" si="1294"/>
        <v>0</v>
      </c>
      <c r="BT899" s="146">
        <f t="shared" si="1295"/>
        <v>0</v>
      </c>
      <c r="BU899" s="146">
        <f t="shared" si="1296"/>
        <v>0</v>
      </c>
      <c r="BV899" s="146">
        <f t="shared" si="1297"/>
        <v>0</v>
      </c>
      <c r="BW899" s="146">
        <f t="shared" si="1298"/>
        <v>0</v>
      </c>
      <c r="BX899" s="146">
        <f t="shared" si="1299"/>
        <v>0</v>
      </c>
      <c r="BY899" s="146">
        <f t="shared" si="1300"/>
        <v>0</v>
      </c>
      <c r="BZ899" s="146">
        <f t="shared" si="1301"/>
        <v>0</v>
      </c>
      <c r="CA899" s="146">
        <f t="shared" si="1302"/>
        <v>0</v>
      </c>
      <c r="CB899" s="146">
        <f t="shared" si="1303"/>
        <v>0</v>
      </c>
      <c r="CC899" s="146">
        <f t="shared" si="1304"/>
        <v>0</v>
      </c>
      <c r="CD899" s="146">
        <f t="shared" si="1305"/>
        <v>0</v>
      </c>
      <c r="CE899" s="146">
        <f t="shared" si="1306"/>
        <v>0</v>
      </c>
      <c r="CF899" s="146">
        <f t="shared" si="1307"/>
        <v>0</v>
      </c>
      <c r="CG899" s="146">
        <f t="shared" si="1308"/>
        <v>0</v>
      </c>
      <c r="CH899" s="146">
        <f t="shared" si="1309"/>
        <v>0</v>
      </c>
      <c r="CI899" s="146">
        <f t="shared" si="1310"/>
        <v>0</v>
      </c>
      <c r="CJ899" s="146">
        <f t="shared" si="1311"/>
        <v>0</v>
      </c>
      <c r="CK899" s="146">
        <f t="shared" si="1312"/>
        <v>0</v>
      </c>
      <c r="CL899" s="146">
        <f t="shared" si="1313"/>
        <v>0</v>
      </c>
      <c r="CM899" s="146">
        <f t="shared" si="1314"/>
        <v>0</v>
      </c>
      <c r="CN899" s="146">
        <f t="shared" si="1315"/>
        <v>0</v>
      </c>
      <c r="CO899" s="146">
        <f t="shared" si="1316"/>
        <v>5</v>
      </c>
      <c r="CP899" s="146">
        <f t="shared" si="1317"/>
        <v>5</v>
      </c>
      <c r="CQ899" s="146">
        <f t="shared" si="1318"/>
        <v>5</v>
      </c>
      <c r="CR899" s="146">
        <f t="shared" si="1319"/>
        <v>5</v>
      </c>
      <c r="CS899" s="146">
        <f t="shared" si="1320"/>
        <v>5</v>
      </c>
      <c r="CT899" s="146">
        <f t="shared" si="1321"/>
        <v>5</v>
      </c>
      <c r="CU899" s="146">
        <f t="shared" si="1322"/>
        <v>5</v>
      </c>
      <c r="CV899" s="146">
        <f t="shared" si="1323"/>
        <v>5</v>
      </c>
      <c r="CW899" s="146">
        <f t="shared" si="1324"/>
        <v>5</v>
      </c>
      <c r="CX899" s="146">
        <f t="shared" si="1325"/>
        <v>5</v>
      </c>
      <c r="CY899" s="146">
        <f t="shared" si="1326"/>
        <v>5</v>
      </c>
      <c r="CZ899" s="146">
        <f t="shared" si="1327"/>
        <v>5</v>
      </c>
      <c r="DA899" s="146">
        <f t="shared" si="1328"/>
        <v>0</v>
      </c>
      <c r="DB899" s="146">
        <f t="shared" si="1329"/>
        <v>0</v>
      </c>
      <c r="DC899" s="146">
        <f t="shared" si="1330"/>
        <v>0</v>
      </c>
      <c r="DD899" s="146">
        <f t="shared" si="1331"/>
        <v>0</v>
      </c>
      <c r="DE899" s="146">
        <f t="shared" si="1332"/>
        <v>0</v>
      </c>
      <c r="DF899" s="146">
        <f t="shared" si="1333"/>
        <v>0</v>
      </c>
      <c r="DG899" s="146">
        <f t="shared" si="1334"/>
        <v>0</v>
      </c>
      <c r="DH899" s="146">
        <f t="shared" si="1335"/>
        <v>0</v>
      </c>
      <c r="DI899" s="146">
        <f t="shared" si="1336"/>
        <v>0</v>
      </c>
      <c r="DJ899" s="146">
        <f t="shared" si="1337"/>
        <v>0</v>
      </c>
      <c r="DK899" s="146">
        <f t="shared" si="1338"/>
        <v>0</v>
      </c>
      <c r="DL899" s="146">
        <f t="shared" si="1339"/>
        <v>0</v>
      </c>
      <c r="DM899" s="146">
        <f t="shared" si="1340"/>
        <v>0</v>
      </c>
      <c r="DN899" s="65">
        <f t="shared" si="1452"/>
        <v>60</v>
      </c>
      <c r="DO899" s="57" t="str">
        <f t="shared" si="1453"/>
        <v/>
      </c>
      <c r="DP899" s="57" t="str">
        <f t="shared" si="1342"/>
        <v/>
      </c>
      <c r="DQ899" s="58">
        <f t="shared" si="1343"/>
        <v>60</v>
      </c>
      <c r="DR899" s="1">
        <f t="shared" si="1454"/>
        <v>2</v>
      </c>
      <c r="DS899" s="168" t="e">
        <f>IF(AND(DR899=#REF!,BL899=#REF!),'Tiến độ'!D899,"")</f>
        <v>#REF!</v>
      </c>
    </row>
    <row r="900" spans="1:123" ht="11.25" customHeight="1">
      <c r="A900" s="309" t="str">
        <f>IF(B900="","",MAX($A$7:A899)+1)</f>
        <v/>
      </c>
      <c r="B900" s="312"/>
      <c r="C900" s="101" t="s">
        <v>863</v>
      </c>
      <c r="D900" s="102" t="s">
        <v>864</v>
      </c>
      <c r="E900" s="103">
        <v>3</v>
      </c>
      <c r="F900" s="104">
        <v>45</v>
      </c>
      <c r="G900" s="105"/>
      <c r="H900" s="106">
        <f t="shared" si="1455"/>
        <v>1</v>
      </c>
      <c r="I900" s="107">
        <f t="shared" si="1456"/>
        <v>53</v>
      </c>
      <c r="J900" s="28"/>
      <c r="K900" s="108"/>
      <c r="L900" s="109"/>
      <c r="M900" s="109"/>
      <c r="N900" s="110"/>
      <c r="O900" s="108"/>
      <c r="P900" s="109"/>
      <c r="Q900" s="109"/>
      <c r="R900" s="110"/>
      <c r="S900" s="108"/>
      <c r="T900" s="109"/>
      <c r="U900" s="109"/>
      <c r="V900" s="109"/>
      <c r="W900" s="110"/>
      <c r="X900" s="108"/>
      <c r="Y900" s="109"/>
      <c r="Z900" s="109"/>
      <c r="AA900" s="110"/>
      <c r="AB900" s="108"/>
      <c r="AC900" s="109"/>
      <c r="AD900" s="109"/>
      <c r="AE900" s="110"/>
      <c r="AF900" s="108"/>
      <c r="AG900" s="109"/>
      <c r="AH900" s="109"/>
      <c r="AI900" s="362"/>
      <c r="AJ900" s="363"/>
      <c r="AK900" s="108"/>
      <c r="AL900" s="109">
        <v>4</v>
      </c>
      <c r="AM900" s="109">
        <v>4</v>
      </c>
      <c r="AN900" s="110">
        <v>4</v>
      </c>
      <c r="AO900" s="108">
        <v>4</v>
      </c>
      <c r="AP900" s="109">
        <v>4</v>
      </c>
      <c r="AQ900" s="109">
        <v>4</v>
      </c>
      <c r="AR900" s="110">
        <v>4</v>
      </c>
      <c r="AS900" s="111">
        <v>4</v>
      </c>
      <c r="AT900" s="109">
        <v>4</v>
      </c>
      <c r="AU900" s="109">
        <v>4</v>
      </c>
      <c r="AV900" s="112">
        <v>4</v>
      </c>
      <c r="AW900" s="108">
        <v>1</v>
      </c>
      <c r="AX900" s="109" t="s">
        <v>166</v>
      </c>
      <c r="AY900" s="109" t="s">
        <v>163</v>
      </c>
      <c r="AZ900" s="109" t="s">
        <v>163</v>
      </c>
      <c r="BA900" s="110" t="s">
        <v>163</v>
      </c>
      <c r="BB900" s="111"/>
      <c r="BC900" s="109"/>
      <c r="BD900" s="109"/>
      <c r="BE900" s="321"/>
      <c r="BF900" s="322"/>
      <c r="BG900" s="322"/>
      <c r="BH900" s="322"/>
      <c r="BI900" s="322"/>
      <c r="BJ900" s="323"/>
      <c r="BK900" s="48" t="s">
        <v>18</v>
      </c>
      <c r="BL900" s="48" t="s">
        <v>51</v>
      </c>
      <c r="BN900" s="146">
        <f t="shared" si="1341"/>
        <v>0</v>
      </c>
      <c r="BO900" s="146">
        <f t="shared" si="1290"/>
        <v>0</v>
      </c>
      <c r="BP900" s="146">
        <f t="shared" si="1291"/>
        <v>0</v>
      </c>
      <c r="BQ900" s="146">
        <f t="shared" si="1292"/>
        <v>0</v>
      </c>
      <c r="BR900" s="146">
        <f t="shared" si="1293"/>
        <v>0</v>
      </c>
      <c r="BS900" s="146">
        <f t="shared" si="1294"/>
        <v>0</v>
      </c>
      <c r="BT900" s="146">
        <f t="shared" si="1295"/>
        <v>0</v>
      </c>
      <c r="BU900" s="146">
        <f t="shared" si="1296"/>
        <v>0</v>
      </c>
      <c r="BV900" s="146">
        <f t="shared" si="1297"/>
        <v>0</v>
      </c>
      <c r="BW900" s="146">
        <f t="shared" si="1298"/>
        <v>0</v>
      </c>
      <c r="BX900" s="146">
        <f t="shared" si="1299"/>
        <v>0</v>
      </c>
      <c r="BY900" s="146">
        <f t="shared" si="1300"/>
        <v>0</v>
      </c>
      <c r="BZ900" s="146">
        <f t="shared" si="1301"/>
        <v>0</v>
      </c>
      <c r="CA900" s="146">
        <f t="shared" si="1302"/>
        <v>0</v>
      </c>
      <c r="CB900" s="146">
        <f t="shared" si="1303"/>
        <v>0</v>
      </c>
      <c r="CC900" s="146">
        <f t="shared" si="1304"/>
        <v>0</v>
      </c>
      <c r="CD900" s="146">
        <f t="shared" si="1305"/>
        <v>0</v>
      </c>
      <c r="CE900" s="146">
        <f t="shared" si="1306"/>
        <v>0</v>
      </c>
      <c r="CF900" s="146">
        <f t="shared" si="1307"/>
        <v>0</v>
      </c>
      <c r="CG900" s="146">
        <f t="shared" si="1308"/>
        <v>0</v>
      </c>
      <c r="CH900" s="146">
        <f t="shared" si="1309"/>
        <v>0</v>
      </c>
      <c r="CI900" s="146">
        <f t="shared" si="1310"/>
        <v>0</v>
      </c>
      <c r="CJ900" s="146">
        <f t="shared" si="1311"/>
        <v>0</v>
      </c>
      <c r="CK900" s="146">
        <f t="shared" si="1312"/>
        <v>0</v>
      </c>
      <c r="CL900" s="146">
        <f t="shared" si="1313"/>
        <v>0</v>
      </c>
      <c r="CM900" s="146">
        <f t="shared" si="1314"/>
        <v>0</v>
      </c>
      <c r="CN900" s="146">
        <f t="shared" si="1315"/>
        <v>0</v>
      </c>
      <c r="CO900" s="146">
        <f t="shared" si="1316"/>
        <v>4</v>
      </c>
      <c r="CP900" s="146">
        <f t="shared" si="1317"/>
        <v>4</v>
      </c>
      <c r="CQ900" s="146">
        <f t="shared" si="1318"/>
        <v>4</v>
      </c>
      <c r="CR900" s="146">
        <f t="shared" si="1319"/>
        <v>4</v>
      </c>
      <c r="CS900" s="146">
        <f t="shared" si="1320"/>
        <v>4</v>
      </c>
      <c r="CT900" s="146">
        <f t="shared" si="1321"/>
        <v>4</v>
      </c>
      <c r="CU900" s="146">
        <f t="shared" si="1322"/>
        <v>4</v>
      </c>
      <c r="CV900" s="146">
        <f t="shared" si="1323"/>
        <v>4</v>
      </c>
      <c r="CW900" s="146">
        <f t="shared" si="1324"/>
        <v>4</v>
      </c>
      <c r="CX900" s="146">
        <f t="shared" si="1325"/>
        <v>4</v>
      </c>
      <c r="CY900" s="146">
        <f t="shared" si="1326"/>
        <v>4</v>
      </c>
      <c r="CZ900" s="146">
        <f t="shared" si="1327"/>
        <v>1</v>
      </c>
      <c r="DA900" s="146">
        <f t="shared" si="1328"/>
        <v>0</v>
      </c>
      <c r="DB900" s="146">
        <f t="shared" si="1329"/>
        <v>0</v>
      </c>
      <c r="DC900" s="146">
        <f t="shared" si="1330"/>
        <v>0</v>
      </c>
      <c r="DD900" s="146">
        <f t="shared" si="1331"/>
        <v>0</v>
      </c>
      <c r="DE900" s="146">
        <f t="shared" si="1332"/>
        <v>0</v>
      </c>
      <c r="DF900" s="146">
        <f t="shared" si="1333"/>
        <v>0</v>
      </c>
      <c r="DG900" s="146">
        <f t="shared" si="1334"/>
        <v>0</v>
      </c>
      <c r="DH900" s="146">
        <f t="shared" si="1335"/>
        <v>0</v>
      </c>
      <c r="DI900" s="146">
        <f t="shared" si="1336"/>
        <v>0</v>
      </c>
      <c r="DJ900" s="146">
        <f t="shared" si="1337"/>
        <v>0</v>
      </c>
      <c r="DK900" s="146">
        <f t="shared" si="1338"/>
        <v>0</v>
      </c>
      <c r="DL900" s="146">
        <f t="shared" si="1339"/>
        <v>0</v>
      </c>
      <c r="DM900" s="146">
        <f t="shared" si="1340"/>
        <v>0</v>
      </c>
      <c r="DN900" s="65">
        <f t="shared" si="1452"/>
        <v>45</v>
      </c>
      <c r="DO900" s="57" t="str">
        <f t="shared" si="1453"/>
        <v/>
      </c>
      <c r="DP900" s="57" t="str">
        <f t="shared" si="1342"/>
        <v/>
      </c>
      <c r="DQ900" s="58">
        <f t="shared" si="1343"/>
        <v>45</v>
      </c>
      <c r="DR900" s="1">
        <f t="shared" si="1454"/>
        <v>2</v>
      </c>
      <c r="DS900" s="168" t="e">
        <f>IF(AND(DR900=#REF!,BL900=#REF!),'Tiến độ'!D900,"")</f>
        <v>#REF!</v>
      </c>
    </row>
    <row r="901" spans="1:123" ht="11.25" customHeight="1">
      <c r="A901" s="309" t="str">
        <f>IF(B901="","",MAX($A$7:A900)+1)</f>
        <v/>
      </c>
      <c r="B901" s="312"/>
      <c r="C901" s="101" t="s">
        <v>677</v>
      </c>
      <c r="D901" s="102" t="s">
        <v>865</v>
      </c>
      <c r="E901" s="103">
        <v>3</v>
      </c>
      <c r="F901" s="104">
        <v>60</v>
      </c>
      <c r="G901" s="105"/>
      <c r="H901" s="106">
        <f t="shared" si="1455"/>
        <v>1</v>
      </c>
      <c r="I901" s="107">
        <f t="shared" si="1456"/>
        <v>53</v>
      </c>
      <c r="J901" s="28"/>
      <c r="K901" s="108"/>
      <c r="L901" s="109"/>
      <c r="M901" s="109"/>
      <c r="N901" s="110"/>
      <c r="O901" s="108"/>
      <c r="P901" s="109"/>
      <c r="Q901" s="109"/>
      <c r="R901" s="110"/>
      <c r="S901" s="108"/>
      <c r="T901" s="109"/>
      <c r="U901" s="109"/>
      <c r="V901" s="109"/>
      <c r="W901" s="110"/>
      <c r="X901" s="108"/>
      <c r="Y901" s="109"/>
      <c r="Z901" s="109"/>
      <c r="AA901" s="110"/>
      <c r="AB901" s="108"/>
      <c r="AC901" s="109"/>
      <c r="AD901" s="109"/>
      <c r="AE901" s="110"/>
      <c r="AF901" s="108"/>
      <c r="AG901" s="109"/>
      <c r="AH901" s="109"/>
      <c r="AI901" s="362"/>
      <c r="AJ901" s="363"/>
      <c r="AK901" s="108"/>
      <c r="AL901" s="109">
        <v>5</v>
      </c>
      <c r="AM901" s="109">
        <v>5</v>
      </c>
      <c r="AN901" s="110">
        <v>5</v>
      </c>
      <c r="AO901" s="108">
        <v>5</v>
      </c>
      <c r="AP901" s="109">
        <v>5</v>
      </c>
      <c r="AQ901" s="109">
        <v>5</v>
      </c>
      <c r="AR901" s="110">
        <v>5</v>
      </c>
      <c r="AS901" s="111">
        <v>5</v>
      </c>
      <c r="AT901" s="109">
        <v>5</v>
      </c>
      <c r="AU901" s="109">
        <v>5</v>
      </c>
      <c r="AV901" s="112">
        <v>5</v>
      </c>
      <c r="AW901" s="108">
        <v>5</v>
      </c>
      <c r="AX901" s="109" t="s">
        <v>166</v>
      </c>
      <c r="AY901" s="109" t="s">
        <v>163</v>
      </c>
      <c r="AZ901" s="109" t="s">
        <v>163</v>
      </c>
      <c r="BA901" s="110" t="s">
        <v>163</v>
      </c>
      <c r="BB901" s="111"/>
      <c r="BC901" s="109"/>
      <c r="BD901" s="109"/>
      <c r="BE901" s="321"/>
      <c r="BF901" s="322"/>
      <c r="BG901" s="322"/>
      <c r="BH901" s="322"/>
      <c r="BI901" s="322"/>
      <c r="BJ901" s="323"/>
      <c r="BK901" s="48" t="s">
        <v>18</v>
      </c>
      <c r="BL901" s="48" t="s">
        <v>53</v>
      </c>
      <c r="BN901" s="146">
        <f t="shared" si="1341"/>
        <v>0</v>
      </c>
      <c r="BO901" s="146">
        <f t="shared" si="1290"/>
        <v>0</v>
      </c>
      <c r="BP901" s="146">
        <f t="shared" si="1291"/>
        <v>0</v>
      </c>
      <c r="BQ901" s="146">
        <f t="shared" si="1292"/>
        <v>0</v>
      </c>
      <c r="BR901" s="146">
        <f t="shared" si="1293"/>
        <v>0</v>
      </c>
      <c r="BS901" s="146">
        <f t="shared" si="1294"/>
        <v>0</v>
      </c>
      <c r="BT901" s="146">
        <f t="shared" si="1295"/>
        <v>0</v>
      </c>
      <c r="BU901" s="146">
        <f t="shared" si="1296"/>
        <v>0</v>
      </c>
      <c r="BV901" s="146">
        <f t="shared" si="1297"/>
        <v>0</v>
      </c>
      <c r="BW901" s="146">
        <f t="shared" si="1298"/>
        <v>0</v>
      </c>
      <c r="BX901" s="146">
        <f t="shared" si="1299"/>
        <v>0</v>
      </c>
      <c r="BY901" s="146">
        <f t="shared" si="1300"/>
        <v>0</v>
      </c>
      <c r="BZ901" s="146">
        <f t="shared" si="1301"/>
        <v>0</v>
      </c>
      <c r="CA901" s="146">
        <f t="shared" si="1302"/>
        <v>0</v>
      </c>
      <c r="CB901" s="146">
        <f t="shared" si="1303"/>
        <v>0</v>
      </c>
      <c r="CC901" s="146">
        <f t="shared" si="1304"/>
        <v>0</v>
      </c>
      <c r="CD901" s="146">
        <f t="shared" si="1305"/>
        <v>0</v>
      </c>
      <c r="CE901" s="146">
        <f t="shared" si="1306"/>
        <v>0</v>
      </c>
      <c r="CF901" s="146">
        <f t="shared" si="1307"/>
        <v>0</v>
      </c>
      <c r="CG901" s="146">
        <f t="shared" si="1308"/>
        <v>0</v>
      </c>
      <c r="CH901" s="146">
        <f t="shared" si="1309"/>
        <v>0</v>
      </c>
      <c r="CI901" s="146">
        <f t="shared" si="1310"/>
        <v>0</v>
      </c>
      <c r="CJ901" s="146">
        <f t="shared" si="1311"/>
        <v>0</v>
      </c>
      <c r="CK901" s="146">
        <f t="shared" si="1312"/>
        <v>0</v>
      </c>
      <c r="CL901" s="146">
        <f t="shared" si="1313"/>
        <v>0</v>
      </c>
      <c r="CM901" s="146">
        <f t="shared" si="1314"/>
        <v>0</v>
      </c>
      <c r="CN901" s="146">
        <f t="shared" si="1315"/>
        <v>0</v>
      </c>
      <c r="CO901" s="146">
        <f t="shared" si="1316"/>
        <v>5</v>
      </c>
      <c r="CP901" s="146">
        <f t="shared" si="1317"/>
        <v>5</v>
      </c>
      <c r="CQ901" s="146">
        <f t="shared" si="1318"/>
        <v>5</v>
      </c>
      <c r="CR901" s="146">
        <f t="shared" si="1319"/>
        <v>5</v>
      </c>
      <c r="CS901" s="146">
        <f t="shared" si="1320"/>
        <v>5</v>
      </c>
      <c r="CT901" s="146">
        <f t="shared" si="1321"/>
        <v>5</v>
      </c>
      <c r="CU901" s="146">
        <f t="shared" si="1322"/>
        <v>5</v>
      </c>
      <c r="CV901" s="146">
        <f t="shared" si="1323"/>
        <v>5</v>
      </c>
      <c r="CW901" s="146">
        <f t="shared" si="1324"/>
        <v>5</v>
      </c>
      <c r="CX901" s="146">
        <f t="shared" si="1325"/>
        <v>5</v>
      </c>
      <c r="CY901" s="146">
        <f t="shared" si="1326"/>
        <v>5</v>
      </c>
      <c r="CZ901" s="146">
        <f t="shared" si="1327"/>
        <v>5</v>
      </c>
      <c r="DA901" s="146">
        <f t="shared" si="1328"/>
        <v>0</v>
      </c>
      <c r="DB901" s="146">
        <f t="shared" si="1329"/>
        <v>0</v>
      </c>
      <c r="DC901" s="146">
        <f t="shared" si="1330"/>
        <v>0</v>
      </c>
      <c r="DD901" s="146">
        <f t="shared" si="1331"/>
        <v>0</v>
      </c>
      <c r="DE901" s="146">
        <f t="shared" si="1332"/>
        <v>0</v>
      </c>
      <c r="DF901" s="146">
        <f t="shared" si="1333"/>
        <v>0</v>
      </c>
      <c r="DG901" s="146">
        <f t="shared" si="1334"/>
        <v>0</v>
      </c>
      <c r="DH901" s="146">
        <f t="shared" si="1335"/>
        <v>0</v>
      </c>
      <c r="DI901" s="146">
        <f t="shared" si="1336"/>
        <v>0</v>
      </c>
      <c r="DJ901" s="146">
        <f t="shared" si="1337"/>
        <v>0</v>
      </c>
      <c r="DK901" s="146">
        <f t="shared" si="1338"/>
        <v>0</v>
      </c>
      <c r="DL901" s="146">
        <f t="shared" si="1339"/>
        <v>0</v>
      </c>
      <c r="DM901" s="146">
        <f t="shared" si="1340"/>
        <v>0</v>
      </c>
      <c r="DN901" s="65">
        <f t="shared" si="1452"/>
        <v>60</v>
      </c>
      <c r="DO901" s="57" t="str">
        <f t="shared" si="1453"/>
        <v/>
      </c>
      <c r="DP901" s="57" t="str">
        <f t="shared" si="1342"/>
        <v/>
      </c>
      <c r="DQ901" s="58">
        <f t="shared" si="1343"/>
        <v>60</v>
      </c>
      <c r="DR901" s="1">
        <f t="shared" si="1454"/>
        <v>2</v>
      </c>
      <c r="DS901" s="168" t="e">
        <f>IF(AND(DR901=#REF!,BL901=#REF!),'Tiến độ'!D901,"")</f>
        <v>#REF!</v>
      </c>
    </row>
    <row r="902" spans="1:123" ht="11.25" customHeight="1">
      <c r="A902" s="309" t="str">
        <f>IF(B902="","",MAX($A$7:A901)+1)</f>
        <v/>
      </c>
      <c r="B902" s="312"/>
      <c r="C902" s="101" t="s">
        <v>866</v>
      </c>
      <c r="D902" s="102" t="s">
        <v>867</v>
      </c>
      <c r="E902" s="103">
        <v>2</v>
      </c>
      <c r="F902" s="104">
        <v>30</v>
      </c>
      <c r="G902" s="105"/>
      <c r="H902" s="106">
        <f t="shared" si="1455"/>
        <v>1</v>
      </c>
      <c r="I902" s="107">
        <f t="shared" si="1456"/>
        <v>53</v>
      </c>
      <c r="J902" s="28"/>
      <c r="K902" s="108"/>
      <c r="L902" s="109"/>
      <c r="M902" s="109"/>
      <c r="N902" s="110"/>
      <c r="O902" s="108"/>
      <c r="P902" s="109"/>
      <c r="Q902" s="109"/>
      <c r="R902" s="110"/>
      <c r="S902" s="108"/>
      <c r="T902" s="109"/>
      <c r="U902" s="109"/>
      <c r="V902" s="109"/>
      <c r="W902" s="110"/>
      <c r="X902" s="108"/>
      <c r="Y902" s="109"/>
      <c r="Z902" s="109"/>
      <c r="AA902" s="110"/>
      <c r="AB902" s="108"/>
      <c r="AC902" s="109"/>
      <c r="AD902" s="109"/>
      <c r="AE902" s="110"/>
      <c r="AF902" s="108"/>
      <c r="AG902" s="109"/>
      <c r="AH902" s="109"/>
      <c r="AI902" s="362"/>
      <c r="AJ902" s="363"/>
      <c r="AK902" s="108"/>
      <c r="AL902" s="109">
        <v>3</v>
      </c>
      <c r="AM902" s="109">
        <v>3</v>
      </c>
      <c r="AN902" s="110">
        <v>3</v>
      </c>
      <c r="AO902" s="108">
        <v>3</v>
      </c>
      <c r="AP902" s="109">
        <v>3</v>
      </c>
      <c r="AQ902" s="109">
        <v>3</v>
      </c>
      <c r="AR902" s="110">
        <v>3</v>
      </c>
      <c r="AS902" s="111">
        <v>3</v>
      </c>
      <c r="AT902" s="109">
        <v>3</v>
      </c>
      <c r="AU902" s="109">
        <v>3</v>
      </c>
      <c r="AV902" s="112"/>
      <c r="AW902" s="108"/>
      <c r="AX902" s="109" t="s">
        <v>166</v>
      </c>
      <c r="AY902" s="109" t="s">
        <v>163</v>
      </c>
      <c r="AZ902" s="109" t="s">
        <v>163</v>
      </c>
      <c r="BA902" s="110" t="s">
        <v>163</v>
      </c>
      <c r="BB902" s="111"/>
      <c r="BC902" s="109"/>
      <c r="BD902" s="109"/>
      <c r="BE902" s="321"/>
      <c r="BF902" s="322"/>
      <c r="BG902" s="322"/>
      <c r="BH902" s="322"/>
      <c r="BI902" s="322"/>
      <c r="BJ902" s="323"/>
      <c r="BK902" s="48" t="s">
        <v>18</v>
      </c>
      <c r="BL902" s="48" t="s">
        <v>51</v>
      </c>
      <c r="BN902" s="146">
        <f t="shared" si="1341"/>
        <v>0</v>
      </c>
      <c r="BO902" s="146">
        <f t="shared" si="1290"/>
        <v>0</v>
      </c>
      <c r="BP902" s="146">
        <f t="shared" si="1291"/>
        <v>0</v>
      </c>
      <c r="BQ902" s="146">
        <f t="shared" si="1292"/>
        <v>0</v>
      </c>
      <c r="BR902" s="146">
        <f t="shared" si="1293"/>
        <v>0</v>
      </c>
      <c r="BS902" s="146">
        <f t="shared" si="1294"/>
        <v>0</v>
      </c>
      <c r="BT902" s="146">
        <f t="shared" si="1295"/>
        <v>0</v>
      </c>
      <c r="BU902" s="146">
        <f t="shared" si="1296"/>
        <v>0</v>
      </c>
      <c r="BV902" s="146">
        <f t="shared" si="1297"/>
        <v>0</v>
      </c>
      <c r="BW902" s="146">
        <f t="shared" si="1298"/>
        <v>0</v>
      </c>
      <c r="BX902" s="146">
        <f t="shared" si="1299"/>
        <v>0</v>
      </c>
      <c r="BY902" s="146">
        <f t="shared" si="1300"/>
        <v>0</v>
      </c>
      <c r="BZ902" s="146">
        <f t="shared" si="1301"/>
        <v>0</v>
      </c>
      <c r="CA902" s="146">
        <f t="shared" si="1302"/>
        <v>0</v>
      </c>
      <c r="CB902" s="146">
        <f t="shared" si="1303"/>
        <v>0</v>
      </c>
      <c r="CC902" s="146">
        <f t="shared" si="1304"/>
        <v>0</v>
      </c>
      <c r="CD902" s="146">
        <f t="shared" si="1305"/>
        <v>0</v>
      </c>
      <c r="CE902" s="146">
        <f t="shared" si="1306"/>
        <v>0</v>
      </c>
      <c r="CF902" s="146">
        <f t="shared" si="1307"/>
        <v>0</v>
      </c>
      <c r="CG902" s="146">
        <f t="shared" si="1308"/>
        <v>0</v>
      </c>
      <c r="CH902" s="146">
        <f t="shared" si="1309"/>
        <v>0</v>
      </c>
      <c r="CI902" s="146">
        <f t="shared" si="1310"/>
        <v>0</v>
      </c>
      <c r="CJ902" s="146">
        <f t="shared" si="1311"/>
        <v>0</v>
      </c>
      <c r="CK902" s="146">
        <f t="shared" si="1312"/>
        <v>0</v>
      </c>
      <c r="CL902" s="146">
        <f t="shared" si="1313"/>
        <v>0</v>
      </c>
      <c r="CM902" s="146">
        <f t="shared" si="1314"/>
        <v>0</v>
      </c>
      <c r="CN902" s="146">
        <f t="shared" si="1315"/>
        <v>0</v>
      </c>
      <c r="CO902" s="146">
        <f t="shared" si="1316"/>
        <v>3</v>
      </c>
      <c r="CP902" s="146">
        <f t="shared" si="1317"/>
        <v>3</v>
      </c>
      <c r="CQ902" s="146">
        <f t="shared" si="1318"/>
        <v>3</v>
      </c>
      <c r="CR902" s="146">
        <f t="shared" si="1319"/>
        <v>3</v>
      </c>
      <c r="CS902" s="146">
        <f t="shared" si="1320"/>
        <v>3</v>
      </c>
      <c r="CT902" s="146">
        <f t="shared" si="1321"/>
        <v>3</v>
      </c>
      <c r="CU902" s="146">
        <f t="shared" si="1322"/>
        <v>3</v>
      </c>
      <c r="CV902" s="146">
        <f t="shared" si="1323"/>
        <v>3</v>
      </c>
      <c r="CW902" s="146">
        <f t="shared" si="1324"/>
        <v>3</v>
      </c>
      <c r="CX902" s="146">
        <f t="shared" si="1325"/>
        <v>3</v>
      </c>
      <c r="CY902" s="146">
        <f t="shared" si="1326"/>
        <v>0</v>
      </c>
      <c r="CZ902" s="146">
        <f t="shared" si="1327"/>
        <v>0</v>
      </c>
      <c r="DA902" s="146">
        <f t="shared" si="1328"/>
        <v>0</v>
      </c>
      <c r="DB902" s="146">
        <f t="shared" si="1329"/>
        <v>0</v>
      </c>
      <c r="DC902" s="146">
        <f t="shared" si="1330"/>
        <v>0</v>
      </c>
      <c r="DD902" s="146">
        <f t="shared" si="1331"/>
        <v>0</v>
      </c>
      <c r="DE902" s="146">
        <f t="shared" si="1332"/>
        <v>0</v>
      </c>
      <c r="DF902" s="146">
        <f t="shared" si="1333"/>
        <v>0</v>
      </c>
      <c r="DG902" s="146">
        <f t="shared" si="1334"/>
        <v>0</v>
      </c>
      <c r="DH902" s="146">
        <f t="shared" si="1335"/>
        <v>0</v>
      </c>
      <c r="DI902" s="146">
        <f t="shared" si="1336"/>
        <v>0</v>
      </c>
      <c r="DJ902" s="146">
        <f t="shared" si="1337"/>
        <v>0</v>
      </c>
      <c r="DK902" s="146">
        <f t="shared" si="1338"/>
        <v>0</v>
      </c>
      <c r="DL902" s="146">
        <f t="shared" si="1339"/>
        <v>0</v>
      </c>
      <c r="DM902" s="146">
        <f t="shared" si="1340"/>
        <v>0</v>
      </c>
      <c r="DN902" s="65">
        <f>I902*1</f>
        <v>53</v>
      </c>
      <c r="DO902" s="57" t="str">
        <f t="shared" si="1453"/>
        <v/>
      </c>
      <c r="DP902" s="57" t="str">
        <f t="shared" si="1342"/>
        <v/>
      </c>
      <c r="DQ902" s="58">
        <f t="shared" si="1343"/>
        <v>53</v>
      </c>
      <c r="DR902" s="1">
        <f t="shared" si="1454"/>
        <v>2</v>
      </c>
      <c r="DS902" s="168" t="e">
        <f>IF(AND(DR902=#REF!,BL902=#REF!),'Tiến độ'!D902,"")</f>
        <v>#REF!</v>
      </c>
    </row>
    <row r="903" spans="1:123" ht="11.25" customHeight="1">
      <c r="A903" s="309" t="str">
        <f>IF(B903="","",MAX($A$7:A902)+1)</f>
        <v/>
      </c>
      <c r="B903" s="312"/>
      <c r="C903" s="101" t="s">
        <v>868</v>
      </c>
      <c r="D903" s="102" t="s">
        <v>869</v>
      </c>
      <c r="E903" s="103">
        <v>3</v>
      </c>
      <c r="F903" s="104"/>
      <c r="G903" s="105">
        <v>135</v>
      </c>
      <c r="H903" s="106">
        <f t="shared" si="1455"/>
        <v>1</v>
      </c>
      <c r="I903" s="107">
        <f t="shared" si="1456"/>
        <v>53</v>
      </c>
      <c r="J903" s="28"/>
      <c r="K903" s="108"/>
      <c r="L903" s="109"/>
      <c r="M903" s="109"/>
      <c r="N903" s="110"/>
      <c r="O903" s="108"/>
      <c r="P903" s="109"/>
      <c r="Q903" s="109"/>
      <c r="R903" s="110"/>
      <c r="S903" s="108"/>
      <c r="T903" s="109"/>
      <c r="U903" s="109"/>
      <c r="V903" s="109"/>
      <c r="W903" s="110"/>
      <c r="X903" s="108"/>
      <c r="Y903" s="109"/>
      <c r="Z903" s="109"/>
      <c r="AA903" s="110"/>
      <c r="AB903" s="108"/>
      <c r="AC903" s="109"/>
      <c r="AD903" s="109"/>
      <c r="AE903" s="110"/>
      <c r="AF903" s="108"/>
      <c r="AG903" s="109"/>
      <c r="AH903" s="109"/>
      <c r="AI903" s="362"/>
      <c r="AJ903" s="363"/>
      <c r="AK903" s="108"/>
      <c r="AL903" s="109"/>
      <c r="AM903" s="109"/>
      <c r="AN903" s="110"/>
      <c r="AO903" s="108"/>
      <c r="AP903" s="109"/>
      <c r="AQ903" s="109"/>
      <c r="AR903" s="110"/>
      <c r="AS903" s="111"/>
      <c r="AT903" s="109"/>
      <c r="AU903" s="109"/>
      <c r="AV903" s="112"/>
      <c r="AW903" s="108"/>
      <c r="AX903" s="109"/>
      <c r="AY903" s="109"/>
      <c r="AZ903" s="109"/>
      <c r="BA903" s="110"/>
      <c r="BB903" s="111" t="s">
        <v>11808</v>
      </c>
      <c r="BC903" s="109" t="s">
        <v>11808</v>
      </c>
      <c r="BD903" s="109" t="s">
        <v>11808</v>
      </c>
      <c r="BE903" s="321"/>
      <c r="BF903" s="322"/>
      <c r="BG903" s="322"/>
      <c r="BH903" s="322"/>
      <c r="BI903" s="322"/>
      <c r="BJ903" s="323"/>
      <c r="BK903" s="48" t="s">
        <v>18</v>
      </c>
      <c r="BL903" s="48" t="s">
        <v>52</v>
      </c>
      <c r="BN903" s="146">
        <f t="shared" si="1341"/>
        <v>0</v>
      </c>
      <c r="BO903" s="146">
        <f t="shared" ref="BO903:BO966" si="1457">IF(ISERROR(L903-0)=TRUE,0,$H903*L903)</f>
        <v>0</v>
      </c>
      <c r="BP903" s="146">
        <f t="shared" ref="BP903:BP966" si="1458">IF(ISERROR(M903-0)=TRUE,0,$H903*M903)</f>
        <v>0</v>
      </c>
      <c r="BQ903" s="146">
        <f t="shared" ref="BQ903:BQ966" si="1459">IF(ISERROR(N903-0)=TRUE,0,$H903*N903)</f>
        <v>0</v>
      </c>
      <c r="BR903" s="146">
        <f t="shared" ref="BR903:BR966" si="1460">IF(ISERROR(O903-0)=TRUE,0,$H903*O903)</f>
        <v>0</v>
      </c>
      <c r="BS903" s="146">
        <f t="shared" ref="BS903:BS966" si="1461">IF(ISERROR(P903-0)=TRUE,0,$H903*P903)</f>
        <v>0</v>
      </c>
      <c r="BT903" s="146">
        <f t="shared" ref="BT903:BT966" si="1462">IF(ISERROR(Q903-0)=TRUE,0,$H903*Q903)</f>
        <v>0</v>
      </c>
      <c r="BU903" s="146">
        <f t="shared" ref="BU903:BU966" si="1463">IF(ISERROR(R903-0)=TRUE,0,$H903*R903)</f>
        <v>0</v>
      </c>
      <c r="BV903" s="146">
        <f t="shared" ref="BV903:BV966" si="1464">IF(ISERROR(S903-0)=TRUE,0,$H903*S903)</f>
        <v>0</v>
      </c>
      <c r="BW903" s="146">
        <f t="shared" ref="BW903:BW966" si="1465">IF(ISERROR(T903-0)=TRUE,0,$H903*T903)</f>
        <v>0</v>
      </c>
      <c r="BX903" s="146">
        <f t="shared" ref="BX903:BX966" si="1466">IF(ISERROR(U903-0)=TRUE,0,$H903*U903)</f>
        <v>0</v>
      </c>
      <c r="BY903" s="146">
        <f t="shared" ref="BY903:BY966" si="1467">IF(ISERROR(V903-0)=TRUE,0,$H903*V903)</f>
        <v>0</v>
      </c>
      <c r="BZ903" s="146">
        <f t="shared" ref="BZ903:BZ966" si="1468">IF(ISERROR(W903-0)=TRUE,0,$H903*W903)</f>
        <v>0</v>
      </c>
      <c r="CA903" s="146">
        <f t="shared" ref="CA903:CA966" si="1469">IF(ISERROR(X903-0)=TRUE,0,$H903*X903)</f>
        <v>0</v>
      </c>
      <c r="CB903" s="146">
        <f t="shared" ref="CB903:CB966" si="1470">IF(ISERROR(Y903-0)=TRUE,0,$H903*Y903)</f>
        <v>0</v>
      </c>
      <c r="CC903" s="146">
        <f t="shared" ref="CC903:CC966" si="1471">IF(ISERROR(Z903-0)=TRUE,0,$H903*Z903)</f>
        <v>0</v>
      </c>
      <c r="CD903" s="146">
        <f t="shared" ref="CD903:CD966" si="1472">IF(ISERROR(AA903-0)=TRUE,0,$H903*AA903)</f>
        <v>0</v>
      </c>
      <c r="CE903" s="146">
        <f t="shared" ref="CE903:CE966" si="1473">IF(ISERROR(AB903-0)=TRUE,0,$H903*AB903)</f>
        <v>0</v>
      </c>
      <c r="CF903" s="146">
        <f t="shared" ref="CF903:CF966" si="1474">IF(ISERROR(AC903-0)=TRUE,0,$H903*AC903)</f>
        <v>0</v>
      </c>
      <c r="CG903" s="146">
        <f t="shared" ref="CG903:CG966" si="1475">IF(ISERROR(AD903-0)=TRUE,0,$H903*AD903)</f>
        <v>0</v>
      </c>
      <c r="CH903" s="146">
        <f t="shared" ref="CH903:CH966" si="1476">IF(ISERROR(AE903-0)=TRUE,0,$H903*AE903)</f>
        <v>0</v>
      </c>
      <c r="CI903" s="146">
        <f t="shared" ref="CI903:CI966" si="1477">IF(ISERROR(AF903-0)=TRUE,0,$H903*AF903)</f>
        <v>0</v>
      </c>
      <c r="CJ903" s="146">
        <f t="shared" ref="CJ903:CJ966" si="1478">IF(ISERROR(AG903-0)=TRUE,0,$H903*AG903)</f>
        <v>0</v>
      </c>
      <c r="CK903" s="146">
        <f t="shared" ref="CK903:CK966" si="1479">IF(ISERROR(AH903-0)=TRUE,0,$H903*AH903)</f>
        <v>0</v>
      </c>
      <c r="CL903" s="146">
        <f t="shared" ref="CL903:CL966" si="1480">IF(ISERROR(AI903-0)=TRUE,0,$H903*AI903)</f>
        <v>0</v>
      </c>
      <c r="CM903" s="146">
        <f t="shared" ref="CM903:CM966" si="1481">IF(ISERROR(AJ903-0)=TRUE,0,$H903*AJ903)</f>
        <v>0</v>
      </c>
      <c r="CN903" s="146">
        <f t="shared" ref="CN903:CN966" si="1482">IF(ISERROR(AK903-0)=TRUE,0,$H903*AK903)</f>
        <v>0</v>
      </c>
      <c r="CO903" s="146">
        <f t="shared" ref="CO903:CO966" si="1483">IF(ISERROR(AL903-0)=TRUE,0,$H903*AL903)</f>
        <v>0</v>
      </c>
      <c r="CP903" s="146">
        <f t="shared" ref="CP903:CP966" si="1484">IF(ISERROR(AM903-0)=TRUE,0,$H903*AM903)</f>
        <v>0</v>
      </c>
      <c r="CQ903" s="146">
        <f t="shared" ref="CQ903:CQ966" si="1485">IF(ISERROR(AN903-0)=TRUE,0,$H903*AN903)</f>
        <v>0</v>
      </c>
      <c r="CR903" s="146">
        <f t="shared" ref="CR903:CR966" si="1486">IF(ISERROR(AO903-0)=TRUE,0,$H903*AO903)</f>
        <v>0</v>
      </c>
      <c r="CS903" s="146">
        <f t="shared" ref="CS903:CS966" si="1487">IF(ISERROR(AP903-0)=TRUE,0,$H903*AP903)</f>
        <v>0</v>
      </c>
      <c r="CT903" s="146">
        <f t="shared" ref="CT903:CT966" si="1488">IF(ISERROR(AQ903-0)=TRUE,0,$H903*AQ903)</f>
        <v>0</v>
      </c>
      <c r="CU903" s="146">
        <f t="shared" ref="CU903:CU966" si="1489">IF(ISERROR(AR903-0)=TRUE,0,$H903*AR903)</f>
        <v>0</v>
      </c>
      <c r="CV903" s="146">
        <f t="shared" ref="CV903:CV966" si="1490">IF(ISERROR(AS903-0)=TRUE,0,$H903*AS903)</f>
        <v>0</v>
      </c>
      <c r="CW903" s="146">
        <f t="shared" ref="CW903:CW966" si="1491">IF(ISERROR(AT903-0)=TRUE,0,$H903*AT903)</f>
        <v>0</v>
      </c>
      <c r="CX903" s="146">
        <f t="shared" ref="CX903:CX966" si="1492">IF(ISERROR(AU903-0)=TRUE,0,$H903*AU903)</f>
        <v>0</v>
      </c>
      <c r="CY903" s="146">
        <f t="shared" ref="CY903:CY966" si="1493">IF(ISERROR(AV903-0)=TRUE,0,$H903*AV903)</f>
        <v>0</v>
      </c>
      <c r="CZ903" s="146">
        <f t="shared" ref="CZ903:CZ966" si="1494">IF(ISERROR(AW903-0)=TRUE,0,$H903*AW903)</f>
        <v>0</v>
      </c>
      <c r="DA903" s="146">
        <f t="shared" ref="DA903:DA966" si="1495">IF(ISERROR(AX903-0)=TRUE,0,$H903*AX903)</f>
        <v>0</v>
      </c>
      <c r="DB903" s="146">
        <f t="shared" ref="DB903:DB966" si="1496">IF(ISERROR(AY903-0)=TRUE,0,$H903*AY903)</f>
        <v>0</v>
      </c>
      <c r="DC903" s="146">
        <f t="shared" ref="DC903:DC966" si="1497">IF(ISERROR(AZ903-0)=TRUE,0,$H903*AZ903)</f>
        <v>0</v>
      </c>
      <c r="DD903" s="146">
        <f t="shared" ref="DD903:DD966" si="1498">IF(ISERROR(BA903-0)=TRUE,0,$H903*BA903)</f>
        <v>0</v>
      </c>
      <c r="DE903" s="146">
        <f t="shared" ref="DE903:DE966" si="1499">IF(ISERROR(BB903-0)=TRUE,0,$H903*BB903)</f>
        <v>0</v>
      </c>
      <c r="DF903" s="146">
        <f t="shared" ref="DF903:DF966" si="1500">IF(ISERROR(BC903-0)=TRUE,0,$H903*BC903)</f>
        <v>0</v>
      </c>
      <c r="DG903" s="146">
        <f t="shared" ref="DG903:DG966" si="1501">IF(ISERROR(BD903-0)=TRUE,0,$H903*BD903)</f>
        <v>0</v>
      </c>
      <c r="DH903" s="146">
        <f t="shared" ref="DH903:DH966" si="1502">IF(ISERROR(BE903-0)=TRUE,0,$H903*BE903)</f>
        <v>0</v>
      </c>
      <c r="DI903" s="146">
        <f t="shared" ref="DI903:DI966" si="1503">IF(ISERROR(BF903-0)=TRUE,0,$H903*BF903)</f>
        <v>0</v>
      </c>
      <c r="DJ903" s="146">
        <f t="shared" ref="DJ903:DJ966" si="1504">IF(ISERROR(BG903-0)=TRUE,0,$H903*BG903)</f>
        <v>0</v>
      </c>
      <c r="DK903" s="146">
        <f t="shared" ref="DK903:DK966" si="1505">IF(ISERROR(BH903-0)=TRUE,0,$H903*BH903)</f>
        <v>0</v>
      </c>
      <c r="DL903" s="146">
        <f t="shared" ref="DL903:DL966" si="1506">IF(ISERROR(BI903-0)=TRUE,0,$H903*BI903)</f>
        <v>0</v>
      </c>
      <c r="DM903" s="146">
        <f t="shared" ref="DM903:DM966" si="1507">IF(ISERROR(BJ903-0)=TRUE,0,$H903*BJ903)</f>
        <v>0</v>
      </c>
      <c r="DN903" s="65">
        <f>30*H903*2</f>
        <v>60</v>
      </c>
      <c r="DO903" s="57" t="str">
        <f t="shared" si="1453"/>
        <v/>
      </c>
      <c r="DP903" s="57" t="str">
        <f t="shared" si="1342"/>
        <v/>
      </c>
      <c r="DQ903" s="58">
        <f t="shared" si="1343"/>
        <v>60</v>
      </c>
      <c r="DR903" s="1">
        <f t="shared" si="1454"/>
        <v>2</v>
      </c>
      <c r="DS903" s="168" t="e">
        <f>IF(AND(DR903=#REF!,BL903=#REF!),'Tiến độ'!D903,"")</f>
        <v>#REF!</v>
      </c>
    </row>
    <row r="904" spans="1:123" ht="11.25" customHeight="1">
      <c r="A904" s="309" t="str">
        <f>IF(B904="","",MAX($A$7:A903)+1)</f>
        <v/>
      </c>
      <c r="B904" s="312"/>
      <c r="C904" s="101" t="s">
        <v>870</v>
      </c>
      <c r="D904" s="102" t="s">
        <v>871</v>
      </c>
      <c r="E904" s="103">
        <v>2</v>
      </c>
      <c r="F904" s="104">
        <v>30</v>
      </c>
      <c r="G904" s="105"/>
      <c r="H904" s="106">
        <f t="shared" si="1455"/>
        <v>1</v>
      </c>
      <c r="I904" s="107">
        <f t="shared" si="1456"/>
        <v>53</v>
      </c>
      <c r="J904" s="28"/>
      <c r="K904" s="108"/>
      <c r="L904" s="109"/>
      <c r="M904" s="109"/>
      <c r="N904" s="110"/>
      <c r="O904" s="108"/>
      <c r="P904" s="109"/>
      <c r="Q904" s="109"/>
      <c r="R904" s="110"/>
      <c r="S904" s="108"/>
      <c r="T904" s="109"/>
      <c r="U904" s="109"/>
      <c r="V904" s="109"/>
      <c r="W904" s="110"/>
      <c r="X904" s="108"/>
      <c r="Y904" s="109"/>
      <c r="Z904" s="109"/>
      <c r="AA904" s="110"/>
      <c r="AB904" s="108"/>
      <c r="AC904" s="109"/>
      <c r="AD904" s="109"/>
      <c r="AE904" s="110"/>
      <c r="AF904" s="108"/>
      <c r="AG904" s="109"/>
      <c r="AH904" s="109"/>
      <c r="AI904" s="362"/>
      <c r="AJ904" s="363"/>
      <c r="AK904" s="86"/>
      <c r="AL904" s="109">
        <v>3</v>
      </c>
      <c r="AM904" s="109">
        <v>3</v>
      </c>
      <c r="AN904" s="110">
        <v>3</v>
      </c>
      <c r="AO904" s="108">
        <v>3</v>
      </c>
      <c r="AP904" s="109">
        <v>3</v>
      </c>
      <c r="AQ904" s="109">
        <v>3</v>
      </c>
      <c r="AR904" s="110">
        <v>3</v>
      </c>
      <c r="AS904" s="111">
        <v>3</v>
      </c>
      <c r="AT904" s="109">
        <v>3</v>
      </c>
      <c r="AU904" s="109">
        <v>3</v>
      </c>
      <c r="AV904" s="112"/>
      <c r="AW904" s="108"/>
      <c r="AX904" s="109" t="s">
        <v>166</v>
      </c>
      <c r="AY904" s="109" t="s">
        <v>163</v>
      </c>
      <c r="AZ904" s="109" t="s">
        <v>163</v>
      </c>
      <c r="BA904" s="110" t="s">
        <v>163</v>
      </c>
      <c r="BB904" s="111"/>
      <c r="BC904" s="109"/>
      <c r="BD904" s="109"/>
      <c r="BE904" s="321"/>
      <c r="BF904" s="322"/>
      <c r="BG904" s="322"/>
      <c r="BH904" s="322"/>
      <c r="BI904" s="322"/>
      <c r="BJ904" s="323"/>
      <c r="BK904" s="48" t="s">
        <v>18</v>
      </c>
      <c r="BL904" s="48" t="s">
        <v>53</v>
      </c>
      <c r="BN904" s="146">
        <f t="shared" ref="BN904:BN967" si="1508">IF(ISERROR(K904-0)=TRUE,0,$H904*K904)</f>
        <v>0</v>
      </c>
      <c r="BO904" s="146">
        <f t="shared" si="1457"/>
        <v>0</v>
      </c>
      <c r="BP904" s="146">
        <f t="shared" si="1458"/>
        <v>0</v>
      </c>
      <c r="BQ904" s="146">
        <f t="shared" si="1459"/>
        <v>0</v>
      </c>
      <c r="BR904" s="146">
        <f t="shared" si="1460"/>
        <v>0</v>
      </c>
      <c r="BS904" s="146">
        <f t="shared" si="1461"/>
        <v>0</v>
      </c>
      <c r="BT904" s="146">
        <f t="shared" si="1462"/>
        <v>0</v>
      </c>
      <c r="BU904" s="146">
        <f t="shared" si="1463"/>
        <v>0</v>
      </c>
      <c r="BV904" s="146">
        <f t="shared" si="1464"/>
        <v>0</v>
      </c>
      <c r="BW904" s="146">
        <f t="shared" si="1465"/>
        <v>0</v>
      </c>
      <c r="BX904" s="146">
        <f t="shared" si="1466"/>
        <v>0</v>
      </c>
      <c r="BY904" s="146">
        <f t="shared" si="1467"/>
        <v>0</v>
      </c>
      <c r="BZ904" s="146">
        <f t="shared" si="1468"/>
        <v>0</v>
      </c>
      <c r="CA904" s="146">
        <f t="shared" si="1469"/>
        <v>0</v>
      </c>
      <c r="CB904" s="146">
        <f t="shared" si="1470"/>
        <v>0</v>
      </c>
      <c r="CC904" s="146">
        <f t="shared" si="1471"/>
        <v>0</v>
      </c>
      <c r="CD904" s="146">
        <f t="shared" si="1472"/>
        <v>0</v>
      </c>
      <c r="CE904" s="146">
        <f t="shared" si="1473"/>
        <v>0</v>
      </c>
      <c r="CF904" s="146">
        <f t="shared" si="1474"/>
        <v>0</v>
      </c>
      <c r="CG904" s="146">
        <f t="shared" si="1475"/>
        <v>0</v>
      </c>
      <c r="CH904" s="146">
        <f t="shared" si="1476"/>
        <v>0</v>
      </c>
      <c r="CI904" s="146">
        <f t="shared" si="1477"/>
        <v>0</v>
      </c>
      <c r="CJ904" s="146">
        <f t="shared" si="1478"/>
        <v>0</v>
      </c>
      <c r="CK904" s="146">
        <f t="shared" si="1479"/>
        <v>0</v>
      </c>
      <c r="CL904" s="146">
        <f t="shared" si="1480"/>
        <v>0</v>
      </c>
      <c r="CM904" s="146">
        <f t="shared" si="1481"/>
        <v>0</v>
      </c>
      <c r="CN904" s="146">
        <f t="shared" si="1482"/>
        <v>0</v>
      </c>
      <c r="CO904" s="146">
        <f t="shared" si="1483"/>
        <v>3</v>
      </c>
      <c r="CP904" s="146">
        <f t="shared" si="1484"/>
        <v>3</v>
      </c>
      <c r="CQ904" s="146">
        <f t="shared" si="1485"/>
        <v>3</v>
      </c>
      <c r="CR904" s="146">
        <f t="shared" si="1486"/>
        <v>3</v>
      </c>
      <c r="CS904" s="146">
        <f t="shared" si="1487"/>
        <v>3</v>
      </c>
      <c r="CT904" s="146">
        <f t="shared" si="1488"/>
        <v>3</v>
      </c>
      <c r="CU904" s="146">
        <f t="shared" si="1489"/>
        <v>3</v>
      </c>
      <c r="CV904" s="146">
        <f t="shared" si="1490"/>
        <v>3</v>
      </c>
      <c r="CW904" s="146">
        <f t="shared" si="1491"/>
        <v>3</v>
      </c>
      <c r="CX904" s="146">
        <f t="shared" si="1492"/>
        <v>3</v>
      </c>
      <c r="CY904" s="146">
        <f t="shared" si="1493"/>
        <v>0</v>
      </c>
      <c r="CZ904" s="146">
        <f t="shared" si="1494"/>
        <v>0</v>
      </c>
      <c r="DA904" s="146">
        <f t="shared" si="1495"/>
        <v>0</v>
      </c>
      <c r="DB904" s="146">
        <f t="shared" si="1496"/>
        <v>0</v>
      </c>
      <c r="DC904" s="146">
        <f t="shared" si="1497"/>
        <v>0</v>
      </c>
      <c r="DD904" s="146">
        <f t="shared" si="1498"/>
        <v>0</v>
      </c>
      <c r="DE904" s="146">
        <f t="shared" si="1499"/>
        <v>0</v>
      </c>
      <c r="DF904" s="146">
        <f t="shared" si="1500"/>
        <v>0</v>
      </c>
      <c r="DG904" s="146">
        <f t="shared" si="1501"/>
        <v>0</v>
      </c>
      <c r="DH904" s="146">
        <f t="shared" si="1502"/>
        <v>0</v>
      </c>
      <c r="DI904" s="146">
        <f t="shared" si="1503"/>
        <v>0</v>
      </c>
      <c r="DJ904" s="146">
        <f t="shared" si="1504"/>
        <v>0</v>
      </c>
      <c r="DK904" s="146">
        <f t="shared" si="1505"/>
        <v>0</v>
      </c>
      <c r="DL904" s="146">
        <f t="shared" si="1506"/>
        <v>0</v>
      </c>
      <c r="DM904" s="146">
        <f t="shared" si="1507"/>
        <v>0</v>
      </c>
      <c r="DN904" s="65">
        <f t="shared" ref="DN904:DN906" si="1509">F904*H904</f>
        <v>30</v>
      </c>
      <c r="DO904" s="57" t="str">
        <f t="shared" si="1453"/>
        <v/>
      </c>
      <c r="DP904" s="57" t="str">
        <f t="shared" ref="DP904:DP967" si="1510">IF(DO904="",IF(COUNT(AD904:AH904,AK904)&gt;0,DN904,""),"")</f>
        <v/>
      </c>
      <c r="DQ904" s="58">
        <f t="shared" ref="DQ904:DQ967" si="1511">IF(AND(DO904="",DP904=""),IF(COUNTA(AL904:BD904)&gt;0,DN904,""),"")</f>
        <v>30</v>
      </c>
      <c r="DR904" s="1">
        <f t="shared" si="1454"/>
        <v>2</v>
      </c>
      <c r="DS904" s="168" t="e">
        <f>IF(AND(DR904=#REF!,BL904=#REF!),'Tiến độ'!D904,"")</f>
        <v>#REF!</v>
      </c>
    </row>
    <row r="905" spans="1:123" ht="11.25" customHeight="1">
      <c r="A905" s="309" t="str">
        <f>IF(B905="","",MAX($A$7:A904)+1)</f>
        <v/>
      </c>
      <c r="B905" s="312"/>
      <c r="C905" s="101" t="s">
        <v>860</v>
      </c>
      <c r="D905" s="102" t="s">
        <v>872</v>
      </c>
      <c r="E905" s="103">
        <v>2</v>
      </c>
      <c r="F905" s="104">
        <v>30</v>
      </c>
      <c r="G905" s="105"/>
      <c r="H905" s="106">
        <f t="shared" si="1455"/>
        <v>1</v>
      </c>
      <c r="I905" s="107">
        <f t="shared" si="1456"/>
        <v>53</v>
      </c>
      <c r="J905" s="28"/>
      <c r="K905" s="108"/>
      <c r="L905" s="109"/>
      <c r="M905" s="109"/>
      <c r="N905" s="110"/>
      <c r="O905" s="108"/>
      <c r="P905" s="109"/>
      <c r="Q905" s="109"/>
      <c r="R905" s="110"/>
      <c r="S905" s="108"/>
      <c r="T905" s="109"/>
      <c r="U905" s="109"/>
      <c r="V905" s="109"/>
      <c r="W905" s="110"/>
      <c r="X905" s="108"/>
      <c r="Y905" s="109"/>
      <c r="Z905" s="109"/>
      <c r="AA905" s="110"/>
      <c r="AB905" s="108"/>
      <c r="AC905" s="109"/>
      <c r="AD905" s="109"/>
      <c r="AE905" s="110"/>
      <c r="AF905" s="108"/>
      <c r="AG905" s="109"/>
      <c r="AH905" s="109"/>
      <c r="AI905" s="362"/>
      <c r="AJ905" s="363"/>
      <c r="AK905" s="108"/>
      <c r="AL905" s="109">
        <v>3</v>
      </c>
      <c r="AM905" s="109">
        <v>3</v>
      </c>
      <c r="AN905" s="110">
        <v>3</v>
      </c>
      <c r="AO905" s="108">
        <v>3</v>
      </c>
      <c r="AP905" s="109">
        <v>3</v>
      </c>
      <c r="AQ905" s="109">
        <v>3</v>
      </c>
      <c r="AR905" s="110">
        <v>3</v>
      </c>
      <c r="AS905" s="111">
        <v>3</v>
      </c>
      <c r="AT905" s="109">
        <v>3</v>
      </c>
      <c r="AU905" s="109">
        <v>3</v>
      </c>
      <c r="AV905" s="112"/>
      <c r="AW905" s="108"/>
      <c r="AX905" s="109" t="s">
        <v>166</v>
      </c>
      <c r="AY905" s="109" t="s">
        <v>163</v>
      </c>
      <c r="AZ905" s="109" t="s">
        <v>163</v>
      </c>
      <c r="BA905" s="110" t="s">
        <v>163</v>
      </c>
      <c r="BB905" s="111"/>
      <c r="BC905" s="109"/>
      <c r="BD905" s="109"/>
      <c r="BE905" s="321"/>
      <c r="BF905" s="322"/>
      <c r="BG905" s="322"/>
      <c r="BH905" s="322"/>
      <c r="BI905" s="322"/>
      <c r="BJ905" s="323"/>
      <c r="BK905" s="48" t="s">
        <v>18</v>
      </c>
      <c r="BL905" s="48" t="s">
        <v>52</v>
      </c>
      <c r="BN905" s="146">
        <f t="shared" si="1508"/>
        <v>0</v>
      </c>
      <c r="BO905" s="146">
        <f t="shared" si="1457"/>
        <v>0</v>
      </c>
      <c r="BP905" s="146">
        <f t="shared" si="1458"/>
        <v>0</v>
      </c>
      <c r="BQ905" s="146">
        <f t="shared" si="1459"/>
        <v>0</v>
      </c>
      <c r="BR905" s="146">
        <f t="shared" si="1460"/>
        <v>0</v>
      </c>
      <c r="BS905" s="146">
        <f t="shared" si="1461"/>
        <v>0</v>
      </c>
      <c r="BT905" s="146">
        <f t="shared" si="1462"/>
        <v>0</v>
      </c>
      <c r="BU905" s="146">
        <f t="shared" si="1463"/>
        <v>0</v>
      </c>
      <c r="BV905" s="146">
        <f t="shared" si="1464"/>
        <v>0</v>
      </c>
      <c r="BW905" s="146">
        <f t="shared" si="1465"/>
        <v>0</v>
      </c>
      <c r="BX905" s="146">
        <f t="shared" si="1466"/>
        <v>0</v>
      </c>
      <c r="BY905" s="146">
        <f t="shared" si="1467"/>
        <v>0</v>
      </c>
      <c r="BZ905" s="146">
        <f t="shared" si="1468"/>
        <v>0</v>
      </c>
      <c r="CA905" s="146">
        <f t="shared" si="1469"/>
        <v>0</v>
      </c>
      <c r="CB905" s="146">
        <f t="shared" si="1470"/>
        <v>0</v>
      </c>
      <c r="CC905" s="146">
        <f t="shared" si="1471"/>
        <v>0</v>
      </c>
      <c r="CD905" s="146">
        <f t="shared" si="1472"/>
        <v>0</v>
      </c>
      <c r="CE905" s="146">
        <f t="shared" si="1473"/>
        <v>0</v>
      </c>
      <c r="CF905" s="146">
        <f t="shared" si="1474"/>
        <v>0</v>
      </c>
      <c r="CG905" s="146">
        <f t="shared" si="1475"/>
        <v>0</v>
      </c>
      <c r="CH905" s="146">
        <f t="shared" si="1476"/>
        <v>0</v>
      </c>
      <c r="CI905" s="146">
        <f t="shared" si="1477"/>
        <v>0</v>
      </c>
      <c r="CJ905" s="146">
        <f t="shared" si="1478"/>
        <v>0</v>
      </c>
      <c r="CK905" s="146">
        <f t="shared" si="1479"/>
        <v>0</v>
      </c>
      <c r="CL905" s="146">
        <f t="shared" si="1480"/>
        <v>0</v>
      </c>
      <c r="CM905" s="146">
        <f t="shared" si="1481"/>
        <v>0</v>
      </c>
      <c r="CN905" s="146">
        <f t="shared" si="1482"/>
        <v>0</v>
      </c>
      <c r="CO905" s="146">
        <f t="shared" si="1483"/>
        <v>3</v>
      </c>
      <c r="CP905" s="146">
        <f t="shared" si="1484"/>
        <v>3</v>
      </c>
      <c r="CQ905" s="146">
        <f t="shared" si="1485"/>
        <v>3</v>
      </c>
      <c r="CR905" s="146">
        <f t="shared" si="1486"/>
        <v>3</v>
      </c>
      <c r="CS905" s="146">
        <f t="shared" si="1487"/>
        <v>3</v>
      </c>
      <c r="CT905" s="146">
        <f t="shared" si="1488"/>
        <v>3</v>
      </c>
      <c r="CU905" s="146">
        <f t="shared" si="1489"/>
        <v>3</v>
      </c>
      <c r="CV905" s="146">
        <f t="shared" si="1490"/>
        <v>3</v>
      </c>
      <c r="CW905" s="146">
        <f t="shared" si="1491"/>
        <v>3</v>
      </c>
      <c r="CX905" s="146">
        <f t="shared" si="1492"/>
        <v>3</v>
      </c>
      <c r="CY905" s="146">
        <f t="shared" si="1493"/>
        <v>0</v>
      </c>
      <c r="CZ905" s="146">
        <f t="shared" si="1494"/>
        <v>0</v>
      </c>
      <c r="DA905" s="146">
        <f t="shared" si="1495"/>
        <v>0</v>
      </c>
      <c r="DB905" s="146">
        <f t="shared" si="1496"/>
        <v>0</v>
      </c>
      <c r="DC905" s="146">
        <f t="shared" si="1497"/>
        <v>0</v>
      </c>
      <c r="DD905" s="146">
        <f t="shared" si="1498"/>
        <v>0</v>
      </c>
      <c r="DE905" s="146">
        <f t="shared" si="1499"/>
        <v>0</v>
      </c>
      <c r="DF905" s="146">
        <f t="shared" si="1500"/>
        <v>0</v>
      </c>
      <c r="DG905" s="146">
        <f t="shared" si="1501"/>
        <v>0</v>
      </c>
      <c r="DH905" s="146">
        <f t="shared" si="1502"/>
        <v>0</v>
      </c>
      <c r="DI905" s="146">
        <f t="shared" si="1503"/>
        <v>0</v>
      </c>
      <c r="DJ905" s="146">
        <f t="shared" si="1504"/>
        <v>0</v>
      </c>
      <c r="DK905" s="146">
        <f t="shared" si="1505"/>
        <v>0</v>
      </c>
      <c r="DL905" s="146">
        <f t="shared" si="1506"/>
        <v>0</v>
      </c>
      <c r="DM905" s="146">
        <f t="shared" si="1507"/>
        <v>0</v>
      </c>
      <c r="DN905" s="65">
        <f t="shared" si="1509"/>
        <v>30</v>
      </c>
      <c r="DO905" s="57" t="str">
        <f t="shared" si="1453"/>
        <v/>
      </c>
      <c r="DP905" s="57" t="str">
        <f t="shared" si="1510"/>
        <v/>
      </c>
      <c r="DQ905" s="58">
        <f t="shared" si="1511"/>
        <v>30</v>
      </c>
      <c r="DR905" s="1">
        <f t="shared" si="1454"/>
        <v>2</v>
      </c>
      <c r="DS905" s="168" t="e">
        <f>IF(AND(DR905=#REF!,BL905=#REF!),'Tiến độ'!D905,"")</f>
        <v>#REF!</v>
      </c>
    </row>
    <row r="906" spans="1:123" ht="11.25" customHeight="1">
      <c r="A906" s="309" t="str">
        <f>IF(B906="","",MAX($A$7:A905)+1)</f>
        <v/>
      </c>
      <c r="B906" s="312"/>
      <c r="C906" s="101" t="s">
        <v>665</v>
      </c>
      <c r="D906" s="102" t="s">
        <v>873</v>
      </c>
      <c r="E906" s="103">
        <v>2</v>
      </c>
      <c r="F906" s="104">
        <v>30</v>
      </c>
      <c r="G906" s="105"/>
      <c r="H906" s="106">
        <f t="shared" si="1455"/>
        <v>1</v>
      </c>
      <c r="I906" s="107">
        <f t="shared" si="1456"/>
        <v>53</v>
      </c>
      <c r="J906" s="28"/>
      <c r="K906" s="108"/>
      <c r="L906" s="109"/>
      <c r="M906" s="109"/>
      <c r="N906" s="110"/>
      <c r="O906" s="108"/>
      <c r="P906" s="109"/>
      <c r="Q906" s="109"/>
      <c r="R906" s="110"/>
      <c r="S906" s="108"/>
      <c r="T906" s="109"/>
      <c r="U906" s="109"/>
      <c r="V906" s="109"/>
      <c r="W906" s="110"/>
      <c r="X906" s="108"/>
      <c r="Y906" s="109"/>
      <c r="Z906" s="109"/>
      <c r="AA906" s="110"/>
      <c r="AB906" s="108"/>
      <c r="AC906" s="109"/>
      <c r="AD906" s="109"/>
      <c r="AE906" s="110"/>
      <c r="AF906" s="108"/>
      <c r="AG906" s="109"/>
      <c r="AH906" s="109"/>
      <c r="AI906" s="362"/>
      <c r="AJ906" s="363"/>
      <c r="AK906" s="108"/>
      <c r="AL906" s="109">
        <v>3</v>
      </c>
      <c r="AM906" s="109">
        <v>3</v>
      </c>
      <c r="AN906" s="110">
        <v>3</v>
      </c>
      <c r="AO906" s="108">
        <v>3</v>
      </c>
      <c r="AP906" s="109">
        <v>3</v>
      </c>
      <c r="AQ906" s="109">
        <v>3</v>
      </c>
      <c r="AR906" s="110">
        <v>3</v>
      </c>
      <c r="AS906" s="111">
        <v>3</v>
      </c>
      <c r="AT906" s="109">
        <v>3</v>
      </c>
      <c r="AU906" s="109">
        <v>3</v>
      </c>
      <c r="AV906" s="112"/>
      <c r="AW906" s="108"/>
      <c r="AX906" s="109" t="s">
        <v>166</v>
      </c>
      <c r="AY906" s="109" t="s">
        <v>163</v>
      </c>
      <c r="AZ906" s="109" t="s">
        <v>163</v>
      </c>
      <c r="BA906" s="110" t="s">
        <v>163</v>
      </c>
      <c r="BB906" s="111"/>
      <c r="BC906" s="109"/>
      <c r="BD906" s="109"/>
      <c r="BE906" s="321"/>
      <c r="BF906" s="322"/>
      <c r="BG906" s="322"/>
      <c r="BH906" s="322"/>
      <c r="BI906" s="322"/>
      <c r="BJ906" s="323"/>
      <c r="BK906" s="48" t="s">
        <v>18</v>
      </c>
      <c r="BL906" s="48" t="s">
        <v>53</v>
      </c>
      <c r="BN906" s="146">
        <f t="shared" si="1508"/>
        <v>0</v>
      </c>
      <c r="BO906" s="146">
        <f t="shared" si="1457"/>
        <v>0</v>
      </c>
      <c r="BP906" s="146">
        <f t="shared" si="1458"/>
        <v>0</v>
      </c>
      <c r="BQ906" s="146">
        <f t="shared" si="1459"/>
        <v>0</v>
      </c>
      <c r="BR906" s="146">
        <f t="shared" si="1460"/>
        <v>0</v>
      </c>
      <c r="BS906" s="146">
        <f t="shared" si="1461"/>
        <v>0</v>
      </c>
      <c r="BT906" s="146">
        <f t="shared" si="1462"/>
        <v>0</v>
      </c>
      <c r="BU906" s="146">
        <f t="shared" si="1463"/>
        <v>0</v>
      </c>
      <c r="BV906" s="146">
        <f t="shared" si="1464"/>
        <v>0</v>
      </c>
      <c r="BW906" s="146">
        <f t="shared" si="1465"/>
        <v>0</v>
      </c>
      <c r="BX906" s="146">
        <f t="shared" si="1466"/>
        <v>0</v>
      </c>
      <c r="BY906" s="146">
        <f t="shared" si="1467"/>
        <v>0</v>
      </c>
      <c r="BZ906" s="146">
        <f t="shared" si="1468"/>
        <v>0</v>
      </c>
      <c r="CA906" s="146">
        <f t="shared" si="1469"/>
        <v>0</v>
      </c>
      <c r="CB906" s="146">
        <f t="shared" si="1470"/>
        <v>0</v>
      </c>
      <c r="CC906" s="146">
        <f t="shared" si="1471"/>
        <v>0</v>
      </c>
      <c r="CD906" s="146">
        <f t="shared" si="1472"/>
        <v>0</v>
      </c>
      <c r="CE906" s="146">
        <f t="shared" si="1473"/>
        <v>0</v>
      </c>
      <c r="CF906" s="146">
        <f t="shared" si="1474"/>
        <v>0</v>
      </c>
      <c r="CG906" s="146">
        <f t="shared" si="1475"/>
        <v>0</v>
      </c>
      <c r="CH906" s="146">
        <f t="shared" si="1476"/>
        <v>0</v>
      </c>
      <c r="CI906" s="146">
        <f t="shared" si="1477"/>
        <v>0</v>
      </c>
      <c r="CJ906" s="146">
        <f t="shared" si="1478"/>
        <v>0</v>
      </c>
      <c r="CK906" s="146">
        <f t="shared" si="1479"/>
        <v>0</v>
      </c>
      <c r="CL906" s="146">
        <f t="shared" si="1480"/>
        <v>0</v>
      </c>
      <c r="CM906" s="146">
        <f t="shared" si="1481"/>
        <v>0</v>
      </c>
      <c r="CN906" s="146">
        <f t="shared" si="1482"/>
        <v>0</v>
      </c>
      <c r="CO906" s="146">
        <f t="shared" si="1483"/>
        <v>3</v>
      </c>
      <c r="CP906" s="146">
        <f t="shared" si="1484"/>
        <v>3</v>
      </c>
      <c r="CQ906" s="146">
        <f t="shared" si="1485"/>
        <v>3</v>
      </c>
      <c r="CR906" s="146">
        <f t="shared" si="1486"/>
        <v>3</v>
      </c>
      <c r="CS906" s="146">
        <f t="shared" si="1487"/>
        <v>3</v>
      </c>
      <c r="CT906" s="146">
        <f t="shared" si="1488"/>
        <v>3</v>
      </c>
      <c r="CU906" s="146">
        <f t="shared" si="1489"/>
        <v>3</v>
      </c>
      <c r="CV906" s="146">
        <f t="shared" si="1490"/>
        <v>3</v>
      </c>
      <c r="CW906" s="146">
        <f t="shared" si="1491"/>
        <v>3</v>
      </c>
      <c r="CX906" s="146">
        <f t="shared" si="1492"/>
        <v>3</v>
      </c>
      <c r="CY906" s="146">
        <f t="shared" si="1493"/>
        <v>0</v>
      </c>
      <c r="CZ906" s="146">
        <f t="shared" si="1494"/>
        <v>0</v>
      </c>
      <c r="DA906" s="146">
        <f t="shared" si="1495"/>
        <v>0</v>
      </c>
      <c r="DB906" s="146">
        <f t="shared" si="1496"/>
        <v>0</v>
      </c>
      <c r="DC906" s="146">
        <f t="shared" si="1497"/>
        <v>0</v>
      </c>
      <c r="DD906" s="146">
        <f t="shared" si="1498"/>
        <v>0</v>
      </c>
      <c r="DE906" s="146">
        <f t="shared" si="1499"/>
        <v>0</v>
      </c>
      <c r="DF906" s="146">
        <f t="shared" si="1500"/>
        <v>0</v>
      </c>
      <c r="DG906" s="146">
        <f t="shared" si="1501"/>
        <v>0</v>
      </c>
      <c r="DH906" s="146">
        <f t="shared" si="1502"/>
        <v>0</v>
      </c>
      <c r="DI906" s="146">
        <f t="shared" si="1503"/>
        <v>0</v>
      </c>
      <c r="DJ906" s="146">
        <f t="shared" si="1504"/>
        <v>0</v>
      </c>
      <c r="DK906" s="146">
        <f t="shared" si="1505"/>
        <v>0</v>
      </c>
      <c r="DL906" s="146">
        <f t="shared" si="1506"/>
        <v>0</v>
      </c>
      <c r="DM906" s="146">
        <f t="shared" si="1507"/>
        <v>0</v>
      </c>
      <c r="DN906" s="65">
        <f t="shared" si="1509"/>
        <v>30</v>
      </c>
      <c r="DO906" s="57" t="str">
        <f t="shared" si="1453"/>
        <v/>
      </c>
      <c r="DP906" s="57" t="str">
        <f t="shared" si="1510"/>
        <v/>
      </c>
      <c r="DQ906" s="58">
        <f t="shared" si="1511"/>
        <v>30</v>
      </c>
      <c r="DR906" s="1">
        <f t="shared" si="1454"/>
        <v>2</v>
      </c>
      <c r="DS906" s="168" t="e">
        <f>IF(AND(DR906=#REF!,BL906=#REF!),'Tiến độ'!D906,"")</f>
        <v>#REF!</v>
      </c>
    </row>
    <row r="907" spans="1:123" ht="11.25" customHeight="1">
      <c r="A907" s="310" t="str">
        <f>IF(B907="","",MAX($A$7:A906)+1)</f>
        <v/>
      </c>
      <c r="B907" s="313"/>
      <c r="C907" s="91" t="s">
        <v>8</v>
      </c>
      <c r="D907" s="92"/>
      <c r="E907" s="93">
        <f>SUM(E892:E906)</f>
        <v>41</v>
      </c>
      <c r="F907" s="131"/>
      <c r="G907" s="132"/>
      <c r="H907" s="133"/>
      <c r="I907" s="134"/>
      <c r="J907" s="30"/>
      <c r="K907" s="96">
        <f t="shared" ref="K907:AH907" si="1512">SUM(K892:K906)</f>
        <v>25</v>
      </c>
      <c r="L907" s="97">
        <f t="shared" si="1512"/>
        <v>25</v>
      </c>
      <c r="M907" s="97">
        <f t="shared" si="1512"/>
        <v>25</v>
      </c>
      <c r="N907" s="98">
        <f t="shared" si="1512"/>
        <v>25</v>
      </c>
      <c r="O907" s="96">
        <f t="shared" si="1512"/>
        <v>25</v>
      </c>
      <c r="P907" s="97">
        <f t="shared" si="1512"/>
        <v>25</v>
      </c>
      <c r="Q907" s="97">
        <f t="shared" si="1512"/>
        <v>25</v>
      </c>
      <c r="R907" s="98">
        <f t="shared" si="1512"/>
        <v>25</v>
      </c>
      <c r="S907" s="96">
        <f t="shared" si="1512"/>
        <v>25</v>
      </c>
      <c r="T907" s="97">
        <f t="shared" si="1512"/>
        <v>25</v>
      </c>
      <c r="U907" s="97">
        <f t="shared" si="1512"/>
        <v>25</v>
      </c>
      <c r="V907" s="97">
        <f t="shared" si="1512"/>
        <v>25</v>
      </c>
      <c r="W907" s="98">
        <f t="shared" si="1512"/>
        <v>25</v>
      </c>
      <c r="X907" s="96">
        <f t="shared" si="1512"/>
        <v>22</v>
      </c>
      <c r="Y907" s="97">
        <f t="shared" si="1512"/>
        <v>22</v>
      </c>
      <c r="Z907" s="97">
        <f t="shared" si="1512"/>
        <v>0</v>
      </c>
      <c r="AA907" s="98">
        <f t="shared" si="1512"/>
        <v>0</v>
      </c>
      <c r="AB907" s="96">
        <f t="shared" si="1512"/>
        <v>0</v>
      </c>
      <c r="AC907" s="97">
        <f t="shared" si="1512"/>
        <v>0</v>
      </c>
      <c r="AD907" s="97">
        <f t="shared" si="1512"/>
        <v>0</v>
      </c>
      <c r="AE907" s="98">
        <f t="shared" si="1512"/>
        <v>0</v>
      </c>
      <c r="AF907" s="96">
        <f t="shared" si="1512"/>
        <v>0</v>
      </c>
      <c r="AG907" s="97">
        <f t="shared" si="1512"/>
        <v>0</v>
      </c>
      <c r="AH907" s="97">
        <f t="shared" si="1512"/>
        <v>0</v>
      </c>
      <c r="AI907" s="362"/>
      <c r="AJ907" s="363"/>
      <c r="AK907" s="96">
        <f t="shared" ref="AK907:BD907" si="1513">SUM(AK892:AK906)</f>
        <v>0</v>
      </c>
      <c r="AL907" s="97">
        <f t="shared" si="1513"/>
        <v>26</v>
      </c>
      <c r="AM907" s="97">
        <f t="shared" si="1513"/>
        <v>26</v>
      </c>
      <c r="AN907" s="98">
        <f t="shared" si="1513"/>
        <v>26</v>
      </c>
      <c r="AO907" s="96">
        <f t="shared" si="1513"/>
        <v>26</v>
      </c>
      <c r="AP907" s="97">
        <f t="shared" si="1513"/>
        <v>26</v>
      </c>
      <c r="AQ907" s="97">
        <f t="shared" si="1513"/>
        <v>26</v>
      </c>
      <c r="AR907" s="98">
        <f t="shared" si="1513"/>
        <v>26</v>
      </c>
      <c r="AS907" s="99">
        <f t="shared" si="1513"/>
        <v>26</v>
      </c>
      <c r="AT907" s="97">
        <f t="shared" si="1513"/>
        <v>26</v>
      </c>
      <c r="AU907" s="97">
        <f t="shared" si="1513"/>
        <v>26</v>
      </c>
      <c r="AV907" s="100">
        <f t="shared" si="1513"/>
        <v>14</v>
      </c>
      <c r="AW907" s="96">
        <f t="shared" si="1513"/>
        <v>11</v>
      </c>
      <c r="AX907" s="97">
        <f t="shared" si="1513"/>
        <v>0</v>
      </c>
      <c r="AY907" s="97">
        <f t="shared" si="1513"/>
        <v>0</v>
      </c>
      <c r="AZ907" s="97">
        <f t="shared" si="1513"/>
        <v>0</v>
      </c>
      <c r="BA907" s="98">
        <f t="shared" si="1513"/>
        <v>0</v>
      </c>
      <c r="BB907" s="99">
        <f t="shared" si="1513"/>
        <v>0</v>
      </c>
      <c r="BC907" s="97">
        <f t="shared" si="1513"/>
        <v>0</v>
      </c>
      <c r="BD907" s="97">
        <f t="shared" si="1513"/>
        <v>0</v>
      </c>
      <c r="BE907" s="321"/>
      <c r="BF907" s="322"/>
      <c r="BG907" s="322"/>
      <c r="BH907" s="322"/>
      <c r="BI907" s="322"/>
      <c r="BJ907" s="323"/>
      <c r="BK907" s="47"/>
      <c r="BL907" s="47" t="s">
        <v>1113</v>
      </c>
      <c r="BN907" s="146">
        <f t="shared" si="1508"/>
        <v>0</v>
      </c>
      <c r="BO907" s="146">
        <f t="shared" si="1457"/>
        <v>0</v>
      </c>
      <c r="BP907" s="146">
        <f t="shared" si="1458"/>
        <v>0</v>
      </c>
      <c r="BQ907" s="146">
        <f t="shared" si="1459"/>
        <v>0</v>
      </c>
      <c r="BR907" s="146">
        <f t="shared" si="1460"/>
        <v>0</v>
      </c>
      <c r="BS907" s="146">
        <f t="shared" si="1461"/>
        <v>0</v>
      </c>
      <c r="BT907" s="146">
        <f t="shared" si="1462"/>
        <v>0</v>
      </c>
      <c r="BU907" s="146">
        <f t="shared" si="1463"/>
        <v>0</v>
      </c>
      <c r="BV907" s="146">
        <f t="shared" si="1464"/>
        <v>0</v>
      </c>
      <c r="BW907" s="146">
        <f t="shared" si="1465"/>
        <v>0</v>
      </c>
      <c r="BX907" s="146">
        <f t="shared" si="1466"/>
        <v>0</v>
      </c>
      <c r="BY907" s="146">
        <f t="shared" si="1467"/>
        <v>0</v>
      </c>
      <c r="BZ907" s="146">
        <f t="shared" si="1468"/>
        <v>0</v>
      </c>
      <c r="CA907" s="146">
        <f t="shared" si="1469"/>
        <v>0</v>
      </c>
      <c r="CB907" s="146">
        <f t="shared" si="1470"/>
        <v>0</v>
      </c>
      <c r="CC907" s="146">
        <f t="shared" si="1471"/>
        <v>0</v>
      </c>
      <c r="CD907" s="146">
        <f t="shared" si="1472"/>
        <v>0</v>
      </c>
      <c r="CE907" s="146">
        <f t="shared" si="1473"/>
        <v>0</v>
      </c>
      <c r="CF907" s="146">
        <f t="shared" si="1474"/>
        <v>0</v>
      </c>
      <c r="CG907" s="146">
        <f t="shared" si="1475"/>
        <v>0</v>
      </c>
      <c r="CH907" s="146">
        <f t="shared" si="1476"/>
        <v>0</v>
      </c>
      <c r="CI907" s="146">
        <f t="shared" si="1477"/>
        <v>0</v>
      </c>
      <c r="CJ907" s="146">
        <f t="shared" si="1478"/>
        <v>0</v>
      </c>
      <c r="CK907" s="146">
        <f t="shared" si="1479"/>
        <v>0</v>
      </c>
      <c r="CL907" s="146">
        <f t="shared" si="1480"/>
        <v>0</v>
      </c>
      <c r="CM907" s="146">
        <f t="shared" si="1481"/>
        <v>0</v>
      </c>
      <c r="CN907" s="146">
        <f t="shared" si="1482"/>
        <v>0</v>
      </c>
      <c r="CO907" s="146">
        <f t="shared" si="1483"/>
        <v>0</v>
      </c>
      <c r="CP907" s="146">
        <f t="shared" si="1484"/>
        <v>0</v>
      </c>
      <c r="CQ907" s="146">
        <f t="shared" si="1485"/>
        <v>0</v>
      </c>
      <c r="CR907" s="146">
        <f t="shared" si="1486"/>
        <v>0</v>
      </c>
      <c r="CS907" s="146">
        <f t="shared" si="1487"/>
        <v>0</v>
      </c>
      <c r="CT907" s="146">
        <f t="shared" si="1488"/>
        <v>0</v>
      </c>
      <c r="CU907" s="146">
        <f t="shared" si="1489"/>
        <v>0</v>
      </c>
      <c r="CV907" s="146">
        <f t="shared" si="1490"/>
        <v>0</v>
      </c>
      <c r="CW907" s="146">
        <f t="shared" si="1491"/>
        <v>0</v>
      </c>
      <c r="CX907" s="146">
        <f t="shared" si="1492"/>
        <v>0</v>
      </c>
      <c r="CY907" s="146">
        <f t="shared" si="1493"/>
        <v>0</v>
      </c>
      <c r="CZ907" s="146">
        <f t="shared" si="1494"/>
        <v>0</v>
      </c>
      <c r="DA907" s="146">
        <f t="shared" si="1495"/>
        <v>0</v>
      </c>
      <c r="DB907" s="146">
        <f t="shared" si="1496"/>
        <v>0</v>
      </c>
      <c r="DC907" s="146">
        <f t="shared" si="1497"/>
        <v>0</v>
      </c>
      <c r="DD907" s="146">
        <f t="shared" si="1498"/>
        <v>0</v>
      </c>
      <c r="DE907" s="146">
        <f t="shared" si="1499"/>
        <v>0</v>
      </c>
      <c r="DF907" s="146">
        <f t="shared" si="1500"/>
        <v>0</v>
      </c>
      <c r="DG907" s="146">
        <f t="shared" si="1501"/>
        <v>0</v>
      </c>
      <c r="DH907" s="146">
        <f t="shared" si="1502"/>
        <v>0</v>
      </c>
      <c r="DI907" s="146">
        <f t="shared" si="1503"/>
        <v>0</v>
      </c>
      <c r="DJ907" s="146">
        <f t="shared" si="1504"/>
        <v>0</v>
      </c>
      <c r="DK907" s="146">
        <f t="shared" si="1505"/>
        <v>0</v>
      </c>
      <c r="DL907" s="146">
        <f t="shared" si="1506"/>
        <v>0</v>
      </c>
      <c r="DM907" s="146">
        <f t="shared" si="1507"/>
        <v>0</v>
      </c>
      <c r="DN907" s="54"/>
      <c r="DO907" s="55"/>
      <c r="DP907" s="55"/>
      <c r="DQ907" s="56"/>
      <c r="DS907" s="168" t="e">
        <f>IF(AND(DR907=#REF!,BL907=#REF!),'Tiến độ'!D907,"")</f>
        <v>#REF!</v>
      </c>
    </row>
    <row r="908" spans="1:123" ht="11.25" customHeight="1">
      <c r="A908" s="308">
        <f>IF(B908="","",MAX($A$7:A907)+1)</f>
        <v>62</v>
      </c>
      <c r="B908" s="311" t="s">
        <v>877</v>
      </c>
      <c r="C908" s="67" t="s">
        <v>16</v>
      </c>
      <c r="D908" s="68" t="s">
        <v>242</v>
      </c>
      <c r="E908" s="69">
        <v>2</v>
      </c>
      <c r="F908" s="70">
        <v>39</v>
      </c>
      <c r="G908" s="71"/>
      <c r="H908" s="72">
        <v>1</v>
      </c>
      <c r="I908" s="73">
        <v>47</v>
      </c>
      <c r="J908" s="24"/>
      <c r="K908" s="74">
        <v>3</v>
      </c>
      <c r="L908" s="75">
        <v>3</v>
      </c>
      <c r="M908" s="75">
        <v>3</v>
      </c>
      <c r="N908" s="76">
        <v>3</v>
      </c>
      <c r="O908" s="74">
        <v>3</v>
      </c>
      <c r="P908" s="75">
        <v>3</v>
      </c>
      <c r="Q908" s="75">
        <v>3</v>
      </c>
      <c r="R908" s="76">
        <v>3</v>
      </c>
      <c r="S908" s="74">
        <v>3</v>
      </c>
      <c r="T908" s="75">
        <v>3</v>
      </c>
      <c r="U908" s="75">
        <v>3</v>
      </c>
      <c r="V908" s="75">
        <v>3</v>
      </c>
      <c r="W908" s="76">
        <v>3</v>
      </c>
      <c r="X908" s="74"/>
      <c r="Y908" s="75"/>
      <c r="Z908" s="75" t="s">
        <v>163</v>
      </c>
      <c r="AA908" s="76" t="s">
        <v>163</v>
      </c>
      <c r="AB908" s="74" t="s">
        <v>163</v>
      </c>
      <c r="AC908" s="75" t="s">
        <v>163</v>
      </c>
      <c r="AD908" s="75" t="s">
        <v>164</v>
      </c>
      <c r="AE908" s="76" t="s">
        <v>164</v>
      </c>
      <c r="AF908" s="74" t="s">
        <v>164</v>
      </c>
      <c r="AG908" s="75" t="s">
        <v>164</v>
      </c>
      <c r="AH908" s="75" t="s">
        <v>164</v>
      </c>
      <c r="AI908" s="362"/>
      <c r="AJ908" s="363"/>
      <c r="AK908" s="74" t="s">
        <v>164</v>
      </c>
      <c r="AL908" s="75"/>
      <c r="AM908" s="75"/>
      <c r="AN908" s="76"/>
      <c r="AO908" s="74"/>
      <c r="AP908" s="75"/>
      <c r="AQ908" s="75"/>
      <c r="AR908" s="76"/>
      <c r="AS908" s="77"/>
      <c r="AT908" s="75"/>
      <c r="AU908" s="75"/>
      <c r="AV908" s="78"/>
      <c r="AW908" s="74"/>
      <c r="AX908" s="75"/>
      <c r="AY908" s="75"/>
      <c r="AZ908" s="75"/>
      <c r="BA908" s="76"/>
      <c r="BB908" s="77"/>
      <c r="BC908" s="75"/>
      <c r="BD908" s="75"/>
      <c r="BE908" s="321"/>
      <c r="BF908" s="322"/>
      <c r="BG908" s="322"/>
      <c r="BH908" s="322"/>
      <c r="BI908" s="322"/>
      <c r="BJ908" s="323"/>
      <c r="BK908" s="45" t="s">
        <v>18</v>
      </c>
      <c r="BL908" s="45" t="s">
        <v>16</v>
      </c>
      <c r="BN908" s="146">
        <f t="shared" si="1508"/>
        <v>3</v>
      </c>
      <c r="BO908" s="146">
        <f t="shared" si="1457"/>
        <v>3</v>
      </c>
      <c r="BP908" s="146">
        <f t="shared" si="1458"/>
        <v>3</v>
      </c>
      <c r="BQ908" s="146">
        <f t="shared" si="1459"/>
        <v>3</v>
      </c>
      <c r="BR908" s="146">
        <f t="shared" si="1460"/>
        <v>3</v>
      </c>
      <c r="BS908" s="146">
        <f t="shared" si="1461"/>
        <v>3</v>
      </c>
      <c r="BT908" s="146">
        <f t="shared" si="1462"/>
        <v>3</v>
      </c>
      <c r="BU908" s="146">
        <f t="shared" si="1463"/>
        <v>3</v>
      </c>
      <c r="BV908" s="146">
        <f t="shared" si="1464"/>
        <v>3</v>
      </c>
      <c r="BW908" s="146">
        <f t="shared" si="1465"/>
        <v>3</v>
      </c>
      <c r="BX908" s="146">
        <f t="shared" si="1466"/>
        <v>3</v>
      </c>
      <c r="BY908" s="146">
        <f t="shared" si="1467"/>
        <v>3</v>
      </c>
      <c r="BZ908" s="146">
        <f t="shared" si="1468"/>
        <v>3</v>
      </c>
      <c r="CA908" s="146">
        <f t="shared" si="1469"/>
        <v>0</v>
      </c>
      <c r="CB908" s="146">
        <f t="shared" si="1470"/>
        <v>0</v>
      </c>
      <c r="CC908" s="146">
        <f t="shared" si="1471"/>
        <v>0</v>
      </c>
      <c r="CD908" s="146">
        <f t="shared" si="1472"/>
        <v>0</v>
      </c>
      <c r="CE908" s="146">
        <f t="shared" si="1473"/>
        <v>0</v>
      </c>
      <c r="CF908" s="146">
        <f t="shared" si="1474"/>
        <v>0</v>
      </c>
      <c r="CG908" s="146">
        <f t="shared" si="1475"/>
        <v>0</v>
      </c>
      <c r="CH908" s="146">
        <f t="shared" si="1476"/>
        <v>0</v>
      </c>
      <c r="CI908" s="146">
        <f t="shared" si="1477"/>
        <v>0</v>
      </c>
      <c r="CJ908" s="146">
        <f t="shared" si="1478"/>
        <v>0</v>
      </c>
      <c r="CK908" s="146">
        <f t="shared" si="1479"/>
        <v>0</v>
      </c>
      <c r="CL908" s="146">
        <f t="shared" si="1480"/>
        <v>0</v>
      </c>
      <c r="CM908" s="146">
        <f t="shared" si="1481"/>
        <v>0</v>
      </c>
      <c r="CN908" s="146">
        <f t="shared" si="1482"/>
        <v>0</v>
      </c>
      <c r="CO908" s="146">
        <f t="shared" si="1483"/>
        <v>0</v>
      </c>
      <c r="CP908" s="146">
        <f t="shared" si="1484"/>
        <v>0</v>
      </c>
      <c r="CQ908" s="146">
        <f t="shared" si="1485"/>
        <v>0</v>
      </c>
      <c r="CR908" s="146">
        <f t="shared" si="1486"/>
        <v>0</v>
      </c>
      <c r="CS908" s="146">
        <f t="shared" si="1487"/>
        <v>0</v>
      </c>
      <c r="CT908" s="146">
        <f t="shared" si="1488"/>
        <v>0</v>
      </c>
      <c r="CU908" s="146">
        <f t="shared" si="1489"/>
        <v>0</v>
      </c>
      <c r="CV908" s="146">
        <f t="shared" si="1490"/>
        <v>0</v>
      </c>
      <c r="CW908" s="146">
        <f t="shared" si="1491"/>
        <v>0</v>
      </c>
      <c r="CX908" s="146">
        <f t="shared" si="1492"/>
        <v>0</v>
      </c>
      <c r="CY908" s="146">
        <f t="shared" si="1493"/>
        <v>0</v>
      </c>
      <c r="CZ908" s="146">
        <f t="shared" si="1494"/>
        <v>0</v>
      </c>
      <c r="DA908" s="146">
        <f t="shared" si="1495"/>
        <v>0</v>
      </c>
      <c r="DB908" s="146">
        <f t="shared" si="1496"/>
        <v>0</v>
      </c>
      <c r="DC908" s="146">
        <f t="shared" si="1497"/>
        <v>0</v>
      </c>
      <c r="DD908" s="146">
        <f t="shared" si="1498"/>
        <v>0</v>
      </c>
      <c r="DE908" s="146">
        <f t="shared" si="1499"/>
        <v>0</v>
      </c>
      <c r="DF908" s="146">
        <f t="shared" si="1500"/>
        <v>0</v>
      </c>
      <c r="DG908" s="146">
        <f t="shared" si="1501"/>
        <v>0</v>
      </c>
      <c r="DH908" s="146">
        <f t="shared" si="1502"/>
        <v>0</v>
      </c>
      <c r="DI908" s="146">
        <f t="shared" si="1503"/>
        <v>0</v>
      </c>
      <c r="DJ908" s="146">
        <f t="shared" si="1504"/>
        <v>0</v>
      </c>
      <c r="DK908" s="146">
        <f t="shared" si="1505"/>
        <v>0</v>
      </c>
      <c r="DL908" s="146">
        <f t="shared" si="1506"/>
        <v>0</v>
      </c>
      <c r="DM908" s="146">
        <f t="shared" si="1507"/>
        <v>0</v>
      </c>
      <c r="DN908" s="63">
        <f t="shared" ref="DN908:DN917" si="1514">F908*H908</f>
        <v>39</v>
      </c>
      <c r="DO908" s="50">
        <f t="shared" ref="DO908:DO922" si="1515">IF(COUNTA(K908:AC908)&gt;0,DN908,"")</f>
        <v>39</v>
      </c>
      <c r="DP908" s="50" t="str">
        <f t="shared" si="1510"/>
        <v/>
      </c>
      <c r="DQ908" s="51" t="str">
        <f t="shared" si="1511"/>
        <v/>
      </c>
      <c r="DR908" s="1">
        <f t="shared" ref="DR908:DR922" si="1516">IF(DQ908="",1,2)</f>
        <v>1</v>
      </c>
      <c r="DS908" s="168" t="e">
        <f>IF(AND(DR908=#REF!,BL908=#REF!),'Tiến độ'!D908,"")</f>
        <v>#REF!</v>
      </c>
    </row>
    <row r="909" spans="1:123" ht="11.25" customHeight="1">
      <c r="A909" s="309" t="str">
        <f>IF(B909="","",MAX($A$7:A908)+1)</f>
        <v/>
      </c>
      <c r="B909" s="312"/>
      <c r="C909" s="101" t="s">
        <v>861</v>
      </c>
      <c r="D909" s="102" t="s">
        <v>862</v>
      </c>
      <c r="E909" s="103">
        <v>3</v>
      </c>
      <c r="F909" s="104">
        <v>60</v>
      </c>
      <c r="G909" s="105"/>
      <c r="H909" s="106">
        <f>H908</f>
        <v>1</v>
      </c>
      <c r="I909" s="107">
        <f>I908</f>
        <v>47</v>
      </c>
      <c r="J909" s="28"/>
      <c r="K909" s="108">
        <v>4</v>
      </c>
      <c r="L909" s="109">
        <v>4</v>
      </c>
      <c r="M909" s="109">
        <v>4</v>
      </c>
      <c r="N909" s="110">
        <v>4</v>
      </c>
      <c r="O909" s="108">
        <v>4</v>
      </c>
      <c r="P909" s="109">
        <v>4</v>
      </c>
      <c r="Q909" s="109">
        <v>4</v>
      </c>
      <c r="R909" s="110">
        <v>4</v>
      </c>
      <c r="S909" s="108">
        <v>4</v>
      </c>
      <c r="T909" s="109">
        <v>4</v>
      </c>
      <c r="U909" s="109">
        <v>4</v>
      </c>
      <c r="V909" s="109">
        <v>4</v>
      </c>
      <c r="W909" s="110">
        <v>4</v>
      </c>
      <c r="X909" s="108">
        <v>4</v>
      </c>
      <c r="Y909" s="109">
        <v>4</v>
      </c>
      <c r="Z909" s="109" t="s">
        <v>163</v>
      </c>
      <c r="AA909" s="110" t="s">
        <v>163</v>
      </c>
      <c r="AB909" s="108" t="s">
        <v>163</v>
      </c>
      <c r="AC909" s="109" t="s">
        <v>163</v>
      </c>
      <c r="AD909" s="109" t="s">
        <v>164</v>
      </c>
      <c r="AE909" s="110" t="s">
        <v>164</v>
      </c>
      <c r="AF909" s="108" t="s">
        <v>164</v>
      </c>
      <c r="AG909" s="109" t="s">
        <v>164</v>
      </c>
      <c r="AH909" s="109" t="s">
        <v>164</v>
      </c>
      <c r="AI909" s="362"/>
      <c r="AJ909" s="363"/>
      <c r="AK909" s="108" t="s">
        <v>164</v>
      </c>
      <c r="AL909" s="109"/>
      <c r="AM909" s="109"/>
      <c r="AN909" s="110"/>
      <c r="AO909" s="108"/>
      <c r="AP909" s="109"/>
      <c r="AQ909" s="109"/>
      <c r="AR909" s="110"/>
      <c r="AS909" s="111"/>
      <c r="AT909" s="109"/>
      <c r="AU909" s="109"/>
      <c r="AV909" s="112"/>
      <c r="AW909" s="108"/>
      <c r="AX909" s="109"/>
      <c r="AY909" s="109"/>
      <c r="AZ909" s="109"/>
      <c r="BA909" s="110"/>
      <c r="BB909" s="111"/>
      <c r="BC909" s="109"/>
      <c r="BD909" s="109"/>
      <c r="BE909" s="321"/>
      <c r="BF909" s="322"/>
      <c r="BG909" s="322"/>
      <c r="BH909" s="322"/>
      <c r="BI909" s="322"/>
      <c r="BJ909" s="323"/>
      <c r="BK909" s="48" t="s">
        <v>18</v>
      </c>
      <c r="BL909" s="48" t="s">
        <v>51</v>
      </c>
      <c r="BN909" s="146">
        <f t="shared" si="1508"/>
        <v>4</v>
      </c>
      <c r="BO909" s="146">
        <f t="shared" si="1457"/>
        <v>4</v>
      </c>
      <c r="BP909" s="146">
        <f t="shared" si="1458"/>
        <v>4</v>
      </c>
      <c r="BQ909" s="146">
        <f t="shared" si="1459"/>
        <v>4</v>
      </c>
      <c r="BR909" s="146">
        <f t="shared" si="1460"/>
        <v>4</v>
      </c>
      <c r="BS909" s="146">
        <f t="shared" si="1461"/>
        <v>4</v>
      </c>
      <c r="BT909" s="146">
        <f t="shared" si="1462"/>
        <v>4</v>
      </c>
      <c r="BU909" s="146">
        <f t="shared" si="1463"/>
        <v>4</v>
      </c>
      <c r="BV909" s="146">
        <f t="shared" si="1464"/>
        <v>4</v>
      </c>
      <c r="BW909" s="146">
        <f t="shared" si="1465"/>
        <v>4</v>
      </c>
      <c r="BX909" s="146">
        <f t="shared" si="1466"/>
        <v>4</v>
      </c>
      <c r="BY909" s="146">
        <f t="shared" si="1467"/>
        <v>4</v>
      </c>
      <c r="BZ909" s="146">
        <f t="shared" si="1468"/>
        <v>4</v>
      </c>
      <c r="CA909" s="146">
        <f t="shared" si="1469"/>
        <v>4</v>
      </c>
      <c r="CB909" s="146">
        <f t="shared" si="1470"/>
        <v>4</v>
      </c>
      <c r="CC909" s="146">
        <f t="shared" si="1471"/>
        <v>0</v>
      </c>
      <c r="CD909" s="146">
        <f t="shared" si="1472"/>
        <v>0</v>
      </c>
      <c r="CE909" s="146">
        <f t="shared" si="1473"/>
        <v>0</v>
      </c>
      <c r="CF909" s="146">
        <f t="shared" si="1474"/>
        <v>0</v>
      </c>
      <c r="CG909" s="146">
        <f t="shared" si="1475"/>
        <v>0</v>
      </c>
      <c r="CH909" s="146">
        <f t="shared" si="1476"/>
        <v>0</v>
      </c>
      <c r="CI909" s="146">
        <f t="shared" si="1477"/>
        <v>0</v>
      </c>
      <c r="CJ909" s="146">
        <f t="shared" si="1478"/>
        <v>0</v>
      </c>
      <c r="CK909" s="146">
        <f t="shared" si="1479"/>
        <v>0</v>
      </c>
      <c r="CL909" s="146">
        <f t="shared" si="1480"/>
        <v>0</v>
      </c>
      <c r="CM909" s="146">
        <f t="shared" si="1481"/>
        <v>0</v>
      </c>
      <c r="CN909" s="146">
        <f t="shared" si="1482"/>
        <v>0</v>
      </c>
      <c r="CO909" s="146">
        <f t="shared" si="1483"/>
        <v>0</v>
      </c>
      <c r="CP909" s="146">
        <f t="shared" si="1484"/>
        <v>0</v>
      </c>
      <c r="CQ909" s="146">
        <f t="shared" si="1485"/>
        <v>0</v>
      </c>
      <c r="CR909" s="146">
        <f t="shared" si="1486"/>
        <v>0</v>
      </c>
      <c r="CS909" s="146">
        <f t="shared" si="1487"/>
        <v>0</v>
      </c>
      <c r="CT909" s="146">
        <f t="shared" si="1488"/>
        <v>0</v>
      </c>
      <c r="CU909" s="146">
        <f t="shared" si="1489"/>
        <v>0</v>
      </c>
      <c r="CV909" s="146">
        <f t="shared" si="1490"/>
        <v>0</v>
      </c>
      <c r="CW909" s="146">
        <f t="shared" si="1491"/>
        <v>0</v>
      </c>
      <c r="CX909" s="146">
        <f t="shared" si="1492"/>
        <v>0</v>
      </c>
      <c r="CY909" s="146">
        <f t="shared" si="1493"/>
        <v>0</v>
      </c>
      <c r="CZ909" s="146">
        <f t="shared" si="1494"/>
        <v>0</v>
      </c>
      <c r="DA909" s="146">
        <f t="shared" si="1495"/>
        <v>0</v>
      </c>
      <c r="DB909" s="146">
        <f t="shared" si="1496"/>
        <v>0</v>
      </c>
      <c r="DC909" s="146">
        <f t="shared" si="1497"/>
        <v>0</v>
      </c>
      <c r="DD909" s="146">
        <f t="shared" si="1498"/>
        <v>0</v>
      </c>
      <c r="DE909" s="146">
        <f t="shared" si="1499"/>
        <v>0</v>
      </c>
      <c r="DF909" s="146">
        <f t="shared" si="1500"/>
        <v>0</v>
      </c>
      <c r="DG909" s="146">
        <f t="shared" si="1501"/>
        <v>0</v>
      </c>
      <c r="DH909" s="146">
        <f t="shared" si="1502"/>
        <v>0</v>
      </c>
      <c r="DI909" s="146">
        <f t="shared" si="1503"/>
        <v>0</v>
      </c>
      <c r="DJ909" s="146">
        <f t="shared" si="1504"/>
        <v>0</v>
      </c>
      <c r="DK909" s="146">
        <f t="shared" si="1505"/>
        <v>0</v>
      </c>
      <c r="DL909" s="146">
        <f t="shared" si="1506"/>
        <v>0</v>
      </c>
      <c r="DM909" s="146">
        <f t="shared" si="1507"/>
        <v>0</v>
      </c>
      <c r="DN909" s="65">
        <f t="shared" si="1514"/>
        <v>60</v>
      </c>
      <c r="DO909" s="57">
        <f t="shared" si="1515"/>
        <v>60</v>
      </c>
      <c r="DP909" s="57" t="str">
        <f t="shared" si="1510"/>
        <v/>
      </c>
      <c r="DQ909" s="58" t="str">
        <f t="shared" si="1511"/>
        <v/>
      </c>
      <c r="DR909" s="1">
        <f t="shared" si="1516"/>
        <v>1</v>
      </c>
      <c r="DS909" s="168" t="e">
        <f>IF(AND(DR909=#REF!,BL909=#REF!),'Tiến độ'!D909,"")</f>
        <v>#REF!</v>
      </c>
    </row>
    <row r="910" spans="1:123" ht="11.25" customHeight="1">
      <c r="A910" s="309" t="str">
        <f>IF(B910="","",MAX($A$7:A909)+1)</f>
        <v/>
      </c>
      <c r="B910" s="312"/>
      <c r="C910" s="101" t="s">
        <v>850</v>
      </c>
      <c r="D910" s="102" t="s">
        <v>851</v>
      </c>
      <c r="E910" s="103">
        <v>3</v>
      </c>
      <c r="F910" s="104">
        <v>45</v>
      </c>
      <c r="G910" s="105"/>
      <c r="H910" s="106">
        <f t="shared" ref="H910:H922" si="1517">H909</f>
        <v>1</v>
      </c>
      <c r="I910" s="107">
        <f t="shared" ref="I910:I922" si="1518">I909</f>
        <v>47</v>
      </c>
      <c r="J910" s="28"/>
      <c r="K910" s="108">
        <v>3</v>
      </c>
      <c r="L910" s="109">
        <v>3</v>
      </c>
      <c r="M910" s="109">
        <v>3</v>
      </c>
      <c r="N910" s="110">
        <v>3</v>
      </c>
      <c r="O910" s="108">
        <v>3</v>
      </c>
      <c r="P910" s="109">
        <v>3</v>
      </c>
      <c r="Q910" s="109">
        <v>3</v>
      </c>
      <c r="R910" s="110">
        <v>3</v>
      </c>
      <c r="S910" s="108">
        <v>3</v>
      </c>
      <c r="T910" s="109">
        <v>3</v>
      </c>
      <c r="U910" s="109">
        <v>3</v>
      </c>
      <c r="V910" s="109">
        <v>3</v>
      </c>
      <c r="W910" s="110">
        <v>3</v>
      </c>
      <c r="X910" s="108">
        <v>3</v>
      </c>
      <c r="Y910" s="109">
        <v>3</v>
      </c>
      <c r="Z910" s="109" t="s">
        <v>163</v>
      </c>
      <c r="AA910" s="110" t="s">
        <v>163</v>
      </c>
      <c r="AB910" s="108" t="s">
        <v>163</v>
      </c>
      <c r="AC910" s="109" t="s">
        <v>163</v>
      </c>
      <c r="AD910" s="109" t="s">
        <v>164</v>
      </c>
      <c r="AE910" s="110" t="s">
        <v>164</v>
      </c>
      <c r="AF910" s="108" t="s">
        <v>164</v>
      </c>
      <c r="AG910" s="109" t="s">
        <v>164</v>
      </c>
      <c r="AH910" s="109" t="s">
        <v>164</v>
      </c>
      <c r="AI910" s="362"/>
      <c r="AJ910" s="363"/>
      <c r="AK910" s="108" t="s">
        <v>164</v>
      </c>
      <c r="AL910" s="109"/>
      <c r="AM910" s="109"/>
      <c r="AN910" s="110"/>
      <c r="AO910" s="108"/>
      <c r="AP910" s="109"/>
      <c r="AQ910" s="109"/>
      <c r="AR910" s="110"/>
      <c r="AS910" s="111"/>
      <c r="AT910" s="109"/>
      <c r="AU910" s="109"/>
      <c r="AV910" s="112"/>
      <c r="AW910" s="108"/>
      <c r="AX910" s="109"/>
      <c r="AY910" s="109"/>
      <c r="AZ910" s="109"/>
      <c r="BA910" s="110"/>
      <c r="BB910" s="111"/>
      <c r="BC910" s="109"/>
      <c r="BD910" s="109"/>
      <c r="BE910" s="321"/>
      <c r="BF910" s="322"/>
      <c r="BG910" s="322"/>
      <c r="BH910" s="322"/>
      <c r="BI910" s="322"/>
      <c r="BJ910" s="323"/>
      <c r="BK910" s="48" t="s">
        <v>18</v>
      </c>
      <c r="BL910" s="48" t="s">
        <v>51</v>
      </c>
      <c r="BN910" s="146">
        <f t="shared" si="1508"/>
        <v>3</v>
      </c>
      <c r="BO910" s="146">
        <f t="shared" si="1457"/>
        <v>3</v>
      </c>
      <c r="BP910" s="146">
        <f t="shared" si="1458"/>
        <v>3</v>
      </c>
      <c r="BQ910" s="146">
        <f t="shared" si="1459"/>
        <v>3</v>
      </c>
      <c r="BR910" s="146">
        <f t="shared" si="1460"/>
        <v>3</v>
      </c>
      <c r="BS910" s="146">
        <f t="shared" si="1461"/>
        <v>3</v>
      </c>
      <c r="BT910" s="146">
        <f t="shared" si="1462"/>
        <v>3</v>
      </c>
      <c r="BU910" s="146">
        <f t="shared" si="1463"/>
        <v>3</v>
      </c>
      <c r="BV910" s="146">
        <f t="shared" si="1464"/>
        <v>3</v>
      </c>
      <c r="BW910" s="146">
        <f t="shared" si="1465"/>
        <v>3</v>
      </c>
      <c r="BX910" s="146">
        <f t="shared" si="1466"/>
        <v>3</v>
      </c>
      <c r="BY910" s="146">
        <f t="shared" si="1467"/>
        <v>3</v>
      </c>
      <c r="BZ910" s="146">
        <f t="shared" si="1468"/>
        <v>3</v>
      </c>
      <c r="CA910" s="146">
        <f t="shared" si="1469"/>
        <v>3</v>
      </c>
      <c r="CB910" s="146">
        <f t="shared" si="1470"/>
        <v>3</v>
      </c>
      <c r="CC910" s="146">
        <f t="shared" si="1471"/>
        <v>0</v>
      </c>
      <c r="CD910" s="146">
        <f t="shared" si="1472"/>
        <v>0</v>
      </c>
      <c r="CE910" s="146">
        <f t="shared" si="1473"/>
        <v>0</v>
      </c>
      <c r="CF910" s="146">
        <f t="shared" si="1474"/>
        <v>0</v>
      </c>
      <c r="CG910" s="146">
        <f t="shared" si="1475"/>
        <v>0</v>
      </c>
      <c r="CH910" s="146">
        <f t="shared" si="1476"/>
        <v>0</v>
      </c>
      <c r="CI910" s="146">
        <f t="shared" si="1477"/>
        <v>0</v>
      </c>
      <c r="CJ910" s="146">
        <f t="shared" si="1478"/>
        <v>0</v>
      </c>
      <c r="CK910" s="146">
        <f t="shared" si="1479"/>
        <v>0</v>
      </c>
      <c r="CL910" s="146">
        <f t="shared" si="1480"/>
        <v>0</v>
      </c>
      <c r="CM910" s="146">
        <f t="shared" si="1481"/>
        <v>0</v>
      </c>
      <c r="CN910" s="146">
        <f t="shared" si="1482"/>
        <v>0</v>
      </c>
      <c r="CO910" s="146">
        <f t="shared" si="1483"/>
        <v>0</v>
      </c>
      <c r="CP910" s="146">
        <f t="shared" si="1484"/>
        <v>0</v>
      </c>
      <c r="CQ910" s="146">
        <f t="shared" si="1485"/>
        <v>0</v>
      </c>
      <c r="CR910" s="146">
        <f t="shared" si="1486"/>
        <v>0</v>
      </c>
      <c r="CS910" s="146">
        <f t="shared" si="1487"/>
        <v>0</v>
      </c>
      <c r="CT910" s="146">
        <f t="shared" si="1488"/>
        <v>0</v>
      </c>
      <c r="CU910" s="146">
        <f t="shared" si="1489"/>
        <v>0</v>
      </c>
      <c r="CV910" s="146">
        <f t="shared" si="1490"/>
        <v>0</v>
      </c>
      <c r="CW910" s="146">
        <f t="shared" si="1491"/>
        <v>0</v>
      </c>
      <c r="CX910" s="146">
        <f t="shared" si="1492"/>
        <v>0</v>
      </c>
      <c r="CY910" s="146">
        <f t="shared" si="1493"/>
        <v>0</v>
      </c>
      <c r="CZ910" s="146">
        <f t="shared" si="1494"/>
        <v>0</v>
      </c>
      <c r="DA910" s="146">
        <f t="shared" si="1495"/>
        <v>0</v>
      </c>
      <c r="DB910" s="146">
        <f t="shared" si="1496"/>
        <v>0</v>
      </c>
      <c r="DC910" s="146">
        <f t="shared" si="1497"/>
        <v>0</v>
      </c>
      <c r="DD910" s="146">
        <f t="shared" si="1498"/>
        <v>0</v>
      </c>
      <c r="DE910" s="146">
        <f t="shared" si="1499"/>
        <v>0</v>
      </c>
      <c r="DF910" s="146">
        <f t="shared" si="1500"/>
        <v>0</v>
      </c>
      <c r="DG910" s="146">
        <f t="shared" si="1501"/>
        <v>0</v>
      </c>
      <c r="DH910" s="146">
        <f t="shared" si="1502"/>
        <v>0</v>
      </c>
      <c r="DI910" s="146">
        <f t="shared" si="1503"/>
        <v>0</v>
      </c>
      <c r="DJ910" s="146">
        <f t="shared" si="1504"/>
        <v>0</v>
      </c>
      <c r="DK910" s="146">
        <f t="shared" si="1505"/>
        <v>0</v>
      </c>
      <c r="DL910" s="146">
        <f t="shared" si="1506"/>
        <v>0</v>
      </c>
      <c r="DM910" s="146">
        <f t="shared" si="1507"/>
        <v>0</v>
      </c>
      <c r="DN910" s="65">
        <f t="shared" si="1514"/>
        <v>45</v>
      </c>
      <c r="DO910" s="57">
        <f t="shared" si="1515"/>
        <v>45</v>
      </c>
      <c r="DP910" s="57" t="str">
        <f t="shared" si="1510"/>
        <v/>
      </c>
      <c r="DQ910" s="58" t="str">
        <f t="shared" si="1511"/>
        <v/>
      </c>
      <c r="DR910" s="1">
        <f t="shared" si="1516"/>
        <v>1</v>
      </c>
      <c r="DS910" s="168" t="e">
        <f>IF(AND(DR910=#REF!,BL910=#REF!),'Tiến độ'!D910,"")</f>
        <v>#REF!</v>
      </c>
    </row>
    <row r="911" spans="1:123" ht="11.25" customHeight="1">
      <c r="A911" s="309" t="str">
        <f>IF(B911="","",MAX($A$7:A910)+1)</f>
        <v/>
      </c>
      <c r="B911" s="312"/>
      <c r="C911" s="101" t="s">
        <v>852</v>
      </c>
      <c r="D911" s="102" t="s">
        <v>853</v>
      </c>
      <c r="E911" s="103">
        <v>4</v>
      </c>
      <c r="F911" s="104">
        <v>60</v>
      </c>
      <c r="G911" s="105"/>
      <c r="H911" s="106">
        <f t="shared" si="1517"/>
        <v>1</v>
      </c>
      <c r="I911" s="107">
        <f t="shared" si="1518"/>
        <v>47</v>
      </c>
      <c r="J911" s="28"/>
      <c r="K911" s="108">
        <v>4</v>
      </c>
      <c r="L911" s="109">
        <v>4</v>
      </c>
      <c r="M911" s="109">
        <v>4</v>
      </c>
      <c r="N911" s="110">
        <v>4</v>
      </c>
      <c r="O911" s="108">
        <v>4</v>
      </c>
      <c r="P911" s="109">
        <v>4</v>
      </c>
      <c r="Q911" s="109">
        <v>4</v>
      </c>
      <c r="R911" s="110">
        <v>4</v>
      </c>
      <c r="S911" s="108">
        <v>4</v>
      </c>
      <c r="T911" s="109">
        <v>4</v>
      </c>
      <c r="U911" s="109">
        <v>4</v>
      </c>
      <c r="V911" s="109">
        <v>4</v>
      </c>
      <c r="W911" s="110">
        <v>4</v>
      </c>
      <c r="X911" s="108">
        <v>4</v>
      </c>
      <c r="Y911" s="109">
        <v>4</v>
      </c>
      <c r="Z911" s="109" t="s">
        <v>163</v>
      </c>
      <c r="AA911" s="110" t="s">
        <v>163</v>
      </c>
      <c r="AB911" s="108" t="s">
        <v>163</v>
      </c>
      <c r="AC911" s="109" t="s">
        <v>163</v>
      </c>
      <c r="AD911" s="109" t="s">
        <v>164</v>
      </c>
      <c r="AE911" s="110" t="s">
        <v>164</v>
      </c>
      <c r="AF911" s="108" t="s">
        <v>164</v>
      </c>
      <c r="AG911" s="109" t="s">
        <v>164</v>
      </c>
      <c r="AH911" s="109" t="s">
        <v>164</v>
      </c>
      <c r="AI911" s="362"/>
      <c r="AJ911" s="363"/>
      <c r="AK911" s="108" t="s">
        <v>164</v>
      </c>
      <c r="AL911" s="109"/>
      <c r="AM911" s="109"/>
      <c r="AN911" s="110"/>
      <c r="AO911" s="108"/>
      <c r="AP911" s="109"/>
      <c r="AQ911" s="109"/>
      <c r="AR911" s="110"/>
      <c r="AS911" s="111"/>
      <c r="AT911" s="109"/>
      <c r="AU911" s="109"/>
      <c r="AV911" s="112"/>
      <c r="AW911" s="108"/>
      <c r="AX911" s="109"/>
      <c r="AY911" s="109"/>
      <c r="AZ911" s="109"/>
      <c r="BA911" s="110"/>
      <c r="BB911" s="111"/>
      <c r="BC911" s="109"/>
      <c r="BD911" s="109"/>
      <c r="BE911" s="321"/>
      <c r="BF911" s="322"/>
      <c r="BG911" s="322"/>
      <c r="BH911" s="322"/>
      <c r="BI911" s="322"/>
      <c r="BJ911" s="323"/>
      <c r="BK911" s="48" t="s">
        <v>18</v>
      </c>
      <c r="BL911" s="48" t="s">
        <v>51</v>
      </c>
      <c r="BN911" s="146">
        <f t="shared" si="1508"/>
        <v>4</v>
      </c>
      <c r="BO911" s="146">
        <f t="shared" si="1457"/>
        <v>4</v>
      </c>
      <c r="BP911" s="146">
        <f t="shared" si="1458"/>
        <v>4</v>
      </c>
      <c r="BQ911" s="146">
        <f t="shared" si="1459"/>
        <v>4</v>
      </c>
      <c r="BR911" s="146">
        <f t="shared" si="1460"/>
        <v>4</v>
      </c>
      <c r="BS911" s="146">
        <f t="shared" si="1461"/>
        <v>4</v>
      </c>
      <c r="BT911" s="146">
        <f t="shared" si="1462"/>
        <v>4</v>
      </c>
      <c r="BU911" s="146">
        <f t="shared" si="1463"/>
        <v>4</v>
      </c>
      <c r="BV911" s="146">
        <f t="shared" si="1464"/>
        <v>4</v>
      </c>
      <c r="BW911" s="146">
        <f t="shared" si="1465"/>
        <v>4</v>
      </c>
      <c r="BX911" s="146">
        <f t="shared" si="1466"/>
        <v>4</v>
      </c>
      <c r="BY911" s="146">
        <f t="shared" si="1467"/>
        <v>4</v>
      </c>
      <c r="BZ911" s="146">
        <f t="shared" si="1468"/>
        <v>4</v>
      </c>
      <c r="CA911" s="146">
        <f t="shared" si="1469"/>
        <v>4</v>
      </c>
      <c r="CB911" s="146">
        <f t="shared" si="1470"/>
        <v>4</v>
      </c>
      <c r="CC911" s="146">
        <f t="shared" si="1471"/>
        <v>0</v>
      </c>
      <c r="CD911" s="146">
        <f t="shared" si="1472"/>
        <v>0</v>
      </c>
      <c r="CE911" s="146">
        <f t="shared" si="1473"/>
        <v>0</v>
      </c>
      <c r="CF911" s="146">
        <f t="shared" si="1474"/>
        <v>0</v>
      </c>
      <c r="CG911" s="146">
        <f t="shared" si="1475"/>
        <v>0</v>
      </c>
      <c r="CH911" s="146">
        <f t="shared" si="1476"/>
        <v>0</v>
      </c>
      <c r="CI911" s="146">
        <f t="shared" si="1477"/>
        <v>0</v>
      </c>
      <c r="CJ911" s="146">
        <f t="shared" si="1478"/>
        <v>0</v>
      </c>
      <c r="CK911" s="146">
        <f t="shared" si="1479"/>
        <v>0</v>
      </c>
      <c r="CL911" s="146">
        <f t="shared" si="1480"/>
        <v>0</v>
      </c>
      <c r="CM911" s="146">
        <f t="shared" si="1481"/>
        <v>0</v>
      </c>
      <c r="CN911" s="146">
        <f t="shared" si="1482"/>
        <v>0</v>
      </c>
      <c r="CO911" s="146">
        <f t="shared" si="1483"/>
        <v>0</v>
      </c>
      <c r="CP911" s="146">
        <f t="shared" si="1484"/>
        <v>0</v>
      </c>
      <c r="CQ911" s="146">
        <f t="shared" si="1485"/>
        <v>0</v>
      </c>
      <c r="CR911" s="146">
        <f t="shared" si="1486"/>
        <v>0</v>
      </c>
      <c r="CS911" s="146">
        <f t="shared" si="1487"/>
        <v>0</v>
      </c>
      <c r="CT911" s="146">
        <f t="shared" si="1488"/>
        <v>0</v>
      </c>
      <c r="CU911" s="146">
        <f t="shared" si="1489"/>
        <v>0</v>
      </c>
      <c r="CV911" s="146">
        <f t="shared" si="1490"/>
        <v>0</v>
      </c>
      <c r="CW911" s="146">
        <f t="shared" si="1491"/>
        <v>0</v>
      </c>
      <c r="CX911" s="146">
        <f t="shared" si="1492"/>
        <v>0</v>
      </c>
      <c r="CY911" s="146">
        <f t="shared" si="1493"/>
        <v>0</v>
      </c>
      <c r="CZ911" s="146">
        <f t="shared" si="1494"/>
        <v>0</v>
      </c>
      <c r="DA911" s="146">
        <f t="shared" si="1495"/>
        <v>0</v>
      </c>
      <c r="DB911" s="146">
        <f t="shared" si="1496"/>
        <v>0</v>
      </c>
      <c r="DC911" s="146">
        <f t="shared" si="1497"/>
        <v>0</v>
      </c>
      <c r="DD911" s="146">
        <f t="shared" si="1498"/>
        <v>0</v>
      </c>
      <c r="DE911" s="146">
        <f t="shared" si="1499"/>
        <v>0</v>
      </c>
      <c r="DF911" s="146">
        <f t="shared" si="1500"/>
        <v>0</v>
      </c>
      <c r="DG911" s="146">
        <f t="shared" si="1501"/>
        <v>0</v>
      </c>
      <c r="DH911" s="146">
        <f t="shared" si="1502"/>
        <v>0</v>
      </c>
      <c r="DI911" s="146">
        <f t="shared" si="1503"/>
        <v>0</v>
      </c>
      <c r="DJ911" s="146">
        <f t="shared" si="1504"/>
        <v>0</v>
      </c>
      <c r="DK911" s="146">
        <f t="shared" si="1505"/>
        <v>0</v>
      </c>
      <c r="DL911" s="146">
        <f t="shared" si="1506"/>
        <v>0</v>
      </c>
      <c r="DM911" s="146">
        <f t="shared" si="1507"/>
        <v>0</v>
      </c>
      <c r="DN911" s="65">
        <f t="shared" si="1514"/>
        <v>60</v>
      </c>
      <c r="DO911" s="57">
        <f t="shared" si="1515"/>
        <v>60</v>
      </c>
      <c r="DP911" s="57" t="str">
        <f t="shared" si="1510"/>
        <v/>
      </c>
      <c r="DQ911" s="58" t="str">
        <f t="shared" si="1511"/>
        <v/>
      </c>
      <c r="DR911" s="1">
        <f t="shared" si="1516"/>
        <v>1</v>
      </c>
      <c r="DS911" s="168" t="e">
        <f>IF(AND(DR911=#REF!,BL911=#REF!),'Tiến độ'!D911,"")</f>
        <v>#REF!</v>
      </c>
    </row>
    <row r="912" spans="1:123" ht="11.25" customHeight="1">
      <c r="A912" s="309" t="str">
        <f>IF(B912="","",MAX($A$7:A911)+1)</f>
        <v/>
      </c>
      <c r="B912" s="312"/>
      <c r="C912" s="101" t="s">
        <v>854</v>
      </c>
      <c r="D912" s="102" t="s">
        <v>855</v>
      </c>
      <c r="E912" s="103">
        <v>3</v>
      </c>
      <c r="F912" s="104">
        <v>60</v>
      </c>
      <c r="G912" s="105"/>
      <c r="H912" s="106">
        <f t="shared" si="1517"/>
        <v>1</v>
      </c>
      <c r="I912" s="107">
        <f t="shared" si="1518"/>
        <v>47</v>
      </c>
      <c r="J912" s="28"/>
      <c r="K912" s="108">
        <v>4</v>
      </c>
      <c r="L912" s="109">
        <v>4</v>
      </c>
      <c r="M912" s="109">
        <v>4</v>
      </c>
      <c r="N912" s="110">
        <v>4</v>
      </c>
      <c r="O912" s="108">
        <v>4</v>
      </c>
      <c r="P912" s="109">
        <v>4</v>
      </c>
      <c r="Q912" s="109">
        <v>4</v>
      </c>
      <c r="R912" s="110">
        <v>4</v>
      </c>
      <c r="S912" s="108">
        <v>4</v>
      </c>
      <c r="T912" s="109">
        <v>4</v>
      </c>
      <c r="U912" s="109">
        <v>4</v>
      </c>
      <c r="V912" s="109">
        <v>4</v>
      </c>
      <c r="W912" s="110">
        <v>4</v>
      </c>
      <c r="X912" s="108">
        <v>4</v>
      </c>
      <c r="Y912" s="109">
        <v>4</v>
      </c>
      <c r="Z912" s="109" t="s">
        <v>163</v>
      </c>
      <c r="AA912" s="110" t="s">
        <v>163</v>
      </c>
      <c r="AB912" s="108" t="s">
        <v>163</v>
      </c>
      <c r="AC912" s="109" t="s">
        <v>163</v>
      </c>
      <c r="AD912" s="109" t="s">
        <v>164</v>
      </c>
      <c r="AE912" s="110" t="s">
        <v>164</v>
      </c>
      <c r="AF912" s="108" t="s">
        <v>164</v>
      </c>
      <c r="AG912" s="109" t="s">
        <v>164</v>
      </c>
      <c r="AH912" s="109" t="s">
        <v>164</v>
      </c>
      <c r="AI912" s="362"/>
      <c r="AJ912" s="363"/>
      <c r="AK912" s="108" t="s">
        <v>164</v>
      </c>
      <c r="AL912" s="109"/>
      <c r="AM912" s="109"/>
      <c r="AN912" s="110"/>
      <c r="AO912" s="108"/>
      <c r="AP912" s="109"/>
      <c r="AQ912" s="109"/>
      <c r="AR912" s="110"/>
      <c r="AS912" s="111"/>
      <c r="AT912" s="109"/>
      <c r="AU912" s="109"/>
      <c r="AV912" s="112"/>
      <c r="AW912" s="108"/>
      <c r="AX912" s="109"/>
      <c r="AY912" s="109"/>
      <c r="AZ912" s="109"/>
      <c r="BA912" s="110"/>
      <c r="BB912" s="111"/>
      <c r="BC912" s="109"/>
      <c r="BD912" s="109"/>
      <c r="BE912" s="321"/>
      <c r="BF912" s="322"/>
      <c r="BG912" s="322"/>
      <c r="BH912" s="322"/>
      <c r="BI912" s="322"/>
      <c r="BJ912" s="323"/>
      <c r="BK912" s="48" t="s">
        <v>18</v>
      </c>
      <c r="BL912" s="48" t="s">
        <v>52</v>
      </c>
      <c r="BN912" s="146">
        <f t="shared" si="1508"/>
        <v>4</v>
      </c>
      <c r="BO912" s="146">
        <f t="shared" si="1457"/>
        <v>4</v>
      </c>
      <c r="BP912" s="146">
        <f t="shared" si="1458"/>
        <v>4</v>
      </c>
      <c r="BQ912" s="146">
        <f t="shared" si="1459"/>
        <v>4</v>
      </c>
      <c r="BR912" s="146">
        <f t="shared" si="1460"/>
        <v>4</v>
      </c>
      <c r="BS912" s="146">
        <f t="shared" si="1461"/>
        <v>4</v>
      </c>
      <c r="BT912" s="146">
        <f t="shared" si="1462"/>
        <v>4</v>
      </c>
      <c r="BU912" s="146">
        <f t="shared" si="1463"/>
        <v>4</v>
      </c>
      <c r="BV912" s="146">
        <f t="shared" si="1464"/>
        <v>4</v>
      </c>
      <c r="BW912" s="146">
        <f t="shared" si="1465"/>
        <v>4</v>
      </c>
      <c r="BX912" s="146">
        <f t="shared" si="1466"/>
        <v>4</v>
      </c>
      <c r="BY912" s="146">
        <f t="shared" si="1467"/>
        <v>4</v>
      </c>
      <c r="BZ912" s="146">
        <f t="shared" si="1468"/>
        <v>4</v>
      </c>
      <c r="CA912" s="146">
        <f t="shared" si="1469"/>
        <v>4</v>
      </c>
      <c r="CB912" s="146">
        <f t="shared" si="1470"/>
        <v>4</v>
      </c>
      <c r="CC912" s="146">
        <f t="shared" si="1471"/>
        <v>0</v>
      </c>
      <c r="CD912" s="146">
        <f t="shared" si="1472"/>
        <v>0</v>
      </c>
      <c r="CE912" s="146">
        <f t="shared" si="1473"/>
        <v>0</v>
      </c>
      <c r="CF912" s="146">
        <f t="shared" si="1474"/>
        <v>0</v>
      </c>
      <c r="CG912" s="146">
        <f t="shared" si="1475"/>
        <v>0</v>
      </c>
      <c r="CH912" s="146">
        <f t="shared" si="1476"/>
        <v>0</v>
      </c>
      <c r="CI912" s="146">
        <f t="shared" si="1477"/>
        <v>0</v>
      </c>
      <c r="CJ912" s="146">
        <f t="shared" si="1478"/>
        <v>0</v>
      </c>
      <c r="CK912" s="146">
        <f t="shared" si="1479"/>
        <v>0</v>
      </c>
      <c r="CL912" s="146">
        <f t="shared" si="1480"/>
        <v>0</v>
      </c>
      <c r="CM912" s="146">
        <f t="shared" si="1481"/>
        <v>0</v>
      </c>
      <c r="CN912" s="146">
        <f t="shared" si="1482"/>
        <v>0</v>
      </c>
      <c r="CO912" s="146">
        <f t="shared" si="1483"/>
        <v>0</v>
      </c>
      <c r="CP912" s="146">
        <f t="shared" si="1484"/>
        <v>0</v>
      </c>
      <c r="CQ912" s="146">
        <f t="shared" si="1485"/>
        <v>0</v>
      </c>
      <c r="CR912" s="146">
        <f t="shared" si="1486"/>
        <v>0</v>
      </c>
      <c r="CS912" s="146">
        <f t="shared" si="1487"/>
        <v>0</v>
      </c>
      <c r="CT912" s="146">
        <f t="shared" si="1488"/>
        <v>0</v>
      </c>
      <c r="CU912" s="146">
        <f t="shared" si="1489"/>
        <v>0</v>
      </c>
      <c r="CV912" s="146">
        <f t="shared" si="1490"/>
        <v>0</v>
      </c>
      <c r="CW912" s="146">
        <f t="shared" si="1491"/>
        <v>0</v>
      </c>
      <c r="CX912" s="146">
        <f t="shared" si="1492"/>
        <v>0</v>
      </c>
      <c r="CY912" s="146">
        <f t="shared" si="1493"/>
        <v>0</v>
      </c>
      <c r="CZ912" s="146">
        <f t="shared" si="1494"/>
        <v>0</v>
      </c>
      <c r="DA912" s="146">
        <f t="shared" si="1495"/>
        <v>0</v>
      </c>
      <c r="DB912" s="146">
        <f t="shared" si="1496"/>
        <v>0</v>
      </c>
      <c r="DC912" s="146">
        <f t="shared" si="1497"/>
        <v>0</v>
      </c>
      <c r="DD912" s="146">
        <f t="shared" si="1498"/>
        <v>0</v>
      </c>
      <c r="DE912" s="146">
        <f t="shared" si="1499"/>
        <v>0</v>
      </c>
      <c r="DF912" s="146">
        <f t="shared" si="1500"/>
        <v>0</v>
      </c>
      <c r="DG912" s="146">
        <f t="shared" si="1501"/>
        <v>0</v>
      </c>
      <c r="DH912" s="146">
        <f t="shared" si="1502"/>
        <v>0</v>
      </c>
      <c r="DI912" s="146">
        <f t="shared" si="1503"/>
        <v>0</v>
      </c>
      <c r="DJ912" s="146">
        <f t="shared" si="1504"/>
        <v>0</v>
      </c>
      <c r="DK912" s="146">
        <f t="shared" si="1505"/>
        <v>0</v>
      </c>
      <c r="DL912" s="146">
        <f t="shared" si="1506"/>
        <v>0</v>
      </c>
      <c r="DM912" s="146">
        <f t="shared" si="1507"/>
        <v>0</v>
      </c>
      <c r="DN912" s="65">
        <f t="shared" si="1514"/>
        <v>60</v>
      </c>
      <c r="DO912" s="57">
        <f t="shared" si="1515"/>
        <v>60</v>
      </c>
      <c r="DP912" s="57" t="str">
        <f t="shared" si="1510"/>
        <v/>
      </c>
      <c r="DQ912" s="58" t="str">
        <f t="shared" si="1511"/>
        <v/>
      </c>
      <c r="DR912" s="1">
        <f t="shared" si="1516"/>
        <v>1</v>
      </c>
      <c r="DS912" s="168" t="e">
        <f>IF(AND(DR912=#REF!,BL912=#REF!),'Tiến độ'!D912,"")</f>
        <v>#REF!</v>
      </c>
    </row>
    <row r="913" spans="1:123" ht="11.25" customHeight="1">
      <c r="A913" s="309" t="str">
        <f>IF(B913="","",MAX($A$7:A912)+1)</f>
        <v/>
      </c>
      <c r="B913" s="312"/>
      <c r="C913" s="101" t="s">
        <v>785</v>
      </c>
      <c r="D913" s="80" t="s">
        <v>1105</v>
      </c>
      <c r="E913" s="103">
        <v>3</v>
      </c>
      <c r="F913" s="104">
        <v>60</v>
      </c>
      <c r="G913" s="105"/>
      <c r="H913" s="106">
        <f t="shared" si="1517"/>
        <v>1</v>
      </c>
      <c r="I913" s="107">
        <f t="shared" si="1518"/>
        <v>47</v>
      </c>
      <c r="J913" s="28"/>
      <c r="K913" s="108">
        <v>4</v>
      </c>
      <c r="L913" s="109">
        <v>4</v>
      </c>
      <c r="M913" s="109">
        <v>4</v>
      </c>
      <c r="N913" s="110">
        <v>4</v>
      </c>
      <c r="O913" s="108">
        <v>4</v>
      </c>
      <c r="P913" s="109">
        <v>4</v>
      </c>
      <c r="Q913" s="109">
        <v>4</v>
      </c>
      <c r="R913" s="110">
        <v>4</v>
      </c>
      <c r="S913" s="108">
        <v>4</v>
      </c>
      <c r="T913" s="109">
        <v>4</v>
      </c>
      <c r="U913" s="109">
        <v>4</v>
      </c>
      <c r="V913" s="109">
        <v>4</v>
      </c>
      <c r="W913" s="110">
        <v>4</v>
      </c>
      <c r="X913" s="108">
        <v>4</v>
      </c>
      <c r="Y913" s="109">
        <v>4</v>
      </c>
      <c r="Z913" s="109" t="s">
        <v>163</v>
      </c>
      <c r="AA913" s="110" t="s">
        <v>163</v>
      </c>
      <c r="AB913" s="108" t="s">
        <v>163</v>
      </c>
      <c r="AC913" s="109" t="s">
        <v>163</v>
      </c>
      <c r="AD913" s="109" t="s">
        <v>164</v>
      </c>
      <c r="AE913" s="110" t="s">
        <v>164</v>
      </c>
      <c r="AF913" s="108" t="s">
        <v>164</v>
      </c>
      <c r="AG913" s="109" t="s">
        <v>164</v>
      </c>
      <c r="AH913" s="109" t="s">
        <v>164</v>
      </c>
      <c r="AI913" s="362"/>
      <c r="AJ913" s="363"/>
      <c r="AK913" s="108" t="s">
        <v>164</v>
      </c>
      <c r="AL913" s="109"/>
      <c r="AM913" s="109"/>
      <c r="AN913" s="110"/>
      <c r="AO913" s="108"/>
      <c r="AP913" s="109"/>
      <c r="AQ913" s="109"/>
      <c r="AR913" s="110"/>
      <c r="AS913" s="111"/>
      <c r="AT913" s="109"/>
      <c r="AU913" s="109"/>
      <c r="AV913" s="112"/>
      <c r="AW913" s="108"/>
      <c r="AX913" s="109"/>
      <c r="AY913" s="109"/>
      <c r="AZ913" s="109"/>
      <c r="BA913" s="110"/>
      <c r="BB913" s="111"/>
      <c r="BC913" s="109"/>
      <c r="BD913" s="109"/>
      <c r="BE913" s="321"/>
      <c r="BF913" s="322"/>
      <c r="BG913" s="322"/>
      <c r="BH913" s="322"/>
      <c r="BI913" s="322"/>
      <c r="BJ913" s="323"/>
      <c r="BK913" s="46" t="s">
        <v>18</v>
      </c>
      <c r="BL913" s="46" t="s">
        <v>54</v>
      </c>
      <c r="BN913" s="146">
        <f t="shared" si="1508"/>
        <v>4</v>
      </c>
      <c r="BO913" s="146">
        <f t="shared" si="1457"/>
        <v>4</v>
      </c>
      <c r="BP913" s="146">
        <f t="shared" si="1458"/>
        <v>4</v>
      </c>
      <c r="BQ913" s="146">
        <f t="shared" si="1459"/>
        <v>4</v>
      </c>
      <c r="BR913" s="146">
        <f t="shared" si="1460"/>
        <v>4</v>
      </c>
      <c r="BS913" s="146">
        <f t="shared" si="1461"/>
        <v>4</v>
      </c>
      <c r="BT913" s="146">
        <f t="shared" si="1462"/>
        <v>4</v>
      </c>
      <c r="BU913" s="146">
        <f t="shared" si="1463"/>
        <v>4</v>
      </c>
      <c r="BV913" s="146">
        <f t="shared" si="1464"/>
        <v>4</v>
      </c>
      <c r="BW913" s="146">
        <f t="shared" si="1465"/>
        <v>4</v>
      </c>
      <c r="BX913" s="146">
        <f t="shared" si="1466"/>
        <v>4</v>
      </c>
      <c r="BY913" s="146">
        <f t="shared" si="1467"/>
        <v>4</v>
      </c>
      <c r="BZ913" s="146">
        <f t="shared" si="1468"/>
        <v>4</v>
      </c>
      <c r="CA913" s="146">
        <f t="shared" si="1469"/>
        <v>4</v>
      </c>
      <c r="CB913" s="146">
        <f t="shared" si="1470"/>
        <v>4</v>
      </c>
      <c r="CC913" s="146">
        <f t="shared" si="1471"/>
        <v>0</v>
      </c>
      <c r="CD913" s="146">
        <f t="shared" si="1472"/>
        <v>0</v>
      </c>
      <c r="CE913" s="146">
        <f t="shared" si="1473"/>
        <v>0</v>
      </c>
      <c r="CF913" s="146">
        <f t="shared" si="1474"/>
        <v>0</v>
      </c>
      <c r="CG913" s="146">
        <f t="shared" si="1475"/>
        <v>0</v>
      </c>
      <c r="CH913" s="146">
        <f t="shared" si="1476"/>
        <v>0</v>
      </c>
      <c r="CI913" s="146">
        <f t="shared" si="1477"/>
        <v>0</v>
      </c>
      <c r="CJ913" s="146">
        <f t="shared" si="1478"/>
        <v>0</v>
      </c>
      <c r="CK913" s="146">
        <f t="shared" si="1479"/>
        <v>0</v>
      </c>
      <c r="CL913" s="146">
        <f t="shared" si="1480"/>
        <v>0</v>
      </c>
      <c r="CM913" s="146">
        <f t="shared" si="1481"/>
        <v>0</v>
      </c>
      <c r="CN913" s="146">
        <f t="shared" si="1482"/>
        <v>0</v>
      </c>
      <c r="CO913" s="146">
        <f t="shared" si="1483"/>
        <v>0</v>
      </c>
      <c r="CP913" s="146">
        <f t="shared" si="1484"/>
        <v>0</v>
      </c>
      <c r="CQ913" s="146">
        <f t="shared" si="1485"/>
        <v>0</v>
      </c>
      <c r="CR913" s="146">
        <f t="shared" si="1486"/>
        <v>0</v>
      </c>
      <c r="CS913" s="146">
        <f t="shared" si="1487"/>
        <v>0</v>
      </c>
      <c r="CT913" s="146">
        <f t="shared" si="1488"/>
        <v>0</v>
      </c>
      <c r="CU913" s="146">
        <f t="shared" si="1489"/>
        <v>0</v>
      </c>
      <c r="CV913" s="146">
        <f t="shared" si="1490"/>
        <v>0</v>
      </c>
      <c r="CW913" s="146">
        <f t="shared" si="1491"/>
        <v>0</v>
      </c>
      <c r="CX913" s="146">
        <f t="shared" si="1492"/>
        <v>0</v>
      </c>
      <c r="CY913" s="146">
        <f t="shared" si="1493"/>
        <v>0</v>
      </c>
      <c r="CZ913" s="146">
        <f t="shared" si="1494"/>
        <v>0</v>
      </c>
      <c r="DA913" s="146">
        <f t="shared" si="1495"/>
        <v>0</v>
      </c>
      <c r="DB913" s="146">
        <f t="shared" si="1496"/>
        <v>0</v>
      </c>
      <c r="DC913" s="146">
        <f t="shared" si="1497"/>
        <v>0</v>
      </c>
      <c r="DD913" s="146">
        <f t="shared" si="1498"/>
        <v>0</v>
      </c>
      <c r="DE913" s="146">
        <f t="shared" si="1499"/>
        <v>0</v>
      </c>
      <c r="DF913" s="146">
        <f t="shared" si="1500"/>
        <v>0</v>
      </c>
      <c r="DG913" s="146">
        <f t="shared" si="1501"/>
        <v>0</v>
      </c>
      <c r="DH913" s="146">
        <f t="shared" si="1502"/>
        <v>0</v>
      </c>
      <c r="DI913" s="146">
        <f t="shared" si="1503"/>
        <v>0</v>
      </c>
      <c r="DJ913" s="146">
        <f t="shared" si="1504"/>
        <v>0</v>
      </c>
      <c r="DK913" s="146">
        <f t="shared" si="1505"/>
        <v>0</v>
      </c>
      <c r="DL913" s="146">
        <f t="shared" si="1506"/>
        <v>0</v>
      </c>
      <c r="DM913" s="146">
        <f t="shared" si="1507"/>
        <v>0</v>
      </c>
      <c r="DN913" s="64">
        <f>F913*H913*2</f>
        <v>120</v>
      </c>
      <c r="DO913" s="52">
        <f t="shared" si="1515"/>
        <v>120</v>
      </c>
      <c r="DP913" s="52" t="str">
        <f t="shared" si="1510"/>
        <v/>
      </c>
      <c r="DQ913" s="53" t="str">
        <f t="shared" si="1511"/>
        <v/>
      </c>
      <c r="DR913" s="1">
        <f t="shared" si="1516"/>
        <v>1</v>
      </c>
      <c r="DS913" s="168" t="e">
        <f>IF(AND(DR913=#REF!,BL913=#REF!),'Tiến độ'!D913,"")</f>
        <v>#REF!</v>
      </c>
    </row>
    <row r="914" spans="1:123" ht="11.25" customHeight="1">
      <c r="A914" s="309" t="str">
        <f>IF(B914="","",MAX($A$7:A913)+1)</f>
        <v/>
      </c>
      <c r="B914" s="312"/>
      <c r="C914" s="101" t="s">
        <v>240</v>
      </c>
      <c r="D914" s="102" t="s">
        <v>11801</v>
      </c>
      <c r="E914" s="103">
        <v>3</v>
      </c>
      <c r="F914" s="104">
        <v>45</v>
      </c>
      <c r="G914" s="105"/>
      <c r="H914" s="106">
        <f t="shared" si="1517"/>
        <v>1</v>
      </c>
      <c r="I914" s="107">
        <f t="shared" si="1518"/>
        <v>47</v>
      </c>
      <c r="J914" s="28"/>
      <c r="K914" s="108">
        <v>3</v>
      </c>
      <c r="L914" s="109">
        <v>3</v>
      </c>
      <c r="M914" s="109">
        <v>3</v>
      </c>
      <c r="N914" s="110">
        <v>3</v>
      </c>
      <c r="O914" s="108">
        <v>3</v>
      </c>
      <c r="P914" s="109">
        <v>3</v>
      </c>
      <c r="Q914" s="109">
        <v>3</v>
      </c>
      <c r="R914" s="110">
        <v>3</v>
      </c>
      <c r="S914" s="108">
        <v>3</v>
      </c>
      <c r="T914" s="109">
        <v>3</v>
      </c>
      <c r="U914" s="109">
        <v>3</v>
      </c>
      <c r="V914" s="109">
        <v>3</v>
      </c>
      <c r="W914" s="110">
        <v>3</v>
      </c>
      <c r="X914" s="108">
        <v>3</v>
      </c>
      <c r="Y914" s="109">
        <v>3</v>
      </c>
      <c r="Z914" s="109" t="s">
        <v>163</v>
      </c>
      <c r="AA914" s="110" t="s">
        <v>163</v>
      </c>
      <c r="AB914" s="108" t="s">
        <v>163</v>
      </c>
      <c r="AC914" s="109" t="s">
        <v>163</v>
      </c>
      <c r="AD914" s="109" t="s">
        <v>164</v>
      </c>
      <c r="AE914" s="110" t="s">
        <v>164</v>
      </c>
      <c r="AF914" s="108" t="s">
        <v>164</v>
      </c>
      <c r="AG914" s="109" t="s">
        <v>164</v>
      </c>
      <c r="AH914" s="109" t="s">
        <v>164</v>
      </c>
      <c r="AI914" s="362"/>
      <c r="AJ914" s="363"/>
      <c r="AK914" s="108" t="s">
        <v>164</v>
      </c>
      <c r="AL914" s="109"/>
      <c r="AM914" s="109"/>
      <c r="AN914" s="110"/>
      <c r="AO914" s="108"/>
      <c r="AP914" s="109"/>
      <c r="AQ914" s="109"/>
      <c r="AR914" s="110"/>
      <c r="AS914" s="111"/>
      <c r="AT914" s="109"/>
      <c r="AU914" s="109"/>
      <c r="AV914" s="112"/>
      <c r="AW914" s="108"/>
      <c r="AX914" s="109"/>
      <c r="AY914" s="109"/>
      <c r="AZ914" s="109"/>
      <c r="BA914" s="110"/>
      <c r="BB914" s="111"/>
      <c r="BC914" s="109"/>
      <c r="BD914" s="109"/>
      <c r="BE914" s="321"/>
      <c r="BF914" s="322"/>
      <c r="BG914" s="322"/>
      <c r="BH914" s="322"/>
      <c r="BI914" s="322"/>
      <c r="BJ914" s="323"/>
      <c r="BK914" s="48" t="s">
        <v>18</v>
      </c>
      <c r="BL914" s="48" t="s">
        <v>29</v>
      </c>
      <c r="BN914" s="146">
        <f t="shared" si="1508"/>
        <v>3</v>
      </c>
      <c r="BO914" s="146">
        <f t="shared" si="1457"/>
        <v>3</v>
      </c>
      <c r="BP914" s="146">
        <f t="shared" si="1458"/>
        <v>3</v>
      </c>
      <c r="BQ914" s="146">
        <f t="shared" si="1459"/>
        <v>3</v>
      </c>
      <c r="BR914" s="146">
        <f t="shared" si="1460"/>
        <v>3</v>
      </c>
      <c r="BS914" s="146">
        <f t="shared" si="1461"/>
        <v>3</v>
      </c>
      <c r="BT914" s="146">
        <f t="shared" si="1462"/>
        <v>3</v>
      </c>
      <c r="BU914" s="146">
        <f t="shared" si="1463"/>
        <v>3</v>
      </c>
      <c r="BV914" s="146">
        <f t="shared" si="1464"/>
        <v>3</v>
      </c>
      <c r="BW914" s="146">
        <f t="shared" si="1465"/>
        <v>3</v>
      </c>
      <c r="BX914" s="146">
        <f t="shared" si="1466"/>
        <v>3</v>
      </c>
      <c r="BY914" s="146">
        <f t="shared" si="1467"/>
        <v>3</v>
      </c>
      <c r="BZ914" s="146">
        <f t="shared" si="1468"/>
        <v>3</v>
      </c>
      <c r="CA914" s="146">
        <f t="shared" si="1469"/>
        <v>3</v>
      </c>
      <c r="CB914" s="146">
        <f t="shared" si="1470"/>
        <v>3</v>
      </c>
      <c r="CC914" s="146">
        <f t="shared" si="1471"/>
        <v>0</v>
      </c>
      <c r="CD914" s="146">
        <f t="shared" si="1472"/>
        <v>0</v>
      </c>
      <c r="CE914" s="146">
        <f t="shared" si="1473"/>
        <v>0</v>
      </c>
      <c r="CF914" s="146">
        <f t="shared" si="1474"/>
        <v>0</v>
      </c>
      <c r="CG914" s="146">
        <f t="shared" si="1475"/>
        <v>0</v>
      </c>
      <c r="CH914" s="146">
        <f t="shared" si="1476"/>
        <v>0</v>
      </c>
      <c r="CI914" s="146">
        <f t="shared" si="1477"/>
        <v>0</v>
      </c>
      <c r="CJ914" s="146">
        <f t="shared" si="1478"/>
        <v>0</v>
      </c>
      <c r="CK914" s="146">
        <f t="shared" si="1479"/>
        <v>0</v>
      </c>
      <c r="CL914" s="146">
        <f t="shared" si="1480"/>
        <v>0</v>
      </c>
      <c r="CM914" s="146">
        <f t="shared" si="1481"/>
        <v>0</v>
      </c>
      <c r="CN914" s="146">
        <f t="shared" si="1482"/>
        <v>0</v>
      </c>
      <c r="CO914" s="146">
        <f t="shared" si="1483"/>
        <v>0</v>
      </c>
      <c r="CP914" s="146">
        <f t="shared" si="1484"/>
        <v>0</v>
      </c>
      <c r="CQ914" s="146">
        <f t="shared" si="1485"/>
        <v>0</v>
      </c>
      <c r="CR914" s="146">
        <f t="shared" si="1486"/>
        <v>0</v>
      </c>
      <c r="CS914" s="146">
        <f t="shared" si="1487"/>
        <v>0</v>
      </c>
      <c r="CT914" s="146">
        <f t="shared" si="1488"/>
        <v>0</v>
      </c>
      <c r="CU914" s="146">
        <f t="shared" si="1489"/>
        <v>0</v>
      </c>
      <c r="CV914" s="146">
        <f t="shared" si="1490"/>
        <v>0</v>
      </c>
      <c r="CW914" s="146">
        <f t="shared" si="1491"/>
        <v>0</v>
      </c>
      <c r="CX914" s="146">
        <f t="shared" si="1492"/>
        <v>0</v>
      </c>
      <c r="CY914" s="146">
        <f t="shared" si="1493"/>
        <v>0</v>
      </c>
      <c r="CZ914" s="146">
        <f t="shared" si="1494"/>
        <v>0</v>
      </c>
      <c r="DA914" s="146">
        <f t="shared" si="1495"/>
        <v>0</v>
      </c>
      <c r="DB914" s="146">
        <f t="shared" si="1496"/>
        <v>0</v>
      </c>
      <c r="DC914" s="146">
        <f t="shared" si="1497"/>
        <v>0</v>
      </c>
      <c r="DD914" s="146">
        <f t="shared" si="1498"/>
        <v>0</v>
      </c>
      <c r="DE914" s="146">
        <f t="shared" si="1499"/>
        <v>0</v>
      </c>
      <c r="DF914" s="146">
        <f t="shared" si="1500"/>
        <v>0</v>
      </c>
      <c r="DG914" s="146">
        <f t="shared" si="1501"/>
        <v>0</v>
      </c>
      <c r="DH914" s="146">
        <f t="shared" si="1502"/>
        <v>0</v>
      </c>
      <c r="DI914" s="146">
        <f t="shared" si="1503"/>
        <v>0</v>
      </c>
      <c r="DJ914" s="146">
        <f t="shared" si="1504"/>
        <v>0</v>
      </c>
      <c r="DK914" s="146">
        <f t="shared" si="1505"/>
        <v>0</v>
      </c>
      <c r="DL914" s="146">
        <f t="shared" si="1506"/>
        <v>0</v>
      </c>
      <c r="DM914" s="146">
        <f t="shared" si="1507"/>
        <v>0</v>
      </c>
      <c r="DN914" s="65">
        <f t="shared" si="1514"/>
        <v>45</v>
      </c>
      <c r="DO914" s="57">
        <f t="shared" si="1515"/>
        <v>45</v>
      </c>
      <c r="DP914" s="57" t="str">
        <f t="shared" si="1510"/>
        <v/>
      </c>
      <c r="DQ914" s="58" t="str">
        <f t="shared" si="1511"/>
        <v/>
      </c>
      <c r="DR914" s="1">
        <f t="shared" si="1516"/>
        <v>1</v>
      </c>
      <c r="DS914" s="168" t="e">
        <f>IF(AND(DR914=#REF!,BL914=#REF!),'Tiến độ'!D914,"")</f>
        <v>#REF!</v>
      </c>
    </row>
    <row r="915" spans="1:123" ht="11.25" customHeight="1">
      <c r="A915" s="309" t="str">
        <f>IF(B915="","",MAX($A$7:A914)+1)</f>
        <v/>
      </c>
      <c r="B915" s="312"/>
      <c r="C915" s="101" t="s">
        <v>426</v>
      </c>
      <c r="D915" s="102" t="s">
        <v>213</v>
      </c>
      <c r="E915" s="103">
        <v>3</v>
      </c>
      <c r="F915" s="104">
        <v>60</v>
      </c>
      <c r="G915" s="105"/>
      <c r="H915" s="106">
        <f t="shared" si="1517"/>
        <v>1</v>
      </c>
      <c r="I915" s="107">
        <f t="shared" si="1518"/>
        <v>47</v>
      </c>
      <c r="J915" s="28"/>
      <c r="K915" s="108"/>
      <c r="L915" s="109"/>
      <c r="M915" s="109"/>
      <c r="N915" s="110"/>
      <c r="O915" s="108"/>
      <c r="P915" s="109"/>
      <c r="Q915" s="109"/>
      <c r="R915" s="110"/>
      <c r="S915" s="108"/>
      <c r="T915" s="109"/>
      <c r="U915" s="109"/>
      <c r="V915" s="109"/>
      <c r="W915" s="110"/>
      <c r="X915" s="108"/>
      <c r="Y915" s="109"/>
      <c r="Z915" s="109"/>
      <c r="AA915" s="110"/>
      <c r="AB915" s="108"/>
      <c r="AC915" s="109"/>
      <c r="AD915" s="109"/>
      <c r="AE915" s="110"/>
      <c r="AF915" s="108"/>
      <c r="AG915" s="109"/>
      <c r="AH915" s="109"/>
      <c r="AI915" s="362"/>
      <c r="AJ915" s="363"/>
      <c r="AK915" s="108"/>
      <c r="AL915" s="109"/>
      <c r="AM915" s="109"/>
      <c r="AN915" s="110"/>
      <c r="AO915" s="108">
        <v>5</v>
      </c>
      <c r="AP915" s="109">
        <v>5</v>
      </c>
      <c r="AQ915" s="109">
        <v>5</v>
      </c>
      <c r="AR915" s="110">
        <v>5</v>
      </c>
      <c r="AS915" s="111">
        <v>5</v>
      </c>
      <c r="AT915" s="109">
        <v>5</v>
      </c>
      <c r="AU915" s="109">
        <v>5</v>
      </c>
      <c r="AV915" s="112">
        <v>5</v>
      </c>
      <c r="AW915" s="108">
        <v>5</v>
      </c>
      <c r="AX915" s="109">
        <v>5</v>
      </c>
      <c r="AY915" s="109">
        <v>5</v>
      </c>
      <c r="AZ915" s="109">
        <v>5</v>
      </c>
      <c r="BA915" s="110" t="s">
        <v>166</v>
      </c>
      <c r="BB915" s="111" t="s">
        <v>163</v>
      </c>
      <c r="BC915" s="109" t="s">
        <v>163</v>
      </c>
      <c r="BD915" s="109" t="s">
        <v>163</v>
      </c>
      <c r="BE915" s="321"/>
      <c r="BF915" s="322"/>
      <c r="BG915" s="322"/>
      <c r="BH915" s="322"/>
      <c r="BI915" s="322"/>
      <c r="BJ915" s="323"/>
      <c r="BK915" s="48" t="s">
        <v>18</v>
      </c>
      <c r="BL915" s="48" t="s">
        <v>57</v>
      </c>
      <c r="BN915" s="146">
        <f t="shared" si="1508"/>
        <v>0</v>
      </c>
      <c r="BO915" s="146">
        <f t="shared" si="1457"/>
        <v>0</v>
      </c>
      <c r="BP915" s="146">
        <f t="shared" si="1458"/>
        <v>0</v>
      </c>
      <c r="BQ915" s="146">
        <f t="shared" si="1459"/>
        <v>0</v>
      </c>
      <c r="BR915" s="146">
        <f t="shared" si="1460"/>
        <v>0</v>
      </c>
      <c r="BS915" s="146">
        <f t="shared" si="1461"/>
        <v>0</v>
      </c>
      <c r="BT915" s="146">
        <f t="shared" si="1462"/>
        <v>0</v>
      </c>
      <c r="BU915" s="146">
        <f t="shared" si="1463"/>
        <v>0</v>
      </c>
      <c r="BV915" s="146">
        <f t="shared" si="1464"/>
        <v>0</v>
      </c>
      <c r="BW915" s="146">
        <f t="shared" si="1465"/>
        <v>0</v>
      </c>
      <c r="BX915" s="146">
        <f t="shared" si="1466"/>
        <v>0</v>
      </c>
      <c r="BY915" s="146">
        <f t="shared" si="1467"/>
        <v>0</v>
      </c>
      <c r="BZ915" s="146">
        <f t="shared" si="1468"/>
        <v>0</v>
      </c>
      <c r="CA915" s="146">
        <f t="shared" si="1469"/>
        <v>0</v>
      </c>
      <c r="CB915" s="146">
        <f t="shared" si="1470"/>
        <v>0</v>
      </c>
      <c r="CC915" s="146">
        <f t="shared" si="1471"/>
        <v>0</v>
      </c>
      <c r="CD915" s="146">
        <f t="shared" si="1472"/>
        <v>0</v>
      </c>
      <c r="CE915" s="146">
        <f t="shared" si="1473"/>
        <v>0</v>
      </c>
      <c r="CF915" s="146">
        <f t="shared" si="1474"/>
        <v>0</v>
      </c>
      <c r="CG915" s="146">
        <f t="shared" si="1475"/>
        <v>0</v>
      </c>
      <c r="CH915" s="146">
        <f t="shared" si="1476"/>
        <v>0</v>
      </c>
      <c r="CI915" s="146">
        <f t="shared" si="1477"/>
        <v>0</v>
      </c>
      <c r="CJ915" s="146">
        <f t="shared" si="1478"/>
        <v>0</v>
      </c>
      <c r="CK915" s="146">
        <f t="shared" si="1479"/>
        <v>0</v>
      </c>
      <c r="CL915" s="146">
        <f t="shared" si="1480"/>
        <v>0</v>
      </c>
      <c r="CM915" s="146">
        <f t="shared" si="1481"/>
        <v>0</v>
      </c>
      <c r="CN915" s="146">
        <f t="shared" si="1482"/>
        <v>0</v>
      </c>
      <c r="CO915" s="146">
        <f t="shared" si="1483"/>
        <v>0</v>
      </c>
      <c r="CP915" s="146">
        <f t="shared" si="1484"/>
        <v>0</v>
      </c>
      <c r="CQ915" s="146">
        <f t="shared" si="1485"/>
        <v>0</v>
      </c>
      <c r="CR915" s="146">
        <f t="shared" si="1486"/>
        <v>5</v>
      </c>
      <c r="CS915" s="146">
        <f t="shared" si="1487"/>
        <v>5</v>
      </c>
      <c r="CT915" s="146">
        <f t="shared" si="1488"/>
        <v>5</v>
      </c>
      <c r="CU915" s="146">
        <f t="shared" si="1489"/>
        <v>5</v>
      </c>
      <c r="CV915" s="146">
        <f t="shared" si="1490"/>
        <v>5</v>
      </c>
      <c r="CW915" s="146">
        <f t="shared" si="1491"/>
        <v>5</v>
      </c>
      <c r="CX915" s="146">
        <f t="shared" si="1492"/>
        <v>5</v>
      </c>
      <c r="CY915" s="146">
        <f t="shared" si="1493"/>
        <v>5</v>
      </c>
      <c r="CZ915" s="146">
        <f t="shared" si="1494"/>
        <v>5</v>
      </c>
      <c r="DA915" s="146">
        <f t="shared" si="1495"/>
        <v>5</v>
      </c>
      <c r="DB915" s="146">
        <f t="shared" si="1496"/>
        <v>5</v>
      </c>
      <c r="DC915" s="146">
        <f t="shared" si="1497"/>
        <v>5</v>
      </c>
      <c r="DD915" s="146">
        <f t="shared" si="1498"/>
        <v>0</v>
      </c>
      <c r="DE915" s="146">
        <f t="shared" si="1499"/>
        <v>0</v>
      </c>
      <c r="DF915" s="146">
        <f t="shared" si="1500"/>
        <v>0</v>
      </c>
      <c r="DG915" s="146">
        <f t="shared" si="1501"/>
        <v>0</v>
      </c>
      <c r="DH915" s="146">
        <f t="shared" si="1502"/>
        <v>0</v>
      </c>
      <c r="DI915" s="146">
        <f t="shared" si="1503"/>
        <v>0</v>
      </c>
      <c r="DJ915" s="146">
        <f t="shared" si="1504"/>
        <v>0</v>
      </c>
      <c r="DK915" s="146">
        <f t="shared" si="1505"/>
        <v>0</v>
      </c>
      <c r="DL915" s="146">
        <f t="shared" si="1506"/>
        <v>0</v>
      </c>
      <c r="DM915" s="146">
        <f t="shared" si="1507"/>
        <v>0</v>
      </c>
      <c r="DN915" s="65">
        <f t="shared" si="1514"/>
        <v>60</v>
      </c>
      <c r="DO915" s="57" t="str">
        <f t="shared" si="1515"/>
        <v/>
      </c>
      <c r="DP915" s="57" t="str">
        <f t="shared" si="1510"/>
        <v/>
      </c>
      <c r="DQ915" s="58">
        <f t="shared" si="1511"/>
        <v>60</v>
      </c>
      <c r="DR915" s="1">
        <f t="shared" si="1516"/>
        <v>2</v>
      </c>
      <c r="DS915" s="168" t="e">
        <f>IF(AND(DR915=#REF!,BL915=#REF!),'Tiến độ'!D915,"")</f>
        <v>#REF!</v>
      </c>
    </row>
    <row r="916" spans="1:123" ht="11.25" customHeight="1">
      <c r="A916" s="309" t="str">
        <f>IF(B916="","",MAX($A$7:A915)+1)</f>
        <v/>
      </c>
      <c r="B916" s="312"/>
      <c r="C916" s="101" t="s">
        <v>863</v>
      </c>
      <c r="D916" s="102" t="s">
        <v>864</v>
      </c>
      <c r="E916" s="103">
        <v>3</v>
      </c>
      <c r="F916" s="104">
        <v>45</v>
      </c>
      <c r="G916" s="105"/>
      <c r="H916" s="106">
        <f t="shared" si="1517"/>
        <v>1</v>
      </c>
      <c r="I916" s="107">
        <f t="shared" si="1518"/>
        <v>47</v>
      </c>
      <c r="J916" s="28"/>
      <c r="K916" s="108"/>
      <c r="L916" s="109"/>
      <c r="M916" s="109"/>
      <c r="N916" s="110"/>
      <c r="O916" s="108"/>
      <c r="P916" s="109"/>
      <c r="Q916" s="109"/>
      <c r="R916" s="110"/>
      <c r="S916" s="108"/>
      <c r="T916" s="109"/>
      <c r="U916" s="109"/>
      <c r="V916" s="109"/>
      <c r="W916" s="110"/>
      <c r="X916" s="108"/>
      <c r="Y916" s="109"/>
      <c r="Z916" s="109"/>
      <c r="AA916" s="110"/>
      <c r="AB916" s="108"/>
      <c r="AC916" s="109"/>
      <c r="AD916" s="109"/>
      <c r="AE916" s="110"/>
      <c r="AF916" s="108"/>
      <c r="AG916" s="109"/>
      <c r="AH916" s="109"/>
      <c r="AI916" s="362"/>
      <c r="AJ916" s="363"/>
      <c r="AK916" s="108"/>
      <c r="AL916" s="109"/>
      <c r="AM916" s="109"/>
      <c r="AN916" s="110"/>
      <c r="AO916" s="108">
        <v>4</v>
      </c>
      <c r="AP916" s="109">
        <v>4</v>
      </c>
      <c r="AQ916" s="109">
        <v>4</v>
      </c>
      <c r="AR916" s="110">
        <v>4</v>
      </c>
      <c r="AS916" s="111">
        <v>4</v>
      </c>
      <c r="AT916" s="109">
        <v>4</v>
      </c>
      <c r="AU916" s="109">
        <v>4</v>
      </c>
      <c r="AV916" s="112">
        <v>4</v>
      </c>
      <c r="AW916" s="108">
        <v>4</v>
      </c>
      <c r="AX916" s="109">
        <v>4</v>
      </c>
      <c r="AY916" s="109">
        <v>4</v>
      </c>
      <c r="AZ916" s="109">
        <v>1</v>
      </c>
      <c r="BA916" s="110" t="s">
        <v>166</v>
      </c>
      <c r="BB916" s="111" t="s">
        <v>163</v>
      </c>
      <c r="BC916" s="109" t="s">
        <v>163</v>
      </c>
      <c r="BD916" s="109" t="s">
        <v>163</v>
      </c>
      <c r="BE916" s="321"/>
      <c r="BF916" s="322"/>
      <c r="BG916" s="322"/>
      <c r="BH916" s="322"/>
      <c r="BI916" s="322"/>
      <c r="BJ916" s="323"/>
      <c r="BK916" s="48" t="s">
        <v>18</v>
      </c>
      <c r="BL916" s="48" t="s">
        <v>51</v>
      </c>
      <c r="BN916" s="146">
        <f t="shared" si="1508"/>
        <v>0</v>
      </c>
      <c r="BO916" s="146">
        <f t="shared" si="1457"/>
        <v>0</v>
      </c>
      <c r="BP916" s="146">
        <f t="shared" si="1458"/>
        <v>0</v>
      </c>
      <c r="BQ916" s="146">
        <f t="shared" si="1459"/>
        <v>0</v>
      </c>
      <c r="BR916" s="146">
        <f t="shared" si="1460"/>
        <v>0</v>
      </c>
      <c r="BS916" s="146">
        <f t="shared" si="1461"/>
        <v>0</v>
      </c>
      <c r="BT916" s="146">
        <f t="shared" si="1462"/>
        <v>0</v>
      </c>
      <c r="BU916" s="146">
        <f t="shared" si="1463"/>
        <v>0</v>
      </c>
      <c r="BV916" s="146">
        <f t="shared" si="1464"/>
        <v>0</v>
      </c>
      <c r="BW916" s="146">
        <f t="shared" si="1465"/>
        <v>0</v>
      </c>
      <c r="BX916" s="146">
        <f t="shared" si="1466"/>
        <v>0</v>
      </c>
      <c r="BY916" s="146">
        <f t="shared" si="1467"/>
        <v>0</v>
      </c>
      <c r="BZ916" s="146">
        <f t="shared" si="1468"/>
        <v>0</v>
      </c>
      <c r="CA916" s="146">
        <f t="shared" si="1469"/>
        <v>0</v>
      </c>
      <c r="CB916" s="146">
        <f t="shared" si="1470"/>
        <v>0</v>
      </c>
      <c r="CC916" s="146">
        <f t="shared" si="1471"/>
        <v>0</v>
      </c>
      <c r="CD916" s="146">
        <f t="shared" si="1472"/>
        <v>0</v>
      </c>
      <c r="CE916" s="146">
        <f t="shared" si="1473"/>
        <v>0</v>
      </c>
      <c r="CF916" s="146">
        <f t="shared" si="1474"/>
        <v>0</v>
      </c>
      <c r="CG916" s="146">
        <f t="shared" si="1475"/>
        <v>0</v>
      </c>
      <c r="CH916" s="146">
        <f t="shared" si="1476"/>
        <v>0</v>
      </c>
      <c r="CI916" s="146">
        <f t="shared" si="1477"/>
        <v>0</v>
      </c>
      <c r="CJ916" s="146">
        <f t="shared" si="1478"/>
        <v>0</v>
      </c>
      <c r="CK916" s="146">
        <f t="shared" si="1479"/>
        <v>0</v>
      </c>
      <c r="CL916" s="146">
        <f t="shared" si="1480"/>
        <v>0</v>
      </c>
      <c r="CM916" s="146">
        <f t="shared" si="1481"/>
        <v>0</v>
      </c>
      <c r="CN916" s="146">
        <f t="shared" si="1482"/>
        <v>0</v>
      </c>
      <c r="CO916" s="146">
        <f t="shared" si="1483"/>
        <v>0</v>
      </c>
      <c r="CP916" s="146">
        <f t="shared" si="1484"/>
        <v>0</v>
      </c>
      <c r="CQ916" s="146">
        <f t="shared" si="1485"/>
        <v>0</v>
      </c>
      <c r="CR916" s="146">
        <f t="shared" si="1486"/>
        <v>4</v>
      </c>
      <c r="CS916" s="146">
        <f t="shared" si="1487"/>
        <v>4</v>
      </c>
      <c r="CT916" s="146">
        <f t="shared" si="1488"/>
        <v>4</v>
      </c>
      <c r="CU916" s="146">
        <f t="shared" si="1489"/>
        <v>4</v>
      </c>
      <c r="CV916" s="146">
        <f t="shared" si="1490"/>
        <v>4</v>
      </c>
      <c r="CW916" s="146">
        <f t="shared" si="1491"/>
        <v>4</v>
      </c>
      <c r="CX916" s="146">
        <f t="shared" si="1492"/>
        <v>4</v>
      </c>
      <c r="CY916" s="146">
        <f t="shared" si="1493"/>
        <v>4</v>
      </c>
      <c r="CZ916" s="146">
        <f t="shared" si="1494"/>
        <v>4</v>
      </c>
      <c r="DA916" s="146">
        <f t="shared" si="1495"/>
        <v>4</v>
      </c>
      <c r="DB916" s="146">
        <f t="shared" si="1496"/>
        <v>4</v>
      </c>
      <c r="DC916" s="146">
        <f t="shared" si="1497"/>
        <v>1</v>
      </c>
      <c r="DD916" s="146">
        <f t="shared" si="1498"/>
        <v>0</v>
      </c>
      <c r="DE916" s="146">
        <f t="shared" si="1499"/>
        <v>0</v>
      </c>
      <c r="DF916" s="146">
        <f t="shared" si="1500"/>
        <v>0</v>
      </c>
      <c r="DG916" s="146">
        <f t="shared" si="1501"/>
        <v>0</v>
      </c>
      <c r="DH916" s="146">
        <f t="shared" si="1502"/>
        <v>0</v>
      </c>
      <c r="DI916" s="146">
        <f t="shared" si="1503"/>
        <v>0</v>
      </c>
      <c r="DJ916" s="146">
        <f t="shared" si="1504"/>
        <v>0</v>
      </c>
      <c r="DK916" s="146">
        <f t="shared" si="1505"/>
        <v>0</v>
      </c>
      <c r="DL916" s="146">
        <f t="shared" si="1506"/>
        <v>0</v>
      </c>
      <c r="DM916" s="146">
        <f t="shared" si="1507"/>
        <v>0</v>
      </c>
      <c r="DN916" s="65">
        <f t="shared" si="1514"/>
        <v>45</v>
      </c>
      <c r="DO916" s="57" t="str">
        <f t="shared" si="1515"/>
        <v/>
      </c>
      <c r="DP916" s="57" t="str">
        <f t="shared" si="1510"/>
        <v/>
      </c>
      <c r="DQ916" s="58">
        <f t="shared" si="1511"/>
        <v>45</v>
      </c>
      <c r="DR916" s="1">
        <f t="shared" si="1516"/>
        <v>2</v>
      </c>
      <c r="DS916" s="168" t="e">
        <f>IF(AND(DR916=#REF!,BL916=#REF!),'Tiến độ'!D916,"")</f>
        <v>#REF!</v>
      </c>
    </row>
    <row r="917" spans="1:123" ht="11.25" customHeight="1">
      <c r="A917" s="309" t="str">
        <f>IF(B917="","",MAX($A$7:A916)+1)</f>
        <v/>
      </c>
      <c r="B917" s="312"/>
      <c r="C917" s="101" t="s">
        <v>677</v>
      </c>
      <c r="D917" s="102" t="s">
        <v>865</v>
      </c>
      <c r="E917" s="103">
        <v>3</v>
      </c>
      <c r="F917" s="104">
        <v>60</v>
      </c>
      <c r="G917" s="105"/>
      <c r="H917" s="106">
        <f t="shared" si="1517"/>
        <v>1</v>
      </c>
      <c r="I917" s="107">
        <f t="shared" si="1518"/>
        <v>47</v>
      </c>
      <c r="J917" s="28"/>
      <c r="K917" s="108"/>
      <c r="L917" s="109"/>
      <c r="M917" s="109"/>
      <c r="N917" s="110"/>
      <c r="O917" s="108"/>
      <c r="P917" s="109"/>
      <c r="Q917" s="109"/>
      <c r="R917" s="110"/>
      <c r="S917" s="108"/>
      <c r="T917" s="109"/>
      <c r="U917" s="109"/>
      <c r="V917" s="109"/>
      <c r="W917" s="110"/>
      <c r="X917" s="108"/>
      <c r="Y917" s="109"/>
      <c r="Z917" s="109"/>
      <c r="AA917" s="110"/>
      <c r="AB917" s="108"/>
      <c r="AC917" s="109"/>
      <c r="AD917" s="109"/>
      <c r="AE917" s="110"/>
      <c r="AF917" s="108"/>
      <c r="AG917" s="109"/>
      <c r="AH917" s="109"/>
      <c r="AI917" s="362"/>
      <c r="AJ917" s="363"/>
      <c r="AK917" s="108"/>
      <c r="AL917" s="109"/>
      <c r="AM917" s="109"/>
      <c r="AN917" s="110"/>
      <c r="AO917" s="108">
        <v>5</v>
      </c>
      <c r="AP917" s="109">
        <v>5</v>
      </c>
      <c r="AQ917" s="109">
        <v>5</v>
      </c>
      <c r="AR917" s="110">
        <v>5</v>
      </c>
      <c r="AS917" s="111">
        <v>5</v>
      </c>
      <c r="AT917" s="109">
        <v>5</v>
      </c>
      <c r="AU917" s="109">
        <v>5</v>
      </c>
      <c r="AV917" s="112">
        <v>5</v>
      </c>
      <c r="AW917" s="108">
        <v>5</v>
      </c>
      <c r="AX917" s="109">
        <v>5</v>
      </c>
      <c r="AY917" s="109">
        <v>5</v>
      </c>
      <c r="AZ917" s="109">
        <v>5</v>
      </c>
      <c r="BA917" s="110" t="s">
        <v>166</v>
      </c>
      <c r="BB917" s="111" t="s">
        <v>163</v>
      </c>
      <c r="BC917" s="109" t="s">
        <v>163</v>
      </c>
      <c r="BD917" s="109" t="s">
        <v>163</v>
      </c>
      <c r="BE917" s="321"/>
      <c r="BF917" s="322"/>
      <c r="BG917" s="322"/>
      <c r="BH917" s="322"/>
      <c r="BI917" s="322"/>
      <c r="BJ917" s="323"/>
      <c r="BK917" s="48" t="s">
        <v>18</v>
      </c>
      <c r="BL917" s="48" t="s">
        <v>53</v>
      </c>
      <c r="BN917" s="146">
        <f t="shared" si="1508"/>
        <v>0</v>
      </c>
      <c r="BO917" s="146">
        <f t="shared" si="1457"/>
        <v>0</v>
      </c>
      <c r="BP917" s="146">
        <f t="shared" si="1458"/>
        <v>0</v>
      </c>
      <c r="BQ917" s="146">
        <f t="shared" si="1459"/>
        <v>0</v>
      </c>
      <c r="BR917" s="146">
        <f t="shared" si="1460"/>
        <v>0</v>
      </c>
      <c r="BS917" s="146">
        <f t="shared" si="1461"/>
        <v>0</v>
      </c>
      <c r="BT917" s="146">
        <f t="shared" si="1462"/>
        <v>0</v>
      </c>
      <c r="BU917" s="146">
        <f t="shared" si="1463"/>
        <v>0</v>
      </c>
      <c r="BV917" s="146">
        <f t="shared" si="1464"/>
        <v>0</v>
      </c>
      <c r="BW917" s="146">
        <f t="shared" si="1465"/>
        <v>0</v>
      </c>
      <c r="BX917" s="146">
        <f t="shared" si="1466"/>
        <v>0</v>
      </c>
      <c r="BY917" s="146">
        <f t="shared" si="1467"/>
        <v>0</v>
      </c>
      <c r="BZ917" s="146">
        <f t="shared" si="1468"/>
        <v>0</v>
      </c>
      <c r="CA917" s="146">
        <f t="shared" si="1469"/>
        <v>0</v>
      </c>
      <c r="CB917" s="146">
        <f t="shared" si="1470"/>
        <v>0</v>
      </c>
      <c r="CC917" s="146">
        <f t="shared" si="1471"/>
        <v>0</v>
      </c>
      <c r="CD917" s="146">
        <f t="shared" si="1472"/>
        <v>0</v>
      </c>
      <c r="CE917" s="146">
        <f t="shared" si="1473"/>
        <v>0</v>
      </c>
      <c r="CF917" s="146">
        <f t="shared" si="1474"/>
        <v>0</v>
      </c>
      <c r="CG917" s="146">
        <f t="shared" si="1475"/>
        <v>0</v>
      </c>
      <c r="CH917" s="146">
        <f t="shared" si="1476"/>
        <v>0</v>
      </c>
      <c r="CI917" s="146">
        <f t="shared" si="1477"/>
        <v>0</v>
      </c>
      <c r="CJ917" s="146">
        <f t="shared" si="1478"/>
        <v>0</v>
      </c>
      <c r="CK917" s="146">
        <f t="shared" si="1479"/>
        <v>0</v>
      </c>
      <c r="CL917" s="146">
        <f t="shared" si="1480"/>
        <v>0</v>
      </c>
      <c r="CM917" s="146">
        <f t="shared" si="1481"/>
        <v>0</v>
      </c>
      <c r="CN917" s="146">
        <f t="shared" si="1482"/>
        <v>0</v>
      </c>
      <c r="CO917" s="146">
        <f t="shared" si="1483"/>
        <v>0</v>
      </c>
      <c r="CP917" s="146">
        <f t="shared" si="1484"/>
        <v>0</v>
      </c>
      <c r="CQ917" s="146">
        <f t="shared" si="1485"/>
        <v>0</v>
      </c>
      <c r="CR917" s="146">
        <f t="shared" si="1486"/>
        <v>5</v>
      </c>
      <c r="CS917" s="146">
        <f t="shared" si="1487"/>
        <v>5</v>
      </c>
      <c r="CT917" s="146">
        <f t="shared" si="1488"/>
        <v>5</v>
      </c>
      <c r="CU917" s="146">
        <f t="shared" si="1489"/>
        <v>5</v>
      </c>
      <c r="CV917" s="146">
        <f t="shared" si="1490"/>
        <v>5</v>
      </c>
      <c r="CW917" s="146">
        <f t="shared" si="1491"/>
        <v>5</v>
      </c>
      <c r="CX917" s="146">
        <f t="shared" si="1492"/>
        <v>5</v>
      </c>
      <c r="CY917" s="146">
        <f t="shared" si="1493"/>
        <v>5</v>
      </c>
      <c r="CZ917" s="146">
        <f t="shared" si="1494"/>
        <v>5</v>
      </c>
      <c r="DA917" s="146">
        <f t="shared" si="1495"/>
        <v>5</v>
      </c>
      <c r="DB917" s="146">
        <f t="shared" si="1496"/>
        <v>5</v>
      </c>
      <c r="DC917" s="146">
        <f t="shared" si="1497"/>
        <v>5</v>
      </c>
      <c r="DD917" s="146">
        <f t="shared" si="1498"/>
        <v>0</v>
      </c>
      <c r="DE917" s="146">
        <f t="shared" si="1499"/>
        <v>0</v>
      </c>
      <c r="DF917" s="146">
        <f t="shared" si="1500"/>
        <v>0</v>
      </c>
      <c r="DG917" s="146">
        <f t="shared" si="1501"/>
        <v>0</v>
      </c>
      <c r="DH917" s="146">
        <f t="shared" si="1502"/>
        <v>0</v>
      </c>
      <c r="DI917" s="146">
        <f t="shared" si="1503"/>
        <v>0</v>
      </c>
      <c r="DJ917" s="146">
        <f t="shared" si="1504"/>
        <v>0</v>
      </c>
      <c r="DK917" s="146">
        <f t="shared" si="1505"/>
        <v>0</v>
      </c>
      <c r="DL917" s="146">
        <f t="shared" si="1506"/>
        <v>0</v>
      </c>
      <c r="DM917" s="146">
        <f t="shared" si="1507"/>
        <v>0</v>
      </c>
      <c r="DN917" s="65">
        <f t="shared" si="1514"/>
        <v>60</v>
      </c>
      <c r="DO917" s="57" t="str">
        <f t="shared" si="1515"/>
        <v/>
      </c>
      <c r="DP917" s="57" t="str">
        <f t="shared" si="1510"/>
        <v/>
      </c>
      <c r="DQ917" s="58">
        <f t="shared" si="1511"/>
        <v>60</v>
      </c>
      <c r="DR917" s="1">
        <f t="shared" si="1516"/>
        <v>2</v>
      </c>
      <c r="DS917" s="168" t="e">
        <f>IF(AND(DR917=#REF!,BL917=#REF!),'Tiến độ'!D917,"")</f>
        <v>#REF!</v>
      </c>
    </row>
    <row r="918" spans="1:123" ht="11.25" customHeight="1">
      <c r="A918" s="309" t="str">
        <f>IF(B918="","",MAX($A$7:A917)+1)</f>
        <v/>
      </c>
      <c r="B918" s="312"/>
      <c r="C918" s="101" t="s">
        <v>866</v>
      </c>
      <c r="D918" s="102" t="s">
        <v>867</v>
      </c>
      <c r="E918" s="103">
        <v>2</v>
      </c>
      <c r="F918" s="104">
        <v>30</v>
      </c>
      <c r="G918" s="105"/>
      <c r="H918" s="106">
        <f t="shared" si="1517"/>
        <v>1</v>
      </c>
      <c r="I918" s="107">
        <f t="shared" si="1518"/>
        <v>47</v>
      </c>
      <c r="J918" s="28"/>
      <c r="K918" s="108"/>
      <c r="L918" s="109"/>
      <c r="M918" s="109"/>
      <c r="N918" s="110"/>
      <c r="O918" s="108"/>
      <c r="P918" s="109"/>
      <c r="Q918" s="109"/>
      <c r="R918" s="110"/>
      <c r="S918" s="108"/>
      <c r="T918" s="109"/>
      <c r="U918" s="109"/>
      <c r="V918" s="109"/>
      <c r="W918" s="110"/>
      <c r="X918" s="108"/>
      <c r="Y918" s="109"/>
      <c r="Z918" s="109"/>
      <c r="AA918" s="110"/>
      <c r="AB918" s="108"/>
      <c r="AC918" s="109"/>
      <c r="AD918" s="109"/>
      <c r="AE918" s="110"/>
      <c r="AF918" s="108"/>
      <c r="AG918" s="109"/>
      <c r="AH918" s="109"/>
      <c r="AI918" s="362"/>
      <c r="AJ918" s="363"/>
      <c r="AK918" s="108"/>
      <c r="AL918" s="109"/>
      <c r="AM918" s="109"/>
      <c r="AN918" s="110"/>
      <c r="AO918" s="108">
        <v>3</v>
      </c>
      <c r="AP918" s="109">
        <v>3</v>
      </c>
      <c r="AQ918" s="109">
        <v>3</v>
      </c>
      <c r="AR918" s="110">
        <v>3</v>
      </c>
      <c r="AS918" s="111">
        <v>3</v>
      </c>
      <c r="AT918" s="109">
        <v>3</v>
      </c>
      <c r="AU918" s="109">
        <v>3</v>
      </c>
      <c r="AV918" s="112">
        <v>3</v>
      </c>
      <c r="AW918" s="108">
        <v>3</v>
      </c>
      <c r="AX918" s="109">
        <v>3</v>
      </c>
      <c r="AY918" s="109"/>
      <c r="AZ918" s="109"/>
      <c r="BA918" s="110" t="s">
        <v>166</v>
      </c>
      <c r="BB918" s="111" t="s">
        <v>163</v>
      </c>
      <c r="BC918" s="109" t="s">
        <v>163</v>
      </c>
      <c r="BD918" s="109" t="s">
        <v>163</v>
      </c>
      <c r="BE918" s="321"/>
      <c r="BF918" s="322"/>
      <c r="BG918" s="322"/>
      <c r="BH918" s="322"/>
      <c r="BI918" s="322"/>
      <c r="BJ918" s="323"/>
      <c r="BK918" s="48" t="s">
        <v>18</v>
      </c>
      <c r="BL918" s="48" t="s">
        <v>51</v>
      </c>
      <c r="BN918" s="146">
        <f t="shared" si="1508"/>
        <v>0</v>
      </c>
      <c r="BO918" s="146">
        <f t="shared" si="1457"/>
        <v>0</v>
      </c>
      <c r="BP918" s="146">
        <f t="shared" si="1458"/>
        <v>0</v>
      </c>
      <c r="BQ918" s="146">
        <f t="shared" si="1459"/>
        <v>0</v>
      </c>
      <c r="BR918" s="146">
        <f t="shared" si="1460"/>
        <v>0</v>
      </c>
      <c r="BS918" s="146">
        <f t="shared" si="1461"/>
        <v>0</v>
      </c>
      <c r="BT918" s="146">
        <f t="shared" si="1462"/>
        <v>0</v>
      </c>
      <c r="BU918" s="146">
        <f t="shared" si="1463"/>
        <v>0</v>
      </c>
      <c r="BV918" s="146">
        <f t="shared" si="1464"/>
        <v>0</v>
      </c>
      <c r="BW918" s="146">
        <f t="shared" si="1465"/>
        <v>0</v>
      </c>
      <c r="BX918" s="146">
        <f t="shared" si="1466"/>
        <v>0</v>
      </c>
      <c r="BY918" s="146">
        <f t="shared" si="1467"/>
        <v>0</v>
      </c>
      <c r="BZ918" s="146">
        <f t="shared" si="1468"/>
        <v>0</v>
      </c>
      <c r="CA918" s="146">
        <f t="shared" si="1469"/>
        <v>0</v>
      </c>
      <c r="CB918" s="146">
        <f t="shared" si="1470"/>
        <v>0</v>
      </c>
      <c r="CC918" s="146">
        <f t="shared" si="1471"/>
        <v>0</v>
      </c>
      <c r="CD918" s="146">
        <f t="shared" si="1472"/>
        <v>0</v>
      </c>
      <c r="CE918" s="146">
        <f t="shared" si="1473"/>
        <v>0</v>
      </c>
      <c r="CF918" s="146">
        <f t="shared" si="1474"/>
        <v>0</v>
      </c>
      <c r="CG918" s="146">
        <f t="shared" si="1475"/>
        <v>0</v>
      </c>
      <c r="CH918" s="146">
        <f t="shared" si="1476"/>
        <v>0</v>
      </c>
      <c r="CI918" s="146">
        <f t="shared" si="1477"/>
        <v>0</v>
      </c>
      <c r="CJ918" s="146">
        <f t="shared" si="1478"/>
        <v>0</v>
      </c>
      <c r="CK918" s="146">
        <f t="shared" si="1479"/>
        <v>0</v>
      </c>
      <c r="CL918" s="146">
        <f t="shared" si="1480"/>
        <v>0</v>
      </c>
      <c r="CM918" s="146">
        <f t="shared" si="1481"/>
        <v>0</v>
      </c>
      <c r="CN918" s="146">
        <f t="shared" si="1482"/>
        <v>0</v>
      </c>
      <c r="CO918" s="146">
        <f t="shared" si="1483"/>
        <v>0</v>
      </c>
      <c r="CP918" s="146">
        <f t="shared" si="1484"/>
        <v>0</v>
      </c>
      <c r="CQ918" s="146">
        <f t="shared" si="1485"/>
        <v>0</v>
      </c>
      <c r="CR918" s="146">
        <f t="shared" si="1486"/>
        <v>3</v>
      </c>
      <c r="CS918" s="146">
        <f t="shared" si="1487"/>
        <v>3</v>
      </c>
      <c r="CT918" s="146">
        <f t="shared" si="1488"/>
        <v>3</v>
      </c>
      <c r="CU918" s="146">
        <f t="shared" si="1489"/>
        <v>3</v>
      </c>
      <c r="CV918" s="146">
        <f t="shared" si="1490"/>
        <v>3</v>
      </c>
      <c r="CW918" s="146">
        <f t="shared" si="1491"/>
        <v>3</v>
      </c>
      <c r="CX918" s="146">
        <f t="shared" si="1492"/>
        <v>3</v>
      </c>
      <c r="CY918" s="146">
        <f t="shared" si="1493"/>
        <v>3</v>
      </c>
      <c r="CZ918" s="146">
        <f t="shared" si="1494"/>
        <v>3</v>
      </c>
      <c r="DA918" s="146">
        <f t="shared" si="1495"/>
        <v>3</v>
      </c>
      <c r="DB918" s="146">
        <f t="shared" si="1496"/>
        <v>0</v>
      </c>
      <c r="DC918" s="146">
        <f t="shared" si="1497"/>
        <v>0</v>
      </c>
      <c r="DD918" s="146">
        <f t="shared" si="1498"/>
        <v>0</v>
      </c>
      <c r="DE918" s="146">
        <f t="shared" si="1499"/>
        <v>0</v>
      </c>
      <c r="DF918" s="146">
        <f t="shared" si="1500"/>
        <v>0</v>
      </c>
      <c r="DG918" s="146">
        <f t="shared" si="1501"/>
        <v>0</v>
      </c>
      <c r="DH918" s="146">
        <f t="shared" si="1502"/>
        <v>0</v>
      </c>
      <c r="DI918" s="146">
        <f t="shared" si="1503"/>
        <v>0</v>
      </c>
      <c r="DJ918" s="146">
        <f t="shared" si="1504"/>
        <v>0</v>
      </c>
      <c r="DK918" s="146">
        <f t="shared" si="1505"/>
        <v>0</v>
      </c>
      <c r="DL918" s="146">
        <f t="shared" si="1506"/>
        <v>0</v>
      </c>
      <c r="DM918" s="146">
        <f t="shared" si="1507"/>
        <v>0</v>
      </c>
      <c r="DN918" s="65">
        <f>I918*1</f>
        <v>47</v>
      </c>
      <c r="DO918" s="57" t="str">
        <f t="shared" si="1515"/>
        <v/>
      </c>
      <c r="DP918" s="57" t="str">
        <f t="shared" si="1510"/>
        <v/>
      </c>
      <c r="DQ918" s="58">
        <f t="shared" si="1511"/>
        <v>47</v>
      </c>
      <c r="DR918" s="1">
        <f t="shared" si="1516"/>
        <v>2</v>
      </c>
      <c r="DS918" s="168" t="e">
        <f>IF(AND(DR918=#REF!,BL918=#REF!),'Tiến độ'!D918,"")</f>
        <v>#REF!</v>
      </c>
    </row>
    <row r="919" spans="1:123" ht="11.25" customHeight="1">
      <c r="A919" s="309" t="str">
        <f>IF(B919="","",MAX($A$7:A918)+1)</f>
        <v/>
      </c>
      <c r="B919" s="312"/>
      <c r="C919" s="101" t="s">
        <v>868</v>
      </c>
      <c r="D919" s="102" t="s">
        <v>869</v>
      </c>
      <c r="E919" s="103">
        <v>3</v>
      </c>
      <c r="F919" s="104"/>
      <c r="G919" s="105">
        <v>135</v>
      </c>
      <c r="H919" s="106">
        <f t="shared" si="1517"/>
        <v>1</v>
      </c>
      <c r="I919" s="107">
        <f t="shared" si="1518"/>
        <v>47</v>
      </c>
      <c r="J919" s="28"/>
      <c r="K919" s="108"/>
      <c r="L919" s="109"/>
      <c r="M919" s="109"/>
      <c r="N919" s="110"/>
      <c r="O919" s="108"/>
      <c r="P919" s="109"/>
      <c r="Q919" s="109"/>
      <c r="R919" s="110"/>
      <c r="S919" s="108"/>
      <c r="T919" s="109"/>
      <c r="U919" s="109"/>
      <c r="V919" s="109"/>
      <c r="W919" s="110"/>
      <c r="X919" s="108"/>
      <c r="Y919" s="109"/>
      <c r="Z919" s="109"/>
      <c r="AA919" s="110"/>
      <c r="AB919" s="108"/>
      <c r="AC919" s="109"/>
      <c r="AD919" s="109"/>
      <c r="AE919" s="110"/>
      <c r="AF919" s="108"/>
      <c r="AG919" s="109"/>
      <c r="AH919" s="109"/>
      <c r="AI919" s="362"/>
      <c r="AJ919" s="363"/>
      <c r="AK919" s="108"/>
      <c r="AL919" s="109" t="s">
        <v>11808</v>
      </c>
      <c r="AM919" s="109" t="s">
        <v>11808</v>
      </c>
      <c r="AN919" s="110" t="s">
        <v>11808</v>
      </c>
      <c r="AO919" s="108"/>
      <c r="AP919" s="109"/>
      <c r="AQ919" s="109"/>
      <c r="AR919" s="110"/>
      <c r="AS919" s="111"/>
      <c r="AT919" s="109"/>
      <c r="AU919" s="109"/>
      <c r="AV919" s="112"/>
      <c r="AW919" s="108"/>
      <c r="AX919" s="109"/>
      <c r="AY919" s="109"/>
      <c r="AZ919" s="109"/>
      <c r="BA919" s="110"/>
      <c r="BB919" s="111"/>
      <c r="BC919" s="109"/>
      <c r="BD919" s="109"/>
      <c r="BE919" s="321"/>
      <c r="BF919" s="322"/>
      <c r="BG919" s="322"/>
      <c r="BH919" s="322"/>
      <c r="BI919" s="322"/>
      <c r="BJ919" s="323"/>
      <c r="BK919" s="48" t="s">
        <v>18</v>
      </c>
      <c r="BL919" s="48" t="s">
        <v>52</v>
      </c>
      <c r="BN919" s="146">
        <f t="shared" si="1508"/>
        <v>0</v>
      </c>
      <c r="BO919" s="146">
        <f t="shared" si="1457"/>
        <v>0</v>
      </c>
      <c r="BP919" s="146">
        <f t="shared" si="1458"/>
        <v>0</v>
      </c>
      <c r="BQ919" s="146">
        <f t="shared" si="1459"/>
        <v>0</v>
      </c>
      <c r="BR919" s="146">
        <f t="shared" si="1460"/>
        <v>0</v>
      </c>
      <c r="BS919" s="146">
        <f t="shared" si="1461"/>
        <v>0</v>
      </c>
      <c r="BT919" s="146">
        <f t="shared" si="1462"/>
        <v>0</v>
      </c>
      <c r="BU919" s="146">
        <f t="shared" si="1463"/>
        <v>0</v>
      </c>
      <c r="BV919" s="146">
        <f t="shared" si="1464"/>
        <v>0</v>
      </c>
      <c r="BW919" s="146">
        <f t="shared" si="1465"/>
        <v>0</v>
      </c>
      <c r="BX919" s="146">
        <f t="shared" si="1466"/>
        <v>0</v>
      </c>
      <c r="BY919" s="146">
        <f t="shared" si="1467"/>
        <v>0</v>
      </c>
      <c r="BZ919" s="146">
        <f t="shared" si="1468"/>
        <v>0</v>
      </c>
      <c r="CA919" s="146">
        <f t="shared" si="1469"/>
        <v>0</v>
      </c>
      <c r="CB919" s="146">
        <f t="shared" si="1470"/>
        <v>0</v>
      </c>
      <c r="CC919" s="146">
        <f t="shared" si="1471"/>
        <v>0</v>
      </c>
      <c r="CD919" s="146">
        <f t="shared" si="1472"/>
        <v>0</v>
      </c>
      <c r="CE919" s="146">
        <f t="shared" si="1473"/>
        <v>0</v>
      </c>
      <c r="CF919" s="146">
        <f t="shared" si="1474"/>
        <v>0</v>
      </c>
      <c r="CG919" s="146">
        <f t="shared" si="1475"/>
        <v>0</v>
      </c>
      <c r="CH919" s="146">
        <f t="shared" si="1476"/>
        <v>0</v>
      </c>
      <c r="CI919" s="146">
        <f t="shared" si="1477"/>
        <v>0</v>
      </c>
      <c r="CJ919" s="146">
        <f t="shared" si="1478"/>
        <v>0</v>
      </c>
      <c r="CK919" s="146">
        <f t="shared" si="1479"/>
        <v>0</v>
      </c>
      <c r="CL919" s="146">
        <f t="shared" si="1480"/>
        <v>0</v>
      </c>
      <c r="CM919" s="146">
        <f t="shared" si="1481"/>
        <v>0</v>
      </c>
      <c r="CN919" s="146">
        <f t="shared" si="1482"/>
        <v>0</v>
      </c>
      <c r="CO919" s="146">
        <f t="shared" si="1483"/>
        <v>0</v>
      </c>
      <c r="CP919" s="146">
        <f t="shared" si="1484"/>
        <v>0</v>
      </c>
      <c r="CQ919" s="146">
        <f t="shared" si="1485"/>
        <v>0</v>
      </c>
      <c r="CR919" s="146">
        <f t="shared" si="1486"/>
        <v>0</v>
      </c>
      <c r="CS919" s="146">
        <f t="shared" si="1487"/>
        <v>0</v>
      </c>
      <c r="CT919" s="146">
        <f t="shared" si="1488"/>
        <v>0</v>
      </c>
      <c r="CU919" s="146">
        <f t="shared" si="1489"/>
        <v>0</v>
      </c>
      <c r="CV919" s="146">
        <f t="shared" si="1490"/>
        <v>0</v>
      </c>
      <c r="CW919" s="146">
        <f t="shared" si="1491"/>
        <v>0</v>
      </c>
      <c r="CX919" s="146">
        <f t="shared" si="1492"/>
        <v>0</v>
      </c>
      <c r="CY919" s="146">
        <f t="shared" si="1493"/>
        <v>0</v>
      </c>
      <c r="CZ919" s="146">
        <f t="shared" si="1494"/>
        <v>0</v>
      </c>
      <c r="DA919" s="146">
        <f t="shared" si="1495"/>
        <v>0</v>
      </c>
      <c r="DB919" s="146">
        <f t="shared" si="1496"/>
        <v>0</v>
      </c>
      <c r="DC919" s="146">
        <f t="shared" si="1497"/>
        <v>0</v>
      </c>
      <c r="DD919" s="146">
        <f t="shared" si="1498"/>
        <v>0</v>
      </c>
      <c r="DE919" s="146">
        <f t="shared" si="1499"/>
        <v>0</v>
      </c>
      <c r="DF919" s="146">
        <f t="shared" si="1500"/>
        <v>0</v>
      </c>
      <c r="DG919" s="146">
        <f t="shared" si="1501"/>
        <v>0</v>
      </c>
      <c r="DH919" s="146">
        <f t="shared" si="1502"/>
        <v>0</v>
      </c>
      <c r="DI919" s="146">
        <f t="shared" si="1503"/>
        <v>0</v>
      </c>
      <c r="DJ919" s="146">
        <f t="shared" si="1504"/>
        <v>0</v>
      </c>
      <c r="DK919" s="146">
        <f t="shared" si="1505"/>
        <v>0</v>
      </c>
      <c r="DL919" s="146">
        <f t="shared" si="1506"/>
        <v>0</v>
      </c>
      <c r="DM919" s="146">
        <f t="shared" si="1507"/>
        <v>0</v>
      </c>
      <c r="DN919" s="65">
        <f>30*H919*2</f>
        <v>60</v>
      </c>
      <c r="DO919" s="57" t="str">
        <f t="shared" si="1515"/>
        <v/>
      </c>
      <c r="DP919" s="57" t="str">
        <f t="shared" si="1510"/>
        <v/>
      </c>
      <c r="DQ919" s="58">
        <f t="shared" si="1511"/>
        <v>60</v>
      </c>
      <c r="DR919" s="1">
        <f t="shared" si="1516"/>
        <v>2</v>
      </c>
      <c r="DS919" s="168" t="e">
        <f>IF(AND(DR919=#REF!,BL919=#REF!),'Tiến độ'!D919,"")</f>
        <v>#REF!</v>
      </c>
    </row>
    <row r="920" spans="1:123" ht="11.25" customHeight="1">
      <c r="A920" s="309" t="str">
        <f>IF(B920="","",MAX($A$7:A919)+1)</f>
        <v/>
      </c>
      <c r="B920" s="312"/>
      <c r="C920" s="101" t="s">
        <v>870</v>
      </c>
      <c r="D920" s="102" t="s">
        <v>871</v>
      </c>
      <c r="E920" s="103">
        <v>2</v>
      </c>
      <c r="F920" s="104">
        <v>30</v>
      </c>
      <c r="G920" s="105"/>
      <c r="H920" s="106">
        <f t="shared" si="1517"/>
        <v>1</v>
      </c>
      <c r="I920" s="107">
        <f t="shared" si="1518"/>
        <v>47</v>
      </c>
      <c r="J920" s="28"/>
      <c r="K920" s="108"/>
      <c r="L920" s="109"/>
      <c r="M920" s="109"/>
      <c r="N920" s="110"/>
      <c r="O920" s="108"/>
      <c r="P920" s="109"/>
      <c r="Q920" s="109"/>
      <c r="R920" s="110"/>
      <c r="S920" s="108"/>
      <c r="T920" s="109"/>
      <c r="U920" s="109"/>
      <c r="V920" s="109"/>
      <c r="W920" s="110"/>
      <c r="X920" s="108"/>
      <c r="Y920" s="109"/>
      <c r="Z920" s="109"/>
      <c r="AA920" s="110"/>
      <c r="AB920" s="108"/>
      <c r="AC920" s="109"/>
      <c r="AD920" s="109"/>
      <c r="AE920" s="110"/>
      <c r="AF920" s="108"/>
      <c r="AG920" s="109"/>
      <c r="AH920" s="109"/>
      <c r="AI920" s="362"/>
      <c r="AJ920" s="363"/>
      <c r="AK920" s="86"/>
      <c r="AL920" s="109"/>
      <c r="AM920" s="109"/>
      <c r="AN920" s="110"/>
      <c r="AO920" s="108">
        <v>3</v>
      </c>
      <c r="AP920" s="109">
        <v>3</v>
      </c>
      <c r="AQ920" s="109">
        <v>3</v>
      </c>
      <c r="AR920" s="110">
        <v>3</v>
      </c>
      <c r="AS920" s="111">
        <v>3</v>
      </c>
      <c r="AT920" s="109">
        <v>3</v>
      </c>
      <c r="AU920" s="109">
        <v>3</v>
      </c>
      <c r="AV920" s="112">
        <v>3</v>
      </c>
      <c r="AW920" s="108">
        <v>3</v>
      </c>
      <c r="AX920" s="109">
        <v>3</v>
      </c>
      <c r="AY920" s="109"/>
      <c r="AZ920" s="109"/>
      <c r="BA920" s="110" t="s">
        <v>166</v>
      </c>
      <c r="BB920" s="111" t="s">
        <v>163</v>
      </c>
      <c r="BC920" s="109" t="s">
        <v>163</v>
      </c>
      <c r="BD920" s="109" t="s">
        <v>163</v>
      </c>
      <c r="BE920" s="321"/>
      <c r="BF920" s="322"/>
      <c r="BG920" s="322"/>
      <c r="BH920" s="322"/>
      <c r="BI920" s="322"/>
      <c r="BJ920" s="323"/>
      <c r="BK920" s="48" t="s">
        <v>18</v>
      </c>
      <c r="BL920" s="48" t="s">
        <v>53</v>
      </c>
      <c r="BN920" s="146">
        <f t="shared" si="1508"/>
        <v>0</v>
      </c>
      <c r="BO920" s="146">
        <f t="shared" si="1457"/>
        <v>0</v>
      </c>
      <c r="BP920" s="146">
        <f t="shared" si="1458"/>
        <v>0</v>
      </c>
      <c r="BQ920" s="146">
        <f t="shared" si="1459"/>
        <v>0</v>
      </c>
      <c r="BR920" s="146">
        <f t="shared" si="1460"/>
        <v>0</v>
      </c>
      <c r="BS920" s="146">
        <f t="shared" si="1461"/>
        <v>0</v>
      </c>
      <c r="BT920" s="146">
        <f t="shared" si="1462"/>
        <v>0</v>
      </c>
      <c r="BU920" s="146">
        <f t="shared" si="1463"/>
        <v>0</v>
      </c>
      <c r="BV920" s="146">
        <f t="shared" si="1464"/>
        <v>0</v>
      </c>
      <c r="BW920" s="146">
        <f t="shared" si="1465"/>
        <v>0</v>
      </c>
      <c r="BX920" s="146">
        <f t="shared" si="1466"/>
        <v>0</v>
      </c>
      <c r="BY920" s="146">
        <f t="shared" si="1467"/>
        <v>0</v>
      </c>
      <c r="BZ920" s="146">
        <f t="shared" si="1468"/>
        <v>0</v>
      </c>
      <c r="CA920" s="146">
        <f t="shared" si="1469"/>
        <v>0</v>
      </c>
      <c r="CB920" s="146">
        <f t="shared" si="1470"/>
        <v>0</v>
      </c>
      <c r="CC920" s="146">
        <f t="shared" si="1471"/>
        <v>0</v>
      </c>
      <c r="CD920" s="146">
        <f t="shared" si="1472"/>
        <v>0</v>
      </c>
      <c r="CE920" s="146">
        <f t="shared" si="1473"/>
        <v>0</v>
      </c>
      <c r="CF920" s="146">
        <f t="shared" si="1474"/>
        <v>0</v>
      </c>
      <c r="CG920" s="146">
        <f t="shared" si="1475"/>
        <v>0</v>
      </c>
      <c r="CH920" s="146">
        <f t="shared" si="1476"/>
        <v>0</v>
      </c>
      <c r="CI920" s="146">
        <f t="shared" si="1477"/>
        <v>0</v>
      </c>
      <c r="CJ920" s="146">
        <f t="shared" si="1478"/>
        <v>0</v>
      </c>
      <c r="CK920" s="146">
        <f t="shared" si="1479"/>
        <v>0</v>
      </c>
      <c r="CL920" s="146">
        <f t="shared" si="1480"/>
        <v>0</v>
      </c>
      <c r="CM920" s="146">
        <f t="shared" si="1481"/>
        <v>0</v>
      </c>
      <c r="CN920" s="146">
        <f t="shared" si="1482"/>
        <v>0</v>
      </c>
      <c r="CO920" s="146">
        <f t="shared" si="1483"/>
        <v>0</v>
      </c>
      <c r="CP920" s="146">
        <f t="shared" si="1484"/>
        <v>0</v>
      </c>
      <c r="CQ920" s="146">
        <f t="shared" si="1485"/>
        <v>0</v>
      </c>
      <c r="CR920" s="146">
        <f t="shared" si="1486"/>
        <v>3</v>
      </c>
      <c r="CS920" s="146">
        <f t="shared" si="1487"/>
        <v>3</v>
      </c>
      <c r="CT920" s="146">
        <f t="shared" si="1488"/>
        <v>3</v>
      </c>
      <c r="CU920" s="146">
        <f t="shared" si="1489"/>
        <v>3</v>
      </c>
      <c r="CV920" s="146">
        <f t="shared" si="1490"/>
        <v>3</v>
      </c>
      <c r="CW920" s="146">
        <f t="shared" si="1491"/>
        <v>3</v>
      </c>
      <c r="CX920" s="146">
        <f t="shared" si="1492"/>
        <v>3</v>
      </c>
      <c r="CY920" s="146">
        <f t="shared" si="1493"/>
        <v>3</v>
      </c>
      <c r="CZ920" s="146">
        <f t="shared" si="1494"/>
        <v>3</v>
      </c>
      <c r="DA920" s="146">
        <f t="shared" si="1495"/>
        <v>3</v>
      </c>
      <c r="DB920" s="146">
        <f t="shared" si="1496"/>
        <v>0</v>
      </c>
      <c r="DC920" s="146">
        <f t="shared" si="1497"/>
        <v>0</v>
      </c>
      <c r="DD920" s="146">
        <f t="shared" si="1498"/>
        <v>0</v>
      </c>
      <c r="DE920" s="146">
        <f t="shared" si="1499"/>
        <v>0</v>
      </c>
      <c r="DF920" s="146">
        <f t="shared" si="1500"/>
        <v>0</v>
      </c>
      <c r="DG920" s="146">
        <f t="shared" si="1501"/>
        <v>0</v>
      </c>
      <c r="DH920" s="146">
        <f t="shared" si="1502"/>
        <v>0</v>
      </c>
      <c r="DI920" s="146">
        <f t="shared" si="1503"/>
        <v>0</v>
      </c>
      <c r="DJ920" s="146">
        <f t="shared" si="1504"/>
        <v>0</v>
      </c>
      <c r="DK920" s="146">
        <f t="shared" si="1505"/>
        <v>0</v>
      </c>
      <c r="DL920" s="146">
        <f t="shared" si="1506"/>
        <v>0</v>
      </c>
      <c r="DM920" s="146">
        <f t="shared" si="1507"/>
        <v>0</v>
      </c>
      <c r="DN920" s="65">
        <f t="shared" ref="DN920:DN922" si="1519">F920*H920</f>
        <v>30</v>
      </c>
      <c r="DO920" s="57" t="str">
        <f t="shared" si="1515"/>
        <v/>
      </c>
      <c r="DP920" s="57" t="str">
        <f t="shared" si="1510"/>
        <v/>
      </c>
      <c r="DQ920" s="58">
        <f t="shared" si="1511"/>
        <v>30</v>
      </c>
      <c r="DR920" s="1">
        <f t="shared" si="1516"/>
        <v>2</v>
      </c>
      <c r="DS920" s="168" t="e">
        <f>IF(AND(DR920=#REF!,BL920=#REF!),'Tiến độ'!D920,"")</f>
        <v>#REF!</v>
      </c>
    </row>
    <row r="921" spans="1:123" ht="11.25" customHeight="1">
      <c r="A921" s="309" t="str">
        <f>IF(B921="","",MAX($A$7:A920)+1)</f>
        <v/>
      </c>
      <c r="B921" s="312"/>
      <c r="C921" s="101" t="s">
        <v>860</v>
      </c>
      <c r="D921" s="102" t="s">
        <v>872</v>
      </c>
      <c r="E921" s="103">
        <v>2</v>
      </c>
      <c r="F921" s="104">
        <v>30</v>
      </c>
      <c r="G921" s="105"/>
      <c r="H921" s="106">
        <f t="shared" si="1517"/>
        <v>1</v>
      </c>
      <c r="I921" s="107">
        <f t="shared" si="1518"/>
        <v>47</v>
      </c>
      <c r="J921" s="28"/>
      <c r="K921" s="108"/>
      <c r="L921" s="109"/>
      <c r="M921" s="109"/>
      <c r="N921" s="110"/>
      <c r="O921" s="108"/>
      <c r="P921" s="109"/>
      <c r="Q921" s="109"/>
      <c r="R921" s="110"/>
      <c r="S921" s="108"/>
      <c r="T921" s="109"/>
      <c r="U921" s="109"/>
      <c r="V921" s="109"/>
      <c r="W921" s="110"/>
      <c r="X921" s="108"/>
      <c r="Y921" s="109"/>
      <c r="Z921" s="109"/>
      <c r="AA921" s="110"/>
      <c r="AB921" s="108"/>
      <c r="AC921" s="109"/>
      <c r="AD921" s="109"/>
      <c r="AE921" s="110"/>
      <c r="AF921" s="108"/>
      <c r="AG921" s="109"/>
      <c r="AH921" s="109"/>
      <c r="AI921" s="362"/>
      <c r="AJ921" s="363"/>
      <c r="AK921" s="108"/>
      <c r="AL921" s="109"/>
      <c r="AM921" s="109"/>
      <c r="AN921" s="110"/>
      <c r="AO921" s="108">
        <v>3</v>
      </c>
      <c r="AP921" s="109">
        <v>3</v>
      </c>
      <c r="AQ921" s="109">
        <v>3</v>
      </c>
      <c r="AR921" s="110">
        <v>3</v>
      </c>
      <c r="AS921" s="111">
        <v>3</v>
      </c>
      <c r="AT921" s="109">
        <v>3</v>
      </c>
      <c r="AU921" s="109">
        <v>3</v>
      </c>
      <c r="AV921" s="112">
        <v>3</v>
      </c>
      <c r="AW921" s="108">
        <v>3</v>
      </c>
      <c r="AX921" s="109">
        <v>3</v>
      </c>
      <c r="AY921" s="109"/>
      <c r="AZ921" s="109"/>
      <c r="BA921" s="110" t="s">
        <v>166</v>
      </c>
      <c r="BB921" s="111" t="s">
        <v>163</v>
      </c>
      <c r="BC921" s="109" t="s">
        <v>163</v>
      </c>
      <c r="BD921" s="109" t="s">
        <v>163</v>
      </c>
      <c r="BE921" s="321"/>
      <c r="BF921" s="322"/>
      <c r="BG921" s="322"/>
      <c r="BH921" s="322"/>
      <c r="BI921" s="322"/>
      <c r="BJ921" s="323"/>
      <c r="BK921" s="48" t="s">
        <v>18</v>
      </c>
      <c r="BL921" s="48" t="s">
        <v>52</v>
      </c>
      <c r="BN921" s="146">
        <f t="shared" si="1508"/>
        <v>0</v>
      </c>
      <c r="BO921" s="146">
        <f t="shared" si="1457"/>
        <v>0</v>
      </c>
      <c r="BP921" s="146">
        <f t="shared" si="1458"/>
        <v>0</v>
      </c>
      <c r="BQ921" s="146">
        <f t="shared" si="1459"/>
        <v>0</v>
      </c>
      <c r="BR921" s="146">
        <f t="shared" si="1460"/>
        <v>0</v>
      </c>
      <c r="BS921" s="146">
        <f t="shared" si="1461"/>
        <v>0</v>
      </c>
      <c r="BT921" s="146">
        <f t="shared" si="1462"/>
        <v>0</v>
      </c>
      <c r="BU921" s="146">
        <f t="shared" si="1463"/>
        <v>0</v>
      </c>
      <c r="BV921" s="146">
        <f t="shared" si="1464"/>
        <v>0</v>
      </c>
      <c r="BW921" s="146">
        <f t="shared" si="1465"/>
        <v>0</v>
      </c>
      <c r="BX921" s="146">
        <f t="shared" si="1466"/>
        <v>0</v>
      </c>
      <c r="BY921" s="146">
        <f t="shared" si="1467"/>
        <v>0</v>
      </c>
      <c r="BZ921" s="146">
        <f t="shared" si="1468"/>
        <v>0</v>
      </c>
      <c r="CA921" s="146">
        <f t="shared" si="1469"/>
        <v>0</v>
      </c>
      <c r="CB921" s="146">
        <f t="shared" si="1470"/>
        <v>0</v>
      </c>
      <c r="CC921" s="146">
        <f t="shared" si="1471"/>
        <v>0</v>
      </c>
      <c r="CD921" s="146">
        <f t="shared" si="1472"/>
        <v>0</v>
      </c>
      <c r="CE921" s="146">
        <f t="shared" si="1473"/>
        <v>0</v>
      </c>
      <c r="CF921" s="146">
        <f t="shared" si="1474"/>
        <v>0</v>
      </c>
      <c r="CG921" s="146">
        <f t="shared" si="1475"/>
        <v>0</v>
      </c>
      <c r="CH921" s="146">
        <f t="shared" si="1476"/>
        <v>0</v>
      </c>
      <c r="CI921" s="146">
        <f t="shared" si="1477"/>
        <v>0</v>
      </c>
      <c r="CJ921" s="146">
        <f t="shared" si="1478"/>
        <v>0</v>
      </c>
      <c r="CK921" s="146">
        <f t="shared" si="1479"/>
        <v>0</v>
      </c>
      <c r="CL921" s="146">
        <f t="shared" si="1480"/>
        <v>0</v>
      </c>
      <c r="CM921" s="146">
        <f t="shared" si="1481"/>
        <v>0</v>
      </c>
      <c r="CN921" s="146">
        <f t="shared" si="1482"/>
        <v>0</v>
      </c>
      <c r="CO921" s="146">
        <f t="shared" si="1483"/>
        <v>0</v>
      </c>
      <c r="CP921" s="146">
        <f t="shared" si="1484"/>
        <v>0</v>
      </c>
      <c r="CQ921" s="146">
        <f t="shared" si="1485"/>
        <v>0</v>
      </c>
      <c r="CR921" s="146">
        <f t="shared" si="1486"/>
        <v>3</v>
      </c>
      <c r="CS921" s="146">
        <f t="shared" si="1487"/>
        <v>3</v>
      </c>
      <c r="CT921" s="146">
        <f t="shared" si="1488"/>
        <v>3</v>
      </c>
      <c r="CU921" s="146">
        <f t="shared" si="1489"/>
        <v>3</v>
      </c>
      <c r="CV921" s="146">
        <f t="shared" si="1490"/>
        <v>3</v>
      </c>
      <c r="CW921" s="146">
        <f t="shared" si="1491"/>
        <v>3</v>
      </c>
      <c r="CX921" s="146">
        <f t="shared" si="1492"/>
        <v>3</v>
      </c>
      <c r="CY921" s="146">
        <f t="shared" si="1493"/>
        <v>3</v>
      </c>
      <c r="CZ921" s="146">
        <f t="shared" si="1494"/>
        <v>3</v>
      </c>
      <c r="DA921" s="146">
        <f t="shared" si="1495"/>
        <v>3</v>
      </c>
      <c r="DB921" s="146">
        <f t="shared" si="1496"/>
        <v>0</v>
      </c>
      <c r="DC921" s="146">
        <f t="shared" si="1497"/>
        <v>0</v>
      </c>
      <c r="DD921" s="146">
        <f t="shared" si="1498"/>
        <v>0</v>
      </c>
      <c r="DE921" s="146">
        <f t="shared" si="1499"/>
        <v>0</v>
      </c>
      <c r="DF921" s="146">
        <f t="shared" si="1500"/>
        <v>0</v>
      </c>
      <c r="DG921" s="146">
        <f t="shared" si="1501"/>
        <v>0</v>
      </c>
      <c r="DH921" s="146">
        <f t="shared" si="1502"/>
        <v>0</v>
      </c>
      <c r="DI921" s="146">
        <f t="shared" si="1503"/>
        <v>0</v>
      </c>
      <c r="DJ921" s="146">
        <f t="shared" si="1504"/>
        <v>0</v>
      </c>
      <c r="DK921" s="146">
        <f t="shared" si="1505"/>
        <v>0</v>
      </c>
      <c r="DL921" s="146">
        <f t="shared" si="1506"/>
        <v>0</v>
      </c>
      <c r="DM921" s="146">
        <f t="shared" si="1507"/>
        <v>0</v>
      </c>
      <c r="DN921" s="65">
        <f t="shared" si="1519"/>
        <v>30</v>
      </c>
      <c r="DO921" s="57" t="str">
        <f t="shared" si="1515"/>
        <v/>
      </c>
      <c r="DP921" s="57" t="str">
        <f t="shared" si="1510"/>
        <v/>
      </c>
      <c r="DQ921" s="58">
        <f t="shared" si="1511"/>
        <v>30</v>
      </c>
      <c r="DR921" s="1">
        <f t="shared" si="1516"/>
        <v>2</v>
      </c>
      <c r="DS921" s="168" t="e">
        <f>IF(AND(DR921=#REF!,BL921=#REF!),'Tiến độ'!D921,"")</f>
        <v>#REF!</v>
      </c>
    </row>
    <row r="922" spans="1:123" ht="11.25" customHeight="1">
      <c r="A922" s="309" t="str">
        <f>IF(B922="","",MAX($A$7:A921)+1)</f>
        <v/>
      </c>
      <c r="B922" s="312"/>
      <c r="C922" s="101" t="s">
        <v>665</v>
      </c>
      <c r="D922" s="102" t="s">
        <v>873</v>
      </c>
      <c r="E922" s="103">
        <v>2</v>
      </c>
      <c r="F922" s="104">
        <v>30</v>
      </c>
      <c r="G922" s="105"/>
      <c r="H922" s="106">
        <f t="shared" si="1517"/>
        <v>1</v>
      </c>
      <c r="I922" s="107">
        <f t="shared" si="1518"/>
        <v>47</v>
      </c>
      <c r="J922" s="28"/>
      <c r="K922" s="108"/>
      <c r="L922" s="109"/>
      <c r="M922" s="109"/>
      <c r="N922" s="110"/>
      <c r="O922" s="108"/>
      <c r="P922" s="109"/>
      <c r="Q922" s="109"/>
      <c r="R922" s="110"/>
      <c r="S922" s="108"/>
      <c r="T922" s="109"/>
      <c r="U922" s="109"/>
      <c r="V922" s="109"/>
      <c r="W922" s="110"/>
      <c r="X922" s="108"/>
      <c r="Y922" s="109"/>
      <c r="Z922" s="109"/>
      <c r="AA922" s="110"/>
      <c r="AB922" s="108"/>
      <c r="AC922" s="109"/>
      <c r="AD922" s="109"/>
      <c r="AE922" s="110"/>
      <c r="AF922" s="108"/>
      <c r="AG922" s="109"/>
      <c r="AH922" s="109"/>
      <c r="AI922" s="362"/>
      <c r="AJ922" s="363"/>
      <c r="AK922" s="108"/>
      <c r="AL922" s="109"/>
      <c r="AM922" s="109"/>
      <c r="AN922" s="110"/>
      <c r="AO922" s="108">
        <v>3</v>
      </c>
      <c r="AP922" s="109">
        <v>3</v>
      </c>
      <c r="AQ922" s="109">
        <v>3</v>
      </c>
      <c r="AR922" s="110">
        <v>3</v>
      </c>
      <c r="AS922" s="111">
        <v>3</v>
      </c>
      <c r="AT922" s="109">
        <v>3</v>
      </c>
      <c r="AU922" s="109">
        <v>3</v>
      </c>
      <c r="AV922" s="112">
        <v>3</v>
      </c>
      <c r="AW922" s="108">
        <v>3</v>
      </c>
      <c r="AX922" s="109">
        <v>3</v>
      </c>
      <c r="AY922" s="109"/>
      <c r="AZ922" s="109"/>
      <c r="BA922" s="110" t="s">
        <v>166</v>
      </c>
      <c r="BB922" s="111" t="s">
        <v>163</v>
      </c>
      <c r="BC922" s="109" t="s">
        <v>163</v>
      </c>
      <c r="BD922" s="109" t="s">
        <v>163</v>
      </c>
      <c r="BE922" s="321"/>
      <c r="BF922" s="322"/>
      <c r="BG922" s="322"/>
      <c r="BH922" s="322"/>
      <c r="BI922" s="322"/>
      <c r="BJ922" s="323"/>
      <c r="BK922" s="48" t="s">
        <v>18</v>
      </c>
      <c r="BL922" s="48" t="s">
        <v>53</v>
      </c>
      <c r="BN922" s="146">
        <f t="shared" si="1508"/>
        <v>0</v>
      </c>
      <c r="BO922" s="146">
        <f t="shared" si="1457"/>
        <v>0</v>
      </c>
      <c r="BP922" s="146">
        <f t="shared" si="1458"/>
        <v>0</v>
      </c>
      <c r="BQ922" s="146">
        <f t="shared" si="1459"/>
        <v>0</v>
      </c>
      <c r="BR922" s="146">
        <f t="shared" si="1460"/>
        <v>0</v>
      </c>
      <c r="BS922" s="146">
        <f t="shared" si="1461"/>
        <v>0</v>
      </c>
      <c r="BT922" s="146">
        <f t="shared" si="1462"/>
        <v>0</v>
      </c>
      <c r="BU922" s="146">
        <f t="shared" si="1463"/>
        <v>0</v>
      </c>
      <c r="BV922" s="146">
        <f t="shared" si="1464"/>
        <v>0</v>
      </c>
      <c r="BW922" s="146">
        <f t="shared" si="1465"/>
        <v>0</v>
      </c>
      <c r="BX922" s="146">
        <f t="shared" si="1466"/>
        <v>0</v>
      </c>
      <c r="BY922" s="146">
        <f t="shared" si="1467"/>
        <v>0</v>
      </c>
      <c r="BZ922" s="146">
        <f t="shared" si="1468"/>
        <v>0</v>
      </c>
      <c r="CA922" s="146">
        <f t="shared" si="1469"/>
        <v>0</v>
      </c>
      <c r="CB922" s="146">
        <f t="shared" si="1470"/>
        <v>0</v>
      </c>
      <c r="CC922" s="146">
        <f t="shared" si="1471"/>
        <v>0</v>
      </c>
      <c r="CD922" s="146">
        <f t="shared" si="1472"/>
        <v>0</v>
      </c>
      <c r="CE922" s="146">
        <f t="shared" si="1473"/>
        <v>0</v>
      </c>
      <c r="CF922" s="146">
        <f t="shared" si="1474"/>
        <v>0</v>
      </c>
      <c r="CG922" s="146">
        <f t="shared" si="1475"/>
        <v>0</v>
      </c>
      <c r="CH922" s="146">
        <f t="shared" si="1476"/>
        <v>0</v>
      </c>
      <c r="CI922" s="146">
        <f t="shared" si="1477"/>
        <v>0</v>
      </c>
      <c r="CJ922" s="146">
        <f t="shared" si="1478"/>
        <v>0</v>
      </c>
      <c r="CK922" s="146">
        <f t="shared" si="1479"/>
        <v>0</v>
      </c>
      <c r="CL922" s="146">
        <f t="shared" si="1480"/>
        <v>0</v>
      </c>
      <c r="CM922" s="146">
        <f t="shared" si="1481"/>
        <v>0</v>
      </c>
      <c r="CN922" s="146">
        <f t="shared" si="1482"/>
        <v>0</v>
      </c>
      <c r="CO922" s="146">
        <f t="shared" si="1483"/>
        <v>0</v>
      </c>
      <c r="CP922" s="146">
        <f t="shared" si="1484"/>
        <v>0</v>
      </c>
      <c r="CQ922" s="146">
        <f t="shared" si="1485"/>
        <v>0</v>
      </c>
      <c r="CR922" s="146">
        <f t="shared" si="1486"/>
        <v>3</v>
      </c>
      <c r="CS922" s="146">
        <f t="shared" si="1487"/>
        <v>3</v>
      </c>
      <c r="CT922" s="146">
        <f t="shared" si="1488"/>
        <v>3</v>
      </c>
      <c r="CU922" s="146">
        <f t="shared" si="1489"/>
        <v>3</v>
      </c>
      <c r="CV922" s="146">
        <f t="shared" si="1490"/>
        <v>3</v>
      </c>
      <c r="CW922" s="146">
        <f t="shared" si="1491"/>
        <v>3</v>
      </c>
      <c r="CX922" s="146">
        <f t="shared" si="1492"/>
        <v>3</v>
      </c>
      <c r="CY922" s="146">
        <f t="shared" si="1493"/>
        <v>3</v>
      </c>
      <c r="CZ922" s="146">
        <f t="shared" si="1494"/>
        <v>3</v>
      </c>
      <c r="DA922" s="146">
        <f t="shared" si="1495"/>
        <v>3</v>
      </c>
      <c r="DB922" s="146">
        <f t="shared" si="1496"/>
        <v>0</v>
      </c>
      <c r="DC922" s="146">
        <f t="shared" si="1497"/>
        <v>0</v>
      </c>
      <c r="DD922" s="146">
        <f t="shared" si="1498"/>
        <v>0</v>
      </c>
      <c r="DE922" s="146">
        <f t="shared" si="1499"/>
        <v>0</v>
      </c>
      <c r="DF922" s="146">
        <f t="shared" si="1500"/>
        <v>0</v>
      </c>
      <c r="DG922" s="146">
        <f t="shared" si="1501"/>
        <v>0</v>
      </c>
      <c r="DH922" s="146">
        <f t="shared" si="1502"/>
        <v>0</v>
      </c>
      <c r="DI922" s="146">
        <f t="shared" si="1503"/>
        <v>0</v>
      </c>
      <c r="DJ922" s="146">
        <f t="shared" si="1504"/>
        <v>0</v>
      </c>
      <c r="DK922" s="146">
        <f t="shared" si="1505"/>
        <v>0</v>
      </c>
      <c r="DL922" s="146">
        <f t="shared" si="1506"/>
        <v>0</v>
      </c>
      <c r="DM922" s="146">
        <f t="shared" si="1507"/>
        <v>0</v>
      </c>
      <c r="DN922" s="65">
        <f t="shared" si="1519"/>
        <v>30</v>
      </c>
      <c r="DO922" s="57" t="str">
        <f t="shared" si="1515"/>
        <v/>
      </c>
      <c r="DP922" s="57" t="str">
        <f t="shared" si="1510"/>
        <v/>
      </c>
      <c r="DQ922" s="58">
        <f t="shared" si="1511"/>
        <v>30</v>
      </c>
      <c r="DR922" s="1">
        <f t="shared" si="1516"/>
        <v>2</v>
      </c>
      <c r="DS922" s="168" t="e">
        <f>IF(AND(DR922=#REF!,BL922=#REF!),'Tiến độ'!D922,"")</f>
        <v>#REF!</v>
      </c>
    </row>
    <row r="923" spans="1:123" ht="11.25" customHeight="1">
      <c r="A923" s="310" t="str">
        <f>IF(B923="","",MAX($A$7:A922)+1)</f>
        <v/>
      </c>
      <c r="B923" s="313"/>
      <c r="C923" s="91" t="s">
        <v>8</v>
      </c>
      <c r="D923" s="92"/>
      <c r="E923" s="93">
        <f>SUM(E908:E922)</f>
        <v>41</v>
      </c>
      <c r="F923" s="131"/>
      <c r="G923" s="132"/>
      <c r="H923" s="133"/>
      <c r="I923" s="134"/>
      <c r="J923" s="30"/>
      <c r="K923" s="96">
        <f t="shared" ref="K923:AH923" si="1520">SUM(K908:K922)</f>
        <v>25</v>
      </c>
      <c r="L923" s="97">
        <f t="shared" si="1520"/>
        <v>25</v>
      </c>
      <c r="M923" s="97">
        <f t="shared" si="1520"/>
        <v>25</v>
      </c>
      <c r="N923" s="98">
        <f t="shared" si="1520"/>
        <v>25</v>
      </c>
      <c r="O923" s="96">
        <f t="shared" si="1520"/>
        <v>25</v>
      </c>
      <c r="P923" s="97">
        <f t="shared" si="1520"/>
        <v>25</v>
      </c>
      <c r="Q923" s="97">
        <f t="shared" si="1520"/>
        <v>25</v>
      </c>
      <c r="R923" s="98">
        <f t="shared" si="1520"/>
        <v>25</v>
      </c>
      <c r="S923" s="96">
        <f t="shared" si="1520"/>
        <v>25</v>
      </c>
      <c r="T923" s="97">
        <f t="shared" si="1520"/>
        <v>25</v>
      </c>
      <c r="U923" s="97">
        <f t="shared" si="1520"/>
        <v>25</v>
      </c>
      <c r="V923" s="97">
        <f t="shared" si="1520"/>
        <v>25</v>
      </c>
      <c r="W923" s="98">
        <f t="shared" si="1520"/>
        <v>25</v>
      </c>
      <c r="X923" s="96">
        <f t="shared" si="1520"/>
        <v>22</v>
      </c>
      <c r="Y923" s="97">
        <f t="shared" si="1520"/>
        <v>22</v>
      </c>
      <c r="Z923" s="97">
        <f t="shared" si="1520"/>
        <v>0</v>
      </c>
      <c r="AA923" s="98">
        <f t="shared" si="1520"/>
        <v>0</v>
      </c>
      <c r="AB923" s="96">
        <f t="shared" si="1520"/>
        <v>0</v>
      </c>
      <c r="AC923" s="97">
        <f t="shared" si="1520"/>
        <v>0</v>
      </c>
      <c r="AD923" s="97">
        <f t="shared" si="1520"/>
        <v>0</v>
      </c>
      <c r="AE923" s="98">
        <f t="shared" si="1520"/>
        <v>0</v>
      </c>
      <c r="AF923" s="96">
        <f t="shared" si="1520"/>
        <v>0</v>
      </c>
      <c r="AG923" s="97">
        <f t="shared" si="1520"/>
        <v>0</v>
      </c>
      <c r="AH923" s="97">
        <f t="shared" si="1520"/>
        <v>0</v>
      </c>
      <c r="AI923" s="362"/>
      <c r="AJ923" s="363"/>
      <c r="AK923" s="96">
        <f t="shared" ref="AK923:BD923" si="1521">SUM(AK908:AK922)</f>
        <v>0</v>
      </c>
      <c r="AL923" s="97">
        <f t="shared" si="1521"/>
        <v>0</v>
      </c>
      <c r="AM923" s="97">
        <f t="shared" si="1521"/>
        <v>0</v>
      </c>
      <c r="AN923" s="98">
        <f t="shared" si="1521"/>
        <v>0</v>
      </c>
      <c r="AO923" s="96">
        <f t="shared" si="1521"/>
        <v>26</v>
      </c>
      <c r="AP923" s="97">
        <f t="shared" si="1521"/>
        <v>26</v>
      </c>
      <c r="AQ923" s="97">
        <f t="shared" si="1521"/>
        <v>26</v>
      </c>
      <c r="AR923" s="98">
        <f t="shared" si="1521"/>
        <v>26</v>
      </c>
      <c r="AS923" s="99">
        <f t="shared" si="1521"/>
        <v>26</v>
      </c>
      <c r="AT923" s="97">
        <f t="shared" si="1521"/>
        <v>26</v>
      </c>
      <c r="AU923" s="97">
        <f t="shared" si="1521"/>
        <v>26</v>
      </c>
      <c r="AV923" s="100">
        <f t="shared" si="1521"/>
        <v>26</v>
      </c>
      <c r="AW923" s="96">
        <f t="shared" si="1521"/>
        <v>26</v>
      </c>
      <c r="AX923" s="97">
        <f t="shared" si="1521"/>
        <v>26</v>
      </c>
      <c r="AY923" s="97">
        <f t="shared" si="1521"/>
        <v>14</v>
      </c>
      <c r="AZ923" s="97">
        <f t="shared" si="1521"/>
        <v>11</v>
      </c>
      <c r="BA923" s="98">
        <f t="shared" si="1521"/>
        <v>0</v>
      </c>
      <c r="BB923" s="99">
        <f t="shared" si="1521"/>
        <v>0</v>
      </c>
      <c r="BC923" s="97">
        <f t="shared" si="1521"/>
        <v>0</v>
      </c>
      <c r="BD923" s="97">
        <f t="shared" si="1521"/>
        <v>0</v>
      </c>
      <c r="BE923" s="321"/>
      <c r="BF923" s="322"/>
      <c r="BG923" s="322"/>
      <c r="BH923" s="322"/>
      <c r="BI923" s="322"/>
      <c r="BJ923" s="323"/>
      <c r="BK923" s="47"/>
      <c r="BL923" s="47" t="s">
        <v>1113</v>
      </c>
      <c r="BN923" s="146">
        <f t="shared" si="1508"/>
        <v>0</v>
      </c>
      <c r="BO923" s="146">
        <f t="shared" si="1457"/>
        <v>0</v>
      </c>
      <c r="BP923" s="146">
        <f t="shared" si="1458"/>
        <v>0</v>
      </c>
      <c r="BQ923" s="146">
        <f t="shared" si="1459"/>
        <v>0</v>
      </c>
      <c r="BR923" s="146">
        <f t="shared" si="1460"/>
        <v>0</v>
      </c>
      <c r="BS923" s="146">
        <f t="shared" si="1461"/>
        <v>0</v>
      </c>
      <c r="BT923" s="146">
        <f t="shared" si="1462"/>
        <v>0</v>
      </c>
      <c r="BU923" s="146">
        <f t="shared" si="1463"/>
        <v>0</v>
      </c>
      <c r="BV923" s="146">
        <f t="shared" si="1464"/>
        <v>0</v>
      </c>
      <c r="BW923" s="146">
        <f t="shared" si="1465"/>
        <v>0</v>
      </c>
      <c r="BX923" s="146">
        <f t="shared" si="1466"/>
        <v>0</v>
      </c>
      <c r="BY923" s="146">
        <f t="shared" si="1467"/>
        <v>0</v>
      </c>
      <c r="BZ923" s="146">
        <f t="shared" si="1468"/>
        <v>0</v>
      </c>
      <c r="CA923" s="146">
        <f t="shared" si="1469"/>
        <v>0</v>
      </c>
      <c r="CB923" s="146">
        <f t="shared" si="1470"/>
        <v>0</v>
      </c>
      <c r="CC923" s="146">
        <f t="shared" si="1471"/>
        <v>0</v>
      </c>
      <c r="CD923" s="146">
        <f t="shared" si="1472"/>
        <v>0</v>
      </c>
      <c r="CE923" s="146">
        <f t="shared" si="1473"/>
        <v>0</v>
      </c>
      <c r="CF923" s="146">
        <f t="shared" si="1474"/>
        <v>0</v>
      </c>
      <c r="CG923" s="146">
        <f t="shared" si="1475"/>
        <v>0</v>
      </c>
      <c r="CH923" s="146">
        <f t="shared" si="1476"/>
        <v>0</v>
      </c>
      <c r="CI923" s="146">
        <f t="shared" si="1477"/>
        <v>0</v>
      </c>
      <c r="CJ923" s="146">
        <f t="shared" si="1478"/>
        <v>0</v>
      </c>
      <c r="CK923" s="146">
        <f t="shared" si="1479"/>
        <v>0</v>
      </c>
      <c r="CL923" s="146">
        <f t="shared" si="1480"/>
        <v>0</v>
      </c>
      <c r="CM923" s="146">
        <f t="shared" si="1481"/>
        <v>0</v>
      </c>
      <c r="CN923" s="146">
        <f t="shared" si="1482"/>
        <v>0</v>
      </c>
      <c r="CO923" s="146">
        <f t="shared" si="1483"/>
        <v>0</v>
      </c>
      <c r="CP923" s="146">
        <f t="shared" si="1484"/>
        <v>0</v>
      </c>
      <c r="CQ923" s="146">
        <f t="shared" si="1485"/>
        <v>0</v>
      </c>
      <c r="CR923" s="146">
        <f t="shared" si="1486"/>
        <v>0</v>
      </c>
      <c r="CS923" s="146">
        <f t="shared" si="1487"/>
        <v>0</v>
      </c>
      <c r="CT923" s="146">
        <f t="shared" si="1488"/>
        <v>0</v>
      </c>
      <c r="CU923" s="146">
        <f t="shared" si="1489"/>
        <v>0</v>
      </c>
      <c r="CV923" s="146">
        <f t="shared" si="1490"/>
        <v>0</v>
      </c>
      <c r="CW923" s="146">
        <f t="shared" si="1491"/>
        <v>0</v>
      </c>
      <c r="CX923" s="146">
        <f t="shared" si="1492"/>
        <v>0</v>
      </c>
      <c r="CY923" s="146">
        <f t="shared" si="1493"/>
        <v>0</v>
      </c>
      <c r="CZ923" s="146">
        <f t="shared" si="1494"/>
        <v>0</v>
      </c>
      <c r="DA923" s="146">
        <f t="shared" si="1495"/>
        <v>0</v>
      </c>
      <c r="DB923" s="146">
        <f t="shared" si="1496"/>
        <v>0</v>
      </c>
      <c r="DC923" s="146">
        <f t="shared" si="1497"/>
        <v>0</v>
      </c>
      <c r="DD923" s="146">
        <f t="shared" si="1498"/>
        <v>0</v>
      </c>
      <c r="DE923" s="146">
        <f t="shared" si="1499"/>
        <v>0</v>
      </c>
      <c r="DF923" s="146">
        <f t="shared" si="1500"/>
        <v>0</v>
      </c>
      <c r="DG923" s="146">
        <f t="shared" si="1501"/>
        <v>0</v>
      </c>
      <c r="DH923" s="146">
        <f t="shared" si="1502"/>
        <v>0</v>
      </c>
      <c r="DI923" s="146">
        <f t="shared" si="1503"/>
        <v>0</v>
      </c>
      <c r="DJ923" s="146">
        <f t="shared" si="1504"/>
        <v>0</v>
      </c>
      <c r="DK923" s="146">
        <f t="shared" si="1505"/>
        <v>0</v>
      </c>
      <c r="DL923" s="146">
        <f t="shared" si="1506"/>
        <v>0</v>
      </c>
      <c r="DM923" s="146">
        <f t="shared" si="1507"/>
        <v>0</v>
      </c>
      <c r="DN923" s="54"/>
      <c r="DO923" s="55"/>
      <c r="DP923" s="55"/>
      <c r="DQ923" s="56"/>
      <c r="DS923" s="168" t="e">
        <f>IF(AND(DR923=#REF!,BL923=#REF!),'Tiến độ'!D923,"")</f>
        <v>#REF!</v>
      </c>
    </row>
    <row r="924" spans="1:123" ht="11.25" customHeight="1">
      <c r="A924" s="308">
        <f>IF(B924="","",MAX($A$7:A923)+1)</f>
        <v>63</v>
      </c>
      <c r="B924" s="311" t="s">
        <v>888</v>
      </c>
      <c r="C924" s="67" t="s">
        <v>880</v>
      </c>
      <c r="D924" s="68" t="s">
        <v>881</v>
      </c>
      <c r="E924" s="69">
        <v>3</v>
      </c>
      <c r="F924" s="70">
        <v>45</v>
      </c>
      <c r="G924" s="71"/>
      <c r="H924" s="72">
        <v>7</v>
      </c>
      <c r="I924" s="73">
        <f>58+59+60+54+58+56+48</f>
        <v>393</v>
      </c>
      <c r="J924" s="24"/>
      <c r="K924" s="74">
        <v>2</v>
      </c>
      <c r="L924" s="75">
        <v>2</v>
      </c>
      <c r="M924" s="75">
        <v>2</v>
      </c>
      <c r="N924" s="76">
        <v>2</v>
      </c>
      <c r="O924" s="74">
        <v>2</v>
      </c>
      <c r="P924" s="75">
        <v>2</v>
      </c>
      <c r="Q924" s="75">
        <v>2</v>
      </c>
      <c r="R924" s="76">
        <v>2</v>
      </c>
      <c r="S924" s="74">
        <v>2</v>
      </c>
      <c r="T924" s="75">
        <v>2</v>
      </c>
      <c r="U924" s="75">
        <v>5</v>
      </c>
      <c r="V924" s="75">
        <v>5</v>
      </c>
      <c r="W924" s="76">
        <v>5</v>
      </c>
      <c r="X924" s="74">
        <v>5</v>
      </c>
      <c r="Y924" s="75">
        <v>5</v>
      </c>
      <c r="Z924" s="75" t="s">
        <v>163</v>
      </c>
      <c r="AA924" s="76" t="s">
        <v>163</v>
      </c>
      <c r="AB924" s="74" t="s">
        <v>163</v>
      </c>
      <c r="AC924" s="75" t="s">
        <v>163</v>
      </c>
      <c r="AD924" s="75" t="s">
        <v>164</v>
      </c>
      <c r="AE924" s="76" t="s">
        <v>164</v>
      </c>
      <c r="AF924" s="74" t="s">
        <v>164</v>
      </c>
      <c r="AG924" s="75" t="s">
        <v>164</v>
      </c>
      <c r="AH924" s="75" t="s">
        <v>164</v>
      </c>
      <c r="AI924" s="362"/>
      <c r="AJ924" s="363"/>
      <c r="AK924" s="74" t="s">
        <v>164</v>
      </c>
      <c r="AL924" s="75"/>
      <c r="AM924" s="75"/>
      <c r="AN924" s="76"/>
      <c r="AO924" s="74"/>
      <c r="AP924" s="75"/>
      <c r="AQ924" s="75"/>
      <c r="AR924" s="76"/>
      <c r="AS924" s="77"/>
      <c r="AT924" s="75"/>
      <c r="AU924" s="75"/>
      <c r="AV924" s="78"/>
      <c r="AW924" s="74"/>
      <c r="AX924" s="75"/>
      <c r="AY924" s="75"/>
      <c r="AZ924" s="75"/>
      <c r="BA924" s="76"/>
      <c r="BB924" s="77"/>
      <c r="BC924" s="75"/>
      <c r="BD924" s="75"/>
      <c r="BE924" s="321"/>
      <c r="BF924" s="322"/>
      <c r="BG924" s="322"/>
      <c r="BH924" s="322"/>
      <c r="BI924" s="322"/>
      <c r="BJ924" s="323"/>
      <c r="BK924" s="45" t="s">
        <v>18</v>
      </c>
      <c r="BL924" s="45" t="s">
        <v>49</v>
      </c>
      <c r="BN924" s="146">
        <f t="shared" si="1508"/>
        <v>14</v>
      </c>
      <c r="BO924" s="146">
        <f t="shared" si="1457"/>
        <v>14</v>
      </c>
      <c r="BP924" s="146">
        <f t="shared" si="1458"/>
        <v>14</v>
      </c>
      <c r="BQ924" s="146">
        <f t="shared" si="1459"/>
        <v>14</v>
      </c>
      <c r="BR924" s="146">
        <f t="shared" si="1460"/>
        <v>14</v>
      </c>
      <c r="BS924" s="146">
        <f t="shared" si="1461"/>
        <v>14</v>
      </c>
      <c r="BT924" s="146">
        <f t="shared" si="1462"/>
        <v>14</v>
      </c>
      <c r="BU924" s="146">
        <f t="shared" si="1463"/>
        <v>14</v>
      </c>
      <c r="BV924" s="146">
        <f t="shared" si="1464"/>
        <v>14</v>
      </c>
      <c r="BW924" s="146">
        <f t="shared" si="1465"/>
        <v>14</v>
      </c>
      <c r="BX924" s="146">
        <f t="shared" si="1466"/>
        <v>35</v>
      </c>
      <c r="BY924" s="146">
        <f t="shared" si="1467"/>
        <v>35</v>
      </c>
      <c r="BZ924" s="146">
        <f t="shared" si="1468"/>
        <v>35</v>
      </c>
      <c r="CA924" s="146">
        <f t="shared" si="1469"/>
        <v>35</v>
      </c>
      <c r="CB924" s="146">
        <f t="shared" si="1470"/>
        <v>35</v>
      </c>
      <c r="CC924" s="146">
        <f t="shared" si="1471"/>
        <v>0</v>
      </c>
      <c r="CD924" s="146">
        <f t="shared" si="1472"/>
        <v>0</v>
      </c>
      <c r="CE924" s="146">
        <f t="shared" si="1473"/>
        <v>0</v>
      </c>
      <c r="CF924" s="146">
        <f t="shared" si="1474"/>
        <v>0</v>
      </c>
      <c r="CG924" s="146">
        <f t="shared" si="1475"/>
        <v>0</v>
      </c>
      <c r="CH924" s="146">
        <f t="shared" si="1476"/>
        <v>0</v>
      </c>
      <c r="CI924" s="146">
        <f t="shared" si="1477"/>
        <v>0</v>
      </c>
      <c r="CJ924" s="146">
        <f t="shared" si="1478"/>
        <v>0</v>
      </c>
      <c r="CK924" s="146">
        <f t="shared" si="1479"/>
        <v>0</v>
      </c>
      <c r="CL924" s="146">
        <f t="shared" si="1480"/>
        <v>0</v>
      </c>
      <c r="CM924" s="146">
        <f t="shared" si="1481"/>
        <v>0</v>
      </c>
      <c r="CN924" s="146">
        <f t="shared" si="1482"/>
        <v>0</v>
      </c>
      <c r="CO924" s="146">
        <f t="shared" si="1483"/>
        <v>0</v>
      </c>
      <c r="CP924" s="146">
        <f t="shared" si="1484"/>
        <v>0</v>
      </c>
      <c r="CQ924" s="146">
        <f t="shared" si="1485"/>
        <v>0</v>
      </c>
      <c r="CR924" s="146">
        <f t="shared" si="1486"/>
        <v>0</v>
      </c>
      <c r="CS924" s="146">
        <f t="shared" si="1487"/>
        <v>0</v>
      </c>
      <c r="CT924" s="146">
        <f t="shared" si="1488"/>
        <v>0</v>
      </c>
      <c r="CU924" s="146">
        <f t="shared" si="1489"/>
        <v>0</v>
      </c>
      <c r="CV924" s="146">
        <f t="shared" si="1490"/>
        <v>0</v>
      </c>
      <c r="CW924" s="146">
        <f t="shared" si="1491"/>
        <v>0</v>
      </c>
      <c r="CX924" s="146">
        <f t="shared" si="1492"/>
        <v>0</v>
      </c>
      <c r="CY924" s="146">
        <f t="shared" si="1493"/>
        <v>0</v>
      </c>
      <c r="CZ924" s="146">
        <f t="shared" si="1494"/>
        <v>0</v>
      </c>
      <c r="DA924" s="146">
        <f t="shared" si="1495"/>
        <v>0</v>
      </c>
      <c r="DB924" s="146">
        <f t="shared" si="1496"/>
        <v>0</v>
      </c>
      <c r="DC924" s="146">
        <f t="shared" si="1497"/>
        <v>0</v>
      </c>
      <c r="DD924" s="146">
        <f t="shared" si="1498"/>
        <v>0</v>
      </c>
      <c r="DE924" s="146">
        <f t="shared" si="1499"/>
        <v>0</v>
      </c>
      <c r="DF924" s="146">
        <f t="shared" si="1500"/>
        <v>0</v>
      </c>
      <c r="DG924" s="146">
        <f t="shared" si="1501"/>
        <v>0</v>
      </c>
      <c r="DH924" s="146">
        <f t="shared" si="1502"/>
        <v>0</v>
      </c>
      <c r="DI924" s="146">
        <f t="shared" si="1503"/>
        <v>0</v>
      </c>
      <c r="DJ924" s="146">
        <f t="shared" si="1504"/>
        <v>0</v>
      </c>
      <c r="DK924" s="146">
        <f t="shared" si="1505"/>
        <v>0</v>
      </c>
      <c r="DL924" s="146">
        <f t="shared" si="1506"/>
        <v>0</v>
      </c>
      <c r="DM924" s="146">
        <f t="shared" si="1507"/>
        <v>0</v>
      </c>
      <c r="DN924" s="63">
        <f t="shared" ref="DN924:DN938" si="1522">F924*H924</f>
        <v>315</v>
      </c>
      <c r="DO924" s="50">
        <f t="shared" ref="DO924:DO938" si="1523">IF(COUNTA(K924:AC924)&gt;0,DN924,"")</f>
        <v>315</v>
      </c>
      <c r="DP924" s="50" t="str">
        <f t="shared" si="1510"/>
        <v/>
      </c>
      <c r="DQ924" s="51" t="str">
        <f t="shared" si="1511"/>
        <v/>
      </c>
      <c r="DR924" s="1">
        <f t="shared" ref="DR924:DR938" si="1524">IF(DQ924="",1,2)</f>
        <v>1</v>
      </c>
      <c r="DS924" s="168" t="e">
        <f>IF(AND(DR924=#REF!,BL924=#REF!),'Tiến độ'!D924,"")</f>
        <v>#REF!</v>
      </c>
    </row>
    <row r="925" spans="1:123" ht="11.25" customHeight="1">
      <c r="A925" s="309" t="str">
        <f>IF(B925="","",MAX($A$7:A924)+1)</f>
        <v/>
      </c>
      <c r="B925" s="312"/>
      <c r="C925" s="101" t="s">
        <v>455</v>
      </c>
      <c r="D925" s="102" t="s">
        <v>456</v>
      </c>
      <c r="E925" s="103">
        <v>3</v>
      </c>
      <c r="F925" s="104">
        <v>60</v>
      </c>
      <c r="G925" s="105"/>
      <c r="H925" s="106">
        <f>H924</f>
        <v>7</v>
      </c>
      <c r="I925" s="107">
        <f>I924</f>
        <v>393</v>
      </c>
      <c r="J925" s="28"/>
      <c r="K925" s="108">
        <v>4</v>
      </c>
      <c r="L925" s="109">
        <v>4</v>
      </c>
      <c r="M925" s="109">
        <v>4</v>
      </c>
      <c r="N925" s="110">
        <v>4</v>
      </c>
      <c r="O925" s="108">
        <v>4</v>
      </c>
      <c r="P925" s="109">
        <v>4</v>
      </c>
      <c r="Q925" s="109">
        <v>4</v>
      </c>
      <c r="R925" s="110">
        <v>4</v>
      </c>
      <c r="S925" s="108">
        <v>4</v>
      </c>
      <c r="T925" s="109">
        <v>4</v>
      </c>
      <c r="U925" s="109">
        <v>4</v>
      </c>
      <c r="V925" s="109">
        <v>4</v>
      </c>
      <c r="W925" s="110">
        <v>4</v>
      </c>
      <c r="X925" s="108">
        <v>4</v>
      </c>
      <c r="Y925" s="109">
        <v>4</v>
      </c>
      <c r="Z925" s="109" t="s">
        <v>163</v>
      </c>
      <c r="AA925" s="110" t="s">
        <v>163</v>
      </c>
      <c r="AB925" s="108" t="s">
        <v>163</v>
      </c>
      <c r="AC925" s="109" t="s">
        <v>163</v>
      </c>
      <c r="AD925" s="109" t="s">
        <v>164</v>
      </c>
      <c r="AE925" s="110" t="s">
        <v>164</v>
      </c>
      <c r="AF925" s="108" t="s">
        <v>164</v>
      </c>
      <c r="AG925" s="109" t="s">
        <v>164</v>
      </c>
      <c r="AH925" s="109" t="s">
        <v>164</v>
      </c>
      <c r="AI925" s="362"/>
      <c r="AJ925" s="363"/>
      <c r="AK925" s="108" t="s">
        <v>164</v>
      </c>
      <c r="AL925" s="109"/>
      <c r="AM925" s="109"/>
      <c r="AN925" s="110"/>
      <c r="AO925" s="108"/>
      <c r="AP925" s="109"/>
      <c r="AQ925" s="109"/>
      <c r="AR925" s="110"/>
      <c r="AS925" s="111"/>
      <c r="AT925" s="109"/>
      <c r="AU925" s="109"/>
      <c r="AV925" s="112"/>
      <c r="AW925" s="108"/>
      <c r="AX925" s="109"/>
      <c r="AY925" s="109"/>
      <c r="AZ925" s="109"/>
      <c r="BA925" s="110"/>
      <c r="BB925" s="111"/>
      <c r="BC925" s="109"/>
      <c r="BD925" s="109"/>
      <c r="BE925" s="321"/>
      <c r="BF925" s="322"/>
      <c r="BG925" s="322"/>
      <c r="BH925" s="322"/>
      <c r="BI925" s="322"/>
      <c r="BJ925" s="323"/>
      <c r="BK925" s="48" t="s">
        <v>1111</v>
      </c>
      <c r="BL925" s="48" t="s">
        <v>51</v>
      </c>
      <c r="BN925" s="146">
        <f t="shared" si="1508"/>
        <v>28</v>
      </c>
      <c r="BO925" s="146">
        <f t="shared" si="1457"/>
        <v>28</v>
      </c>
      <c r="BP925" s="146">
        <f t="shared" si="1458"/>
        <v>28</v>
      </c>
      <c r="BQ925" s="146">
        <f t="shared" si="1459"/>
        <v>28</v>
      </c>
      <c r="BR925" s="146">
        <f t="shared" si="1460"/>
        <v>28</v>
      </c>
      <c r="BS925" s="146">
        <f t="shared" si="1461"/>
        <v>28</v>
      </c>
      <c r="BT925" s="146">
        <f t="shared" si="1462"/>
        <v>28</v>
      </c>
      <c r="BU925" s="146">
        <f t="shared" si="1463"/>
        <v>28</v>
      </c>
      <c r="BV925" s="146">
        <f t="shared" si="1464"/>
        <v>28</v>
      </c>
      <c r="BW925" s="146">
        <f t="shared" si="1465"/>
        <v>28</v>
      </c>
      <c r="BX925" s="146">
        <f t="shared" si="1466"/>
        <v>28</v>
      </c>
      <c r="BY925" s="146">
        <f t="shared" si="1467"/>
        <v>28</v>
      </c>
      <c r="BZ925" s="146">
        <f t="shared" si="1468"/>
        <v>28</v>
      </c>
      <c r="CA925" s="146">
        <f t="shared" si="1469"/>
        <v>28</v>
      </c>
      <c r="CB925" s="146">
        <f t="shared" si="1470"/>
        <v>28</v>
      </c>
      <c r="CC925" s="146">
        <f t="shared" si="1471"/>
        <v>0</v>
      </c>
      <c r="CD925" s="146">
        <f t="shared" si="1472"/>
        <v>0</v>
      </c>
      <c r="CE925" s="146">
        <f t="shared" si="1473"/>
        <v>0</v>
      </c>
      <c r="CF925" s="146">
        <f t="shared" si="1474"/>
        <v>0</v>
      </c>
      <c r="CG925" s="146">
        <f t="shared" si="1475"/>
        <v>0</v>
      </c>
      <c r="CH925" s="146">
        <f t="shared" si="1476"/>
        <v>0</v>
      </c>
      <c r="CI925" s="146">
        <f t="shared" si="1477"/>
        <v>0</v>
      </c>
      <c r="CJ925" s="146">
        <f t="shared" si="1478"/>
        <v>0</v>
      </c>
      <c r="CK925" s="146">
        <f t="shared" si="1479"/>
        <v>0</v>
      </c>
      <c r="CL925" s="146">
        <f t="shared" si="1480"/>
        <v>0</v>
      </c>
      <c r="CM925" s="146">
        <f t="shared" si="1481"/>
        <v>0</v>
      </c>
      <c r="CN925" s="146">
        <f t="shared" si="1482"/>
        <v>0</v>
      </c>
      <c r="CO925" s="146">
        <f t="shared" si="1483"/>
        <v>0</v>
      </c>
      <c r="CP925" s="146">
        <f t="shared" si="1484"/>
        <v>0</v>
      </c>
      <c r="CQ925" s="146">
        <f t="shared" si="1485"/>
        <v>0</v>
      </c>
      <c r="CR925" s="146">
        <f t="shared" si="1486"/>
        <v>0</v>
      </c>
      <c r="CS925" s="146">
        <f t="shared" si="1487"/>
        <v>0</v>
      </c>
      <c r="CT925" s="146">
        <f t="shared" si="1488"/>
        <v>0</v>
      </c>
      <c r="CU925" s="146">
        <f t="shared" si="1489"/>
        <v>0</v>
      </c>
      <c r="CV925" s="146">
        <f t="shared" si="1490"/>
        <v>0</v>
      </c>
      <c r="CW925" s="146">
        <f t="shared" si="1491"/>
        <v>0</v>
      </c>
      <c r="CX925" s="146">
        <f t="shared" si="1492"/>
        <v>0</v>
      </c>
      <c r="CY925" s="146">
        <f t="shared" si="1493"/>
        <v>0</v>
      </c>
      <c r="CZ925" s="146">
        <f t="shared" si="1494"/>
        <v>0</v>
      </c>
      <c r="DA925" s="146">
        <f t="shared" si="1495"/>
        <v>0</v>
      </c>
      <c r="DB925" s="146">
        <f t="shared" si="1496"/>
        <v>0</v>
      </c>
      <c r="DC925" s="146">
        <f t="shared" si="1497"/>
        <v>0</v>
      </c>
      <c r="DD925" s="146">
        <f t="shared" si="1498"/>
        <v>0</v>
      </c>
      <c r="DE925" s="146">
        <f t="shared" si="1499"/>
        <v>0</v>
      </c>
      <c r="DF925" s="146">
        <f t="shared" si="1500"/>
        <v>0</v>
      </c>
      <c r="DG925" s="146">
        <f t="shared" si="1501"/>
        <v>0</v>
      </c>
      <c r="DH925" s="146">
        <f t="shared" si="1502"/>
        <v>0</v>
      </c>
      <c r="DI925" s="146">
        <f t="shared" si="1503"/>
        <v>0</v>
      </c>
      <c r="DJ925" s="146">
        <f t="shared" si="1504"/>
        <v>0</v>
      </c>
      <c r="DK925" s="146">
        <f t="shared" si="1505"/>
        <v>0</v>
      </c>
      <c r="DL925" s="146">
        <f t="shared" si="1506"/>
        <v>0</v>
      </c>
      <c r="DM925" s="146">
        <f t="shared" si="1507"/>
        <v>0</v>
      </c>
      <c r="DN925" s="65">
        <f t="shared" si="1522"/>
        <v>420</v>
      </c>
      <c r="DO925" s="57">
        <f t="shared" si="1523"/>
        <v>420</v>
      </c>
      <c r="DP925" s="57" t="str">
        <f t="shared" si="1510"/>
        <v/>
      </c>
      <c r="DQ925" s="58" t="str">
        <f t="shared" si="1511"/>
        <v/>
      </c>
      <c r="DR925" s="1">
        <f t="shared" si="1524"/>
        <v>1</v>
      </c>
      <c r="DS925" s="168" t="e">
        <f>IF(AND(DR925=#REF!,BL925=#REF!),'Tiến độ'!D925,"")</f>
        <v>#REF!</v>
      </c>
    </row>
    <row r="926" spans="1:123" ht="11.25" customHeight="1">
      <c r="A926" s="309" t="str">
        <f>IF(B926="","",MAX($A$7:A925)+1)</f>
        <v/>
      </c>
      <c r="B926" s="312"/>
      <c r="C926" s="101" t="s">
        <v>889</v>
      </c>
      <c r="D926" s="102" t="s">
        <v>890</v>
      </c>
      <c r="E926" s="103">
        <v>2</v>
      </c>
      <c r="F926" s="104">
        <v>30</v>
      </c>
      <c r="G926" s="105"/>
      <c r="H926" s="106">
        <f t="shared" ref="H926:H938" si="1525">H925</f>
        <v>7</v>
      </c>
      <c r="I926" s="107">
        <f t="shared" ref="I926:I938" si="1526">I925</f>
        <v>393</v>
      </c>
      <c r="J926" s="28"/>
      <c r="K926" s="108"/>
      <c r="L926" s="109"/>
      <c r="M926" s="109"/>
      <c r="N926" s="110"/>
      <c r="O926" s="108"/>
      <c r="P926" s="109"/>
      <c r="Q926" s="109"/>
      <c r="R926" s="110"/>
      <c r="S926" s="108"/>
      <c r="T926" s="109"/>
      <c r="U926" s="109"/>
      <c r="V926" s="109"/>
      <c r="W926" s="110"/>
      <c r="X926" s="108"/>
      <c r="Y926" s="109"/>
      <c r="Z926" s="109"/>
      <c r="AA926" s="110"/>
      <c r="AB926" s="108"/>
      <c r="AC926" s="109"/>
      <c r="AD926" s="109"/>
      <c r="AE926" s="110"/>
      <c r="AF926" s="108"/>
      <c r="AG926" s="109"/>
      <c r="AH926" s="109"/>
      <c r="AI926" s="362"/>
      <c r="AJ926" s="363"/>
      <c r="AK926" s="108"/>
      <c r="AL926" s="109">
        <v>2</v>
      </c>
      <c r="AM926" s="109">
        <v>2</v>
      </c>
      <c r="AN926" s="110">
        <v>2</v>
      </c>
      <c r="AO926" s="108">
        <v>2</v>
      </c>
      <c r="AP926" s="109">
        <v>2</v>
      </c>
      <c r="AQ926" s="109">
        <v>2</v>
      </c>
      <c r="AR926" s="110">
        <v>2</v>
      </c>
      <c r="AS926" s="111">
        <v>2</v>
      </c>
      <c r="AT926" s="109">
        <v>2</v>
      </c>
      <c r="AU926" s="109">
        <v>2</v>
      </c>
      <c r="AV926" s="112">
        <v>2</v>
      </c>
      <c r="AW926" s="108">
        <v>2</v>
      </c>
      <c r="AX926" s="109">
        <v>2</v>
      </c>
      <c r="AY926" s="109">
        <v>2</v>
      </c>
      <c r="AZ926" s="109">
        <v>2</v>
      </c>
      <c r="BA926" s="110" t="s">
        <v>163</v>
      </c>
      <c r="BB926" s="111" t="s">
        <v>163</v>
      </c>
      <c r="BC926" s="109" t="s">
        <v>163</v>
      </c>
      <c r="BD926" s="109" t="s">
        <v>163</v>
      </c>
      <c r="BE926" s="321"/>
      <c r="BF926" s="322"/>
      <c r="BG926" s="322"/>
      <c r="BH926" s="322"/>
      <c r="BI926" s="322"/>
      <c r="BJ926" s="323"/>
      <c r="BK926" s="48" t="s">
        <v>18</v>
      </c>
      <c r="BL926" s="48" t="s">
        <v>48</v>
      </c>
      <c r="BN926" s="146">
        <f t="shared" si="1508"/>
        <v>0</v>
      </c>
      <c r="BO926" s="146">
        <f t="shared" si="1457"/>
        <v>0</v>
      </c>
      <c r="BP926" s="146">
        <f t="shared" si="1458"/>
        <v>0</v>
      </c>
      <c r="BQ926" s="146">
        <f t="shared" si="1459"/>
        <v>0</v>
      </c>
      <c r="BR926" s="146">
        <f t="shared" si="1460"/>
        <v>0</v>
      </c>
      <c r="BS926" s="146">
        <f t="shared" si="1461"/>
        <v>0</v>
      </c>
      <c r="BT926" s="146">
        <f t="shared" si="1462"/>
        <v>0</v>
      </c>
      <c r="BU926" s="146">
        <f t="shared" si="1463"/>
        <v>0</v>
      </c>
      <c r="BV926" s="146">
        <f t="shared" si="1464"/>
        <v>0</v>
      </c>
      <c r="BW926" s="146">
        <f t="shared" si="1465"/>
        <v>0</v>
      </c>
      <c r="BX926" s="146">
        <f t="shared" si="1466"/>
        <v>0</v>
      </c>
      <c r="BY926" s="146">
        <f t="shared" si="1467"/>
        <v>0</v>
      </c>
      <c r="BZ926" s="146">
        <f t="shared" si="1468"/>
        <v>0</v>
      </c>
      <c r="CA926" s="146">
        <f t="shared" si="1469"/>
        <v>0</v>
      </c>
      <c r="CB926" s="146">
        <f t="shared" si="1470"/>
        <v>0</v>
      </c>
      <c r="CC926" s="146">
        <f t="shared" si="1471"/>
        <v>0</v>
      </c>
      <c r="CD926" s="146">
        <f t="shared" si="1472"/>
        <v>0</v>
      </c>
      <c r="CE926" s="146">
        <f t="shared" si="1473"/>
        <v>0</v>
      </c>
      <c r="CF926" s="146">
        <f t="shared" si="1474"/>
        <v>0</v>
      </c>
      <c r="CG926" s="146">
        <f t="shared" si="1475"/>
        <v>0</v>
      </c>
      <c r="CH926" s="146">
        <f t="shared" si="1476"/>
        <v>0</v>
      </c>
      <c r="CI926" s="146">
        <f t="shared" si="1477"/>
        <v>0</v>
      </c>
      <c r="CJ926" s="146">
        <f t="shared" si="1478"/>
        <v>0</v>
      </c>
      <c r="CK926" s="146">
        <f t="shared" si="1479"/>
        <v>0</v>
      </c>
      <c r="CL926" s="146">
        <f t="shared" si="1480"/>
        <v>0</v>
      </c>
      <c r="CM926" s="146">
        <f t="shared" si="1481"/>
        <v>0</v>
      </c>
      <c r="CN926" s="146">
        <f t="shared" si="1482"/>
        <v>0</v>
      </c>
      <c r="CO926" s="146">
        <f t="shared" si="1483"/>
        <v>14</v>
      </c>
      <c r="CP926" s="146">
        <f t="shared" si="1484"/>
        <v>14</v>
      </c>
      <c r="CQ926" s="146">
        <f t="shared" si="1485"/>
        <v>14</v>
      </c>
      <c r="CR926" s="146">
        <f t="shared" si="1486"/>
        <v>14</v>
      </c>
      <c r="CS926" s="146">
        <f t="shared" si="1487"/>
        <v>14</v>
      </c>
      <c r="CT926" s="146">
        <f t="shared" si="1488"/>
        <v>14</v>
      </c>
      <c r="CU926" s="146">
        <f t="shared" si="1489"/>
        <v>14</v>
      </c>
      <c r="CV926" s="146">
        <f t="shared" si="1490"/>
        <v>14</v>
      </c>
      <c r="CW926" s="146">
        <f t="shared" si="1491"/>
        <v>14</v>
      </c>
      <c r="CX926" s="146">
        <f t="shared" si="1492"/>
        <v>14</v>
      </c>
      <c r="CY926" s="146">
        <f t="shared" si="1493"/>
        <v>14</v>
      </c>
      <c r="CZ926" s="146">
        <f t="shared" si="1494"/>
        <v>14</v>
      </c>
      <c r="DA926" s="146">
        <f t="shared" si="1495"/>
        <v>14</v>
      </c>
      <c r="DB926" s="146">
        <f t="shared" si="1496"/>
        <v>14</v>
      </c>
      <c r="DC926" s="146">
        <f t="shared" si="1497"/>
        <v>14</v>
      </c>
      <c r="DD926" s="146">
        <f t="shared" si="1498"/>
        <v>0</v>
      </c>
      <c r="DE926" s="146">
        <f t="shared" si="1499"/>
        <v>0</v>
      </c>
      <c r="DF926" s="146">
        <f t="shared" si="1500"/>
        <v>0</v>
      </c>
      <c r="DG926" s="146">
        <f t="shared" si="1501"/>
        <v>0</v>
      </c>
      <c r="DH926" s="146">
        <f t="shared" si="1502"/>
        <v>0</v>
      </c>
      <c r="DI926" s="146">
        <f t="shared" si="1503"/>
        <v>0</v>
      </c>
      <c r="DJ926" s="146">
        <f t="shared" si="1504"/>
        <v>0</v>
      </c>
      <c r="DK926" s="146">
        <f t="shared" si="1505"/>
        <v>0</v>
      </c>
      <c r="DL926" s="146">
        <f t="shared" si="1506"/>
        <v>0</v>
      </c>
      <c r="DM926" s="146">
        <f t="shared" si="1507"/>
        <v>0</v>
      </c>
      <c r="DN926" s="65">
        <f t="shared" si="1522"/>
        <v>210</v>
      </c>
      <c r="DO926" s="57" t="str">
        <f t="shared" si="1523"/>
        <v/>
      </c>
      <c r="DP926" s="57" t="str">
        <f t="shared" si="1510"/>
        <v/>
      </c>
      <c r="DQ926" s="58">
        <f t="shared" si="1511"/>
        <v>210</v>
      </c>
      <c r="DR926" s="1">
        <f t="shared" si="1524"/>
        <v>2</v>
      </c>
      <c r="DS926" s="168" t="e">
        <f>IF(AND(DR926=#REF!,BL926=#REF!),'Tiến độ'!D926,"")</f>
        <v>#REF!</v>
      </c>
    </row>
    <row r="927" spans="1:123" ht="11.25" customHeight="1">
      <c r="A927" s="309" t="str">
        <f>IF(B927="","",MAX($A$7:A926)+1)</f>
        <v/>
      </c>
      <c r="B927" s="312"/>
      <c r="C927" s="101" t="s">
        <v>891</v>
      </c>
      <c r="D927" s="102" t="s">
        <v>892</v>
      </c>
      <c r="E927" s="103">
        <v>3</v>
      </c>
      <c r="F927" s="104">
        <v>45</v>
      </c>
      <c r="G927" s="105"/>
      <c r="H927" s="106">
        <f t="shared" si="1525"/>
        <v>7</v>
      </c>
      <c r="I927" s="107">
        <f t="shared" si="1526"/>
        <v>393</v>
      </c>
      <c r="J927" s="28"/>
      <c r="K927" s="108">
        <v>2</v>
      </c>
      <c r="L927" s="109">
        <v>2</v>
      </c>
      <c r="M927" s="109">
        <v>2</v>
      </c>
      <c r="N927" s="110">
        <v>2</v>
      </c>
      <c r="O927" s="108">
        <v>2</v>
      </c>
      <c r="P927" s="109">
        <v>2</v>
      </c>
      <c r="Q927" s="109">
        <v>2</v>
      </c>
      <c r="R927" s="110">
        <v>2</v>
      </c>
      <c r="S927" s="108">
        <v>2</v>
      </c>
      <c r="T927" s="109">
        <v>2</v>
      </c>
      <c r="U927" s="109">
        <v>5</v>
      </c>
      <c r="V927" s="109">
        <v>5</v>
      </c>
      <c r="W927" s="110">
        <v>5</v>
      </c>
      <c r="X927" s="108">
        <v>5</v>
      </c>
      <c r="Y927" s="109">
        <v>5</v>
      </c>
      <c r="Z927" s="109" t="s">
        <v>163</v>
      </c>
      <c r="AA927" s="110" t="s">
        <v>163</v>
      </c>
      <c r="AB927" s="108" t="s">
        <v>163</v>
      </c>
      <c r="AC927" s="109" t="s">
        <v>163</v>
      </c>
      <c r="AD927" s="109" t="s">
        <v>164</v>
      </c>
      <c r="AE927" s="110" t="s">
        <v>164</v>
      </c>
      <c r="AF927" s="108" t="s">
        <v>164</v>
      </c>
      <c r="AG927" s="109" t="s">
        <v>164</v>
      </c>
      <c r="AH927" s="109" t="s">
        <v>164</v>
      </c>
      <c r="AI927" s="362"/>
      <c r="AJ927" s="363"/>
      <c r="AK927" s="108" t="s">
        <v>164</v>
      </c>
      <c r="AL927" s="109"/>
      <c r="AM927" s="109"/>
      <c r="AN927" s="110"/>
      <c r="AO927" s="108"/>
      <c r="AP927" s="109"/>
      <c r="AQ927" s="109"/>
      <c r="AR927" s="110"/>
      <c r="AS927" s="111"/>
      <c r="AT927" s="109"/>
      <c r="AU927" s="109"/>
      <c r="AV927" s="112"/>
      <c r="AW927" s="108"/>
      <c r="AX927" s="109"/>
      <c r="AY927" s="109"/>
      <c r="AZ927" s="109"/>
      <c r="BA927" s="110"/>
      <c r="BB927" s="111"/>
      <c r="BC927" s="109"/>
      <c r="BD927" s="109"/>
      <c r="BE927" s="321"/>
      <c r="BF927" s="322"/>
      <c r="BG927" s="322"/>
      <c r="BH927" s="322"/>
      <c r="BI927" s="322"/>
      <c r="BJ927" s="323"/>
      <c r="BK927" s="48" t="s">
        <v>18</v>
      </c>
      <c r="BL927" s="48" t="s">
        <v>48</v>
      </c>
      <c r="BN927" s="146">
        <f t="shared" si="1508"/>
        <v>14</v>
      </c>
      <c r="BO927" s="146">
        <f t="shared" si="1457"/>
        <v>14</v>
      </c>
      <c r="BP927" s="146">
        <f t="shared" si="1458"/>
        <v>14</v>
      </c>
      <c r="BQ927" s="146">
        <f t="shared" si="1459"/>
        <v>14</v>
      </c>
      <c r="BR927" s="146">
        <f t="shared" si="1460"/>
        <v>14</v>
      </c>
      <c r="BS927" s="146">
        <f t="shared" si="1461"/>
        <v>14</v>
      </c>
      <c r="BT927" s="146">
        <f t="shared" si="1462"/>
        <v>14</v>
      </c>
      <c r="BU927" s="146">
        <f t="shared" si="1463"/>
        <v>14</v>
      </c>
      <c r="BV927" s="146">
        <f t="shared" si="1464"/>
        <v>14</v>
      </c>
      <c r="BW927" s="146">
        <f t="shared" si="1465"/>
        <v>14</v>
      </c>
      <c r="BX927" s="146">
        <f t="shared" si="1466"/>
        <v>35</v>
      </c>
      <c r="BY927" s="146">
        <f t="shared" si="1467"/>
        <v>35</v>
      </c>
      <c r="BZ927" s="146">
        <f t="shared" si="1468"/>
        <v>35</v>
      </c>
      <c r="CA927" s="146">
        <f t="shared" si="1469"/>
        <v>35</v>
      </c>
      <c r="CB927" s="146">
        <f t="shared" si="1470"/>
        <v>35</v>
      </c>
      <c r="CC927" s="146">
        <f t="shared" si="1471"/>
        <v>0</v>
      </c>
      <c r="CD927" s="146">
        <f t="shared" si="1472"/>
        <v>0</v>
      </c>
      <c r="CE927" s="146">
        <f t="shared" si="1473"/>
        <v>0</v>
      </c>
      <c r="CF927" s="146">
        <f t="shared" si="1474"/>
        <v>0</v>
      </c>
      <c r="CG927" s="146">
        <f t="shared" si="1475"/>
        <v>0</v>
      </c>
      <c r="CH927" s="146">
        <f t="shared" si="1476"/>
        <v>0</v>
      </c>
      <c r="CI927" s="146">
        <f t="shared" si="1477"/>
        <v>0</v>
      </c>
      <c r="CJ927" s="146">
        <f t="shared" si="1478"/>
        <v>0</v>
      </c>
      <c r="CK927" s="146">
        <f t="shared" si="1479"/>
        <v>0</v>
      </c>
      <c r="CL927" s="146">
        <f t="shared" si="1480"/>
        <v>0</v>
      </c>
      <c r="CM927" s="146">
        <f t="shared" si="1481"/>
        <v>0</v>
      </c>
      <c r="CN927" s="146">
        <f t="shared" si="1482"/>
        <v>0</v>
      </c>
      <c r="CO927" s="146">
        <f t="shared" si="1483"/>
        <v>0</v>
      </c>
      <c r="CP927" s="146">
        <f t="shared" si="1484"/>
        <v>0</v>
      </c>
      <c r="CQ927" s="146">
        <f t="shared" si="1485"/>
        <v>0</v>
      </c>
      <c r="CR927" s="146">
        <f t="shared" si="1486"/>
        <v>0</v>
      </c>
      <c r="CS927" s="146">
        <f t="shared" si="1487"/>
        <v>0</v>
      </c>
      <c r="CT927" s="146">
        <f t="shared" si="1488"/>
        <v>0</v>
      </c>
      <c r="CU927" s="146">
        <f t="shared" si="1489"/>
        <v>0</v>
      </c>
      <c r="CV927" s="146">
        <f t="shared" si="1490"/>
        <v>0</v>
      </c>
      <c r="CW927" s="146">
        <f t="shared" si="1491"/>
        <v>0</v>
      </c>
      <c r="CX927" s="146">
        <f t="shared" si="1492"/>
        <v>0</v>
      </c>
      <c r="CY927" s="146">
        <f t="shared" si="1493"/>
        <v>0</v>
      </c>
      <c r="CZ927" s="146">
        <f t="shared" si="1494"/>
        <v>0</v>
      </c>
      <c r="DA927" s="146">
        <f t="shared" si="1495"/>
        <v>0</v>
      </c>
      <c r="DB927" s="146">
        <f t="shared" si="1496"/>
        <v>0</v>
      </c>
      <c r="DC927" s="146">
        <f t="shared" si="1497"/>
        <v>0</v>
      </c>
      <c r="DD927" s="146">
        <f t="shared" si="1498"/>
        <v>0</v>
      </c>
      <c r="DE927" s="146">
        <f t="shared" si="1499"/>
        <v>0</v>
      </c>
      <c r="DF927" s="146">
        <f t="shared" si="1500"/>
        <v>0</v>
      </c>
      <c r="DG927" s="146">
        <f t="shared" si="1501"/>
        <v>0</v>
      </c>
      <c r="DH927" s="146">
        <f t="shared" si="1502"/>
        <v>0</v>
      </c>
      <c r="DI927" s="146">
        <f t="shared" si="1503"/>
        <v>0</v>
      </c>
      <c r="DJ927" s="146">
        <f t="shared" si="1504"/>
        <v>0</v>
      </c>
      <c r="DK927" s="146">
        <f t="shared" si="1505"/>
        <v>0</v>
      </c>
      <c r="DL927" s="146">
        <f t="shared" si="1506"/>
        <v>0</v>
      </c>
      <c r="DM927" s="146">
        <f t="shared" si="1507"/>
        <v>0</v>
      </c>
      <c r="DN927" s="65">
        <f t="shared" si="1522"/>
        <v>315</v>
      </c>
      <c r="DO927" s="57">
        <f t="shared" si="1523"/>
        <v>315</v>
      </c>
      <c r="DP927" s="57" t="str">
        <f t="shared" si="1510"/>
        <v/>
      </c>
      <c r="DQ927" s="58" t="str">
        <f t="shared" si="1511"/>
        <v/>
      </c>
      <c r="DR927" s="1">
        <f t="shared" si="1524"/>
        <v>1</v>
      </c>
      <c r="DS927" s="168" t="e">
        <f>IF(AND(DR927=#REF!,BL927=#REF!),'Tiến độ'!D927,"")</f>
        <v>#REF!</v>
      </c>
    </row>
    <row r="928" spans="1:123" ht="11.25" customHeight="1">
      <c r="A928" s="309" t="str">
        <f>IF(B928="","",MAX($A$7:A927)+1)</f>
        <v/>
      </c>
      <c r="B928" s="312"/>
      <c r="C928" s="101" t="s">
        <v>704</v>
      </c>
      <c r="D928" s="102" t="s">
        <v>705</v>
      </c>
      <c r="E928" s="103">
        <v>2</v>
      </c>
      <c r="F928" s="104">
        <v>30</v>
      </c>
      <c r="G928" s="105"/>
      <c r="H928" s="106">
        <f t="shared" si="1525"/>
        <v>7</v>
      </c>
      <c r="I928" s="107">
        <f t="shared" si="1526"/>
        <v>393</v>
      </c>
      <c r="J928" s="28"/>
      <c r="K928" s="108">
        <v>2</v>
      </c>
      <c r="L928" s="109">
        <v>2</v>
      </c>
      <c r="M928" s="109">
        <v>2</v>
      </c>
      <c r="N928" s="110">
        <v>2</v>
      </c>
      <c r="O928" s="108">
        <v>2</v>
      </c>
      <c r="P928" s="109">
        <v>2</v>
      </c>
      <c r="Q928" s="109">
        <v>2</v>
      </c>
      <c r="R928" s="110">
        <v>2</v>
      </c>
      <c r="S928" s="108">
        <v>2</v>
      </c>
      <c r="T928" s="109">
        <v>2</v>
      </c>
      <c r="U928" s="109">
        <v>2</v>
      </c>
      <c r="V928" s="109">
        <v>2</v>
      </c>
      <c r="W928" s="110">
        <v>2</v>
      </c>
      <c r="X928" s="108">
        <v>2</v>
      </c>
      <c r="Y928" s="109">
        <v>2</v>
      </c>
      <c r="Z928" s="109" t="s">
        <v>163</v>
      </c>
      <c r="AA928" s="110" t="s">
        <v>163</v>
      </c>
      <c r="AB928" s="108" t="s">
        <v>163</v>
      </c>
      <c r="AC928" s="109" t="s">
        <v>163</v>
      </c>
      <c r="AD928" s="109" t="s">
        <v>164</v>
      </c>
      <c r="AE928" s="110" t="s">
        <v>164</v>
      </c>
      <c r="AF928" s="108" t="s">
        <v>164</v>
      </c>
      <c r="AG928" s="109" t="s">
        <v>164</v>
      </c>
      <c r="AH928" s="109" t="s">
        <v>164</v>
      </c>
      <c r="AI928" s="362"/>
      <c r="AJ928" s="363"/>
      <c r="AK928" s="108" t="s">
        <v>164</v>
      </c>
      <c r="AL928" s="109"/>
      <c r="AM928" s="109"/>
      <c r="AN928" s="110"/>
      <c r="AO928" s="108"/>
      <c r="AP928" s="109"/>
      <c r="AQ928" s="109"/>
      <c r="AR928" s="110"/>
      <c r="AS928" s="111"/>
      <c r="AT928" s="109"/>
      <c r="AU928" s="109"/>
      <c r="AV928" s="112"/>
      <c r="AW928" s="108"/>
      <c r="AX928" s="109"/>
      <c r="AY928" s="109"/>
      <c r="AZ928" s="109"/>
      <c r="BA928" s="110"/>
      <c r="BB928" s="111"/>
      <c r="BC928" s="109"/>
      <c r="BD928" s="109"/>
      <c r="BE928" s="321"/>
      <c r="BF928" s="322"/>
      <c r="BG928" s="322"/>
      <c r="BH928" s="322"/>
      <c r="BI928" s="322"/>
      <c r="BJ928" s="323"/>
      <c r="BK928" s="48" t="s">
        <v>18</v>
      </c>
      <c r="BL928" s="48" t="s">
        <v>49</v>
      </c>
      <c r="BN928" s="146">
        <f t="shared" si="1508"/>
        <v>14</v>
      </c>
      <c r="BO928" s="146">
        <f t="shared" si="1457"/>
        <v>14</v>
      </c>
      <c r="BP928" s="146">
        <f t="shared" si="1458"/>
        <v>14</v>
      </c>
      <c r="BQ928" s="146">
        <f t="shared" si="1459"/>
        <v>14</v>
      </c>
      <c r="BR928" s="146">
        <f t="shared" si="1460"/>
        <v>14</v>
      </c>
      <c r="BS928" s="146">
        <f t="shared" si="1461"/>
        <v>14</v>
      </c>
      <c r="BT928" s="146">
        <f t="shared" si="1462"/>
        <v>14</v>
      </c>
      <c r="BU928" s="146">
        <f t="shared" si="1463"/>
        <v>14</v>
      </c>
      <c r="BV928" s="146">
        <f t="shared" si="1464"/>
        <v>14</v>
      </c>
      <c r="BW928" s="146">
        <f t="shared" si="1465"/>
        <v>14</v>
      </c>
      <c r="BX928" s="146">
        <f t="shared" si="1466"/>
        <v>14</v>
      </c>
      <c r="BY928" s="146">
        <f t="shared" si="1467"/>
        <v>14</v>
      </c>
      <c r="BZ928" s="146">
        <f t="shared" si="1468"/>
        <v>14</v>
      </c>
      <c r="CA928" s="146">
        <f t="shared" si="1469"/>
        <v>14</v>
      </c>
      <c r="CB928" s="146">
        <f t="shared" si="1470"/>
        <v>14</v>
      </c>
      <c r="CC928" s="146">
        <f t="shared" si="1471"/>
        <v>0</v>
      </c>
      <c r="CD928" s="146">
        <f t="shared" si="1472"/>
        <v>0</v>
      </c>
      <c r="CE928" s="146">
        <f t="shared" si="1473"/>
        <v>0</v>
      </c>
      <c r="CF928" s="146">
        <f t="shared" si="1474"/>
        <v>0</v>
      </c>
      <c r="CG928" s="146">
        <f t="shared" si="1475"/>
        <v>0</v>
      </c>
      <c r="CH928" s="146">
        <f t="shared" si="1476"/>
        <v>0</v>
      </c>
      <c r="CI928" s="146">
        <f t="shared" si="1477"/>
        <v>0</v>
      </c>
      <c r="CJ928" s="146">
        <f t="shared" si="1478"/>
        <v>0</v>
      </c>
      <c r="CK928" s="146">
        <f t="shared" si="1479"/>
        <v>0</v>
      </c>
      <c r="CL928" s="146">
        <f t="shared" si="1480"/>
        <v>0</v>
      </c>
      <c r="CM928" s="146">
        <f t="shared" si="1481"/>
        <v>0</v>
      </c>
      <c r="CN928" s="146">
        <f t="shared" si="1482"/>
        <v>0</v>
      </c>
      <c r="CO928" s="146">
        <f t="shared" si="1483"/>
        <v>0</v>
      </c>
      <c r="CP928" s="146">
        <f t="shared" si="1484"/>
        <v>0</v>
      </c>
      <c r="CQ928" s="146">
        <f t="shared" si="1485"/>
        <v>0</v>
      </c>
      <c r="CR928" s="146">
        <f t="shared" si="1486"/>
        <v>0</v>
      </c>
      <c r="CS928" s="146">
        <f t="shared" si="1487"/>
        <v>0</v>
      </c>
      <c r="CT928" s="146">
        <f t="shared" si="1488"/>
        <v>0</v>
      </c>
      <c r="CU928" s="146">
        <f t="shared" si="1489"/>
        <v>0</v>
      </c>
      <c r="CV928" s="146">
        <f t="shared" si="1490"/>
        <v>0</v>
      </c>
      <c r="CW928" s="146">
        <f t="shared" si="1491"/>
        <v>0</v>
      </c>
      <c r="CX928" s="146">
        <f t="shared" si="1492"/>
        <v>0</v>
      </c>
      <c r="CY928" s="146">
        <f t="shared" si="1493"/>
        <v>0</v>
      </c>
      <c r="CZ928" s="146">
        <f t="shared" si="1494"/>
        <v>0</v>
      </c>
      <c r="DA928" s="146">
        <f t="shared" si="1495"/>
        <v>0</v>
      </c>
      <c r="DB928" s="146">
        <f t="shared" si="1496"/>
        <v>0</v>
      </c>
      <c r="DC928" s="146">
        <f t="shared" si="1497"/>
        <v>0</v>
      </c>
      <c r="DD928" s="146">
        <f t="shared" si="1498"/>
        <v>0</v>
      </c>
      <c r="DE928" s="146">
        <f t="shared" si="1499"/>
        <v>0</v>
      </c>
      <c r="DF928" s="146">
        <f t="shared" si="1500"/>
        <v>0</v>
      </c>
      <c r="DG928" s="146">
        <f t="shared" si="1501"/>
        <v>0</v>
      </c>
      <c r="DH928" s="146">
        <f t="shared" si="1502"/>
        <v>0</v>
      </c>
      <c r="DI928" s="146">
        <f t="shared" si="1503"/>
        <v>0</v>
      </c>
      <c r="DJ928" s="146">
        <f t="shared" si="1504"/>
        <v>0</v>
      </c>
      <c r="DK928" s="146">
        <f t="shared" si="1505"/>
        <v>0</v>
      </c>
      <c r="DL928" s="146">
        <f t="shared" si="1506"/>
        <v>0</v>
      </c>
      <c r="DM928" s="146">
        <f t="shared" si="1507"/>
        <v>0</v>
      </c>
      <c r="DN928" s="65">
        <f t="shared" si="1522"/>
        <v>210</v>
      </c>
      <c r="DO928" s="57">
        <f t="shared" si="1523"/>
        <v>210</v>
      </c>
      <c r="DP928" s="57" t="str">
        <f t="shared" si="1510"/>
        <v/>
      </c>
      <c r="DQ928" s="58" t="str">
        <f t="shared" si="1511"/>
        <v/>
      </c>
      <c r="DR928" s="1">
        <f t="shared" si="1524"/>
        <v>1</v>
      </c>
      <c r="DS928" s="168" t="e">
        <f>IF(AND(DR928=#REF!,BL928=#REF!),'Tiến độ'!D928,"")</f>
        <v>#REF!</v>
      </c>
    </row>
    <row r="929" spans="1:123" ht="11.25" customHeight="1">
      <c r="A929" s="309" t="str">
        <f>IF(B929="","",MAX($A$7:A928)+1)</f>
        <v/>
      </c>
      <c r="B929" s="312"/>
      <c r="C929" s="101" t="s">
        <v>785</v>
      </c>
      <c r="D929" s="80" t="s">
        <v>1105</v>
      </c>
      <c r="E929" s="103">
        <v>3</v>
      </c>
      <c r="F929" s="104">
        <v>60</v>
      </c>
      <c r="G929" s="105"/>
      <c r="H929" s="106">
        <f t="shared" si="1525"/>
        <v>7</v>
      </c>
      <c r="I929" s="107">
        <f t="shared" si="1526"/>
        <v>393</v>
      </c>
      <c r="J929" s="28"/>
      <c r="K929" s="108"/>
      <c r="L929" s="109"/>
      <c r="M929" s="109"/>
      <c r="N929" s="110"/>
      <c r="O929" s="108"/>
      <c r="P929" s="109"/>
      <c r="Q929" s="109"/>
      <c r="R929" s="110"/>
      <c r="S929" s="108"/>
      <c r="T929" s="109"/>
      <c r="U929" s="109"/>
      <c r="V929" s="109"/>
      <c r="W929" s="110"/>
      <c r="X929" s="108"/>
      <c r="Y929" s="109"/>
      <c r="Z929" s="109"/>
      <c r="AA929" s="110"/>
      <c r="AB929" s="108"/>
      <c r="AC929" s="109"/>
      <c r="AD929" s="109"/>
      <c r="AE929" s="110"/>
      <c r="AF929" s="108"/>
      <c r="AG929" s="109"/>
      <c r="AH929" s="109"/>
      <c r="AI929" s="362"/>
      <c r="AJ929" s="363"/>
      <c r="AK929" s="108"/>
      <c r="AL929" s="109">
        <v>4</v>
      </c>
      <c r="AM929" s="109">
        <v>4</v>
      </c>
      <c r="AN929" s="110">
        <v>4</v>
      </c>
      <c r="AO929" s="108">
        <v>4</v>
      </c>
      <c r="AP929" s="109">
        <v>4</v>
      </c>
      <c r="AQ929" s="109">
        <v>4</v>
      </c>
      <c r="AR929" s="110">
        <v>4</v>
      </c>
      <c r="AS929" s="111">
        <v>4</v>
      </c>
      <c r="AT929" s="109">
        <v>4</v>
      </c>
      <c r="AU929" s="109">
        <v>4</v>
      </c>
      <c r="AV929" s="112">
        <v>4</v>
      </c>
      <c r="AW929" s="108">
        <v>4</v>
      </c>
      <c r="AX929" s="109">
        <v>4</v>
      </c>
      <c r="AY929" s="109">
        <v>4</v>
      </c>
      <c r="AZ929" s="109">
        <v>4</v>
      </c>
      <c r="BA929" s="110" t="s">
        <v>163</v>
      </c>
      <c r="BB929" s="111" t="s">
        <v>163</v>
      </c>
      <c r="BC929" s="109" t="s">
        <v>163</v>
      </c>
      <c r="BD929" s="109" t="s">
        <v>163</v>
      </c>
      <c r="BE929" s="321"/>
      <c r="BF929" s="322"/>
      <c r="BG929" s="322"/>
      <c r="BH929" s="322"/>
      <c r="BI929" s="322"/>
      <c r="BJ929" s="323"/>
      <c r="BK929" s="46" t="s">
        <v>18</v>
      </c>
      <c r="BL929" s="46" t="s">
        <v>54</v>
      </c>
      <c r="BN929" s="146">
        <f t="shared" si="1508"/>
        <v>0</v>
      </c>
      <c r="BO929" s="146">
        <f t="shared" si="1457"/>
        <v>0</v>
      </c>
      <c r="BP929" s="146">
        <f t="shared" si="1458"/>
        <v>0</v>
      </c>
      <c r="BQ929" s="146">
        <f t="shared" si="1459"/>
        <v>0</v>
      </c>
      <c r="BR929" s="146">
        <f t="shared" si="1460"/>
        <v>0</v>
      </c>
      <c r="BS929" s="146">
        <f t="shared" si="1461"/>
        <v>0</v>
      </c>
      <c r="BT929" s="146">
        <f t="shared" si="1462"/>
        <v>0</v>
      </c>
      <c r="BU929" s="146">
        <f t="shared" si="1463"/>
        <v>0</v>
      </c>
      <c r="BV929" s="146">
        <f t="shared" si="1464"/>
        <v>0</v>
      </c>
      <c r="BW929" s="146">
        <f t="shared" si="1465"/>
        <v>0</v>
      </c>
      <c r="BX929" s="146">
        <f t="shared" si="1466"/>
        <v>0</v>
      </c>
      <c r="BY929" s="146">
        <f t="shared" si="1467"/>
        <v>0</v>
      </c>
      <c r="BZ929" s="146">
        <f t="shared" si="1468"/>
        <v>0</v>
      </c>
      <c r="CA929" s="146">
        <f t="shared" si="1469"/>
        <v>0</v>
      </c>
      <c r="CB929" s="146">
        <f t="shared" si="1470"/>
        <v>0</v>
      </c>
      <c r="CC929" s="146">
        <f t="shared" si="1471"/>
        <v>0</v>
      </c>
      <c r="CD929" s="146">
        <f t="shared" si="1472"/>
        <v>0</v>
      </c>
      <c r="CE929" s="146">
        <f t="shared" si="1473"/>
        <v>0</v>
      </c>
      <c r="CF929" s="146">
        <f t="shared" si="1474"/>
        <v>0</v>
      </c>
      <c r="CG929" s="146">
        <f t="shared" si="1475"/>
        <v>0</v>
      </c>
      <c r="CH929" s="146">
        <f t="shared" si="1476"/>
        <v>0</v>
      </c>
      <c r="CI929" s="146">
        <f t="shared" si="1477"/>
        <v>0</v>
      </c>
      <c r="CJ929" s="146">
        <f t="shared" si="1478"/>
        <v>0</v>
      </c>
      <c r="CK929" s="146">
        <f t="shared" si="1479"/>
        <v>0</v>
      </c>
      <c r="CL929" s="146">
        <f t="shared" si="1480"/>
        <v>0</v>
      </c>
      <c r="CM929" s="146">
        <f t="shared" si="1481"/>
        <v>0</v>
      </c>
      <c r="CN929" s="146">
        <f t="shared" si="1482"/>
        <v>0</v>
      </c>
      <c r="CO929" s="146">
        <f t="shared" si="1483"/>
        <v>28</v>
      </c>
      <c r="CP929" s="146">
        <f t="shared" si="1484"/>
        <v>28</v>
      </c>
      <c r="CQ929" s="146">
        <f t="shared" si="1485"/>
        <v>28</v>
      </c>
      <c r="CR929" s="146">
        <f t="shared" si="1486"/>
        <v>28</v>
      </c>
      <c r="CS929" s="146">
        <f t="shared" si="1487"/>
        <v>28</v>
      </c>
      <c r="CT929" s="146">
        <f t="shared" si="1488"/>
        <v>28</v>
      </c>
      <c r="CU929" s="146">
        <f t="shared" si="1489"/>
        <v>28</v>
      </c>
      <c r="CV929" s="146">
        <f t="shared" si="1490"/>
        <v>28</v>
      </c>
      <c r="CW929" s="146">
        <f t="shared" si="1491"/>
        <v>28</v>
      </c>
      <c r="CX929" s="146">
        <f t="shared" si="1492"/>
        <v>28</v>
      </c>
      <c r="CY929" s="146">
        <f t="shared" si="1493"/>
        <v>28</v>
      </c>
      <c r="CZ929" s="146">
        <f t="shared" si="1494"/>
        <v>28</v>
      </c>
      <c r="DA929" s="146">
        <f t="shared" si="1495"/>
        <v>28</v>
      </c>
      <c r="DB929" s="146">
        <f t="shared" si="1496"/>
        <v>28</v>
      </c>
      <c r="DC929" s="146">
        <f t="shared" si="1497"/>
        <v>28</v>
      </c>
      <c r="DD929" s="146">
        <f t="shared" si="1498"/>
        <v>0</v>
      </c>
      <c r="DE929" s="146">
        <f t="shared" si="1499"/>
        <v>0</v>
      </c>
      <c r="DF929" s="146">
        <f t="shared" si="1500"/>
        <v>0</v>
      </c>
      <c r="DG929" s="146">
        <f t="shared" si="1501"/>
        <v>0</v>
      </c>
      <c r="DH929" s="146">
        <f t="shared" si="1502"/>
        <v>0</v>
      </c>
      <c r="DI929" s="146">
        <f t="shared" si="1503"/>
        <v>0</v>
      </c>
      <c r="DJ929" s="146">
        <f t="shared" si="1504"/>
        <v>0</v>
      </c>
      <c r="DK929" s="146">
        <f t="shared" si="1505"/>
        <v>0</v>
      </c>
      <c r="DL929" s="146">
        <f t="shared" si="1506"/>
        <v>0</v>
      </c>
      <c r="DM929" s="146">
        <f t="shared" si="1507"/>
        <v>0</v>
      </c>
      <c r="DN929" s="64">
        <f>F929*H929*2</f>
        <v>840</v>
      </c>
      <c r="DO929" s="52" t="str">
        <f t="shared" si="1523"/>
        <v/>
      </c>
      <c r="DP929" s="52" t="str">
        <f t="shared" si="1510"/>
        <v/>
      </c>
      <c r="DQ929" s="53">
        <f t="shared" si="1511"/>
        <v>840</v>
      </c>
      <c r="DR929" s="1">
        <f t="shared" si="1524"/>
        <v>2</v>
      </c>
      <c r="DS929" s="168" t="e">
        <f>IF(AND(DR929=#REF!,BL929=#REF!),'Tiến độ'!D929,"")</f>
        <v>#REF!</v>
      </c>
    </row>
    <row r="930" spans="1:123" ht="11.25" customHeight="1">
      <c r="A930" s="309" t="str">
        <f>IF(B930="","",MAX($A$7:A929)+1)</f>
        <v/>
      </c>
      <c r="B930" s="312"/>
      <c r="C930" s="101" t="s">
        <v>527</v>
      </c>
      <c r="D930" s="102" t="s">
        <v>528</v>
      </c>
      <c r="E930" s="103">
        <v>2</v>
      </c>
      <c r="F930" s="104">
        <v>30</v>
      </c>
      <c r="G930" s="105"/>
      <c r="H930" s="106">
        <f t="shared" si="1525"/>
        <v>7</v>
      </c>
      <c r="I930" s="107">
        <f t="shared" si="1526"/>
        <v>393</v>
      </c>
      <c r="J930" s="28"/>
      <c r="K930" s="108">
        <v>2</v>
      </c>
      <c r="L930" s="109">
        <v>2</v>
      </c>
      <c r="M930" s="109">
        <v>2</v>
      </c>
      <c r="N930" s="110">
        <v>2</v>
      </c>
      <c r="O930" s="108">
        <v>2</v>
      </c>
      <c r="P930" s="109">
        <v>2</v>
      </c>
      <c r="Q930" s="109">
        <v>2</v>
      </c>
      <c r="R930" s="110">
        <v>2</v>
      </c>
      <c r="S930" s="108">
        <v>2</v>
      </c>
      <c r="T930" s="109">
        <v>2</v>
      </c>
      <c r="U930" s="109">
        <v>2</v>
      </c>
      <c r="V930" s="109">
        <v>2</v>
      </c>
      <c r="W930" s="110">
        <v>2</v>
      </c>
      <c r="X930" s="108">
        <v>2</v>
      </c>
      <c r="Y930" s="109">
        <v>2</v>
      </c>
      <c r="Z930" s="109" t="s">
        <v>163</v>
      </c>
      <c r="AA930" s="110" t="s">
        <v>163</v>
      </c>
      <c r="AB930" s="108" t="s">
        <v>163</v>
      </c>
      <c r="AC930" s="109" t="s">
        <v>163</v>
      </c>
      <c r="AD930" s="109" t="s">
        <v>164</v>
      </c>
      <c r="AE930" s="110" t="s">
        <v>164</v>
      </c>
      <c r="AF930" s="108" t="s">
        <v>164</v>
      </c>
      <c r="AG930" s="109" t="s">
        <v>164</v>
      </c>
      <c r="AH930" s="109" t="s">
        <v>164</v>
      </c>
      <c r="AI930" s="362"/>
      <c r="AJ930" s="363"/>
      <c r="AK930" s="108" t="s">
        <v>164</v>
      </c>
      <c r="AL930" s="109"/>
      <c r="AM930" s="109"/>
      <c r="AN930" s="110"/>
      <c r="AO930" s="108"/>
      <c r="AP930" s="109"/>
      <c r="AQ930" s="109"/>
      <c r="AR930" s="110"/>
      <c r="AS930" s="111"/>
      <c r="AT930" s="109"/>
      <c r="AU930" s="109"/>
      <c r="AV930" s="112"/>
      <c r="AW930" s="108"/>
      <c r="AX930" s="109"/>
      <c r="AY930" s="109"/>
      <c r="AZ930" s="109"/>
      <c r="BA930" s="110"/>
      <c r="BB930" s="111"/>
      <c r="BC930" s="109"/>
      <c r="BD930" s="109"/>
      <c r="BE930" s="321"/>
      <c r="BF930" s="322"/>
      <c r="BG930" s="322"/>
      <c r="BH930" s="322"/>
      <c r="BI930" s="322"/>
      <c r="BJ930" s="323"/>
      <c r="BK930" s="48" t="s">
        <v>18</v>
      </c>
      <c r="BL930" s="48" t="s">
        <v>47</v>
      </c>
      <c r="BN930" s="146">
        <f t="shared" si="1508"/>
        <v>14</v>
      </c>
      <c r="BO930" s="146">
        <f t="shared" si="1457"/>
        <v>14</v>
      </c>
      <c r="BP930" s="146">
        <f t="shared" si="1458"/>
        <v>14</v>
      </c>
      <c r="BQ930" s="146">
        <f t="shared" si="1459"/>
        <v>14</v>
      </c>
      <c r="BR930" s="146">
        <f t="shared" si="1460"/>
        <v>14</v>
      </c>
      <c r="BS930" s="146">
        <f t="shared" si="1461"/>
        <v>14</v>
      </c>
      <c r="BT930" s="146">
        <f t="shared" si="1462"/>
        <v>14</v>
      </c>
      <c r="BU930" s="146">
        <f t="shared" si="1463"/>
        <v>14</v>
      </c>
      <c r="BV930" s="146">
        <f t="shared" si="1464"/>
        <v>14</v>
      </c>
      <c r="BW930" s="146">
        <f t="shared" si="1465"/>
        <v>14</v>
      </c>
      <c r="BX930" s="146">
        <f t="shared" si="1466"/>
        <v>14</v>
      </c>
      <c r="BY930" s="146">
        <f t="shared" si="1467"/>
        <v>14</v>
      </c>
      <c r="BZ930" s="146">
        <f t="shared" si="1468"/>
        <v>14</v>
      </c>
      <c r="CA930" s="146">
        <f t="shared" si="1469"/>
        <v>14</v>
      </c>
      <c r="CB930" s="146">
        <f t="shared" si="1470"/>
        <v>14</v>
      </c>
      <c r="CC930" s="146">
        <f t="shared" si="1471"/>
        <v>0</v>
      </c>
      <c r="CD930" s="146">
        <f t="shared" si="1472"/>
        <v>0</v>
      </c>
      <c r="CE930" s="146">
        <f t="shared" si="1473"/>
        <v>0</v>
      </c>
      <c r="CF930" s="146">
        <f t="shared" si="1474"/>
        <v>0</v>
      </c>
      <c r="CG930" s="146">
        <f t="shared" si="1475"/>
        <v>0</v>
      </c>
      <c r="CH930" s="146">
        <f t="shared" si="1476"/>
        <v>0</v>
      </c>
      <c r="CI930" s="146">
        <f t="shared" si="1477"/>
        <v>0</v>
      </c>
      <c r="CJ930" s="146">
        <f t="shared" si="1478"/>
        <v>0</v>
      </c>
      <c r="CK930" s="146">
        <f t="shared" si="1479"/>
        <v>0</v>
      </c>
      <c r="CL930" s="146">
        <f t="shared" si="1480"/>
        <v>0</v>
      </c>
      <c r="CM930" s="146">
        <f t="shared" si="1481"/>
        <v>0</v>
      </c>
      <c r="CN930" s="146">
        <f t="shared" si="1482"/>
        <v>0</v>
      </c>
      <c r="CO930" s="146">
        <f t="shared" si="1483"/>
        <v>0</v>
      </c>
      <c r="CP930" s="146">
        <f t="shared" si="1484"/>
        <v>0</v>
      </c>
      <c r="CQ930" s="146">
        <f t="shared" si="1485"/>
        <v>0</v>
      </c>
      <c r="CR930" s="146">
        <f t="shared" si="1486"/>
        <v>0</v>
      </c>
      <c r="CS930" s="146">
        <f t="shared" si="1487"/>
        <v>0</v>
      </c>
      <c r="CT930" s="146">
        <f t="shared" si="1488"/>
        <v>0</v>
      </c>
      <c r="CU930" s="146">
        <f t="shared" si="1489"/>
        <v>0</v>
      </c>
      <c r="CV930" s="146">
        <f t="shared" si="1490"/>
        <v>0</v>
      </c>
      <c r="CW930" s="146">
        <f t="shared" si="1491"/>
        <v>0</v>
      </c>
      <c r="CX930" s="146">
        <f t="shared" si="1492"/>
        <v>0</v>
      </c>
      <c r="CY930" s="146">
        <f t="shared" si="1493"/>
        <v>0</v>
      </c>
      <c r="CZ930" s="146">
        <f t="shared" si="1494"/>
        <v>0</v>
      </c>
      <c r="DA930" s="146">
        <f t="shared" si="1495"/>
        <v>0</v>
      </c>
      <c r="DB930" s="146">
        <f t="shared" si="1496"/>
        <v>0</v>
      </c>
      <c r="DC930" s="146">
        <f t="shared" si="1497"/>
        <v>0</v>
      </c>
      <c r="DD930" s="146">
        <f t="shared" si="1498"/>
        <v>0</v>
      </c>
      <c r="DE930" s="146">
        <f t="shared" si="1499"/>
        <v>0</v>
      </c>
      <c r="DF930" s="146">
        <f t="shared" si="1500"/>
        <v>0</v>
      </c>
      <c r="DG930" s="146">
        <f t="shared" si="1501"/>
        <v>0</v>
      </c>
      <c r="DH930" s="146">
        <f t="shared" si="1502"/>
        <v>0</v>
      </c>
      <c r="DI930" s="146">
        <f t="shared" si="1503"/>
        <v>0</v>
      </c>
      <c r="DJ930" s="146">
        <f t="shared" si="1504"/>
        <v>0</v>
      </c>
      <c r="DK930" s="146">
        <f t="shared" si="1505"/>
        <v>0</v>
      </c>
      <c r="DL930" s="146">
        <f t="shared" si="1506"/>
        <v>0</v>
      </c>
      <c r="DM930" s="146">
        <f t="shared" si="1507"/>
        <v>0</v>
      </c>
      <c r="DN930" s="65">
        <f t="shared" si="1522"/>
        <v>210</v>
      </c>
      <c r="DO930" s="57">
        <f t="shared" si="1523"/>
        <v>210</v>
      </c>
      <c r="DP930" s="57" t="str">
        <f t="shared" si="1510"/>
        <v/>
      </c>
      <c r="DQ930" s="58" t="str">
        <f t="shared" si="1511"/>
        <v/>
      </c>
      <c r="DR930" s="1">
        <f t="shared" si="1524"/>
        <v>1</v>
      </c>
      <c r="DS930" s="168" t="e">
        <f>IF(AND(DR930=#REF!,BL930=#REF!),'Tiến độ'!D930,"")</f>
        <v>#REF!</v>
      </c>
    </row>
    <row r="931" spans="1:123" ht="11.25" customHeight="1">
      <c r="A931" s="309" t="str">
        <f>IF(B931="","",MAX($A$7:A930)+1)</f>
        <v/>
      </c>
      <c r="B931" s="312"/>
      <c r="C931" s="101" t="s">
        <v>16</v>
      </c>
      <c r="D931" s="102" t="s">
        <v>242</v>
      </c>
      <c r="E931" s="103">
        <v>2</v>
      </c>
      <c r="F931" s="104">
        <v>39</v>
      </c>
      <c r="G931" s="105"/>
      <c r="H931" s="106">
        <f t="shared" si="1525"/>
        <v>7</v>
      </c>
      <c r="I931" s="107">
        <f t="shared" si="1526"/>
        <v>393</v>
      </c>
      <c r="J931" s="28"/>
      <c r="K931" s="108"/>
      <c r="L931" s="109"/>
      <c r="M931" s="109"/>
      <c r="N931" s="110"/>
      <c r="O931" s="108"/>
      <c r="P931" s="109"/>
      <c r="Q931" s="109"/>
      <c r="R931" s="110"/>
      <c r="S931" s="108"/>
      <c r="T931" s="109"/>
      <c r="U931" s="109"/>
      <c r="V931" s="109"/>
      <c r="W931" s="110"/>
      <c r="X931" s="108"/>
      <c r="Y931" s="109"/>
      <c r="Z931" s="109"/>
      <c r="AA931" s="110"/>
      <c r="AB931" s="108"/>
      <c r="AC931" s="109"/>
      <c r="AD931" s="109"/>
      <c r="AE931" s="110"/>
      <c r="AF931" s="108"/>
      <c r="AG931" s="109"/>
      <c r="AH931" s="109"/>
      <c r="AI931" s="362"/>
      <c r="AJ931" s="363"/>
      <c r="AK931" s="108"/>
      <c r="AL931" s="109">
        <v>3</v>
      </c>
      <c r="AM931" s="109">
        <v>3</v>
      </c>
      <c r="AN931" s="110">
        <v>3</v>
      </c>
      <c r="AO931" s="108">
        <v>3</v>
      </c>
      <c r="AP931" s="109">
        <v>3</v>
      </c>
      <c r="AQ931" s="109">
        <v>3</v>
      </c>
      <c r="AR931" s="110">
        <v>3</v>
      </c>
      <c r="AS931" s="111">
        <v>3</v>
      </c>
      <c r="AT931" s="109">
        <v>3</v>
      </c>
      <c r="AU931" s="109">
        <v>3</v>
      </c>
      <c r="AV931" s="112">
        <v>3</v>
      </c>
      <c r="AW931" s="108">
        <v>3</v>
      </c>
      <c r="AX931" s="109">
        <v>3</v>
      </c>
      <c r="AY931" s="109"/>
      <c r="AZ931" s="109"/>
      <c r="BA931" s="110" t="s">
        <v>163</v>
      </c>
      <c r="BB931" s="111" t="s">
        <v>163</v>
      </c>
      <c r="BC931" s="109" t="s">
        <v>163</v>
      </c>
      <c r="BD931" s="109" t="s">
        <v>163</v>
      </c>
      <c r="BE931" s="321"/>
      <c r="BF931" s="322"/>
      <c r="BG931" s="322"/>
      <c r="BH931" s="322"/>
      <c r="BI931" s="322"/>
      <c r="BJ931" s="323"/>
      <c r="BK931" s="48" t="s">
        <v>18</v>
      </c>
      <c r="BL931" s="48" t="s">
        <v>16</v>
      </c>
      <c r="BN931" s="146">
        <f t="shared" si="1508"/>
        <v>0</v>
      </c>
      <c r="BO931" s="146">
        <f t="shared" si="1457"/>
        <v>0</v>
      </c>
      <c r="BP931" s="146">
        <f t="shared" si="1458"/>
        <v>0</v>
      </c>
      <c r="BQ931" s="146">
        <f t="shared" si="1459"/>
        <v>0</v>
      </c>
      <c r="BR931" s="146">
        <f t="shared" si="1460"/>
        <v>0</v>
      </c>
      <c r="BS931" s="146">
        <f t="shared" si="1461"/>
        <v>0</v>
      </c>
      <c r="BT931" s="146">
        <f t="shared" si="1462"/>
        <v>0</v>
      </c>
      <c r="BU931" s="146">
        <f t="shared" si="1463"/>
        <v>0</v>
      </c>
      <c r="BV931" s="146">
        <f t="shared" si="1464"/>
        <v>0</v>
      </c>
      <c r="BW931" s="146">
        <f t="shared" si="1465"/>
        <v>0</v>
      </c>
      <c r="BX931" s="146">
        <f t="shared" si="1466"/>
        <v>0</v>
      </c>
      <c r="BY931" s="146">
        <f t="shared" si="1467"/>
        <v>0</v>
      </c>
      <c r="BZ931" s="146">
        <f t="shared" si="1468"/>
        <v>0</v>
      </c>
      <c r="CA931" s="146">
        <f t="shared" si="1469"/>
        <v>0</v>
      </c>
      <c r="CB931" s="146">
        <f t="shared" si="1470"/>
        <v>0</v>
      </c>
      <c r="CC931" s="146">
        <f t="shared" si="1471"/>
        <v>0</v>
      </c>
      <c r="CD931" s="146">
        <f t="shared" si="1472"/>
        <v>0</v>
      </c>
      <c r="CE931" s="146">
        <f t="shared" si="1473"/>
        <v>0</v>
      </c>
      <c r="CF931" s="146">
        <f t="shared" si="1474"/>
        <v>0</v>
      </c>
      <c r="CG931" s="146">
        <f t="shared" si="1475"/>
        <v>0</v>
      </c>
      <c r="CH931" s="146">
        <f t="shared" si="1476"/>
        <v>0</v>
      </c>
      <c r="CI931" s="146">
        <f t="shared" si="1477"/>
        <v>0</v>
      </c>
      <c r="CJ931" s="146">
        <f t="shared" si="1478"/>
        <v>0</v>
      </c>
      <c r="CK931" s="146">
        <f t="shared" si="1479"/>
        <v>0</v>
      </c>
      <c r="CL931" s="146">
        <f t="shared" si="1480"/>
        <v>0</v>
      </c>
      <c r="CM931" s="146">
        <f t="shared" si="1481"/>
        <v>0</v>
      </c>
      <c r="CN931" s="146">
        <f t="shared" si="1482"/>
        <v>0</v>
      </c>
      <c r="CO931" s="146">
        <f t="shared" si="1483"/>
        <v>21</v>
      </c>
      <c r="CP931" s="146">
        <f t="shared" si="1484"/>
        <v>21</v>
      </c>
      <c r="CQ931" s="146">
        <f t="shared" si="1485"/>
        <v>21</v>
      </c>
      <c r="CR931" s="146">
        <f t="shared" si="1486"/>
        <v>21</v>
      </c>
      <c r="CS931" s="146">
        <f t="shared" si="1487"/>
        <v>21</v>
      </c>
      <c r="CT931" s="146">
        <f t="shared" si="1488"/>
        <v>21</v>
      </c>
      <c r="CU931" s="146">
        <f t="shared" si="1489"/>
        <v>21</v>
      </c>
      <c r="CV931" s="146">
        <f t="shared" si="1490"/>
        <v>21</v>
      </c>
      <c r="CW931" s="146">
        <f t="shared" si="1491"/>
        <v>21</v>
      </c>
      <c r="CX931" s="146">
        <f t="shared" si="1492"/>
        <v>21</v>
      </c>
      <c r="CY931" s="146">
        <f t="shared" si="1493"/>
        <v>21</v>
      </c>
      <c r="CZ931" s="146">
        <f t="shared" si="1494"/>
        <v>21</v>
      </c>
      <c r="DA931" s="146">
        <f t="shared" si="1495"/>
        <v>21</v>
      </c>
      <c r="DB931" s="146">
        <f t="shared" si="1496"/>
        <v>0</v>
      </c>
      <c r="DC931" s="146">
        <f t="shared" si="1497"/>
        <v>0</v>
      </c>
      <c r="DD931" s="146">
        <f t="shared" si="1498"/>
        <v>0</v>
      </c>
      <c r="DE931" s="146">
        <f t="shared" si="1499"/>
        <v>0</v>
      </c>
      <c r="DF931" s="146">
        <f t="shared" si="1500"/>
        <v>0</v>
      </c>
      <c r="DG931" s="146">
        <f t="shared" si="1501"/>
        <v>0</v>
      </c>
      <c r="DH931" s="146">
        <f t="shared" si="1502"/>
        <v>0</v>
      </c>
      <c r="DI931" s="146">
        <f t="shared" si="1503"/>
        <v>0</v>
      </c>
      <c r="DJ931" s="146">
        <f t="shared" si="1504"/>
        <v>0</v>
      </c>
      <c r="DK931" s="146">
        <f t="shared" si="1505"/>
        <v>0</v>
      </c>
      <c r="DL931" s="146">
        <f t="shared" si="1506"/>
        <v>0</v>
      </c>
      <c r="DM931" s="146">
        <f t="shared" si="1507"/>
        <v>0</v>
      </c>
      <c r="DN931" s="65">
        <f t="shared" si="1522"/>
        <v>273</v>
      </c>
      <c r="DO931" s="57" t="str">
        <f t="shared" si="1523"/>
        <v/>
      </c>
      <c r="DP931" s="57" t="str">
        <f t="shared" si="1510"/>
        <v/>
      </c>
      <c r="DQ931" s="58">
        <f t="shared" si="1511"/>
        <v>273</v>
      </c>
      <c r="DR931" s="1">
        <f t="shared" si="1524"/>
        <v>2</v>
      </c>
      <c r="DS931" s="168" t="e">
        <f>IF(AND(DR931=#REF!,BL931=#REF!),'Tiến độ'!D931,"")</f>
        <v>#REF!</v>
      </c>
    </row>
    <row r="932" spans="1:123" ht="11.25" customHeight="1">
      <c r="A932" s="309" t="str">
        <f>IF(B932="","",MAX($A$7:A931)+1)</f>
        <v/>
      </c>
      <c r="B932" s="312"/>
      <c r="C932" s="101" t="s">
        <v>716</v>
      </c>
      <c r="D932" s="102" t="s">
        <v>717</v>
      </c>
      <c r="E932" s="103">
        <v>3</v>
      </c>
      <c r="F932" s="104">
        <v>45</v>
      </c>
      <c r="G932" s="105"/>
      <c r="H932" s="106">
        <f t="shared" si="1525"/>
        <v>7</v>
      </c>
      <c r="I932" s="107">
        <f t="shared" si="1526"/>
        <v>393</v>
      </c>
      <c r="J932" s="28"/>
      <c r="K932" s="108"/>
      <c r="L932" s="109"/>
      <c r="M932" s="109"/>
      <c r="N932" s="110"/>
      <c r="O932" s="108"/>
      <c r="P932" s="109"/>
      <c r="Q932" s="109"/>
      <c r="R932" s="110"/>
      <c r="S932" s="108"/>
      <c r="T932" s="109"/>
      <c r="U932" s="109"/>
      <c r="V932" s="109"/>
      <c r="W932" s="110"/>
      <c r="X932" s="108"/>
      <c r="Y932" s="109"/>
      <c r="Z932" s="109"/>
      <c r="AA932" s="110"/>
      <c r="AB932" s="108"/>
      <c r="AC932" s="109"/>
      <c r="AD932" s="109"/>
      <c r="AE932" s="110"/>
      <c r="AF932" s="108"/>
      <c r="AG932" s="109"/>
      <c r="AH932" s="109"/>
      <c r="AI932" s="362"/>
      <c r="AJ932" s="363"/>
      <c r="AK932" s="108"/>
      <c r="AL932" s="109">
        <v>3</v>
      </c>
      <c r="AM932" s="109">
        <v>3</v>
      </c>
      <c r="AN932" s="110">
        <v>3</v>
      </c>
      <c r="AO932" s="108">
        <v>3</v>
      </c>
      <c r="AP932" s="109">
        <v>3</v>
      </c>
      <c r="AQ932" s="109">
        <v>3</v>
      </c>
      <c r="AR932" s="110">
        <v>3</v>
      </c>
      <c r="AS932" s="111">
        <v>3</v>
      </c>
      <c r="AT932" s="109">
        <v>3</v>
      </c>
      <c r="AU932" s="109">
        <v>3</v>
      </c>
      <c r="AV932" s="112">
        <v>3</v>
      </c>
      <c r="AW932" s="108">
        <v>3</v>
      </c>
      <c r="AX932" s="109">
        <v>3</v>
      </c>
      <c r="AY932" s="109">
        <v>3</v>
      </c>
      <c r="AZ932" s="109">
        <v>3</v>
      </c>
      <c r="BA932" s="110" t="s">
        <v>163</v>
      </c>
      <c r="BB932" s="111" t="s">
        <v>163</v>
      </c>
      <c r="BC932" s="109" t="s">
        <v>163</v>
      </c>
      <c r="BD932" s="109" t="s">
        <v>163</v>
      </c>
      <c r="BE932" s="321"/>
      <c r="BF932" s="322"/>
      <c r="BG932" s="322"/>
      <c r="BH932" s="322"/>
      <c r="BI932" s="322"/>
      <c r="BJ932" s="323"/>
      <c r="BK932" s="48" t="s">
        <v>18</v>
      </c>
      <c r="BL932" s="48" t="s">
        <v>47</v>
      </c>
      <c r="BN932" s="146">
        <f t="shared" si="1508"/>
        <v>0</v>
      </c>
      <c r="BO932" s="146">
        <f t="shared" si="1457"/>
        <v>0</v>
      </c>
      <c r="BP932" s="146">
        <f t="shared" si="1458"/>
        <v>0</v>
      </c>
      <c r="BQ932" s="146">
        <f t="shared" si="1459"/>
        <v>0</v>
      </c>
      <c r="BR932" s="146">
        <f t="shared" si="1460"/>
        <v>0</v>
      </c>
      <c r="BS932" s="146">
        <f t="shared" si="1461"/>
        <v>0</v>
      </c>
      <c r="BT932" s="146">
        <f t="shared" si="1462"/>
        <v>0</v>
      </c>
      <c r="BU932" s="146">
        <f t="shared" si="1463"/>
        <v>0</v>
      </c>
      <c r="BV932" s="146">
        <f t="shared" si="1464"/>
        <v>0</v>
      </c>
      <c r="BW932" s="146">
        <f t="shared" si="1465"/>
        <v>0</v>
      </c>
      <c r="BX932" s="146">
        <f t="shared" si="1466"/>
        <v>0</v>
      </c>
      <c r="BY932" s="146">
        <f t="shared" si="1467"/>
        <v>0</v>
      </c>
      <c r="BZ932" s="146">
        <f t="shared" si="1468"/>
        <v>0</v>
      </c>
      <c r="CA932" s="146">
        <f t="shared" si="1469"/>
        <v>0</v>
      </c>
      <c r="CB932" s="146">
        <f t="shared" si="1470"/>
        <v>0</v>
      </c>
      <c r="CC932" s="146">
        <f t="shared" si="1471"/>
        <v>0</v>
      </c>
      <c r="CD932" s="146">
        <f t="shared" si="1472"/>
        <v>0</v>
      </c>
      <c r="CE932" s="146">
        <f t="shared" si="1473"/>
        <v>0</v>
      </c>
      <c r="CF932" s="146">
        <f t="shared" si="1474"/>
        <v>0</v>
      </c>
      <c r="CG932" s="146">
        <f t="shared" si="1475"/>
        <v>0</v>
      </c>
      <c r="CH932" s="146">
        <f t="shared" si="1476"/>
        <v>0</v>
      </c>
      <c r="CI932" s="146">
        <f t="shared" si="1477"/>
        <v>0</v>
      </c>
      <c r="CJ932" s="146">
        <f t="shared" si="1478"/>
        <v>0</v>
      </c>
      <c r="CK932" s="146">
        <f t="shared" si="1479"/>
        <v>0</v>
      </c>
      <c r="CL932" s="146">
        <f t="shared" si="1480"/>
        <v>0</v>
      </c>
      <c r="CM932" s="146">
        <f t="shared" si="1481"/>
        <v>0</v>
      </c>
      <c r="CN932" s="146">
        <f t="shared" si="1482"/>
        <v>0</v>
      </c>
      <c r="CO932" s="146">
        <f t="shared" si="1483"/>
        <v>21</v>
      </c>
      <c r="CP932" s="146">
        <f t="shared" si="1484"/>
        <v>21</v>
      </c>
      <c r="CQ932" s="146">
        <f t="shared" si="1485"/>
        <v>21</v>
      </c>
      <c r="CR932" s="146">
        <f t="shared" si="1486"/>
        <v>21</v>
      </c>
      <c r="CS932" s="146">
        <f t="shared" si="1487"/>
        <v>21</v>
      </c>
      <c r="CT932" s="146">
        <f t="shared" si="1488"/>
        <v>21</v>
      </c>
      <c r="CU932" s="146">
        <f t="shared" si="1489"/>
        <v>21</v>
      </c>
      <c r="CV932" s="146">
        <f t="shared" si="1490"/>
        <v>21</v>
      </c>
      <c r="CW932" s="146">
        <f t="shared" si="1491"/>
        <v>21</v>
      </c>
      <c r="CX932" s="146">
        <f t="shared" si="1492"/>
        <v>21</v>
      </c>
      <c r="CY932" s="146">
        <f t="shared" si="1493"/>
        <v>21</v>
      </c>
      <c r="CZ932" s="146">
        <f t="shared" si="1494"/>
        <v>21</v>
      </c>
      <c r="DA932" s="146">
        <f t="shared" si="1495"/>
        <v>21</v>
      </c>
      <c r="DB932" s="146">
        <f t="shared" si="1496"/>
        <v>21</v>
      </c>
      <c r="DC932" s="146">
        <f t="shared" si="1497"/>
        <v>21</v>
      </c>
      <c r="DD932" s="146">
        <f t="shared" si="1498"/>
        <v>0</v>
      </c>
      <c r="DE932" s="146">
        <f t="shared" si="1499"/>
        <v>0</v>
      </c>
      <c r="DF932" s="146">
        <f t="shared" si="1500"/>
        <v>0</v>
      </c>
      <c r="DG932" s="146">
        <f t="shared" si="1501"/>
        <v>0</v>
      </c>
      <c r="DH932" s="146">
        <f t="shared" si="1502"/>
        <v>0</v>
      </c>
      <c r="DI932" s="146">
        <f t="shared" si="1503"/>
        <v>0</v>
      </c>
      <c r="DJ932" s="146">
        <f t="shared" si="1504"/>
        <v>0</v>
      </c>
      <c r="DK932" s="146">
        <f t="shared" si="1505"/>
        <v>0</v>
      </c>
      <c r="DL932" s="146">
        <f t="shared" si="1506"/>
        <v>0</v>
      </c>
      <c r="DM932" s="146">
        <f t="shared" si="1507"/>
        <v>0</v>
      </c>
      <c r="DN932" s="65">
        <f t="shared" si="1522"/>
        <v>315</v>
      </c>
      <c r="DO932" s="57" t="str">
        <f t="shared" si="1523"/>
        <v/>
      </c>
      <c r="DP932" s="57" t="str">
        <f t="shared" si="1510"/>
        <v/>
      </c>
      <c r="DQ932" s="58">
        <f t="shared" si="1511"/>
        <v>315</v>
      </c>
      <c r="DR932" s="1">
        <f t="shared" si="1524"/>
        <v>2</v>
      </c>
      <c r="DS932" s="168" t="e">
        <f>IF(AND(DR932=#REF!,BL932=#REF!),'Tiến độ'!D932,"")</f>
        <v>#REF!</v>
      </c>
    </row>
    <row r="933" spans="1:123" ht="11.25" customHeight="1">
      <c r="A933" s="309" t="str">
        <f>IF(B933="","",MAX($A$7:A932)+1)</f>
        <v/>
      </c>
      <c r="B933" s="312"/>
      <c r="C933" s="101" t="s">
        <v>878</v>
      </c>
      <c r="D933" s="102" t="s">
        <v>879</v>
      </c>
      <c r="E933" s="103">
        <v>3</v>
      </c>
      <c r="F933" s="104">
        <v>45</v>
      </c>
      <c r="G933" s="105"/>
      <c r="H933" s="106">
        <f t="shared" si="1525"/>
        <v>7</v>
      </c>
      <c r="I933" s="107">
        <f t="shared" si="1526"/>
        <v>393</v>
      </c>
      <c r="J933" s="28"/>
      <c r="K933" s="108"/>
      <c r="L933" s="109"/>
      <c r="M933" s="109"/>
      <c r="N933" s="110"/>
      <c r="O933" s="108"/>
      <c r="P933" s="109"/>
      <c r="Q933" s="109"/>
      <c r="R933" s="110"/>
      <c r="S933" s="108"/>
      <c r="T933" s="109"/>
      <c r="U933" s="109"/>
      <c r="V933" s="109"/>
      <c r="W933" s="110"/>
      <c r="X933" s="108"/>
      <c r="Y933" s="109"/>
      <c r="Z933" s="109"/>
      <c r="AA933" s="110"/>
      <c r="AB933" s="108"/>
      <c r="AC933" s="109"/>
      <c r="AD933" s="109"/>
      <c r="AE933" s="110"/>
      <c r="AF933" s="108"/>
      <c r="AG933" s="109"/>
      <c r="AH933" s="109"/>
      <c r="AI933" s="362"/>
      <c r="AJ933" s="363"/>
      <c r="AK933" s="108"/>
      <c r="AL933" s="109">
        <v>3</v>
      </c>
      <c r="AM933" s="109">
        <v>3</v>
      </c>
      <c r="AN933" s="110">
        <v>3</v>
      </c>
      <c r="AO933" s="108">
        <v>3</v>
      </c>
      <c r="AP933" s="109">
        <v>3</v>
      </c>
      <c r="AQ933" s="109">
        <v>3</v>
      </c>
      <c r="AR933" s="110">
        <v>3</v>
      </c>
      <c r="AS933" s="111">
        <v>3</v>
      </c>
      <c r="AT933" s="109">
        <v>3</v>
      </c>
      <c r="AU933" s="109">
        <v>3</v>
      </c>
      <c r="AV933" s="112">
        <v>3</v>
      </c>
      <c r="AW933" s="108">
        <v>3</v>
      </c>
      <c r="AX933" s="109">
        <v>3</v>
      </c>
      <c r="AY933" s="109">
        <v>3</v>
      </c>
      <c r="AZ933" s="109">
        <v>3</v>
      </c>
      <c r="BA933" s="110" t="s">
        <v>163</v>
      </c>
      <c r="BB933" s="111" t="s">
        <v>163</v>
      </c>
      <c r="BC933" s="109" t="s">
        <v>163</v>
      </c>
      <c r="BD933" s="109" t="s">
        <v>163</v>
      </c>
      <c r="BE933" s="321"/>
      <c r="BF933" s="322"/>
      <c r="BG933" s="322"/>
      <c r="BH933" s="322"/>
      <c r="BI933" s="322"/>
      <c r="BJ933" s="323"/>
      <c r="BK933" s="48" t="s">
        <v>18</v>
      </c>
      <c r="BL933" s="48" t="s">
        <v>49</v>
      </c>
      <c r="BN933" s="146">
        <f t="shared" si="1508"/>
        <v>0</v>
      </c>
      <c r="BO933" s="146">
        <f t="shared" si="1457"/>
        <v>0</v>
      </c>
      <c r="BP933" s="146">
        <f t="shared" si="1458"/>
        <v>0</v>
      </c>
      <c r="BQ933" s="146">
        <f t="shared" si="1459"/>
        <v>0</v>
      </c>
      <c r="BR933" s="146">
        <f t="shared" si="1460"/>
        <v>0</v>
      </c>
      <c r="BS933" s="146">
        <f t="shared" si="1461"/>
        <v>0</v>
      </c>
      <c r="BT933" s="146">
        <f t="shared" si="1462"/>
        <v>0</v>
      </c>
      <c r="BU933" s="146">
        <f t="shared" si="1463"/>
        <v>0</v>
      </c>
      <c r="BV933" s="146">
        <f t="shared" si="1464"/>
        <v>0</v>
      </c>
      <c r="BW933" s="146">
        <f t="shared" si="1465"/>
        <v>0</v>
      </c>
      <c r="BX933" s="146">
        <f t="shared" si="1466"/>
        <v>0</v>
      </c>
      <c r="BY933" s="146">
        <f t="shared" si="1467"/>
        <v>0</v>
      </c>
      <c r="BZ933" s="146">
        <f t="shared" si="1468"/>
        <v>0</v>
      </c>
      <c r="CA933" s="146">
        <f t="shared" si="1469"/>
        <v>0</v>
      </c>
      <c r="CB933" s="146">
        <f t="shared" si="1470"/>
        <v>0</v>
      </c>
      <c r="CC933" s="146">
        <f t="shared" si="1471"/>
        <v>0</v>
      </c>
      <c r="CD933" s="146">
        <f t="shared" si="1472"/>
        <v>0</v>
      </c>
      <c r="CE933" s="146">
        <f t="shared" si="1473"/>
        <v>0</v>
      </c>
      <c r="CF933" s="146">
        <f t="shared" si="1474"/>
        <v>0</v>
      </c>
      <c r="CG933" s="146">
        <f t="shared" si="1475"/>
        <v>0</v>
      </c>
      <c r="CH933" s="146">
        <f t="shared" si="1476"/>
        <v>0</v>
      </c>
      <c r="CI933" s="146">
        <f t="shared" si="1477"/>
        <v>0</v>
      </c>
      <c r="CJ933" s="146">
        <f t="shared" si="1478"/>
        <v>0</v>
      </c>
      <c r="CK933" s="146">
        <f t="shared" si="1479"/>
        <v>0</v>
      </c>
      <c r="CL933" s="146">
        <f t="shared" si="1480"/>
        <v>0</v>
      </c>
      <c r="CM933" s="146">
        <f t="shared" si="1481"/>
        <v>0</v>
      </c>
      <c r="CN933" s="146">
        <f t="shared" si="1482"/>
        <v>0</v>
      </c>
      <c r="CO933" s="146">
        <f t="shared" si="1483"/>
        <v>21</v>
      </c>
      <c r="CP933" s="146">
        <f t="shared" si="1484"/>
        <v>21</v>
      </c>
      <c r="CQ933" s="146">
        <f t="shared" si="1485"/>
        <v>21</v>
      </c>
      <c r="CR933" s="146">
        <f t="shared" si="1486"/>
        <v>21</v>
      </c>
      <c r="CS933" s="146">
        <f t="shared" si="1487"/>
        <v>21</v>
      </c>
      <c r="CT933" s="146">
        <f t="shared" si="1488"/>
        <v>21</v>
      </c>
      <c r="CU933" s="146">
        <f t="shared" si="1489"/>
        <v>21</v>
      </c>
      <c r="CV933" s="146">
        <f t="shared" si="1490"/>
        <v>21</v>
      </c>
      <c r="CW933" s="146">
        <f t="shared" si="1491"/>
        <v>21</v>
      </c>
      <c r="CX933" s="146">
        <f t="shared" si="1492"/>
        <v>21</v>
      </c>
      <c r="CY933" s="146">
        <f t="shared" si="1493"/>
        <v>21</v>
      </c>
      <c r="CZ933" s="146">
        <f t="shared" si="1494"/>
        <v>21</v>
      </c>
      <c r="DA933" s="146">
        <f t="shared" si="1495"/>
        <v>21</v>
      </c>
      <c r="DB933" s="146">
        <f t="shared" si="1496"/>
        <v>21</v>
      </c>
      <c r="DC933" s="146">
        <f t="shared" si="1497"/>
        <v>21</v>
      </c>
      <c r="DD933" s="146">
        <f t="shared" si="1498"/>
        <v>0</v>
      </c>
      <c r="DE933" s="146">
        <f t="shared" si="1499"/>
        <v>0</v>
      </c>
      <c r="DF933" s="146">
        <f t="shared" si="1500"/>
        <v>0</v>
      </c>
      <c r="DG933" s="146">
        <f t="shared" si="1501"/>
        <v>0</v>
      </c>
      <c r="DH933" s="146">
        <f t="shared" si="1502"/>
        <v>0</v>
      </c>
      <c r="DI933" s="146">
        <f t="shared" si="1503"/>
        <v>0</v>
      </c>
      <c r="DJ933" s="146">
        <f t="shared" si="1504"/>
        <v>0</v>
      </c>
      <c r="DK933" s="146">
        <f t="shared" si="1505"/>
        <v>0</v>
      </c>
      <c r="DL933" s="146">
        <f t="shared" si="1506"/>
        <v>0</v>
      </c>
      <c r="DM933" s="146">
        <f t="shared" si="1507"/>
        <v>0</v>
      </c>
      <c r="DN933" s="65">
        <f t="shared" si="1522"/>
        <v>315</v>
      </c>
      <c r="DO933" s="57" t="str">
        <f t="shared" si="1523"/>
        <v/>
      </c>
      <c r="DP933" s="57" t="str">
        <f t="shared" si="1510"/>
        <v/>
      </c>
      <c r="DQ933" s="58">
        <f t="shared" si="1511"/>
        <v>315</v>
      </c>
      <c r="DR933" s="1">
        <f t="shared" si="1524"/>
        <v>2</v>
      </c>
      <c r="DS933" s="168" t="e">
        <f>IF(AND(DR933=#REF!,BL933=#REF!),'Tiến độ'!D933,"")</f>
        <v>#REF!</v>
      </c>
    </row>
    <row r="934" spans="1:123" ht="11.25" customHeight="1">
      <c r="A934" s="309" t="str">
        <f>IF(B934="","",MAX($A$7:A933)+1)</f>
        <v/>
      </c>
      <c r="B934" s="312"/>
      <c r="C934" s="101" t="s">
        <v>312</v>
      </c>
      <c r="D934" s="102" t="s">
        <v>313</v>
      </c>
      <c r="E934" s="103">
        <v>3</v>
      </c>
      <c r="F934" s="104">
        <v>45</v>
      </c>
      <c r="G934" s="105"/>
      <c r="H934" s="106">
        <f t="shared" si="1525"/>
        <v>7</v>
      </c>
      <c r="I934" s="107">
        <f t="shared" si="1526"/>
        <v>393</v>
      </c>
      <c r="J934" s="28"/>
      <c r="K934" s="108"/>
      <c r="L934" s="109"/>
      <c r="M934" s="109"/>
      <c r="N934" s="110"/>
      <c r="O934" s="108"/>
      <c r="P934" s="109"/>
      <c r="Q934" s="109"/>
      <c r="R934" s="110"/>
      <c r="S934" s="108"/>
      <c r="T934" s="109"/>
      <c r="U934" s="109"/>
      <c r="V934" s="109"/>
      <c r="W934" s="110"/>
      <c r="X934" s="108"/>
      <c r="Y934" s="109"/>
      <c r="Z934" s="109"/>
      <c r="AA934" s="110"/>
      <c r="AB934" s="108"/>
      <c r="AC934" s="109"/>
      <c r="AD934" s="109"/>
      <c r="AE934" s="110"/>
      <c r="AF934" s="108"/>
      <c r="AG934" s="109"/>
      <c r="AH934" s="109"/>
      <c r="AI934" s="362"/>
      <c r="AJ934" s="363"/>
      <c r="AK934" s="108"/>
      <c r="AL934" s="109">
        <v>3</v>
      </c>
      <c r="AM934" s="109">
        <v>3</v>
      </c>
      <c r="AN934" s="110">
        <v>3</v>
      </c>
      <c r="AO934" s="108">
        <v>3</v>
      </c>
      <c r="AP934" s="109">
        <v>3</v>
      </c>
      <c r="AQ934" s="109">
        <v>3</v>
      </c>
      <c r="AR934" s="110">
        <v>3</v>
      </c>
      <c r="AS934" s="111">
        <v>3</v>
      </c>
      <c r="AT934" s="109">
        <v>3</v>
      </c>
      <c r="AU934" s="109">
        <v>3</v>
      </c>
      <c r="AV934" s="112">
        <v>3</v>
      </c>
      <c r="AW934" s="108">
        <v>3</v>
      </c>
      <c r="AX934" s="109">
        <v>3</v>
      </c>
      <c r="AY934" s="109">
        <v>3</v>
      </c>
      <c r="AZ934" s="109">
        <v>3</v>
      </c>
      <c r="BA934" s="110" t="s">
        <v>163</v>
      </c>
      <c r="BB934" s="111" t="s">
        <v>163</v>
      </c>
      <c r="BC934" s="109" t="s">
        <v>163</v>
      </c>
      <c r="BD934" s="109" t="s">
        <v>163</v>
      </c>
      <c r="BE934" s="321"/>
      <c r="BF934" s="322"/>
      <c r="BG934" s="322"/>
      <c r="BH934" s="322"/>
      <c r="BI934" s="322"/>
      <c r="BJ934" s="323"/>
      <c r="BK934" s="48" t="s">
        <v>18</v>
      </c>
      <c r="BL934" s="48" t="s">
        <v>47</v>
      </c>
      <c r="BN934" s="146">
        <f t="shared" si="1508"/>
        <v>0</v>
      </c>
      <c r="BO934" s="146">
        <f t="shared" si="1457"/>
        <v>0</v>
      </c>
      <c r="BP934" s="146">
        <f t="shared" si="1458"/>
        <v>0</v>
      </c>
      <c r="BQ934" s="146">
        <f t="shared" si="1459"/>
        <v>0</v>
      </c>
      <c r="BR934" s="146">
        <f t="shared" si="1460"/>
        <v>0</v>
      </c>
      <c r="BS934" s="146">
        <f t="shared" si="1461"/>
        <v>0</v>
      </c>
      <c r="BT934" s="146">
        <f t="shared" si="1462"/>
        <v>0</v>
      </c>
      <c r="BU934" s="146">
        <f t="shared" si="1463"/>
        <v>0</v>
      </c>
      <c r="BV934" s="146">
        <f t="shared" si="1464"/>
        <v>0</v>
      </c>
      <c r="BW934" s="146">
        <f t="shared" si="1465"/>
        <v>0</v>
      </c>
      <c r="BX934" s="146">
        <f t="shared" si="1466"/>
        <v>0</v>
      </c>
      <c r="BY934" s="146">
        <f t="shared" si="1467"/>
        <v>0</v>
      </c>
      <c r="BZ934" s="146">
        <f t="shared" si="1468"/>
        <v>0</v>
      </c>
      <c r="CA934" s="146">
        <f t="shared" si="1469"/>
        <v>0</v>
      </c>
      <c r="CB934" s="146">
        <f t="shared" si="1470"/>
        <v>0</v>
      </c>
      <c r="CC934" s="146">
        <f t="shared" si="1471"/>
        <v>0</v>
      </c>
      <c r="CD934" s="146">
        <f t="shared" si="1472"/>
        <v>0</v>
      </c>
      <c r="CE934" s="146">
        <f t="shared" si="1473"/>
        <v>0</v>
      </c>
      <c r="CF934" s="146">
        <f t="shared" si="1474"/>
        <v>0</v>
      </c>
      <c r="CG934" s="146">
        <f t="shared" si="1475"/>
        <v>0</v>
      </c>
      <c r="CH934" s="146">
        <f t="shared" si="1476"/>
        <v>0</v>
      </c>
      <c r="CI934" s="146">
        <f t="shared" si="1477"/>
        <v>0</v>
      </c>
      <c r="CJ934" s="146">
        <f t="shared" si="1478"/>
        <v>0</v>
      </c>
      <c r="CK934" s="146">
        <f t="shared" si="1479"/>
        <v>0</v>
      </c>
      <c r="CL934" s="146">
        <f t="shared" si="1480"/>
        <v>0</v>
      </c>
      <c r="CM934" s="146">
        <f t="shared" si="1481"/>
        <v>0</v>
      </c>
      <c r="CN934" s="146">
        <f t="shared" si="1482"/>
        <v>0</v>
      </c>
      <c r="CO934" s="146">
        <f t="shared" si="1483"/>
        <v>21</v>
      </c>
      <c r="CP934" s="146">
        <f t="shared" si="1484"/>
        <v>21</v>
      </c>
      <c r="CQ934" s="146">
        <f t="shared" si="1485"/>
        <v>21</v>
      </c>
      <c r="CR934" s="146">
        <f t="shared" si="1486"/>
        <v>21</v>
      </c>
      <c r="CS934" s="146">
        <f t="shared" si="1487"/>
        <v>21</v>
      </c>
      <c r="CT934" s="146">
        <f t="shared" si="1488"/>
        <v>21</v>
      </c>
      <c r="CU934" s="146">
        <f t="shared" si="1489"/>
        <v>21</v>
      </c>
      <c r="CV934" s="146">
        <f t="shared" si="1490"/>
        <v>21</v>
      </c>
      <c r="CW934" s="146">
        <f t="shared" si="1491"/>
        <v>21</v>
      </c>
      <c r="CX934" s="146">
        <f t="shared" si="1492"/>
        <v>21</v>
      </c>
      <c r="CY934" s="146">
        <f t="shared" si="1493"/>
        <v>21</v>
      </c>
      <c r="CZ934" s="146">
        <f t="shared" si="1494"/>
        <v>21</v>
      </c>
      <c r="DA934" s="146">
        <f t="shared" si="1495"/>
        <v>21</v>
      </c>
      <c r="DB934" s="146">
        <f t="shared" si="1496"/>
        <v>21</v>
      </c>
      <c r="DC934" s="146">
        <f t="shared" si="1497"/>
        <v>21</v>
      </c>
      <c r="DD934" s="146">
        <f t="shared" si="1498"/>
        <v>0</v>
      </c>
      <c r="DE934" s="146">
        <f t="shared" si="1499"/>
        <v>0</v>
      </c>
      <c r="DF934" s="146">
        <f t="shared" si="1500"/>
        <v>0</v>
      </c>
      <c r="DG934" s="146">
        <f t="shared" si="1501"/>
        <v>0</v>
      </c>
      <c r="DH934" s="146">
        <f t="shared" si="1502"/>
        <v>0</v>
      </c>
      <c r="DI934" s="146">
        <f t="shared" si="1503"/>
        <v>0</v>
      </c>
      <c r="DJ934" s="146">
        <f t="shared" si="1504"/>
        <v>0</v>
      </c>
      <c r="DK934" s="146">
        <f t="shared" si="1505"/>
        <v>0</v>
      </c>
      <c r="DL934" s="146">
        <f t="shared" si="1506"/>
        <v>0</v>
      </c>
      <c r="DM934" s="146">
        <f t="shared" si="1507"/>
        <v>0</v>
      </c>
      <c r="DN934" s="65">
        <f t="shared" si="1522"/>
        <v>315</v>
      </c>
      <c r="DO934" s="57" t="str">
        <f t="shared" si="1523"/>
        <v/>
      </c>
      <c r="DP934" s="57" t="str">
        <f t="shared" si="1510"/>
        <v/>
      </c>
      <c r="DQ934" s="58">
        <f t="shared" si="1511"/>
        <v>315</v>
      </c>
      <c r="DR934" s="1">
        <f t="shared" si="1524"/>
        <v>2</v>
      </c>
      <c r="DS934" s="168" t="e">
        <f>IF(AND(DR934=#REF!,BL934=#REF!),'Tiến độ'!D934,"")</f>
        <v>#REF!</v>
      </c>
    </row>
    <row r="935" spans="1:123" ht="11.25" customHeight="1">
      <c r="A935" s="309" t="str">
        <f>IF(B935="","",MAX($A$7:A934)+1)</f>
        <v/>
      </c>
      <c r="B935" s="312"/>
      <c r="C935" s="101" t="s">
        <v>893</v>
      </c>
      <c r="D935" s="102" t="s">
        <v>894</v>
      </c>
      <c r="E935" s="103">
        <v>3</v>
      </c>
      <c r="F935" s="104">
        <v>45</v>
      </c>
      <c r="G935" s="105"/>
      <c r="H935" s="106">
        <f t="shared" si="1525"/>
        <v>7</v>
      </c>
      <c r="I935" s="107">
        <f t="shared" si="1526"/>
        <v>393</v>
      </c>
      <c r="J935" s="28"/>
      <c r="K935" s="108"/>
      <c r="L935" s="109"/>
      <c r="M935" s="109"/>
      <c r="N935" s="110"/>
      <c r="O935" s="108"/>
      <c r="P935" s="109"/>
      <c r="Q935" s="109"/>
      <c r="R935" s="110"/>
      <c r="S935" s="108"/>
      <c r="T935" s="109"/>
      <c r="U935" s="109"/>
      <c r="V935" s="109"/>
      <c r="W935" s="110"/>
      <c r="X935" s="108"/>
      <c r="Y935" s="109"/>
      <c r="Z935" s="109"/>
      <c r="AA935" s="110"/>
      <c r="AB935" s="108"/>
      <c r="AC935" s="109"/>
      <c r="AD935" s="109"/>
      <c r="AE935" s="110"/>
      <c r="AF935" s="108"/>
      <c r="AG935" s="109"/>
      <c r="AH935" s="109"/>
      <c r="AI935" s="362"/>
      <c r="AJ935" s="363"/>
      <c r="AK935" s="108"/>
      <c r="AL935" s="109">
        <v>3</v>
      </c>
      <c r="AM935" s="109">
        <v>3</v>
      </c>
      <c r="AN935" s="110">
        <v>3</v>
      </c>
      <c r="AO935" s="108">
        <v>3</v>
      </c>
      <c r="AP935" s="109">
        <v>3</v>
      </c>
      <c r="AQ935" s="109">
        <v>3</v>
      </c>
      <c r="AR935" s="110">
        <v>3</v>
      </c>
      <c r="AS935" s="111">
        <v>3</v>
      </c>
      <c r="AT935" s="109">
        <v>3</v>
      </c>
      <c r="AU935" s="109">
        <v>3</v>
      </c>
      <c r="AV935" s="112">
        <v>3</v>
      </c>
      <c r="AW935" s="108">
        <v>3</v>
      </c>
      <c r="AX935" s="109">
        <v>3</v>
      </c>
      <c r="AY935" s="109">
        <v>3</v>
      </c>
      <c r="AZ935" s="109">
        <v>3</v>
      </c>
      <c r="BA935" s="110" t="s">
        <v>163</v>
      </c>
      <c r="BB935" s="111" t="s">
        <v>163</v>
      </c>
      <c r="BC935" s="109" t="s">
        <v>163</v>
      </c>
      <c r="BD935" s="109" t="s">
        <v>163</v>
      </c>
      <c r="BE935" s="321"/>
      <c r="BF935" s="322"/>
      <c r="BG935" s="322"/>
      <c r="BH935" s="322"/>
      <c r="BI935" s="322"/>
      <c r="BJ935" s="323"/>
      <c r="BK935" s="48" t="s">
        <v>18</v>
      </c>
      <c r="BL935" s="48" t="s">
        <v>48</v>
      </c>
      <c r="BN935" s="146">
        <f t="shared" si="1508"/>
        <v>0</v>
      </c>
      <c r="BO935" s="146">
        <f t="shared" si="1457"/>
        <v>0</v>
      </c>
      <c r="BP935" s="146">
        <f t="shared" si="1458"/>
        <v>0</v>
      </c>
      <c r="BQ935" s="146">
        <f t="shared" si="1459"/>
        <v>0</v>
      </c>
      <c r="BR935" s="146">
        <f t="shared" si="1460"/>
        <v>0</v>
      </c>
      <c r="BS935" s="146">
        <f t="shared" si="1461"/>
        <v>0</v>
      </c>
      <c r="BT935" s="146">
        <f t="shared" si="1462"/>
        <v>0</v>
      </c>
      <c r="BU935" s="146">
        <f t="shared" si="1463"/>
        <v>0</v>
      </c>
      <c r="BV935" s="146">
        <f t="shared" si="1464"/>
        <v>0</v>
      </c>
      <c r="BW935" s="146">
        <f t="shared" si="1465"/>
        <v>0</v>
      </c>
      <c r="BX935" s="146">
        <f t="shared" si="1466"/>
        <v>0</v>
      </c>
      <c r="BY935" s="146">
        <f t="shared" si="1467"/>
        <v>0</v>
      </c>
      <c r="BZ935" s="146">
        <f t="shared" si="1468"/>
        <v>0</v>
      </c>
      <c r="CA935" s="146">
        <f t="shared" si="1469"/>
        <v>0</v>
      </c>
      <c r="CB935" s="146">
        <f t="shared" si="1470"/>
        <v>0</v>
      </c>
      <c r="CC935" s="146">
        <f t="shared" si="1471"/>
        <v>0</v>
      </c>
      <c r="CD935" s="146">
        <f t="shared" si="1472"/>
        <v>0</v>
      </c>
      <c r="CE935" s="146">
        <f t="shared" si="1473"/>
        <v>0</v>
      </c>
      <c r="CF935" s="146">
        <f t="shared" si="1474"/>
        <v>0</v>
      </c>
      <c r="CG935" s="146">
        <f t="shared" si="1475"/>
        <v>0</v>
      </c>
      <c r="CH935" s="146">
        <f t="shared" si="1476"/>
        <v>0</v>
      </c>
      <c r="CI935" s="146">
        <f t="shared" si="1477"/>
        <v>0</v>
      </c>
      <c r="CJ935" s="146">
        <f t="shared" si="1478"/>
        <v>0</v>
      </c>
      <c r="CK935" s="146">
        <f t="shared" si="1479"/>
        <v>0</v>
      </c>
      <c r="CL935" s="146">
        <f t="shared" si="1480"/>
        <v>0</v>
      </c>
      <c r="CM935" s="146">
        <f t="shared" si="1481"/>
        <v>0</v>
      </c>
      <c r="CN935" s="146">
        <f t="shared" si="1482"/>
        <v>0</v>
      </c>
      <c r="CO935" s="146">
        <f t="shared" si="1483"/>
        <v>21</v>
      </c>
      <c r="CP935" s="146">
        <f t="shared" si="1484"/>
        <v>21</v>
      </c>
      <c r="CQ935" s="146">
        <f t="shared" si="1485"/>
        <v>21</v>
      </c>
      <c r="CR935" s="146">
        <f t="shared" si="1486"/>
        <v>21</v>
      </c>
      <c r="CS935" s="146">
        <f t="shared" si="1487"/>
        <v>21</v>
      </c>
      <c r="CT935" s="146">
        <f t="shared" si="1488"/>
        <v>21</v>
      </c>
      <c r="CU935" s="146">
        <f t="shared" si="1489"/>
        <v>21</v>
      </c>
      <c r="CV935" s="146">
        <f t="shared" si="1490"/>
        <v>21</v>
      </c>
      <c r="CW935" s="146">
        <f t="shared" si="1491"/>
        <v>21</v>
      </c>
      <c r="CX935" s="146">
        <f t="shared" si="1492"/>
        <v>21</v>
      </c>
      <c r="CY935" s="146">
        <f t="shared" si="1493"/>
        <v>21</v>
      </c>
      <c r="CZ935" s="146">
        <f t="shared" si="1494"/>
        <v>21</v>
      </c>
      <c r="DA935" s="146">
        <f t="shared" si="1495"/>
        <v>21</v>
      </c>
      <c r="DB935" s="146">
        <f t="shared" si="1496"/>
        <v>21</v>
      </c>
      <c r="DC935" s="146">
        <f t="shared" si="1497"/>
        <v>21</v>
      </c>
      <c r="DD935" s="146">
        <f t="shared" si="1498"/>
        <v>0</v>
      </c>
      <c r="DE935" s="146">
        <f t="shared" si="1499"/>
        <v>0</v>
      </c>
      <c r="DF935" s="146">
        <f t="shared" si="1500"/>
        <v>0</v>
      </c>
      <c r="DG935" s="146">
        <f t="shared" si="1501"/>
        <v>0</v>
      </c>
      <c r="DH935" s="146">
        <f t="shared" si="1502"/>
        <v>0</v>
      </c>
      <c r="DI935" s="146">
        <f t="shared" si="1503"/>
        <v>0</v>
      </c>
      <c r="DJ935" s="146">
        <f t="shared" si="1504"/>
        <v>0</v>
      </c>
      <c r="DK935" s="146">
        <f t="shared" si="1505"/>
        <v>0</v>
      </c>
      <c r="DL935" s="146">
        <f t="shared" si="1506"/>
        <v>0</v>
      </c>
      <c r="DM935" s="146">
        <f t="shared" si="1507"/>
        <v>0</v>
      </c>
      <c r="DN935" s="65">
        <f t="shared" si="1522"/>
        <v>315</v>
      </c>
      <c r="DO935" s="57" t="str">
        <f t="shared" si="1523"/>
        <v/>
      </c>
      <c r="DP935" s="57" t="str">
        <f t="shared" si="1510"/>
        <v/>
      </c>
      <c r="DQ935" s="58">
        <f t="shared" si="1511"/>
        <v>315</v>
      </c>
      <c r="DR935" s="1">
        <f t="shared" si="1524"/>
        <v>2</v>
      </c>
      <c r="DS935" s="168" t="e">
        <f>IF(AND(DR935=#REF!,BL935=#REF!),'Tiến độ'!D935,"")</f>
        <v>#REF!</v>
      </c>
    </row>
    <row r="936" spans="1:123" ht="11.25" customHeight="1">
      <c r="A936" s="309" t="str">
        <f>IF(B936="","",MAX($A$7:A935)+1)</f>
        <v/>
      </c>
      <c r="B936" s="312"/>
      <c r="C936" s="101" t="s">
        <v>895</v>
      </c>
      <c r="D936" s="102" t="s">
        <v>896</v>
      </c>
      <c r="E936" s="103">
        <v>2</v>
      </c>
      <c r="F936" s="104">
        <v>30</v>
      </c>
      <c r="G936" s="105"/>
      <c r="H936" s="106">
        <f t="shared" si="1525"/>
        <v>7</v>
      </c>
      <c r="I936" s="107">
        <f t="shared" si="1526"/>
        <v>393</v>
      </c>
      <c r="J936" s="28"/>
      <c r="K936" s="108">
        <v>2</v>
      </c>
      <c r="L936" s="109">
        <v>2</v>
      </c>
      <c r="M936" s="109">
        <v>2</v>
      </c>
      <c r="N936" s="110">
        <v>2</v>
      </c>
      <c r="O936" s="108">
        <v>2</v>
      </c>
      <c r="P936" s="109">
        <v>2</v>
      </c>
      <c r="Q936" s="109">
        <v>2</v>
      </c>
      <c r="R936" s="110">
        <v>2</v>
      </c>
      <c r="S936" s="108">
        <v>2</v>
      </c>
      <c r="T936" s="109">
        <v>2</v>
      </c>
      <c r="U936" s="109">
        <v>2</v>
      </c>
      <c r="V936" s="109">
        <v>2</v>
      </c>
      <c r="W936" s="110">
        <v>2</v>
      </c>
      <c r="X936" s="108">
        <v>2</v>
      </c>
      <c r="Y936" s="109">
        <v>2</v>
      </c>
      <c r="Z936" s="109" t="s">
        <v>163</v>
      </c>
      <c r="AA936" s="110" t="s">
        <v>163</v>
      </c>
      <c r="AB936" s="108" t="s">
        <v>163</v>
      </c>
      <c r="AC936" s="109" t="s">
        <v>163</v>
      </c>
      <c r="AD936" s="109" t="s">
        <v>164</v>
      </c>
      <c r="AE936" s="110" t="s">
        <v>164</v>
      </c>
      <c r="AF936" s="108" t="s">
        <v>164</v>
      </c>
      <c r="AG936" s="109" t="s">
        <v>164</v>
      </c>
      <c r="AH936" s="109" t="s">
        <v>164</v>
      </c>
      <c r="AI936" s="362"/>
      <c r="AJ936" s="363"/>
      <c r="AK936" s="86" t="s">
        <v>164</v>
      </c>
      <c r="AL936" s="109"/>
      <c r="AM936" s="109"/>
      <c r="AN936" s="110"/>
      <c r="AO936" s="108"/>
      <c r="AP936" s="109"/>
      <c r="AQ936" s="109"/>
      <c r="AR936" s="110"/>
      <c r="AS936" s="111"/>
      <c r="AT936" s="109"/>
      <c r="AU936" s="109"/>
      <c r="AV936" s="112"/>
      <c r="AW936" s="108"/>
      <c r="AX936" s="109"/>
      <c r="AY936" s="109"/>
      <c r="AZ936" s="109"/>
      <c r="BA936" s="110"/>
      <c r="BB936" s="111"/>
      <c r="BC936" s="109"/>
      <c r="BD936" s="109"/>
      <c r="BE936" s="321"/>
      <c r="BF936" s="322"/>
      <c r="BG936" s="322"/>
      <c r="BH936" s="322"/>
      <c r="BI936" s="322"/>
      <c r="BJ936" s="323"/>
      <c r="BK936" s="48" t="s">
        <v>18</v>
      </c>
      <c r="BL936" s="48" t="s">
        <v>49</v>
      </c>
      <c r="BN936" s="146">
        <f t="shared" si="1508"/>
        <v>14</v>
      </c>
      <c r="BO936" s="146">
        <f t="shared" si="1457"/>
        <v>14</v>
      </c>
      <c r="BP936" s="146">
        <f t="shared" si="1458"/>
        <v>14</v>
      </c>
      <c r="BQ936" s="146">
        <f t="shared" si="1459"/>
        <v>14</v>
      </c>
      <c r="BR936" s="146">
        <f t="shared" si="1460"/>
        <v>14</v>
      </c>
      <c r="BS936" s="146">
        <f t="shared" si="1461"/>
        <v>14</v>
      </c>
      <c r="BT936" s="146">
        <f t="shared" si="1462"/>
        <v>14</v>
      </c>
      <c r="BU936" s="146">
        <f t="shared" si="1463"/>
        <v>14</v>
      </c>
      <c r="BV936" s="146">
        <f t="shared" si="1464"/>
        <v>14</v>
      </c>
      <c r="BW936" s="146">
        <f t="shared" si="1465"/>
        <v>14</v>
      </c>
      <c r="BX936" s="146">
        <f t="shared" si="1466"/>
        <v>14</v>
      </c>
      <c r="BY936" s="146">
        <f t="shared" si="1467"/>
        <v>14</v>
      </c>
      <c r="BZ936" s="146">
        <f t="shared" si="1468"/>
        <v>14</v>
      </c>
      <c r="CA936" s="146">
        <f t="shared" si="1469"/>
        <v>14</v>
      </c>
      <c r="CB936" s="146">
        <f t="shared" si="1470"/>
        <v>14</v>
      </c>
      <c r="CC936" s="146">
        <f t="shared" si="1471"/>
        <v>0</v>
      </c>
      <c r="CD936" s="146">
        <f t="shared" si="1472"/>
        <v>0</v>
      </c>
      <c r="CE936" s="146">
        <f t="shared" si="1473"/>
        <v>0</v>
      </c>
      <c r="CF936" s="146">
        <f t="shared" si="1474"/>
        <v>0</v>
      </c>
      <c r="CG936" s="146">
        <f t="shared" si="1475"/>
        <v>0</v>
      </c>
      <c r="CH936" s="146">
        <f t="shared" si="1476"/>
        <v>0</v>
      </c>
      <c r="CI936" s="146">
        <f t="shared" si="1477"/>
        <v>0</v>
      </c>
      <c r="CJ936" s="146">
        <f t="shared" si="1478"/>
        <v>0</v>
      </c>
      <c r="CK936" s="146">
        <f t="shared" si="1479"/>
        <v>0</v>
      </c>
      <c r="CL936" s="146">
        <f t="shared" si="1480"/>
        <v>0</v>
      </c>
      <c r="CM936" s="146">
        <f t="shared" si="1481"/>
        <v>0</v>
      </c>
      <c r="CN936" s="146">
        <f t="shared" si="1482"/>
        <v>0</v>
      </c>
      <c r="CO936" s="146">
        <f t="shared" si="1483"/>
        <v>0</v>
      </c>
      <c r="CP936" s="146">
        <f t="shared" si="1484"/>
        <v>0</v>
      </c>
      <c r="CQ936" s="146">
        <f t="shared" si="1485"/>
        <v>0</v>
      </c>
      <c r="CR936" s="146">
        <f t="shared" si="1486"/>
        <v>0</v>
      </c>
      <c r="CS936" s="146">
        <f t="shared" si="1487"/>
        <v>0</v>
      </c>
      <c r="CT936" s="146">
        <f t="shared" si="1488"/>
        <v>0</v>
      </c>
      <c r="CU936" s="146">
        <f t="shared" si="1489"/>
        <v>0</v>
      </c>
      <c r="CV936" s="146">
        <f t="shared" si="1490"/>
        <v>0</v>
      </c>
      <c r="CW936" s="146">
        <f t="shared" si="1491"/>
        <v>0</v>
      </c>
      <c r="CX936" s="146">
        <f t="shared" si="1492"/>
        <v>0</v>
      </c>
      <c r="CY936" s="146">
        <f t="shared" si="1493"/>
        <v>0</v>
      </c>
      <c r="CZ936" s="146">
        <f t="shared" si="1494"/>
        <v>0</v>
      </c>
      <c r="DA936" s="146">
        <f t="shared" si="1495"/>
        <v>0</v>
      </c>
      <c r="DB936" s="146">
        <f t="shared" si="1496"/>
        <v>0</v>
      </c>
      <c r="DC936" s="146">
        <f t="shared" si="1497"/>
        <v>0</v>
      </c>
      <c r="DD936" s="146">
        <f t="shared" si="1498"/>
        <v>0</v>
      </c>
      <c r="DE936" s="146">
        <f t="shared" si="1499"/>
        <v>0</v>
      </c>
      <c r="DF936" s="146">
        <f t="shared" si="1500"/>
        <v>0</v>
      </c>
      <c r="DG936" s="146">
        <f t="shared" si="1501"/>
        <v>0</v>
      </c>
      <c r="DH936" s="146">
        <f t="shared" si="1502"/>
        <v>0</v>
      </c>
      <c r="DI936" s="146">
        <f t="shared" si="1503"/>
        <v>0</v>
      </c>
      <c r="DJ936" s="146">
        <f t="shared" si="1504"/>
        <v>0</v>
      </c>
      <c r="DK936" s="146">
        <f t="shared" si="1505"/>
        <v>0</v>
      </c>
      <c r="DL936" s="146">
        <f t="shared" si="1506"/>
        <v>0</v>
      </c>
      <c r="DM936" s="146">
        <f t="shared" si="1507"/>
        <v>0</v>
      </c>
      <c r="DN936" s="65">
        <f t="shared" si="1522"/>
        <v>210</v>
      </c>
      <c r="DO936" s="57">
        <f t="shared" si="1523"/>
        <v>210</v>
      </c>
      <c r="DP936" s="57" t="str">
        <f t="shared" si="1510"/>
        <v/>
      </c>
      <c r="DQ936" s="58" t="str">
        <f t="shared" si="1511"/>
        <v/>
      </c>
      <c r="DR936" s="1">
        <f t="shared" si="1524"/>
        <v>1</v>
      </c>
      <c r="DS936" s="168" t="e">
        <f>IF(AND(DR936=#REF!,BL936=#REF!),'Tiến độ'!D936,"")</f>
        <v>#REF!</v>
      </c>
    </row>
    <row r="937" spans="1:123" ht="11.25" customHeight="1">
      <c r="A937" s="309" t="str">
        <f>IF(B937="","",MAX($A$7:A936)+1)</f>
        <v/>
      </c>
      <c r="B937" s="312"/>
      <c r="C937" s="101" t="s">
        <v>691</v>
      </c>
      <c r="D937" s="102" t="s">
        <v>692</v>
      </c>
      <c r="E937" s="103">
        <v>2</v>
      </c>
      <c r="F937" s="104">
        <v>30</v>
      </c>
      <c r="G937" s="105"/>
      <c r="H937" s="106">
        <f t="shared" si="1525"/>
        <v>7</v>
      </c>
      <c r="I937" s="107">
        <f t="shared" si="1526"/>
        <v>393</v>
      </c>
      <c r="J937" s="28"/>
      <c r="K937" s="108"/>
      <c r="L937" s="109"/>
      <c r="M937" s="109"/>
      <c r="N937" s="110"/>
      <c r="O937" s="108"/>
      <c r="P937" s="109"/>
      <c r="Q937" s="109"/>
      <c r="R937" s="110"/>
      <c r="S937" s="108"/>
      <c r="T937" s="109"/>
      <c r="U937" s="109"/>
      <c r="V937" s="109"/>
      <c r="W937" s="110"/>
      <c r="X937" s="108"/>
      <c r="Y937" s="109"/>
      <c r="Z937" s="109"/>
      <c r="AA937" s="110"/>
      <c r="AB937" s="108"/>
      <c r="AC937" s="109"/>
      <c r="AD937" s="109"/>
      <c r="AE937" s="110"/>
      <c r="AF937" s="108"/>
      <c r="AG937" s="109"/>
      <c r="AH937" s="109"/>
      <c r="AI937" s="362"/>
      <c r="AJ937" s="363"/>
      <c r="AK937" s="108"/>
      <c r="AL937" s="109">
        <v>2</v>
      </c>
      <c r="AM937" s="109">
        <v>2</v>
      </c>
      <c r="AN937" s="110">
        <v>2</v>
      </c>
      <c r="AO937" s="108">
        <v>2</v>
      </c>
      <c r="AP937" s="109">
        <v>2</v>
      </c>
      <c r="AQ937" s="109">
        <v>2</v>
      </c>
      <c r="AR937" s="110">
        <v>2</v>
      </c>
      <c r="AS937" s="111">
        <v>2</v>
      </c>
      <c r="AT937" s="109">
        <v>2</v>
      </c>
      <c r="AU937" s="109">
        <v>2</v>
      </c>
      <c r="AV937" s="112">
        <v>2</v>
      </c>
      <c r="AW937" s="108">
        <v>2</v>
      </c>
      <c r="AX937" s="109">
        <v>2</v>
      </c>
      <c r="AY937" s="109">
        <v>2</v>
      </c>
      <c r="AZ937" s="109">
        <v>2</v>
      </c>
      <c r="BA937" s="110" t="s">
        <v>163</v>
      </c>
      <c r="BB937" s="111" t="s">
        <v>163</v>
      </c>
      <c r="BC937" s="109" t="s">
        <v>163</v>
      </c>
      <c r="BD937" s="109" t="s">
        <v>163</v>
      </c>
      <c r="BE937" s="321"/>
      <c r="BF937" s="322"/>
      <c r="BG937" s="322"/>
      <c r="BH937" s="322"/>
      <c r="BI937" s="322"/>
      <c r="BJ937" s="323"/>
      <c r="BK937" s="48" t="s">
        <v>18</v>
      </c>
      <c r="BL937" s="48" t="s">
        <v>47</v>
      </c>
      <c r="BN937" s="146">
        <f t="shared" si="1508"/>
        <v>0</v>
      </c>
      <c r="BO937" s="146">
        <f t="shared" si="1457"/>
        <v>0</v>
      </c>
      <c r="BP937" s="146">
        <f t="shared" si="1458"/>
        <v>0</v>
      </c>
      <c r="BQ937" s="146">
        <f t="shared" si="1459"/>
        <v>0</v>
      </c>
      <c r="BR937" s="146">
        <f t="shared" si="1460"/>
        <v>0</v>
      </c>
      <c r="BS937" s="146">
        <f t="shared" si="1461"/>
        <v>0</v>
      </c>
      <c r="BT937" s="146">
        <f t="shared" si="1462"/>
        <v>0</v>
      </c>
      <c r="BU937" s="146">
        <f t="shared" si="1463"/>
        <v>0</v>
      </c>
      <c r="BV937" s="146">
        <f t="shared" si="1464"/>
        <v>0</v>
      </c>
      <c r="BW937" s="146">
        <f t="shared" si="1465"/>
        <v>0</v>
      </c>
      <c r="BX937" s="146">
        <f t="shared" si="1466"/>
        <v>0</v>
      </c>
      <c r="BY937" s="146">
        <f t="shared" si="1467"/>
        <v>0</v>
      </c>
      <c r="BZ937" s="146">
        <f t="shared" si="1468"/>
        <v>0</v>
      </c>
      <c r="CA937" s="146">
        <f t="shared" si="1469"/>
        <v>0</v>
      </c>
      <c r="CB937" s="146">
        <f t="shared" si="1470"/>
        <v>0</v>
      </c>
      <c r="CC937" s="146">
        <f t="shared" si="1471"/>
        <v>0</v>
      </c>
      <c r="CD937" s="146">
        <f t="shared" si="1472"/>
        <v>0</v>
      </c>
      <c r="CE937" s="146">
        <f t="shared" si="1473"/>
        <v>0</v>
      </c>
      <c r="CF937" s="146">
        <f t="shared" si="1474"/>
        <v>0</v>
      </c>
      <c r="CG937" s="146">
        <f t="shared" si="1475"/>
        <v>0</v>
      </c>
      <c r="CH937" s="146">
        <f t="shared" si="1476"/>
        <v>0</v>
      </c>
      <c r="CI937" s="146">
        <f t="shared" si="1477"/>
        <v>0</v>
      </c>
      <c r="CJ937" s="146">
        <f t="shared" si="1478"/>
        <v>0</v>
      </c>
      <c r="CK937" s="146">
        <f t="shared" si="1479"/>
        <v>0</v>
      </c>
      <c r="CL937" s="146">
        <f t="shared" si="1480"/>
        <v>0</v>
      </c>
      <c r="CM937" s="146">
        <f t="shared" si="1481"/>
        <v>0</v>
      </c>
      <c r="CN937" s="146">
        <f t="shared" si="1482"/>
        <v>0</v>
      </c>
      <c r="CO937" s="146">
        <f t="shared" si="1483"/>
        <v>14</v>
      </c>
      <c r="CP937" s="146">
        <f t="shared" si="1484"/>
        <v>14</v>
      </c>
      <c r="CQ937" s="146">
        <f t="shared" si="1485"/>
        <v>14</v>
      </c>
      <c r="CR937" s="146">
        <f t="shared" si="1486"/>
        <v>14</v>
      </c>
      <c r="CS937" s="146">
        <f t="shared" si="1487"/>
        <v>14</v>
      </c>
      <c r="CT937" s="146">
        <f t="shared" si="1488"/>
        <v>14</v>
      </c>
      <c r="CU937" s="146">
        <f t="shared" si="1489"/>
        <v>14</v>
      </c>
      <c r="CV937" s="146">
        <f t="shared" si="1490"/>
        <v>14</v>
      </c>
      <c r="CW937" s="146">
        <f t="shared" si="1491"/>
        <v>14</v>
      </c>
      <c r="CX937" s="146">
        <f t="shared" si="1492"/>
        <v>14</v>
      </c>
      <c r="CY937" s="146">
        <f t="shared" si="1493"/>
        <v>14</v>
      </c>
      <c r="CZ937" s="146">
        <f t="shared" si="1494"/>
        <v>14</v>
      </c>
      <c r="DA937" s="146">
        <f t="shared" si="1495"/>
        <v>14</v>
      </c>
      <c r="DB937" s="146">
        <f t="shared" si="1496"/>
        <v>14</v>
      </c>
      <c r="DC937" s="146">
        <f t="shared" si="1497"/>
        <v>14</v>
      </c>
      <c r="DD937" s="146">
        <f t="shared" si="1498"/>
        <v>0</v>
      </c>
      <c r="DE937" s="146">
        <f t="shared" si="1499"/>
        <v>0</v>
      </c>
      <c r="DF937" s="146">
        <f t="shared" si="1500"/>
        <v>0</v>
      </c>
      <c r="DG937" s="146">
        <f t="shared" si="1501"/>
        <v>0</v>
      </c>
      <c r="DH937" s="146">
        <f t="shared" si="1502"/>
        <v>0</v>
      </c>
      <c r="DI937" s="146">
        <f t="shared" si="1503"/>
        <v>0</v>
      </c>
      <c r="DJ937" s="146">
        <f t="shared" si="1504"/>
        <v>0</v>
      </c>
      <c r="DK937" s="146">
        <f t="shared" si="1505"/>
        <v>0</v>
      </c>
      <c r="DL937" s="146">
        <f t="shared" si="1506"/>
        <v>0</v>
      </c>
      <c r="DM937" s="146">
        <f t="shared" si="1507"/>
        <v>0</v>
      </c>
      <c r="DN937" s="65">
        <f t="shared" si="1522"/>
        <v>210</v>
      </c>
      <c r="DO937" s="57" t="str">
        <f t="shared" si="1523"/>
        <v/>
      </c>
      <c r="DP937" s="57" t="str">
        <f t="shared" si="1510"/>
        <v/>
      </c>
      <c r="DQ937" s="58">
        <f t="shared" si="1511"/>
        <v>210</v>
      </c>
      <c r="DR937" s="1">
        <f t="shared" si="1524"/>
        <v>2</v>
      </c>
      <c r="DS937" s="168" t="e">
        <f>IF(AND(DR937=#REF!,BL937=#REF!),'Tiến độ'!D937,"")</f>
        <v>#REF!</v>
      </c>
    </row>
    <row r="938" spans="1:123" ht="11.25" customHeight="1">
      <c r="A938" s="314" t="str">
        <f>IF(B938="","",MAX($A$7:A937)+1)</f>
        <v/>
      </c>
      <c r="B938" s="315"/>
      <c r="C938" s="79" t="s">
        <v>525</v>
      </c>
      <c r="D938" s="80" t="s">
        <v>526</v>
      </c>
      <c r="E938" s="81">
        <v>2</v>
      </c>
      <c r="F938" s="82">
        <v>30</v>
      </c>
      <c r="G938" s="83"/>
      <c r="H938" s="106">
        <f t="shared" si="1525"/>
        <v>7</v>
      </c>
      <c r="I938" s="107">
        <f t="shared" si="1526"/>
        <v>393</v>
      </c>
      <c r="J938" s="27"/>
      <c r="K938" s="86"/>
      <c r="L938" s="87"/>
      <c r="M938" s="87"/>
      <c r="N938" s="88"/>
      <c r="O938" s="86"/>
      <c r="P938" s="87"/>
      <c r="Q938" s="87"/>
      <c r="R938" s="88"/>
      <c r="S938" s="86"/>
      <c r="T938" s="87"/>
      <c r="U938" s="87"/>
      <c r="V938" s="87"/>
      <c r="W938" s="88"/>
      <c r="X938" s="86"/>
      <c r="Y938" s="87"/>
      <c r="Z938" s="87"/>
      <c r="AA938" s="88"/>
      <c r="AB938" s="86"/>
      <c r="AC938" s="87"/>
      <c r="AD938" s="87"/>
      <c r="AE938" s="88"/>
      <c r="AF938" s="86"/>
      <c r="AG938" s="87"/>
      <c r="AH938" s="87"/>
      <c r="AI938" s="362"/>
      <c r="AJ938" s="363"/>
      <c r="AK938" s="86"/>
      <c r="AL938" s="87">
        <v>2</v>
      </c>
      <c r="AM938" s="87">
        <v>2</v>
      </c>
      <c r="AN938" s="88">
        <v>2</v>
      </c>
      <c r="AO938" s="86">
        <v>2</v>
      </c>
      <c r="AP938" s="87">
        <v>2</v>
      </c>
      <c r="AQ938" s="87">
        <v>2</v>
      </c>
      <c r="AR938" s="88">
        <v>2</v>
      </c>
      <c r="AS938" s="89">
        <v>2</v>
      </c>
      <c r="AT938" s="87">
        <v>2</v>
      </c>
      <c r="AU938" s="87">
        <v>2</v>
      </c>
      <c r="AV938" s="90">
        <v>2</v>
      </c>
      <c r="AW938" s="86">
        <v>2</v>
      </c>
      <c r="AX938" s="87">
        <v>2</v>
      </c>
      <c r="AY938" s="87">
        <v>2</v>
      </c>
      <c r="AZ938" s="87">
        <v>2</v>
      </c>
      <c r="BA938" s="88" t="s">
        <v>163</v>
      </c>
      <c r="BB938" s="89" t="s">
        <v>163</v>
      </c>
      <c r="BC938" s="87" t="s">
        <v>163</v>
      </c>
      <c r="BD938" s="87" t="s">
        <v>163</v>
      </c>
      <c r="BE938" s="321"/>
      <c r="BF938" s="322"/>
      <c r="BG938" s="322"/>
      <c r="BH938" s="322"/>
      <c r="BI938" s="322"/>
      <c r="BJ938" s="323"/>
      <c r="BK938" s="46" t="s">
        <v>18</v>
      </c>
      <c r="BL938" s="46" t="s">
        <v>49</v>
      </c>
      <c r="BN938" s="146">
        <f t="shared" si="1508"/>
        <v>0</v>
      </c>
      <c r="BO938" s="146">
        <f t="shared" si="1457"/>
        <v>0</v>
      </c>
      <c r="BP938" s="146">
        <f t="shared" si="1458"/>
        <v>0</v>
      </c>
      <c r="BQ938" s="146">
        <f t="shared" si="1459"/>
        <v>0</v>
      </c>
      <c r="BR938" s="146">
        <f t="shared" si="1460"/>
        <v>0</v>
      </c>
      <c r="BS938" s="146">
        <f t="shared" si="1461"/>
        <v>0</v>
      </c>
      <c r="BT938" s="146">
        <f t="shared" si="1462"/>
        <v>0</v>
      </c>
      <c r="BU938" s="146">
        <f t="shared" si="1463"/>
        <v>0</v>
      </c>
      <c r="BV938" s="146">
        <f t="shared" si="1464"/>
        <v>0</v>
      </c>
      <c r="BW938" s="146">
        <f t="shared" si="1465"/>
        <v>0</v>
      </c>
      <c r="BX938" s="146">
        <f t="shared" si="1466"/>
        <v>0</v>
      </c>
      <c r="BY938" s="146">
        <f t="shared" si="1467"/>
        <v>0</v>
      </c>
      <c r="BZ938" s="146">
        <f t="shared" si="1468"/>
        <v>0</v>
      </c>
      <c r="CA938" s="146">
        <f t="shared" si="1469"/>
        <v>0</v>
      </c>
      <c r="CB938" s="146">
        <f t="shared" si="1470"/>
        <v>0</v>
      </c>
      <c r="CC938" s="146">
        <f t="shared" si="1471"/>
        <v>0</v>
      </c>
      <c r="CD938" s="146">
        <f t="shared" si="1472"/>
        <v>0</v>
      </c>
      <c r="CE938" s="146">
        <f t="shared" si="1473"/>
        <v>0</v>
      </c>
      <c r="CF938" s="146">
        <f t="shared" si="1474"/>
        <v>0</v>
      </c>
      <c r="CG938" s="146">
        <f t="shared" si="1475"/>
        <v>0</v>
      </c>
      <c r="CH938" s="146">
        <f t="shared" si="1476"/>
        <v>0</v>
      </c>
      <c r="CI938" s="146">
        <f t="shared" si="1477"/>
        <v>0</v>
      </c>
      <c r="CJ938" s="146">
        <f t="shared" si="1478"/>
        <v>0</v>
      </c>
      <c r="CK938" s="146">
        <f t="shared" si="1479"/>
        <v>0</v>
      </c>
      <c r="CL938" s="146">
        <f t="shared" si="1480"/>
        <v>0</v>
      </c>
      <c r="CM938" s="146">
        <f t="shared" si="1481"/>
        <v>0</v>
      </c>
      <c r="CN938" s="146">
        <f t="shared" si="1482"/>
        <v>0</v>
      </c>
      <c r="CO938" s="146">
        <f t="shared" si="1483"/>
        <v>14</v>
      </c>
      <c r="CP938" s="146">
        <f t="shared" si="1484"/>
        <v>14</v>
      </c>
      <c r="CQ938" s="146">
        <f t="shared" si="1485"/>
        <v>14</v>
      </c>
      <c r="CR938" s="146">
        <f t="shared" si="1486"/>
        <v>14</v>
      </c>
      <c r="CS938" s="146">
        <f t="shared" si="1487"/>
        <v>14</v>
      </c>
      <c r="CT938" s="146">
        <f t="shared" si="1488"/>
        <v>14</v>
      </c>
      <c r="CU938" s="146">
        <f t="shared" si="1489"/>
        <v>14</v>
      </c>
      <c r="CV938" s="146">
        <f t="shared" si="1490"/>
        <v>14</v>
      </c>
      <c r="CW938" s="146">
        <f t="shared" si="1491"/>
        <v>14</v>
      </c>
      <c r="CX938" s="146">
        <f t="shared" si="1492"/>
        <v>14</v>
      </c>
      <c r="CY938" s="146">
        <f t="shared" si="1493"/>
        <v>14</v>
      </c>
      <c r="CZ938" s="146">
        <f t="shared" si="1494"/>
        <v>14</v>
      </c>
      <c r="DA938" s="146">
        <f t="shared" si="1495"/>
        <v>14</v>
      </c>
      <c r="DB938" s="146">
        <f t="shared" si="1496"/>
        <v>14</v>
      </c>
      <c r="DC938" s="146">
        <f t="shared" si="1497"/>
        <v>14</v>
      </c>
      <c r="DD938" s="146">
        <f t="shared" si="1498"/>
        <v>0</v>
      </c>
      <c r="DE938" s="146">
        <f t="shared" si="1499"/>
        <v>0</v>
      </c>
      <c r="DF938" s="146">
        <f t="shared" si="1500"/>
        <v>0</v>
      </c>
      <c r="DG938" s="146">
        <f t="shared" si="1501"/>
        <v>0</v>
      </c>
      <c r="DH938" s="146">
        <f t="shared" si="1502"/>
        <v>0</v>
      </c>
      <c r="DI938" s="146">
        <f t="shared" si="1503"/>
        <v>0</v>
      </c>
      <c r="DJ938" s="146">
        <f t="shared" si="1504"/>
        <v>0</v>
      </c>
      <c r="DK938" s="146">
        <f t="shared" si="1505"/>
        <v>0</v>
      </c>
      <c r="DL938" s="146">
        <f t="shared" si="1506"/>
        <v>0</v>
      </c>
      <c r="DM938" s="146">
        <f t="shared" si="1507"/>
        <v>0</v>
      </c>
      <c r="DN938" s="64">
        <f t="shared" si="1522"/>
        <v>210</v>
      </c>
      <c r="DO938" s="52" t="str">
        <f t="shared" si="1523"/>
        <v/>
      </c>
      <c r="DP938" s="52" t="str">
        <f t="shared" si="1510"/>
        <v/>
      </c>
      <c r="DQ938" s="53">
        <f t="shared" si="1511"/>
        <v>210</v>
      </c>
      <c r="DR938" s="1">
        <f t="shared" si="1524"/>
        <v>2</v>
      </c>
      <c r="DS938" s="168" t="e">
        <f>IF(AND(DR938=#REF!,BL938=#REF!),'Tiến độ'!D938,"")</f>
        <v>#REF!</v>
      </c>
    </row>
    <row r="939" spans="1:123" ht="11.25" customHeight="1">
      <c r="A939" s="310" t="str">
        <f>IF(B939="","",MAX($A$7:A938)+1)</f>
        <v/>
      </c>
      <c r="B939" s="313"/>
      <c r="C939" s="91" t="s">
        <v>8</v>
      </c>
      <c r="D939" s="92"/>
      <c r="E939" s="93">
        <f>SUM(E924:E938)</f>
        <v>38</v>
      </c>
      <c r="F939" s="131"/>
      <c r="G939" s="132"/>
      <c r="H939" s="133"/>
      <c r="I939" s="134"/>
      <c r="J939" s="30"/>
      <c r="K939" s="96">
        <f t="shared" ref="K939:AH939" si="1527">SUM(K924:K938)</f>
        <v>14</v>
      </c>
      <c r="L939" s="97">
        <f t="shared" si="1527"/>
        <v>14</v>
      </c>
      <c r="M939" s="97">
        <f t="shared" si="1527"/>
        <v>14</v>
      </c>
      <c r="N939" s="98">
        <f t="shared" si="1527"/>
        <v>14</v>
      </c>
      <c r="O939" s="96">
        <f t="shared" si="1527"/>
        <v>14</v>
      </c>
      <c r="P939" s="97">
        <f t="shared" si="1527"/>
        <v>14</v>
      </c>
      <c r="Q939" s="97">
        <f t="shared" si="1527"/>
        <v>14</v>
      </c>
      <c r="R939" s="98">
        <f t="shared" si="1527"/>
        <v>14</v>
      </c>
      <c r="S939" s="96">
        <f t="shared" si="1527"/>
        <v>14</v>
      </c>
      <c r="T939" s="97">
        <f t="shared" si="1527"/>
        <v>14</v>
      </c>
      <c r="U939" s="97">
        <f t="shared" si="1527"/>
        <v>20</v>
      </c>
      <c r="V939" s="97">
        <f t="shared" si="1527"/>
        <v>20</v>
      </c>
      <c r="W939" s="98">
        <f t="shared" si="1527"/>
        <v>20</v>
      </c>
      <c r="X939" s="96">
        <f t="shared" si="1527"/>
        <v>20</v>
      </c>
      <c r="Y939" s="97">
        <f t="shared" si="1527"/>
        <v>20</v>
      </c>
      <c r="Z939" s="97">
        <f t="shared" si="1527"/>
        <v>0</v>
      </c>
      <c r="AA939" s="98">
        <f t="shared" si="1527"/>
        <v>0</v>
      </c>
      <c r="AB939" s="96">
        <f t="shared" si="1527"/>
        <v>0</v>
      </c>
      <c r="AC939" s="97">
        <f t="shared" si="1527"/>
        <v>0</v>
      </c>
      <c r="AD939" s="97">
        <f t="shared" si="1527"/>
        <v>0</v>
      </c>
      <c r="AE939" s="98">
        <f t="shared" si="1527"/>
        <v>0</v>
      </c>
      <c r="AF939" s="96">
        <f t="shared" si="1527"/>
        <v>0</v>
      </c>
      <c r="AG939" s="97">
        <f t="shared" si="1527"/>
        <v>0</v>
      </c>
      <c r="AH939" s="97">
        <f t="shared" si="1527"/>
        <v>0</v>
      </c>
      <c r="AI939" s="362"/>
      <c r="AJ939" s="363"/>
      <c r="AK939" s="96">
        <f t="shared" ref="AK939:BD939" si="1528">SUM(AK924:AK938)</f>
        <v>0</v>
      </c>
      <c r="AL939" s="97">
        <f t="shared" si="1528"/>
        <v>25</v>
      </c>
      <c r="AM939" s="97">
        <f t="shared" si="1528"/>
        <v>25</v>
      </c>
      <c r="AN939" s="98">
        <f t="shared" si="1528"/>
        <v>25</v>
      </c>
      <c r="AO939" s="96">
        <f t="shared" si="1528"/>
        <v>25</v>
      </c>
      <c r="AP939" s="97">
        <f t="shared" si="1528"/>
        <v>25</v>
      </c>
      <c r="AQ939" s="97">
        <f t="shared" si="1528"/>
        <v>25</v>
      </c>
      <c r="AR939" s="98">
        <f t="shared" si="1528"/>
        <v>25</v>
      </c>
      <c r="AS939" s="99">
        <f t="shared" si="1528"/>
        <v>25</v>
      </c>
      <c r="AT939" s="97">
        <f t="shared" si="1528"/>
        <v>25</v>
      </c>
      <c r="AU939" s="97">
        <f t="shared" si="1528"/>
        <v>25</v>
      </c>
      <c r="AV939" s="100">
        <f t="shared" si="1528"/>
        <v>25</v>
      </c>
      <c r="AW939" s="96">
        <f t="shared" si="1528"/>
        <v>25</v>
      </c>
      <c r="AX939" s="97">
        <f t="shared" si="1528"/>
        <v>25</v>
      </c>
      <c r="AY939" s="97">
        <f t="shared" si="1528"/>
        <v>22</v>
      </c>
      <c r="AZ939" s="97">
        <f t="shared" si="1528"/>
        <v>22</v>
      </c>
      <c r="BA939" s="98">
        <f t="shared" si="1528"/>
        <v>0</v>
      </c>
      <c r="BB939" s="99">
        <f t="shared" si="1528"/>
        <v>0</v>
      </c>
      <c r="BC939" s="97">
        <f t="shared" si="1528"/>
        <v>0</v>
      </c>
      <c r="BD939" s="97">
        <f t="shared" si="1528"/>
        <v>0</v>
      </c>
      <c r="BE939" s="321"/>
      <c r="BF939" s="322"/>
      <c r="BG939" s="322"/>
      <c r="BH939" s="322"/>
      <c r="BI939" s="322"/>
      <c r="BJ939" s="323"/>
      <c r="BK939" s="47"/>
      <c r="BL939" s="47" t="s">
        <v>1113</v>
      </c>
      <c r="BN939" s="146">
        <f t="shared" si="1508"/>
        <v>0</v>
      </c>
      <c r="BO939" s="146">
        <f t="shared" si="1457"/>
        <v>0</v>
      </c>
      <c r="BP939" s="146">
        <f t="shared" si="1458"/>
        <v>0</v>
      </c>
      <c r="BQ939" s="146">
        <f t="shared" si="1459"/>
        <v>0</v>
      </c>
      <c r="BR939" s="146">
        <f t="shared" si="1460"/>
        <v>0</v>
      </c>
      <c r="BS939" s="146">
        <f t="shared" si="1461"/>
        <v>0</v>
      </c>
      <c r="BT939" s="146">
        <f t="shared" si="1462"/>
        <v>0</v>
      </c>
      <c r="BU939" s="146">
        <f t="shared" si="1463"/>
        <v>0</v>
      </c>
      <c r="BV939" s="146">
        <f t="shared" si="1464"/>
        <v>0</v>
      </c>
      <c r="BW939" s="146">
        <f t="shared" si="1465"/>
        <v>0</v>
      </c>
      <c r="BX939" s="146">
        <f t="shared" si="1466"/>
        <v>0</v>
      </c>
      <c r="BY939" s="146">
        <f t="shared" si="1467"/>
        <v>0</v>
      </c>
      <c r="BZ939" s="146">
        <f t="shared" si="1468"/>
        <v>0</v>
      </c>
      <c r="CA939" s="146">
        <f t="shared" si="1469"/>
        <v>0</v>
      </c>
      <c r="CB939" s="146">
        <f t="shared" si="1470"/>
        <v>0</v>
      </c>
      <c r="CC939" s="146">
        <f t="shared" si="1471"/>
        <v>0</v>
      </c>
      <c r="CD939" s="146">
        <f t="shared" si="1472"/>
        <v>0</v>
      </c>
      <c r="CE939" s="146">
        <f t="shared" si="1473"/>
        <v>0</v>
      </c>
      <c r="CF939" s="146">
        <f t="shared" si="1474"/>
        <v>0</v>
      </c>
      <c r="CG939" s="146">
        <f t="shared" si="1475"/>
        <v>0</v>
      </c>
      <c r="CH939" s="146">
        <f t="shared" si="1476"/>
        <v>0</v>
      </c>
      <c r="CI939" s="146">
        <f t="shared" si="1477"/>
        <v>0</v>
      </c>
      <c r="CJ939" s="146">
        <f t="shared" si="1478"/>
        <v>0</v>
      </c>
      <c r="CK939" s="146">
        <f t="shared" si="1479"/>
        <v>0</v>
      </c>
      <c r="CL939" s="146">
        <f t="shared" si="1480"/>
        <v>0</v>
      </c>
      <c r="CM939" s="146">
        <f t="shared" si="1481"/>
        <v>0</v>
      </c>
      <c r="CN939" s="146">
        <f t="shared" si="1482"/>
        <v>0</v>
      </c>
      <c r="CO939" s="146">
        <f t="shared" si="1483"/>
        <v>0</v>
      </c>
      <c r="CP939" s="146">
        <f t="shared" si="1484"/>
        <v>0</v>
      </c>
      <c r="CQ939" s="146">
        <f t="shared" si="1485"/>
        <v>0</v>
      </c>
      <c r="CR939" s="146">
        <f t="shared" si="1486"/>
        <v>0</v>
      </c>
      <c r="CS939" s="146">
        <f t="shared" si="1487"/>
        <v>0</v>
      </c>
      <c r="CT939" s="146">
        <f t="shared" si="1488"/>
        <v>0</v>
      </c>
      <c r="CU939" s="146">
        <f t="shared" si="1489"/>
        <v>0</v>
      </c>
      <c r="CV939" s="146">
        <f t="shared" si="1490"/>
        <v>0</v>
      </c>
      <c r="CW939" s="146">
        <f t="shared" si="1491"/>
        <v>0</v>
      </c>
      <c r="CX939" s="146">
        <f t="shared" si="1492"/>
        <v>0</v>
      </c>
      <c r="CY939" s="146">
        <f t="shared" si="1493"/>
        <v>0</v>
      </c>
      <c r="CZ939" s="146">
        <f t="shared" si="1494"/>
        <v>0</v>
      </c>
      <c r="DA939" s="146">
        <f t="shared" si="1495"/>
        <v>0</v>
      </c>
      <c r="DB939" s="146">
        <f t="shared" si="1496"/>
        <v>0</v>
      </c>
      <c r="DC939" s="146">
        <f t="shared" si="1497"/>
        <v>0</v>
      </c>
      <c r="DD939" s="146">
        <f t="shared" si="1498"/>
        <v>0</v>
      </c>
      <c r="DE939" s="146">
        <f t="shared" si="1499"/>
        <v>0</v>
      </c>
      <c r="DF939" s="146">
        <f t="shared" si="1500"/>
        <v>0</v>
      </c>
      <c r="DG939" s="146">
        <f t="shared" si="1501"/>
        <v>0</v>
      </c>
      <c r="DH939" s="146">
        <f t="shared" si="1502"/>
        <v>0</v>
      </c>
      <c r="DI939" s="146">
        <f t="shared" si="1503"/>
        <v>0</v>
      </c>
      <c r="DJ939" s="146">
        <f t="shared" si="1504"/>
        <v>0</v>
      </c>
      <c r="DK939" s="146">
        <f t="shared" si="1505"/>
        <v>0</v>
      </c>
      <c r="DL939" s="146">
        <f t="shared" si="1506"/>
        <v>0</v>
      </c>
      <c r="DM939" s="146">
        <f t="shared" si="1507"/>
        <v>0</v>
      </c>
      <c r="DN939" s="54"/>
      <c r="DO939" s="55"/>
      <c r="DP939" s="55"/>
      <c r="DQ939" s="56"/>
      <c r="DS939" s="168" t="e">
        <f>IF(AND(DR939=#REF!,BL939=#REF!),'Tiến độ'!D939,"")</f>
        <v>#REF!</v>
      </c>
    </row>
    <row r="940" spans="1:123" ht="11.25" customHeight="1">
      <c r="A940" s="308">
        <f>IF(B940="","",MAX($A$7:A939)+1)</f>
        <v>64</v>
      </c>
      <c r="B940" s="311" t="s">
        <v>897</v>
      </c>
      <c r="C940" s="67" t="s">
        <v>16</v>
      </c>
      <c r="D940" s="68" t="s">
        <v>242</v>
      </c>
      <c r="E940" s="69">
        <v>2</v>
      </c>
      <c r="F940" s="70">
        <v>39</v>
      </c>
      <c r="G940" s="71"/>
      <c r="H940" s="72">
        <v>2</v>
      </c>
      <c r="I940" s="73">
        <f>65+63</f>
        <v>128</v>
      </c>
      <c r="J940" s="24"/>
      <c r="K940" s="74">
        <v>3</v>
      </c>
      <c r="L940" s="75">
        <v>3</v>
      </c>
      <c r="M940" s="75">
        <v>3</v>
      </c>
      <c r="N940" s="76">
        <v>3</v>
      </c>
      <c r="O940" s="74">
        <v>3</v>
      </c>
      <c r="P940" s="75">
        <v>3</v>
      </c>
      <c r="Q940" s="75">
        <v>3</v>
      </c>
      <c r="R940" s="76">
        <v>3</v>
      </c>
      <c r="S940" s="74">
        <v>3</v>
      </c>
      <c r="T940" s="75">
        <v>3</v>
      </c>
      <c r="U940" s="75">
        <v>3</v>
      </c>
      <c r="V940" s="75">
        <v>3</v>
      </c>
      <c r="W940" s="76">
        <v>3</v>
      </c>
      <c r="X940" s="74"/>
      <c r="Y940" s="75"/>
      <c r="Z940" s="75" t="s">
        <v>163</v>
      </c>
      <c r="AA940" s="76" t="s">
        <v>163</v>
      </c>
      <c r="AB940" s="74" t="s">
        <v>163</v>
      </c>
      <c r="AC940" s="75" t="s">
        <v>163</v>
      </c>
      <c r="AD940" s="75" t="s">
        <v>164</v>
      </c>
      <c r="AE940" s="76" t="s">
        <v>164</v>
      </c>
      <c r="AF940" s="74" t="s">
        <v>164</v>
      </c>
      <c r="AG940" s="75" t="s">
        <v>164</v>
      </c>
      <c r="AH940" s="75" t="s">
        <v>164</v>
      </c>
      <c r="AI940" s="362"/>
      <c r="AJ940" s="363"/>
      <c r="AK940" s="74" t="s">
        <v>164</v>
      </c>
      <c r="AL940" s="75"/>
      <c r="AM940" s="75"/>
      <c r="AN940" s="76"/>
      <c r="AO940" s="74"/>
      <c r="AP940" s="75"/>
      <c r="AQ940" s="75"/>
      <c r="AR940" s="76"/>
      <c r="AS940" s="77"/>
      <c r="AT940" s="75"/>
      <c r="AU940" s="75"/>
      <c r="AV940" s="78"/>
      <c r="AW940" s="74"/>
      <c r="AX940" s="75"/>
      <c r="AY940" s="75"/>
      <c r="AZ940" s="75"/>
      <c r="BA940" s="76"/>
      <c r="BB940" s="77"/>
      <c r="BC940" s="75"/>
      <c r="BD940" s="75"/>
      <c r="BE940" s="321"/>
      <c r="BF940" s="322"/>
      <c r="BG940" s="322"/>
      <c r="BH940" s="322"/>
      <c r="BI940" s="322"/>
      <c r="BJ940" s="323"/>
      <c r="BK940" s="45" t="s">
        <v>18</v>
      </c>
      <c r="BL940" s="45" t="s">
        <v>16</v>
      </c>
      <c r="BN940" s="146">
        <f t="shared" si="1508"/>
        <v>6</v>
      </c>
      <c r="BO940" s="146">
        <f t="shared" si="1457"/>
        <v>6</v>
      </c>
      <c r="BP940" s="146">
        <f t="shared" si="1458"/>
        <v>6</v>
      </c>
      <c r="BQ940" s="146">
        <f t="shared" si="1459"/>
        <v>6</v>
      </c>
      <c r="BR940" s="146">
        <f t="shared" si="1460"/>
        <v>6</v>
      </c>
      <c r="BS940" s="146">
        <f t="shared" si="1461"/>
        <v>6</v>
      </c>
      <c r="BT940" s="146">
        <f t="shared" si="1462"/>
        <v>6</v>
      </c>
      <c r="BU940" s="146">
        <f t="shared" si="1463"/>
        <v>6</v>
      </c>
      <c r="BV940" s="146">
        <f t="shared" si="1464"/>
        <v>6</v>
      </c>
      <c r="BW940" s="146">
        <f t="shared" si="1465"/>
        <v>6</v>
      </c>
      <c r="BX940" s="146">
        <f t="shared" si="1466"/>
        <v>6</v>
      </c>
      <c r="BY940" s="146">
        <f t="shared" si="1467"/>
        <v>6</v>
      </c>
      <c r="BZ940" s="146">
        <f t="shared" si="1468"/>
        <v>6</v>
      </c>
      <c r="CA940" s="146">
        <f t="shared" si="1469"/>
        <v>0</v>
      </c>
      <c r="CB940" s="146">
        <f t="shared" si="1470"/>
        <v>0</v>
      </c>
      <c r="CC940" s="146">
        <f t="shared" si="1471"/>
        <v>0</v>
      </c>
      <c r="CD940" s="146">
        <f t="shared" si="1472"/>
        <v>0</v>
      </c>
      <c r="CE940" s="146">
        <f t="shared" si="1473"/>
        <v>0</v>
      </c>
      <c r="CF940" s="146">
        <f t="shared" si="1474"/>
        <v>0</v>
      </c>
      <c r="CG940" s="146">
        <f t="shared" si="1475"/>
        <v>0</v>
      </c>
      <c r="CH940" s="146">
        <f t="shared" si="1476"/>
        <v>0</v>
      </c>
      <c r="CI940" s="146">
        <f t="shared" si="1477"/>
        <v>0</v>
      </c>
      <c r="CJ940" s="146">
        <f t="shared" si="1478"/>
        <v>0</v>
      </c>
      <c r="CK940" s="146">
        <f t="shared" si="1479"/>
        <v>0</v>
      </c>
      <c r="CL940" s="146">
        <f t="shared" si="1480"/>
        <v>0</v>
      </c>
      <c r="CM940" s="146">
        <f t="shared" si="1481"/>
        <v>0</v>
      </c>
      <c r="CN940" s="146">
        <f t="shared" si="1482"/>
        <v>0</v>
      </c>
      <c r="CO940" s="146">
        <f t="shared" si="1483"/>
        <v>0</v>
      </c>
      <c r="CP940" s="146">
        <f t="shared" si="1484"/>
        <v>0</v>
      </c>
      <c r="CQ940" s="146">
        <f t="shared" si="1485"/>
        <v>0</v>
      </c>
      <c r="CR940" s="146">
        <f t="shared" si="1486"/>
        <v>0</v>
      </c>
      <c r="CS940" s="146">
        <f t="shared" si="1487"/>
        <v>0</v>
      </c>
      <c r="CT940" s="146">
        <f t="shared" si="1488"/>
        <v>0</v>
      </c>
      <c r="CU940" s="146">
        <f t="shared" si="1489"/>
        <v>0</v>
      </c>
      <c r="CV940" s="146">
        <f t="shared" si="1490"/>
        <v>0</v>
      </c>
      <c r="CW940" s="146">
        <f t="shared" si="1491"/>
        <v>0</v>
      </c>
      <c r="CX940" s="146">
        <f t="shared" si="1492"/>
        <v>0</v>
      </c>
      <c r="CY940" s="146">
        <f t="shared" si="1493"/>
        <v>0</v>
      </c>
      <c r="CZ940" s="146">
        <f t="shared" si="1494"/>
        <v>0</v>
      </c>
      <c r="DA940" s="146">
        <f t="shared" si="1495"/>
        <v>0</v>
      </c>
      <c r="DB940" s="146">
        <f t="shared" si="1496"/>
        <v>0</v>
      </c>
      <c r="DC940" s="146">
        <f t="shared" si="1497"/>
        <v>0</v>
      </c>
      <c r="DD940" s="146">
        <f t="shared" si="1498"/>
        <v>0</v>
      </c>
      <c r="DE940" s="146">
        <f t="shared" si="1499"/>
        <v>0</v>
      </c>
      <c r="DF940" s="146">
        <f t="shared" si="1500"/>
        <v>0</v>
      </c>
      <c r="DG940" s="146">
        <f t="shared" si="1501"/>
        <v>0</v>
      </c>
      <c r="DH940" s="146">
        <f t="shared" si="1502"/>
        <v>0</v>
      </c>
      <c r="DI940" s="146">
        <f t="shared" si="1503"/>
        <v>0</v>
      </c>
      <c r="DJ940" s="146">
        <f t="shared" si="1504"/>
        <v>0</v>
      </c>
      <c r="DK940" s="146">
        <f t="shared" si="1505"/>
        <v>0</v>
      </c>
      <c r="DL940" s="146">
        <f t="shared" si="1506"/>
        <v>0</v>
      </c>
      <c r="DM940" s="146">
        <f t="shared" si="1507"/>
        <v>0</v>
      </c>
      <c r="DN940" s="63">
        <f t="shared" ref="DN940:DN952" si="1529">F940*H940</f>
        <v>78</v>
      </c>
      <c r="DO940" s="50">
        <f t="shared" ref="DO940:DO952" si="1530">IF(COUNTA(K940:AC940)&gt;0,DN940,"")</f>
        <v>78</v>
      </c>
      <c r="DP940" s="50" t="str">
        <f t="shared" si="1510"/>
        <v/>
      </c>
      <c r="DQ940" s="51" t="str">
        <f t="shared" si="1511"/>
        <v/>
      </c>
      <c r="DR940" s="1">
        <f t="shared" ref="DR940:DR952" si="1531">IF(DQ940="",1,2)</f>
        <v>1</v>
      </c>
      <c r="DS940" s="168" t="e">
        <f>IF(AND(DR940=#REF!,BL940=#REF!),'Tiến độ'!D940,"")</f>
        <v>#REF!</v>
      </c>
    </row>
    <row r="941" spans="1:123" ht="11.25" customHeight="1">
      <c r="A941" s="309" t="str">
        <f>IF(B941="","",MAX($A$7:A940)+1)</f>
        <v/>
      </c>
      <c r="B941" s="312"/>
      <c r="C941" s="101" t="s">
        <v>716</v>
      </c>
      <c r="D941" s="102" t="s">
        <v>899</v>
      </c>
      <c r="E941" s="103">
        <v>3</v>
      </c>
      <c r="F941" s="104">
        <v>45</v>
      </c>
      <c r="G941" s="105"/>
      <c r="H941" s="106">
        <f>H940</f>
        <v>2</v>
      </c>
      <c r="I941" s="107">
        <f>I940</f>
        <v>128</v>
      </c>
      <c r="J941" s="28"/>
      <c r="K941" s="108">
        <v>3</v>
      </c>
      <c r="L941" s="109">
        <v>3</v>
      </c>
      <c r="M941" s="109">
        <v>3</v>
      </c>
      <c r="N941" s="110">
        <v>3</v>
      </c>
      <c r="O941" s="108">
        <v>3</v>
      </c>
      <c r="P941" s="109">
        <v>3</v>
      </c>
      <c r="Q941" s="109">
        <v>3</v>
      </c>
      <c r="R941" s="110">
        <v>3</v>
      </c>
      <c r="S941" s="108">
        <v>3</v>
      </c>
      <c r="T941" s="109">
        <v>3</v>
      </c>
      <c r="U941" s="109">
        <v>3</v>
      </c>
      <c r="V941" s="109">
        <v>3</v>
      </c>
      <c r="W941" s="110">
        <v>3</v>
      </c>
      <c r="X941" s="108">
        <v>3</v>
      </c>
      <c r="Y941" s="109">
        <v>3</v>
      </c>
      <c r="Z941" s="109" t="s">
        <v>163</v>
      </c>
      <c r="AA941" s="110" t="s">
        <v>163</v>
      </c>
      <c r="AB941" s="108" t="s">
        <v>163</v>
      </c>
      <c r="AC941" s="109" t="s">
        <v>163</v>
      </c>
      <c r="AD941" s="109" t="s">
        <v>164</v>
      </c>
      <c r="AE941" s="110" t="s">
        <v>164</v>
      </c>
      <c r="AF941" s="108" t="s">
        <v>164</v>
      </c>
      <c r="AG941" s="109" t="s">
        <v>164</v>
      </c>
      <c r="AH941" s="109" t="s">
        <v>164</v>
      </c>
      <c r="AI941" s="362"/>
      <c r="AJ941" s="363"/>
      <c r="AK941" s="108" t="s">
        <v>164</v>
      </c>
      <c r="AL941" s="109"/>
      <c r="AM941" s="109"/>
      <c r="AN941" s="110"/>
      <c r="AO941" s="108"/>
      <c r="AP941" s="109"/>
      <c r="AQ941" s="109"/>
      <c r="AR941" s="110"/>
      <c r="AS941" s="111"/>
      <c r="AT941" s="109"/>
      <c r="AU941" s="109"/>
      <c r="AV941" s="112"/>
      <c r="AW941" s="108"/>
      <c r="AX941" s="109"/>
      <c r="AY941" s="109"/>
      <c r="AZ941" s="109"/>
      <c r="BA941" s="110"/>
      <c r="BB941" s="111"/>
      <c r="BC941" s="109"/>
      <c r="BD941" s="109"/>
      <c r="BE941" s="321"/>
      <c r="BF941" s="322"/>
      <c r="BG941" s="322"/>
      <c r="BH941" s="322"/>
      <c r="BI941" s="322"/>
      <c r="BJ941" s="323"/>
      <c r="BK941" s="48" t="s">
        <v>18</v>
      </c>
      <c r="BL941" s="48" t="s">
        <v>32</v>
      </c>
      <c r="BN941" s="146">
        <f t="shared" si="1508"/>
        <v>6</v>
      </c>
      <c r="BO941" s="146">
        <f t="shared" si="1457"/>
        <v>6</v>
      </c>
      <c r="BP941" s="146">
        <f t="shared" si="1458"/>
        <v>6</v>
      </c>
      <c r="BQ941" s="146">
        <f t="shared" si="1459"/>
        <v>6</v>
      </c>
      <c r="BR941" s="146">
        <f t="shared" si="1460"/>
        <v>6</v>
      </c>
      <c r="BS941" s="146">
        <f t="shared" si="1461"/>
        <v>6</v>
      </c>
      <c r="BT941" s="146">
        <f t="shared" si="1462"/>
        <v>6</v>
      </c>
      <c r="BU941" s="146">
        <f t="shared" si="1463"/>
        <v>6</v>
      </c>
      <c r="BV941" s="146">
        <f t="shared" si="1464"/>
        <v>6</v>
      </c>
      <c r="BW941" s="146">
        <f t="shared" si="1465"/>
        <v>6</v>
      </c>
      <c r="BX941" s="146">
        <f t="shared" si="1466"/>
        <v>6</v>
      </c>
      <c r="BY941" s="146">
        <f t="shared" si="1467"/>
        <v>6</v>
      </c>
      <c r="BZ941" s="146">
        <f t="shared" si="1468"/>
        <v>6</v>
      </c>
      <c r="CA941" s="146">
        <f t="shared" si="1469"/>
        <v>6</v>
      </c>
      <c r="CB941" s="146">
        <f t="shared" si="1470"/>
        <v>6</v>
      </c>
      <c r="CC941" s="146">
        <f t="shared" si="1471"/>
        <v>0</v>
      </c>
      <c r="CD941" s="146">
        <f t="shared" si="1472"/>
        <v>0</v>
      </c>
      <c r="CE941" s="146">
        <f t="shared" si="1473"/>
        <v>0</v>
      </c>
      <c r="CF941" s="146">
        <f t="shared" si="1474"/>
        <v>0</v>
      </c>
      <c r="CG941" s="146">
        <f t="shared" si="1475"/>
        <v>0</v>
      </c>
      <c r="CH941" s="146">
        <f t="shared" si="1476"/>
        <v>0</v>
      </c>
      <c r="CI941" s="146">
        <f t="shared" si="1477"/>
        <v>0</v>
      </c>
      <c r="CJ941" s="146">
        <f t="shared" si="1478"/>
        <v>0</v>
      </c>
      <c r="CK941" s="146">
        <f t="shared" si="1479"/>
        <v>0</v>
      </c>
      <c r="CL941" s="146">
        <f t="shared" si="1480"/>
        <v>0</v>
      </c>
      <c r="CM941" s="146">
        <f t="shared" si="1481"/>
        <v>0</v>
      </c>
      <c r="CN941" s="146">
        <f t="shared" si="1482"/>
        <v>0</v>
      </c>
      <c r="CO941" s="146">
        <f t="shared" si="1483"/>
        <v>0</v>
      </c>
      <c r="CP941" s="146">
        <f t="shared" si="1484"/>
        <v>0</v>
      </c>
      <c r="CQ941" s="146">
        <f t="shared" si="1485"/>
        <v>0</v>
      </c>
      <c r="CR941" s="146">
        <f t="shared" si="1486"/>
        <v>0</v>
      </c>
      <c r="CS941" s="146">
        <f t="shared" si="1487"/>
        <v>0</v>
      </c>
      <c r="CT941" s="146">
        <f t="shared" si="1488"/>
        <v>0</v>
      </c>
      <c r="CU941" s="146">
        <f t="shared" si="1489"/>
        <v>0</v>
      </c>
      <c r="CV941" s="146">
        <f t="shared" si="1490"/>
        <v>0</v>
      </c>
      <c r="CW941" s="146">
        <f t="shared" si="1491"/>
        <v>0</v>
      </c>
      <c r="CX941" s="146">
        <f t="shared" si="1492"/>
        <v>0</v>
      </c>
      <c r="CY941" s="146">
        <f t="shared" si="1493"/>
        <v>0</v>
      </c>
      <c r="CZ941" s="146">
        <f t="shared" si="1494"/>
        <v>0</v>
      </c>
      <c r="DA941" s="146">
        <f t="shared" si="1495"/>
        <v>0</v>
      </c>
      <c r="DB941" s="146">
        <f t="shared" si="1496"/>
        <v>0</v>
      </c>
      <c r="DC941" s="146">
        <f t="shared" si="1497"/>
        <v>0</v>
      </c>
      <c r="DD941" s="146">
        <f t="shared" si="1498"/>
        <v>0</v>
      </c>
      <c r="DE941" s="146">
        <f t="shared" si="1499"/>
        <v>0</v>
      </c>
      <c r="DF941" s="146">
        <f t="shared" si="1500"/>
        <v>0</v>
      </c>
      <c r="DG941" s="146">
        <f t="shared" si="1501"/>
        <v>0</v>
      </c>
      <c r="DH941" s="146">
        <f t="shared" si="1502"/>
        <v>0</v>
      </c>
      <c r="DI941" s="146">
        <f t="shared" si="1503"/>
        <v>0</v>
      </c>
      <c r="DJ941" s="146">
        <f t="shared" si="1504"/>
        <v>0</v>
      </c>
      <c r="DK941" s="146">
        <f t="shared" si="1505"/>
        <v>0</v>
      </c>
      <c r="DL941" s="146">
        <f t="shared" si="1506"/>
        <v>0</v>
      </c>
      <c r="DM941" s="146">
        <f t="shared" si="1507"/>
        <v>0</v>
      </c>
      <c r="DN941" s="65">
        <f t="shared" si="1529"/>
        <v>90</v>
      </c>
      <c r="DO941" s="57">
        <f t="shared" si="1530"/>
        <v>90</v>
      </c>
      <c r="DP941" s="57" t="str">
        <f t="shared" si="1510"/>
        <v/>
      </c>
      <c r="DQ941" s="58" t="str">
        <f t="shared" si="1511"/>
        <v/>
      </c>
      <c r="DR941" s="1">
        <f t="shared" si="1531"/>
        <v>1</v>
      </c>
      <c r="DS941" s="168" t="e">
        <f>IF(AND(DR941=#REF!,BL941=#REF!),'Tiến độ'!D941,"")</f>
        <v>#REF!</v>
      </c>
    </row>
    <row r="942" spans="1:123" ht="11.25" customHeight="1">
      <c r="A942" s="309" t="str">
        <f>IF(B942="","",MAX($A$7:A941)+1)</f>
        <v/>
      </c>
      <c r="B942" s="312"/>
      <c r="C942" s="101" t="s">
        <v>900</v>
      </c>
      <c r="D942" s="102" t="s">
        <v>901</v>
      </c>
      <c r="E942" s="103">
        <v>3</v>
      </c>
      <c r="F942" s="104">
        <v>45</v>
      </c>
      <c r="G942" s="105"/>
      <c r="H942" s="106">
        <f t="shared" ref="H942:H952" si="1532">H941</f>
        <v>2</v>
      </c>
      <c r="I942" s="107">
        <f t="shared" ref="I942:I952" si="1533">I941</f>
        <v>128</v>
      </c>
      <c r="J942" s="28"/>
      <c r="K942" s="108">
        <v>3</v>
      </c>
      <c r="L942" s="109">
        <v>3</v>
      </c>
      <c r="M942" s="109">
        <v>3</v>
      </c>
      <c r="N942" s="110">
        <v>3</v>
      </c>
      <c r="O942" s="108">
        <v>3</v>
      </c>
      <c r="P942" s="109">
        <v>3</v>
      </c>
      <c r="Q942" s="109">
        <v>3</v>
      </c>
      <c r="R942" s="110">
        <v>3</v>
      </c>
      <c r="S942" s="108">
        <v>3</v>
      </c>
      <c r="T942" s="109">
        <v>3</v>
      </c>
      <c r="U942" s="109">
        <v>3</v>
      </c>
      <c r="V942" s="109">
        <v>3</v>
      </c>
      <c r="W942" s="110">
        <v>3</v>
      </c>
      <c r="X942" s="108">
        <v>3</v>
      </c>
      <c r="Y942" s="109">
        <v>3</v>
      </c>
      <c r="Z942" s="109" t="s">
        <v>163</v>
      </c>
      <c r="AA942" s="110" t="s">
        <v>163</v>
      </c>
      <c r="AB942" s="108" t="s">
        <v>163</v>
      </c>
      <c r="AC942" s="109" t="s">
        <v>163</v>
      </c>
      <c r="AD942" s="109" t="s">
        <v>164</v>
      </c>
      <c r="AE942" s="110" t="s">
        <v>164</v>
      </c>
      <c r="AF942" s="108" t="s">
        <v>164</v>
      </c>
      <c r="AG942" s="109" t="s">
        <v>164</v>
      </c>
      <c r="AH942" s="109" t="s">
        <v>164</v>
      </c>
      <c r="AI942" s="362"/>
      <c r="AJ942" s="363"/>
      <c r="AK942" s="108" t="s">
        <v>164</v>
      </c>
      <c r="AL942" s="109"/>
      <c r="AM942" s="109"/>
      <c r="AN942" s="110"/>
      <c r="AO942" s="108"/>
      <c r="AP942" s="109"/>
      <c r="AQ942" s="109"/>
      <c r="AR942" s="110"/>
      <c r="AS942" s="111"/>
      <c r="AT942" s="109"/>
      <c r="AU942" s="109"/>
      <c r="AV942" s="112"/>
      <c r="AW942" s="108"/>
      <c r="AX942" s="109"/>
      <c r="AY942" s="109"/>
      <c r="AZ942" s="109"/>
      <c r="BA942" s="110"/>
      <c r="BB942" s="111"/>
      <c r="BC942" s="109"/>
      <c r="BD942" s="109"/>
      <c r="BE942" s="321"/>
      <c r="BF942" s="322"/>
      <c r="BG942" s="322"/>
      <c r="BH942" s="322"/>
      <c r="BI942" s="322"/>
      <c r="BJ942" s="323"/>
      <c r="BK942" s="48" t="s">
        <v>18</v>
      </c>
      <c r="BL942" s="48" t="s">
        <v>47</v>
      </c>
      <c r="BN942" s="146">
        <f t="shared" si="1508"/>
        <v>6</v>
      </c>
      <c r="BO942" s="146">
        <f t="shared" si="1457"/>
        <v>6</v>
      </c>
      <c r="BP942" s="146">
        <f t="shared" si="1458"/>
        <v>6</v>
      </c>
      <c r="BQ942" s="146">
        <f t="shared" si="1459"/>
        <v>6</v>
      </c>
      <c r="BR942" s="146">
        <f t="shared" si="1460"/>
        <v>6</v>
      </c>
      <c r="BS942" s="146">
        <f t="shared" si="1461"/>
        <v>6</v>
      </c>
      <c r="BT942" s="146">
        <f t="shared" si="1462"/>
        <v>6</v>
      </c>
      <c r="BU942" s="146">
        <f t="shared" si="1463"/>
        <v>6</v>
      </c>
      <c r="BV942" s="146">
        <f t="shared" si="1464"/>
        <v>6</v>
      </c>
      <c r="BW942" s="146">
        <f t="shared" si="1465"/>
        <v>6</v>
      </c>
      <c r="BX942" s="146">
        <f t="shared" si="1466"/>
        <v>6</v>
      </c>
      <c r="BY942" s="146">
        <f t="shared" si="1467"/>
        <v>6</v>
      </c>
      <c r="BZ942" s="146">
        <f t="shared" si="1468"/>
        <v>6</v>
      </c>
      <c r="CA942" s="146">
        <f t="shared" si="1469"/>
        <v>6</v>
      </c>
      <c r="CB942" s="146">
        <f t="shared" si="1470"/>
        <v>6</v>
      </c>
      <c r="CC942" s="146">
        <f t="shared" si="1471"/>
        <v>0</v>
      </c>
      <c r="CD942" s="146">
        <f t="shared" si="1472"/>
        <v>0</v>
      </c>
      <c r="CE942" s="146">
        <f t="shared" si="1473"/>
        <v>0</v>
      </c>
      <c r="CF942" s="146">
        <f t="shared" si="1474"/>
        <v>0</v>
      </c>
      <c r="CG942" s="146">
        <f t="shared" si="1475"/>
        <v>0</v>
      </c>
      <c r="CH942" s="146">
        <f t="shared" si="1476"/>
        <v>0</v>
      </c>
      <c r="CI942" s="146">
        <f t="shared" si="1477"/>
        <v>0</v>
      </c>
      <c r="CJ942" s="146">
        <f t="shared" si="1478"/>
        <v>0</v>
      </c>
      <c r="CK942" s="146">
        <f t="shared" si="1479"/>
        <v>0</v>
      </c>
      <c r="CL942" s="146">
        <f t="shared" si="1480"/>
        <v>0</v>
      </c>
      <c r="CM942" s="146">
        <f t="shared" si="1481"/>
        <v>0</v>
      </c>
      <c r="CN942" s="146">
        <f t="shared" si="1482"/>
        <v>0</v>
      </c>
      <c r="CO942" s="146">
        <f t="shared" si="1483"/>
        <v>0</v>
      </c>
      <c r="CP942" s="146">
        <f t="shared" si="1484"/>
        <v>0</v>
      </c>
      <c r="CQ942" s="146">
        <f t="shared" si="1485"/>
        <v>0</v>
      </c>
      <c r="CR942" s="146">
        <f t="shared" si="1486"/>
        <v>0</v>
      </c>
      <c r="CS942" s="146">
        <f t="shared" si="1487"/>
        <v>0</v>
      </c>
      <c r="CT942" s="146">
        <f t="shared" si="1488"/>
        <v>0</v>
      </c>
      <c r="CU942" s="146">
        <f t="shared" si="1489"/>
        <v>0</v>
      </c>
      <c r="CV942" s="146">
        <f t="shared" si="1490"/>
        <v>0</v>
      </c>
      <c r="CW942" s="146">
        <f t="shared" si="1491"/>
        <v>0</v>
      </c>
      <c r="CX942" s="146">
        <f t="shared" si="1492"/>
        <v>0</v>
      </c>
      <c r="CY942" s="146">
        <f t="shared" si="1493"/>
        <v>0</v>
      </c>
      <c r="CZ942" s="146">
        <f t="shared" si="1494"/>
        <v>0</v>
      </c>
      <c r="DA942" s="146">
        <f t="shared" si="1495"/>
        <v>0</v>
      </c>
      <c r="DB942" s="146">
        <f t="shared" si="1496"/>
        <v>0</v>
      </c>
      <c r="DC942" s="146">
        <f t="shared" si="1497"/>
        <v>0</v>
      </c>
      <c r="DD942" s="146">
        <f t="shared" si="1498"/>
        <v>0</v>
      </c>
      <c r="DE942" s="146">
        <f t="shared" si="1499"/>
        <v>0</v>
      </c>
      <c r="DF942" s="146">
        <f t="shared" si="1500"/>
        <v>0</v>
      </c>
      <c r="DG942" s="146">
        <f t="shared" si="1501"/>
        <v>0</v>
      </c>
      <c r="DH942" s="146">
        <f t="shared" si="1502"/>
        <v>0</v>
      </c>
      <c r="DI942" s="146">
        <f t="shared" si="1503"/>
        <v>0</v>
      </c>
      <c r="DJ942" s="146">
        <f t="shared" si="1504"/>
        <v>0</v>
      </c>
      <c r="DK942" s="146">
        <f t="shared" si="1505"/>
        <v>0</v>
      </c>
      <c r="DL942" s="146">
        <f t="shared" si="1506"/>
        <v>0</v>
      </c>
      <c r="DM942" s="146">
        <f t="shared" si="1507"/>
        <v>0</v>
      </c>
      <c r="DN942" s="65">
        <f t="shared" si="1529"/>
        <v>90</v>
      </c>
      <c r="DO942" s="57">
        <f t="shared" si="1530"/>
        <v>90</v>
      </c>
      <c r="DP942" s="57" t="str">
        <f t="shared" si="1510"/>
        <v/>
      </c>
      <c r="DQ942" s="58" t="str">
        <f t="shared" si="1511"/>
        <v/>
      </c>
      <c r="DR942" s="1">
        <f t="shared" si="1531"/>
        <v>1</v>
      </c>
      <c r="DS942" s="168" t="e">
        <f>IF(AND(DR942=#REF!,BL942=#REF!),'Tiến độ'!D942,"")</f>
        <v>#REF!</v>
      </c>
    </row>
    <row r="943" spans="1:123" ht="11.25" customHeight="1">
      <c r="A943" s="309" t="str">
        <f>IF(B943="","",MAX($A$7:A942)+1)</f>
        <v/>
      </c>
      <c r="B943" s="312"/>
      <c r="C943" s="101" t="s">
        <v>902</v>
      </c>
      <c r="D943" s="102" t="s">
        <v>903</v>
      </c>
      <c r="E943" s="103">
        <v>3</v>
      </c>
      <c r="F943" s="104">
        <v>45</v>
      </c>
      <c r="G943" s="105"/>
      <c r="H943" s="106">
        <f t="shared" si="1532"/>
        <v>2</v>
      </c>
      <c r="I943" s="107">
        <f t="shared" si="1533"/>
        <v>128</v>
      </c>
      <c r="J943" s="28"/>
      <c r="K943" s="108">
        <v>3</v>
      </c>
      <c r="L943" s="109">
        <v>3</v>
      </c>
      <c r="M943" s="109">
        <v>3</v>
      </c>
      <c r="N943" s="110">
        <v>3</v>
      </c>
      <c r="O943" s="108">
        <v>3</v>
      </c>
      <c r="P943" s="109">
        <v>3</v>
      </c>
      <c r="Q943" s="109">
        <v>3</v>
      </c>
      <c r="R943" s="110">
        <v>3</v>
      </c>
      <c r="S943" s="108">
        <v>3</v>
      </c>
      <c r="T943" s="109">
        <v>3</v>
      </c>
      <c r="U943" s="109">
        <v>3</v>
      </c>
      <c r="V943" s="109">
        <v>3</v>
      </c>
      <c r="W943" s="110">
        <v>3</v>
      </c>
      <c r="X943" s="108">
        <v>3</v>
      </c>
      <c r="Y943" s="109">
        <v>3</v>
      </c>
      <c r="Z943" s="109" t="s">
        <v>163</v>
      </c>
      <c r="AA943" s="110" t="s">
        <v>163</v>
      </c>
      <c r="AB943" s="108" t="s">
        <v>163</v>
      </c>
      <c r="AC943" s="109" t="s">
        <v>163</v>
      </c>
      <c r="AD943" s="109" t="s">
        <v>164</v>
      </c>
      <c r="AE943" s="110" t="s">
        <v>164</v>
      </c>
      <c r="AF943" s="108" t="s">
        <v>164</v>
      </c>
      <c r="AG943" s="109" t="s">
        <v>164</v>
      </c>
      <c r="AH943" s="109" t="s">
        <v>164</v>
      </c>
      <c r="AI943" s="362"/>
      <c r="AJ943" s="363"/>
      <c r="AK943" s="108" t="s">
        <v>164</v>
      </c>
      <c r="AL943" s="109"/>
      <c r="AM943" s="109"/>
      <c r="AN943" s="110"/>
      <c r="AO943" s="108"/>
      <c r="AP943" s="109"/>
      <c r="AQ943" s="109"/>
      <c r="AR943" s="110"/>
      <c r="AS943" s="111"/>
      <c r="AT943" s="109"/>
      <c r="AU943" s="109"/>
      <c r="AV943" s="112"/>
      <c r="AW943" s="108"/>
      <c r="AX943" s="109"/>
      <c r="AY943" s="109"/>
      <c r="AZ943" s="109"/>
      <c r="BA943" s="110"/>
      <c r="BB943" s="111"/>
      <c r="BC943" s="109"/>
      <c r="BD943" s="109"/>
      <c r="BE943" s="321"/>
      <c r="BF943" s="322"/>
      <c r="BG943" s="322"/>
      <c r="BH943" s="322"/>
      <c r="BI943" s="322"/>
      <c r="BJ943" s="323"/>
      <c r="BK943" s="48" t="s">
        <v>18</v>
      </c>
      <c r="BL943" s="48" t="s">
        <v>47</v>
      </c>
      <c r="BN943" s="146">
        <f t="shared" si="1508"/>
        <v>6</v>
      </c>
      <c r="BO943" s="146">
        <f t="shared" si="1457"/>
        <v>6</v>
      </c>
      <c r="BP943" s="146">
        <f t="shared" si="1458"/>
        <v>6</v>
      </c>
      <c r="BQ943" s="146">
        <f t="shared" si="1459"/>
        <v>6</v>
      </c>
      <c r="BR943" s="146">
        <f t="shared" si="1460"/>
        <v>6</v>
      </c>
      <c r="BS943" s="146">
        <f t="shared" si="1461"/>
        <v>6</v>
      </c>
      <c r="BT943" s="146">
        <f t="shared" si="1462"/>
        <v>6</v>
      </c>
      <c r="BU943" s="146">
        <f t="shared" si="1463"/>
        <v>6</v>
      </c>
      <c r="BV943" s="146">
        <f t="shared" si="1464"/>
        <v>6</v>
      </c>
      <c r="BW943" s="146">
        <f t="shared" si="1465"/>
        <v>6</v>
      </c>
      <c r="BX943" s="146">
        <f t="shared" si="1466"/>
        <v>6</v>
      </c>
      <c r="BY943" s="146">
        <f t="shared" si="1467"/>
        <v>6</v>
      </c>
      <c r="BZ943" s="146">
        <f t="shared" si="1468"/>
        <v>6</v>
      </c>
      <c r="CA943" s="146">
        <f t="shared" si="1469"/>
        <v>6</v>
      </c>
      <c r="CB943" s="146">
        <f t="shared" si="1470"/>
        <v>6</v>
      </c>
      <c r="CC943" s="146">
        <f t="shared" si="1471"/>
        <v>0</v>
      </c>
      <c r="CD943" s="146">
        <f t="shared" si="1472"/>
        <v>0</v>
      </c>
      <c r="CE943" s="146">
        <f t="shared" si="1473"/>
        <v>0</v>
      </c>
      <c r="CF943" s="146">
        <f t="shared" si="1474"/>
        <v>0</v>
      </c>
      <c r="CG943" s="146">
        <f t="shared" si="1475"/>
        <v>0</v>
      </c>
      <c r="CH943" s="146">
        <f t="shared" si="1476"/>
        <v>0</v>
      </c>
      <c r="CI943" s="146">
        <f t="shared" si="1477"/>
        <v>0</v>
      </c>
      <c r="CJ943" s="146">
        <f t="shared" si="1478"/>
        <v>0</v>
      </c>
      <c r="CK943" s="146">
        <f t="shared" si="1479"/>
        <v>0</v>
      </c>
      <c r="CL943" s="146">
        <f t="shared" si="1480"/>
        <v>0</v>
      </c>
      <c r="CM943" s="146">
        <f t="shared" si="1481"/>
        <v>0</v>
      </c>
      <c r="CN943" s="146">
        <f t="shared" si="1482"/>
        <v>0</v>
      </c>
      <c r="CO943" s="146">
        <f t="shared" si="1483"/>
        <v>0</v>
      </c>
      <c r="CP943" s="146">
        <f t="shared" si="1484"/>
        <v>0</v>
      </c>
      <c r="CQ943" s="146">
        <f t="shared" si="1485"/>
        <v>0</v>
      </c>
      <c r="CR943" s="146">
        <f t="shared" si="1486"/>
        <v>0</v>
      </c>
      <c r="CS943" s="146">
        <f t="shared" si="1487"/>
        <v>0</v>
      </c>
      <c r="CT943" s="146">
        <f t="shared" si="1488"/>
        <v>0</v>
      </c>
      <c r="CU943" s="146">
        <f t="shared" si="1489"/>
        <v>0</v>
      </c>
      <c r="CV943" s="146">
        <f t="shared" si="1490"/>
        <v>0</v>
      </c>
      <c r="CW943" s="146">
        <f t="shared" si="1491"/>
        <v>0</v>
      </c>
      <c r="CX943" s="146">
        <f t="shared" si="1492"/>
        <v>0</v>
      </c>
      <c r="CY943" s="146">
        <f t="shared" si="1493"/>
        <v>0</v>
      </c>
      <c r="CZ943" s="146">
        <f t="shared" si="1494"/>
        <v>0</v>
      </c>
      <c r="DA943" s="146">
        <f t="shared" si="1495"/>
        <v>0</v>
      </c>
      <c r="DB943" s="146">
        <f t="shared" si="1496"/>
        <v>0</v>
      </c>
      <c r="DC943" s="146">
        <f t="shared" si="1497"/>
        <v>0</v>
      </c>
      <c r="DD943" s="146">
        <f t="shared" si="1498"/>
        <v>0</v>
      </c>
      <c r="DE943" s="146">
        <f t="shared" si="1499"/>
        <v>0</v>
      </c>
      <c r="DF943" s="146">
        <f t="shared" si="1500"/>
        <v>0</v>
      </c>
      <c r="DG943" s="146">
        <f t="shared" si="1501"/>
        <v>0</v>
      </c>
      <c r="DH943" s="146">
        <f t="shared" si="1502"/>
        <v>0</v>
      </c>
      <c r="DI943" s="146">
        <f t="shared" si="1503"/>
        <v>0</v>
      </c>
      <c r="DJ943" s="146">
        <f t="shared" si="1504"/>
        <v>0</v>
      </c>
      <c r="DK943" s="146">
        <f t="shared" si="1505"/>
        <v>0</v>
      </c>
      <c r="DL943" s="146">
        <f t="shared" si="1506"/>
        <v>0</v>
      </c>
      <c r="DM943" s="146">
        <f t="shared" si="1507"/>
        <v>0</v>
      </c>
      <c r="DN943" s="65">
        <f t="shared" si="1529"/>
        <v>90</v>
      </c>
      <c r="DO943" s="57">
        <f t="shared" si="1530"/>
        <v>90</v>
      </c>
      <c r="DP943" s="57" t="str">
        <f t="shared" si="1510"/>
        <v/>
      </c>
      <c r="DQ943" s="58" t="str">
        <f t="shared" si="1511"/>
        <v/>
      </c>
      <c r="DR943" s="1">
        <f t="shared" si="1531"/>
        <v>1</v>
      </c>
      <c r="DS943" s="168" t="e">
        <f>IF(AND(DR943=#REF!,BL943=#REF!),'Tiến độ'!D943,"")</f>
        <v>#REF!</v>
      </c>
    </row>
    <row r="944" spans="1:123" ht="11.25" customHeight="1">
      <c r="A944" s="309" t="str">
        <f>IF(B944="","",MAX($A$7:A943)+1)</f>
        <v/>
      </c>
      <c r="B944" s="312"/>
      <c r="C944" s="101" t="s">
        <v>785</v>
      </c>
      <c r="D944" s="80" t="s">
        <v>1105</v>
      </c>
      <c r="E944" s="103">
        <v>3</v>
      </c>
      <c r="F944" s="104">
        <v>60</v>
      </c>
      <c r="G944" s="105"/>
      <c r="H944" s="106">
        <f t="shared" si="1532"/>
        <v>2</v>
      </c>
      <c r="I944" s="107">
        <f t="shared" si="1533"/>
        <v>128</v>
      </c>
      <c r="J944" s="28"/>
      <c r="K944" s="108"/>
      <c r="L944" s="109"/>
      <c r="M944" s="109"/>
      <c r="N944" s="110"/>
      <c r="O944" s="108"/>
      <c r="P944" s="109"/>
      <c r="Q944" s="109"/>
      <c r="R944" s="110"/>
      <c r="S944" s="108"/>
      <c r="T944" s="109"/>
      <c r="U944" s="109"/>
      <c r="V944" s="109"/>
      <c r="W944" s="110"/>
      <c r="X944" s="108"/>
      <c r="Y944" s="109"/>
      <c r="Z944" s="109"/>
      <c r="AA944" s="110"/>
      <c r="AB944" s="108"/>
      <c r="AC944" s="109"/>
      <c r="AD944" s="109"/>
      <c r="AE944" s="110"/>
      <c r="AF944" s="108"/>
      <c r="AG944" s="109"/>
      <c r="AH944" s="109"/>
      <c r="AI944" s="362"/>
      <c r="AJ944" s="363"/>
      <c r="AK944" s="108"/>
      <c r="AL944" s="109">
        <v>4</v>
      </c>
      <c r="AM944" s="109">
        <v>4</v>
      </c>
      <c r="AN944" s="110">
        <v>4</v>
      </c>
      <c r="AO944" s="108">
        <v>4</v>
      </c>
      <c r="AP944" s="109">
        <v>4</v>
      </c>
      <c r="AQ944" s="109">
        <v>4</v>
      </c>
      <c r="AR944" s="110">
        <v>4</v>
      </c>
      <c r="AS944" s="111">
        <v>4</v>
      </c>
      <c r="AT944" s="109">
        <v>4</v>
      </c>
      <c r="AU944" s="109">
        <v>4</v>
      </c>
      <c r="AV944" s="112">
        <v>4</v>
      </c>
      <c r="AW944" s="108">
        <v>4</v>
      </c>
      <c r="AX944" s="109">
        <v>4</v>
      </c>
      <c r="AY944" s="109">
        <v>4</v>
      </c>
      <c r="AZ944" s="109">
        <v>4</v>
      </c>
      <c r="BA944" s="110" t="s">
        <v>163</v>
      </c>
      <c r="BB944" s="111" t="s">
        <v>163</v>
      </c>
      <c r="BC944" s="109" t="s">
        <v>163</v>
      </c>
      <c r="BD944" s="109" t="s">
        <v>163</v>
      </c>
      <c r="BE944" s="321"/>
      <c r="BF944" s="322"/>
      <c r="BG944" s="322"/>
      <c r="BH944" s="322"/>
      <c r="BI944" s="322"/>
      <c r="BJ944" s="323"/>
      <c r="BK944" s="46" t="s">
        <v>18</v>
      </c>
      <c r="BL944" s="46" t="s">
        <v>54</v>
      </c>
      <c r="BN944" s="146">
        <f t="shared" si="1508"/>
        <v>0</v>
      </c>
      <c r="BO944" s="146">
        <f t="shared" si="1457"/>
        <v>0</v>
      </c>
      <c r="BP944" s="146">
        <f t="shared" si="1458"/>
        <v>0</v>
      </c>
      <c r="BQ944" s="146">
        <f t="shared" si="1459"/>
        <v>0</v>
      </c>
      <c r="BR944" s="146">
        <f t="shared" si="1460"/>
        <v>0</v>
      </c>
      <c r="BS944" s="146">
        <f t="shared" si="1461"/>
        <v>0</v>
      </c>
      <c r="BT944" s="146">
        <f t="shared" si="1462"/>
        <v>0</v>
      </c>
      <c r="BU944" s="146">
        <f t="shared" si="1463"/>
        <v>0</v>
      </c>
      <c r="BV944" s="146">
        <f t="shared" si="1464"/>
        <v>0</v>
      </c>
      <c r="BW944" s="146">
        <f t="shared" si="1465"/>
        <v>0</v>
      </c>
      <c r="BX944" s="146">
        <f t="shared" si="1466"/>
        <v>0</v>
      </c>
      <c r="BY944" s="146">
        <f t="shared" si="1467"/>
        <v>0</v>
      </c>
      <c r="BZ944" s="146">
        <f t="shared" si="1468"/>
        <v>0</v>
      </c>
      <c r="CA944" s="146">
        <f t="shared" si="1469"/>
        <v>0</v>
      </c>
      <c r="CB944" s="146">
        <f t="shared" si="1470"/>
        <v>0</v>
      </c>
      <c r="CC944" s="146">
        <f t="shared" si="1471"/>
        <v>0</v>
      </c>
      <c r="CD944" s="146">
        <f t="shared" si="1472"/>
        <v>0</v>
      </c>
      <c r="CE944" s="146">
        <f t="shared" si="1473"/>
        <v>0</v>
      </c>
      <c r="CF944" s="146">
        <f t="shared" si="1474"/>
        <v>0</v>
      </c>
      <c r="CG944" s="146">
        <f t="shared" si="1475"/>
        <v>0</v>
      </c>
      <c r="CH944" s="146">
        <f t="shared" si="1476"/>
        <v>0</v>
      </c>
      <c r="CI944" s="146">
        <f t="shared" si="1477"/>
        <v>0</v>
      </c>
      <c r="CJ944" s="146">
        <f t="shared" si="1478"/>
        <v>0</v>
      </c>
      <c r="CK944" s="146">
        <f t="shared" si="1479"/>
        <v>0</v>
      </c>
      <c r="CL944" s="146">
        <f t="shared" si="1480"/>
        <v>0</v>
      </c>
      <c r="CM944" s="146">
        <f t="shared" si="1481"/>
        <v>0</v>
      </c>
      <c r="CN944" s="146">
        <f t="shared" si="1482"/>
        <v>0</v>
      </c>
      <c r="CO944" s="146">
        <f t="shared" si="1483"/>
        <v>8</v>
      </c>
      <c r="CP944" s="146">
        <f t="shared" si="1484"/>
        <v>8</v>
      </c>
      <c r="CQ944" s="146">
        <f t="shared" si="1485"/>
        <v>8</v>
      </c>
      <c r="CR944" s="146">
        <f t="shared" si="1486"/>
        <v>8</v>
      </c>
      <c r="CS944" s="146">
        <f t="shared" si="1487"/>
        <v>8</v>
      </c>
      <c r="CT944" s="146">
        <f t="shared" si="1488"/>
        <v>8</v>
      </c>
      <c r="CU944" s="146">
        <f t="shared" si="1489"/>
        <v>8</v>
      </c>
      <c r="CV944" s="146">
        <f t="shared" si="1490"/>
        <v>8</v>
      </c>
      <c r="CW944" s="146">
        <f t="shared" si="1491"/>
        <v>8</v>
      </c>
      <c r="CX944" s="146">
        <f t="shared" si="1492"/>
        <v>8</v>
      </c>
      <c r="CY944" s="146">
        <f t="shared" si="1493"/>
        <v>8</v>
      </c>
      <c r="CZ944" s="146">
        <f t="shared" si="1494"/>
        <v>8</v>
      </c>
      <c r="DA944" s="146">
        <f t="shared" si="1495"/>
        <v>8</v>
      </c>
      <c r="DB944" s="146">
        <f t="shared" si="1496"/>
        <v>8</v>
      </c>
      <c r="DC944" s="146">
        <f t="shared" si="1497"/>
        <v>8</v>
      </c>
      <c r="DD944" s="146">
        <f t="shared" si="1498"/>
        <v>0</v>
      </c>
      <c r="DE944" s="146">
        <f t="shared" si="1499"/>
        <v>0</v>
      </c>
      <c r="DF944" s="146">
        <f t="shared" si="1500"/>
        <v>0</v>
      </c>
      <c r="DG944" s="146">
        <f t="shared" si="1501"/>
        <v>0</v>
      </c>
      <c r="DH944" s="146">
        <f t="shared" si="1502"/>
        <v>0</v>
      </c>
      <c r="DI944" s="146">
        <f t="shared" si="1503"/>
        <v>0</v>
      </c>
      <c r="DJ944" s="146">
        <f t="shared" si="1504"/>
        <v>0</v>
      </c>
      <c r="DK944" s="146">
        <f t="shared" si="1505"/>
        <v>0</v>
      </c>
      <c r="DL944" s="146">
        <f t="shared" si="1506"/>
        <v>0</v>
      </c>
      <c r="DM944" s="146">
        <f t="shared" si="1507"/>
        <v>0</v>
      </c>
      <c r="DN944" s="64">
        <f>F944*H944*2</f>
        <v>240</v>
      </c>
      <c r="DO944" s="52" t="str">
        <f t="shared" si="1530"/>
        <v/>
      </c>
      <c r="DP944" s="52" t="str">
        <f t="shared" si="1510"/>
        <v/>
      </c>
      <c r="DQ944" s="53">
        <f t="shared" si="1511"/>
        <v>240</v>
      </c>
      <c r="DR944" s="1">
        <f t="shared" si="1531"/>
        <v>2</v>
      </c>
      <c r="DS944" s="168" t="e">
        <f>IF(AND(DR944=#REF!,BL944=#REF!),'Tiến độ'!D944,"")</f>
        <v>#REF!</v>
      </c>
    </row>
    <row r="945" spans="1:123" ht="11.25" customHeight="1">
      <c r="A945" s="309" t="str">
        <f>IF(B945="","",MAX($A$7:A944)+1)</f>
        <v/>
      </c>
      <c r="B945" s="312"/>
      <c r="C945" s="101" t="s">
        <v>895</v>
      </c>
      <c r="D945" s="102" t="s">
        <v>896</v>
      </c>
      <c r="E945" s="103">
        <v>2</v>
      </c>
      <c r="F945" s="104">
        <v>30</v>
      </c>
      <c r="G945" s="105"/>
      <c r="H945" s="106">
        <f t="shared" si="1532"/>
        <v>2</v>
      </c>
      <c r="I945" s="107">
        <f t="shared" si="1533"/>
        <v>128</v>
      </c>
      <c r="J945" s="28"/>
      <c r="K945" s="108">
        <v>2</v>
      </c>
      <c r="L945" s="109">
        <v>2</v>
      </c>
      <c r="M945" s="109">
        <v>2</v>
      </c>
      <c r="N945" s="110">
        <v>2</v>
      </c>
      <c r="O945" s="108">
        <v>2</v>
      </c>
      <c r="P945" s="109">
        <v>2</v>
      </c>
      <c r="Q945" s="109">
        <v>2</v>
      </c>
      <c r="R945" s="110">
        <v>2</v>
      </c>
      <c r="S945" s="108">
        <v>2</v>
      </c>
      <c r="T945" s="109">
        <v>2</v>
      </c>
      <c r="U945" s="109">
        <v>2</v>
      </c>
      <c r="V945" s="109">
        <v>2</v>
      </c>
      <c r="W945" s="110">
        <v>2</v>
      </c>
      <c r="X945" s="108">
        <v>2</v>
      </c>
      <c r="Y945" s="109">
        <v>2</v>
      </c>
      <c r="Z945" s="109" t="s">
        <v>163</v>
      </c>
      <c r="AA945" s="110" t="s">
        <v>163</v>
      </c>
      <c r="AB945" s="108" t="s">
        <v>163</v>
      </c>
      <c r="AC945" s="109" t="s">
        <v>163</v>
      </c>
      <c r="AD945" s="109" t="s">
        <v>164</v>
      </c>
      <c r="AE945" s="110" t="s">
        <v>164</v>
      </c>
      <c r="AF945" s="108" t="s">
        <v>164</v>
      </c>
      <c r="AG945" s="109" t="s">
        <v>164</v>
      </c>
      <c r="AH945" s="109" t="s">
        <v>164</v>
      </c>
      <c r="AI945" s="362"/>
      <c r="AJ945" s="363"/>
      <c r="AK945" s="108" t="s">
        <v>164</v>
      </c>
      <c r="AL945" s="109"/>
      <c r="AM945" s="109"/>
      <c r="AN945" s="110"/>
      <c r="AO945" s="108"/>
      <c r="AP945" s="109"/>
      <c r="AQ945" s="109"/>
      <c r="AR945" s="110"/>
      <c r="AS945" s="111"/>
      <c r="AT945" s="109"/>
      <c r="AU945" s="109"/>
      <c r="AV945" s="112"/>
      <c r="AW945" s="108"/>
      <c r="AX945" s="109"/>
      <c r="AY945" s="109"/>
      <c r="AZ945" s="109"/>
      <c r="BA945" s="110"/>
      <c r="BB945" s="111"/>
      <c r="BC945" s="109"/>
      <c r="BD945" s="109"/>
      <c r="BE945" s="321"/>
      <c r="BF945" s="322"/>
      <c r="BG945" s="322"/>
      <c r="BH945" s="322"/>
      <c r="BI945" s="322"/>
      <c r="BJ945" s="323"/>
      <c r="BK945" s="48" t="s">
        <v>18</v>
      </c>
      <c r="BL945" s="48" t="s">
        <v>49</v>
      </c>
      <c r="BN945" s="146">
        <f t="shared" si="1508"/>
        <v>4</v>
      </c>
      <c r="BO945" s="146">
        <f t="shared" si="1457"/>
        <v>4</v>
      </c>
      <c r="BP945" s="146">
        <f t="shared" si="1458"/>
        <v>4</v>
      </c>
      <c r="BQ945" s="146">
        <f t="shared" si="1459"/>
        <v>4</v>
      </c>
      <c r="BR945" s="146">
        <f t="shared" si="1460"/>
        <v>4</v>
      </c>
      <c r="BS945" s="146">
        <f t="shared" si="1461"/>
        <v>4</v>
      </c>
      <c r="BT945" s="146">
        <f t="shared" si="1462"/>
        <v>4</v>
      </c>
      <c r="BU945" s="146">
        <f t="shared" si="1463"/>
        <v>4</v>
      </c>
      <c r="BV945" s="146">
        <f t="shared" si="1464"/>
        <v>4</v>
      </c>
      <c r="BW945" s="146">
        <f t="shared" si="1465"/>
        <v>4</v>
      </c>
      <c r="BX945" s="146">
        <f t="shared" si="1466"/>
        <v>4</v>
      </c>
      <c r="BY945" s="146">
        <f t="shared" si="1467"/>
        <v>4</v>
      </c>
      <c r="BZ945" s="146">
        <f t="shared" si="1468"/>
        <v>4</v>
      </c>
      <c r="CA945" s="146">
        <f t="shared" si="1469"/>
        <v>4</v>
      </c>
      <c r="CB945" s="146">
        <f t="shared" si="1470"/>
        <v>4</v>
      </c>
      <c r="CC945" s="146">
        <f t="shared" si="1471"/>
        <v>0</v>
      </c>
      <c r="CD945" s="146">
        <f t="shared" si="1472"/>
        <v>0</v>
      </c>
      <c r="CE945" s="146">
        <f t="shared" si="1473"/>
        <v>0</v>
      </c>
      <c r="CF945" s="146">
        <f t="shared" si="1474"/>
        <v>0</v>
      </c>
      <c r="CG945" s="146">
        <f t="shared" si="1475"/>
        <v>0</v>
      </c>
      <c r="CH945" s="146">
        <f t="shared" si="1476"/>
        <v>0</v>
      </c>
      <c r="CI945" s="146">
        <f t="shared" si="1477"/>
        <v>0</v>
      </c>
      <c r="CJ945" s="146">
        <f t="shared" si="1478"/>
        <v>0</v>
      </c>
      <c r="CK945" s="146">
        <f t="shared" si="1479"/>
        <v>0</v>
      </c>
      <c r="CL945" s="146">
        <f t="shared" si="1480"/>
        <v>0</v>
      </c>
      <c r="CM945" s="146">
        <f t="shared" si="1481"/>
        <v>0</v>
      </c>
      <c r="CN945" s="146">
        <f t="shared" si="1482"/>
        <v>0</v>
      </c>
      <c r="CO945" s="146">
        <f t="shared" si="1483"/>
        <v>0</v>
      </c>
      <c r="CP945" s="146">
        <f t="shared" si="1484"/>
        <v>0</v>
      </c>
      <c r="CQ945" s="146">
        <f t="shared" si="1485"/>
        <v>0</v>
      </c>
      <c r="CR945" s="146">
        <f t="shared" si="1486"/>
        <v>0</v>
      </c>
      <c r="CS945" s="146">
        <f t="shared" si="1487"/>
        <v>0</v>
      </c>
      <c r="CT945" s="146">
        <f t="shared" si="1488"/>
        <v>0</v>
      </c>
      <c r="CU945" s="146">
        <f t="shared" si="1489"/>
        <v>0</v>
      </c>
      <c r="CV945" s="146">
        <f t="shared" si="1490"/>
        <v>0</v>
      </c>
      <c r="CW945" s="146">
        <f t="shared" si="1491"/>
        <v>0</v>
      </c>
      <c r="CX945" s="146">
        <f t="shared" si="1492"/>
        <v>0</v>
      </c>
      <c r="CY945" s="146">
        <f t="shared" si="1493"/>
        <v>0</v>
      </c>
      <c r="CZ945" s="146">
        <f t="shared" si="1494"/>
        <v>0</v>
      </c>
      <c r="DA945" s="146">
        <f t="shared" si="1495"/>
        <v>0</v>
      </c>
      <c r="DB945" s="146">
        <f t="shared" si="1496"/>
        <v>0</v>
      </c>
      <c r="DC945" s="146">
        <f t="shared" si="1497"/>
        <v>0</v>
      </c>
      <c r="DD945" s="146">
        <f t="shared" si="1498"/>
        <v>0</v>
      </c>
      <c r="DE945" s="146">
        <f t="shared" si="1499"/>
        <v>0</v>
      </c>
      <c r="DF945" s="146">
        <f t="shared" si="1500"/>
        <v>0</v>
      </c>
      <c r="DG945" s="146">
        <f t="shared" si="1501"/>
        <v>0</v>
      </c>
      <c r="DH945" s="146">
        <f t="shared" si="1502"/>
        <v>0</v>
      </c>
      <c r="DI945" s="146">
        <f t="shared" si="1503"/>
        <v>0</v>
      </c>
      <c r="DJ945" s="146">
        <f t="shared" si="1504"/>
        <v>0</v>
      </c>
      <c r="DK945" s="146">
        <f t="shared" si="1505"/>
        <v>0</v>
      </c>
      <c r="DL945" s="146">
        <f t="shared" si="1506"/>
        <v>0</v>
      </c>
      <c r="DM945" s="146">
        <f t="shared" si="1507"/>
        <v>0</v>
      </c>
      <c r="DN945" s="65">
        <f t="shared" si="1529"/>
        <v>60</v>
      </c>
      <c r="DO945" s="57">
        <f t="shared" si="1530"/>
        <v>60</v>
      </c>
      <c r="DP945" s="57" t="str">
        <f t="shared" si="1510"/>
        <v/>
      </c>
      <c r="DQ945" s="58" t="str">
        <f t="shared" si="1511"/>
        <v/>
      </c>
      <c r="DR945" s="1">
        <f t="shared" si="1531"/>
        <v>1</v>
      </c>
      <c r="DS945" s="168" t="e">
        <f>IF(AND(DR945=#REF!,BL945=#REF!),'Tiến độ'!D945,"")</f>
        <v>#REF!</v>
      </c>
    </row>
    <row r="946" spans="1:123" ht="11.25" customHeight="1">
      <c r="A946" s="309" t="str">
        <f>IF(B946="","",MAX($A$7:A945)+1)</f>
        <v/>
      </c>
      <c r="B946" s="312"/>
      <c r="C946" s="101" t="s">
        <v>691</v>
      </c>
      <c r="D946" s="102" t="s">
        <v>904</v>
      </c>
      <c r="E946" s="103">
        <v>3</v>
      </c>
      <c r="F946" s="104">
        <v>45</v>
      </c>
      <c r="G946" s="105"/>
      <c r="H946" s="106">
        <f t="shared" si="1532"/>
        <v>2</v>
      </c>
      <c r="I946" s="107">
        <f t="shared" si="1533"/>
        <v>128</v>
      </c>
      <c r="J946" s="28"/>
      <c r="K946" s="108">
        <v>3</v>
      </c>
      <c r="L946" s="109">
        <v>3</v>
      </c>
      <c r="M946" s="109">
        <v>3</v>
      </c>
      <c r="N946" s="110">
        <v>3</v>
      </c>
      <c r="O946" s="108">
        <v>3</v>
      </c>
      <c r="P946" s="109">
        <v>3</v>
      </c>
      <c r="Q946" s="109">
        <v>3</v>
      </c>
      <c r="R946" s="110">
        <v>3</v>
      </c>
      <c r="S946" s="108">
        <v>3</v>
      </c>
      <c r="T946" s="109">
        <v>3</v>
      </c>
      <c r="U946" s="109">
        <v>3</v>
      </c>
      <c r="V946" s="109">
        <v>3</v>
      </c>
      <c r="W946" s="110">
        <v>3</v>
      </c>
      <c r="X946" s="108">
        <v>3</v>
      </c>
      <c r="Y946" s="109">
        <v>3</v>
      </c>
      <c r="Z946" s="109" t="s">
        <v>163</v>
      </c>
      <c r="AA946" s="110" t="s">
        <v>163</v>
      </c>
      <c r="AB946" s="108" t="s">
        <v>163</v>
      </c>
      <c r="AC946" s="109" t="s">
        <v>163</v>
      </c>
      <c r="AD946" s="109" t="s">
        <v>164</v>
      </c>
      <c r="AE946" s="110" t="s">
        <v>164</v>
      </c>
      <c r="AF946" s="108" t="s">
        <v>164</v>
      </c>
      <c r="AG946" s="109" t="s">
        <v>164</v>
      </c>
      <c r="AH946" s="109" t="s">
        <v>164</v>
      </c>
      <c r="AI946" s="362"/>
      <c r="AJ946" s="363"/>
      <c r="AK946" s="108" t="s">
        <v>164</v>
      </c>
      <c r="AL946" s="109"/>
      <c r="AM946" s="109"/>
      <c r="AN946" s="110"/>
      <c r="AO946" s="108"/>
      <c r="AP946" s="109"/>
      <c r="AQ946" s="109"/>
      <c r="AR946" s="110"/>
      <c r="AS946" s="111"/>
      <c r="AT946" s="109"/>
      <c r="AU946" s="109"/>
      <c r="AV946" s="112"/>
      <c r="AW946" s="108"/>
      <c r="AX946" s="109"/>
      <c r="AY946" s="109"/>
      <c r="AZ946" s="109"/>
      <c r="BA946" s="110"/>
      <c r="BB946" s="111"/>
      <c r="BC946" s="109"/>
      <c r="BD946" s="109"/>
      <c r="BE946" s="321"/>
      <c r="BF946" s="322"/>
      <c r="BG946" s="322"/>
      <c r="BH946" s="322"/>
      <c r="BI946" s="322"/>
      <c r="BJ946" s="323"/>
      <c r="BK946" s="48" t="s">
        <v>18</v>
      </c>
      <c r="BL946" s="48" t="s">
        <v>47</v>
      </c>
      <c r="BN946" s="146">
        <f t="shared" si="1508"/>
        <v>6</v>
      </c>
      <c r="BO946" s="146">
        <f t="shared" si="1457"/>
        <v>6</v>
      </c>
      <c r="BP946" s="146">
        <f t="shared" si="1458"/>
        <v>6</v>
      </c>
      <c r="BQ946" s="146">
        <f t="shared" si="1459"/>
        <v>6</v>
      </c>
      <c r="BR946" s="146">
        <f t="shared" si="1460"/>
        <v>6</v>
      </c>
      <c r="BS946" s="146">
        <f t="shared" si="1461"/>
        <v>6</v>
      </c>
      <c r="BT946" s="146">
        <f t="shared" si="1462"/>
        <v>6</v>
      </c>
      <c r="BU946" s="146">
        <f t="shared" si="1463"/>
        <v>6</v>
      </c>
      <c r="BV946" s="146">
        <f t="shared" si="1464"/>
        <v>6</v>
      </c>
      <c r="BW946" s="146">
        <f t="shared" si="1465"/>
        <v>6</v>
      </c>
      <c r="BX946" s="146">
        <f t="shared" si="1466"/>
        <v>6</v>
      </c>
      <c r="BY946" s="146">
        <f t="shared" si="1467"/>
        <v>6</v>
      </c>
      <c r="BZ946" s="146">
        <f t="shared" si="1468"/>
        <v>6</v>
      </c>
      <c r="CA946" s="146">
        <f t="shared" si="1469"/>
        <v>6</v>
      </c>
      <c r="CB946" s="146">
        <f t="shared" si="1470"/>
        <v>6</v>
      </c>
      <c r="CC946" s="146">
        <f t="shared" si="1471"/>
        <v>0</v>
      </c>
      <c r="CD946" s="146">
        <f t="shared" si="1472"/>
        <v>0</v>
      </c>
      <c r="CE946" s="146">
        <f t="shared" si="1473"/>
        <v>0</v>
      </c>
      <c r="CF946" s="146">
        <f t="shared" si="1474"/>
        <v>0</v>
      </c>
      <c r="CG946" s="146">
        <f t="shared" si="1475"/>
        <v>0</v>
      </c>
      <c r="CH946" s="146">
        <f t="shared" si="1476"/>
        <v>0</v>
      </c>
      <c r="CI946" s="146">
        <f t="shared" si="1477"/>
        <v>0</v>
      </c>
      <c r="CJ946" s="146">
        <f t="shared" si="1478"/>
        <v>0</v>
      </c>
      <c r="CK946" s="146">
        <f t="shared" si="1479"/>
        <v>0</v>
      </c>
      <c r="CL946" s="146">
        <f t="shared" si="1480"/>
        <v>0</v>
      </c>
      <c r="CM946" s="146">
        <f t="shared" si="1481"/>
        <v>0</v>
      </c>
      <c r="CN946" s="146">
        <f t="shared" si="1482"/>
        <v>0</v>
      </c>
      <c r="CO946" s="146">
        <f t="shared" si="1483"/>
        <v>0</v>
      </c>
      <c r="CP946" s="146">
        <f t="shared" si="1484"/>
        <v>0</v>
      </c>
      <c r="CQ946" s="146">
        <f t="shared" si="1485"/>
        <v>0</v>
      </c>
      <c r="CR946" s="146">
        <f t="shared" si="1486"/>
        <v>0</v>
      </c>
      <c r="CS946" s="146">
        <f t="shared" si="1487"/>
        <v>0</v>
      </c>
      <c r="CT946" s="146">
        <f t="shared" si="1488"/>
        <v>0</v>
      </c>
      <c r="CU946" s="146">
        <f t="shared" si="1489"/>
        <v>0</v>
      </c>
      <c r="CV946" s="146">
        <f t="shared" si="1490"/>
        <v>0</v>
      </c>
      <c r="CW946" s="146">
        <f t="shared" si="1491"/>
        <v>0</v>
      </c>
      <c r="CX946" s="146">
        <f t="shared" si="1492"/>
        <v>0</v>
      </c>
      <c r="CY946" s="146">
        <f t="shared" si="1493"/>
        <v>0</v>
      </c>
      <c r="CZ946" s="146">
        <f t="shared" si="1494"/>
        <v>0</v>
      </c>
      <c r="DA946" s="146">
        <f t="shared" si="1495"/>
        <v>0</v>
      </c>
      <c r="DB946" s="146">
        <f t="shared" si="1496"/>
        <v>0</v>
      </c>
      <c r="DC946" s="146">
        <f t="shared" si="1497"/>
        <v>0</v>
      </c>
      <c r="DD946" s="146">
        <f t="shared" si="1498"/>
        <v>0</v>
      </c>
      <c r="DE946" s="146">
        <f t="shared" si="1499"/>
        <v>0</v>
      </c>
      <c r="DF946" s="146">
        <f t="shared" si="1500"/>
        <v>0</v>
      </c>
      <c r="DG946" s="146">
        <f t="shared" si="1501"/>
        <v>0</v>
      </c>
      <c r="DH946" s="146">
        <f t="shared" si="1502"/>
        <v>0</v>
      </c>
      <c r="DI946" s="146">
        <f t="shared" si="1503"/>
        <v>0</v>
      </c>
      <c r="DJ946" s="146">
        <f t="shared" si="1504"/>
        <v>0</v>
      </c>
      <c r="DK946" s="146">
        <f t="shared" si="1505"/>
        <v>0</v>
      </c>
      <c r="DL946" s="146">
        <f t="shared" si="1506"/>
        <v>0</v>
      </c>
      <c r="DM946" s="146">
        <f t="shared" si="1507"/>
        <v>0</v>
      </c>
      <c r="DN946" s="65">
        <f t="shared" si="1529"/>
        <v>90</v>
      </c>
      <c r="DO946" s="57">
        <f t="shared" si="1530"/>
        <v>90</v>
      </c>
      <c r="DP946" s="57" t="str">
        <f t="shared" si="1510"/>
        <v/>
      </c>
      <c r="DQ946" s="58" t="str">
        <f t="shared" si="1511"/>
        <v/>
      </c>
      <c r="DR946" s="1">
        <f t="shared" si="1531"/>
        <v>1</v>
      </c>
      <c r="DS946" s="168" t="e">
        <f>IF(AND(DR946=#REF!,BL946=#REF!),'Tiến độ'!D946,"")</f>
        <v>#REF!</v>
      </c>
    </row>
    <row r="947" spans="1:123" ht="11.25" customHeight="1">
      <c r="A947" s="309" t="str">
        <f>IF(B947="","",MAX($A$7:A946)+1)</f>
        <v/>
      </c>
      <c r="B947" s="312"/>
      <c r="C947" s="101" t="s">
        <v>426</v>
      </c>
      <c r="D947" s="102" t="s">
        <v>213</v>
      </c>
      <c r="E947" s="103">
        <v>3</v>
      </c>
      <c r="F947" s="104">
        <v>60</v>
      </c>
      <c r="G947" s="105"/>
      <c r="H947" s="106">
        <f t="shared" si="1532"/>
        <v>2</v>
      </c>
      <c r="I947" s="107">
        <f t="shared" si="1533"/>
        <v>128</v>
      </c>
      <c r="J947" s="28"/>
      <c r="K947" s="108"/>
      <c r="L947" s="109"/>
      <c r="M947" s="109"/>
      <c r="N947" s="110"/>
      <c r="O947" s="108"/>
      <c r="P947" s="109"/>
      <c r="Q947" s="109"/>
      <c r="R947" s="110"/>
      <c r="S947" s="108"/>
      <c r="T947" s="109"/>
      <c r="U947" s="109"/>
      <c r="V947" s="109"/>
      <c r="W947" s="110"/>
      <c r="X947" s="108"/>
      <c r="Y947" s="109"/>
      <c r="Z947" s="109"/>
      <c r="AA947" s="110"/>
      <c r="AB947" s="108"/>
      <c r="AC947" s="109"/>
      <c r="AD947" s="109"/>
      <c r="AE947" s="110"/>
      <c r="AF947" s="108"/>
      <c r="AG947" s="109"/>
      <c r="AH947" s="109"/>
      <c r="AI947" s="362"/>
      <c r="AJ947" s="363"/>
      <c r="AK947" s="108"/>
      <c r="AL947" s="109">
        <v>4</v>
      </c>
      <c r="AM947" s="109">
        <v>4</v>
      </c>
      <c r="AN947" s="110">
        <v>4</v>
      </c>
      <c r="AO947" s="108">
        <v>4</v>
      </c>
      <c r="AP947" s="109">
        <v>4</v>
      </c>
      <c r="AQ947" s="109">
        <v>4</v>
      </c>
      <c r="AR947" s="110">
        <v>4</v>
      </c>
      <c r="AS947" s="111">
        <v>4</v>
      </c>
      <c r="AT947" s="109">
        <v>4</v>
      </c>
      <c r="AU947" s="109">
        <v>4</v>
      </c>
      <c r="AV947" s="112">
        <v>4</v>
      </c>
      <c r="AW947" s="108">
        <v>4</v>
      </c>
      <c r="AX947" s="109">
        <v>4</v>
      </c>
      <c r="AY947" s="109">
        <v>4</v>
      </c>
      <c r="AZ947" s="109">
        <v>4</v>
      </c>
      <c r="BA947" s="110" t="s">
        <v>163</v>
      </c>
      <c r="BB947" s="111" t="s">
        <v>163</v>
      </c>
      <c r="BC947" s="109" t="s">
        <v>163</v>
      </c>
      <c r="BD947" s="109" t="s">
        <v>163</v>
      </c>
      <c r="BE947" s="321"/>
      <c r="BF947" s="322"/>
      <c r="BG947" s="322"/>
      <c r="BH947" s="322"/>
      <c r="BI947" s="322"/>
      <c r="BJ947" s="323"/>
      <c r="BK947" s="48" t="s">
        <v>18</v>
      </c>
      <c r="BL947" s="48" t="s">
        <v>57</v>
      </c>
      <c r="BN947" s="146">
        <f t="shared" si="1508"/>
        <v>0</v>
      </c>
      <c r="BO947" s="146">
        <f t="shared" si="1457"/>
        <v>0</v>
      </c>
      <c r="BP947" s="146">
        <f t="shared" si="1458"/>
        <v>0</v>
      </c>
      <c r="BQ947" s="146">
        <f t="shared" si="1459"/>
        <v>0</v>
      </c>
      <c r="BR947" s="146">
        <f t="shared" si="1460"/>
        <v>0</v>
      </c>
      <c r="BS947" s="146">
        <f t="shared" si="1461"/>
        <v>0</v>
      </c>
      <c r="BT947" s="146">
        <f t="shared" si="1462"/>
        <v>0</v>
      </c>
      <c r="BU947" s="146">
        <f t="shared" si="1463"/>
        <v>0</v>
      </c>
      <c r="BV947" s="146">
        <f t="shared" si="1464"/>
        <v>0</v>
      </c>
      <c r="BW947" s="146">
        <f t="shared" si="1465"/>
        <v>0</v>
      </c>
      <c r="BX947" s="146">
        <f t="shared" si="1466"/>
        <v>0</v>
      </c>
      <c r="BY947" s="146">
        <f t="shared" si="1467"/>
        <v>0</v>
      </c>
      <c r="BZ947" s="146">
        <f t="shared" si="1468"/>
        <v>0</v>
      </c>
      <c r="CA947" s="146">
        <f t="shared" si="1469"/>
        <v>0</v>
      </c>
      <c r="CB947" s="146">
        <f t="shared" si="1470"/>
        <v>0</v>
      </c>
      <c r="CC947" s="146">
        <f t="shared" si="1471"/>
        <v>0</v>
      </c>
      <c r="CD947" s="146">
        <f t="shared" si="1472"/>
        <v>0</v>
      </c>
      <c r="CE947" s="146">
        <f t="shared" si="1473"/>
        <v>0</v>
      </c>
      <c r="CF947" s="146">
        <f t="shared" si="1474"/>
        <v>0</v>
      </c>
      <c r="CG947" s="146">
        <f t="shared" si="1475"/>
        <v>0</v>
      </c>
      <c r="CH947" s="146">
        <f t="shared" si="1476"/>
        <v>0</v>
      </c>
      <c r="CI947" s="146">
        <f t="shared" si="1477"/>
        <v>0</v>
      </c>
      <c r="CJ947" s="146">
        <f t="shared" si="1478"/>
        <v>0</v>
      </c>
      <c r="CK947" s="146">
        <f t="shared" si="1479"/>
        <v>0</v>
      </c>
      <c r="CL947" s="146">
        <f t="shared" si="1480"/>
        <v>0</v>
      </c>
      <c r="CM947" s="146">
        <f t="shared" si="1481"/>
        <v>0</v>
      </c>
      <c r="CN947" s="146">
        <f t="shared" si="1482"/>
        <v>0</v>
      </c>
      <c r="CO947" s="146">
        <f t="shared" si="1483"/>
        <v>8</v>
      </c>
      <c r="CP947" s="146">
        <f t="shared" si="1484"/>
        <v>8</v>
      </c>
      <c r="CQ947" s="146">
        <f t="shared" si="1485"/>
        <v>8</v>
      </c>
      <c r="CR947" s="146">
        <f t="shared" si="1486"/>
        <v>8</v>
      </c>
      <c r="CS947" s="146">
        <f t="shared" si="1487"/>
        <v>8</v>
      </c>
      <c r="CT947" s="146">
        <f t="shared" si="1488"/>
        <v>8</v>
      </c>
      <c r="CU947" s="146">
        <f t="shared" si="1489"/>
        <v>8</v>
      </c>
      <c r="CV947" s="146">
        <f t="shared" si="1490"/>
        <v>8</v>
      </c>
      <c r="CW947" s="146">
        <f t="shared" si="1491"/>
        <v>8</v>
      </c>
      <c r="CX947" s="146">
        <f t="shared" si="1492"/>
        <v>8</v>
      </c>
      <c r="CY947" s="146">
        <f t="shared" si="1493"/>
        <v>8</v>
      </c>
      <c r="CZ947" s="146">
        <f t="shared" si="1494"/>
        <v>8</v>
      </c>
      <c r="DA947" s="146">
        <f t="shared" si="1495"/>
        <v>8</v>
      </c>
      <c r="DB947" s="146">
        <f t="shared" si="1496"/>
        <v>8</v>
      </c>
      <c r="DC947" s="146">
        <f t="shared" si="1497"/>
        <v>8</v>
      </c>
      <c r="DD947" s="146">
        <f t="shared" si="1498"/>
        <v>0</v>
      </c>
      <c r="DE947" s="146">
        <f t="shared" si="1499"/>
        <v>0</v>
      </c>
      <c r="DF947" s="146">
        <f t="shared" si="1500"/>
        <v>0</v>
      </c>
      <c r="DG947" s="146">
        <f t="shared" si="1501"/>
        <v>0</v>
      </c>
      <c r="DH947" s="146">
        <f t="shared" si="1502"/>
        <v>0</v>
      </c>
      <c r="DI947" s="146">
        <f t="shared" si="1503"/>
        <v>0</v>
      </c>
      <c r="DJ947" s="146">
        <f t="shared" si="1504"/>
        <v>0</v>
      </c>
      <c r="DK947" s="146">
        <f t="shared" si="1505"/>
        <v>0</v>
      </c>
      <c r="DL947" s="146">
        <f t="shared" si="1506"/>
        <v>0</v>
      </c>
      <c r="DM947" s="146">
        <f t="shared" si="1507"/>
        <v>0</v>
      </c>
      <c r="DN947" s="65">
        <f t="shared" si="1529"/>
        <v>120</v>
      </c>
      <c r="DO947" s="57" t="str">
        <f t="shared" si="1530"/>
        <v/>
      </c>
      <c r="DP947" s="57" t="str">
        <f t="shared" si="1510"/>
        <v/>
      </c>
      <c r="DQ947" s="58">
        <f t="shared" si="1511"/>
        <v>120</v>
      </c>
      <c r="DR947" s="1">
        <f t="shared" si="1531"/>
        <v>2</v>
      </c>
      <c r="DS947" s="168" t="e">
        <f>IF(AND(DR947=#REF!,BL947=#REF!),'Tiến độ'!D947,"")</f>
        <v>#REF!</v>
      </c>
    </row>
    <row r="948" spans="1:123" ht="11.25" customHeight="1">
      <c r="A948" s="309" t="str">
        <f>IF(B948="","",MAX($A$7:A947)+1)</f>
        <v/>
      </c>
      <c r="B948" s="312"/>
      <c r="C948" s="101" t="s">
        <v>905</v>
      </c>
      <c r="D948" s="102" t="s">
        <v>906</v>
      </c>
      <c r="E948" s="103">
        <v>3</v>
      </c>
      <c r="F948" s="104">
        <v>45</v>
      </c>
      <c r="G948" s="105"/>
      <c r="H948" s="106">
        <f t="shared" si="1532"/>
        <v>2</v>
      </c>
      <c r="I948" s="107">
        <f t="shared" si="1533"/>
        <v>128</v>
      </c>
      <c r="J948" s="28"/>
      <c r="K948" s="108"/>
      <c r="L948" s="109"/>
      <c r="M948" s="109"/>
      <c r="N948" s="110"/>
      <c r="O948" s="108"/>
      <c r="P948" s="109"/>
      <c r="Q948" s="109"/>
      <c r="R948" s="110"/>
      <c r="S948" s="108"/>
      <c r="T948" s="109"/>
      <c r="U948" s="109"/>
      <c r="V948" s="109"/>
      <c r="W948" s="110"/>
      <c r="X948" s="108"/>
      <c r="Y948" s="109"/>
      <c r="Z948" s="109"/>
      <c r="AA948" s="110"/>
      <c r="AB948" s="108"/>
      <c r="AC948" s="109"/>
      <c r="AD948" s="109"/>
      <c r="AE948" s="110"/>
      <c r="AF948" s="108"/>
      <c r="AG948" s="109"/>
      <c r="AH948" s="109"/>
      <c r="AI948" s="362"/>
      <c r="AJ948" s="363"/>
      <c r="AK948" s="108"/>
      <c r="AL948" s="109">
        <v>3</v>
      </c>
      <c r="AM948" s="109">
        <v>3</v>
      </c>
      <c r="AN948" s="110">
        <v>3</v>
      </c>
      <c r="AO948" s="108">
        <v>3</v>
      </c>
      <c r="AP948" s="109">
        <v>3</v>
      </c>
      <c r="AQ948" s="109">
        <v>3</v>
      </c>
      <c r="AR948" s="110">
        <v>3</v>
      </c>
      <c r="AS948" s="111">
        <v>3</v>
      </c>
      <c r="AT948" s="109">
        <v>3</v>
      </c>
      <c r="AU948" s="109">
        <v>3</v>
      </c>
      <c r="AV948" s="112">
        <v>3</v>
      </c>
      <c r="AW948" s="108">
        <v>3</v>
      </c>
      <c r="AX948" s="109">
        <v>3</v>
      </c>
      <c r="AY948" s="109">
        <v>3</v>
      </c>
      <c r="AZ948" s="109">
        <v>3</v>
      </c>
      <c r="BA948" s="110" t="s">
        <v>163</v>
      </c>
      <c r="BB948" s="111" t="s">
        <v>163</v>
      </c>
      <c r="BC948" s="109" t="s">
        <v>163</v>
      </c>
      <c r="BD948" s="109" t="s">
        <v>163</v>
      </c>
      <c r="BE948" s="321"/>
      <c r="BF948" s="322"/>
      <c r="BG948" s="322"/>
      <c r="BH948" s="322"/>
      <c r="BI948" s="322"/>
      <c r="BJ948" s="323"/>
      <c r="BK948" s="48" t="s">
        <v>18</v>
      </c>
      <c r="BL948" s="48" t="s">
        <v>32</v>
      </c>
      <c r="BN948" s="146">
        <f t="shared" si="1508"/>
        <v>0</v>
      </c>
      <c r="BO948" s="146">
        <f t="shared" si="1457"/>
        <v>0</v>
      </c>
      <c r="BP948" s="146">
        <f t="shared" si="1458"/>
        <v>0</v>
      </c>
      <c r="BQ948" s="146">
        <f t="shared" si="1459"/>
        <v>0</v>
      </c>
      <c r="BR948" s="146">
        <f t="shared" si="1460"/>
        <v>0</v>
      </c>
      <c r="BS948" s="146">
        <f t="shared" si="1461"/>
        <v>0</v>
      </c>
      <c r="BT948" s="146">
        <f t="shared" si="1462"/>
        <v>0</v>
      </c>
      <c r="BU948" s="146">
        <f t="shared" si="1463"/>
        <v>0</v>
      </c>
      <c r="BV948" s="146">
        <f t="shared" si="1464"/>
        <v>0</v>
      </c>
      <c r="BW948" s="146">
        <f t="shared" si="1465"/>
        <v>0</v>
      </c>
      <c r="BX948" s="146">
        <f t="shared" si="1466"/>
        <v>0</v>
      </c>
      <c r="BY948" s="146">
        <f t="shared" si="1467"/>
        <v>0</v>
      </c>
      <c r="BZ948" s="146">
        <f t="shared" si="1468"/>
        <v>0</v>
      </c>
      <c r="CA948" s="146">
        <f t="shared" si="1469"/>
        <v>0</v>
      </c>
      <c r="CB948" s="146">
        <f t="shared" si="1470"/>
        <v>0</v>
      </c>
      <c r="CC948" s="146">
        <f t="shared" si="1471"/>
        <v>0</v>
      </c>
      <c r="CD948" s="146">
        <f t="shared" si="1472"/>
        <v>0</v>
      </c>
      <c r="CE948" s="146">
        <f t="shared" si="1473"/>
        <v>0</v>
      </c>
      <c r="CF948" s="146">
        <f t="shared" si="1474"/>
        <v>0</v>
      </c>
      <c r="CG948" s="146">
        <f t="shared" si="1475"/>
        <v>0</v>
      </c>
      <c r="CH948" s="146">
        <f t="shared" si="1476"/>
        <v>0</v>
      </c>
      <c r="CI948" s="146">
        <f t="shared" si="1477"/>
        <v>0</v>
      </c>
      <c r="CJ948" s="146">
        <f t="shared" si="1478"/>
        <v>0</v>
      </c>
      <c r="CK948" s="146">
        <f t="shared" si="1479"/>
        <v>0</v>
      </c>
      <c r="CL948" s="146">
        <f t="shared" si="1480"/>
        <v>0</v>
      </c>
      <c r="CM948" s="146">
        <f t="shared" si="1481"/>
        <v>0</v>
      </c>
      <c r="CN948" s="146">
        <f t="shared" si="1482"/>
        <v>0</v>
      </c>
      <c r="CO948" s="146">
        <f t="shared" si="1483"/>
        <v>6</v>
      </c>
      <c r="CP948" s="146">
        <f t="shared" si="1484"/>
        <v>6</v>
      </c>
      <c r="CQ948" s="146">
        <f t="shared" si="1485"/>
        <v>6</v>
      </c>
      <c r="CR948" s="146">
        <f t="shared" si="1486"/>
        <v>6</v>
      </c>
      <c r="CS948" s="146">
        <f t="shared" si="1487"/>
        <v>6</v>
      </c>
      <c r="CT948" s="146">
        <f t="shared" si="1488"/>
        <v>6</v>
      </c>
      <c r="CU948" s="146">
        <f t="shared" si="1489"/>
        <v>6</v>
      </c>
      <c r="CV948" s="146">
        <f t="shared" si="1490"/>
        <v>6</v>
      </c>
      <c r="CW948" s="146">
        <f t="shared" si="1491"/>
        <v>6</v>
      </c>
      <c r="CX948" s="146">
        <f t="shared" si="1492"/>
        <v>6</v>
      </c>
      <c r="CY948" s="146">
        <f t="shared" si="1493"/>
        <v>6</v>
      </c>
      <c r="CZ948" s="146">
        <f t="shared" si="1494"/>
        <v>6</v>
      </c>
      <c r="DA948" s="146">
        <f t="shared" si="1495"/>
        <v>6</v>
      </c>
      <c r="DB948" s="146">
        <f t="shared" si="1496"/>
        <v>6</v>
      </c>
      <c r="DC948" s="146">
        <f t="shared" si="1497"/>
        <v>6</v>
      </c>
      <c r="DD948" s="146">
        <f t="shared" si="1498"/>
        <v>0</v>
      </c>
      <c r="DE948" s="146">
        <f t="shared" si="1499"/>
        <v>0</v>
      </c>
      <c r="DF948" s="146">
        <f t="shared" si="1500"/>
        <v>0</v>
      </c>
      <c r="DG948" s="146">
        <f t="shared" si="1501"/>
        <v>0</v>
      </c>
      <c r="DH948" s="146">
        <f t="shared" si="1502"/>
        <v>0</v>
      </c>
      <c r="DI948" s="146">
        <f t="shared" si="1503"/>
        <v>0</v>
      </c>
      <c r="DJ948" s="146">
        <f t="shared" si="1504"/>
        <v>0</v>
      </c>
      <c r="DK948" s="146">
        <f t="shared" si="1505"/>
        <v>0</v>
      </c>
      <c r="DL948" s="146">
        <f t="shared" si="1506"/>
        <v>0</v>
      </c>
      <c r="DM948" s="146">
        <f t="shared" si="1507"/>
        <v>0</v>
      </c>
      <c r="DN948" s="65">
        <f t="shared" si="1529"/>
        <v>90</v>
      </c>
      <c r="DO948" s="57" t="str">
        <f t="shared" si="1530"/>
        <v/>
      </c>
      <c r="DP948" s="57" t="str">
        <f t="shared" si="1510"/>
        <v/>
      </c>
      <c r="DQ948" s="58">
        <f t="shared" si="1511"/>
        <v>90</v>
      </c>
      <c r="DR948" s="1">
        <f t="shared" si="1531"/>
        <v>2</v>
      </c>
      <c r="DS948" s="168" t="e">
        <f>IF(AND(DR948=#REF!,BL948=#REF!),'Tiến độ'!D948,"")</f>
        <v>#REF!</v>
      </c>
    </row>
    <row r="949" spans="1:123" ht="11.25" customHeight="1">
      <c r="A949" s="309" t="str">
        <f>IF(B949="","",MAX($A$7:A948)+1)</f>
        <v/>
      </c>
      <c r="B949" s="312"/>
      <c r="C949" s="101" t="s">
        <v>518</v>
      </c>
      <c r="D949" s="102" t="s">
        <v>907</v>
      </c>
      <c r="E949" s="103">
        <v>3</v>
      </c>
      <c r="F949" s="104">
        <v>45</v>
      </c>
      <c r="G949" s="105"/>
      <c r="H949" s="106">
        <f t="shared" si="1532"/>
        <v>2</v>
      </c>
      <c r="I949" s="107">
        <f t="shared" si="1533"/>
        <v>128</v>
      </c>
      <c r="J949" s="28"/>
      <c r="K949" s="108"/>
      <c r="L949" s="109"/>
      <c r="M949" s="109"/>
      <c r="N949" s="110"/>
      <c r="O949" s="108"/>
      <c r="P949" s="109"/>
      <c r="Q949" s="109"/>
      <c r="R949" s="110"/>
      <c r="S949" s="108"/>
      <c r="T949" s="109"/>
      <c r="U949" s="109"/>
      <c r="V949" s="109"/>
      <c r="W949" s="110"/>
      <c r="X949" s="108"/>
      <c r="Y949" s="109"/>
      <c r="Z949" s="109"/>
      <c r="AA949" s="110"/>
      <c r="AB949" s="108"/>
      <c r="AC949" s="109"/>
      <c r="AD949" s="109"/>
      <c r="AE949" s="110"/>
      <c r="AF949" s="108"/>
      <c r="AG949" s="109"/>
      <c r="AH949" s="109"/>
      <c r="AI949" s="362"/>
      <c r="AJ949" s="363"/>
      <c r="AK949" s="108"/>
      <c r="AL949" s="109">
        <v>3</v>
      </c>
      <c r="AM949" s="109">
        <v>3</v>
      </c>
      <c r="AN949" s="110">
        <v>3</v>
      </c>
      <c r="AO949" s="108">
        <v>3</v>
      </c>
      <c r="AP949" s="109">
        <v>3</v>
      </c>
      <c r="AQ949" s="109">
        <v>3</v>
      </c>
      <c r="AR949" s="110">
        <v>3</v>
      </c>
      <c r="AS949" s="111">
        <v>3</v>
      </c>
      <c r="AT949" s="109">
        <v>3</v>
      </c>
      <c r="AU949" s="109">
        <v>3</v>
      </c>
      <c r="AV949" s="112">
        <v>3</v>
      </c>
      <c r="AW949" s="108">
        <v>3</v>
      </c>
      <c r="AX949" s="109">
        <v>3</v>
      </c>
      <c r="AY949" s="109">
        <v>3</v>
      </c>
      <c r="AZ949" s="109">
        <v>3</v>
      </c>
      <c r="BA949" s="110" t="s">
        <v>163</v>
      </c>
      <c r="BB949" s="111" t="s">
        <v>163</v>
      </c>
      <c r="BC949" s="109" t="s">
        <v>163</v>
      </c>
      <c r="BD949" s="109" t="s">
        <v>163</v>
      </c>
      <c r="BE949" s="321"/>
      <c r="BF949" s="322"/>
      <c r="BG949" s="322"/>
      <c r="BH949" s="322"/>
      <c r="BI949" s="322"/>
      <c r="BJ949" s="323"/>
      <c r="BK949" s="48" t="s">
        <v>18</v>
      </c>
      <c r="BL949" s="48" t="s">
        <v>32</v>
      </c>
      <c r="BN949" s="146">
        <f t="shared" si="1508"/>
        <v>0</v>
      </c>
      <c r="BO949" s="146">
        <f t="shared" si="1457"/>
        <v>0</v>
      </c>
      <c r="BP949" s="146">
        <f t="shared" si="1458"/>
        <v>0</v>
      </c>
      <c r="BQ949" s="146">
        <f t="shared" si="1459"/>
        <v>0</v>
      </c>
      <c r="BR949" s="146">
        <f t="shared" si="1460"/>
        <v>0</v>
      </c>
      <c r="BS949" s="146">
        <f t="shared" si="1461"/>
        <v>0</v>
      </c>
      <c r="BT949" s="146">
        <f t="shared" si="1462"/>
        <v>0</v>
      </c>
      <c r="BU949" s="146">
        <f t="shared" si="1463"/>
        <v>0</v>
      </c>
      <c r="BV949" s="146">
        <f t="shared" si="1464"/>
        <v>0</v>
      </c>
      <c r="BW949" s="146">
        <f t="shared" si="1465"/>
        <v>0</v>
      </c>
      <c r="BX949" s="146">
        <f t="shared" si="1466"/>
        <v>0</v>
      </c>
      <c r="BY949" s="146">
        <f t="shared" si="1467"/>
        <v>0</v>
      </c>
      <c r="BZ949" s="146">
        <f t="shared" si="1468"/>
        <v>0</v>
      </c>
      <c r="CA949" s="146">
        <f t="shared" si="1469"/>
        <v>0</v>
      </c>
      <c r="CB949" s="146">
        <f t="shared" si="1470"/>
        <v>0</v>
      </c>
      <c r="CC949" s="146">
        <f t="shared" si="1471"/>
        <v>0</v>
      </c>
      <c r="CD949" s="146">
        <f t="shared" si="1472"/>
        <v>0</v>
      </c>
      <c r="CE949" s="146">
        <f t="shared" si="1473"/>
        <v>0</v>
      </c>
      <c r="CF949" s="146">
        <f t="shared" si="1474"/>
        <v>0</v>
      </c>
      <c r="CG949" s="146">
        <f t="shared" si="1475"/>
        <v>0</v>
      </c>
      <c r="CH949" s="146">
        <f t="shared" si="1476"/>
        <v>0</v>
      </c>
      <c r="CI949" s="146">
        <f t="shared" si="1477"/>
        <v>0</v>
      </c>
      <c r="CJ949" s="146">
        <f t="shared" si="1478"/>
        <v>0</v>
      </c>
      <c r="CK949" s="146">
        <f t="shared" si="1479"/>
        <v>0</v>
      </c>
      <c r="CL949" s="146">
        <f t="shared" si="1480"/>
        <v>0</v>
      </c>
      <c r="CM949" s="146">
        <f t="shared" si="1481"/>
        <v>0</v>
      </c>
      <c r="CN949" s="146">
        <f t="shared" si="1482"/>
        <v>0</v>
      </c>
      <c r="CO949" s="146">
        <f t="shared" si="1483"/>
        <v>6</v>
      </c>
      <c r="CP949" s="146">
        <f t="shared" si="1484"/>
        <v>6</v>
      </c>
      <c r="CQ949" s="146">
        <f t="shared" si="1485"/>
        <v>6</v>
      </c>
      <c r="CR949" s="146">
        <f t="shared" si="1486"/>
        <v>6</v>
      </c>
      <c r="CS949" s="146">
        <f t="shared" si="1487"/>
        <v>6</v>
      </c>
      <c r="CT949" s="146">
        <f t="shared" si="1488"/>
        <v>6</v>
      </c>
      <c r="CU949" s="146">
        <f t="shared" si="1489"/>
        <v>6</v>
      </c>
      <c r="CV949" s="146">
        <f t="shared" si="1490"/>
        <v>6</v>
      </c>
      <c r="CW949" s="146">
        <f t="shared" si="1491"/>
        <v>6</v>
      </c>
      <c r="CX949" s="146">
        <f t="shared" si="1492"/>
        <v>6</v>
      </c>
      <c r="CY949" s="146">
        <f t="shared" si="1493"/>
        <v>6</v>
      </c>
      <c r="CZ949" s="146">
        <f t="shared" si="1494"/>
        <v>6</v>
      </c>
      <c r="DA949" s="146">
        <f t="shared" si="1495"/>
        <v>6</v>
      </c>
      <c r="DB949" s="146">
        <f t="shared" si="1496"/>
        <v>6</v>
      </c>
      <c r="DC949" s="146">
        <f t="shared" si="1497"/>
        <v>6</v>
      </c>
      <c r="DD949" s="146">
        <f t="shared" si="1498"/>
        <v>0</v>
      </c>
      <c r="DE949" s="146">
        <f t="shared" si="1499"/>
        <v>0</v>
      </c>
      <c r="DF949" s="146">
        <f t="shared" si="1500"/>
        <v>0</v>
      </c>
      <c r="DG949" s="146">
        <f t="shared" si="1501"/>
        <v>0</v>
      </c>
      <c r="DH949" s="146">
        <f t="shared" si="1502"/>
        <v>0</v>
      </c>
      <c r="DI949" s="146">
        <f t="shared" si="1503"/>
        <v>0</v>
      </c>
      <c r="DJ949" s="146">
        <f t="shared" si="1504"/>
        <v>0</v>
      </c>
      <c r="DK949" s="146">
        <f t="shared" si="1505"/>
        <v>0</v>
      </c>
      <c r="DL949" s="146">
        <f t="shared" si="1506"/>
        <v>0</v>
      </c>
      <c r="DM949" s="146">
        <f t="shared" si="1507"/>
        <v>0</v>
      </c>
      <c r="DN949" s="65">
        <f t="shared" si="1529"/>
        <v>90</v>
      </c>
      <c r="DO949" s="57" t="str">
        <f t="shared" si="1530"/>
        <v/>
      </c>
      <c r="DP949" s="57" t="str">
        <f t="shared" si="1510"/>
        <v/>
      </c>
      <c r="DQ949" s="58">
        <f t="shared" si="1511"/>
        <v>90</v>
      </c>
      <c r="DR949" s="1">
        <f t="shared" si="1531"/>
        <v>2</v>
      </c>
      <c r="DS949" s="168" t="e">
        <f>IF(AND(DR949=#REF!,BL949=#REF!),'Tiến độ'!D949,"")</f>
        <v>#REF!</v>
      </c>
    </row>
    <row r="950" spans="1:123" ht="11.25" customHeight="1">
      <c r="A950" s="309" t="str">
        <f>IF(B950="","",MAX($A$7:A949)+1)</f>
        <v/>
      </c>
      <c r="B950" s="312"/>
      <c r="C950" s="101" t="s">
        <v>908</v>
      </c>
      <c r="D950" s="102" t="s">
        <v>909</v>
      </c>
      <c r="E950" s="103">
        <v>3</v>
      </c>
      <c r="F950" s="104">
        <v>45</v>
      </c>
      <c r="G950" s="105"/>
      <c r="H950" s="106">
        <f t="shared" si="1532"/>
        <v>2</v>
      </c>
      <c r="I950" s="107">
        <f t="shared" si="1533"/>
        <v>128</v>
      </c>
      <c r="J950" s="28"/>
      <c r="K950" s="108"/>
      <c r="L950" s="109"/>
      <c r="M950" s="109"/>
      <c r="N950" s="110"/>
      <c r="O950" s="108"/>
      <c r="P950" s="109"/>
      <c r="Q950" s="109"/>
      <c r="R950" s="110"/>
      <c r="S950" s="108"/>
      <c r="T950" s="109"/>
      <c r="U950" s="109"/>
      <c r="V950" s="109"/>
      <c r="W950" s="110"/>
      <c r="X950" s="108"/>
      <c r="Y950" s="109"/>
      <c r="Z950" s="109"/>
      <c r="AA950" s="110"/>
      <c r="AB950" s="108"/>
      <c r="AC950" s="109"/>
      <c r="AD950" s="109"/>
      <c r="AE950" s="110"/>
      <c r="AF950" s="108"/>
      <c r="AG950" s="109"/>
      <c r="AH950" s="109"/>
      <c r="AI950" s="362"/>
      <c r="AJ950" s="363"/>
      <c r="AK950" s="108"/>
      <c r="AL950" s="109">
        <v>3</v>
      </c>
      <c r="AM950" s="109">
        <v>3</v>
      </c>
      <c r="AN950" s="110">
        <v>3</v>
      </c>
      <c r="AO950" s="108">
        <v>3</v>
      </c>
      <c r="AP950" s="109">
        <v>3</v>
      </c>
      <c r="AQ950" s="109">
        <v>3</v>
      </c>
      <c r="AR950" s="110">
        <v>3</v>
      </c>
      <c r="AS950" s="111">
        <v>3</v>
      </c>
      <c r="AT950" s="109">
        <v>3</v>
      </c>
      <c r="AU950" s="109">
        <v>3</v>
      </c>
      <c r="AV950" s="112">
        <v>3</v>
      </c>
      <c r="AW950" s="108">
        <v>3</v>
      </c>
      <c r="AX950" s="109">
        <v>3</v>
      </c>
      <c r="AY950" s="109">
        <v>3</v>
      </c>
      <c r="AZ950" s="109">
        <v>3</v>
      </c>
      <c r="BA950" s="110" t="s">
        <v>163</v>
      </c>
      <c r="BB950" s="111" t="s">
        <v>163</v>
      </c>
      <c r="BC950" s="109" t="s">
        <v>163</v>
      </c>
      <c r="BD950" s="109" t="s">
        <v>163</v>
      </c>
      <c r="BE950" s="321"/>
      <c r="BF950" s="322"/>
      <c r="BG950" s="322"/>
      <c r="BH950" s="322"/>
      <c r="BI950" s="322"/>
      <c r="BJ950" s="323"/>
      <c r="BK950" s="48" t="s">
        <v>18</v>
      </c>
      <c r="BL950" s="48" t="s">
        <v>48</v>
      </c>
      <c r="BN950" s="146">
        <f t="shared" si="1508"/>
        <v>0</v>
      </c>
      <c r="BO950" s="146">
        <f t="shared" si="1457"/>
        <v>0</v>
      </c>
      <c r="BP950" s="146">
        <f t="shared" si="1458"/>
        <v>0</v>
      </c>
      <c r="BQ950" s="146">
        <f t="shared" si="1459"/>
        <v>0</v>
      </c>
      <c r="BR950" s="146">
        <f t="shared" si="1460"/>
        <v>0</v>
      </c>
      <c r="BS950" s="146">
        <f t="shared" si="1461"/>
        <v>0</v>
      </c>
      <c r="BT950" s="146">
        <f t="shared" si="1462"/>
        <v>0</v>
      </c>
      <c r="BU950" s="146">
        <f t="shared" si="1463"/>
        <v>0</v>
      </c>
      <c r="BV950" s="146">
        <f t="shared" si="1464"/>
        <v>0</v>
      </c>
      <c r="BW950" s="146">
        <f t="shared" si="1465"/>
        <v>0</v>
      </c>
      <c r="BX950" s="146">
        <f t="shared" si="1466"/>
        <v>0</v>
      </c>
      <c r="BY950" s="146">
        <f t="shared" si="1467"/>
        <v>0</v>
      </c>
      <c r="BZ950" s="146">
        <f t="shared" si="1468"/>
        <v>0</v>
      </c>
      <c r="CA950" s="146">
        <f t="shared" si="1469"/>
        <v>0</v>
      </c>
      <c r="CB950" s="146">
        <f t="shared" si="1470"/>
        <v>0</v>
      </c>
      <c r="CC950" s="146">
        <f t="shared" si="1471"/>
        <v>0</v>
      </c>
      <c r="CD950" s="146">
        <f t="shared" si="1472"/>
        <v>0</v>
      </c>
      <c r="CE950" s="146">
        <f t="shared" si="1473"/>
        <v>0</v>
      </c>
      <c r="CF950" s="146">
        <f t="shared" si="1474"/>
        <v>0</v>
      </c>
      <c r="CG950" s="146">
        <f t="shared" si="1475"/>
        <v>0</v>
      </c>
      <c r="CH950" s="146">
        <f t="shared" si="1476"/>
        <v>0</v>
      </c>
      <c r="CI950" s="146">
        <f t="shared" si="1477"/>
        <v>0</v>
      </c>
      <c r="CJ950" s="146">
        <f t="shared" si="1478"/>
        <v>0</v>
      </c>
      <c r="CK950" s="146">
        <f t="shared" si="1479"/>
        <v>0</v>
      </c>
      <c r="CL950" s="146">
        <f t="shared" si="1480"/>
        <v>0</v>
      </c>
      <c r="CM950" s="146">
        <f t="shared" si="1481"/>
        <v>0</v>
      </c>
      <c r="CN950" s="146">
        <f t="shared" si="1482"/>
        <v>0</v>
      </c>
      <c r="CO950" s="146">
        <f t="shared" si="1483"/>
        <v>6</v>
      </c>
      <c r="CP950" s="146">
        <f t="shared" si="1484"/>
        <v>6</v>
      </c>
      <c r="CQ950" s="146">
        <f t="shared" si="1485"/>
        <v>6</v>
      </c>
      <c r="CR950" s="146">
        <f t="shared" si="1486"/>
        <v>6</v>
      </c>
      <c r="CS950" s="146">
        <f t="shared" si="1487"/>
        <v>6</v>
      </c>
      <c r="CT950" s="146">
        <f t="shared" si="1488"/>
        <v>6</v>
      </c>
      <c r="CU950" s="146">
        <f t="shared" si="1489"/>
        <v>6</v>
      </c>
      <c r="CV950" s="146">
        <f t="shared" si="1490"/>
        <v>6</v>
      </c>
      <c r="CW950" s="146">
        <f t="shared" si="1491"/>
        <v>6</v>
      </c>
      <c r="CX950" s="146">
        <f t="shared" si="1492"/>
        <v>6</v>
      </c>
      <c r="CY950" s="146">
        <f t="shared" si="1493"/>
        <v>6</v>
      </c>
      <c r="CZ950" s="146">
        <f t="shared" si="1494"/>
        <v>6</v>
      </c>
      <c r="DA950" s="146">
        <f t="shared" si="1495"/>
        <v>6</v>
      </c>
      <c r="DB950" s="146">
        <f t="shared" si="1496"/>
        <v>6</v>
      </c>
      <c r="DC950" s="146">
        <f t="shared" si="1497"/>
        <v>6</v>
      </c>
      <c r="DD950" s="146">
        <f t="shared" si="1498"/>
        <v>0</v>
      </c>
      <c r="DE950" s="146">
        <f t="shared" si="1499"/>
        <v>0</v>
      </c>
      <c r="DF950" s="146">
        <f t="shared" si="1500"/>
        <v>0</v>
      </c>
      <c r="DG950" s="146">
        <f t="shared" si="1501"/>
        <v>0</v>
      </c>
      <c r="DH950" s="146">
        <f t="shared" si="1502"/>
        <v>0</v>
      </c>
      <c r="DI950" s="146">
        <f t="shared" si="1503"/>
        <v>0</v>
      </c>
      <c r="DJ950" s="146">
        <f t="shared" si="1504"/>
        <v>0</v>
      </c>
      <c r="DK950" s="146">
        <f t="shared" si="1505"/>
        <v>0</v>
      </c>
      <c r="DL950" s="146">
        <f t="shared" si="1506"/>
        <v>0</v>
      </c>
      <c r="DM950" s="146">
        <f t="shared" si="1507"/>
        <v>0</v>
      </c>
      <c r="DN950" s="65">
        <f t="shared" si="1529"/>
        <v>90</v>
      </c>
      <c r="DO950" s="57" t="str">
        <f t="shared" si="1530"/>
        <v/>
      </c>
      <c r="DP950" s="57" t="str">
        <f t="shared" si="1510"/>
        <v/>
      </c>
      <c r="DQ950" s="58">
        <f t="shared" si="1511"/>
        <v>90</v>
      </c>
      <c r="DR950" s="1">
        <f t="shared" si="1531"/>
        <v>2</v>
      </c>
      <c r="DS950" s="168" t="e">
        <f>IF(AND(DR950=#REF!,BL950=#REF!),'Tiến độ'!D950,"")</f>
        <v>#REF!</v>
      </c>
    </row>
    <row r="951" spans="1:123" ht="11.25" customHeight="1">
      <c r="A951" s="309" t="str">
        <f>IF(B951="","",MAX($A$7:A950)+1)</f>
        <v/>
      </c>
      <c r="B951" s="312"/>
      <c r="C951" s="101" t="s">
        <v>880</v>
      </c>
      <c r="D951" s="102" t="s">
        <v>881</v>
      </c>
      <c r="E951" s="103">
        <v>3</v>
      </c>
      <c r="F951" s="104">
        <v>45</v>
      </c>
      <c r="G951" s="105"/>
      <c r="H951" s="106">
        <f t="shared" si="1532"/>
        <v>2</v>
      </c>
      <c r="I951" s="107">
        <f t="shared" si="1533"/>
        <v>128</v>
      </c>
      <c r="J951" s="28"/>
      <c r="K951" s="108"/>
      <c r="L951" s="109"/>
      <c r="M951" s="109"/>
      <c r="N951" s="110"/>
      <c r="O951" s="108"/>
      <c r="P951" s="109"/>
      <c r="Q951" s="109"/>
      <c r="R951" s="110"/>
      <c r="S951" s="108"/>
      <c r="T951" s="109"/>
      <c r="U951" s="109"/>
      <c r="V951" s="109"/>
      <c r="W951" s="110"/>
      <c r="X951" s="108"/>
      <c r="Y951" s="109"/>
      <c r="Z951" s="109"/>
      <c r="AA951" s="110"/>
      <c r="AB951" s="108"/>
      <c r="AC951" s="109"/>
      <c r="AD951" s="109"/>
      <c r="AE951" s="110"/>
      <c r="AF951" s="108"/>
      <c r="AG951" s="109"/>
      <c r="AH951" s="109"/>
      <c r="AI951" s="362"/>
      <c r="AJ951" s="363"/>
      <c r="AK951" s="108"/>
      <c r="AL951" s="109">
        <v>3</v>
      </c>
      <c r="AM951" s="109">
        <v>3</v>
      </c>
      <c r="AN951" s="110">
        <v>3</v>
      </c>
      <c r="AO951" s="108">
        <v>3</v>
      </c>
      <c r="AP951" s="109">
        <v>3</v>
      </c>
      <c r="AQ951" s="109">
        <v>3</v>
      </c>
      <c r="AR951" s="110">
        <v>3</v>
      </c>
      <c r="AS951" s="111">
        <v>3</v>
      </c>
      <c r="AT951" s="109">
        <v>3</v>
      </c>
      <c r="AU951" s="109">
        <v>3</v>
      </c>
      <c r="AV951" s="112">
        <v>3</v>
      </c>
      <c r="AW951" s="108">
        <v>3</v>
      </c>
      <c r="AX951" s="109">
        <v>3</v>
      </c>
      <c r="AY951" s="109">
        <v>3</v>
      </c>
      <c r="AZ951" s="109">
        <v>3</v>
      </c>
      <c r="BA951" s="110" t="s">
        <v>163</v>
      </c>
      <c r="BB951" s="111" t="s">
        <v>163</v>
      </c>
      <c r="BC951" s="109" t="s">
        <v>163</v>
      </c>
      <c r="BD951" s="109" t="s">
        <v>163</v>
      </c>
      <c r="BE951" s="321"/>
      <c r="BF951" s="322"/>
      <c r="BG951" s="322"/>
      <c r="BH951" s="322"/>
      <c r="BI951" s="322"/>
      <c r="BJ951" s="323"/>
      <c r="BK951" s="48" t="s">
        <v>18</v>
      </c>
      <c r="BL951" s="48" t="s">
        <v>49</v>
      </c>
      <c r="BN951" s="146">
        <f t="shared" si="1508"/>
        <v>0</v>
      </c>
      <c r="BO951" s="146">
        <f t="shared" si="1457"/>
        <v>0</v>
      </c>
      <c r="BP951" s="146">
        <f t="shared" si="1458"/>
        <v>0</v>
      </c>
      <c r="BQ951" s="146">
        <f t="shared" si="1459"/>
        <v>0</v>
      </c>
      <c r="BR951" s="146">
        <f t="shared" si="1460"/>
        <v>0</v>
      </c>
      <c r="BS951" s="146">
        <f t="shared" si="1461"/>
        <v>0</v>
      </c>
      <c r="BT951" s="146">
        <f t="shared" si="1462"/>
        <v>0</v>
      </c>
      <c r="BU951" s="146">
        <f t="shared" si="1463"/>
        <v>0</v>
      </c>
      <c r="BV951" s="146">
        <f t="shared" si="1464"/>
        <v>0</v>
      </c>
      <c r="BW951" s="146">
        <f t="shared" si="1465"/>
        <v>0</v>
      </c>
      <c r="BX951" s="146">
        <f t="shared" si="1466"/>
        <v>0</v>
      </c>
      <c r="BY951" s="146">
        <f t="shared" si="1467"/>
        <v>0</v>
      </c>
      <c r="BZ951" s="146">
        <f t="shared" si="1468"/>
        <v>0</v>
      </c>
      <c r="CA951" s="146">
        <f t="shared" si="1469"/>
        <v>0</v>
      </c>
      <c r="CB951" s="146">
        <f t="shared" si="1470"/>
        <v>0</v>
      </c>
      <c r="CC951" s="146">
        <f t="shared" si="1471"/>
        <v>0</v>
      </c>
      <c r="CD951" s="146">
        <f t="shared" si="1472"/>
        <v>0</v>
      </c>
      <c r="CE951" s="146">
        <f t="shared" si="1473"/>
        <v>0</v>
      </c>
      <c r="CF951" s="146">
        <f t="shared" si="1474"/>
        <v>0</v>
      </c>
      <c r="CG951" s="146">
        <f t="shared" si="1475"/>
        <v>0</v>
      </c>
      <c r="CH951" s="146">
        <f t="shared" si="1476"/>
        <v>0</v>
      </c>
      <c r="CI951" s="146">
        <f t="shared" si="1477"/>
        <v>0</v>
      </c>
      <c r="CJ951" s="146">
        <f t="shared" si="1478"/>
        <v>0</v>
      </c>
      <c r="CK951" s="146">
        <f t="shared" si="1479"/>
        <v>0</v>
      </c>
      <c r="CL951" s="146">
        <f t="shared" si="1480"/>
        <v>0</v>
      </c>
      <c r="CM951" s="146">
        <f t="shared" si="1481"/>
        <v>0</v>
      </c>
      <c r="CN951" s="146">
        <f t="shared" si="1482"/>
        <v>0</v>
      </c>
      <c r="CO951" s="146">
        <f t="shared" si="1483"/>
        <v>6</v>
      </c>
      <c r="CP951" s="146">
        <f t="shared" si="1484"/>
        <v>6</v>
      </c>
      <c r="CQ951" s="146">
        <f t="shared" si="1485"/>
        <v>6</v>
      </c>
      <c r="CR951" s="146">
        <f t="shared" si="1486"/>
        <v>6</v>
      </c>
      <c r="CS951" s="146">
        <f t="shared" si="1487"/>
        <v>6</v>
      </c>
      <c r="CT951" s="146">
        <f t="shared" si="1488"/>
        <v>6</v>
      </c>
      <c r="CU951" s="146">
        <f t="shared" si="1489"/>
        <v>6</v>
      </c>
      <c r="CV951" s="146">
        <f t="shared" si="1490"/>
        <v>6</v>
      </c>
      <c r="CW951" s="146">
        <f t="shared" si="1491"/>
        <v>6</v>
      </c>
      <c r="CX951" s="146">
        <f t="shared" si="1492"/>
        <v>6</v>
      </c>
      <c r="CY951" s="146">
        <f t="shared" si="1493"/>
        <v>6</v>
      </c>
      <c r="CZ951" s="146">
        <f t="shared" si="1494"/>
        <v>6</v>
      </c>
      <c r="DA951" s="146">
        <f t="shared" si="1495"/>
        <v>6</v>
      </c>
      <c r="DB951" s="146">
        <f t="shared" si="1496"/>
        <v>6</v>
      </c>
      <c r="DC951" s="146">
        <f t="shared" si="1497"/>
        <v>6</v>
      </c>
      <c r="DD951" s="146">
        <f t="shared" si="1498"/>
        <v>0</v>
      </c>
      <c r="DE951" s="146">
        <f t="shared" si="1499"/>
        <v>0</v>
      </c>
      <c r="DF951" s="146">
        <f t="shared" si="1500"/>
        <v>0</v>
      </c>
      <c r="DG951" s="146">
        <f t="shared" si="1501"/>
        <v>0</v>
      </c>
      <c r="DH951" s="146">
        <f t="shared" si="1502"/>
        <v>0</v>
      </c>
      <c r="DI951" s="146">
        <f t="shared" si="1503"/>
        <v>0</v>
      </c>
      <c r="DJ951" s="146">
        <f t="shared" si="1504"/>
        <v>0</v>
      </c>
      <c r="DK951" s="146">
        <f t="shared" si="1505"/>
        <v>0</v>
      </c>
      <c r="DL951" s="146">
        <f t="shared" si="1506"/>
        <v>0</v>
      </c>
      <c r="DM951" s="146">
        <f t="shared" si="1507"/>
        <v>0</v>
      </c>
      <c r="DN951" s="65">
        <f t="shared" si="1529"/>
        <v>90</v>
      </c>
      <c r="DO951" s="57" t="str">
        <f t="shared" si="1530"/>
        <v/>
      </c>
      <c r="DP951" s="57" t="str">
        <f t="shared" si="1510"/>
        <v/>
      </c>
      <c r="DQ951" s="58">
        <f t="shared" si="1511"/>
        <v>90</v>
      </c>
      <c r="DR951" s="1">
        <f t="shared" si="1531"/>
        <v>2</v>
      </c>
      <c r="DS951" s="168" t="e">
        <f>IF(AND(DR951=#REF!,BL951=#REF!),'Tiến độ'!D951,"")</f>
        <v>#REF!</v>
      </c>
    </row>
    <row r="952" spans="1:123" ht="11.25" customHeight="1">
      <c r="A952" s="309" t="str">
        <f>IF(B952="","",MAX($A$7:A951)+1)</f>
        <v/>
      </c>
      <c r="B952" s="312"/>
      <c r="C952" s="101" t="s">
        <v>910</v>
      </c>
      <c r="D952" s="102" t="s">
        <v>911</v>
      </c>
      <c r="E952" s="103">
        <v>3</v>
      </c>
      <c r="F952" s="104">
        <v>45</v>
      </c>
      <c r="G952" s="105"/>
      <c r="H952" s="106">
        <f t="shared" si="1532"/>
        <v>2</v>
      </c>
      <c r="I952" s="107">
        <f t="shared" si="1533"/>
        <v>128</v>
      </c>
      <c r="J952" s="28"/>
      <c r="K952" s="108"/>
      <c r="L952" s="109"/>
      <c r="M952" s="109"/>
      <c r="N952" s="110"/>
      <c r="O952" s="108"/>
      <c r="P952" s="109"/>
      <c r="Q952" s="109"/>
      <c r="R952" s="110"/>
      <c r="S952" s="108"/>
      <c r="T952" s="109"/>
      <c r="U952" s="109"/>
      <c r="V952" s="109"/>
      <c r="W952" s="110"/>
      <c r="X952" s="108"/>
      <c r="Y952" s="109"/>
      <c r="Z952" s="109"/>
      <c r="AA952" s="110"/>
      <c r="AB952" s="108"/>
      <c r="AC952" s="109"/>
      <c r="AD952" s="109"/>
      <c r="AE952" s="110"/>
      <c r="AF952" s="108"/>
      <c r="AG952" s="109"/>
      <c r="AH952" s="109"/>
      <c r="AI952" s="362"/>
      <c r="AJ952" s="363"/>
      <c r="AK952" s="108"/>
      <c r="AL952" s="109">
        <v>3</v>
      </c>
      <c r="AM952" s="109">
        <v>3</v>
      </c>
      <c r="AN952" s="110">
        <v>3</v>
      </c>
      <c r="AO952" s="108">
        <v>3</v>
      </c>
      <c r="AP952" s="109">
        <v>3</v>
      </c>
      <c r="AQ952" s="109">
        <v>3</v>
      </c>
      <c r="AR952" s="110">
        <v>3</v>
      </c>
      <c r="AS952" s="111">
        <v>3</v>
      </c>
      <c r="AT952" s="109">
        <v>3</v>
      </c>
      <c r="AU952" s="109">
        <v>3</v>
      </c>
      <c r="AV952" s="112">
        <v>3</v>
      </c>
      <c r="AW952" s="108">
        <v>3</v>
      </c>
      <c r="AX952" s="109">
        <v>3</v>
      </c>
      <c r="AY952" s="109">
        <v>3</v>
      </c>
      <c r="AZ952" s="109">
        <v>3</v>
      </c>
      <c r="BA952" s="110" t="s">
        <v>163</v>
      </c>
      <c r="BB952" s="111" t="s">
        <v>163</v>
      </c>
      <c r="BC952" s="109" t="s">
        <v>163</v>
      </c>
      <c r="BD952" s="109" t="s">
        <v>163</v>
      </c>
      <c r="BE952" s="321"/>
      <c r="BF952" s="322"/>
      <c r="BG952" s="322"/>
      <c r="BH952" s="322"/>
      <c r="BI952" s="322"/>
      <c r="BJ952" s="323"/>
      <c r="BK952" s="48" t="s">
        <v>18</v>
      </c>
      <c r="BL952" s="48" t="s">
        <v>32</v>
      </c>
      <c r="BN952" s="146">
        <f t="shared" si="1508"/>
        <v>0</v>
      </c>
      <c r="BO952" s="146">
        <f t="shared" si="1457"/>
        <v>0</v>
      </c>
      <c r="BP952" s="146">
        <f t="shared" si="1458"/>
        <v>0</v>
      </c>
      <c r="BQ952" s="146">
        <f t="shared" si="1459"/>
        <v>0</v>
      </c>
      <c r="BR952" s="146">
        <f t="shared" si="1460"/>
        <v>0</v>
      </c>
      <c r="BS952" s="146">
        <f t="shared" si="1461"/>
        <v>0</v>
      </c>
      <c r="BT952" s="146">
        <f t="shared" si="1462"/>
        <v>0</v>
      </c>
      <c r="BU952" s="146">
        <f t="shared" si="1463"/>
        <v>0</v>
      </c>
      <c r="BV952" s="146">
        <f t="shared" si="1464"/>
        <v>0</v>
      </c>
      <c r="BW952" s="146">
        <f t="shared" si="1465"/>
        <v>0</v>
      </c>
      <c r="BX952" s="146">
        <f t="shared" si="1466"/>
        <v>0</v>
      </c>
      <c r="BY952" s="146">
        <f t="shared" si="1467"/>
        <v>0</v>
      </c>
      <c r="BZ952" s="146">
        <f t="shared" si="1468"/>
        <v>0</v>
      </c>
      <c r="CA952" s="146">
        <f t="shared" si="1469"/>
        <v>0</v>
      </c>
      <c r="CB952" s="146">
        <f t="shared" si="1470"/>
        <v>0</v>
      </c>
      <c r="CC952" s="146">
        <f t="shared" si="1471"/>
        <v>0</v>
      </c>
      <c r="CD952" s="146">
        <f t="shared" si="1472"/>
        <v>0</v>
      </c>
      <c r="CE952" s="146">
        <f t="shared" si="1473"/>
        <v>0</v>
      </c>
      <c r="CF952" s="146">
        <f t="shared" si="1474"/>
        <v>0</v>
      </c>
      <c r="CG952" s="146">
        <f t="shared" si="1475"/>
        <v>0</v>
      </c>
      <c r="CH952" s="146">
        <f t="shared" si="1476"/>
        <v>0</v>
      </c>
      <c r="CI952" s="146">
        <f t="shared" si="1477"/>
        <v>0</v>
      </c>
      <c r="CJ952" s="146">
        <f t="shared" si="1478"/>
        <v>0</v>
      </c>
      <c r="CK952" s="146">
        <f t="shared" si="1479"/>
        <v>0</v>
      </c>
      <c r="CL952" s="146">
        <f t="shared" si="1480"/>
        <v>0</v>
      </c>
      <c r="CM952" s="146">
        <f t="shared" si="1481"/>
        <v>0</v>
      </c>
      <c r="CN952" s="146">
        <f t="shared" si="1482"/>
        <v>0</v>
      </c>
      <c r="CO952" s="146">
        <f t="shared" si="1483"/>
        <v>6</v>
      </c>
      <c r="CP952" s="146">
        <f t="shared" si="1484"/>
        <v>6</v>
      </c>
      <c r="CQ952" s="146">
        <f t="shared" si="1485"/>
        <v>6</v>
      </c>
      <c r="CR952" s="146">
        <f t="shared" si="1486"/>
        <v>6</v>
      </c>
      <c r="CS952" s="146">
        <f t="shared" si="1487"/>
        <v>6</v>
      </c>
      <c r="CT952" s="146">
        <f t="shared" si="1488"/>
        <v>6</v>
      </c>
      <c r="CU952" s="146">
        <f t="shared" si="1489"/>
        <v>6</v>
      </c>
      <c r="CV952" s="146">
        <f t="shared" si="1490"/>
        <v>6</v>
      </c>
      <c r="CW952" s="146">
        <f t="shared" si="1491"/>
        <v>6</v>
      </c>
      <c r="CX952" s="146">
        <f t="shared" si="1492"/>
        <v>6</v>
      </c>
      <c r="CY952" s="146">
        <f t="shared" si="1493"/>
        <v>6</v>
      </c>
      <c r="CZ952" s="146">
        <f t="shared" si="1494"/>
        <v>6</v>
      </c>
      <c r="DA952" s="146">
        <f t="shared" si="1495"/>
        <v>6</v>
      </c>
      <c r="DB952" s="146">
        <f t="shared" si="1496"/>
        <v>6</v>
      </c>
      <c r="DC952" s="146">
        <f t="shared" si="1497"/>
        <v>6</v>
      </c>
      <c r="DD952" s="146">
        <f t="shared" si="1498"/>
        <v>0</v>
      </c>
      <c r="DE952" s="146">
        <f t="shared" si="1499"/>
        <v>0</v>
      </c>
      <c r="DF952" s="146">
        <f t="shared" si="1500"/>
        <v>0</v>
      </c>
      <c r="DG952" s="146">
        <f t="shared" si="1501"/>
        <v>0</v>
      </c>
      <c r="DH952" s="146">
        <f t="shared" si="1502"/>
        <v>0</v>
      </c>
      <c r="DI952" s="146">
        <f t="shared" si="1503"/>
        <v>0</v>
      </c>
      <c r="DJ952" s="146">
        <f t="shared" si="1504"/>
        <v>0</v>
      </c>
      <c r="DK952" s="146">
        <f t="shared" si="1505"/>
        <v>0</v>
      </c>
      <c r="DL952" s="146">
        <f t="shared" si="1506"/>
        <v>0</v>
      </c>
      <c r="DM952" s="146">
        <f t="shared" si="1507"/>
        <v>0</v>
      </c>
      <c r="DN952" s="65">
        <f t="shared" si="1529"/>
        <v>90</v>
      </c>
      <c r="DO952" s="57" t="str">
        <f t="shared" si="1530"/>
        <v/>
      </c>
      <c r="DP952" s="57" t="str">
        <f t="shared" si="1510"/>
        <v/>
      </c>
      <c r="DQ952" s="58">
        <f t="shared" si="1511"/>
        <v>90</v>
      </c>
      <c r="DR952" s="1">
        <f t="shared" si="1531"/>
        <v>2</v>
      </c>
      <c r="DS952" s="168" t="e">
        <f>IF(AND(DR952=#REF!,BL952=#REF!),'Tiến độ'!D952,"")</f>
        <v>#REF!</v>
      </c>
    </row>
    <row r="953" spans="1:123" ht="11.25" customHeight="1">
      <c r="A953" s="310" t="str">
        <f>IF(B953="","",MAX($A$7:A952)+1)</f>
        <v/>
      </c>
      <c r="B953" s="313"/>
      <c r="C953" s="91" t="s">
        <v>8</v>
      </c>
      <c r="D953" s="92"/>
      <c r="E953" s="93">
        <f>SUM(E940:E952)</f>
        <v>37</v>
      </c>
      <c r="F953" s="131"/>
      <c r="G953" s="132"/>
      <c r="H953" s="133"/>
      <c r="I953" s="134"/>
      <c r="J953" s="30"/>
      <c r="K953" s="96">
        <f t="shared" ref="K953:AH953" si="1534">SUM(K940:K952)</f>
        <v>17</v>
      </c>
      <c r="L953" s="97">
        <f t="shared" si="1534"/>
        <v>17</v>
      </c>
      <c r="M953" s="97">
        <f t="shared" si="1534"/>
        <v>17</v>
      </c>
      <c r="N953" s="98">
        <f t="shared" si="1534"/>
        <v>17</v>
      </c>
      <c r="O953" s="96">
        <f t="shared" si="1534"/>
        <v>17</v>
      </c>
      <c r="P953" s="97">
        <f t="shared" si="1534"/>
        <v>17</v>
      </c>
      <c r="Q953" s="97">
        <f t="shared" si="1534"/>
        <v>17</v>
      </c>
      <c r="R953" s="98">
        <f t="shared" si="1534"/>
        <v>17</v>
      </c>
      <c r="S953" s="96">
        <f t="shared" si="1534"/>
        <v>17</v>
      </c>
      <c r="T953" s="97">
        <f t="shared" si="1534"/>
        <v>17</v>
      </c>
      <c r="U953" s="97">
        <f t="shared" si="1534"/>
        <v>17</v>
      </c>
      <c r="V953" s="97">
        <f t="shared" si="1534"/>
        <v>17</v>
      </c>
      <c r="W953" s="98">
        <f t="shared" si="1534"/>
        <v>17</v>
      </c>
      <c r="X953" s="96">
        <f t="shared" si="1534"/>
        <v>14</v>
      </c>
      <c r="Y953" s="97">
        <f t="shared" si="1534"/>
        <v>14</v>
      </c>
      <c r="Z953" s="97">
        <f t="shared" si="1534"/>
        <v>0</v>
      </c>
      <c r="AA953" s="98">
        <f t="shared" si="1534"/>
        <v>0</v>
      </c>
      <c r="AB953" s="96">
        <f t="shared" si="1534"/>
        <v>0</v>
      </c>
      <c r="AC953" s="97">
        <f t="shared" si="1534"/>
        <v>0</v>
      </c>
      <c r="AD953" s="97">
        <f t="shared" si="1534"/>
        <v>0</v>
      </c>
      <c r="AE953" s="98">
        <f t="shared" si="1534"/>
        <v>0</v>
      </c>
      <c r="AF953" s="96">
        <f t="shared" si="1534"/>
        <v>0</v>
      </c>
      <c r="AG953" s="97">
        <f t="shared" si="1534"/>
        <v>0</v>
      </c>
      <c r="AH953" s="97">
        <f t="shared" si="1534"/>
        <v>0</v>
      </c>
      <c r="AI953" s="362"/>
      <c r="AJ953" s="363"/>
      <c r="AK953" s="96">
        <f t="shared" ref="AK953:BD953" si="1535">SUM(AK940:AK952)</f>
        <v>0</v>
      </c>
      <c r="AL953" s="97">
        <f t="shared" si="1535"/>
        <v>23</v>
      </c>
      <c r="AM953" s="97">
        <f t="shared" si="1535"/>
        <v>23</v>
      </c>
      <c r="AN953" s="98">
        <f t="shared" si="1535"/>
        <v>23</v>
      </c>
      <c r="AO953" s="96">
        <f t="shared" si="1535"/>
        <v>23</v>
      </c>
      <c r="AP953" s="97">
        <f t="shared" si="1535"/>
        <v>23</v>
      </c>
      <c r="AQ953" s="97">
        <f t="shared" si="1535"/>
        <v>23</v>
      </c>
      <c r="AR953" s="98">
        <f t="shared" si="1535"/>
        <v>23</v>
      </c>
      <c r="AS953" s="99">
        <f t="shared" si="1535"/>
        <v>23</v>
      </c>
      <c r="AT953" s="97">
        <f t="shared" si="1535"/>
        <v>23</v>
      </c>
      <c r="AU953" s="97">
        <f t="shared" si="1535"/>
        <v>23</v>
      </c>
      <c r="AV953" s="100">
        <f t="shared" si="1535"/>
        <v>23</v>
      </c>
      <c r="AW953" s="96">
        <f t="shared" si="1535"/>
        <v>23</v>
      </c>
      <c r="AX953" s="97">
        <f t="shared" si="1535"/>
        <v>23</v>
      </c>
      <c r="AY953" s="97">
        <f t="shared" si="1535"/>
        <v>23</v>
      </c>
      <c r="AZ953" s="97">
        <f t="shared" si="1535"/>
        <v>23</v>
      </c>
      <c r="BA953" s="98">
        <f t="shared" si="1535"/>
        <v>0</v>
      </c>
      <c r="BB953" s="99">
        <f t="shared" si="1535"/>
        <v>0</v>
      </c>
      <c r="BC953" s="97">
        <f t="shared" si="1535"/>
        <v>0</v>
      </c>
      <c r="BD953" s="97">
        <f t="shared" si="1535"/>
        <v>0</v>
      </c>
      <c r="BE953" s="321"/>
      <c r="BF953" s="322"/>
      <c r="BG953" s="322"/>
      <c r="BH953" s="322"/>
      <c r="BI953" s="322"/>
      <c r="BJ953" s="323"/>
      <c r="BK953" s="47"/>
      <c r="BL953" s="47" t="s">
        <v>1113</v>
      </c>
      <c r="BN953" s="146">
        <f t="shared" si="1508"/>
        <v>0</v>
      </c>
      <c r="BO953" s="146">
        <f t="shared" si="1457"/>
        <v>0</v>
      </c>
      <c r="BP953" s="146">
        <f t="shared" si="1458"/>
        <v>0</v>
      </c>
      <c r="BQ953" s="146">
        <f t="shared" si="1459"/>
        <v>0</v>
      </c>
      <c r="BR953" s="146">
        <f t="shared" si="1460"/>
        <v>0</v>
      </c>
      <c r="BS953" s="146">
        <f t="shared" si="1461"/>
        <v>0</v>
      </c>
      <c r="BT953" s="146">
        <f t="shared" si="1462"/>
        <v>0</v>
      </c>
      <c r="BU953" s="146">
        <f t="shared" si="1463"/>
        <v>0</v>
      </c>
      <c r="BV953" s="146">
        <f t="shared" si="1464"/>
        <v>0</v>
      </c>
      <c r="BW953" s="146">
        <f t="shared" si="1465"/>
        <v>0</v>
      </c>
      <c r="BX953" s="146">
        <f t="shared" si="1466"/>
        <v>0</v>
      </c>
      <c r="BY953" s="146">
        <f t="shared" si="1467"/>
        <v>0</v>
      </c>
      <c r="BZ953" s="146">
        <f t="shared" si="1468"/>
        <v>0</v>
      </c>
      <c r="CA953" s="146">
        <f t="shared" si="1469"/>
        <v>0</v>
      </c>
      <c r="CB953" s="146">
        <f t="shared" si="1470"/>
        <v>0</v>
      </c>
      <c r="CC953" s="146">
        <f t="shared" si="1471"/>
        <v>0</v>
      </c>
      <c r="CD953" s="146">
        <f t="shared" si="1472"/>
        <v>0</v>
      </c>
      <c r="CE953" s="146">
        <f t="shared" si="1473"/>
        <v>0</v>
      </c>
      <c r="CF953" s="146">
        <f t="shared" si="1474"/>
        <v>0</v>
      </c>
      <c r="CG953" s="146">
        <f t="shared" si="1475"/>
        <v>0</v>
      </c>
      <c r="CH953" s="146">
        <f t="shared" si="1476"/>
        <v>0</v>
      </c>
      <c r="CI953" s="146">
        <f t="shared" si="1477"/>
        <v>0</v>
      </c>
      <c r="CJ953" s="146">
        <f t="shared" si="1478"/>
        <v>0</v>
      </c>
      <c r="CK953" s="146">
        <f t="shared" si="1479"/>
        <v>0</v>
      </c>
      <c r="CL953" s="146">
        <f t="shared" si="1480"/>
        <v>0</v>
      </c>
      <c r="CM953" s="146">
        <f t="shared" si="1481"/>
        <v>0</v>
      </c>
      <c r="CN953" s="146">
        <f t="shared" si="1482"/>
        <v>0</v>
      </c>
      <c r="CO953" s="146">
        <f t="shared" si="1483"/>
        <v>0</v>
      </c>
      <c r="CP953" s="146">
        <f t="shared" si="1484"/>
        <v>0</v>
      </c>
      <c r="CQ953" s="146">
        <f t="shared" si="1485"/>
        <v>0</v>
      </c>
      <c r="CR953" s="146">
        <f t="shared" si="1486"/>
        <v>0</v>
      </c>
      <c r="CS953" s="146">
        <f t="shared" si="1487"/>
        <v>0</v>
      </c>
      <c r="CT953" s="146">
        <f t="shared" si="1488"/>
        <v>0</v>
      </c>
      <c r="CU953" s="146">
        <f t="shared" si="1489"/>
        <v>0</v>
      </c>
      <c r="CV953" s="146">
        <f t="shared" si="1490"/>
        <v>0</v>
      </c>
      <c r="CW953" s="146">
        <f t="shared" si="1491"/>
        <v>0</v>
      </c>
      <c r="CX953" s="146">
        <f t="shared" si="1492"/>
        <v>0</v>
      </c>
      <c r="CY953" s="146">
        <f t="shared" si="1493"/>
        <v>0</v>
      </c>
      <c r="CZ953" s="146">
        <f t="shared" si="1494"/>
        <v>0</v>
      </c>
      <c r="DA953" s="146">
        <f t="shared" si="1495"/>
        <v>0</v>
      </c>
      <c r="DB953" s="146">
        <f t="shared" si="1496"/>
        <v>0</v>
      </c>
      <c r="DC953" s="146">
        <f t="shared" si="1497"/>
        <v>0</v>
      </c>
      <c r="DD953" s="146">
        <f t="shared" si="1498"/>
        <v>0</v>
      </c>
      <c r="DE953" s="146">
        <f t="shared" si="1499"/>
        <v>0</v>
      </c>
      <c r="DF953" s="146">
        <f t="shared" si="1500"/>
        <v>0</v>
      </c>
      <c r="DG953" s="146">
        <f t="shared" si="1501"/>
        <v>0</v>
      </c>
      <c r="DH953" s="146">
        <f t="shared" si="1502"/>
        <v>0</v>
      </c>
      <c r="DI953" s="146">
        <f t="shared" si="1503"/>
        <v>0</v>
      </c>
      <c r="DJ953" s="146">
        <f t="shared" si="1504"/>
        <v>0</v>
      </c>
      <c r="DK953" s="146">
        <f t="shared" si="1505"/>
        <v>0</v>
      </c>
      <c r="DL953" s="146">
        <f t="shared" si="1506"/>
        <v>0</v>
      </c>
      <c r="DM953" s="146">
        <f t="shared" si="1507"/>
        <v>0</v>
      </c>
      <c r="DN953" s="54"/>
      <c r="DO953" s="55"/>
      <c r="DP953" s="55"/>
      <c r="DQ953" s="56"/>
      <c r="DS953" s="168" t="e">
        <f>IF(AND(DR953=#REF!,BL953=#REF!),'Tiến độ'!D953,"")</f>
        <v>#REF!</v>
      </c>
    </row>
    <row r="954" spans="1:123" ht="11.25" customHeight="1">
      <c r="A954" s="308">
        <f>IF(B954="","",MAX($A$7:A953)+1)</f>
        <v>65</v>
      </c>
      <c r="B954" s="311" t="s">
        <v>898</v>
      </c>
      <c r="C954" s="67" t="s">
        <v>566</v>
      </c>
      <c r="D954" s="68" t="s">
        <v>567</v>
      </c>
      <c r="E954" s="69">
        <v>4</v>
      </c>
      <c r="F954" s="70">
        <v>60</v>
      </c>
      <c r="G954" s="71"/>
      <c r="H954" s="72">
        <v>4</v>
      </c>
      <c r="I954" s="73">
        <f>64+64+53+60</f>
        <v>241</v>
      </c>
      <c r="J954" s="24"/>
      <c r="K954" s="74"/>
      <c r="L954" s="75"/>
      <c r="M954" s="75"/>
      <c r="N954" s="76"/>
      <c r="O954" s="74"/>
      <c r="P954" s="75"/>
      <c r="Q954" s="75"/>
      <c r="R954" s="76"/>
      <c r="S954" s="74"/>
      <c r="T954" s="75"/>
      <c r="U954" s="75"/>
      <c r="V954" s="75"/>
      <c r="W954" s="76"/>
      <c r="X954" s="74"/>
      <c r="Y954" s="75"/>
      <c r="Z954" s="75"/>
      <c r="AA954" s="76"/>
      <c r="AB954" s="74"/>
      <c r="AC954" s="75"/>
      <c r="AD954" s="75"/>
      <c r="AE954" s="76"/>
      <c r="AF954" s="74"/>
      <c r="AG954" s="75"/>
      <c r="AH954" s="75"/>
      <c r="AI954" s="362"/>
      <c r="AJ954" s="363"/>
      <c r="AK954" s="74"/>
      <c r="AL954" s="75">
        <v>4</v>
      </c>
      <c r="AM954" s="75">
        <v>4</v>
      </c>
      <c r="AN954" s="76">
        <v>4</v>
      </c>
      <c r="AO954" s="74">
        <v>4</v>
      </c>
      <c r="AP954" s="75">
        <v>4</v>
      </c>
      <c r="AQ954" s="75">
        <v>4</v>
      </c>
      <c r="AR954" s="76">
        <v>4</v>
      </c>
      <c r="AS954" s="77">
        <v>4</v>
      </c>
      <c r="AT954" s="75">
        <v>4</v>
      </c>
      <c r="AU954" s="75">
        <v>4</v>
      </c>
      <c r="AV954" s="78">
        <v>4</v>
      </c>
      <c r="AW954" s="74">
        <v>4</v>
      </c>
      <c r="AX954" s="75">
        <v>4</v>
      </c>
      <c r="AY954" s="75">
        <v>4</v>
      </c>
      <c r="AZ954" s="75">
        <v>4</v>
      </c>
      <c r="BA954" s="76" t="s">
        <v>163</v>
      </c>
      <c r="BB954" s="77" t="s">
        <v>163</v>
      </c>
      <c r="BC954" s="75" t="s">
        <v>163</v>
      </c>
      <c r="BD954" s="75" t="s">
        <v>163</v>
      </c>
      <c r="BE954" s="321"/>
      <c r="BF954" s="322"/>
      <c r="BG954" s="322"/>
      <c r="BH954" s="322"/>
      <c r="BI954" s="322"/>
      <c r="BJ954" s="323"/>
      <c r="BK954" s="45" t="s">
        <v>18</v>
      </c>
      <c r="BL954" s="45" t="s">
        <v>47</v>
      </c>
      <c r="BN954" s="146">
        <f t="shared" si="1508"/>
        <v>0</v>
      </c>
      <c r="BO954" s="146">
        <f t="shared" si="1457"/>
        <v>0</v>
      </c>
      <c r="BP954" s="146">
        <f t="shared" si="1458"/>
        <v>0</v>
      </c>
      <c r="BQ954" s="146">
        <f t="shared" si="1459"/>
        <v>0</v>
      </c>
      <c r="BR954" s="146">
        <f t="shared" si="1460"/>
        <v>0</v>
      </c>
      <c r="BS954" s="146">
        <f t="shared" si="1461"/>
        <v>0</v>
      </c>
      <c r="BT954" s="146">
        <f t="shared" si="1462"/>
        <v>0</v>
      </c>
      <c r="BU954" s="146">
        <f t="shared" si="1463"/>
        <v>0</v>
      </c>
      <c r="BV954" s="146">
        <f t="shared" si="1464"/>
        <v>0</v>
      </c>
      <c r="BW954" s="146">
        <f t="shared" si="1465"/>
        <v>0</v>
      </c>
      <c r="BX954" s="146">
        <f t="shared" si="1466"/>
        <v>0</v>
      </c>
      <c r="BY954" s="146">
        <f t="shared" si="1467"/>
        <v>0</v>
      </c>
      <c r="BZ954" s="146">
        <f t="shared" si="1468"/>
        <v>0</v>
      </c>
      <c r="CA954" s="146">
        <f t="shared" si="1469"/>
        <v>0</v>
      </c>
      <c r="CB954" s="146">
        <f t="shared" si="1470"/>
        <v>0</v>
      </c>
      <c r="CC954" s="146">
        <f t="shared" si="1471"/>
        <v>0</v>
      </c>
      <c r="CD954" s="146">
        <f t="shared" si="1472"/>
        <v>0</v>
      </c>
      <c r="CE954" s="146">
        <f t="shared" si="1473"/>
        <v>0</v>
      </c>
      <c r="CF954" s="146">
        <f t="shared" si="1474"/>
        <v>0</v>
      </c>
      <c r="CG954" s="146">
        <f t="shared" si="1475"/>
        <v>0</v>
      </c>
      <c r="CH954" s="146">
        <f t="shared" si="1476"/>
        <v>0</v>
      </c>
      <c r="CI954" s="146">
        <f t="shared" si="1477"/>
        <v>0</v>
      </c>
      <c r="CJ954" s="146">
        <f t="shared" si="1478"/>
        <v>0</v>
      </c>
      <c r="CK954" s="146">
        <f t="shared" si="1479"/>
        <v>0</v>
      </c>
      <c r="CL954" s="146">
        <f t="shared" si="1480"/>
        <v>0</v>
      </c>
      <c r="CM954" s="146">
        <f t="shared" si="1481"/>
        <v>0</v>
      </c>
      <c r="CN954" s="146">
        <f t="shared" si="1482"/>
        <v>0</v>
      </c>
      <c r="CO954" s="146">
        <f t="shared" si="1483"/>
        <v>16</v>
      </c>
      <c r="CP954" s="146">
        <f t="shared" si="1484"/>
        <v>16</v>
      </c>
      <c r="CQ954" s="146">
        <f t="shared" si="1485"/>
        <v>16</v>
      </c>
      <c r="CR954" s="146">
        <f t="shared" si="1486"/>
        <v>16</v>
      </c>
      <c r="CS954" s="146">
        <f t="shared" si="1487"/>
        <v>16</v>
      </c>
      <c r="CT954" s="146">
        <f t="shared" si="1488"/>
        <v>16</v>
      </c>
      <c r="CU954" s="146">
        <f t="shared" si="1489"/>
        <v>16</v>
      </c>
      <c r="CV954" s="146">
        <f t="shared" si="1490"/>
        <v>16</v>
      </c>
      <c r="CW954" s="146">
        <f t="shared" si="1491"/>
        <v>16</v>
      </c>
      <c r="CX954" s="146">
        <f t="shared" si="1492"/>
        <v>16</v>
      </c>
      <c r="CY954" s="146">
        <f t="shared" si="1493"/>
        <v>16</v>
      </c>
      <c r="CZ954" s="146">
        <f t="shared" si="1494"/>
        <v>16</v>
      </c>
      <c r="DA954" s="146">
        <f t="shared" si="1495"/>
        <v>16</v>
      </c>
      <c r="DB954" s="146">
        <f t="shared" si="1496"/>
        <v>16</v>
      </c>
      <c r="DC954" s="146">
        <f t="shared" si="1497"/>
        <v>16</v>
      </c>
      <c r="DD954" s="146">
        <f t="shared" si="1498"/>
        <v>0</v>
      </c>
      <c r="DE954" s="146">
        <f t="shared" si="1499"/>
        <v>0</v>
      </c>
      <c r="DF954" s="146">
        <f t="shared" si="1500"/>
        <v>0</v>
      </c>
      <c r="DG954" s="146">
        <f t="shared" si="1501"/>
        <v>0</v>
      </c>
      <c r="DH954" s="146">
        <f t="shared" si="1502"/>
        <v>0</v>
      </c>
      <c r="DI954" s="146">
        <f t="shared" si="1503"/>
        <v>0</v>
      </c>
      <c r="DJ954" s="146">
        <f t="shared" si="1504"/>
        <v>0</v>
      </c>
      <c r="DK954" s="146">
        <f t="shared" si="1505"/>
        <v>0</v>
      </c>
      <c r="DL954" s="146">
        <f t="shared" si="1506"/>
        <v>0</v>
      </c>
      <c r="DM954" s="146">
        <f t="shared" si="1507"/>
        <v>0</v>
      </c>
      <c r="DN954" s="63">
        <f t="shared" ref="DN954:DN968" si="1536">F954*H954</f>
        <v>240</v>
      </c>
      <c r="DO954" s="50" t="str">
        <f t="shared" ref="DO954:DO968" si="1537">IF(COUNTA(K954:AC954)&gt;0,DN954,"")</f>
        <v/>
      </c>
      <c r="DP954" s="50" t="str">
        <f t="shared" si="1510"/>
        <v/>
      </c>
      <c r="DQ954" s="51">
        <f t="shared" si="1511"/>
        <v>240</v>
      </c>
      <c r="DR954" s="1">
        <f t="shared" ref="DR954:DR968" si="1538">IF(DQ954="",1,2)</f>
        <v>2</v>
      </c>
      <c r="DS954" s="168" t="e">
        <f>IF(AND(DR954=#REF!,BL954=#REF!),'Tiến độ'!D954,"")</f>
        <v>#REF!</v>
      </c>
    </row>
    <row r="955" spans="1:123" ht="11.25" customHeight="1">
      <c r="A955" s="309" t="str">
        <f>IF(B955="","",MAX($A$7:A954)+1)</f>
        <v/>
      </c>
      <c r="B955" s="312"/>
      <c r="C955" s="101" t="s">
        <v>573</v>
      </c>
      <c r="D955" s="102" t="s">
        <v>574</v>
      </c>
      <c r="E955" s="103">
        <v>2</v>
      </c>
      <c r="F955" s="104">
        <v>30</v>
      </c>
      <c r="G955" s="105"/>
      <c r="H955" s="106">
        <f>H954</f>
        <v>4</v>
      </c>
      <c r="I955" s="107">
        <f>I954</f>
        <v>241</v>
      </c>
      <c r="J955" s="28"/>
      <c r="K955" s="108">
        <v>2</v>
      </c>
      <c r="L955" s="109">
        <v>2</v>
      </c>
      <c r="M955" s="109">
        <v>2</v>
      </c>
      <c r="N955" s="110">
        <v>2</v>
      </c>
      <c r="O955" s="108">
        <v>2</v>
      </c>
      <c r="P955" s="109">
        <v>2</v>
      </c>
      <c r="Q955" s="109">
        <v>2</v>
      </c>
      <c r="R955" s="110">
        <v>2</v>
      </c>
      <c r="S955" s="108">
        <v>2</v>
      </c>
      <c r="T955" s="109">
        <v>2</v>
      </c>
      <c r="U955" s="109">
        <v>2</v>
      </c>
      <c r="V955" s="109">
        <v>2</v>
      </c>
      <c r="W955" s="110">
        <v>2</v>
      </c>
      <c r="X955" s="108">
        <v>2</v>
      </c>
      <c r="Y955" s="109">
        <v>2</v>
      </c>
      <c r="Z955" s="109" t="s">
        <v>163</v>
      </c>
      <c r="AA955" s="110" t="s">
        <v>163</v>
      </c>
      <c r="AB955" s="108" t="s">
        <v>163</v>
      </c>
      <c r="AC955" s="109" t="s">
        <v>163</v>
      </c>
      <c r="AD955" s="109" t="s">
        <v>164</v>
      </c>
      <c r="AE955" s="110" t="s">
        <v>164</v>
      </c>
      <c r="AF955" s="108" t="s">
        <v>164</v>
      </c>
      <c r="AG955" s="109" t="s">
        <v>164</v>
      </c>
      <c r="AH955" s="109" t="s">
        <v>164</v>
      </c>
      <c r="AI955" s="362"/>
      <c r="AJ955" s="363"/>
      <c r="AK955" s="108" t="s">
        <v>164</v>
      </c>
      <c r="AL955" s="109"/>
      <c r="AM955" s="109"/>
      <c r="AN955" s="110"/>
      <c r="AO955" s="108"/>
      <c r="AP955" s="109"/>
      <c r="AQ955" s="109"/>
      <c r="AR955" s="110"/>
      <c r="AS955" s="111"/>
      <c r="AT955" s="109"/>
      <c r="AU955" s="109"/>
      <c r="AV955" s="112"/>
      <c r="AW955" s="108"/>
      <c r="AX955" s="109"/>
      <c r="AY955" s="109"/>
      <c r="AZ955" s="109"/>
      <c r="BA955" s="110"/>
      <c r="BB955" s="111"/>
      <c r="BC955" s="109"/>
      <c r="BD955" s="109"/>
      <c r="BE955" s="321"/>
      <c r="BF955" s="322"/>
      <c r="BG955" s="322"/>
      <c r="BH955" s="322"/>
      <c r="BI955" s="322"/>
      <c r="BJ955" s="323"/>
      <c r="BK955" s="48" t="s">
        <v>18</v>
      </c>
      <c r="BL955" s="48" t="s">
        <v>58</v>
      </c>
      <c r="BN955" s="146">
        <f t="shared" si="1508"/>
        <v>8</v>
      </c>
      <c r="BO955" s="146">
        <f t="shared" si="1457"/>
        <v>8</v>
      </c>
      <c r="BP955" s="146">
        <f t="shared" si="1458"/>
        <v>8</v>
      </c>
      <c r="BQ955" s="146">
        <f t="shared" si="1459"/>
        <v>8</v>
      </c>
      <c r="BR955" s="146">
        <f t="shared" si="1460"/>
        <v>8</v>
      </c>
      <c r="BS955" s="146">
        <f t="shared" si="1461"/>
        <v>8</v>
      </c>
      <c r="BT955" s="146">
        <f t="shared" si="1462"/>
        <v>8</v>
      </c>
      <c r="BU955" s="146">
        <f t="shared" si="1463"/>
        <v>8</v>
      </c>
      <c r="BV955" s="146">
        <f t="shared" si="1464"/>
        <v>8</v>
      </c>
      <c r="BW955" s="146">
        <f t="shared" si="1465"/>
        <v>8</v>
      </c>
      <c r="BX955" s="146">
        <f t="shared" si="1466"/>
        <v>8</v>
      </c>
      <c r="BY955" s="146">
        <f t="shared" si="1467"/>
        <v>8</v>
      </c>
      <c r="BZ955" s="146">
        <f t="shared" si="1468"/>
        <v>8</v>
      </c>
      <c r="CA955" s="146">
        <f t="shared" si="1469"/>
        <v>8</v>
      </c>
      <c r="CB955" s="146">
        <f t="shared" si="1470"/>
        <v>8</v>
      </c>
      <c r="CC955" s="146">
        <f t="shared" si="1471"/>
        <v>0</v>
      </c>
      <c r="CD955" s="146">
        <f t="shared" si="1472"/>
        <v>0</v>
      </c>
      <c r="CE955" s="146">
        <f t="shared" si="1473"/>
        <v>0</v>
      </c>
      <c r="CF955" s="146">
        <f t="shared" si="1474"/>
        <v>0</v>
      </c>
      <c r="CG955" s="146">
        <f t="shared" si="1475"/>
        <v>0</v>
      </c>
      <c r="CH955" s="146">
        <f t="shared" si="1476"/>
        <v>0</v>
      </c>
      <c r="CI955" s="146">
        <f t="shared" si="1477"/>
        <v>0</v>
      </c>
      <c r="CJ955" s="146">
        <f t="shared" si="1478"/>
        <v>0</v>
      </c>
      <c r="CK955" s="146">
        <f t="shared" si="1479"/>
        <v>0</v>
      </c>
      <c r="CL955" s="146">
        <f t="shared" si="1480"/>
        <v>0</v>
      </c>
      <c r="CM955" s="146">
        <f t="shared" si="1481"/>
        <v>0</v>
      </c>
      <c r="CN955" s="146">
        <f t="shared" si="1482"/>
        <v>0</v>
      </c>
      <c r="CO955" s="146">
        <f t="shared" si="1483"/>
        <v>0</v>
      </c>
      <c r="CP955" s="146">
        <f t="shared" si="1484"/>
        <v>0</v>
      </c>
      <c r="CQ955" s="146">
        <f t="shared" si="1485"/>
        <v>0</v>
      </c>
      <c r="CR955" s="146">
        <f t="shared" si="1486"/>
        <v>0</v>
      </c>
      <c r="CS955" s="146">
        <f t="shared" si="1487"/>
        <v>0</v>
      </c>
      <c r="CT955" s="146">
        <f t="shared" si="1488"/>
        <v>0</v>
      </c>
      <c r="CU955" s="146">
        <f t="shared" si="1489"/>
        <v>0</v>
      </c>
      <c r="CV955" s="146">
        <f t="shared" si="1490"/>
        <v>0</v>
      </c>
      <c r="CW955" s="146">
        <f t="shared" si="1491"/>
        <v>0</v>
      </c>
      <c r="CX955" s="146">
        <f t="shared" si="1492"/>
        <v>0</v>
      </c>
      <c r="CY955" s="146">
        <f t="shared" si="1493"/>
        <v>0</v>
      </c>
      <c r="CZ955" s="146">
        <f t="shared" si="1494"/>
        <v>0</v>
      </c>
      <c r="DA955" s="146">
        <f t="shared" si="1495"/>
        <v>0</v>
      </c>
      <c r="DB955" s="146">
        <f t="shared" si="1496"/>
        <v>0</v>
      </c>
      <c r="DC955" s="146">
        <f t="shared" si="1497"/>
        <v>0</v>
      </c>
      <c r="DD955" s="146">
        <f t="shared" si="1498"/>
        <v>0</v>
      </c>
      <c r="DE955" s="146">
        <f t="shared" si="1499"/>
        <v>0</v>
      </c>
      <c r="DF955" s="146">
        <f t="shared" si="1500"/>
        <v>0</v>
      </c>
      <c r="DG955" s="146">
        <f t="shared" si="1501"/>
        <v>0</v>
      </c>
      <c r="DH955" s="146">
        <f t="shared" si="1502"/>
        <v>0</v>
      </c>
      <c r="DI955" s="146">
        <f t="shared" si="1503"/>
        <v>0</v>
      </c>
      <c r="DJ955" s="146">
        <f t="shared" si="1504"/>
        <v>0</v>
      </c>
      <c r="DK955" s="146">
        <f t="shared" si="1505"/>
        <v>0</v>
      </c>
      <c r="DL955" s="146">
        <f t="shared" si="1506"/>
        <v>0</v>
      </c>
      <c r="DM955" s="146">
        <f t="shared" si="1507"/>
        <v>0</v>
      </c>
      <c r="DN955" s="65">
        <f t="shared" si="1536"/>
        <v>120</v>
      </c>
      <c r="DO955" s="57">
        <f t="shared" si="1537"/>
        <v>120</v>
      </c>
      <c r="DP955" s="57" t="str">
        <f t="shared" si="1510"/>
        <v/>
      </c>
      <c r="DQ955" s="58" t="str">
        <f t="shared" si="1511"/>
        <v/>
      </c>
      <c r="DR955" s="1">
        <f t="shared" si="1538"/>
        <v>1</v>
      </c>
      <c r="DS955" s="168" t="e">
        <f>IF(AND(DR955=#REF!,BL955=#REF!),'Tiến độ'!D955,"")</f>
        <v>#REF!</v>
      </c>
    </row>
    <row r="956" spans="1:123" ht="11.25" customHeight="1">
      <c r="A956" s="309" t="str">
        <f>IF(B956="","",MAX($A$7:A955)+1)</f>
        <v/>
      </c>
      <c r="B956" s="312"/>
      <c r="C956" s="101" t="s">
        <v>15</v>
      </c>
      <c r="D956" s="102" t="s">
        <v>398</v>
      </c>
      <c r="E956" s="103">
        <v>2</v>
      </c>
      <c r="F956" s="104">
        <v>30</v>
      </c>
      <c r="G956" s="105"/>
      <c r="H956" s="106">
        <f t="shared" ref="H956:H968" si="1539">H955</f>
        <v>4</v>
      </c>
      <c r="I956" s="107">
        <f t="shared" ref="I956:I968" si="1540">I955</f>
        <v>241</v>
      </c>
      <c r="J956" s="28"/>
      <c r="K956" s="108">
        <v>2</v>
      </c>
      <c r="L956" s="109">
        <v>2</v>
      </c>
      <c r="M956" s="109">
        <v>2</v>
      </c>
      <c r="N956" s="110">
        <v>2</v>
      </c>
      <c r="O956" s="108">
        <v>2</v>
      </c>
      <c r="P956" s="109">
        <v>2</v>
      </c>
      <c r="Q956" s="109">
        <v>2</v>
      </c>
      <c r="R956" s="110">
        <v>2</v>
      </c>
      <c r="S956" s="108">
        <v>2</v>
      </c>
      <c r="T956" s="109">
        <v>2</v>
      </c>
      <c r="U956" s="109">
        <v>2</v>
      </c>
      <c r="V956" s="109">
        <v>2</v>
      </c>
      <c r="W956" s="110">
        <v>2</v>
      </c>
      <c r="X956" s="108">
        <v>2</v>
      </c>
      <c r="Y956" s="109">
        <v>2</v>
      </c>
      <c r="Z956" s="109" t="s">
        <v>163</v>
      </c>
      <c r="AA956" s="110" t="s">
        <v>163</v>
      </c>
      <c r="AB956" s="108" t="s">
        <v>163</v>
      </c>
      <c r="AC956" s="109" t="s">
        <v>163</v>
      </c>
      <c r="AD956" s="109" t="s">
        <v>164</v>
      </c>
      <c r="AE956" s="110" t="s">
        <v>164</v>
      </c>
      <c r="AF956" s="108" t="s">
        <v>164</v>
      </c>
      <c r="AG956" s="109" t="s">
        <v>164</v>
      </c>
      <c r="AH956" s="109" t="s">
        <v>164</v>
      </c>
      <c r="AI956" s="362"/>
      <c r="AJ956" s="363"/>
      <c r="AK956" s="108" t="s">
        <v>164</v>
      </c>
      <c r="AL956" s="109"/>
      <c r="AM956" s="109"/>
      <c r="AN956" s="110"/>
      <c r="AO956" s="108"/>
      <c r="AP956" s="109"/>
      <c r="AQ956" s="109"/>
      <c r="AR956" s="110"/>
      <c r="AS956" s="111"/>
      <c r="AT956" s="109"/>
      <c r="AU956" s="109"/>
      <c r="AV956" s="112"/>
      <c r="AW956" s="108"/>
      <c r="AX956" s="109"/>
      <c r="AY956" s="109"/>
      <c r="AZ956" s="109"/>
      <c r="BA956" s="110"/>
      <c r="BB956" s="111"/>
      <c r="BC956" s="109"/>
      <c r="BD956" s="109"/>
      <c r="BE956" s="321"/>
      <c r="BF956" s="322"/>
      <c r="BG956" s="322"/>
      <c r="BH956" s="322"/>
      <c r="BI956" s="322"/>
      <c r="BJ956" s="323"/>
      <c r="BK956" s="48" t="s">
        <v>18</v>
      </c>
      <c r="BL956" s="48" t="s">
        <v>15</v>
      </c>
      <c r="BN956" s="146">
        <f t="shared" si="1508"/>
        <v>8</v>
      </c>
      <c r="BO956" s="146">
        <f t="shared" si="1457"/>
        <v>8</v>
      </c>
      <c r="BP956" s="146">
        <f t="shared" si="1458"/>
        <v>8</v>
      </c>
      <c r="BQ956" s="146">
        <f t="shared" si="1459"/>
        <v>8</v>
      </c>
      <c r="BR956" s="146">
        <f t="shared" si="1460"/>
        <v>8</v>
      </c>
      <c r="BS956" s="146">
        <f t="shared" si="1461"/>
        <v>8</v>
      </c>
      <c r="BT956" s="146">
        <f t="shared" si="1462"/>
        <v>8</v>
      </c>
      <c r="BU956" s="146">
        <f t="shared" si="1463"/>
        <v>8</v>
      </c>
      <c r="BV956" s="146">
        <f t="shared" si="1464"/>
        <v>8</v>
      </c>
      <c r="BW956" s="146">
        <f t="shared" si="1465"/>
        <v>8</v>
      </c>
      <c r="BX956" s="146">
        <f t="shared" si="1466"/>
        <v>8</v>
      </c>
      <c r="BY956" s="146">
        <f t="shared" si="1467"/>
        <v>8</v>
      </c>
      <c r="BZ956" s="146">
        <f t="shared" si="1468"/>
        <v>8</v>
      </c>
      <c r="CA956" s="146">
        <f t="shared" si="1469"/>
        <v>8</v>
      </c>
      <c r="CB956" s="146">
        <f t="shared" si="1470"/>
        <v>8</v>
      </c>
      <c r="CC956" s="146">
        <f t="shared" si="1471"/>
        <v>0</v>
      </c>
      <c r="CD956" s="146">
        <f t="shared" si="1472"/>
        <v>0</v>
      </c>
      <c r="CE956" s="146">
        <f t="shared" si="1473"/>
        <v>0</v>
      </c>
      <c r="CF956" s="146">
        <f t="shared" si="1474"/>
        <v>0</v>
      </c>
      <c r="CG956" s="146">
        <f t="shared" si="1475"/>
        <v>0</v>
      </c>
      <c r="CH956" s="146">
        <f t="shared" si="1476"/>
        <v>0</v>
      </c>
      <c r="CI956" s="146">
        <f t="shared" si="1477"/>
        <v>0</v>
      </c>
      <c r="CJ956" s="146">
        <f t="shared" si="1478"/>
        <v>0</v>
      </c>
      <c r="CK956" s="146">
        <f t="shared" si="1479"/>
        <v>0</v>
      </c>
      <c r="CL956" s="146">
        <f t="shared" si="1480"/>
        <v>0</v>
      </c>
      <c r="CM956" s="146">
        <f t="shared" si="1481"/>
        <v>0</v>
      </c>
      <c r="CN956" s="146">
        <f t="shared" si="1482"/>
        <v>0</v>
      </c>
      <c r="CO956" s="146">
        <f t="shared" si="1483"/>
        <v>0</v>
      </c>
      <c r="CP956" s="146">
        <f t="shared" si="1484"/>
        <v>0</v>
      </c>
      <c r="CQ956" s="146">
        <f t="shared" si="1485"/>
        <v>0</v>
      </c>
      <c r="CR956" s="146">
        <f t="shared" si="1486"/>
        <v>0</v>
      </c>
      <c r="CS956" s="146">
        <f t="shared" si="1487"/>
        <v>0</v>
      </c>
      <c r="CT956" s="146">
        <f t="shared" si="1488"/>
        <v>0</v>
      </c>
      <c r="CU956" s="146">
        <f t="shared" si="1489"/>
        <v>0</v>
      </c>
      <c r="CV956" s="146">
        <f t="shared" si="1490"/>
        <v>0</v>
      </c>
      <c r="CW956" s="146">
        <f t="shared" si="1491"/>
        <v>0</v>
      </c>
      <c r="CX956" s="146">
        <f t="shared" si="1492"/>
        <v>0</v>
      </c>
      <c r="CY956" s="146">
        <f t="shared" si="1493"/>
        <v>0</v>
      </c>
      <c r="CZ956" s="146">
        <f t="shared" si="1494"/>
        <v>0</v>
      </c>
      <c r="DA956" s="146">
        <f t="shared" si="1495"/>
        <v>0</v>
      </c>
      <c r="DB956" s="146">
        <f t="shared" si="1496"/>
        <v>0</v>
      </c>
      <c r="DC956" s="146">
        <f t="shared" si="1497"/>
        <v>0</v>
      </c>
      <c r="DD956" s="146">
        <f t="shared" si="1498"/>
        <v>0</v>
      </c>
      <c r="DE956" s="146">
        <f t="shared" si="1499"/>
        <v>0</v>
      </c>
      <c r="DF956" s="146">
        <f t="shared" si="1500"/>
        <v>0</v>
      </c>
      <c r="DG956" s="146">
        <f t="shared" si="1501"/>
        <v>0</v>
      </c>
      <c r="DH956" s="146">
        <f t="shared" si="1502"/>
        <v>0</v>
      </c>
      <c r="DI956" s="146">
        <f t="shared" si="1503"/>
        <v>0</v>
      </c>
      <c r="DJ956" s="146">
        <f t="shared" si="1504"/>
        <v>0</v>
      </c>
      <c r="DK956" s="146">
        <f t="shared" si="1505"/>
        <v>0</v>
      </c>
      <c r="DL956" s="146">
        <f t="shared" si="1506"/>
        <v>0</v>
      </c>
      <c r="DM956" s="146">
        <f t="shared" si="1507"/>
        <v>0</v>
      </c>
      <c r="DN956" s="65">
        <f t="shared" si="1536"/>
        <v>120</v>
      </c>
      <c r="DO956" s="57">
        <f t="shared" si="1537"/>
        <v>120</v>
      </c>
      <c r="DP956" s="57" t="str">
        <f t="shared" si="1510"/>
        <v/>
      </c>
      <c r="DQ956" s="58" t="str">
        <f t="shared" si="1511"/>
        <v/>
      </c>
      <c r="DR956" s="1">
        <f t="shared" si="1538"/>
        <v>1</v>
      </c>
      <c r="DS956" s="168" t="e">
        <f>IF(AND(DR956=#REF!,BL956=#REF!),'Tiến độ'!D956,"")</f>
        <v>#REF!</v>
      </c>
    </row>
    <row r="957" spans="1:123" ht="11.25" customHeight="1">
      <c r="A957" s="309" t="str">
        <f>IF(B957="","",MAX($A$7:A956)+1)</f>
        <v/>
      </c>
      <c r="B957" s="312"/>
      <c r="C957" s="101" t="s">
        <v>914</v>
      </c>
      <c r="D957" s="102" t="s">
        <v>915</v>
      </c>
      <c r="E957" s="103">
        <v>2</v>
      </c>
      <c r="F957" s="104">
        <v>30</v>
      </c>
      <c r="G957" s="105"/>
      <c r="H957" s="106">
        <f t="shared" si="1539"/>
        <v>4</v>
      </c>
      <c r="I957" s="107">
        <f t="shared" si="1540"/>
        <v>241</v>
      </c>
      <c r="J957" s="28"/>
      <c r="K957" s="108">
        <v>2</v>
      </c>
      <c r="L957" s="109">
        <v>2</v>
      </c>
      <c r="M957" s="109">
        <v>2</v>
      </c>
      <c r="N957" s="110">
        <v>2</v>
      </c>
      <c r="O957" s="108">
        <v>2</v>
      </c>
      <c r="P957" s="109">
        <v>2</v>
      </c>
      <c r="Q957" s="109">
        <v>2</v>
      </c>
      <c r="R957" s="110">
        <v>2</v>
      </c>
      <c r="S957" s="108">
        <v>2</v>
      </c>
      <c r="T957" s="109">
        <v>2</v>
      </c>
      <c r="U957" s="109">
        <v>2</v>
      </c>
      <c r="V957" s="109">
        <v>2</v>
      </c>
      <c r="W957" s="110">
        <v>2</v>
      </c>
      <c r="X957" s="108">
        <v>2</v>
      </c>
      <c r="Y957" s="109">
        <v>2</v>
      </c>
      <c r="Z957" s="109" t="s">
        <v>163</v>
      </c>
      <c r="AA957" s="110" t="s">
        <v>163</v>
      </c>
      <c r="AB957" s="108" t="s">
        <v>163</v>
      </c>
      <c r="AC957" s="109" t="s">
        <v>163</v>
      </c>
      <c r="AD957" s="109" t="s">
        <v>164</v>
      </c>
      <c r="AE957" s="110" t="s">
        <v>164</v>
      </c>
      <c r="AF957" s="108" t="s">
        <v>164</v>
      </c>
      <c r="AG957" s="109" t="s">
        <v>164</v>
      </c>
      <c r="AH957" s="109" t="s">
        <v>164</v>
      </c>
      <c r="AI957" s="362"/>
      <c r="AJ957" s="363"/>
      <c r="AK957" s="108" t="s">
        <v>164</v>
      </c>
      <c r="AL957" s="109"/>
      <c r="AM957" s="109"/>
      <c r="AN957" s="110"/>
      <c r="AO957" s="108"/>
      <c r="AP957" s="109"/>
      <c r="AQ957" s="109"/>
      <c r="AR957" s="110"/>
      <c r="AS957" s="111"/>
      <c r="AT957" s="109"/>
      <c r="AU957" s="109"/>
      <c r="AV957" s="112"/>
      <c r="AW957" s="108"/>
      <c r="AX957" s="109"/>
      <c r="AY957" s="109"/>
      <c r="AZ957" s="109"/>
      <c r="BA957" s="110"/>
      <c r="BB957" s="111"/>
      <c r="BC957" s="109"/>
      <c r="BD957" s="109"/>
      <c r="BE957" s="321"/>
      <c r="BF957" s="322"/>
      <c r="BG957" s="322"/>
      <c r="BH957" s="322"/>
      <c r="BI957" s="322"/>
      <c r="BJ957" s="323"/>
      <c r="BK957" s="48" t="s">
        <v>18</v>
      </c>
      <c r="BL957" s="48" t="s">
        <v>34</v>
      </c>
      <c r="BN957" s="146">
        <f t="shared" si="1508"/>
        <v>8</v>
      </c>
      <c r="BO957" s="146">
        <f t="shared" si="1457"/>
        <v>8</v>
      </c>
      <c r="BP957" s="146">
        <f t="shared" si="1458"/>
        <v>8</v>
      </c>
      <c r="BQ957" s="146">
        <f t="shared" si="1459"/>
        <v>8</v>
      </c>
      <c r="BR957" s="146">
        <f t="shared" si="1460"/>
        <v>8</v>
      </c>
      <c r="BS957" s="146">
        <f t="shared" si="1461"/>
        <v>8</v>
      </c>
      <c r="BT957" s="146">
        <f t="shared" si="1462"/>
        <v>8</v>
      </c>
      <c r="BU957" s="146">
        <f t="shared" si="1463"/>
        <v>8</v>
      </c>
      <c r="BV957" s="146">
        <f t="shared" si="1464"/>
        <v>8</v>
      </c>
      <c r="BW957" s="146">
        <f t="shared" si="1465"/>
        <v>8</v>
      </c>
      <c r="BX957" s="146">
        <f t="shared" si="1466"/>
        <v>8</v>
      </c>
      <c r="BY957" s="146">
        <f t="shared" si="1467"/>
        <v>8</v>
      </c>
      <c r="BZ957" s="146">
        <f t="shared" si="1468"/>
        <v>8</v>
      </c>
      <c r="CA957" s="146">
        <f t="shared" si="1469"/>
        <v>8</v>
      </c>
      <c r="CB957" s="146">
        <f t="shared" si="1470"/>
        <v>8</v>
      </c>
      <c r="CC957" s="146">
        <f t="shared" si="1471"/>
        <v>0</v>
      </c>
      <c r="CD957" s="146">
        <f t="shared" si="1472"/>
        <v>0</v>
      </c>
      <c r="CE957" s="146">
        <f t="shared" si="1473"/>
        <v>0</v>
      </c>
      <c r="CF957" s="146">
        <f t="shared" si="1474"/>
        <v>0</v>
      </c>
      <c r="CG957" s="146">
        <f t="shared" si="1475"/>
        <v>0</v>
      </c>
      <c r="CH957" s="146">
        <f t="shared" si="1476"/>
        <v>0</v>
      </c>
      <c r="CI957" s="146">
        <f t="shared" si="1477"/>
        <v>0</v>
      </c>
      <c r="CJ957" s="146">
        <f t="shared" si="1478"/>
        <v>0</v>
      </c>
      <c r="CK957" s="146">
        <f t="shared" si="1479"/>
        <v>0</v>
      </c>
      <c r="CL957" s="146">
        <f t="shared" si="1480"/>
        <v>0</v>
      </c>
      <c r="CM957" s="146">
        <f t="shared" si="1481"/>
        <v>0</v>
      </c>
      <c r="CN957" s="146">
        <f t="shared" si="1482"/>
        <v>0</v>
      </c>
      <c r="CO957" s="146">
        <f t="shared" si="1483"/>
        <v>0</v>
      </c>
      <c r="CP957" s="146">
        <f t="shared" si="1484"/>
        <v>0</v>
      </c>
      <c r="CQ957" s="146">
        <f t="shared" si="1485"/>
        <v>0</v>
      </c>
      <c r="CR957" s="146">
        <f t="shared" si="1486"/>
        <v>0</v>
      </c>
      <c r="CS957" s="146">
        <f t="shared" si="1487"/>
        <v>0</v>
      </c>
      <c r="CT957" s="146">
        <f t="shared" si="1488"/>
        <v>0</v>
      </c>
      <c r="CU957" s="146">
        <f t="shared" si="1489"/>
        <v>0</v>
      </c>
      <c r="CV957" s="146">
        <f t="shared" si="1490"/>
        <v>0</v>
      </c>
      <c r="CW957" s="146">
        <f t="shared" si="1491"/>
        <v>0</v>
      </c>
      <c r="CX957" s="146">
        <f t="shared" si="1492"/>
        <v>0</v>
      </c>
      <c r="CY957" s="146">
        <f t="shared" si="1493"/>
        <v>0</v>
      </c>
      <c r="CZ957" s="146">
        <f t="shared" si="1494"/>
        <v>0</v>
      </c>
      <c r="DA957" s="146">
        <f t="shared" si="1495"/>
        <v>0</v>
      </c>
      <c r="DB957" s="146">
        <f t="shared" si="1496"/>
        <v>0</v>
      </c>
      <c r="DC957" s="146">
        <f t="shared" si="1497"/>
        <v>0</v>
      </c>
      <c r="DD957" s="146">
        <f t="shared" si="1498"/>
        <v>0</v>
      </c>
      <c r="DE957" s="146">
        <f t="shared" si="1499"/>
        <v>0</v>
      </c>
      <c r="DF957" s="146">
        <f t="shared" si="1500"/>
        <v>0</v>
      </c>
      <c r="DG957" s="146">
        <f t="shared" si="1501"/>
        <v>0</v>
      </c>
      <c r="DH957" s="146">
        <f t="shared" si="1502"/>
        <v>0</v>
      </c>
      <c r="DI957" s="146">
        <f t="shared" si="1503"/>
        <v>0</v>
      </c>
      <c r="DJ957" s="146">
        <f t="shared" si="1504"/>
        <v>0</v>
      </c>
      <c r="DK957" s="146">
        <f t="shared" si="1505"/>
        <v>0</v>
      </c>
      <c r="DL957" s="146">
        <f t="shared" si="1506"/>
        <v>0</v>
      </c>
      <c r="DM957" s="146">
        <f t="shared" si="1507"/>
        <v>0</v>
      </c>
      <c r="DN957" s="65">
        <f t="shared" si="1536"/>
        <v>120</v>
      </c>
      <c r="DO957" s="57">
        <f t="shared" si="1537"/>
        <v>120</v>
      </c>
      <c r="DP957" s="57" t="str">
        <f t="shared" si="1510"/>
        <v/>
      </c>
      <c r="DQ957" s="58" t="str">
        <f t="shared" si="1511"/>
        <v/>
      </c>
      <c r="DR957" s="1">
        <f t="shared" si="1538"/>
        <v>1</v>
      </c>
      <c r="DS957" s="168" t="e">
        <f>IF(AND(DR957=#REF!,BL957=#REF!),'Tiến độ'!D957,"")</f>
        <v>#REF!</v>
      </c>
    </row>
    <row r="958" spans="1:123" ht="11.25" customHeight="1">
      <c r="A958" s="309" t="str">
        <f>IF(B958="","",MAX($A$7:A957)+1)</f>
        <v/>
      </c>
      <c r="B958" s="312"/>
      <c r="C958" s="101" t="s">
        <v>916</v>
      </c>
      <c r="D958" s="102" t="s">
        <v>917</v>
      </c>
      <c r="E958" s="103">
        <v>2</v>
      </c>
      <c r="F958" s="104">
        <v>30</v>
      </c>
      <c r="G958" s="105"/>
      <c r="H958" s="106">
        <f t="shared" si="1539"/>
        <v>4</v>
      </c>
      <c r="I958" s="107">
        <f t="shared" si="1540"/>
        <v>241</v>
      </c>
      <c r="J958" s="28"/>
      <c r="K958" s="108">
        <v>2</v>
      </c>
      <c r="L958" s="109">
        <v>2</v>
      </c>
      <c r="M958" s="109">
        <v>2</v>
      </c>
      <c r="N958" s="110">
        <v>2</v>
      </c>
      <c r="O958" s="108">
        <v>2</v>
      </c>
      <c r="P958" s="109">
        <v>2</v>
      </c>
      <c r="Q958" s="109">
        <v>2</v>
      </c>
      <c r="R958" s="110">
        <v>2</v>
      </c>
      <c r="S958" s="108">
        <v>2</v>
      </c>
      <c r="T958" s="109">
        <v>2</v>
      </c>
      <c r="U958" s="109">
        <v>2</v>
      </c>
      <c r="V958" s="109">
        <v>2</v>
      </c>
      <c r="W958" s="110">
        <v>2</v>
      </c>
      <c r="X958" s="108">
        <v>2</v>
      </c>
      <c r="Y958" s="109">
        <v>2</v>
      </c>
      <c r="Z958" s="109" t="s">
        <v>163</v>
      </c>
      <c r="AA958" s="110" t="s">
        <v>163</v>
      </c>
      <c r="AB958" s="108" t="s">
        <v>163</v>
      </c>
      <c r="AC958" s="109" t="s">
        <v>163</v>
      </c>
      <c r="AD958" s="109" t="s">
        <v>164</v>
      </c>
      <c r="AE958" s="110" t="s">
        <v>164</v>
      </c>
      <c r="AF958" s="108" t="s">
        <v>164</v>
      </c>
      <c r="AG958" s="109" t="s">
        <v>164</v>
      </c>
      <c r="AH958" s="109" t="s">
        <v>164</v>
      </c>
      <c r="AI958" s="362"/>
      <c r="AJ958" s="363"/>
      <c r="AK958" s="108" t="s">
        <v>164</v>
      </c>
      <c r="AL958" s="109"/>
      <c r="AM958" s="109"/>
      <c r="AN958" s="110"/>
      <c r="AO958" s="108"/>
      <c r="AP958" s="109"/>
      <c r="AQ958" s="109"/>
      <c r="AR958" s="110"/>
      <c r="AS958" s="111"/>
      <c r="AT958" s="109"/>
      <c r="AU958" s="109"/>
      <c r="AV958" s="112"/>
      <c r="AW958" s="108"/>
      <c r="AX958" s="109"/>
      <c r="AY958" s="109"/>
      <c r="AZ958" s="109"/>
      <c r="BA958" s="110"/>
      <c r="BB958" s="111"/>
      <c r="BC958" s="109"/>
      <c r="BD958" s="109"/>
      <c r="BE958" s="321"/>
      <c r="BF958" s="322"/>
      <c r="BG958" s="322"/>
      <c r="BH958" s="322"/>
      <c r="BI958" s="322"/>
      <c r="BJ958" s="323"/>
      <c r="BK958" s="48" t="s">
        <v>18</v>
      </c>
      <c r="BL958" s="48" t="s">
        <v>33</v>
      </c>
      <c r="BN958" s="146">
        <f t="shared" si="1508"/>
        <v>8</v>
      </c>
      <c r="BO958" s="146">
        <f t="shared" si="1457"/>
        <v>8</v>
      </c>
      <c r="BP958" s="146">
        <f t="shared" si="1458"/>
        <v>8</v>
      </c>
      <c r="BQ958" s="146">
        <f t="shared" si="1459"/>
        <v>8</v>
      </c>
      <c r="BR958" s="146">
        <f t="shared" si="1460"/>
        <v>8</v>
      </c>
      <c r="BS958" s="146">
        <f t="shared" si="1461"/>
        <v>8</v>
      </c>
      <c r="BT958" s="146">
        <f t="shared" si="1462"/>
        <v>8</v>
      </c>
      <c r="BU958" s="146">
        <f t="shared" si="1463"/>
        <v>8</v>
      </c>
      <c r="BV958" s="146">
        <f t="shared" si="1464"/>
        <v>8</v>
      </c>
      <c r="BW958" s="146">
        <f t="shared" si="1465"/>
        <v>8</v>
      </c>
      <c r="BX958" s="146">
        <f t="shared" si="1466"/>
        <v>8</v>
      </c>
      <c r="BY958" s="146">
        <f t="shared" si="1467"/>
        <v>8</v>
      </c>
      <c r="BZ958" s="146">
        <f t="shared" si="1468"/>
        <v>8</v>
      </c>
      <c r="CA958" s="146">
        <f t="shared" si="1469"/>
        <v>8</v>
      </c>
      <c r="CB958" s="146">
        <f t="shared" si="1470"/>
        <v>8</v>
      </c>
      <c r="CC958" s="146">
        <f t="shared" si="1471"/>
        <v>0</v>
      </c>
      <c r="CD958" s="146">
        <f t="shared" si="1472"/>
        <v>0</v>
      </c>
      <c r="CE958" s="146">
        <f t="shared" si="1473"/>
        <v>0</v>
      </c>
      <c r="CF958" s="146">
        <f t="shared" si="1474"/>
        <v>0</v>
      </c>
      <c r="CG958" s="146">
        <f t="shared" si="1475"/>
        <v>0</v>
      </c>
      <c r="CH958" s="146">
        <f t="shared" si="1476"/>
        <v>0</v>
      </c>
      <c r="CI958" s="146">
        <f t="shared" si="1477"/>
        <v>0</v>
      </c>
      <c r="CJ958" s="146">
        <f t="shared" si="1478"/>
        <v>0</v>
      </c>
      <c r="CK958" s="146">
        <f t="shared" si="1479"/>
        <v>0</v>
      </c>
      <c r="CL958" s="146">
        <f t="shared" si="1480"/>
        <v>0</v>
      </c>
      <c r="CM958" s="146">
        <f t="shared" si="1481"/>
        <v>0</v>
      </c>
      <c r="CN958" s="146">
        <f t="shared" si="1482"/>
        <v>0</v>
      </c>
      <c r="CO958" s="146">
        <f t="shared" si="1483"/>
        <v>0</v>
      </c>
      <c r="CP958" s="146">
        <f t="shared" si="1484"/>
        <v>0</v>
      </c>
      <c r="CQ958" s="146">
        <f t="shared" si="1485"/>
        <v>0</v>
      </c>
      <c r="CR958" s="146">
        <f t="shared" si="1486"/>
        <v>0</v>
      </c>
      <c r="CS958" s="146">
        <f t="shared" si="1487"/>
        <v>0</v>
      </c>
      <c r="CT958" s="146">
        <f t="shared" si="1488"/>
        <v>0</v>
      </c>
      <c r="CU958" s="146">
        <f t="shared" si="1489"/>
        <v>0</v>
      </c>
      <c r="CV958" s="146">
        <f t="shared" si="1490"/>
        <v>0</v>
      </c>
      <c r="CW958" s="146">
        <f t="shared" si="1491"/>
        <v>0</v>
      </c>
      <c r="CX958" s="146">
        <f t="shared" si="1492"/>
        <v>0</v>
      </c>
      <c r="CY958" s="146">
        <f t="shared" si="1493"/>
        <v>0</v>
      </c>
      <c r="CZ958" s="146">
        <f t="shared" si="1494"/>
        <v>0</v>
      </c>
      <c r="DA958" s="146">
        <f t="shared" si="1495"/>
        <v>0</v>
      </c>
      <c r="DB958" s="146">
        <f t="shared" si="1496"/>
        <v>0</v>
      </c>
      <c r="DC958" s="146">
        <f t="shared" si="1497"/>
        <v>0</v>
      </c>
      <c r="DD958" s="146">
        <f t="shared" si="1498"/>
        <v>0</v>
      </c>
      <c r="DE958" s="146">
        <f t="shared" si="1499"/>
        <v>0</v>
      </c>
      <c r="DF958" s="146">
        <f t="shared" si="1500"/>
        <v>0</v>
      </c>
      <c r="DG958" s="146">
        <f t="shared" si="1501"/>
        <v>0</v>
      </c>
      <c r="DH958" s="146">
        <f t="shared" si="1502"/>
        <v>0</v>
      </c>
      <c r="DI958" s="146">
        <f t="shared" si="1503"/>
        <v>0</v>
      </c>
      <c r="DJ958" s="146">
        <f t="shared" si="1504"/>
        <v>0</v>
      </c>
      <c r="DK958" s="146">
        <f t="shared" si="1505"/>
        <v>0</v>
      </c>
      <c r="DL958" s="146">
        <f t="shared" si="1506"/>
        <v>0</v>
      </c>
      <c r="DM958" s="146">
        <f t="shared" si="1507"/>
        <v>0</v>
      </c>
      <c r="DN958" s="65">
        <f t="shared" si="1536"/>
        <v>120</v>
      </c>
      <c r="DO958" s="57">
        <f t="shared" si="1537"/>
        <v>120</v>
      </c>
      <c r="DP958" s="57" t="str">
        <f t="shared" si="1510"/>
        <v/>
      </c>
      <c r="DQ958" s="58" t="str">
        <f t="shared" si="1511"/>
        <v/>
      </c>
      <c r="DR958" s="1">
        <f t="shared" si="1538"/>
        <v>1</v>
      </c>
      <c r="DS958" s="168" t="e">
        <f>IF(AND(DR958=#REF!,BL958=#REF!),'Tiến độ'!D958,"")</f>
        <v>#REF!</v>
      </c>
    </row>
    <row r="959" spans="1:123" ht="11.25" customHeight="1">
      <c r="A959" s="309" t="str">
        <f>IF(B959="","",MAX($A$7:A958)+1)</f>
        <v/>
      </c>
      <c r="B959" s="312"/>
      <c r="C959" s="101" t="s">
        <v>886</v>
      </c>
      <c r="D959" s="102" t="s">
        <v>887</v>
      </c>
      <c r="E959" s="103">
        <v>3</v>
      </c>
      <c r="F959" s="104">
        <v>45</v>
      </c>
      <c r="G959" s="105"/>
      <c r="H959" s="106">
        <f t="shared" si="1539"/>
        <v>4</v>
      </c>
      <c r="I959" s="107">
        <f t="shared" si="1540"/>
        <v>241</v>
      </c>
      <c r="J959" s="28"/>
      <c r="K959" s="108">
        <v>2</v>
      </c>
      <c r="L959" s="109">
        <v>2</v>
      </c>
      <c r="M959" s="109">
        <v>2</v>
      </c>
      <c r="N959" s="110">
        <v>2</v>
      </c>
      <c r="O959" s="108">
        <v>2</v>
      </c>
      <c r="P959" s="109">
        <v>2</v>
      </c>
      <c r="Q959" s="109">
        <v>2</v>
      </c>
      <c r="R959" s="110">
        <v>2</v>
      </c>
      <c r="S959" s="108">
        <v>2</v>
      </c>
      <c r="T959" s="109">
        <v>2</v>
      </c>
      <c r="U959" s="109">
        <v>5</v>
      </c>
      <c r="V959" s="109">
        <v>5</v>
      </c>
      <c r="W959" s="110">
        <v>5</v>
      </c>
      <c r="X959" s="108">
        <v>5</v>
      </c>
      <c r="Y959" s="109">
        <v>5</v>
      </c>
      <c r="Z959" s="109" t="s">
        <v>163</v>
      </c>
      <c r="AA959" s="110" t="s">
        <v>163</v>
      </c>
      <c r="AB959" s="108" t="s">
        <v>163</v>
      </c>
      <c r="AC959" s="109" t="s">
        <v>163</v>
      </c>
      <c r="AD959" s="109" t="s">
        <v>164</v>
      </c>
      <c r="AE959" s="110" t="s">
        <v>164</v>
      </c>
      <c r="AF959" s="108" t="s">
        <v>164</v>
      </c>
      <c r="AG959" s="109" t="s">
        <v>164</v>
      </c>
      <c r="AH959" s="109" t="s">
        <v>164</v>
      </c>
      <c r="AI959" s="362"/>
      <c r="AJ959" s="363"/>
      <c r="AK959" s="108" t="s">
        <v>164</v>
      </c>
      <c r="AL959" s="109"/>
      <c r="AM959" s="109"/>
      <c r="AN959" s="110"/>
      <c r="AO959" s="108"/>
      <c r="AP959" s="109"/>
      <c r="AQ959" s="109"/>
      <c r="AR959" s="110"/>
      <c r="AS959" s="111"/>
      <c r="AT959" s="109"/>
      <c r="AU959" s="109"/>
      <c r="AV959" s="112"/>
      <c r="AW959" s="108"/>
      <c r="AX959" s="109"/>
      <c r="AY959" s="109"/>
      <c r="AZ959" s="109"/>
      <c r="BA959" s="110"/>
      <c r="BB959" s="111"/>
      <c r="BC959" s="109"/>
      <c r="BD959" s="109"/>
      <c r="BE959" s="321"/>
      <c r="BF959" s="322"/>
      <c r="BG959" s="322"/>
      <c r="BH959" s="322"/>
      <c r="BI959" s="322"/>
      <c r="BJ959" s="323"/>
      <c r="BK959" s="48" t="s">
        <v>18</v>
      </c>
      <c r="BL959" s="48" t="s">
        <v>48</v>
      </c>
      <c r="BN959" s="146">
        <f t="shared" si="1508"/>
        <v>8</v>
      </c>
      <c r="BO959" s="146">
        <f t="shared" si="1457"/>
        <v>8</v>
      </c>
      <c r="BP959" s="146">
        <f t="shared" si="1458"/>
        <v>8</v>
      </c>
      <c r="BQ959" s="146">
        <f t="shared" si="1459"/>
        <v>8</v>
      </c>
      <c r="BR959" s="146">
        <f t="shared" si="1460"/>
        <v>8</v>
      </c>
      <c r="BS959" s="146">
        <f t="shared" si="1461"/>
        <v>8</v>
      </c>
      <c r="BT959" s="146">
        <f t="shared" si="1462"/>
        <v>8</v>
      </c>
      <c r="BU959" s="146">
        <f t="shared" si="1463"/>
        <v>8</v>
      </c>
      <c r="BV959" s="146">
        <f t="shared" si="1464"/>
        <v>8</v>
      </c>
      <c r="BW959" s="146">
        <f t="shared" si="1465"/>
        <v>8</v>
      </c>
      <c r="BX959" s="146">
        <f t="shared" si="1466"/>
        <v>20</v>
      </c>
      <c r="BY959" s="146">
        <f t="shared" si="1467"/>
        <v>20</v>
      </c>
      <c r="BZ959" s="146">
        <f t="shared" si="1468"/>
        <v>20</v>
      </c>
      <c r="CA959" s="146">
        <f t="shared" si="1469"/>
        <v>20</v>
      </c>
      <c r="CB959" s="146">
        <f t="shared" si="1470"/>
        <v>20</v>
      </c>
      <c r="CC959" s="146">
        <f t="shared" si="1471"/>
        <v>0</v>
      </c>
      <c r="CD959" s="146">
        <f t="shared" si="1472"/>
        <v>0</v>
      </c>
      <c r="CE959" s="146">
        <f t="shared" si="1473"/>
        <v>0</v>
      </c>
      <c r="CF959" s="146">
        <f t="shared" si="1474"/>
        <v>0</v>
      </c>
      <c r="CG959" s="146">
        <f t="shared" si="1475"/>
        <v>0</v>
      </c>
      <c r="CH959" s="146">
        <f t="shared" si="1476"/>
        <v>0</v>
      </c>
      <c r="CI959" s="146">
        <f t="shared" si="1477"/>
        <v>0</v>
      </c>
      <c r="CJ959" s="146">
        <f t="shared" si="1478"/>
        <v>0</v>
      </c>
      <c r="CK959" s="146">
        <f t="shared" si="1479"/>
        <v>0</v>
      </c>
      <c r="CL959" s="146">
        <f t="shared" si="1480"/>
        <v>0</v>
      </c>
      <c r="CM959" s="146">
        <f t="shared" si="1481"/>
        <v>0</v>
      </c>
      <c r="CN959" s="146">
        <f t="shared" si="1482"/>
        <v>0</v>
      </c>
      <c r="CO959" s="146">
        <f t="shared" si="1483"/>
        <v>0</v>
      </c>
      <c r="CP959" s="146">
        <f t="shared" si="1484"/>
        <v>0</v>
      </c>
      <c r="CQ959" s="146">
        <f t="shared" si="1485"/>
        <v>0</v>
      </c>
      <c r="CR959" s="146">
        <f t="shared" si="1486"/>
        <v>0</v>
      </c>
      <c r="CS959" s="146">
        <f t="shared" si="1487"/>
        <v>0</v>
      </c>
      <c r="CT959" s="146">
        <f t="shared" si="1488"/>
        <v>0</v>
      </c>
      <c r="CU959" s="146">
        <f t="shared" si="1489"/>
        <v>0</v>
      </c>
      <c r="CV959" s="146">
        <f t="shared" si="1490"/>
        <v>0</v>
      </c>
      <c r="CW959" s="146">
        <f t="shared" si="1491"/>
        <v>0</v>
      </c>
      <c r="CX959" s="146">
        <f t="shared" si="1492"/>
        <v>0</v>
      </c>
      <c r="CY959" s="146">
        <f t="shared" si="1493"/>
        <v>0</v>
      </c>
      <c r="CZ959" s="146">
        <f t="shared" si="1494"/>
        <v>0</v>
      </c>
      <c r="DA959" s="146">
        <f t="shared" si="1495"/>
        <v>0</v>
      </c>
      <c r="DB959" s="146">
        <f t="shared" si="1496"/>
        <v>0</v>
      </c>
      <c r="DC959" s="146">
        <f t="shared" si="1497"/>
        <v>0</v>
      </c>
      <c r="DD959" s="146">
        <f t="shared" si="1498"/>
        <v>0</v>
      </c>
      <c r="DE959" s="146">
        <f t="shared" si="1499"/>
        <v>0</v>
      </c>
      <c r="DF959" s="146">
        <f t="shared" si="1500"/>
        <v>0</v>
      </c>
      <c r="DG959" s="146">
        <f t="shared" si="1501"/>
        <v>0</v>
      </c>
      <c r="DH959" s="146">
        <f t="shared" si="1502"/>
        <v>0</v>
      </c>
      <c r="DI959" s="146">
        <f t="shared" si="1503"/>
        <v>0</v>
      </c>
      <c r="DJ959" s="146">
        <f t="shared" si="1504"/>
        <v>0</v>
      </c>
      <c r="DK959" s="146">
        <f t="shared" si="1505"/>
        <v>0</v>
      </c>
      <c r="DL959" s="146">
        <f t="shared" si="1506"/>
        <v>0</v>
      </c>
      <c r="DM959" s="146">
        <f t="shared" si="1507"/>
        <v>0</v>
      </c>
      <c r="DN959" s="65">
        <f t="shared" si="1536"/>
        <v>180</v>
      </c>
      <c r="DO959" s="57">
        <f t="shared" si="1537"/>
        <v>180</v>
      </c>
      <c r="DP959" s="57" t="str">
        <f t="shared" si="1510"/>
        <v/>
      </c>
      <c r="DQ959" s="58" t="str">
        <f t="shared" si="1511"/>
        <v/>
      </c>
      <c r="DR959" s="1">
        <f t="shared" si="1538"/>
        <v>1</v>
      </c>
      <c r="DS959" s="168" t="e">
        <f>IF(AND(DR959=#REF!,BL959=#REF!),'Tiến độ'!D959,"")</f>
        <v>#REF!</v>
      </c>
    </row>
    <row r="960" spans="1:123" ht="11.25" customHeight="1">
      <c r="A960" s="309" t="str">
        <f>IF(B960="","",MAX($A$7:A959)+1)</f>
        <v/>
      </c>
      <c r="B960" s="312"/>
      <c r="C960" s="101" t="s">
        <v>17</v>
      </c>
      <c r="D960" s="102" t="s">
        <v>918</v>
      </c>
      <c r="E960" s="103">
        <v>3</v>
      </c>
      <c r="F960" s="104">
        <v>45</v>
      </c>
      <c r="G960" s="105"/>
      <c r="H960" s="106">
        <f t="shared" si="1539"/>
        <v>4</v>
      </c>
      <c r="I960" s="107">
        <f t="shared" si="1540"/>
        <v>241</v>
      </c>
      <c r="J960" s="28"/>
      <c r="K960" s="108">
        <v>2</v>
      </c>
      <c r="L960" s="109">
        <v>2</v>
      </c>
      <c r="M960" s="109">
        <v>2</v>
      </c>
      <c r="N960" s="110">
        <v>2</v>
      </c>
      <c r="O960" s="108">
        <v>2</v>
      </c>
      <c r="P960" s="109">
        <v>2</v>
      </c>
      <c r="Q960" s="109">
        <v>2</v>
      </c>
      <c r="R960" s="110">
        <v>2</v>
      </c>
      <c r="S960" s="108">
        <v>2</v>
      </c>
      <c r="T960" s="109">
        <v>2</v>
      </c>
      <c r="U960" s="109">
        <v>5</v>
      </c>
      <c r="V960" s="109">
        <v>5</v>
      </c>
      <c r="W960" s="110">
        <v>5</v>
      </c>
      <c r="X960" s="108">
        <v>5</v>
      </c>
      <c r="Y960" s="109">
        <v>5</v>
      </c>
      <c r="Z960" s="109" t="s">
        <v>163</v>
      </c>
      <c r="AA960" s="110" t="s">
        <v>163</v>
      </c>
      <c r="AB960" s="108" t="s">
        <v>163</v>
      </c>
      <c r="AC960" s="109" t="s">
        <v>163</v>
      </c>
      <c r="AD960" s="109" t="s">
        <v>164</v>
      </c>
      <c r="AE960" s="110" t="s">
        <v>164</v>
      </c>
      <c r="AF960" s="108" t="s">
        <v>164</v>
      </c>
      <c r="AG960" s="109" t="s">
        <v>164</v>
      </c>
      <c r="AH960" s="109" t="s">
        <v>164</v>
      </c>
      <c r="AI960" s="362"/>
      <c r="AJ960" s="363"/>
      <c r="AK960" s="108" t="s">
        <v>164</v>
      </c>
      <c r="AL960" s="109"/>
      <c r="AM960" s="109"/>
      <c r="AN960" s="110"/>
      <c r="AO960" s="108"/>
      <c r="AP960" s="109"/>
      <c r="AQ960" s="109"/>
      <c r="AR960" s="110"/>
      <c r="AS960" s="111"/>
      <c r="AT960" s="109"/>
      <c r="AU960" s="109"/>
      <c r="AV960" s="112"/>
      <c r="AW960" s="108"/>
      <c r="AX960" s="109"/>
      <c r="AY960" s="109"/>
      <c r="AZ960" s="109"/>
      <c r="BA960" s="110"/>
      <c r="BB960" s="111"/>
      <c r="BC960" s="109"/>
      <c r="BD960" s="109"/>
      <c r="BE960" s="321"/>
      <c r="BF960" s="322"/>
      <c r="BG960" s="322"/>
      <c r="BH960" s="322"/>
      <c r="BI960" s="322"/>
      <c r="BJ960" s="323"/>
      <c r="BK960" s="48" t="s">
        <v>18</v>
      </c>
      <c r="BL960" s="48" t="s">
        <v>17</v>
      </c>
      <c r="BN960" s="146">
        <f t="shared" si="1508"/>
        <v>8</v>
      </c>
      <c r="BO960" s="146">
        <f t="shared" si="1457"/>
        <v>8</v>
      </c>
      <c r="BP960" s="146">
        <f t="shared" si="1458"/>
        <v>8</v>
      </c>
      <c r="BQ960" s="146">
        <f t="shared" si="1459"/>
        <v>8</v>
      </c>
      <c r="BR960" s="146">
        <f t="shared" si="1460"/>
        <v>8</v>
      </c>
      <c r="BS960" s="146">
        <f t="shared" si="1461"/>
        <v>8</v>
      </c>
      <c r="BT960" s="146">
        <f t="shared" si="1462"/>
        <v>8</v>
      </c>
      <c r="BU960" s="146">
        <f t="shared" si="1463"/>
        <v>8</v>
      </c>
      <c r="BV960" s="146">
        <f t="shared" si="1464"/>
        <v>8</v>
      </c>
      <c r="BW960" s="146">
        <f t="shared" si="1465"/>
        <v>8</v>
      </c>
      <c r="BX960" s="146">
        <f t="shared" si="1466"/>
        <v>20</v>
      </c>
      <c r="BY960" s="146">
        <f t="shared" si="1467"/>
        <v>20</v>
      </c>
      <c r="BZ960" s="146">
        <f t="shared" si="1468"/>
        <v>20</v>
      </c>
      <c r="CA960" s="146">
        <f t="shared" si="1469"/>
        <v>20</v>
      </c>
      <c r="CB960" s="146">
        <f t="shared" si="1470"/>
        <v>20</v>
      </c>
      <c r="CC960" s="146">
        <f t="shared" si="1471"/>
        <v>0</v>
      </c>
      <c r="CD960" s="146">
        <f t="shared" si="1472"/>
        <v>0</v>
      </c>
      <c r="CE960" s="146">
        <f t="shared" si="1473"/>
        <v>0</v>
      </c>
      <c r="CF960" s="146">
        <f t="shared" si="1474"/>
        <v>0</v>
      </c>
      <c r="CG960" s="146">
        <f t="shared" si="1475"/>
        <v>0</v>
      </c>
      <c r="CH960" s="146">
        <f t="shared" si="1476"/>
        <v>0</v>
      </c>
      <c r="CI960" s="146">
        <f t="shared" si="1477"/>
        <v>0</v>
      </c>
      <c r="CJ960" s="146">
        <f t="shared" si="1478"/>
        <v>0</v>
      </c>
      <c r="CK960" s="146">
        <f t="shared" si="1479"/>
        <v>0</v>
      </c>
      <c r="CL960" s="146">
        <f t="shared" si="1480"/>
        <v>0</v>
      </c>
      <c r="CM960" s="146">
        <f t="shared" si="1481"/>
        <v>0</v>
      </c>
      <c r="CN960" s="146">
        <f t="shared" si="1482"/>
        <v>0</v>
      </c>
      <c r="CO960" s="146">
        <f t="shared" si="1483"/>
        <v>0</v>
      </c>
      <c r="CP960" s="146">
        <f t="shared" si="1484"/>
        <v>0</v>
      </c>
      <c r="CQ960" s="146">
        <f t="shared" si="1485"/>
        <v>0</v>
      </c>
      <c r="CR960" s="146">
        <f t="shared" si="1486"/>
        <v>0</v>
      </c>
      <c r="CS960" s="146">
        <f t="shared" si="1487"/>
        <v>0</v>
      </c>
      <c r="CT960" s="146">
        <f t="shared" si="1488"/>
        <v>0</v>
      </c>
      <c r="CU960" s="146">
        <f t="shared" si="1489"/>
        <v>0</v>
      </c>
      <c r="CV960" s="146">
        <f t="shared" si="1490"/>
        <v>0</v>
      </c>
      <c r="CW960" s="146">
        <f t="shared" si="1491"/>
        <v>0</v>
      </c>
      <c r="CX960" s="146">
        <f t="shared" si="1492"/>
        <v>0</v>
      </c>
      <c r="CY960" s="146">
        <f t="shared" si="1493"/>
        <v>0</v>
      </c>
      <c r="CZ960" s="146">
        <f t="shared" si="1494"/>
        <v>0</v>
      </c>
      <c r="DA960" s="146">
        <f t="shared" si="1495"/>
        <v>0</v>
      </c>
      <c r="DB960" s="146">
        <f t="shared" si="1496"/>
        <v>0</v>
      </c>
      <c r="DC960" s="146">
        <f t="shared" si="1497"/>
        <v>0</v>
      </c>
      <c r="DD960" s="146">
        <f t="shared" si="1498"/>
        <v>0</v>
      </c>
      <c r="DE960" s="146">
        <f t="shared" si="1499"/>
        <v>0</v>
      </c>
      <c r="DF960" s="146">
        <f t="shared" si="1500"/>
        <v>0</v>
      </c>
      <c r="DG960" s="146">
        <f t="shared" si="1501"/>
        <v>0</v>
      </c>
      <c r="DH960" s="146">
        <f t="shared" si="1502"/>
        <v>0</v>
      </c>
      <c r="DI960" s="146">
        <f t="shared" si="1503"/>
        <v>0</v>
      </c>
      <c r="DJ960" s="146">
        <f t="shared" si="1504"/>
        <v>0</v>
      </c>
      <c r="DK960" s="146">
        <f t="shared" si="1505"/>
        <v>0</v>
      </c>
      <c r="DL960" s="146">
        <f t="shared" si="1506"/>
        <v>0</v>
      </c>
      <c r="DM960" s="146">
        <f t="shared" si="1507"/>
        <v>0</v>
      </c>
      <c r="DN960" s="65">
        <f t="shared" si="1536"/>
        <v>180</v>
      </c>
      <c r="DO960" s="57">
        <f t="shared" si="1537"/>
        <v>180</v>
      </c>
      <c r="DP960" s="57" t="str">
        <f t="shared" si="1510"/>
        <v/>
      </c>
      <c r="DQ960" s="58" t="str">
        <f t="shared" si="1511"/>
        <v/>
      </c>
      <c r="DR960" s="1">
        <f t="shared" si="1538"/>
        <v>1</v>
      </c>
      <c r="DS960" s="168" t="e">
        <f>IF(AND(DR960=#REF!,BL960=#REF!),'Tiến độ'!D960,"")</f>
        <v>#REF!</v>
      </c>
    </row>
    <row r="961" spans="1:123" ht="11.25" customHeight="1">
      <c r="A961" s="309" t="str">
        <f>IF(B961="","",MAX($A$7:A960)+1)</f>
        <v/>
      </c>
      <c r="B961" s="312"/>
      <c r="C961" s="101" t="s">
        <v>785</v>
      </c>
      <c r="D961" s="80" t="s">
        <v>1105</v>
      </c>
      <c r="E961" s="103">
        <v>3</v>
      </c>
      <c r="F961" s="104">
        <v>60</v>
      </c>
      <c r="G961" s="105"/>
      <c r="H961" s="106">
        <f t="shared" si="1539"/>
        <v>4</v>
      </c>
      <c r="I961" s="107">
        <f t="shared" si="1540"/>
        <v>241</v>
      </c>
      <c r="J961" s="28"/>
      <c r="K961" s="108">
        <v>4</v>
      </c>
      <c r="L961" s="109">
        <v>4</v>
      </c>
      <c r="M961" s="109">
        <v>4</v>
      </c>
      <c r="N961" s="110">
        <v>4</v>
      </c>
      <c r="O961" s="108">
        <v>4</v>
      </c>
      <c r="P961" s="109">
        <v>4</v>
      </c>
      <c r="Q961" s="109">
        <v>4</v>
      </c>
      <c r="R961" s="110">
        <v>4</v>
      </c>
      <c r="S961" s="108">
        <v>4</v>
      </c>
      <c r="T961" s="109">
        <v>4</v>
      </c>
      <c r="U961" s="109">
        <v>4</v>
      </c>
      <c r="V961" s="109">
        <v>4</v>
      </c>
      <c r="W961" s="110">
        <v>4</v>
      </c>
      <c r="X961" s="108">
        <v>4</v>
      </c>
      <c r="Y961" s="109">
        <v>4</v>
      </c>
      <c r="Z961" s="109" t="s">
        <v>163</v>
      </c>
      <c r="AA961" s="110" t="s">
        <v>163</v>
      </c>
      <c r="AB961" s="108" t="s">
        <v>163</v>
      </c>
      <c r="AC961" s="109" t="s">
        <v>163</v>
      </c>
      <c r="AD961" s="109" t="s">
        <v>164</v>
      </c>
      <c r="AE961" s="110" t="s">
        <v>164</v>
      </c>
      <c r="AF961" s="108" t="s">
        <v>164</v>
      </c>
      <c r="AG961" s="109" t="s">
        <v>164</v>
      </c>
      <c r="AH961" s="109" t="s">
        <v>164</v>
      </c>
      <c r="AI961" s="362"/>
      <c r="AJ961" s="363"/>
      <c r="AK961" s="108" t="s">
        <v>164</v>
      </c>
      <c r="AL961" s="109"/>
      <c r="AM961" s="109"/>
      <c r="AN961" s="110"/>
      <c r="AO961" s="108"/>
      <c r="AP961" s="109"/>
      <c r="AQ961" s="109"/>
      <c r="AR961" s="110"/>
      <c r="AS961" s="111"/>
      <c r="AT961" s="109"/>
      <c r="AU961" s="109"/>
      <c r="AV961" s="112"/>
      <c r="AW961" s="108"/>
      <c r="AX961" s="109"/>
      <c r="AY961" s="109"/>
      <c r="AZ961" s="109"/>
      <c r="BA961" s="110"/>
      <c r="BB961" s="111"/>
      <c r="BC961" s="109"/>
      <c r="BD961" s="109"/>
      <c r="BE961" s="321"/>
      <c r="BF961" s="322"/>
      <c r="BG961" s="322"/>
      <c r="BH961" s="322"/>
      <c r="BI961" s="322"/>
      <c r="BJ961" s="323"/>
      <c r="BK961" s="46" t="s">
        <v>18</v>
      </c>
      <c r="BL961" s="46" t="s">
        <v>54</v>
      </c>
      <c r="BN961" s="146">
        <f t="shared" si="1508"/>
        <v>16</v>
      </c>
      <c r="BO961" s="146">
        <f t="shared" si="1457"/>
        <v>16</v>
      </c>
      <c r="BP961" s="146">
        <f t="shared" si="1458"/>
        <v>16</v>
      </c>
      <c r="BQ961" s="146">
        <f t="shared" si="1459"/>
        <v>16</v>
      </c>
      <c r="BR961" s="146">
        <f t="shared" si="1460"/>
        <v>16</v>
      </c>
      <c r="BS961" s="146">
        <f t="shared" si="1461"/>
        <v>16</v>
      </c>
      <c r="BT961" s="146">
        <f t="shared" si="1462"/>
        <v>16</v>
      </c>
      <c r="BU961" s="146">
        <f t="shared" si="1463"/>
        <v>16</v>
      </c>
      <c r="BV961" s="146">
        <f t="shared" si="1464"/>
        <v>16</v>
      </c>
      <c r="BW961" s="146">
        <f t="shared" si="1465"/>
        <v>16</v>
      </c>
      <c r="BX961" s="146">
        <f t="shared" si="1466"/>
        <v>16</v>
      </c>
      <c r="BY961" s="146">
        <f t="shared" si="1467"/>
        <v>16</v>
      </c>
      <c r="BZ961" s="146">
        <f t="shared" si="1468"/>
        <v>16</v>
      </c>
      <c r="CA961" s="146">
        <f t="shared" si="1469"/>
        <v>16</v>
      </c>
      <c r="CB961" s="146">
        <f t="shared" si="1470"/>
        <v>16</v>
      </c>
      <c r="CC961" s="146">
        <f t="shared" si="1471"/>
        <v>0</v>
      </c>
      <c r="CD961" s="146">
        <f t="shared" si="1472"/>
        <v>0</v>
      </c>
      <c r="CE961" s="146">
        <f t="shared" si="1473"/>
        <v>0</v>
      </c>
      <c r="CF961" s="146">
        <f t="shared" si="1474"/>
        <v>0</v>
      </c>
      <c r="CG961" s="146">
        <f t="shared" si="1475"/>
        <v>0</v>
      </c>
      <c r="CH961" s="146">
        <f t="shared" si="1476"/>
        <v>0</v>
      </c>
      <c r="CI961" s="146">
        <f t="shared" si="1477"/>
        <v>0</v>
      </c>
      <c r="CJ961" s="146">
        <f t="shared" si="1478"/>
        <v>0</v>
      </c>
      <c r="CK961" s="146">
        <f t="shared" si="1479"/>
        <v>0</v>
      </c>
      <c r="CL961" s="146">
        <f t="shared" si="1480"/>
        <v>0</v>
      </c>
      <c r="CM961" s="146">
        <f t="shared" si="1481"/>
        <v>0</v>
      </c>
      <c r="CN961" s="146">
        <f t="shared" si="1482"/>
        <v>0</v>
      </c>
      <c r="CO961" s="146">
        <f t="shared" si="1483"/>
        <v>0</v>
      </c>
      <c r="CP961" s="146">
        <f t="shared" si="1484"/>
        <v>0</v>
      </c>
      <c r="CQ961" s="146">
        <f t="shared" si="1485"/>
        <v>0</v>
      </c>
      <c r="CR961" s="146">
        <f t="shared" si="1486"/>
        <v>0</v>
      </c>
      <c r="CS961" s="146">
        <f t="shared" si="1487"/>
        <v>0</v>
      </c>
      <c r="CT961" s="146">
        <f t="shared" si="1488"/>
        <v>0</v>
      </c>
      <c r="CU961" s="146">
        <f t="shared" si="1489"/>
        <v>0</v>
      </c>
      <c r="CV961" s="146">
        <f t="shared" si="1490"/>
        <v>0</v>
      </c>
      <c r="CW961" s="146">
        <f t="shared" si="1491"/>
        <v>0</v>
      </c>
      <c r="CX961" s="146">
        <f t="shared" si="1492"/>
        <v>0</v>
      </c>
      <c r="CY961" s="146">
        <f t="shared" si="1493"/>
        <v>0</v>
      </c>
      <c r="CZ961" s="146">
        <f t="shared" si="1494"/>
        <v>0</v>
      </c>
      <c r="DA961" s="146">
        <f t="shared" si="1495"/>
        <v>0</v>
      </c>
      <c r="DB961" s="146">
        <f t="shared" si="1496"/>
        <v>0</v>
      </c>
      <c r="DC961" s="146">
        <f t="shared" si="1497"/>
        <v>0</v>
      </c>
      <c r="DD961" s="146">
        <f t="shared" si="1498"/>
        <v>0</v>
      </c>
      <c r="DE961" s="146">
        <f t="shared" si="1499"/>
        <v>0</v>
      </c>
      <c r="DF961" s="146">
        <f t="shared" si="1500"/>
        <v>0</v>
      </c>
      <c r="DG961" s="146">
        <f t="shared" si="1501"/>
        <v>0</v>
      </c>
      <c r="DH961" s="146">
        <f t="shared" si="1502"/>
        <v>0</v>
      </c>
      <c r="DI961" s="146">
        <f t="shared" si="1503"/>
        <v>0</v>
      </c>
      <c r="DJ961" s="146">
        <f t="shared" si="1504"/>
        <v>0</v>
      </c>
      <c r="DK961" s="146">
        <f t="shared" si="1505"/>
        <v>0</v>
      </c>
      <c r="DL961" s="146">
        <f t="shared" si="1506"/>
        <v>0</v>
      </c>
      <c r="DM961" s="146">
        <f t="shared" si="1507"/>
        <v>0</v>
      </c>
      <c r="DN961" s="64">
        <f>F961*H961*2</f>
        <v>480</v>
      </c>
      <c r="DO961" s="52">
        <f t="shared" si="1537"/>
        <v>480</v>
      </c>
      <c r="DP961" s="52" t="str">
        <f t="shared" si="1510"/>
        <v/>
      </c>
      <c r="DQ961" s="53" t="str">
        <f t="shared" si="1511"/>
        <v/>
      </c>
      <c r="DR961" s="1">
        <f t="shared" si="1538"/>
        <v>1</v>
      </c>
      <c r="DS961" s="168" t="e">
        <f>IF(AND(DR961=#REF!,BL961=#REF!),'Tiến độ'!D961,"")</f>
        <v>#REF!</v>
      </c>
    </row>
    <row r="962" spans="1:123" ht="11.25" customHeight="1">
      <c r="A962" s="309" t="str">
        <f>IF(B962="","",MAX($A$7:A961)+1)</f>
        <v/>
      </c>
      <c r="B962" s="312"/>
      <c r="C962" s="101" t="s">
        <v>880</v>
      </c>
      <c r="D962" s="102" t="s">
        <v>881</v>
      </c>
      <c r="E962" s="103">
        <v>3</v>
      </c>
      <c r="F962" s="104">
        <v>45</v>
      </c>
      <c r="G962" s="105"/>
      <c r="H962" s="106">
        <f t="shared" si="1539"/>
        <v>4</v>
      </c>
      <c r="I962" s="107">
        <f t="shared" si="1540"/>
        <v>241</v>
      </c>
      <c r="J962" s="28"/>
      <c r="K962" s="108"/>
      <c r="L962" s="109"/>
      <c r="M962" s="109"/>
      <c r="N962" s="110"/>
      <c r="O962" s="108"/>
      <c r="P962" s="109"/>
      <c r="Q962" s="109"/>
      <c r="R962" s="110"/>
      <c r="S962" s="108"/>
      <c r="T962" s="109"/>
      <c r="U962" s="109"/>
      <c r="V962" s="109"/>
      <c r="W962" s="110"/>
      <c r="X962" s="108"/>
      <c r="Y962" s="109"/>
      <c r="Z962" s="109"/>
      <c r="AA962" s="110"/>
      <c r="AB962" s="108"/>
      <c r="AC962" s="109"/>
      <c r="AD962" s="109"/>
      <c r="AE962" s="110"/>
      <c r="AF962" s="108"/>
      <c r="AG962" s="109"/>
      <c r="AH962" s="109"/>
      <c r="AI962" s="362"/>
      <c r="AJ962" s="363"/>
      <c r="AK962" s="108"/>
      <c r="AL962" s="109">
        <v>3</v>
      </c>
      <c r="AM962" s="109">
        <v>3</v>
      </c>
      <c r="AN962" s="110">
        <v>3</v>
      </c>
      <c r="AO962" s="108">
        <v>3</v>
      </c>
      <c r="AP962" s="109">
        <v>3</v>
      </c>
      <c r="AQ962" s="109">
        <v>3</v>
      </c>
      <c r="AR962" s="110">
        <v>3</v>
      </c>
      <c r="AS962" s="111">
        <v>3</v>
      </c>
      <c r="AT962" s="109">
        <v>3</v>
      </c>
      <c r="AU962" s="109">
        <v>3</v>
      </c>
      <c r="AV962" s="112">
        <v>3</v>
      </c>
      <c r="AW962" s="108">
        <v>3</v>
      </c>
      <c r="AX962" s="109">
        <v>3</v>
      </c>
      <c r="AY962" s="109">
        <v>3</v>
      </c>
      <c r="AZ962" s="109">
        <v>3</v>
      </c>
      <c r="BA962" s="110" t="s">
        <v>163</v>
      </c>
      <c r="BB962" s="111" t="s">
        <v>163</v>
      </c>
      <c r="BC962" s="109" t="s">
        <v>163</v>
      </c>
      <c r="BD962" s="109" t="s">
        <v>163</v>
      </c>
      <c r="BE962" s="321"/>
      <c r="BF962" s="322"/>
      <c r="BG962" s="322"/>
      <c r="BH962" s="322"/>
      <c r="BI962" s="322"/>
      <c r="BJ962" s="323"/>
      <c r="BK962" s="48" t="s">
        <v>18</v>
      </c>
      <c r="BL962" s="48" t="s">
        <v>49</v>
      </c>
      <c r="BN962" s="146">
        <f t="shared" si="1508"/>
        <v>0</v>
      </c>
      <c r="BO962" s="146">
        <f t="shared" si="1457"/>
        <v>0</v>
      </c>
      <c r="BP962" s="146">
        <f t="shared" si="1458"/>
        <v>0</v>
      </c>
      <c r="BQ962" s="146">
        <f t="shared" si="1459"/>
        <v>0</v>
      </c>
      <c r="BR962" s="146">
        <f t="shared" si="1460"/>
        <v>0</v>
      </c>
      <c r="BS962" s="146">
        <f t="shared" si="1461"/>
        <v>0</v>
      </c>
      <c r="BT962" s="146">
        <f t="shared" si="1462"/>
        <v>0</v>
      </c>
      <c r="BU962" s="146">
        <f t="shared" si="1463"/>
        <v>0</v>
      </c>
      <c r="BV962" s="146">
        <f t="shared" si="1464"/>
        <v>0</v>
      </c>
      <c r="BW962" s="146">
        <f t="shared" si="1465"/>
        <v>0</v>
      </c>
      <c r="BX962" s="146">
        <f t="shared" si="1466"/>
        <v>0</v>
      </c>
      <c r="BY962" s="146">
        <f t="shared" si="1467"/>
        <v>0</v>
      </c>
      <c r="BZ962" s="146">
        <f t="shared" si="1468"/>
        <v>0</v>
      </c>
      <c r="CA962" s="146">
        <f t="shared" si="1469"/>
        <v>0</v>
      </c>
      <c r="CB962" s="146">
        <f t="shared" si="1470"/>
        <v>0</v>
      </c>
      <c r="CC962" s="146">
        <f t="shared" si="1471"/>
        <v>0</v>
      </c>
      <c r="CD962" s="146">
        <f t="shared" si="1472"/>
        <v>0</v>
      </c>
      <c r="CE962" s="146">
        <f t="shared" si="1473"/>
        <v>0</v>
      </c>
      <c r="CF962" s="146">
        <f t="shared" si="1474"/>
        <v>0</v>
      </c>
      <c r="CG962" s="146">
        <f t="shared" si="1475"/>
        <v>0</v>
      </c>
      <c r="CH962" s="146">
        <f t="shared" si="1476"/>
        <v>0</v>
      </c>
      <c r="CI962" s="146">
        <f t="shared" si="1477"/>
        <v>0</v>
      </c>
      <c r="CJ962" s="146">
        <f t="shared" si="1478"/>
        <v>0</v>
      </c>
      <c r="CK962" s="146">
        <f t="shared" si="1479"/>
        <v>0</v>
      </c>
      <c r="CL962" s="146">
        <f t="shared" si="1480"/>
        <v>0</v>
      </c>
      <c r="CM962" s="146">
        <f t="shared" si="1481"/>
        <v>0</v>
      </c>
      <c r="CN962" s="146">
        <f t="shared" si="1482"/>
        <v>0</v>
      </c>
      <c r="CO962" s="146">
        <f t="shared" si="1483"/>
        <v>12</v>
      </c>
      <c r="CP962" s="146">
        <f t="shared" si="1484"/>
        <v>12</v>
      </c>
      <c r="CQ962" s="146">
        <f t="shared" si="1485"/>
        <v>12</v>
      </c>
      <c r="CR962" s="146">
        <f t="shared" si="1486"/>
        <v>12</v>
      </c>
      <c r="CS962" s="146">
        <f t="shared" si="1487"/>
        <v>12</v>
      </c>
      <c r="CT962" s="146">
        <f t="shared" si="1488"/>
        <v>12</v>
      </c>
      <c r="CU962" s="146">
        <f t="shared" si="1489"/>
        <v>12</v>
      </c>
      <c r="CV962" s="146">
        <f t="shared" si="1490"/>
        <v>12</v>
      </c>
      <c r="CW962" s="146">
        <f t="shared" si="1491"/>
        <v>12</v>
      </c>
      <c r="CX962" s="146">
        <f t="shared" si="1492"/>
        <v>12</v>
      </c>
      <c r="CY962" s="146">
        <f t="shared" si="1493"/>
        <v>12</v>
      </c>
      <c r="CZ962" s="146">
        <f t="shared" si="1494"/>
        <v>12</v>
      </c>
      <c r="DA962" s="146">
        <f t="shared" si="1495"/>
        <v>12</v>
      </c>
      <c r="DB962" s="146">
        <f t="shared" si="1496"/>
        <v>12</v>
      </c>
      <c r="DC962" s="146">
        <f t="shared" si="1497"/>
        <v>12</v>
      </c>
      <c r="DD962" s="146">
        <f t="shared" si="1498"/>
        <v>0</v>
      </c>
      <c r="DE962" s="146">
        <f t="shared" si="1499"/>
        <v>0</v>
      </c>
      <c r="DF962" s="146">
        <f t="shared" si="1500"/>
        <v>0</v>
      </c>
      <c r="DG962" s="146">
        <f t="shared" si="1501"/>
        <v>0</v>
      </c>
      <c r="DH962" s="146">
        <f t="shared" si="1502"/>
        <v>0</v>
      </c>
      <c r="DI962" s="146">
        <f t="shared" si="1503"/>
        <v>0</v>
      </c>
      <c r="DJ962" s="146">
        <f t="shared" si="1504"/>
        <v>0</v>
      </c>
      <c r="DK962" s="146">
        <f t="shared" si="1505"/>
        <v>0</v>
      </c>
      <c r="DL962" s="146">
        <f t="shared" si="1506"/>
        <v>0</v>
      </c>
      <c r="DM962" s="146">
        <f t="shared" si="1507"/>
        <v>0</v>
      </c>
      <c r="DN962" s="65">
        <f t="shared" si="1536"/>
        <v>180</v>
      </c>
      <c r="DO962" s="57" t="str">
        <f t="shared" si="1537"/>
        <v/>
      </c>
      <c r="DP962" s="57" t="str">
        <f t="shared" si="1510"/>
        <v/>
      </c>
      <c r="DQ962" s="58">
        <f t="shared" si="1511"/>
        <v>180</v>
      </c>
      <c r="DR962" s="1">
        <f t="shared" si="1538"/>
        <v>2</v>
      </c>
      <c r="DS962" s="168" t="e">
        <f>IF(AND(DR962=#REF!,BL962=#REF!),'Tiến độ'!D962,"")</f>
        <v>#REF!</v>
      </c>
    </row>
    <row r="963" spans="1:123" ht="11.25" customHeight="1">
      <c r="A963" s="309" t="str">
        <f>IF(B963="","",MAX($A$7:A962)+1)</f>
        <v/>
      </c>
      <c r="B963" s="312"/>
      <c r="C963" s="101" t="s">
        <v>919</v>
      </c>
      <c r="D963" s="102" t="s">
        <v>920</v>
      </c>
      <c r="E963" s="103">
        <v>3</v>
      </c>
      <c r="F963" s="104">
        <v>45</v>
      </c>
      <c r="G963" s="105"/>
      <c r="H963" s="106">
        <f t="shared" si="1539"/>
        <v>4</v>
      </c>
      <c r="I963" s="107">
        <f t="shared" si="1540"/>
        <v>241</v>
      </c>
      <c r="J963" s="28"/>
      <c r="K963" s="108"/>
      <c r="L963" s="109"/>
      <c r="M963" s="109"/>
      <c r="N963" s="110"/>
      <c r="O963" s="108"/>
      <c r="P963" s="109"/>
      <c r="Q963" s="109"/>
      <c r="R963" s="110"/>
      <c r="S963" s="108"/>
      <c r="T963" s="109"/>
      <c r="U963" s="109"/>
      <c r="V963" s="109"/>
      <c r="W963" s="110"/>
      <c r="X963" s="108"/>
      <c r="Y963" s="109"/>
      <c r="Z963" s="109"/>
      <c r="AA963" s="110"/>
      <c r="AB963" s="108"/>
      <c r="AC963" s="109"/>
      <c r="AD963" s="109"/>
      <c r="AE963" s="110"/>
      <c r="AF963" s="108"/>
      <c r="AG963" s="109"/>
      <c r="AH963" s="109"/>
      <c r="AI963" s="362"/>
      <c r="AJ963" s="363"/>
      <c r="AK963" s="108"/>
      <c r="AL963" s="109">
        <v>3</v>
      </c>
      <c r="AM963" s="109">
        <v>3</v>
      </c>
      <c r="AN963" s="110">
        <v>3</v>
      </c>
      <c r="AO963" s="108">
        <v>3</v>
      </c>
      <c r="AP963" s="109">
        <v>3</v>
      </c>
      <c r="AQ963" s="109">
        <v>3</v>
      </c>
      <c r="AR963" s="110">
        <v>3</v>
      </c>
      <c r="AS963" s="111">
        <v>3</v>
      </c>
      <c r="AT963" s="109">
        <v>3</v>
      </c>
      <c r="AU963" s="109">
        <v>3</v>
      </c>
      <c r="AV963" s="112">
        <v>3</v>
      </c>
      <c r="AW963" s="108">
        <v>3</v>
      </c>
      <c r="AX963" s="109">
        <v>3</v>
      </c>
      <c r="AY963" s="109">
        <v>3</v>
      </c>
      <c r="AZ963" s="109">
        <v>3</v>
      </c>
      <c r="BA963" s="110" t="s">
        <v>163</v>
      </c>
      <c r="BB963" s="111" t="s">
        <v>163</v>
      </c>
      <c r="BC963" s="109" t="s">
        <v>163</v>
      </c>
      <c r="BD963" s="109" t="s">
        <v>163</v>
      </c>
      <c r="BE963" s="321"/>
      <c r="BF963" s="322"/>
      <c r="BG963" s="322"/>
      <c r="BH963" s="322"/>
      <c r="BI963" s="322"/>
      <c r="BJ963" s="323"/>
      <c r="BK963" s="48" t="s">
        <v>18</v>
      </c>
      <c r="BL963" s="48" t="s">
        <v>17</v>
      </c>
      <c r="BN963" s="146">
        <f t="shared" si="1508"/>
        <v>0</v>
      </c>
      <c r="BO963" s="146">
        <f t="shared" si="1457"/>
        <v>0</v>
      </c>
      <c r="BP963" s="146">
        <f t="shared" si="1458"/>
        <v>0</v>
      </c>
      <c r="BQ963" s="146">
        <f t="shared" si="1459"/>
        <v>0</v>
      </c>
      <c r="BR963" s="146">
        <f t="shared" si="1460"/>
        <v>0</v>
      </c>
      <c r="BS963" s="146">
        <f t="shared" si="1461"/>
        <v>0</v>
      </c>
      <c r="BT963" s="146">
        <f t="shared" si="1462"/>
        <v>0</v>
      </c>
      <c r="BU963" s="146">
        <f t="shared" si="1463"/>
        <v>0</v>
      </c>
      <c r="BV963" s="146">
        <f t="shared" si="1464"/>
        <v>0</v>
      </c>
      <c r="BW963" s="146">
        <f t="shared" si="1465"/>
        <v>0</v>
      </c>
      <c r="BX963" s="146">
        <f t="shared" si="1466"/>
        <v>0</v>
      </c>
      <c r="BY963" s="146">
        <f t="shared" si="1467"/>
        <v>0</v>
      </c>
      <c r="BZ963" s="146">
        <f t="shared" si="1468"/>
        <v>0</v>
      </c>
      <c r="CA963" s="146">
        <f t="shared" si="1469"/>
        <v>0</v>
      </c>
      <c r="CB963" s="146">
        <f t="shared" si="1470"/>
        <v>0</v>
      </c>
      <c r="CC963" s="146">
        <f t="shared" si="1471"/>
        <v>0</v>
      </c>
      <c r="CD963" s="146">
        <f t="shared" si="1472"/>
        <v>0</v>
      </c>
      <c r="CE963" s="146">
        <f t="shared" si="1473"/>
        <v>0</v>
      </c>
      <c r="CF963" s="146">
        <f t="shared" si="1474"/>
        <v>0</v>
      </c>
      <c r="CG963" s="146">
        <f t="shared" si="1475"/>
        <v>0</v>
      </c>
      <c r="CH963" s="146">
        <f t="shared" si="1476"/>
        <v>0</v>
      </c>
      <c r="CI963" s="146">
        <f t="shared" si="1477"/>
        <v>0</v>
      </c>
      <c r="CJ963" s="146">
        <f t="shared" si="1478"/>
        <v>0</v>
      </c>
      <c r="CK963" s="146">
        <f t="shared" si="1479"/>
        <v>0</v>
      </c>
      <c r="CL963" s="146">
        <f t="shared" si="1480"/>
        <v>0</v>
      </c>
      <c r="CM963" s="146">
        <f t="shared" si="1481"/>
        <v>0</v>
      </c>
      <c r="CN963" s="146">
        <f t="shared" si="1482"/>
        <v>0</v>
      </c>
      <c r="CO963" s="146">
        <f t="shared" si="1483"/>
        <v>12</v>
      </c>
      <c r="CP963" s="146">
        <f t="shared" si="1484"/>
        <v>12</v>
      </c>
      <c r="CQ963" s="146">
        <f t="shared" si="1485"/>
        <v>12</v>
      </c>
      <c r="CR963" s="146">
        <f t="shared" si="1486"/>
        <v>12</v>
      </c>
      <c r="CS963" s="146">
        <f t="shared" si="1487"/>
        <v>12</v>
      </c>
      <c r="CT963" s="146">
        <f t="shared" si="1488"/>
        <v>12</v>
      </c>
      <c r="CU963" s="146">
        <f t="shared" si="1489"/>
        <v>12</v>
      </c>
      <c r="CV963" s="146">
        <f t="shared" si="1490"/>
        <v>12</v>
      </c>
      <c r="CW963" s="146">
        <f t="shared" si="1491"/>
        <v>12</v>
      </c>
      <c r="CX963" s="146">
        <f t="shared" si="1492"/>
        <v>12</v>
      </c>
      <c r="CY963" s="146">
        <f t="shared" si="1493"/>
        <v>12</v>
      </c>
      <c r="CZ963" s="146">
        <f t="shared" si="1494"/>
        <v>12</v>
      </c>
      <c r="DA963" s="146">
        <f t="shared" si="1495"/>
        <v>12</v>
      </c>
      <c r="DB963" s="146">
        <f t="shared" si="1496"/>
        <v>12</v>
      </c>
      <c r="DC963" s="146">
        <f t="shared" si="1497"/>
        <v>12</v>
      </c>
      <c r="DD963" s="146">
        <f t="shared" si="1498"/>
        <v>0</v>
      </c>
      <c r="DE963" s="146">
        <f t="shared" si="1499"/>
        <v>0</v>
      </c>
      <c r="DF963" s="146">
        <f t="shared" si="1500"/>
        <v>0</v>
      </c>
      <c r="DG963" s="146">
        <f t="shared" si="1501"/>
        <v>0</v>
      </c>
      <c r="DH963" s="146">
        <f t="shared" si="1502"/>
        <v>0</v>
      </c>
      <c r="DI963" s="146">
        <f t="shared" si="1503"/>
        <v>0</v>
      </c>
      <c r="DJ963" s="146">
        <f t="shared" si="1504"/>
        <v>0</v>
      </c>
      <c r="DK963" s="146">
        <f t="shared" si="1505"/>
        <v>0</v>
      </c>
      <c r="DL963" s="146">
        <f t="shared" si="1506"/>
        <v>0</v>
      </c>
      <c r="DM963" s="146">
        <f t="shared" si="1507"/>
        <v>0</v>
      </c>
      <c r="DN963" s="65">
        <f t="shared" si="1536"/>
        <v>180</v>
      </c>
      <c r="DO963" s="57" t="str">
        <f t="shared" si="1537"/>
        <v/>
      </c>
      <c r="DP963" s="57" t="str">
        <f t="shared" si="1510"/>
        <v/>
      </c>
      <c r="DQ963" s="58">
        <f t="shared" si="1511"/>
        <v>180</v>
      </c>
      <c r="DR963" s="1">
        <f t="shared" si="1538"/>
        <v>2</v>
      </c>
      <c r="DS963" s="168" t="e">
        <f>IF(AND(DR963=#REF!,BL963=#REF!),'Tiến độ'!D963,"")</f>
        <v>#REF!</v>
      </c>
    </row>
    <row r="964" spans="1:123" ht="11.25" customHeight="1">
      <c r="A964" s="309" t="str">
        <f>IF(B964="","",MAX($A$7:A963)+1)</f>
        <v/>
      </c>
      <c r="B964" s="312"/>
      <c r="C964" s="101" t="s">
        <v>921</v>
      </c>
      <c r="D964" s="102" t="s">
        <v>922</v>
      </c>
      <c r="E964" s="103">
        <v>3</v>
      </c>
      <c r="F964" s="104">
        <v>45</v>
      </c>
      <c r="G964" s="105"/>
      <c r="H964" s="106">
        <f t="shared" si="1539"/>
        <v>4</v>
      </c>
      <c r="I964" s="107">
        <f t="shared" si="1540"/>
        <v>241</v>
      </c>
      <c r="J964" s="28"/>
      <c r="K964" s="108"/>
      <c r="L964" s="109"/>
      <c r="M964" s="109"/>
      <c r="N964" s="110"/>
      <c r="O964" s="108"/>
      <c r="P964" s="109"/>
      <c r="Q964" s="109"/>
      <c r="R964" s="110"/>
      <c r="S964" s="108"/>
      <c r="T964" s="109"/>
      <c r="U964" s="109"/>
      <c r="V964" s="109"/>
      <c r="W964" s="110"/>
      <c r="X964" s="108"/>
      <c r="Y964" s="109"/>
      <c r="Z964" s="109"/>
      <c r="AA964" s="110"/>
      <c r="AB964" s="108"/>
      <c r="AC964" s="109"/>
      <c r="AD964" s="109"/>
      <c r="AE964" s="110"/>
      <c r="AF964" s="108"/>
      <c r="AG964" s="109"/>
      <c r="AH964" s="109"/>
      <c r="AI964" s="362"/>
      <c r="AJ964" s="363"/>
      <c r="AK964" s="108"/>
      <c r="AL964" s="109">
        <v>3</v>
      </c>
      <c r="AM964" s="109">
        <v>3</v>
      </c>
      <c r="AN964" s="110">
        <v>3</v>
      </c>
      <c r="AO964" s="108">
        <v>3</v>
      </c>
      <c r="AP964" s="109">
        <v>3</v>
      </c>
      <c r="AQ964" s="109">
        <v>3</v>
      </c>
      <c r="AR964" s="110">
        <v>3</v>
      </c>
      <c r="AS964" s="111">
        <v>3</v>
      </c>
      <c r="AT964" s="109">
        <v>3</v>
      </c>
      <c r="AU964" s="109">
        <v>3</v>
      </c>
      <c r="AV964" s="112">
        <v>3</v>
      </c>
      <c r="AW964" s="108">
        <v>3</v>
      </c>
      <c r="AX964" s="109">
        <v>3</v>
      </c>
      <c r="AY964" s="109">
        <v>3</v>
      </c>
      <c r="AZ964" s="109">
        <v>3</v>
      </c>
      <c r="BA964" s="110" t="s">
        <v>163</v>
      </c>
      <c r="BB964" s="111" t="s">
        <v>163</v>
      </c>
      <c r="BC964" s="109" t="s">
        <v>163</v>
      </c>
      <c r="BD964" s="109" t="s">
        <v>163</v>
      </c>
      <c r="BE964" s="321"/>
      <c r="BF964" s="322"/>
      <c r="BG964" s="322"/>
      <c r="BH964" s="322"/>
      <c r="BI964" s="322"/>
      <c r="BJ964" s="323"/>
      <c r="BK964" s="48" t="s">
        <v>18</v>
      </c>
      <c r="BL964" s="48" t="s">
        <v>34</v>
      </c>
      <c r="BN964" s="146">
        <f t="shared" si="1508"/>
        <v>0</v>
      </c>
      <c r="BO964" s="146">
        <f t="shared" si="1457"/>
        <v>0</v>
      </c>
      <c r="BP964" s="146">
        <f t="shared" si="1458"/>
        <v>0</v>
      </c>
      <c r="BQ964" s="146">
        <f t="shared" si="1459"/>
        <v>0</v>
      </c>
      <c r="BR964" s="146">
        <f t="shared" si="1460"/>
        <v>0</v>
      </c>
      <c r="BS964" s="146">
        <f t="shared" si="1461"/>
        <v>0</v>
      </c>
      <c r="BT964" s="146">
        <f t="shared" si="1462"/>
        <v>0</v>
      </c>
      <c r="BU964" s="146">
        <f t="shared" si="1463"/>
        <v>0</v>
      </c>
      <c r="BV964" s="146">
        <f t="shared" si="1464"/>
        <v>0</v>
      </c>
      <c r="BW964" s="146">
        <f t="shared" si="1465"/>
        <v>0</v>
      </c>
      <c r="BX964" s="146">
        <f t="shared" si="1466"/>
        <v>0</v>
      </c>
      <c r="BY964" s="146">
        <f t="shared" si="1467"/>
        <v>0</v>
      </c>
      <c r="BZ964" s="146">
        <f t="shared" si="1468"/>
        <v>0</v>
      </c>
      <c r="CA964" s="146">
        <f t="shared" si="1469"/>
        <v>0</v>
      </c>
      <c r="CB964" s="146">
        <f t="shared" si="1470"/>
        <v>0</v>
      </c>
      <c r="CC964" s="146">
        <f t="shared" si="1471"/>
        <v>0</v>
      </c>
      <c r="CD964" s="146">
        <f t="shared" si="1472"/>
        <v>0</v>
      </c>
      <c r="CE964" s="146">
        <f t="shared" si="1473"/>
        <v>0</v>
      </c>
      <c r="CF964" s="146">
        <f t="shared" si="1474"/>
        <v>0</v>
      </c>
      <c r="CG964" s="146">
        <f t="shared" si="1475"/>
        <v>0</v>
      </c>
      <c r="CH964" s="146">
        <f t="shared" si="1476"/>
        <v>0</v>
      </c>
      <c r="CI964" s="146">
        <f t="shared" si="1477"/>
        <v>0</v>
      </c>
      <c r="CJ964" s="146">
        <f t="shared" si="1478"/>
        <v>0</v>
      </c>
      <c r="CK964" s="146">
        <f t="shared" si="1479"/>
        <v>0</v>
      </c>
      <c r="CL964" s="146">
        <f t="shared" si="1480"/>
        <v>0</v>
      </c>
      <c r="CM964" s="146">
        <f t="shared" si="1481"/>
        <v>0</v>
      </c>
      <c r="CN964" s="146">
        <f t="shared" si="1482"/>
        <v>0</v>
      </c>
      <c r="CO964" s="146">
        <f t="shared" si="1483"/>
        <v>12</v>
      </c>
      <c r="CP964" s="146">
        <f t="shared" si="1484"/>
        <v>12</v>
      </c>
      <c r="CQ964" s="146">
        <f t="shared" si="1485"/>
        <v>12</v>
      </c>
      <c r="CR964" s="146">
        <f t="shared" si="1486"/>
        <v>12</v>
      </c>
      <c r="CS964" s="146">
        <f t="shared" si="1487"/>
        <v>12</v>
      </c>
      <c r="CT964" s="146">
        <f t="shared" si="1488"/>
        <v>12</v>
      </c>
      <c r="CU964" s="146">
        <f t="shared" si="1489"/>
        <v>12</v>
      </c>
      <c r="CV964" s="146">
        <f t="shared" si="1490"/>
        <v>12</v>
      </c>
      <c r="CW964" s="146">
        <f t="shared" si="1491"/>
        <v>12</v>
      </c>
      <c r="CX964" s="146">
        <f t="shared" si="1492"/>
        <v>12</v>
      </c>
      <c r="CY964" s="146">
        <f t="shared" si="1493"/>
        <v>12</v>
      </c>
      <c r="CZ964" s="146">
        <f t="shared" si="1494"/>
        <v>12</v>
      </c>
      <c r="DA964" s="146">
        <f t="shared" si="1495"/>
        <v>12</v>
      </c>
      <c r="DB964" s="146">
        <f t="shared" si="1496"/>
        <v>12</v>
      </c>
      <c r="DC964" s="146">
        <f t="shared" si="1497"/>
        <v>12</v>
      </c>
      <c r="DD964" s="146">
        <f t="shared" si="1498"/>
        <v>0</v>
      </c>
      <c r="DE964" s="146">
        <f t="shared" si="1499"/>
        <v>0</v>
      </c>
      <c r="DF964" s="146">
        <f t="shared" si="1500"/>
        <v>0</v>
      </c>
      <c r="DG964" s="146">
        <f t="shared" si="1501"/>
        <v>0</v>
      </c>
      <c r="DH964" s="146">
        <f t="shared" si="1502"/>
        <v>0</v>
      </c>
      <c r="DI964" s="146">
        <f t="shared" si="1503"/>
        <v>0</v>
      </c>
      <c r="DJ964" s="146">
        <f t="shared" si="1504"/>
        <v>0</v>
      </c>
      <c r="DK964" s="146">
        <f t="shared" si="1505"/>
        <v>0</v>
      </c>
      <c r="DL964" s="146">
        <f t="shared" si="1506"/>
        <v>0</v>
      </c>
      <c r="DM964" s="146">
        <f t="shared" si="1507"/>
        <v>0</v>
      </c>
      <c r="DN964" s="65">
        <f t="shared" si="1536"/>
        <v>180</v>
      </c>
      <c r="DO964" s="57" t="str">
        <f t="shared" si="1537"/>
        <v/>
      </c>
      <c r="DP964" s="57" t="str">
        <f t="shared" si="1510"/>
        <v/>
      </c>
      <c r="DQ964" s="58">
        <f t="shared" si="1511"/>
        <v>180</v>
      </c>
      <c r="DR964" s="1">
        <f t="shared" si="1538"/>
        <v>2</v>
      </c>
      <c r="DS964" s="168" t="e">
        <f>IF(AND(DR964=#REF!,BL964=#REF!),'Tiến độ'!D964,"")</f>
        <v>#REF!</v>
      </c>
    </row>
    <row r="965" spans="1:123" ht="11.25" customHeight="1">
      <c r="A965" s="309" t="str">
        <f>IF(B965="","",MAX($A$7:A964)+1)</f>
        <v/>
      </c>
      <c r="B965" s="312"/>
      <c r="C965" s="101" t="s">
        <v>923</v>
      </c>
      <c r="D965" s="102" t="s">
        <v>924</v>
      </c>
      <c r="E965" s="103">
        <v>3</v>
      </c>
      <c r="F965" s="104">
        <v>45</v>
      </c>
      <c r="G965" s="105"/>
      <c r="H965" s="106">
        <f t="shared" si="1539"/>
        <v>4</v>
      </c>
      <c r="I965" s="107">
        <f t="shared" si="1540"/>
        <v>241</v>
      </c>
      <c r="J965" s="28"/>
      <c r="K965" s="108"/>
      <c r="L965" s="109"/>
      <c r="M965" s="109"/>
      <c r="N965" s="110"/>
      <c r="O965" s="108"/>
      <c r="P965" s="109"/>
      <c r="Q965" s="109"/>
      <c r="R965" s="110"/>
      <c r="S965" s="108"/>
      <c r="T965" s="109"/>
      <c r="U965" s="109"/>
      <c r="V965" s="109"/>
      <c r="W965" s="110"/>
      <c r="X965" s="108"/>
      <c r="Y965" s="109"/>
      <c r="Z965" s="109"/>
      <c r="AA965" s="110"/>
      <c r="AB965" s="108"/>
      <c r="AC965" s="109"/>
      <c r="AD965" s="109"/>
      <c r="AE965" s="110"/>
      <c r="AF965" s="108"/>
      <c r="AG965" s="109"/>
      <c r="AH965" s="109"/>
      <c r="AI965" s="362"/>
      <c r="AJ965" s="363"/>
      <c r="AK965" s="108"/>
      <c r="AL965" s="109">
        <v>3</v>
      </c>
      <c r="AM965" s="109">
        <v>3</v>
      </c>
      <c r="AN965" s="110">
        <v>3</v>
      </c>
      <c r="AO965" s="108">
        <v>3</v>
      </c>
      <c r="AP965" s="109">
        <v>3</v>
      </c>
      <c r="AQ965" s="109">
        <v>3</v>
      </c>
      <c r="AR965" s="110">
        <v>3</v>
      </c>
      <c r="AS965" s="111">
        <v>3</v>
      </c>
      <c r="AT965" s="109">
        <v>3</v>
      </c>
      <c r="AU965" s="109">
        <v>3</v>
      </c>
      <c r="AV965" s="112">
        <v>3</v>
      </c>
      <c r="AW965" s="108">
        <v>3</v>
      </c>
      <c r="AX965" s="109">
        <v>3</v>
      </c>
      <c r="AY965" s="109">
        <v>3</v>
      </c>
      <c r="AZ965" s="109">
        <v>3</v>
      </c>
      <c r="BA965" s="110" t="s">
        <v>163</v>
      </c>
      <c r="BB965" s="111" t="s">
        <v>163</v>
      </c>
      <c r="BC965" s="109" t="s">
        <v>163</v>
      </c>
      <c r="BD965" s="109" t="s">
        <v>163</v>
      </c>
      <c r="BE965" s="321"/>
      <c r="BF965" s="322"/>
      <c r="BG965" s="322"/>
      <c r="BH965" s="322"/>
      <c r="BI965" s="322"/>
      <c r="BJ965" s="323"/>
      <c r="BK965" s="48" t="s">
        <v>18</v>
      </c>
      <c r="BL965" s="48" t="s">
        <v>33</v>
      </c>
      <c r="BN965" s="146">
        <f t="shared" si="1508"/>
        <v>0</v>
      </c>
      <c r="BO965" s="146">
        <f t="shared" si="1457"/>
        <v>0</v>
      </c>
      <c r="BP965" s="146">
        <f t="shared" si="1458"/>
        <v>0</v>
      </c>
      <c r="BQ965" s="146">
        <f t="shared" si="1459"/>
        <v>0</v>
      </c>
      <c r="BR965" s="146">
        <f t="shared" si="1460"/>
        <v>0</v>
      </c>
      <c r="BS965" s="146">
        <f t="shared" si="1461"/>
        <v>0</v>
      </c>
      <c r="BT965" s="146">
        <f t="shared" si="1462"/>
        <v>0</v>
      </c>
      <c r="BU965" s="146">
        <f t="shared" si="1463"/>
        <v>0</v>
      </c>
      <c r="BV965" s="146">
        <f t="shared" si="1464"/>
        <v>0</v>
      </c>
      <c r="BW965" s="146">
        <f t="shared" si="1465"/>
        <v>0</v>
      </c>
      <c r="BX965" s="146">
        <f t="shared" si="1466"/>
        <v>0</v>
      </c>
      <c r="BY965" s="146">
        <f t="shared" si="1467"/>
        <v>0</v>
      </c>
      <c r="BZ965" s="146">
        <f t="shared" si="1468"/>
        <v>0</v>
      </c>
      <c r="CA965" s="146">
        <f t="shared" si="1469"/>
        <v>0</v>
      </c>
      <c r="CB965" s="146">
        <f t="shared" si="1470"/>
        <v>0</v>
      </c>
      <c r="CC965" s="146">
        <f t="shared" si="1471"/>
        <v>0</v>
      </c>
      <c r="CD965" s="146">
        <f t="shared" si="1472"/>
        <v>0</v>
      </c>
      <c r="CE965" s="146">
        <f t="shared" si="1473"/>
        <v>0</v>
      </c>
      <c r="CF965" s="146">
        <f t="shared" si="1474"/>
        <v>0</v>
      </c>
      <c r="CG965" s="146">
        <f t="shared" si="1475"/>
        <v>0</v>
      </c>
      <c r="CH965" s="146">
        <f t="shared" si="1476"/>
        <v>0</v>
      </c>
      <c r="CI965" s="146">
        <f t="shared" si="1477"/>
        <v>0</v>
      </c>
      <c r="CJ965" s="146">
        <f t="shared" si="1478"/>
        <v>0</v>
      </c>
      <c r="CK965" s="146">
        <f t="shared" si="1479"/>
        <v>0</v>
      </c>
      <c r="CL965" s="146">
        <f t="shared" si="1480"/>
        <v>0</v>
      </c>
      <c r="CM965" s="146">
        <f t="shared" si="1481"/>
        <v>0</v>
      </c>
      <c r="CN965" s="146">
        <f t="shared" si="1482"/>
        <v>0</v>
      </c>
      <c r="CO965" s="146">
        <f t="shared" si="1483"/>
        <v>12</v>
      </c>
      <c r="CP965" s="146">
        <f t="shared" si="1484"/>
        <v>12</v>
      </c>
      <c r="CQ965" s="146">
        <f t="shared" si="1485"/>
        <v>12</v>
      </c>
      <c r="CR965" s="146">
        <f t="shared" si="1486"/>
        <v>12</v>
      </c>
      <c r="CS965" s="146">
        <f t="shared" si="1487"/>
        <v>12</v>
      </c>
      <c r="CT965" s="146">
        <f t="shared" si="1488"/>
        <v>12</v>
      </c>
      <c r="CU965" s="146">
        <f t="shared" si="1489"/>
        <v>12</v>
      </c>
      <c r="CV965" s="146">
        <f t="shared" si="1490"/>
        <v>12</v>
      </c>
      <c r="CW965" s="146">
        <f t="shared" si="1491"/>
        <v>12</v>
      </c>
      <c r="CX965" s="146">
        <f t="shared" si="1492"/>
        <v>12</v>
      </c>
      <c r="CY965" s="146">
        <f t="shared" si="1493"/>
        <v>12</v>
      </c>
      <c r="CZ965" s="146">
        <f t="shared" si="1494"/>
        <v>12</v>
      </c>
      <c r="DA965" s="146">
        <f t="shared" si="1495"/>
        <v>12</v>
      </c>
      <c r="DB965" s="146">
        <f t="shared" si="1496"/>
        <v>12</v>
      </c>
      <c r="DC965" s="146">
        <f t="shared" si="1497"/>
        <v>12</v>
      </c>
      <c r="DD965" s="146">
        <f t="shared" si="1498"/>
        <v>0</v>
      </c>
      <c r="DE965" s="146">
        <f t="shared" si="1499"/>
        <v>0</v>
      </c>
      <c r="DF965" s="146">
        <f t="shared" si="1500"/>
        <v>0</v>
      </c>
      <c r="DG965" s="146">
        <f t="shared" si="1501"/>
        <v>0</v>
      </c>
      <c r="DH965" s="146">
        <f t="shared" si="1502"/>
        <v>0</v>
      </c>
      <c r="DI965" s="146">
        <f t="shared" si="1503"/>
        <v>0</v>
      </c>
      <c r="DJ965" s="146">
        <f t="shared" si="1504"/>
        <v>0</v>
      </c>
      <c r="DK965" s="146">
        <f t="shared" si="1505"/>
        <v>0</v>
      </c>
      <c r="DL965" s="146">
        <f t="shared" si="1506"/>
        <v>0</v>
      </c>
      <c r="DM965" s="146">
        <f t="shared" si="1507"/>
        <v>0</v>
      </c>
      <c r="DN965" s="65">
        <f t="shared" si="1536"/>
        <v>180</v>
      </c>
      <c r="DO965" s="57" t="str">
        <f t="shared" si="1537"/>
        <v/>
      </c>
      <c r="DP965" s="57" t="str">
        <f t="shared" si="1510"/>
        <v/>
      </c>
      <c r="DQ965" s="58">
        <f t="shared" si="1511"/>
        <v>180</v>
      </c>
      <c r="DR965" s="1">
        <f t="shared" si="1538"/>
        <v>2</v>
      </c>
      <c r="DS965" s="168" t="e">
        <f>IF(AND(DR965=#REF!,BL965=#REF!),'Tiến độ'!D965,"")</f>
        <v>#REF!</v>
      </c>
    </row>
    <row r="966" spans="1:123" ht="11.25" customHeight="1">
      <c r="A966" s="309" t="str">
        <f>IF(B966="","",MAX($A$7:A965)+1)</f>
        <v/>
      </c>
      <c r="B966" s="312"/>
      <c r="C966" s="101" t="s">
        <v>11819</v>
      </c>
      <c r="D966" s="102" t="s">
        <v>561</v>
      </c>
      <c r="E966" s="103">
        <v>3</v>
      </c>
      <c r="F966" s="104">
        <v>45</v>
      </c>
      <c r="G966" s="105"/>
      <c r="H966" s="106">
        <f t="shared" si="1539"/>
        <v>4</v>
      </c>
      <c r="I966" s="107">
        <f t="shared" si="1540"/>
        <v>241</v>
      </c>
      <c r="J966" s="28"/>
      <c r="K966" s="108"/>
      <c r="L966" s="109"/>
      <c r="M966" s="109"/>
      <c r="N966" s="110"/>
      <c r="O966" s="108"/>
      <c r="P966" s="109"/>
      <c r="Q966" s="109"/>
      <c r="R966" s="110"/>
      <c r="S966" s="108"/>
      <c r="T966" s="109"/>
      <c r="U966" s="109"/>
      <c r="V966" s="109"/>
      <c r="W966" s="110"/>
      <c r="X966" s="108"/>
      <c r="Y966" s="109"/>
      <c r="Z966" s="109"/>
      <c r="AA966" s="110"/>
      <c r="AB966" s="108"/>
      <c r="AC966" s="109"/>
      <c r="AD966" s="109"/>
      <c r="AE966" s="110"/>
      <c r="AF966" s="108"/>
      <c r="AG966" s="109"/>
      <c r="AH966" s="109"/>
      <c r="AI966" s="362"/>
      <c r="AJ966" s="363"/>
      <c r="AK966" s="108"/>
      <c r="AL966" s="109">
        <v>3</v>
      </c>
      <c r="AM966" s="109">
        <v>3</v>
      </c>
      <c r="AN966" s="110">
        <v>3</v>
      </c>
      <c r="AO966" s="108">
        <v>3</v>
      </c>
      <c r="AP966" s="109">
        <v>3</v>
      </c>
      <c r="AQ966" s="109">
        <v>3</v>
      </c>
      <c r="AR966" s="110">
        <v>3</v>
      </c>
      <c r="AS966" s="111">
        <v>3</v>
      </c>
      <c r="AT966" s="109">
        <v>3</v>
      </c>
      <c r="AU966" s="109">
        <v>3</v>
      </c>
      <c r="AV966" s="112">
        <v>3</v>
      </c>
      <c r="AW966" s="108">
        <v>3</v>
      </c>
      <c r="AX966" s="109">
        <v>3</v>
      </c>
      <c r="AY966" s="109">
        <v>3</v>
      </c>
      <c r="AZ966" s="109">
        <v>3</v>
      </c>
      <c r="BA966" s="110" t="s">
        <v>163</v>
      </c>
      <c r="BB966" s="111" t="s">
        <v>163</v>
      </c>
      <c r="BC966" s="109" t="s">
        <v>163</v>
      </c>
      <c r="BD966" s="109" t="s">
        <v>163</v>
      </c>
      <c r="BE966" s="321"/>
      <c r="BF966" s="322"/>
      <c r="BG966" s="322"/>
      <c r="BH966" s="322"/>
      <c r="BI966" s="322"/>
      <c r="BJ966" s="323"/>
      <c r="BK966" s="48" t="s">
        <v>18</v>
      </c>
      <c r="BL966" s="48" t="s">
        <v>17</v>
      </c>
      <c r="BN966" s="146">
        <f t="shared" si="1508"/>
        <v>0</v>
      </c>
      <c r="BO966" s="146">
        <f t="shared" si="1457"/>
        <v>0</v>
      </c>
      <c r="BP966" s="146">
        <f t="shared" si="1458"/>
        <v>0</v>
      </c>
      <c r="BQ966" s="146">
        <f t="shared" si="1459"/>
        <v>0</v>
      </c>
      <c r="BR966" s="146">
        <f t="shared" si="1460"/>
        <v>0</v>
      </c>
      <c r="BS966" s="146">
        <f t="shared" si="1461"/>
        <v>0</v>
      </c>
      <c r="BT966" s="146">
        <f t="shared" si="1462"/>
        <v>0</v>
      </c>
      <c r="BU966" s="146">
        <f t="shared" si="1463"/>
        <v>0</v>
      </c>
      <c r="BV966" s="146">
        <f t="shared" si="1464"/>
        <v>0</v>
      </c>
      <c r="BW966" s="146">
        <f t="shared" si="1465"/>
        <v>0</v>
      </c>
      <c r="BX966" s="146">
        <f t="shared" si="1466"/>
        <v>0</v>
      </c>
      <c r="BY966" s="146">
        <f t="shared" si="1467"/>
        <v>0</v>
      </c>
      <c r="BZ966" s="146">
        <f t="shared" si="1468"/>
        <v>0</v>
      </c>
      <c r="CA966" s="146">
        <f t="shared" si="1469"/>
        <v>0</v>
      </c>
      <c r="CB966" s="146">
        <f t="shared" si="1470"/>
        <v>0</v>
      </c>
      <c r="CC966" s="146">
        <f t="shared" si="1471"/>
        <v>0</v>
      </c>
      <c r="CD966" s="146">
        <f t="shared" si="1472"/>
        <v>0</v>
      </c>
      <c r="CE966" s="146">
        <f t="shared" si="1473"/>
        <v>0</v>
      </c>
      <c r="CF966" s="146">
        <f t="shared" si="1474"/>
        <v>0</v>
      </c>
      <c r="CG966" s="146">
        <f t="shared" si="1475"/>
        <v>0</v>
      </c>
      <c r="CH966" s="146">
        <f t="shared" si="1476"/>
        <v>0</v>
      </c>
      <c r="CI966" s="146">
        <f t="shared" si="1477"/>
        <v>0</v>
      </c>
      <c r="CJ966" s="146">
        <f t="shared" si="1478"/>
        <v>0</v>
      </c>
      <c r="CK966" s="146">
        <f t="shared" si="1479"/>
        <v>0</v>
      </c>
      <c r="CL966" s="146">
        <f t="shared" si="1480"/>
        <v>0</v>
      </c>
      <c r="CM966" s="146">
        <f t="shared" si="1481"/>
        <v>0</v>
      </c>
      <c r="CN966" s="146">
        <f t="shared" si="1482"/>
        <v>0</v>
      </c>
      <c r="CO966" s="146">
        <f t="shared" si="1483"/>
        <v>12</v>
      </c>
      <c r="CP966" s="146">
        <f t="shared" si="1484"/>
        <v>12</v>
      </c>
      <c r="CQ966" s="146">
        <f t="shared" si="1485"/>
        <v>12</v>
      </c>
      <c r="CR966" s="146">
        <f t="shared" si="1486"/>
        <v>12</v>
      </c>
      <c r="CS966" s="146">
        <f t="shared" si="1487"/>
        <v>12</v>
      </c>
      <c r="CT966" s="146">
        <f t="shared" si="1488"/>
        <v>12</v>
      </c>
      <c r="CU966" s="146">
        <f t="shared" si="1489"/>
        <v>12</v>
      </c>
      <c r="CV966" s="146">
        <f t="shared" si="1490"/>
        <v>12</v>
      </c>
      <c r="CW966" s="146">
        <f t="shared" si="1491"/>
        <v>12</v>
      </c>
      <c r="CX966" s="146">
        <f t="shared" si="1492"/>
        <v>12</v>
      </c>
      <c r="CY966" s="146">
        <f t="shared" si="1493"/>
        <v>12</v>
      </c>
      <c r="CZ966" s="146">
        <f t="shared" si="1494"/>
        <v>12</v>
      </c>
      <c r="DA966" s="146">
        <f t="shared" si="1495"/>
        <v>12</v>
      </c>
      <c r="DB966" s="146">
        <f t="shared" si="1496"/>
        <v>12</v>
      </c>
      <c r="DC966" s="146">
        <f t="shared" si="1497"/>
        <v>12</v>
      </c>
      <c r="DD966" s="146">
        <f t="shared" si="1498"/>
        <v>0</v>
      </c>
      <c r="DE966" s="146">
        <f t="shared" si="1499"/>
        <v>0</v>
      </c>
      <c r="DF966" s="146">
        <f t="shared" si="1500"/>
        <v>0</v>
      </c>
      <c r="DG966" s="146">
        <f t="shared" si="1501"/>
        <v>0</v>
      </c>
      <c r="DH966" s="146">
        <f t="shared" si="1502"/>
        <v>0</v>
      </c>
      <c r="DI966" s="146">
        <f t="shared" si="1503"/>
        <v>0</v>
      </c>
      <c r="DJ966" s="146">
        <f t="shared" si="1504"/>
        <v>0</v>
      </c>
      <c r="DK966" s="146">
        <f t="shared" si="1505"/>
        <v>0</v>
      </c>
      <c r="DL966" s="146">
        <f t="shared" si="1506"/>
        <v>0</v>
      </c>
      <c r="DM966" s="146">
        <f t="shared" si="1507"/>
        <v>0</v>
      </c>
      <c r="DN966" s="65">
        <f t="shared" si="1536"/>
        <v>180</v>
      </c>
      <c r="DO966" s="57" t="str">
        <f t="shared" si="1537"/>
        <v/>
      </c>
      <c r="DP966" s="57" t="str">
        <f t="shared" si="1510"/>
        <v/>
      </c>
      <c r="DQ966" s="58">
        <f t="shared" si="1511"/>
        <v>180</v>
      </c>
      <c r="DR966" s="1">
        <f t="shared" si="1538"/>
        <v>2</v>
      </c>
      <c r="DS966" s="168" t="e">
        <f>IF(AND(DR966=#REF!,BL966=#REF!),'Tiến độ'!D966,"")</f>
        <v>#REF!</v>
      </c>
    </row>
    <row r="967" spans="1:123" ht="11.25" customHeight="1">
      <c r="A967" s="309" t="str">
        <f>IF(B967="","",MAX($A$7:A966)+1)</f>
        <v/>
      </c>
      <c r="B967" s="312"/>
      <c r="C967" s="101" t="s">
        <v>925</v>
      </c>
      <c r="D967" s="102" t="s">
        <v>926</v>
      </c>
      <c r="E967" s="103">
        <v>2</v>
      </c>
      <c r="F967" s="104">
        <v>30</v>
      </c>
      <c r="G967" s="105"/>
      <c r="H967" s="106">
        <f t="shared" si="1539"/>
        <v>4</v>
      </c>
      <c r="I967" s="107">
        <f t="shared" si="1540"/>
        <v>241</v>
      </c>
      <c r="J967" s="28"/>
      <c r="K967" s="108"/>
      <c r="L967" s="109"/>
      <c r="M967" s="109"/>
      <c r="N967" s="110"/>
      <c r="O967" s="108"/>
      <c r="P967" s="109"/>
      <c r="Q967" s="109"/>
      <c r="R967" s="110"/>
      <c r="S967" s="108"/>
      <c r="T967" s="109"/>
      <c r="U967" s="109"/>
      <c r="V967" s="109"/>
      <c r="W967" s="110"/>
      <c r="X967" s="108"/>
      <c r="Y967" s="109"/>
      <c r="Z967" s="109"/>
      <c r="AA967" s="110"/>
      <c r="AB967" s="108"/>
      <c r="AC967" s="109"/>
      <c r="AD967" s="109"/>
      <c r="AE967" s="110"/>
      <c r="AF967" s="108"/>
      <c r="AG967" s="109"/>
      <c r="AH967" s="109"/>
      <c r="AI967" s="362"/>
      <c r="AJ967" s="363"/>
      <c r="AK967" s="86"/>
      <c r="AL967" s="87">
        <v>2</v>
      </c>
      <c r="AM967" s="87">
        <v>2</v>
      </c>
      <c r="AN967" s="88">
        <v>2</v>
      </c>
      <c r="AO967" s="86">
        <v>2</v>
      </c>
      <c r="AP967" s="87">
        <v>2</v>
      </c>
      <c r="AQ967" s="87">
        <v>2</v>
      </c>
      <c r="AR967" s="88">
        <v>2</v>
      </c>
      <c r="AS967" s="89">
        <v>2</v>
      </c>
      <c r="AT967" s="87">
        <v>2</v>
      </c>
      <c r="AU967" s="87">
        <v>2</v>
      </c>
      <c r="AV967" s="90">
        <v>2</v>
      </c>
      <c r="AW967" s="86">
        <v>2</v>
      </c>
      <c r="AX967" s="87">
        <v>2</v>
      </c>
      <c r="AY967" s="87">
        <v>2</v>
      </c>
      <c r="AZ967" s="87">
        <v>2</v>
      </c>
      <c r="BA967" s="88" t="s">
        <v>163</v>
      </c>
      <c r="BB967" s="89" t="s">
        <v>163</v>
      </c>
      <c r="BC967" s="87" t="s">
        <v>163</v>
      </c>
      <c r="BD967" s="87" t="s">
        <v>163</v>
      </c>
      <c r="BE967" s="321"/>
      <c r="BF967" s="322"/>
      <c r="BG967" s="322"/>
      <c r="BH967" s="322"/>
      <c r="BI967" s="322"/>
      <c r="BJ967" s="323"/>
      <c r="BK967" s="48" t="s">
        <v>18</v>
      </c>
      <c r="BL967" s="48" t="s">
        <v>17</v>
      </c>
      <c r="BN967" s="146">
        <f t="shared" si="1508"/>
        <v>0</v>
      </c>
      <c r="BO967" s="146">
        <f t="shared" ref="BO967:BO1030" si="1541">IF(ISERROR(L967-0)=TRUE,0,$H967*L967)</f>
        <v>0</v>
      </c>
      <c r="BP967" s="146">
        <f t="shared" ref="BP967:BP1030" si="1542">IF(ISERROR(M967-0)=TRUE,0,$H967*M967)</f>
        <v>0</v>
      </c>
      <c r="BQ967" s="146">
        <f t="shared" ref="BQ967:BQ1030" si="1543">IF(ISERROR(N967-0)=TRUE,0,$H967*N967)</f>
        <v>0</v>
      </c>
      <c r="BR967" s="146">
        <f t="shared" ref="BR967:BR1030" si="1544">IF(ISERROR(O967-0)=TRUE,0,$H967*O967)</f>
        <v>0</v>
      </c>
      <c r="BS967" s="146">
        <f t="shared" ref="BS967:BS1030" si="1545">IF(ISERROR(P967-0)=TRUE,0,$H967*P967)</f>
        <v>0</v>
      </c>
      <c r="BT967" s="146">
        <f t="shared" ref="BT967:BT1030" si="1546">IF(ISERROR(Q967-0)=TRUE,0,$H967*Q967)</f>
        <v>0</v>
      </c>
      <c r="BU967" s="146">
        <f t="shared" ref="BU967:BU1030" si="1547">IF(ISERROR(R967-0)=TRUE,0,$H967*R967)</f>
        <v>0</v>
      </c>
      <c r="BV967" s="146">
        <f t="shared" ref="BV967:BV1030" si="1548">IF(ISERROR(S967-0)=TRUE,0,$H967*S967)</f>
        <v>0</v>
      </c>
      <c r="BW967" s="146">
        <f t="shared" ref="BW967:BW1030" si="1549">IF(ISERROR(T967-0)=TRUE,0,$H967*T967)</f>
        <v>0</v>
      </c>
      <c r="BX967" s="146">
        <f t="shared" ref="BX967:BX1030" si="1550">IF(ISERROR(U967-0)=TRUE,0,$H967*U967)</f>
        <v>0</v>
      </c>
      <c r="BY967" s="146">
        <f t="shared" ref="BY967:BY1030" si="1551">IF(ISERROR(V967-0)=TRUE,0,$H967*V967)</f>
        <v>0</v>
      </c>
      <c r="BZ967" s="146">
        <f t="shared" ref="BZ967:BZ1030" si="1552">IF(ISERROR(W967-0)=TRUE,0,$H967*W967)</f>
        <v>0</v>
      </c>
      <c r="CA967" s="146">
        <f t="shared" ref="CA967:CA1030" si="1553">IF(ISERROR(X967-0)=TRUE,0,$H967*X967)</f>
        <v>0</v>
      </c>
      <c r="CB967" s="146">
        <f t="shared" ref="CB967:CB1030" si="1554">IF(ISERROR(Y967-0)=TRUE,0,$H967*Y967)</f>
        <v>0</v>
      </c>
      <c r="CC967" s="146">
        <f t="shared" ref="CC967:CC1030" si="1555">IF(ISERROR(Z967-0)=TRUE,0,$H967*Z967)</f>
        <v>0</v>
      </c>
      <c r="CD967" s="146">
        <f t="shared" ref="CD967:CD1030" si="1556">IF(ISERROR(AA967-0)=TRUE,0,$H967*AA967)</f>
        <v>0</v>
      </c>
      <c r="CE967" s="146">
        <f t="shared" ref="CE967:CE1030" si="1557">IF(ISERROR(AB967-0)=TRUE,0,$H967*AB967)</f>
        <v>0</v>
      </c>
      <c r="CF967" s="146">
        <f t="shared" ref="CF967:CF1030" si="1558">IF(ISERROR(AC967-0)=TRUE,0,$H967*AC967)</f>
        <v>0</v>
      </c>
      <c r="CG967" s="146">
        <f t="shared" ref="CG967:CG1030" si="1559">IF(ISERROR(AD967-0)=TRUE,0,$H967*AD967)</f>
        <v>0</v>
      </c>
      <c r="CH967" s="146">
        <f t="shared" ref="CH967:CH1030" si="1560">IF(ISERROR(AE967-0)=TRUE,0,$H967*AE967)</f>
        <v>0</v>
      </c>
      <c r="CI967" s="146">
        <f t="shared" ref="CI967:CI1030" si="1561">IF(ISERROR(AF967-0)=TRUE,0,$H967*AF967)</f>
        <v>0</v>
      </c>
      <c r="CJ967" s="146">
        <f t="shared" ref="CJ967:CJ1030" si="1562">IF(ISERROR(AG967-0)=TRUE,0,$H967*AG967)</f>
        <v>0</v>
      </c>
      <c r="CK967" s="146">
        <f t="shared" ref="CK967:CK1030" si="1563">IF(ISERROR(AH967-0)=TRUE,0,$H967*AH967)</f>
        <v>0</v>
      </c>
      <c r="CL967" s="146">
        <f t="shared" ref="CL967:CL1030" si="1564">IF(ISERROR(AI967-0)=TRUE,0,$H967*AI967)</f>
        <v>0</v>
      </c>
      <c r="CM967" s="146">
        <f t="shared" ref="CM967:CM1030" si="1565">IF(ISERROR(AJ967-0)=TRUE,0,$H967*AJ967)</f>
        <v>0</v>
      </c>
      <c r="CN967" s="146">
        <f t="shared" ref="CN967:CN1030" si="1566">IF(ISERROR(AK967-0)=TRUE,0,$H967*AK967)</f>
        <v>0</v>
      </c>
      <c r="CO967" s="146">
        <f t="shared" ref="CO967:CO1030" si="1567">IF(ISERROR(AL967-0)=TRUE,0,$H967*AL967)</f>
        <v>8</v>
      </c>
      <c r="CP967" s="146">
        <f t="shared" ref="CP967:CP1030" si="1568">IF(ISERROR(AM967-0)=TRUE,0,$H967*AM967)</f>
        <v>8</v>
      </c>
      <c r="CQ967" s="146">
        <f t="shared" ref="CQ967:CQ1030" si="1569">IF(ISERROR(AN967-0)=TRUE,0,$H967*AN967)</f>
        <v>8</v>
      </c>
      <c r="CR967" s="146">
        <f t="shared" ref="CR967:CR1030" si="1570">IF(ISERROR(AO967-0)=TRUE,0,$H967*AO967)</f>
        <v>8</v>
      </c>
      <c r="CS967" s="146">
        <f t="shared" ref="CS967:CS1030" si="1571">IF(ISERROR(AP967-0)=TRUE,0,$H967*AP967)</f>
        <v>8</v>
      </c>
      <c r="CT967" s="146">
        <f t="shared" ref="CT967:CT1030" si="1572">IF(ISERROR(AQ967-0)=TRUE,0,$H967*AQ967)</f>
        <v>8</v>
      </c>
      <c r="CU967" s="146">
        <f t="shared" ref="CU967:CU1030" si="1573">IF(ISERROR(AR967-0)=TRUE,0,$H967*AR967)</f>
        <v>8</v>
      </c>
      <c r="CV967" s="146">
        <f t="shared" ref="CV967:CV1030" si="1574">IF(ISERROR(AS967-0)=TRUE,0,$H967*AS967)</f>
        <v>8</v>
      </c>
      <c r="CW967" s="146">
        <f t="shared" ref="CW967:CW1030" si="1575">IF(ISERROR(AT967-0)=TRUE,0,$H967*AT967)</f>
        <v>8</v>
      </c>
      <c r="CX967" s="146">
        <f t="shared" ref="CX967:CX1030" si="1576">IF(ISERROR(AU967-0)=TRUE,0,$H967*AU967)</f>
        <v>8</v>
      </c>
      <c r="CY967" s="146">
        <f t="shared" ref="CY967:CY1030" si="1577">IF(ISERROR(AV967-0)=TRUE,0,$H967*AV967)</f>
        <v>8</v>
      </c>
      <c r="CZ967" s="146">
        <f t="shared" ref="CZ967:CZ1030" si="1578">IF(ISERROR(AW967-0)=TRUE,0,$H967*AW967)</f>
        <v>8</v>
      </c>
      <c r="DA967" s="146">
        <f t="shared" ref="DA967:DA1030" si="1579">IF(ISERROR(AX967-0)=TRUE,0,$H967*AX967)</f>
        <v>8</v>
      </c>
      <c r="DB967" s="146">
        <f t="shared" ref="DB967:DB1030" si="1580">IF(ISERROR(AY967-0)=TRUE,0,$H967*AY967)</f>
        <v>8</v>
      </c>
      <c r="DC967" s="146">
        <f t="shared" ref="DC967:DC1030" si="1581">IF(ISERROR(AZ967-0)=TRUE,0,$H967*AZ967)</f>
        <v>8</v>
      </c>
      <c r="DD967" s="146">
        <f t="shared" ref="DD967:DD1030" si="1582">IF(ISERROR(BA967-0)=TRUE,0,$H967*BA967)</f>
        <v>0</v>
      </c>
      <c r="DE967" s="146">
        <f t="shared" ref="DE967:DE1030" si="1583">IF(ISERROR(BB967-0)=TRUE,0,$H967*BB967)</f>
        <v>0</v>
      </c>
      <c r="DF967" s="146">
        <f t="shared" ref="DF967:DF1030" si="1584">IF(ISERROR(BC967-0)=TRUE,0,$H967*BC967)</f>
        <v>0</v>
      </c>
      <c r="DG967" s="146">
        <f t="shared" ref="DG967:DG1030" si="1585">IF(ISERROR(BD967-0)=TRUE,0,$H967*BD967)</f>
        <v>0</v>
      </c>
      <c r="DH967" s="146">
        <f t="shared" ref="DH967:DH1030" si="1586">IF(ISERROR(BE967-0)=TRUE,0,$H967*BE967)</f>
        <v>0</v>
      </c>
      <c r="DI967" s="146">
        <f t="shared" ref="DI967:DI1030" si="1587">IF(ISERROR(BF967-0)=TRUE,0,$H967*BF967)</f>
        <v>0</v>
      </c>
      <c r="DJ967" s="146">
        <f t="shared" ref="DJ967:DJ1030" si="1588">IF(ISERROR(BG967-0)=TRUE,0,$H967*BG967)</f>
        <v>0</v>
      </c>
      <c r="DK967" s="146">
        <f t="shared" ref="DK967:DK1030" si="1589">IF(ISERROR(BH967-0)=TRUE,0,$H967*BH967)</f>
        <v>0</v>
      </c>
      <c r="DL967" s="146">
        <f t="shared" ref="DL967:DL1030" si="1590">IF(ISERROR(BI967-0)=TRUE,0,$H967*BI967)</f>
        <v>0</v>
      </c>
      <c r="DM967" s="146">
        <f t="shared" ref="DM967:DM1030" si="1591">IF(ISERROR(BJ967-0)=TRUE,0,$H967*BJ967)</f>
        <v>0</v>
      </c>
      <c r="DN967" s="65">
        <f t="shared" si="1536"/>
        <v>120</v>
      </c>
      <c r="DO967" s="57" t="str">
        <f t="shared" si="1537"/>
        <v/>
      </c>
      <c r="DP967" s="57" t="str">
        <f t="shared" si="1510"/>
        <v/>
      </c>
      <c r="DQ967" s="58">
        <f t="shared" si="1511"/>
        <v>120</v>
      </c>
      <c r="DR967" s="1">
        <f t="shared" si="1538"/>
        <v>2</v>
      </c>
      <c r="DS967" s="168" t="e">
        <f>IF(AND(DR967=#REF!,BL967=#REF!),'Tiến độ'!D967,"")</f>
        <v>#REF!</v>
      </c>
    </row>
    <row r="968" spans="1:123" ht="11.25" customHeight="1">
      <c r="A968" s="314" t="str">
        <f>IF(B968="","",MAX($A$7:A967)+1)</f>
        <v/>
      </c>
      <c r="B968" s="315"/>
      <c r="C968" s="79" t="s">
        <v>927</v>
      </c>
      <c r="D968" s="80" t="s">
        <v>928</v>
      </c>
      <c r="E968" s="81">
        <v>2</v>
      </c>
      <c r="F968" s="82">
        <v>30</v>
      </c>
      <c r="G968" s="83"/>
      <c r="H968" s="106">
        <f t="shared" si="1539"/>
        <v>4</v>
      </c>
      <c r="I968" s="107">
        <f t="shared" si="1540"/>
        <v>241</v>
      </c>
      <c r="J968" s="27"/>
      <c r="K968" s="86"/>
      <c r="L968" s="87"/>
      <c r="M968" s="87"/>
      <c r="N968" s="88"/>
      <c r="O968" s="86"/>
      <c r="P968" s="87"/>
      <c r="Q968" s="87"/>
      <c r="R968" s="88"/>
      <c r="S968" s="86"/>
      <c r="T968" s="87"/>
      <c r="U968" s="87"/>
      <c r="V968" s="87"/>
      <c r="W968" s="88"/>
      <c r="X968" s="86"/>
      <c r="Y968" s="87"/>
      <c r="Z968" s="87"/>
      <c r="AA968" s="88"/>
      <c r="AB968" s="86"/>
      <c r="AC968" s="87"/>
      <c r="AD968" s="87"/>
      <c r="AE968" s="88"/>
      <c r="AF968" s="86"/>
      <c r="AG968" s="87"/>
      <c r="AH968" s="87"/>
      <c r="AI968" s="362"/>
      <c r="AJ968" s="363"/>
      <c r="AK968" s="86"/>
      <c r="AL968" s="87">
        <v>2</v>
      </c>
      <c r="AM968" s="87">
        <v>2</v>
      </c>
      <c r="AN968" s="88">
        <v>2</v>
      </c>
      <c r="AO968" s="86">
        <v>2</v>
      </c>
      <c r="AP968" s="87">
        <v>2</v>
      </c>
      <c r="AQ968" s="87">
        <v>2</v>
      </c>
      <c r="AR968" s="88">
        <v>2</v>
      </c>
      <c r="AS968" s="89">
        <v>2</v>
      </c>
      <c r="AT968" s="87">
        <v>2</v>
      </c>
      <c r="AU968" s="87">
        <v>2</v>
      </c>
      <c r="AV968" s="90">
        <v>2</v>
      </c>
      <c r="AW968" s="86">
        <v>2</v>
      </c>
      <c r="AX968" s="87">
        <v>2</v>
      </c>
      <c r="AY968" s="87">
        <v>2</v>
      </c>
      <c r="AZ968" s="87">
        <v>2</v>
      </c>
      <c r="BA968" s="88" t="s">
        <v>163</v>
      </c>
      <c r="BB968" s="89" t="s">
        <v>163</v>
      </c>
      <c r="BC968" s="87" t="s">
        <v>163</v>
      </c>
      <c r="BD968" s="87" t="s">
        <v>163</v>
      </c>
      <c r="BE968" s="321"/>
      <c r="BF968" s="322"/>
      <c r="BG968" s="322"/>
      <c r="BH968" s="322"/>
      <c r="BI968" s="322"/>
      <c r="BJ968" s="323"/>
      <c r="BK968" s="46" t="s">
        <v>18</v>
      </c>
      <c r="BL968" s="46" t="s">
        <v>17</v>
      </c>
      <c r="BN968" s="146">
        <f t="shared" ref="BN968:BN1031" si="1592">IF(ISERROR(K968-0)=TRUE,0,$H968*K968)</f>
        <v>0</v>
      </c>
      <c r="BO968" s="146">
        <f t="shared" si="1541"/>
        <v>0</v>
      </c>
      <c r="BP968" s="146">
        <f t="shared" si="1542"/>
        <v>0</v>
      </c>
      <c r="BQ968" s="146">
        <f t="shared" si="1543"/>
        <v>0</v>
      </c>
      <c r="BR968" s="146">
        <f t="shared" si="1544"/>
        <v>0</v>
      </c>
      <c r="BS968" s="146">
        <f t="shared" si="1545"/>
        <v>0</v>
      </c>
      <c r="BT968" s="146">
        <f t="shared" si="1546"/>
        <v>0</v>
      </c>
      <c r="BU968" s="146">
        <f t="shared" si="1547"/>
        <v>0</v>
      </c>
      <c r="BV968" s="146">
        <f t="shared" si="1548"/>
        <v>0</v>
      </c>
      <c r="BW968" s="146">
        <f t="shared" si="1549"/>
        <v>0</v>
      </c>
      <c r="BX968" s="146">
        <f t="shared" si="1550"/>
        <v>0</v>
      </c>
      <c r="BY968" s="146">
        <f t="shared" si="1551"/>
        <v>0</v>
      </c>
      <c r="BZ968" s="146">
        <f t="shared" si="1552"/>
        <v>0</v>
      </c>
      <c r="CA968" s="146">
        <f t="shared" si="1553"/>
        <v>0</v>
      </c>
      <c r="CB968" s="146">
        <f t="shared" si="1554"/>
        <v>0</v>
      </c>
      <c r="CC968" s="146">
        <f t="shared" si="1555"/>
        <v>0</v>
      </c>
      <c r="CD968" s="146">
        <f t="shared" si="1556"/>
        <v>0</v>
      </c>
      <c r="CE968" s="146">
        <f t="shared" si="1557"/>
        <v>0</v>
      </c>
      <c r="CF968" s="146">
        <f t="shared" si="1558"/>
        <v>0</v>
      </c>
      <c r="CG968" s="146">
        <f t="shared" si="1559"/>
        <v>0</v>
      </c>
      <c r="CH968" s="146">
        <f t="shared" si="1560"/>
        <v>0</v>
      </c>
      <c r="CI968" s="146">
        <f t="shared" si="1561"/>
        <v>0</v>
      </c>
      <c r="CJ968" s="146">
        <f t="shared" si="1562"/>
        <v>0</v>
      </c>
      <c r="CK968" s="146">
        <f t="shared" si="1563"/>
        <v>0</v>
      </c>
      <c r="CL968" s="146">
        <f t="shared" si="1564"/>
        <v>0</v>
      </c>
      <c r="CM968" s="146">
        <f t="shared" si="1565"/>
        <v>0</v>
      </c>
      <c r="CN968" s="146">
        <f t="shared" si="1566"/>
        <v>0</v>
      </c>
      <c r="CO968" s="146">
        <f t="shared" si="1567"/>
        <v>8</v>
      </c>
      <c r="CP968" s="146">
        <f t="shared" si="1568"/>
        <v>8</v>
      </c>
      <c r="CQ968" s="146">
        <f t="shared" si="1569"/>
        <v>8</v>
      </c>
      <c r="CR968" s="146">
        <f t="shared" si="1570"/>
        <v>8</v>
      </c>
      <c r="CS968" s="146">
        <f t="shared" si="1571"/>
        <v>8</v>
      </c>
      <c r="CT968" s="146">
        <f t="shared" si="1572"/>
        <v>8</v>
      </c>
      <c r="CU968" s="146">
        <f t="shared" si="1573"/>
        <v>8</v>
      </c>
      <c r="CV968" s="146">
        <f t="shared" si="1574"/>
        <v>8</v>
      </c>
      <c r="CW968" s="146">
        <f t="shared" si="1575"/>
        <v>8</v>
      </c>
      <c r="CX968" s="146">
        <f t="shared" si="1576"/>
        <v>8</v>
      </c>
      <c r="CY968" s="146">
        <f t="shared" si="1577"/>
        <v>8</v>
      </c>
      <c r="CZ968" s="146">
        <f t="shared" si="1578"/>
        <v>8</v>
      </c>
      <c r="DA968" s="146">
        <f t="shared" si="1579"/>
        <v>8</v>
      </c>
      <c r="DB968" s="146">
        <f t="shared" si="1580"/>
        <v>8</v>
      </c>
      <c r="DC968" s="146">
        <f t="shared" si="1581"/>
        <v>8</v>
      </c>
      <c r="DD968" s="146">
        <f t="shared" si="1582"/>
        <v>0</v>
      </c>
      <c r="DE968" s="146">
        <f t="shared" si="1583"/>
        <v>0</v>
      </c>
      <c r="DF968" s="146">
        <f t="shared" si="1584"/>
        <v>0</v>
      </c>
      <c r="DG968" s="146">
        <f t="shared" si="1585"/>
        <v>0</v>
      </c>
      <c r="DH968" s="146">
        <f t="shared" si="1586"/>
        <v>0</v>
      </c>
      <c r="DI968" s="146">
        <f t="shared" si="1587"/>
        <v>0</v>
      </c>
      <c r="DJ968" s="146">
        <f t="shared" si="1588"/>
        <v>0</v>
      </c>
      <c r="DK968" s="146">
        <f t="shared" si="1589"/>
        <v>0</v>
      </c>
      <c r="DL968" s="146">
        <f t="shared" si="1590"/>
        <v>0</v>
      </c>
      <c r="DM968" s="146">
        <f t="shared" si="1591"/>
        <v>0</v>
      </c>
      <c r="DN968" s="64">
        <f t="shared" si="1536"/>
        <v>120</v>
      </c>
      <c r="DO968" s="52" t="str">
        <f t="shared" si="1537"/>
        <v/>
      </c>
      <c r="DP968" s="52" t="str">
        <f t="shared" ref="DP968:DP1031" si="1593">IF(DO968="",IF(COUNT(AD968:AH968,AK968)&gt;0,DN968,""),"")</f>
        <v/>
      </c>
      <c r="DQ968" s="53">
        <f t="shared" ref="DQ968:DQ1031" si="1594">IF(AND(DO968="",DP968=""),IF(COUNTA(AL968:BD968)&gt;0,DN968,""),"")</f>
        <v>120</v>
      </c>
      <c r="DR968" s="1">
        <f t="shared" si="1538"/>
        <v>2</v>
      </c>
      <c r="DS968" s="168" t="e">
        <f>IF(AND(DR968=#REF!,BL968=#REF!),'Tiến độ'!D968,"")</f>
        <v>#REF!</v>
      </c>
    </row>
    <row r="969" spans="1:123" ht="11.25" customHeight="1">
      <c r="A969" s="310" t="str">
        <f>IF(B969="","",MAX($A$7:A968)+1)</f>
        <v/>
      </c>
      <c r="B969" s="313"/>
      <c r="C969" s="91" t="s">
        <v>8</v>
      </c>
      <c r="D969" s="92"/>
      <c r="E969" s="93">
        <f>SUM(E954:E968)</f>
        <v>40</v>
      </c>
      <c r="F969" s="131"/>
      <c r="G969" s="132"/>
      <c r="H969" s="133"/>
      <c r="I969" s="134"/>
      <c r="J969" s="30"/>
      <c r="K969" s="96">
        <f t="shared" ref="K969:AH969" si="1595">SUM(K954:K968)</f>
        <v>16</v>
      </c>
      <c r="L969" s="97">
        <f t="shared" si="1595"/>
        <v>16</v>
      </c>
      <c r="M969" s="97">
        <f t="shared" si="1595"/>
        <v>16</v>
      </c>
      <c r="N969" s="98">
        <f t="shared" si="1595"/>
        <v>16</v>
      </c>
      <c r="O969" s="96">
        <f t="shared" si="1595"/>
        <v>16</v>
      </c>
      <c r="P969" s="97">
        <f t="shared" si="1595"/>
        <v>16</v>
      </c>
      <c r="Q969" s="97">
        <f t="shared" si="1595"/>
        <v>16</v>
      </c>
      <c r="R969" s="98">
        <f t="shared" si="1595"/>
        <v>16</v>
      </c>
      <c r="S969" s="96">
        <f t="shared" si="1595"/>
        <v>16</v>
      </c>
      <c r="T969" s="97">
        <f t="shared" si="1595"/>
        <v>16</v>
      </c>
      <c r="U969" s="97">
        <f t="shared" si="1595"/>
        <v>22</v>
      </c>
      <c r="V969" s="97">
        <f t="shared" si="1595"/>
        <v>22</v>
      </c>
      <c r="W969" s="98">
        <f t="shared" si="1595"/>
        <v>22</v>
      </c>
      <c r="X969" s="96">
        <f t="shared" si="1595"/>
        <v>22</v>
      </c>
      <c r="Y969" s="97">
        <f t="shared" si="1595"/>
        <v>22</v>
      </c>
      <c r="Z969" s="97">
        <f t="shared" si="1595"/>
        <v>0</v>
      </c>
      <c r="AA969" s="98">
        <f t="shared" si="1595"/>
        <v>0</v>
      </c>
      <c r="AB969" s="96">
        <f t="shared" si="1595"/>
        <v>0</v>
      </c>
      <c r="AC969" s="97">
        <f t="shared" si="1595"/>
        <v>0</v>
      </c>
      <c r="AD969" s="97">
        <f t="shared" si="1595"/>
        <v>0</v>
      </c>
      <c r="AE969" s="98">
        <f t="shared" si="1595"/>
        <v>0</v>
      </c>
      <c r="AF969" s="96">
        <f t="shared" si="1595"/>
        <v>0</v>
      </c>
      <c r="AG969" s="97">
        <f t="shared" si="1595"/>
        <v>0</v>
      </c>
      <c r="AH969" s="97">
        <f t="shared" si="1595"/>
        <v>0</v>
      </c>
      <c r="AI969" s="362"/>
      <c r="AJ969" s="363"/>
      <c r="AK969" s="96">
        <f t="shared" ref="AK969:BD969" si="1596">SUM(AK954:AK968)</f>
        <v>0</v>
      </c>
      <c r="AL969" s="97">
        <f t="shared" si="1596"/>
        <v>23</v>
      </c>
      <c r="AM969" s="97">
        <f t="shared" si="1596"/>
        <v>23</v>
      </c>
      <c r="AN969" s="98">
        <f t="shared" si="1596"/>
        <v>23</v>
      </c>
      <c r="AO969" s="96">
        <f t="shared" si="1596"/>
        <v>23</v>
      </c>
      <c r="AP969" s="97">
        <f t="shared" si="1596"/>
        <v>23</v>
      </c>
      <c r="AQ969" s="97">
        <f t="shared" si="1596"/>
        <v>23</v>
      </c>
      <c r="AR969" s="98">
        <f t="shared" si="1596"/>
        <v>23</v>
      </c>
      <c r="AS969" s="99">
        <f t="shared" si="1596"/>
        <v>23</v>
      </c>
      <c r="AT969" s="97">
        <f t="shared" si="1596"/>
        <v>23</v>
      </c>
      <c r="AU969" s="97">
        <f t="shared" si="1596"/>
        <v>23</v>
      </c>
      <c r="AV969" s="100">
        <f t="shared" si="1596"/>
        <v>23</v>
      </c>
      <c r="AW969" s="96">
        <f t="shared" si="1596"/>
        <v>23</v>
      </c>
      <c r="AX969" s="97">
        <f t="shared" si="1596"/>
        <v>23</v>
      </c>
      <c r="AY969" s="97">
        <f t="shared" si="1596"/>
        <v>23</v>
      </c>
      <c r="AZ969" s="97">
        <f t="shared" si="1596"/>
        <v>23</v>
      </c>
      <c r="BA969" s="98">
        <f t="shared" si="1596"/>
        <v>0</v>
      </c>
      <c r="BB969" s="99">
        <f t="shared" si="1596"/>
        <v>0</v>
      </c>
      <c r="BC969" s="97">
        <f t="shared" si="1596"/>
        <v>0</v>
      </c>
      <c r="BD969" s="97">
        <f t="shared" si="1596"/>
        <v>0</v>
      </c>
      <c r="BE969" s="321"/>
      <c r="BF969" s="322"/>
      <c r="BG969" s="322"/>
      <c r="BH969" s="322"/>
      <c r="BI969" s="322"/>
      <c r="BJ969" s="323"/>
      <c r="BK969" s="47"/>
      <c r="BL969" s="47" t="s">
        <v>1113</v>
      </c>
      <c r="BN969" s="146">
        <f t="shared" si="1592"/>
        <v>0</v>
      </c>
      <c r="BO969" s="146">
        <f t="shared" si="1541"/>
        <v>0</v>
      </c>
      <c r="BP969" s="146">
        <f t="shared" si="1542"/>
        <v>0</v>
      </c>
      <c r="BQ969" s="146">
        <f t="shared" si="1543"/>
        <v>0</v>
      </c>
      <c r="BR969" s="146">
        <f t="shared" si="1544"/>
        <v>0</v>
      </c>
      <c r="BS969" s="146">
        <f t="shared" si="1545"/>
        <v>0</v>
      </c>
      <c r="BT969" s="146">
        <f t="shared" si="1546"/>
        <v>0</v>
      </c>
      <c r="BU969" s="146">
        <f t="shared" si="1547"/>
        <v>0</v>
      </c>
      <c r="BV969" s="146">
        <f t="shared" si="1548"/>
        <v>0</v>
      </c>
      <c r="BW969" s="146">
        <f t="shared" si="1549"/>
        <v>0</v>
      </c>
      <c r="BX969" s="146">
        <f t="shared" si="1550"/>
        <v>0</v>
      </c>
      <c r="BY969" s="146">
        <f t="shared" si="1551"/>
        <v>0</v>
      </c>
      <c r="BZ969" s="146">
        <f t="shared" si="1552"/>
        <v>0</v>
      </c>
      <c r="CA969" s="146">
        <f t="shared" si="1553"/>
        <v>0</v>
      </c>
      <c r="CB969" s="146">
        <f t="shared" si="1554"/>
        <v>0</v>
      </c>
      <c r="CC969" s="146">
        <f t="shared" si="1555"/>
        <v>0</v>
      </c>
      <c r="CD969" s="146">
        <f t="shared" si="1556"/>
        <v>0</v>
      </c>
      <c r="CE969" s="146">
        <f t="shared" si="1557"/>
        <v>0</v>
      </c>
      <c r="CF969" s="146">
        <f t="shared" si="1558"/>
        <v>0</v>
      </c>
      <c r="CG969" s="146">
        <f t="shared" si="1559"/>
        <v>0</v>
      </c>
      <c r="CH969" s="146">
        <f t="shared" si="1560"/>
        <v>0</v>
      </c>
      <c r="CI969" s="146">
        <f t="shared" si="1561"/>
        <v>0</v>
      </c>
      <c r="CJ969" s="146">
        <f t="shared" si="1562"/>
        <v>0</v>
      </c>
      <c r="CK969" s="146">
        <f t="shared" si="1563"/>
        <v>0</v>
      </c>
      <c r="CL969" s="146">
        <f t="shared" si="1564"/>
        <v>0</v>
      </c>
      <c r="CM969" s="146">
        <f t="shared" si="1565"/>
        <v>0</v>
      </c>
      <c r="CN969" s="146">
        <f t="shared" si="1566"/>
        <v>0</v>
      </c>
      <c r="CO969" s="146">
        <f t="shared" si="1567"/>
        <v>0</v>
      </c>
      <c r="CP969" s="146">
        <f t="shared" si="1568"/>
        <v>0</v>
      </c>
      <c r="CQ969" s="146">
        <f t="shared" si="1569"/>
        <v>0</v>
      </c>
      <c r="CR969" s="146">
        <f t="shared" si="1570"/>
        <v>0</v>
      </c>
      <c r="CS969" s="146">
        <f t="shared" si="1571"/>
        <v>0</v>
      </c>
      <c r="CT969" s="146">
        <f t="shared" si="1572"/>
        <v>0</v>
      </c>
      <c r="CU969" s="146">
        <f t="shared" si="1573"/>
        <v>0</v>
      </c>
      <c r="CV969" s="146">
        <f t="shared" si="1574"/>
        <v>0</v>
      </c>
      <c r="CW969" s="146">
        <f t="shared" si="1575"/>
        <v>0</v>
      </c>
      <c r="CX969" s="146">
        <f t="shared" si="1576"/>
        <v>0</v>
      </c>
      <c r="CY969" s="146">
        <f t="shared" si="1577"/>
        <v>0</v>
      </c>
      <c r="CZ969" s="146">
        <f t="shared" si="1578"/>
        <v>0</v>
      </c>
      <c r="DA969" s="146">
        <f t="shared" si="1579"/>
        <v>0</v>
      </c>
      <c r="DB969" s="146">
        <f t="shared" si="1580"/>
        <v>0</v>
      </c>
      <c r="DC969" s="146">
        <f t="shared" si="1581"/>
        <v>0</v>
      </c>
      <c r="DD969" s="146">
        <f t="shared" si="1582"/>
        <v>0</v>
      </c>
      <c r="DE969" s="146">
        <f t="shared" si="1583"/>
        <v>0</v>
      </c>
      <c r="DF969" s="146">
        <f t="shared" si="1584"/>
        <v>0</v>
      </c>
      <c r="DG969" s="146">
        <f t="shared" si="1585"/>
        <v>0</v>
      </c>
      <c r="DH969" s="146">
        <f t="shared" si="1586"/>
        <v>0</v>
      </c>
      <c r="DI969" s="146">
        <f t="shared" si="1587"/>
        <v>0</v>
      </c>
      <c r="DJ969" s="146">
        <f t="shared" si="1588"/>
        <v>0</v>
      </c>
      <c r="DK969" s="146">
        <f t="shared" si="1589"/>
        <v>0</v>
      </c>
      <c r="DL969" s="146">
        <f t="shared" si="1590"/>
        <v>0</v>
      </c>
      <c r="DM969" s="146">
        <f t="shared" si="1591"/>
        <v>0</v>
      </c>
      <c r="DN969" s="54"/>
      <c r="DO969" s="55"/>
      <c r="DP969" s="55"/>
      <c r="DQ969" s="56"/>
      <c r="DS969" s="168" t="e">
        <f>IF(AND(DR969=#REF!,BL969=#REF!),'Tiến độ'!D969,"")</f>
        <v>#REF!</v>
      </c>
    </row>
    <row r="970" spans="1:123" ht="11.25" customHeight="1">
      <c r="A970" s="308">
        <f>IF(B970="","",MAX($A$7:A969)+1)</f>
        <v>66</v>
      </c>
      <c r="B970" s="311" t="s">
        <v>1159</v>
      </c>
      <c r="C970" s="67" t="s">
        <v>716</v>
      </c>
      <c r="D970" s="68" t="s">
        <v>717</v>
      </c>
      <c r="E970" s="69">
        <v>3</v>
      </c>
      <c r="F970" s="70">
        <v>45</v>
      </c>
      <c r="G970" s="71"/>
      <c r="H970" s="72">
        <v>4</v>
      </c>
      <c r="I970" s="73">
        <f>60+58+56+50</f>
        <v>224</v>
      </c>
      <c r="J970" s="24"/>
      <c r="K970" s="74">
        <v>3</v>
      </c>
      <c r="L970" s="75">
        <v>3</v>
      </c>
      <c r="M970" s="75">
        <v>3</v>
      </c>
      <c r="N970" s="76">
        <v>3</v>
      </c>
      <c r="O970" s="74">
        <v>3</v>
      </c>
      <c r="P970" s="75">
        <v>3</v>
      </c>
      <c r="Q970" s="75">
        <v>3</v>
      </c>
      <c r="R970" s="76">
        <v>3</v>
      </c>
      <c r="S970" s="74">
        <v>3</v>
      </c>
      <c r="T970" s="75">
        <v>3</v>
      </c>
      <c r="U970" s="75">
        <v>3</v>
      </c>
      <c r="V970" s="75">
        <v>3</v>
      </c>
      <c r="W970" s="76">
        <v>3</v>
      </c>
      <c r="X970" s="74">
        <v>3</v>
      </c>
      <c r="Y970" s="75">
        <v>3</v>
      </c>
      <c r="Z970" s="75" t="s">
        <v>163</v>
      </c>
      <c r="AA970" s="76" t="s">
        <v>163</v>
      </c>
      <c r="AB970" s="74" t="s">
        <v>163</v>
      </c>
      <c r="AC970" s="75" t="s">
        <v>163</v>
      </c>
      <c r="AD970" s="75" t="s">
        <v>164</v>
      </c>
      <c r="AE970" s="76" t="s">
        <v>164</v>
      </c>
      <c r="AF970" s="74" t="s">
        <v>164</v>
      </c>
      <c r="AG970" s="75" t="s">
        <v>164</v>
      </c>
      <c r="AH970" s="75" t="s">
        <v>164</v>
      </c>
      <c r="AI970" s="362"/>
      <c r="AJ970" s="363"/>
      <c r="AK970" s="74" t="s">
        <v>164</v>
      </c>
      <c r="AL970" s="75"/>
      <c r="AM970" s="75"/>
      <c r="AN970" s="76"/>
      <c r="AO970" s="74"/>
      <c r="AP970" s="75"/>
      <c r="AQ970" s="75"/>
      <c r="AR970" s="76"/>
      <c r="AS970" s="77"/>
      <c r="AT970" s="75"/>
      <c r="AU970" s="75"/>
      <c r="AV970" s="78"/>
      <c r="AW970" s="74"/>
      <c r="AX970" s="75"/>
      <c r="AY970" s="75"/>
      <c r="AZ970" s="75"/>
      <c r="BA970" s="76"/>
      <c r="BB970" s="77"/>
      <c r="BC970" s="75"/>
      <c r="BD970" s="75"/>
      <c r="BE970" s="321"/>
      <c r="BF970" s="322"/>
      <c r="BG970" s="322"/>
      <c r="BH970" s="322"/>
      <c r="BI970" s="322"/>
      <c r="BJ970" s="323"/>
      <c r="BK970" s="45" t="s">
        <v>18</v>
      </c>
      <c r="BL970" s="45" t="s">
        <v>47</v>
      </c>
      <c r="BN970" s="146">
        <f t="shared" si="1592"/>
        <v>12</v>
      </c>
      <c r="BO970" s="146">
        <f t="shared" si="1541"/>
        <v>12</v>
      </c>
      <c r="BP970" s="146">
        <f t="shared" si="1542"/>
        <v>12</v>
      </c>
      <c r="BQ970" s="146">
        <f t="shared" si="1543"/>
        <v>12</v>
      </c>
      <c r="BR970" s="146">
        <f t="shared" si="1544"/>
        <v>12</v>
      </c>
      <c r="BS970" s="146">
        <f t="shared" si="1545"/>
        <v>12</v>
      </c>
      <c r="BT970" s="146">
        <f t="shared" si="1546"/>
        <v>12</v>
      </c>
      <c r="BU970" s="146">
        <f t="shared" si="1547"/>
        <v>12</v>
      </c>
      <c r="BV970" s="146">
        <f t="shared" si="1548"/>
        <v>12</v>
      </c>
      <c r="BW970" s="146">
        <f t="shared" si="1549"/>
        <v>12</v>
      </c>
      <c r="BX970" s="146">
        <f t="shared" si="1550"/>
        <v>12</v>
      </c>
      <c r="BY970" s="146">
        <f t="shared" si="1551"/>
        <v>12</v>
      </c>
      <c r="BZ970" s="146">
        <f t="shared" si="1552"/>
        <v>12</v>
      </c>
      <c r="CA970" s="146">
        <f t="shared" si="1553"/>
        <v>12</v>
      </c>
      <c r="CB970" s="146">
        <f t="shared" si="1554"/>
        <v>12</v>
      </c>
      <c r="CC970" s="146">
        <f t="shared" si="1555"/>
        <v>0</v>
      </c>
      <c r="CD970" s="146">
        <f t="shared" si="1556"/>
        <v>0</v>
      </c>
      <c r="CE970" s="146">
        <f t="shared" si="1557"/>
        <v>0</v>
      </c>
      <c r="CF970" s="146">
        <f t="shared" si="1558"/>
        <v>0</v>
      </c>
      <c r="CG970" s="146">
        <f t="shared" si="1559"/>
        <v>0</v>
      </c>
      <c r="CH970" s="146">
        <f t="shared" si="1560"/>
        <v>0</v>
      </c>
      <c r="CI970" s="146">
        <f t="shared" si="1561"/>
        <v>0</v>
      </c>
      <c r="CJ970" s="146">
        <f t="shared" si="1562"/>
        <v>0</v>
      </c>
      <c r="CK970" s="146">
        <f t="shared" si="1563"/>
        <v>0</v>
      </c>
      <c r="CL970" s="146">
        <f t="shared" si="1564"/>
        <v>0</v>
      </c>
      <c r="CM970" s="146">
        <f t="shared" si="1565"/>
        <v>0</v>
      </c>
      <c r="CN970" s="146">
        <f t="shared" si="1566"/>
        <v>0</v>
      </c>
      <c r="CO970" s="146">
        <f t="shared" si="1567"/>
        <v>0</v>
      </c>
      <c r="CP970" s="146">
        <f t="shared" si="1568"/>
        <v>0</v>
      </c>
      <c r="CQ970" s="146">
        <f t="shared" si="1569"/>
        <v>0</v>
      </c>
      <c r="CR970" s="146">
        <f t="shared" si="1570"/>
        <v>0</v>
      </c>
      <c r="CS970" s="146">
        <f t="shared" si="1571"/>
        <v>0</v>
      </c>
      <c r="CT970" s="146">
        <f t="shared" si="1572"/>
        <v>0</v>
      </c>
      <c r="CU970" s="146">
        <f t="shared" si="1573"/>
        <v>0</v>
      </c>
      <c r="CV970" s="146">
        <f t="shared" si="1574"/>
        <v>0</v>
      </c>
      <c r="CW970" s="146">
        <f t="shared" si="1575"/>
        <v>0</v>
      </c>
      <c r="CX970" s="146">
        <f t="shared" si="1576"/>
        <v>0</v>
      </c>
      <c r="CY970" s="146">
        <f t="shared" si="1577"/>
        <v>0</v>
      </c>
      <c r="CZ970" s="146">
        <f t="shared" si="1578"/>
        <v>0</v>
      </c>
      <c r="DA970" s="146">
        <f t="shared" si="1579"/>
        <v>0</v>
      </c>
      <c r="DB970" s="146">
        <f t="shared" si="1580"/>
        <v>0</v>
      </c>
      <c r="DC970" s="146">
        <f t="shared" si="1581"/>
        <v>0</v>
      </c>
      <c r="DD970" s="146">
        <f t="shared" si="1582"/>
        <v>0</v>
      </c>
      <c r="DE970" s="146">
        <f t="shared" si="1583"/>
        <v>0</v>
      </c>
      <c r="DF970" s="146">
        <f t="shared" si="1584"/>
        <v>0</v>
      </c>
      <c r="DG970" s="146">
        <f t="shared" si="1585"/>
        <v>0</v>
      </c>
      <c r="DH970" s="146">
        <f t="shared" si="1586"/>
        <v>0</v>
      </c>
      <c r="DI970" s="146">
        <f t="shared" si="1587"/>
        <v>0</v>
      </c>
      <c r="DJ970" s="146">
        <f t="shared" si="1588"/>
        <v>0</v>
      </c>
      <c r="DK970" s="146">
        <f t="shared" si="1589"/>
        <v>0</v>
      </c>
      <c r="DL970" s="146">
        <f t="shared" si="1590"/>
        <v>0</v>
      </c>
      <c r="DM970" s="146">
        <f t="shared" si="1591"/>
        <v>0</v>
      </c>
      <c r="DN970" s="63">
        <f t="shared" ref="DN970:DN984" si="1597">F970*H970</f>
        <v>180</v>
      </c>
      <c r="DO970" s="50">
        <f t="shared" ref="DO970:DO984" si="1598">IF(COUNTA(K970:AC970)&gt;0,DN970,"")</f>
        <v>180</v>
      </c>
      <c r="DP970" s="50" t="str">
        <f t="shared" si="1593"/>
        <v/>
      </c>
      <c r="DQ970" s="51" t="str">
        <f t="shared" si="1594"/>
        <v/>
      </c>
      <c r="DR970" s="1">
        <f t="shared" ref="DR970:DR984" si="1599">IF(DQ970="",1,2)</f>
        <v>1</v>
      </c>
      <c r="DS970" s="168" t="e">
        <f>IF(AND(DR970=#REF!,BL970=#REF!),'Tiến độ'!D970,"")</f>
        <v>#REF!</v>
      </c>
    </row>
    <row r="971" spans="1:123" ht="11.25" customHeight="1">
      <c r="A971" s="309" t="str">
        <f>IF(B971="","",MAX($A$7:A970)+1)</f>
        <v/>
      </c>
      <c r="B971" s="312"/>
      <c r="C971" s="101" t="s">
        <v>878</v>
      </c>
      <c r="D971" s="102" t="s">
        <v>879</v>
      </c>
      <c r="E971" s="103">
        <v>3</v>
      </c>
      <c r="F971" s="104">
        <v>45</v>
      </c>
      <c r="G971" s="105"/>
      <c r="H971" s="106">
        <f>H970</f>
        <v>4</v>
      </c>
      <c r="I971" s="107">
        <f>I970</f>
        <v>224</v>
      </c>
      <c r="J971" s="28"/>
      <c r="K971" s="108">
        <v>3</v>
      </c>
      <c r="L971" s="109">
        <v>3</v>
      </c>
      <c r="M971" s="109">
        <v>3</v>
      </c>
      <c r="N971" s="110">
        <v>3</v>
      </c>
      <c r="O971" s="108">
        <v>3</v>
      </c>
      <c r="P971" s="109">
        <v>3</v>
      </c>
      <c r="Q971" s="109">
        <v>3</v>
      </c>
      <c r="R971" s="110">
        <v>3</v>
      </c>
      <c r="S971" s="108">
        <v>3</v>
      </c>
      <c r="T971" s="109">
        <v>3</v>
      </c>
      <c r="U971" s="109">
        <v>3</v>
      </c>
      <c r="V971" s="109">
        <v>3</v>
      </c>
      <c r="W971" s="110">
        <v>3</v>
      </c>
      <c r="X971" s="108">
        <v>3</v>
      </c>
      <c r="Y971" s="109">
        <v>3</v>
      </c>
      <c r="Z971" s="109" t="s">
        <v>163</v>
      </c>
      <c r="AA971" s="110" t="s">
        <v>163</v>
      </c>
      <c r="AB971" s="108" t="s">
        <v>163</v>
      </c>
      <c r="AC971" s="109" t="s">
        <v>163</v>
      </c>
      <c r="AD971" s="109" t="s">
        <v>164</v>
      </c>
      <c r="AE971" s="110" t="s">
        <v>164</v>
      </c>
      <c r="AF971" s="108" t="s">
        <v>164</v>
      </c>
      <c r="AG971" s="109" t="s">
        <v>164</v>
      </c>
      <c r="AH971" s="109" t="s">
        <v>164</v>
      </c>
      <c r="AI971" s="362"/>
      <c r="AJ971" s="363"/>
      <c r="AK971" s="108" t="s">
        <v>164</v>
      </c>
      <c r="AL971" s="109"/>
      <c r="AM971" s="109"/>
      <c r="AN971" s="110"/>
      <c r="AO971" s="108"/>
      <c r="AP971" s="109"/>
      <c r="AQ971" s="109"/>
      <c r="AR971" s="110"/>
      <c r="AS971" s="111"/>
      <c r="AT971" s="109"/>
      <c r="AU971" s="109"/>
      <c r="AV971" s="112"/>
      <c r="AW971" s="108"/>
      <c r="AX971" s="109"/>
      <c r="AY971" s="109"/>
      <c r="AZ971" s="109"/>
      <c r="BA971" s="110"/>
      <c r="BB971" s="111"/>
      <c r="BC971" s="109"/>
      <c r="BD971" s="109"/>
      <c r="BE971" s="321"/>
      <c r="BF971" s="322"/>
      <c r="BG971" s="322"/>
      <c r="BH971" s="322"/>
      <c r="BI971" s="322"/>
      <c r="BJ971" s="323"/>
      <c r="BK971" s="48" t="s">
        <v>18</v>
      </c>
      <c r="BL971" s="48" t="s">
        <v>49</v>
      </c>
      <c r="BN971" s="146">
        <f t="shared" si="1592"/>
        <v>12</v>
      </c>
      <c r="BO971" s="146">
        <f t="shared" si="1541"/>
        <v>12</v>
      </c>
      <c r="BP971" s="146">
        <f t="shared" si="1542"/>
        <v>12</v>
      </c>
      <c r="BQ971" s="146">
        <f t="shared" si="1543"/>
        <v>12</v>
      </c>
      <c r="BR971" s="146">
        <f t="shared" si="1544"/>
        <v>12</v>
      </c>
      <c r="BS971" s="146">
        <f t="shared" si="1545"/>
        <v>12</v>
      </c>
      <c r="BT971" s="146">
        <f t="shared" si="1546"/>
        <v>12</v>
      </c>
      <c r="BU971" s="146">
        <f t="shared" si="1547"/>
        <v>12</v>
      </c>
      <c r="BV971" s="146">
        <f t="shared" si="1548"/>
        <v>12</v>
      </c>
      <c r="BW971" s="146">
        <f t="shared" si="1549"/>
        <v>12</v>
      </c>
      <c r="BX971" s="146">
        <f t="shared" si="1550"/>
        <v>12</v>
      </c>
      <c r="BY971" s="146">
        <f t="shared" si="1551"/>
        <v>12</v>
      </c>
      <c r="BZ971" s="146">
        <f t="shared" si="1552"/>
        <v>12</v>
      </c>
      <c r="CA971" s="146">
        <f t="shared" si="1553"/>
        <v>12</v>
      </c>
      <c r="CB971" s="146">
        <f t="shared" si="1554"/>
        <v>12</v>
      </c>
      <c r="CC971" s="146">
        <f t="shared" si="1555"/>
        <v>0</v>
      </c>
      <c r="CD971" s="146">
        <f t="shared" si="1556"/>
        <v>0</v>
      </c>
      <c r="CE971" s="146">
        <f t="shared" si="1557"/>
        <v>0</v>
      </c>
      <c r="CF971" s="146">
        <f t="shared" si="1558"/>
        <v>0</v>
      </c>
      <c r="CG971" s="146">
        <f t="shared" si="1559"/>
        <v>0</v>
      </c>
      <c r="CH971" s="146">
        <f t="shared" si="1560"/>
        <v>0</v>
      </c>
      <c r="CI971" s="146">
        <f t="shared" si="1561"/>
        <v>0</v>
      </c>
      <c r="CJ971" s="146">
        <f t="shared" si="1562"/>
        <v>0</v>
      </c>
      <c r="CK971" s="146">
        <f t="shared" si="1563"/>
        <v>0</v>
      </c>
      <c r="CL971" s="146">
        <f t="shared" si="1564"/>
        <v>0</v>
      </c>
      <c r="CM971" s="146">
        <f t="shared" si="1565"/>
        <v>0</v>
      </c>
      <c r="CN971" s="146">
        <f t="shared" si="1566"/>
        <v>0</v>
      </c>
      <c r="CO971" s="146">
        <f t="shared" si="1567"/>
        <v>0</v>
      </c>
      <c r="CP971" s="146">
        <f t="shared" si="1568"/>
        <v>0</v>
      </c>
      <c r="CQ971" s="146">
        <f t="shared" si="1569"/>
        <v>0</v>
      </c>
      <c r="CR971" s="146">
        <f t="shared" si="1570"/>
        <v>0</v>
      </c>
      <c r="CS971" s="146">
        <f t="shared" si="1571"/>
        <v>0</v>
      </c>
      <c r="CT971" s="146">
        <f t="shared" si="1572"/>
        <v>0</v>
      </c>
      <c r="CU971" s="146">
        <f t="shared" si="1573"/>
        <v>0</v>
      </c>
      <c r="CV971" s="146">
        <f t="shared" si="1574"/>
        <v>0</v>
      </c>
      <c r="CW971" s="146">
        <f t="shared" si="1575"/>
        <v>0</v>
      </c>
      <c r="CX971" s="146">
        <f t="shared" si="1576"/>
        <v>0</v>
      </c>
      <c r="CY971" s="146">
        <f t="shared" si="1577"/>
        <v>0</v>
      </c>
      <c r="CZ971" s="146">
        <f t="shared" si="1578"/>
        <v>0</v>
      </c>
      <c r="DA971" s="146">
        <f t="shared" si="1579"/>
        <v>0</v>
      </c>
      <c r="DB971" s="146">
        <f t="shared" si="1580"/>
        <v>0</v>
      </c>
      <c r="DC971" s="146">
        <f t="shared" si="1581"/>
        <v>0</v>
      </c>
      <c r="DD971" s="146">
        <f t="shared" si="1582"/>
        <v>0</v>
      </c>
      <c r="DE971" s="146">
        <f t="shared" si="1583"/>
        <v>0</v>
      </c>
      <c r="DF971" s="146">
        <f t="shared" si="1584"/>
        <v>0</v>
      </c>
      <c r="DG971" s="146">
        <f t="shared" si="1585"/>
        <v>0</v>
      </c>
      <c r="DH971" s="146">
        <f t="shared" si="1586"/>
        <v>0</v>
      </c>
      <c r="DI971" s="146">
        <f t="shared" si="1587"/>
        <v>0</v>
      </c>
      <c r="DJ971" s="146">
        <f t="shared" si="1588"/>
        <v>0</v>
      </c>
      <c r="DK971" s="146">
        <f t="shared" si="1589"/>
        <v>0</v>
      </c>
      <c r="DL971" s="146">
        <f t="shared" si="1590"/>
        <v>0</v>
      </c>
      <c r="DM971" s="146">
        <f t="shared" si="1591"/>
        <v>0</v>
      </c>
      <c r="DN971" s="65">
        <f t="shared" si="1597"/>
        <v>180</v>
      </c>
      <c r="DO971" s="57">
        <f t="shared" si="1598"/>
        <v>180</v>
      </c>
      <c r="DP971" s="57" t="str">
        <f t="shared" si="1593"/>
        <v/>
      </c>
      <c r="DQ971" s="58" t="str">
        <f t="shared" si="1594"/>
        <v/>
      </c>
      <c r="DR971" s="1">
        <f t="shared" si="1599"/>
        <v>1</v>
      </c>
      <c r="DS971" s="168" t="e">
        <f>IF(AND(DR971=#REF!,BL971=#REF!),'Tiến độ'!D971,"")</f>
        <v>#REF!</v>
      </c>
    </row>
    <row r="972" spans="1:123" ht="11.25" customHeight="1">
      <c r="A972" s="309" t="str">
        <f>IF(B972="","",MAX($A$7:A971)+1)</f>
        <v/>
      </c>
      <c r="B972" s="312"/>
      <c r="C972" s="101" t="s">
        <v>880</v>
      </c>
      <c r="D972" s="102" t="s">
        <v>881</v>
      </c>
      <c r="E972" s="103">
        <v>3</v>
      </c>
      <c r="F972" s="104">
        <v>45</v>
      </c>
      <c r="G972" s="105"/>
      <c r="H972" s="106">
        <f t="shared" ref="H972:H984" si="1600">H971</f>
        <v>4</v>
      </c>
      <c r="I972" s="107">
        <f t="shared" ref="I972:I984" si="1601">I971</f>
        <v>224</v>
      </c>
      <c r="J972" s="28"/>
      <c r="K972" s="108">
        <v>2</v>
      </c>
      <c r="L972" s="109">
        <v>2</v>
      </c>
      <c r="M972" s="109">
        <v>2</v>
      </c>
      <c r="N972" s="110">
        <v>2</v>
      </c>
      <c r="O972" s="108">
        <v>2</v>
      </c>
      <c r="P972" s="109">
        <v>2</v>
      </c>
      <c r="Q972" s="109">
        <v>2</v>
      </c>
      <c r="R972" s="110">
        <v>2</v>
      </c>
      <c r="S972" s="108">
        <v>2</v>
      </c>
      <c r="T972" s="109">
        <v>2</v>
      </c>
      <c r="U972" s="109">
        <v>5</v>
      </c>
      <c r="V972" s="109">
        <v>5</v>
      </c>
      <c r="W972" s="110">
        <v>5</v>
      </c>
      <c r="X972" s="108">
        <v>5</v>
      </c>
      <c r="Y972" s="109">
        <v>5</v>
      </c>
      <c r="Z972" s="109" t="s">
        <v>163</v>
      </c>
      <c r="AA972" s="110" t="s">
        <v>163</v>
      </c>
      <c r="AB972" s="108" t="s">
        <v>163</v>
      </c>
      <c r="AC972" s="109" t="s">
        <v>163</v>
      </c>
      <c r="AD972" s="109" t="s">
        <v>164</v>
      </c>
      <c r="AE972" s="110" t="s">
        <v>164</v>
      </c>
      <c r="AF972" s="108" t="s">
        <v>164</v>
      </c>
      <c r="AG972" s="109" t="s">
        <v>164</v>
      </c>
      <c r="AH972" s="109" t="s">
        <v>164</v>
      </c>
      <c r="AI972" s="362"/>
      <c r="AJ972" s="363"/>
      <c r="AK972" s="108" t="s">
        <v>164</v>
      </c>
      <c r="AL972" s="109"/>
      <c r="AM972" s="109"/>
      <c r="AN972" s="110"/>
      <c r="AO972" s="108"/>
      <c r="AP972" s="109"/>
      <c r="AQ972" s="109"/>
      <c r="AR972" s="110"/>
      <c r="AS972" s="111"/>
      <c r="AT972" s="109"/>
      <c r="AU972" s="109"/>
      <c r="AV972" s="112"/>
      <c r="AW972" s="108"/>
      <c r="AX972" s="109"/>
      <c r="AY972" s="109"/>
      <c r="AZ972" s="109"/>
      <c r="BA972" s="110"/>
      <c r="BB972" s="111"/>
      <c r="BC972" s="109"/>
      <c r="BD972" s="109"/>
      <c r="BE972" s="321"/>
      <c r="BF972" s="322"/>
      <c r="BG972" s="322"/>
      <c r="BH972" s="322"/>
      <c r="BI972" s="322"/>
      <c r="BJ972" s="323"/>
      <c r="BK972" s="48" t="s">
        <v>18</v>
      </c>
      <c r="BL972" s="48" t="s">
        <v>49</v>
      </c>
      <c r="BN972" s="146">
        <f t="shared" si="1592"/>
        <v>8</v>
      </c>
      <c r="BO972" s="146">
        <f t="shared" si="1541"/>
        <v>8</v>
      </c>
      <c r="BP972" s="146">
        <f t="shared" si="1542"/>
        <v>8</v>
      </c>
      <c r="BQ972" s="146">
        <f t="shared" si="1543"/>
        <v>8</v>
      </c>
      <c r="BR972" s="146">
        <f t="shared" si="1544"/>
        <v>8</v>
      </c>
      <c r="BS972" s="146">
        <f t="shared" si="1545"/>
        <v>8</v>
      </c>
      <c r="BT972" s="146">
        <f t="shared" si="1546"/>
        <v>8</v>
      </c>
      <c r="BU972" s="146">
        <f t="shared" si="1547"/>
        <v>8</v>
      </c>
      <c r="BV972" s="146">
        <f t="shared" si="1548"/>
        <v>8</v>
      </c>
      <c r="BW972" s="146">
        <f t="shared" si="1549"/>
        <v>8</v>
      </c>
      <c r="BX972" s="146">
        <f t="shared" si="1550"/>
        <v>20</v>
      </c>
      <c r="BY972" s="146">
        <f t="shared" si="1551"/>
        <v>20</v>
      </c>
      <c r="BZ972" s="146">
        <f t="shared" si="1552"/>
        <v>20</v>
      </c>
      <c r="CA972" s="146">
        <f t="shared" si="1553"/>
        <v>20</v>
      </c>
      <c r="CB972" s="146">
        <f t="shared" si="1554"/>
        <v>20</v>
      </c>
      <c r="CC972" s="146">
        <f t="shared" si="1555"/>
        <v>0</v>
      </c>
      <c r="CD972" s="146">
        <f t="shared" si="1556"/>
        <v>0</v>
      </c>
      <c r="CE972" s="146">
        <f t="shared" si="1557"/>
        <v>0</v>
      </c>
      <c r="CF972" s="146">
        <f t="shared" si="1558"/>
        <v>0</v>
      </c>
      <c r="CG972" s="146">
        <f t="shared" si="1559"/>
        <v>0</v>
      </c>
      <c r="CH972" s="146">
        <f t="shared" si="1560"/>
        <v>0</v>
      </c>
      <c r="CI972" s="146">
        <f t="shared" si="1561"/>
        <v>0</v>
      </c>
      <c r="CJ972" s="146">
        <f t="shared" si="1562"/>
        <v>0</v>
      </c>
      <c r="CK972" s="146">
        <f t="shared" si="1563"/>
        <v>0</v>
      </c>
      <c r="CL972" s="146">
        <f t="shared" si="1564"/>
        <v>0</v>
      </c>
      <c r="CM972" s="146">
        <f t="shared" si="1565"/>
        <v>0</v>
      </c>
      <c r="CN972" s="146">
        <f t="shared" si="1566"/>
        <v>0</v>
      </c>
      <c r="CO972" s="146">
        <f t="shared" si="1567"/>
        <v>0</v>
      </c>
      <c r="CP972" s="146">
        <f t="shared" si="1568"/>
        <v>0</v>
      </c>
      <c r="CQ972" s="146">
        <f t="shared" si="1569"/>
        <v>0</v>
      </c>
      <c r="CR972" s="146">
        <f t="shared" si="1570"/>
        <v>0</v>
      </c>
      <c r="CS972" s="146">
        <f t="shared" si="1571"/>
        <v>0</v>
      </c>
      <c r="CT972" s="146">
        <f t="shared" si="1572"/>
        <v>0</v>
      </c>
      <c r="CU972" s="146">
        <f t="shared" si="1573"/>
        <v>0</v>
      </c>
      <c r="CV972" s="146">
        <f t="shared" si="1574"/>
        <v>0</v>
      </c>
      <c r="CW972" s="146">
        <f t="shared" si="1575"/>
        <v>0</v>
      </c>
      <c r="CX972" s="146">
        <f t="shared" si="1576"/>
        <v>0</v>
      </c>
      <c r="CY972" s="146">
        <f t="shared" si="1577"/>
        <v>0</v>
      </c>
      <c r="CZ972" s="146">
        <f t="shared" si="1578"/>
        <v>0</v>
      </c>
      <c r="DA972" s="146">
        <f t="shared" si="1579"/>
        <v>0</v>
      </c>
      <c r="DB972" s="146">
        <f t="shared" si="1580"/>
        <v>0</v>
      </c>
      <c r="DC972" s="146">
        <f t="shared" si="1581"/>
        <v>0</v>
      </c>
      <c r="DD972" s="146">
        <f t="shared" si="1582"/>
        <v>0</v>
      </c>
      <c r="DE972" s="146">
        <f t="shared" si="1583"/>
        <v>0</v>
      </c>
      <c r="DF972" s="146">
        <f t="shared" si="1584"/>
        <v>0</v>
      </c>
      <c r="DG972" s="146">
        <f t="shared" si="1585"/>
        <v>0</v>
      </c>
      <c r="DH972" s="146">
        <f t="shared" si="1586"/>
        <v>0</v>
      </c>
      <c r="DI972" s="146">
        <f t="shared" si="1587"/>
        <v>0</v>
      </c>
      <c r="DJ972" s="146">
        <f t="shared" si="1588"/>
        <v>0</v>
      </c>
      <c r="DK972" s="146">
        <f t="shared" si="1589"/>
        <v>0</v>
      </c>
      <c r="DL972" s="146">
        <f t="shared" si="1590"/>
        <v>0</v>
      </c>
      <c r="DM972" s="146">
        <f t="shared" si="1591"/>
        <v>0</v>
      </c>
      <c r="DN972" s="65">
        <f t="shared" si="1597"/>
        <v>180</v>
      </c>
      <c r="DO972" s="57">
        <f t="shared" si="1598"/>
        <v>180</v>
      </c>
      <c r="DP972" s="57" t="str">
        <f t="shared" si="1593"/>
        <v/>
      </c>
      <c r="DQ972" s="58" t="str">
        <f t="shared" si="1594"/>
        <v/>
      </c>
      <c r="DR972" s="1">
        <f t="shared" si="1599"/>
        <v>1</v>
      </c>
      <c r="DS972" s="168" t="e">
        <f>IF(AND(DR972=#REF!,BL972=#REF!),'Tiến độ'!D972,"")</f>
        <v>#REF!</v>
      </c>
    </row>
    <row r="973" spans="1:123" ht="11.25" customHeight="1">
      <c r="A973" s="309" t="str">
        <f>IF(B973="","",MAX($A$7:A972)+1)</f>
        <v/>
      </c>
      <c r="B973" s="312"/>
      <c r="C973" s="101" t="s">
        <v>312</v>
      </c>
      <c r="D973" s="102" t="s">
        <v>313</v>
      </c>
      <c r="E973" s="103">
        <v>3</v>
      </c>
      <c r="F973" s="104">
        <v>45</v>
      </c>
      <c r="G973" s="105"/>
      <c r="H973" s="106">
        <f t="shared" si="1600"/>
        <v>4</v>
      </c>
      <c r="I973" s="107">
        <f t="shared" si="1601"/>
        <v>224</v>
      </c>
      <c r="J973" s="28"/>
      <c r="K973" s="108">
        <v>2</v>
      </c>
      <c r="L973" s="109">
        <v>2</v>
      </c>
      <c r="M973" s="109">
        <v>2</v>
      </c>
      <c r="N973" s="110">
        <v>2</v>
      </c>
      <c r="O973" s="108">
        <v>2</v>
      </c>
      <c r="P973" s="109">
        <v>2</v>
      </c>
      <c r="Q973" s="109">
        <v>2</v>
      </c>
      <c r="R973" s="110">
        <v>2</v>
      </c>
      <c r="S973" s="108">
        <v>2</v>
      </c>
      <c r="T973" s="109">
        <v>2</v>
      </c>
      <c r="U973" s="109">
        <v>5</v>
      </c>
      <c r="V973" s="109">
        <v>5</v>
      </c>
      <c r="W973" s="110">
        <v>5</v>
      </c>
      <c r="X973" s="108">
        <v>5</v>
      </c>
      <c r="Y973" s="109">
        <v>5</v>
      </c>
      <c r="Z973" s="109" t="s">
        <v>163</v>
      </c>
      <c r="AA973" s="110" t="s">
        <v>163</v>
      </c>
      <c r="AB973" s="108" t="s">
        <v>163</v>
      </c>
      <c r="AC973" s="109" t="s">
        <v>163</v>
      </c>
      <c r="AD973" s="109" t="s">
        <v>164</v>
      </c>
      <c r="AE973" s="110" t="s">
        <v>164</v>
      </c>
      <c r="AF973" s="108" t="s">
        <v>164</v>
      </c>
      <c r="AG973" s="109" t="s">
        <v>164</v>
      </c>
      <c r="AH973" s="109" t="s">
        <v>164</v>
      </c>
      <c r="AI973" s="362"/>
      <c r="AJ973" s="363"/>
      <c r="AK973" s="108" t="s">
        <v>164</v>
      </c>
      <c r="AL973" s="109"/>
      <c r="AM973" s="109"/>
      <c r="AN973" s="110"/>
      <c r="AO973" s="108"/>
      <c r="AP973" s="109"/>
      <c r="AQ973" s="109"/>
      <c r="AR973" s="110"/>
      <c r="AS973" s="111"/>
      <c r="AT973" s="109"/>
      <c r="AU973" s="109"/>
      <c r="AV973" s="112"/>
      <c r="AW973" s="108"/>
      <c r="AX973" s="109"/>
      <c r="AY973" s="109"/>
      <c r="AZ973" s="109"/>
      <c r="BA973" s="110"/>
      <c r="BB973" s="111"/>
      <c r="BC973" s="109"/>
      <c r="BD973" s="109"/>
      <c r="BE973" s="321"/>
      <c r="BF973" s="322"/>
      <c r="BG973" s="322"/>
      <c r="BH973" s="322"/>
      <c r="BI973" s="322"/>
      <c r="BJ973" s="323"/>
      <c r="BK973" s="48" t="s">
        <v>18</v>
      </c>
      <c r="BL973" s="48" t="s">
        <v>47</v>
      </c>
      <c r="BN973" s="146">
        <f t="shared" si="1592"/>
        <v>8</v>
      </c>
      <c r="BO973" s="146">
        <f t="shared" si="1541"/>
        <v>8</v>
      </c>
      <c r="BP973" s="146">
        <f t="shared" si="1542"/>
        <v>8</v>
      </c>
      <c r="BQ973" s="146">
        <f t="shared" si="1543"/>
        <v>8</v>
      </c>
      <c r="BR973" s="146">
        <f t="shared" si="1544"/>
        <v>8</v>
      </c>
      <c r="BS973" s="146">
        <f t="shared" si="1545"/>
        <v>8</v>
      </c>
      <c r="BT973" s="146">
        <f t="shared" si="1546"/>
        <v>8</v>
      </c>
      <c r="BU973" s="146">
        <f t="shared" si="1547"/>
        <v>8</v>
      </c>
      <c r="BV973" s="146">
        <f t="shared" si="1548"/>
        <v>8</v>
      </c>
      <c r="BW973" s="146">
        <f t="shared" si="1549"/>
        <v>8</v>
      </c>
      <c r="BX973" s="146">
        <f t="shared" si="1550"/>
        <v>20</v>
      </c>
      <c r="BY973" s="146">
        <f t="shared" si="1551"/>
        <v>20</v>
      </c>
      <c r="BZ973" s="146">
        <f t="shared" si="1552"/>
        <v>20</v>
      </c>
      <c r="CA973" s="146">
        <f t="shared" si="1553"/>
        <v>20</v>
      </c>
      <c r="CB973" s="146">
        <f t="shared" si="1554"/>
        <v>20</v>
      </c>
      <c r="CC973" s="146">
        <f t="shared" si="1555"/>
        <v>0</v>
      </c>
      <c r="CD973" s="146">
        <f t="shared" si="1556"/>
        <v>0</v>
      </c>
      <c r="CE973" s="146">
        <f t="shared" si="1557"/>
        <v>0</v>
      </c>
      <c r="CF973" s="146">
        <f t="shared" si="1558"/>
        <v>0</v>
      </c>
      <c r="CG973" s="146">
        <f t="shared" si="1559"/>
        <v>0</v>
      </c>
      <c r="CH973" s="146">
        <f t="shared" si="1560"/>
        <v>0</v>
      </c>
      <c r="CI973" s="146">
        <f t="shared" si="1561"/>
        <v>0</v>
      </c>
      <c r="CJ973" s="146">
        <f t="shared" si="1562"/>
        <v>0</v>
      </c>
      <c r="CK973" s="146">
        <f t="shared" si="1563"/>
        <v>0</v>
      </c>
      <c r="CL973" s="146">
        <f t="shared" si="1564"/>
        <v>0</v>
      </c>
      <c r="CM973" s="146">
        <f t="shared" si="1565"/>
        <v>0</v>
      </c>
      <c r="CN973" s="146">
        <f t="shared" si="1566"/>
        <v>0</v>
      </c>
      <c r="CO973" s="146">
        <f t="shared" si="1567"/>
        <v>0</v>
      </c>
      <c r="CP973" s="146">
        <f t="shared" si="1568"/>
        <v>0</v>
      </c>
      <c r="CQ973" s="146">
        <f t="shared" si="1569"/>
        <v>0</v>
      </c>
      <c r="CR973" s="146">
        <f t="shared" si="1570"/>
        <v>0</v>
      </c>
      <c r="CS973" s="146">
        <f t="shared" si="1571"/>
        <v>0</v>
      </c>
      <c r="CT973" s="146">
        <f t="shared" si="1572"/>
        <v>0</v>
      </c>
      <c r="CU973" s="146">
        <f t="shared" si="1573"/>
        <v>0</v>
      </c>
      <c r="CV973" s="146">
        <f t="shared" si="1574"/>
        <v>0</v>
      </c>
      <c r="CW973" s="146">
        <f t="shared" si="1575"/>
        <v>0</v>
      </c>
      <c r="CX973" s="146">
        <f t="shared" si="1576"/>
        <v>0</v>
      </c>
      <c r="CY973" s="146">
        <f t="shared" si="1577"/>
        <v>0</v>
      </c>
      <c r="CZ973" s="146">
        <f t="shared" si="1578"/>
        <v>0</v>
      </c>
      <c r="DA973" s="146">
        <f t="shared" si="1579"/>
        <v>0</v>
      </c>
      <c r="DB973" s="146">
        <f t="shared" si="1580"/>
        <v>0</v>
      </c>
      <c r="DC973" s="146">
        <f t="shared" si="1581"/>
        <v>0</v>
      </c>
      <c r="DD973" s="146">
        <f t="shared" si="1582"/>
        <v>0</v>
      </c>
      <c r="DE973" s="146">
        <f t="shared" si="1583"/>
        <v>0</v>
      </c>
      <c r="DF973" s="146">
        <f t="shared" si="1584"/>
        <v>0</v>
      </c>
      <c r="DG973" s="146">
        <f t="shared" si="1585"/>
        <v>0</v>
      </c>
      <c r="DH973" s="146">
        <f t="shared" si="1586"/>
        <v>0</v>
      </c>
      <c r="DI973" s="146">
        <f t="shared" si="1587"/>
        <v>0</v>
      </c>
      <c r="DJ973" s="146">
        <f t="shared" si="1588"/>
        <v>0</v>
      </c>
      <c r="DK973" s="146">
        <f t="shared" si="1589"/>
        <v>0</v>
      </c>
      <c r="DL973" s="146">
        <f t="shared" si="1590"/>
        <v>0</v>
      </c>
      <c r="DM973" s="146">
        <f t="shared" si="1591"/>
        <v>0</v>
      </c>
      <c r="DN973" s="65">
        <f t="shared" si="1597"/>
        <v>180</v>
      </c>
      <c r="DO973" s="57">
        <f t="shared" si="1598"/>
        <v>180</v>
      </c>
      <c r="DP973" s="57" t="str">
        <f t="shared" si="1593"/>
        <v/>
      </c>
      <c r="DQ973" s="58" t="str">
        <f t="shared" si="1594"/>
        <v/>
      </c>
      <c r="DR973" s="1">
        <f t="shared" si="1599"/>
        <v>1</v>
      </c>
      <c r="DS973" s="168" t="e">
        <f>IF(AND(DR973=#REF!,BL973=#REF!),'Tiến độ'!D973,"")</f>
        <v>#REF!</v>
      </c>
    </row>
    <row r="974" spans="1:123" ht="11.25" customHeight="1">
      <c r="A974" s="309" t="str">
        <f>IF(B974="","",MAX($A$7:A973)+1)</f>
        <v/>
      </c>
      <c r="B974" s="312"/>
      <c r="C974" s="101" t="s">
        <v>785</v>
      </c>
      <c r="D974" s="80" t="s">
        <v>1105</v>
      </c>
      <c r="E974" s="103">
        <v>3</v>
      </c>
      <c r="F974" s="104">
        <v>60</v>
      </c>
      <c r="G974" s="105"/>
      <c r="H974" s="106">
        <f t="shared" si="1600"/>
        <v>4</v>
      </c>
      <c r="I974" s="107">
        <f t="shared" si="1601"/>
        <v>224</v>
      </c>
      <c r="J974" s="28"/>
      <c r="K974" s="108"/>
      <c r="L974" s="109"/>
      <c r="M974" s="109"/>
      <c r="N974" s="110"/>
      <c r="O974" s="108"/>
      <c r="P974" s="109"/>
      <c r="Q974" s="109"/>
      <c r="R974" s="110"/>
      <c r="S974" s="108"/>
      <c r="T974" s="109"/>
      <c r="U974" s="109"/>
      <c r="V974" s="109"/>
      <c r="W974" s="110"/>
      <c r="X974" s="108"/>
      <c r="Y974" s="109"/>
      <c r="Z974" s="109"/>
      <c r="AA974" s="110"/>
      <c r="AB974" s="108"/>
      <c r="AC974" s="109"/>
      <c r="AD974" s="109"/>
      <c r="AE974" s="110"/>
      <c r="AF974" s="108"/>
      <c r="AG974" s="109"/>
      <c r="AH974" s="109"/>
      <c r="AI974" s="362"/>
      <c r="AJ974" s="363"/>
      <c r="AK974" s="108"/>
      <c r="AL974" s="109">
        <v>4</v>
      </c>
      <c r="AM974" s="109">
        <v>4</v>
      </c>
      <c r="AN974" s="110">
        <v>4</v>
      </c>
      <c r="AO974" s="108">
        <v>4</v>
      </c>
      <c r="AP974" s="109">
        <v>4</v>
      </c>
      <c r="AQ974" s="109">
        <v>4</v>
      </c>
      <c r="AR974" s="110">
        <v>4</v>
      </c>
      <c r="AS974" s="111">
        <v>4</v>
      </c>
      <c r="AT974" s="109">
        <v>4</v>
      </c>
      <c r="AU974" s="109">
        <v>4</v>
      </c>
      <c r="AV974" s="112">
        <v>4</v>
      </c>
      <c r="AW974" s="108">
        <v>4</v>
      </c>
      <c r="AX974" s="109">
        <v>4</v>
      </c>
      <c r="AY974" s="109">
        <v>4</v>
      </c>
      <c r="AZ974" s="109">
        <v>4</v>
      </c>
      <c r="BA974" s="110" t="s">
        <v>163</v>
      </c>
      <c r="BB974" s="111" t="s">
        <v>163</v>
      </c>
      <c r="BC974" s="109" t="s">
        <v>163</v>
      </c>
      <c r="BD974" s="109" t="s">
        <v>163</v>
      </c>
      <c r="BE974" s="321"/>
      <c r="BF974" s="322"/>
      <c r="BG974" s="322"/>
      <c r="BH974" s="322"/>
      <c r="BI974" s="322"/>
      <c r="BJ974" s="323"/>
      <c r="BK974" s="46" t="s">
        <v>18</v>
      </c>
      <c r="BL974" s="46" t="s">
        <v>54</v>
      </c>
      <c r="BN974" s="146">
        <f t="shared" si="1592"/>
        <v>0</v>
      </c>
      <c r="BO974" s="146">
        <f t="shared" si="1541"/>
        <v>0</v>
      </c>
      <c r="BP974" s="146">
        <f t="shared" si="1542"/>
        <v>0</v>
      </c>
      <c r="BQ974" s="146">
        <f t="shared" si="1543"/>
        <v>0</v>
      </c>
      <c r="BR974" s="146">
        <f t="shared" si="1544"/>
        <v>0</v>
      </c>
      <c r="BS974" s="146">
        <f t="shared" si="1545"/>
        <v>0</v>
      </c>
      <c r="BT974" s="146">
        <f t="shared" si="1546"/>
        <v>0</v>
      </c>
      <c r="BU974" s="146">
        <f t="shared" si="1547"/>
        <v>0</v>
      </c>
      <c r="BV974" s="146">
        <f t="shared" si="1548"/>
        <v>0</v>
      </c>
      <c r="BW974" s="146">
        <f t="shared" si="1549"/>
        <v>0</v>
      </c>
      <c r="BX974" s="146">
        <f t="shared" si="1550"/>
        <v>0</v>
      </c>
      <c r="BY974" s="146">
        <f t="shared" si="1551"/>
        <v>0</v>
      </c>
      <c r="BZ974" s="146">
        <f t="shared" si="1552"/>
        <v>0</v>
      </c>
      <c r="CA974" s="146">
        <f t="shared" si="1553"/>
        <v>0</v>
      </c>
      <c r="CB974" s="146">
        <f t="shared" si="1554"/>
        <v>0</v>
      </c>
      <c r="CC974" s="146">
        <f t="shared" si="1555"/>
        <v>0</v>
      </c>
      <c r="CD974" s="146">
        <f t="shared" si="1556"/>
        <v>0</v>
      </c>
      <c r="CE974" s="146">
        <f t="shared" si="1557"/>
        <v>0</v>
      </c>
      <c r="CF974" s="146">
        <f t="shared" si="1558"/>
        <v>0</v>
      </c>
      <c r="CG974" s="146">
        <f t="shared" si="1559"/>
        <v>0</v>
      </c>
      <c r="CH974" s="146">
        <f t="shared" si="1560"/>
        <v>0</v>
      </c>
      <c r="CI974" s="146">
        <f t="shared" si="1561"/>
        <v>0</v>
      </c>
      <c r="CJ974" s="146">
        <f t="shared" si="1562"/>
        <v>0</v>
      </c>
      <c r="CK974" s="146">
        <f t="shared" si="1563"/>
        <v>0</v>
      </c>
      <c r="CL974" s="146">
        <f t="shared" si="1564"/>
        <v>0</v>
      </c>
      <c r="CM974" s="146">
        <f t="shared" si="1565"/>
        <v>0</v>
      </c>
      <c r="CN974" s="146">
        <f t="shared" si="1566"/>
        <v>0</v>
      </c>
      <c r="CO974" s="146">
        <f t="shared" si="1567"/>
        <v>16</v>
      </c>
      <c r="CP974" s="146">
        <f t="shared" si="1568"/>
        <v>16</v>
      </c>
      <c r="CQ974" s="146">
        <f t="shared" si="1569"/>
        <v>16</v>
      </c>
      <c r="CR974" s="146">
        <f t="shared" si="1570"/>
        <v>16</v>
      </c>
      <c r="CS974" s="146">
        <f t="shared" si="1571"/>
        <v>16</v>
      </c>
      <c r="CT974" s="146">
        <f t="shared" si="1572"/>
        <v>16</v>
      </c>
      <c r="CU974" s="146">
        <f t="shared" si="1573"/>
        <v>16</v>
      </c>
      <c r="CV974" s="146">
        <f t="shared" si="1574"/>
        <v>16</v>
      </c>
      <c r="CW974" s="146">
        <f t="shared" si="1575"/>
        <v>16</v>
      </c>
      <c r="CX974" s="146">
        <f t="shared" si="1576"/>
        <v>16</v>
      </c>
      <c r="CY974" s="146">
        <f t="shared" si="1577"/>
        <v>16</v>
      </c>
      <c r="CZ974" s="146">
        <f t="shared" si="1578"/>
        <v>16</v>
      </c>
      <c r="DA974" s="146">
        <f t="shared" si="1579"/>
        <v>16</v>
      </c>
      <c r="DB974" s="146">
        <f t="shared" si="1580"/>
        <v>16</v>
      </c>
      <c r="DC974" s="146">
        <f t="shared" si="1581"/>
        <v>16</v>
      </c>
      <c r="DD974" s="146">
        <f t="shared" si="1582"/>
        <v>0</v>
      </c>
      <c r="DE974" s="146">
        <f t="shared" si="1583"/>
        <v>0</v>
      </c>
      <c r="DF974" s="146">
        <f t="shared" si="1584"/>
        <v>0</v>
      </c>
      <c r="DG974" s="146">
        <f t="shared" si="1585"/>
        <v>0</v>
      </c>
      <c r="DH974" s="146">
        <f t="shared" si="1586"/>
        <v>0</v>
      </c>
      <c r="DI974" s="146">
        <f t="shared" si="1587"/>
        <v>0</v>
      </c>
      <c r="DJ974" s="146">
        <f t="shared" si="1588"/>
        <v>0</v>
      </c>
      <c r="DK974" s="146">
        <f t="shared" si="1589"/>
        <v>0</v>
      </c>
      <c r="DL974" s="146">
        <f t="shared" si="1590"/>
        <v>0</v>
      </c>
      <c r="DM974" s="146">
        <f t="shared" si="1591"/>
        <v>0</v>
      </c>
      <c r="DN974" s="64">
        <f>F974*H974*2</f>
        <v>480</v>
      </c>
      <c r="DO974" s="52" t="str">
        <f t="shared" si="1598"/>
        <v/>
      </c>
      <c r="DP974" s="52" t="str">
        <f t="shared" si="1593"/>
        <v/>
      </c>
      <c r="DQ974" s="53">
        <f t="shared" si="1594"/>
        <v>480</v>
      </c>
      <c r="DR974" s="1">
        <f t="shared" si="1599"/>
        <v>2</v>
      </c>
      <c r="DS974" s="168" t="e">
        <f>IF(AND(DR974=#REF!,BL974=#REF!),'Tiến độ'!D974,"")</f>
        <v>#REF!</v>
      </c>
    </row>
    <row r="975" spans="1:123" ht="11.25" customHeight="1">
      <c r="A975" s="309" t="str">
        <f>IF(B975="","",MAX($A$7:A974)+1)</f>
        <v/>
      </c>
      <c r="B975" s="312"/>
      <c r="C975" s="101" t="s">
        <v>525</v>
      </c>
      <c r="D975" s="102" t="s">
        <v>526</v>
      </c>
      <c r="E975" s="103">
        <v>2</v>
      </c>
      <c r="F975" s="104">
        <v>30</v>
      </c>
      <c r="G975" s="105"/>
      <c r="H975" s="106">
        <f t="shared" si="1600"/>
        <v>4</v>
      </c>
      <c r="I975" s="107">
        <f t="shared" si="1601"/>
        <v>224</v>
      </c>
      <c r="J975" s="28"/>
      <c r="K975" s="108">
        <v>2</v>
      </c>
      <c r="L975" s="109">
        <v>2</v>
      </c>
      <c r="M975" s="109">
        <v>2</v>
      </c>
      <c r="N975" s="110">
        <v>2</v>
      </c>
      <c r="O975" s="108">
        <v>2</v>
      </c>
      <c r="P975" s="109">
        <v>2</v>
      </c>
      <c r="Q975" s="109">
        <v>2</v>
      </c>
      <c r="R975" s="110">
        <v>2</v>
      </c>
      <c r="S975" s="108">
        <v>2</v>
      </c>
      <c r="T975" s="109">
        <v>2</v>
      </c>
      <c r="U975" s="109">
        <v>2</v>
      </c>
      <c r="V975" s="109">
        <v>2</v>
      </c>
      <c r="W975" s="110">
        <v>2</v>
      </c>
      <c r="X975" s="108">
        <v>2</v>
      </c>
      <c r="Y975" s="109">
        <v>2</v>
      </c>
      <c r="Z975" s="109" t="s">
        <v>163</v>
      </c>
      <c r="AA975" s="110" t="s">
        <v>163</v>
      </c>
      <c r="AB975" s="108" t="s">
        <v>163</v>
      </c>
      <c r="AC975" s="109" t="s">
        <v>163</v>
      </c>
      <c r="AD975" s="109" t="s">
        <v>164</v>
      </c>
      <c r="AE975" s="110" t="s">
        <v>164</v>
      </c>
      <c r="AF975" s="108" t="s">
        <v>164</v>
      </c>
      <c r="AG975" s="109" t="s">
        <v>164</v>
      </c>
      <c r="AH975" s="109" t="s">
        <v>164</v>
      </c>
      <c r="AI975" s="362"/>
      <c r="AJ975" s="363"/>
      <c r="AK975" s="108" t="s">
        <v>164</v>
      </c>
      <c r="AL975" s="109"/>
      <c r="AM975" s="109"/>
      <c r="AN975" s="110"/>
      <c r="AO975" s="108"/>
      <c r="AP975" s="109"/>
      <c r="AQ975" s="109"/>
      <c r="AR975" s="110"/>
      <c r="AS975" s="111"/>
      <c r="AT975" s="109"/>
      <c r="AU975" s="109"/>
      <c r="AV975" s="112"/>
      <c r="AW975" s="108"/>
      <c r="AX975" s="109"/>
      <c r="AY975" s="109"/>
      <c r="AZ975" s="109"/>
      <c r="BA975" s="110"/>
      <c r="BB975" s="111"/>
      <c r="BC975" s="109"/>
      <c r="BD975" s="109"/>
      <c r="BE975" s="321"/>
      <c r="BF975" s="322"/>
      <c r="BG975" s="322"/>
      <c r="BH975" s="322"/>
      <c r="BI975" s="322"/>
      <c r="BJ975" s="323"/>
      <c r="BK975" s="48" t="s">
        <v>18</v>
      </c>
      <c r="BL975" s="48" t="s">
        <v>49</v>
      </c>
      <c r="BN975" s="146">
        <f t="shared" si="1592"/>
        <v>8</v>
      </c>
      <c r="BO975" s="146">
        <f t="shared" si="1541"/>
        <v>8</v>
      </c>
      <c r="BP975" s="146">
        <f t="shared" si="1542"/>
        <v>8</v>
      </c>
      <c r="BQ975" s="146">
        <f t="shared" si="1543"/>
        <v>8</v>
      </c>
      <c r="BR975" s="146">
        <f t="shared" si="1544"/>
        <v>8</v>
      </c>
      <c r="BS975" s="146">
        <f t="shared" si="1545"/>
        <v>8</v>
      </c>
      <c r="BT975" s="146">
        <f t="shared" si="1546"/>
        <v>8</v>
      </c>
      <c r="BU975" s="146">
        <f t="shared" si="1547"/>
        <v>8</v>
      </c>
      <c r="BV975" s="146">
        <f t="shared" si="1548"/>
        <v>8</v>
      </c>
      <c r="BW975" s="146">
        <f t="shared" si="1549"/>
        <v>8</v>
      </c>
      <c r="BX975" s="146">
        <f t="shared" si="1550"/>
        <v>8</v>
      </c>
      <c r="BY975" s="146">
        <f t="shared" si="1551"/>
        <v>8</v>
      </c>
      <c r="BZ975" s="146">
        <f t="shared" si="1552"/>
        <v>8</v>
      </c>
      <c r="CA975" s="146">
        <f t="shared" si="1553"/>
        <v>8</v>
      </c>
      <c r="CB975" s="146">
        <f t="shared" si="1554"/>
        <v>8</v>
      </c>
      <c r="CC975" s="146">
        <f t="shared" si="1555"/>
        <v>0</v>
      </c>
      <c r="CD975" s="146">
        <f t="shared" si="1556"/>
        <v>0</v>
      </c>
      <c r="CE975" s="146">
        <f t="shared" si="1557"/>
        <v>0</v>
      </c>
      <c r="CF975" s="146">
        <f t="shared" si="1558"/>
        <v>0</v>
      </c>
      <c r="CG975" s="146">
        <f t="shared" si="1559"/>
        <v>0</v>
      </c>
      <c r="CH975" s="146">
        <f t="shared" si="1560"/>
        <v>0</v>
      </c>
      <c r="CI975" s="146">
        <f t="shared" si="1561"/>
        <v>0</v>
      </c>
      <c r="CJ975" s="146">
        <f t="shared" si="1562"/>
        <v>0</v>
      </c>
      <c r="CK975" s="146">
        <f t="shared" si="1563"/>
        <v>0</v>
      </c>
      <c r="CL975" s="146">
        <f t="shared" si="1564"/>
        <v>0</v>
      </c>
      <c r="CM975" s="146">
        <f t="shared" si="1565"/>
        <v>0</v>
      </c>
      <c r="CN975" s="146">
        <f t="shared" si="1566"/>
        <v>0</v>
      </c>
      <c r="CO975" s="146">
        <f t="shared" si="1567"/>
        <v>0</v>
      </c>
      <c r="CP975" s="146">
        <f t="shared" si="1568"/>
        <v>0</v>
      </c>
      <c r="CQ975" s="146">
        <f t="shared" si="1569"/>
        <v>0</v>
      </c>
      <c r="CR975" s="146">
        <f t="shared" si="1570"/>
        <v>0</v>
      </c>
      <c r="CS975" s="146">
        <f t="shared" si="1571"/>
        <v>0</v>
      </c>
      <c r="CT975" s="146">
        <f t="shared" si="1572"/>
        <v>0</v>
      </c>
      <c r="CU975" s="146">
        <f t="shared" si="1573"/>
        <v>0</v>
      </c>
      <c r="CV975" s="146">
        <f t="shared" si="1574"/>
        <v>0</v>
      </c>
      <c r="CW975" s="146">
        <f t="shared" si="1575"/>
        <v>0</v>
      </c>
      <c r="CX975" s="146">
        <f t="shared" si="1576"/>
        <v>0</v>
      </c>
      <c r="CY975" s="146">
        <f t="shared" si="1577"/>
        <v>0</v>
      </c>
      <c r="CZ975" s="146">
        <f t="shared" si="1578"/>
        <v>0</v>
      </c>
      <c r="DA975" s="146">
        <f t="shared" si="1579"/>
        <v>0</v>
      </c>
      <c r="DB975" s="146">
        <f t="shared" si="1580"/>
        <v>0</v>
      </c>
      <c r="DC975" s="146">
        <f t="shared" si="1581"/>
        <v>0</v>
      </c>
      <c r="DD975" s="146">
        <f t="shared" si="1582"/>
        <v>0</v>
      </c>
      <c r="DE975" s="146">
        <f t="shared" si="1583"/>
        <v>0</v>
      </c>
      <c r="DF975" s="146">
        <f t="shared" si="1584"/>
        <v>0</v>
      </c>
      <c r="DG975" s="146">
        <f t="shared" si="1585"/>
        <v>0</v>
      </c>
      <c r="DH975" s="146">
        <f t="shared" si="1586"/>
        <v>0</v>
      </c>
      <c r="DI975" s="146">
        <f t="shared" si="1587"/>
        <v>0</v>
      </c>
      <c r="DJ975" s="146">
        <f t="shared" si="1588"/>
        <v>0</v>
      </c>
      <c r="DK975" s="146">
        <f t="shared" si="1589"/>
        <v>0</v>
      </c>
      <c r="DL975" s="146">
        <f t="shared" si="1590"/>
        <v>0</v>
      </c>
      <c r="DM975" s="146">
        <f t="shared" si="1591"/>
        <v>0</v>
      </c>
      <c r="DN975" s="65">
        <f t="shared" si="1597"/>
        <v>120</v>
      </c>
      <c r="DO975" s="57">
        <f t="shared" si="1598"/>
        <v>120</v>
      </c>
      <c r="DP975" s="57" t="str">
        <f t="shared" si="1593"/>
        <v/>
      </c>
      <c r="DQ975" s="58" t="str">
        <f t="shared" si="1594"/>
        <v/>
      </c>
      <c r="DR975" s="1">
        <f t="shared" si="1599"/>
        <v>1</v>
      </c>
      <c r="DS975" s="168" t="e">
        <f>IF(AND(DR975=#REF!,BL975=#REF!),'Tiến độ'!D975,"")</f>
        <v>#REF!</v>
      </c>
    </row>
    <row r="976" spans="1:123" ht="11.25" customHeight="1">
      <c r="A976" s="309" t="str">
        <f>IF(B976="","",MAX($A$7:A975)+1)</f>
        <v/>
      </c>
      <c r="B976" s="312"/>
      <c r="C976" s="101" t="s">
        <v>691</v>
      </c>
      <c r="D976" s="102" t="s">
        <v>692</v>
      </c>
      <c r="E976" s="103">
        <v>2</v>
      </c>
      <c r="F976" s="104">
        <v>30</v>
      </c>
      <c r="G976" s="105"/>
      <c r="H976" s="106">
        <f t="shared" si="1600"/>
        <v>4</v>
      </c>
      <c r="I976" s="107">
        <f t="shared" si="1601"/>
        <v>224</v>
      </c>
      <c r="J976" s="28"/>
      <c r="K976" s="108">
        <v>2</v>
      </c>
      <c r="L976" s="109">
        <v>2</v>
      </c>
      <c r="M976" s="109">
        <v>2</v>
      </c>
      <c r="N976" s="110">
        <v>2</v>
      </c>
      <c r="O976" s="108">
        <v>2</v>
      </c>
      <c r="P976" s="109">
        <v>2</v>
      </c>
      <c r="Q976" s="109">
        <v>2</v>
      </c>
      <c r="R976" s="110">
        <v>2</v>
      </c>
      <c r="S976" s="108">
        <v>2</v>
      </c>
      <c r="T976" s="109">
        <v>2</v>
      </c>
      <c r="U976" s="109">
        <v>2</v>
      </c>
      <c r="V976" s="109">
        <v>2</v>
      </c>
      <c r="W976" s="110">
        <v>2</v>
      </c>
      <c r="X976" s="108">
        <v>2</v>
      </c>
      <c r="Y976" s="109">
        <v>2</v>
      </c>
      <c r="Z976" s="109" t="s">
        <v>163</v>
      </c>
      <c r="AA976" s="110" t="s">
        <v>163</v>
      </c>
      <c r="AB976" s="108" t="s">
        <v>163</v>
      </c>
      <c r="AC976" s="109" t="s">
        <v>163</v>
      </c>
      <c r="AD976" s="109" t="s">
        <v>164</v>
      </c>
      <c r="AE976" s="110" t="s">
        <v>164</v>
      </c>
      <c r="AF976" s="108" t="s">
        <v>164</v>
      </c>
      <c r="AG976" s="109" t="s">
        <v>164</v>
      </c>
      <c r="AH976" s="109" t="s">
        <v>164</v>
      </c>
      <c r="AI976" s="362"/>
      <c r="AJ976" s="363"/>
      <c r="AK976" s="108" t="s">
        <v>164</v>
      </c>
      <c r="AL976" s="109"/>
      <c r="AM976" s="109"/>
      <c r="AN976" s="110"/>
      <c r="AO976" s="108"/>
      <c r="AP976" s="109"/>
      <c r="AQ976" s="109"/>
      <c r="AR976" s="110"/>
      <c r="AS976" s="111"/>
      <c r="AT976" s="109"/>
      <c r="AU976" s="109"/>
      <c r="AV976" s="112"/>
      <c r="AW976" s="108"/>
      <c r="AX976" s="109"/>
      <c r="AY976" s="109"/>
      <c r="AZ976" s="109"/>
      <c r="BA976" s="110"/>
      <c r="BB976" s="111"/>
      <c r="BC976" s="109"/>
      <c r="BD976" s="109"/>
      <c r="BE976" s="321"/>
      <c r="BF976" s="322"/>
      <c r="BG976" s="322"/>
      <c r="BH976" s="322"/>
      <c r="BI976" s="322"/>
      <c r="BJ976" s="323"/>
      <c r="BK976" s="48" t="s">
        <v>18</v>
      </c>
      <c r="BL976" s="48" t="s">
        <v>47</v>
      </c>
      <c r="BN976" s="146">
        <f t="shared" si="1592"/>
        <v>8</v>
      </c>
      <c r="BO976" s="146">
        <f t="shared" si="1541"/>
        <v>8</v>
      </c>
      <c r="BP976" s="146">
        <f t="shared" si="1542"/>
        <v>8</v>
      </c>
      <c r="BQ976" s="146">
        <f t="shared" si="1543"/>
        <v>8</v>
      </c>
      <c r="BR976" s="146">
        <f t="shared" si="1544"/>
        <v>8</v>
      </c>
      <c r="BS976" s="146">
        <f t="shared" si="1545"/>
        <v>8</v>
      </c>
      <c r="BT976" s="146">
        <f t="shared" si="1546"/>
        <v>8</v>
      </c>
      <c r="BU976" s="146">
        <f t="shared" si="1547"/>
        <v>8</v>
      </c>
      <c r="BV976" s="146">
        <f t="shared" si="1548"/>
        <v>8</v>
      </c>
      <c r="BW976" s="146">
        <f t="shared" si="1549"/>
        <v>8</v>
      </c>
      <c r="BX976" s="146">
        <f t="shared" si="1550"/>
        <v>8</v>
      </c>
      <c r="BY976" s="146">
        <f t="shared" si="1551"/>
        <v>8</v>
      </c>
      <c r="BZ976" s="146">
        <f t="shared" si="1552"/>
        <v>8</v>
      </c>
      <c r="CA976" s="146">
        <f t="shared" si="1553"/>
        <v>8</v>
      </c>
      <c r="CB976" s="146">
        <f t="shared" si="1554"/>
        <v>8</v>
      </c>
      <c r="CC976" s="146">
        <f t="shared" si="1555"/>
        <v>0</v>
      </c>
      <c r="CD976" s="146">
        <f t="shared" si="1556"/>
        <v>0</v>
      </c>
      <c r="CE976" s="146">
        <f t="shared" si="1557"/>
        <v>0</v>
      </c>
      <c r="CF976" s="146">
        <f t="shared" si="1558"/>
        <v>0</v>
      </c>
      <c r="CG976" s="146">
        <f t="shared" si="1559"/>
        <v>0</v>
      </c>
      <c r="CH976" s="146">
        <f t="shared" si="1560"/>
        <v>0</v>
      </c>
      <c r="CI976" s="146">
        <f t="shared" si="1561"/>
        <v>0</v>
      </c>
      <c r="CJ976" s="146">
        <f t="shared" si="1562"/>
        <v>0</v>
      </c>
      <c r="CK976" s="146">
        <f t="shared" si="1563"/>
        <v>0</v>
      </c>
      <c r="CL976" s="146">
        <f t="shared" si="1564"/>
        <v>0</v>
      </c>
      <c r="CM976" s="146">
        <f t="shared" si="1565"/>
        <v>0</v>
      </c>
      <c r="CN976" s="146">
        <f t="shared" si="1566"/>
        <v>0</v>
      </c>
      <c r="CO976" s="146">
        <f t="shared" si="1567"/>
        <v>0</v>
      </c>
      <c r="CP976" s="146">
        <f t="shared" si="1568"/>
        <v>0</v>
      </c>
      <c r="CQ976" s="146">
        <f t="shared" si="1569"/>
        <v>0</v>
      </c>
      <c r="CR976" s="146">
        <f t="shared" si="1570"/>
        <v>0</v>
      </c>
      <c r="CS976" s="146">
        <f t="shared" si="1571"/>
        <v>0</v>
      </c>
      <c r="CT976" s="146">
        <f t="shared" si="1572"/>
        <v>0</v>
      </c>
      <c r="CU976" s="146">
        <f t="shared" si="1573"/>
        <v>0</v>
      </c>
      <c r="CV976" s="146">
        <f t="shared" si="1574"/>
        <v>0</v>
      </c>
      <c r="CW976" s="146">
        <f t="shared" si="1575"/>
        <v>0</v>
      </c>
      <c r="CX976" s="146">
        <f t="shared" si="1576"/>
        <v>0</v>
      </c>
      <c r="CY976" s="146">
        <f t="shared" si="1577"/>
        <v>0</v>
      </c>
      <c r="CZ976" s="146">
        <f t="shared" si="1578"/>
        <v>0</v>
      </c>
      <c r="DA976" s="146">
        <f t="shared" si="1579"/>
        <v>0</v>
      </c>
      <c r="DB976" s="146">
        <f t="shared" si="1580"/>
        <v>0</v>
      </c>
      <c r="DC976" s="146">
        <f t="shared" si="1581"/>
        <v>0</v>
      </c>
      <c r="DD976" s="146">
        <f t="shared" si="1582"/>
        <v>0</v>
      </c>
      <c r="DE976" s="146">
        <f t="shared" si="1583"/>
        <v>0</v>
      </c>
      <c r="DF976" s="146">
        <f t="shared" si="1584"/>
        <v>0</v>
      </c>
      <c r="DG976" s="146">
        <f t="shared" si="1585"/>
        <v>0</v>
      </c>
      <c r="DH976" s="146">
        <f t="shared" si="1586"/>
        <v>0</v>
      </c>
      <c r="DI976" s="146">
        <f t="shared" si="1587"/>
        <v>0</v>
      </c>
      <c r="DJ976" s="146">
        <f t="shared" si="1588"/>
        <v>0</v>
      </c>
      <c r="DK976" s="146">
        <f t="shared" si="1589"/>
        <v>0</v>
      </c>
      <c r="DL976" s="146">
        <f t="shared" si="1590"/>
        <v>0</v>
      </c>
      <c r="DM976" s="146">
        <f t="shared" si="1591"/>
        <v>0</v>
      </c>
      <c r="DN976" s="65">
        <f t="shared" si="1597"/>
        <v>120</v>
      </c>
      <c r="DO976" s="57">
        <f t="shared" si="1598"/>
        <v>120</v>
      </c>
      <c r="DP976" s="57" t="str">
        <f t="shared" si="1593"/>
        <v/>
      </c>
      <c r="DQ976" s="58" t="str">
        <f t="shared" si="1594"/>
        <v/>
      </c>
      <c r="DR976" s="1">
        <f t="shared" si="1599"/>
        <v>1</v>
      </c>
      <c r="DS976" s="168" t="e">
        <f>IF(AND(DR976=#REF!,BL976=#REF!),'Tiến độ'!D976,"")</f>
        <v>#REF!</v>
      </c>
    </row>
    <row r="977" spans="1:123" ht="11.25" customHeight="1">
      <c r="A977" s="309" t="str">
        <f>IF(B977="","",MAX($A$7:A976)+1)</f>
        <v/>
      </c>
      <c r="B977" s="312"/>
      <c r="C977" s="101" t="s">
        <v>16</v>
      </c>
      <c r="D977" s="102" t="s">
        <v>242</v>
      </c>
      <c r="E977" s="103">
        <v>2</v>
      </c>
      <c r="F977" s="104">
        <v>39</v>
      </c>
      <c r="G977" s="105"/>
      <c r="H977" s="106">
        <f t="shared" si="1600"/>
        <v>4</v>
      </c>
      <c r="I977" s="107">
        <f t="shared" si="1601"/>
        <v>224</v>
      </c>
      <c r="J977" s="28"/>
      <c r="K977" s="108"/>
      <c r="L977" s="109"/>
      <c r="M977" s="109"/>
      <c r="N977" s="110"/>
      <c r="O977" s="108"/>
      <c r="P977" s="109"/>
      <c r="Q977" s="109"/>
      <c r="R977" s="110"/>
      <c r="S977" s="108"/>
      <c r="T977" s="109"/>
      <c r="U977" s="109"/>
      <c r="V977" s="109"/>
      <c r="W977" s="110"/>
      <c r="X977" s="108"/>
      <c r="Y977" s="109"/>
      <c r="Z977" s="109"/>
      <c r="AA977" s="110"/>
      <c r="AB977" s="108"/>
      <c r="AC977" s="109"/>
      <c r="AD977" s="109"/>
      <c r="AE977" s="110"/>
      <c r="AF977" s="108"/>
      <c r="AG977" s="109"/>
      <c r="AH977" s="109"/>
      <c r="AI977" s="362"/>
      <c r="AJ977" s="363"/>
      <c r="AK977" s="108"/>
      <c r="AL977" s="109">
        <v>3</v>
      </c>
      <c r="AM977" s="109">
        <v>3</v>
      </c>
      <c r="AN977" s="110">
        <v>3</v>
      </c>
      <c r="AO977" s="108">
        <v>3</v>
      </c>
      <c r="AP977" s="109">
        <v>3</v>
      </c>
      <c r="AQ977" s="109">
        <v>3</v>
      </c>
      <c r="AR977" s="110">
        <v>3</v>
      </c>
      <c r="AS977" s="111">
        <v>3</v>
      </c>
      <c r="AT977" s="109">
        <v>3</v>
      </c>
      <c r="AU977" s="109">
        <v>3</v>
      </c>
      <c r="AV977" s="112">
        <v>3</v>
      </c>
      <c r="AW977" s="108">
        <v>3</v>
      </c>
      <c r="AX977" s="109">
        <v>3</v>
      </c>
      <c r="AY977" s="109"/>
      <c r="AZ977" s="109"/>
      <c r="BA977" s="110" t="s">
        <v>163</v>
      </c>
      <c r="BB977" s="111" t="s">
        <v>163</v>
      </c>
      <c r="BC977" s="109" t="s">
        <v>163</v>
      </c>
      <c r="BD977" s="109" t="s">
        <v>163</v>
      </c>
      <c r="BE977" s="321"/>
      <c r="BF977" s="322"/>
      <c r="BG977" s="322"/>
      <c r="BH977" s="322"/>
      <c r="BI977" s="322"/>
      <c r="BJ977" s="323"/>
      <c r="BK977" s="48" t="s">
        <v>18</v>
      </c>
      <c r="BL977" s="48" t="s">
        <v>16</v>
      </c>
      <c r="BN977" s="146">
        <f t="shared" si="1592"/>
        <v>0</v>
      </c>
      <c r="BO977" s="146">
        <f t="shared" si="1541"/>
        <v>0</v>
      </c>
      <c r="BP977" s="146">
        <f t="shared" si="1542"/>
        <v>0</v>
      </c>
      <c r="BQ977" s="146">
        <f t="shared" si="1543"/>
        <v>0</v>
      </c>
      <c r="BR977" s="146">
        <f t="shared" si="1544"/>
        <v>0</v>
      </c>
      <c r="BS977" s="146">
        <f t="shared" si="1545"/>
        <v>0</v>
      </c>
      <c r="BT977" s="146">
        <f t="shared" si="1546"/>
        <v>0</v>
      </c>
      <c r="BU977" s="146">
        <f t="shared" si="1547"/>
        <v>0</v>
      </c>
      <c r="BV977" s="146">
        <f t="shared" si="1548"/>
        <v>0</v>
      </c>
      <c r="BW977" s="146">
        <f t="shared" si="1549"/>
        <v>0</v>
      </c>
      <c r="BX977" s="146">
        <f t="shared" si="1550"/>
        <v>0</v>
      </c>
      <c r="BY977" s="146">
        <f t="shared" si="1551"/>
        <v>0</v>
      </c>
      <c r="BZ977" s="146">
        <f t="shared" si="1552"/>
        <v>0</v>
      </c>
      <c r="CA977" s="146">
        <f t="shared" si="1553"/>
        <v>0</v>
      </c>
      <c r="CB977" s="146">
        <f t="shared" si="1554"/>
        <v>0</v>
      </c>
      <c r="CC977" s="146">
        <f t="shared" si="1555"/>
        <v>0</v>
      </c>
      <c r="CD977" s="146">
        <f t="shared" si="1556"/>
        <v>0</v>
      </c>
      <c r="CE977" s="146">
        <f t="shared" si="1557"/>
        <v>0</v>
      </c>
      <c r="CF977" s="146">
        <f t="shared" si="1558"/>
        <v>0</v>
      </c>
      <c r="CG977" s="146">
        <f t="shared" si="1559"/>
        <v>0</v>
      </c>
      <c r="CH977" s="146">
        <f t="shared" si="1560"/>
        <v>0</v>
      </c>
      <c r="CI977" s="146">
        <f t="shared" si="1561"/>
        <v>0</v>
      </c>
      <c r="CJ977" s="146">
        <f t="shared" si="1562"/>
        <v>0</v>
      </c>
      <c r="CK977" s="146">
        <f t="shared" si="1563"/>
        <v>0</v>
      </c>
      <c r="CL977" s="146">
        <f t="shared" si="1564"/>
        <v>0</v>
      </c>
      <c r="CM977" s="146">
        <f t="shared" si="1565"/>
        <v>0</v>
      </c>
      <c r="CN977" s="146">
        <f t="shared" si="1566"/>
        <v>0</v>
      </c>
      <c r="CO977" s="146">
        <f t="shared" si="1567"/>
        <v>12</v>
      </c>
      <c r="CP977" s="146">
        <f t="shared" si="1568"/>
        <v>12</v>
      </c>
      <c r="CQ977" s="146">
        <f t="shared" si="1569"/>
        <v>12</v>
      </c>
      <c r="CR977" s="146">
        <f t="shared" si="1570"/>
        <v>12</v>
      </c>
      <c r="CS977" s="146">
        <f t="shared" si="1571"/>
        <v>12</v>
      </c>
      <c r="CT977" s="146">
        <f t="shared" si="1572"/>
        <v>12</v>
      </c>
      <c r="CU977" s="146">
        <f t="shared" si="1573"/>
        <v>12</v>
      </c>
      <c r="CV977" s="146">
        <f t="shared" si="1574"/>
        <v>12</v>
      </c>
      <c r="CW977" s="146">
        <f t="shared" si="1575"/>
        <v>12</v>
      </c>
      <c r="CX977" s="146">
        <f t="shared" si="1576"/>
        <v>12</v>
      </c>
      <c r="CY977" s="146">
        <f t="shared" si="1577"/>
        <v>12</v>
      </c>
      <c r="CZ977" s="146">
        <f t="shared" si="1578"/>
        <v>12</v>
      </c>
      <c r="DA977" s="146">
        <f t="shared" si="1579"/>
        <v>12</v>
      </c>
      <c r="DB977" s="146">
        <f t="shared" si="1580"/>
        <v>0</v>
      </c>
      <c r="DC977" s="146">
        <f t="shared" si="1581"/>
        <v>0</v>
      </c>
      <c r="DD977" s="146">
        <f t="shared" si="1582"/>
        <v>0</v>
      </c>
      <c r="DE977" s="146">
        <f t="shared" si="1583"/>
        <v>0</v>
      </c>
      <c r="DF977" s="146">
        <f t="shared" si="1584"/>
        <v>0</v>
      </c>
      <c r="DG977" s="146">
        <f t="shared" si="1585"/>
        <v>0</v>
      </c>
      <c r="DH977" s="146">
        <f t="shared" si="1586"/>
        <v>0</v>
      </c>
      <c r="DI977" s="146">
        <f t="shared" si="1587"/>
        <v>0</v>
      </c>
      <c r="DJ977" s="146">
        <f t="shared" si="1588"/>
        <v>0</v>
      </c>
      <c r="DK977" s="146">
        <f t="shared" si="1589"/>
        <v>0</v>
      </c>
      <c r="DL977" s="146">
        <f t="shared" si="1590"/>
        <v>0</v>
      </c>
      <c r="DM977" s="146">
        <f t="shared" si="1591"/>
        <v>0</v>
      </c>
      <c r="DN977" s="65">
        <f t="shared" si="1597"/>
        <v>156</v>
      </c>
      <c r="DO977" s="57" t="str">
        <f t="shared" si="1598"/>
        <v/>
      </c>
      <c r="DP977" s="57" t="str">
        <f t="shared" si="1593"/>
        <v/>
      </c>
      <c r="DQ977" s="58">
        <f t="shared" si="1594"/>
        <v>156</v>
      </c>
      <c r="DR977" s="1">
        <f t="shared" si="1599"/>
        <v>2</v>
      </c>
      <c r="DS977" s="168" t="e">
        <f>IF(AND(DR977=#REF!,BL977=#REF!),'Tiến độ'!D977,"")</f>
        <v>#REF!</v>
      </c>
    </row>
    <row r="978" spans="1:123" ht="11.25" customHeight="1">
      <c r="A978" s="309" t="str">
        <f>IF(B978="","",MAX($A$7:A977)+1)</f>
        <v/>
      </c>
      <c r="B978" s="312"/>
      <c r="C978" s="101" t="s">
        <v>882</v>
      </c>
      <c r="D978" s="102" t="s">
        <v>883</v>
      </c>
      <c r="E978" s="103">
        <v>2</v>
      </c>
      <c r="F978" s="104">
        <v>30</v>
      </c>
      <c r="G978" s="105"/>
      <c r="H978" s="106">
        <f t="shared" si="1600"/>
        <v>4</v>
      </c>
      <c r="I978" s="107">
        <f t="shared" si="1601"/>
        <v>224</v>
      </c>
      <c r="J978" s="28"/>
      <c r="K978" s="108"/>
      <c r="L978" s="109"/>
      <c r="M978" s="109"/>
      <c r="N978" s="110"/>
      <c r="O978" s="108"/>
      <c r="P978" s="109"/>
      <c r="Q978" s="109"/>
      <c r="R978" s="110"/>
      <c r="S978" s="108"/>
      <c r="T978" s="109"/>
      <c r="U978" s="109"/>
      <c r="V978" s="109"/>
      <c r="W978" s="110"/>
      <c r="X978" s="108"/>
      <c r="Y978" s="109"/>
      <c r="Z978" s="109"/>
      <c r="AA978" s="110"/>
      <c r="AB978" s="108"/>
      <c r="AC978" s="109"/>
      <c r="AD978" s="109"/>
      <c r="AE978" s="110"/>
      <c r="AF978" s="108"/>
      <c r="AG978" s="109"/>
      <c r="AH978" s="109"/>
      <c r="AI978" s="362"/>
      <c r="AJ978" s="363"/>
      <c r="AK978" s="108"/>
      <c r="AL978" s="109">
        <v>2</v>
      </c>
      <c r="AM978" s="109">
        <v>2</v>
      </c>
      <c r="AN978" s="110">
        <v>2</v>
      </c>
      <c r="AO978" s="108">
        <v>2</v>
      </c>
      <c r="AP978" s="109">
        <v>2</v>
      </c>
      <c r="AQ978" s="109">
        <v>2</v>
      </c>
      <c r="AR978" s="110">
        <v>2</v>
      </c>
      <c r="AS978" s="111">
        <v>2</v>
      </c>
      <c r="AT978" s="109">
        <v>2</v>
      </c>
      <c r="AU978" s="109">
        <v>2</v>
      </c>
      <c r="AV978" s="112">
        <v>2</v>
      </c>
      <c r="AW978" s="108">
        <v>2</v>
      </c>
      <c r="AX978" s="109">
        <v>2</v>
      </c>
      <c r="AY978" s="109">
        <v>2</v>
      </c>
      <c r="AZ978" s="109">
        <v>2</v>
      </c>
      <c r="BA978" s="110" t="s">
        <v>163</v>
      </c>
      <c r="BB978" s="111" t="s">
        <v>163</v>
      </c>
      <c r="BC978" s="109" t="s">
        <v>163</v>
      </c>
      <c r="BD978" s="109" t="s">
        <v>163</v>
      </c>
      <c r="BE978" s="321"/>
      <c r="BF978" s="322"/>
      <c r="BG978" s="322"/>
      <c r="BH978" s="322"/>
      <c r="BI978" s="322"/>
      <c r="BJ978" s="323"/>
      <c r="BK978" s="48" t="s">
        <v>18</v>
      </c>
      <c r="BL978" s="48" t="s">
        <v>49</v>
      </c>
      <c r="BN978" s="146">
        <f t="shared" si="1592"/>
        <v>0</v>
      </c>
      <c r="BO978" s="146">
        <f t="shared" si="1541"/>
        <v>0</v>
      </c>
      <c r="BP978" s="146">
        <f t="shared" si="1542"/>
        <v>0</v>
      </c>
      <c r="BQ978" s="146">
        <f t="shared" si="1543"/>
        <v>0</v>
      </c>
      <c r="BR978" s="146">
        <f t="shared" si="1544"/>
        <v>0</v>
      </c>
      <c r="BS978" s="146">
        <f t="shared" si="1545"/>
        <v>0</v>
      </c>
      <c r="BT978" s="146">
        <f t="shared" si="1546"/>
        <v>0</v>
      </c>
      <c r="BU978" s="146">
        <f t="shared" si="1547"/>
        <v>0</v>
      </c>
      <c r="BV978" s="146">
        <f t="shared" si="1548"/>
        <v>0</v>
      </c>
      <c r="BW978" s="146">
        <f t="shared" si="1549"/>
        <v>0</v>
      </c>
      <c r="BX978" s="146">
        <f t="shared" si="1550"/>
        <v>0</v>
      </c>
      <c r="BY978" s="146">
        <f t="shared" si="1551"/>
        <v>0</v>
      </c>
      <c r="BZ978" s="146">
        <f t="shared" si="1552"/>
        <v>0</v>
      </c>
      <c r="CA978" s="146">
        <f t="shared" si="1553"/>
        <v>0</v>
      </c>
      <c r="CB978" s="146">
        <f t="shared" si="1554"/>
        <v>0</v>
      </c>
      <c r="CC978" s="146">
        <f t="shared" si="1555"/>
        <v>0</v>
      </c>
      <c r="CD978" s="146">
        <f t="shared" si="1556"/>
        <v>0</v>
      </c>
      <c r="CE978" s="146">
        <f t="shared" si="1557"/>
        <v>0</v>
      </c>
      <c r="CF978" s="146">
        <f t="shared" si="1558"/>
        <v>0</v>
      </c>
      <c r="CG978" s="146">
        <f t="shared" si="1559"/>
        <v>0</v>
      </c>
      <c r="CH978" s="146">
        <f t="shared" si="1560"/>
        <v>0</v>
      </c>
      <c r="CI978" s="146">
        <f t="shared" si="1561"/>
        <v>0</v>
      </c>
      <c r="CJ978" s="146">
        <f t="shared" si="1562"/>
        <v>0</v>
      </c>
      <c r="CK978" s="146">
        <f t="shared" si="1563"/>
        <v>0</v>
      </c>
      <c r="CL978" s="146">
        <f t="shared" si="1564"/>
        <v>0</v>
      </c>
      <c r="CM978" s="146">
        <f t="shared" si="1565"/>
        <v>0</v>
      </c>
      <c r="CN978" s="146">
        <f t="shared" si="1566"/>
        <v>0</v>
      </c>
      <c r="CO978" s="146">
        <f t="shared" si="1567"/>
        <v>8</v>
      </c>
      <c r="CP978" s="146">
        <f t="shared" si="1568"/>
        <v>8</v>
      </c>
      <c r="CQ978" s="146">
        <f t="shared" si="1569"/>
        <v>8</v>
      </c>
      <c r="CR978" s="146">
        <f t="shared" si="1570"/>
        <v>8</v>
      </c>
      <c r="CS978" s="146">
        <f t="shared" si="1571"/>
        <v>8</v>
      </c>
      <c r="CT978" s="146">
        <f t="shared" si="1572"/>
        <v>8</v>
      </c>
      <c r="CU978" s="146">
        <f t="shared" si="1573"/>
        <v>8</v>
      </c>
      <c r="CV978" s="146">
        <f t="shared" si="1574"/>
        <v>8</v>
      </c>
      <c r="CW978" s="146">
        <f t="shared" si="1575"/>
        <v>8</v>
      </c>
      <c r="CX978" s="146">
        <f t="shared" si="1576"/>
        <v>8</v>
      </c>
      <c r="CY978" s="146">
        <f t="shared" si="1577"/>
        <v>8</v>
      </c>
      <c r="CZ978" s="146">
        <f t="shared" si="1578"/>
        <v>8</v>
      </c>
      <c r="DA978" s="146">
        <f t="shared" si="1579"/>
        <v>8</v>
      </c>
      <c r="DB978" s="146">
        <f t="shared" si="1580"/>
        <v>8</v>
      </c>
      <c r="DC978" s="146">
        <f t="shared" si="1581"/>
        <v>8</v>
      </c>
      <c r="DD978" s="146">
        <f t="shared" si="1582"/>
        <v>0</v>
      </c>
      <c r="DE978" s="146">
        <f t="shared" si="1583"/>
        <v>0</v>
      </c>
      <c r="DF978" s="146">
        <f t="shared" si="1584"/>
        <v>0</v>
      </c>
      <c r="DG978" s="146">
        <f t="shared" si="1585"/>
        <v>0</v>
      </c>
      <c r="DH978" s="146">
        <f t="shared" si="1586"/>
        <v>0</v>
      </c>
      <c r="DI978" s="146">
        <f t="shared" si="1587"/>
        <v>0</v>
      </c>
      <c r="DJ978" s="146">
        <f t="shared" si="1588"/>
        <v>0</v>
      </c>
      <c r="DK978" s="146">
        <f t="shared" si="1589"/>
        <v>0</v>
      </c>
      <c r="DL978" s="146">
        <f t="shared" si="1590"/>
        <v>0</v>
      </c>
      <c r="DM978" s="146">
        <f t="shared" si="1591"/>
        <v>0</v>
      </c>
      <c r="DN978" s="65">
        <f t="shared" si="1597"/>
        <v>120</v>
      </c>
      <c r="DO978" s="57" t="str">
        <f t="shared" si="1598"/>
        <v/>
      </c>
      <c r="DP978" s="57" t="str">
        <f t="shared" si="1593"/>
        <v/>
      </c>
      <c r="DQ978" s="58">
        <f t="shared" si="1594"/>
        <v>120</v>
      </c>
      <c r="DR978" s="1">
        <f t="shared" si="1599"/>
        <v>2</v>
      </c>
      <c r="DS978" s="168" t="e">
        <f>IF(AND(DR978=#REF!,BL978=#REF!),'Tiến độ'!D978,"")</f>
        <v>#REF!</v>
      </c>
    </row>
    <row r="979" spans="1:123" ht="11.25" customHeight="1">
      <c r="A979" s="309" t="str">
        <f>IF(B979="","",MAX($A$7:A978)+1)</f>
        <v/>
      </c>
      <c r="B979" s="312"/>
      <c r="C979" s="101" t="s">
        <v>884</v>
      </c>
      <c r="D979" s="102" t="s">
        <v>885</v>
      </c>
      <c r="E979" s="103">
        <v>3</v>
      </c>
      <c r="F979" s="104">
        <v>45</v>
      </c>
      <c r="G979" s="105"/>
      <c r="H979" s="106">
        <f t="shared" si="1600"/>
        <v>4</v>
      </c>
      <c r="I979" s="107">
        <f t="shared" si="1601"/>
        <v>224</v>
      </c>
      <c r="J979" s="28"/>
      <c r="K979" s="108"/>
      <c r="L979" s="109"/>
      <c r="M979" s="109"/>
      <c r="N979" s="110"/>
      <c r="O979" s="108"/>
      <c r="P979" s="109"/>
      <c r="Q979" s="109"/>
      <c r="R979" s="110"/>
      <c r="S979" s="108"/>
      <c r="T979" s="109"/>
      <c r="U979" s="109"/>
      <c r="V979" s="109"/>
      <c r="W979" s="110"/>
      <c r="X979" s="108"/>
      <c r="Y979" s="109"/>
      <c r="Z979" s="109"/>
      <c r="AA979" s="110"/>
      <c r="AB979" s="108"/>
      <c r="AC979" s="109"/>
      <c r="AD979" s="109"/>
      <c r="AE979" s="110"/>
      <c r="AF979" s="108"/>
      <c r="AG979" s="109"/>
      <c r="AH979" s="109"/>
      <c r="AI979" s="362"/>
      <c r="AJ979" s="363"/>
      <c r="AK979" s="108"/>
      <c r="AL979" s="109">
        <v>3</v>
      </c>
      <c r="AM979" s="109">
        <v>3</v>
      </c>
      <c r="AN979" s="110">
        <v>3</v>
      </c>
      <c r="AO979" s="108">
        <v>3</v>
      </c>
      <c r="AP979" s="109">
        <v>3</v>
      </c>
      <c r="AQ979" s="109">
        <v>3</v>
      </c>
      <c r="AR979" s="110">
        <v>3</v>
      </c>
      <c r="AS979" s="111">
        <v>3</v>
      </c>
      <c r="AT979" s="109">
        <v>3</v>
      </c>
      <c r="AU979" s="109">
        <v>3</v>
      </c>
      <c r="AV979" s="112">
        <v>3</v>
      </c>
      <c r="AW979" s="108">
        <v>3</v>
      </c>
      <c r="AX979" s="109">
        <v>3</v>
      </c>
      <c r="AY979" s="109">
        <v>3</v>
      </c>
      <c r="AZ979" s="109">
        <v>3</v>
      </c>
      <c r="BA979" s="110" t="s">
        <v>163</v>
      </c>
      <c r="BB979" s="111" t="s">
        <v>163</v>
      </c>
      <c r="BC979" s="109" t="s">
        <v>163</v>
      </c>
      <c r="BD979" s="109" t="s">
        <v>163</v>
      </c>
      <c r="BE979" s="321"/>
      <c r="BF979" s="322"/>
      <c r="BG979" s="322"/>
      <c r="BH979" s="322"/>
      <c r="BI979" s="322"/>
      <c r="BJ979" s="323"/>
      <c r="BK979" s="48" t="s">
        <v>18</v>
      </c>
      <c r="BL979" s="48" t="s">
        <v>49</v>
      </c>
      <c r="BN979" s="146">
        <f t="shared" si="1592"/>
        <v>0</v>
      </c>
      <c r="BO979" s="146">
        <f t="shared" si="1541"/>
        <v>0</v>
      </c>
      <c r="BP979" s="146">
        <f t="shared" si="1542"/>
        <v>0</v>
      </c>
      <c r="BQ979" s="146">
        <f t="shared" si="1543"/>
        <v>0</v>
      </c>
      <c r="BR979" s="146">
        <f t="shared" si="1544"/>
        <v>0</v>
      </c>
      <c r="BS979" s="146">
        <f t="shared" si="1545"/>
        <v>0</v>
      </c>
      <c r="BT979" s="146">
        <f t="shared" si="1546"/>
        <v>0</v>
      </c>
      <c r="BU979" s="146">
        <f t="shared" si="1547"/>
        <v>0</v>
      </c>
      <c r="BV979" s="146">
        <f t="shared" si="1548"/>
        <v>0</v>
      </c>
      <c r="BW979" s="146">
        <f t="shared" si="1549"/>
        <v>0</v>
      </c>
      <c r="BX979" s="146">
        <f t="shared" si="1550"/>
        <v>0</v>
      </c>
      <c r="BY979" s="146">
        <f t="shared" si="1551"/>
        <v>0</v>
      </c>
      <c r="BZ979" s="146">
        <f t="shared" si="1552"/>
        <v>0</v>
      </c>
      <c r="CA979" s="146">
        <f t="shared" si="1553"/>
        <v>0</v>
      </c>
      <c r="CB979" s="146">
        <f t="shared" si="1554"/>
        <v>0</v>
      </c>
      <c r="CC979" s="146">
        <f t="shared" si="1555"/>
        <v>0</v>
      </c>
      <c r="CD979" s="146">
        <f t="shared" si="1556"/>
        <v>0</v>
      </c>
      <c r="CE979" s="146">
        <f t="shared" si="1557"/>
        <v>0</v>
      </c>
      <c r="CF979" s="146">
        <f t="shared" si="1558"/>
        <v>0</v>
      </c>
      <c r="CG979" s="146">
        <f t="shared" si="1559"/>
        <v>0</v>
      </c>
      <c r="CH979" s="146">
        <f t="shared" si="1560"/>
        <v>0</v>
      </c>
      <c r="CI979" s="146">
        <f t="shared" si="1561"/>
        <v>0</v>
      </c>
      <c r="CJ979" s="146">
        <f t="shared" si="1562"/>
        <v>0</v>
      </c>
      <c r="CK979" s="146">
        <f t="shared" si="1563"/>
        <v>0</v>
      </c>
      <c r="CL979" s="146">
        <f t="shared" si="1564"/>
        <v>0</v>
      </c>
      <c r="CM979" s="146">
        <f t="shared" si="1565"/>
        <v>0</v>
      </c>
      <c r="CN979" s="146">
        <f t="shared" si="1566"/>
        <v>0</v>
      </c>
      <c r="CO979" s="146">
        <f t="shared" si="1567"/>
        <v>12</v>
      </c>
      <c r="CP979" s="146">
        <f t="shared" si="1568"/>
        <v>12</v>
      </c>
      <c r="CQ979" s="146">
        <f t="shared" si="1569"/>
        <v>12</v>
      </c>
      <c r="CR979" s="146">
        <f t="shared" si="1570"/>
        <v>12</v>
      </c>
      <c r="CS979" s="146">
        <f t="shared" si="1571"/>
        <v>12</v>
      </c>
      <c r="CT979" s="146">
        <f t="shared" si="1572"/>
        <v>12</v>
      </c>
      <c r="CU979" s="146">
        <f t="shared" si="1573"/>
        <v>12</v>
      </c>
      <c r="CV979" s="146">
        <f t="shared" si="1574"/>
        <v>12</v>
      </c>
      <c r="CW979" s="146">
        <f t="shared" si="1575"/>
        <v>12</v>
      </c>
      <c r="CX979" s="146">
        <f t="shared" si="1576"/>
        <v>12</v>
      </c>
      <c r="CY979" s="146">
        <f t="shared" si="1577"/>
        <v>12</v>
      </c>
      <c r="CZ979" s="146">
        <f t="shared" si="1578"/>
        <v>12</v>
      </c>
      <c r="DA979" s="146">
        <f t="shared" si="1579"/>
        <v>12</v>
      </c>
      <c r="DB979" s="146">
        <f t="shared" si="1580"/>
        <v>12</v>
      </c>
      <c r="DC979" s="146">
        <f t="shared" si="1581"/>
        <v>12</v>
      </c>
      <c r="DD979" s="146">
        <f t="shared" si="1582"/>
        <v>0</v>
      </c>
      <c r="DE979" s="146">
        <f t="shared" si="1583"/>
        <v>0</v>
      </c>
      <c r="DF979" s="146">
        <f t="shared" si="1584"/>
        <v>0</v>
      </c>
      <c r="DG979" s="146">
        <f t="shared" si="1585"/>
        <v>0</v>
      </c>
      <c r="DH979" s="146">
        <f t="shared" si="1586"/>
        <v>0</v>
      </c>
      <c r="DI979" s="146">
        <f t="shared" si="1587"/>
        <v>0</v>
      </c>
      <c r="DJ979" s="146">
        <f t="shared" si="1588"/>
        <v>0</v>
      </c>
      <c r="DK979" s="146">
        <f t="shared" si="1589"/>
        <v>0</v>
      </c>
      <c r="DL979" s="146">
        <f t="shared" si="1590"/>
        <v>0</v>
      </c>
      <c r="DM979" s="146">
        <f t="shared" si="1591"/>
        <v>0</v>
      </c>
      <c r="DN979" s="65">
        <f t="shared" si="1597"/>
        <v>180</v>
      </c>
      <c r="DO979" s="57" t="str">
        <f t="shared" si="1598"/>
        <v/>
      </c>
      <c r="DP979" s="57" t="str">
        <f t="shared" si="1593"/>
        <v/>
      </c>
      <c r="DQ979" s="58">
        <f t="shared" si="1594"/>
        <v>180</v>
      </c>
      <c r="DR979" s="1">
        <f t="shared" si="1599"/>
        <v>2</v>
      </c>
      <c r="DS979" s="168" t="e">
        <f>IF(AND(DR979=#REF!,BL979=#REF!),'Tiến độ'!D979,"")</f>
        <v>#REF!</v>
      </c>
    </row>
    <row r="980" spans="1:123" ht="11.25" customHeight="1">
      <c r="A980" s="309" t="str">
        <f>IF(B980="","",MAX($A$7:A979)+1)</f>
        <v/>
      </c>
      <c r="B980" s="312"/>
      <c r="C980" s="101" t="s">
        <v>886</v>
      </c>
      <c r="D980" s="102" t="s">
        <v>887</v>
      </c>
      <c r="E980" s="103">
        <v>3</v>
      </c>
      <c r="F980" s="104">
        <v>45</v>
      </c>
      <c r="G980" s="105"/>
      <c r="H980" s="106">
        <f t="shared" si="1600"/>
        <v>4</v>
      </c>
      <c r="I980" s="107">
        <f t="shared" si="1601"/>
        <v>224</v>
      </c>
      <c r="J980" s="28"/>
      <c r="K980" s="108"/>
      <c r="L980" s="109"/>
      <c r="M980" s="109"/>
      <c r="N980" s="110"/>
      <c r="O980" s="108"/>
      <c r="P980" s="109"/>
      <c r="Q980" s="109"/>
      <c r="R980" s="110"/>
      <c r="S980" s="108"/>
      <c r="T980" s="109"/>
      <c r="U980" s="109"/>
      <c r="V980" s="109"/>
      <c r="W980" s="110"/>
      <c r="X980" s="108"/>
      <c r="Y980" s="109"/>
      <c r="Z980" s="109"/>
      <c r="AA980" s="110"/>
      <c r="AB980" s="108"/>
      <c r="AC980" s="109"/>
      <c r="AD980" s="109"/>
      <c r="AE980" s="110"/>
      <c r="AF980" s="108"/>
      <c r="AG980" s="109"/>
      <c r="AH980" s="109"/>
      <c r="AI980" s="362"/>
      <c r="AJ980" s="363"/>
      <c r="AK980" s="108"/>
      <c r="AL980" s="109">
        <v>3</v>
      </c>
      <c r="AM980" s="109">
        <v>3</v>
      </c>
      <c r="AN980" s="110">
        <v>3</v>
      </c>
      <c r="AO980" s="108">
        <v>3</v>
      </c>
      <c r="AP980" s="109">
        <v>3</v>
      </c>
      <c r="AQ980" s="109">
        <v>3</v>
      </c>
      <c r="AR980" s="110">
        <v>3</v>
      </c>
      <c r="AS980" s="111">
        <v>3</v>
      </c>
      <c r="AT980" s="109">
        <v>3</v>
      </c>
      <c r="AU980" s="109">
        <v>3</v>
      </c>
      <c r="AV980" s="112">
        <v>3</v>
      </c>
      <c r="AW980" s="108">
        <v>3</v>
      </c>
      <c r="AX980" s="109">
        <v>3</v>
      </c>
      <c r="AY980" s="109">
        <v>3</v>
      </c>
      <c r="AZ980" s="109">
        <v>3</v>
      </c>
      <c r="BA980" s="110" t="s">
        <v>163</v>
      </c>
      <c r="BB980" s="111" t="s">
        <v>163</v>
      </c>
      <c r="BC980" s="109" t="s">
        <v>163</v>
      </c>
      <c r="BD980" s="109" t="s">
        <v>163</v>
      </c>
      <c r="BE980" s="321"/>
      <c r="BF980" s="322"/>
      <c r="BG980" s="322"/>
      <c r="BH980" s="322"/>
      <c r="BI980" s="322"/>
      <c r="BJ980" s="323"/>
      <c r="BK980" s="48" t="s">
        <v>18</v>
      </c>
      <c r="BL980" s="48" t="s">
        <v>48</v>
      </c>
      <c r="BN980" s="146">
        <f t="shared" si="1592"/>
        <v>0</v>
      </c>
      <c r="BO980" s="146">
        <f t="shared" si="1541"/>
        <v>0</v>
      </c>
      <c r="BP980" s="146">
        <f t="shared" si="1542"/>
        <v>0</v>
      </c>
      <c r="BQ980" s="146">
        <f t="shared" si="1543"/>
        <v>0</v>
      </c>
      <c r="BR980" s="146">
        <f t="shared" si="1544"/>
        <v>0</v>
      </c>
      <c r="BS980" s="146">
        <f t="shared" si="1545"/>
        <v>0</v>
      </c>
      <c r="BT980" s="146">
        <f t="shared" si="1546"/>
        <v>0</v>
      </c>
      <c r="BU980" s="146">
        <f t="shared" si="1547"/>
        <v>0</v>
      </c>
      <c r="BV980" s="146">
        <f t="shared" si="1548"/>
        <v>0</v>
      </c>
      <c r="BW980" s="146">
        <f t="shared" si="1549"/>
        <v>0</v>
      </c>
      <c r="BX980" s="146">
        <f t="shared" si="1550"/>
        <v>0</v>
      </c>
      <c r="BY980" s="146">
        <f t="shared" si="1551"/>
        <v>0</v>
      </c>
      <c r="BZ980" s="146">
        <f t="shared" si="1552"/>
        <v>0</v>
      </c>
      <c r="CA980" s="146">
        <f t="shared" si="1553"/>
        <v>0</v>
      </c>
      <c r="CB980" s="146">
        <f t="shared" si="1554"/>
        <v>0</v>
      </c>
      <c r="CC980" s="146">
        <f t="shared" si="1555"/>
        <v>0</v>
      </c>
      <c r="CD980" s="146">
        <f t="shared" si="1556"/>
        <v>0</v>
      </c>
      <c r="CE980" s="146">
        <f t="shared" si="1557"/>
        <v>0</v>
      </c>
      <c r="CF980" s="146">
        <f t="shared" si="1558"/>
        <v>0</v>
      </c>
      <c r="CG980" s="146">
        <f t="shared" si="1559"/>
        <v>0</v>
      </c>
      <c r="CH980" s="146">
        <f t="shared" si="1560"/>
        <v>0</v>
      </c>
      <c r="CI980" s="146">
        <f t="shared" si="1561"/>
        <v>0</v>
      </c>
      <c r="CJ980" s="146">
        <f t="shared" si="1562"/>
        <v>0</v>
      </c>
      <c r="CK980" s="146">
        <f t="shared" si="1563"/>
        <v>0</v>
      </c>
      <c r="CL980" s="146">
        <f t="shared" si="1564"/>
        <v>0</v>
      </c>
      <c r="CM980" s="146">
        <f t="shared" si="1565"/>
        <v>0</v>
      </c>
      <c r="CN980" s="146">
        <f t="shared" si="1566"/>
        <v>0</v>
      </c>
      <c r="CO980" s="146">
        <f t="shared" si="1567"/>
        <v>12</v>
      </c>
      <c r="CP980" s="146">
        <f t="shared" si="1568"/>
        <v>12</v>
      </c>
      <c r="CQ980" s="146">
        <f t="shared" si="1569"/>
        <v>12</v>
      </c>
      <c r="CR980" s="146">
        <f t="shared" si="1570"/>
        <v>12</v>
      </c>
      <c r="CS980" s="146">
        <f t="shared" si="1571"/>
        <v>12</v>
      </c>
      <c r="CT980" s="146">
        <f t="shared" si="1572"/>
        <v>12</v>
      </c>
      <c r="CU980" s="146">
        <f t="shared" si="1573"/>
        <v>12</v>
      </c>
      <c r="CV980" s="146">
        <f t="shared" si="1574"/>
        <v>12</v>
      </c>
      <c r="CW980" s="146">
        <f t="shared" si="1575"/>
        <v>12</v>
      </c>
      <c r="CX980" s="146">
        <f t="shared" si="1576"/>
        <v>12</v>
      </c>
      <c r="CY980" s="146">
        <f t="shared" si="1577"/>
        <v>12</v>
      </c>
      <c r="CZ980" s="146">
        <f t="shared" si="1578"/>
        <v>12</v>
      </c>
      <c r="DA980" s="146">
        <f t="shared" si="1579"/>
        <v>12</v>
      </c>
      <c r="DB980" s="146">
        <f t="shared" si="1580"/>
        <v>12</v>
      </c>
      <c r="DC980" s="146">
        <f t="shared" si="1581"/>
        <v>12</v>
      </c>
      <c r="DD980" s="146">
        <f t="shared" si="1582"/>
        <v>0</v>
      </c>
      <c r="DE980" s="146">
        <f t="shared" si="1583"/>
        <v>0</v>
      </c>
      <c r="DF980" s="146">
        <f t="shared" si="1584"/>
        <v>0</v>
      </c>
      <c r="DG980" s="146">
        <f t="shared" si="1585"/>
        <v>0</v>
      </c>
      <c r="DH980" s="146">
        <f t="shared" si="1586"/>
        <v>0</v>
      </c>
      <c r="DI980" s="146">
        <f t="shared" si="1587"/>
        <v>0</v>
      </c>
      <c r="DJ980" s="146">
        <f t="shared" si="1588"/>
        <v>0</v>
      </c>
      <c r="DK980" s="146">
        <f t="shared" si="1589"/>
        <v>0</v>
      </c>
      <c r="DL980" s="146">
        <f t="shared" si="1590"/>
        <v>0</v>
      </c>
      <c r="DM980" s="146">
        <f t="shared" si="1591"/>
        <v>0</v>
      </c>
      <c r="DN980" s="65">
        <f t="shared" si="1597"/>
        <v>180</v>
      </c>
      <c r="DO980" s="57" t="str">
        <f t="shared" si="1598"/>
        <v/>
      </c>
      <c r="DP980" s="57" t="str">
        <f t="shared" si="1593"/>
        <v/>
      </c>
      <c r="DQ980" s="58">
        <f t="shared" si="1594"/>
        <v>180</v>
      </c>
      <c r="DR980" s="1">
        <f t="shared" si="1599"/>
        <v>2</v>
      </c>
      <c r="DS980" s="168" t="e">
        <f>IF(AND(DR980=#REF!,BL980=#REF!),'Tiến độ'!D980,"")</f>
        <v>#REF!</v>
      </c>
    </row>
    <row r="981" spans="1:123" ht="11.25" customHeight="1">
      <c r="A981" s="309" t="str">
        <f>IF(B981="","",MAX($A$7:A980)+1)</f>
        <v/>
      </c>
      <c r="B981" s="312"/>
      <c r="C981" s="101" t="s">
        <v>455</v>
      </c>
      <c r="D981" s="102" t="s">
        <v>456</v>
      </c>
      <c r="E981" s="103">
        <v>3</v>
      </c>
      <c r="F981" s="104">
        <v>60</v>
      </c>
      <c r="G981" s="105"/>
      <c r="H981" s="106">
        <f t="shared" si="1600"/>
        <v>4</v>
      </c>
      <c r="I981" s="107">
        <f t="shared" si="1601"/>
        <v>224</v>
      </c>
      <c r="J981" s="28"/>
      <c r="K981" s="108"/>
      <c r="L981" s="109"/>
      <c r="M981" s="109"/>
      <c r="N981" s="110"/>
      <c r="O981" s="108"/>
      <c r="P981" s="109"/>
      <c r="Q981" s="109"/>
      <c r="R981" s="110"/>
      <c r="S981" s="108"/>
      <c r="T981" s="109"/>
      <c r="U981" s="109"/>
      <c r="V981" s="109"/>
      <c r="W981" s="110"/>
      <c r="X981" s="108"/>
      <c r="Y981" s="109"/>
      <c r="Z981" s="109"/>
      <c r="AA981" s="110"/>
      <c r="AB981" s="108"/>
      <c r="AC981" s="109"/>
      <c r="AD981" s="109"/>
      <c r="AE981" s="110"/>
      <c r="AF981" s="108"/>
      <c r="AG981" s="109"/>
      <c r="AH981" s="109"/>
      <c r="AI981" s="362"/>
      <c r="AJ981" s="363"/>
      <c r="AK981" s="108"/>
      <c r="AL981" s="109">
        <v>4</v>
      </c>
      <c r="AM981" s="109">
        <v>4</v>
      </c>
      <c r="AN981" s="110">
        <v>4</v>
      </c>
      <c r="AO981" s="108">
        <v>4</v>
      </c>
      <c r="AP981" s="109">
        <v>4</v>
      </c>
      <c r="AQ981" s="109">
        <v>4</v>
      </c>
      <c r="AR981" s="110">
        <v>4</v>
      </c>
      <c r="AS981" s="111">
        <v>4</v>
      </c>
      <c r="AT981" s="109">
        <v>4</v>
      </c>
      <c r="AU981" s="109">
        <v>4</v>
      </c>
      <c r="AV981" s="112">
        <v>4</v>
      </c>
      <c r="AW981" s="108">
        <v>4</v>
      </c>
      <c r="AX981" s="109">
        <v>4</v>
      </c>
      <c r="AY981" s="109">
        <v>4</v>
      </c>
      <c r="AZ981" s="109">
        <v>4</v>
      </c>
      <c r="BA981" s="110" t="s">
        <v>163</v>
      </c>
      <c r="BB981" s="111" t="s">
        <v>163</v>
      </c>
      <c r="BC981" s="109" t="s">
        <v>163</v>
      </c>
      <c r="BD981" s="109" t="s">
        <v>163</v>
      </c>
      <c r="BE981" s="321"/>
      <c r="BF981" s="322"/>
      <c r="BG981" s="322"/>
      <c r="BH981" s="322"/>
      <c r="BI981" s="322"/>
      <c r="BJ981" s="323"/>
      <c r="BK981" s="48" t="s">
        <v>1111</v>
      </c>
      <c r="BL981" s="48" t="s">
        <v>51</v>
      </c>
      <c r="BN981" s="146">
        <f t="shared" si="1592"/>
        <v>0</v>
      </c>
      <c r="BO981" s="146">
        <f t="shared" si="1541"/>
        <v>0</v>
      </c>
      <c r="BP981" s="146">
        <f t="shared" si="1542"/>
        <v>0</v>
      </c>
      <c r="BQ981" s="146">
        <f t="shared" si="1543"/>
        <v>0</v>
      </c>
      <c r="BR981" s="146">
        <f t="shared" si="1544"/>
        <v>0</v>
      </c>
      <c r="BS981" s="146">
        <f t="shared" si="1545"/>
        <v>0</v>
      </c>
      <c r="BT981" s="146">
        <f t="shared" si="1546"/>
        <v>0</v>
      </c>
      <c r="BU981" s="146">
        <f t="shared" si="1547"/>
        <v>0</v>
      </c>
      <c r="BV981" s="146">
        <f t="shared" si="1548"/>
        <v>0</v>
      </c>
      <c r="BW981" s="146">
        <f t="shared" si="1549"/>
        <v>0</v>
      </c>
      <c r="BX981" s="146">
        <f t="shared" si="1550"/>
        <v>0</v>
      </c>
      <c r="BY981" s="146">
        <f t="shared" si="1551"/>
        <v>0</v>
      </c>
      <c r="BZ981" s="146">
        <f t="shared" si="1552"/>
        <v>0</v>
      </c>
      <c r="CA981" s="146">
        <f t="shared" si="1553"/>
        <v>0</v>
      </c>
      <c r="CB981" s="146">
        <f t="shared" si="1554"/>
        <v>0</v>
      </c>
      <c r="CC981" s="146">
        <f t="shared" si="1555"/>
        <v>0</v>
      </c>
      <c r="CD981" s="146">
        <f t="shared" si="1556"/>
        <v>0</v>
      </c>
      <c r="CE981" s="146">
        <f t="shared" si="1557"/>
        <v>0</v>
      </c>
      <c r="CF981" s="146">
        <f t="shared" si="1558"/>
        <v>0</v>
      </c>
      <c r="CG981" s="146">
        <f t="shared" si="1559"/>
        <v>0</v>
      </c>
      <c r="CH981" s="146">
        <f t="shared" si="1560"/>
        <v>0</v>
      </c>
      <c r="CI981" s="146">
        <f t="shared" si="1561"/>
        <v>0</v>
      </c>
      <c r="CJ981" s="146">
        <f t="shared" si="1562"/>
        <v>0</v>
      </c>
      <c r="CK981" s="146">
        <f t="shared" si="1563"/>
        <v>0</v>
      </c>
      <c r="CL981" s="146">
        <f t="shared" si="1564"/>
        <v>0</v>
      </c>
      <c r="CM981" s="146">
        <f t="shared" si="1565"/>
        <v>0</v>
      </c>
      <c r="CN981" s="146">
        <f t="shared" si="1566"/>
        <v>0</v>
      </c>
      <c r="CO981" s="146">
        <f t="shared" si="1567"/>
        <v>16</v>
      </c>
      <c r="CP981" s="146">
        <f t="shared" si="1568"/>
        <v>16</v>
      </c>
      <c r="CQ981" s="146">
        <f t="shared" si="1569"/>
        <v>16</v>
      </c>
      <c r="CR981" s="146">
        <f t="shared" si="1570"/>
        <v>16</v>
      </c>
      <c r="CS981" s="146">
        <f t="shared" si="1571"/>
        <v>16</v>
      </c>
      <c r="CT981" s="146">
        <f t="shared" si="1572"/>
        <v>16</v>
      </c>
      <c r="CU981" s="146">
        <f t="shared" si="1573"/>
        <v>16</v>
      </c>
      <c r="CV981" s="146">
        <f t="shared" si="1574"/>
        <v>16</v>
      </c>
      <c r="CW981" s="146">
        <f t="shared" si="1575"/>
        <v>16</v>
      </c>
      <c r="CX981" s="146">
        <f t="shared" si="1576"/>
        <v>16</v>
      </c>
      <c r="CY981" s="146">
        <f t="shared" si="1577"/>
        <v>16</v>
      </c>
      <c r="CZ981" s="146">
        <f t="shared" si="1578"/>
        <v>16</v>
      </c>
      <c r="DA981" s="146">
        <f t="shared" si="1579"/>
        <v>16</v>
      </c>
      <c r="DB981" s="146">
        <f t="shared" si="1580"/>
        <v>16</v>
      </c>
      <c r="DC981" s="146">
        <f t="shared" si="1581"/>
        <v>16</v>
      </c>
      <c r="DD981" s="146">
        <f t="shared" si="1582"/>
        <v>0</v>
      </c>
      <c r="DE981" s="146">
        <f t="shared" si="1583"/>
        <v>0</v>
      </c>
      <c r="DF981" s="146">
        <f t="shared" si="1584"/>
        <v>0</v>
      </c>
      <c r="DG981" s="146">
        <f t="shared" si="1585"/>
        <v>0</v>
      </c>
      <c r="DH981" s="146">
        <f t="shared" si="1586"/>
        <v>0</v>
      </c>
      <c r="DI981" s="146">
        <f t="shared" si="1587"/>
        <v>0</v>
      </c>
      <c r="DJ981" s="146">
        <f t="shared" si="1588"/>
        <v>0</v>
      </c>
      <c r="DK981" s="146">
        <f t="shared" si="1589"/>
        <v>0</v>
      </c>
      <c r="DL981" s="146">
        <f t="shared" si="1590"/>
        <v>0</v>
      </c>
      <c r="DM981" s="146">
        <f t="shared" si="1591"/>
        <v>0</v>
      </c>
      <c r="DN981" s="65">
        <f t="shared" si="1597"/>
        <v>240</v>
      </c>
      <c r="DO981" s="57" t="str">
        <f t="shared" si="1598"/>
        <v/>
      </c>
      <c r="DP981" s="57" t="str">
        <f t="shared" si="1593"/>
        <v/>
      </c>
      <c r="DQ981" s="58">
        <f t="shared" si="1594"/>
        <v>240</v>
      </c>
      <c r="DR981" s="1">
        <f t="shared" si="1599"/>
        <v>2</v>
      </c>
      <c r="DS981" s="168" t="e">
        <f>IF(AND(DR981=#REF!,BL981=#REF!),'Tiến độ'!D981,"")</f>
        <v>#REF!</v>
      </c>
    </row>
    <row r="982" spans="1:123" ht="11.25" customHeight="1">
      <c r="A982" s="309" t="str">
        <f>IF(B982="","",MAX($A$7:A981)+1)</f>
        <v/>
      </c>
      <c r="B982" s="312"/>
      <c r="C982" s="101" t="s">
        <v>170</v>
      </c>
      <c r="D982" s="102" t="s">
        <v>171</v>
      </c>
      <c r="E982" s="103">
        <v>2</v>
      </c>
      <c r="F982" s="104">
        <v>30</v>
      </c>
      <c r="G982" s="105"/>
      <c r="H982" s="106">
        <f t="shared" si="1600"/>
        <v>4</v>
      </c>
      <c r="I982" s="107">
        <f t="shared" si="1601"/>
        <v>224</v>
      </c>
      <c r="J982" s="28"/>
      <c r="K982" s="108"/>
      <c r="L982" s="109"/>
      <c r="M982" s="109"/>
      <c r="N982" s="110"/>
      <c r="O982" s="108"/>
      <c r="P982" s="109"/>
      <c r="Q982" s="109"/>
      <c r="R982" s="110"/>
      <c r="S982" s="108"/>
      <c r="T982" s="109"/>
      <c r="U982" s="109"/>
      <c r="V982" s="109"/>
      <c r="W982" s="110"/>
      <c r="X982" s="108"/>
      <c r="Y982" s="109"/>
      <c r="Z982" s="109"/>
      <c r="AA982" s="110"/>
      <c r="AB982" s="108"/>
      <c r="AC982" s="109"/>
      <c r="AD982" s="109"/>
      <c r="AE982" s="110"/>
      <c r="AF982" s="108"/>
      <c r="AG982" s="109"/>
      <c r="AH982" s="109"/>
      <c r="AI982" s="362"/>
      <c r="AJ982" s="363"/>
      <c r="AK982" s="108"/>
      <c r="AL982" s="109">
        <v>2</v>
      </c>
      <c r="AM982" s="109">
        <v>2</v>
      </c>
      <c r="AN982" s="110">
        <v>2</v>
      </c>
      <c r="AO982" s="108">
        <v>2</v>
      </c>
      <c r="AP982" s="109">
        <v>2</v>
      </c>
      <c r="AQ982" s="109">
        <v>2</v>
      </c>
      <c r="AR982" s="110">
        <v>2</v>
      </c>
      <c r="AS982" s="111">
        <v>2</v>
      </c>
      <c r="AT982" s="109">
        <v>2</v>
      </c>
      <c r="AU982" s="109">
        <v>2</v>
      </c>
      <c r="AV982" s="112">
        <v>2</v>
      </c>
      <c r="AW982" s="108">
        <v>2</v>
      </c>
      <c r="AX982" s="109">
        <v>2</v>
      </c>
      <c r="AY982" s="109">
        <v>2</v>
      </c>
      <c r="AZ982" s="109">
        <v>2</v>
      </c>
      <c r="BA982" s="110" t="s">
        <v>163</v>
      </c>
      <c r="BB982" s="111" t="s">
        <v>163</v>
      </c>
      <c r="BC982" s="109" t="s">
        <v>163</v>
      </c>
      <c r="BD982" s="109" t="s">
        <v>163</v>
      </c>
      <c r="BE982" s="321"/>
      <c r="BF982" s="322"/>
      <c r="BG982" s="322"/>
      <c r="BH982" s="322"/>
      <c r="BI982" s="322"/>
      <c r="BJ982" s="323"/>
      <c r="BK982" s="48" t="s">
        <v>18</v>
      </c>
      <c r="BL982" s="48" t="s">
        <v>49</v>
      </c>
      <c r="BN982" s="146">
        <f t="shared" si="1592"/>
        <v>0</v>
      </c>
      <c r="BO982" s="146">
        <f t="shared" si="1541"/>
        <v>0</v>
      </c>
      <c r="BP982" s="146">
        <f t="shared" si="1542"/>
        <v>0</v>
      </c>
      <c r="BQ982" s="146">
        <f t="shared" si="1543"/>
        <v>0</v>
      </c>
      <c r="BR982" s="146">
        <f t="shared" si="1544"/>
        <v>0</v>
      </c>
      <c r="BS982" s="146">
        <f t="shared" si="1545"/>
        <v>0</v>
      </c>
      <c r="BT982" s="146">
        <f t="shared" si="1546"/>
        <v>0</v>
      </c>
      <c r="BU982" s="146">
        <f t="shared" si="1547"/>
        <v>0</v>
      </c>
      <c r="BV982" s="146">
        <f t="shared" si="1548"/>
        <v>0</v>
      </c>
      <c r="BW982" s="146">
        <f t="shared" si="1549"/>
        <v>0</v>
      </c>
      <c r="BX982" s="146">
        <f t="shared" si="1550"/>
        <v>0</v>
      </c>
      <c r="BY982" s="146">
        <f t="shared" si="1551"/>
        <v>0</v>
      </c>
      <c r="BZ982" s="146">
        <f t="shared" si="1552"/>
        <v>0</v>
      </c>
      <c r="CA982" s="146">
        <f t="shared" si="1553"/>
        <v>0</v>
      </c>
      <c r="CB982" s="146">
        <f t="shared" si="1554"/>
        <v>0</v>
      </c>
      <c r="CC982" s="146">
        <f t="shared" si="1555"/>
        <v>0</v>
      </c>
      <c r="CD982" s="146">
        <f t="shared" si="1556"/>
        <v>0</v>
      </c>
      <c r="CE982" s="146">
        <f t="shared" si="1557"/>
        <v>0</v>
      </c>
      <c r="CF982" s="146">
        <f t="shared" si="1558"/>
        <v>0</v>
      </c>
      <c r="CG982" s="146">
        <f t="shared" si="1559"/>
        <v>0</v>
      </c>
      <c r="CH982" s="146">
        <f t="shared" si="1560"/>
        <v>0</v>
      </c>
      <c r="CI982" s="146">
        <f t="shared" si="1561"/>
        <v>0</v>
      </c>
      <c r="CJ982" s="146">
        <f t="shared" si="1562"/>
        <v>0</v>
      </c>
      <c r="CK982" s="146">
        <f t="shared" si="1563"/>
        <v>0</v>
      </c>
      <c r="CL982" s="146">
        <f t="shared" si="1564"/>
        <v>0</v>
      </c>
      <c r="CM982" s="146">
        <f t="shared" si="1565"/>
        <v>0</v>
      </c>
      <c r="CN982" s="146">
        <f t="shared" si="1566"/>
        <v>0</v>
      </c>
      <c r="CO982" s="146">
        <f t="shared" si="1567"/>
        <v>8</v>
      </c>
      <c r="CP982" s="146">
        <f t="shared" si="1568"/>
        <v>8</v>
      </c>
      <c r="CQ982" s="146">
        <f t="shared" si="1569"/>
        <v>8</v>
      </c>
      <c r="CR982" s="146">
        <f t="shared" si="1570"/>
        <v>8</v>
      </c>
      <c r="CS982" s="146">
        <f t="shared" si="1571"/>
        <v>8</v>
      </c>
      <c r="CT982" s="146">
        <f t="shared" si="1572"/>
        <v>8</v>
      </c>
      <c r="CU982" s="146">
        <f t="shared" si="1573"/>
        <v>8</v>
      </c>
      <c r="CV982" s="146">
        <f t="shared" si="1574"/>
        <v>8</v>
      </c>
      <c r="CW982" s="146">
        <f t="shared" si="1575"/>
        <v>8</v>
      </c>
      <c r="CX982" s="146">
        <f t="shared" si="1576"/>
        <v>8</v>
      </c>
      <c r="CY982" s="146">
        <f t="shared" si="1577"/>
        <v>8</v>
      </c>
      <c r="CZ982" s="146">
        <f t="shared" si="1578"/>
        <v>8</v>
      </c>
      <c r="DA982" s="146">
        <f t="shared" si="1579"/>
        <v>8</v>
      </c>
      <c r="DB982" s="146">
        <f t="shared" si="1580"/>
        <v>8</v>
      </c>
      <c r="DC982" s="146">
        <f t="shared" si="1581"/>
        <v>8</v>
      </c>
      <c r="DD982" s="146">
        <f t="shared" si="1582"/>
        <v>0</v>
      </c>
      <c r="DE982" s="146">
        <f t="shared" si="1583"/>
        <v>0</v>
      </c>
      <c r="DF982" s="146">
        <f t="shared" si="1584"/>
        <v>0</v>
      </c>
      <c r="DG982" s="146">
        <f t="shared" si="1585"/>
        <v>0</v>
      </c>
      <c r="DH982" s="146">
        <f t="shared" si="1586"/>
        <v>0</v>
      </c>
      <c r="DI982" s="146">
        <f t="shared" si="1587"/>
        <v>0</v>
      </c>
      <c r="DJ982" s="146">
        <f t="shared" si="1588"/>
        <v>0</v>
      </c>
      <c r="DK982" s="146">
        <f t="shared" si="1589"/>
        <v>0</v>
      </c>
      <c r="DL982" s="146">
        <f t="shared" si="1590"/>
        <v>0</v>
      </c>
      <c r="DM982" s="146">
        <f t="shared" si="1591"/>
        <v>0</v>
      </c>
      <c r="DN982" s="65">
        <f t="shared" si="1597"/>
        <v>120</v>
      </c>
      <c r="DO982" s="57" t="str">
        <f t="shared" si="1598"/>
        <v/>
      </c>
      <c r="DP982" s="57" t="str">
        <f t="shared" si="1593"/>
        <v/>
      </c>
      <c r="DQ982" s="58">
        <f t="shared" si="1594"/>
        <v>120</v>
      </c>
      <c r="DR982" s="1">
        <f t="shared" si="1599"/>
        <v>2</v>
      </c>
      <c r="DS982" s="168" t="e">
        <f>IF(AND(DR982=#REF!,BL982=#REF!),'Tiến độ'!D982,"")</f>
        <v>#REF!</v>
      </c>
    </row>
    <row r="983" spans="1:123" ht="11.25" customHeight="1">
      <c r="A983" s="309" t="str">
        <f>IF(B983="","",MAX($A$7:A982)+1)</f>
        <v/>
      </c>
      <c r="B983" s="312"/>
      <c r="C983" s="101" t="s">
        <v>704</v>
      </c>
      <c r="D983" s="102" t="s">
        <v>705</v>
      </c>
      <c r="E983" s="103">
        <v>2</v>
      </c>
      <c r="F983" s="104">
        <v>30</v>
      </c>
      <c r="G983" s="105"/>
      <c r="H983" s="106">
        <f t="shared" si="1600"/>
        <v>4</v>
      </c>
      <c r="I983" s="107">
        <f t="shared" si="1601"/>
        <v>224</v>
      </c>
      <c r="J983" s="28"/>
      <c r="K983" s="108"/>
      <c r="L983" s="109"/>
      <c r="M983" s="109"/>
      <c r="N983" s="110"/>
      <c r="O983" s="108"/>
      <c r="P983" s="109"/>
      <c r="Q983" s="109"/>
      <c r="R983" s="110"/>
      <c r="S983" s="108"/>
      <c r="T983" s="109"/>
      <c r="U983" s="109"/>
      <c r="V983" s="109"/>
      <c r="W983" s="110"/>
      <c r="X983" s="108"/>
      <c r="Y983" s="109"/>
      <c r="Z983" s="109"/>
      <c r="AA983" s="110"/>
      <c r="AB983" s="108"/>
      <c r="AC983" s="109"/>
      <c r="AD983" s="109"/>
      <c r="AE983" s="110"/>
      <c r="AF983" s="108"/>
      <c r="AG983" s="109"/>
      <c r="AH983" s="109"/>
      <c r="AI983" s="362"/>
      <c r="AJ983" s="363"/>
      <c r="AK983" s="108"/>
      <c r="AL983" s="109">
        <v>2</v>
      </c>
      <c r="AM983" s="109">
        <v>2</v>
      </c>
      <c r="AN983" s="110">
        <v>2</v>
      </c>
      <c r="AO983" s="108">
        <v>2</v>
      </c>
      <c r="AP983" s="109">
        <v>2</v>
      </c>
      <c r="AQ983" s="109">
        <v>2</v>
      </c>
      <c r="AR983" s="110">
        <v>2</v>
      </c>
      <c r="AS983" s="111">
        <v>2</v>
      </c>
      <c r="AT983" s="109">
        <v>2</v>
      </c>
      <c r="AU983" s="109">
        <v>2</v>
      </c>
      <c r="AV983" s="112">
        <v>2</v>
      </c>
      <c r="AW983" s="108">
        <v>2</v>
      </c>
      <c r="AX983" s="109">
        <v>2</v>
      </c>
      <c r="AY983" s="109">
        <v>2</v>
      </c>
      <c r="AZ983" s="109">
        <v>2</v>
      </c>
      <c r="BA983" s="110" t="s">
        <v>163</v>
      </c>
      <c r="BB983" s="111" t="s">
        <v>163</v>
      </c>
      <c r="BC983" s="109" t="s">
        <v>163</v>
      </c>
      <c r="BD983" s="109" t="s">
        <v>163</v>
      </c>
      <c r="BE983" s="321"/>
      <c r="BF983" s="322"/>
      <c r="BG983" s="322"/>
      <c r="BH983" s="322"/>
      <c r="BI983" s="322"/>
      <c r="BJ983" s="323"/>
      <c r="BK983" s="48" t="s">
        <v>18</v>
      </c>
      <c r="BL983" s="48" t="s">
        <v>49</v>
      </c>
      <c r="BN983" s="146">
        <f t="shared" si="1592"/>
        <v>0</v>
      </c>
      <c r="BO983" s="146">
        <f t="shared" si="1541"/>
        <v>0</v>
      </c>
      <c r="BP983" s="146">
        <f t="shared" si="1542"/>
        <v>0</v>
      </c>
      <c r="BQ983" s="146">
        <f t="shared" si="1543"/>
        <v>0</v>
      </c>
      <c r="BR983" s="146">
        <f t="shared" si="1544"/>
        <v>0</v>
      </c>
      <c r="BS983" s="146">
        <f t="shared" si="1545"/>
        <v>0</v>
      </c>
      <c r="BT983" s="146">
        <f t="shared" si="1546"/>
        <v>0</v>
      </c>
      <c r="BU983" s="146">
        <f t="shared" si="1547"/>
        <v>0</v>
      </c>
      <c r="BV983" s="146">
        <f t="shared" si="1548"/>
        <v>0</v>
      </c>
      <c r="BW983" s="146">
        <f t="shared" si="1549"/>
        <v>0</v>
      </c>
      <c r="BX983" s="146">
        <f t="shared" si="1550"/>
        <v>0</v>
      </c>
      <c r="BY983" s="146">
        <f t="shared" si="1551"/>
        <v>0</v>
      </c>
      <c r="BZ983" s="146">
        <f t="shared" si="1552"/>
        <v>0</v>
      </c>
      <c r="CA983" s="146">
        <f t="shared" si="1553"/>
        <v>0</v>
      </c>
      <c r="CB983" s="146">
        <f t="shared" si="1554"/>
        <v>0</v>
      </c>
      <c r="CC983" s="146">
        <f t="shared" si="1555"/>
        <v>0</v>
      </c>
      <c r="CD983" s="146">
        <f t="shared" si="1556"/>
        <v>0</v>
      </c>
      <c r="CE983" s="146">
        <f t="shared" si="1557"/>
        <v>0</v>
      </c>
      <c r="CF983" s="146">
        <f t="shared" si="1558"/>
        <v>0</v>
      </c>
      <c r="CG983" s="146">
        <f t="shared" si="1559"/>
        <v>0</v>
      </c>
      <c r="CH983" s="146">
        <f t="shared" si="1560"/>
        <v>0</v>
      </c>
      <c r="CI983" s="146">
        <f t="shared" si="1561"/>
        <v>0</v>
      </c>
      <c r="CJ983" s="146">
        <f t="shared" si="1562"/>
        <v>0</v>
      </c>
      <c r="CK983" s="146">
        <f t="shared" si="1563"/>
        <v>0</v>
      </c>
      <c r="CL983" s="146">
        <f t="shared" si="1564"/>
        <v>0</v>
      </c>
      <c r="CM983" s="146">
        <f t="shared" si="1565"/>
        <v>0</v>
      </c>
      <c r="CN983" s="146">
        <f t="shared" si="1566"/>
        <v>0</v>
      </c>
      <c r="CO983" s="146">
        <f t="shared" si="1567"/>
        <v>8</v>
      </c>
      <c r="CP983" s="146">
        <f t="shared" si="1568"/>
        <v>8</v>
      </c>
      <c r="CQ983" s="146">
        <f t="shared" si="1569"/>
        <v>8</v>
      </c>
      <c r="CR983" s="146">
        <f t="shared" si="1570"/>
        <v>8</v>
      </c>
      <c r="CS983" s="146">
        <f t="shared" si="1571"/>
        <v>8</v>
      </c>
      <c r="CT983" s="146">
        <f t="shared" si="1572"/>
        <v>8</v>
      </c>
      <c r="CU983" s="146">
        <f t="shared" si="1573"/>
        <v>8</v>
      </c>
      <c r="CV983" s="146">
        <f t="shared" si="1574"/>
        <v>8</v>
      </c>
      <c r="CW983" s="146">
        <f t="shared" si="1575"/>
        <v>8</v>
      </c>
      <c r="CX983" s="146">
        <f t="shared" si="1576"/>
        <v>8</v>
      </c>
      <c r="CY983" s="146">
        <f t="shared" si="1577"/>
        <v>8</v>
      </c>
      <c r="CZ983" s="146">
        <f t="shared" si="1578"/>
        <v>8</v>
      </c>
      <c r="DA983" s="146">
        <f t="shared" si="1579"/>
        <v>8</v>
      </c>
      <c r="DB983" s="146">
        <f t="shared" si="1580"/>
        <v>8</v>
      </c>
      <c r="DC983" s="146">
        <f t="shared" si="1581"/>
        <v>8</v>
      </c>
      <c r="DD983" s="146">
        <f t="shared" si="1582"/>
        <v>0</v>
      </c>
      <c r="DE983" s="146">
        <f t="shared" si="1583"/>
        <v>0</v>
      </c>
      <c r="DF983" s="146">
        <f t="shared" si="1584"/>
        <v>0</v>
      </c>
      <c r="DG983" s="146">
        <f t="shared" si="1585"/>
        <v>0</v>
      </c>
      <c r="DH983" s="146">
        <f t="shared" si="1586"/>
        <v>0</v>
      </c>
      <c r="DI983" s="146">
        <f t="shared" si="1587"/>
        <v>0</v>
      </c>
      <c r="DJ983" s="146">
        <f t="shared" si="1588"/>
        <v>0</v>
      </c>
      <c r="DK983" s="146">
        <f t="shared" si="1589"/>
        <v>0</v>
      </c>
      <c r="DL983" s="146">
        <f t="shared" si="1590"/>
        <v>0</v>
      </c>
      <c r="DM983" s="146">
        <f t="shared" si="1591"/>
        <v>0</v>
      </c>
      <c r="DN983" s="65">
        <f t="shared" si="1597"/>
        <v>120</v>
      </c>
      <c r="DO983" s="57" t="str">
        <f t="shared" si="1598"/>
        <v/>
      </c>
      <c r="DP983" s="57" t="str">
        <f t="shared" si="1593"/>
        <v/>
      </c>
      <c r="DQ983" s="58">
        <f t="shared" si="1594"/>
        <v>120</v>
      </c>
      <c r="DR983" s="1">
        <f t="shared" si="1599"/>
        <v>2</v>
      </c>
      <c r="DS983" s="168" t="e">
        <f>IF(AND(DR983=#REF!,BL983=#REF!),'Tiến độ'!D983,"")</f>
        <v>#REF!</v>
      </c>
    </row>
    <row r="984" spans="1:123" ht="11.25" customHeight="1">
      <c r="A984" s="314" t="str">
        <f>IF(B984="","",MAX($A$7:A983)+1)</f>
        <v/>
      </c>
      <c r="B984" s="315"/>
      <c r="C984" s="79" t="s">
        <v>17</v>
      </c>
      <c r="D984" s="80" t="s">
        <v>531</v>
      </c>
      <c r="E984" s="81">
        <v>2</v>
      </c>
      <c r="F984" s="82">
        <v>30</v>
      </c>
      <c r="G984" s="83"/>
      <c r="H984" s="106">
        <f t="shared" si="1600"/>
        <v>4</v>
      </c>
      <c r="I984" s="107">
        <f t="shared" si="1601"/>
        <v>224</v>
      </c>
      <c r="J984" s="27"/>
      <c r="K984" s="86"/>
      <c r="L984" s="87"/>
      <c r="M984" s="87"/>
      <c r="N984" s="88"/>
      <c r="O984" s="86"/>
      <c r="P984" s="87"/>
      <c r="Q984" s="87"/>
      <c r="R984" s="88"/>
      <c r="S984" s="86"/>
      <c r="T984" s="87"/>
      <c r="U984" s="87"/>
      <c r="V984" s="87"/>
      <c r="W984" s="88"/>
      <c r="X984" s="86"/>
      <c r="Y984" s="87"/>
      <c r="Z984" s="87"/>
      <c r="AA984" s="88"/>
      <c r="AB984" s="86"/>
      <c r="AC984" s="87"/>
      <c r="AD984" s="87"/>
      <c r="AE984" s="88"/>
      <c r="AF984" s="86"/>
      <c r="AG984" s="87"/>
      <c r="AH984" s="87"/>
      <c r="AI984" s="362"/>
      <c r="AJ984" s="363"/>
      <c r="AK984" s="86"/>
      <c r="AL984" s="109">
        <v>2</v>
      </c>
      <c r="AM984" s="109">
        <v>2</v>
      </c>
      <c r="AN984" s="110">
        <v>2</v>
      </c>
      <c r="AO984" s="108">
        <v>2</v>
      </c>
      <c r="AP984" s="109">
        <v>2</v>
      </c>
      <c r="AQ984" s="109">
        <v>2</v>
      </c>
      <c r="AR984" s="110">
        <v>2</v>
      </c>
      <c r="AS984" s="111">
        <v>2</v>
      </c>
      <c r="AT984" s="109">
        <v>2</v>
      </c>
      <c r="AU984" s="109">
        <v>2</v>
      </c>
      <c r="AV984" s="112">
        <v>2</v>
      </c>
      <c r="AW984" s="108">
        <v>2</v>
      </c>
      <c r="AX984" s="109">
        <v>2</v>
      </c>
      <c r="AY984" s="109">
        <v>2</v>
      </c>
      <c r="AZ984" s="109">
        <v>2</v>
      </c>
      <c r="BA984" s="110" t="s">
        <v>163</v>
      </c>
      <c r="BB984" s="111" t="s">
        <v>163</v>
      </c>
      <c r="BC984" s="109" t="s">
        <v>163</v>
      </c>
      <c r="BD984" s="109" t="s">
        <v>163</v>
      </c>
      <c r="BE984" s="321"/>
      <c r="BF984" s="322"/>
      <c r="BG984" s="322"/>
      <c r="BH984" s="322"/>
      <c r="BI984" s="322"/>
      <c r="BJ984" s="323"/>
      <c r="BK984" s="46" t="s">
        <v>18</v>
      </c>
      <c r="BL984" s="46" t="s">
        <v>17</v>
      </c>
      <c r="BN984" s="146">
        <f t="shared" si="1592"/>
        <v>0</v>
      </c>
      <c r="BO984" s="146">
        <f t="shared" si="1541"/>
        <v>0</v>
      </c>
      <c r="BP984" s="146">
        <f t="shared" si="1542"/>
        <v>0</v>
      </c>
      <c r="BQ984" s="146">
        <f t="shared" si="1543"/>
        <v>0</v>
      </c>
      <c r="BR984" s="146">
        <f t="shared" si="1544"/>
        <v>0</v>
      </c>
      <c r="BS984" s="146">
        <f t="shared" si="1545"/>
        <v>0</v>
      </c>
      <c r="BT984" s="146">
        <f t="shared" si="1546"/>
        <v>0</v>
      </c>
      <c r="BU984" s="146">
        <f t="shared" si="1547"/>
        <v>0</v>
      </c>
      <c r="BV984" s="146">
        <f t="shared" si="1548"/>
        <v>0</v>
      </c>
      <c r="BW984" s="146">
        <f t="shared" si="1549"/>
        <v>0</v>
      </c>
      <c r="BX984" s="146">
        <f t="shared" si="1550"/>
        <v>0</v>
      </c>
      <c r="BY984" s="146">
        <f t="shared" si="1551"/>
        <v>0</v>
      </c>
      <c r="BZ984" s="146">
        <f t="shared" si="1552"/>
        <v>0</v>
      </c>
      <c r="CA984" s="146">
        <f t="shared" si="1553"/>
        <v>0</v>
      </c>
      <c r="CB984" s="146">
        <f t="shared" si="1554"/>
        <v>0</v>
      </c>
      <c r="CC984" s="146">
        <f t="shared" si="1555"/>
        <v>0</v>
      </c>
      <c r="CD984" s="146">
        <f t="shared" si="1556"/>
        <v>0</v>
      </c>
      <c r="CE984" s="146">
        <f t="shared" si="1557"/>
        <v>0</v>
      </c>
      <c r="CF984" s="146">
        <f t="shared" si="1558"/>
        <v>0</v>
      </c>
      <c r="CG984" s="146">
        <f t="shared" si="1559"/>
        <v>0</v>
      </c>
      <c r="CH984" s="146">
        <f t="shared" si="1560"/>
        <v>0</v>
      </c>
      <c r="CI984" s="146">
        <f t="shared" si="1561"/>
        <v>0</v>
      </c>
      <c r="CJ984" s="146">
        <f t="shared" si="1562"/>
        <v>0</v>
      </c>
      <c r="CK984" s="146">
        <f t="shared" si="1563"/>
        <v>0</v>
      </c>
      <c r="CL984" s="146">
        <f t="shared" si="1564"/>
        <v>0</v>
      </c>
      <c r="CM984" s="146">
        <f t="shared" si="1565"/>
        <v>0</v>
      </c>
      <c r="CN984" s="146">
        <f t="shared" si="1566"/>
        <v>0</v>
      </c>
      <c r="CO984" s="146">
        <f t="shared" si="1567"/>
        <v>8</v>
      </c>
      <c r="CP984" s="146">
        <f t="shared" si="1568"/>
        <v>8</v>
      </c>
      <c r="CQ984" s="146">
        <f t="shared" si="1569"/>
        <v>8</v>
      </c>
      <c r="CR984" s="146">
        <f t="shared" si="1570"/>
        <v>8</v>
      </c>
      <c r="CS984" s="146">
        <f t="shared" si="1571"/>
        <v>8</v>
      </c>
      <c r="CT984" s="146">
        <f t="shared" si="1572"/>
        <v>8</v>
      </c>
      <c r="CU984" s="146">
        <f t="shared" si="1573"/>
        <v>8</v>
      </c>
      <c r="CV984" s="146">
        <f t="shared" si="1574"/>
        <v>8</v>
      </c>
      <c r="CW984" s="146">
        <f t="shared" si="1575"/>
        <v>8</v>
      </c>
      <c r="CX984" s="146">
        <f t="shared" si="1576"/>
        <v>8</v>
      </c>
      <c r="CY984" s="146">
        <f t="shared" si="1577"/>
        <v>8</v>
      </c>
      <c r="CZ984" s="146">
        <f t="shared" si="1578"/>
        <v>8</v>
      </c>
      <c r="DA984" s="146">
        <f t="shared" si="1579"/>
        <v>8</v>
      </c>
      <c r="DB984" s="146">
        <f t="shared" si="1580"/>
        <v>8</v>
      </c>
      <c r="DC984" s="146">
        <f t="shared" si="1581"/>
        <v>8</v>
      </c>
      <c r="DD984" s="146">
        <f t="shared" si="1582"/>
        <v>0</v>
      </c>
      <c r="DE984" s="146">
        <f t="shared" si="1583"/>
        <v>0</v>
      </c>
      <c r="DF984" s="146">
        <f t="shared" si="1584"/>
        <v>0</v>
      </c>
      <c r="DG984" s="146">
        <f t="shared" si="1585"/>
        <v>0</v>
      </c>
      <c r="DH984" s="146">
        <f t="shared" si="1586"/>
        <v>0</v>
      </c>
      <c r="DI984" s="146">
        <f t="shared" si="1587"/>
        <v>0</v>
      </c>
      <c r="DJ984" s="146">
        <f t="shared" si="1588"/>
        <v>0</v>
      </c>
      <c r="DK984" s="146">
        <f t="shared" si="1589"/>
        <v>0</v>
      </c>
      <c r="DL984" s="146">
        <f t="shared" si="1590"/>
        <v>0</v>
      </c>
      <c r="DM984" s="146">
        <f t="shared" si="1591"/>
        <v>0</v>
      </c>
      <c r="DN984" s="64">
        <f t="shared" si="1597"/>
        <v>120</v>
      </c>
      <c r="DO984" s="52" t="str">
        <f t="shared" si="1598"/>
        <v/>
      </c>
      <c r="DP984" s="52" t="str">
        <f t="shared" si="1593"/>
        <v/>
      </c>
      <c r="DQ984" s="53">
        <f t="shared" si="1594"/>
        <v>120</v>
      </c>
      <c r="DR984" s="1">
        <f t="shared" si="1599"/>
        <v>2</v>
      </c>
      <c r="DS984" s="168" t="e">
        <f>IF(AND(DR984=#REF!,BL984=#REF!),'Tiến độ'!D984,"")</f>
        <v>#REF!</v>
      </c>
    </row>
    <row r="985" spans="1:123" ht="11.25" customHeight="1">
      <c r="A985" s="310" t="str">
        <f>IF(B985="","",MAX($A$7:A984)+1)</f>
        <v/>
      </c>
      <c r="B985" s="313"/>
      <c r="C985" s="91" t="s">
        <v>8</v>
      </c>
      <c r="D985" s="92"/>
      <c r="E985" s="93">
        <f>SUM(E970:E984)</f>
        <v>38</v>
      </c>
      <c r="F985" s="131"/>
      <c r="G985" s="132"/>
      <c r="H985" s="133"/>
      <c r="I985" s="134"/>
      <c r="J985" s="30"/>
      <c r="K985" s="96">
        <f t="shared" ref="K985:AH985" si="1602">SUM(K970:K984)</f>
        <v>14</v>
      </c>
      <c r="L985" s="97">
        <f t="shared" si="1602"/>
        <v>14</v>
      </c>
      <c r="M985" s="97">
        <f t="shared" si="1602"/>
        <v>14</v>
      </c>
      <c r="N985" s="98">
        <f t="shared" si="1602"/>
        <v>14</v>
      </c>
      <c r="O985" s="96">
        <f t="shared" si="1602"/>
        <v>14</v>
      </c>
      <c r="P985" s="97">
        <f t="shared" si="1602"/>
        <v>14</v>
      </c>
      <c r="Q985" s="97">
        <f t="shared" si="1602"/>
        <v>14</v>
      </c>
      <c r="R985" s="98">
        <f t="shared" si="1602"/>
        <v>14</v>
      </c>
      <c r="S985" s="96">
        <f t="shared" si="1602"/>
        <v>14</v>
      </c>
      <c r="T985" s="97">
        <f t="shared" si="1602"/>
        <v>14</v>
      </c>
      <c r="U985" s="97">
        <f t="shared" si="1602"/>
        <v>20</v>
      </c>
      <c r="V985" s="97">
        <f t="shared" si="1602"/>
        <v>20</v>
      </c>
      <c r="W985" s="98">
        <f t="shared" si="1602"/>
        <v>20</v>
      </c>
      <c r="X985" s="96">
        <f t="shared" si="1602"/>
        <v>20</v>
      </c>
      <c r="Y985" s="97">
        <f t="shared" si="1602"/>
        <v>20</v>
      </c>
      <c r="Z985" s="97">
        <f t="shared" si="1602"/>
        <v>0</v>
      </c>
      <c r="AA985" s="98">
        <f t="shared" si="1602"/>
        <v>0</v>
      </c>
      <c r="AB985" s="96">
        <f t="shared" si="1602"/>
        <v>0</v>
      </c>
      <c r="AC985" s="97">
        <f t="shared" si="1602"/>
        <v>0</v>
      </c>
      <c r="AD985" s="97">
        <f t="shared" si="1602"/>
        <v>0</v>
      </c>
      <c r="AE985" s="98">
        <f t="shared" si="1602"/>
        <v>0</v>
      </c>
      <c r="AF985" s="96">
        <f t="shared" si="1602"/>
        <v>0</v>
      </c>
      <c r="AG985" s="97">
        <f t="shared" si="1602"/>
        <v>0</v>
      </c>
      <c r="AH985" s="97">
        <f t="shared" si="1602"/>
        <v>0</v>
      </c>
      <c r="AI985" s="362"/>
      <c r="AJ985" s="363"/>
      <c r="AK985" s="96">
        <f t="shared" ref="AK985:BD985" si="1603">SUM(AK970:AK984)</f>
        <v>0</v>
      </c>
      <c r="AL985" s="97">
        <f t="shared" si="1603"/>
        <v>25</v>
      </c>
      <c r="AM985" s="97">
        <f t="shared" si="1603"/>
        <v>25</v>
      </c>
      <c r="AN985" s="98">
        <f t="shared" si="1603"/>
        <v>25</v>
      </c>
      <c r="AO985" s="96">
        <f t="shared" si="1603"/>
        <v>25</v>
      </c>
      <c r="AP985" s="97">
        <f t="shared" si="1603"/>
        <v>25</v>
      </c>
      <c r="AQ985" s="97">
        <f t="shared" si="1603"/>
        <v>25</v>
      </c>
      <c r="AR985" s="98">
        <f t="shared" si="1603"/>
        <v>25</v>
      </c>
      <c r="AS985" s="99">
        <f t="shared" si="1603"/>
        <v>25</v>
      </c>
      <c r="AT985" s="97">
        <f t="shared" si="1603"/>
        <v>25</v>
      </c>
      <c r="AU985" s="97">
        <f t="shared" si="1603"/>
        <v>25</v>
      </c>
      <c r="AV985" s="100">
        <f t="shared" si="1603"/>
        <v>25</v>
      </c>
      <c r="AW985" s="96">
        <f t="shared" si="1603"/>
        <v>25</v>
      </c>
      <c r="AX985" s="97">
        <f t="shared" si="1603"/>
        <v>25</v>
      </c>
      <c r="AY985" s="97">
        <f t="shared" si="1603"/>
        <v>22</v>
      </c>
      <c r="AZ985" s="97">
        <f t="shared" si="1603"/>
        <v>22</v>
      </c>
      <c r="BA985" s="98">
        <f t="shared" si="1603"/>
        <v>0</v>
      </c>
      <c r="BB985" s="99">
        <f t="shared" si="1603"/>
        <v>0</v>
      </c>
      <c r="BC985" s="97">
        <f t="shared" si="1603"/>
        <v>0</v>
      </c>
      <c r="BD985" s="97">
        <f t="shared" si="1603"/>
        <v>0</v>
      </c>
      <c r="BE985" s="321"/>
      <c r="BF985" s="322"/>
      <c r="BG985" s="322"/>
      <c r="BH985" s="322"/>
      <c r="BI985" s="322"/>
      <c r="BJ985" s="323"/>
      <c r="BK985" s="47"/>
      <c r="BL985" s="47" t="s">
        <v>1113</v>
      </c>
      <c r="BN985" s="146">
        <f t="shared" si="1592"/>
        <v>0</v>
      </c>
      <c r="BO985" s="146">
        <f t="shared" si="1541"/>
        <v>0</v>
      </c>
      <c r="BP985" s="146">
        <f t="shared" si="1542"/>
        <v>0</v>
      </c>
      <c r="BQ985" s="146">
        <f t="shared" si="1543"/>
        <v>0</v>
      </c>
      <c r="BR985" s="146">
        <f t="shared" si="1544"/>
        <v>0</v>
      </c>
      <c r="BS985" s="146">
        <f t="shared" si="1545"/>
        <v>0</v>
      </c>
      <c r="BT985" s="146">
        <f t="shared" si="1546"/>
        <v>0</v>
      </c>
      <c r="BU985" s="146">
        <f t="shared" si="1547"/>
        <v>0</v>
      </c>
      <c r="BV985" s="146">
        <f t="shared" si="1548"/>
        <v>0</v>
      </c>
      <c r="BW985" s="146">
        <f t="shared" si="1549"/>
        <v>0</v>
      </c>
      <c r="BX985" s="146">
        <f t="shared" si="1550"/>
        <v>0</v>
      </c>
      <c r="BY985" s="146">
        <f t="shared" si="1551"/>
        <v>0</v>
      </c>
      <c r="BZ985" s="146">
        <f t="shared" si="1552"/>
        <v>0</v>
      </c>
      <c r="CA985" s="146">
        <f t="shared" si="1553"/>
        <v>0</v>
      </c>
      <c r="CB985" s="146">
        <f t="shared" si="1554"/>
        <v>0</v>
      </c>
      <c r="CC985" s="146">
        <f t="shared" si="1555"/>
        <v>0</v>
      </c>
      <c r="CD985" s="146">
        <f t="shared" si="1556"/>
        <v>0</v>
      </c>
      <c r="CE985" s="146">
        <f t="shared" si="1557"/>
        <v>0</v>
      </c>
      <c r="CF985" s="146">
        <f t="shared" si="1558"/>
        <v>0</v>
      </c>
      <c r="CG985" s="146">
        <f t="shared" si="1559"/>
        <v>0</v>
      </c>
      <c r="CH985" s="146">
        <f t="shared" si="1560"/>
        <v>0</v>
      </c>
      <c r="CI985" s="146">
        <f t="shared" si="1561"/>
        <v>0</v>
      </c>
      <c r="CJ985" s="146">
        <f t="shared" si="1562"/>
        <v>0</v>
      </c>
      <c r="CK985" s="146">
        <f t="shared" si="1563"/>
        <v>0</v>
      </c>
      <c r="CL985" s="146">
        <f t="shared" si="1564"/>
        <v>0</v>
      </c>
      <c r="CM985" s="146">
        <f t="shared" si="1565"/>
        <v>0</v>
      </c>
      <c r="CN985" s="146">
        <f t="shared" si="1566"/>
        <v>0</v>
      </c>
      <c r="CO985" s="146">
        <f t="shared" si="1567"/>
        <v>0</v>
      </c>
      <c r="CP985" s="146">
        <f t="shared" si="1568"/>
        <v>0</v>
      </c>
      <c r="CQ985" s="146">
        <f t="shared" si="1569"/>
        <v>0</v>
      </c>
      <c r="CR985" s="146">
        <f t="shared" si="1570"/>
        <v>0</v>
      </c>
      <c r="CS985" s="146">
        <f t="shared" si="1571"/>
        <v>0</v>
      </c>
      <c r="CT985" s="146">
        <f t="shared" si="1572"/>
        <v>0</v>
      </c>
      <c r="CU985" s="146">
        <f t="shared" si="1573"/>
        <v>0</v>
      </c>
      <c r="CV985" s="146">
        <f t="shared" si="1574"/>
        <v>0</v>
      </c>
      <c r="CW985" s="146">
        <f t="shared" si="1575"/>
        <v>0</v>
      </c>
      <c r="CX985" s="146">
        <f t="shared" si="1576"/>
        <v>0</v>
      </c>
      <c r="CY985" s="146">
        <f t="shared" si="1577"/>
        <v>0</v>
      </c>
      <c r="CZ985" s="146">
        <f t="shared" si="1578"/>
        <v>0</v>
      </c>
      <c r="DA985" s="146">
        <f t="shared" si="1579"/>
        <v>0</v>
      </c>
      <c r="DB985" s="146">
        <f t="shared" si="1580"/>
        <v>0</v>
      </c>
      <c r="DC985" s="146">
        <f t="shared" si="1581"/>
        <v>0</v>
      </c>
      <c r="DD985" s="146">
        <f t="shared" si="1582"/>
        <v>0</v>
      </c>
      <c r="DE985" s="146">
        <f t="shared" si="1583"/>
        <v>0</v>
      </c>
      <c r="DF985" s="146">
        <f t="shared" si="1584"/>
        <v>0</v>
      </c>
      <c r="DG985" s="146">
        <f t="shared" si="1585"/>
        <v>0</v>
      </c>
      <c r="DH985" s="146">
        <f t="shared" si="1586"/>
        <v>0</v>
      </c>
      <c r="DI985" s="146">
        <f t="shared" si="1587"/>
        <v>0</v>
      </c>
      <c r="DJ985" s="146">
        <f t="shared" si="1588"/>
        <v>0</v>
      </c>
      <c r="DK985" s="146">
        <f t="shared" si="1589"/>
        <v>0</v>
      </c>
      <c r="DL985" s="146">
        <f t="shared" si="1590"/>
        <v>0</v>
      </c>
      <c r="DM985" s="146">
        <f t="shared" si="1591"/>
        <v>0</v>
      </c>
      <c r="DN985" s="54"/>
      <c r="DO985" s="55"/>
      <c r="DP985" s="55"/>
      <c r="DQ985" s="56"/>
      <c r="DS985" s="168" t="e">
        <f>IF(AND(DR985=#REF!,BL985=#REF!),'Tiến độ'!D985,"")</f>
        <v>#REF!</v>
      </c>
    </row>
    <row r="986" spans="1:123" ht="11.25" customHeight="1">
      <c r="A986" s="308">
        <f>IF(B986="","",MAX($A$7:A985)+1)</f>
        <v>67</v>
      </c>
      <c r="B986" s="311" t="s">
        <v>1160</v>
      </c>
      <c r="C986" s="67" t="s">
        <v>16</v>
      </c>
      <c r="D986" s="68" t="s">
        <v>242</v>
      </c>
      <c r="E986" s="69">
        <v>2</v>
      </c>
      <c r="F986" s="70">
        <v>39</v>
      </c>
      <c r="G986" s="71"/>
      <c r="H986" s="72">
        <v>2</v>
      </c>
      <c r="I986" s="73">
        <f>57+49</f>
        <v>106</v>
      </c>
      <c r="J986" s="24" t="s">
        <v>968</v>
      </c>
      <c r="K986" s="74">
        <v>3</v>
      </c>
      <c r="L986" s="75">
        <v>3</v>
      </c>
      <c r="M986" s="75">
        <v>3</v>
      </c>
      <c r="N986" s="76">
        <v>3</v>
      </c>
      <c r="O986" s="74">
        <v>3</v>
      </c>
      <c r="P986" s="75">
        <v>3</v>
      </c>
      <c r="Q986" s="75">
        <v>3</v>
      </c>
      <c r="R986" s="76">
        <v>3</v>
      </c>
      <c r="S986" s="74">
        <v>3</v>
      </c>
      <c r="T986" s="75">
        <v>3</v>
      </c>
      <c r="U986" s="75">
        <v>3</v>
      </c>
      <c r="V986" s="75">
        <v>3</v>
      </c>
      <c r="W986" s="76">
        <v>3</v>
      </c>
      <c r="X986" s="74"/>
      <c r="Y986" s="75"/>
      <c r="Z986" s="75" t="s">
        <v>163</v>
      </c>
      <c r="AA986" s="76" t="s">
        <v>163</v>
      </c>
      <c r="AB986" s="74" t="s">
        <v>163</v>
      </c>
      <c r="AC986" s="75" t="s">
        <v>163</v>
      </c>
      <c r="AD986" s="75" t="s">
        <v>164</v>
      </c>
      <c r="AE986" s="76" t="s">
        <v>164</v>
      </c>
      <c r="AF986" s="74" t="s">
        <v>164</v>
      </c>
      <c r="AG986" s="75" t="s">
        <v>164</v>
      </c>
      <c r="AH986" s="75" t="s">
        <v>164</v>
      </c>
      <c r="AI986" s="362"/>
      <c r="AJ986" s="363"/>
      <c r="AK986" s="74" t="s">
        <v>164</v>
      </c>
      <c r="AL986" s="75"/>
      <c r="AM986" s="75"/>
      <c r="AN986" s="76"/>
      <c r="AO986" s="74"/>
      <c r="AP986" s="75"/>
      <c r="AQ986" s="75"/>
      <c r="AR986" s="76"/>
      <c r="AS986" s="77"/>
      <c r="AT986" s="75"/>
      <c r="AU986" s="75"/>
      <c r="AV986" s="78"/>
      <c r="AW986" s="74"/>
      <c r="AX986" s="75"/>
      <c r="AY986" s="75"/>
      <c r="AZ986" s="75"/>
      <c r="BA986" s="76"/>
      <c r="BB986" s="77"/>
      <c r="BC986" s="75"/>
      <c r="BD986" s="75"/>
      <c r="BE986" s="321"/>
      <c r="BF986" s="322"/>
      <c r="BG986" s="322"/>
      <c r="BH986" s="322"/>
      <c r="BI986" s="322"/>
      <c r="BJ986" s="323"/>
      <c r="BK986" s="45" t="s">
        <v>18</v>
      </c>
      <c r="BL986" s="45" t="s">
        <v>16</v>
      </c>
      <c r="BN986" s="146">
        <f t="shared" si="1592"/>
        <v>6</v>
      </c>
      <c r="BO986" s="146">
        <f t="shared" si="1541"/>
        <v>6</v>
      </c>
      <c r="BP986" s="146">
        <f t="shared" si="1542"/>
        <v>6</v>
      </c>
      <c r="BQ986" s="146">
        <f t="shared" si="1543"/>
        <v>6</v>
      </c>
      <c r="BR986" s="146">
        <f t="shared" si="1544"/>
        <v>6</v>
      </c>
      <c r="BS986" s="146">
        <f t="shared" si="1545"/>
        <v>6</v>
      </c>
      <c r="BT986" s="146">
        <f t="shared" si="1546"/>
        <v>6</v>
      </c>
      <c r="BU986" s="146">
        <f t="shared" si="1547"/>
        <v>6</v>
      </c>
      <c r="BV986" s="146">
        <f t="shared" si="1548"/>
        <v>6</v>
      </c>
      <c r="BW986" s="146">
        <f t="shared" si="1549"/>
        <v>6</v>
      </c>
      <c r="BX986" s="146">
        <f t="shared" si="1550"/>
        <v>6</v>
      </c>
      <c r="BY986" s="146">
        <f t="shared" si="1551"/>
        <v>6</v>
      </c>
      <c r="BZ986" s="146">
        <f t="shared" si="1552"/>
        <v>6</v>
      </c>
      <c r="CA986" s="146">
        <f t="shared" si="1553"/>
        <v>0</v>
      </c>
      <c r="CB986" s="146">
        <f t="shared" si="1554"/>
        <v>0</v>
      </c>
      <c r="CC986" s="146">
        <f t="shared" si="1555"/>
        <v>0</v>
      </c>
      <c r="CD986" s="146">
        <f t="shared" si="1556"/>
        <v>0</v>
      </c>
      <c r="CE986" s="146">
        <f t="shared" si="1557"/>
        <v>0</v>
      </c>
      <c r="CF986" s="146">
        <f t="shared" si="1558"/>
        <v>0</v>
      </c>
      <c r="CG986" s="146">
        <f t="shared" si="1559"/>
        <v>0</v>
      </c>
      <c r="CH986" s="146">
        <f t="shared" si="1560"/>
        <v>0</v>
      </c>
      <c r="CI986" s="146">
        <f t="shared" si="1561"/>
        <v>0</v>
      </c>
      <c r="CJ986" s="146">
        <f t="shared" si="1562"/>
        <v>0</v>
      </c>
      <c r="CK986" s="146">
        <f t="shared" si="1563"/>
        <v>0</v>
      </c>
      <c r="CL986" s="146">
        <f t="shared" si="1564"/>
        <v>0</v>
      </c>
      <c r="CM986" s="146">
        <f t="shared" si="1565"/>
        <v>0</v>
      </c>
      <c r="CN986" s="146">
        <f t="shared" si="1566"/>
        <v>0</v>
      </c>
      <c r="CO986" s="146">
        <f t="shared" si="1567"/>
        <v>0</v>
      </c>
      <c r="CP986" s="146">
        <f t="shared" si="1568"/>
        <v>0</v>
      </c>
      <c r="CQ986" s="146">
        <f t="shared" si="1569"/>
        <v>0</v>
      </c>
      <c r="CR986" s="146">
        <f t="shared" si="1570"/>
        <v>0</v>
      </c>
      <c r="CS986" s="146">
        <f t="shared" si="1571"/>
        <v>0</v>
      </c>
      <c r="CT986" s="146">
        <f t="shared" si="1572"/>
        <v>0</v>
      </c>
      <c r="CU986" s="146">
        <f t="shared" si="1573"/>
        <v>0</v>
      </c>
      <c r="CV986" s="146">
        <f t="shared" si="1574"/>
        <v>0</v>
      </c>
      <c r="CW986" s="146">
        <f t="shared" si="1575"/>
        <v>0</v>
      </c>
      <c r="CX986" s="146">
        <f t="shared" si="1576"/>
        <v>0</v>
      </c>
      <c r="CY986" s="146">
        <f t="shared" si="1577"/>
        <v>0</v>
      </c>
      <c r="CZ986" s="146">
        <f t="shared" si="1578"/>
        <v>0</v>
      </c>
      <c r="DA986" s="146">
        <f t="shared" si="1579"/>
        <v>0</v>
      </c>
      <c r="DB986" s="146">
        <f t="shared" si="1580"/>
        <v>0</v>
      </c>
      <c r="DC986" s="146">
        <f t="shared" si="1581"/>
        <v>0</v>
      </c>
      <c r="DD986" s="146">
        <f t="shared" si="1582"/>
        <v>0</v>
      </c>
      <c r="DE986" s="146">
        <f t="shared" si="1583"/>
        <v>0</v>
      </c>
      <c r="DF986" s="146">
        <f t="shared" si="1584"/>
        <v>0</v>
      </c>
      <c r="DG986" s="146">
        <f t="shared" si="1585"/>
        <v>0</v>
      </c>
      <c r="DH986" s="146">
        <f t="shared" si="1586"/>
        <v>0</v>
      </c>
      <c r="DI986" s="146">
        <f t="shared" si="1587"/>
        <v>0</v>
      </c>
      <c r="DJ986" s="146">
        <f t="shared" si="1588"/>
        <v>0</v>
      </c>
      <c r="DK986" s="146">
        <f t="shared" si="1589"/>
        <v>0</v>
      </c>
      <c r="DL986" s="146">
        <f t="shared" si="1590"/>
        <v>0</v>
      </c>
      <c r="DM986" s="146">
        <f t="shared" si="1591"/>
        <v>0</v>
      </c>
      <c r="DN986" s="63">
        <f t="shared" ref="DN986:DN999" si="1604">F986*H986</f>
        <v>78</v>
      </c>
      <c r="DO986" s="50">
        <f t="shared" ref="DO986:DO999" si="1605">IF(COUNTA(K986:AC986)&gt;0,DN986,"")</f>
        <v>78</v>
      </c>
      <c r="DP986" s="50" t="str">
        <f t="shared" si="1593"/>
        <v/>
      </c>
      <c r="DQ986" s="51" t="str">
        <f t="shared" si="1594"/>
        <v/>
      </c>
      <c r="DR986" s="1">
        <f t="shared" ref="DR986:DR999" si="1606">IF(DQ986="",1,2)</f>
        <v>1</v>
      </c>
      <c r="DS986" s="168" t="e">
        <f>IF(AND(DR986=#REF!,BL986=#REF!),'Tiến độ'!D986,"")</f>
        <v>#REF!</v>
      </c>
    </row>
    <row r="987" spans="1:123" ht="11.25" customHeight="1">
      <c r="A987" s="309" t="str">
        <f>IF(B987="","",MAX($A$7:A986)+1)</f>
        <v/>
      </c>
      <c r="B987" s="312"/>
      <c r="C987" s="101" t="s">
        <v>566</v>
      </c>
      <c r="D987" s="102" t="s">
        <v>567</v>
      </c>
      <c r="E987" s="103">
        <v>4</v>
      </c>
      <c r="F987" s="104">
        <v>60</v>
      </c>
      <c r="G987" s="105"/>
      <c r="H987" s="106">
        <f>H986</f>
        <v>2</v>
      </c>
      <c r="I987" s="107">
        <f>I986</f>
        <v>106</v>
      </c>
      <c r="J987" s="28" t="s">
        <v>968</v>
      </c>
      <c r="K987" s="108">
        <v>4</v>
      </c>
      <c r="L987" s="109">
        <v>4</v>
      </c>
      <c r="M987" s="109">
        <v>4</v>
      </c>
      <c r="N987" s="110">
        <v>4</v>
      </c>
      <c r="O987" s="108">
        <v>4</v>
      </c>
      <c r="P987" s="109">
        <v>4</v>
      </c>
      <c r="Q987" s="109">
        <v>4</v>
      </c>
      <c r="R987" s="110">
        <v>4</v>
      </c>
      <c r="S987" s="108">
        <v>4</v>
      </c>
      <c r="T987" s="109">
        <v>4</v>
      </c>
      <c r="U987" s="109">
        <v>4</v>
      </c>
      <c r="V987" s="109">
        <v>4</v>
      </c>
      <c r="W987" s="110">
        <v>4</v>
      </c>
      <c r="X987" s="108">
        <v>4</v>
      </c>
      <c r="Y987" s="109">
        <v>4</v>
      </c>
      <c r="Z987" s="109" t="s">
        <v>163</v>
      </c>
      <c r="AA987" s="110" t="s">
        <v>163</v>
      </c>
      <c r="AB987" s="108" t="s">
        <v>163</v>
      </c>
      <c r="AC987" s="109" t="s">
        <v>163</v>
      </c>
      <c r="AD987" s="109" t="s">
        <v>164</v>
      </c>
      <c r="AE987" s="110" t="s">
        <v>164</v>
      </c>
      <c r="AF987" s="108" t="s">
        <v>164</v>
      </c>
      <c r="AG987" s="109" t="s">
        <v>164</v>
      </c>
      <c r="AH987" s="109" t="s">
        <v>164</v>
      </c>
      <c r="AI987" s="362"/>
      <c r="AJ987" s="363"/>
      <c r="AK987" s="108" t="s">
        <v>164</v>
      </c>
      <c r="AL987" s="109"/>
      <c r="AM987" s="109"/>
      <c r="AN987" s="110"/>
      <c r="AO987" s="108"/>
      <c r="AP987" s="109"/>
      <c r="AQ987" s="109"/>
      <c r="AR987" s="110"/>
      <c r="AS987" s="111"/>
      <c r="AT987" s="109"/>
      <c r="AU987" s="109"/>
      <c r="AV987" s="112"/>
      <c r="AW987" s="108"/>
      <c r="AX987" s="109"/>
      <c r="AY987" s="109"/>
      <c r="AZ987" s="109"/>
      <c r="BA987" s="110"/>
      <c r="BB987" s="111"/>
      <c r="BC987" s="109"/>
      <c r="BD987" s="109"/>
      <c r="BE987" s="321"/>
      <c r="BF987" s="322"/>
      <c r="BG987" s="322"/>
      <c r="BH987" s="322"/>
      <c r="BI987" s="322"/>
      <c r="BJ987" s="323"/>
      <c r="BK987" s="48" t="s">
        <v>18</v>
      </c>
      <c r="BL987" s="48" t="s">
        <v>47</v>
      </c>
      <c r="BN987" s="146">
        <f t="shared" si="1592"/>
        <v>8</v>
      </c>
      <c r="BO987" s="146">
        <f t="shared" si="1541"/>
        <v>8</v>
      </c>
      <c r="BP987" s="146">
        <f t="shared" si="1542"/>
        <v>8</v>
      </c>
      <c r="BQ987" s="146">
        <f t="shared" si="1543"/>
        <v>8</v>
      </c>
      <c r="BR987" s="146">
        <f t="shared" si="1544"/>
        <v>8</v>
      </c>
      <c r="BS987" s="146">
        <f t="shared" si="1545"/>
        <v>8</v>
      </c>
      <c r="BT987" s="146">
        <f t="shared" si="1546"/>
        <v>8</v>
      </c>
      <c r="BU987" s="146">
        <f t="shared" si="1547"/>
        <v>8</v>
      </c>
      <c r="BV987" s="146">
        <f t="shared" si="1548"/>
        <v>8</v>
      </c>
      <c r="BW987" s="146">
        <f t="shared" si="1549"/>
        <v>8</v>
      </c>
      <c r="BX987" s="146">
        <f t="shared" si="1550"/>
        <v>8</v>
      </c>
      <c r="BY987" s="146">
        <f t="shared" si="1551"/>
        <v>8</v>
      </c>
      <c r="BZ987" s="146">
        <f t="shared" si="1552"/>
        <v>8</v>
      </c>
      <c r="CA987" s="146">
        <f t="shared" si="1553"/>
        <v>8</v>
      </c>
      <c r="CB987" s="146">
        <f t="shared" si="1554"/>
        <v>8</v>
      </c>
      <c r="CC987" s="146">
        <f t="shared" si="1555"/>
        <v>0</v>
      </c>
      <c r="CD987" s="146">
        <f t="shared" si="1556"/>
        <v>0</v>
      </c>
      <c r="CE987" s="146">
        <f t="shared" si="1557"/>
        <v>0</v>
      </c>
      <c r="CF987" s="146">
        <f t="shared" si="1558"/>
        <v>0</v>
      </c>
      <c r="CG987" s="146">
        <f t="shared" si="1559"/>
        <v>0</v>
      </c>
      <c r="CH987" s="146">
        <f t="shared" si="1560"/>
        <v>0</v>
      </c>
      <c r="CI987" s="146">
        <f t="shared" si="1561"/>
        <v>0</v>
      </c>
      <c r="CJ987" s="146">
        <f t="shared" si="1562"/>
        <v>0</v>
      </c>
      <c r="CK987" s="146">
        <f t="shared" si="1563"/>
        <v>0</v>
      </c>
      <c r="CL987" s="146">
        <f t="shared" si="1564"/>
        <v>0</v>
      </c>
      <c r="CM987" s="146">
        <f t="shared" si="1565"/>
        <v>0</v>
      </c>
      <c r="CN987" s="146">
        <f t="shared" si="1566"/>
        <v>0</v>
      </c>
      <c r="CO987" s="146">
        <f t="shared" si="1567"/>
        <v>0</v>
      </c>
      <c r="CP987" s="146">
        <f t="shared" si="1568"/>
        <v>0</v>
      </c>
      <c r="CQ987" s="146">
        <f t="shared" si="1569"/>
        <v>0</v>
      </c>
      <c r="CR987" s="146">
        <f t="shared" si="1570"/>
        <v>0</v>
      </c>
      <c r="CS987" s="146">
        <f t="shared" si="1571"/>
        <v>0</v>
      </c>
      <c r="CT987" s="146">
        <f t="shared" si="1572"/>
        <v>0</v>
      </c>
      <c r="CU987" s="146">
        <f t="shared" si="1573"/>
        <v>0</v>
      </c>
      <c r="CV987" s="146">
        <f t="shared" si="1574"/>
        <v>0</v>
      </c>
      <c r="CW987" s="146">
        <f t="shared" si="1575"/>
        <v>0</v>
      </c>
      <c r="CX987" s="146">
        <f t="shared" si="1576"/>
        <v>0</v>
      </c>
      <c r="CY987" s="146">
        <f t="shared" si="1577"/>
        <v>0</v>
      </c>
      <c r="CZ987" s="146">
        <f t="shared" si="1578"/>
        <v>0</v>
      </c>
      <c r="DA987" s="146">
        <f t="shared" si="1579"/>
        <v>0</v>
      </c>
      <c r="DB987" s="146">
        <f t="shared" si="1580"/>
        <v>0</v>
      </c>
      <c r="DC987" s="146">
        <f t="shared" si="1581"/>
        <v>0</v>
      </c>
      <c r="DD987" s="146">
        <f t="shared" si="1582"/>
        <v>0</v>
      </c>
      <c r="DE987" s="146">
        <f t="shared" si="1583"/>
        <v>0</v>
      </c>
      <c r="DF987" s="146">
        <f t="shared" si="1584"/>
        <v>0</v>
      </c>
      <c r="DG987" s="146">
        <f t="shared" si="1585"/>
        <v>0</v>
      </c>
      <c r="DH987" s="146">
        <f t="shared" si="1586"/>
        <v>0</v>
      </c>
      <c r="DI987" s="146">
        <f t="shared" si="1587"/>
        <v>0</v>
      </c>
      <c r="DJ987" s="146">
        <f t="shared" si="1588"/>
        <v>0</v>
      </c>
      <c r="DK987" s="146">
        <f t="shared" si="1589"/>
        <v>0</v>
      </c>
      <c r="DL987" s="146">
        <f t="shared" si="1590"/>
        <v>0</v>
      </c>
      <c r="DM987" s="146">
        <f t="shared" si="1591"/>
        <v>0</v>
      </c>
      <c r="DN987" s="65">
        <f t="shared" si="1604"/>
        <v>120</v>
      </c>
      <c r="DO987" s="57">
        <f t="shared" si="1605"/>
        <v>120</v>
      </c>
      <c r="DP987" s="57" t="str">
        <f t="shared" si="1593"/>
        <v/>
      </c>
      <c r="DQ987" s="58" t="str">
        <f t="shared" si="1594"/>
        <v/>
      </c>
      <c r="DR987" s="1">
        <f t="shared" si="1606"/>
        <v>1</v>
      </c>
      <c r="DS987" s="168" t="e">
        <f>IF(AND(DR987=#REF!,BL987=#REF!),'Tiến độ'!D987,"")</f>
        <v>#REF!</v>
      </c>
    </row>
    <row r="988" spans="1:123" ht="11.25" customHeight="1">
      <c r="A988" s="309" t="str">
        <f>IF(B988="","",MAX($A$7:A987)+1)</f>
        <v/>
      </c>
      <c r="B988" s="312"/>
      <c r="C988" s="101" t="s">
        <v>929</v>
      </c>
      <c r="D988" s="102" t="s">
        <v>930</v>
      </c>
      <c r="E988" s="103">
        <v>3</v>
      </c>
      <c r="F988" s="104">
        <v>45</v>
      </c>
      <c r="G988" s="105"/>
      <c r="H988" s="106">
        <f t="shared" ref="H988:H999" si="1607">H987</f>
        <v>2</v>
      </c>
      <c r="I988" s="107">
        <f t="shared" ref="I988:I999" si="1608">I987</f>
        <v>106</v>
      </c>
      <c r="J988" s="28"/>
      <c r="K988" s="108">
        <v>3</v>
      </c>
      <c r="L988" s="109">
        <v>3</v>
      </c>
      <c r="M988" s="109">
        <v>3</v>
      </c>
      <c r="N988" s="110">
        <v>3</v>
      </c>
      <c r="O988" s="108">
        <v>3</v>
      </c>
      <c r="P988" s="109">
        <v>3</v>
      </c>
      <c r="Q988" s="109">
        <v>3</v>
      </c>
      <c r="R988" s="110">
        <v>3</v>
      </c>
      <c r="S988" s="108">
        <v>3</v>
      </c>
      <c r="T988" s="109">
        <v>3</v>
      </c>
      <c r="U988" s="109">
        <v>3</v>
      </c>
      <c r="V988" s="109">
        <v>3</v>
      </c>
      <c r="W988" s="110">
        <v>3</v>
      </c>
      <c r="X988" s="108">
        <v>3</v>
      </c>
      <c r="Y988" s="109">
        <v>3</v>
      </c>
      <c r="Z988" s="109" t="s">
        <v>163</v>
      </c>
      <c r="AA988" s="110" t="s">
        <v>163</v>
      </c>
      <c r="AB988" s="108" t="s">
        <v>163</v>
      </c>
      <c r="AC988" s="109" t="s">
        <v>163</v>
      </c>
      <c r="AD988" s="109" t="s">
        <v>164</v>
      </c>
      <c r="AE988" s="110" t="s">
        <v>164</v>
      </c>
      <c r="AF988" s="108" t="s">
        <v>164</v>
      </c>
      <c r="AG988" s="109" t="s">
        <v>164</v>
      </c>
      <c r="AH988" s="109" t="s">
        <v>164</v>
      </c>
      <c r="AI988" s="362"/>
      <c r="AJ988" s="363"/>
      <c r="AK988" s="108" t="s">
        <v>164</v>
      </c>
      <c r="AL988" s="109"/>
      <c r="AM988" s="109"/>
      <c r="AN988" s="110"/>
      <c r="AO988" s="108"/>
      <c r="AP988" s="109"/>
      <c r="AQ988" s="109"/>
      <c r="AR988" s="110"/>
      <c r="AS988" s="111"/>
      <c r="AT988" s="109"/>
      <c r="AU988" s="109"/>
      <c r="AV988" s="112"/>
      <c r="AW988" s="108"/>
      <c r="AX988" s="109"/>
      <c r="AY988" s="109"/>
      <c r="AZ988" s="109"/>
      <c r="BA988" s="110"/>
      <c r="BB988" s="111"/>
      <c r="BC988" s="109"/>
      <c r="BD988" s="109"/>
      <c r="BE988" s="321"/>
      <c r="BF988" s="322"/>
      <c r="BG988" s="322"/>
      <c r="BH988" s="322"/>
      <c r="BI988" s="322"/>
      <c r="BJ988" s="323"/>
      <c r="BK988" s="48" t="s">
        <v>18</v>
      </c>
      <c r="BL988" s="48" t="s">
        <v>50</v>
      </c>
      <c r="BN988" s="146">
        <f t="shared" si="1592"/>
        <v>6</v>
      </c>
      <c r="BO988" s="146">
        <f t="shared" si="1541"/>
        <v>6</v>
      </c>
      <c r="BP988" s="146">
        <f t="shared" si="1542"/>
        <v>6</v>
      </c>
      <c r="BQ988" s="146">
        <f t="shared" si="1543"/>
        <v>6</v>
      </c>
      <c r="BR988" s="146">
        <f t="shared" si="1544"/>
        <v>6</v>
      </c>
      <c r="BS988" s="146">
        <f t="shared" si="1545"/>
        <v>6</v>
      </c>
      <c r="BT988" s="146">
        <f t="shared" si="1546"/>
        <v>6</v>
      </c>
      <c r="BU988" s="146">
        <f t="shared" si="1547"/>
        <v>6</v>
      </c>
      <c r="BV988" s="146">
        <f t="shared" si="1548"/>
        <v>6</v>
      </c>
      <c r="BW988" s="146">
        <f t="shared" si="1549"/>
        <v>6</v>
      </c>
      <c r="BX988" s="146">
        <f t="shared" si="1550"/>
        <v>6</v>
      </c>
      <c r="BY988" s="146">
        <f t="shared" si="1551"/>
        <v>6</v>
      </c>
      <c r="BZ988" s="146">
        <f t="shared" si="1552"/>
        <v>6</v>
      </c>
      <c r="CA988" s="146">
        <f t="shared" si="1553"/>
        <v>6</v>
      </c>
      <c r="CB988" s="146">
        <f t="shared" si="1554"/>
        <v>6</v>
      </c>
      <c r="CC988" s="146">
        <f t="shared" si="1555"/>
        <v>0</v>
      </c>
      <c r="CD988" s="146">
        <f t="shared" si="1556"/>
        <v>0</v>
      </c>
      <c r="CE988" s="146">
        <f t="shared" si="1557"/>
        <v>0</v>
      </c>
      <c r="CF988" s="146">
        <f t="shared" si="1558"/>
        <v>0</v>
      </c>
      <c r="CG988" s="146">
        <f t="shared" si="1559"/>
        <v>0</v>
      </c>
      <c r="CH988" s="146">
        <f t="shared" si="1560"/>
        <v>0</v>
      </c>
      <c r="CI988" s="146">
        <f t="shared" si="1561"/>
        <v>0</v>
      </c>
      <c r="CJ988" s="146">
        <f t="shared" si="1562"/>
        <v>0</v>
      </c>
      <c r="CK988" s="146">
        <f t="shared" si="1563"/>
        <v>0</v>
      </c>
      <c r="CL988" s="146">
        <f t="shared" si="1564"/>
        <v>0</v>
      </c>
      <c r="CM988" s="146">
        <f t="shared" si="1565"/>
        <v>0</v>
      </c>
      <c r="CN988" s="146">
        <f t="shared" si="1566"/>
        <v>0</v>
      </c>
      <c r="CO988" s="146">
        <f t="shared" si="1567"/>
        <v>0</v>
      </c>
      <c r="CP988" s="146">
        <f t="shared" si="1568"/>
        <v>0</v>
      </c>
      <c r="CQ988" s="146">
        <f t="shared" si="1569"/>
        <v>0</v>
      </c>
      <c r="CR988" s="146">
        <f t="shared" si="1570"/>
        <v>0</v>
      </c>
      <c r="CS988" s="146">
        <f t="shared" si="1571"/>
        <v>0</v>
      </c>
      <c r="CT988" s="146">
        <f t="shared" si="1572"/>
        <v>0</v>
      </c>
      <c r="CU988" s="146">
        <f t="shared" si="1573"/>
        <v>0</v>
      </c>
      <c r="CV988" s="146">
        <f t="shared" si="1574"/>
        <v>0</v>
      </c>
      <c r="CW988" s="146">
        <f t="shared" si="1575"/>
        <v>0</v>
      </c>
      <c r="CX988" s="146">
        <f t="shared" si="1576"/>
        <v>0</v>
      </c>
      <c r="CY988" s="146">
        <f t="shared" si="1577"/>
        <v>0</v>
      </c>
      <c r="CZ988" s="146">
        <f t="shared" si="1578"/>
        <v>0</v>
      </c>
      <c r="DA988" s="146">
        <f t="shared" si="1579"/>
        <v>0</v>
      </c>
      <c r="DB988" s="146">
        <f t="shared" si="1580"/>
        <v>0</v>
      </c>
      <c r="DC988" s="146">
        <f t="shared" si="1581"/>
        <v>0</v>
      </c>
      <c r="DD988" s="146">
        <f t="shared" si="1582"/>
        <v>0</v>
      </c>
      <c r="DE988" s="146">
        <f t="shared" si="1583"/>
        <v>0</v>
      </c>
      <c r="DF988" s="146">
        <f t="shared" si="1584"/>
        <v>0</v>
      </c>
      <c r="DG988" s="146">
        <f t="shared" si="1585"/>
        <v>0</v>
      </c>
      <c r="DH988" s="146">
        <f t="shared" si="1586"/>
        <v>0</v>
      </c>
      <c r="DI988" s="146">
        <f t="shared" si="1587"/>
        <v>0</v>
      </c>
      <c r="DJ988" s="146">
        <f t="shared" si="1588"/>
        <v>0</v>
      </c>
      <c r="DK988" s="146">
        <f t="shared" si="1589"/>
        <v>0</v>
      </c>
      <c r="DL988" s="146">
        <f t="shared" si="1590"/>
        <v>0</v>
      </c>
      <c r="DM988" s="146">
        <f t="shared" si="1591"/>
        <v>0</v>
      </c>
      <c r="DN988" s="65">
        <f t="shared" si="1604"/>
        <v>90</v>
      </c>
      <c r="DO988" s="57">
        <f t="shared" si="1605"/>
        <v>90</v>
      </c>
      <c r="DP988" s="57" t="str">
        <f t="shared" si="1593"/>
        <v/>
      </c>
      <c r="DQ988" s="58" t="str">
        <f t="shared" si="1594"/>
        <v/>
      </c>
      <c r="DR988" s="1">
        <f t="shared" si="1606"/>
        <v>1</v>
      </c>
      <c r="DS988" s="168" t="e">
        <f>IF(AND(DR988=#REF!,BL988=#REF!),'Tiến độ'!D988,"")</f>
        <v>#REF!</v>
      </c>
    </row>
    <row r="989" spans="1:123" ht="11.25" customHeight="1">
      <c r="A989" s="309" t="str">
        <f>IF(B989="","",MAX($A$7:A988)+1)</f>
        <v/>
      </c>
      <c r="B989" s="312"/>
      <c r="C989" s="101" t="s">
        <v>931</v>
      </c>
      <c r="D989" s="102" t="s">
        <v>932</v>
      </c>
      <c r="E989" s="103">
        <v>3</v>
      </c>
      <c r="F989" s="104">
        <v>45</v>
      </c>
      <c r="G989" s="105"/>
      <c r="H989" s="106">
        <f t="shared" si="1607"/>
        <v>2</v>
      </c>
      <c r="I989" s="107">
        <f t="shared" si="1608"/>
        <v>106</v>
      </c>
      <c r="J989" s="28"/>
      <c r="K989" s="108">
        <v>3</v>
      </c>
      <c r="L989" s="109">
        <v>3</v>
      </c>
      <c r="M989" s="109">
        <v>3</v>
      </c>
      <c r="N989" s="110">
        <v>3</v>
      </c>
      <c r="O989" s="108">
        <v>3</v>
      </c>
      <c r="P989" s="109">
        <v>3</v>
      </c>
      <c r="Q989" s="109">
        <v>3</v>
      </c>
      <c r="R989" s="110">
        <v>3</v>
      </c>
      <c r="S989" s="108">
        <v>3</v>
      </c>
      <c r="T989" s="109">
        <v>3</v>
      </c>
      <c r="U989" s="109">
        <v>3</v>
      </c>
      <c r="V989" s="109">
        <v>3</v>
      </c>
      <c r="W989" s="110">
        <v>3</v>
      </c>
      <c r="X989" s="108">
        <v>3</v>
      </c>
      <c r="Y989" s="109">
        <v>3</v>
      </c>
      <c r="Z989" s="109" t="s">
        <v>163</v>
      </c>
      <c r="AA989" s="110" t="s">
        <v>163</v>
      </c>
      <c r="AB989" s="108" t="s">
        <v>163</v>
      </c>
      <c r="AC989" s="109" t="s">
        <v>163</v>
      </c>
      <c r="AD989" s="109" t="s">
        <v>164</v>
      </c>
      <c r="AE989" s="110" t="s">
        <v>164</v>
      </c>
      <c r="AF989" s="108" t="s">
        <v>164</v>
      </c>
      <c r="AG989" s="109" t="s">
        <v>164</v>
      </c>
      <c r="AH989" s="109" t="s">
        <v>164</v>
      </c>
      <c r="AI989" s="362"/>
      <c r="AJ989" s="363"/>
      <c r="AK989" s="108" t="s">
        <v>164</v>
      </c>
      <c r="AL989" s="109"/>
      <c r="AM989" s="109"/>
      <c r="AN989" s="110"/>
      <c r="AO989" s="108"/>
      <c r="AP989" s="109"/>
      <c r="AQ989" s="109"/>
      <c r="AR989" s="110"/>
      <c r="AS989" s="111"/>
      <c r="AT989" s="109"/>
      <c r="AU989" s="109"/>
      <c r="AV989" s="112"/>
      <c r="AW989" s="108"/>
      <c r="AX989" s="109"/>
      <c r="AY989" s="109"/>
      <c r="AZ989" s="109"/>
      <c r="BA989" s="110"/>
      <c r="BB989" s="111"/>
      <c r="BC989" s="109"/>
      <c r="BD989" s="109"/>
      <c r="BE989" s="321"/>
      <c r="BF989" s="322"/>
      <c r="BG989" s="322"/>
      <c r="BH989" s="322"/>
      <c r="BI989" s="322"/>
      <c r="BJ989" s="323"/>
      <c r="BK989" s="48" t="s">
        <v>18</v>
      </c>
      <c r="BL989" s="48" t="s">
        <v>50</v>
      </c>
      <c r="BN989" s="146">
        <f t="shared" si="1592"/>
        <v>6</v>
      </c>
      <c r="BO989" s="146">
        <f t="shared" si="1541"/>
        <v>6</v>
      </c>
      <c r="BP989" s="146">
        <f t="shared" si="1542"/>
        <v>6</v>
      </c>
      <c r="BQ989" s="146">
        <f t="shared" si="1543"/>
        <v>6</v>
      </c>
      <c r="BR989" s="146">
        <f t="shared" si="1544"/>
        <v>6</v>
      </c>
      <c r="BS989" s="146">
        <f t="shared" si="1545"/>
        <v>6</v>
      </c>
      <c r="BT989" s="146">
        <f t="shared" si="1546"/>
        <v>6</v>
      </c>
      <c r="BU989" s="146">
        <f t="shared" si="1547"/>
        <v>6</v>
      </c>
      <c r="BV989" s="146">
        <f t="shared" si="1548"/>
        <v>6</v>
      </c>
      <c r="BW989" s="146">
        <f t="shared" si="1549"/>
        <v>6</v>
      </c>
      <c r="BX989" s="146">
        <f t="shared" si="1550"/>
        <v>6</v>
      </c>
      <c r="BY989" s="146">
        <f t="shared" si="1551"/>
        <v>6</v>
      </c>
      <c r="BZ989" s="146">
        <f t="shared" si="1552"/>
        <v>6</v>
      </c>
      <c r="CA989" s="146">
        <f t="shared" si="1553"/>
        <v>6</v>
      </c>
      <c r="CB989" s="146">
        <f t="shared" si="1554"/>
        <v>6</v>
      </c>
      <c r="CC989" s="146">
        <f t="shared" si="1555"/>
        <v>0</v>
      </c>
      <c r="CD989" s="146">
        <f t="shared" si="1556"/>
        <v>0</v>
      </c>
      <c r="CE989" s="146">
        <f t="shared" si="1557"/>
        <v>0</v>
      </c>
      <c r="CF989" s="146">
        <f t="shared" si="1558"/>
        <v>0</v>
      </c>
      <c r="CG989" s="146">
        <f t="shared" si="1559"/>
        <v>0</v>
      </c>
      <c r="CH989" s="146">
        <f t="shared" si="1560"/>
        <v>0</v>
      </c>
      <c r="CI989" s="146">
        <f t="shared" si="1561"/>
        <v>0</v>
      </c>
      <c r="CJ989" s="146">
        <f t="shared" si="1562"/>
        <v>0</v>
      </c>
      <c r="CK989" s="146">
        <f t="shared" si="1563"/>
        <v>0</v>
      </c>
      <c r="CL989" s="146">
        <f t="shared" si="1564"/>
        <v>0</v>
      </c>
      <c r="CM989" s="146">
        <f t="shared" si="1565"/>
        <v>0</v>
      </c>
      <c r="CN989" s="146">
        <f t="shared" si="1566"/>
        <v>0</v>
      </c>
      <c r="CO989" s="146">
        <f t="shared" si="1567"/>
        <v>0</v>
      </c>
      <c r="CP989" s="146">
        <f t="shared" si="1568"/>
        <v>0</v>
      </c>
      <c r="CQ989" s="146">
        <f t="shared" si="1569"/>
        <v>0</v>
      </c>
      <c r="CR989" s="146">
        <f t="shared" si="1570"/>
        <v>0</v>
      </c>
      <c r="CS989" s="146">
        <f t="shared" si="1571"/>
        <v>0</v>
      </c>
      <c r="CT989" s="146">
        <f t="shared" si="1572"/>
        <v>0</v>
      </c>
      <c r="CU989" s="146">
        <f t="shared" si="1573"/>
        <v>0</v>
      </c>
      <c r="CV989" s="146">
        <f t="shared" si="1574"/>
        <v>0</v>
      </c>
      <c r="CW989" s="146">
        <f t="shared" si="1575"/>
        <v>0</v>
      </c>
      <c r="CX989" s="146">
        <f t="shared" si="1576"/>
        <v>0</v>
      </c>
      <c r="CY989" s="146">
        <f t="shared" si="1577"/>
        <v>0</v>
      </c>
      <c r="CZ989" s="146">
        <f t="shared" si="1578"/>
        <v>0</v>
      </c>
      <c r="DA989" s="146">
        <f t="shared" si="1579"/>
        <v>0</v>
      </c>
      <c r="DB989" s="146">
        <f t="shared" si="1580"/>
        <v>0</v>
      </c>
      <c r="DC989" s="146">
        <f t="shared" si="1581"/>
        <v>0</v>
      </c>
      <c r="DD989" s="146">
        <f t="shared" si="1582"/>
        <v>0</v>
      </c>
      <c r="DE989" s="146">
        <f t="shared" si="1583"/>
        <v>0</v>
      </c>
      <c r="DF989" s="146">
        <f t="shared" si="1584"/>
        <v>0</v>
      </c>
      <c r="DG989" s="146">
        <f t="shared" si="1585"/>
        <v>0</v>
      </c>
      <c r="DH989" s="146">
        <f t="shared" si="1586"/>
        <v>0</v>
      </c>
      <c r="DI989" s="146">
        <f t="shared" si="1587"/>
        <v>0</v>
      </c>
      <c r="DJ989" s="146">
        <f t="shared" si="1588"/>
        <v>0</v>
      </c>
      <c r="DK989" s="146">
        <f t="shared" si="1589"/>
        <v>0</v>
      </c>
      <c r="DL989" s="146">
        <f t="shared" si="1590"/>
        <v>0</v>
      </c>
      <c r="DM989" s="146">
        <f t="shared" si="1591"/>
        <v>0</v>
      </c>
      <c r="DN989" s="65">
        <f t="shared" si="1604"/>
        <v>90</v>
      </c>
      <c r="DO989" s="57">
        <f t="shared" si="1605"/>
        <v>90</v>
      </c>
      <c r="DP989" s="57" t="str">
        <f t="shared" si="1593"/>
        <v/>
      </c>
      <c r="DQ989" s="58" t="str">
        <f t="shared" si="1594"/>
        <v/>
      </c>
      <c r="DR989" s="1">
        <f t="shared" si="1606"/>
        <v>1</v>
      </c>
      <c r="DS989" s="168" t="e">
        <f>IF(AND(DR989=#REF!,BL989=#REF!),'Tiến độ'!D989,"")</f>
        <v>#REF!</v>
      </c>
    </row>
    <row r="990" spans="1:123" ht="11.25" customHeight="1">
      <c r="A990" s="309" t="str">
        <f>IF(B990="","",MAX($A$7:A989)+1)</f>
        <v/>
      </c>
      <c r="B990" s="312"/>
      <c r="C990" s="101" t="s">
        <v>785</v>
      </c>
      <c r="D990" s="80" t="s">
        <v>1105</v>
      </c>
      <c r="E990" s="103">
        <v>3</v>
      </c>
      <c r="F990" s="104">
        <v>60</v>
      </c>
      <c r="G990" s="105"/>
      <c r="H990" s="106">
        <f t="shared" si="1607"/>
        <v>2</v>
      </c>
      <c r="I990" s="107">
        <f t="shared" si="1608"/>
        <v>106</v>
      </c>
      <c r="J990" s="28" t="s">
        <v>968</v>
      </c>
      <c r="K990" s="108"/>
      <c r="L990" s="109"/>
      <c r="M990" s="109"/>
      <c r="N990" s="110"/>
      <c r="O990" s="108"/>
      <c r="P990" s="109"/>
      <c r="Q990" s="109"/>
      <c r="R990" s="110"/>
      <c r="S990" s="108"/>
      <c r="T990" s="109"/>
      <c r="U990" s="109"/>
      <c r="V990" s="109"/>
      <c r="W990" s="110"/>
      <c r="X990" s="108"/>
      <c r="Y990" s="109"/>
      <c r="Z990" s="109"/>
      <c r="AA990" s="110"/>
      <c r="AB990" s="108"/>
      <c r="AC990" s="109"/>
      <c r="AD990" s="109"/>
      <c r="AE990" s="110"/>
      <c r="AF990" s="108"/>
      <c r="AG990" s="109"/>
      <c r="AH990" s="109"/>
      <c r="AI990" s="362"/>
      <c r="AJ990" s="363"/>
      <c r="AK990" s="108"/>
      <c r="AL990" s="109">
        <v>4</v>
      </c>
      <c r="AM990" s="109">
        <v>4</v>
      </c>
      <c r="AN990" s="110">
        <v>4</v>
      </c>
      <c r="AO990" s="108">
        <v>4</v>
      </c>
      <c r="AP990" s="109">
        <v>4</v>
      </c>
      <c r="AQ990" s="109">
        <v>4</v>
      </c>
      <c r="AR990" s="110">
        <v>4</v>
      </c>
      <c r="AS990" s="111">
        <v>4</v>
      </c>
      <c r="AT990" s="109">
        <v>4</v>
      </c>
      <c r="AU990" s="109">
        <v>4</v>
      </c>
      <c r="AV990" s="112">
        <v>4</v>
      </c>
      <c r="AW990" s="108">
        <v>4</v>
      </c>
      <c r="AX990" s="109">
        <v>4</v>
      </c>
      <c r="AY990" s="109">
        <v>4</v>
      </c>
      <c r="AZ990" s="109">
        <v>4</v>
      </c>
      <c r="BA990" s="110" t="s">
        <v>163</v>
      </c>
      <c r="BB990" s="111" t="s">
        <v>163</v>
      </c>
      <c r="BC990" s="109" t="s">
        <v>163</v>
      </c>
      <c r="BD990" s="109" t="s">
        <v>163</v>
      </c>
      <c r="BE990" s="321"/>
      <c r="BF990" s="322"/>
      <c r="BG990" s="322"/>
      <c r="BH990" s="322"/>
      <c r="BI990" s="322"/>
      <c r="BJ990" s="323"/>
      <c r="BK990" s="46" t="s">
        <v>18</v>
      </c>
      <c r="BL990" s="46" t="s">
        <v>54</v>
      </c>
      <c r="BN990" s="146">
        <f t="shared" si="1592"/>
        <v>0</v>
      </c>
      <c r="BO990" s="146">
        <f t="shared" si="1541"/>
        <v>0</v>
      </c>
      <c r="BP990" s="146">
        <f t="shared" si="1542"/>
        <v>0</v>
      </c>
      <c r="BQ990" s="146">
        <f t="shared" si="1543"/>
        <v>0</v>
      </c>
      <c r="BR990" s="146">
        <f t="shared" si="1544"/>
        <v>0</v>
      </c>
      <c r="BS990" s="146">
        <f t="shared" si="1545"/>
        <v>0</v>
      </c>
      <c r="BT990" s="146">
        <f t="shared" si="1546"/>
        <v>0</v>
      </c>
      <c r="BU990" s="146">
        <f t="shared" si="1547"/>
        <v>0</v>
      </c>
      <c r="BV990" s="146">
        <f t="shared" si="1548"/>
        <v>0</v>
      </c>
      <c r="BW990" s="146">
        <f t="shared" si="1549"/>
        <v>0</v>
      </c>
      <c r="BX990" s="146">
        <f t="shared" si="1550"/>
        <v>0</v>
      </c>
      <c r="BY990" s="146">
        <f t="shared" si="1551"/>
        <v>0</v>
      </c>
      <c r="BZ990" s="146">
        <f t="shared" si="1552"/>
        <v>0</v>
      </c>
      <c r="CA990" s="146">
        <f t="shared" si="1553"/>
        <v>0</v>
      </c>
      <c r="CB990" s="146">
        <f t="shared" si="1554"/>
        <v>0</v>
      </c>
      <c r="CC990" s="146">
        <f t="shared" si="1555"/>
        <v>0</v>
      </c>
      <c r="CD990" s="146">
        <f t="shared" si="1556"/>
        <v>0</v>
      </c>
      <c r="CE990" s="146">
        <f t="shared" si="1557"/>
        <v>0</v>
      </c>
      <c r="CF990" s="146">
        <f t="shared" si="1558"/>
        <v>0</v>
      </c>
      <c r="CG990" s="146">
        <f t="shared" si="1559"/>
        <v>0</v>
      </c>
      <c r="CH990" s="146">
        <f t="shared" si="1560"/>
        <v>0</v>
      </c>
      <c r="CI990" s="146">
        <f t="shared" si="1561"/>
        <v>0</v>
      </c>
      <c r="CJ990" s="146">
        <f t="shared" si="1562"/>
        <v>0</v>
      </c>
      <c r="CK990" s="146">
        <f t="shared" si="1563"/>
        <v>0</v>
      </c>
      <c r="CL990" s="146">
        <f t="shared" si="1564"/>
        <v>0</v>
      </c>
      <c r="CM990" s="146">
        <f t="shared" si="1565"/>
        <v>0</v>
      </c>
      <c r="CN990" s="146">
        <f t="shared" si="1566"/>
        <v>0</v>
      </c>
      <c r="CO990" s="146">
        <f t="shared" si="1567"/>
        <v>8</v>
      </c>
      <c r="CP990" s="146">
        <f t="shared" si="1568"/>
        <v>8</v>
      </c>
      <c r="CQ990" s="146">
        <f t="shared" si="1569"/>
        <v>8</v>
      </c>
      <c r="CR990" s="146">
        <f t="shared" si="1570"/>
        <v>8</v>
      </c>
      <c r="CS990" s="146">
        <f t="shared" si="1571"/>
        <v>8</v>
      </c>
      <c r="CT990" s="146">
        <f t="shared" si="1572"/>
        <v>8</v>
      </c>
      <c r="CU990" s="146">
        <f t="shared" si="1573"/>
        <v>8</v>
      </c>
      <c r="CV990" s="146">
        <f t="shared" si="1574"/>
        <v>8</v>
      </c>
      <c r="CW990" s="146">
        <f t="shared" si="1575"/>
        <v>8</v>
      </c>
      <c r="CX990" s="146">
        <f t="shared" si="1576"/>
        <v>8</v>
      </c>
      <c r="CY990" s="146">
        <f t="shared" si="1577"/>
        <v>8</v>
      </c>
      <c r="CZ990" s="146">
        <f t="shared" si="1578"/>
        <v>8</v>
      </c>
      <c r="DA990" s="146">
        <f t="shared" si="1579"/>
        <v>8</v>
      </c>
      <c r="DB990" s="146">
        <f t="shared" si="1580"/>
        <v>8</v>
      </c>
      <c r="DC990" s="146">
        <f t="shared" si="1581"/>
        <v>8</v>
      </c>
      <c r="DD990" s="146">
        <f t="shared" si="1582"/>
        <v>0</v>
      </c>
      <c r="DE990" s="146">
        <f t="shared" si="1583"/>
        <v>0</v>
      </c>
      <c r="DF990" s="146">
        <f t="shared" si="1584"/>
        <v>0</v>
      </c>
      <c r="DG990" s="146">
        <f t="shared" si="1585"/>
        <v>0</v>
      </c>
      <c r="DH990" s="146">
        <f t="shared" si="1586"/>
        <v>0</v>
      </c>
      <c r="DI990" s="146">
        <f t="shared" si="1587"/>
        <v>0</v>
      </c>
      <c r="DJ990" s="146">
        <f t="shared" si="1588"/>
        <v>0</v>
      </c>
      <c r="DK990" s="146">
        <f t="shared" si="1589"/>
        <v>0</v>
      </c>
      <c r="DL990" s="146">
        <f t="shared" si="1590"/>
        <v>0</v>
      </c>
      <c r="DM990" s="146">
        <f t="shared" si="1591"/>
        <v>0</v>
      </c>
      <c r="DN990" s="64">
        <f>F990*H990*2</f>
        <v>240</v>
      </c>
      <c r="DO990" s="52" t="str">
        <f t="shared" si="1605"/>
        <v/>
      </c>
      <c r="DP990" s="52" t="str">
        <f t="shared" si="1593"/>
        <v/>
      </c>
      <c r="DQ990" s="53">
        <f t="shared" si="1594"/>
        <v>240</v>
      </c>
      <c r="DR990" s="1">
        <f t="shared" si="1606"/>
        <v>2</v>
      </c>
      <c r="DS990" s="168" t="e">
        <f>IF(AND(DR990=#REF!,BL990=#REF!),'Tiến độ'!D990,"")</f>
        <v>#REF!</v>
      </c>
    </row>
    <row r="991" spans="1:123" ht="11.25" customHeight="1">
      <c r="A991" s="309" t="str">
        <f>IF(B991="","",MAX($A$7:A990)+1)</f>
        <v/>
      </c>
      <c r="B991" s="312"/>
      <c r="C991" s="101" t="s">
        <v>886</v>
      </c>
      <c r="D991" s="102" t="s">
        <v>887</v>
      </c>
      <c r="E991" s="103">
        <v>3</v>
      </c>
      <c r="F991" s="104">
        <v>45</v>
      </c>
      <c r="G991" s="105"/>
      <c r="H991" s="106">
        <f t="shared" si="1607"/>
        <v>2</v>
      </c>
      <c r="I991" s="107">
        <f t="shared" si="1608"/>
        <v>106</v>
      </c>
      <c r="J991" s="28"/>
      <c r="K991" s="108">
        <v>3</v>
      </c>
      <c r="L991" s="109">
        <v>3</v>
      </c>
      <c r="M991" s="109">
        <v>3</v>
      </c>
      <c r="N991" s="110">
        <v>3</v>
      </c>
      <c r="O991" s="108">
        <v>3</v>
      </c>
      <c r="P991" s="109">
        <v>3</v>
      </c>
      <c r="Q991" s="109">
        <v>3</v>
      </c>
      <c r="R991" s="110">
        <v>3</v>
      </c>
      <c r="S991" s="108">
        <v>3</v>
      </c>
      <c r="T991" s="109">
        <v>3</v>
      </c>
      <c r="U991" s="109">
        <v>3</v>
      </c>
      <c r="V991" s="109">
        <v>3</v>
      </c>
      <c r="W991" s="110">
        <v>3</v>
      </c>
      <c r="X991" s="108">
        <v>3</v>
      </c>
      <c r="Y991" s="109">
        <v>3</v>
      </c>
      <c r="Z991" s="109" t="s">
        <v>163</v>
      </c>
      <c r="AA991" s="110" t="s">
        <v>163</v>
      </c>
      <c r="AB991" s="108" t="s">
        <v>163</v>
      </c>
      <c r="AC991" s="109" t="s">
        <v>163</v>
      </c>
      <c r="AD991" s="109" t="s">
        <v>164</v>
      </c>
      <c r="AE991" s="110" t="s">
        <v>164</v>
      </c>
      <c r="AF991" s="108" t="s">
        <v>164</v>
      </c>
      <c r="AG991" s="109" t="s">
        <v>164</v>
      </c>
      <c r="AH991" s="109" t="s">
        <v>164</v>
      </c>
      <c r="AI991" s="362"/>
      <c r="AJ991" s="363"/>
      <c r="AK991" s="108" t="s">
        <v>164</v>
      </c>
      <c r="AL991" s="109"/>
      <c r="AM991" s="109"/>
      <c r="AN991" s="110"/>
      <c r="AO991" s="108"/>
      <c r="AP991" s="109"/>
      <c r="AQ991" s="109"/>
      <c r="AR991" s="110"/>
      <c r="AS991" s="111"/>
      <c r="AT991" s="109"/>
      <c r="AU991" s="109"/>
      <c r="AV991" s="112"/>
      <c r="AW991" s="108"/>
      <c r="AX991" s="109"/>
      <c r="AY991" s="109"/>
      <c r="AZ991" s="109"/>
      <c r="BA991" s="110"/>
      <c r="BB991" s="111"/>
      <c r="BC991" s="109"/>
      <c r="BD991" s="109"/>
      <c r="BE991" s="321"/>
      <c r="BF991" s="322"/>
      <c r="BG991" s="322"/>
      <c r="BH991" s="322"/>
      <c r="BI991" s="322"/>
      <c r="BJ991" s="323"/>
      <c r="BK991" s="48" t="s">
        <v>18</v>
      </c>
      <c r="BL991" s="48" t="s">
        <v>48</v>
      </c>
      <c r="BN991" s="146">
        <f t="shared" si="1592"/>
        <v>6</v>
      </c>
      <c r="BO991" s="146">
        <f t="shared" si="1541"/>
        <v>6</v>
      </c>
      <c r="BP991" s="146">
        <f t="shared" si="1542"/>
        <v>6</v>
      </c>
      <c r="BQ991" s="146">
        <f t="shared" si="1543"/>
        <v>6</v>
      </c>
      <c r="BR991" s="146">
        <f t="shared" si="1544"/>
        <v>6</v>
      </c>
      <c r="BS991" s="146">
        <f t="shared" si="1545"/>
        <v>6</v>
      </c>
      <c r="BT991" s="146">
        <f t="shared" si="1546"/>
        <v>6</v>
      </c>
      <c r="BU991" s="146">
        <f t="shared" si="1547"/>
        <v>6</v>
      </c>
      <c r="BV991" s="146">
        <f t="shared" si="1548"/>
        <v>6</v>
      </c>
      <c r="BW991" s="146">
        <f t="shared" si="1549"/>
        <v>6</v>
      </c>
      <c r="BX991" s="146">
        <f t="shared" si="1550"/>
        <v>6</v>
      </c>
      <c r="BY991" s="146">
        <f t="shared" si="1551"/>
        <v>6</v>
      </c>
      <c r="BZ991" s="146">
        <f t="shared" si="1552"/>
        <v>6</v>
      </c>
      <c r="CA991" s="146">
        <f t="shared" si="1553"/>
        <v>6</v>
      </c>
      <c r="CB991" s="146">
        <f t="shared" si="1554"/>
        <v>6</v>
      </c>
      <c r="CC991" s="146">
        <f t="shared" si="1555"/>
        <v>0</v>
      </c>
      <c r="CD991" s="146">
        <f t="shared" si="1556"/>
        <v>0</v>
      </c>
      <c r="CE991" s="146">
        <f t="shared" si="1557"/>
        <v>0</v>
      </c>
      <c r="CF991" s="146">
        <f t="shared" si="1558"/>
        <v>0</v>
      </c>
      <c r="CG991" s="146">
        <f t="shared" si="1559"/>
        <v>0</v>
      </c>
      <c r="CH991" s="146">
        <f t="shared" si="1560"/>
        <v>0</v>
      </c>
      <c r="CI991" s="146">
        <f t="shared" si="1561"/>
        <v>0</v>
      </c>
      <c r="CJ991" s="146">
        <f t="shared" si="1562"/>
        <v>0</v>
      </c>
      <c r="CK991" s="146">
        <f t="shared" si="1563"/>
        <v>0</v>
      </c>
      <c r="CL991" s="146">
        <f t="shared" si="1564"/>
        <v>0</v>
      </c>
      <c r="CM991" s="146">
        <f t="shared" si="1565"/>
        <v>0</v>
      </c>
      <c r="CN991" s="146">
        <f t="shared" si="1566"/>
        <v>0</v>
      </c>
      <c r="CO991" s="146">
        <f t="shared" si="1567"/>
        <v>0</v>
      </c>
      <c r="CP991" s="146">
        <f t="shared" si="1568"/>
        <v>0</v>
      </c>
      <c r="CQ991" s="146">
        <f t="shared" si="1569"/>
        <v>0</v>
      </c>
      <c r="CR991" s="146">
        <f t="shared" si="1570"/>
        <v>0</v>
      </c>
      <c r="CS991" s="146">
        <f t="shared" si="1571"/>
        <v>0</v>
      </c>
      <c r="CT991" s="146">
        <f t="shared" si="1572"/>
        <v>0</v>
      </c>
      <c r="CU991" s="146">
        <f t="shared" si="1573"/>
        <v>0</v>
      </c>
      <c r="CV991" s="146">
        <f t="shared" si="1574"/>
        <v>0</v>
      </c>
      <c r="CW991" s="146">
        <f t="shared" si="1575"/>
        <v>0</v>
      </c>
      <c r="CX991" s="146">
        <f t="shared" si="1576"/>
        <v>0</v>
      </c>
      <c r="CY991" s="146">
        <f t="shared" si="1577"/>
        <v>0</v>
      </c>
      <c r="CZ991" s="146">
        <f t="shared" si="1578"/>
        <v>0</v>
      </c>
      <c r="DA991" s="146">
        <f t="shared" si="1579"/>
        <v>0</v>
      </c>
      <c r="DB991" s="146">
        <f t="shared" si="1580"/>
        <v>0</v>
      </c>
      <c r="DC991" s="146">
        <f t="shared" si="1581"/>
        <v>0</v>
      </c>
      <c r="DD991" s="146">
        <f t="shared" si="1582"/>
        <v>0</v>
      </c>
      <c r="DE991" s="146">
        <f t="shared" si="1583"/>
        <v>0</v>
      </c>
      <c r="DF991" s="146">
        <f t="shared" si="1584"/>
        <v>0</v>
      </c>
      <c r="DG991" s="146">
        <f t="shared" si="1585"/>
        <v>0</v>
      </c>
      <c r="DH991" s="146">
        <f t="shared" si="1586"/>
        <v>0</v>
      </c>
      <c r="DI991" s="146">
        <f t="shared" si="1587"/>
        <v>0</v>
      </c>
      <c r="DJ991" s="146">
        <f t="shared" si="1588"/>
        <v>0</v>
      </c>
      <c r="DK991" s="146">
        <f t="shared" si="1589"/>
        <v>0</v>
      </c>
      <c r="DL991" s="146">
        <f t="shared" si="1590"/>
        <v>0</v>
      </c>
      <c r="DM991" s="146">
        <f t="shared" si="1591"/>
        <v>0</v>
      </c>
      <c r="DN991" s="65">
        <f t="shared" si="1604"/>
        <v>90</v>
      </c>
      <c r="DO991" s="57">
        <f t="shared" si="1605"/>
        <v>90</v>
      </c>
      <c r="DP991" s="57" t="str">
        <f t="shared" si="1593"/>
        <v/>
      </c>
      <c r="DQ991" s="58" t="str">
        <f t="shared" si="1594"/>
        <v/>
      </c>
      <c r="DR991" s="1">
        <f t="shared" si="1606"/>
        <v>1</v>
      </c>
      <c r="DS991" s="168" t="e">
        <f>IF(AND(DR991=#REF!,BL991=#REF!),'Tiến độ'!D991,"")</f>
        <v>#REF!</v>
      </c>
    </row>
    <row r="992" spans="1:123" ht="11.25" customHeight="1">
      <c r="A992" s="309" t="str">
        <f>IF(B992="","",MAX($A$7:A991)+1)</f>
        <v/>
      </c>
      <c r="B992" s="312"/>
      <c r="C992" s="101" t="s">
        <v>426</v>
      </c>
      <c r="D992" s="102" t="s">
        <v>213</v>
      </c>
      <c r="E992" s="103">
        <v>3</v>
      </c>
      <c r="F992" s="104">
        <v>60</v>
      </c>
      <c r="G992" s="105"/>
      <c r="H992" s="106">
        <f t="shared" si="1607"/>
        <v>2</v>
      </c>
      <c r="I992" s="107">
        <f t="shared" si="1608"/>
        <v>106</v>
      </c>
      <c r="J992" s="28" t="s">
        <v>968</v>
      </c>
      <c r="K992" s="108"/>
      <c r="L992" s="109"/>
      <c r="M992" s="109"/>
      <c r="N992" s="110"/>
      <c r="O992" s="108"/>
      <c r="P992" s="109"/>
      <c r="Q992" s="109"/>
      <c r="R992" s="110"/>
      <c r="S992" s="108"/>
      <c r="T992" s="109"/>
      <c r="U992" s="109"/>
      <c r="V992" s="109"/>
      <c r="W992" s="110"/>
      <c r="X992" s="108"/>
      <c r="Y992" s="109"/>
      <c r="Z992" s="109"/>
      <c r="AA992" s="110"/>
      <c r="AB992" s="108"/>
      <c r="AC992" s="109"/>
      <c r="AD992" s="109"/>
      <c r="AE992" s="110"/>
      <c r="AF992" s="108"/>
      <c r="AG992" s="109"/>
      <c r="AH992" s="109"/>
      <c r="AI992" s="362"/>
      <c r="AJ992" s="363"/>
      <c r="AK992" s="108"/>
      <c r="AL992" s="109">
        <v>4</v>
      </c>
      <c r="AM992" s="109">
        <v>4</v>
      </c>
      <c r="AN992" s="110">
        <v>4</v>
      </c>
      <c r="AO992" s="108">
        <v>4</v>
      </c>
      <c r="AP992" s="109">
        <v>4</v>
      </c>
      <c r="AQ992" s="109">
        <v>4</v>
      </c>
      <c r="AR992" s="110">
        <v>4</v>
      </c>
      <c r="AS992" s="111">
        <v>4</v>
      </c>
      <c r="AT992" s="109">
        <v>4</v>
      </c>
      <c r="AU992" s="109">
        <v>4</v>
      </c>
      <c r="AV992" s="112">
        <v>4</v>
      </c>
      <c r="AW992" s="108">
        <v>4</v>
      </c>
      <c r="AX992" s="109">
        <v>4</v>
      </c>
      <c r="AY992" s="109">
        <v>4</v>
      </c>
      <c r="AZ992" s="109">
        <v>4</v>
      </c>
      <c r="BA992" s="110" t="s">
        <v>163</v>
      </c>
      <c r="BB992" s="111" t="s">
        <v>163</v>
      </c>
      <c r="BC992" s="109" t="s">
        <v>163</v>
      </c>
      <c r="BD992" s="109" t="s">
        <v>163</v>
      </c>
      <c r="BE992" s="321"/>
      <c r="BF992" s="322"/>
      <c r="BG992" s="322"/>
      <c r="BH992" s="322"/>
      <c r="BI992" s="322"/>
      <c r="BJ992" s="323"/>
      <c r="BK992" s="48" t="s">
        <v>18</v>
      </c>
      <c r="BL992" s="48" t="s">
        <v>57</v>
      </c>
      <c r="BN992" s="146">
        <f t="shared" si="1592"/>
        <v>0</v>
      </c>
      <c r="BO992" s="146">
        <f t="shared" si="1541"/>
        <v>0</v>
      </c>
      <c r="BP992" s="146">
        <f t="shared" si="1542"/>
        <v>0</v>
      </c>
      <c r="BQ992" s="146">
        <f t="shared" si="1543"/>
        <v>0</v>
      </c>
      <c r="BR992" s="146">
        <f t="shared" si="1544"/>
        <v>0</v>
      </c>
      <c r="BS992" s="146">
        <f t="shared" si="1545"/>
        <v>0</v>
      </c>
      <c r="BT992" s="146">
        <f t="shared" si="1546"/>
        <v>0</v>
      </c>
      <c r="BU992" s="146">
        <f t="shared" si="1547"/>
        <v>0</v>
      </c>
      <c r="BV992" s="146">
        <f t="shared" si="1548"/>
        <v>0</v>
      </c>
      <c r="BW992" s="146">
        <f t="shared" si="1549"/>
        <v>0</v>
      </c>
      <c r="BX992" s="146">
        <f t="shared" si="1550"/>
        <v>0</v>
      </c>
      <c r="BY992" s="146">
        <f t="shared" si="1551"/>
        <v>0</v>
      </c>
      <c r="BZ992" s="146">
        <f t="shared" si="1552"/>
        <v>0</v>
      </c>
      <c r="CA992" s="146">
        <f t="shared" si="1553"/>
        <v>0</v>
      </c>
      <c r="CB992" s="146">
        <f t="shared" si="1554"/>
        <v>0</v>
      </c>
      <c r="CC992" s="146">
        <f t="shared" si="1555"/>
        <v>0</v>
      </c>
      <c r="CD992" s="146">
        <f t="shared" si="1556"/>
        <v>0</v>
      </c>
      <c r="CE992" s="146">
        <f t="shared" si="1557"/>
        <v>0</v>
      </c>
      <c r="CF992" s="146">
        <f t="shared" si="1558"/>
        <v>0</v>
      </c>
      <c r="CG992" s="146">
        <f t="shared" si="1559"/>
        <v>0</v>
      </c>
      <c r="CH992" s="146">
        <f t="shared" si="1560"/>
        <v>0</v>
      </c>
      <c r="CI992" s="146">
        <f t="shared" si="1561"/>
        <v>0</v>
      </c>
      <c r="CJ992" s="146">
        <f t="shared" si="1562"/>
        <v>0</v>
      </c>
      <c r="CK992" s="146">
        <f t="shared" si="1563"/>
        <v>0</v>
      </c>
      <c r="CL992" s="146">
        <f t="shared" si="1564"/>
        <v>0</v>
      </c>
      <c r="CM992" s="146">
        <f t="shared" si="1565"/>
        <v>0</v>
      </c>
      <c r="CN992" s="146">
        <f t="shared" si="1566"/>
        <v>0</v>
      </c>
      <c r="CO992" s="146">
        <f t="shared" si="1567"/>
        <v>8</v>
      </c>
      <c r="CP992" s="146">
        <f t="shared" si="1568"/>
        <v>8</v>
      </c>
      <c r="CQ992" s="146">
        <f t="shared" si="1569"/>
        <v>8</v>
      </c>
      <c r="CR992" s="146">
        <f t="shared" si="1570"/>
        <v>8</v>
      </c>
      <c r="CS992" s="146">
        <f t="shared" si="1571"/>
        <v>8</v>
      </c>
      <c r="CT992" s="146">
        <f t="shared" si="1572"/>
        <v>8</v>
      </c>
      <c r="CU992" s="146">
        <f t="shared" si="1573"/>
        <v>8</v>
      </c>
      <c r="CV992" s="146">
        <f t="shared" si="1574"/>
        <v>8</v>
      </c>
      <c r="CW992" s="146">
        <f t="shared" si="1575"/>
        <v>8</v>
      </c>
      <c r="CX992" s="146">
        <f t="shared" si="1576"/>
        <v>8</v>
      </c>
      <c r="CY992" s="146">
        <f t="shared" si="1577"/>
        <v>8</v>
      </c>
      <c r="CZ992" s="146">
        <f t="shared" si="1578"/>
        <v>8</v>
      </c>
      <c r="DA992" s="146">
        <f t="shared" si="1579"/>
        <v>8</v>
      </c>
      <c r="DB992" s="146">
        <f t="shared" si="1580"/>
        <v>8</v>
      </c>
      <c r="DC992" s="146">
        <f t="shared" si="1581"/>
        <v>8</v>
      </c>
      <c r="DD992" s="146">
        <f t="shared" si="1582"/>
        <v>0</v>
      </c>
      <c r="DE992" s="146">
        <f t="shared" si="1583"/>
        <v>0</v>
      </c>
      <c r="DF992" s="146">
        <f t="shared" si="1584"/>
        <v>0</v>
      </c>
      <c r="DG992" s="146">
        <f t="shared" si="1585"/>
        <v>0</v>
      </c>
      <c r="DH992" s="146">
        <f t="shared" si="1586"/>
        <v>0</v>
      </c>
      <c r="DI992" s="146">
        <f t="shared" si="1587"/>
        <v>0</v>
      </c>
      <c r="DJ992" s="146">
        <f t="shared" si="1588"/>
        <v>0</v>
      </c>
      <c r="DK992" s="146">
        <f t="shared" si="1589"/>
        <v>0</v>
      </c>
      <c r="DL992" s="146">
        <f t="shared" si="1590"/>
        <v>0</v>
      </c>
      <c r="DM992" s="146">
        <f t="shared" si="1591"/>
        <v>0</v>
      </c>
      <c r="DN992" s="65">
        <f t="shared" si="1604"/>
        <v>120</v>
      </c>
      <c r="DO992" s="57" t="str">
        <f t="shared" si="1605"/>
        <v/>
      </c>
      <c r="DP992" s="57" t="str">
        <f t="shared" si="1593"/>
        <v/>
      </c>
      <c r="DQ992" s="58">
        <f t="shared" si="1594"/>
        <v>120</v>
      </c>
      <c r="DR992" s="1">
        <f t="shared" si="1606"/>
        <v>2</v>
      </c>
      <c r="DS992" s="168" t="e">
        <f>IF(AND(DR992=#REF!,BL992=#REF!),'Tiến độ'!D992,"")</f>
        <v>#REF!</v>
      </c>
    </row>
    <row r="993" spans="1:123" ht="11.25" customHeight="1">
      <c r="A993" s="309" t="str">
        <f>IF(B993="","",MAX($A$7:A992)+1)</f>
        <v/>
      </c>
      <c r="B993" s="312"/>
      <c r="C993" s="101" t="s">
        <v>895</v>
      </c>
      <c r="D993" s="102" t="s">
        <v>896</v>
      </c>
      <c r="E993" s="103">
        <v>2</v>
      </c>
      <c r="F993" s="104">
        <v>30</v>
      </c>
      <c r="G993" s="105"/>
      <c r="H993" s="106">
        <f t="shared" si="1607"/>
        <v>2</v>
      </c>
      <c r="I993" s="107">
        <f t="shared" si="1608"/>
        <v>106</v>
      </c>
      <c r="J993" s="28"/>
      <c r="K993" s="108">
        <v>2</v>
      </c>
      <c r="L993" s="109">
        <v>2</v>
      </c>
      <c r="M993" s="109">
        <v>2</v>
      </c>
      <c r="N993" s="110">
        <v>2</v>
      </c>
      <c r="O993" s="108">
        <v>2</v>
      </c>
      <c r="P993" s="109">
        <v>2</v>
      </c>
      <c r="Q993" s="109">
        <v>2</v>
      </c>
      <c r="R993" s="110">
        <v>2</v>
      </c>
      <c r="S993" s="108">
        <v>2</v>
      </c>
      <c r="T993" s="109">
        <v>2</v>
      </c>
      <c r="U993" s="109">
        <v>2</v>
      </c>
      <c r="V993" s="109">
        <v>2</v>
      </c>
      <c r="W993" s="110">
        <v>2</v>
      </c>
      <c r="X993" s="108">
        <v>2</v>
      </c>
      <c r="Y993" s="109">
        <v>2</v>
      </c>
      <c r="Z993" s="109" t="s">
        <v>163</v>
      </c>
      <c r="AA993" s="110" t="s">
        <v>163</v>
      </c>
      <c r="AB993" s="108" t="s">
        <v>163</v>
      </c>
      <c r="AC993" s="109" t="s">
        <v>163</v>
      </c>
      <c r="AD993" s="109" t="s">
        <v>164</v>
      </c>
      <c r="AE993" s="110" t="s">
        <v>164</v>
      </c>
      <c r="AF993" s="108" t="s">
        <v>164</v>
      </c>
      <c r="AG993" s="109" t="s">
        <v>164</v>
      </c>
      <c r="AH993" s="109" t="s">
        <v>164</v>
      </c>
      <c r="AI993" s="362"/>
      <c r="AJ993" s="363"/>
      <c r="AK993" s="108" t="s">
        <v>164</v>
      </c>
      <c r="AL993" s="109"/>
      <c r="AM993" s="109"/>
      <c r="AN993" s="110"/>
      <c r="AO993" s="108"/>
      <c r="AP993" s="109"/>
      <c r="AQ993" s="109"/>
      <c r="AR993" s="110"/>
      <c r="AS993" s="111"/>
      <c r="AT993" s="109"/>
      <c r="AU993" s="109"/>
      <c r="AV993" s="112"/>
      <c r="AW993" s="108"/>
      <c r="AX993" s="109"/>
      <c r="AY993" s="109"/>
      <c r="AZ993" s="109"/>
      <c r="BA993" s="110"/>
      <c r="BB993" s="111"/>
      <c r="BC993" s="109"/>
      <c r="BD993" s="109"/>
      <c r="BE993" s="321"/>
      <c r="BF993" s="322"/>
      <c r="BG993" s="322"/>
      <c r="BH993" s="322"/>
      <c r="BI993" s="322"/>
      <c r="BJ993" s="323"/>
      <c r="BK993" s="48" t="s">
        <v>18</v>
      </c>
      <c r="BL993" s="48" t="s">
        <v>49</v>
      </c>
      <c r="BN993" s="146">
        <f t="shared" si="1592"/>
        <v>4</v>
      </c>
      <c r="BO993" s="146">
        <f t="shared" si="1541"/>
        <v>4</v>
      </c>
      <c r="BP993" s="146">
        <f t="shared" si="1542"/>
        <v>4</v>
      </c>
      <c r="BQ993" s="146">
        <f t="shared" si="1543"/>
        <v>4</v>
      </c>
      <c r="BR993" s="146">
        <f t="shared" si="1544"/>
        <v>4</v>
      </c>
      <c r="BS993" s="146">
        <f t="shared" si="1545"/>
        <v>4</v>
      </c>
      <c r="BT993" s="146">
        <f t="shared" si="1546"/>
        <v>4</v>
      </c>
      <c r="BU993" s="146">
        <f t="shared" si="1547"/>
        <v>4</v>
      </c>
      <c r="BV993" s="146">
        <f t="shared" si="1548"/>
        <v>4</v>
      </c>
      <c r="BW993" s="146">
        <f t="shared" si="1549"/>
        <v>4</v>
      </c>
      <c r="BX993" s="146">
        <f t="shared" si="1550"/>
        <v>4</v>
      </c>
      <c r="BY993" s="146">
        <f t="shared" si="1551"/>
        <v>4</v>
      </c>
      <c r="BZ993" s="146">
        <f t="shared" si="1552"/>
        <v>4</v>
      </c>
      <c r="CA993" s="146">
        <f t="shared" si="1553"/>
        <v>4</v>
      </c>
      <c r="CB993" s="146">
        <f t="shared" si="1554"/>
        <v>4</v>
      </c>
      <c r="CC993" s="146">
        <f t="shared" si="1555"/>
        <v>0</v>
      </c>
      <c r="CD993" s="146">
        <f t="shared" si="1556"/>
        <v>0</v>
      </c>
      <c r="CE993" s="146">
        <f t="shared" si="1557"/>
        <v>0</v>
      </c>
      <c r="CF993" s="146">
        <f t="shared" si="1558"/>
        <v>0</v>
      </c>
      <c r="CG993" s="146">
        <f t="shared" si="1559"/>
        <v>0</v>
      </c>
      <c r="CH993" s="146">
        <f t="shared" si="1560"/>
        <v>0</v>
      </c>
      <c r="CI993" s="146">
        <f t="shared" si="1561"/>
        <v>0</v>
      </c>
      <c r="CJ993" s="146">
        <f t="shared" si="1562"/>
        <v>0</v>
      </c>
      <c r="CK993" s="146">
        <f t="shared" si="1563"/>
        <v>0</v>
      </c>
      <c r="CL993" s="146">
        <f t="shared" si="1564"/>
        <v>0</v>
      </c>
      <c r="CM993" s="146">
        <f t="shared" si="1565"/>
        <v>0</v>
      </c>
      <c r="CN993" s="146">
        <f t="shared" si="1566"/>
        <v>0</v>
      </c>
      <c r="CO993" s="146">
        <f t="shared" si="1567"/>
        <v>0</v>
      </c>
      <c r="CP993" s="146">
        <f t="shared" si="1568"/>
        <v>0</v>
      </c>
      <c r="CQ993" s="146">
        <f t="shared" si="1569"/>
        <v>0</v>
      </c>
      <c r="CR993" s="146">
        <f t="shared" si="1570"/>
        <v>0</v>
      </c>
      <c r="CS993" s="146">
        <f t="shared" si="1571"/>
        <v>0</v>
      </c>
      <c r="CT993" s="146">
        <f t="shared" si="1572"/>
        <v>0</v>
      </c>
      <c r="CU993" s="146">
        <f t="shared" si="1573"/>
        <v>0</v>
      </c>
      <c r="CV993" s="146">
        <f t="shared" si="1574"/>
        <v>0</v>
      </c>
      <c r="CW993" s="146">
        <f t="shared" si="1575"/>
        <v>0</v>
      </c>
      <c r="CX993" s="146">
        <f t="shared" si="1576"/>
        <v>0</v>
      </c>
      <c r="CY993" s="146">
        <f t="shared" si="1577"/>
        <v>0</v>
      </c>
      <c r="CZ993" s="146">
        <f t="shared" si="1578"/>
        <v>0</v>
      </c>
      <c r="DA993" s="146">
        <f t="shared" si="1579"/>
        <v>0</v>
      </c>
      <c r="DB993" s="146">
        <f t="shared" si="1580"/>
        <v>0</v>
      </c>
      <c r="DC993" s="146">
        <f t="shared" si="1581"/>
        <v>0</v>
      </c>
      <c r="DD993" s="146">
        <f t="shared" si="1582"/>
        <v>0</v>
      </c>
      <c r="DE993" s="146">
        <f t="shared" si="1583"/>
        <v>0</v>
      </c>
      <c r="DF993" s="146">
        <f t="shared" si="1584"/>
        <v>0</v>
      </c>
      <c r="DG993" s="146">
        <f t="shared" si="1585"/>
        <v>0</v>
      </c>
      <c r="DH993" s="146">
        <f t="shared" si="1586"/>
        <v>0</v>
      </c>
      <c r="DI993" s="146">
        <f t="shared" si="1587"/>
        <v>0</v>
      </c>
      <c r="DJ993" s="146">
        <f t="shared" si="1588"/>
        <v>0</v>
      </c>
      <c r="DK993" s="146">
        <f t="shared" si="1589"/>
        <v>0</v>
      </c>
      <c r="DL993" s="146">
        <f t="shared" si="1590"/>
        <v>0</v>
      </c>
      <c r="DM993" s="146">
        <f t="shared" si="1591"/>
        <v>0</v>
      </c>
      <c r="DN993" s="65">
        <f t="shared" si="1604"/>
        <v>60</v>
      </c>
      <c r="DO993" s="57">
        <f t="shared" si="1605"/>
        <v>60</v>
      </c>
      <c r="DP993" s="57" t="str">
        <f t="shared" si="1593"/>
        <v/>
      </c>
      <c r="DQ993" s="58" t="str">
        <f t="shared" si="1594"/>
        <v/>
      </c>
      <c r="DR993" s="1">
        <f t="shared" si="1606"/>
        <v>1</v>
      </c>
      <c r="DS993" s="168" t="e">
        <f>IF(AND(DR993=#REF!,BL993=#REF!),'Tiến độ'!D993,"")</f>
        <v>#REF!</v>
      </c>
    </row>
    <row r="994" spans="1:123" ht="11.25" customHeight="1">
      <c r="A994" s="314" t="str">
        <f>IF(B994="","",MAX($A$7:A993)+1)</f>
        <v/>
      </c>
      <c r="B994" s="315"/>
      <c r="C994" s="79" t="s">
        <v>933</v>
      </c>
      <c r="D994" s="80" t="s">
        <v>934</v>
      </c>
      <c r="E994" s="81">
        <v>3</v>
      </c>
      <c r="F994" s="82">
        <v>45</v>
      </c>
      <c r="G994" s="83"/>
      <c r="H994" s="106">
        <f t="shared" si="1607"/>
        <v>2</v>
      </c>
      <c r="I994" s="107">
        <f t="shared" si="1608"/>
        <v>106</v>
      </c>
      <c r="J994" s="27"/>
      <c r="K994" s="86"/>
      <c r="L994" s="87"/>
      <c r="M994" s="87"/>
      <c r="N994" s="88"/>
      <c r="O994" s="86"/>
      <c r="P994" s="87"/>
      <c r="Q994" s="87"/>
      <c r="R994" s="88"/>
      <c r="S994" s="86"/>
      <c r="T994" s="87"/>
      <c r="U994" s="87"/>
      <c r="V994" s="87"/>
      <c r="W994" s="88"/>
      <c r="X994" s="86"/>
      <c r="Y994" s="87"/>
      <c r="Z994" s="87"/>
      <c r="AA994" s="88"/>
      <c r="AB994" s="86"/>
      <c r="AC994" s="87"/>
      <c r="AD994" s="87"/>
      <c r="AE994" s="88"/>
      <c r="AF994" s="86"/>
      <c r="AG994" s="87"/>
      <c r="AH994" s="87"/>
      <c r="AI994" s="362"/>
      <c r="AJ994" s="363"/>
      <c r="AK994" s="86"/>
      <c r="AL994" s="87">
        <v>3</v>
      </c>
      <c r="AM994" s="87">
        <v>3</v>
      </c>
      <c r="AN994" s="88">
        <v>3</v>
      </c>
      <c r="AO994" s="86">
        <v>3</v>
      </c>
      <c r="AP994" s="87">
        <v>3</v>
      </c>
      <c r="AQ994" s="87">
        <v>3</v>
      </c>
      <c r="AR994" s="88">
        <v>3</v>
      </c>
      <c r="AS994" s="89">
        <v>3</v>
      </c>
      <c r="AT994" s="87">
        <v>3</v>
      </c>
      <c r="AU994" s="87">
        <v>3</v>
      </c>
      <c r="AV994" s="90">
        <v>3</v>
      </c>
      <c r="AW994" s="86">
        <v>3</v>
      </c>
      <c r="AX994" s="87">
        <v>3</v>
      </c>
      <c r="AY994" s="87">
        <v>3</v>
      </c>
      <c r="AZ994" s="87">
        <v>3</v>
      </c>
      <c r="BA994" s="88" t="s">
        <v>163</v>
      </c>
      <c r="BB994" s="89" t="s">
        <v>163</v>
      </c>
      <c r="BC994" s="87" t="s">
        <v>163</v>
      </c>
      <c r="BD994" s="87" t="s">
        <v>163</v>
      </c>
      <c r="BE994" s="321"/>
      <c r="BF994" s="322"/>
      <c r="BG994" s="322"/>
      <c r="BH994" s="322"/>
      <c r="BI994" s="322"/>
      <c r="BJ994" s="323"/>
      <c r="BK994" s="46" t="s">
        <v>18</v>
      </c>
      <c r="BL994" s="46" t="s">
        <v>50</v>
      </c>
      <c r="BN994" s="146">
        <f t="shared" si="1592"/>
        <v>0</v>
      </c>
      <c r="BO994" s="146">
        <f t="shared" si="1541"/>
        <v>0</v>
      </c>
      <c r="BP994" s="146">
        <f t="shared" si="1542"/>
        <v>0</v>
      </c>
      <c r="BQ994" s="146">
        <f t="shared" si="1543"/>
        <v>0</v>
      </c>
      <c r="BR994" s="146">
        <f t="shared" si="1544"/>
        <v>0</v>
      </c>
      <c r="BS994" s="146">
        <f t="shared" si="1545"/>
        <v>0</v>
      </c>
      <c r="BT994" s="146">
        <f t="shared" si="1546"/>
        <v>0</v>
      </c>
      <c r="BU994" s="146">
        <f t="shared" si="1547"/>
        <v>0</v>
      </c>
      <c r="BV994" s="146">
        <f t="shared" si="1548"/>
        <v>0</v>
      </c>
      <c r="BW994" s="146">
        <f t="shared" si="1549"/>
        <v>0</v>
      </c>
      <c r="BX994" s="146">
        <f t="shared" si="1550"/>
        <v>0</v>
      </c>
      <c r="BY994" s="146">
        <f t="shared" si="1551"/>
        <v>0</v>
      </c>
      <c r="BZ994" s="146">
        <f t="shared" si="1552"/>
        <v>0</v>
      </c>
      <c r="CA994" s="146">
        <f t="shared" si="1553"/>
        <v>0</v>
      </c>
      <c r="CB994" s="146">
        <f t="shared" si="1554"/>
        <v>0</v>
      </c>
      <c r="CC994" s="146">
        <f t="shared" si="1555"/>
        <v>0</v>
      </c>
      <c r="CD994" s="146">
        <f t="shared" si="1556"/>
        <v>0</v>
      </c>
      <c r="CE994" s="146">
        <f t="shared" si="1557"/>
        <v>0</v>
      </c>
      <c r="CF994" s="146">
        <f t="shared" si="1558"/>
        <v>0</v>
      </c>
      <c r="CG994" s="146">
        <f t="shared" si="1559"/>
        <v>0</v>
      </c>
      <c r="CH994" s="146">
        <f t="shared" si="1560"/>
        <v>0</v>
      </c>
      <c r="CI994" s="146">
        <f t="shared" si="1561"/>
        <v>0</v>
      </c>
      <c r="CJ994" s="146">
        <f t="shared" si="1562"/>
        <v>0</v>
      </c>
      <c r="CK994" s="146">
        <f t="shared" si="1563"/>
        <v>0</v>
      </c>
      <c r="CL994" s="146">
        <f t="shared" si="1564"/>
        <v>0</v>
      </c>
      <c r="CM994" s="146">
        <f t="shared" si="1565"/>
        <v>0</v>
      </c>
      <c r="CN994" s="146">
        <f t="shared" si="1566"/>
        <v>0</v>
      </c>
      <c r="CO994" s="146">
        <f t="shared" si="1567"/>
        <v>6</v>
      </c>
      <c r="CP994" s="146">
        <f t="shared" si="1568"/>
        <v>6</v>
      </c>
      <c r="CQ994" s="146">
        <f t="shared" si="1569"/>
        <v>6</v>
      </c>
      <c r="CR994" s="146">
        <f t="shared" si="1570"/>
        <v>6</v>
      </c>
      <c r="CS994" s="146">
        <f t="shared" si="1571"/>
        <v>6</v>
      </c>
      <c r="CT994" s="146">
        <f t="shared" si="1572"/>
        <v>6</v>
      </c>
      <c r="CU994" s="146">
        <f t="shared" si="1573"/>
        <v>6</v>
      </c>
      <c r="CV994" s="146">
        <f t="shared" si="1574"/>
        <v>6</v>
      </c>
      <c r="CW994" s="146">
        <f t="shared" si="1575"/>
        <v>6</v>
      </c>
      <c r="CX994" s="146">
        <f t="shared" si="1576"/>
        <v>6</v>
      </c>
      <c r="CY994" s="146">
        <f t="shared" si="1577"/>
        <v>6</v>
      </c>
      <c r="CZ994" s="146">
        <f t="shared" si="1578"/>
        <v>6</v>
      </c>
      <c r="DA994" s="146">
        <f t="shared" si="1579"/>
        <v>6</v>
      </c>
      <c r="DB994" s="146">
        <f t="shared" si="1580"/>
        <v>6</v>
      </c>
      <c r="DC994" s="146">
        <f t="shared" si="1581"/>
        <v>6</v>
      </c>
      <c r="DD994" s="146">
        <f t="shared" si="1582"/>
        <v>0</v>
      </c>
      <c r="DE994" s="146">
        <f t="shared" si="1583"/>
        <v>0</v>
      </c>
      <c r="DF994" s="146">
        <f t="shared" si="1584"/>
        <v>0</v>
      </c>
      <c r="DG994" s="146">
        <f t="shared" si="1585"/>
        <v>0</v>
      </c>
      <c r="DH994" s="146">
        <f t="shared" si="1586"/>
        <v>0</v>
      </c>
      <c r="DI994" s="146">
        <f t="shared" si="1587"/>
        <v>0</v>
      </c>
      <c r="DJ994" s="146">
        <f t="shared" si="1588"/>
        <v>0</v>
      </c>
      <c r="DK994" s="146">
        <f t="shared" si="1589"/>
        <v>0</v>
      </c>
      <c r="DL994" s="146">
        <f t="shared" si="1590"/>
        <v>0</v>
      </c>
      <c r="DM994" s="146">
        <f t="shared" si="1591"/>
        <v>0</v>
      </c>
      <c r="DN994" s="64">
        <f t="shared" si="1604"/>
        <v>90</v>
      </c>
      <c r="DO994" s="52" t="str">
        <f t="shared" si="1605"/>
        <v/>
      </c>
      <c r="DP994" s="52" t="str">
        <f t="shared" si="1593"/>
        <v/>
      </c>
      <c r="DQ994" s="53">
        <f t="shared" si="1594"/>
        <v>90</v>
      </c>
      <c r="DR994" s="1">
        <f t="shared" si="1606"/>
        <v>2</v>
      </c>
      <c r="DS994" s="168" t="e">
        <f>IF(AND(DR994=#REF!,BL994=#REF!),'Tiến độ'!D994,"")</f>
        <v>#REF!</v>
      </c>
    </row>
    <row r="995" spans="1:123" ht="11.25" customHeight="1">
      <c r="A995" s="314" t="str">
        <f>IF(B995="","",MAX($A$7:A994)+1)</f>
        <v/>
      </c>
      <c r="B995" s="315"/>
      <c r="C995" s="79" t="s">
        <v>935</v>
      </c>
      <c r="D995" s="80" t="s">
        <v>936</v>
      </c>
      <c r="E995" s="81">
        <v>3</v>
      </c>
      <c r="F995" s="82">
        <v>45</v>
      </c>
      <c r="G995" s="83"/>
      <c r="H995" s="106">
        <f t="shared" si="1607"/>
        <v>2</v>
      </c>
      <c r="I995" s="107">
        <f t="shared" si="1608"/>
        <v>106</v>
      </c>
      <c r="J995" s="27"/>
      <c r="K995" s="86"/>
      <c r="L995" s="87"/>
      <c r="M995" s="87"/>
      <c r="N995" s="88"/>
      <c r="O995" s="86"/>
      <c r="P995" s="87"/>
      <c r="Q995" s="87"/>
      <c r="R995" s="88"/>
      <c r="S995" s="86"/>
      <c r="T995" s="87"/>
      <c r="U995" s="87"/>
      <c r="V995" s="87"/>
      <c r="W995" s="88"/>
      <c r="X995" s="86"/>
      <c r="Y995" s="87"/>
      <c r="Z995" s="87"/>
      <c r="AA995" s="88"/>
      <c r="AB995" s="86"/>
      <c r="AC995" s="87"/>
      <c r="AD995" s="87"/>
      <c r="AE995" s="88"/>
      <c r="AF995" s="86"/>
      <c r="AG995" s="87"/>
      <c r="AH995" s="87"/>
      <c r="AI995" s="362"/>
      <c r="AJ995" s="363"/>
      <c r="AK995" s="86"/>
      <c r="AL995" s="87">
        <v>3</v>
      </c>
      <c r="AM995" s="87">
        <v>3</v>
      </c>
      <c r="AN995" s="88">
        <v>3</v>
      </c>
      <c r="AO995" s="86">
        <v>3</v>
      </c>
      <c r="AP995" s="87">
        <v>3</v>
      </c>
      <c r="AQ995" s="87">
        <v>3</v>
      </c>
      <c r="AR995" s="88">
        <v>3</v>
      </c>
      <c r="AS995" s="89">
        <v>3</v>
      </c>
      <c r="AT995" s="87">
        <v>3</v>
      </c>
      <c r="AU995" s="87">
        <v>3</v>
      </c>
      <c r="AV995" s="90">
        <v>3</v>
      </c>
      <c r="AW995" s="86">
        <v>3</v>
      </c>
      <c r="AX995" s="87">
        <v>3</v>
      </c>
      <c r="AY995" s="87">
        <v>3</v>
      </c>
      <c r="AZ995" s="87">
        <v>3</v>
      </c>
      <c r="BA995" s="88" t="s">
        <v>163</v>
      </c>
      <c r="BB995" s="89" t="s">
        <v>163</v>
      </c>
      <c r="BC995" s="87" t="s">
        <v>163</v>
      </c>
      <c r="BD995" s="87" t="s">
        <v>163</v>
      </c>
      <c r="BE995" s="321"/>
      <c r="BF995" s="322"/>
      <c r="BG995" s="322"/>
      <c r="BH995" s="322"/>
      <c r="BI995" s="322"/>
      <c r="BJ995" s="323"/>
      <c r="BK995" s="46" t="s">
        <v>18</v>
      </c>
      <c r="BL995" s="46" t="s">
        <v>50</v>
      </c>
      <c r="BN995" s="146">
        <f t="shared" si="1592"/>
        <v>0</v>
      </c>
      <c r="BO995" s="146">
        <f t="shared" si="1541"/>
        <v>0</v>
      </c>
      <c r="BP995" s="146">
        <f t="shared" si="1542"/>
        <v>0</v>
      </c>
      <c r="BQ995" s="146">
        <f t="shared" si="1543"/>
        <v>0</v>
      </c>
      <c r="BR995" s="146">
        <f t="shared" si="1544"/>
        <v>0</v>
      </c>
      <c r="BS995" s="146">
        <f t="shared" si="1545"/>
        <v>0</v>
      </c>
      <c r="BT995" s="146">
        <f t="shared" si="1546"/>
        <v>0</v>
      </c>
      <c r="BU995" s="146">
        <f t="shared" si="1547"/>
        <v>0</v>
      </c>
      <c r="BV995" s="146">
        <f t="shared" si="1548"/>
        <v>0</v>
      </c>
      <c r="BW995" s="146">
        <f t="shared" si="1549"/>
        <v>0</v>
      </c>
      <c r="BX995" s="146">
        <f t="shared" si="1550"/>
        <v>0</v>
      </c>
      <c r="BY995" s="146">
        <f t="shared" si="1551"/>
        <v>0</v>
      </c>
      <c r="BZ995" s="146">
        <f t="shared" si="1552"/>
        <v>0</v>
      </c>
      <c r="CA995" s="146">
        <f t="shared" si="1553"/>
        <v>0</v>
      </c>
      <c r="CB995" s="146">
        <f t="shared" si="1554"/>
        <v>0</v>
      </c>
      <c r="CC995" s="146">
        <f t="shared" si="1555"/>
        <v>0</v>
      </c>
      <c r="CD995" s="146">
        <f t="shared" si="1556"/>
        <v>0</v>
      </c>
      <c r="CE995" s="146">
        <f t="shared" si="1557"/>
        <v>0</v>
      </c>
      <c r="CF995" s="146">
        <f t="shared" si="1558"/>
        <v>0</v>
      </c>
      <c r="CG995" s="146">
        <f t="shared" si="1559"/>
        <v>0</v>
      </c>
      <c r="CH995" s="146">
        <f t="shared" si="1560"/>
        <v>0</v>
      </c>
      <c r="CI995" s="146">
        <f t="shared" si="1561"/>
        <v>0</v>
      </c>
      <c r="CJ995" s="146">
        <f t="shared" si="1562"/>
        <v>0</v>
      </c>
      <c r="CK995" s="146">
        <f t="shared" si="1563"/>
        <v>0</v>
      </c>
      <c r="CL995" s="146">
        <f t="shared" si="1564"/>
        <v>0</v>
      </c>
      <c r="CM995" s="146">
        <f t="shared" si="1565"/>
        <v>0</v>
      </c>
      <c r="CN995" s="146">
        <f t="shared" si="1566"/>
        <v>0</v>
      </c>
      <c r="CO995" s="146">
        <f t="shared" si="1567"/>
        <v>6</v>
      </c>
      <c r="CP995" s="146">
        <f t="shared" si="1568"/>
        <v>6</v>
      </c>
      <c r="CQ995" s="146">
        <f t="shared" si="1569"/>
        <v>6</v>
      </c>
      <c r="CR995" s="146">
        <f t="shared" si="1570"/>
        <v>6</v>
      </c>
      <c r="CS995" s="146">
        <f t="shared" si="1571"/>
        <v>6</v>
      </c>
      <c r="CT995" s="146">
        <f t="shared" si="1572"/>
        <v>6</v>
      </c>
      <c r="CU995" s="146">
        <f t="shared" si="1573"/>
        <v>6</v>
      </c>
      <c r="CV995" s="146">
        <f t="shared" si="1574"/>
        <v>6</v>
      </c>
      <c r="CW995" s="146">
        <f t="shared" si="1575"/>
        <v>6</v>
      </c>
      <c r="CX995" s="146">
        <f t="shared" si="1576"/>
        <v>6</v>
      </c>
      <c r="CY995" s="146">
        <f t="shared" si="1577"/>
        <v>6</v>
      </c>
      <c r="CZ995" s="146">
        <f t="shared" si="1578"/>
        <v>6</v>
      </c>
      <c r="DA995" s="146">
        <f t="shared" si="1579"/>
        <v>6</v>
      </c>
      <c r="DB995" s="146">
        <f t="shared" si="1580"/>
        <v>6</v>
      </c>
      <c r="DC995" s="146">
        <f t="shared" si="1581"/>
        <v>6</v>
      </c>
      <c r="DD995" s="146">
        <f t="shared" si="1582"/>
        <v>0</v>
      </c>
      <c r="DE995" s="146">
        <f t="shared" si="1583"/>
        <v>0</v>
      </c>
      <c r="DF995" s="146">
        <f t="shared" si="1584"/>
        <v>0</v>
      </c>
      <c r="DG995" s="146">
        <f t="shared" si="1585"/>
        <v>0</v>
      </c>
      <c r="DH995" s="146">
        <f t="shared" si="1586"/>
        <v>0</v>
      </c>
      <c r="DI995" s="146">
        <f t="shared" si="1587"/>
        <v>0</v>
      </c>
      <c r="DJ995" s="146">
        <f t="shared" si="1588"/>
        <v>0</v>
      </c>
      <c r="DK995" s="146">
        <f t="shared" si="1589"/>
        <v>0</v>
      </c>
      <c r="DL995" s="146">
        <f t="shared" si="1590"/>
        <v>0</v>
      </c>
      <c r="DM995" s="146">
        <f t="shared" si="1591"/>
        <v>0</v>
      </c>
      <c r="DN995" s="64">
        <f t="shared" si="1604"/>
        <v>90</v>
      </c>
      <c r="DO995" s="52" t="str">
        <f t="shared" si="1605"/>
        <v/>
      </c>
      <c r="DP995" s="52" t="str">
        <f t="shared" si="1593"/>
        <v/>
      </c>
      <c r="DQ995" s="53">
        <f t="shared" si="1594"/>
        <v>90</v>
      </c>
      <c r="DR995" s="1">
        <f t="shared" si="1606"/>
        <v>2</v>
      </c>
      <c r="DS995" s="168" t="e">
        <f>IF(AND(DR995=#REF!,BL995=#REF!),'Tiến độ'!D995,"")</f>
        <v>#REF!</v>
      </c>
    </row>
    <row r="996" spans="1:123" ht="11.25" customHeight="1">
      <c r="A996" s="314" t="str">
        <f>IF(B996="","",MAX($A$7:A995)+1)</f>
        <v/>
      </c>
      <c r="B996" s="315"/>
      <c r="C996" s="79" t="s">
        <v>937</v>
      </c>
      <c r="D996" s="80" t="s">
        <v>938</v>
      </c>
      <c r="E996" s="81">
        <v>2</v>
      </c>
      <c r="F996" s="82">
        <v>30</v>
      </c>
      <c r="G996" s="83"/>
      <c r="H996" s="106">
        <f t="shared" si="1607"/>
        <v>2</v>
      </c>
      <c r="I996" s="107">
        <f t="shared" si="1608"/>
        <v>106</v>
      </c>
      <c r="J996" s="27"/>
      <c r="K996" s="86"/>
      <c r="L996" s="87"/>
      <c r="M996" s="87"/>
      <c r="N996" s="88"/>
      <c r="O996" s="86"/>
      <c r="P996" s="87"/>
      <c r="Q996" s="87"/>
      <c r="R996" s="88"/>
      <c r="S996" s="86"/>
      <c r="T996" s="87"/>
      <c r="U996" s="87"/>
      <c r="V996" s="87"/>
      <c r="W996" s="88"/>
      <c r="X996" s="86"/>
      <c r="Y996" s="87"/>
      <c r="Z996" s="87"/>
      <c r="AA996" s="88"/>
      <c r="AB996" s="86"/>
      <c r="AC996" s="87"/>
      <c r="AD996" s="87"/>
      <c r="AE996" s="88"/>
      <c r="AF996" s="86"/>
      <c r="AG996" s="87"/>
      <c r="AH996" s="87"/>
      <c r="AI996" s="362"/>
      <c r="AJ996" s="363"/>
      <c r="AK996" s="86"/>
      <c r="AL996" s="87">
        <v>2</v>
      </c>
      <c r="AM996" s="87">
        <v>2</v>
      </c>
      <c r="AN996" s="88">
        <v>2</v>
      </c>
      <c r="AO996" s="86">
        <v>2</v>
      </c>
      <c r="AP996" s="87">
        <v>2</v>
      </c>
      <c r="AQ996" s="87">
        <v>2</v>
      </c>
      <c r="AR996" s="88">
        <v>2</v>
      </c>
      <c r="AS996" s="89">
        <v>2</v>
      </c>
      <c r="AT996" s="87">
        <v>2</v>
      </c>
      <c r="AU996" s="87">
        <v>2</v>
      </c>
      <c r="AV996" s="90">
        <v>2</v>
      </c>
      <c r="AW996" s="86">
        <v>2</v>
      </c>
      <c r="AX996" s="87">
        <v>2</v>
      </c>
      <c r="AY996" s="87">
        <v>2</v>
      </c>
      <c r="AZ996" s="87">
        <v>2</v>
      </c>
      <c r="BA996" s="88" t="s">
        <v>163</v>
      </c>
      <c r="BB996" s="89" t="s">
        <v>163</v>
      </c>
      <c r="BC996" s="87" t="s">
        <v>163</v>
      </c>
      <c r="BD996" s="87" t="s">
        <v>163</v>
      </c>
      <c r="BE996" s="321"/>
      <c r="BF996" s="322"/>
      <c r="BG996" s="322"/>
      <c r="BH996" s="322"/>
      <c r="BI996" s="322"/>
      <c r="BJ996" s="323"/>
      <c r="BK996" s="46" t="s">
        <v>18</v>
      </c>
      <c r="BL996" s="46" t="s">
        <v>49</v>
      </c>
      <c r="BN996" s="146">
        <f t="shared" si="1592"/>
        <v>0</v>
      </c>
      <c r="BO996" s="146">
        <f t="shared" si="1541"/>
        <v>0</v>
      </c>
      <c r="BP996" s="146">
        <f t="shared" si="1542"/>
        <v>0</v>
      </c>
      <c r="BQ996" s="146">
        <f t="shared" si="1543"/>
        <v>0</v>
      </c>
      <c r="BR996" s="146">
        <f t="shared" si="1544"/>
        <v>0</v>
      </c>
      <c r="BS996" s="146">
        <f t="shared" si="1545"/>
        <v>0</v>
      </c>
      <c r="BT996" s="146">
        <f t="shared" si="1546"/>
        <v>0</v>
      </c>
      <c r="BU996" s="146">
        <f t="shared" si="1547"/>
        <v>0</v>
      </c>
      <c r="BV996" s="146">
        <f t="shared" si="1548"/>
        <v>0</v>
      </c>
      <c r="BW996" s="146">
        <f t="shared" si="1549"/>
        <v>0</v>
      </c>
      <c r="BX996" s="146">
        <f t="shared" si="1550"/>
        <v>0</v>
      </c>
      <c r="BY996" s="146">
        <f t="shared" si="1551"/>
        <v>0</v>
      </c>
      <c r="BZ996" s="146">
        <f t="shared" si="1552"/>
        <v>0</v>
      </c>
      <c r="CA996" s="146">
        <f t="shared" si="1553"/>
        <v>0</v>
      </c>
      <c r="CB996" s="146">
        <f t="shared" si="1554"/>
        <v>0</v>
      </c>
      <c r="CC996" s="146">
        <f t="shared" si="1555"/>
        <v>0</v>
      </c>
      <c r="CD996" s="146">
        <f t="shared" si="1556"/>
        <v>0</v>
      </c>
      <c r="CE996" s="146">
        <f t="shared" si="1557"/>
        <v>0</v>
      </c>
      <c r="CF996" s="146">
        <f t="shared" si="1558"/>
        <v>0</v>
      </c>
      <c r="CG996" s="146">
        <f t="shared" si="1559"/>
        <v>0</v>
      </c>
      <c r="CH996" s="146">
        <f t="shared" si="1560"/>
        <v>0</v>
      </c>
      <c r="CI996" s="146">
        <f t="shared" si="1561"/>
        <v>0</v>
      </c>
      <c r="CJ996" s="146">
        <f t="shared" si="1562"/>
        <v>0</v>
      </c>
      <c r="CK996" s="146">
        <f t="shared" si="1563"/>
        <v>0</v>
      </c>
      <c r="CL996" s="146">
        <f t="shared" si="1564"/>
        <v>0</v>
      </c>
      <c r="CM996" s="146">
        <f t="shared" si="1565"/>
        <v>0</v>
      </c>
      <c r="CN996" s="146">
        <f t="shared" si="1566"/>
        <v>0</v>
      </c>
      <c r="CO996" s="146">
        <f t="shared" si="1567"/>
        <v>4</v>
      </c>
      <c r="CP996" s="146">
        <f t="shared" si="1568"/>
        <v>4</v>
      </c>
      <c r="CQ996" s="146">
        <f t="shared" si="1569"/>
        <v>4</v>
      </c>
      <c r="CR996" s="146">
        <f t="shared" si="1570"/>
        <v>4</v>
      </c>
      <c r="CS996" s="146">
        <f t="shared" si="1571"/>
        <v>4</v>
      </c>
      <c r="CT996" s="146">
        <f t="shared" si="1572"/>
        <v>4</v>
      </c>
      <c r="CU996" s="146">
        <f t="shared" si="1573"/>
        <v>4</v>
      </c>
      <c r="CV996" s="146">
        <f t="shared" si="1574"/>
        <v>4</v>
      </c>
      <c r="CW996" s="146">
        <f t="shared" si="1575"/>
        <v>4</v>
      </c>
      <c r="CX996" s="146">
        <f t="shared" si="1576"/>
        <v>4</v>
      </c>
      <c r="CY996" s="146">
        <f t="shared" si="1577"/>
        <v>4</v>
      </c>
      <c r="CZ996" s="146">
        <f t="shared" si="1578"/>
        <v>4</v>
      </c>
      <c r="DA996" s="146">
        <f t="shared" si="1579"/>
        <v>4</v>
      </c>
      <c r="DB996" s="146">
        <f t="shared" si="1580"/>
        <v>4</v>
      </c>
      <c r="DC996" s="146">
        <f t="shared" si="1581"/>
        <v>4</v>
      </c>
      <c r="DD996" s="146">
        <f t="shared" si="1582"/>
        <v>0</v>
      </c>
      <c r="DE996" s="146">
        <f t="shared" si="1583"/>
        <v>0</v>
      </c>
      <c r="DF996" s="146">
        <f t="shared" si="1584"/>
        <v>0</v>
      </c>
      <c r="DG996" s="146">
        <f t="shared" si="1585"/>
        <v>0</v>
      </c>
      <c r="DH996" s="146">
        <f t="shared" si="1586"/>
        <v>0</v>
      </c>
      <c r="DI996" s="146">
        <f t="shared" si="1587"/>
        <v>0</v>
      </c>
      <c r="DJ996" s="146">
        <f t="shared" si="1588"/>
        <v>0</v>
      </c>
      <c r="DK996" s="146">
        <f t="shared" si="1589"/>
        <v>0</v>
      </c>
      <c r="DL996" s="146">
        <f t="shared" si="1590"/>
        <v>0</v>
      </c>
      <c r="DM996" s="146">
        <f t="shared" si="1591"/>
        <v>0</v>
      </c>
      <c r="DN996" s="64">
        <f t="shared" si="1604"/>
        <v>60</v>
      </c>
      <c r="DO996" s="52" t="str">
        <f t="shared" si="1605"/>
        <v/>
      </c>
      <c r="DP996" s="52" t="str">
        <f t="shared" si="1593"/>
        <v/>
      </c>
      <c r="DQ996" s="53">
        <f t="shared" si="1594"/>
        <v>60</v>
      </c>
      <c r="DR996" s="1">
        <f t="shared" si="1606"/>
        <v>2</v>
      </c>
      <c r="DS996" s="168" t="e">
        <f>IF(AND(DR996=#REF!,BL996=#REF!),'Tiến độ'!D996,"")</f>
        <v>#REF!</v>
      </c>
    </row>
    <row r="997" spans="1:123" ht="11.25" customHeight="1">
      <c r="A997" s="314" t="str">
        <f>IF(B997="","",MAX($A$7:A996)+1)</f>
        <v/>
      </c>
      <c r="B997" s="315"/>
      <c r="C997" s="79" t="s">
        <v>939</v>
      </c>
      <c r="D997" s="80" t="s">
        <v>940</v>
      </c>
      <c r="E997" s="81">
        <v>4</v>
      </c>
      <c r="F997" s="82">
        <v>60</v>
      </c>
      <c r="G997" s="83"/>
      <c r="H997" s="106">
        <f t="shared" si="1607"/>
        <v>2</v>
      </c>
      <c r="I997" s="107">
        <f t="shared" si="1608"/>
        <v>106</v>
      </c>
      <c r="J997" s="27"/>
      <c r="K997" s="86"/>
      <c r="L997" s="87"/>
      <c r="M997" s="87"/>
      <c r="N997" s="88"/>
      <c r="O997" s="86"/>
      <c r="P997" s="87"/>
      <c r="Q997" s="87"/>
      <c r="R997" s="88"/>
      <c r="S997" s="86"/>
      <c r="T997" s="87"/>
      <c r="U997" s="87"/>
      <c r="V997" s="87"/>
      <c r="W997" s="88"/>
      <c r="X997" s="86"/>
      <c r="Y997" s="87"/>
      <c r="Z997" s="87"/>
      <c r="AA997" s="88"/>
      <c r="AB997" s="86"/>
      <c r="AC997" s="87"/>
      <c r="AD997" s="87"/>
      <c r="AE997" s="88"/>
      <c r="AF997" s="86"/>
      <c r="AG997" s="87"/>
      <c r="AH997" s="87"/>
      <c r="AI997" s="362"/>
      <c r="AJ997" s="363"/>
      <c r="AK997" s="86"/>
      <c r="AL997" s="87">
        <v>4</v>
      </c>
      <c r="AM997" s="87">
        <v>4</v>
      </c>
      <c r="AN997" s="88">
        <v>4</v>
      </c>
      <c r="AO997" s="86">
        <v>4</v>
      </c>
      <c r="AP997" s="87">
        <v>4</v>
      </c>
      <c r="AQ997" s="87">
        <v>4</v>
      </c>
      <c r="AR997" s="88">
        <v>4</v>
      </c>
      <c r="AS997" s="89">
        <v>4</v>
      </c>
      <c r="AT997" s="87">
        <v>4</v>
      </c>
      <c r="AU997" s="87">
        <v>4</v>
      </c>
      <c r="AV997" s="90">
        <v>4</v>
      </c>
      <c r="AW997" s="86">
        <v>4</v>
      </c>
      <c r="AX997" s="87">
        <v>4</v>
      </c>
      <c r="AY997" s="87">
        <v>4</v>
      </c>
      <c r="AZ997" s="87">
        <v>4</v>
      </c>
      <c r="BA997" s="88" t="s">
        <v>163</v>
      </c>
      <c r="BB997" s="89" t="s">
        <v>163</v>
      </c>
      <c r="BC997" s="87" t="s">
        <v>163</v>
      </c>
      <c r="BD997" s="87" t="s">
        <v>163</v>
      </c>
      <c r="BE997" s="321"/>
      <c r="BF997" s="322"/>
      <c r="BG997" s="322"/>
      <c r="BH997" s="322"/>
      <c r="BI997" s="322"/>
      <c r="BJ997" s="323"/>
      <c r="BK997" s="46" t="s">
        <v>18</v>
      </c>
      <c r="BL997" s="46" t="s">
        <v>50</v>
      </c>
      <c r="BN997" s="146">
        <f t="shared" si="1592"/>
        <v>0</v>
      </c>
      <c r="BO997" s="146">
        <f t="shared" si="1541"/>
        <v>0</v>
      </c>
      <c r="BP997" s="146">
        <f t="shared" si="1542"/>
        <v>0</v>
      </c>
      <c r="BQ997" s="146">
        <f t="shared" si="1543"/>
        <v>0</v>
      </c>
      <c r="BR997" s="146">
        <f t="shared" si="1544"/>
        <v>0</v>
      </c>
      <c r="BS997" s="146">
        <f t="shared" si="1545"/>
        <v>0</v>
      </c>
      <c r="BT997" s="146">
        <f t="shared" si="1546"/>
        <v>0</v>
      </c>
      <c r="BU997" s="146">
        <f t="shared" si="1547"/>
        <v>0</v>
      </c>
      <c r="BV997" s="146">
        <f t="shared" si="1548"/>
        <v>0</v>
      </c>
      <c r="BW997" s="146">
        <f t="shared" si="1549"/>
        <v>0</v>
      </c>
      <c r="BX997" s="146">
        <f t="shared" si="1550"/>
        <v>0</v>
      </c>
      <c r="BY997" s="146">
        <f t="shared" si="1551"/>
        <v>0</v>
      </c>
      <c r="BZ997" s="146">
        <f t="shared" si="1552"/>
        <v>0</v>
      </c>
      <c r="CA997" s="146">
        <f t="shared" si="1553"/>
        <v>0</v>
      </c>
      <c r="CB997" s="146">
        <f t="shared" si="1554"/>
        <v>0</v>
      </c>
      <c r="CC997" s="146">
        <f t="shared" si="1555"/>
        <v>0</v>
      </c>
      <c r="CD997" s="146">
        <f t="shared" si="1556"/>
        <v>0</v>
      </c>
      <c r="CE997" s="146">
        <f t="shared" si="1557"/>
        <v>0</v>
      </c>
      <c r="CF997" s="146">
        <f t="shared" si="1558"/>
        <v>0</v>
      </c>
      <c r="CG997" s="146">
        <f t="shared" si="1559"/>
        <v>0</v>
      </c>
      <c r="CH997" s="146">
        <f t="shared" si="1560"/>
        <v>0</v>
      </c>
      <c r="CI997" s="146">
        <f t="shared" si="1561"/>
        <v>0</v>
      </c>
      <c r="CJ997" s="146">
        <f t="shared" si="1562"/>
        <v>0</v>
      </c>
      <c r="CK997" s="146">
        <f t="shared" si="1563"/>
        <v>0</v>
      </c>
      <c r="CL997" s="146">
        <f t="shared" si="1564"/>
        <v>0</v>
      </c>
      <c r="CM997" s="146">
        <f t="shared" si="1565"/>
        <v>0</v>
      </c>
      <c r="CN997" s="146">
        <f t="shared" si="1566"/>
        <v>0</v>
      </c>
      <c r="CO997" s="146">
        <f t="shared" si="1567"/>
        <v>8</v>
      </c>
      <c r="CP997" s="146">
        <f t="shared" si="1568"/>
        <v>8</v>
      </c>
      <c r="CQ997" s="146">
        <f t="shared" si="1569"/>
        <v>8</v>
      </c>
      <c r="CR997" s="146">
        <f t="shared" si="1570"/>
        <v>8</v>
      </c>
      <c r="CS997" s="146">
        <f t="shared" si="1571"/>
        <v>8</v>
      </c>
      <c r="CT997" s="146">
        <f t="shared" si="1572"/>
        <v>8</v>
      </c>
      <c r="CU997" s="146">
        <f t="shared" si="1573"/>
        <v>8</v>
      </c>
      <c r="CV997" s="146">
        <f t="shared" si="1574"/>
        <v>8</v>
      </c>
      <c r="CW997" s="146">
        <f t="shared" si="1575"/>
        <v>8</v>
      </c>
      <c r="CX997" s="146">
        <f t="shared" si="1576"/>
        <v>8</v>
      </c>
      <c r="CY997" s="146">
        <f t="shared" si="1577"/>
        <v>8</v>
      </c>
      <c r="CZ997" s="146">
        <f t="shared" si="1578"/>
        <v>8</v>
      </c>
      <c r="DA997" s="146">
        <f t="shared" si="1579"/>
        <v>8</v>
      </c>
      <c r="DB997" s="146">
        <f t="shared" si="1580"/>
        <v>8</v>
      </c>
      <c r="DC997" s="146">
        <f t="shared" si="1581"/>
        <v>8</v>
      </c>
      <c r="DD997" s="146">
        <f t="shared" si="1582"/>
        <v>0</v>
      </c>
      <c r="DE997" s="146">
        <f t="shared" si="1583"/>
        <v>0</v>
      </c>
      <c r="DF997" s="146">
        <f t="shared" si="1584"/>
        <v>0</v>
      </c>
      <c r="DG997" s="146">
        <f t="shared" si="1585"/>
        <v>0</v>
      </c>
      <c r="DH997" s="146">
        <f t="shared" si="1586"/>
        <v>0</v>
      </c>
      <c r="DI997" s="146">
        <f t="shared" si="1587"/>
        <v>0</v>
      </c>
      <c r="DJ997" s="146">
        <f t="shared" si="1588"/>
        <v>0</v>
      </c>
      <c r="DK997" s="146">
        <f t="shared" si="1589"/>
        <v>0</v>
      </c>
      <c r="DL997" s="146">
        <f t="shared" si="1590"/>
        <v>0</v>
      </c>
      <c r="DM997" s="146">
        <f t="shared" si="1591"/>
        <v>0</v>
      </c>
      <c r="DN997" s="64">
        <f t="shared" si="1604"/>
        <v>120</v>
      </c>
      <c r="DO997" s="52" t="str">
        <f t="shared" si="1605"/>
        <v/>
      </c>
      <c r="DP997" s="52" t="str">
        <f t="shared" si="1593"/>
        <v/>
      </c>
      <c r="DQ997" s="53">
        <f t="shared" si="1594"/>
        <v>120</v>
      </c>
      <c r="DR997" s="1">
        <f t="shared" si="1606"/>
        <v>2</v>
      </c>
      <c r="DS997" s="168" t="e">
        <f>IF(AND(DR997=#REF!,BL997=#REF!),'Tiến độ'!D997,"")</f>
        <v>#REF!</v>
      </c>
    </row>
    <row r="998" spans="1:123" ht="11.25" customHeight="1">
      <c r="A998" s="314" t="str">
        <f>IF(B998="","",MAX($A$7:A997)+1)</f>
        <v/>
      </c>
      <c r="B998" s="315"/>
      <c r="C998" s="79" t="s">
        <v>691</v>
      </c>
      <c r="D998" s="80" t="s">
        <v>692</v>
      </c>
      <c r="E998" s="81">
        <v>2</v>
      </c>
      <c r="F998" s="82">
        <v>30</v>
      </c>
      <c r="G998" s="83"/>
      <c r="H998" s="106">
        <f t="shared" si="1607"/>
        <v>2</v>
      </c>
      <c r="I998" s="107">
        <f t="shared" si="1608"/>
        <v>106</v>
      </c>
      <c r="J998" s="27"/>
      <c r="K998" s="86"/>
      <c r="L998" s="87"/>
      <c r="M998" s="87"/>
      <c r="N998" s="88"/>
      <c r="O998" s="86"/>
      <c r="P998" s="87"/>
      <c r="Q998" s="87"/>
      <c r="R998" s="88"/>
      <c r="S998" s="86"/>
      <c r="T998" s="87"/>
      <c r="U998" s="87"/>
      <c r="V998" s="87"/>
      <c r="W998" s="88"/>
      <c r="X998" s="86"/>
      <c r="Y998" s="87"/>
      <c r="Z998" s="87"/>
      <c r="AA998" s="88"/>
      <c r="AB998" s="86"/>
      <c r="AC998" s="87"/>
      <c r="AD998" s="87"/>
      <c r="AE998" s="88"/>
      <c r="AF998" s="86"/>
      <c r="AG998" s="87"/>
      <c r="AH998" s="87"/>
      <c r="AI998" s="362"/>
      <c r="AJ998" s="363"/>
      <c r="AK998" s="86"/>
      <c r="AL998" s="87">
        <v>2</v>
      </c>
      <c r="AM998" s="87">
        <v>2</v>
      </c>
      <c r="AN998" s="88">
        <v>2</v>
      </c>
      <c r="AO998" s="86">
        <v>2</v>
      </c>
      <c r="AP998" s="87">
        <v>2</v>
      </c>
      <c r="AQ998" s="87">
        <v>2</v>
      </c>
      <c r="AR998" s="88">
        <v>2</v>
      </c>
      <c r="AS998" s="89">
        <v>2</v>
      </c>
      <c r="AT998" s="87">
        <v>2</v>
      </c>
      <c r="AU998" s="87">
        <v>2</v>
      </c>
      <c r="AV998" s="90">
        <v>2</v>
      </c>
      <c r="AW998" s="86">
        <v>2</v>
      </c>
      <c r="AX998" s="87">
        <v>2</v>
      </c>
      <c r="AY998" s="87">
        <v>2</v>
      </c>
      <c r="AZ998" s="87">
        <v>2</v>
      </c>
      <c r="BA998" s="88" t="s">
        <v>163</v>
      </c>
      <c r="BB998" s="89" t="s">
        <v>163</v>
      </c>
      <c r="BC998" s="87" t="s">
        <v>163</v>
      </c>
      <c r="BD998" s="87" t="s">
        <v>163</v>
      </c>
      <c r="BE998" s="321"/>
      <c r="BF998" s="322"/>
      <c r="BG998" s="322"/>
      <c r="BH998" s="322"/>
      <c r="BI998" s="322"/>
      <c r="BJ998" s="323"/>
      <c r="BK998" s="46" t="s">
        <v>18</v>
      </c>
      <c r="BL998" s="46" t="s">
        <v>47</v>
      </c>
      <c r="BN998" s="146">
        <f t="shared" si="1592"/>
        <v>0</v>
      </c>
      <c r="BO998" s="146">
        <f t="shared" si="1541"/>
        <v>0</v>
      </c>
      <c r="BP998" s="146">
        <f t="shared" si="1542"/>
        <v>0</v>
      </c>
      <c r="BQ998" s="146">
        <f t="shared" si="1543"/>
        <v>0</v>
      </c>
      <c r="BR998" s="146">
        <f t="shared" si="1544"/>
        <v>0</v>
      </c>
      <c r="BS998" s="146">
        <f t="shared" si="1545"/>
        <v>0</v>
      </c>
      <c r="BT998" s="146">
        <f t="shared" si="1546"/>
        <v>0</v>
      </c>
      <c r="BU998" s="146">
        <f t="shared" si="1547"/>
        <v>0</v>
      </c>
      <c r="BV998" s="146">
        <f t="shared" si="1548"/>
        <v>0</v>
      </c>
      <c r="BW998" s="146">
        <f t="shared" si="1549"/>
        <v>0</v>
      </c>
      <c r="BX998" s="146">
        <f t="shared" si="1550"/>
        <v>0</v>
      </c>
      <c r="BY998" s="146">
        <f t="shared" si="1551"/>
        <v>0</v>
      </c>
      <c r="BZ998" s="146">
        <f t="shared" si="1552"/>
        <v>0</v>
      </c>
      <c r="CA998" s="146">
        <f t="shared" si="1553"/>
        <v>0</v>
      </c>
      <c r="CB998" s="146">
        <f t="shared" si="1554"/>
        <v>0</v>
      </c>
      <c r="CC998" s="146">
        <f t="shared" si="1555"/>
        <v>0</v>
      </c>
      <c r="CD998" s="146">
        <f t="shared" si="1556"/>
        <v>0</v>
      </c>
      <c r="CE998" s="146">
        <f t="shared" si="1557"/>
        <v>0</v>
      </c>
      <c r="CF998" s="146">
        <f t="shared" si="1558"/>
        <v>0</v>
      </c>
      <c r="CG998" s="146">
        <f t="shared" si="1559"/>
        <v>0</v>
      </c>
      <c r="CH998" s="146">
        <f t="shared" si="1560"/>
        <v>0</v>
      </c>
      <c r="CI998" s="146">
        <f t="shared" si="1561"/>
        <v>0</v>
      </c>
      <c r="CJ998" s="146">
        <f t="shared" si="1562"/>
        <v>0</v>
      </c>
      <c r="CK998" s="146">
        <f t="shared" si="1563"/>
        <v>0</v>
      </c>
      <c r="CL998" s="146">
        <f t="shared" si="1564"/>
        <v>0</v>
      </c>
      <c r="CM998" s="146">
        <f t="shared" si="1565"/>
        <v>0</v>
      </c>
      <c r="CN998" s="146">
        <f t="shared" si="1566"/>
        <v>0</v>
      </c>
      <c r="CO998" s="146">
        <f t="shared" si="1567"/>
        <v>4</v>
      </c>
      <c r="CP998" s="146">
        <f t="shared" si="1568"/>
        <v>4</v>
      </c>
      <c r="CQ998" s="146">
        <f t="shared" si="1569"/>
        <v>4</v>
      </c>
      <c r="CR998" s="146">
        <f t="shared" si="1570"/>
        <v>4</v>
      </c>
      <c r="CS998" s="146">
        <f t="shared" si="1571"/>
        <v>4</v>
      </c>
      <c r="CT998" s="146">
        <f t="shared" si="1572"/>
        <v>4</v>
      </c>
      <c r="CU998" s="146">
        <f t="shared" si="1573"/>
        <v>4</v>
      </c>
      <c r="CV998" s="146">
        <f t="shared" si="1574"/>
        <v>4</v>
      </c>
      <c r="CW998" s="146">
        <f t="shared" si="1575"/>
        <v>4</v>
      </c>
      <c r="CX998" s="146">
        <f t="shared" si="1576"/>
        <v>4</v>
      </c>
      <c r="CY998" s="146">
        <f t="shared" si="1577"/>
        <v>4</v>
      </c>
      <c r="CZ998" s="146">
        <f t="shared" si="1578"/>
        <v>4</v>
      </c>
      <c r="DA998" s="146">
        <f t="shared" si="1579"/>
        <v>4</v>
      </c>
      <c r="DB998" s="146">
        <f t="shared" si="1580"/>
        <v>4</v>
      </c>
      <c r="DC998" s="146">
        <f t="shared" si="1581"/>
        <v>4</v>
      </c>
      <c r="DD998" s="146">
        <f t="shared" si="1582"/>
        <v>0</v>
      </c>
      <c r="DE998" s="146">
        <f t="shared" si="1583"/>
        <v>0</v>
      </c>
      <c r="DF998" s="146">
        <f t="shared" si="1584"/>
        <v>0</v>
      </c>
      <c r="DG998" s="146">
        <f t="shared" si="1585"/>
        <v>0</v>
      </c>
      <c r="DH998" s="146">
        <f t="shared" si="1586"/>
        <v>0</v>
      </c>
      <c r="DI998" s="146">
        <f t="shared" si="1587"/>
        <v>0</v>
      </c>
      <c r="DJ998" s="146">
        <f t="shared" si="1588"/>
        <v>0</v>
      </c>
      <c r="DK998" s="146">
        <f t="shared" si="1589"/>
        <v>0</v>
      </c>
      <c r="DL998" s="146">
        <f t="shared" si="1590"/>
        <v>0</v>
      </c>
      <c r="DM998" s="146">
        <f t="shared" si="1591"/>
        <v>0</v>
      </c>
      <c r="DN998" s="64">
        <f t="shared" si="1604"/>
        <v>60</v>
      </c>
      <c r="DO998" s="52" t="str">
        <f t="shared" si="1605"/>
        <v/>
      </c>
      <c r="DP998" s="52" t="str">
        <f t="shared" si="1593"/>
        <v/>
      </c>
      <c r="DQ998" s="53">
        <f t="shared" si="1594"/>
        <v>60</v>
      </c>
      <c r="DR998" s="1">
        <f t="shared" si="1606"/>
        <v>2</v>
      </c>
      <c r="DS998" s="168" t="e">
        <f>IF(AND(DR998=#REF!,BL998=#REF!),'Tiến độ'!D998,"")</f>
        <v>#REF!</v>
      </c>
    </row>
    <row r="999" spans="1:123" ht="11.25" customHeight="1">
      <c r="A999" s="314" t="str">
        <f>IF(B999="","",MAX($A$7:A998)+1)</f>
        <v/>
      </c>
      <c r="B999" s="315"/>
      <c r="C999" s="79" t="s">
        <v>698</v>
      </c>
      <c r="D999" s="80" t="s">
        <v>699</v>
      </c>
      <c r="E999" s="81">
        <v>2</v>
      </c>
      <c r="F999" s="82">
        <v>30</v>
      </c>
      <c r="G999" s="83"/>
      <c r="H999" s="106">
        <f t="shared" si="1607"/>
        <v>2</v>
      </c>
      <c r="I999" s="107">
        <f t="shared" si="1608"/>
        <v>106</v>
      </c>
      <c r="J999" s="27"/>
      <c r="K999" s="86"/>
      <c r="L999" s="87"/>
      <c r="M999" s="87"/>
      <c r="N999" s="88"/>
      <c r="O999" s="86"/>
      <c r="P999" s="87"/>
      <c r="Q999" s="87"/>
      <c r="R999" s="88"/>
      <c r="S999" s="86"/>
      <c r="T999" s="87"/>
      <c r="U999" s="87"/>
      <c r="V999" s="87"/>
      <c r="W999" s="88"/>
      <c r="X999" s="86"/>
      <c r="Y999" s="87"/>
      <c r="Z999" s="87"/>
      <c r="AA999" s="88"/>
      <c r="AB999" s="86"/>
      <c r="AC999" s="87"/>
      <c r="AD999" s="87"/>
      <c r="AE999" s="88"/>
      <c r="AF999" s="86"/>
      <c r="AG999" s="87"/>
      <c r="AH999" s="87"/>
      <c r="AI999" s="362"/>
      <c r="AJ999" s="363"/>
      <c r="AK999" s="86"/>
      <c r="AL999" s="87">
        <v>2</v>
      </c>
      <c r="AM999" s="87">
        <v>2</v>
      </c>
      <c r="AN999" s="88">
        <v>2</v>
      </c>
      <c r="AO999" s="86">
        <v>2</v>
      </c>
      <c r="AP999" s="87">
        <v>2</v>
      </c>
      <c r="AQ999" s="87">
        <v>2</v>
      </c>
      <c r="AR999" s="88">
        <v>2</v>
      </c>
      <c r="AS999" s="89">
        <v>2</v>
      </c>
      <c r="AT999" s="87">
        <v>2</v>
      </c>
      <c r="AU999" s="87">
        <v>2</v>
      </c>
      <c r="AV999" s="90">
        <v>2</v>
      </c>
      <c r="AW999" s="86">
        <v>2</v>
      </c>
      <c r="AX999" s="87">
        <v>2</v>
      </c>
      <c r="AY999" s="87">
        <v>2</v>
      </c>
      <c r="AZ999" s="87">
        <v>2</v>
      </c>
      <c r="BA999" s="88" t="s">
        <v>163</v>
      </c>
      <c r="BB999" s="89" t="s">
        <v>163</v>
      </c>
      <c r="BC999" s="87" t="s">
        <v>163</v>
      </c>
      <c r="BD999" s="87" t="s">
        <v>163</v>
      </c>
      <c r="BE999" s="321"/>
      <c r="BF999" s="322"/>
      <c r="BG999" s="322"/>
      <c r="BH999" s="322"/>
      <c r="BI999" s="322"/>
      <c r="BJ999" s="323"/>
      <c r="BK999" s="46" t="s">
        <v>18</v>
      </c>
      <c r="BL999" s="46" t="s">
        <v>50</v>
      </c>
      <c r="BN999" s="146">
        <f t="shared" si="1592"/>
        <v>0</v>
      </c>
      <c r="BO999" s="146">
        <f t="shared" si="1541"/>
        <v>0</v>
      </c>
      <c r="BP999" s="146">
        <f t="shared" si="1542"/>
        <v>0</v>
      </c>
      <c r="BQ999" s="146">
        <f t="shared" si="1543"/>
        <v>0</v>
      </c>
      <c r="BR999" s="146">
        <f t="shared" si="1544"/>
        <v>0</v>
      </c>
      <c r="BS999" s="146">
        <f t="shared" si="1545"/>
        <v>0</v>
      </c>
      <c r="BT999" s="146">
        <f t="shared" si="1546"/>
        <v>0</v>
      </c>
      <c r="BU999" s="146">
        <f t="shared" si="1547"/>
        <v>0</v>
      </c>
      <c r="BV999" s="146">
        <f t="shared" si="1548"/>
        <v>0</v>
      </c>
      <c r="BW999" s="146">
        <f t="shared" si="1549"/>
        <v>0</v>
      </c>
      <c r="BX999" s="146">
        <f t="shared" si="1550"/>
        <v>0</v>
      </c>
      <c r="BY999" s="146">
        <f t="shared" si="1551"/>
        <v>0</v>
      </c>
      <c r="BZ999" s="146">
        <f t="shared" si="1552"/>
        <v>0</v>
      </c>
      <c r="CA999" s="146">
        <f t="shared" si="1553"/>
        <v>0</v>
      </c>
      <c r="CB999" s="146">
        <f t="shared" si="1554"/>
        <v>0</v>
      </c>
      <c r="CC999" s="146">
        <f t="shared" si="1555"/>
        <v>0</v>
      </c>
      <c r="CD999" s="146">
        <f t="shared" si="1556"/>
        <v>0</v>
      </c>
      <c r="CE999" s="146">
        <f t="shared" si="1557"/>
        <v>0</v>
      </c>
      <c r="CF999" s="146">
        <f t="shared" si="1558"/>
        <v>0</v>
      </c>
      <c r="CG999" s="146">
        <f t="shared" si="1559"/>
        <v>0</v>
      </c>
      <c r="CH999" s="146">
        <f t="shared" si="1560"/>
        <v>0</v>
      </c>
      <c r="CI999" s="146">
        <f t="shared" si="1561"/>
        <v>0</v>
      </c>
      <c r="CJ999" s="146">
        <f t="shared" si="1562"/>
        <v>0</v>
      </c>
      <c r="CK999" s="146">
        <f t="shared" si="1563"/>
        <v>0</v>
      </c>
      <c r="CL999" s="146">
        <f t="shared" si="1564"/>
        <v>0</v>
      </c>
      <c r="CM999" s="146">
        <f t="shared" si="1565"/>
        <v>0</v>
      </c>
      <c r="CN999" s="146">
        <f t="shared" si="1566"/>
        <v>0</v>
      </c>
      <c r="CO999" s="146">
        <f t="shared" si="1567"/>
        <v>4</v>
      </c>
      <c r="CP999" s="146">
        <f t="shared" si="1568"/>
        <v>4</v>
      </c>
      <c r="CQ999" s="146">
        <f t="shared" si="1569"/>
        <v>4</v>
      </c>
      <c r="CR999" s="146">
        <f t="shared" si="1570"/>
        <v>4</v>
      </c>
      <c r="CS999" s="146">
        <f t="shared" si="1571"/>
        <v>4</v>
      </c>
      <c r="CT999" s="146">
        <f t="shared" si="1572"/>
        <v>4</v>
      </c>
      <c r="CU999" s="146">
        <f t="shared" si="1573"/>
        <v>4</v>
      </c>
      <c r="CV999" s="146">
        <f t="shared" si="1574"/>
        <v>4</v>
      </c>
      <c r="CW999" s="146">
        <f t="shared" si="1575"/>
        <v>4</v>
      </c>
      <c r="CX999" s="146">
        <f t="shared" si="1576"/>
        <v>4</v>
      </c>
      <c r="CY999" s="146">
        <f t="shared" si="1577"/>
        <v>4</v>
      </c>
      <c r="CZ999" s="146">
        <f t="shared" si="1578"/>
        <v>4</v>
      </c>
      <c r="DA999" s="146">
        <f t="shared" si="1579"/>
        <v>4</v>
      </c>
      <c r="DB999" s="146">
        <f t="shared" si="1580"/>
        <v>4</v>
      </c>
      <c r="DC999" s="146">
        <f t="shared" si="1581"/>
        <v>4</v>
      </c>
      <c r="DD999" s="146">
        <f t="shared" si="1582"/>
        <v>0</v>
      </c>
      <c r="DE999" s="146">
        <f t="shared" si="1583"/>
        <v>0</v>
      </c>
      <c r="DF999" s="146">
        <f t="shared" si="1584"/>
        <v>0</v>
      </c>
      <c r="DG999" s="146">
        <f t="shared" si="1585"/>
        <v>0</v>
      </c>
      <c r="DH999" s="146">
        <f t="shared" si="1586"/>
        <v>0</v>
      </c>
      <c r="DI999" s="146">
        <f t="shared" si="1587"/>
        <v>0</v>
      </c>
      <c r="DJ999" s="146">
        <f t="shared" si="1588"/>
        <v>0</v>
      </c>
      <c r="DK999" s="146">
        <f t="shared" si="1589"/>
        <v>0</v>
      </c>
      <c r="DL999" s="146">
        <f t="shared" si="1590"/>
        <v>0</v>
      </c>
      <c r="DM999" s="146">
        <f t="shared" si="1591"/>
        <v>0</v>
      </c>
      <c r="DN999" s="64">
        <f t="shared" si="1604"/>
        <v>60</v>
      </c>
      <c r="DO999" s="52" t="str">
        <f t="shared" si="1605"/>
        <v/>
      </c>
      <c r="DP999" s="52" t="str">
        <f t="shared" si="1593"/>
        <v/>
      </c>
      <c r="DQ999" s="53">
        <f t="shared" si="1594"/>
        <v>60</v>
      </c>
      <c r="DR999" s="1">
        <f t="shared" si="1606"/>
        <v>2</v>
      </c>
      <c r="DS999" s="168" t="e">
        <f>IF(AND(DR999=#REF!,BL999=#REF!),'Tiến độ'!D999,"")</f>
        <v>#REF!</v>
      </c>
    </row>
    <row r="1000" spans="1:123" ht="11.25" customHeight="1">
      <c r="A1000" s="310" t="str">
        <f>IF(B1000="","",MAX($A$7:A999)+1)</f>
        <v/>
      </c>
      <c r="B1000" s="313"/>
      <c r="C1000" s="91" t="s">
        <v>8</v>
      </c>
      <c r="D1000" s="92"/>
      <c r="E1000" s="93">
        <f>SUM(E986:E999)</f>
        <v>39</v>
      </c>
      <c r="F1000" s="131"/>
      <c r="G1000" s="132"/>
      <c r="H1000" s="133"/>
      <c r="I1000" s="134"/>
      <c r="J1000" s="30"/>
      <c r="K1000" s="135">
        <f t="shared" ref="K1000" si="1609">SUM(K986:K999)</f>
        <v>18</v>
      </c>
      <c r="L1000" s="136">
        <f t="shared" ref="L1000:AH1000" si="1610">SUM(L986:L999)</f>
        <v>18</v>
      </c>
      <c r="M1000" s="136">
        <f t="shared" si="1610"/>
        <v>18</v>
      </c>
      <c r="N1000" s="137">
        <f t="shared" si="1610"/>
        <v>18</v>
      </c>
      <c r="O1000" s="135">
        <f t="shared" si="1610"/>
        <v>18</v>
      </c>
      <c r="P1000" s="136">
        <f t="shared" si="1610"/>
        <v>18</v>
      </c>
      <c r="Q1000" s="136">
        <f t="shared" si="1610"/>
        <v>18</v>
      </c>
      <c r="R1000" s="137">
        <f t="shared" si="1610"/>
        <v>18</v>
      </c>
      <c r="S1000" s="135">
        <f t="shared" si="1610"/>
        <v>18</v>
      </c>
      <c r="T1000" s="136">
        <f t="shared" si="1610"/>
        <v>18</v>
      </c>
      <c r="U1000" s="136">
        <f t="shared" si="1610"/>
        <v>18</v>
      </c>
      <c r="V1000" s="136">
        <f t="shared" si="1610"/>
        <v>18</v>
      </c>
      <c r="W1000" s="137">
        <f t="shared" si="1610"/>
        <v>18</v>
      </c>
      <c r="X1000" s="135">
        <f t="shared" si="1610"/>
        <v>15</v>
      </c>
      <c r="Y1000" s="136">
        <f t="shared" si="1610"/>
        <v>15</v>
      </c>
      <c r="Z1000" s="136">
        <f t="shared" si="1610"/>
        <v>0</v>
      </c>
      <c r="AA1000" s="137">
        <f t="shared" si="1610"/>
        <v>0</v>
      </c>
      <c r="AB1000" s="135">
        <f t="shared" si="1610"/>
        <v>0</v>
      </c>
      <c r="AC1000" s="136">
        <f t="shared" si="1610"/>
        <v>0</v>
      </c>
      <c r="AD1000" s="136">
        <f t="shared" si="1610"/>
        <v>0</v>
      </c>
      <c r="AE1000" s="137">
        <f t="shared" si="1610"/>
        <v>0</v>
      </c>
      <c r="AF1000" s="135">
        <f t="shared" si="1610"/>
        <v>0</v>
      </c>
      <c r="AG1000" s="136">
        <f t="shared" si="1610"/>
        <v>0</v>
      </c>
      <c r="AH1000" s="136">
        <f t="shared" si="1610"/>
        <v>0</v>
      </c>
      <c r="AI1000" s="362"/>
      <c r="AJ1000" s="363"/>
      <c r="AK1000" s="135">
        <f t="shared" ref="AK1000:BD1000" si="1611">SUM(AK986:AK999)</f>
        <v>0</v>
      </c>
      <c r="AL1000" s="136">
        <f t="shared" si="1611"/>
        <v>24</v>
      </c>
      <c r="AM1000" s="136">
        <f t="shared" si="1611"/>
        <v>24</v>
      </c>
      <c r="AN1000" s="137">
        <f t="shared" si="1611"/>
        <v>24</v>
      </c>
      <c r="AO1000" s="135">
        <f t="shared" si="1611"/>
        <v>24</v>
      </c>
      <c r="AP1000" s="136">
        <f t="shared" si="1611"/>
        <v>24</v>
      </c>
      <c r="AQ1000" s="136">
        <f t="shared" si="1611"/>
        <v>24</v>
      </c>
      <c r="AR1000" s="137">
        <f t="shared" si="1611"/>
        <v>24</v>
      </c>
      <c r="AS1000" s="138">
        <f t="shared" si="1611"/>
        <v>24</v>
      </c>
      <c r="AT1000" s="136">
        <f t="shared" si="1611"/>
        <v>24</v>
      </c>
      <c r="AU1000" s="136">
        <f t="shared" si="1611"/>
        <v>24</v>
      </c>
      <c r="AV1000" s="139">
        <f t="shared" si="1611"/>
        <v>24</v>
      </c>
      <c r="AW1000" s="135">
        <f t="shared" si="1611"/>
        <v>24</v>
      </c>
      <c r="AX1000" s="136">
        <f t="shared" si="1611"/>
        <v>24</v>
      </c>
      <c r="AY1000" s="136">
        <f t="shared" si="1611"/>
        <v>24</v>
      </c>
      <c r="AZ1000" s="136">
        <f t="shared" si="1611"/>
        <v>24</v>
      </c>
      <c r="BA1000" s="137">
        <f t="shared" si="1611"/>
        <v>0</v>
      </c>
      <c r="BB1000" s="138">
        <f t="shared" si="1611"/>
        <v>0</v>
      </c>
      <c r="BC1000" s="136">
        <f t="shared" si="1611"/>
        <v>0</v>
      </c>
      <c r="BD1000" s="136">
        <f t="shared" si="1611"/>
        <v>0</v>
      </c>
      <c r="BE1000" s="321"/>
      <c r="BF1000" s="322"/>
      <c r="BG1000" s="322"/>
      <c r="BH1000" s="322"/>
      <c r="BI1000" s="322"/>
      <c r="BJ1000" s="323"/>
      <c r="BK1000" s="47"/>
      <c r="BL1000" s="47" t="s">
        <v>1113</v>
      </c>
      <c r="BN1000" s="146">
        <f t="shared" si="1592"/>
        <v>0</v>
      </c>
      <c r="BO1000" s="146">
        <f t="shared" si="1541"/>
        <v>0</v>
      </c>
      <c r="BP1000" s="146">
        <f t="shared" si="1542"/>
        <v>0</v>
      </c>
      <c r="BQ1000" s="146">
        <f t="shared" si="1543"/>
        <v>0</v>
      </c>
      <c r="BR1000" s="146">
        <f t="shared" si="1544"/>
        <v>0</v>
      </c>
      <c r="BS1000" s="146">
        <f t="shared" si="1545"/>
        <v>0</v>
      </c>
      <c r="BT1000" s="146">
        <f t="shared" si="1546"/>
        <v>0</v>
      </c>
      <c r="BU1000" s="146">
        <f t="shared" si="1547"/>
        <v>0</v>
      </c>
      <c r="BV1000" s="146">
        <f t="shared" si="1548"/>
        <v>0</v>
      </c>
      <c r="BW1000" s="146">
        <f t="shared" si="1549"/>
        <v>0</v>
      </c>
      <c r="BX1000" s="146">
        <f t="shared" si="1550"/>
        <v>0</v>
      </c>
      <c r="BY1000" s="146">
        <f t="shared" si="1551"/>
        <v>0</v>
      </c>
      <c r="BZ1000" s="146">
        <f t="shared" si="1552"/>
        <v>0</v>
      </c>
      <c r="CA1000" s="146">
        <f t="shared" si="1553"/>
        <v>0</v>
      </c>
      <c r="CB1000" s="146">
        <f t="shared" si="1554"/>
        <v>0</v>
      </c>
      <c r="CC1000" s="146">
        <f t="shared" si="1555"/>
        <v>0</v>
      </c>
      <c r="CD1000" s="146">
        <f t="shared" si="1556"/>
        <v>0</v>
      </c>
      <c r="CE1000" s="146">
        <f t="shared" si="1557"/>
        <v>0</v>
      </c>
      <c r="CF1000" s="146">
        <f t="shared" si="1558"/>
        <v>0</v>
      </c>
      <c r="CG1000" s="146">
        <f t="shared" si="1559"/>
        <v>0</v>
      </c>
      <c r="CH1000" s="146">
        <f t="shared" si="1560"/>
        <v>0</v>
      </c>
      <c r="CI1000" s="146">
        <f t="shared" si="1561"/>
        <v>0</v>
      </c>
      <c r="CJ1000" s="146">
        <f t="shared" si="1562"/>
        <v>0</v>
      </c>
      <c r="CK1000" s="146">
        <f t="shared" si="1563"/>
        <v>0</v>
      </c>
      <c r="CL1000" s="146">
        <f t="shared" si="1564"/>
        <v>0</v>
      </c>
      <c r="CM1000" s="146">
        <f t="shared" si="1565"/>
        <v>0</v>
      </c>
      <c r="CN1000" s="146">
        <f t="shared" si="1566"/>
        <v>0</v>
      </c>
      <c r="CO1000" s="146">
        <f t="shared" si="1567"/>
        <v>0</v>
      </c>
      <c r="CP1000" s="146">
        <f t="shared" si="1568"/>
        <v>0</v>
      </c>
      <c r="CQ1000" s="146">
        <f t="shared" si="1569"/>
        <v>0</v>
      </c>
      <c r="CR1000" s="146">
        <f t="shared" si="1570"/>
        <v>0</v>
      </c>
      <c r="CS1000" s="146">
        <f t="shared" si="1571"/>
        <v>0</v>
      </c>
      <c r="CT1000" s="146">
        <f t="shared" si="1572"/>
        <v>0</v>
      </c>
      <c r="CU1000" s="146">
        <f t="shared" si="1573"/>
        <v>0</v>
      </c>
      <c r="CV1000" s="146">
        <f t="shared" si="1574"/>
        <v>0</v>
      </c>
      <c r="CW1000" s="146">
        <f t="shared" si="1575"/>
        <v>0</v>
      </c>
      <c r="CX1000" s="146">
        <f t="shared" si="1576"/>
        <v>0</v>
      </c>
      <c r="CY1000" s="146">
        <f t="shared" si="1577"/>
        <v>0</v>
      </c>
      <c r="CZ1000" s="146">
        <f t="shared" si="1578"/>
        <v>0</v>
      </c>
      <c r="DA1000" s="146">
        <f t="shared" si="1579"/>
        <v>0</v>
      </c>
      <c r="DB1000" s="146">
        <f t="shared" si="1580"/>
        <v>0</v>
      </c>
      <c r="DC1000" s="146">
        <f t="shared" si="1581"/>
        <v>0</v>
      </c>
      <c r="DD1000" s="146">
        <f t="shared" si="1582"/>
        <v>0</v>
      </c>
      <c r="DE1000" s="146">
        <f t="shared" si="1583"/>
        <v>0</v>
      </c>
      <c r="DF1000" s="146">
        <f t="shared" si="1584"/>
        <v>0</v>
      </c>
      <c r="DG1000" s="146">
        <f t="shared" si="1585"/>
        <v>0</v>
      </c>
      <c r="DH1000" s="146">
        <f t="shared" si="1586"/>
        <v>0</v>
      </c>
      <c r="DI1000" s="146">
        <f t="shared" si="1587"/>
        <v>0</v>
      </c>
      <c r="DJ1000" s="146">
        <f t="shared" si="1588"/>
        <v>0</v>
      </c>
      <c r="DK1000" s="146">
        <f t="shared" si="1589"/>
        <v>0</v>
      </c>
      <c r="DL1000" s="146">
        <f t="shared" si="1590"/>
        <v>0</v>
      </c>
      <c r="DM1000" s="146">
        <f t="shared" si="1591"/>
        <v>0</v>
      </c>
      <c r="DN1000" s="54"/>
      <c r="DO1000" s="55"/>
      <c r="DP1000" s="55"/>
      <c r="DQ1000" s="56"/>
      <c r="DS1000" s="168" t="e">
        <f>IF(AND(DR1000=#REF!,BL1000=#REF!),'Tiến độ'!D1000,"")</f>
        <v>#REF!</v>
      </c>
    </row>
    <row r="1001" spans="1:123" ht="11.25" customHeight="1">
      <c r="A1001" s="308">
        <f>IF(B1001="","",MAX($A$7:A1000)+1)</f>
        <v>68</v>
      </c>
      <c r="B1001" s="311" t="s">
        <v>1161</v>
      </c>
      <c r="C1001" s="67" t="s">
        <v>941</v>
      </c>
      <c r="D1001" s="68" t="s">
        <v>942</v>
      </c>
      <c r="E1001" s="69">
        <v>3</v>
      </c>
      <c r="F1001" s="70">
        <v>45</v>
      </c>
      <c r="G1001" s="71"/>
      <c r="H1001" s="72">
        <v>1</v>
      </c>
      <c r="I1001" s="73">
        <f>12</f>
        <v>12</v>
      </c>
      <c r="J1001" s="24"/>
      <c r="K1001" s="74">
        <v>3</v>
      </c>
      <c r="L1001" s="75">
        <v>3</v>
      </c>
      <c r="M1001" s="75">
        <v>3</v>
      </c>
      <c r="N1001" s="76">
        <v>3</v>
      </c>
      <c r="O1001" s="74">
        <v>3</v>
      </c>
      <c r="P1001" s="75">
        <v>3</v>
      </c>
      <c r="Q1001" s="75">
        <v>3</v>
      </c>
      <c r="R1001" s="76">
        <v>3</v>
      </c>
      <c r="S1001" s="74">
        <v>3</v>
      </c>
      <c r="T1001" s="75">
        <v>3</v>
      </c>
      <c r="U1001" s="75">
        <v>3</v>
      </c>
      <c r="V1001" s="75">
        <v>3</v>
      </c>
      <c r="W1001" s="76">
        <v>3</v>
      </c>
      <c r="X1001" s="74">
        <v>3</v>
      </c>
      <c r="Y1001" s="75">
        <v>3</v>
      </c>
      <c r="Z1001" s="75" t="s">
        <v>163</v>
      </c>
      <c r="AA1001" s="76" t="s">
        <v>163</v>
      </c>
      <c r="AB1001" s="74" t="s">
        <v>163</v>
      </c>
      <c r="AC1001" s="75" t="s">
        <v>163</v>
      </c>
      <c r="AD1001" s="75" t="s">
        <v>164</v>
      </c>
      <c r="AE1001" s="76" t="s">
        <v>164</v>
      </c>
      <c r="AF1001" s="74" t="s">
        <v>164</v>
      </c>
      <c r="AG1001" s="75" t="s">
        <v>164</v>
      </c>
      <c r="AH1001" s="75" t="s">
        <v>164</v>
      </c>
      <c r="AI1001" s="362"/>
      <c r="AJ1001" s="363"/>
      <c r="AK1001" s="74" t="s">
        <v>164</v>
      </c>
      <c r="AL1001" s="75"/>
      <c r="AM1001" s="75"/>
      <c r="AN1001" s="76"/>
      <c r="AO1001" s="74"/>
      <c r="AP1001" s="75"/>
      <c r="AQ1001" s="75"/>
      <c r="AR1001" s="76"/>
      <c r="AS1001" s="77"/>
      <c r="AT1001" s="75"/>
      <c r="AU1001" s="75"/>
      <c r="AV1001" s="78"/>
      <c r="AW1001" s="74"/>
      <c r="AX1001" s="75"/>
      <c r="AY1001" s="75"/>
      <c r="AZ1001" s="75"/>
      <c r="BA1001" s="76"/>
      <c r="BB1001" s="77"/>
      <c r="BC1001" s="75"/>
      <c r="BD1001" s="75"/>
      <c r="BE1001" s="321"/>
      <c r="BF1001" s="322"/>
      <c r="BG1001" s="322"/>
      <c r="BH1001" s="322"/>
      <c r="BI1001" s="322"/>
      <c r="BJ1001" s="323"/>
      <c r="BK1001" s="45" t="s">
        <v>18</v>
      </c>
      <c r="BL1001" s="45" t="s">
        <v>50</v>
      </c>
      <c r="BN1001" s="146">
        <f t="shared" si="1592"/>
        <v>3</v>
      </c>
      <c r="BO1001" s="146">
        <f t="shared" si="1541"/>
        <v>3</v>
      </c>
      <c r="BP1001" s="146">
        <f t="shared" si="1542"/>
        <v>3</v>
      </c>
      <c r="BQ1001" s="146">
        <f t="shared" si="1543"/>
        <v>3</v>
      </c>
      <c r="BR1001" s="146">
        <f t="shared" si="1544"/>
        <v>3</v>
      </c>
      <c r="BS1001" s="146">
        <f t="shared" si="1545"/>
        <v>3</v>
      </c>
      <c r="BT1001" s="146">
        <f t="shared" si="1546"/>
        <v>3</v>
      </c>
      <c r="BU1001" s="146">
        <f t="shared" si="1547"/>
        <v>3</v>
      </c>
      <c r="BV1001" s="146">
        <f t="shared" si="1548"/>
        <v>3</v>
      </c>
      <c r="BW1001" s="146">
        <f t="shared" si="1549"/>
        <v>3</v>
      </c>
      <c r="BX1001" s="146">
        <f t="shared" si="1550"/>
        <v>3</v>
      </c>
      <c r="BY1001" s="146">
        <f t="shared" si="1551"/>
        <v>3</v>
      </c>
      <c r="BZ1001" s="146">
        <f t="shared" si="1552"/>
        <v>3</v>
      </c>
      <c r="CA1001" s="146">
        <f t="shared" si="1553"/>
        <v>3</v>
      </c>
      <c r="CB1001" s="146">
        <f t="shared" si="1554"/>
        <v>3</v>
      </c>
      <c r="CC1001" s="146">
        <f t="shared" si="1555"/>
        <v>0</v>
      </c>
      <c r="CD1001" s="146">
        <f t="shared" si="1556"/>
        <v>0</v>
      </c>
      <c r="CE1001" s="146">
        <f t="shared" si="1557"/>
        <v>0</v>
      </c>
      <c r="CF1001" s="146">
        <f t="shared" si="1558"/>
        <v>0</v>
      </c>
      <c r="CG1001" s="146">
        <f t="shared" si="1559"/>
        <v>0</v>
      </c>
      <c r="CH1001" s="146">
        <f t="shared" si="1560"/>
        <v>0</v>
      </c>
      <c r="CI1001" s="146">
        <f t="shared" si="1561"/>
        <v>0</v>
      </c>
      <c r="CJ1001" s="146">
        <f t="shared" si="1562"/>
        <v>0</v>
      </c>
      <c r="CK1001" s="146">
        <f t="shared" si="1563"/>
        <v>0</v>
      </c>
      <c r="CL1001" s="146">
        <f t="shared" si="1564"/>
        <v>0</v>
      </c>
      <c r="CM1001" s="146">
        <f t="shared" si="1565"/>
        <v>0</v>
      </c>
      <c r="CN1001" s="146">
        <f t="shared" si="1566"/>
        <v>0</v>
      </c>
      <c r="CO1001" s="146">
        <f t="shared" si="1567"/>
        <v>0</v>
      </c>
      <c r="CP1001" s="146">
        <f t="shared" si="1568"/>
        <v>0</v>
      </c>
      <c r="CQ1001" s="146">
        <f t="shared" si="1569"/>
        <v>0</v>
      </c>
      <c r="CR1001" s="146">
        <f t="shared" si="1570"/>
        <v>0</v>
      </c>
      <c r="CS1001" s="146">
        <f t="shared" si="1571"/>
        <v>0</v>
      </c>
      <c r="CT1001" s="146">
        <f t="shared" si="1572"/>
        <v>0</v>
      </c>
      <c r="CU1001" s="146">
        <f t="shared" si="1573"/>
        <v>0</v>
      </c>
      <c r="CV1001" s="146">
        <f t="shared" si="1574"/>
        <v>0</v>
      </c>
      <c r="CW1001" s="146">
        <f t="shared" si="1575"/>
        <v>0</v>
      </c>
      <c r="CX1001" s="146">
        <f t="shared" si="1576"/>
        <v>0</v>
      </c>
      <c r="CY1001" s="146">
        <f t="shared" si="1577"/>
        <v>0</v>
      </c>
      <c r="CZ1001" s="146">
        <f t="shared" si="1578"/>
        <v>0</v>
      </c>
      <c r="DA1001" s="146">
        <f t="shared" si="1579"/>
        <v>0</v>
      </c>
      <c r="DB1001" s="146">
        <f t="shared" si="1580"/>
        <v>0</v>
      </c>
      <c r="DC1001" s="146">
        <f t="shared" si="1581"/>
        <v>0</v>
      </c>
      <c r="DD1001" s="146">
        <f t="shared" si="1582"/>
        <v>0</v>
      </c>
      <c r="DE1001" s="146">
        <f t="shared" si="1583"/>
        <v>0</v>
      </c>
      <c r="DF1001" s="146">
        <f t="shared" si="1584"/>
        <v>0</v>
      </c>
      <c r="DG1001" s="146">
        <f t="shared" si="1585"/>
        <v>0</v>
      </c>
      <c r="DH1001" s="146">
        <f t="shared" si="1586"/>
        <v>0</v>
      </c>
      <c r="DI1001" s="146">
        <f t="shared" si="1587"/>
        <v>0</v>
      </c>
      <c r="DJ1001" s="146">
        <f t="shared" si="1588"/>
        <v>0</v>
      </c>
      <c r="DK1001" s="146">
        <f t="shared" si="1589"/>
        <v>0</v>
      </c>
      <c r="DL1001" s="146">
        <f t="shared" si="1590"/>
        <v>0</v>
      </c>
      <c r="DM1001" s="146">
        <f t="shared" si="1591"/>
        <v>0</v>
      </c>
      <c r="DN1001" s="63">
        <f t="shared" ref="DN1001:DN1014" si="1612">F1001*H1001</f>
        <v>45</v>
      </c>
      <c r="DO1001" s="50">
        <f t="shared" ref="DO1001:DO1014" si="1613">IF(COUNTA(K1001:AC1001)&gt;0,DN1001,"")</f>
        <v>45</v>
      </c>
      <c r="DP1001" s="50" t="str">
        <f t="shared" si="1593"/>
        <v/>
      </c>
      <c r="DQ1001" s="51" t="str">
        <f t="shared" si="1594"/>
        <v/>
      </c>
      <c r="DR1001" s="1">
        <f t="shared" ref="DR1001:DR1014" si="1614">IF(DQ1001="",1,2)</f>
        <v>1</v>
      </c>
      <c r="DS1001" s="168" t="e">
        <f>IF(AND(DR1001=#REF!,BL1001=#REF!),'Tiến độ'!D1001,"")</f>
        <v>#REF!</v>
      </c>
    </row>
    <row r="1002" spans="1:123" ht="11.25" customHeight="1">
      <c r="A1002" s="309" t="str">
        <f>IF(B1002="","",MAX($A$7:A1001)+1)</f>
        <v/>
      </c>
      <c r="B1002" s="312"/>
      <c r="C1002" s="101" t="s">
        <v>566</v>
      </c>
      <c r="D1002" s="102" t="s">
        <v>567</v>
      </c>
      <c r="E1002" s="103">
        <v>4</v>
      </c>
      <c r="F1002" s="104">
        <v>60</v>
      </c>
      <c r="G1002" s="105"/>
      <c r="H1002" s="117">
        <v>0</v>
      </c>
      <c r="I1002" s="107">
        <f>I1001</f>
        <v>12</v>
      </c>
      <c r="J1002" s="28" t="s">
        <v>967</v>
      </c>
      <c r="K1002" s="108">
        <v>4</v>
      </c>
      <c r="L1002" s="109">
        <v>4</v>
      </c>
      <c r="M1002" s="109">
        <v>4</v>
      </c>
      <c r="N1002" s="110">
        <v>4</v>
      </c>
      <c r="O1002" s="108">
        <v>4</v>
      </c>
      <c r="P1002" s="109">
        <v>4</v>
      </c>
      <c r="Q1002" s="109">
        <v>4</v>
      </c>
      <c r="R1002" s="110">
        <v>4</v>
      </c>
      <c r="S1002" s="108">
        <v>4</v>
      </c>
      <c r="T1002" s="109">
        <v>4</v>
      </c>
      <c r="U1002" s="109">
        <v>4</v>
      </c>
      <c r="V1002" s="109">
        <v>4</v>
      </c>
      <c r="W1002" s="110">
        <v>4</v>
      </c>
      <c r="X1002" s="108">
        <v>4</v>
      </c>
      <c r="Y1002" s="109">
        <v>4</v>
      </c>
      <c r="Z1002" s="109" t="s">
        <v>163</v>
      </c>
      <c r="AA1002" s="110" t="s">
        <v>163</v>
      </c>
      <c r="AB1002" s="108" t="s">
        <v>163</v>
      </c>
      <c r="AC1002" s="109" t="s">
        <v>163</v>
      </c>
      <c r="AD1002" s="109" t="s">
        <v>164</v>
      </c>
      <c r="AE1002" s="110" t="s">
        <v>164</v>
      </c>
      <c r="AF1002" s="108" t="s">
        <v>164</v>
      </c>
      <c r="AG1002" s="109" t="s">
        <v>164</v>
      </c>
      <c r="AH1002" s="109" t="s">
        <v>164</v>
      </c>
      <c r="AI1002" s="362"/>
      <c r="AJ1002" s="363"/>
      <c r="AK1002" s="108" t="s">
        <v>164</v>
      </c>
      <c r="AL1002" s="109"/>
      <c r="AM1002" s="109"/>
      <c r="AN1002" s="110"/>
      <c r="AO1002" s="108"/>
      <c r="AP1002" s="109"/>
      <c r="AQ1002" s="109"/>
      <c r="AR1002" s="110"/>
      <c r="AS1002" s="111"/>
      <c r="AT1002" s="109"/>
      <c r="AU1002" s="109"/>
      <c r="AV1002" s="112"/>
      <c r="AW1002" s="108"/>
      <c r="AX1002" s="109"/>
      <c r="AY1002" s="109"/>
      <c r="AZ1002" s="109"/>
      <c r="BA1002" s="110"/>
      <c r="BB1002" s="111"/>
      <c r="BC1002" s="109"/>
      <c r="BD1002" s="109"/>
      <c r="BE1002" s="321"/>
      <c r="BF1002" s="322"/>
      <c r="BG1002" s="322"/>
      <c r="BH1002" s="322"/>
      <c r="BI1002" s="322"/>
      <c r="BJ1002" s="323"/>
      <c r="BK1002" s="48" t="s">
        <v>18</v>
      </c>
      <c r="BL1002" s="48" t="s">
        <v>47</v>
      </c>
      <c r="BN1002" s="146">
        <f t="shared" si="1592"/>
        <v>0</v>
      </c>
      <c r="BO1002" s="146">
        <f t="shared" si="1541"/>
        <v>0</v>
      </c>
      <c r="BP1002" s="146">
        <f t="shared" si="1542"/>
        <v>0</v>
      </c>
      <c r="BQ1002" s="146">
        <f t="shared" si="1543"/>
        <v>0</v>
      </c>
      <c r="BR1002" s="146">
        <f t="shared" si="1544"/>
        <v>0</v>
      </c>
      <c r="BS1002" s="146">
        <f t="shared" si="1545"/>
        <v>0</v>
      </c>
      <c r="BT1002" s="146">
        <f t="shared" si="1546"/>
        <v>0</v>
      </c>
      <c r="BU1002" s="146">
        <f t="shared" si="1547"/>
        <v>0</v>
      </c>
      <c r="BV1002" s="146">
        <f t="shared" si="1548"/>
        <v>0</v>
      </c>
      <c r="BW1002" s="146">
        <f t="shared" si="1549"/>
        <v>0</v>
      </c>
      <c r="BX1002" s="146">
        <f t="shared" si="1550"/>
        <v>0</v>
      </c>
      <c r="BY1002" s="146">
        <f t="shared" si="1551"/>
        <v>0</v>
      </c>
      <c r="BZ1002" s="146">
        <f t="shared" si="1552"/>
        <v>0</v>
      </c>
      <c r="CA1002" s="146">
        <f t="shared" si="1553"/>
        <v>0</v>
      </c>
      <c r="CB1002" s="146">
        <f t="shared" si="1554"/>
        <v>0</v>
      </c>
      <c r="CC1002" s="146">
        <f t="shared" si="1555"/>
        <v>0</v>
      </c>
      <c r="CD1002" s="146">
        <f t="shared" si="1556"/>
        <v>0</v>
      </c>
      <c r="CE1002" s="146">
        <f t="shared" si="1557"/>
        <v>0</v>
      </c>
      <c r="CF1002" s="146">
        <f t="shared" si="1558"/>
        <v>0</v>
      </c>
      <c r="CG1002" s="146">
        <f t="shared" si="1559"/>
        <v>0</v>
      </c>
      <c r="CH1002" s="146">
        <f t="shared" si="1560"/>
        <v>0</v>
      </c>
      <c r="CI1002" s="146">
        <f t="shared" si="1561"/>
        <v>0</v>
      </c>
      <c r="CJ1002" s="146">
        <f t="shared" si="1562"/>
        <v>0</v>
      </c>
      <c r="CK1002" s="146">
        <f t="shared" si="1563"/>
        <v>0</v>
      </c>
      <c r="CL1002" s="146">
        <f t="shared" si="1564"/>
        <v>0</v>
      </c>
      <c r="CM1002" s="146">
        <f t="shared" si="1565"/>
        <v>0</v>
      </c>
      <c r="CN1002" s="146">
        <f t="shared" si="1566"/>
        <v>0</v>
      </c>
      <c r="CO1002" s="146">
        <f t="shared" si="1567"/>
        <v>0</v>
      </c>
      <c r="CP1002" s="146">
        <f t="shared" si="1568"/>
        <v>0</v>
      </c>
      <c r="CQ1002" s="146">
        <f t="shared" si="1569"/>
        <v>0</v>
      </c>
      <c r="CR1002" s="146">
        <f t="shared" si="1570"/>
        <v>0</v>
      </c>
      <c r="CS1002" s="146">
        <f t="shared" si="1571"/>
        <v>0</v>
      </c>
      <c r="CT1002" s="146">
        <f t="shared" si="1572"/>
        <v>0</v>
      </c>
      <c r="CU1002" s="146">
        <f t="shared" si="1573"/>
        <v>0</v>
      </c>
      <c r="CV1002" s="146">
        <f t="shared" si="1574"/>
        <v>0</v>
      </c>
      <c r="CW1002" s="146">
        <f t="shared" si="1575"/>
        <v>0</v>
      </c>
      <c r="CX1002" s="146">
        <f t="shared" si="1576"/>
        <v>0</v>
      </c>
      <c r="CY1002" s="146">
        <f t="shared" si="1577"/>
        <v>0</v>
      </c>
      <c r="CZ1002" s="146">
        <f t="shared" si="1578"/>
        <v>0</v>
      </c>
      <c r="DA1002" s="146">
        <f t="shared" si="1579"/>
        <v>0</v>
      </c>
      <c r="DB1002" s="146">
        <f t="shared" si="1580"/>
        <v>0</v>
      </c>
      <c r="DC1002" s="146">
        <f t="shared" si="1581"/>
        <v>0</v>
      </c>
      <c r="DD1002" s="146">
        <f t="shared" si="1582"/>
        <v>0</v>
      </c>
      <c r="DE1002" s="146">
        <f t="shared" si="1583"/>
        <v>0</v>
      </c>
      <c r="DF1002" s="146">
        <f t="shared" si="1584"/>
        <v>0</v>
      </c>
      <c r="DG1002" s="146">
        <f t="shared" si="1585"/>
        <v>0</v>
      </c>
      <c r="DH1002" s="146">
        <f t="shared" si="1586"/>
        <v>0</v>
      </c>
      <c r="DI1002" s="146">
        <f t="shared" si="1587"/>
        <v>0</v>
      </c>
      <c r="DJ1002" s="146">
        <f t="shared" si="1588"/>
        <v>0</v>
      </c>
      <c r="DK1002" s="146">
        <f t="shared" si="1589"/>
        <v>0</v>
      </c>
      <c r="DL1002" s="146">
        <f t="shared" si="1590"/>
        <v>0</v>
      </c>
      <c r="DM1002" s="146">
        <f t="shared" si="1591"/>
        <v>0</v>
      </c>
      <c r="DN1002" s="65">
        <f t="shared" si="1612"/>
        <v>0</v>
      </c>
      <c r="DO1002" s="57">
        <f t="shared" si="1613"/>
        <v>0</v>
      </c>
      <c r="DP1002" s="57" t="str">
        <f t="shared" si="1593"/>
        <v/>
      </c>
      <c r="DQ1002" s="58" t="str">
        <f t="shared" si="1594"/>
        <v/>
      </c>
      <c r="DR1002" s="1">
        <f t="shared" si="1614"/>
        <v>1</v>
      </c>
      <c r="DS1002" s="168" t="e">
        <f>IF(AND(DR1002=#REF!,BL1002=#REF!),'Tiến độ'!D1002,"")</f>
        <v>#REF!</v>
      </c>
    </row>
    <row r="1003" spans="1:123" ht="11.25" customHeight="1">
      <c r="A1003" s="309" t="str">
        <f>IF(B1003="","",MAX($A$7:A1002)+1)</f>
        <v/>
      </c>
      <c r="B1003" s="312"/>
      <c r="C1003" s="101" t="s">
        <v>16</v>
      </c>
      <c r="D1003" s="102" t="s">
        <v>242</v>
      </c>
      <c r="E1003" s="103">
        <v>2</v>
      </c>
      <c r="F1003" s="104">
        <v>39</v>
      </c>
      <c r="G1003" s="105"/>
      <c r="H1003" s="117">
        <v>0</v>
      </c>
      <c r="I1003" s="107">
        <v>12</v>
      </c>
      <c r="J1003" s="28" t="s">
        <v>967</v>
      </c>
      <c r="K1003" s="108">
        <v>3</v>
      </c>
      <c r="L1003" s="109">
        <v>3</v>
      </c>
      <c r="M1003" s="109">
        <v>3</v>
      </c>
      <c r="N1003" s="110">
        <v>3</v>
      </c>
      <c r="O1003" s="108">
        <v>3</v>
      </c>
      <c r="P1003" s="109">
        <v>3</v>
      </c>
      <c r="Q1003" s="109">
        <v>3</v>
      </c>
      <c r="R1003" s="110">
        <v>3</v>
      </c>
      <c r="S1003" s="108">
        <v>3</v>
      </c>
      <c r="T1003" s="109">
        <v>3</v>
      </c>
      <c r="U1003" s="109">
        <v>3</v>
      </c>
      <c r="V1003" s="109">
        <v>3</v>
      </c>
      <c r="W1003" s="110">
        <v>3</v>
      </c>
      <c r="X1003" s="108"/>
      <c r="Y1003" s="109"/>
      <c r="Z1003" s="109" t="s">
        <v>163</v>
      </c>
      <c r="AA1003" s="110" t="s">
        <v>163</v>
      </c>
      <c r="AB1003" s="108" t="s">
        <v>163</v>
      </c>
      <c r="AC1003" s="109" t="s">
        <v>163</v>
      </c>
      <c r="AD1003" s="109" t="s">
        <v>164</v>
      </c>
      <c r="AE1003" s="110" t="s">
        <v>164</v>
      </c>
      <c r="AF1003" s="108" t="s">
        <v>164</v>
      </c>
      <c r="AG1003" s="109" t="s">
        <v>164</v>
      </c>
      <c r="AH1003" s="109" t="s">
        <v>164</v>
      </c>
      <c r="AI1003" s="362"/>
      <c r="AJ1003" s="363"/>
      <c r="AK1003" s="108" t="s">
        <v>164</v>
      </c>
      <c r="AL1003" s="109"/>
      <c r="AM1003" s="109"/>
      <c r="AN1003" s="110"/>
      <c r="AO1003" s="108"/>
      <c r="AP1003" s="109"/>
      <c r="AQ1003" s="109"/>
      <c r="AR1003" s="110"/>
      <c r="AS1003" s="111"/>
      <c r="AT1003" s="109"/>
      <c r="AU1003" s="109"/>
      <c r="AV1003" s="112"/>
      <c r="AW1003" s="108"/>
      <c r="AX1003" s="109"/>
      <c r="AY1003" s="109"/>
      <c r="AZ1003" s="109"/>
      <c r="BA1003" s="110"/>
      <c r="BB1003" s="111"/>
      <c r="BC1003" s="109"/>
      <c r="BD1003" s="109"/>
      <c r="BE1003" s="321"/>
      <c r="BF1003" s="322"/>
      <c r="BG1003" s="322"/>
      <c r="BH1003" s="322"/>
      <c r="BI1003" s="322"/>
      <c r="BJ1003" s="323"/>
      <c r="BK1003" s="48" t="s">
        <v>18</v>
      </c>
      <c r="BL1003" s="48" t="s">
        <v>16</v>
      </c>
      <c r="BN1003" s="146">
        <f t="shared" si="1592"/>
        <v>0</v>
      </c>
      <c r="BO1003" s="146">
        <f t="shared" si="1541"/>
        <v>0</v>
      </c>
      <c r="BP1003" s="146">
        <f t="shared" si="1542"/>
        <v>0</v>
      </c>
      <c r="BQ1003" s="146">
        <f t="shared" si="1543"/>
        <v>0</v>
      </c>
      <c r="BR1003" s="146">
        <f t="shared" si="1544"/>
        <v>0</v>
      </c>
      <c r="BS1003" s="146">
        <f t="shared" si="1545"/>
        <v>0</v>
      </c>
      <c r="BT1003" s="146">
        <f t="shared" si="1546"/>
        <v>0</v>
      </c>
      <c r="BU1003" s="146">
        <f t="shared" si="1547"/>
        <v>0</v>
      </c>
      <c r="BV1003" s="146">
        <f t="shared" si="1548"/>
        <v>0</v>
      </c>
      <c r="BW1003" s="146">
        <f t="shared" si="1549"/>
        <v>0</v>
      </c>
      <c r="BX1003" s="146">
        <f t="shared" si="1550"/>
        <v>0</v>
      </c>
      <c r="BY1003" s="146">
        <f t="shared" si="1551"/>
        <v>0</v>
      </c>
      <c r="BZ1003" s="146">
        <f t="shared" si="1552"/>
        <v>0</v>
      </c>
      <c r="CA1003" s="146">
        <f t="shared" si="1553"/>
        <v>0</v>
      </c>
      <c r="CB1003" s="146">
        <f t="shared" si="1554"/>
        <v>0</v>
      </c>
      <c r="CC1003" s="146">
        <f t="shared" si="1555"/>
        <v>0</v>
      </c>
      <c r="CD1003" s="146">
        <f t="shared" si="1556"/>
        <v>0</v>
      </c>
      <c r="CE1003" s="146">
        <f t="shared" si="1557"/>
        <v>0</v>
      </c>
      <c r="CF1003" s="146">
        <f t="shared" si="1558"/>
        <v>0</v>
      </c>
      <c r="CG1003" s="146">
        <f t="shared" si="1559"/>
        <v>0</v>
      </c>
      <c r="CH1003" s="146">
        <f t="shared" si="1560"/>
        <v>0</v>
      </c>
      <c r="CI1003" s="146">
        <f t="shared" si="1561"/>
        <v>0</v>
      </c>
      <c r="CJ1003" s="146">
        <f t="shared" si="1562"/>
        <v>0</v>
      </c>
      <c r="CK1003" s="146">
        <f t="shared" si="1563"/>
        <v>0</v>
      </c>
      <c r="CL1003" s="146">
        <f t="shared" si="1564"/>
        <v>0</v>
      </c>
      <c r="CM1003" s="146">
        <f t="shared" si="1565"/>
        <v>0</v>
      </c>
      <c r="CN1003" s="146">
        <f t="shared" si="1566"/>
        <v>0</v>
      </c>
      <c r="CO1003" s="146">
        <f t="shared" si="1567"/>
        <v>0</v>
      </c>
      <c r="CP1003" s="146">
        <f t="shared" si="1568"/>
        <v>0</v>
      </c>
      <c r="CQ1003" s="146">
        <f t="shared" si="1569"/>
        <v>0</v>
      </c>
      <c r="CR1003" s="146">
        <f t="shared" si="1570"/>
        <v>0</v>
      </c>
      <c r="CS1003" s="146">
        <f t="shared" si="1571"/>
        <v>0</v>
      </c>
      <c r="CT1003" s="146">
        <f t="shared" si="1572"/>
        <v>0</v>
      </c>
      <c r="CU1003" s="146">
        <f t="shared" si="1573"/>
        <v>0</v>
      </c>
      <c r="CV1003" s="146">
        <f t="shared" si="1574"/>
        <v>0</v>
      </c>
      <c r="CW1003" s="146">
        <f t="shared" si="1575"/>
        <v>0</v>
      </c>
      <c r="CX1003" s="146">
        <f t="shared" si="1576"/>
        <v>0</v>
      </c>
      <c r="CY1003" s="146">
        <f t="shared" si="1577"/>
        <v>0</v>
      </c>
      <c r="CZ1003" s="146">
        <f t="shared" si="1578"/>
        <v>0</v>
      </c>
      <c r="DA1003" s="146">
        <f t="shared" si="1579"/>
        <v>0</v>
      </c>
      <c r="DB1003" s="146">
        <f t="shared" si="1580"/>
        <v>0</v>
      </c>
      <c r="DC1003" s="146">
        <f t="shared" si="1581"/>
        <v>0</v>
      </c>
      <c r="DD1003" s="146">
        <f t="shared" si="1582"/>
        <v>0</v>
      </c>
      <c r="DE1003" s="146">
        <f t="shared" si="1583"/>
        <v>0</v>
      </c>
      <c r="DF1003" s="146">
        <f t="shared" si="1584"/>
        <v>0</v>
      </c>
      <c r="DG1003" s="146">
        <f t="shared" si="1585"/>
        <v>0</v>
      </c>
      <c r="DH1003" s="146">
        <f t="shared" si="1586"/>
        <v>0</v>
      </c>
      <c r="DI1003" s="146">
        <f t="shared" si="1587"/>
        <v>0</v>
      </c>
      <c r="DJ1003" s="146">
        <f t="shared" si="1588"/>
        <v>0</v>
      </c>
      <c r="DK1003" s="146">
        <f t="shared" si="1589"/>
        <v>0</v>
      </c>
      <c r="DL1003" s="146">
        <f t="shared" si="1590"/>
        <v>0</v>
      </c>
      <c r="DM1003" s="146">
        <f t="shared" si="1591"/>
        <v>0</v>
      </c>
      <c r="DN1003" s="65">
        <f t="shared" si="1612"/>
        <v>0</v>
      </c>
      <c r="DO1003" s="57">
        <f t="shared" si="1613"/>
        <v>0</v>
      </c>
      <c r="DP1003" s="57" t="str">
        <f t="shared" si="1593"/>
        <v/>
      </c>
      <c r="DQ1003" s="58" t="str">
        <f t="shared" si="1594"/>
        <v/>
      </c>
      <c r="DR1003" s="1">
        <f t="shared" si="1614"/>
        <v>1</v>
      </c>
      <c r="DS1003" s="168" t="e">
        <f>IF(AND(DR1003=#REF!,BL1003=#REF!),'Tiến độ'!D1003,"")</f>
        <v>#REF!</v>
      </c>
    </row>
    <row r="1004" spans="1:123" ht="11.25" customHeight="1">
      <c r="A1004" s="309" t="str">
        <f>IF(B1004="","",MAX($A$7:A1003)+1)</f>
        <v/>
      </c>
      <c r="B1004" s="312"/>
      <c r="C1004" s="101" t="s">
        <v>943</v>
      </c>
      <c r="D1004" s="102" t="s">
        <v>944</v>
      </c>
      <c r="E1004" s="103">
        <v>3</v>
      </c>
      <c r="F1004" s="104">
        <v>45</v>
      </c>
      <c r="G1004" s="105"/>
      <c r="H1004" s="106">
        <f>H1001</f>
        <v>1</v>
      </c>
      <c r="I1004" s="107">
        <f t="shared" ref="I1004:I1014" si="1615">I1003</f>
        <v>12</v>
      </c>
      <c r="J1004" s="28"/>
      <c r="K1004" s="108">
        <v>3</v>
      </c>
      <c r="L1004" s="109">
        <v>3</v>
      </c>
      <c r="M1004" s="109">
        <v>3</v>
      </c>
      <c r="N1004" s="110">
        <v>3</v>
      </c>
      <c r="O1004" s="108">
        <v>3</v>
      </c>
      <c r="P1004" s="109">
        <v>3</v>
      </c>
      <c r="Q1004" s="109">
        <v>3</v>
      </c>
      <c r="R1004" s="110">
        <v>3</v>
      </c>
      <c r="S1004" s="108">
        <v>3</v>
      </c>
      <c r="T1004" s="109">
        <v>3</v>
      </c>
      <c r="U1004" s="109">
        <v>3</v>
      </c>
      <c r="V1004" s="109">
        <v>3</v>
      </c>
      <c r="W1004" s="110">
        <v>3</v>
      </c>
      <c r="X1004" s="108">
        <v>3</v>
      </c>
      <c r="Y1004" s="109">
        <v>3</v>
      </c>
      <c r="Z1004" s="109" t="s">
        <v>163</v>
      </c>
      <c r="AA1004" s="110" t="s">
        <v>163</v>
      </c>
      <c r="AB1004" s="108" t="s">
        <v>163</v>
      </c>
      <c r="AC1004" s="109" t="s">
        <v>163</v>
      </c>
      <c r="AD1004" s="109" t="s">
        <v>164</v>
      </c>
      <c r="AE1004" s="110" t="s">
        <v>164</v>
      </c>
      <c r="AF1004" s="108" t="s">
        <v>164</v>
      </c>
      <c r="AG1004" s="109" t="s">
        <v>164</v>
      </c>
      <c r="AH1004" s="109" t="s">
        <v>164</v>
      </c>
      <c r="AI1004" s="362"/>
      <c r="AJ1004" s="363"/>
      <c r="AK1004" s="108" t="s">
        <v>164</v>
      </c>
      <c r="AL1004" s="109"/>
      <c r="AM1004" s="109"/>
      <c r="AN1004" s="110"/>
      <c r="AO1004" s="108"/>
      <c r="AP1004" s="109"/>
      <c r="AQ1004" s="109"/>
      <c r="AR1004" s="110"/>
      <c r="AS1004" s="111"/>
      <c r="AT1004" s="109"/>
      <c r="AU1004" s="109"/>
      <c r="AV1004" s="112"/>
      <c r="AW1004" s="108"/>
      <c r="AX1004" s="109"/>
      <c r="AY1004" s="109"/>
      <c r="AZ1004" s="109"/>
      <c r="BA1004" s="110"/>
      <c r="BB1004" s="111"/>
      <c r="BC1004" s="109"/>
      <c r="BD1004" s="109"/>
      <c r="BE1004" s="321"/>
      <c r="BF1004" s="322"/>
      <c r="BG1004" s="322"/>
      <c r="BH1004" s="322"/>
      <c r="BI1004" s="322"/>
      <c r="BJ1004" s="323"/>
      <c r="BK1004" s="48" t="s">
        <v>18</v>
      </c>
      <c r="BL1004" s="48" t="s">
        <v>50</v>
      </c>
      <c r="BN1004" s="146">
        <f t="shared" si="1592"/>
        <v>3</v>
      </c>
      <c r="BO1004" s="146">
        <f t="shared" si="1541"/>
        <v>3</v>
      </c>
      <c r="BP1004" s="146">
        <f t="shared" si="1542"/>
        <v>3</v>
      </c>
      <c r="BQ1004" s="146">
        <f t="shared" si="1543"/>
        <v>3</v>
      </c>
      <c r="BR1004" s="146">
        <f t="shared" si="1544"/>
        <v>3</v>
      </c>
      <c r="BS1004" s="146">
        <f t="shared" si="1545"/>
        <v>3</v>
      </c>
      <c r="BT1004" s="146">
        <f t="shared" si="1546"/>
        <v>3</v>
      </c>
      <c r="BU1004" s="146">
        <f t="shared" si="1547"/>
        <v>3</v>
      </c>
      <c r="BV1004" s="146">
        <f t="shared" si="1548"/>
        <v>3</v>
      </c>
      <c r="BW1004" s="146">
        <f t="shared" si="1549"/>
        <v>3</v>
      </c>
      <c r="BX1004" s="146">
        <f t="shared" si="1550"/>
        <v>3</v>
      </c>
      <c r="BY1004" s="146">
        <f t="shared" si="1551"/>
        <v>3</v>
      </c>
      <c r="BZ1004" s="146">
        <f t="shared" si="1552"/>
        <v>3</v>
      </c>
      <c r="CA1004" s="146">
        <f t="shared" si="1553"/>
        <v>3</v>
      </c>
      <c r="CB1004" s="146">
        <f t="shared" si="1554"/>
        <v>3</v>
      </c>
      <c r="CC1004" s="146">
        <f t="shared" si="1555"/>
        <v>0</v>
      </c>
      <c r="CD1004" s="146">
        <f t="shared" si="1556"/>
        <v>0</v>
      </c>
      <c r="CE1004" s="146">
        <f t="shared" si="1557"/>
        <v>0</v>
      </c>
      <c r="CF1004" s="146">
        <f t="shared" si="1558"/>
        <v>0</v>
      </c>
      <c r="CG1004" s="146">
        <f t="shared" si="1559"/>
        <v>0</v>
      </c>
      <c r="CH1004" s="146">
        <f t="shared" si="1560"/>
        <v>0</v>
      </c>
      <c r="CI1004" s="146">
        <f t="shared" si="1561"/>
        <v>0</v>
      </c>
      <c r="CJ1004" s="146">
        <f t="shared" si="1562"/>
        <v>0</v>
      </c>
      <c r="CK1004" s="146">
        <f t="shared" si="1563"/>
        <v>0</v>
      </c>
      <c r="CL1004" s="146">
        <f t="shared" si="1564"/>
        <v>0</v>
      </c>
      <c r="CM1004" s="146">
        <f t="shared" si="1565"/>
        <v>0</v>
      </c>
      <c r="CN1004" s="146">
        <f t="shared" si="1566"/>
        <v>0</v>
      </c>
      <c r="CO1004" s="146">
        <f t="shared" si="1567"/>
        <v>0</v>
      </c>
      <c r="CP1004" s="146">
        <f t="shared" si="1568"/>
        <v>0</v>
      </c>
      <c r="CQ1004" s="146">
        <f t="shared" si="1569"/>
        <v>0</v>
      </c>
      <c r="CR1004" s="146">
        <f t="shared" si="1570"/>
        <v>0</v>
      </c>
      <c r="CS1004" s="146">
        <f t="shared" si="1571"/>
        <v>0</v>
      </c>
      <c r="CT1004" s="146">
        <f t="shared" si="1572"/>
        <v>0</v>
      </c>
      <c r="CU1004" s="146">
        <f t="shared" si="1573"/>
        <v>0</v>
      </c>
      <c r="CV1004" s="146">
        <f t="shared" si="1574"/>
        <v>0</v>
      </c>
      <c r="CW1004" s="146">
        <f t="shared" si="1575"/>
        <v>0</v>
      </c>
      <c r="CX1004" s="146">
        <f t="shared" si="1576"/>
        <v>0</v>
      </c>
      <c r="CY1004" s="146">
        <f t="shared" si="1577"/>
        <v>0</v>
      </c>
      <c r="CZ1004" s="146">
        <f t="shared" si="1578"/>
        <v>0</v>
      </c>
      <c r="DA1004" s="146">
        <f t="shared" si="1579"/>
        <v>0</v>
      </c>
      <c r="DB1004" s="146">
        <f t="shared" si="1580"/>
        <v>0</v>
      </c>
      <c r="DC1004" s="146">
        <f t="shared" si="1581"/>
        <v>0</v>
      </c>
      <c r="DD1004" s="146">
        <f t="shared" si="1582"/>
        <v>0</v>
      </c>
      <c r="DE1004" s="146">
        <f t="shared" si="1583"/>
        <v>0</v>
      </c>
      <c r="DF1004" s="146">
        <f t="shared" si="1584"/>
        <v>0</v>
      </c>
      <c r="DG1004" s="146">
        <f t="shared" si="1585"/>
        <v>0</v>
      </c>
      <c r="DH1004" s="146">
        <f t="shared" si="1586"/>
        <v>0</v>
      </c>
      <c r="DI1004" s="146">
        <f t="shared" si="1587"/>
        <v>0</v>
      </c>
      <c r="DJ1004" s="146">
        <f t="shared" si="1588"/>
        <v>0</v>
      </c>
      <c r="DK1004" s="146">
        <f t="shared" si="1589"/>
        <v>0</v>
      </c>
      <c r="DL1004" s="146">
        <f t="shared" si="1590"/>
        <v>0</v>
      </c>
      <c r="DM1004" s="146">
        <f t="shared" si="1591"/>
        <v>0</v>
      </c>
      <c r="DN1004" s="65">
        <f t="shared" si="1612"/>
        <v>45</v>
      </c>
      <c r="DO1004" s="57">
        <f t="shared" si="1613"/>
        <v>45</v>
      </c>
      <c r="DP1004" s="57" t="str">
        <f t="shared" si="1593"/>
        <v/>
      </c>
      <c r="DQ1004" s="58" t="str">
        <f t="shared" si="1594"/>
        <v/>
      </c>
      <c r="DR1004" s="1">
        <f t="shared" si="1614"/>
        <v>1</v>
      </c>
      <c r="DS1004" s="168" t="e">
        <f>IF(AND(DR1004=#REF!,BL1004=#REF!),'Tiến độ'!D1004,"")</f>
        <v>#REF!</v>
      </c>
    </row>
    <row r="1005" spans="1:123" ht="11.25" customHeight="1">
      <c r="A1005" s="309" t="str">
        <f>IF(B1005="","",MAX($A$7:A1004)+1)</f>
        <v/>
      </c>
      <c r="B1005" s="312"/>
      <c r="C1005" s="101" t="s">
        <v>299</v>
      </c>
      <c r="D1005" s="102" t="s">
        <v>945</v>
      </c>
      <c r="E1005" s="103">
        <v>3</v>
      </c>
      <c r="F1005" s="104">
        <v>45</v>
      </c>
      <c r="G1005" s="105"/>
      <c r="H1005" s="106">
        <f t="shared" ref="H1005:H1014" si="1616">H1004</f>
        <v>1</v>
      </c>
      <c r="I1005" s="107">
        <f t="shared" si="1615"/>
        <v>12</v>
      </c>
      <c r="J1005" s="28"/>
      <c r="K1005" s="108">
        <v>3</v>
      </c>
      <c r="L1005" s="109">
        <v>3</v>
      </c>
      <c r="M1005" s="109">
        <v>3</v>
      </c>
      <c r="N1005" s="110">
        <v>3</v>
      </c>
      <c r="O1005" s="108">
        <v>3</v>
      </c>
      <c r="P1005" s="109">
        <v>3</v>
      </c>
      <c r="Q1005" s="109">
        <v>3</v>
      </c>
      <c r="R1005" s="110">
        <v>3</v>
      </c>
      <c r="S1005" s="108">
        <v>3</v>
      </c>
      <c r="T1005" s="109">
        <v>3</v>
      </c>
      <c r="U1005" s="109">
        <v>3</v>
      </c>
      <c r="V1005" s="109">
        <v>3</v>
      </c>
      <c r="W1005" s="110">
        <v>3</v>
      </c>
      <c r="X1005" s="108">
        <v>3</v>
      </c>
      <c r="Y1005" s="109">
        <v>3</v>
      </c>
      <c r="Z1005" s="109" t="s">
        <v>163</v>
      </c>
      <c r="AA1005" s="110" t="s">
        <v>163</v>
      </c>
      <c r="AB1005" s="108" t="s">
        <v>163</v>
      </c>
      <c r="AC1005" s="109" t="s">
        <v>163</v>
      </c>
      <c r="AD1005" s="109" t="s">
        <v>164</v>
      </c>
      <c r="AE1005" s="110" t="s">
        <v>164</v>
      </c>
      <c r="AF1005" s="108" t="s">
        <v>164</v>
      </c>
      <c r="AG1005" s="109" t="s">
        <v>164</v>
      </c>
      <c r="AH1005" s="109" t="s">
        <v>164</v>
      </c>
      <c r="AI1005" s="362"/>
      <c r="AJ1005" s="363"/>
      <c r="AK1005" s="108" t="s">
        <v>164</v>
      </c>
      <c r="AL1005" s="109"/>
      <c r="AM1005" s="109"/>
      <c r="AN1005" s="110"/>
      <c r="AO1005" s="108"/>
      <c r="AP1005" s="109"/>
      <c r="AQ1005" s="109"/>
      <c r="AR1005" s="110"/>
      <c r="AS1005" s="111"/>
      <c r="AT1005" s="109"/>
      <c r="AU1005" s="109"/>
      <c r="AV1005" s="112"/>
      <c r="AW1005" s="108"/>
      <c r="AX1005" s="109"/>
      <c r="AY1005" s="109"/>
      <c r="AZ1005" s="109"/>
      <c r="BA1005" s="110"/>
      <c r="BB1005" s="111"/>
      <c r="BC1005" s="109"/>
      <c r="BD1005" s="109"/>
      <c r="BE1005" s="321"/>
      <c r="BF1005" s="322"/>
      <c r="BG1005" s="322"/>
      <c r="BH1005" s="322"/>
      <c r="BI1005" s="322"/>
      <c r="BJ1005" s="323"/>
      <c r="BK1005" s="48" t="s">
        <v>18</v>
      </c>
      <c r="BL1005" s="48" t="s">
        <v>50</v>
      </c>
      <c r="BN1005" s="146">
        <f t="shared" si="1592"/>
        <v>3</v>
      </c>
      <c r="BO1005" s="146">
        <f t="shared" si="1541"/>
        <v>3</v>
      </c>
      <c r="BP1005" s="146">
        <f t="shared" si="1542"/>
        <v>3</v>
      </c>
      <c r="BQ1005" s="146">
        <f t="shared" si="1543"/>
        <v>3</v>
      </c>
      <c r="BR1005" s="146">
        <f t="shared" si="1544"/>
        <v>3</v>
      </c>
      <c r="BS1005" s="146">
        <f t="shared" si="1545"/>
        <v>3</v>
      </c>
      <c r="BT1005" s="146">
        <f t="shared" si="1546"/>
        <v>3</v>
      </c>
      <c r="BU1005" s="146">
        <f t="shared" si="1547"/>
        <v>3</v>
      </c>
      <c r="BV1005" s="146">
        <f t="shared" si="1548"/>
        <v>3</v>
      </c>
      <c r="BW1005" s="146">
        <f t="shared" si="1549"/>
        <v>3</v>
      </c>
      <c r="BX1005" s="146">
        <f t="shared" si="1550"/>
        <v>3</v>
      </c>
      <c r="BY1005" s="146">
        <f t="shared" si="1551"/>
        <v>3</v>
      </c>
      <c r="BZ1005" s="146">
        <f t="shared" si="1552"/>
        <v>3</v>
      </c>
      <c r="CA1005" s="146">
        <f t="shared" si="1553"/>
        <v>3</v>
      </c>
      <c r="CB1005" s="146">
        <f t="shared" si="1554"/>
        <v>3</v>
      </c>
      <c r="CC1005" s="146">
        <f t="shared" si="1555"/>
        <v>0</v>
      </c>
      <c r="CD1005" s="146">
        <f t="shared" si="1556"/>
        <v>0</v>
      </c>
      <c r="CE1005" s="146">
        <f t="shared" si="1557"/>
        <v>0</v>
      </c>
      <c r="CF1005" s="146">
        <f t="shared" si="1558"/>
        <v>0</v>
      </c>
      <c r="CG1005" s="146">
        <f t="shared" si="1559"/>
        <v>0</v>
      </c>
      <c r="CH1005" s="146">
        <f t="shared" si="1560"/>
        <v>0</v>
      </c>
      <c r="CI1005" s="146">
        <f t="shared" si="1561"/>
        <v>0</v>
      </c>
      <c r="CJ1005" s="146">
        <f t="shared" si="1562"/>
        <v>0</v>
      </c>
      <c r="CK1005" s="146">
        <f t="shared" si="1563"/>
        <v>0</v>
      </c>
      <c r="CL1005" s="146">
        <f t="shared" si="1564"/>
        <v>0</v>
      </c>
      <c r="CM1005" s="146">
        <f t="shared" si="1565"/>
        <v>0</v>
      </c>
      <c r="CN1005" s="146">
        <f t="shared" si="1566"/>
        <v>0</v>
      </c>
      <c r="CO1005" s="146">
        <f t="shared" si="1567"/>
        <v>0</v>
      </c>
      <c r="CP1005" s="146">
        <f t="shared" si="1568"/>
        <v>0</v>
      </c>
      <c r="CQ1005" s="146">
        <f t="shared" si="1569"/>
        <v>0</v>
      </c>
      <c r="CR1005" s="146">
        <f t="shared" si="1570"/>
        <v>0</v>
      </c>
      <c r="CS1005" s="146">
        <f t="shared" si="1571"/>
        <v>0</v>
      </c>
      <c r="CT1005" s="146">
        <f t="shared" si="1572"/>
        <v>0</v>
      </c>
      <c r="CU1005" s="146">
        <f t="shared" si="1573"/>
        <v>0</v>
      </c>
      <c r="CV1005" s="146">
        <f t="shared" si="1574"/>
        <v>0</v>
      </c>
      <c r="CW1005" s="146">
        <f t="shared" si="1575"/>
        <v>0</v>
      </c>
      <c r="CX1005" s="146">
        <f t="shared" si="1576"/>
        <v>0</v>
      </c>
      <c r="CY1005" s="146">
        <f t="shared" si="1577"/>
        <v>0</v>
      </c>
      <c r="CZ1005" s="146">
        <f t="shared" si="1578"/>
        <v>0</v>
      </c>
      <c r="DA1005" s="146">
        <f t="shared" si="1579"/>
        <v>0</v>
      </c>
      <c r="DB1005" s="146">
        <f t="shared" si="1580"/>
        <v>0</v>
      </c>
      <c r="DC1005" s="146">
        <f t="shared" si="1581"/>
        <v>0</v>
      </c>
      <c r="DD1005" s="146">
        <f t="shared" si="1582"/>
        <v>0</v>
      </c>
      <c r="DE1005" s="146">
        <f t="shared" si="1583"/>
        <v>0</v>
      </c>
      <c r="DF1005" s="146">
        <f t="shared" si="1584"/>
        <v>0</v>
      </c>
      <c r="DG1005" s="146">
        <f t="shared" si="1585"/>
        <v>0</v>
      </c>
      <c r="DH1005" s="146">
        <f t="shared" si="1586"/>
        <v>0</v>
      </c>
      <c r="DI1005" s="146">
        <f t="shared" si="1587"/>
        <v>0</v>
      </c>
      <c r="DJ1005" s="146">
        <f t="shared" si="1588"/>
        <v>0</v>
      </c>
      <c r="DK1005" s="146">
        <f t="shared" si="1589"/>
        <v>0</v>
      </c>
      <c r="DL1005" s="146">
        <f t="shared" si="1590"/>
        <v>0</v>
      </c>
      <c r="DM1005" s="146">
        <f t="shared" si="1591"/>
        <v>0</v>
      </c>
      <c r="DN1005" s="65">
        <f t="shared" si="1612"/>
        <v>45</v>
      </c>
      <c r="DO1005" s="57">
        <f t="shared" si="1613"/>
        <v>45</v>
      </c>
      <c r="DP1005" s="57" t="str">
        <f t="shared" si="1593"/>
        <v/>
      </c>
      <c r="DQ1005" s="58" t="str">
        <f t="shared" si="1594"/>
        <v/>
      </c>
      <c r="DR1005" s="1">
        <f t="shared" si="1614"/>
        <v>1</v>
      </c>
      <c r="DS1005" s="168" t="e">
        <f>IF(AND(DR1005=#REF!,BL1005=#REF!),'Tiến độ'!D1005,"")</f>
        <v>#REF!</v>
      </c>
    </row>
    <row r="1006" spans="1:123" ht="11.25" customHeight="1">
      <c r="A1006" s="309" t="str">
        <f>IF(B1006="","",MAX($A$7:A1005)+1)</f>
        <v/>
      </c>
      <c r="B1006" s="312"/>
      <c r="C1006" s="101" t="s">
        <v>785</v>
      </c>
      <c r="D1006" s="80" t="s">
        <v>1105</v>
      </c>
      <c r="E1006" s="103">
        <v>3</v>
      </c>
      <c r="F1006" s="104">
        <v>60</v>
      </c>
      <c r="G1006" s="105"/>
      <c r="H1006" s="117">
        <v>0</v>
      </c>
      <c r="I1006" s="107">
        <f t="shared" si="1615"/>
        <v>12</v>
      </c>
      <c r="J1006" s="28" t="s">
        <v>967</v>
      </c>
      <c r="K1006" s="108"/>
      <c r="L1006" s="109"/>
      <c r="M1006" s="109"/>
      <c r="N1006" s="110"/>
      <c r="O1006" s="108"/>
      <c r="P1006" s="109"/>
      <c r="Q1006" s="109"/>
      <c r="R1006" s="110"/>
      <c r="S1006" s="108"/>
      <c r="T1006" s="109"/>
      <c r="U1006" s="109"/>
      <c r="V1006" s="109"/>
      <c r="W1006" s="110"/>
      <c r="X1006" s="108"/>
      <c r="Y1006" s="109"/>
      <c r="Z1006" s="109"/>
      <c r="AA1006" s="110"/>
      <c r="AB1006" s="108"/>
      <c r="AC1006" s="109"/>
      <c r="AD1006" s="109"/>
      <c r="AE1006" s="110"/>
      <c r="AF1006" s="108"/>
      <c r="AG1006" s="109"/>
      <c r="AH1006" s="109"/>
      <c r="AI1006" s="362"/>
      <c r="AJ1006" s="363"/>
      <c r="AK1006" s="108"/>
      <c r="AL1006" s="109">
        <v>4</v>
      </c>
      <c r="AM1006" s="109">
        <v>4</v>
      </c>
      <c r="AN1006" s="110">
        <v>4</v>
      </c>
      <c r="AO1006" s="108">
        <v>4</v>
      </c>
      <c r="AP1006" s="109">
        <v>4</v>
      </c>
      <c r="AQ1006" s="109">
        <v>4</v>
      </c>
      <c r="AR1006" s="110">
        <v>4</v>
      </c>
      <c r="AS1006" s="111">
        <v>4</v>
      </c>
      <c r="AT1006" s="109">
        <v>4</v>
      </c>
      <c r="AU1006" s="109">
        <v>4</v>
      </c>
      <c r="AV1006" s="112">
        <v>4</v>
      </c>
      <c r="AW1006" s="108">
        <v>4</v>
      </c>
      <c r="AX1006" s="109">
        <v>4</v>
      </c>
      <c r="AY1006" s="109">
        <v>4</v>
      </c>
      <c r="AZ1006" s="109">
        <v>4</v>
      </c>
      <c r="BA1006" s="110" t="s">
        <v>163</v>
      </c>
      <c r="BB1006" s="111" t="s">
        <v>163</v>
      </c>
      <c r="BC1006" s="109" t="s">
        <v>163</v>
      </c>
      <c r="BD1006" s="109" t="s">
        <v>163</v>
      </c>
      <c r="BE1006" s="321"/>
      <c r="BF1006" s="322"/>
      <c r="BG1006" s="322"/>
      <c r="BH1006" s="322"/>
      <c r="BI1006" s="322"/>
      <c r="BJ1006" s="323"/>
      <c r="BK1006" s="46" t="s">
        <v>18</v>
      </c>
      <c r="BL1006" s="46" t="s">
        <v>54</v>
      </c>
      <c r="BN1006" s="146">
        <f t="shared" si="1592"/>
        <v>0</v>
      </c>
      <c r="BO1006" s="146">
        <f t="shared" si="1541"/>
        <v>0</v>
      </c>
      <c r="BP1006" s="146">
        <f t="shared" si="1542"/>
        <v>0</v>
      </c>
      <c r="BQ1006" s="146">
        <f t="shared" si="1543"/>
        <v>0</v>
      </c>
      <c r="BR1006" s="146">
        <f t="shared" si="1544"/>
        <v>0</v>
      </c>
      <c r="BS1006" s="146">
        <f t="shared" si="1545"/>
        <v>0</v>
      </c>
      <c r="BT1006" s="146">
        <f t="shared" si="1546"/>
        <v>0</v>
      </c>
      <c r="BU1006" s="146">
        <f t="shared" si="1547"/>
        <v>0</v>
      </c>
      <c r="BV1006" s="146">
        <f t="shared" si="1548"/>
        <v>0</v>
      </c>
      <c r="BW1006" s="146">
        <f t="shared" si="1549"/>
        <v>0</v>
      </c>
      <c r="BX1006" s="146">
        <f t="shared" si="1550"/>
        <v>0</v>
      </c>
      <c r="BY1006" s="146">
        <f t="shared" si="1551"/>
        <v>0</v>
      </c>
      <c r="BZ1006" s="146">
        <f t="shared" si="1552"/>
        <v>0</v>
      </c>
      <c r="CA1006" s="146">
        <f t="shared" si="1553"/>
        <v>0</v>
      </c>
      <c r="CB1006" s="146">
        <f t="shared" si="1554"/>
        <v>0</v>
      </c>
      <c r="CC1006" s="146">
        <f t="shared" si="1555"/>
        <v>0</v>
      </c>
      <c r="CD1006" s="146">
        <f t="shared" si="1556"/>
        <v>0</v>
      </c>
      <c r="CE1006" s="146">
        <f t="shared" si="1557"/>
        <v>0</v>
      </c>
      <c r="CF1006" s="146">
        <f t="shared" si="1558"/>
        <v>0</v>
      </c>
      <c r="CG1006" s="146">
        <f t="shared" si="1559"/>
        <v>0</v>
      </c>
      <c r="CH1006" s="146">
        <f t="shared" si="1560"/>
        <v>0</v>
      </c>
      <c r="CI1006" s="146">
        <f t="shared" si="1561"/>
        <v>0</v>
      </c>
      <c r="CJ1006" s="146">
        <f t="shared" si="1562"/>
        <v>0</v>
      </c>
      <c r="CK1006" s="146">
        <f t="shared" si="1563"/>
        <v>0</v>
      </c>
      <c r="CL1006" s="146">
        <f t="shared" si="1564"/>
        <v>0</v>
      </c>
      <c r="CM1006" s="146">
        <f t="shared" si="1565"/>
        <v>0</v>
      </c>
      <c r="CN1006" s="146">
        <f t="shared" si="1566"/>
        <v>0</v>
      </c>
      <c r="CO1006" s="146">
        <f t="shared" si="1567"/>
        <v>0</v>
      </c>
      <c r="CP1006" s="146">
        <f t="shared" si="1568"/>
        <v>0</v>
      </c>
      <c r="CQ1006" s="146">
        <f t="shared" si="1569"/>
        <v>0</v>
      </c>
      <c r="CR1006" s="146">
        <f t="shared" si="1570"/>
        <v>0</v>
      </c>
      <c r="CS1006" s="146">
        <f t="shared" si="1571"/>
        <v>0</v>
      </c>
      <c r="CT1006" s="146">
        <f t="shared" si="1572"/>
        <v>0</v>
      </c>
      <c r="CU1006" s="146">
        <f t="shared" si="1573"/>
        <v>0</v>
      </c>
      <c r="CV1006" s="146">
        <f t="shared" si="1574"/>
        <v>0</v>
      </c>
      <c r="CW1006" s="146">
        <f t="shared" si="1575"/>
        <v>0</v>
      </c>
      <c r="CX1006" s="146">
        <f t="shared" si="1576"/>
        <v>0</v>
      </c>
      <c r="CY1006" s="146">
        <f t="shared" si="1577"/>
        <v>0</v>
      </c>
      <c r="CZ1006" s="146">
        <f t="shared" si="1578"/>
        <v>0</v>
      </c>
      <c r="DA1006" s="146">
        <f t="shared" si="1579"/>
        <v>0</v>
      </c>
      <c r="DB1006" s="146">
        <f t="shared" si="1580"/>
        <v>0</v>
      </c>
      <c r="DC1006" s="146">
        <f t="shared" si="1581"/>
        <v>0</v>
      </c>
      <c r="DD1006" s="146">
        <f t="shared" si="1582"/>
        <v>0</v>
      </c>
      <c r="DE1006" s="146">
        <f t="shared" si="1583"/>
        <v>0</v>
      </c>
      <c r="DF1006" s="146">
        <f t="shared" si="1584"/>
        <v>0</v>
      </c>
      <c r="DG1006" s="146">
        <f t="shared" si="1585"/>
        <v>0</v>
      </c>
      <c r="DH1006" s="146">
        <f t="shared" si="1586"/>
        <v>0</v>
      </c>
      <c r="DI1006" s="146">
        <f t="shared" si="1587"/>
        <v>0</v>
      </c>
      <c r="DJ1006" s="146">
        <f t="shared" si="1588"/>
        <v>0</v>
      </c>
      <c r="DK1006" s="146">
        <f t="shared" si="1589"/>
        <v>0</v>
      </c>
      <c r="DL1006" s="146">
        <f t="shared" si="1590"/>
        <v>0</v>
      </c>
      <c r="DM1006" s="146">
        <f t="shared" si="1591"/>
        <v>0</v>
      </c>
      <c r="DN1006" s="64">
        <f>F1006*H1006*2</f>
        <v>0</v>
      </c>
      <c r="DO1006" s="52" t="str">
        <f t="shared" si="1613"/>
        <v/>
      </c>
      <c r="DP1006" s="52" t="str">
        <f t="shared" si="1593"/>
        <v/>
      </c>
      <c r="DQ1006" s="53">
        <f t="shared" si="1594"/>
        <v>0</v>
      </c>
      <c r="DR1006" s="1">
        <f t="shared" si="1614"/>
        <v>2</v>
      </c>
      <c r="DS1006" s="168" t="e">
        <f>IF(AND(DR1006=#REF!,BL1006=#REF!),'Tiến độ'!D1006,"")</f>
        <v>#REF!</v>
      </c>
    </row>
    <row r="1007" spans="1:123" ht="11.25" customHeight="1">
      <c r="A1007" s="309" t="str">
        <f>IF(B1007="","",MAX($A$7:A1006)+1)</f>
        <v/>
      </c>
      <c r="B1007" s="312"/>
      <c r="C1007" s="101" t="s">
        <v>573</v>
      </c>
      <c r="D1007" s="102" t="s">
        <v>574</v>
      </c>
      <c r="E1007" s="103">
        <v>2</v>
      </c>
      <c r="F1007" s="104">
        <v>30</v>
      </c>
      <c r="G1007" s="105"/>
      <c r="H1007" s="117">
        <v>0</v>
      </c>
      <c r="I1007" s="107">
        <f t="shared" si="1615"/>
        <v>12</v>
      </c>
      <c r="J1007" s="28" t="s">
        <v>11787</v>
      </c>
      <c r="K1007" s="108">
        <v>2</v>
      </c>
      <c r="L1007" s="109">
        <v>2</v>
      </c>
      <c r="M1007" s="109">
        <v>2</v>
      </c>
      <c r="N1007" s="110">
        <v>2</v>
      </c>
      <c r="O1007" s="108">
        <v>2</v>
      </c>
      <c r="P1007" s="109">
        <v>2</v>
      </c>
      <c r="Q1007" s="109">
        <v>2</v>
      </c>
      <c r="R1007" s="110">
        <v>2</v>
      </c>
      <c r="S1007" s="108">
        <v>2</v>
      </c>
      <c r="T1007" s="109">
        <v>2</v>
      </c>
      <c r="U1007" s="109">
        <v>2</v>
      </c>
      <c r="V1007" s="109">
        <v>2</v>
      </c>
      <c r="W1007" s="110">
        <v>2</v>
      </c>
      <c r="X1007" s="108">
        <v>2</v>
      </c>
      <c r="Y1007" s="109">
        <v>2</v>
      </c>
      <c r="Z1007" s="109" t="s">
        <v>163</v>
      </c>
      <c r="AA1007" s="110" t="s">
        <v>163</v>
      </c>
      <c r="AB1007" s="108" t="s">
        <v>163</v>
      </c>
      <c r="AC1007" s="109" t="s">
        <v>163</v>
      </c>
      <c r="AD1007" s="109" t="s">
        <v>164</v>
      </c>
      <c r="AE1007" s="110" t="s">
        <v>164</v>
      </c>
      <c r="AF1007" s="108" t="s">
        <v>164</v>
      </c>
      <c r="AG1007" s="109" t="s">
        <v>164</v>
      </c>
      <c r="AH1007" s="109" t="s">
        <v>164</v>
      </c>
      <c r="AI1007" s="362"/>
      <c r="AJ1007" s="363"/>
      <c r="AK1007" s="108" t="s">
        <v>164</v>
      </c>
      <c r="AL1007" s="109"/>
      <c r="AM1007" s="109"/>
      <c r="AN1007" s="110"/>
      <c r="AO1007" s="108"/>
      <c r="AP1007" s="109"/>
      <c r="AQ1007" s="109"/>
      <c r="AR1007" s="110"/>
      <c r="AS1007" s="111"/>
      <c r="AT1007" s="109"/>
      <c r="AU1007" s="109"/>
      <c r="AV1007" s="112"/>
      <c r="AW1007" s="108"/>
      <c r="AX1007" s="109"/>
      <c r="AY1007" s="109"/>
      <c r="AZ1007" s="109"/>
      <c r="BA1007" s="110"/>
      <c r="BB1007" s="111"/>
      <c r="BC1007" s="109"/>
      <c r="BD1007" s="109"/>
      <c r="BE1007" s="321"/>
      <c r="BF1007" s="322"/>
      <c r="BG1007" s="322"/>
      <c r="BH1007" s="322"/>
      <c r="BI1007" s="322"/>
      <c r="BJ1007" s="323"/>
      <c r="BK1007" s="46" t="s">
        <v>18</v>
      </c>
      <c r="BL1007" s="48" t="s">
        <v>58</v>
      </c>
      <c r="BN1007" s="146">
        <f t="shared" si="1592"/>
        <v>0</v>
      </c>
      <c r="BO1007" s="146">
        <f t="shared" si="1541"/>
        <v>0</v>
      </c>
      <c r="BP1007" s="146">
        <f t="shared" si="1542"/>
        <v>0</v>
      </c>
      <c r="BQ1007" s="146">
        <f t="shared" si="1543"/>
        <v>0</v>
      </c>
      <c r="BR1007" s="146">
        <f t="shared" si="1544"/>
        <v>0</v>
      </c>
      <c r="BS1007" s="146">
        <f t="shared" si="1545"/>
        <v>0</v>
      </c>
      <c r="BT1007" s="146">
        <f t="shared" si="1546"/>
        <v>0</v>
      </c>
      <c r="BU1007" s="146">
        <f t="shared" si="1547"/>
        <v>0</v>
      </c>
      <c r="BV1007" s="146">
        <f t="shared" si="1548"/>
        <v>0</v>
      </c>
      <c r="BW1007" s="146">
        <f t="shared" si="1549"/>
        <v>0</v>
      </c>
      <c r="BX1007" s="146">
        <f t="shared" si="1550"/>
        <v>0</v>
      </c>
      <c r="BY1007" s="146">
        <f t="shared" si="1551"/>
        <v>0</v>
      </c>
      <c r="BZ1007" s="146">
        <f t="shared" si="1552"/>
        <v>0</v>
      </c>
      <c r="CA1007" s="146">
        <f t="shared" si="1553"/>
        <v>0</v>
      </c>
      <c r="CB1007" s="146">
        <f t="shared" si="1554"/>
        <v>0</v>
      </c>
      <c r="CC1007" s="146">
        <f t="shared" si="1555"/>
        <v>0</v>
      </c>
      <c r="CD1007" s="146">
        <f t="shared" si="1556"/>
        <v>0</v>
      </c>
      <c r="CE1007" s="146">
        <f t="shared" si="1557"/>
        <v>0</v>
      </c>
      <c r="CF1007" s="146">
        <f t="shared" si="1558"/>
        <v>0</v>
      </c>
      <c r="CG1007" s="146">
        <f t="shared" si="1559"/>
        <v>0</v>
      </c>
      <c r="CH1007" s="146">
        <f t="shared" si="1560"/>
        <v>0</v>
      </c>
      <c r="CI1007" s="146">
        <f t="shared" si="1561"/>
        <v>0</v>
      </c>
      <c r="CJ1007" s="146">
        <f t="shared" si="1562"/>
        <v>0</v>
      </c>
      <c r="CK1007" s="146">
        <f t="shared" si="1563"/>
        <v>0</v>
      </c>
      <c r="CL1007" s="146">
        <f t="shared" si="1564"/>
        <v>0</v>
      </c>
      <c r="CM1007" s="146">
        <f t="shared" si="1565"/>
        <v>0</v>
      </c>
      <c r="CN1007" s="146">
        <f t="shared" si="1566"/>
        <v>0</v>
      </c>
      <c r="CO1007" s="146">
        <f t="shared" si="1567"/>
        <v>0</v>
      </c>
      <c r="CP1007" s="146">
        <f t="shared" si="1568"/>
        <v>0</v>
      </c>
      <c r="CQ1007" s="146">
        <f t="shared" si="1569"/>
        <v>0</v>
      </c>
      <c r="CR1007" s="146">
        <f t="shared" si="1570"/>
        <v>0</v>
      </c>
      <c r="CS1007" s="146">
        <f t="shared" si="1571"/>
        <v>0</v>
      </c>
      <c r="CT1007" s="146">
        <f t="shared" si="1572"/>
        <v>0</v>
      </c>
      <c r="CU1007" s="146">
        <f t="shared" si="1573"/>
        <v>0</v>
      </c>
      <c r="CV1007" s="146">
        <f t="shared" si="1574"/>
        <v>0</v>
      </c>
      <c r="CW1007" s="146">
        <f t="shared" si="1575"/>
        <v>0</v>
      </c>
      <c r="CX1007" s="146">
        <f t="shared" si="1576"/>
        <v>0</v>
      </c>
      <c r="CY1007" s="146">
        <f t="shared" si="1577"/>
        <v>0</v>
      </c>
      <c r="CZ1007" s="146">
        <f t="shared" si="1578"/>
        <v>0</v>
      </c>
      <c r="DA1007" s="146">
        <f t="shared" si="1579"/>
        <v>0</v>
      </c>
      <c r="DB1007" s="146">
        <f t="shared" si="1580"/>
        <v>0</v>
      </c>
      <c r="DC1007" s="146">
        <f t="shared" si="1581"/>
        <v>0</v>
      </c>
      <c r="DD1007" s="146">
        <f t="shared" si="1582"/>
        <v>0</v>
      </c>
      <c r="DE1007" s="146">
        <f t="shared" si="1583"/>
        <v>0</v>
      </c>
      <c r="DF1007" s="146">
        <f t="shared" si="1584"/>
        <v>0</v>
      </c>
      <c r="DG1007" s="146">
        <f t="shared" si="1585"/>
        <v>0</v>
      </c>
      <c r="DH1007" s="146">
        <f t="shared" si="1586"/>
        <v>0</v>
      </c>
      <c r="DI1007" s="146">
        <f t="shared" si="1587"/>
        <v>0</v>
      </c>
      <c r="DJ1007" s="146">
        <f t="shared" si="1588"/>
        <v>0</v>
      </c>
      <c r="DK1007" s="146">
        <f t="shared" si="1589"/>
        <v>0</v>
      </c>
      <c r="DL1007" s="146">
        <f t="shared" si="1590"/>
        <v>0</v>
      </c>
      <c r="DM1007" s="146">
        <f t="shared" si="1591"/>
        <v>0</v>
      </c>
      <c r="DN1007" s="64">
        <f t="shared" ref="DN1007" si="1617">F1007*H1007</f>
        <v>0</v>
      </c>
      <c r="DO1007" s="52">
        <f t="shared" ref="DO1007" si="1618">IF(COUNTA(K1007:AC1007)&gt;0,DN1007,"")</f>
        <v>0</v>
      </c>
      <c r="DP1007" s="52" t="str">
        <f t="shared" si="1593"/>
        <v/>
      </c>
      <c r="DQ1007" s="53" t="str">
        <f t="shared" si="1594"/>
        <v/>
      </c>
      <c r="DR1007" s="1">
        <f t="shared" ref="DR1007" si="1619">IF(DQ1007="",1,2)</f>
        <v>1</v>
      </c>
      <c r="DS1007" s="168" t="e">
        <f>IF(AND(DR1007=#REF!,BL1007=#REF!),'Tiến độ'!D1007,"")</f>
        <v>#REF!</v>
      </c>
    </row>
    <row r="1008" spans="1:123" ht="11.25" customHeight="1">
      <c r="A1008" s="309" t="str">
        <f>IF(B1008="","",MAX($A$7:A1007)+1)</f>
        <v/>
      </c>
      <c r="B1008" s="312"/>
      <c r="C1008" s="101" t="s">
        <v>426</v>
      </c>
      <c r="D1008" s="102" t="s">
        <v>213</v>
      </c>
      <c r="E1008" s="103">
        <v>3</v>
      </c>
      <c r="F1008" s="104">
        <v>60</v>
      </c>
      <c r="G1008" s="105"/>
      <c r="H1008" s="117">
        <v>0</v>
      </c>
      <c r="I1008" s="107">
        <f>I1006</f>
        <v>12</v>
      </c>
      <c r="J1008" s="28" t="s">
        <v>967</v>
      </c>
      <c r="K1008" s="108"/>
      <c r="L1008" s="109"/>
      <c r="M1008" s="109"/>
      <c r="N1008" s="110"/>
      <c r="O1008" s="108"/>
      <c r="P1008" s="109"/>
      <c r="Q1008" s="109"/>
      <c r="R1008" s="110"/>
      <c r="S1008" s="108"/>
      <c r="T1008" s="109"/>
      <c r="U1008" s="109"/>
      <c r="V1008" s="109"/>
      <c r="W1008" s="110"/>
      <c r="X1008" s="108"/>
      <c r="Y1008" s="109"/>
      <c r="Z1008" s="109"/>
      <c r="AA1008" s="110"/>
      <c r="AB1008" s="108"/>
      <c r="AC1008" s="109"/>
      <c r="AD1008" s="109"/>
      <c r="AE1008" s="110"/>
      <c r="AF1008" s="108"/>
      <c r="AG1008" s="109"/>
      <c r="AH1008" s="109"/>
      <c r="AI1008" s="362"/>
      <c r="AJ1008" s="363"/>
      <c r="AK1008" s="108"/>
      <c r="AL1008" s="109">
        <v>4</v>
      </c>
      <c r="AM1008" s="109">
        <v>4</v>
      </c>
      <c r="AN1008" s="110">
        <v>4</v>
      </c>
      <c r="AO1008" s="108">
        <v>4</v>
      </c>
      <c r="AP1008" s="109">
        <v>4</v>
      </c>
      <c r="AQ1008" s="109">
        <v>4</v>
      </c>
      <c r="AR1008" s="110">
        <v>4</v>
      </c>
      <c r="AS1008" s="111">
        <v>4</v>
      </c>
      <c r="AT1008" s="109">
        <v>4</v>
      </c>
      <c r="AU1008" s="109">
        <v>4</v>
      </c>
      <c r="AV1008" s="112">
        <v>4</v>
      </c>
      <c r="AW1008" s="108">
        <v>4</v>
      </c>
      <c r="AX1008" s="109">
        <v>4</v>
      </c>
      <c r="AY1008" s="109">
        <v>4</v>
      </c>
      <c r="AZ1008" s="109">
        <v>4</v>
      </c>
      <c r="BA1008" s="110" t="s">
        <v>163</v>
      </c>
      <c r="BB1008" s="111" t="s">
        <v>163</v>
      </c>
      <c r="BC1008" s="109" t="s">
        <v>163</v>
      </c>
      <c r="BD1008" s="109" t="s">
        <v>163</v>
      </c>
      <c r="BE1008" s="321"/>
      <c r="BF1008" s="322"/>
      <c r="BG1008" s="322"/>
      <c r="BH1008" s="322"/>
      <c r="BI1008" s="322"/>
      <c r="BJ1008" s="323"/>
      <c r="BK1008" s="48" t="s">
        <v>18</v>
      </c>
      <c r="BL1008" s="48" t="s">
        <v>57</v>
      </c>
      <c r="BN1008" s="146">
        <f t="shared" si="1592"/>
        <v>0</v>
      </c>
      <c r="BO1008" s="146">
        <f t="shared" si="1541"/>
        <v>0</v>
      </c>
      <c r="BP1008" s="146">
        <f t="shared" si="1542"/>
        <v>0</v>
      </c>
      <c r="BQ1008" s="146">
        <f t="shared" si="1543"/>
        <v>0</v>
      </c>
      <c r="BR1008" s="146">
        <f t="shared" si="1544"/>
        <v>0</v>
      </c>
      <c r="BS1008" s="146">
        <f t="shared" si="1545"/>
        <v>0</v>
      </c>
      <c r="BT1008" s="146">
        <f t="shared" si="1546"/>
        <v>0</v>
      </c>
      <c r="BU1008" s="146">
        <f t="shared" si="1547"/>
        <v>0</v>
      </c>
      <c r="BV1008" s="146">
        <f t="shared" si="1548"/>
        <v>0</v>
      </c>
      <c r="BW1008" s="146">
        <f t="shared" si="1549"/>
        <v>0</v>
      </c>
      <c r="BX1008" s="146">
        <f t="shared" si="1550"/>
        <v>0</v>
      </c>
      <c r="BY1008" s="146">
        <f t="shared" si="1551"/>
        <v>0</v>
      </c>
      <c r="BZ1008" s="146">
        <f t="shared" si="1552"/>
        <v>0</v>
      </c>
      <c r="CA1008" s="146">
        <f t="shared" si="1553"/>
        <v>0</v>
      </c>
      <c r="CB1008" s="146">
        <f t="shared" si="1554"/>
        <v>0</v>
      </c>
      <c r="CC1008" s="146">
        <f t="shared" si="1555"/>
        <v>0</v>
      </c>
      <c r="CD1008" s="146">
        <f t="shared" si="1556"/>
        <v>0</v>
      </c>
      <c r="CE1008" s="146">
        <f t="shared" si="1557"/>
        <v>0</v>
      </c>
      <c r="CF1008" s="146">
        <f t="shared" si="1558"/>
        <v>0</v>
      </c>
      <c r="CG1008" s="146">
        <f t="shared" si="1559"/>
        <v>0</v>
      </c>
      <c r="CH1008" s="146">
        <f t="shared" si="1560"/>
        <v>0</v>
      </c>
      <c r="CI1008" s="146">
        <f t="shared" si="1561"/>
        <v>0</v>
      </c>
      <c r="CJ1008" s="146">
        <f t="shared" si="1562"/>
        <v>0</v>
      </c>
      <c r="CK1008" s="146">
        <f t="shared" si="1563"/>
        <v>0</v>
      </c>
      <c r="CL1008" s="146">
        <f t="shared" si="1564"/>
        <v>0</v>
      </c>
      <c r="CM1008" s="146">
        <f t="shared" si="1565"/>
        <v>0</v>
      </c>
      <c r="CN1008" s="146">
        <f t="shared" si="1566"/>
        <v>0</v>
      </c>
      <c r="CO1008" s="146">
        <f t="shared" si="1567"/>
        <v>0</v>
      </c>
      <c r="CP1008" s="146">
        <f t="shared" si="1568"/>
        <v>0</v>
      </c>
      <c r="CQ1008" s="146">
        <f t="shared" si="1569"/>
        <v>0</v>
      </c>
      <c r="CR1008" s="146">
        <f t="shared" si="1570"/>
        <v>0</v>
      </c>
      <c r="CS1008" s="146">
        <f t="shared" si="1571"/>
        <v>0</v>
      </c>
      <c r="CT1008" s="146">
        <f t="shared" si="1572"/>
        <v>0</v>
      </c>
      <c r="CU1008" s="146">
        <f t="shared" si="1573"/>
        <v>0</v>
      </c>
      <c r="CV1008" s="146">
        <f t="shared" si="1574"/>
        <v>0</v>
      </c>
      <c r="CW1008" s="146">
        <f t="shared" si="1575"/>
        <v>0</v>
      </c>
      <c r="CX1008" s="146">
        <f t="shared" si="1576"/>
        <v>0</v>
      </c>
      <c r="CY1008" s="146">
        <f t="shared" si="1577"/>
        <v>0</v>
      </c>
      <c r="CZ1008" s="146">
        <f t="shared" si="1578"/>
        <v>0</v>
      </c>
      <c r="DA1008" s="146">
        <f t="shared" si="1579"/>
        <v>0</v>
      </c>
      <c r="DB1008" s="146">
        <f t="shared" si="1580"/>
        <v>0</v>
      </c>
      <c r="DC1008" s="146">
        <f t="shared" si="1581"/>
        <v>0</v>
      </c>
      <c r="DD1008" s="146">
        <f t="shared" si="1582"/>
        <v>0</v>
      </c>
      <c r="DE1008" s="146">
        <f t="shared" si="1583"/>
        <v>0</v>
      </c>
      <c r="DF1008" s="146">
        <f t="shared" si="1584"/>
        <v>0</v>
      </c>
      <c r="DG1008" s="146">
        <f t="shared" si="1585"/>
        <v>0</v>
      </c>
      <c r="DH1008" s="146">
        <f t="shared" si="1586"/>
        <v>0</v>
      </c>
      <c r="DI1008" s="146">
        <f t="shared" si="1587"/>
        <v>0</v>
      </c>
      <c r="DJ1008" s="146">
        <f t="shared" si="1588"/>
        <v>0</v>
      </c>
      <c r="DK1008" s="146">
        <f t="shared" si="1589"/>
        <v>0</v>
      </c>
      <c r="DL1008" s="146">
        <f t="shared" si="1590"/>
        <v>0</v>
      </c>
      <c r="DM1008" s="146">
        <f t="shared" si="1591"/>
        <v>0</v>
      </c>
      <c r="DN1008" s="65">
        <f t="shared" si="1612"/>
        <v>0</v>
      </c>
      <c r="DO1008" s="57" t="str">
        <f t="shared" si="1613"/>
        <v/>
      </c>
      <c r="DP1008" s="57" t="str">
        <f t="shared" si="1593"/>
        <v/>
      </c>
      <c r="DQ1008" s="58">
        <f t="shared" si="1594"/>
        <v>0</v>
      </c>
      <c r="DR1008" s="1">
        <f t="shared" si="1614"/>
        <v>2</v>
      </c>
      <c r="DS1008" s="168" t="e">
        <f>IF(AND(DR1008=#REF!,BL1008=#REF!),'Tiến độ'!D1008,"")</f>
        <v>#REF!</v>
      </c>
    </row>
    <row r="1009" spans="1:123" ht="11.25" customHeight="1">
      <c r="A1009" s="309" t="str">
        <f>IF(B1009="","",MAX($A$7:A1008)+1)</f>
        <v/>
      </c>
      <c r="B1009" s="312"/>
      <c r="C1009" s="101" t="s">
        <v>946</v>
      </c>
      <c r="D1009" s="102" t="s">
        <v>947</v>
      </c>
      <c r="E1009" s="103">
        <v>3</v>
      </c>
      <c r="F1009" s="104">
        <v>45</v>
      </c>
      <c r="G1009" s="105"/>
      <c r="H1009" s="106">
        <f>H1005</f>
        <v>1</v>
      </c>
      <c r="I1009" s="107">
        <f t="shared" si="1615"/>
        <v>12</v>
      </c>
      <c r="J1009" s="28"/>
      <c r="K1009" s="108"/>
      <c r="L1009" s="109"/>
      <c r="M1009" s="109"/>
      <c r="N1009" s="110"/>
      <c r="O1009" s="108"/>
      <c r="P1009" s="109"/>
      <c r="Q1009" s="109"/>
      <c r="R1009" s="110"/>
      <c r="S1009" s="108"/>
      <c r="T1009" s="109"/>
      <c r="U1009" s="109"/>
      <c r="V1009" s="109"/>
      <c r="W1009" s="110"/>
      <c r="X1009" s="108"/>
      <c r="Y1009" s="109"/>
      <c r="Z1009" s="109"/>
      <c r="AA1009" s="110"/>
      <c r="AB1009" s="108"/>
      <c r="AC1009" s="109"/>
      <c r="AD1009" s="109"/>
      <c r="AE1009" s="110"/>
      <c r="AF1009" s="108"/>
      <c r="AG1009" s="109"/>
      <c r="AH1009" s="109"/>
      <c r="AI1009" s="362"/>
      <c r="AJ1009" s="363"/>
      <c r="AK1009" s="108"/>
      <c r="AL1009" s="109">
        <v>3</v>
      </c>
      <c r="AM1009" s="109">
        <v>3</v>
      </c>
      <c r="AN1009" s="110">
        <v>3</v>
      </c>
      <c r="AO1009" s="108">
        <v>3</v>
      </c>
      <c r="AP1009" s="109">
        <v>3</v>
      </c>
      <c r="AQ1009" s="109">
        <v>3</v>
      </c>
      <c r="AR1009" s="110">
        <v>3</v>
      </c>
      <c r="AS1009" s="111">
        <v>3</v>
      </c>
      <c r="AT1009" s="109">
        <v>3</v>
      </c>
      <c r="AU1009" s="109">
        <v>3</v>
      </c>
      <c r="AV1009" s="112">
        <v>3</v>
      </c>
      <c r="AW1009" s="108">
        <v>3</v>
      </c>
      <c r="AX1009" s="109">
        <v>3</v>
      </c>
      <c r="AY1009" s="109">
        <v>3</v>
      </c>
      <c r="AZ1009" s="109">
        <v>3</v>
      </c>
      <c r="BA1009" s="110" t="s">
        <v>163</v>
      </c>
      <c r="BB1009" s="111" t="s">
        <v>163</v>
      </c>
      <c r="BC1009" s="109" t="s">
        <v>163</v>
      </c>
      <c r="BD1009" s="109" t="s">
        <v>163</v>
      </c>
      <c r="BE1009" s="321"/>
      <c r="BF1009" s="322"/>
      <c r="BG1009" s="322"/>
      <c r="BH1009" s="322"/>
      <c r="BI1009" s="322"/>
      <c r="BJ1009" s="323"/>
      <c r="BK1009" s="48" t="s">
        <v>18</v>
      </c>
      <c r="BL1009" s="48" t="s">
        <v>50</v>
      </c>
      <c r="BN1009" s="146">
        <f t="shared" si="1592"/>
        <v>0</v>
      </c>
      <c r="BO1009" s="146">
        <f t="shared" si="1541"/>
        <v>0</v>
      </c>
      <c r="BP1009" s="146">
        <f t="shared" si="1542"/>
        <v>0</v>
      </c>
      <c r="BQ1009" s="146">
        <f t="shared" si="1543"/>
        <v>0</v>
      </c>
      <c r="BR1009" s="146">
        <f t="shared" si="1544"/>
        <v>0</v>
      </c>
      <c r="BS1009" s="146">
        <f t="shared" si="1545"/>
        <v>0</v>
      </c>
      <c r="BT1009" s="146">
        <f t="shared" si="1546"/>
        <v>0</v>
      </c>
      <c r="BU1009" s="146">
        <f t="shared" si="1547"/>
        <v>0</v>
      </c>
      <c r="BV1009" s="146">
        <f t="shared" si="1548"/>
        <v>0</v>
      </c>
      <c r="BW1009" s="146">
        <f t="shared" si="1549"/>
        <v>0</v>
      </c>
      <c r="BX1009" s="146">
        <f t="shared" si="1550"/>
        <v>0</v>
      </c>
      <c r="BY1009" s="146">
        <f t="shared" si="1551"/>
        <v>0</v>
      </c>
      <c r="BZ1009" s="146">
        <f t="shared" si="1552"/>
        <v>0</v>
      </c>
      <c r="CA1009" s="146">
        <f t="shared" si="1553"/>
        <v>0</v>
      </c>
      <c r="CB1009" s="146">
        <f t="shared" si="1554"/>
        <v>0</v>
      </c>
      <c r="CC1009" s="146">
        <f t="shared" si="1555"/>
        <v>0</v>
      </c>
      <c r="CD1009" s="146">
        <f t="shared" si="1556"/>
        <v>0</v>
      </c>
      <c r="CE1009" s="146">
        <f t="shared" si="1557"/>
        <v>0</v>
      </c>
      <c r="CF1009" s="146">
        <f t="shared" si="1558"/>
        <v>0</v>
      </c>
      <c r="CG1009" s="146">
        <f t="shared" si="1559"/>
        <v>0</v>
      </c>
      <c r="CH1009" s="146">
        <f t="shared" si="1560"/>
        <v>0</v>
      </c>
      <c r="CI1009" s="146">
        <f t="shared" si="1561"/>
        <v>0</v>
      </c>
      <c r="CJ1009" s="146">
        <f t="shared" si="1562"/>
        <v>0</v>
      </c>
      <c r="CK1009" s="146">
        <f t="shared" si="1563"/>
        <v>0</v>
      </c>
      <c r="CL1009" s="146">
        <f t="shared" si="1564"/>
        <v>0</v>
      </c>
      <c r="CM1009" s="146">
        <f t="shared" si="1565"/>
        <v>0</v>
      </c>
      <c r="CN1009" s="146">
        <f t="shared" si="1566"/>
        <v>0</v>
      </c>
      <c r="CO1009" s="146">
        <f t="shared" si="1567"/>
        <v>3</v>
      </c>
      <c r="CP1009" s="146">
        <f t="shared" si="1568"/>
        <v>3</v>
      </c>
      <c r="CQ1009" s="146">
        <f t="shared" si="1569"/>
        <v>3</v>
      </c>
      <c r="CR1009" s="146">
        <f t="shared" si="1570"/>
        <v>3</v>
      </c>
      <c r="CS1009" s="146">
        <f t="shared" si="1571"/>
        <v>3</v>
      </c>
      <c r="CT1009" s="146">
        <f t="shared" si="1572"/>
        <v>3</v>
      </c>
      <c r="CU1009" s="146">
        <f t="shared" si="1573"/>
        <v>3</v>
      </c>
      <c r="CV1009" s="146">
        <f t="shared" si="1574"/>
        <v>3</v>
      </c>
      <c r="CW1009" s="146">
        <f t="shared" si="1575"/>
        <v>3</v>
      </c>
      <c r="CX1009" s="146">
        <f t="shared" si="1576"/>
        <v>3</v>
      </c>
      <c r="CY1009" s="146">
        <f t="shared" si="1577"/>
        <v>3</v>
      </c>
      <c r="CZ1009" s="146">
        <f t="shared" si="1578"/>
        <v>3</v>
      </c>
      <c r="DA1009" s="146">
        <f t="shared" si="1579"/>
        <v>3</v>
      </c>
      <c r="DB1009" s="146">
        <f t="shared" si="1580"/>
        <v>3</v>
      </c>
      <c r="DC1009" s="146">
        <f t="shared" si="1581"/>
        <v>3</v>
      </c>
      <c r="DD1009" s="146">
        <f t="shared" si="1582"/>
        <v>0</v>
      </c>
      <c r="DE1009" s="146">
        <f t="shared" si="1583"/>
        <v>0</v>
      </c>
      <c r="DF1009" s="146">
        <f t="shared" si="1584"/>
        <v>0</v>
      </c>
      <c r="DG1009" s="146">
        <f t="shared" si="1585"/>
        <v>0</v>
      </c>
      <c r="DH1009" s="146">
        <f t="shared" si="1586"/>
        <v>0</v>
      </c>
      <c r="DI1009" s="146">
        <f t="shared" si="1587"/>
        <v>0</v>
      </c>
      <c r="DJ1009" s="146">
        <f t="shared" si="1588"/>
        <v>0</v>
      </c>
      <c r="DK1009" s="146">
        <f t="shared" si="1589"/>
        <v>0</v>
      </c>
      <c r="DL1009" s="146">
        <f t="shared" si="1590"/>
        <v>0</v>
      </c>
      <c r="DM1009" s="146">
        <f t="shared" si="1591"/>
        <v>0</v>
      </c>
      <c r="DN1009" s="65">
        <f t="shared" si="1612"/>
        <v>45</v>
      </c>
      <c r="DO1009" s="57" t="str">
        <f t="shared" si="1613"/>
        <v/>
      </c>
      <c r="DP1009" s="57" t="str">
        <f t="shared" si="1593"/>
        <v/>
      </c>
      <c r="DQ1009" s="58">
        <f t="shared" si="1594"/>
        <v>45</v>
      </c>
      <c r="DR1009" s="1">
        <f t="shared" si="1614"/>
        <v>2</v>
      </c>
      <c r="DS1009" s="168" t="e">
        <f>IF(AND(DR1009=#REF!,BL1009=#REF!),'Tiến độ'!D1009,"")</f>
        <v>#REF!</v>
      </c>
    </row>
    <row r="1010" spans="1:123" ht="11.25" customHeight="1">
      <c r="A1010" s="309" t="str">
        <f>IF(B1010="","",MAX($A$7:A1009)+1)</f>
        <v/>
      </c>
      <c r="B1010" s="312"/>
      <c r="C1010" s="101" t="s">
        <v>948</v>
      </c>
      <c r="D1010" s="102" t="s">
        <v>949</v>
      </c>
      <c r="E1010" s="103">
        <v>4</v>
      </c>
      <c r="F1010" s="104">
        <v>60</v>
      </c>
      <c r="G1010" s="105"/>
      <c r="H1010" s="106">
        <f t="shared" si="1616"/>
        <v>1</v>
      </c>
      <c r="I1010" s="107">
        <f t="shared" si="1615"/>
        <v>12</v>
      </c>
      <c r="J1010" s="28"/>
      <c r="K1010" s="108"/>
      <c r="L1010" s="109"/>
      <c r="M1010" s="109"/>
      <c r="N1010" s="110"/>
      <c r="O1010" s="108"/>
      <c r="P1010" s="109"/>
      <c r="Q1010" s="109"/>
      <c r="R1010" s="110"/>
      <c r="S1010" s="108"/>
      <c r="T1010" s="109"/>
      <c r="U1010" s="109"/>
      <c r="V1010" s="109"/>
      <c r="W1010" s="110"/>
      <c r="X1010" s="108"/>
      <c r="Y1010" s="109"/>
      <c r="Z1010" s="109"/>
      <c r="AA1010" s="110"/>
      <c r="AB1010" s="108"/>
      <c r="AC1010" s="109"/>
      <c r="AD1010" s="109"/>
      <c r="AE1010" s="110"/>
      <c r="AF1010" s="108"/>
      <c r="AG1010" s="109"/>
      <c r="AH1010" s="109"/>
      <c r="AI1010" s="362"/>
      <c r="AJ1010" s="363"/>
      <c r="AK1010" s="108"/>
      <c r="AL1010" s="109">
        <v>4</v>
      </c>
      <c r="AM1010" s="109">
        <v>4</v>
      </c>
      <c r="AN1010" s="110">
        <v>4</v>
      </c>
      <c r="AO1010" s="108">
        <v>4</v>
      </c>
      <c r="AP1010" s="109">
        <v>4</v>
      </c>
      <c r="AQ1010" s="109">
        <v>4</v>
      </c>
      <c r="AR1010" s="110">
        <v>4</v>
      </c>
      <c r="AS1010" s="111">
        <v>4</v>
      </c>
      <c r="AT1010" s="109">
        <v>4</v>
      </c>
      <c r="AU1010" s="109">
        <v>4</v>
      </c>
      <c r="AV1010" s="112">
        <v>4</v>
      </c>
      <c r="AW1010" s="108">
        <v>4</v>
      </c>
      <c r="AX1010" s="109">
        <v>4</v>
      </c>
      <c r="AY1010" s="109">
        <v>4</v>
      </c>
      <c r="AZ1010" s="109">
        <v>4</v>
      </c>
      <c r="BA1010" s="110" t="s">
        <v>163</v>
      </c>
      <c r="BB1010" s="111" t="s">
        <v>163</v>
      </c>
      <c r="BC1010" s="109" t="s">
        <v>163</v>
      </c>
      <c r="BD1010" s="109" t="s">
        <v>163</v>
      </c>
      <c r="BE1010" s="321"/>
      <c r="BF1010" s="322"/>
      <c r="BG1010" s="322"/>
      <c r="BH1010" s="322"/>
      <c r="BI1010" s="322"/>
      <c r="BJ1010" s="323"/>
      <c r="BK1010" s="48" t="s">
        <v>18</v>
      </c>
      <c r="BL1010" s="48" t="s">
        <v>50</v>
      </c>
      <c r="BN1010" s="146">
        <f t="shared" si="1592"/>
        <v>0</v>
      </c>
      <c r="BO1010" s="146">
        <f t="shared" si="1541"/>
        <v>0</v>
      </c>
      <c r="BP1010" s="146">
        <f t="shared" si="1542"/>
        <v>0</v>
      </c>
      <c r="BQ1010" s="146">
        <f t="shared" si="1543"/>
        <v>0</v>
      </c>
      <c r="BR1010" s="146">
        <f t="shared" si="1544"/>
        <v>0</v>
      </c>
      <c r="BS1010" s="146">
        <f t="shared" si="1545"/>
        <v>0</v>
      </c>
      <c r="BT1010" s="146">
        <f t="shared" si="1546"/>
        <v>0</v>
      </c>
      <c r="BU1010" s="146">
        <f t="shared" si="1547"/>
        <v>0</v>
      </c>
      <c r="BV1010" s="146">
        <f t="shared" si="1548"/>
        <v>0</v>
      </c>
      <c r="BW1010" s="146">
        <f t="shared" si="1549"/>
        <v>0</v>
      </c>
      <c r="BX1010" s="146">
        <f t="shared" si="1550"/>
        <v>0</v>
      </c>
      <c r="BY1010" s="146">
        <f t="shared" si="1551"/>
        <v>0</v>
      </c>
      <c r="BZ1010" s="146">
        <f t="shared" si="1552"/>
        <v>0</v>
      </c>
      <c r="CA1010" s="146">
        <f t="shared" si="1553"/>
        <v>0</v>
      </c>
      <c r="CB1010" s="146">
        <f t="shared" si="1554"/>
        <v>0</v>
      </c>
      <c r="CC1010" s="146">
        <f t="shared" si="1555"/>
        <v>0</v>
      </c>
      <c r="CD1010" s="146">
        <f t="shared" si="1556"/>
        <v>0</v>
      </c>
      <c r="CE1010" s="146">
        <f t="shared" si="1557"/>
        <v>0</v>
      </c>
      <c r="CF1010" s="146">
        <f t="shared" si="1558"/>
        <v>0</v>
      </c>
      <c r="CG1010" s="146">
        <f t="shared" si="1559"/>
        <v>0</v>
      </c>
      <c r="CH1010" s="146">
        <f t="shared" si="1560"/>
        <v>0</v>
      </c>
      <c r="CI1010" s="146">
        <f t="shared" si="1561"/>
        <v>0</v>
      </c>
      <c r="CJ1010" s="146">
        <f t="shared" si="1562"/>
        <v>0</v>
      </c>
      <c r="CK1010" s="146">
        <f t="shared" si="1563"/>
        <v>0</v>
      </c>
      <c r="CL1010" s="146">
        <f t="shared" si="1564"/>
        <v>0</v>
      </c>
      <c r="CM1010" s="146">
        <f t="shared" si="1565"/>
        <v>0</v>
      </c>
      <c r="CN1010" s="146">
        <f t="shared" si="1566"/>
        <v>0</v>
      </c>
      <c r="CO1010" s="146">
        <f t="shared" si="1567"/>
        <v>4</v>
      </c>
      <c r="CP1010" s="146">
        <f t="shared" si="1568"/>
        <v>4</v>
      </c>
      <c r="CQ1010" s="146">
        <f t="shared" si="1569"/>
        <v>4</v>
      </c>
      <c r="CR1010" s="146">
        <f t="shared" si="1570"/>
        <v>4</v>
      </c>
      <c r="CS1010" s="146">
        <f t="shared" si="1571"/>
        <v>4</v>
      </c>
      <c r="CT1010" s="146">
        <f t="shared" si="1572"/>
        <v>4</v>
      </c>
      <c r="CU1010" s="146">
        <f t="shared" si="1573"/>
        <v>4</v>
      </c>
      <c r="CV1010" s="146">
        <f t="shared" si="1574"/>
        <v>4</v>
      </c>
      <c r="CW1010" s="146">
        <f t="shared" si="1575"/>
        <v>4</v>
      </c>
      <c r="CX1010" s="146">
        <f t="shared" si="1576"/>
        <v>4</v>
      </c>
      <c r="CY1010" s="146">
        <f t="shared" si="1577"/>
        <v>4</v>
      </c>
      <c r="CZ1010" s="146">
        <f t="shared" si="1578"/>
        <v>4</v>
      </c>
      <c r="DA1010" s="146">
        <f t="shared" si="1579"/>
        <v>4</v>
      </c>
      <c r="DB1010" s="146">
        <f t="shared" si="1580"/>
        <v>4</v>
      </c>
      <c r="DC1010" s="146">
        <f t="shared" si="1581"/>
        <v>4</v>
      </c>
      <c r="DD1010" s="146">
        <f t="shared" si="1582"/>
        <v>0</v>
      </c>
      <c r="DE1010" s="146">
        <f t="shared" si="1583"/>
        <v>0</v>
      </c>
      <c r="DF1010" s="146">
        <f t="shared" si="1584"/>
        <v>0</v>
      </c>
      <c r="DG1010" s="146">
        <f t="shared" si="1585"/>
        <v>0</v>
      </c>
      <c r="DH1010" s="146">
        <f t="shared" si="1586"/>
        <v>0</v>
      </c>
      <c r="DI1010" s="146">
        <f t="shared" si="1587"/>
        <v>0</v>
      </c>
      <c r="DJ1010" s="146">
        <f t="shared" si="1588"/>
        <v>0</v>
      </c>
      <c r="DK1010" s="146">
        <f t="shared" si="1589"/>
        <v>0</v>
      </c>
      <c r="DL1010" s="146">
        <f t="shared" si="1590"/>
        <v>0</v>
      </c>
      <c r="DM1010" s="146">
        <f t="shared" si="1591"/>
        <v>0</v>
      </c>
      <c r="DN1010" s="65">
        <f t="shared" si="1612"/>
        <v>60</v>
      </c>
      <c r="DO1010" s="57" t="str">
        <f t="shared" si="1613"/>
        <v/>
      </c>
      <c r="DP1010" s="57" t="str">
        <f t="shared" si="1593"/>
        <v/>
      </c>
      <c r="DQ1010" s="58">
        <f t="shared" si="1594"/>
        <v>60</v>
      </c>
      <c r="DR1010" s="1">
        <f t="shared" si="1614"/>
        <v>2</v>
      </c>
      <c r="DS1010" s="168" t="e">
        <f>IF(AND(DR1010=#REF!,BL1010=#REF!),'Tiến độ'!D1010,"")</f>
        <v>#REF!</v>
      </c>
    </row>
    <row r="1011" spans="1:123" ht="11.25" customHeight="1">
      <c r="A1011" s="309" t="str">
        <f>IF(B1011="","",MAX($A$7:A1010)+1)</f>
        <v/>
      </c>
      <c r="B1011" s="312"/>
      <c r="C1011" s="101" t="s">
        <v>933</v>
      </c>
      <c r="D1011" s="102" t="s">
        <v>950</v>
      </c>
      <c r="E1011" s="103">
        <v>3</v>
      </c>
      <c r="F1011" s="104">
        <v>45</v>
      </c>
      <c r="G1011" s="105"/>
      <c r="H1011" s="106">
        <f t="shared" si="1616"/>
        <v>1</v>
      </c>
      <c r="I1011" s="107">
        <f t="shared" si="1615"/>
        <v>12</v>
      </c>
      <c r="J1011" s="28"/>
      <c r="K1011" s="108"/>
      <c r="L1011" s="109"/>
      <c r="M1011" s="109"/>
      <c r="N1011" s="110"/>
      <c r="O1011" s="108"/>
      <c r="P1011" s="109"/>
      <c r="Q1011" s="109"/>
      <c r="R1011" s="110"/>
      <c r="S1011" s="108"/>
      <c r="T1011" s="109"/>
      <c r="U1011" s="109"/>
      <c r="V1011" s="109"/>
      <c r="W1011" s="110"/>
      <c r="X1011" s="108"/>
      <c r="Y1011" s="109"/>
      <c r="Z1011" s="109"/>
      <c r="AA1011" s="110"/>
      <c r="AB1011" s="108"/>
      <c r="AC1011" s="109"/>
      <c r="AD1011" s="109"/>
      <c r="AE1011" s="110"/>
      <c r="AF1011" s="108"/>
      <c r="AG1011" s="109"/>
      <c r="AH1011" s="109"/>
      <c r="AI1011" s="362"/>
      <c r="AJ1011" s="363"/>
      <c r="AK1011" s="108"/>
      <c r="AL1011" s="109">
        <v>3</v>
      </c>
      <c r="AM1011" s="109">
        <v>3</v>
      </c>
      <c r="AN1011" s="110">
        <v>3</v>
      </c>
      <c r="AO1011" s="108">
        <v>3</v>
      </c>
      <c r="AP1011" s="109">
        <v>3</v>
      </c>
      <c r="AQ1011" s="109">
        <v>3</v>
      </c>
      <c r="AR1011" s="110">
        <v>3</v>
      </c>
      <c r="AS1011" s="111">
        <v>3</v>
      </c>
      <c r="AT1011" s="109">
        <v>3</v>
      </c>
      <c r="AU1011" s="109">
        <v>3</v>
      </c>
      <c r="AV1011" s="112">
        <v>3</v>
      </c>
      <c r="AW1011" s="108">
        <v>3</v>
      </c>
      <c r="AX1011" s="109">
        <v>3</v>
      </c>
      <c r="AY1011" s="109">
        <v>3</v>
      </c>
      <c r="AZ1011" s="109">
        <v>3</v>
      </c>
      <c r="BA1011" s="110" t="s">
        <v>163</v>
      </c>
      <c r="BB1011" s="111" t="s">
        <v>163</v>
      </c>
      <c r="BC1011" s="109" t="s">
        <v>163</v>
      </c>
      <c r="BD1011" s="109" t="s">
        <v>163</v>
      </c>
      <c r="BE1011" s="321"/>
      <c r="BF1011" s="322"/>
      <c r="BG1011" s="322"/>
      <c r="BH1011" s="322"/>
      <c r="BI1011" s="322"/>
      <c r="BJ1011" s="323"/>
      <c r="BK1011" s="48" t="s">
        <v>18</v>
      </c>
      <c r="BL1011" s="48" t="s">
        <v>50</v>
      </c>
      <c r="BN1011" s="146">
        <f t="shared" si="1592"/>
        <v>0</v>
      </c>
      <c r="BO1011" s="146">
        <f t="shared" si="1541"/>
        <v>0</v>
      </c>
      <c r="BP1011" s="146">
        <f t="shared" si="1542"/>
        <v>0</v>
      </c>
      <c r="BQ1011" s="146">
        <f t="shared" si="1543"/>
        <v>0</v>
      </c>
      <c r="BR1011" s="146">
        <f t="shared" si="1544"/>
        <v>0</v>
      </c>
      <c r="BS1011" s="146">
        <f t="shared" si="1545"/>
        <v>0</v>
      </c>
      <c r="BT1011" s="146">
        <f t="shared" si="1546"/>
        <v>0</v>
      </c>
      <c r="BU1011" s="146">
        <f t="shared" si="1547"/>
        <v>0</v>
      </c>
      <c r="BV1011" s="146">
        <f t="shared" si="1548"/>
        <v>0</v>
      </c>
      <c r="BW1011" s="146">
        <f t="shared" si="1549"/>
        <v>0</v>
      </c>
      <c r="BX1011" s="146">
        <f t="shared" si="1550"/>
        <v>0</v>
      </c>
      <c r="BY1011" s="146">
        <f t="shared" si="1551"/>
        <v>0</v>
      </c>
      <c r="BZ1011" s="146">
        <f t="shared" si="1552"/>
        <v>0</v>
      </c>
      <c r="CA1011" s="146">
        <f t="shared" si="1553"/>
        <v>0</v>
      </c>
      <c r="CB1011" s="146">
        <f t="shared" si="1554"/>
        <v>0</v>
      </c>
      <c r="CC1011" s="146">
        <f t="shared" si="1555"/>
        <v>0</v>
      </c>
      <c r="CD1011" s="146">
        <f t="shared" si="1556"/>
        <v>0</v>
      </c>
      <c r="CE1011" s="146">
        <f t="shared" si="1557"/>
        <v>0</v>
      </c>
      <c r="CF1011" s="146">
        <f t="shared" si="1558"/>
        <v>0</v>
      </c>
      <c r="CG1011" s="146">
        <f t="shared" si="1559"/>
        <v>0</v>
      </c>
      <c r="CH1011" s="146">
        <f t="shared" si="1560"/>
        <v>0</v>
      </c>
      <c r="CI1011" s="146">
        <f t="shared" si="1561"/>
        <v>0</v>
      </c>
      <c r="CJ1011" s="146">
        <f t="shared" si="1562"/>
        <v>0</v>
      </c>
      <c r="CK1011" s="146">
        <f t="shared" si="1563"/>
        <v>0</v>
      </c>
      <c r="CL1011" s="146">
        <f t="shared" si="1564"/>
        <v>0</v>
      </c>
      <c r="CM1011" s="146">
        <f t="shared" si="1565"/>
        <v>0</v>
      </c>
      <c r="CN1011" s="146">
        <f t="shared" si="1566"/>
        <v>0</v>
      </c>
      <c r="CO1011" s="146">
        <f t="shared" si="1567"/>
        <v>3</v>
      </c>
      <c r="CP1011" s="146">
        <f t="shared" si="1568"/>
        <v>3</v>
      </c>
      <c r="CQ1011" s="146">
        <f t="shared" si="1569"/>
        <v>3</v>
      </c>
      <c r="CR1011" s="146">
        <f t="shared" si="1570"/>
        <v>3</v>
      </c>
      <c r="CS1011" s="146">
        <f t="shared" si="1571"/>
        <v>3</v>
      </c>
      <c r="CT1011" s="146">
        <f t="shared" si="1572"/>
        <v>3</v>
      </c>
      <c r="CU1011" s="146">
        <f t="shared" si="1573"/>
        <v>3</v>
      </c>
      <c r="CV1011" s="146">
        <f t="shared" si="1574"/>
        <v>3</v>
      </c>
      <c r="CW1011" s="146">
        <f t="shared" si="1575"/>
        <v>3</v>
      </c>
      <c r="CX1011" s="146">
        <f t="shared" si="1576"/>
        <v>3</v>
      </c>
      <c r="CY1011" s="146">
        <f t="shared" si="1577"/>
        <v>3</v>
      </c>
      <c r="CZ1011" s="146">
        <f t="shared" si="1578"/>
        <v>3</v>
      </c>
      <c r="DA1011" s="146">
        <f t="shared" si="1579"/>
        <v>3</v>
      </c>
      <c r="DB1011" s="146">
        <f t="shared" si="1580"/>
        <v>3</v>
      </c>
      <c r="DC1011" s="146">
        <f t="shared" si="1581"/>
        <v>3</v>
      </c>
      <c r="DD1011" s="146">
        <f t="shared" si="1582"/>
        <v>0</v>
      </c>
      <c r="DE1011" s="146">
        <f t="shared" si="1583"/>
        <v>0</v>
      </c>
      <c r="DF1011" s="146">
        <f t="shared" si="1584"/>
        <v>0</v>
      </c>
      <c r="DG1011" s="146">
        <f t="shared" si="1585"/>
        <v>0</v>
      </c>
      <c r="DH1011" s="146">
        <f t="shared" si="1586"/>
        <v>0</v>
      </c>
      <c r="DI1011" s="146">
        <f t="shared" si="1587"/>
        <v>0</v>
      </c>
      <c r="DJ1011" s="146">
        <f t="shared" si="1588"/>
        <v>0</v>
      </c>
      <c r="DK1011" s="146">
        <f t="shared" si="1589"/>
        <v>0</v>
      </c>
      <c r="DL1011" s="146">
        <f t="shared" si="1590"/>
        <v>0</v>
      </c>
      <c r="DM1011" s="146">
        <f t="shared" si="1591"/>
        <v>0</v>
      </c>
      <c r="DN1011" s="65">
        <f t="shared" si="1612"/>
        <v>45</v>
      </c>
      <c r="DO1011" s="57" t="str">
        <f t="shared" si="1613"/>
        <v/>
      </c>
      <c r="DP1011" s="57" t="str">
        <f t="shared" si="1593"/>
        <v/>
      </c>
      <c r="DQ1011" s="58">
        <f t="shared" si="1594"/>
        <v>45</v>
      </c>
      <c r="DR1011" s="1">
        <f t="shared" si="1614"/>
        <v>2</v>
      </c>
      <c r="DS1011" s="168" t="e">
        <f>IF(AND(DR1011=#REF!,BL1011=#REF!),'Tiến độ'!D1011,"")</f>
        <v>#REF!</v>
      </c>
    </row>
    <row r="1012" spans="1:123" ht="11.25" customHeight="1">
      <c r="A1012" s="309" t="str">
        <f>IF(B1012="","",MAX($A$7:A1011)+1)</f>
        <v/>
      </c>
      <c r="B1012" s="312"/>
      <c r="C1012" s="101" t="s">
        <v>951</v>
      </c>
      <c r="D1012" s="102" t="s">
        <v>952</v>
      </c>
      <c r="E1012" s="103">
        <v>3</v>
      </c>
      <c r="F1012" s="104">
        <v>45</v>
      </c>
      <c r="G1012" s="105"/>
      <c r="H1012" s="106">
        <f t="shared" si="1616"/>
        <v>1</v>
      </c>
      <c r="I1012" s="107">
        <f t="shared" si="1615"/>
        <v>12</v>
      </c>
      <c r="J1012" s="28"/>
      <c r="K1012" s="108"/>
      <c r="L1012" s="109"/>
      <c r="M1012" s="109"/>
      <c r="N1012" s="110"/>
      <c r="O1012" s="108"/>
      <c r="P1012" s="109"/>
      <c r="Q1012" s="109"/>
      <c r="R1012" s="110"/>
      <c r="S1012" s="108"/>
      <c r="T1012" s="109"/>
      <c r="U1012" s="109"/>
      <c r="V1012" s="109"/>
      <c r="W1012" s="110"/>
      <c r="X1012" s="108"/>
      <c r="Y1012" s="109"/>
      <c r="Z1012" s="109"/>
      <c r="AA1012" s="110"/>
      <c r="AB1012" s="108"/>
      <c r="AC1012" s="109"/>
      <c r="AD1012" s="109"/>
      <c r="AE1012" s="110"/>
      <c r="AF1012" s="108"/>
      <c r="AG1012" s="109"/>
      <c r="AH1012" s="109"/>
      <c r="AI1012" s="362"/>
      <c r="AJ1012" s="363"/>
      <c r="AK1012" s="108"/>
      <c r="AL1012" s="109">
        <v>3</v>
      </c>
      <c r="AM1012" s="109">
        <v>3</v>
      </c>
      <c r="AN1012" s="110">
        <v>3</v>
      </c>
      <c r="AO1012" s="108">
        <v>3</v>
      </c>
      <c r="AP1012" s="109">
        <v>3</v>
      </c>
      <c r="AQ1012" s="109">
        <v>3</v>
      </c>
      <c r="AR1012" s="110">
        <v>3</v>
      </c>
      <c r="AS1012" s="111">
        <v>3</v>
      </c>
      <c r="AT1012" s="109">
        <v>3</v>
      </c>
      <c r="AU1012" s="109">
        <v>3</v>
      </c>
      <c r="AV1012" s="112">
        <v>3</v>
      </c>
      <c r="AW1012" s="108">
        <v>3</v>
      </c>
      <c r="AX1012" s="109">
        <v>3</v>
      </c>
      <c r="AY1012" s="109">
        <v>3</v>
      </c>
      <c r="AZ1012" s="109">
        <v>3</v>
      </c>
      <c r="BA1012" s="110" t="s">
        <v>163</v>
      </c>
      <c r="BB1012" s="111" t="s">
        <v>163</v>
      </c>
      <c r="BC1012" s="109" t="s">
        <v>163</v>
      </c>
      <c r="BD1012" s="109" t="s">
        <v>163</v>
      </c>
      <c r="BE1012" s="321"/>
      <c r="BF1012" s="322"/>
      <c r="BG1012" s="322"/>
      <c r="BH1012" s="322"/>
      <c r="BI1012" s="322"/>
      <c r="BJ1012" s="323"/>
      <c r="BK1012" s="48" t="s">
        <v>18</v>
      </c>
      <c r="BL1012" s="48" t="s">
        <v>50</v>
      </c>
      <c r="BN1012" s="146">
        <f t="shared" si="1592"/>
        <v>0</v>
      </c>
      <c r="BO1012" s="146">
        <f t="shared" si="1541"/>
        <v>0</v>
      </c>
      <c r="BP1012" s="146">
        <f t="shared" si="1542"/>
        <v>0</v>
      </c>
      <c r="BQ1012" s="146">
        <f t="shared" si="1543"/>
        <v>0</v>
      </c>
      <c r="BR1012" s="146">
        <f t="shared" si="1544"/>
        <v>0</v>
      </c>
      <c r="BS1012" s="146">
        <f t="shared" si="1545"/>
        <v>0</v>
      </c>
      <c r="BT1012" s="146">
        <f t="shared" si="1546"/>
        <v>0</v>
      </c>
      <c r="BU1012" s="146">
        <f t="shared" si="1547"/>
        <v>0</v>
      </c>
      <c r="BV1012" s="146">
        <f t="shared" si="1548"/>
        <v>0</v>
      </c>
      <c r="BW1012" s="146">
        <f t="shared" si="1549"/>
        <v>0</v>
      </c>
      <c r="BX1012" s="146">
        <f t="shared" si="1550"/>
        <v>0</v>
      </c>
      <c r="BY1012" s="146">
        <f t="shared" si="1551"/>
        <v>0</v>
      </c>
      <c r="BZ1012" s="146">
        <f t="shared" si="1552"/>
        <v>0</v>
      </c>
      <c r="CA1012" s="146">
        <f t="shared" si="1553"/>
        <v>0</v>
      </c>
      <c r="CB1012" s="146">
        <f t="shared" si="1554"/>
        <v>0</v>
      </c>
      <c r="CC1012" s="146">
        <f t="shared" si="1555"/>
        <v>0</v>
      </c>
      <c r="CD1012" s="146">
        <f t="shared" si="1556"/>
        <v>0</v>
      </c>
      <c r="CE1012" s="146">
        <f t="shared" si="1557"/>
        <v>0</v>
      </c>
      <c r="CF1012" s="146">
        <f t="shared" si="1558"/>
        <v>0</v>
      </c>
      <c r="CG1012" s="146">
        <f t="shared" si="1559"/>
        <v>0</v>
      </c>
      <c r="CH1012" s="146">
        <f t="shared" si="1560"/>
        <v>0</v>
      </c>
      <c r="CI1012" s="146">
        <f t="shared" si="1561"/>
        <v>0</v>
      </c>
      <c r="CJ1012" s="146">
        <f t="shared" si="1562"/>
        <v>0</v>
      </c>
      <c r="CK1012" s="146">
        <f t="shared" si="1563"/>
        <v>0</v>
      </c>
      <c r="CL1012" s="146">
        <f t="shared" si="1564"/>
        <v>0</v>
      </c>
      <c r="CM1012" s="146">
        <f t="shared" si="1565"/>
        <v>0</v>
      </c>
      <c r="CN1012" s="146">
        <f t="shared" si="1566"/>
        <v>0</v>
      </c>
      <c r="CO1012" s="146">
        <f t="shared" si="1567"/>
        <v>3</v>
      </c>
      <c r="CP1012" s="146">
        <f t="shared" si="1568"/>
        <v>3</v>
      </c>
      <c r="CQ1012" s="146">
        <f t="shared" si="1569"/>
        <v>3</v>
      </c>
      <c r="CR1012" s="146">
        <f t="shared" si="1570"/>
        <v>3</v>
      </c>
      <c r="CS1012" s="146">
        <f t="shared" si="1571"/>
        <v>3</v>
      </c>
      <c r="CT1012" s="146">
        <f t="shared" si="1572"/>
        <v>3</v>
      </c>
      <c r="CU1012" s="146">
        <f t="shared" si="1573"/>
        <v>3</v>
      </c>
      <c r="CV1012" s="146">
        <f t="shared" si="1574"/>
        <v>3</v>
      </c>
      <c r="CW1012" s="146">
        <f t="shared" si="1575"/>
        <v>3</v>
      </c>
      <c r="CX1012" s="146">
        <f t="shared" si="1576"/>
        <v>3</v>
      </c>
      <c r="CY1012" s="146">
        <f t="shared" si="1577"/>
        <v>3</v>
      </c>
      <c r="CZ1012" s="146">
        <f t="shared" si="1578"/>
        <v>3</v>
      </c>
      <c r="DA1012" s="146">
        <f t="shared" si="1579"/>
        <v>3</v>
      </c>
      <c r="DB1012" s="146">
        <f t="shared" si="1580"/>
        <v>3</v>
      </c>
      <c r="DC1012" s="146">
        <f t="shared" si="1581"/>
        <v>3</v>
      </c>
      <c r="DD1012" s="146">
        <f t="shared" si="1582"/>
        <v>0</v>
      </c>
      <c r="DE1012" s="146">
        <f t="shared" si="1583"/>
        <v>0</v>
      </c>
      <c r="DF1012" s="146">
        <f t="shared" si="1584"/>
        <v>0</v>
      </c>
      <c r="DG1012" s="146">
        <f t="shared" si="1585"/>
        <v>0</v>
      </c>
      <c r="DH1012" s="146">
        <f t="shared" si="1586"/>
        <v>0</v>
      </c>
      <c r="DI1012" s="146">
        <f t="shared" si="1587"/>
        <v>0</v>
      </c>
      <c r="DJ1012" s="146">
        <f t="shared" si="1588"/>
        <v>0</v>
      </c>
      <c r="DK1012" s="146">
        <f t="shared" si="1589"/>
        <v>0</v>
      </c>
      <c r="DL1012" s="146">
        <f t="shared" si="1590"/>
        <v>0</v>
      </c>
      <c r="DM1012" s="146">
        <f t="shared" si="1591"/>
        <v>0</v>
      </c>
      <c r="DN1012" s="65">
        <f t="shared" si="1612"/>
        <v>45</v>
      </c>
      <c r="DO1012" s="57" t="str">
        <f t="shared" si="1613"/>
        <v/>
      </c>
      <c r="DP1012" s="57" t="str">
        <f t="shared" si="1593"/>
        <v/>
      </c>
      <c r="DQ1012" s="58">
        <f t="shared" si="1594"/>
        <v>45</v>
      </c>
      <c r="DR1012" s="1">
        <f t="shared" si="1614"/>
        <v>2</v>
      </c>
      <c r="DS1012" s="168" t="e">
        <f>IF(AND(DR1012=#REF!,BL1012=#REF!),'Tiến độ'!D1012,"")</f>
        <v>#REF!</v>
      </c>
    </row>
    <row r="1013" spans="1:123" ht="11.25" customHeight="1">
      <c r="A1013" s="314" t="str">
        <f>IF(B1013="","",MAX($A$7:A1012)+1)</f>
        <v/>
      </c>
      <c r="B1013" s="315"/>
      <c r="C1013" s="79" t="s">
        <v>312</v>
      </c>
      <c r="D1013" s="80" t="s">
        <v>953</v>
      </c>
      <c r="E1013" s="81">
        <v>2</v>
      </c>
      <c r="F1013" s="82">
        <v>30</v>
      </c>
      <c r="G1013" s="83"/>
      <c r="H1013" s="117">
        <v>0.5</v>
      </c>
      <c r="I1013" s="107">
        <f t="shared" si="1615"/>
        <v>12</v>
      </c>
      <c r="J1013" s="28" t="s">
        <v>965</v>
      </c>
      <c r="K1013" s="86"/>
      <c r="L1013" s="87"/>
      <c r="M1013" s="87"/>
      <c r="N1013" s="88"/>
      <c r="O1013" s="86"/>
      <c r="P1013" s="87"/>
      <c r="Q1013" s="87"/>
      <c r="R1013" s="88"/>
      <c r="S1013" s="86"/>
      <c r="T1013" s="87"/>
      <c r="U1013" s="87"/>
      <c r="V1013" s="87"/>
      <c r="W1013" s="88"/>
      <c r="X1013" s="86"/>
      <c r="Y1013" s="87"/>
      <c r="Z1013" s="87"/>
      <c r="AA1013" s="88"/>
      <c r="AB1013" s="86"/>
      <c r="AC1013" s="87"/>
      <c r="AD1013" s="87"/>
      <c r="AE1013" s="88"/>
      <c r="AF1013" s="86"/>
      <c r="AG1013" s="87"/>
      <c r="AH1013" s="87"/>
      <c r="AI1013" s="362"/>
      <c r="AJ1013" s="363"/>
      <c r="AK1013" s="86"/>
      <c r="AL1013" s="87">
        <v>2</v>
      </c>
      <c r="AM1013" s="87">
        <v>2</v>
      </c>
      <c r="AN1013" s="88">
        <v>2</v>
      </c>
      <c r="AO1013" s="86">
        <v>2</v>
      </c>
      <c r="AP1013" s="87">
        <v>2</v>
      </c>
      <c r="AQ1013" s="87">
        <v>2</v>
      </c>
      <c r="AR1013" s="88">
        <v>2</v>
      </c>
      <c r="AS1013" s="89">
        <v>2</v>
      </c>
      <c r="AT1013" s="87">
        <v>2</v>
      </c>
      <c r="AU1013" s="87">
        <v>2</v>
      </c>
      <c r="AV1013" s="90">
        <v>2</v>
      </c>
      <c r="AW1013" s="86">
        <v>2</v>
      </c>
      <c r="AX1013" s="87">
        <v>2</v>
      </c>
      <c r="AY1013" s="87">
        <v>2</v>
      </c>
      <c r="AZ1013" s="87">
        <v>2</v>
      </c>
      <c r="BA1013" s="88" t="s">
        <v>163</v>
      </c>
      <c r="BB1013" s="89" t="s">
        <v>163</v>
      </c>
      <c r="BC1013" s="87" t="s">
        <v>163</v>
      </c>
      <c r="BD1013" s="87" t="s">
        <v>163</v>
      </c>
      <c r="BE1013" s="321"/>
      <c r="BF1013" s="322"/>
      <c r="BG1013" s="322"/>
      <c r="BH1013" s="322"/>
      <c r="BI1013" s="322"/>
      <c r="BJ1013" s="323"/>
      <c r="BK1013" s="46" t="s">
        <v>18</v>
      </c>
      <c r="BL1013" s="46" t="s">
        <v>47</v>
      </c>
      <c r="BN1013" s="146">
        <f t="shared" si="1592"/>
        <v>0</v>
      </c>
      <c r="BO1013" s="146">
        <f t="shared" si="1541"/>
        <v>0</v>
      </c>
      <c r="BP1013" s="146">
        <f t="shared" si="1542"/>
        <v>0</v>
      </c>
      <c r="BQ1013" s="146">
        <f t="shared" si="1543"/>
        <v>0</v>
      </c>
      <c r="BR1013" s="146">
        <f t="shared" si="1544"/>
        <v>0</v>
      </c>
      <c r="BS1013" s="146">
        <f t="shared" si="1545"/>
        <v>0</v>
      </c>
      <c r="BT1013" s="146">
        <f t="shared" si="1546"/>
        <v>0</v>
      </c>
      <c r="BU1013" s="146">
        <f t="shared" si="1547"/>
        <v>0</v>
      </c>
      <c r="BV1013" s="146">
        <f t="shared" si="1548"/>
        <v>0</v>
      </c>
      <c r="BW1013" s="146">
        <f t="shared" si="1549"/>
        <v>0</v>
      </c>
      <c r="BX1013" s="146">
        <f t="shared" si="1550"/>
        <v>0</v>
      </c>
      <c r="BY1013" s="146">
        <f t="shared" si="1551"/>
        <v>0</v>
      </c>
      <c r="BZ1013" s="146">
        <f t="shared" si="1552"/>
        <v>0</v>
      </c>
      <c r="CA1013" s="146">
        <f t="shared" si="1553"/>
        <v>0</v>
      </c>
      <c r="CB1013" s="146">
        <f t="shared" si="1554"/>
        <v>0</v>
      </c>
      <c r="CC1013" s="146">
        <f t="shared" si="1555"/>
        <v>0</v>
      </c>
      <c r="CD1013" s="146">
        <f t="shared" si="1556"/>
        <v>0</v>
      </c>
      <c r="CE1013" s="146">
        <f t="shared" si="1557"/>
        <v>0</v>
      </c>
      <c r="CF1013" s="146">
        <f t="shared" si="1558"/>
        <v>0</v>
      </c>
      <c r="CG1013" s="146">
        <f t="shared" si="1559"/>
        <v>0</v>
      </c>
      <c r="CH1013" s="146">
        <f t="shared" si="1560"/>
        <v>0</v>
      </c>
      <c r="CI1013" s="146">
        <f t="shared" si="1561"/>
        <v>0</v>
      </c>
      <c r="CJ1013" s="146">
        <f t="shared" si="1562"/>
        <v>0</v>
      </c>
      <c r="CK1013" s="146">
        <f t="shared" si="1563"/>
        <v>0</v>
      </c>
      <c r="CL1013" s="146">
        <f t="shared" si="1564"/>
        <v>0</v>
      </c>
      <c r="CM1013" s="146">
        <f t="shared" si="1565"/>
        <v>0</v>
      </c>
      <c r="CN1013" s="146">
        <f t="shared" si="1566"/>
        <v>0</v>
      </c>
      <c r="CO1013" s="146">
        <f t="shared" si="1567"/>
        <v>1</v>
      </c>
      <c r="CP1013" s="146">
        <f t="shared" si="1568"/>
        <v>1</v>
      </c>
      <c r="CQ1013" s="146">
        <f t="shared" si="1569"/>
        <v>1</v>
      </c>
      <c r="CR1013" s="146">
        <f t="shared" si="1570"/>
        <v>1</v>
      </c>
      <c r="CS1013" s="146">
        <f t="shared" si="1571"/>
        <v>1</v>
      </c>
      <c r="CT1013" s="146">
        <f t="shared" si="1572"/>
        <v>1</v>
      </c>
      <c r="CU1013" s="146">
        <f t="shared" si="1573"/>
        <v>1</v>
      </c>
      <c r="CV1013" s="146">
        <f t="shared" si="1574"/>
        <v>1</v>
      </c>
      <c r="CW1013" s="146">
        <f t="shared" si="1575"/>
        <v>1</v>
      </c>
      <c r="CX1013" s="146">
        <f t="shared" si="1576"/>
        <v>1</v>
      </c>
      <c r="CY1013" s="146">
        <f t="shared" si="1577"/>
        <v>1</v>
      </c>
      <c r="CZ1013" s="146">
        <f t="shared" si="1578"/>
        <v>1</v>
      </c>
      <c r="DA1013" s="146">
        <f t="shared" si="1579"/>
        <v>1</v>
      </c>
      <c r="DB1013" s="146">
        <f t="shared" si="1580"/>
        <v>1</v>
      </c>
      <c r="DC1013" s="146">
        <f t="shared" si="1581"/>
        <v>1</v>
      </c>
      <c r="DD1013" s="146">
        <f t="shared" si="1582"/>
        <v>0</v>
      </c>
      <c r="DE1013" s="146">
        <f t="shared" si="1583"/>
        <v>0</v>
      </c>
      <c r="DF1013" s="146">
        <f t="shared" si="1584"/>
        <v>0</v>
      </c>
      <c r="DG1013" s="146">
        <f t="shared" si="1585"/>
        <v>0</v>
      </c>
      <c r="DH1013" s="146">
        <f t="shared" si="1586"/>
        <v>0</v>
      </c>
      <c r="DI1013" s="146">
        <f t="shared" si="1587"/>
        <v>0</v>
      </c>
      <c r="DJ1013" s="146">
        <f t="shared" si="1588"/>
        <v>0</v>
      </c>
      <c r="DK1013" s="146">
        <f t="shared" si="1589"/>
        <v>0</v>
      </c>
      <c r="DL1013" s="146">
        <f t="shared" si="1590"/>
        <v>0</v>
      </c>
      <c r="DM1013" s="146">
        <f t="shared" si="1591"/>
        <v>0</v>
      </c>
      <c r="DN1013" s="64">
        <f t="shared" si="1612"/>
        <v>15</v>
      </c>
      <c r="DO1013" s="52" t="str">
        <f t="shared" si="1613"/>
        <v/>
      </c>
      <c r="DP1013" s="52" t="str">
        <f t="shared" si="1593"/>
        <v/>
      </c>
      <c r="DQ1013" s="53">
        <f t="shared" si="1594"/>
        <v>15</v>
      </c>
      <c r="DR1013" s="1">
        <f t="shared" si="1614"/>
        <v>2</v>
      </c>
      <c r="DS1013" s="168" t="e">
        <f>IF(AND(DR1013=#REF!,BL1013=#REF!),'Tiến độ'!D1013,"")</f>
        <v>#REF!</v>
      </c>
    </row>
    <row r="1014" spans="1:123" ht="11.25" customHeight="1">
      <c r="A1014" s="314" t="str">
        <f>IF(B1014="","",MAX($A$7:A1013)+1)</f>
        <v/>
      </c>
      <c r="B1014" s="315"/>
      <c r="C1014" s="79" t="s">
        <v>954</v>
      </c>
      <c r="D1014" s="80" t="s">
        <v>955</v>
      </c>
      <c r="E1014" s="81">
        <v>2</v>
      </c>
      <c r="F1014" s="82">
        <v>30</v>
      </c>
      <c r="G1014" s="83"/>
      <c r="H1014" s="117">
        <f t="shared" si="1616"/>
        <v>0.5</v>
      </c>
      <c r="I1014" s="107">
        <f t="shared" si="1615"/>
        <v>12</v>
      </c>
      <c r="J1014" s="28" t="s">
        <v>965</v>
      </c>
      <c r="K1014" s="86">
        <v>2</v>
      </c>
      <c r="L1014" s="87">
        <v>2</v>
      </c>
      <c r="M1014" s="87">
        <v>2</v>
      </c>
      <c r="N1014" s="88">
        <v>2</v>
      </c>
      <c r="O1014" s="86">
        <v>2</v>
      </c>
      <c r="P1014" s="87">
        <v>2</v>
      </c>
      <c r="Q1014" s="87">
        <v>2</v>
      </c>
      <c r="R1014" s="88">
        <v>2</v>
      </c>
      <c r="S1014" s="86">
        <v>2</v>
      </c>
      <c r="T1014" s="87">
        <v>2</v>
      </c>
      <c r="U1014" s="87">
        <v>2</v>
      </c>
      <c r="V1014" s="87">
        <v>2</v>
      </c>
      <c r="W1014" s="88">
        <v>2</v>
      </c>
      <c r="X1014" s="86">
        <v>2</v>
      </c>
      <c r="Y1014" s="87">
        <v>2</v>
      </c>
      <c r="Z1014" s="87" t="s">
        <v>163</v>
      </c>
      <c r="AA1014" s="88" t="s">
        <v>163</v>
      </c>
      <c r="AB1014" s="86" t="s">
        <v>163</v>
      </c>
      <c r="AC1014" s="87" t="s">
        <v>163</v>
      </c>
      <c r="AD1014" s="87" t="s">
        <v>164</v>
      </c>
      <c r="AE1014" s="88" t="s">
        <v>164</v>
      </c>
      <c r="AF1014" s="86" t="s">
        <v>164</v>
      </c>
      <c r="AG1014" s="87" t="s">
        <v>164</v>
      </c>
      <c r="AH1014" s="87" t="s">
        <v>164</v>
      </c>
      <c r="AI1014" s="362"/>
      <c r="AJ1014" s="363"/>
      <c r="AK1014" s="108" t="s">
        <v>164</v>
      </c>
      <c r="AL1014" s="87"/>
      <c r="AM1014" s="87"/>
      <c r="AN1014" s="88"/>
      <c r="AO1014" s="86"/>
      <c r="AP1014" s="87"/>
      <c r="AQ1014" s="87"/>
      <c r="AR1014" s="88"/>
      <c r="AS1014" s="89"/>
      <c r="AT1014" s="87"/>
      <c r="AU1014" s="87"/>
      <c r="AV1014" s="90"/>
      <c r="AW1014" s="86"/>
      <c r="AX1014" s="87"/>
      <c r="AY1014" s="87"/>
      <c r="AZ1014" s="87"/>
      <c r="BA1014" s="88"/>
      <c r="BB1014" s="89"/>
      <c r="BC1014" s="87"/>
      <c r="BD1014" s="87"/>
      <c r="BE1014" s="321"/>
      <c r="BF1014" s="322"/>
      <c r="BG1014" s="322"/>
      <c r="BH1014" s="322"/>
      <c r="BI1014" s="322"/>
      <c r="BJ1014" s="323"/>
      <c r="BK1014" s="46" t="s">
        <v>18</v>
      </c>
      <c r="BL1014" s="46" t="s">
        <v>50</v>
      </c>
      <c r="BN1014" s="146">
        <f t="shared" si="1592"/>
        <v>1</v>
      </c>
      <c r="BO1014" s="146">
        <f t="shared" si="1541"/>
        <v>1</v>
      </c>
      <c r="BP1014" s="146">
        <f t="shared" si="1542"/>
        <v>1</v>
      </c>
      <c r="BQ1014" s="146">
        <f t="shared" si="1543"/>
        <v>1</v>
      </c>
      <c r="BR1014" s="146">
        <f t="shared" si="1544"/>
        <v>1</v>
      </c>
      <c r="BS1014" s="146">
        <f t="shared" si="1545"/>
        <v>1</v>
      </c>
      <c r="BT1014" s="146">
        <f t="shared" si="1546"/>
        <v>1</v>
      </c>
      <c r="BU1014" s="146">
        <f t="shared" si="1547"/>
        <v>1</v>
      </c>
      <c r="BV1014" s="146">
        <f t="shared" si="1548"/>
        <v>1</v>
      </c>
      <c r="BW1014" s="146">
        <f t="shared" si="1549"/>
        <v>1</v>
      </c>
      <c r="BX1014" s="146">
        <f t="shared" si="1550"/>
        <v>1</v>
      </c>
      <c r="BY1014" s="146">
        <f t="shared" si="1551"/>
        <v>1</v>
      </c>
      <c r="BZ1014" s="146">
        <f t="shared" si="1552"/>
        <v>1</v>
      </c>
      <c r="CA1014" s="146">
        <f t="shared" si="1553"/>
        <v>1</v>
      </c>
      <c r="CB1014" s="146">
        <f t="shared" si="1554"/>
        <v>1</v>
      </c>
      <c r="CC1014" s="146">
        <f t="shared" si="1555"/>
        <v>0</v>
      </c>
      <c r="CD1014" s="146">
        <f t="shared" si="1556"/>
        <v>0</v>
      </c>
      <c r="CE1014" s="146">
        <f t="shared" si="1557"/>
        <v>0</v>
      </c>
      <c r="CF1014" s="146">
        <f t="shared" si="1558"/>
        <v>0</v>
      </c>
      <c r="CG1014" s="146">
        <f t="shared" si="1559"/>
        <v>0</v>
      </c>
      <c r="CH1014" s="146">
        <f t="shared" si="1560"/>
        <v>0</v>
      </c>
      <c r="CI1014" s="146">
        <f t="shared" si="1561"/>
        <v>0</v>
      </c>
      <c r="CJ1014" s="146">
        <f t="shared" si="1562"/>
        <v>0</v>
      </c>
      <c r="CK1014" s="146">
        <f t="shared" si="1563"/>
        <v>0</v>
      </c>
      <c r="CL1014" s="146">
        <f t="shared" si="1564"/>
        <v>0</v>
      </c>
      <c r="CM1014" s="146">
        <f t="shared" si="1565"/>
        <v>0</v>
      </c>
      <c r="CN1014" s="146">
        <f t="shared" si="1566"/>
        <v>0</v>
      </c>
      <c r="CO1014" s="146">
        <f t="shared" si="1567"/>
        <v>0</v>
      </c>
      <c r="CP1014" s="146">
        <f t="shared" si="1568"/>
        <v>0</v>
      </c>
      <c r="CQ1014" s="146">
        <f t="shared" si="1569"/>
        <v>0</v>
      </c>
      <c r="CR1014" s="146">
        <f t="shared" si="1570"/>
        <v>0</v>
      </c>
      <c r="CS1014" s="146">
        <f t="shared" si="1571"/>
        <v>0</v>
      </c>
      <c r="CT1014" s="146">
        <f t="shared" si="1572"/>
        <v>0</v>
      </c>
      <c r="CU1014" s="146">
        <f t="shared" si="1573"/>
        <v>0</v>
      </c>
      <c r="CV1014" s="146">
        <f t="shared" si="1574"/>
        <v>0</v>
      </c>
      <c r="CW1014" s="146">
        <f t="shared" si="1575"/>
        <v>0</v>
      </c>
      <c r="CX1014" s="146">
        <f t="shared" si="1576"/>
        <v>0</v>
      </c>
      <c r="CY1014" s="146">
        <f t="shared" si="1577"/>
        <v>0</v>
      </c>
      <c r="CZ1014" s="146">
        <f t="shared" si="1578"/>
        <v>0</v>
      </c>
      <c r="DA1014" s="146">
        <f t="shared" si="1579"/>
        <v>0</v>
      </c>
      <c r="DB1014" s="146">
        <f t="shared" si="1580"/>
        <v>0</v>
      </c>
      <c r="DC1014" s="146">
        <f t="shared" si="1581"/>
        <v>0</v>
      </c>
      <c r="DD1014" s="146">
        <f t="shared" si="1582"/>
        <v>0</v>
      </c>
      <c r="DE1014" s="146">
        <f t="shared" si="1583"/>
        <v>0</v>
      </c>
      <c r="DF1014" s="146">
        <f t="shared" si="1584"/>
        <v>0</v>
      </c>
      <c r="DG1014" s="146">
        <f t="shared" si="1585"/>
        <v>0</v>
      </c>
      <c r="DH1014" s="146">
        <f t="shared" si="1586"/>
        <v>0</v>
      </c>
      <c r="DI1014" s="146">
        <f t="shared" si="1587"/>
        <v>0</v>
      </c>
      <c r="DJ1014" s="146">
        <f t="shared" si="1588"/>
        <v>0</v>
      </c>
      <c r="DK1014" s="146">
        <f t="shared" si="1589"/>
        <v>0</v>
      </c>
      <c r="DL1014" s="146">
        <f t="shared" si="1590"/>
        <v>0</v>
      </c>
      <c r="DM1014" s="146">
        <f t="shared" si="1591"/>
        <v>0</v>
      </c>
      <c r="DN1014" s="64">
        <f t="shared" si="1612"/>
        <v>15</v>
      </c>
      <c r="DO1014" s="52">
        <f t="shared" si="1613"/>
        <v>15</v>
      </c>
      <c r="DP1014" s="52" t="str">
        <f t="shared" si="1593"/>
        <v/>
      </c>
      <c r="DQ1014" s="53" t="str">
        <f t="shared" si="1594"/>
        <v/>
      </c>
      <c r="DR1014" s="1">
        <f t="shared" si="1614"/>
        <v>1</v>
      </c>
      <c r="DS1014" s="168" t="e">
        <f>IF(AND(DR1014=#REF!,BL1014=#REF!),'Tiến độ'!D1014,"")</f>
        <v>#REF!</v>
      </c>
    </row>
    <row r="1015" spans="1:123" ht="11.25" customHeight="1">
      <c r="A1015" s="310" t="str">
        <f>IF(B1015="","",MAX($A$7:A1014)+1)</f>
        <v/>
      </c>
      <c r="B1015" s="313"/>
      <c r="C1015" s="91" t="s">
        <v>8</v>
      </c>
      <c r="D1015" s="92"/>
      <c r="E1015" s="93">
        <f>SUM(E1001:E1014)</f>
        <v>40</v>
      </c>
      <c r="F1015" s="131"/>
      <c r="G1015" s="132"/>
      <c r="H1015" s="133"/>
      <c r="I1015" s="134"/>
      <c r="J1015" s="30"/>
      <c r="K1015" s="96">
        <f t="shared" ref="K1015:AH1015" si="1620">SUM(K1001:K1014)</f>
        <v>20</v>
      </c>
      <c r="L1015" s="97">
        <f t="shared" si="1620"/>
        <v>20</v>
      </c>
      <c r="M1015" s="97">
        <f t="shared" si="1620"/>
        <v>20</v>
      </c>
      <c r="N1015" s="98">
        <f t="shared" si="1620"/>
        <v>20</v>
      </c>
      <c r="O1015" s="96">
        <f t="shared" si="1620"/>
        <v>20</v>
      </c>
      <c r="P1015" s="97">
        <f t="shared" si="1620"/>
        <v>20</v>
      </c>
      <c r="Q1015" s="97">
        <f t="shared" si="1620"/>
        <v>20</v>
      </c>
      <c r="R1015" s="98">
        <f t="shared" si="1620"/>
        <v>20</v>
      </c>
      <c r="S1015" s="96">
        <f t="shared" si="1620"/>
        <v>20</v>
      </c>
      <c r="T1015" s="97">
        <f t="shared" si="1620"/>
        <v>20</v>
      </c>
      <c r="U1015" s="97">
        <f t="shared" si="1620"/>
        <v>20</v>
      </c>
      <c r="V1015" s="97">
        <f t="shared" si="1620"/>
        <v>20</v>
      </c>
      <c r="W1015" s="98">
        <f t="shared" si="1620"/>
        <v>20</v>
      </c>
      <c r="X1015" s="96">
        <f t="shared" si="1620"/>
        <v>17</v>
      </c>
      <c r="Y1015" s="97">
        <f t="shared" si="1620"/>
        <v>17</v>
      </c>
      <c r="Z1015" s="97">
        <f t="shared" si="1620"/>
        <v>0</v>
      </c>
      <c r="AA1015" s="98">
        <f t="shared" si="1620"/>
        <v>0</v>
      </c>
      <c r="AB1015" s="96">
        <f t="shared" si="1620"/>
        <v>0</v>
      </c>
      <c r="AC1015" s="97">
        <f t="shared" si="1620"/>
        <v>0</v>
      </c>
      <c r="AD1015" s="97">
        <f t="shared" si="1620"/>
        <v>0</v>
      </c>
      <c r="AE1015" s="98">
        <f t="shared" si="1620"/>
        <v>0</v>
      </c>
      <c r="AF1015" s="96">
        <f t="shared" si="1620"/>
        <v>0</v>
      </c>
      <c r="AG1015" s="97">
        <f t="shared" si="1620"/>
        <v>0</v>
      </c>
      <c r="AH1015" s="97">
        <f t="shared" si="1620"/>
        <v>0</v>
      </c>
      <c r="AI1015" s="362"/>
      <c r="AJ1015" s="363"/>
      <c r="AK1015" s="96">
        <f t="shared" ref="AK1015:BD1015" si="1621">SUM(AK1001:AK1014)</f>
        <v>0</v>
      </c>
      <c r="AL1015" s="97">
        <f t="shared" si="1621"/>
        <v>23</v>
      </c>
      <c r="AM1015" s="97">
        <f t="shared" si="1621"/>
        <v>23</v>
      </c>
      <c r="AN1015" s="98">
        <f t="shared" si="1621"/>
        <v>23</v>
      </c>
      <c r="AO1015" s="96">
        <f t="shared" si="1621"/>
        <v>23</v>
      </c>
      <c r="AP1015" s="97">
        <f t="shared" si="1621"/>
        <v>23</v>
      </c>
      <c r="AQ1015" s="97">
        <f t="shared" si="1621"/>
        <v>23</v>
      </c>
      <c r="AR1015" s="98">
        <f t="shared" si="1621"/>
        <v>23</v>
      </c>
      <c r="AS1015" s="99">
        <f t="shared" si="1621"/>
        <v>23</v>
      </c>
      <c r="AT1015" s="97">
        <f t="shared" si="1621"/>
        <v>23</v>
      </c>
      <c r="AU1015" s="97">
        <f t="shared" si="1621"/>
        <v>23</v>
      </c>
      <c r="AV1015" s="100">
        <f t="shared" si="1621"/>
        <v>23</v>
      </c>
      <c r="AW1015" s="96">
        <f t="shared" si="1621"/>
        <v>23</v>
      </c>
      <c r="AX1015" s="97">
        <f t="shared" si="1621"/>
        <v>23</v>
      </c>
      <c r="AY1015" s="97">
        <f t="shared" si="1621"/>
        <v>23</v>
      </c>
      <c r="AZ1015" s="97">
        <f t="shared" si="1621"/>
        <v>23</v>
      </c>
      <c r="BA1015" s="98">
        <f t="shared" si="1621"/>
        <v>0</v>
      </c>
      <c r="BB1015" s="99">
        <f t="shared" si="1621"/>
        <v>0</v>
      </c>
      <c r="BC1015" s="97">
        <f t="shared" si="1621"/>
        <v>0</v>
      </c>
      <c r="BD1015" s="97">
        <f t="shared" si="1621"/>
        <v>0</v>
      </c>
      <c r="BE1015" s="321"/>
      <c r="BF1015" s="322"/>
      <c r="BG1015" s="322"/>
      <c r="BH1015" s="322"/>
      <c r="BI1015" s="322"/>
      <c r="BJ1015" s="323"/>
      <c r="BK1015" s="47"/>
      <c r="BL1015" s="47" t="s">
        <v>1113</v>
      </c>
      <c r="BN1015" s="146">
        <f t="shared" si="1592"/>
        <v>0</v>
      </c>
      <c r="BO1015" s="146">
        <f t="shared" si="1541"/>
        <v>0</v>
      </c>
      <c r="BP1015" s="146">
        <f t="shared" si="1542"/>
        <v>0</v>
      </c>
      <c r="BQ1015" s="146">
        <f t="shared" si="1543"/>
        <v>0</v>
      </c>
      <c r="BR1015" s="146">
        <f t="shared" si="1544"/>
        <v>0</v>
      </c>
      <c r="BS1015" s="146">
        <f t="shared" si="1545"/>
        <v>0</v>
      </c>
      <c r="BT1015" s="146">
        <f t="shared" si="1546"/>
        <v>0</v>
      </c>
      <c r="BU1015" s="146">
        <f t="shared" si="1547"/>
        <v>0</v>
      </c>
      <c r="BV1015" s="146">
        <f t="shared" si="1548"/>
        <v>0</v>
      </c>
      <c r="BW1015" s="146">
        <f t="shared" si="1549"/>
        <v>0</v>
      </c>
      <c r="BX1015" s="146">
        <f t="shared" si="1550"/>
        <v>0</v>
      </c>
      <c r="BY1015" s="146">
        <f t="shared" si="1551"/>
        <v>0</v>
      </c>
      <c r="BZ1015" s="146">
        <f t="shared" si="1552"/>
        <v>0</v>
      </c>
      <c r="CA1015" s="146">
        <f t="shared" si="1553"/>
        <v>0</v>
      </c>
      <c r="CB1015" s="146">
        <f t="shared" si="1554"/>
        <v>0</v>
      </c>
      <c r="CC1015" s="146">
        <f t="shared" si="1555"/>
        <v>0</v>
      </c>
      <c r="CD1015" s="146">
        <f t="shared" si="1556"/>
        <v>0</v>
      </c>
      <c r="CE1015" s="146">
        <f t="shared" si="1557"/>
        <v>0</v>
      </c>
      <c r="CF1015" s="146">
        <f t="shared" si="1558"/>
        <v>0</v>
      </c>
      <c r="CG1015" s="146">
        <f t="shared" si="1559"/>
        <v>0</v>
      </c>
      <c r="CH1015" s="146">
        <f t="shared" si="1560"/>
        <v>0</v>
      </c>
      <c r="CI1015" s="146">
        <f t="shared" si="1561"/>
        <v>0</v>
      </c>
      <c r="CJ1015" s="146">
        <f t="shared" si="1562"/>
        <v>0</v>
      </c>
      <c r="CK1015" s="146">
        <f t="shared" si="1563"/>
        <v>0</v>
      </c>
      <c r="CL1015" s="146">
        <f t="shared" si="1564"/>
        <v>0</v>
      </c>
      <c r="CM1015" s="146">
        <f t="shared" si="1565"/>
        <v>0</v>
      </c>
      <c r="CN1015" s="146">
        <f t="shared" si="1566"/>
        <v>0</v>
      </c>
      <c r="CO1015" s="146">
        <f t="shared" si="1567"/>
        <v>0</v>
      </c>
      <c r="CP1015" s="146">
        <f t="shared" si="1568"/>
        <v>0</v>
      </c>
      <c r="CQ1015" s="146">
        <f t="shared" si="1569"/>
        <v>0</v>
      </c>
      <c r="CR1015" s="146">
        <f t="shared" si="1570"/>
        <v>0</v>
      </c>
      <c r="CS1015" s="146">
        <f t="shared" si="1571"/>
        <v>0</v>
      </c>
      <c r="CT1015" s="146">
        <f t="shared" si="1572"/>
        <v>0</v>
      </c>
      <c r="CU1015" s="146">
        <f t="shared" si="1573"/>
        <v>0</v>
      </c>
      <c r="CV1015" s="146">
        <f t="shared" si="1574"/>
        <v>0</v>
      </c>
      <c r="CW1015" s="146">
        <f t="shared" si="1575"/>
        <v>0</v>
      </c>
      <c r="CX1015" s="146">
        <f t="shared" si="1576"/>
        <v>0</v>
      </c>
      <c r="CY1015" s="146">
        <f t="shared" si="1577"/>
        <v>0</v>
      </c>
      <c r="CZ1015" s="146">
        <f t="shared" si="1578"/>
        <v>0</v>
      </c>
      <c r="DA1015" s="146">
        <f t="shared" si="1579"/>
        <v>0</v>
      </c>
      <c r="DB1015" s="146">
        <f t="shared" si="1580"/>
        <v>0</v>
      </c>
      <c r="DC1015" s="146">
        <f t="shared" si="1581"/>
        <v>0</v>
      </c>
      <c r="DD1015" s="146">
        <f t="shared" si="1582"/>
        <v>0</v>
      </c>
      <c r="DE1015" s="146">
        <f t="shared" si="1583"/>
        <v>0</v>
      </c>
      <c r="DF1015" s="146">
        <f t="shared" si="1584"/>
        <v>0</v>
      </c>
      <c r="DG1015" s="146">
        <f t="shared" si="1585"/>
        <v>0</v>
      </c>
      <c r="DH1015" s="146">
        <f t="shared" si="1586"/>
        <v>0</v>
      </c>
      <c r="DI1015" s="146">
        <f t="shared" si="1587"/>
        <v>0</v>
      </c>
      <c r="DJ1015" s="146">
        <f t="shared" si="1588"/>
        <v>0</v>
      </c>
      <c r="DK1015" s="146">
        <f t="shared" si="1589"/>
        <v>0</v>
      </c>
      <c r="DL1015" s="146">
        <f t="shared" si="1590"/>
        <v>0</v>
      </c>
      <c r="DM1015" s="146">
        <f t="shared" si="1591"/>
        <v>0</v>
      </c>
      <c r="DN1015" s="54"/>
      <c r="DO1015" s="55"/>
      <c r="DP1015" s="55"/>
      <c r="DQ1015" s="56"/>
      <c r="DS1015" s="168" t="e">
        <f>IF(AND(DR1015=#REF!,BL1015=#REF!),'Tiến độ'!D1015,"")</f>
        <v>#REF!</v>
      </c>
    </row>
    <row r="1016" spans="1:123" ht="11.25" customHeight="1">
      <c r="A1016" s="308">
        <f>IF(B1016="","",MAX($A$7:A1015)+1)</f>
        <v>69</v>
      </c>
      <c r="B1016" s="311" t="s">
        <v>1162</v>
      </c>
      <c r="C1016" s="67" t="s">
        <v>16</v>
      </c>
      <c r="D1016" s="68" t="s">
        <v>242</v>
      </c>
      <c r="E1016" s="69">
        <v>2</v>
      </c>
      <c r="F1016" s="70">
        <v>39</v>
      </c>
      <c r="G1016" s="71"/>
      <c r="H1016" s="72">
        <v>1</v>
      </c>
      <c r="I1016" s="73">
        <f>72</f>
        <v>72</v>
      </c>
      <c r="J1016" s="24"/>
      <c r="K1016" s="74">
        <v>3</v>
      </c>
      <c r="L1016" s="75">
        <v>3</v>
      </c>
      <c r="M1016" s="75">
        <v>3</v>
      </c>
      <c r="N1016" s="76">
        <v>3</v>
      </c>
      <c r="O1016" s="74">
        <v>3</v>
      </c>
      <c r="P1016" s="75">
        <v>3</v>
      </c>
      <c r="Q1016" s="75">
        <v>3</v>
      </c>
      <c r="R1016" s="76">
        <v>3</v>
      </c>
      <c r="S1016" s="74">
        <v>3</v>
      </c>
      <c r="T1016" s="75">
        <v>3</v>
      </c>
      <c r="U1016" s="75">
        <v>3</v>
      </c>
      <c r="V1016" s="75">
        <v>3</v>
      </c>
      <c r="W1016" s="76">
        <v>3</v>
      </c>
      <c r="X1016" s="74"/>
      <c r="Y1016" s="75"/>
      <c r="Z1016" s="75" t="s">
        <v>163</v>
      </c>
      <c r="AA1016" s="76" t="s">
        <v>163</v>
      </c>
      <c r="AB1016" s="74" t="s">
        <v>163</v>
      </c>
      <c r="AC1016" s="75" t="s">
        <v>163</v>
      </c>
      <c r="AD1016" s="75" t="s">
        <v>164</v>
      </c>
      <c r="AE1016" s="76" t="s">
        <v>164</v>
      </c>
      <c r="AF1016" s="74" t="s">
        <v>164</v>
      </c>
      <c r="AG1016" s="75" t="s">
        <v>164</v>
      </c>
      <c r="AH1016" s="75" t="s">
        <v>164</v>
      </c>
      <c r="AI1016" s="362"/>
      <c r="AJ1016" s="363"/>
      <c r="AK1016" s="74" t="s">
        <v>164</v>
      </c>
      <c r="AL1016" s="75"/>
      <c r="AM1016" s="75"/>
      <c r="AN1016" s="76"/>
      <c r="AO1016" s="74"/>
      <c r="AP1016" s="75"/>
      <c r="AQ1016" s="75"/>
      <c r="AR1016" s="76"/>
      <c r="AS1016" s="77"/>
      <c r="AT1016" s="75"/>
      <c r="AU1016" s="75"/>
      <c r="AV1016" s="78"/>
      <c r="AW1016" s="74"/>
      <c r="AX1016" s="75"/>
      <c r="AY1016" s="75"/>
      <c r="AZ1016" s="75"/>
      <c r="BA1016" s="76"/>
      <c r="BB1016" s="77"/>
      <c r="BC1016" s="75"/>
      <c r="BD1016" s="75"/>
      <c r="BE1016" s="321"/>
      <c r="BF1016" s="322"/>
      <c r="BG1016" s="322"/>
      <c r="BH1016" s="322"/>
      <c r="BI1016" s="322"/>
      <c r="BJ1016" s="323"/>
      <c r="BK1016" s="45" t="s">
        <v>18</v>
      </c>
      <c r="BL1016" s="45" t="s">
        <v>16</v>
      </c>
      <c r="BN1016" s="146">
        <f t="shared" si="1592"/>
        <v>3</v>
      </c>
      <c r="BO1016" s="146">
        <f t="shared" si="1541"/>
        <v>3</v>
      </c>
      <c r="BP1016" s="146">
        <f t="shared" si="1542"/>
        <v>3</v>
      </c>
      <c r="BQ1016" s="146">
        <f t="shared" si="1543"/>
        <v>3</v>
      </c>
      <c r="BR1016" s="146">
        <f t="shared" si="1544"/>
        <v>3</v>
      </c>
      <c r="BS1016" s="146">
        <f t="shared" si="1545"/>
        <v>3</v>
      </c>
      <c r="BT1016" s="146">
        <f t="shared" si="1546"/>
        <v>3</v>
      </c>
      <c r="BU1016" s="146">
        <f t="shared" si="1547"/>
        <v>3</v>
      </c>
      <c r="BV1016" s="146">
        <f t="shared" si="1548"/>
        <v>3</v>
      </c>
      <c r="BW1016" s="146">
        <f t="shared" si="1549"/>
        <v>3</v>
      </c>
      <c r="BX1016" s="146">
        <f t="shared" si="1550"/>
        <v>3</v>
      </c>
      <c r="BY1016" s="146">
        <f t="shared" si="1551"/>
        <v>3</v>
      </c>
      <c r="BZ1016" s="146">
        <f t="shared" si="1552"/>
        <v>3</v>
      </c>
      <c r="CA1016" s="146">
        <f t="shared" si="1553"/>
        <v>0</v>
      </c>
      <c r="CB1016" s="146">
        <f t="shared" si="1554"/>
        <v>0</v>
      </c>
      <c r="CC1016" s="146">
        <f t="shared" si="1555"/>
        <v>0</v>
      </c>
      <c r="CD1016" s="146">
        <f t="shared" si="1556"/>
        <v>0</v>
      </c>
      <c r="CE1016" s="146">
        <f t="shared" si="1557"/>
        <v>0</v>
      </c>
      <c r="CF1016" s="146">
        <f t="shared" si="1558"/>
        <v>0</v>
      </c>
      <c r="CG1016" s="146">
        <f t="shared" si="1559"/>
        <v>0</v>
      </c>
      <c r="CH1016" s="146">
        <f t="shared" si="1560"/>
        <v>0</v>
      </c>
      <c r="CI1016" s="146">
        <f t="shared" si="1561"/>
        <v>0</v>
      </c>
      <c r="CJ1016" s="146">
        <f t="shared" si="1562"/>
        <v>0</v>
      </c>
      <c r="CK1016" s="146">
        <f t="shared" si="1563"/>
        <v>0</v>
      </c>
      <c r="CL1016" s="146">
        <f t="shared" si="1564"/>
        <v>0</v>
      </c>
      <c r="CM1016" s="146">
        <f t="shared" si="1565"/>
        <v>0</v>
      </c>
      <c r="CN1016" s="146">
        <f t="shared" si="1566"/>
        <v>0</v>
      </c>
      <c r="CO1016" s="146">
        <f t="shared" si="1567"/>
        <v>0</v>
      </c>
      <c r="CP1016" s="146">
        <f t="shared" si="1568"/>
        <v>0</v>
      </c>
      <c r="CQ1016" s="146">
        <f t="shared" si="1569"/>
        <v>0</v>
      </c>
      <c r="CR1016" s="146">
        <f t="shared" si="1570"/>
        <v>0</v>
      </c>
      <c r="CS1016" s="146">
        <f t="shared" si="1571"/>
        <v>0</v>
      </c>
      <c r="CT1016" s="146">
        <f t="shared" si="1572"/>
        <v>0</v>
      </c>
      <c r="CU1016" s="146">
        <f t="shared" si="1573"/>
        <v>0</v>
      </c>
      <c r="CV1016" s="146">
        <f t="shared" si="1574"/>
        <v>0</v>
      </c>
      <c r="CW1016" s="146">
        <f t="shared" si="1575"/>
        <v>0</v>
      </c>
      <c r="CX1016" s="146">
        <f t="shared" si="1576"/>
        <v>0</v>
      </c>
      <c r="CY1016" s="146">
        <f t="shared" si="1577"/>
        <v>0</v>
      </c>
      <c r="CZ1016" s="146">
        <f t="shared" si="1578"/>
        <v>0</v>
      </c>
      <c r="DA1016" s="146">
        <f t="shared" si="1579"/>
        <v>0</v>
      </c>
      <c r="DB1016" s="146">
        <f t="shared" si="1580"/>
        <v>0</v>
      </c>
      <c r="DC1016" s="146">
        <f t="shared" si="1581"/>
        <v>0</v>
      </c>
      <c r="DD1016" s="146">
        <f t="shared" si="1582"/>
        <v>0</v>
      </c>
      <c r="DE1016" s="146">
        <f t="shared" si="1583"/>
        <v>0</v>
      </c>
      <c r="DF1016" s="146">
        <f t="shared" si="1584"/>
        <v>0</v>
      </c>
      <c r="DG1016" s="146">
        <f t="shared" si="1585"/>
        <v>0</v>
      </c>
      <c r="DH1016" s="146">
        <f t="shared" si="1586"/>
        <v>0</v>
      </c>
      <c r="DI1016" s="146">
        <f t="shared" si="1587"/>
        <v>0</v>
      </c>
      <c r="DJ1016" s="146">
        <f t="shared" si="1588"/>
        <v>0</v>
      </c>
      <c r="DK1016" s="146">
        <f t="shared" si="1589"/>
        <v>0</v>
      </c>
      <c r="DL1016" s="146">
        <f t="shared" si="1590"/>
        <v>0</v>
      </c>
      <c r="DM1016" s="146">
        <f t="shared" si="1591"/>
        <v>0</v>
      </c>
      <c r="DN1016" s="63">
        <f t="shared" ref="DN1016:DN1029" si="1622">F1016*H1016</f>
        <v>39</v>
      </c>
      <c r="DO1016" s="50">
        <f t="shared" ref="DO1016:DO1029" si="1623">IF(COUNTA(K1016:AC1016)&gt;0,DN1016,"")</f>
        <v>39</v>
      </c>
      <c r="DP1016" s="50" t="str">
        <f t="shared" si="1593"/>
        <v/>
      </c>
      <c r="DQ1016" s="51" t="str">
        <f t="shared" si="1594"/>
        <v/>
      </c>
      <c r="DR1016" s="1">
        <f t="shared" ref="DR1016:DR1029" si="1624">IF(DQ1016="",1,2)</f>
        <v>1</v>
      </c>
      <c r="DS1016" s="168" t="e">
        <f>IF(AND(DR1016=#REF!,BL1016=#REF!),'Tiến độ'!D1016,"")</f>
        <v>#REF!</v>
      </c>
    </row>
    <row r="1017" spans="1:123" ht="11.25" customHeight="1">
      <c r="A1017" s="309" t="str">
        <f>IF(B1017="","",MAX($A$7:A1016)+1)</f>
        <v/>
      </c>
      <c r="B1017" s="312"/>
      <c r="C1017" s="101" t="s">
        <v>566</v>
      </c>
      <c r="D1017" s="102" t="s">
        <v>567</v>
      </c>
      <c r="E1017" s="103">
        <v>4</v>
      </c>
      <c r="F1017" s="104">
        <v>60</v>
      </c>
      <c r="G1017" s="105"/>
      <c r="H1017" s="106">
        <f>H1016</f>
        <v>1</v>
      </c>
      <c r="I1017" s="107">
        <f>I1016</f>
        <v>72</v>
      </c>
      <c r="J1017" s="28"/>
      <c r="K1017" s="108">
        <v>4</v>
      </c>
      <c r="L1017" s="109">
        <v>4</v>
      </c>
      <c r="M1017" s="109">
        <v>4</v>
      </c>
      <c r="N1017" s="110">
        <v>4</v>
      </c>
      <c r="O1017" s="108">
        <v>4</v>
      </c>
      <c r="P1017" s="109">
        <v>4</v>
      </c>
      <c r="Q1017" s="109">
        <v>4</v>
      </c>
      <c r="R1017" s="110">
        <v>4</v>
      </c>
      <c r="S1017" s="108">
        <v>4</v>
      </c>
      <c r="T1017" s="109">
        <v>4</v>
      </c>
      <c r="U1017" s="109">
        <v>4</v>
      </c>
      <c r="V1017" s="109">
        <v>4</v>
      </c>
      <c r="W1017" s="110">
        <v>4</v>
      </c>
      <c r="X1017" s="108">
        <v>4</v>
      </c>
      <c r="Y1017" s="109">
        <v>4</v>
      </c>
      <c r="Z1017" s="109" t="s">
        <v>163</v>
      </c>
      <c r="AA1017" s="110" t="s">
        <v>163</v>
      </c>
      <c r="AB1017" s="108" t="s">
        <v>163</v>
      </c>
      <c r="AC1017" s="109" t="s">
        <v>163</v>
      </c>
      <c r="AD1017" s="109" t="s">
        <v>164</v>
      </c>
      <c r="AE1017" s="110" t="s">
        <v>164</v>
      </c>
      <c r="AF1017" s="108" t="s">
        <v>164</v>
      </c>
      <c r="AG1017" s="109" t="s">
        <v>164</v>
      </c>
      <c r="AH1017" s="109" t="s">
        <v>164</v>
      </c>
      <c r="AI1017" s="362"/>
      <c r="AJ1017" s="363"/>
      <c r="AK1017" s="108" t="s">
        <v>164</v>
      </c>
      <c r="AL1017" s="109"/>
      <c r="AM1017" s="109"/>
      <c r="AN1017" s="110"/>
      <c r="AO1017" s="108"/>
      <c r="AP1017" s="109"/>
      <c r="AQ1017" s="109"/>
      <c r="AR1017" s="110"/>
      <c r="AS1017" s="111"/>
      <c r="AT1017" s="109"/>
      <c r="AU1017" s="109"/>
      <c r="AV1017" s="112"/>
      <c r="AW1017" s="108"/>
      <c r="AX1017" s="109"/>
      <c r="AY1017" s="109"/>
      <c r="AZ1017" s="109"/>
      <c r="BA1017" s="110"/>
      <c r="BB1017" s="111"/>
      <c r="BC1017" s="109"/>
      <c r="BD1017" s="109"/>
      <c r="BE1017" s="321"/>
      <c r="BF1017" s="322"/>
      <c r="BG1017" s="322"/>
      <c r="BH1017" s="322"/>
      <c r="BI1017" s="322"/>
      <c r="BJ1017" s="323"/>
      <c r="BK1017" s="48" t="s">
        <v>18</v>
      </c>
      <c r="BL1017" s="48" t="s">
        <v>47</v>
      </c>
      <c r="BN1017" s="146">
        <f t="shared" si="1592"/>
        <v>4</v>
      </c>
      <c r="BO1017" s="146">
        <f t="shared" si="1541"/>
        <v>4</v>
      </c>
      <c r="BP1017" s="146">
        <f t="shared" si="1542"/>
        <v>4</v>
      </c>
      <c r="BQ1017" s="146">
        <f t="shared" si="1543"/>
        <v>4</v>
      </c>
      <c r="BR1017" s="146">
        <f t="shared" si="1544"/>
        <v>4</v>
      </c>
      <c r="BS1017" s="146">
        <f t="shared" si="1545"/>
        <v>4</v>
      </c>
      <c r="BT1017" s="146">
        <f t="shared" si="1546"/>
        <v>4</v>
      </c>
      <c r="BU1017" s="146">
        <f t="shared" si="1547"/>
        <v>4</v>
      </c>
      <c r="BV1017" s="146">
        <f t="shared" si="1548"/>
        <v>4</v>
      </c>
      <c r="BW1017" s="146">
        <f t="shared" si="1549"/>
        <v>4</v>
      </c>
      <c r="BX1017" s="146">
        <f t="shared" si="1550"/>
        <v>4</v>
      </c>
      <c r="BY1017" s="146">
        <f t="shared" si="1551"/>
        <v>4</v>
      </c>
      <c r="BZ1017" s="146">
        <f t="shared" si="1552"/>
        <v>4</v>
      </c>
      <c r="CA1017" s="146">
        <f t="shared" si="1553"/>
        <v>4</v>
      </c>
      <c r="CB1017" s="146">
        <f t="shared" si="1554"/>
        <v>4</v>
      </c>
      <c r="CC1017" s="146">
        <f t="shared" si="1555"/>
        <v>0</v>
      </c>
      <c r="CD1017" s="146">
        <f t="shared" si="1556"/>
        <v>0</v>
      </c>
      <c r="CE1017" s="146">
        <f t="shared" si="1557"/>
        <v>0</v>
      </c>
      <c r="CF1017" s="146">
        <f t="shared" si="1558"/>
        <v>0</v>
      </c>
      <c r="CG1017" s="146">
        <f t="shared" si="1559"/>
        <v>0</v>
      </c>
      <c r="CH1017" s="146">
        <f t="shared" si="1560"/>
        <v>0</v>
      </c>
      <c r="CI1017" s="146">
        <f t="shared" si="1561"/>
        <v>0</v>
      </c>
      <c r="CJ1017" s="146">
        <f t="shared" si="1562"/>
        <v>0</v>
      </c>
      <c r="CK1017" s="146">
        <f t="shared" si="1563"/>
        <v>0</v>
      </c>
      <c r="CL1017" s="146">
        <f t="shared" si="1564"/>
        <v>0</v>
      </c>
      <c r="CM1017" s="146">
        <f t="shared" si="1565"/>
        <v>0</v>
      </c>
      <c r="CN1017" s="146">
        <f t="shared" si="1566"/>
        <v>0</v>
      </c>
      <c r="CO1017" s="146">
        <f t="shared" si="1567"/>
        <v>0</v>
      </c>
      <c r="CP1017" s="146">
        <f t="shared" si="1568"/>
        <v>0</v>
      </c>
      <c r="CQ1017" s="146">
        <f t="shared" si="1569"/>
        <v>0</v>
      </c>
      <c r="CR1017" s="146">
        <f t="shared" si="1570"/>
        <v>0</v>
      </c>
      <c r="CS1017" s="146">
        <f t="shared" si="1571"/>
        <v>0</v>
      </c>
      <c r="CT1017" s="146">
        <f t="shared" si="1572"/>
        <v>0</v>
      </c>
      <c r="CU1017" s="146">
        <f t="shared" si="1573"/>
        <v>0</v>
      </c>
      <c r="CV1017" s="146">
        <f t="shared" si="1574"/>
        <v>0</v>
      </c>
      <c r="CW1017" s="146">
        <f t="shared" si="1575"/>
        <v>0</v>
      </c>
      <c r="CX1017" s="146">
        <f t="shared" si="1576"/>
        <v>0</v>
      </c>
      <c r="CY1017" s="146">
        <f t="shared" si="1577"/>
        <v>0</v>
      </c>
      <c r="CZ1017" s="146">
        <f t="shared" si="1578"/>
        <v>0</v>
      </c>
      <c r="DA1017" s="146">
        <f t="shared" si="1579"/>
        <v>0</v>
      </c>
      <c r="DB1017" s="146">
        <f t="shared" si="1580"/>
        <v>0</v>
      </c>
      <c r="DC1017" s="146">
        <f t="shared" si="1581"/>
        <v>0</v>
      </c>
      <c r="DD1017" s="146">
        <f t="shared" si="1582"/>
        <v>0</v>
      </c>
      <c r="DE1017" s="146">
        <f t="shared" si="1583"/>
        <v>0</v>
      </c>
      <c r="DF1017" s="146">
        <f t="shared" si="1584"/>
        <v>0</v>
      </c>
      <c r="DG1017" s="146">
        <f t="shared" si="1585"/>
        <v>0</v>
      </c>
      <c r="DH1017" s="146">
        <f t="shared" si="1586"/>
        <v>0</v>
      </c>
      <c r="DI1017" s="146">
        <f t="shared" si="1587"/>
        <v>0</v>
      </c>
      <c r="DJ1017" s="146">
        <f t="shared" si="1588"/>
        <v>0</v>
      </c>
      <c r="DK1017" s="146">
        <f t="shared" si="1589"/>
        <v>0</v>
      </c>
      <c r="DL1017" s="146">
        <f t="shared" si="1590"/>
        <v>0</v>
      </c>
      <c r="DM1017" s="146">
        <f t="shared" si="1591"/>
        <v>0</v>
      </c>
      <c r="DN1017" s="65">
        <f t="shared" si="1622"/>
        <v>60</v>
      </c>
      <c r="DO1017" s="57">
        <f t="shared" si="1623"/>
        <v>60</v>
      </c>
      <c r="DP1017" s="57" t="str">
        <f t="shared" si="1593"/>
        <v/>
      </c>
      <c r="DQ1017" s="58" t="str">
        <f t="shared" si="1594"/>
        <v/>
      </c>
      <c r="DR1017" s="1">
        <f t="shared" si="1624"/>
        <v>1</v>
      </c>
      <c r="DS1017" s="168" t="e">
        <f>IF(AND(DR1017=#REF!,BL1017=#REF!),'Tiến độ'!D1017,"")</f>
        <v>#REF!</v>
      </c>
    </row>
    <row r="1018" spans="1:123" ht="11.25" customHeight="1">
      <c r="A1018" s="309" t="str">
        <f>IF(B1018="","",MAX($A$7:A1017)+1)</f>
        <v/>
      </c>
      <c r="B1018" s="312"/>
      <c r="C1018" s="101" t="s">
        <v>573</v>
      </c>
      <c r="D1018" s="102" t="s">
        <v>574</v>
      </c>
      <c r="E1018" s="103">
        <v>2</v>
      </c>
      <c r="F1018" s="104">
        <v>30</v>
      </c>
      <c r="G1018" s="105"/>
      <c r="H1018" s="106">
        <f t="shared" ref="H1018:H1027" si="1625">H1017</f>
        <v>1</v>
      </c>
      <c r="I1018" s="107">
        <f t="shared" ref="I1018:I1029" si="1626">I1017</f>
        <v>72</v>
      </c>
      <c r="J1018" s="28" t="s">
        <v>11788</v>
      </c>
      <c r="K1018" s="108">
        <v>2</v>
      </c>
      <c r="L1018" s="109">
        <v>2</v>
      </c>
      <c r="M1018" s="109">
        <v>2</v>
      </c>
      <c r="N1018" s="110">
        <v>2</v>
      </c>
      <c r="O1018" s="108">
        <v>2</v>
      </c>
      <c r="P1018" s="109">
        <v>2</v>
      </c>
      <c r="Q1018" s="109">
        <v>2</v>
      </c>
      <c r="R1018" s="110">
        <v>2</v>
      </c>
      <c r="S1018" s="108">
        <v>2</v>
      </c>
      <c r="T1018" s="109">
        <v>2</v>
      </c>
      <c r="U1018" s="109">
        <v>2</v>
      </c>
      <c r="V1018" s="109">
        <v>2</v>
      </c>
      <c r="W1018" s="110">
        <v>2</v>
      </c>
      <c r="X1018" s="108">
        <v>2</v>
      </c>
      <c r="Y1018" s="109">
        <v>2</v>
      </c>
      <c r="Z1018" s="109" t="s">
        <v>163</v>
      </c>
      <c r="AA1018" s="110" t="s">
        <v>163</v>
      </c>
      <c r="AB1018" s="108" t="s">
        <v>163</v>
      </c>
      <c r="AC1018" s="109" t="s">
        <v>163</v>
      </c>
      <c r="AD1018" s="109" t="s">
        <v>164</v>
      </c>
      <c r="AE1018" s="110" t="s">
        <v>164</v>
      </c>
      <c r="AF1018" s="108" t="s">
        <v>164</v>
      </c>
      <c r="AG1018" s="109" t="s">
        <v>164</v>
      </c>
      <c r="AH1018" s="109" t="s">
        <v>164</v>
      </c>
      <c r="AI1018" s="362"/>
      <c r="AJ1018" s="363"/>
      <c r="AK1018" s="108" t="s">
        <v>164</v>
      </c>
      <c r="AL1018" s="109"/>
      <c r="AM1018" s="109"/>
      <c r="AN1018" s="110"/>
      <c r="AO1018" s="108"/>
      <c r="AP1018" s="109"/>
      <c r="AQ1018" s="109"/>
      <c r="AR1018" s="110"/>
      <c r="AS1018" s="111"/>
      <c r="AT1018" s="109"/>
      <c r="AU1018" s="109"/>
      <c r="AV1018" s="112"/>
      <c r="AW1018" s="108"/>
      <c r="AX1018" s="109"/>
      <c r="AY1018" s="109"/>
      <c r="AZ1018" s="109"/>
      <c r="BA1018" s="110"/>
      <c r="BB1018" s="111"/>
      <c r="BC1018" s="109"/>
      <c r="BD1018" s="109"/>
      <c r="BE1018" s="321"/>
      <c r="BF1018" s="322"/>
      <c r="BG1018" s="322"/>
      <c r="BH1018" s="322"/>
      <c r="BI1018" s="322"/>
      <c r="BJ1018" s="323"/>
      <c r="BK1018" s="48" t="s">
        <v>20</v>
      </c>
      <c r="BL1018" s="48" t="s">
        <v>58</v>
      </c>
      <c r="BN1018" s="146">
        <f t="shared" si="1592"/>
        <v>2</v>
      </c>
      <c r="BO1018" s="146">
        <f t="shared" si="1541"/>
        <v>2</v>
      </c>
      <c r="BP1018" s="146">
        <f t="shared" si="1542"/>
        <v>2</v>
      </c>
      <c r="BQ1018" s="146">
        <f t="shared" si="1543"/>
        <v>2</v>
      </c>
      <c r="BR1018" s="146">
        <f t="shared" si="1544"/>
        <v>2</v>
      </c>
      <c r="BS1018" s="146">
        <f t="shared" si="1545"/>
        <v>2</v>
      </c>
      <c r="BT1018" s="146">
        <f t="shared" si="1546"/>
        <v>2</v>
      </c>
      <c r="BU1018" s="146">
        <f t="shared" si="1547"/>
        <v>2</v>
      </c>
      <c r="BV1018" s="146">
        <f t="shared" si="1548"/>
        <v>2</v>
      </c>
      <c r="BW1018" s="146">
        <f t="shared" si="1549"/>
        <v>2</v>
      </c>
      <c r="BX1018" s="146">
        <f t="shared" si="1550"/>
        <v>2</v>
      </c>
      <c r="BY1018" s="146">
        <f t="shared" si="1551"/>
        <v>2</v>
      </c>
      <c r="BZ1018" s="146">
        <f t="shared" si="1552"/>
        <v>2</v>
      </c>
      <c r="CA1018" s="146">
        <f t="shared" si="1553"/>
        <v>2</v>
      </c>
      <c r="CB1018" s="146">
        <f t="shared" si="1554"/>
        <v>2</v>
      </c>
      <c r="CC1018" s="146">
        <f t="shared" si="1555"/>
        <v>0</v>
      </c>
      <c r="CD1018" s="146">
        <f t="shared" si="1556"/>
        <v>0</v>
      </c>
      <c r="CE1018" s="146">
        <f t="shared" si="1557"/>
        <v>0</v>
      </c>
      <c r="CF1018" s="146">
        <f t="shared" si="1558"/>
        <v>0</v>
      </c>
      <c r="CG1018" s="146">
        <f t="shared" si="1559"/>
        <v>0</v>
      </c>
      <c r="CH1018" s="146">
        <f t="shared" si="1560"/>
        <v>0</v>
      </c>
      <c r="CI1018" s="146">
        <f t="shared" si="1561"/>
        <v>0</v>
      </c>
      <c r="CJ1018" s="146">
        <f t="shared" si="1562"/>
        <v>0</v>
      </c>
      <c r="CK1018" s="146">
        <f t="shared" si="1563"/>
        <v>0</v>
      </c>
      <c r="CL1018" s="146">
        <f t="shared" si="1564"/>
        <v>0</v>
      </c>
      <c r="CM1018" s="146">
        <f t="shared" si="1565"/>
        <v>0</v>
      </c>
      <c r="CN1018" s="146">
        <f t="shared" si="1566"/>
        <v>0</v>
      </c>
      <c r="CO1018" s="146">
        <f t="shared" si="1567"/>
        <v>0</v>
      </c>
      <c r="CP1018" s="146">
        <f t="shared" si="1568"/>
        <v>0</v>
      </c>
      <c r="CQ1018" s="146">
        <f t="shared" si="1569"/>
        <v>0</v>
      </c>
      <c r="CR1018" s="146">
        <f t="shared" si="1570"/>
        <v>0</v>
      </c>
      <c r="CS1018" s="146">
        <f t="shared" si="1571"/>
        <v>0</v>
      </c>
      <c r="CT1018" s="146">
        <f t="shared" si="1572"/>
        <v>0</v>
      </c>
      <c r="CU1018" s="146">
        <f t="shared" si="1573"/>
        <v>0</v>
      </c>
      <c r="CV1018" s="146">
        <f t="shared" si="1574"/>
        <v>0</v>
      </c>
      <c r="CW1018" s="146">
        <f t="shared" si="1575"/>
        <v>0</v>
      </c>
      <c r="CX1018" s="146">
        <f t="shared" si="1576"/>
        <v>0</v>
      </c>
      <c r="CY1018" s="146">
        <f t="shared" si="1577"/>
        <v>0</v>
      </c>
      <c r="CZ1018" s="146">
        <f t="shared" si="1578"/>
        <v>0</v>
      </c>
      <c r="DA1018" s="146">
        <f t="shared" si="1579"/>
        <v>0</v>
      </c>
      <c r="DB1018" s="146">
        <f t="shared" si="1580"/>
        <v>0</v>
      </c>
      <c r="DC1018" s="146">
        <f t="shared" si="1581"/>
        <v>0</v>
      </c>
      <c r="DD1018" s="146">
        <f t="shared" si="1582"/>
        <v>0</v>
      </c>
      <c r="DE1018" s="146">
        <f t="shared" si="1583"/>
        <v>0</v>
      </c>
      <c r="DF1018" s="146">
        <f t="shared" si="1584"/>
        <v>0</v>
      </c>
      <c r="DG1018" s="146">
        <f t="shared" si="1585"/>
        <v>0</v>
      </c>
      <c r="DH1018" s="146">
        <f t="shared" si="1586"/>
        <v>0</v>
      </c>
      <c r="DI1018" s="146">
        <f t="shared" si="1587"/>
        <v>0</v>
      </c>
      <c r="DJ1018" s="146">
        <f t="shared" si="1588"/>
        <v>0</v>
      </c>
      <c r="DK1018" s="146">
        <f t="shared" si="1589"/>
        <v>0</v>
      </c>
      <c r="DL1018" s="146">
        <f t="shared" si="1590"/>
        <v>0</v>
      </c>
      <c r="DM1018" s="146">
        <f t="shared" si="1591"/>
        <v>0</v>
      </c>
      <c r="DN1018" s="65">
        <f t="shared" si="1622"/>
        <v>30</v>
      </c>
      <c r="DO1018" s="57">
        <f t="shared" si="1623"/>
        <v>30</v>
      </c>
      <c r="DP1018" s="57" t="str">
        <f t="shared" si="1593"/>
        <v/>
      </c>
      <c r="DQ1018" s="58" t="str">
        <f t="shared" si="1594"/>
        <v/>
      </c>
      <c r="DR1018" s="1">
        <f t="shared" si="1624"/>
        <v>1</v>
      </c>
      <c r="DS1018" s="168" t="e">
        <f>IF(AND(DR1018=#REF!,BL1018=#REF!),'Tiến độ'!D1018,"")</f>
        <v>#REF!</v>
      </c>
    </row>
    <row r="1019" spans="1:123" ht="11.25" customHeight="1">
      <c r="A1019" s="309" t="str">
        <f>IF(B1019="","",MAX($A$7:A1018)+1)</f>
        <v/>
      </c>
      <c r="B1019" s="312"/>
      <c r="C1019" s="101" t="s">
        <v>886</v>
      </c>
      <c r="D1019" s="102" t="s">
        <v>887</v>
      </c>
      <c r="E1019" s="103">
        <v>3</v>
      </c>
      <c r="F1019" s="104">
        <v>45</v>
      </c>
      <c r="G1019" s="105"/>
      <c r="H1019" s="106">
        <f t="shared" si="1625"/>
        <v>1</v>
      </c>
      <c r="I1019" s="107">
        <f t="shared" si="1626"/>
        <v>72</v>
      </c>
      <c r="J1019" s="28"/>
      <c r="K1019" s="108">
        <v>3</v>
      </c>
      <c r="L1019" s="109">
        <v>3</v>
      </c>
      <c r="M1019" s="109">
        <v>3</v>
      </c>
      <c r="N1019" s="110">
        <v>3</v>
      </c>
      <c r="O1019" s="108">
        <v>3</v>
      </c>
      <c r="P1019" s="109">
        <v>3</v>
      </c>
      <c r="Q1019" s="109">
        <v>3</v>
      </c>
      <c r="R1019" s="110">
        <v>3</v>
      </c>
      <c r="S1019" s="108">
        <v>3</v>
      </c>
      <c r="T1019" s="109">
        <v>3</v>
      </c>
      <c r="U1019" s="109">
        <v>3</v>
      </c>
      <c r="V1019" s="109">
        <v>3</v>
      </c>
      <c r="W1019" s="110">
        <v>3</v>
      </c>
      <c r="X1019" s="108">
        <v>3</v>
      </c>
      <c r="Y1019" s="109">
        <v>3</v>
      </c>
      <c r="Z1019" s="109" t="s">
        <v>163</v>
      </c>
      <c r="AA1019" s="110" t="s">
        <v>163</v>
      </c>
      <c r="AB1019" s="108" t="s">
        <v>163</v>
      </c>
      <c r="AC1019" s="109" t="s">
        <v>163</v>
      </c>
      <c r="AD1019" s="109" t="s">
        <v>164</v>
      </c>
      <c r="AE1019" s="110" t="s">
        <v>164</v>
      </c>
      <c r="AF1019" s="108" t="s">
        <v>164</v>
      </c>
      <c r="AG1019" s="109" t="s">
        <v>164</v>
      </c>
      <c r="AH1019" s="109" t="s">
        <v>164</v>
      </c>
      <c r="AI1019" s="362"/>
      <c r="AJ1019" s="363"/>
      <c r="AK1019" s="108" t="s">
        <v>164</v>
      </c>
      <c r="AL1019" s="109"/>
      <c r="AM1019" s="109"/>
      <c r="AN1019" s="110"/>
      <c r="AO1019" s="108"/>
      <c r="AP1019" s="109"/>
      <c r="AQ1019" s="109"/>
      <c r="AR1019" s="110"/>
      <c r="AS1019" s="111"/>
      <c r="AT1019" s="109"/>
      <c r="AU1019" s="109"/>
      <c r="AV1019" s="112"/>
      <c r="AW1019" s="108"/>
      <c r="AX1019" s="109"/>
      <c r="AY1019" s="109"/>
      <c r="AZ1019" s="109"/>
      <c r="BA1019" s="110"/>
      <c r="BB1019" s="111"/>
      <c r="BC1019" s="109"/>
      <c r="BD1019" s="109"/>
      <c r="BE1019" s="321"/>
      <c r="BF1019" s="322"/>
      <c r="BG1019" s="322"/>
      <c r="BH1019" s="322"/>
      <c r="BI1019" s="322"/>
      <c r="BJ1019" s="323"/>
      <c r="BK1019" s="48" t="s">
        <v>18</v>
      </c>
      <c r="BL1019" s="48" t="s">
        <v>48</v>
      </c>
      <c r="BN1019" s="146">
        <f t="shared" si="1592"/>
        <v>3</v>
      </c>
      <c r="BO1019" s="146">
        <f t="shared" si="1541"/>
        <v>3</v>
      </c>
      <c r="BP1019" s="146">
        <f t="shared" si="1542"/>
        <v>3</v>
      </c>
      <c r="BQ1019" s="146">
        <f t="shared" si="1543"/>
        <v>3</v>
      </c>
      <c r="BR1019" s="146">
        <f t="shared" si="1544"/>
        <v>3</v>
      </c>
      <c r="BS1019" s="146">
        <f t="shared" si="1545"/>
        <v>3</v>
      </c>
      <c r="BT1019" s="146">
        <f t="shared" si="1546"/>
        <v>3</v>
      </c>
      <c r="BU1019" s="146">
        <f t="shared" si="1547"/>
        <v>3</v>
      </c>
      <c r="BV1019" s="146">
        <f t="shared" si="1548"/>
        <v>3</v>
      </c>
      <c r="BW1019" s="146">
        <f t="shared" si="1549"/>
        <v>3</v>
      </c>
      <c r="BX1019" s="146">
        <f t="shared" si="1550"/>
        <v>3</v>
      </c>
      <c r="BY1019" s="146">
        <f t="shared" si="1551"/>
        <v>3</v>
      </c>
      <c r="BZ1019" s="146">
        <f t="shared" si="1552"/>
        <v>3</v>
      </c>
      <c r="CA1019" s="146">
        <f t="shared" si="1553"/>
        <v>3</v>
      </c>
      <c r="CB1019" s="146">
        <f t="shared" si="1554"/>
        <v>3</v>
      </c>
      <c r="CC1019" s="146">
        <f t="shared" si="1555"/>
        <v>0</v>
      </c>
      <c r="CD1019" s="146">
        <f t="shared" si="1556"/>
        <v>0</v>
      </c>
      <c r="CE1019" s="146">
        <f t="shared" si="1557"/>
        <v>0</v>
      </c>
      <c r="CF1019" s="146">
        <f t="shared" si="1558"/>
        <v>0</v>
      </c>
      <c r="CG1019" s="146">
        <f t="shared" si="1559"/>
        <v>0</v>
      </c>
      <c r="CH1019" s="146">
        <f t="shared" si="1560"/>
        <v>0</v>
      </c>
      <c r="CI1019" s="146">
        <f t="shared" si="1561"/>
        <v>0</v>
      </c>
      <c r="CJ1019" s="146">
        <f t="shared" si="1562"/>
        <v>0</v>
      </c>
      <c r="CK1019" s="146">
        <f t="shared" si="1563"/>
        <v>0</v>
      </c>
      <c r="CL1019" s="146">
        <f t="shared" si="1564"/>
        <v>0</v>
      </c>
      <c r="CM1019" s="146">
        <f t="shared" si="1565"/>
        <v>0</v>
      </c>
      <c r="CN1019" s="146">
        <f t="shared" si="1566"/>
        <v>0</v>
      </c>
      <c r="CO1019" s="146">
        <f t="shared" si="1567"/>
        <v>0</v>
      </c>
      <c r="CP1019" s="146">
        <f t="shared" si="1568"/>
        <v>0</v>
      </c>
      <c r="CQ1019" s="146">
        <f t="shared" si="1569"/>
        <v>0</v>
      </c>
      <c r="CR1019" s="146">
        <f t="shared" si="1570"/>
        <v>0</v>
      </c>
      <c r="CS1019" s="146">
        <f t="shared" si="1571"/>
        <v>0</v>
      </c>
      <c r="CT1019" s="146">
        <f t="shared" si="1572"/>
        <v>0</v>
      </c>
      <c r="CU1019" s="146">
        <f t="shared" si="1573"/>
        <v>0</v>
      </c>
      <c r="CV1019" s="146">
        <f t="shared" si="1574"/>
        <v>0</v>
      </c>
      <c r="CW1019" s="146">
        <f t="shared" si="1575"/>
        <v>0</v>
      </c>
      <c r="CX1019" s="146">
        <f t="shared" si="1576"/>
        <v>0</v>
      </c>
      <c r="CY1019" s="146">
        <f t="shared" si="1577"/>
        <v>0</v>
      </c>
      <c r="CZ1019" s="146">
        <f t="shared" si="1578"/>
        <v>0</v>
      </c>
      <c r="DA1019" s="146">
        <f t="shared" si="1579"/>
        <v>0</v>
      </c>
      <c r="DB1019" s="146">
        <f t="shared" si="1580"/>
        <v>0</v>
      </c>
      <c r="DC1019" s="146">
        <f t="shared" si="1581"/>
        <v>0</v>
      </c>
      <c r="DD1019" s="146">
        <f t="shared" si="1582"/>
        <v>0</v>
      </c>
      <c r="DE1019" s="146">
        <f t="shared" si="1583"/>
        <v>0</v>
      </c>
      <c r="DF1019" s="146">
        <f t="shared" si="1584"/>
        <v>0</v>
      </c>
      <c r="DG1019" s="146">
        <f t="shared" si="1585"/>
        <v>0</v>
      </c>
      <c r="DH1019" s="146">
        <f t="shared" si="1586"/>
        <v>0</v>
      </c>
      <c r="DI1019" s="146">
        <f t="shared" si="1587"/>
        <v>0</v>
      </c>
      <c r="DJ1019" s="146">
        <f t="shared" si="1588"/>
        <v>0</v>
      </c>
      <c r="DK1019" s="146">
        <f t="shared" si="1589"/>
        <v>0</v>
      </c>
      <c r="DL1019" s="146">
        <f t="shared" si="1590"/>
        <v>0</v>
      </c>
      <c r="DM1019" s="146">
        <f t="shared" si="1591"/>
        <v>0</v>
      </c>
      <c r="DN1019" s="65">
        <f t="shared" si="1622"/>
        <v>45</v>
      </c>
      <c r="DO1019" s="57">
        <f t="shared" si="1623"/>
        <v>45</v>
      </c>
      <c r="DP1019" s="57" t="str">
        <f t="shared" si="1593"/>
        <v/>
      </c>
      <c r="DQ1019" s="58" t="str">
        <f t="shared" si="1594"/>
        <v/>
      </c>
      <c r="DR1019" s="1">
        <f t="shared" si="1624"/>
        <v>1</v>
      </c>
      <c r="DS1019" s="168" t="e">
        <f>IF(AND(DR1019=#REF!,BL1019=#REF!),'Tiến độ'!D1019,"")</f>
        <v>#REF!</v>
      </c>
    </row>
    <row r="1020" spans="1:123" ht="11.25" customHeight="1">
      <c r="A1020" s="309" t="str">
        <f>IF(B1020="","",MAX($A$7:A1019)+1)</f>
        <v/>
      </c>
      <c r="B1020" s="312"/>
      <c r="C1020" s="101" t="s">
        <v>956</v>
      </c>
      <c r="D1020" s="102" t="s">
        <v>957</v>
      </c>
      <c r="E1020" s="103">
        <v>3</v>
      </c>
      <c r="F1020" s="104">
        <v>45</v>
      </c>
      <c r="G1020" s="105"/>
      <c r="H1020" s="106">
        <f t="shared" si="1625"/>
        <v>1</v>
      </c>
      <c r="I1020" s="107">
        <f t="shared" si="1626"/>
        <v>72</v>
      </c>
      <c r="J1020" s="28"/>
      <c r="K1020" s="108">
        <v>3</v>
      </c>
      <c r="L1020" s="109">
        <v>3</v>
      </c>
      <c r="M1020" s="109">
        <v>3</v>
      </c>
      <c r="N1020" s="110">
        <v>3</v>
      </c>
      <c r="O1020" s="108">
        <v>3</v>
      </c>
      <c r="P1020" s="109">
        <v>3</v>
      </c>
      <c r="Q1020" s="109">
        <v>3</v>
      </c>
      <c r="R1020" s="110">
        <v>3</v>
      </c>
      <c r="S1020" s="108">
        <v>3</v>
      </c>
      <c r="T1020" s="109">
        <v>3</v>
      </c>
      <c r="U1020" s="109">
        <v>3</v>
      </c>
      <c r="V1020" s="109">
        <v>3</v>
      </c>
      <c r="W1020" s="110">
        <v>3</v>
      </c>
      <c r="X1020" s="108">
        <v>3</v>
      </c>
      <c r="Y1020" s="109">
        <v>3</v>
      </c>
      <c r="Z1020" s="109" t="s">
        <v>163</v>
      </c>
      <c r="AA1020" s="110" t="s">
        <v>163</v>
      </c>
      <c r="AB1020" s="108" t="s">
        <v>163</v>
      </c>
      <c r="AC1020" s="109" t="s">
        <v>163</v>
      </c>
      <c r="AD1020" s="109" t="s">
        <v>164</v>
      </c>
      <c r="AE1020" s="110" t="s">
        <v>164</v>
      </c>
      <c r="AF1020" s="108" t="s">
        <v>164</v>
      </c>
      <c r="AG1020" s="109" t="s">
        <v>164</v>
      </c>
      <c r="AH1020" s="109" t="s">
        <v>164</v>
      </c>
      <c r="AI1020" s="362"/>
      <c r="AJ1020" s="363"/>
      <c r="AK1020" s="108" t="s">
        <v>164</v>
      </c>
      <c r="AL1020" s="109"/>
      <c r="AM1020" s="109"/>
      <c r="AN1020" s="110"/>
      <c r="AO1020" s="108"/>
      <c r="AP1020" s="109"/>
      <c r="AQ1020" s="109"/>
      <c r="AR1020" s="110"/>
      <c r="AS1020" s="111"/>
      <c r="AT1020" s="109"/>
      <c r="AU1020" s="109"/>
      <c r="AV1020" s="112"/>
      <c r="AW1020" s="108"/>
      <c r="AX1020" s="109"/>
      <c r="AY1020" s="109"/>
      <c r="AZ1020" s="109"/>
      <c r="BA1020" s="110"/>
      <c r="BB1020" s="111"/>
      <c r="BC1020" s="109"/>
      <c r="BD1020" s="109"/>
      <c r="BE1020" s="321"/>
      <c r="BF1020" s="322"/>
      <c r="BG1020" s="322"/>
      <c r="BH1020" s="322"/>
      <c r="BI1020" s="322"/>
      <c r="BJ1020" s="323"/>
      <c r="BK1020" s="48" t="s">
        <v>18</v>
      </c>
      <c r="BL1020" s="48" t="s">
        <v>50</v>
      </c>
      <c r="BN1020" s="146">
        <f t="shared" si="1592"/>
        <v>3</v>
      </c>
      <c r="BO1020" s="146">
        <f t="shared" si="1541"/>
        <v>3</v>
      </c>
      <c r="BP1020" s="146">
        <f t="shared" si="1542"/>
        <v>3</v>
      </c>
      <c r="BQ1020" s="146">
        <f t="shared" si="1543"/>
        <v>3</v>
      </c>
      <c r="BR1020" s="146">
        <f t="shared" si="1544"/>
        <v>3</v>
      </c>
      <c r="BS1020" s="146">
        <f t="shared" si="1545"/>
        <v>3</v>
      </c>
      <c r="BT1020" s="146">
        <f t="shared" si="1546"/>
        <v>3</v>
      </c>
      <c r="BU1020" s="146">
        <f t="shared" si="1547"/>
        <v>3</v>
      </c>
      <c r="BV1020" s="146">
        <f t="shared" si="1548"/>
        <v>3</v>
      </c>
      <c r="BW1020" s="146">
        <f t="shared" si="1549"/>
        <v>3</v>
      </c>
      <c r="BX1020" s="146">
        <f t="shared" si="1550"/>
        <v>3</v>
      </c>
      <c r="BY1020" s="146">
        <f t="shared" si="1551"/>
        <v>3</v>
      </c>
      <c r="BZ1020" s="146">
        <f t="shared" si="1552"/>
        <v>3</v>
      </c>
      <c r="CA1020" s="146">
        <f t="shared" si="1553"/>
        <v>3</v>
      </c>
      <c r="CB1020" s="146">
        <f t="shared" si="1554"/>
        <v>3</v>
      </c>
      <c r="CC1020" s="146">
        <f t="shared" si="1555"/>
        <v>0</v>
      </c>
      <c r="CD1020" s="146">
        <f t="shared" si="1556"/>
        <v>0</v>
      </c>
      <c r="CE1020" s="146">
        <f t="shared" si="1557"/>
        <v>0</v>
      </c>
      <c r="CF1020" s="146">
        <f t="shared" si="1558"/>
        <v>0</v>
      </c>
      <c r="CG1020" s="146">
        <f t="shared" si="1559"/>
        <v>0</v>
      </c>
      <c r="CH1020" s="146">
        <f t="shared" si="1560"/>
        <v>0</v>
      </c>
      <c r="CI1020" s="146">
        <f t="shared" si="1561"/>
        <v>0</v>
      </c>
      <c r="CJ1020" s="146">
        <f t="shared" si="1562"/>
        <v>0</v>
      </c>
      <c r="CK1020" s="146">
        <f t="shared" si="1563"/>
        <v>0</v>
      </c>
      <c r="CL1020" s="146">
        <f t="shared" si="1564"/>
        <v>0</v>
      </c>
      <c r="CM1020" s="146">
        <f t="shared" si="1565"/>
        <v>0</v>
      </c>
      <c r="CN1020" s="146">
        <f t="shared" si="1566"/>
        <v>0</v>
      </c>
      <c r="CO1020" s="146">
        <f t="shared" si="1567"/>
        <v>0</v>
      </c>
      <c r="CP1020" s="146">
        <f t="shared" si="1568"/>
        <v>0</v>
      </c>
      <c r="CQ1020" s="146">
        <f t="shared" si="1569"/>
        <v>0</v>
      </c>
      <c r="CR1020" s="146">
        <f t="shared" si="1570"/>
        <v>0</v>
      </c>
      <c r="CS1020" s="146">
        <f t="shared" si="1571"/>
        <v>0</v>
      </c>
      <c r="CT1020" s="146">
        <f t="shared" si="1572"/>
        <v>0</v>
      </c>
      <c r="CU1020" s="146">
        <f t="shared" si="1573"/>
        <v>0</v>
      </c>
      <c r="CV1020" s="146">
        <f t="shared" si="1574"/>
        <v>0</v>
      </c>
      <c r="CW1020" s="146">
        <f t="shared" si="1575"/>
        <v>0</v>
      </c>
      <c r="CX1020" s="146">
        <f t="shared" si="1576"/>
        <v>0</v>
      </c>
      <c r="CY1020" s="146">
        <f t="shared" si="1577"/>
        <v>0</v>
      </c>
      <c r="CZ1020" s="146">
        <f t="shared" si="1578"/>
        <v>0</v>
      </c>
      <c r="DA1020" s="146">
        <f t="shared" si="1579"/>
        <v>0</v>
      </c>
      <c r="DB1020" s="146">
        <f t="shared" si="1580"/>
        <v>0</v>
      </c>
      <c r="DC1020" s="146">
        <f t="shared" si="1581"/>
        <v>0</v>
      </c>
      <c r="DD1020" s="146">
        <f t="shared" si="1582"/>
        <v>0</v>
      </c>
      <c r="DE1020" s="146">
        <f t="shared" si="1583"/>
        <v>0</v>
      </c>
      <c r="DF1020" s="146">
        <f t="shared" si="1584"/>
        <v>0</v>
      </c>
      <c r="DG1020" s="146">
        <f t="shared" si="1585"/>
        <v>0</v>
      </c>
      <c r="DH1020" s="146">
        <f t="shared" si="1586"/>
        <v>0</v>
      </c>
      <c r="DI1020" s="146">
        <f t="shared" si="1587"/>
        <v>0</v>
      </c>
      <c r="DJ1020" s="146">
        <f t="shared" si="1588"/>
        <v>0</v>
      </c>
      <c r="DK1020" s="146">
        <f t="shared" si="1589"/>
        <v>0</v>
      </c>
      <c r="DL1020" s="146">
        <f t="shared" si="1590"/>
        <v>0</v>
      </c>
      <c r="DM1020" s="146">
        <f t="shared" si="1591"/>
        <v>0</v>
      </c>
      <c r="DN1020" s="65">
        <f t="shared" si="1622"/>
        <v>45</v>
      </c>
      <c r="DO1020" s="57">
        <f t="shared" si="1623"/>
        <v>45</v>
      </c>
      <c r="DP1020" s="57" t="str">
        <f t="shared" si="1593"/>
        <v/>
      </c>
      <c r="DQ1020" s="58" t="str">
        <f t="shared" si="1594"/>
        <v/>
      </c>
      <c r="DR1020" s="1">
        <f t="shared" si="1624"/>
        <v>1</v>
      </c>
      <c r="DS1020" s="168" t="e">
        <f>IF(AND(DR1020=#REF!,BL1020=#REF!),'Tiến độ'!D1020,"")</f>
        <v>#REF!</v>
      </c>
    </row>
    <row r="1021" spans="1:123" ht="11.25" customHeight="1">
      <c r="A1021" s="309" t="str">
        <f>IF(B1021="","",MAX($A$7:A1020)+1)</f>
        <v/>
      </c>
      <c r="B1021" s="312"/>
      <c r="C1021" s="101" t="s">
        <v>937</v>
      </c>
      <c r="D1021" s="102" t="s">
        <v>938</v>
      </c>
      <c r="E1021" s="103">
        <v>2</v>
      </c>
      <c r="F1021" s="104">
        <v>30</v>
      </c>
      <c r="G1021" s="105"/>
      <c r="H1021" s="106">
        <f t="shared" si="1625"/>
        <v>1</v>
      </c>
      <c r="I1021" s="107">
        <f t="shared" si="1626"/>
        <v>72</v>
      </c>
      <c r="J1021" s="28"/>
      <c r="K1021" s="108"/>
      <c r="L1021" s="109"/>
      <c r="M1021" s="109"/>
      <c r="N1021" s="110"/>
      <c r="O1021" s="108"/>
      <c r="P1021" s="109"/>
      <c r="Q1021" s="109"/>
      <c r="R1021" s="110"/>
      <c r="S1021" s="108"/>
      <c r="T1021" s="109"/>
      <c r="U1021" s="109"/>
      <c r="V1021" s="109"/>
      <c r="W1021" s="110"/>
      <c r="X1021" s="108"/>
      <c r="Y1021" s="109"/>
      <c r="Z1021" s="109"/>
      <c r="AA1021" s="110"/>
      <c r="AB1021" s="108"/>
      <c r="AC1021" s="109"/>
      <c r="AD1021" s="109"/>
      <c r="AE1021" s="110"/>
      <c r="AF1021" s="108"/>
      <c r="AG1021" s="109"/>
      <c r="AH1021" s="109"/>
      <c r="AI1021" s="362"/>
      <c r="AJ1021" s="363"/>
      <c r="AK1021" s="108"/>
      <c r="AL1021" s="109">
        <v>2</v>
      </c>
      <c r="AM1021" s="109">
        <v>2</v>
      </c>
      <c r="AN1021" s="110">
        <v>2</v>
      </c>
      <c r="AO1021" s="108">
        <v>2</v>
      </c>
      <c r="AP1021" s="109">
        <v>2</v>
      </c>
      <c r="AQ1021" s="109">
        <v>2</v>
      </c>
      <c r="AR1021" s="110">
        <v>2</v>
      </c>
      <c r="AS1021" s="111">
        <v>2</v>
      </c>
      <c r="AT1021" s="109">
        <v>2</v>
      </c>
      <c r="AU1021" s="109">
        <v>2</v>
      </c>
      <c r="AV1021" s="112">
        <v>2</v>
      </c>
      <c r="AW1021" s="108">
        <v>2</v>
      </c>
      <c r="AX1021" s="109">
        <v>2</v>
      </c>
      <c r="AY1021" s="109">
        <v>2</v>
      </c>
      <c r="AZ1021" s="109">
        <v>2</v>
      </c>
      <c r="BA1021" s="110" t="s">
        <v>163</v>
      </c>
      <c r="BB1021" s="111" t="s">
        <v>163</v>
      </c>
      <c r="BC1021" s="109" t="s">
        <v>163</v>
      </c>
      <c r="BD1021" s="109" t="s">
        <v>163</v>
      </c>
      <c r="BE1021" s="321"/>
      <c r="BF1021" s="322"/>
      <c r="BG1021" s="322"/>
      <c r="BH1021" s="322"/>
      <c r="BI1021" s="322"/>
      <c r="BJ1021" s="323"/>
      <c r="BK1021" s="48" t="s">
        <v>18</v>
      </c>
      <c r="BL1021" s="48" t="s">
        <v>49</v>
      </c>
      <c r="BN1021" s="146">
        <f t="shared" si="1592"/>
        <v>0</v>
      </c>
      <c r="BO1021" s="146">
        <f t="shared" si="1541"/>
        <v>0</v>
      </c>
      <c r="BP1021" s="146">
        <f t="shared" si="1542"/>
        <v>0</v>
      </c>
      <c r="BQ1021" s="146">
        <f t="shared" si="1543"/>
        <v>0</v>
      </c>
      <c r="BR1021" s="146">
        <f t="shared" si="1544"/>
        <v>0</v>
      </c>
      <c r="BS1021" s="146">
        <f t="shared" si="1545"/>
        <v>0</v>
      </c>
      <c r="BT1021" s="146">
        <f t="shared" si="1546"/>
        <v>0</v>
      </c>
      <c r="BU1021" s="146">
        <f t="shared" si="1547"/>
        <v>0</v>
      </c>
      <c r="BV1021" s="146">
        <f t="shared" si="1548"/>
        <v>0</v>
      </c>
      <c r="BW1021" s="146">
        <f t="shared" si="1549"/>
        <v>0</v>
      </c>
      <c r="BX1021" s="146">
        <f t="shared" si="1550"/>
        <v>0</v>
      </c>
      <c r="BY1021" s="146">
        <f t="shared" si="1551"/>
        <v>0</v>
      </c>
      <c r="BZ1021" s="146">
        <f t="shared" si="1552"/>
        <v>0</v>
      </c>
      <c r="CA1021" s="146">
        <f t="shared" si="1553"/>
        <v>0</v>
      </c>
      <c r="CB1021" s="146">
        <f t="shared" si="1554"/>
        <v>0</v>
      </c>
      <c r="CC1021" s="146">
        <f t="shared" si="1555"/>
        <v>0</v>
      </c>
      <c r="CD1021" s="146">
        <f t="shared" si="1556"/>
        <v>0</v>
      </c>
      <c r="CE1021" s="146">
        <f t="shared" si="1557"/>
        <v>0</v>
      </c>
      <c r="CF1021" s="146">
        <f t="shared" si="1558"/>
        <v>0</v>
      </c>
      <c r="CG1021" s="146">
        <f t="shared" si="1559"/>
        <v>0</v>
      </c>
      <c r="CH1021" s="146">
        <f t="shared" si="1560"/>
        <v>0</v>
      </c>
      <c r="CI1021" s="146">
        <f t="shared" si="1561"/>
        <v>0</v>
      </c>
      <c r="CJ1021" s="146">
        <f t="shared" si="1562"/>
        <v>0</v>
      </c>
      <c r="CK1021" s="146">
        <f t="shared" si="1563"/>
        <v>0</v>
      </c>
      <c r="CL1021" s="146">
        <f t="shared" si="1564"/>
        <v>0</v>
      </c>
      <c r="CM1021" s="146">
        <f t="shared" si="1565"/>
        <v>0</v>
      </c>
      <c r="CN1021" s="146">
        <f t="shared" si="1566"/>
        <v>0</v>
      </c>
      <c r="CO1021" s="146">
        <f t="shared" si="1567"/>
        <v>2</v>
      </c>
      <c r="CP1021" s="146">
        <f t="shared" si="1568"/>
        <v>2</v>
      </c>
      <c r="CQ1021" s="146">
        <f t="shared" si="1569"/>
        <v>2</v>
      </c>
      <c r="CR1021" s="146">
        <f t="shared" si="1570"/>
        <v>2</v>
      </c>
      <c r="CS1021" s="146">
        <f t="shared" si="1571"/>
        <v>2</v>
      </c>
      <c r="CT1021" s="146">
        <f t="shared" si="1572"/>
        <v>2</v>
      </c>
      <c r="CU1021" s="146">
        <f t="shared" si="1573"/>
        <v>2</v>
      </c>
      <c r="CV1021" s="146">
        <f t="shared" si="1574"/>
        <v>2</v>
      </c>
      <c r="CW1021" s="146">
        <f t="shared" si="1575"/>
        <v>2</v>
      </c>
      <c r="CX1021" s="146">
        <f t="shared" si="1576"/>
        <v>2</v>
      </c>
      <c r="CY1021" s="146">
        <f t="shared" si="1577"/>
        <v>2</v>
      </c>
      <c r="CZ1021" s="146">
        <f t="shared" si="1578"/>
        <v>2</v>
      </c>
      <c r="DA1021" s="146">
        <f t="shared" si="1579"/>
        <v>2</v>
      </c>
      <c r="DB1021" s="146">
        <f t="shared" si="1580"/>
        <v>2</v>
      </c>
      <c r="DC1021" s="146">
        <f t="shared" si="1581"/>
        <v>2</v>
      </c>
      <c r="DD1021" s="146">
        <f t="shared" si="1582"/>
        <v>0</v>
      </c>
      <c r="DE1021" s="146">
        <f t="shared" si="1583"/>
        <v>0</v>
      </c>
      <c r="DF1021" s="146">
        <f t="shared" si="1584"/>
        <v>0</v>
      </c>
      <c r="DG1021" s="146">
        <f t="shared" si="1585"/>
        <v>0</v>
      </c>
      <c r="DH1021" s="146">
        <f t="shared" si="1586"/>
        <v>0</v>
      </c>
      <c r="DI1021" s="146">
        <f t="shared" si="1587"/>
        <v>0</v>
      </c>
      <c r="DJ1021" s="146">
        <f t="shared" si="1588"/>
        <v>0</v>
      </c>
      <c r="DK1021" s="146">
        <f t="shared" si="1589"/>
        <v>0</v>
      </c>
      <c r="DL1021" s="146">
        <f t="shared" si="1590"/>
        <v>0</v>
      </c>
      <c r="DM1021" s="146">
        <f t="shared" si="1591"/>
        <v>0</v>
      </c>
      <c r="DN1021" s="65">
        <f t="shared" si="1622"/>
        <v>30</v>
      </c>
      <c r="DO1021" s="57" t="str">
        <f t="shared" si="1623"/>
        <v/>
      </c>
      <c r="DP1021" s="57" t="str">
        <f t="shared" si="1593"/>
        <v/>
      </c>
      <c r="DQ1021" s="58">
        <f t="shared" si="1594"/>
        <v>30</v>
      </c>
      <c r="DR1021" s="1">
        <f t="shared" si="1624"/>
        <v>2</v>
      </c>
      <c r="DS1021" s="168" t="e">
        <f>IF(AND(DR1021=#REF!,BL1021=#REF!),'Tiến độ'!D1021,"")</f>
        <v>#REF!</v>
      </c>
    </row>
    <row r="1022" spans="1:123" ht="11.25" customHeight="1">
      <c r="A1022" s="309" t="str">
        <f>IF(B1022="","",MAX($A$7:A1021)+1)</f>
        <v/>
      </c>
      <c r="B1022" s="312"/>
      <c r="C1022" s="101" t="s">
        <v>785</v>
      </c>
      <c r="D1022" s="80" t="s">
        <v>1105</v>
      </c>
      <c r="E1022" s="103">
        <v>3</v>
      </c>
      <c r="F1022" s="104">
        <v>60</v>
      </c>
      <c r="G1022" s="105"/>
      <c r="H1022" s="106">
        <f t="shared" si="1625"/>
        <v>1</v>
      </c>
      <c r="I1022" s="107">
        <f t="shared" si="1626"/>
        <v>72</v>
      </c>
      <c r="J1022" s="28"/>
      <c r="K1022" s="108"/>
      <c r="L1022" s="109"/>
      <c r="M1022" s="109"/>
      <c r="N1022" s="110"/>
      <c r="O1022" s="108"/>
      <c r="P1022" s="109"/>
      <c r="Q1022" s="109"/>
      <c r="R1022" s="110"/>
      <c r="S1022" s="108"/>
      <c r="T1022" s="109"/>
      <c r="U1022" s="109"/>
      <c r="V1022" s="109"/>
      <c r="W1022" s="110"/>
      <c r="X1022" s="108"/>
      <c r="Y1022" s="109"/>
      <c r="Z1022" s="109"/>
      <c r="AA1022" s="110"/>
      <c r="AB1022" s="108"/>
      <c r="AC1022" s="109"/>
      <c r="AD1022" s="109"/>
      <c r="AE1022" s="110"/>
      <c r="AF1022" s="108"/>
      <c r="AG1022" s="109"/>
      <c r="AH1022" s="109"/>
      <c r="AI1022" s="362"/>
      <c r="AJ1022" s="363"/>
      <c r="AK1022" s="108"/>
      <c r="AL1022" s="109">
        <v>4</v>
      </c>
      <c r="AM1022" s="109">
        <v>4</v>
      </c>
      <c r="AN1022" s="110">
        <v>4</v>
      </c>
      <c r="AO1022" s="108">
        <v>4</v>
      </c>
      <c r="AP1022" s="109">
        <v>4</v>
      </c>
      <c r="AQ1022" s="109">
        <v>4</v>
      </c>
      <c r="AR1022" s="110">
        <v>4</v>
      </c>
      <c r="AS1022" s="111">
        <v>4</v>
      </c>
      <c r="AT1022" s="109">
        <v>4</v>
      </c>
      <c r="AU1022" s="109">
        <v>4</v>
      </c>
      <c r="AV1022" s="112">
        <v>4</v>
      </c>
      <c r="AW1022" s="108">
        <v>4</v>
      </c>
      <c r="AX1022" s="109">
        <v>4</v>
      </c>
      <c r="AY1022" s="109">
        <v>4</v>
      </c>
      <c r="AZ1022" s="109">
        <v>4</v>
      </c>
      <c r="BA1022" s="110" t="s">
        <v>163</v>
      </c>
      <c r="BB1022" s="111" t="s">
        <v>163</v>
      </c>
      <c r="BC1022" s="109" t="s">
        <v>163</v>
      </c>
      <c r="BD1022" s="109" t="s">
        <v>163</v>
      </c>
      <c r="BE1022" s="321"/>
      <c r="BF1022" s="322"/>
      <c r="BG1022" s="322"/>
      <c r="BH1022" s="322"/>
      <c r="BI1022" s="322"/>
      <c r="BJ1022" s="323"/>
      <c r="BK1022" s="46" t="s">
        <v>18</v>
      </c>
      <c r="BL1022" s="46" t="s">
        <v>54</v>
      </c>
      <c r="BN1022" s="146">
        <f t="shared" si="1592"/>
        <v>0</v>
      </c>
      <c r="BO1022" s="146">
        <f t="shared" si="1541"/>
        <v>0</v>
      </c>
      <c r="BP1022" s="146">
        <f t="shared" si="1542"/>
        <v>0</v>
      </c>
      <c r="BQ1022" s="146">
        <f t="shared" si="1543"/>
        <v>0</v>
      </c>
      <c r="BR1022" s="146">
        <f t="shared" si="1544"/>
        <v>0</v>
      </c>
      <c r="BS1022" s="146">
        <f t="shared" si="1545"/>
        <v>0</v>
      </c>
      <c r="BT1022" s="146">
        <f t="shared" si="1546"/>
        <v>0</v>
      </c>
      <c r="BU1022" s="146">
        <f t="shared" si="1547"/>
        <v>0</v>
      </c>
      <c r="BV1022" s="146">
        <f t="shared" si="1548"/>
        <v>0</v>
      </c>
      <c r="BW1022" s="146">
        <f t="shared" si="1549"/>
        <v>0</v>
      </c>
      <c r="BX1022" s="146">
        <f t="shared" si="1550"/>
        <v>0</v>
      </c>
      <c r="BY1022" s="146">
        <f t="shared" si="1551"/>
        <v>0</v>
      </c>
      <c r="BZ1022" s="146">
        <f t="shared" si="1552"/>
        <v>0</v>
      </c>
      <c r="CA1022" s="146">
        <f t="shared" si="1553"/>
        <v>0</v>
      </c>
      <c r="CB1022" s="146">
        <f t="shared" si="1554"/>
        <v>0</v>
      </c>
      <c r="CC1022" s="146">
        <f t="shared" si="1555"/>
        <v>0</v>
      </c>
      <c r="CD1022" s="146">
        <f t="shared" si="1556"/>
        <v>0</v>
      </c>
      <c r="CE1022" s="146">
        <f t="shared" si="1557"/>
        <v>0</v>
      </c>
      <c r="CF1022" s="146">
        <f t="shared" si="1558"/>
        <v>0</v>
      </c>
      <c r="CG1022" s="146">
        <f t="shared" si="1559"/>
        <v>0</v>
      </c>
      <c r="CH1022" s="146">
        <f t="shared" si="1560"/>
        <v>0</v>
      </c>
      <c r="CI1022" s="146">
        <f t="shared" si="1561"/>
        <v>0</v>
      </c>
      <c r="CJ1022" s="146">
        <f t="shared" si="1562"/>
        <v>0</v>
      </c>
      <c r="CK1022" s="146">
        <f t="shared" si="1563"/>
        <v>0</v>
      </c>
      <c r="CL1022" s="146">
        <f t="shared" si="1564"/>
        <v>0</v>
      </c>
      <c r="CM1022" s="146">
        <f t="shared" si="1565"/>
        <v>0</v>
      </c>
      <c r="CN1022" s="146">
        <f t="shared" si="1566"/>
        <v>0</v>
      </c>
      <c r="CO1022" s="146">
        <f t="shared" si="1567"/>
        <v>4</v>
      </c>
      <c r="CP1022" s="146">
        <f t="shared" si="1568"/>
        <v>4</v>
      </c>
      <c r="CQ1022" s="146">
        <f t="shared" si="1569"/>
        <v>4</v>
      </c>
      <c r="CR1022" s="146">
        <f t="shared" si="1570"/>
        <v>4</v>
      </c>
      <c r="CS1022" s="146">
        <f t="shared" si="1571"/>
        <v>4</v>
      </c>
      <c r="CT1022" s="146">
        <f t="shared" si="1572"/>
        <v>4</v>
      </c>
      <c r="CU1022" s="146">
        <f t="shared" si="1573"/>
        <v>4</v>
      </c>
      <c r="CV1022" s="146">
        <f t="shared" si="1574"/>
        <v>4</v>
      </c>
      <c r="CW1022" s="146">
        <f t="shared" si="1575"/>
        <v>4</v>
      </c>
      <c r="CX1022" s="146">
        <f t="shared" si="1576"/>
        <v>4</v>
      </c>
      <c r="CY1022" s="146">
        <f t="shared" si="1577"/>
        <v>4</v>
      </c>
      <c r="CZ1022" s="146">
        <f t="shared" si="1578"/>
        <v>4</v>
      </c>
      <c r="DA1022" s="146">
        <f t="shared" si="1579"/>
        <v>4</v>
      </c>
      <c r="DB1022" s="146">
        <f t="shared" si="1580"/>
        <v>4</v>
      </c>
      <c r="DC1022" s="146">
        <f t="shared" si="1581"/>
        <v>4</v>
      </c>
      <c r="DD1022" s="146">
        <f t="shared" si="1582"/>
        <v>0</v>
      </c>
      <c r="DE1022" s="146">
        <f t="shared" si="1583"/>
        <v>0</v>
      </c>
      <c r="DF1022" s="146">
        <f t="shared" si="1584"/>
        <v>0</v>
      </c>
      <c r="DG1022" s="146">
        <f t="shared" si="1585"/>
        <v>0</v>
      </c>
      <c r="DH1022" s="146">
        <f t="shared" si="1586"/>
        <v>0</v>
      </c>
      <c r="DI1022" s="146">
        <f t="shared" si="1587"/>
        <v>0</v>
      </c>
      <c r="DJ1022" s="146">
        <f t="shared" si="1588"/>
        <v>0</v>
      </c>
      <c r="DK1022" s="146">
        <f t="shared" si="1589"/>
        <v>0</v>
      </c>
      <c r="DL1022" s="146">
        <f t="shared" si="1590"/>
        <v>0</v>
      </c>
      <c r="DM1022" s="146">
        <f t="shared" si="1591"/>
        <v>0</v>
      </c>
      <c r="DN1022" s="64">
        <f>F1022*H1022*2</f>
        <v>120</v>
      </c>
      <c r="DO1022" s="52" t="str">
        <f t="shared" si="1623"/>
        <v/>
      </c>
      <c r="DP1022" s="52" t="str">
        <f t="shared" si="1593"/>
        <v/>
      </c>
      <c r="DQ1022" s="53">
        <f t="shared" si="1594"/>
        <v>120</v>
      </c>
      <c r="DR1022" s="1">
        <f t="shared" si="1624"/>
        <v>2</v>
      </c>
      <c r="DS1022" s="168" t="e">
        <f>IF(AND(DR1022=#REF!,BL1022=#REF!),'Tiến độ'!D1022,"")</f>
        <v>#REF!</v>
      </c>
    </row>
    <row r="1023" spans="1:123" ht="11.25" customHeight="1">
      <c r="A1023" s="309" t="str">
        <f>IF(B1023="","",MAX($A$7:A1022)+1)</f>
        <v/>
      </c>
      <c r="B1023" s="312"/>
      <c r="C1023" s="101" t="s">
        <v>426</v>
      </c>
      <c r="D1023" s="102" t="s">
        <v>213</v>
      </c>
      <c r="E1023" s="103">
        <v>3</v>
      </c>
      <c r="F1023" s="104">
        <v>60</v>
      </c>
      <c r="G1023" s="105"/>
      <c r="H1023" s="106">
        <f t="shared" si="1625"/>
        <v>1</v>
      </c>
      <c r="I1023" s="107">
        <f t="shared" si="1626"/>
        <v>72</v>
      </c>
      <c r="J1023" s="28"/>
      <c r="K1023" s="108"/>
      <c r="L1023" s="109"/>
      <c r="M1023" s="109"/>
      <c r="N1023" s="110"/>
      <c r="O1023" s="108"/>
      <c r="P1023" s="109"/>
      <c r="Q1023" s="109"/>
      <c r="R1023" s="110"/>
      <c r="S1023" s="108"/>
      <c r="T1023" s="109"/>
      <c r="U1023" s="109"/>
      <c r="V1023" s="109"/>
      <c r="W1023" s="110"/>
      <c r="X1023" s="108"/>
      <c r="Y1023" s="109"/>
      <c r="Z1023" s="109"/>
      <c r="AA1023" s="110"/>
      <c r="AB1023" s="108"/>
      <c r="AC1023" s="109"/>
      <c r="AD1023" s="109"/>
      <c r="AE1023" s="110"/>
      <c r="AF1023" s="108"/>
      <c r="AG1023" s="109"/>
      <c r="AH1023" s="109"/>
      <c r="AI1023" s="362"/>
      <c r="AJ1023" s="363"/>
      <c r="AK1023" s="108"/>
      <c r="AL1023" s="109">
        <v>4</v>
      </c>
      <c r="AM1023" s="109">
        <v>4</v>
      </c>
      <c r="AN1023" s="110">
        <v>4</v>
      </c>
      <c r="AO1023" s="108">
        <v>4</v>
      </c>
      <c r="AP1023" s="109">
        <v>4</v>
      </c>
      <c r="AQ1023" s="109">
        <v>4</v>
      </c>
      <c r="AR1023" s="110">
        <v>4</v>
      </c>
      <c r="AS1023" s="111">
        <v>4</v>
      </c>
      <c r="AT1023" s="109">
        <v>4</v>
      </c>
      <c r="AU1023" s="109">
        <v>4</v>
      </c>
      <c r="AV1023" s="112">
        <v>4</v>
      </c>
      <c r="AW1023" s="108">
        <v>4</v>
      </c>
      <c r="AX1023" s="109">
        <v>4</v>
      </c>
      <c r="AY1023" s="109">
        <v>4</v>
      </c>
      <c r="AZ1023" s="109">
        <v>4</v>
      </c>
      <c r="BA1023" s="110" t="s">
        <v>163</v>
      </c>
      <c r="BB1023" s="111" t="s">
        <v>163</v>
      </c>
      <c r="BC1023" s="109" t="s">
        <v>163</v>
      </c>
      <c r="BD1023" s="109" t="s">
        <v>163</v>
      </c>
      <c r="BE1023" s="321"/>
      <c r="BF1023" s="322"/>
      <c r="BG1023" s="322"/>
      <c r="BH1023" s="322"/>
      <c r="BI1023" s="322"/>
      <c r="BJ1023" s="323"/>
      <c r="BK1023" s="48" t="s">
        <v>18</v>
      </c>
      <c r="BL1023" s="48" t="s">
        <v>57</v>
      </c>
      <c r="BN1023" s="146">
        <f t="shared" si="1592"/>
        <v>0</v>
      </c>
      <c r="BO1023" s="146">
        <f t="shared" si="1541"/>
        <v>0</v>
      </c>
      <c r="BP1023" s="146">
        <f t="shared" si="1542"/>
        <v>0</v>
      </c>
      <c r="BQ1023" s="146">
        <f t="shared" si="1543"/>
        <v>0</v>
      </c>
      <c r="BR1023" s="146">
        <f t="shared" si="1544"/>
        <v>0</v>
      </c>
      <c r="BS1023" s="146">
        <f t="shared" si="1545"/>
        <v>0</v>
      </c>
      <c r="BT1023" s="146">
        <f t="shared" si="1546"/>
        <v>0</v>
      </c>
      <c r="BU1023" s="146">
        <f t="shared" si="1547"/>
        <v>0</v>
      </c>
      <c r="BV1023" s="146">
        <f t="shared" si="1548"/>
        <v>0</v>
      </c>
      <c r="BW1023" s="146">
        <f t="shared" si="1549"/>
        <v>0</v>
      </c>
      <c r="BX1023" s="146">
        <f t="shared" si="1550"/>
        <v>0</v>
      </c>
      <c r="BY1023" s="146">
        <f t="shared" si="1551"/>
        <v>0</v>
      </c>
      <c r="BZ1023" s="146">
        <f t="shared" si="1552"/>
        <v>0</v>
      </c>
      <c r="CA1023" s="146">
        <f t="shared" si="1553"/>
        <v>0</v>
      </c>
      <c r="CB1023" s="146">
        <f t="shared" si="1554"/>
        <v>0</v>
      </c>
      <c r="CC1023" s="146">
        <f t="shared" si="1555"/>
        <v>0</v>
      </c>
      <c r="CD1023" s="146">
        <f t="shared" si="1556"/>
        <v>0</v>
      </c>
      <c r="CE1023" s="146">
        <f t="shared" si="1557"/>
        <v>0</v>
      </c>
      <c r="CF1023" s="146">
        <f t="shared" si="1558"/>
        <v>0</v>
      </c>
      <c r="CG1023" s="146">
        <f t="shared" si="1559"/>
        <v>0</v>
      </c>
      <c r="CH1023" s="146">
        <f t="shared" si="1560"/>
        <v>0</v>
      </c>
      <c r="CI1023" s="146">
        <f t="shared" si="1561"/>
        <v>0</v>
      </c>
      <c r="CJ1023" s="146">
        <f t="shared" si="1562"/>
        <v>0</v>
      </c>
      <c r="CK1023" s="146">
        <f t="shared" si="1563"/>
        <v>0</v>
      </c>
      <c r="CL1023" s="146">
        <f t="shared" si="1564"/>
        <v>0</v>
      </c>
      <c r="CM1023" s="146">
        <f t="shared" si="1565"/>
        <v>0</v>
      </c>
      <c r="CN1023" s="146">
        <f t="shared" si="1566"/>
        <v>0</v>
      </c>
      <c r="CO1023" s="146">
        <f t="shared" si="1567"/>
        <v>4</v>
      </c>
      <c r="CP1023" s="146">
        <f t="shared" si="1568"/>
        <v>4</v>
      </c>
      <c r="CQ1023" s="146">
        <f t="shared" si="1569"/>
        <v>4</v>
      </c>
      <c r="CR1023" s="146">
        <f t="shared" si="1570"/>
        <v>4</v>
      </c>
      <c r="CS1023" s="146">
        <f t="shared" si="1571"/>
        <v>4</v>
      </c>
      <c r="CT1023" s="146">
        <f t="shared" si="1572"/>
        <v>4</v>
      </c>
      <c r="CU1023" s="146">
        <f t="shared" si="1573"/>
        <v>4</v>
      </c>
      <c r="CV1023" s="146">
        <f t="shared" si="1574"/>
        <v>4</v>
      </c>
      <c r="CW1023" s="146">
        <f t="shared" si="1575"/>
        <v>4</v>
      </c>
      <c r="CX1023" s="146">
        <f t="shared" si="1576"/>
        <v>4</v>
      </c>
      <c r="CY1023" s="146">
        <f t="shared" si="1577"/>
        <v>4</v>
      </c>
      <c r="CZ1023" s="146">
        <f t="shared" si="1578"/>
        <v>4</v>
      </c>
      <c r="DA1023" s="146">
        <f t="shared" si="1579"/>
        <v>4</v>
      </c>
      <c r="DB1023" s="146">
        <f t="shared" si="1580"/>
        <v>4</v>
      </c>
      <c r="DC1023" s="146">
        <f t="shared" si="1581"/>
        <v>4</v>
      </c>
      <c r="DD1023" s="146">
        <f t="shared" si="1582"/>
        <v>0</v>
      </c>
      <c r="DE1023" s="146">
        <f t="shared" si="1583"/>
        <v>0</v>
      </c>
      <c r="DF1023" s="146">
        <f t="shared" si="1584"/>
        <v>0</v>
      </c>
      <c r="DG1023" s="146">
        <f t="shared" si="1585"/>
        <v>0</v>
      </c>
      <c r="DH1023" s="146">
        <f t="shared" si="1586"/>
        <v>0</v>
      </c>
      <c r="DI1023" s="146">
        <f t="shared" si="1587"/>
        <v>0</v>
      </c>
      <c r="DJ1023" s="146">
        <f t="shared" si="1588"/>
        <v>0</v>
      </c>
      <c r="DK1023" s="146">
        <f t="shared" si="1589"/>
        <v>0</v>
      </c>
      <c r="DL1023" s="146">
        <f t="shared" si="1590"/>
        <v>0</v>
      </c>
      <c r="DM1023" s="146">
        <f t="shared" si="1591"/>
        <v>0</v>
      </c>
      <c r="DN1023" s="65">
        <f t="shared" si="1622"/>
        <v>60</v>
      </c>
      <c r="DO1023" s="57" t="str">
        <f t="shared" si="1623"/>
        <v/>
      </c>
      <c r="DP1023" s="57" t="str">
        <f t="shared" si="1593"/>
        <v/>
      </c>
      <c r="DQ1023" s="58">
        <f t="shared" si="1594"/>
        <v>60</v>
      </c>
      <c r="DR1023" s="1">
        <f t="shared" si="1624"/>
        <v>2</v>
      </c>
      <c r="DS1023" s="168" t="e">
        <f>IF(AND(DR1023=#REF!,BL1023=#REF!),'Tiến độ'!D1023,"")</f>
        <v>#REF!</v>
      </c>
    </row>
    <row r="1024" spans="1:123" ht="11.25" customHeight="1">
      <c r="A1024" s="309" t="str">
        <f>IF(B1024="","",MAX($A$7:A1023)+1)</f>
        <v/>
      </c>
      <c r="B1024" s="312"/>
      <c r="C1024" s="101" t="s">
        <v>933</v>
      </c>
      <c r="D1024" s="102" t="s">
        <v>958</v>
      </c>
      <c r="E1024" s="103">
        <v>3</v>
      </c>
      <c r="F1024" s="104">
        <v>45</v>
      </c>
      <c r="G1024" s="105"/>
      <c r="H1024" s="106">
        <f t="shared" si="1625"/>
        <v>1</v>
      </c>
      <c r="I1024" s="107">
        <f t="shared" si="1626"/>
        <v>72</v>
      </c>
      <c r="J1024" s="28"/>
      <c r="K1024" s="108"/>
      <c r="L1024" s="109"/>
      <c r="M1024" s="109"/>
      <c r="N1024" s="110"/>
      <c r="O1024" s="108"/>
      <c r="P1024" s="109"/>
      <c r="Q1024" s="109"/>
      <c r="R1024" s="110"/>
      <c r="S1024" s="108"/>
      <c r="T1024" s="109"/>
      <c r="U1024" s="109"/>
      <c r="V1024" s="109"/>
      <c r="W1024" s="110"/>
      <c r="X1024" s="108"/>
      <c r="Y1024" s="109"/>
      <c r="Z1024" s="109"/>
      <c r="AA1024" s="110"/>
      <c r="AB1024" s="108"/>
      <c r="AC1024" s="109"/>
      <c r="AD1024" s="109"/>
      <c r="AE1024" s="110"/>
      <c r="AF1024" s="108"/>
      <c r="AG1024" s="109"/>
      <c r="AH1024" s="109"/>
      <c r="AI1024" s="362"/>
      <c r="AJ1024" s="363"/>
      <c r="AK1024" s="108"/>
      <c r="AL1024" s="109">
        <v>3</v>
      </c>
      <c r="AM1024" s="109">
        <v>3</v>
      </c>
      <c r="AN1024" s="110">
        <v>3</v>
      </c>
      <c r="AO1024" s="108">
        <v>3</v>
      </c>
      <c r="AP1024" s="109">
        <v>3</v>
      </c>
      <c r="AQ1024" s="109">
        <v>3</v>
      </c>
      <c r="AR1024" s="110">
        <v>3</v>
      </c>
      <c r="AS1024" s="111">
        <v>3</v>
      </c>
      <c r="AT1024" s="109">
        <v>3</v>
      </c>
      <c r="AU1024" s="109">
        <v>3</v>
      </c>
      <c r="AV1024" s="112">
        <v>3</v>
      </c>
      <c r="AW1024" s="108">
        <v>3</v>
      </c>
      <c r="AX1024" s="109">
        <v>3</v>
      </c>
      <c r="AY1024" s="109">
        <v>3</v>
      </c>
      <c r="AZ1024" s="109">
        <v>3</v>
      </c>
      <c r="BA1024" s="110" t="s">
        <v>163</v>
      </c>
      <c r="BB1024" s="111" t="s">
        <v>163</v>
      </c>
      <c r="BC1024" s="109" t="s">
        <v>163</v>
      </c>
      <c r="BD1024" s="109" t="s">
        <v>163</v>
      </c>
      <c r="BE1024" s="321"/>
      <c r="BF1024" s="322"/>
      <c r="BG1024" s="322"/>
      <c r="BH1024" s="322"/>
      <c r="BI1024" s="322"/>
      <c r="BJ1024" s="323"/>
      <c r="BK1024" s="48" t="s">
        <v>18</v>
      </c>
      <c r="BL1024" s="48" t="s">
        <v>50</v>
      </c>
      <c r="BN1024" s="146">
        <f t="shared" si="1592"/>
        <v>0</v>
      </c>
      <c r="BO1024" s="146">
        <f t="shared" si="1541"/>
        <v>0</v>
      </c>
      <c r="BP1024" s="146">
        <f t="shared" si="1542"/>
        <v>0</v>
      </c>
      <c r="BQ1024" s="146">
        <f t="shared" si="1543"/>
        <v>0</v>
      </c>
      <c r="BR1024" s="146">
        <f t="shared" si="1544"/>
        <v>0</v>
      </c>
      <c r="BS1024" s="146">
        <f t="shared" si="1545"/>
        <v>0</v>
      </c>
      <c r="BT1024" s="146">
        <f t="shared" si="1546"/>
        <v>0</v>
      </c>
      <c r="BU1024" s="146">
        <f t="shared" si="1547"/>
        <v>0</v>
      </c>
      <c r="BV1024" s="146">
        <f t="shared" si="1548"/>
        <v>0</v>
      </c>
      <c r="BW1024" s="146">
        <f t="shared" si="1549"/>
        <v>0</v>
      </c>
      <c r="BX1024" s="146">
        <f t="shared" si="1550"/>
        <v>0</v>
      </c>
      <c r="BY1024" s="146">
        <f t="shared" si="1551"/>
        <v>0</v>
      </c>
      <c r="BZ1024" s="146">
        <f t="shared" si="1552"/>
        <v>0</v>
      </c>
      <c r="CA1024" s="146">
        <f t="shared" si="1553"/>
        <v>0</v>
      </c>
      <c r="CB1024" s="146">
        <f t="shared" si="1554"/>
        <v>0</v>
      </c>
      <c r="CC1024" s="146">
        <f t="shared" si="1555"/>
        <v>0</v>
      </c>
      <c r="CD1024" s="146">
        <f t="shared" si="1556"/>
        <v>0</v>
      </c>
      <c r="CE1024" s="146">
        <f t="shared" si="1557"/>
        <v>0</v>
      </c>
      <c r="CF1024" s="146">
        <f t="shared" si="1558"/>
        <v>0</v>
      </c>
      <c r="CG1024" s="146">
        <f t="shared" si="1559"/>
        <v>0</v>
      </c>
      <c r="CH1024" s="146">
        <f t="shared" si="1560"/>
        <v>0</v>
      </c>
      <c r="CI1024" s="146">
        <f t="shared" si="1561"/>
        <v>0</v>
      </c>
      <c r="CJ1024" s="146">
        <f t="shared" si="1562"/>
        <v>0</v>
      </c>
      <c r="CK1024" s="146">
        <f t="shared" si="1563"/>
        <v>0</v>
      </c>
      <c r="CL1024" s="146">
        <f t="shared" si="1564"/>
        <v>0</v>
      </c>
      <c r="CM1024" s="146">
        <f t="shared" si="1565"/>
        <v>0</v>
      </c>
      <c r="CN1024" s="146">
        <f t="shared" si="1566"/>
        <v>0</v>
      </c>
      <c r="CO1024" s="146">
        <f t="shared" si="1567"/>
        <v>3</v>
      </c>
      <c r="CP1024" s="146">
        <f t="shared" si="1568"/>
        <v>3</v>
      </c>
      <c r="CQ1024" s="146">
        <f t="shared" si="1569"/>
        <v>3</v>
      </c>
      <c r="CR1024" s="146">
        <f t="shared" si="1570"/>
        <v>3</v>
      </c>
      <c r="CS1024" s="146">
        <f t="shared" si="1571"/>
        <v>3</v>
      </c>
      <c r="CT1024" s="146">
        <f t="shared" si="1572"/>
        <v>3</v>
      </c>
      <c r="CU1024" s="146">
        <f t="shared" si="1573"/>
        <v>3</v>
      </c>
      <c r="CV1024" s="146">
        <f t="shared" si="1574"/>
        <v>3</v>
      </c>
      <c r="CW1024" s="146">
        <f t="shared" si="1575"/>
        <v>3</v>
      </c>
      <c r="CX1024" s="146">
        <f t="shared" si="1576"/>
        <v>3</v>
      </c>
      <c r="CY1024" s="146">
        <f t="shared" si="1577"/>
        <v>3</v>
      </c>
      <c r="CZ1024" s="146">
        <f t="shared" si="1578"/>
        <v>3</v>
      </c>
      <c r="DA1024" s="146">
        <f t="shared" si="1579"/>
        <v>3</v>
      </c>
      <c r="DB1024" s="146">
        <f t="shared" si="1580"/>
        <v>3</v>
      </c>
      <c r="DC1024" s="146">
        <f t="shared" si="1581"/>
        <v>3</v>
      </c>
      <c r="DD1024" s="146">
        <f t="shared" si="1582"/>
        <v>0</v>
      </c>
      <c r="DE1024" s="146">
        <f t="shared" si="1583"/>
        <v>0</v>
      </c>
      <c r="DF1024" s="146">
        <f t="shared" si="1584"/>
        <v>0</v>
      </c>
      <c r="DG1024" s="146">
        <f t="shared" si="1585"/>
        <v>0</v>
      </c>
      <c r="DH1024" s="146">
        <f t="shared" si="1586"/>
        <v>0</v>
      </c>
      <c r="DI1024" s="146">
        <f t="shared" si="1587"/>
        <v>0</v>
      </c>
      <c r="DJ1024" s="146">
        <f t="shared" si="1588"/>
        <v>0</v>
      </c>
      <c r="DK1024" s="146">
        <f t="shared" si="1589"/>
        <v>0</v>
      </c>
      <c r="DL1024" s="146">
        <f t="shared" si="1590"/>
        <v>0</v>
      </c>
      <c r="DM1024" s="146">
        <f t="shared" si="1591"/>
        <v>0</v>
      </c>
      <c r="DN1024" s="65">
        <f t="shared" si="1622"/>
        <v>45</v>
      </c>
      <c r="DO1024" s="57" t="str">
        <f t="shared" si="1623"/>
        <v/>
      </c>
      <c r="DP1024" s="57" t="str">
        <f t="shared" si="1593"/>
        <v/>
      </c>
      <c r="DQ1024" s="58">
        <f t="shared" si="1594"/>
        <v>45</v>
      </c>
      <c r="DR1024" s="1">
        <f t="shared" si="1624"/>
        <v>2</v>
      </c>
      <c r="DS1024" s="168" t="e">
        <f>IF(AND(DR1024=#REF!,BL1024=#REF!),'Tiến độ'!D1024,"")</f>
        <v>#REF!</v>
      </c>
    </row>
    <row r="1025" spans="1:123" ht="11.25" customHeight="1">
      <c r="A1025" s="309" t="str">
        <f>IF(B1025="","",MAX($A$7:A1024)+1)</f>
        <v/>
      </c>
      <c r="B1025" s="312"/>
      <c r="C1025" s="101" t="s">
        <v>959</v>
      </c>
      <c r="D1025" s="102" t="s">
        <v>960</v>
      </c>
      <c r="E1025" s="103">
        <v>2</v>
      </c>
      <c r="F1025" s="104">
        <v>30</v>
      </c>
      <c r="G1025" s="105"/>
      <c r="H1025" s="106">
        <f t="shared" si="1625"/>
        <v>1</v>
      </c>
      <c r="I1025" s="107">
        <f t="shared" si="1626"/>
        <v>72</v>
      </c>
      <c r="J1025" s="28"/>
      <c r="K1025" s="108"/>
      <c r="L1025" s="109"/>
      <c r="M1025" s="109"/>
      <c r="N1025" s="110"/>
      <c r="O1025" s="108"/>
      <c r="P1025" s="109"/>
      <c r="Q1025" s="109"/>
      <c r="R1025" s="110"/>
      <c r="S1025" s="108"/>
      <c r="T1025" s="109"/>
      <c r="U1025" s="109"/>
      <c r="V1025" s="109"/>
      <c r="W1025" s="110"/>
      <c r="X1025" s="108"/>
      <c r="Y1025" s="109"/>
      <c r="Z1025" s="109"/>
      <c r="AA1025" s="110"/>
      <c r="AB1025" s="108"/>
      <c r="AC1025" s="109"/>
      <c r="AD1025" s="109"/>
      <c r="AE1025" s="110"/>
      <c r="AF1025" s="108"/>
      <c r="AG1025" s="109"/>
      <c r="AH1025" s="109"/>
      <c r="AI1025" s="362"/>
      <c r="AJ1025" s="363"/>
      <c r="AK1025" s="108"/>
      <c r="AL1025" s="109">
        <v>2</v>
      </c>
      <c r="AM1025" s="109">
        <v>2</v>
      </c>
      <c r="AN1025" s="110">
        <v>2</v>
      </c>
      <c r="AO1025" s="108">
        <v>2</v>
      </c>
      <c r="AP1025" s="109">
        <v>2</v>
      </c>
      <c r="AQ1025" s="109">
        <v>2</v>
      </c>
      <c r="AR1025" s="110">
        <v>2</v>
      </c>
      <c r="AS1025" s="111">
        <v>2</v>
      </c>
      <c r="AT1025" s="109">
        <v>2</v>
      </c>
      <c r="AU1025" s="109">
        <v>2</v>
      </c>
      <c r="AV1025" s="112">
        <v>2</v>
      </c>
      <c r="AW1025" s="108">
        <v>2</v>
      </c>
      <c r="AX1025" s="109">
        <v>2</v>
      </c>
      <c r="AY1025" s="109">
        <v>2</v>
      </c>
      <c r="AZ1025" s="109">
        <v>2</v>
      </c>
      <c r="BA1025" s="110" t="s">
        <v>163</v>
      </c>
      <c r="BB1025" s="111" t="s">
        <v>163</v>
      </c>
      <c r="BC1025" s="109" t="s">
        <v>163</v>
      </c>
      <c r="BD1025" s="109" t="s">
        <v>163</v>
      </c>
      <c r="BE1025" s="321"/>
      <c r="BF1025" s="322"/>
      <c r="BG1025" s="322"/>
      <c r="BH1025" s="322"/>
      <c r="BI1025" s="322"/>
      <c r="BJ1025" s="323"/>
      <c r="BK1025" s="48" t="s">
        <v>18</v>
      </c>
      <c r="BL1025" s="48" t="s">
        <v>50</v>
      </c>
      <c r="BN1025" s="146">
        <f t="shared" si="1592"/>
        <v>0</v>
      </c>
      <c r="BO1025" s="146">
        <f t="shared" si="1541"/>
        <v>0</v>
      </c>
      <c r="BP1025" s="146">
        <f t="shared" si="1542"/>
        <v>0</v>
      </c>
      <c r="BQ1025" s="146">
        <f t="shared" si="1543"/>
        <v>0</v>
      </c>
      <c r="BR1025" s="146">
        <f t="shared" si="1544"/>
        <v>0</v>
      </c>
      <c r="BS1025" s="146">
        <f t="shared" si="1545"/>
        <v>0</v>
      </c>
      <c r="BT1025" s="146">
        <f t="shared" si="1546"/>
        <v>0</v>
      </c>
      <c r="BU1025" s="146">
        <f t="shared" si="1547"/>
        <v>0</v>
      </c>
      <c r="BV1025" s="146">
        <f t="shared" si="1548"/>
        <v>0</v>
      </c>
      <c r="BW1025" s="146">
        <f t="shared" si="1549"/>
        <v>0</v>
      </c>
      <c r="BX1025" s="146">
        <f t="shared" si="1550"/>
        <v>0</v>
      </c>
      <c r="BY1025" s="146">
        <f t="shared" si="1551"/>
        <v>0</v>
      </c>
      <c r="BZ1025" s="146">
        <f t="shared" si="1552"/>
        <v>0</v>
      </c>
      <c r="CA1025" s="146">
        <f t="shared" si="1553"/>
        <v>0</v>
      </c>
      <c r="CB1025" s="146">
        <f t="shared" si="1554"/>
        <v>0</v>
      </c>
      <c r="CC1025" s="146">
        <f t="shared" si="1555"/>
        <v>0</v>
      </c>
      <c r="CD1025" s="146">
        <f t="shared" si="1556"/>
        <v>0</v>
      </c>
      <c r="CE1025" s="146">
        <f t="shared" si="1557"/>
        <v>0</v>
      </c>
      <c r="CF1025" s="146">
        <f t="shared" si="1558"/>
        <v>0</v>
      </c>
      <c r="CG1025" s="146">
        <f t="shared" si="1559"/>
        <v>0</v>
      </c>
      <c r="CH1025" s="146">
        <f t="shared" si="1560"/>
        <v>0</v>
      </c>
      <c r="CI1025" s="146">
        <f t="shared" si="1561"/>
        <v>0</v>
      </c>
      <c r="CJ1025" s="146">
        <f t="shared" si="1562"/>
        <v>0</v>
      </c>
      <c r="CK1025" s="146">
        <f t="shared" si="1563"/>
        <v>0</v>
      </c>
      <c r="CL1025" s="146">
        <f t="shared" si="1564"/>
        <v>0</v>
      </c>
      <c r="CM1025" s="146">
        <f t="shared" si="1565"/>
        <v>0</v>
      </c>
      <c r="CN1025" s="146">
        <f t="shared" si="1566"/>
        <v>0</v>
      </c>
      <c r="CO1025" s="146">
        <f t="shared" si="1567"/>
        <v>2</v>
      </c>
      <c r="CP1025" s="146">
        <f t="shared" si="1568"/>
        <v>2</v>
      </c>
      <c r="CQ1025" s="146">
        <f t="shared" si="1569"/>
        <v>2</v>
      </c>
      <c r="CR1025" s="146">
        <f t="shared" si="1570"/>
        <v>2</v>
      </c>
      <c r="CS1025" s="146">
        <f t="shared" si="1571"/>
        <v>2</v>
      </c>
      <c r="CT1025" s="146">
        <f t="shared" si="1572"/>
        <v>2</v>
      </c>
      <c r="CU1025" s="146">
        <f t="shared" si="1573"/>
        <v>2</v>
      </c>
      <c r="CV1025" s="146">
        <f t="shared" si="1574"/>
        <v>2</v>
      </c>
      <c r="CW1025" s="146">
        <f t="shared" si="1575"/>
        <v>2</v>
      </c>
      <c r="CX1025" s="146">
        <f t="shared" si="1576"/>
        <v>2</v>
      </c>
      <c r="CY1025" s="146">
        <f t="shared" si="1577"/>
        <v>2</v>
      </c>
      <c r="CZ1025" s="146">
        <f t="shared" si="1578"/>
        <v>2</v>
      </c>
      <c r="DA1025" s="146">
        <f t="shared" si="1579"/>
        <v>2</v>
      </c>
      <c r="DB1025" s="146">
        <f t="shared" si="1580"/>
        <v>2</v>
      </c>
      <c r="DC1025" s="146">
        <f t="shared" si="1581"/>
        <v>2</v>
      </c>
      <c r="DD1025" s="146">
        <f t="shared" si="1582"/>
        <v>0</v>
      </c>
      <c r="DE1025" s="146">
        <f t="shared" si="1583"/>
        <v>0</v>
      </c>
      <c r="DF1025" s="146">
        <f t="shared" si="1584"/>
        <v>0</v>
      </c>
      <c r="DG1025" s="146">
        <f t="shared" si="1585"/>
        <v>0</v>
      </c>
      <c r="DH1025" s="146">
        <f t="shared" si="1586"/>
        <v>0</v>
      </c>
      <c r="DI1025" s="146">
        <f t="shared" si="1587"/>
        <v>0</v>
      </c>
      <c r="DJ1025" s="146">
        <f t="shared" si="1588"/>
        <v>0</v>
      </c>
      <c r="DK1025" s="146">
        <f t="shared" si="1589"/>
        <v>0</v>
      </c>
      <c r="DL1025" s="146">
        <f t="shared" si="1590"/>
        <v>0</v>
      </c>
      <c r="DM1025" s="146">
        <f t="shared" si="1591"/>
        <v>0</v>
      </c>
      <c r="DN1025" s="65">
        <f t="shared" si="1622"/>
        <v>30</v>
      </c>
      <c r="DO1025" s="57" t="str">
        <f t="shared" si="1623"/>
        <v/>
      </c>
      <c r="DP1025" s="57" t="str">
        <f t="shared" si="1593"/>
        <v/>
      </c>
      <c r="DQ1025" s="58">
        <f t="shared" si="1594"/>
        <v>30</v>
      </c>
      <c r="DR1025" s="1">
        <f t="shared" si="1624"/>
        <v>2</v>
      </c>
      <c r="DS1025" s="168" t="e">
        <f>IF(AND(DR1025=#REF!,BL1025=#REF!),'Tiến độ'!D1025,"")</f>
        <v>#REF!</v>
      </c>
    </row>
    <row r="1026" spans="1:123" ht="11.25" customHeight="1">
      <c r="A1026" s="309" t="str">
        <f>IF(B1026="","",MAX($A$7:A1025)+1)</f>
        <v/>
      </c>
      <c r="B1026" s="312"/>
      <c r="C1026" s="101" t="s">
        <v>961</v>
      </c>
      <c r="D1026" s="102" t="s">
        <v>962</v>
      </c>
      <c r="E1026" s="103">
        <v>4</v>
      </c>
      <c r="F1026" s="104">
        <v>60</v>
      </c>
      <c r="G1026" s="105"/>
      <c r="H1026" s="106">
        <f t="shared" si="1625"/>
        <v>1</v>
      </c>
      <c r="I1026" s="107">
        <f t="shared" si="1626"/>
        <v>72</v>
      </c>
      <c r="J1026" s="28"/>
      <c r="K1026" s="108"/>
      <c r="L1026" s="109"/>
      <c r="M1026" s="109"/>
      <c r="N1026" s="110"/>
      <c r="O1026" s="108"/>
      <c r="P1026" s="109"/>
      <c r="Q1026" s="109"/>
      <c r="R1026" s="110"/>
      <c r="S1026" s="108"/>
      <c r="T1026" s="109"/>
      <c r="U1026" s="109"/>
      <c r="V1026" s="109"/>
      <c r="W1026" s="110"/>
      <c r="X1026" s="108"/>
      <c r="Y1026" s="109"/>
      <c r="Z1026" s="109"/>
      <c r="AA1026" s="110"/>
      <c r="AB1026" s="108"/>
      <c r="AC1026" s="109"/>
      <c r="AD1026" s="109"/>
      <c r="AE1026" s="110"/>
      <c r="AF1026" s="108"/>
      <c r="AG1026" s="109"/>
      <c r="AH1026" s="109"/>
      <c r="AI1026" s="362"/>
      <c r="AJ1026" s="363"/>
      <c r="AK1026" s="108"/>
      <c r="AL1026" s="109">
        <v>4</v>
      </c>
      <c r="AM1026" s="109">
        <v>4</v>
      </c>
      <c r="AN1026" s="110">
        <v>4</v>
      </c>
      <c r="AO1026" s="108">
        <v>4</v>
      </c>
      <c r="AP1026" s="109">
        <v>4</v>
      </c>
      <c r="AQ1026" s="109">
        <v>4</v>
      </c>
      <c r="AR1026" s="110">
        <v>4</v>
      </c>
      <c r="AS1026" s="111">
        <v>4</v>
      </c>
      <c r="AT1026" s="109">
        <v>4</v>
      </c>
      <c r="AU1026" s="109">
        <v>4</v>
      </c>
      <c r="AV1026" s="112">
        <v>4</v>
      </c>
      <c r="AW1026" s="108">
        <v>4</v>
      </c>
      <c r="AX1026" s="109">
        <v>4</v>
      </c>
      <c r="AY1026" s="109">
        <v>4</v>
      </c>
      <c r="AZ1026" s="109">
        <v>4</v>
      </c>
      <c r="BA1026" s="110" t="s">
        <v>163</v>
      </c>
      <c r="BB1026" s="111" t="s">
        <v>163</v>
      </c>
      <c r="BC1026" s="109" t="s">
        <v>163</v>
      </c>
      <c r="BD1026" s="109" t="s">
        <v>163</v>
      </c>
      <c r="BE1026" s="321"/>
      <c r="BF1026" s="322"/>
      <c r="BG1026" s="322"/>
      <c r="BH1026" s="322"/>
      <c r="BI1026" s="322"/>
      <c r="BJ1026" s="323"/>
      <c r="BK1026" s="48" t="s">
        <v>18</v>
      </c>
      <c r="BL1026" s="48" t="s">
        <v>50</v>
      </c>
      <c r="BN1026" s="146">
        <f t="shared" si="1592"/>
        <v>0</v>
      </c>
      <c r="BO1026" s="146">
        <f t="shared" si="1541"/>
        <v>0</v>
      </c>
      <c r="BP1026" s="146">
        <f t="shared" si="1542"/>
        <v>0</v>
      </c>
      <c r="BQ1026" s="146">
        <f t="shared" si="1543"/>
        <v>0</v>
      </c>
      <c r="BR1026" s="146">
        <f t="shared" si="1544"/>
        <v>0</v>
      </c>
      <c r="BS1026" s="146">
        <f t="shared" si="1545"/>
        <v>0</v>
      </c>
      <c r="BT1026" s="146">
        <f t="shared" si="1546"/>
        <v>0</v>
      </c>
      <c r="BU1026" s="146">
        <f t="shared" si="1547"/>
        <v>0</v>
      </c>
      <c r="BV1026" s="146">
        <f t="shared" si="1548"/>
        <v>0</v>
      </c>
      <c r="BW1026" s="146">
        <f t="shared" si="1549"/>
        <v>0</v>
      </c>
      <c r="BX1026" s="146">
        <f t="shared" si="1550"/>
        <v>0</v>
      </c>
      <c r="BY1026" s="146">
        <f t="shared" si="1551"/>
        <v>0</v>
      </c>
      <c r="BZ1026" s="146">
        <f t="shared" si="1552"/>
        <v>0</v>
      </c>
      <c r="CA1026" s="146">
        <f t="shared" si="1553"/>
        <v>0</v>
      </c>
      <c r="CB1026" s="146">
        <f t="shared" si="1554"/>
        <v>0</v>
      </c>
      <c r="CC1026" s="146">
        <f t="shared" si="1555"/>
        <v>0</v>
      </c>
      <c r="CD1026" s="146">
        <f t="shared" si="1556"/>
        <v>0</v>
      </c>
      <c r="CE1026" s="146">
        <f t="shared" si="1557"/>
        <v>0</v>
      </c>
      <c r="CF1026" s="146">
        <f t="shared" si="1558"/>
        <v>0</v>
      </c>
      <c r="CG1026" s="146">
        <f t="shared" si="1559"/>
        <v>0</v>
      </c>
      <c r="CH1026" s="146">
        <f t="shared" si="1560"/>
        <v>0</v>
      </c>
      <c r="CI1026" s="146">
        <f t="shared" si="1561"/>
        <v>0</v>
      </c>
      <c r="CJ1026" s="146">
        <f t="shared" si="1562"/>
        <v>0</v>
      </c>
      <c r="CK1026" s="146">
        <f t="shared" si="1563"/>
        <v>0</v>
      </c>
      <c r="CL1026" s="146">
        <f t="shared" si="1564"/>
        <v>0</v>
      </c>
      <c r="CM1026" s="146">
        <f t="shared" si="1565"/>
        <v>0</v>
      </c>
      <c r="CN1026" s="146">
        <f t="shared" si="1566"/>
        <v>0</v>
      </c>
      <c r="CO1026" s="146">
        <f t="shared" si="1567"/>
        <v>4</v>
      </c>
      <c r="CP1026" s="146">
        <f t="shared" si="1568"/>
        <v>4</v>
      </c>
      <c r="CQ1026" s="146">
        <f t="shared" si="1569"/>
        <v>4</v>
      </c>
      <c r="CR1026" s="146">
        <f t="shared" si="1570"/>
        <v>4</v>
      </c>
      <c r="CS1026" s="146">
        <f t="shared" si="1571"/>
        <v>4</v>
      </c>
      <c r="CT1026" s="146">
        <f t="shared" si="1572"/>
        <v>4</v>
      </c>
      <c r="CU1026" s="146">
        <f t="shared" si="1573"/>
        <v>4</v>
      </c>
      <c r="CV1026" s="146">
        <f t="shared" si="1574"/>
        <v>4</v>
      </c>
      <c r="CW1026" s="146">
        <f t="shared" si="1575"/>
        <v>4</v>
      </c>
      <c r="CX1026" s="146">
        <f t="shared" si="1576"/>
        <v>4</v>
      </c>
      <c r="CY1026" s="146">
        <f t="shared" si="1577"/>
        <v>4</v>
      </c>
      <c r="CZ1026" s="146">
        <f t="shared" si="1578"/>
        <v>4</v>
      </c>
      <c r="DA1026" s="146">
        <f t="shared" si="1579"/>
        <v>4</v>
      </c>
      <c r="DB1026" s="146">
        <f t="shared" si="1580"/>
        <v>4</v>
      </c>
      <c r="DC1026" s="146">
        <f t="shared" si="1581"/>
        <v>4</v>
      </c>
      <c r="DD1026" s="146">
        <f t="shared" si="1582"/>
        <v>0</v>
      </c>
      <c r="DE1026" s="146">
        <f t="shared" si="1583"/>
        <v>0</v>
      </c>
      <c r="DF1026" s="146">
        <f t="shared" si="1584"/>
        <v>0</v>
      </c>
      <c r="DG1026" s="146">
        <f t="shared" si="1585"/>
        <v>0</v>
      </c>
      <c r="DH1026" s="146">
        <f t="shared" si="1586"/>
        <v>0</v>
      </c>
      <c r="DI1026" s="146">
        <f t="shared" si="1587"/>
        <v>0</v>
      </c>
      <c r="DJ1026" s="146">
        <f t="shared" si="1588"/>
        <v>0</v>
      </c>
      <c r="DK1026" s="146">
        <f t="shared" si="1589"/>
        <v>0</v>
      </c>
      <c r="DL1026" s="146">
        <f t="shared" si="1590"/>
        <v>0</v>
      </c>
      <c r="DM1026" s="146">
        <f t="shared" si="1591"/>
        <v>0</v>
      </c>
      <c r="DN1026" s="65">
        <f t="shared" si="1622"/>
        <v>60</v>
      </c>
      <c r="DO1026" s="57" t="str">
        <f t="shared" si="1623"/>
        <v/>
      </c>
      <c r="DP1026" s="57" t="str">
        <f t="shared" si="1593"/>
        <v/>
      </c>
      <c r="DQ1026" s="58">
        <f t="shared" si="1594"/>
        <v>60</v>
      </c>
      <c r="DR1026" s="1">
        <f t="shared" si="1624"/>
        <v>2</v>
      </c>
      <c r="DS1026" s="168" t="e">
        <f>IF(AND(DR1026=#REF!,BL1026=#REF!),'Tiến độ'!D1026,"")</f>
        <v>#REF!</v>
      </c>
    </row>
    <row r="1027" spans="1:123" ht="11.25" customHeight="1">
      <c r="A1027" s="314" t="str">
        <f>IF(B1027="","",MAX($A$7:A1026)+1)</f>
        <v/>
      </c>
      <c r="B1027" s="315"/>
      <c r="C1027" s="79" t="s">
        <v>963</v>
      </c>
      <c r="D1027" s="80" t="s">
        <v>964</v>
      </c>
      <c r="E1027" s="81">
        <v>3</v>
      </c>
      <c r="F1027" s="82">
        <v>45</v>
      </c>
      <c r="G1027" s="83"/>
      <c r="H1027" s="106">
        <f t="shared" si="1625"/>
        <v>1</v>
      </c>
      <c r="I1027" s="107">
        <f t="shared" si="1626"/>
        <v>72</v>
      </c>
      <c r="J1027" s="27"/>
      <c r="K1027" s="86"/>
      <c r="L1027" s="87"/>
      <c r="M1027" s="87"/>
      <c r="N1027" s="88"/>
      <c r="O1027" s="86"/>
      <c r="P1027" s="87"/>
      <c r="Q1027" s="87"/>
      <c r="R1027" s="88"/>
      <c r="S1027" s="86"/>
      <c r="T1027" s="87"/>
      <c r="U1027" s="87"/>
      <c r="V1027" s="87"/>
      <c r="W1027" s="88"/>
      <c r="X1027" s="86"/>
      <c r="Y1027" s="87"/>
      <c r="Z1027" s="87"/>
      <c r="AA1027" s="88"/>
      <c r="AB1027" s="86"/>
      <c r="AC1027" s="87"/>
      <c r="AD1027" s="87"/>
      <c r="AE1027" s="88"/>
      <c r="AF1027" s="86"/>
      <c r="AG1027" s="87"/>
      <c r="AH1027" s="87"/>
      <c r="AI1027" s="362"/>
      <c r="AJ1027" s="363"/>
      <c r="AK1027" s="86"/>
      <c r="AL1027" s="87">
        <v>3</v>
      </c>
      <c r="AM1027" s="87">
        <v>3</v>
      </c>
      <c r="AN1027" s="88">
        <v>3</v>
      </c>
      <c r="AO1027" s="86">
        <v>3</v>
      </c>
      <c r="AP1027" s="87">
        <v>3</v>
      </c>
      <c r="AQ1027" s="87">
        <v>3</v>
      </c>
      <c r="AR1027" s="88">
        <v>3</v>
      </c>
      <c r="AS1027" s="89">
        <v>3</v>
      </c>
      <c r="AT1027" s="87">
        <v>3</v>
      </c>
      <c r="AU1027" s="87">
        <v>3</v>
      </c>
      <c r="AV1027" s="90">
        <v>3</v>
      </c>
      <c r="AW1027" s="86">
        <v>3</v>
      </c>
      <c r="AX1027" s="87">
        <v>3</v>
      </c>
      <c r="AY1027" s="87">
        <v>3</v>
      </c>
      <c r="AZ1027" s="87">
        <v>3</v>
      </c>
      <c r="BA1027" s="88" t="s">
        <v>163</v>
      </c>
      <c r="BB1027" s="89" t="s">
        <v>163</v>
      </c>
      <c r="BC1027" s="87" t="s">
        <v>163</v>
      </c>
      <c r="BD1027" s="87" t="s">
        <v>163</v>
      </c>
      <c r="BE1027" s="321"/>
      <c r="BF1027" s="322"/>
      <c r="BG1027" s="322"/>
      <c r="BH1027" s="322"/>
      <c r="BI1027" s="322"/>
      <c r="BJ1027" s="323"/>
      <c r="BK1027" s="46" t="s">
        <v>18</v>
      </c>
      <c r="BL1027" s="46" t="s">
        <v>48</v>
      </c>
      <c r="BN1027" s="146">
        <f t="shared" si="1592"/>
        <v>0</v>
      </c>
      <c r="BO1027" s="146">
        <f t="shared" si="1541"/>
        <v>0</v>
      </c>
      <c r="BP1027" s="146">
        <f t="shared" si="1542"/>
        <v>0</v>
      </c>
      <c r="BQ1027" s="146">
        <f t="shared" si="1543"/>
        <v>0</v>
      </c>
      <c r="BR1027" s="146">
        <f t="shared" si="1544"/>
        <v>0</v>
      </c>
      <c r="BS1027" s="146">
        <f t="shared" si="1545"/>
        <v>0</v>
      </c>
      <c r="BT1027" s="146">
        <f t="shared" si="1546"/>
        <v>0</v>
      </c>
      <c r="BU1027" s="146">
        <f t="shared" si="1547"/>
        <v>0</v>
      </c>
      <c r="BV1027" s="146">
        <f t="shared" si="1548"/>
        <v>0</v>
      </c>
      <c r="BW1027" s="146">
        <f t="shared" si="1549"/>
        <v>0</v>
      </c>
      <c r="BX1027" s="146">
        <f t="shared" si="1550"/>
        <v>0</v>
      </c>
      <c r="BY1027" s="146">
        <f t="shared" si="1551"/>
        <v>0</v>
      </c>
      <c r="BZ1027" s="146">
        <f t="shared" si="1552"/>
        <v>0</v>
      </c>
      <c r="CA1027" s="146">
        <f t="shared" si="1553"/>
        <v>0</v>
      </c>
      <c r="CB1027" s="146">
        <f t="shared" si="1554"/>
        <v>0</v>
      </c>
      <c r="CC1027" s="146">
        <f t="shared" si="1555"/>
        <v>0</v>
      </c>
      <c r="CD1027" s="146">
        <f t="shared" si="1556"/>
        <v>0</v>
      </c>
      <c r="CE1027" s="146">
        <f t="shared" si="1557"/>
        <v>0</v>
      </c>
      <c r="CF1027" s="146">
        <f t="shared" si="1558"/>
        <v>0</v>
      </c>
      <c r="CG1027" s="146">
        <f t="shared" si="1559"/>
        <v>0</v>
      </c>
      <c r="CH1027" s="146">
        <f t="shared" si="1560"/>
        <v>0</v>
      </c>
      <c r="CI1027" s="146">
        <f t="shared" si="1561"/>
        <v>0</v>
      </c>
      <c r="CJ1027" s="146">
        <f t="shared" si="1562"/>
        <v>0</v>
      </c>
      <c r="CK1027" s="146">
        <f t="shared" si="1563"/>
        <v>0</v>
      </c>
      <c r="CL1027" s="146">
        <f t="shared" si="1564"/>
        <v>0</v>
      </c>
      <c r="CM1027" s="146">
        <f t="shared" si="1565"/>
        <v>0</v>
      </c>
      <c r="CN1027" s="146">
        <f t="shared" si="1566"/>
        <v>0</v>
      </c>
      <c r="CO1027" s="146">
        <f t="shared" si="1567"/>
        <v>3</v>
      </c>
      <c r="CP1027" s="146">
        <f t="shared" si="1568"/>
        <v>3</v>
      </c>
      <c r="CQ1027" s="146">
        <f t="shared" si="1569"/>
        <v>3</v>
      </c>
      <c r="CR1027" s="146">
        <f t="shared" si="1570"/>
        <v>3</v>
      </c>
      <c r="CS1027" s="146">
        <f t="shared" si="1571"/>
        <v>3</v>
      </c>
      <c r="CT1027" s="146">
        <f t="shared" si="1572"/>
        <v>3</v>
      </c>
      <c r="CU1027" s="146">
        <f t="shared" si="1573"/>
        <v>3</v>
      </c>
      <c r="CV1027" s="146">
        <f t="shared" si="1574"/>
        <v>3</v>
      </c>
      <c r="CW1027" s="146">
        <f t="shared" si="1575"/>
        <v>3</v>
      </c>
      <c r="CX1027" s="146">
        <f t="shared" si="1576"/>
        <v>3</v>
      </c>
      <c r="CY1027" s="146">
        <f t="shared" si="1577"/>
        <v>3</v>
      </c>
      <c r="CZ1027" s="146">
        <f t="shared" si="1578"/>
        <v>3</v>
      </c>
      <c r="DA1027" s="146">
        <f t="shared" si="1579"/>
        <v>3</v>
      </c>
      <c r="DB1027" s="146">
        <f t="shared" si="1580"/>
        <v>3</v>
      </c>
      <c r="DC1027" s="146">
        <f t="shared" si="1581"/>
        <v>3</v>
      </c>
      <c r="DD1027" s="146">
        <f t="shared" si="1582"/>
        <v>0</v>
      </c>
      <c r="DE1027" s="146">
        <f t="shared" si="1583"/>
        <v>0</v>
      </c>
      <c r="DF1027" s="146">
        <f t="shared" si="1584"/>
        <v>0</v>
      </c>
      <c r="DG1027" s="146">
        <f t="shared" si="1585"/>
        <v>0</v>
      </c>
      <c r="DH1027" s="146">
        <f t="shared" si="1586"/>
        <v>0</v>
      </c>
      <c r="DI1027" s="146">
        <f t="shared" si="1587"/>
        <v>0</v>
      </c>
      <c r="DJ1027" s="146">
        <f t="shared" si="1588"/>
        <v>0</v>
      </c>
      <c r="DK1027" s="146">
        <f t="shared" si="1589"/>
        <v>0</v>
      </c>
      <c r="DL1027" s="146">
        <f t="shared" si="1590"/>
        <v>0</v>
      </c>
      <c r="DM1027" s="146">
        <f t="shared" si="1591"/>
        <v>0</v>
      </c>
      <c r="DN1027" s="64">
        <f t="shared" si="1622"/>
        <v>45</v>
      </c>
      <c r="DO1027" s="52" t="str">
        <f t="shared" si="1623"/>
        <v/>
      </c>
      <c r="DP1027" s="52" t="str">
        <f t="shared" si="1593"/>
        <v/>
      </c>
      <c r="DQ1027" s="53">
        <f t="shared" si="1594"/>
        <v>45</v>
      </c>
      <c r="DR1027" s="1">
        <f t="shared" si="1624"/>
        <v>2</v>
      </c>
      <c r="DS1027" s="168" t="e">
        <f>IF(AND(DR1027=#REF!,BL1027=#REF!),'Tiến độ'!D1027,"")</f>
        <v>#REF!</v>
      </c>
    </row>
    <row r="1028" spans="1:123" ht="11.25" customHeight="1">
      <c r="A1028" s="314" t="str">
        <f>IF(B1028="","",MAX($A$7:A1027)+1)</f>
        <v/>
      </c>
      <c r="B1028" s="315"/>
      <c r="C1028" s="79" t="s">
        <v>312</v>
      </c>
      <c r="D1028" s="80" t="s">
        <v>953</v>
      </c>
      <c r="E1028" s="81">
        <v>2</v>
      </c>
      <c r="F1028" s="82">
        <v>30</v>
      </c>
      <c r="G1028" s="83"/>
      <c r="H1028" s="117">
        <v>0.5</v>
      </c>
      <c r="I1028" s="107">
        <f t="shared" si="1626"/>
        <v>72</v>
      </c>
      <c r="J1028" s="28" t="s">
        <v>966</v>
      </c>
      <c r="K1028" s="86"/>
      <c r="L1028" s="87"/>
      <c r="M1028" s="87"/>
      <c r="N1028" s="88"/>
      <c r="O1028" s="86"/>
      <c r="P1028" s="87"/>
      <c r="Q1028" s="87"/>
      <c r="R1028" s="88"/>
      <c r="S1028" s="86"/>
      <c r="T1028" s="87"/>
      <c r="U1028" s="87"/>
      <c r="V1028" s="87"/>
      <c r="W1028" s="88"/>
      <c r="X1028" s="86"/>
      <c r="Y1028" s="87"/>
      <c r="Z1028" s="87"/>
      <c r="AA1028" s="88"/>
      <c r="AB1028" s="86"/>
      <c r="AC1028" s="87"/>
      <c r="AD1028" s="87"/>
      <c r="AE1028" s="88"/>
      <c r="AF1028" s="86"/>
      <c r="AG1028" s="87"/>
      <c r="AH1028" s="87"/>
      <c r="AI1028" s="362"/>
      <c r="AJ1028" s="363"/>
      <c r="AK1028" s="86"/>
      <c r="AL1028" s="87">
        <v>2</v>
      </c>
      <c r="AM1028" s="87">
        <v>2</v>
      </c>
      <c r="AN1028" s="88">
        <v>2</v>
      </c>
      <c r="AO1028" s="86">
        <v>2</v>
      </c>
      <c r="AP1028" s="87">
        <v>2</v>
      </c>
      <c r="AQ1028" s="87">
        <v>2</v>
      </c>
      <c r="AR1028" s="88">
        <v>2</v>
      </c>
      <c r="AS1028" s="89">
        <v>2</v>
      </c>
      <c r="AT1028" s="87">
        <v>2</v>
      </c>
      <c r="AU1028" s="87">
        <v>2</v>
      </c>
      <c r="AV1028" s="90">
        <v>2</v>
      </c>
      <c r="AW1028" s="86">
        <v>2</v>
      </c>
      <c r="AX1028" s="87">
        <v>2</v>
      </c>
      <c r="AY1028" s="87">
        <v>2</v>
      </c>
      <c r="AZ1028" s="87">
        <v>2</v>
      </c>
      <c r="BA1028" s="88" t="s">
        <v>163</v>
      </c>
      <c r="BB1028" s="89" t="s">
        <v>163</v>
      </c>
      <c r="BC1028" s="87" t="s">
        <v>163</v>
      </c>
      <c r="BD1028" s="87" t="s">
        <v>163</v>
      </c>
      <c r="BE1028" s="321"/>
      <c r="BF1028" s="322"/>
      <c r="BG1028" s="322"/>
      <c r="BH1028" s="322"/>
      <c r="BI1028" s="322"/>
      <c r="BJ1028" s="323"/>
      <c r="BK1028" s="46" t="s">
        <v>18</v>
      </c>
      <c r="BL1028" s="46" t="s">
        <v>47</v>
      </c>
      <c r="BN1028" s="146">
        <f t="shared" si="1592"/>
        <v>0</v>
      </c>
      <c r="BO1028" s="146">
        <f t="shared" si="1541"/>
        <v>0</v>
      </c>
      <c r="BP1028" s="146">
        <f t="shared" si="1542"/>
        <v>0</v>
      </c>
      <c r="BQ1028" s="146">
        <f t="shared" si="1543"/>
        <v>0</v>
      </c>
      <c r="BR1028" s="146">
        <f t="shared" si="1544"/>
        <v>0</v>
      </c>
      <c r="BS1028" s="146">
        <f t="shared" si="1545"/>
        <v>0</v>
      </c>
      <c r="BT1028" s="146">
        <f t="shared" si="1546"/>
        <v>0</v>
      </c>
      <c r="BU1028" s="146">
        <f t="shared" si="1547"/>
        <v>0</v>
      </c>
      <c r="BV1028" s="146">
        <f t="shared" si="1548"/>
        <v>0</v>
      </c>
      <c r="BW1028" s="146">
        <f t="shared" si="1549"/>
        <v>0</v>
      </c>
      <c r="BX1028" s="146">
        <f t="shared" si="1550"/>
        <v>0</v>
      </c>
      <c r="BY1028" s="146">
        <f t="shared" si="1551"/>
        <v>0</v>
      </c>
      <c r="BZ1028" s="146">
        <f t="shared" si="1552"/>
        <v>0</v>
      </c>
      <c r="CA1028" s="146">
        <f t="shared" si="1553"/>
        <v>0</v>
      </c>
      <c r="CB1028" s="146">
        <f t="shared" si="1554"/>
        <v>0</v>
      </c>
      <c r="CC1028" s="146">
        <f t="shared" si="1555"/>
        <v>0</v>
      </c>
      <c r="CD1028" s="146">
        <f t="shared" si="1556"/>
        <v>0</v>
      </c>
      <c r="CE1028" s="146">
        <f t="shared" si="1557"/>
        <v>0</v>
      </c>
      <c r="CF1028" s="146">
        <f t="shared" si="1558"/>
        <v>0</v>
      </c>
      <c r="CG1028" s="146">
        <f t="shared" si="1559"/>
        <v>0</v>
      </c>
      <c r="CH1028" s="146">
        <f t="shared" si="1560"/>
        <v>0</v>
      </c>
      <c r="CI1028" s="146">
        <f t="shared" si="1561"/>
        <v>0</v>
      </c>
      <c r="CJ1028" s="146">
        <f t="shared" si="1562"/>
        <v>0</v>
      </c>
      <c r="CK1028" s="146">
        <f t="shared" si="1563"/>
        <v>0</v>
      </c>
      <c r="CL1028" s="146">
        <f t="shared" si="1564"/>
        <v>0</v>
      </c>
      <c r="CM1028" s="146">
        <f t="shared" si="1565"/>
        <v>0</v>
      </c>
      <c r="CN1028" s="146">
        <f t="shared" si="1566"/>
        <v>0</v>
      </c>
      <c r="CO1028" s="146">
        <f t="shared" si="1567"/>
        <v>1</v>
      </c>
      <c r="CP1028" s="146">
        <f t="shared" si="1568"/>
        <v>1</v>
      </c>
      <c r="CQ1028" s="146">
        <f t="shared" si="1569"/>
        <v>1</v>
      </c>
      <c r="CR1028" s="146">
        <f t="shared" si="1570"/>
        <v>1</v>
      </c>
      <c r="CS1028" s="146">
        <f t="shared" si="1571"/>
        <v>1</v>
      </c>
      <c r="CT1028" s="146">
        <f t="shared" si="1572"/>
        <v>1</v>
      </c>
      <c r="CU1028" s="146">
        <f t="shared" si="1573"/>
        <v>1</v>
      </c>
      <c r="CV1028" s="146">
        <f t="shared" si="1574"/>
        <v>1</v>
      </c>
      <c r="CW1028" s="146">
        <f t="shared" si="1575"/>
        <v>1</v>
      </c>
      <c r="CX1028" s="146">
        <f t="shared" si="1576"/>
        <v>1</v>
      </c>
      <c r="CY1028" s="146">
        <f t="shared" si="1577"/>
        <v>1</v>
      </c>
      <c r="CZ1028" s="146">
        <f t="shared" si="1578"/>
        <v>1</v>
      </c>
      <c r="DA1028" s="146">
        <f t="shared" si="1579"/>
        <v>1</v>
      </c>
      <c r="DB1028" s="146">
        <f t="shared" si="1580"/>
        <v>1</v>
      </c>
      <c r="DC1028" s="146">
        <f t="shared" si="1581"/>
        <v>1</v>
      </c>
      <c r="DD1028" s="146">
        <f t="shared" si="1582"/>
        <v>0</v>
      </c>
      <c r="DE1028" s="146">
        <f t="shared" si="1583"/>
        <v>0</v>
      </c>
      <c r="DF1028" s="146">
        <f t="shared" si="1584"/>
        <v>0</v>
      </c>
      <c r="DG1028" s="146">
        <f t="shared" si="1585"/>
        <v>0</v>
      </c>
      <c r="DH1028" s="146">
        <f t="shared" si="1586"/>
        <v>0</v>
      </c>
      <c r="DI1028" s="146">
        <f t="shared" si="1587"/>
        <v>0</v>
      </c>
      <c r="DJ1028" s="146">
        <f t="shared" si="1588"/>
        <v>0</v>
      </c>
      <c r="DK1028" s="146">
        <f t="shared" si="1589"/>
        <v>0</v>
      </c>
      <c r="DL1028" s="146">
        <f t="shared" si="1590"/>
        <v>0</v>
      </c>
      <c r="DM1028" s="146">
        <f t="shared" si="1591"/>
        <v>0</v>
      </c>
      <c r="DN1028" s="64">
        <f t="shared" si="1622"/>
        <v>15</v>
      </c>
      <c r="DO1028" s="52" t="str">
        <f t="shared" si="1623"/>
        <v/>
      </c>
      <c r="DP1028" s="52" t="str">
        <f t="shared" si="1593"/>
        <v/>
      </c>
      <c r="DQ1028" s="53">
        <f t="shared" si="1594"/>
        <v>15</v>
      </c>
      <c r="DR1028" s="1">
        <f t="shared" si="1624"/>
        <v>2</v>
      </c>
      <c r="DS1028" s="168" t="e">
        <f>IF(AND(DR1028=#REF!,BL1028=#REF!),'Tiến độ'!D1028,"")</f>
        <v>#REF!</v>
      </c>
    </row>
    <row r="1029" spans="1:123" ht="11.25" customHeight="1">
      <c r="A1029" s="314" t="str">
        <f>IF(B1029="","",MAX($A$7:A1028)+1)</f>
        <v/>
      </c>
      <c r="B1029" s="315"/>
      <c r="C1029" s="79" t="s">
        <v>954</v>
      </c>
      <c r="D1029" s="80" t="s">
        <v>955</v>
      </c>
      <c r="E1029" s="81">
        <v>2</v>
      </c>
      <c r="F1029" s="82">
        <v>30</v>
      </c>
      <c r="G1029" s="83"/>
      <c r="H1029" s="117">
        <f t="shared" ref="H1029" si="1627">H1028</f>
        <v>0.5</v>
      </c>
      <c r="I1029" s="107">
        <f t="shared" si="1626"/>
        <v>72</v>
      </c>
      <c r="J1029" s="28" t="s">
        <v>966</v>
      </c>
      <c r="K1029" s="86">
        <v>2</v>
      </c>
      <c r="L1029" s="87">
        <v>2</v>
      </c>
      <c r="M1029" s="87">
        <v>2</v>
      </c>
      <c r="N1029" s="88">
        <v>2</v>
      </c>
      <c r="O1029" s="86">
        <v>2</v>
      </c>
      <c r="P1029" s="87">
        <v>2</v>
      </c>
      <c r="Q1029" s="87">
        <v>2</v>
      </c>
      <c r="R1029" s="88">
        <v>2</v>
      </c>
      <c r="S1029" s="86">
        <v>2</v>
      </c>
      <c r="T1029" s="87">
        <v>2</v>
      </c>
      <c r="U1029" s="87">
        <v>2</v>
      </c>
      <c r="V1029" s="87">
        <v>2</v>
      </c>
      <c r="W1029" s="88">
        <v>2</v>
      </c>
      <c r="X1029" s="86">
        <v>2</v>
      </c>
      <c r="Y1029" s="87">
        <v>2</v>
      </c>
      <c r="Z1029" s="87" t="s">
        <v>163</v>
      </c>
      <c r="AA1029" s="88" t="s">
        <v>163</v>
      </c>
      <c r="AB1029" s="86" t="s">
        <v>163</v>
      </c>
      <c r="AC1029" s="87" t="s">
        <v>163</v>
      </c>
      <c r="AD1029" s="87" t="s">
        <v>164</v>
      </c>
      <c r="AE1029" s="88" t="s">
        <v>164</v>
      </c>
      <c r="AF1029" s="86" t="s">
        <v>164</v>
      </c>
      <c r="AG1029" s="87" t="s">
        <v>164</v>
      </c>
      <c r="AH1029" s="87" t="s">
        <v>164</v>
      </c>
      <c r="AI1029" s="362"/>
      <c r="AJ1029" s="363"/>
      <c r="AK1029" s="108" t="s">
        <v>164</v>
      </c>
      <c r="AL1029" s="87"/>
      <c r="AM1029" s="87"/>
      <c r="AN1029" s="88"/>
      <c r="AO1029" s="86"/>
      <c r="AP1029" s="87"/>
      <c r="AQ1029" s="87"/>
      <c r="AR1029" s="88"/>
      <c r="AS1029" s="89"/>
      <c r="AT1029" s="87"/>
      <c r="AU1029" s="87"/>
      <c r="AV1029" s="90"/>
      <c r="AW1029" s="86"/>
      <c r="AX1029" s="87"/>
      <c r="AY1029" s="87"/>
      <c r="AZ1029" s="87"/>
      <c r="BA1029" s="88"/>
      <c r="BB1029" s="89"/>
      <c r="BC1029" s="87"/>
      <c r="BD1029" s="87"/>
      <c r="BE1029" s="321"/>
      <c r="BF1029" s="322"/>
      <c r="BG1029" s="322"/>
      <c r="BH1029" s="322"/>
      <c r="BI1029" s="322"/>
      <c r="BJ1029" s="323"/>
      <c r="BK1029" s="46" t="s">
        <v>18</v>
      </c>
      <c r="BL1029" s="46" t="s">
        <v>50</v>
      </c>
      <c r="BN1029" s="146">
        <f t="shared" si="1592"/>
        <v>1</v>
      </c>
      <c r="BO1029" s="146">
        <f t="shared" si="1541"/>
        <v>1</v>
      </c>
      <c r="BP1029" s="146">
        <f t="shared" si="1542"/>
        <v>1</v>
      </c>
      <c r="BQ1029" s="146">
        <f t="shared" si="1543"/>
        <v>1</v>
      </c>
      <c r="BR1029" s="146">
        <f t="shared" si="1544"/>
        <v>1</v>
      </c>
      <c r="BS1029" s="146">
        <f t="shared" si="1545"/>
        <v>1</v>
      </c>
      <c r="BT1029" s="146">
        <f t="shared" si="1546"/>
        <v>1</v>
      </c>
      <c r="BU1029" s="146">
        <f t="shared" si="1547"/>
        <v>1</v>
      </c>
      <c r="BV1029" s="146">
        <f t="shared" si="1548"/>
        <v>1</v>
      </c>
      <c r="BW1029" s="146">
        <f t="shared" si="1549"/>
        <v>1</v>
      </c>
      <c r="BX1029" s="146">
        <f t="shared" si="1550"/>
        <v>1</v>
      </c>
      <c r="BY1029" s="146">
        <f t="shared" si="1551"/>
        <v>1</v>
      </c>
      <c r="BZ1029" s="146">
        <f t="shared" si="1552"/>
        <v>1</v>
      </c>
      <c r="CA1029" s="146">
        <f t="shared" si="1553"/>
        <v>1</v>
      </c>
      <c r="CB1029" s="146">
        <f t="shared" si="1554"/>
        <v>1</v>
      </c>
      <c r="CC1029" s="146">
        <f t="shared" si="1555"/>
        <v>0</v>
      </c>
      <c r="CD1029" s="146">
        <f t="shared" si="1556"/>
        <v>0</v>
      </c>
      <c r="CE1029" s="146">
        <f t="shared" si="1557"/>
        <v>0</v>
      </c>
      <c r="CF1029" s="146">
        <f t="shared" si="1558"/>
        <v>0</v>
      </c>
      <c r="CG1029" s="146">
        <f t="shared" si="1559"/>
        <v>0</v>
      </c>
      <c r="CH1029" s="146">
        <f t="shared" si="1560"/>
        <v>0</v>
      </c>
      <c r="CI1029" s="146">
        <f t="shared" si="1561"/>
        <v>0</v>
      </c>
      <c r="CJ1029" s="146">
        <f t="shared" si="1562"/>
        <v>0</v>
      </c>
      <c r="CK1029" s="146">
        <f t="shared" si="1563"/>
        <v>0</v>
      </c>
      <c r="CL1029" s="146">
        <f t="shared" si="1564"/>
        <v>0</v>
      </c>
      <c r="CM1029" s="146">
        <f t="shared" si="1565"/>
        <v>0</v>
      </c>
      <c r="CN1029" s="146">
        <f t="shared" si="1566"/>
        <v>0</v>
      </c>
      <c r="CO1029" s="146">
        <f t="shared" si="1567"/>
        <v>0</v>
      </c>
      <c r="CP1029" s="146">
        <f t="shared" si="1568"/>
        <v>0</v>
      </c>
      <c r="CQ1029" s="146">
        <f t="shared" si="1569"/>
        <v>0</v>
      </c>
      <c r="CR1029" s="146">
        <f t="shared" si="1570"/>
        <v>0</v>
      </c>
      <c r="CS1029" s="146">
        <f t="shared" si="1571"/>
        <v>0</v>
      </c>
      <c r="CT1029" s="146">
        <f t="shared" si="1572"/>
        <v>0</v>
      </c>
      <c r="CU1029" s="146">
        <f t="shared" si="1573"/>
        <v>0</v>
      </c>
      <c r="CV1029" s="146">
        <f t="shared" si="1574"/>
        <v>0</v>
      </c>
      <c r="CW1029" s="146">
        <f t="shared" si="1575"/>
        <v>0</v>
      </c>
      <c r="CX1029" s="146">
        <f t="shared" si="1576"/>
        <v>0</v>
      </c>
      <c r="CY1029" s="146">
        <f t="shared" si="1577"/>
        <v>0</v>
      </c>
      <c r="CZ1029" s="146">
        <f t="shared" si="1578"/>
        <v>0</v>
      </c>
      <c r="DA1029" s="146">
        <f t="shared" si="1579"/>
        <v>0</v>
      </c>
      <c r="DB1029" s="146">
        <f t="shared" si="1580"/>
        <v>0</v>
      </c>
      <c r="DC1029" s="146">
        <f t="shared" si="1581"/>
        <v>0</v>
      </c>
      <c r="DD1029" s="146">
        <f t="shared" si="1582"/>
        <v>0</v>
      </c>
      <c r="DE1029" s="146">
        <f t="shared" si="1583"/>
        <v>0</v>
      </c>
      <c r="DF1029" s="146">
        <f t="shared" si="1584"/>
        <v>0</v>
      </c>
      <c r="DG1029" s="146">
        <f t="shared" si="1585"/>
        <v>0</v>
      </c>
      <c r="DH1029" s="146">
        <f t="shared" si="1586"/>
        <v>0</v>
      </c>
      <c r="DI1029" s="146">
        <f t="shared" si="1587"/>
        <v>0</v>
      </c>
      <c r="DJ1029" s="146">
        <f t="shared" si="1588"/>
        <v>0</v>
      </c>
      <c r="DK1029" s="146">
        <f t="shared" si="1589"/>
        <v>0</v>
      </c>
      <c r="DL1029" s="146">
        <f t="shared" si="1590"/>
        <v>0</v>
      </c>
      <c r="DM1029" s="146">
        <f t="shared" si="1591"/>
        <v>0</v>
      </c>
      <c r="DN1029" s="64">
        <f t="shared" si="1622"/>
        <v>15</v>
      </c>
      <c r="DO1029" s="52">
        <f t="shared" si="1623"/>
        <v>15</v>
      </c>
      <c r="DP1029" s="52" t="str">
        <f t="shared" si="1593"/>
        <v/>
      </c>
      <c r="DQ1029" s="53" t="str">
        <f t="shared" si="1594"/>
        <v/>
      </c>
      <c r="DR1029" s="1">
        <f t="shared" si="1624"/>
        <v>1</v>
      </c>
      <c r="DS1029" s="168" t="e">
        <f>IF(AND(DR1029=#REF!,BL1029=#REF!),'Tiến độ'!D1029,"")</f>
        <v>#REF!</v>
      </c>
    </row>
    <row r="1030" spans="1:123" ht="11.25" customHeight="1">
      <c r="A1030" s="310" t="str">
        <f>IF(B1030="","",MAX($A$7:A1029)+1)</f>
        <v/>
      </c>
      <c r="B1030" s="313"/>
      <c r="C1030" s="91" t="s">
        <v>8</v>
      </c>
      <c r="D1030" s="92"/>
      <c r="E1030" s="93">
        <f>SUM(E1016:E1029)</f>
        <v>38</v>
      </c>
      <c r="F1030" s="131"/>
      <c r="G1030" s="132"/>
      <c r="H1030" s="133"/>
      <c r="I1030" s="134"/>
      <c r="J1030" s="30"/>
      <c r="K1030" s="96">
        <f t="shared" ref="K1030:AH1030" si="1628">SUM(K1016:K1029)</f>
        <v>17</v>
      </c>
      <c r="L1030" s="97">
        <f t="shared" si="1628"/>
        <v>17</v>
      </c>
      <c r="M1030" s="97">
        <f t="shared" si="1628"/>
        <v>17</v>
      </c>
      <c r="N1030" s="98">
        <f t="shared" si="1628"/>
        <v>17</v>
      </c>
      <c r="O1030" s="96">
        <f t="shared" si="1628"/>
        <v>17</v>
      </c>
      <c r="P1030" s="97">
        <f t="shared" si="1628"/>
        <v>17</v>
      </c>
      <c r="Q1030" s="97">
        <f t="shared" si="1628"/>
        <v>17</v>
      </c>
      <c r="R1030" s="98">
        <f t="shared" si="1628"/>
        <v>17</v>
      </c>
      <c r="S1030" s="96">
        <f t="shared" si="1628"/>
        <v>17</v>
      </c>
      <c r="T1030" s="97">
        <f t="shared" si="1628"/>
        <v>17</v>
      </c>
      <c r="U1030" s="97">
        <f t="shared" si="1628"/>
        <v>17</v>
      </c>
      <c r="V1030" s="97">
        <f t="shared" si="1628"/>
        <v>17</v>
      </c>
      <c r="W1030" s="98">
        <f t="shared" si="1628"/>
        <v>17</v>
      </c>
      <c r="X1030" s="96">
        <f t="shared" si="1628"/>
        <v>14</v>
      </c>
      <c r="Y1030" s="97">
        <f t="shared" si="1628"/>
        <v>14</v>
      </c>
      <c r="Z1030" s="97">
        <f t="shared" si="1628"/>
        <v>0</v>
      </c>
      <c r="AA1030" s="98">
        <f t="shared" si="1628"/>
        <v>0</v>
      </c>
      <c r="AB1030" s="96">
        <f t="shared" si="1628"/>
        <v>0</v>
      </c>
      <c r="AC1030" s="97">
        <f t="shared" si="1628"/>
        <v>0</v>
      </c>
      <c r="AD1030" s="97">
        <f t="shared" si="1628"/>
        <v>0</v>
      </c>
      <c r="AE1030" s="98">
        <f t="shared" si="1628"/>
        <v>0</v>
      </c>
      <c r="AF1030" s="96">
        <f t="shared" si="1628"/>
        <v>0</v>
      </c>
      <c r="AG1030" s="97">
        <f t="shared" si="1628"/>
        <v>0</v>
      </c>
      <c r="AH1030" s="97">
        <f t="shared" si="1628"/>
        <v>0</v>
      </c>
      <c r="AI1030" s="362"/>
      <c r="AJ1030" s="363"/>
      <c r="AK1030" s="96">
        <f t="shared" ref="AK1030:BD1030" si="1629">SUM(AK1016:AK1029)</f>
        <v>0</v>
      </c>
      <c r="AL1030" s="97">
        <f t="shared" si="1629"/>
        <v>24</v>
      </c>
      <c r="AM1030" s="97">
        <f t="shared" si="1629"/>
        <v>24</v>
      </c>
      <c r="AN1030" s="98">
        <f t="shared" si="1629"/>
        <v>24</v>
      </c>
      <c r="AO1030" s="96">
        <f t="shared" si="1629"/>
        <v>24</v>
      </c>
      <c r="AP1030" s="97">
        <f t="shared" si="1629"/>
        <v>24</v>
      </c>
      <c r="AQ1030" s="97">
        <f t="shared" si="1629"/>
        <v>24</v>
      </c>
      <c r="AR1030" s="98">
        <f t="shared" si="1629"/>
        <v>24</v>
      </c>
      <c r="AS1030" s="99">
        <f t="shared" si="1629"/>
        <v>24</v>
      </c>
      <c r="AT1030" s="97">
        <f t="shared" si="1629"/>
        <v>24</v>
      </c>
      <c r="AU1030" s="97">
        <f t="shared" si="1629"/>
        <v>24</v>
      </c>
      <c r="AV1030" s="100">
        <f t="shared" si="1629"/>
        <v>24</v>
      </c>
      <c r="AW1030" s="96">
        <f t="shared" si="1629"/>
        <v>24</v>
      </c>
      <c r="AX1030" s="97">
        <f t="shared" si="1629"/>
        <v>24</v>
      </c>
      <c r="AY1030" s="97">
        <f t="shared" si="1629"/>
        <v>24</v>
      </c>
      <c r="AZ1030" s="97">
        <f t="shared" si="1629"/>
        <v>24</v>
      </c>
      <c r="BA1030" s="98">
        <f t="shared" si="1629"/>
        <v>0</v>
      </c>
      <c r="BB1030" s="99">
        <f t="shared" si="1629"/>
        <v>0</v>
      </c>
      <c r="BC1030" s="97">
        <f t="shared" si="1629"/>
        <v>0</v>
      </c>
      <c r="BD1030" s="97">
        <f t="shared" si="1629"/>
        <v>0</v>
      </c>
      <c r="BE1030" s="321"/>
      <c r="BF1030" s="322"/>
      <c r="BG1030" s="322"/>
      <c r="BH1030" s="322"/>
      <c r="BI1030" s="322"/>
      <c r="BJ1030" s="323"/>
      <c r="BK1030" s="47"/>
      <c r="BL1030" s="47" t="s">
        <v>1113</v>
      </c>
      <c r="BN1030" s="146">
        <f t="shared" si="1592"/>
        <v>0</v>
      </c>
      <c r="BO1030" s="146">
        <f t="shared" si="1541"/>
        <v>0</v>
      </c>
      <c r="BP1030" s="146">
        <f t="shared" si="1542"/>
        <v>0</v>
      </c>
      <c r="BQ1030" s="146">
        <f t="shared" si="1543"/>
        <v>0</v>
      </c>
      <c r="BR1030" s="146">
        <f t="shared" si="1544"/>
        <v>0</v>
      </c>
      <c r="BS1030" s="146">
        <f t="shared" si="1545"/>
        <v>0</v>
      </c>
      <c r="BT1030" s="146">
        <f t="shared" si="1546"/>
        <v>0</v>
      </c>
      <c r="BU1030" s="146">
        <f t="shared" si="1547"/>
        <v>0</v>
      </c>
      <c r="BV1030" s="146">
        <f t="shared" si="1548"/>
        <v>0</v>
      </c>
      <c r="BW1030" s="146">
        <f t="shared" si="1549"/>
        <v>0</v>
      </c>
      <c r="BX1030" s="146">
        <f t="shared" si="1550"/>
        <v>0</v>
      </c>
      <c r="BY1030" s="146">
        <f t="shared" si="1551"/>
        <v>0</v>
      </c>
      <c r="BZ1030" s="146">
        <f t="shared" si="1552"/>
        <v>0</v>
      </c>
      <c r="CA1030" s="146">
        <f t="shared" si="1553"/>
        <v>0</v>
      </c>
      <c r="CB1030" s="146">
        <f t="shared" si="1554"/>
        <v>0</v>
      </c>
      <c r="CC1030" s="146">
        <f t="shared" si="1555"/>
        <v>0</v>
      </c>
      <c r="CD1030" s="146">
        <f t="shared" si="1556"/>
        <v>0</v>
      </c>
      <c r="CE1030" s="146">
        <f t="shared" si="1557"/>
        <v>0</v>
      </c>
      <c r="CF1030" s="146">
        <f t="shared" si="1558"/>
        <v>0</v>
      </c>
      <c r="CG1030" s="146">
        <f t="shared" si="1559"/>
        <v>0</v>
      </c>
      <c r="CH1030" s="146">
        <f t="shared" si="1560"/>
        <v>0</v>
      </c>
      <c r="CI1030" s="146">
        <f t="shared" si="1561"/>
        <v>0</v>
      </c>
      <c r="CJ1030" s="146">
        <f t="shared" si="1562"/>
        <v>0</v>
      </c>
      <c r="CK1030" s="146">
        <f t="shared" si="1563"/>
        <v>0</v>
      </c>
      <c r="CL1030" s="146">
        <f t="shared" si="1564"/>
        <v>0</v>
      </c>
      <c r="CM1030" s="146">
        <f t="shared" si="1565"/>
        <v>0</v>
      </c>
      <c r="CN1030" s="146">
        <f t="shared" si="1566"/>
        <v>0</v>
      </c>
      <c r="CO1030" s="146">
        <f t="shared" si="1567"/>
        <v>0</v>
      </c>
      <c r="CP1030" s="146">
        <f t="shared" si="1568"/>
        <v>0</v>
      </c>
      <c r="CQ1030" s="146">
        <f t="shared" si="1569"/>
        <v>0</v>
      </c>
      <c r="CR1030" s="146">
        <f t="shared" si="1570"/>
        <v>0</v>
      </c>
      <c r="CS1030" s="146">
        <f t="shared" si="1571"/>
        <v>0</v>
      </c>
      <c r="CT1030" s="146">
        <f t="shared" si="1572"/>
        <v>0</v>
      </c>
      <c r="CU1030" s="146">
        <f t="shared" si="1573"/>
        <v>0</v>
      </c>
      <c r="CV1030" s="146">
        <f t="shared" si="1574"/>
        <v>0</v>
      </c>
      <c r="CW1030" s="146">
        <f t="shared" si="1575"/>
        <v>0</v>
      </c>
      <c r="CX1030" s="146">
        <f t="shared" si="1576"/>
        <v>0</v>
      </c>
      <c r="CY1030" s="146">
        <f t="shared" si="1577"/>
        <v>0</v>
      </c>
      <c r="CZ1030" s="146">
        <f t="shared" si="1578"/>
        <v>0</v>
      </c>
      <c r="DA1030" s="146">
        <f t="shared" si="1579"/>
        <v>0</v>
      </c>
      <c r="DB1030" s="146">
        <f t="shared" si="1580"/>
        <v>0</v>
      </c>
      <c r="DC1030" s="146">
        <f t="shared" si="1581"/>
        <v>0</v>
      </c>
      <c r="DD1030" s="146">
        <f t="shared" si="1582"/>
        <v>0</v>
      </c>
      <c r="DE1030" s="146">
        <f t="shared" si="1583"/>
        <v>0</v>
      </c>
      <c r="DF1030" s="146">
        <f t="shared" si="1584"/>
        <v>0</v>
      </c>
      <c r="DG1030" s="146">
        <f t="shared" si="1585"/>
        <v>0</v>
      </c>
      <c r="DH1030" s="146">
        <f t="shared" si="1586"/>
        <v>0</v>
      </c>
      <c r="DI1030" s="146">
        <f t="shared" si="1587"/>
        <v>0</v>
      </c>
      <c r="DJ1030" s="146">
        <f t="shared" si="1588"/>
        <v>0</v>
      </c>
      <c r="DK1030" s="146">
        <f t="shared" si="1589"/>
        <v>0</v>
      </c>
      <c r="DL1030" s="146">
        <f t="shared" si="1590"/>
        <v>0</v>
      </c>
      <c r="DM1030" s="146">
        <f t="shared" si="1591"/>
        <v>0</v>
      </c>
      <c r="DN1030" s="54"/>
      <c r="DO1030" s="55"/>
      <c r="DP1030" s="55"/>
      <c r="DQ1030" s="56"/>
      <c r="DS1030" s="168" t="e">
        <f>IF(AND(DR1030=#REF!,BL1030=#REF!),'Tiến độ'!D1030,"")</f>
        <v>#REF!</v>
      </c>
    </row>
    <row r="1031" spans="1:123" ht="11.25" customHeight="1">
      <c r="A1031" s="308">
        <f>IF(B1031="","",MAX($A$7:A1030)+1)</f>
        <v>70</v>
      </c>
      <c r="B1031" s="311" t="s">
        <v>988</v>
      </c>
      <c r="C1031" s="67" t="s">
        <v>455</v>
      </c>
      <c r="D1031" s="68" t="s">
        <v>456</v>
      </c>
      <c r="E1031" s="69">
        <v>3</v>
      </c>
      <c r="F1031" s="70">
        <v>60</v>
      </c>
      <c r="G1031" s="71"/>
      <c r="H1031" s="72">
        <v>2</v>
      </c>
      <c r="I1031" s="73"/>
      <c r="J1031" s="24"/>
      <c r="K1031" s="74"/>
      <c r="L1031" s="75"/>
      <c r="M1031" s="75"/>
      <c r="N1031" s="76" t="s">
        <v>874</v>
      </c>
      <c r="O1031" s="74" t="s">
        <v>987</v>
      </c>
      <c r="P1031" s="75" t="s">
        <v>987</v>
      </c>
      <c r="Q1031" s="75">
        <v>4</v>
      </c>
      <c r="R1031" s="76">
        <v>4</v>
      </c>
      <c r="S1031" s="74">
        <v>4</v>
      </c>
      <c r="T1031" s="75">
        <v>4</v>
      </c>
      <c r="U1031" s="75">
        <v>4</v>
      </c>
      <c r="V1031" s="75">
        <v>4</v>
      </c>
      <c r="W1031" s="76">
        <v>4</v>
      </c>
      <c r="X1031" s="74">
        <v>4</v>
      </c>
      <c r="Y1031" s="75">
        <v>4</v>
      </c>
      <c r="Z1031" s="75">
        <v>4</v>
      </c>
      <c r="AA1031" s="76">
        <v>4</v>
      </c>
      <c r="AB1031" s="74">
        <v>4</v>
      </c>
      <c r="AC1031" s="75">
        <v>4</v>
      </c>
      <c r="AD1031" s="75">
        <v>4</v>
      </c>
      <c r="AE1031" s="76">
        <v>4</v>
      </c>
      <c r="AF1031" s="74" t="s">
        <v>163</v>
      </c>
      <c r="AG1031" s="75" t="s">
        <v>163</v>
      </c>
      <c r="AH1031" s="75" t="s">
        <v>163</v>
      </c>
      <c r="AI1031" s="362"/>
      <c r="AJ1031" s="363"/>
      <c r="AK1031" s="74" t="s">
        <v>163</v>
      </c>
      <c r="AL1031" s="75"/>
      <c r="AM1031" s="75"/>
      <c r="AN1031" s="76"/>
      <c r="AO1031" s="74"/>
      <c r="AP1031" s="75"/>
      <c r="AQ1031" s="75"/>
      <c r="AR1031" s="76"/>
      <c r="AS1031" s="77"/>
      <c r="AT1031" s="75"/>
      <c r="AU1031" s="75"/>
      <c r="AV1031" s="78"/>
      <c r="AW1031" s="74"/>
      <c r="AX1031" s="75"/>
      <c r="AY1031" s="75"/>
      <c r="AZ1031" s="75"/>
      <c r="BA1031" s="76"/>
      <c r="BB1031" s="77"/>
      <c r="BC1031" s="75"/>
      <c r="BD1031" s="75"/>
      <c r="BE1031" s="321"/>
      <c r="BF1031" s="322"/>
      <c r="BG1031" s="322"/>
      <c r="BH1031" s="322"/>
      <c r="BI1031" s="322"/>
      <c r="BJ1031" s="323"/>
      <c r="BK1031" s="45" t="s">
        <v>1111</v>
      </c>
      <c r="BL1031" s="45" t="s">
        <v>51</v>
      </c>
      <c r="BN1031" s="146">
        <f t="shared" si="1592"/>
        <v>0</v>
      </c>
      <c r="BO1031" s="146">
        <f t="shared" ref="BO1031:BO1094" si="1630">IF(ISERROR(L1031-0)=TRUE,0,$H1031*L1031)</f>
        <v>0</v>
      </c>
      <c r="BP1031" s="146">
        <f t="shared" ref="BP1031:BP1094" si="1631">IF(ISERROR(M1031-0)=TRUE,0,$H1031*M1031)</f>
        <v>0</v>
      </c>
      <c r="BQ1031" s="146">
        <f t="shared" ref="BQ1031:BQ1094" si="1632">IF(ISERROR(N1031-0)=TRUE,0,$H1031*N1031)</f>
        <v>0</v>
      </c>
      <c r="BR1031" s="146">
        <f t="shared" ref="BR1031:BR1094" si="1633">IF(ISERROR(O1031-0)=TRUE,0,$H1031*O1031)</f>
        <v>0</v>
      </c>
      <c r="BS1031" s="146">
        <f t="shared" ref="BS1031:BS1094" si="1634">IF(ISERROR(P1031-0)=TRUE,0,$H1031*P1031)</f>
        <v>0</v>
      </c>
      <c r="BT1031" s="146">
        <f t="shared" ref="BT1031:BT1094" si="1635">IF(ISERROR(Q1031-0)=TRUE,0,$H1031*Q1031)</f>
        <v>8</v>
      </c>
      <c r="BU1031" s="146">
        <f t="shared" ref="BU1031:BU1094" si="1636">IF(ISERROR(R1031-0)=TRUE,0,$H1031*R1031)</f>
        <v>8</v>
      </c>
      <c r="BV1031" s="146">
        <f t="shared" ref="BV1031:BV1094" si="1637">IF(ISERROR(S1031-0)=TRUE,0,$H1031*S1031)</f>
        <v>8</v>
      </c>
      <c r="BW1031" s="146">
        <f t="shared" ref="BW1031:BW1094" si="1638">IF(ISERROR(T1031-0)=TRUE,0,$H1031*T1031)</f>
        <v>8</v>
      </c>
      <c r="BX1031" s="146">
        <f t="shared" ref="BX1031:BX1094" si="1639">IF(ISERROR(U1031-0)=TRUE,0,$H1031*U1031)</f>
        <v>8</v>
      </c>
      <c r="BY1031" s="146">
        <f t="shared" ref="BY1031:BY1094" si="1640">IF(ISERROR(V1031-0)=TRUE,0,$H1031*V1031)</f>
        <v>8</v>
      </c>
      <c r="BZ1031" s="146">
        <f t="shared" ref="BZ1031:BZ1094" si="1641">IF(ISERROR(W1031-0)=TRUE,0,$H1031*W1031)</f>
        <v>8</v>
      </c>
      <c r="CA1031" s="146">
        <f t="shared" ref="CA1031:CA1094" si="1642">IF(ISERROR(X1031-0)=TRUE,0,$H1031*X1031)</f>
        <v>8</v>
      </c>
      <c r="CB1031" s="146">
        <f t="shared" ref="CB1031:CB1094" si="1643">IF(ISERROR(Y1031-0)=TRUE,0,$H1031*Y1031)</f>
        <v>8</v>
      </c>
      <c r="CC1031" s="146">
        <f t="shared" ref="CC1031:CC1094" si="1644">IF(ISERROR(Z1031-0)=TRUE,0,$H1031*Z1031)</f>
        <v>8</v>
      </c>
      <c r="CD1031" s="146">
        <f t="shared" ref="CD1031:CD1094" si="1645">IF(ISERROR(AA1031-0)=TRUE,0,$H1031*AA1031)</f>
        <v>8</v>
      </c>
      <c r="CE1031" s="146">
        <f t="shared" ref="CE1031:CE1094" si="1646">IF(ISERROR(AB1031-0)=TRUE,0,$H1031*AB1031)</f>
        <v>8</v>
      </c>
      <c r="CF1031" s="146">
        <f t="shared" ref="CF1031:CF1094" si="1647">IF(ISERROR(AC1031-0)=TRUE,0,$H1031*AC1031)</f>
        <v>8</v>
      </c>
      <c r="CG1031" s="146">
        <f t="shared" ref="CG1031:CG1094" si="1648">IF(ISERROR(AD1031-0)=TRUE,0,$H1031*AD1031)</f>
        <v>8</v>
      </c>
      <c r="CH1031" s="146">
        <f t="shared" ref="CH1031:CH1094" si="1649">IF(ISERROR(AE1031-0)=TRUE,0,$H1031*AE1031)</f>
        <v>8</v>
      </c>
      <c r="CI1031" s="146">
        <f t="shared" ref="CI1031:CI1094" si="1650">IF(ISERROR(AF1031-0)=TRUE,0,$H1031*AF1031)</f>
        <v>0</v>
      </c>
      <c r="CJ1031" s="146">
        <f t="shared" ref="CJ1031:CJ1094" si="1651">IF(ISERROR(AG1031-0)=TRUE,0,$H1031*AG1031)</f>
        <v>0</v>
      </c>
      <c r="CK1031" s="146">
        <f t="shared" ref="CK1031:CK1094" si="1652">IF(ISERROR(AH1031-0)=TRUE,0,$H1031*AH1031)</f>
        <v>0</v>
      </c>
      <c r="CL1031" s="146">
        <f t="shared" ref="CL1031:CL1094" si="1653">IF(ISERROR(AI1031-0)=TRUE,0,$H1031*AI1031)</f>
        <v>0</v>
      </c>
      <c r="CM1031" s="146">
        <f t="shared" ref="CM1031:CM1094" si="1654">IF(ISERROR(AJ1031-0)=TRUE,0,$H1031*AJ1031)</f>
        <v>0</v>
      </c>
      <c r="CN1031" s="146">
        <f t="shared" ref="CN1031:CN1094" si="1655">IF(ISERROR(AK1031-0)=TRUE,0,$H1031*AK1031)</f>
        <v>0</v>
      </c>
      <c r="CO1031" s="146">
        <f t="shared" ref="CO1031:CO1094" si="1656">IF(ISERROR(AL1031-0)=TRUE,0,$H1031*AL1031)</f>
        <v>0</v>
      </c>
      <c r="CP1031" s="146">
        <f t="shared" ref="CP1031:CP1094" si="1657">IF(ISERROR(AM1031-0)=TRUE,0,$H1031*AM1031)</f>
        <v>0</v>
      </c>
      <c r="CQ1031" s="146">
        <f t="shared" ref="CQ1031:CQ1094" si="1658">IF(ISERROR(AN1031-0)=TRUE,0,$H1031*AN1031)</f>
        <v>0</v>
      </c>
      <c r="CR1031" s="146">
        <f t="shared" ref="CR1031:CR1094" si="1659">IF(ISERROR(AO1031-0)=TRUE,0,$H1031*AO1031)</f>
        <v>0</v>
      </c>
      <c r="CS1031" s="146">
        <f t="shared" ref="CS1031:CS1094" si="1660">IF(ISERROR(AP1031-0)=TRUE,0,$H1031*AP1031)</f>
        <v>0</v>
      </c>
      <c r="CT1031" s="146">
        <f t="shared" ref="CT1031:CT1094" si="1661">IF(ISERROR(AQ1031-0)=TRUE,0,$H1031*AQ1031)</f>
        <v>0</v>
      </c>
      <c r="CU1031" s="146">
        <f t="shared" ref="CU1031:CU1094" si="1662">IF(ISERROR(AR1031-0)=TRUE,0,$H1031*AR1031)</f>
        <v>0</v>
      </c>
      <c r="CV1031" s="146">
        <f t="shared" ref="CV1031:CV1094" si="1663">IF(ISERROR(AS1031-0)=TRUE,0,$H1031*AS1031)</f>
        <v>0</v>
      </c>
      <c r="CW1031" s="146">
        <f t="shared" ref="CW1031:CW1094" si="1664">IF(ISERROR(AT1031-0)=TRUE,0,$H1031*AT1031)</f>
        <v>0</v>
      </c>
      <c r="CX1031" s="146">
        <f t="shared" ref="CX1031:CX1094" si="1665">IF(ISERROR(AU1031-0)=TRUE,0,$H1031*AU1031)</f>
        <v>0</v>
      </c>
      <c r="CY1031" s="146">
        <f t="shared" ref="CY1031:CY1094" si="1666">IF(ISERROR(AV1031-0)=TRUE,0,$H1031*AV1031)</f>
        <v>0</v>
      </c>
      <c r="CZ1031" s="146">
        <f t="shared" ref="CZ1031:CZ1094" si="1667">IF(ISERROR(AW1031-0)=TRUE,0,$H1031*AW1031)</f>
        <v>0</v>
      </c>
      <c r="DA1031" s="146">
        <f t="shared" ref="DA1031:DA1094" si="1668">IF(ISERROR(AX1031-0)=TRUE,0,$H1031*AX1031)</f>
        <v>0</v>
      </c>
      <c r="DB1031" s="146">
        <f t="shared" ref="DB1031:DB1094" si="1669">IF(ISERROR(AY1031-0)=TRUE,0,$H1031*AY1031)</f>
        <v>0</v>
      </c>
      <c r="DC1031" s="146">
        <f t="shared" ref="DC1031:DC1094" si="1670">IF(ISERROR(AZ1031-0)=TRUE,0,$H1031*AZ1031)</f>
        <v>0</v>
      </c>
      <c r="DD1031" s="146">
        <f t="shared" ref="DD1031:DD1094" si="1671">IF(ISERROR(BA1031-0)=TRUE,0,$H1031*BA1031)</f>
        <v>0</v>
      </c>
      <c r="DE1031" s="146">
        <f t="shared" ref="DE1031:DE1094" si="1672">IF(ISERROR(BB1031-0)=TRUE,0,$H1031*BB1031)</f>
        <v>0</v>
      </c>
      <c r="DF1031" s="146">
        <f t="shared" ref="DF1031:DF1094" si="1673">IF(ISERROR(BC1031-0)=TRUE,0,$H1031*BC1031)</f>
        <v>0</v>
      </c>
      <c r="DG1031" s="146">
        <f t="shared" ref="DG1031:DG1094" si="1674">IF(ISERROR(BD1031-0)=TRUE,0,$H1031*BD1031)</f>
        <v>0</v>
      </c>
      <c r="DH1031" s="146">
        <f t="shared" ref="DH1031:DH1094" si="1675">IF(ISERROR(BE1031-0)=TRUE,0,$H1031*BE1031)</f>
        <v>0</v>
      </c>
      <c r="DI1031" s="146">
        <f t="shared" ref="DI1031:DI1094" si="1676">IF(ISERROR(BF1031-0)=TRUE,0,$H1031*BF1031)</f>
        <v>0</v>
      </c>
      <c r="DJ1031" s="146">
        <f t="shared" ref="DJ1031:DJ1094" si="1677">IF(ISERROR(BG1031-0)=TRUE,0,$H1031*BG1031)</f>
        <v>0</v>
      </c>
      <c r="DK1031" s="146">
        <f t="shared" ref="DK1031:DK1094" si="1678">IF(ISERROR(BH1031-0)=TRUE,0,$H1031*BH1031)</f>
        <v>0</v>
      </c>
      <c r="DL1031" s="146">
        <f t="shared" ref="DL1031:DL1094" si="1679">IF(ISERROR(BI1031-0)=TRUE,0,$H1031*BI1031)</f>
        <v>0</v>
      </c>
      <c r="DM1031" s="146">
        <f t="shared" ref="DM1031:DM1094" si="1680">IF(ISERROR(BJ1031-0)=TRUE,0,$H1031*BJ1031)</f>
        <v>0</v>
      </c>
      <c r="DN1031" s="63">
        <f t="shared" ref="DN1031:DN1046" si="1681">F1031*H1031</f>
        <v>120</v>
      </c>
      <c r="DO1031" s="50">
        <f t="shared" ref="DO1031:DO1046" si="1682">IF(COUNTA(K1031:AC1031)&gt;0,DN1031,"")</f>
        <v>120</v>
      </c>
      <c r="DP1031" s="50" t="str">
        <f t="shared" si="1593"/>
        <v/>
      </c>
      <c r="DQ1031" s="51" t="str">
        <f t="shared" si="1594"/>
        <v/>
      </c>
      <c r="DR1031" s="1">
        <f t="shared" ref="DR1031:DR1046" si="1683">IF(DQ1031="",1,2)</f>
        <v>1</v>
      </c>
      <c r="DS1031" s="168" t="e">
        <f>IF(AND(DR1031=#REF!,BL1031=#REF!),'Tiến độ'!D1031,"")</f>
        <v>#REF!</v>
      </c>
    </row>
    <row r="1032" spans="1:123" ht="11.25" customHeight="1">
      <c r="A1032" s="309" t="str">
        <f>IF(B1032="","",MAX($A$7:A1031)+1)</f>
        <v/>
      </c>
      <c r="B1032" s="312"/>
      <c r="C1032" s="101" t="s">
        <v>1016</v>
      </c>
      <c r="D1032" s="102" t="s">
        <v>1017</v>
      </c>
      <c r="E1032" s="103">
        <v>4</v>
      </c>
      <c r="F1032" s="104">
        <v>60</v>
      </c>
      <c r="G1032" s="105"/>
      <c r="H1032" s="106">
        <f>H1031</f>
        <v>2</v>
      </c>
      <c r="I1032" s="107">
        <f>I1031</f>
        <v>0</v>
      </c>
      <c r="J1032" s="28"/>
      <c r="K1032" s="108"/>
      <c r="L1032" s="109"/>
      <c r="M1032" s="109"/>
      <c r="N1032" s="110"/>
      <c r="O1032" s="108"/>
      <c r="P1032" s="109"/>
      <c r="Q1032" s="109">
        <v>4</v>
      </c>
      <c r="R1032" s="110">
        <v>4</v>
      </c>
      <c r="S1032" s="108">
        <v>4</v>
      </c>
      <c r="T1032" s="109">
        <v>4</v>
      </c>
      <c r="U1032" s="109">
        <v>4</v>
      </c>
      <c r="V1032" s="109">
        <v>4</v>
      </c>
      <c r="W1032" s="110">
        <v>4</v>
      </c>
      <c r="X1032" s="108">
        <v>4</v>
      </c>
      <c r="Y1032" s="109">
        <v>4</v>
      </c>
      <c r="Z1032" s="109">
        <v>4</v>
      </c>
      <c r="AA1032" s="110">
        <v>4</v>
      </c>
      <c r="AB1032" s="108">
        <v>4</v>
      </c>
      <c r="AC1032" s="109">
        <v>4</v>
      </c>
      <c r="AD1032" s="109">
        <v>4</v>
      </c>
      <c r="AE1032" s="110">
        <v>4</v>
      </c>
      <c r="AF1032" s="108" t="s">
        <v>163</v>
      </c>
      <c r="AG1032" s="109" t="s">
        <v>163</v>
      </c>
      <c r="AH1032" s="109" t="s">
        <v>163</v>
      </c>
      <c r="AI1032" s="362"/>
      <c r="AJ1032" s="363"/>
      <c r="AK1032" s="108" t="s">
        <v>163</v>
      </c>
      <c r="AL1032" s="109"/>
      <c r="AM1032" s="109"/>
      <c r="AN1032" s="110"/>
      <c r="AO1032" s="108"/>
      <c r="AP1032" s="109"/>
      <c r="AQ1032" s="109"/>
      <c r="AR1032" s="110"/>
      <c r="AS1032" s="111"/>
      <c r="AT1032" s="109"/>
      <c r="AU1032" s="109"/>
      <c r="AV1032" s="112"/>
      <c r="AW1032" s="108"/>
      <c r="AX1032" s="109"/>
      <c r="AY1032" s="109"/>
      <c r="AZ1032" s="109"/>
      <c r="BA1032" s="110"/>
      <c r="BB1032" s="111"/>
      <c r="BC1032" s="109"/>
      <c r="BD1032" s="109"/>
      <c r="BE1032" s="321"/>
      <c r="BF1032" s="322"/>
      <c r="BG1032" s="322"/>
      <c r="BH1032" s="322"/>
      <c r="BI1032" s="322"/>
      <c r="BJ1032" s="323"/>
      <c r="BK1032" s="48" t="s">
        <v>18</v>
      </c>
      <c r="BL1032" s="48" t="s">
        <v>29</v>
      </c>
      <c r="BN1032" s="146">
        <f t="shared" ref="BN1032:BN1095" si="1684">IF(ISERROR(K1032-0)=TRUE,0,$H1032*K1032)</f>
        <v>0</v>
      </c>
      <c r="BO1032" s="146">
        <f t="shared" si="1630"/>
        <v>0</v>
      </c>
      <c r="BP1032" s="146">
        <f t="shared" si="1631"/>
        <v>0</v>
      </c>
      <c r="BQ1032" s="146">
        <f t="shared" si="1632"/>
        <v>0</v>
      </c>
      <c r="BR1032" s="146">
        <f t="shared" si="1633"/>
        <v>0</v>
      </c>
      <c r="BS1032" s="146">
        <f t="shared" si="1634"/>
        <v>0</v>
      </c>
      <c r="BT1032" s="146">
        <f t="shared" si="1635"/>
        <v>8</v>
      </c>
      <c r="BU1032" s="146">
        <f t="shared" si="1636"/>
        <v>8</v>
      </c>
      <c r="BV1032" s="146">
        <f t="shared" si="1637"/>
        <v>8</v>
      </c>
      <c r="BW1032" s="146">
        <f t="shared" si="1638"/>
        <v>8</v>
      </c>
      <c r="BX1032" s="146">
        <f t="shared" si="1639"/>
        <v>8</v>
      </c>
      <c r="BY1032" s="146">
        <f t="shared" si="1640"/>
        <v>8</v>
      </c>
      <c r="BZ1032" s="146">
        <f t="shared" si="1641"/>
        <v>8</v>
      </c>
      <c r="CA1032" s="146">
        <f t="shared" si="1642"/>
        <v>8</v>
      </c>
      <c r="CB1032" s="146">
        <f t="shared" si="1643"/>
        <v>8</v>
      </c>
      <c r="CC1032" s="146">
        <f t="shared" si="1644"/>
        <v>8</v>
      </c>
      <c r="CD1032" s="146">
        <f t="shared" si="1645"/>
        <v>8</v>
      </c>
      <c r="CE1032" s="146">
        <f t="shared" si="1646"/>
        <v>8</v>
      </c>
      <c r="CF1032" s="146">
        <f t="shared" si="1647"/>
        <v>8</v>
      </c>
      <c r="CG1032" s="146">
        <f t="shared" si="1648"/>
        <v>8</v>
      </c>
      <c r="CH1032" s="146">
        <f t="shared" si="1649"/>
        <v>8</v>
      </c>
      <c r="CI1032" s="146">
        <f t="shared" si="1650"/>
        <v>0</v>
      </c>
      <c r="CJ1032" s="146">
        <f t="shared" si="1651"/>
        <v>0</v>
      </c>
      <c r="CK1032" s="146">
        <f t="shared" si="1652"/>
        <v>0</v>
      </c>
      <c r="CL1032" s="146">
        <f t="shared" si="1653"/>
        <v>0</v>
      </c>
      <c r="CM1032" s="146">
        <f t="shared" si="1654"/>
        <v>0</v>
      </c>
      <c r="CN1032" s="146">
        <f t="shared" si="1655"/>
        <v>0</v>
      </c>
      <c r="CO1032" s="146">
        <f t="shared" si="1656"/>
        <v>0</v>
      </c>
      <c r="CP1032" s="146">
        <f t="shared" si="1657"/>
        <v>0</v>
      </c>
      <c r="CQ1032" s="146">
        <f t="shared" si="1658"/>
        <v>0</v>
      </c>
      <c r="CR1032" s="146">
        <f t="shared" si="1659"/>
        <v>0</v>
      </c>
      <c r="CS1032" s="146">
        <f t="shared" si="1660"/>
        <v>0</v>
      </c>
      <c r="CT1032" s="146">
        <f t="shared" si="1661"/>
        <v>0</v>
      </c>
      <c r="CU1032" s="146">
        <f t="shared" si="1662"/>
        <v>0</v>
      </c>
      <c r="CV1032" s="146">
        <f t="shared" si="1663"/>
        <v>0</v>
      </c>
      <c r="CW1032" s="146">
        <f t="shared" si="1664"/>
        <v>0</v>
      </c>
      <c r="CX1032" s="146">
        <f t="shared" si="1665"/>
        <v>0</v>
      </c>
      <c r="CY1032" s="146">
        <f t="shared" si="1666"/>
        <v>0</v>
      </c>
      <c r="CZ1032" s="146">
        <f t="shared" si="1667"/>
        <v>0</v>
      </c>
      <c r="DA1032" s="146">
        <f t="shared" si="1668"/>
        <v>0</v>
      </c>
      <c r="DB1032" s="146">
        <f t="shared" si="1669"/>
        <v>0</v>
      </c>
      <c r="DC1032" s="146">
        <f t="shared" si="1670"/>
        <v>0</v>
      </c>
      <c r="DD1032" s="146">
        <f t="shared" si="1671"/>
        <v>0</v>
      </c>
      <c r="DE1032" s="146">
        <f t="shared" si="1672"/>
        <v>0</v>
      </c>
      <c r="DF1032" s="146">
        <f t="shared" si="1673"/>
        <v>0</v>
      </c>
      <c r="DG1032" s="146">
        <f t="shared" si="1674"/>
        <v>0</v>
      </c>
      <c r="DH1032" s="146">
        <f t="shared" si="1675"/>
        <v>0</v>
      </c>
      <c r="DI1032" s="146">
        <f t="shared" si="1676"/>
        <v>0</v>
      </c>
      <c r="DJ1032" s="146">
        <f t="shared" si="1677"/>
        <v>0</v>
      </c>
      <c r="DK1032" s="146">
        <f t="shared" si="1678"/>
        <v>0</v>
      </c>
      <c r="DL1032" s="146">
        <f t="shared" si="1679"/>
        <v>0</v>
      </c>
      <c r="DM1032" s="146">
        <f t="shared" si="1680"/>
        <v>0</v>
      </c>
      <c r="DN1032" s="65">
        <f t="shared" si="1681"/>
        <v>120</v>
      </c>
      <c r="DO1032" s="57">
        <f t="shared" si="1682"/>
        <v>120</v>
      </c>
      <c r="DP1032" s="57" t="str">
        <f t="shared" ref="DP1032:DP1119" si="1685">IF(DO1032="",IF(COUNT(AD1032:AH1032,AK1032)&gt;0,DN1032,""),"")</f>
        <v/>
      </c>
      <c r="DQ1032" s="58" t="str">
        <f t="shared" ref="DQ1032:DQ1119" si="1686">IF(AND(DO1032="",DP1032=""),IF(COUNTA(AL1032:BD1032)&gt;0,DN1032,""),"")</f>
        <v/>
      </c>
      <c r="DR1032" s="1">
        <f t="shared" si="1683"/>
        <v>1</v>
      </c>
      <c r="DS1032" s="168" t="e">
        <f>IF(AND(DR1032=#REF!,BL1032=#REF!),'Tiến độ'!D1032,"")</f>
        <v>#REF!</v>
      </c>
    </row>
    <row r="1033" spans="1:123" ht="11.25" customHeight="1">
      <c r="A1033" s="309" t="str">
        <f>IF(B1033="","",MAX($A$7:A1032)+1)</f>
        <v/>
      </c>
      <c r="B1033" s="312"/>
      <c r="C1033" s="101" t="s">
        <v>1078</v>
      </c>
      <c r="D1033" s="102" t="s">
        <v>1015</v>
      </c>
      <c r="E1033" s="103">
        <v>4</v>
      </c>
      <c r="F1033" s="104">
        <v>75</v>
      </c>
      <c r="G1033" s="105"/>
      <c r="H1033" s="106">
        <f t="shared" ref="H1033:I1046" si="1687">H1032</f>
        <v>2</v>
      </c>
      <c r="I1033" s="107">
        <f t="shared" si="1687"/>
        <v>0</v>
      </c>
      <c r="J1033" s="28"/>
      <c r="K1033" s="108"/>
      <c r="L1033" s="109"/>
      <c r="M1033" s="109"/>
      <c r="N1033" s="110"/>
      <c r="O1033" s="108"/>
      <c r="P1033" s="109"/>
      <c r="Q1033" s="109">
        <v>5</v>
      </c>
      <c r="R1033" s="110">
        <v>5</v>
      </c>
      <c r="S1033" s="108">
        <v>5</v>
      </c>
      <c r="T1033" s="109">
        <v>5</v>
      </c>
      <c r="U1033" s="109">
        <v>5</v>
      </c>
      <c r="V1033" s="109">
        <v>5</v>
      </c>
      <c r="W1033" s="110">
        <v>5</v>
      </c>
      <c r="X1033" s="108">
        <v>5</v>
      </c>
      <c r="Y1033" s="109">
        <v>5</v>
      </c>
      <c r="Z1033" s="109">
        <v>5</v>
      </c>
      <c r="AA1033" s="110">
        <v>5</v>
      </c>
      <c r="AB1033" s="108">
        <v>5</v>
      </c>
      <c r="AC1033" s="109">
        <v>5</v>
      </c>
      <c r="AD1033" s="109">
        <v>5</v>
      </c>
      <c r="AE1033" s="110">
        <v>5</v>
      </c>
      <c r="AF1033" s="108" t="s">
        <v>163</v>
      </c>
      <c r="AG1033" s="109" t="s">
        <v>163</v>
      </c>
      <c r="AH1033" s="109" t="s">
        <v>163</v>
      </c>
      <c r="AI1033" s="362"/>
      <c r="AJ1033" s="363"/>
      <c r="AK1033" s="108" t="s">
        <v>163</v>
      </c>
      <c r="AL1033" s="109"/>
      <c r="AM1033" s="109"/>
      <c r="AN1033" s="110"/>
      <c r="AO1033" s="108"/>
      <c r="AP1033" s="109"/>
      <c r="AQ1033" s="109"/>
      <c r="AR1033" s="110"/>
      <c r="AS1033" s="111"/>
      <c r="AT1033" s="109"/>
      <c r="AU1033" s="109"/>
      <c r="AV1033" s="112"/>
      <c r="AW1033" s="108"/>
      <c r="AX1033" s="109"/>
      <c r="AY1033" s="109"/>
      <c r="AZ1033" s="109"/>
      <c r="BA1033" s="110"/>
      <c r="BB1033" s="111"/>
      <c r="BC1033" s="109"/>
      <c r="BD1033" s="109"/>
      <c r="BE1033" s="321"/>
      <c r="BF1033" s="322"/>
      <c r="BG1033" s="322"/>
      <c r="BH1033" s="322"/>
      <c r="BI1033" s="322"/>
      <c r="BJ1033" s="323"/>
      <c r="BK1033" s="48" t="s">
        <v>18</v>
      </c>
      <c r="BL1033" s="48" t="s">
        <v>30</v>
      </c>
      <c r="BN1033" s="146">
        <f t="shared" si="1684"/>
        <v>0</v>
      </c>
      <c r="BO1033" s="146">
        <f t="shared" si="1630"/>
        <v>0</v>
      </c>
      <c r="BP1033" s="146">
        <f t="shared" si="1631"/>
        <v>0</v>
      </c>
      <c r="BQ1033" s="146">
        <f t="shared" si="1632"/>
        <v>0</v>
      </c>
      <c r="BR1033" s="146">
        <f t="shared" si="1633"/>
        <v>0</v>
      </c>
      <c r="BS1033" s="146">
        <f t="shared" si="1634"/>
        <v>0</v>
      </c>
      <c r="BT1033" s="146">
        <f t="shared" si="1635"/>
        <v>10</v>
      </c>
      <c r="BU1033" s="146">
        <f t="shared" si="1636"/>
        <v>10</v>
      </c>
      <c r="BV1033" s="146">
        <f t="shared" si="1637"/>
        <v>10</v>
      </c>
      <c r="BW1033" s="146">
        <f t="shared" si="1638"/>
        <v>10</v>
      </c>
      <c r="BX1033" s="146">
        <f t="shared" si="1639"/>
        <v>10</v>
      </c>
      <c r="BY1033" s="146">
        <f t="shared" si="1640"/>
        <v>10</v>
      </c>
      <c r="BZ1033" s="146">
        <f t="shared" si="1641"/>
        <v>10</v>
      </c>
      <c r="CA1033" s="146">
        <f t="shared" si="1642"/>
        <v>10</v>
      </c>
      <c r="CB1033" s="146">
        <f t="shared" si="1643"/>
        <v>10</v>
      </c>
      <c r="CC1033" s="146">
        <f t="shared" si="1644"/>
        <v>10</v>
      </c>
      <c r="CD1033" s="146">
        <f t="shared" si="1645"/>
        <v>10</v>
      </c>
      <c r="CE1033" s="146">
        <f t="shared" si="1646"/>
        <v>10</v>
      </c>
      <c r="CF1033" s="146">
        <f t="shared" si="1647"/>
        <v>10</v>
      </c>
      <c r="CG1033" s="146">
        <f t="shared" si="1648"/>
        <v>10</v>
      </c>
      <c r="CH1033" s="146">
        <f t="shared" si="1649"/>
        <v>10</v>
      </c>
      <c r="CI1033" s="146">
        <f t="shared" si="1650"/>
        <v>0</v>
      </c>
      <c r="CJ1033" s="146">
        <f t="shared" si="1651"/>
        <v>0</v>
      </c>
      <c r="CK1033" s="146">
        <f t="shared" si="1652"/>
        <v>0</v>
      </c>
      <c r="CL1033" s="146">
        <f t="shared" si="1653"/>
        <v>0</v>
      </c>
      <c r="CM1033" s="146">
        <f t="shared" si="1654"/>
        <v>0</v>
      </c>
      <c r="CN1033" s="146">
        <f t="shared" si="1655"/>
        <v>0</v>
      </c>
      <c r="CO1033" s="146">
        <f t="shared" si="1656"/>
        <v>0</v>
      </c>
      <c r="CP1033" s="146">
        <f t="shared" si="1657"/>
        <v>0</v>
      </c>
      <c r="CQ1033" s="146">
        <f t="shared" si="1658"/>
        <v>0</v>
      </c>
      <c r="CR1033" s="146">
        <f t="shared" si="1659"/>
        <v>0</v>
      </c>
      <c r="CS1033" s="146">
        <f t="shared" si="1660"/>
        <v>0</v>
      </c>
      <c r="CT1033" s="146">
        <f t="shared" si="1661"/>
        <v>0</v>
      </c>
      <c r="CU1033" s="146">
        <f t="shared" si="1662"/>
        <v>0</v>
      </c>
      <c r="CV1033" s="146">
        <f t="shared" si="1663"/>
        <v>0</v>
      </c>
      <c r="CW1033" s="146">
        <f t="shared" si="1664"/>
        <v>0</v>
      </c>
      <c r="CX1033" s="146">
        <f t="shared" si="1665"/>
        <v>0</v>
      </c>
      <c r="CY1033" s="146">
        <f t="shared" si="1666"/>
        <v>0</v>
      </c>
      <c r="CZ1033" s="146">
        <f t="shared" si="1667"/>
        <v>0</v>
      </c>
      <c r="DA1033" s="146">
        <f t="shared" si="1668"/>
        <v>0</v>
      </c>
      <c r="DB1033" s="146">
        <f t="shared" si="1669"/>
        <v>0</v>
      </c>
      <c r="DC1033" s="146">
        <f t="shared" si="1670"/>
        <v>0</v>
      </c>
      <c r="DD1033" s="146">
        <f t="shared" si="1671"/>
        <v>0</v>
      </c>
      <c r="DE1033" s="146">
        <f t="shared" si="1672"/>
        <v>0</v>
      </c>
      <c r="DF1033" s="146">
        <f t="shared" si="1673"/>
        <v>0</v>
      </c>
      <c r="DG1033" s="146">
        <f t="shared" si="1674"/>
        <v>0</v>
      </c>
      <c r="DH1033" s="146">
        <f t="shared" si="1675"/>
        <v>0</v>
      </c>
      <c r="DI1033" s="146">
        <f t="shared" si="1676"/>
        <v>0</v>
      </c>
      <c r="DJ1033" s="146">
        <f t="shared" si="1677"/>
        <v>0</v>
      </c>
      <c r="DK1033" s="146">
        <f t="shared" si="1678"/>
        <v>0</v>
      </c>
      <c r="DL1033" s="146">
        <f t="shared" si="1679"/>
        <v>0</v>
      </c>
      <c r="DM1033" s="146">
        <f t="shared" si="1680"/>
        <v>0</v>
      </c>
      <c r="DN1033" s="65">
        <f t="shared" si="1681"/>
        <v>150</v>
      </c>
      <c r="DO1033" s="57">
        <f t="shared" si="1682"/>
        <v>150</v>
      </c>
      <c r="DP1033" s="57" t="str">
        <f t="shared" si="1685"/>
        <v/>
      </c>
      <c r="DQ1033" s="58" t="str">
        <f t="shared" si="1686"/>
        <v/>
      </c>
      <c r="DR1033" s="1">
        <f t="shared" si="1683"/>
        <v>1</v>
      </c>
      <c r="DS1033" s="168" t="e">
        <f>IF(AND(DR1033=#REF!,BL1033=#REF!),'Tiến độ'!D1033,"")</f>
        <v>#REF!</v>
      </c>
    </row>
    <row r="1034" spans="1:123" ht="11.25" customHeight="1">
      <c r="A1034" s="309" t="str">
        <f>IF(B1034="","",MAX($A$7:A1033)+1)</f>
        <v/>
      </c>
      <c r="B1034" s="312"/>
      <c r="C1034" s="101" t="s">
        <v>1019</v>
      </c>
      <c r="D1034" s="102" t="s">
        <v>11968</v>
      </c>
      <c r="E1034" s="103">
        <v>2</v>
      </c>
      <c r="F1034" s="104">
        <v>30</v>
      </c>
      <c r="G1034" s="105"/>
      <c r="H1034" s="106">
        <f t="shared" si="1687"/>
        <v>2</v>
      </c>
      <c r="I1034" s="107">
        <f t="shared" si="1687"/>
        <v>0</v>
      </c>
      <c r="J1034" s="28"/>
      <c r="K1034" s="108"/>
      <c r="L1034" s="109"/>
      <c r="M1034" s="109"/>
      <c r="N1034" s="110"/>
      <c r="O1034" s="108"/>
      <c r="P1034" s="109"/>
      <c r="Q1034" s="109">
        <v>2</v>
      </c>
      <c r="R1034" s="110">
        <v>2</v>
      </c>
      <c r="S1034" s="108">
        <v>2</v>
      </c>
      <c r="T1034" s="109">
        <v>2</v>
      </c>
      <c r="U1034" s="109">
        <v>2</v>
      </c>
      <c r="V1034" s="109">
        <v>2</v>
      </c>
      <c r="W1034" s="110">
        <v>2</v>
      </c>
      <c r="X1034" s="108">
        <v>2</v>
      </c>
      <c r="Y1034" s="109">
        <v>2</v>
      </c>
      <c r="Z1034" s="109">
        <v>2</v>
      </c>
      <c r="AA1034" s="110">
        <v>2</v>
      </c>
      <c r="AB1034" s="108">
        <v>2</v>
      </c>
      <c r="AC1034" s="109">
        <v>2</v>
      </c>
      <c r="AD1034" s="109">
        <v>2</v>
      </c>
      <c r="AE1034" s="110">
        <v>2</v>
      </c>
      <c r="AF1034" s="108" t="s">
        <v>163</v>
      </c>
      <c r="AG1034" s="109" t="s">
        <v>163</v>
      </c>
      <c r="AH1034" s="109" t="s">
        <v>163</v>
      </c>
      <c r="AI1034" s="362"/>
      <c r="AJ1034" s="363"/>
      <c r="AK1034" s="108" t="s">
        <v>163</v>
      </c>
      <c r="AL1034" s="109"/>
      <c r="AM1034" s="109"/>
      <c r="AN1034" s="110"/>
      <c r="AO1034" s="108"/>
      <c r="AP1034" s="109"/>
      <c r="AQ1034" s="109"/>
      <c r="AR1034" s="110"/>
      <c r="AS1034" s="111"/>
      <c r="AT1034" s="109"/>
      <c r="AU1034" s="109"/>
      <c r="AV1034" s="112"/>
      <c r="AW1034" s="108"/>
      <c r="AX1034" s="109"/>
      <c r="AY1034" s="109"/>
      <c r="AZ1034" s="109"/>
      <c r="BA1034" s="110"/>
      <c r="BB1034" s="111"/>
      <c r="BC1034" s="109"/>
      <c r="BD1034" s="109"/>
      <c r="BE1034" s="321"/>
      <c r="BF1034" s="322"/>
      <c r="BG1034" s="322"/>
      <c r="BH1034" s="322"/>
      <c r="BI1034" s="322"/>
      <c r="BJ1034" s="323"/>
      <c r="BK1034" s="48" t="s">
        <v>18</v>
      </c>
      <c r="BL1034" s="48" t="s">
        <v>29</v>
      </c>
      <c r="BN1034" s="146">
        <f t="shared" si="1684"/>
        <v>0</v>
      </c>
      <c r="BO1034" s="146">
        <f t="shared" si="1630"/>
        <v>0</v>
      </c>
      <c r="BP1034" s="146">
        <f t="shared" si="1631"/>
        <v>0</v>
      </c>
      <c r="BQ1034" s="146">
        <f t="shared" si="1632"/>
        <v>0</v>
      </c>
      <c r="BR1034" s="146">
        <f t="shared" si="1633"/>
        <v>0</v>
      </c>
      <c r="BS1034" s="146">
        <f t="shared" si="1634"/>
        <v>0</v>
      </c>
      <c r="BT1034" s="146">
        <f t="shared" si="1635"/>
        <v>4</v>
      </c>
      <c r="BU1034" s="146">
        <f t="shared" si="1636"/>
        <v>4</v>
      </c>
      <c r="BV1034" s="146">
        <f t="shared" si="1637"/>
        <v>4</v>
      </c>
      <c r="BW1034" s="146">
        <f t="shared" si="1638"/>
        <v>4</v>
      </c>
      <c r="BX1034" s="146">
        <f t="shared" si="1639"/>
        <v>4</v>
      </c>
      <c r="BY1034" s="146">
        <f t="shared" si="1640"/>
        <v>4</v>
      </c>
      <c r="BZ1034" s="146">
        <f t="shared" si="1641"/>
        <v>4</v>
      </c>
      <c r="CA1034" s="146">
        <f t="shared" si="1642"/>
        <v>4</v>
      </c>
      <c r="CB1034" s="146">
        <f t="shared" si="1643"/>
        <v>4</v>
      </c>
      <c r="CC1034" s="146">
        <f t="shared" si="1644"/>
        <v>4</v>
      </c>
      <c r="CD1034" s="146">
        <f t="shared" si="1645"/>
        <v>4</v>
      </c>
      <c r="CE1034" s="146">
        <f t="shared" si="1646"/>
        <v>4</v>
      </c>
      <c r="CF1034" s="146">
        <f t="shared" si="1647"/>
        <v>4</v>
      </c>
      <c r="CG1034" s="146">
        <f t="shared" si="1648"/>
        <v>4</v>
      </c>
      <c r="CH1034" s="146">
        <f t="shared" si="1649"/>
        <v>4</v>
      </c>
      <c r="CI1034" s="146">
        <f t="shared" si="1650"/>
        <v>0</v>
      </c>
      <c r="CJ1034" s="146">
        <f t="shared" si="1651"/>
        <v>0</v>
      </c>
      <c r="CK1034" s="146">
        <f t="shared" si="1652"/>
        <v>0</v>
      </c>
      <c r="CL1034" s="146">
        <f t="shared" si="1653"/>
        <v>0</v>
      </c>
      <c r="CM1034" s="146">
        <f t="shared" si="1654"/>
        <v>0</v>
      </c>
      <c r="CN1034" s="146">
        <f t="shared" si="1655"/>
        <v>0</v>
      </c>
      <c r="CO1034" s="146">
        <f t="shared" si="1656"/>
        <v>0</v>
      </c>
      <c r="CP1034" s="146">
        <f t="shared" si="1657"/>
        <v>0</v>
      </c>
      <c r="CQ1034" s="146">
        <f t="shared" si="1658"/>
        <v>0</v>
      </c>
      <c r="CR1034" s="146">
        <f t="shared" si="1659"/>
        <v>0</v>
      </c>
      <c r="CS1034" s="146">
        <f t="shared" si="1660"/>
        <v>0</v>
      </c>
      <c r="CT1034" s="146">
        <f t="shared" si="1661"/>
        <v>0</v>
      </c>
      <c r="CU1034" s="146">
        <f t="shared" si="1662"/>
        <v>0</v>
      </c>
      <c r="CV1034" s="146">
        <f t="shared" si="1663"/>
        <v>0</v>
      </c>
      <c r="CW1034" s="146">
        <f t="shared" si="1664"/>
        <v>0</v>
      </c>
      <c r="CX1034" s="146">
        <f t="shared" si="1665"/>
        <v>0</v>
      </c>
      <c r="CY1034" s="146">
        <f t="shared" si="1666"/>
        <v>0</v>
      </c>
      <c r="CZ1034" s="146">
        <f t="shared" si="1667"/>
        <v>0</v>
      </c>
      <c r="DA1034" s="146">
        <f t="shared" si="1668"/>
        <v>0</v>
      </c>
      <c r="DB1034" s="146">
        <f t="shared" si="1669"/>
        <v>0</v>
      </c>
      <c r="DC1034" s="146">
        <f t="shared" si="1670"/>
        <v>0</v>
      </c>
      <c r="DD1034" s="146">
        <f t="shared" si="1671"/>
        <v>0</v>
      </c>
      <c r="DE1034" s="146">
        <f t="shared" si="1672"/>
        <v>0</v>
      </c>
      <c r="DF1034" s="146">
        <f t="shared" si="1673"/>
        <v>0</v>
      </c>
      <c r="DG1034" s="146">
        <f t="shared" si="1674"/>
        <v>0</v>
      </c>
      <c r="DH1034" s="146">
        <f t="shared" si="1675"/>
        <v>0</v>
      </c>
      <c r="DI1034" s="146">
        <f t="shared" si="1676"/>
        <v>0</v>
      </c>
      <c r="DJ1034" s="146">
        <f t="shared" si="1677"/>
        <v>0</v>
      </c>
      <c r="DK1034" s="146">
        <f t="shared" si="1678"/>
        <v>0</v>
      </c>
      <c r="DL1034" s="146">
        <f t="shared" si="1679"/>
        <v>0</v>
      </c>
      <c r="DM1034" s="146">
        <f t="shared" si="1680"/>
        <v>0</v>
      </c>
      <c r="DN1034" s="65">
        <f t="shared" si="1681"/>
        <v>60</v>
      </c>
      <c r="DO1034" s="57">
        <f t="shared" si="1682"/>
        <v>60</v>
      </c>
      <c r="DP1034" s="57" t="str">
        <f t="shared" si="1685"/>
        <v/>
      </c>
      <c r="DQ1034" s="58" t="str">
        <f t="shared" si="1686"/>
        <v/>
      </c>
      <c r="DR1034" s="1">
        <f t="shared" si="1683"/>
        <v>1</v>
      </c>
      <c r="DS1034" s="168" t="e">
        <f>IF(AND(DR1034=#REF!,BL1034=#REF!),'Tiến độ'!D1034,"")</f>
        <v>#REF!</v>
      </c>
    </row>
    <row r="1035" spans="1:123" ht="11.25" customHeight="1">
      <c r="A1035" s="309" t="str">
        <f>IF(B1035="","",MAX($A$7:A1034)+1)</f>
        <v/>
      </c>
      <c r="B1035" s="312"/>
      <c r="C1035" s="101" t="s">
        <v>1025</v>
      </c>
      <c r="D1035" s="102" t="s">
        <v>1011</v>
      </c>
      <c r="E1035" s="103">
        <v>2</v>
      </c>
      <c r="F1035" s="104">
        <v>39</v>
      </c>
      <c r="G1035" s="105"/>
      <c r="H1035" s="106">
        <f t="shared" si="1687"/>
        <v>2</v>
      </c>
      <c r="I1035" s="107">
        <f t="shared" si="1687"/>
        <v>0</v>
      </c>
      <c r="J1035" s="28"/>
      <c r="K1035" s="108"/>
      <c r="L1035" s="109"/>
      <c r="M1035" s="109"/>
      <c r="N1035" s="110"/>
      <c r="O1035" s="108"/>
      <c r="P1035" s="109"/>
      <c r="Q1035" s="109">
        <v>3</v>
      </c>
      <c r="R1035" s="110">
        <v>3</v>
      </c>
      <c r="S1035" s="108">
        <v>3</v>
      </c>
      <c r="T1035" s="109">
        <v>3</v>
      </c>
      <c r="U1035" s="109">
        <v>3</v>
      </c>
      <c r="V1035" s="109">
        <v>3</v>
      </c>
      <c r="W1035" s="110">
        <v>3</v>
      </c>
      <c r="X1035" s="108">
        <v>3</v>
      </c>
      <c r="Y1035" s="109">
        <v>3</v>
      </c>
      <c r="Z1035" s="109">
        <v>3</v>
      </c>
      <c r="AA1035" s="110">
        <v>3</v>
      </c>
      <c r="AB1035" s="108">
        <v>3</v>
      </c>
      <c r="AC1035" s="109">
        <v>3</v>
      </c>
      <c r="AD1035" s="109"/>
      <c r="AE1035" s="110"/>
      <c r="AF1035" s="108" t="s">
        <v>163</v>
      </c>
      <c r="AG1035" s="109" t="s">
        <v>163</v>
      </c>
      <c r="AH1035" s="109" t="s">
        <v>163</v>
      </c>
      <c r="AI1035" s="362"/>
      <c r="AJ1035" s="363"/>
      <c r="AK1035" s="108" t="s">
        <v>163</v>
      </c>
      <c r="AL1035" s="109"/>
      <c r="AM1035" s="109"/>
      <c r="AN1035" s="110"/>
      <c r="AO1035" s="108"/>
      <c r="AP1035" s="109"/>
      <c r="AQ1035" s="109"/>
      <c r="AR1035" s="110"/>
      <c r="AS1035" s="111"/>
      <c r="AT1035" s="109"/>
      <c r="AU1035" s="109"/>
      <c r="AV1035" s="112"/>
      <c r="AW1035" s="108"/>
      <c r="AX1035" s="109"/>
      <c r="AY1035" s="109"/>
      <c r="AZ1035" s="109"/>
      <c r="BA1035" s="110"/>
      <c r="BB1035" s="111"/>
      <c r="BC1035" s="109"/>
      <c r="BD1035" s="109"/>
      <c r="BE1035" s="321"/>
      <c r="BF1035" s="322"/>
      <c r="BG1035" s="322"/>
      <c r="BH1035" s="322"/>
      <c r="BI1035" s="322"/>
      <c r="BJ1035" s="323"/>
      <c r="BK1035" s="48" t="s">
        <v>18</v>
      </c>
      <c r="BL1035" s="48" t="s">
        <v>56</v>
      </c>
      <c r="BN1035" s="146">
        <f t="shared" si="1684"/>
        <v>0</v>
      </c>
      <c r="BO1035" s="146">
        <f t="shared" si="1630"/>
        <v>0</v>
      </c>
      <c r="BP1035" s="146">
        <f t="shared" si="1631"/>
        <v>0</v>
      </c>
      <c r="BQ1035" s="146">
        <f t="shared" si="1632"/>
        <v>0</v>
      </c>
      <c r="BR1035" s="146">
        <f t="shared" si="1633"/>
        <v>0</v>
      </c>
      <c r="BS1035" s="146">
        <f t="shared" si="1634"/>
        <v>0</v>
      </c>
      <c r="BT1035" s="146">
        <f t="shared" si="1635"/>
        <v>6</v>
      </c>
      <c r="BU1035" s="146">
        <f t="shared" si="1636"/>
        <v>6</v>
      </c>
      <c r="BV1035" s="146">
        <f t="shared" si="1637"/>
        <v>6</v>
      </c>
      <c r="BW1035" s="146">
        <f t="shared" si="1638"/>
        <v>6</v>
      </c>
      <c r="BX1035" s="146">
        <f t="shared" si="1639"/>
        <v>6</v>
      </c>
      <c r="BY1035" s="146">
        <f t="shared" si="1640"/>
        <v>6</v>
      </c>
      <c r="BZ1035" s="146">
        <f t="shared" si="1641"/>
        <v>6</v>
      </c>
      <c r="CA1035" s="146">
        <f t="shared" si="1642"/>
        <v>6</v>
      </c>
      <c r="CB1035" s="146">
        <f t="shared" si="1643"/>
        <v>6</v>
      </c>
      <c r="CC1035" s="146">
        <f t="shared" si="1644"/>
        <v>6</v>
      </c>
      <c r="CD1035" s="146">
        <f t="shared" si="1645"/>
        <v>6</v>
      </c>
      <c r="CE1035" s="146">
        <f t="shared" si="1646"/>
        <v>6</v>
      </c>
      <c r="CF1035" s="146">
        <f t="shared" si="1647"/>
        <v>6</v>
      </c>
      <c r="CG1035" s="146">
        <f t="shared" si="1648"/>
        <v>0</v>
      </c>
      <c r="CH1035" s="146">
        <f t="shared" si="1649"/>
        <v>0</v>
      </c>
      <c r="CI1035" s="146">
        <f t="shared" si="1650"/>
        <v>0</v>
      </c>
      <c r="CJ1035" s="146">
        <f t="shared" si="1651"/>
        <v>0</v>
      </c>
      <c r="CK1035" s="146">
        <f t="shared" si="1652"/>
        <v>0</v>
      </c>
      <c r="CL1035" s="146">
        <f t="shared" si="1653"/>
        <v>0</v>
      </c>
      <c r="CM1035" s="146">
        <f t="shared" si="1654"/>
        <v>0</v>
      </c>
      <c r="CN1035" s="146">
        <f t="shared" si="1655"/>
        <v>0</v>
      </c>
      <c r="CO1035" s="146">
        <f t="shared" si="1656"/>
        <v>0</v>
      </c>
      <c r="CP1035" s="146">
        <f t="shared" si="1657"/>
        <v>0</v>
      </c>
      <c r="CQ1035" s="146">
        <f t="shared" si="1658"/>
        <v>0</v>
      </c>
      <c r="CR1035" s="146">
        <f t="shared" si="1659"/>
        <v>0</v>
      </c>
      <c r="CS1035" s="146">
        <f t="shared" si="1660"/>
        <v>0</v>
      </c>
      <c r="CT1035" s="146">
        <f t="shared" si="1661"/>
        <v>0</v>
      </c>
      <c r="CU1035" s="146">
        <f t="shared" si="1662"/>
        <v>0</v>
      </c>
      <c r="CV1035" s="146">
        <f t="shared" si="1663"/>
        <v>0</v>
      </c>
      <c r="CW1035" s="146">
        <f t="shared" si="1664"/>
        <v>0</v>
      </c>
      <c r="CX1035" s="146">
        <f t="shared" si="1665"/>
        <v>0</v>
      </c>
      <c r="CY1035" s="146">
        <f t="shared" si="1666"/>
        <v>0</v>
      </c>
      <c r="CZ1035" s="146">
        <f t="shared" si="1667"/>
        <v>0</v>
      </c>
      <c r="DA1035" s="146">
        <f t="shared" si="1668"/>
        <v>0</v>
      </c>
      <c r="DB1035" s="146">
        <f t="shared" si="1669"/>
        <v>0</v>
      </c>
      <c r="DC1035" s="146">
        <f t="shared" si="1670"/>
        <v>0</v>
      </c>
      <c r="DD1035" s="146">
        <f t="shared" si="1671"/>
        <v>0</v>
      </c>
      <c r="DE1035" s="146">
        <f t="shared" si="1672"/>
        <v>0</v>
      </c>
      <c r="DF1035" s="146">
        <f t="shared" si="1673"/>
        <v>0</v>
      </c>
      <c r="DG1035" s="146">
        <f t="shared" si="1674"/>
        <v>0</v>
      </c>
      <c r="DH1035" s="146">
        <f t="shared" si="1675"/>
        <v>0</v>
      </c>
      <c r="DI1035" s="146">
        <f t="shared" si="1676"/>
        <v>0</v>
      </c>
      <c r="DJ1035" s="146">
        <f t="shared" si="1677"/>
        <v>0</v>
      </c>
      <c r="DK1035" s="146">
        <f t="shared" si="1678"/>
        <v>0</v>
      </c>
      <c r="DL1035" s="146">
        <f t="shared" si="1679"/>
        <v>0</v>
      </c>
      <c r="DM1035" s="146">
        <f t="shared" si="1680"/>
        <v>0</v>
      </c>
      <c r="DN1035" s="65">
        <f t="shared" si="1681"/>
        <v>78</v>
      </c>
      <c r="DO1035" s="57">
        <f t="shared" si="1682"/>
        <v>78</v>
      </c>
      <c r="DP1035" s="57" t="str">
        <f t="shared" si="1685"/>
        <v/>
      </c>
      <c r="DQ1035" s="58" t="str">
        <f t="shared" si="1686"/>
        <v/>
      </c>
      <c r="DR1035" s="1">
        <f t="shared" si="1683"/>
        <v>1</v>
      </c>
      <c r="DS1035" s="168" t="e">
        <f>IF(AND(DR1035=#REF!,BL1035=#REF!),'Tiến độ'!D1035,"")</f>
        <v>#REF!</v>
      </c>
    </row>
    <row r="1036" spans="1:123" ht="11.25" customHeight="1">
      <c r="A1036" s="309"/>
      <c r="B1036" s="312"/>
      <c r="C1036" s="101" t="s">
        <v>1079</v>
      </c>
      <c r="D1036" s="102" t="s">
        <v>1080</v>
      </c>
      <c r="E1036" s="103">
        <v>4</v>
      </c>
      <c r="F1036" s="104">
        <v>75</v>
      </c>
      <c r="G1036" s="105"/>
      <c r="H1036" s="106">
        <f t="shared" si="1687"/>
        <v>2</v>
      </c>
      <c r="I1036" s="107">
        <f t="shared" si="1687"/>
        <v>0</v>
      </c>
      <c r="J1036" s="28"/>
      <c r="K1036" s="108"/>
      <c r="L1036" s="109"/>
      <c r="M1036" s="109"/>
      <c r="N1036" s="110"/>
      <c r="O1036" s="108"/>
      <c r="P1036" s="109"/>
      <c r="Q1036" s="109">
        <v>5</v>
      </c>
      <c r="R1036" s="110">
        <v>5</v>
      </c>
      <c r="S1036" s="108">
        <v>5</v>
      </c>
      <c r="T1036" s="109">
        <v>5</v>
      </c>
      <c r="U1036" s="109">
        <v>5</v>
      </c>
      <c r="V1036" s="109">
        <v>5</v>
      </c>
      <c r="W1036" s="110">
        <v>5</v>
      </c>
      <c r="X1036" s="108">
        <v>5</v>
      </c>
      <c r="Y1036" s="109">
        <v>5</v>
      </c>
      <c r="Z1036" s="109">
        <v>5</v>
      </c>
      <c r="AA1036" s="110">
        <v>5</v>
      </c>
      <c r="AB1036" s="108">
        <v>5</v>
      </c>
      <c r="AC1036" s="109">
        <v>5</v>
      </c>
      <c r="AD1036" s="109">
        <v>5</v>
      </c>
      <c r="AE1036" s="110">
        <v>5</v>
      </c>
      <c r="AF1036" s="108" t="s">
        <v>163</v>
      </c>
      <c r="AG1036" s="109" t="s">
        <v>163</v>
      </c>
      <c r="AH1036" s="109" t="s">
        <v>163</v>
      </c>
      <c r="AI1036" s="362"/>
      <c r="AJ1036" s="363"/>
      <c r="AK1036" s="108" t="s">
        <v>163</v>
      </c>
      <c r="AL1036" s="109"/>
      <c r="AM1036" s="109"/>
      <c r="AN1036" s="110"/>
      <c r="AO1036" s="108"/>
      <c r="AP1036" s="109"/>
      <c r="AQ1036" s="109"/>
      <c r="AR1036" s="110"/>
      <c r="AS1036" s="111"/>
      <c r="AT1036" s="109"/>
      <c r="AU1036" s="109"/>
      <c r="AV1036" s="112"/>
      <c r="AW1036" s="108"/>
      <c r="AX1036" s="109"/>
      <c r="AY1036" s="109"/>
      <c r="AZ1036" s="109"/>
      <c r="BA1036" s="110"/>
      <c r="BB1036" s="111"/>
      <c r="BC1036" s="109"/>
      <c r="BD1036" s="109"/>
      <c r="BE1036" s="321"/>
      <c r="BF1036" s="322"/>
      <c r="BG1036" s="322"/>
      <c r="BH1036" s="322"/>
      <c r="BI1036" s="322"/>
      <c r="BJ1036" s="323"/>
      <c r="BK1036" s="48" t="s">
        <v>18</v>
      </c>
      <c r="BL1036" s="48" t="s">
        <v>60</v>
      </c>
      <c r="BN1036" s="146">
        <f t="shared" si="1684"/>
        <v>0</v>
      </c>
      <c r="BO1036" s="146">
        <f t="shared" si="1630"/>
        <v>0</v>
      </c>
      <c r="BP1036" s="146">
        <f t="shared" si="1631"/>
        <v>0</v>
      </c>
      <c r="BQ1036" s="146">
        <f t="shared" si="1632"/>
        <v>0</v>
      </c>
      <c r="BR1036" s="146">
        <f t="shared" si="1633"/>
        <v>0</v>
      </c>
      <c r="BS1036" s="146">
        <f t="shared" si="1634"/>
        <v>0</v>
      </c>
      <c r="BT1036" s="146">
        <f t="shared" si="1635"/>
        <v>10</v>
      </c>
      <c r="BU1036" s="146">
        <f t="shared" si="1636"/>
        <v>10</v>
      </c>
      <c r="BV1036" s="146">
        <f t="shared" si="1637"/>
        <v>10</v>
      </c>
      <c r="BW1036" s="146">
        <f t="shared" si="1638"/>
        <v>10</v>
      </c>
      <c r="BX1036" s="146">
        <f t="shared" si="1639"/>
        <v>10</v>
      </c>
      <c r="BY1036" s="146">
        <f t="shared" si="1640"/>
        <v>10</v>
      </c>
      <c r="BZ1036" s="146">
        <f t="shared" si="1641"/>
        <v>10</v>
      </c>
      <c r="CA1036" s="146">
        <f t="shared" si="1642"/>
        <v>10</v>
      </c>
      <c r="CB1036" s="146">
        <f t="shared" si="1643"/>
        <v>10</v>
      </c>
      <c r="CC1036" s="146">
        <f t="shared" si="1644"/>
        <v>10</v>
      </c>
      <c r="CD1036" s="146">
        <f t="shared" si="1645"/>
        <v>10</v>
      </c>
      <c r="CE1036" s="146">
        <f t="shared" si="1646"/>
        <v>10</v>
      </c>
      <c r="CF1036" s="146">
        <f t="shared" si="1647"/>
        <v>10</v>
      </c>
      <c r="CG1036" s="146">
        <f t="shared" si="1648"/>
        <v>10</v>
      </c>
      <c r="CH1036" s="146">
        <f t="shared" si="1649"/>
        <v>10</v>
      </c>
      <c r="CI1036" s="146">
        <f t="shared" si="1650"/>
        <v>0</v>
      </c>
      <c r="CJ1036" s="146">
        <f t="shared" si="1651"/>
        <v>0</v>
      </c>
      <c r="CK1036" s="146">
        <f t="shared" si="1652"/>
        <v>0</v>
      </c>
      <c r="CL1036" s="146">
        <f t="shared" si="1653"/>
        <v>0</v>
      </c>
      <c r="CM1036" s="146">
        <f t="shared" si="1654"/>
        <v>0</v>
      </c>
      <c r="CN1036" s="146">
        <f t="shared" si="1655"/>
        <v>0</v>
      </c>
      <c r="CO1036" s="146">
        <f t="shared" si="1656"/>
        <v>0</v>
      </c>
      <c r="CP1036" s="146">
        <f t="shared" si="1657"/>
        <v>0</v>
      </c>
      <c r="CQ1036" s="146">
        <f t="shared" si="1658"/>
        <v>0</v>
      </c>
      <c r="CR1036" s="146">
        <f t="shared" si="1659"/>
        <v>0</v>
      </c>
      <c r="CS1036" s="146">
        <f t="shared" si="1660"/>
        <v>0</v>
      </c>
      <c r="CT1036" s="146">
        <f t="shared" si="1661"/>
        <v>0</v>
      </c>
      <c r="CU1036" s="146">
        <f t="shared" si="1662"/>
        <v>0</v>
      </c>
      <c r="CV1036" s="146">
        <f t="shared" si="1663"/>
        <v>0</v>
      </c>
      <c r="CW1036" s="146">
        <f t="shared" si="1664"/>
        <v>0</v>
      </c>
      <c r="CX1036" s="146">
        <f t="shared" si="1665"/>
        <v>0</v>
      </c>
      <c r="CY1036" s="146">
        <f t="shared" si="1666"/>
        <v>0</v>
      </c>
      <c r="CZ1036" s="146">
        <f t="shared" si="1667"/>
        <v>0</v>
      </c>
      <c r="DA1036" s="146">
        <f t="shared" si="1668"/>
        <v>0</v>
      </c>
      <c r="DB1036" s="146">
        <f t="shared" si="1669"/>
        <v>0</v>
      </c>
      <c r="DC1036" s="146">
        <f t="shared" si="1670"/>
        <v>0</v>
      </c>
      <c r="DD1036" s="146">
        <f t="shared" si="1671"/>
        <v>0</v>
      </c>
      <c r="DE1036" s="146">
        <f t="shared" si="1672"/>
        <v>0</v>
      </c>
      <c r="DF1036" s="146">
        <f t="shared" si="1673"/>
        <v>0</v>
      </c>
      <c r="DG1036" s="146">
        <f t="shared" si="1674"/>
        <v>0</v>
      </c>
      <c r="DH1036" s="146">
        <f t="shared" si="1675"/>
        <v>0</v>
      </c>
      <c r="DI1036" s="146">
        <f t="shared" si="1676"/>
        <v>0</v>
      </c>
      <c r="DJ1036" s="146">
        <f t="shared" si="1677"/>
        <v>0</v>
      </c>
      <c r="DK1036" s="146">
        <f t="shared" si="1678"/>
        <v>0</v>
      </c>
      <c r="DL1036" s="146">
        <f t="shared" si="1679"/>
        <v>0</v>
      </c>
      <c r="DM1036" s="146">
        <f t="shared" si="1680"/>
        <v>0</v>
      </c>
      <c r="DN1036" s="65">
        <f t="shared" ref="DN1036" si="1688">F1036*H1036</f>
        <v>150</v>
      </c>
      <c r="DO1036" s="57">
        <f t="shared" ref="DO1036" si="1689">IF(COUNTA(K1036:AC1036)&gt;0,DN1036,"")</f>
        <v>150</v>
      </c>
      <c r="DP1036" s="57" t="str">
        <f t="shared" ref="DP1036" si="1690">IF(DO1036="",IF(COUNT(AD1036:AH1036,AK1036)&gt;0,DN1036,""),"")</f>
        <v/>
      </c>
      <c r="DQ1036" s="58" t="str">
        <f t="shared" ref="DQ1036" si="1691">IF(AND(DO1036="",DP1036=""),IF(COUNTA(AL1036:BD1036)&gt;0,DN1036,""),"")</f>
        <v/>
      </c>
      <c r="DR1036" s="1">
        <f t="shared" ref="DR1036" si="1692">IF(DQ1036="",1,2)</f>
        <v>1</v>
      </c>
      <c r="DS1036" s="168" t="e">
        <f>IF(AND(DR1036=#REF!,BL1036=#REF!),'Tiến độ'!D1036,"")</f>
        <v>#REF!</v>
      </c>
    </row>
    <row r="1037" spans="1:123" ht="11.25" customHeight="1">
      <c r="A1037" s="309"/>
      <c r="B1037" s="312"/>
      <c r="C1037" s="254" t="s">
        <v>11956</v>
      </c>
      <c r="D1037" s="102" t="s">
        <v>11958</v>
      </c>
      <c r="E1037" s="103">
        <v>3</v>
      </c>
      <c r="F1037" s="104">
        <v>45</v>
      </c>
      <c r="G1037" s="105"/>
      <c r="H1037" s="106"/>
      <c r="I1037" s="107"/>
      <c r="J1037" s="28"/>
      <c r="K1037" s="108"/>
      <c r="L1037" s="109"/>
      <c r="M1037" s="109"/>
      <c r="N1037" s="110"/>
      <c r="O1037" s="108"/>
      <c r="P1037" s="109"/>
      <c r="Q1037" s="109"/>
      <c r="R1037" s="110"/>
      <c r="S1037" s="108"/>
      <c r="T1037" s="109"/>
      <c r="U1037" s="109"/>
      <c r="V1037" s="109"/>
      <c r="W1037" s="110"/>
      <c r="X1037" s="108"/>
      <c r="Y1037" s="109"/>
      <c r="Z1037" s="109"/>
      <c r="AA1037" s="110"/>
      <c r="AB1037" s="108"/>
      <c r="AC1037" s="109"/>
      <c r="AD1037" s="109"/>
      <c r="AE1037" s="110"/>
      <c r="AF1037" s="108"/>
      <c r="AG1037" s="109"/>
      <c r="AH1037" s="109"/>
      <c r="AI1037" s="362"/>
      <c r="AJ1037" s="363"/>
      <c r="AK1037" s="108"/>
      <c r="AL1037" s="109">
        <v>3</v>
      </c>
      <c r="AM1037" s="109">
        <v>3</v>
      </c>
      <c r="AN1037" s="110">
        <v>3</v>
      </c>
      <c r="AO1037" s="108">
        <v>3</v>
      </c>
      <c r="AP1037" s="109">
        <v>3</v>
      </c>
      <c r="AQ1037" s="109">
        <v>3</v>
      </c>
      <c r="AR1037" s="110">
        <v>3</v>
      </c>
      <c r="AS1037" s="111">
        <v>3</v>
      </c>
      <c r="AT1037" s="109">
        <v>3</v>
      </c>
      <c r="AU1037" s="109">
        <v>3</v>
      </c>
      <c r="AV1037" s="112">
        <v>3</v>
      </c>
      <c r="AW1037" s="108">
        <v>3</v>
      </c>
      <c r="AX1037" s="109">
        <v>3</v>
      </c>
      <c r="AY1037" s="109">
        <v>3</v>
      </c>
      <c r="AZ1037" s="109">
        <v>3</v>
      </c>
      <c r="BA1037" s="110"/>
      <c r="BB1037" s="111"/>
      <c r="BC1037" s="109"/>
      <c r="BD1037" s="109"/>
      <c r="BE1037" s="321"/>
      <c r="BF1037" s="322"/>
      <c r="BG1037" s="322"/>
      <c r="BH1037" s="322"/>
      <c r="BI1037" s="322"/>
      <c r="BJ1037" s="323"/>
      <c r="BK1037" s="48"/>
      <c r="BL1037" s="48"/>
      <c r="BN1037" s="146">
        <f t="shared" si="1684"/>
        <v>0</v>
      </c>
      <c r="BO1037" s="146">
        <f t="shared" si="1630"/>
        <v>0</v>
      </c>
      <c r="BP1037" s="146">
        <f t="shared" si="1631"/>
        <v>0</v>
      </c>
      <c r="BQ1037" s="146">
        <f t="shared" si="1632"/>
        <v>0</v>
      </c>
      <c r="BR1037" s="146">
        <f t="shared" si="1633"/>
        <v>0</v>
      </c>
      <c r="BS1037" s="146">
        <f t="shared" si="1634"/>
        <v>0</v>
      </c>
      <c r="BT1037" s="146">
        <f t="shared" si="1635"/>
        <v>0</v>
      </c>
      <c r="BU1037" s="146">
        <f t="shared" si="1636"/>
        <v>0</v>
      </c>
      <c r="BV1037" s="146">
        <f t="shared" si="1637"/>
        <v>0</v>
      </c>
      <c r="BW1037" s="146">
        <f t="shared" si="1638"/>
        <v>0</v>
      </c>
      <c r="BX1037" s="146">
        <f t="shared" si="1639"/>
        <v>0</v>
      </c>
      <c r="BY1037" s="146">
        <f t="shared" si="1640"/>
        <v>0</v>
      </c>
      <c r="BZ1037" s="146">
        <f t="shared" si="1641"/>
        <v>0</v>
      </c>
      <c r="CA1037" s="146">
        <f t="shared" si="1642"/>
        <v>0</v>
      </c>
      <c r="CB1037" s="146">
        <f t="shared" si="1643"/>
        <v>0</v>
      </c>
      <c r="CC1037" s="146">
        <f t="shared" si="1644"/>
        <v>0</v>
      </c>
      <c r="CD1037" s="146">
        <f t="shared" si="1645"/>
        <v>0</v>
      </c>
      <c r="CE1037" s="146">
        <f t="shared" si="1646"/>
        <v>0</v>
      </c>
      <c r="CF1037" s="146">
        <f t="shared" si="1647"/>
        <v>0</v>
      </c>
      <c r="CG1037" s="146">
        <f t="shared" si="1648"/>
        <v>0</v>
      </c>
      <c r="CH1037" s="146">
        <f t="shared" si="1649"/>
        <v>0</v>
      </c>
      <c r="CI1037" s="146">
        <f t="shared" si="1650"/>
        <v>0</v>
      </c>
      <c r="CJ1037" s="146">
        <f t="shared" si="1651"/>
        <v>0</v>
      </c>
      <c r="CK1037" s="146">
        <f t="shared" si="1652"/>
        <v>0</v>
      </c>
      <c r="CL1037" s="146">
        <f t="shared" si="1653"/>
        <v>0</v>
      </c>
      <c r="CM1037" s="146">
        <f t="shared" si="1654"/>
        <v>0</v>
      </c>
      <c r="CN1037" s="146">
        <f t="shared" si="1655"/>
        <v>0</v>
      </c>
      <c r="CO1037" s="146">
        <f t="shared" si="1656"/>
        <v>0</v>
      </c>
      <c r="CP1037" s="146">
        <f t="shared" si="1657"/>
        <v>0</v>
      </c>
      <c r="CQ1037" s="146">
        <f t="shared" si="1658"/>
        <v>0</v>
      </c>
      <c r="CR1037" s="146">
        <f t="shared" si="1659"/>
        <v>0</v>
      </c>
      <c r="CS1037" s="146">
        <f t="shared" si="1660"/>
        <v>0</v>
      </c>
      <c r="CT1037" s="146">
        <f t="shared" si="1661"/>
        <v>0</v>
      </c>
      <c r="CU1037" s="146">
        <f t="shared" si="1662"/>
        <v>0</v>
      </c>
      <c r="CV1037" s="146">
        <f t="shared" si="1663"/>
        <v>0</v>
      </c>
      <c r="CW1037" s="146">
        <f t="shared" si="1664"/>
        <v>0</v>
      </c>
      <c r="CX1037" s="146">
        <f t="shared" si="1665"/>
        <v>0</v>
      </c>
      <c r="CY1037" s="146">
        <f t="shared" si="1666"/>
        <v>0</v>
      </c>
      <c r="CZ1037" s="146">
        <f t="shared" si="1667"/>
        <v>0</v>
      </c>
      <c r="DA1037" s="146">
        <f t="shared" si="1668"/>
        <v>0</v>
      </c>
      <c r="DB1037" s="146">
        <f t="shared" si="1669"/>
        <v>0</v>
      </c>
      <c r="DC1037" s="146">
        <f t="shared" si="1670"/>
        <v>0</v>
      </c>
      <c r="DD1037" s="146">
        <f t="shared" si="1671"/>
        <v>0</v>
      </c>
      <c r="DE1037" s="146">
        <f t="shared" si="1672"/>
        <v>0</v>
      </c>
      <c r="DF1037" s="146">
        <f t="shared" si="1673"/>
        <v>0</v>
      </c>
      <c r="DG1037" s="146">
        <f t="shared" si="1674"/>
        <v>0</v>
      </c>
      <c r="DH1037" s="146">
        <f t="shared" si="1675"/>
        <v>0</v>
      </c>
      <c r="DI1037" s="146">
        <f t="shared" si="1676"/>
        <v>0</v>
      </c>
      <c r="DJ1037" s="146">
        <f t="shared" si="1677"/>
        <v>0</v>
      </c>
      <c r="DK1037" s="146">
        <f t="shared" si="1678"/>
        <v>0</v>
      </c>
      <c r="DL1037" s="146">
        <f t="shared" si="1679"/>
        <v>0</v>
      </c>
      <c r="DM1037" s="146">
        <f t="shared" si="1680"/>
        <v>0</v>
      </c>
      <c r="DN1037" s="65"/>
      <c r="DO1037" s="57"/>
      <c r="DP1037" s="57"/>
      <c r="DQ1037" s="58"/>
      <c r="DS1037" s="168" t="e">
        <f>IF(AND(DR1037=#REF!,BL1037=#REF!),'Tiến độ'!D1037,"")</f>
        <v>#REF!</v>
      </c>
    </row>
    <row r="1038" spans="1:123" ht="11.25" customHeight="1">
      <c r="A1038" s="309"/>
      <c r="B1038" s="312"/>
      <c r="C1038" s="254" t="s">
        <v>11957</v>
      </c>
      <c r="D1038" s="102" t="s">
        <v>11959</v>
      </c>
      <c r="E1038" s="103">
        <v>2</v>
      </c>
      <c r="F1038" s="104">
        <v>30</v>
      </c>
      <c r="G1038" s="105"/>
      <c r="H1038" s="106"/>
      <c r="I1038" s="107"/>
      <c r="J1038" s="28"/>
      <c r="K1038" s="108"/>
      <c r="L1038" s="109"/>
      <c r="M1038" s="109"/>
      <c r="N1038" s="110"/>
      <c r="O1038" s="108"/>
      <c r="P1038" s="109"/>
      <c r="Q1038" s="109"/>
      <c r="R1038" s="110"/>
      <c r="S1038" s="108"/>
      <c r="T1038" s="109"/>
      <c r="U1038" s="109"/>
      <c r="V1038" s="109"/>
      <c r="W1038" s="110"/>
      <c r="X1038" s="108"/>
      <c r="Y1038" s="109"/>
      <c r="Z1038" s="109"/>
      <c r="AA1038" s="110"/>
      <c r="AB1038" s="108"/>
      <c r="AC1038" s="109"/>
      <c r="AD1038" s="109"/>
      <c r="AE1038" s="110"/>
      <c r="AF1038" s="108"/>
      <c r="AG1038" s="109"/>
      <c r="AH1038" s="109"/>
      <c r="AI1038" s="362"/>
      <c r="AJ1038" s="363"/>
      <c r="AK1038" s="108"/>
      <c r="AL1038" s="109">
        <v>2</v>
      </c>
      <c r="AM1038" s="109">
        <v>2</v>
      </c>
      <c r="AN1038" s="110">
        <v>2</v>
      </c>
      <c r="AO1038" s="108">
        <v>2</v>
      </c>
      <c r="AP1038" s="109">
        <v>2</v>
      </c>
      <c r="AQ1038" s="109">
        <v>2</v>
      </c>
      <c r="AR1038" s="110">
        <v>2</v>
      </c>
      <c r="AS1038" s="111">
        <v>2</v>
      </c>
      <c r="AT1038" s="109">
        <v>2</v>
      </c>
      <c r="AU1038" s="109">
        <v>2</v>
      </c>
      <c r="AV1038" s="112">
        <v>2</v>
      </c>
      <c r="AW1038" s="108">
        <v>2</v>
      </c>
      <c r="AX1038" s="109">
        <v>2</v>
      </c>
      <c r="AY1038" s="109">
        <v>2</v>
      </c>
      <c r="AZ1038" s="109">
        <v>2</v>
      </c>
      <c r="BA1038" s="110"/>
      <c r="BB1038" s="111"/>
      <c r="BC1038" s="109"/>
      <c r="BD1038" s="109"/>
      <c r="BE1038" s="321"/>
      <c r="BF1038" s="322"/>
      <c r="BG1038" s="322"/>
      <c r="BH1038" s="322"/>
      <c r="BI1038" s="322"/>
      <c r="BJ1038" s="323"/>
      <c r="BK1038" s="48"/>
      <c r="BL1038" s="48"/>
      <c r="BN1038" s="146">
        <f t="shared" si="1684"/>
        <v>0</v>
      </c>
      <c r="BO1038" s="146">
        <f t="shared" si="1630"/>
        <v>0</v>
      </c>
      <c r="BP1038" s="146">
        <f t="shared" si="1631"/>
        <v>0</v>
      </c>
      <c r="BQ1038" s="146">
        <f t="shared" si="1632"/>
        <v>0</v>
      </c>
      <c r="BR1038" s="146">
        <f t="shared" si="1633"/>
        <v>0</v>
      </c>
      <c r="BS1038" s="146">
        <f t="shared" si="1634"/>
        <v>0</v>
      </c>
      <c r="BT1038" s="146">
        <f t="shared" si="1635"/>
        <v>0</v>
      </c>
      <c r="BU1038" s="146">
        <f t="shared" si="1636"/>
        <v>0</v>
      </c>
      <c r="BV1038" s="146">
        <f t="shared" si="1637"/>
        <v>0</v>
      </c>
      <c r="BW1038" s="146">
        <f t="shared" si="1638"/>
        <v>0</v>
      </c>
      <c r="BX1038" s="146">
        <f t="shared" si="1639"/>
        <v>0</v>
      </c>
      <c r="BY1038" s="146">
        <f t="shared" si="1640"/>
        <v>0</v>
      </c>
      <c r="BZ1038" s="146">
        <f t="shared" si="1641"/>
        <v>0</v>
      </c>
      <c r="CA1038" s="146">
        <f t="shared" si="1642"/>
        <v>0</v>
      </c>
      <c r="CB1038" s="146">
        <f t="shared" si="1643"/>
        <v>0</v>
      </c>
      <c r="CC1038" s="146">
        <f t="shared" si="1644"/>
        <v>0</v>
      </c>
      <c r="CD1038" s="146">
        <f t="shared" si="1645"/>
        <v>0</v>
      </c>
      <c r="CE1038" s="146">
        <f t="shared" si="1646"/>
        <v>0</v>
      </c>
      <c r="CF1038" s="146">
        <f t="shared" si="1647"/>
        <v>0</v>
      </c>
      <c r="CG1038" s="146">
        <f t="shared" si="1648"/>
        <v>0</v>
      </c>
      <c r="CH1038" s="146">
        <f t="shared" si="1649"/>
        <v>0</v>
      </c>
      <c r="CI1038" s="146">
        <f t="shared" si="1650"/>
        <v>0</v>
      </c>
      <c r="CJ1038" s="146">
        <f t="shared" si="1651"/>
        <v>0</v>
      </c>
      <c r="CK1038" s="146">
        <f t="shared" si="1652"/>
        <v>0</v>
      </c>
      <c r="CL1038" s="146">
        <f t="shared" si="1653"/>
        <v>0</v>
      </c>
      <c r="CM1038" s="146">
        <f t="shared" si="1654"/>
        <v>0</v>
      </c>
      <c r="CN1038" s="146">
        <f t="shared" si="1655"/>
        <v>0</v>
      </c>
      <c r="CO1038" s="146">
        <f t="shared" si="1656"/>
        <v>0</v>
      </c>
      <c r="CP1038" s="146">
        <f t="shared" si="1657"/>
        <v>0</v>
      </c>
      <c r="CQ1038" s="146">
        <f t="shared" si="1658"/>
        <v>0</v>
      </c>
      <c r="CR1038" s="146">
        <f t="shared" si="1659"/>
        <v>0</v>
      </c>
      <c r="CS1038" s="146">
        <f t="shared" si="1660"/>
        <v>0</v>
      </c>
      <c r="CT1038" s="146">
        <f t="shared" si="1661"/>
        <v>0</v>
      </c>
      <c r="CU1038" s="146">
        <f t="shared" si="1662"/>
        <v>0</v>
      </c>
      <c r="CV1038" s="146">
        <f t="shared" si="1663"/>
        <v>0</v>
      </c>
      <c r="CW1038" s="146">
        <f t="shared" si="1664"/>
        <v>0</v>
      </c>
      <c r="CX1038" s="146">
        <f t="shared" si="1665"/>
        <v>0</v>
      </c>
      <c r="CY1038" s="146">
        <f t="shared" si="1666"/>
        <v>0</v>
      </c>
      <c r="CZ1038" s="146">
        <f t="shared" si="1667"/>
        <v>0</v>
      </c>
      <c r="DA1038" s="146">
        <f t="shared" si="1668"/>
        <v>0</v>
      </c>
      <c r="DB1038" s="146">
        <f t="shared" si="1669"/>
        <v>0</v>
      </c>
      <c r="DC1038" s="146">
        <f t="shared" si="1670"/>
        <v>0</v>
      </c>
      <c r="DD1038" s="146">
        <f t="shared" si="1671"/>
        <v>0</v>
      </c>
      <c r="DE1038" s="146">
        <f t="shared" si="1672"/>
        <v>0</v>
      </c>
      <c r="DF1038" s="146">
        <f t="shared" si="1673"/>
        <v>0</v>
      </c>
      <c r="DG1038" s="146">
        <f t="shared" si="1674"/>
        <v>0</v>
      </c>
      <c r="DH1038" s="146">
        <f t="shared" si="1675"/>
        <v>0</v>
      </c>
      <c r="DI1038" s="146">
        <f t="shared" si="1676"/>
        <v>0</v>
      </c>
      <c r="DJ1038" s="146">
        <f t="shared" si="1677"/>
        <v>0</v>
      </c>
      <c r="DK1038" s="146">
        <f t="shared" si="1678"/>
        <v>0</v>
      </c>
      <c r="DL1038" s="146">
        <f t="shared" si="1679"/>
        <v>0</v>
      </c>
      <c r="DM1038" s="146">
        <f t="shared" si="1680"/>
        <v>0</v>
      </c>
      <c r="DN1038" s="65"/>
      <c r="DO1038" s="57"/>
      <c r="DP1038" s="57"/>
      <c r="DQ1038" s="58"/>
      <c r="DS1038" s="168" t="e">
        <f>IF(AND(DR1038=#REF!,BL1038=#REF!),'Tiến độ'!D1038,"")</f>
        <v>#REF!</v>
      </c>
    </row>
    <row r="1039" spans="1:123" ht="11.25" customHeight="1">
      <c r="A1039" s="309"/>
      <c r="B1039" s="312"/>
      <c r="C1039" s="254" t="s">
        <v>11961</v>
      </c>
      <c r="D1039" s="102" t="s">
        <v>11960</v>
      </c>
      <c r="E1039" s="103">
        <v>3</v>
      </c>
      <c r="F1039" s="104">
        <v>15</v>
      </c>
      <c r="G1039" s="105">
        <v>60</v>
      </c>
      <c r="H1039" s="106"/>
      <c r="I1039" s="107"/>
      <c r="J1039" s="28"/>
      <c r="K1039" s="108"/>
      <c r="L1039" s="109"/>
      <c r="M1039" s="109"/>
      <c r="N1039" s="110"/>
      <c r="O1039" s="108"/>
      <c r="P1039" s="109"/>
      <c r="Q1039" s="109"/>
      <c r="R1039" s="110"/>
      <c r="S1039" s="108"/>
      <c r="T1039" s="109"/>
      <c r="U1039" s="109"/>
      <c r="V1039" s="109"/>
      <c r="W1039" s="110"/>
      <c r="X1039" s="108"/>
      <c r="Y1039" s="109"/>
      <c r="Z1039" s="109"/>
      <c r="AA1039" s="110"/>
      <c r="AB1039" s="108"/>
      <c r="AC1039" s="109"/>
      <c r="AD1039" s="109"/>
      <c r="AE1039" s="110"/>
      <c r="AF1039" s="108"/>
      <c r="AG1039" s="109"/>
      <c r="AH1039" s="109"/>
      <c r="AI1039" s="362"/>
      <c r="AJ1039" s="363"/>
      <c r="AK1039" s="108"/>
      <c r="AL1039" s="109">
        <v>5</v>
      </c>
      <c r="AM1039" s="109">
        <v>5</v>
      </c>
      <c r="AN1039" s="110">
        <v>5</v>
      </c>
      <c r="AO1039" s="108">
        <v>5</v>
      </c>
      <c r="AP1039" s="109">
        <v>5</v>
      </c>
      <c r="AQ1039" s="109">
        <v>5</v>
      </c>
      <c r="AR1039" s="110">
        <v>5</v>
      </c>
      <c r="AS1039" s="111">
        <v>5</v>
      </c>
      <c r="AT1039" s="109">
        <v>5</v>
      </c>
      <c r="AU1039" s="109">
        <v>5</v>
      </c>
      <c r="AV1039" s="112">
        <v>5</v>
      </c>
      <c r="AW1039" s="108">
        <v>5</v>
      </c>
      <c r="AX1039" s="109">
        <v>5</v>
      </c>
      <c r="AY1039" s="109">
        <v>5</v>
      </c>
      <c r="AZ1039" s="109">
        <v>5</v>
      </c>
      <c r="BA1039" s="110"/>
      <c r="BB1039" s="111"/>
      <c r="BC1039" s="109"/>
      <c r="BD1039" s="109"/>
      <c r="BE1039" s="321"/>
      <c r="BF1039" s="322"/>
      <c r="BG1039" s="322"/>
      <c r="BH1039" s="322"/>
      <c r="BI1039" s="322"/>
      <c r="BJ1039" s="323"/>
      <c r="BK1039" s="48"/>
      <c r="BL1039" s="48"/>
      <c r="BN1039" s="146">
        <f t="shared" si="1684"/>
        <v>0</v>
      </c>
      <c r="BO1039" s="146">
        <f t="shared" si="1630"/>
        <v>0</v>
      </c>
      <c r="BP1039" s="146">
        <f t="shared" si="1631"/>
        <v>0</v>
      </c>
      <c r="BQ1039" s="146">
        <f t="shared" si="1632"/>
        <v>0</v>
      </c>
      <c r="BR1039" s="146">
        <f t="shared" si="1633"/>
        <v>0</v>
      </c>
      <c r="BS1039" s="146">
        <f t="shared" si="1634"/>
        <v>0</v>
      </c>
      <c r="BT1039" s="146">
        <f t="shared" si="1635"/>
        <v>0</v>
      </c>
      <c r="BU1039" s="146">
        <f t="shared" si="1636"/>
        <v>0</v>
      </c>
      <c r="BV1039" s="146">
        <f t="shared" si="1637"/>
        <v>0</v>
      </c>
      <c r="BW1039" s="146">
        <f t="shared" si="1638"/>
        <v>0</v>
      </c>
      <c r="BX1039" s="146">
        <f t="shared" si="1639"/>
        <v>0</v>
      </c>
      <c r="BY1039" s="146">
        <f t="shared" si="1640"/>
        <v>0</v>
      </c>
      <c r="BZ1039" s="146">
        <f t="shared" si="1641"/>
        <v>0</v>
      </c>
      <c r="CA1039" s="146">
        <f t="shared" si="1642"/>
        <v>0</v>
      </c>
      <c r="CB1039" s="146">
        <f t="shared" si="1643"/>
        <v>0</v>
      </c>
      <c r="CC1039" s="146">
        <f t="shared" si="1644"/>
        <v>0</v>
      </c>
      <c r="CD1039" s="146">
        <f t="shared" si="1645"/>
        <v>0</v>
      </c>
      <c r="CE1039" s="146">
        <f t="shared" si="1646"/>
        <v>0</v>
      </c>
      <c r="CF1039" s="146">
        <f t="shared" si="1647"/>
        <v>0</v>
      </c>
      <c r="CG1039" s="146">
        <f t="shared" si="1648"/>
        <v>0</v>
      </c>
      <c r="CH1039" s="146">
        <f t="shared" si="1649"/>
        <v>0</v>
      </c>
      <c r="CI1039" s="146">
        <f t="shared" si="1650"/>
        <v>0</v>
      </c>
      <c r="CJ1039" s="146">
        <f t="shared" si="1651"/>
        <v>0</v>
      </c>
      <c r="CK1039" s="146">
        <f t="shared" si="1652"/>
        <v>0</v>
      </c>
      <c r="CL1039" s="146">
        <f t="shared" si="1653"/>
        <v>0</v>
      </c>
      <c r="CM1039" s="146">
        <f t="shared" si="1654"/>
        <v>0</v>
      </c>
      <c r="CN1039" s="146">
        <f t="shared" si="1655"/>
        <v>0</v>
      </c>
      <c r="CO1039" s="146">
        <f t="shared" si="1656"/>
        <v>0</v>
      </c>
      <c r="CP1039" s="146">
        <f t="shared" si="1657"/>
        <v>0</v>
      </c>
      <c r="CQ1039" s="146">
        <f t="shared" si="1658"/>
        <v>0</v>
      </c>
      <c r="CR1039" s="146">
        <f t="shared" si="1659"/>
        <v>0</v>
      </c>
      <c r="CS1039" s="146">
        <f t="shared" si="1660"/>
        <v>0</v>
      </c>
      <c r="CT1039" s="146">
        <f t="shared" si="1661"/>
        <v>0</v>
      </c>
      <c r="CU1039" s="146">
        <f t="shared" si="1662"/>
        <v>0</v>
      </c>
      <c r="CV1039" s="146">
        <f t="shared" si="1663"/>
        <v>0</v>
      </c>
      <c r="CW1039" s="146">
        <f t="shared" si="1664"/>
        <v>0</v>
      </c>
      <c r="CX1039" s="146">
        <f t="shared" si="1665"/>
        <v>0</v>
      </c>
      <c r="CY1039" s="146">
        <f t="shared" si="1666"/>
        <v>0</v>
      </c>
      <c r="CZ1039" s="146">
        <f t="shared" si="1667"/>
        <v>0</v>
      </c>
      <c r="DA1039" s="146">
        <f t="shared" si="1668"/>
        <v>0</v>
      </c>
      <c r="DB1039" s="146">
        <f t="shared" si="1669"/>
        <v>0</v>
      </c>
      <c r="DC1039" s="146">
        <f t="shared" si="1670"/>
        <v>0</v>
      </c>
      <c r="DD1039" s="146">
        <f t="shared" si="1671"/>
        <v>0</v>
      </c>
      <c r="DE1039" s="146">
        <f t="shared" si="1672"/>
        <v>0</v>
      </c>
      <c r="DF1039" s="146">
        <f t="shared" si="1673"/>
        <v>0</v>
      </c>
      <c r="DG1039" s="146">
        <f t="shared" si="1674"/>
        <v>0</v>
      </c>
      <c r="DH1039" s="146">
        <f t="shared" si="1675"/>
        <v>0</v>
      </c>
      <c r="DI1039" s="146">
        <f t="shared" si="1676"/>
        <v>0</v>
      </c>
      <c r="DJ1039" s="146">
        <f t="shared" si="1677"/>
        <v>0</v>
      </c>
      <c r="DK1039" s="146">
        <f t="shared" si="1678"/>
        <v>0</v>
      </c>
      <c r="DL1039" s="146">
        <f t="shared" si="1679"/>
        <v>0</v>
      </c>
      <c r="DM1039" s="146">
        <f t="shared" si="1680"/>
        <v>0</v>
      </c>
      <c r="DN1039" s="65"/>
      <c r="DO1039" s="57"/>
      <c r="DP1039" s="57"/>
      <c r="DQ1039" s="58"/>
      <c r="DS1039" s="168" t="e">
        <f>IF(AND(DR1039=#REF!,BL1039=#REF!),'Tiến độ'!D1039,"")</f>
        <v>#REF!</v>
      </c>
    </row>
    <row r="1040" spans="1:123" ht="11.25" customHeight="1">
      <c r="A1040" s="309"/>
      <c r="B1040" s="312"/>
      <c r="C1040" s="254" t="s">
        <v>11964</v>
      </c>
      <c r="D1040" s="102" t="s">
        <v>11962</v>
      </c>
      <c r="E1040" s="103">
        <v>2</v>
      </c>
      <c r="F1040" s="104"/>
      <c r="G1040" s="105">
        <v>60</v>
      </c>
      <c r="H1040" s="106"/>
      <c r="I1040" s="107"/>
      <c r="J1040" s="28"/>
      <c r="K1040" s="108"/>
      <c r="L1040" s="109"/>
      <c r="M1040" s="109"/>
      <c r="N1040" s="110"/>
      <c r="O1040" s="108"/>
      <c r="P1040" s="109"/>
      <c r="Q1040" s="109"/>
      <c r="R1040" s="110"/>
      <c r="S1040" s="108"/>
      <c r="T1040" s="109"/>
      <c r="U1040" s="109"/>
      <c r="V1040" s="109"/>
      <c r="W1040" s="110"/>
      <c r="X1040" s="108"/>
      <c r="Y1040" s="109"/>
      <c r="Z1040" s="109"/>
      <c r="AA1040" s="110"/>
      <c r="AB1040" s="108"/>
      <c r="AC1040" s="109"/>
      <c r="AD1040" s="109"/>
      <c r="AE1040" s="110"/>
      <c r="AF1040" s="108"/>
      <c r="AG1040" s="109"/>
      <c r="AH1040" s="109"/>
      <c r="AI1040" s="362"/>
      <c r="AJ1040" s="363"/>
      <c r="AK1040" s="108"/>
      <c r="AL1040" s="109">
        <v>4</v>
      </c>
      <c r="AM1040" s="109">
        <v>4</v>
      </c>
      <c r="AN1040" s="110">
        <v>4</v>
      </c>
      <c r="AO1040" s="108">
        <v>4</v>
      </c>
      <c r="AP1040" s="109">
        <v>4</v>
      </c>
      <c r="AQ1040" s="109">
        <v>4</v>
      </c>
      <c r="AR1040" s="110">
        <v>4</v>
      </c>
      <c r="AS1040" s="111">
        <v>4</v>
      </c>
      <c r="AT1040" s="109">
        <v>4</v>
      </c>
      <c r="AU1040" s="109">
        <v>4</v>
      </c>
      <c r="AV1040" s="112">
        <v>4</v>
      </c>
      <c r="AW1040" s="108">
        <v>4</v>
      </c>
      <c r="AX1040" s="109">
        <v>4</v>
      </c>
      <c r="AY1040" s="109">
        <v>4</v>
      </c>
      <c r="AZ1040" s="109">
        <v>4</v>
      </c>
      <c r="BA1040" s="110"/>
      <c r="BB1040" s="111"/>
      <c r="BC1040" s="109"/>
      <c r="BD1040" s="109"/>
      <c r="BE1040" s="321"/>
      <c r="BF1040" s="322"/>
      <c r="BG1040" s="322"/>
      <c r="BH1040" s="322"/>
      <c r="BI1040" s="322"/>
      <c r="BJ1040" s="323"/>
      <c r="BK1040" s="48"/>
      <c r="BL1040" s="48"/>
      <c r="BN1040" s="146">
        <f t="shared" si="1684"/>
        <v>0</v>
      </c>
      <c r="BO1040" s="146">
        <f t="shared" si="1630"/>
        <v>0</v>
      </c>
      <c r="BP1040" s="146">
        <f t="shared" si="1631"/>
        <v>0</v>
      </c>
      <c r="BQ1040" s="146">
        <f t="shared" si="1632"/>
        <v>0</v>
      </c>
      <c r="BR1040" s="146">
        <f t="shared" si="1633"/>
        <v>0</v>
      </c>
      <c r="BS1040" s="146">
        <f t="shared" si="1634"/>
        <v>0</v>
      </c>
      <c r="BT1040" s="146">
        <f t="shared" si="1635"/>
        <v>0</v>
      </c>
      <c r="BU1040" s="146">
        <f t="shared" si="1636"/>
        <v>0</v>
      </c>
      <c r="BV1040" s="146">
        <f t="shared" si="1637"/>
        <v>0</v>
      </c>
      <c r="BW1040" s="146">
        <f t="shared" si="1638"/>
        <v>0</v>
      </c>
      <c r="BX1040" s="146">
        <f t="shared" si="1639"/>
        <v>0</v>
      </c>
      <c r="BY1040" s="146">
        <f t="shared" si="1640"/>
        <v>0</v>
      </c>
      <c r="BZ1040" s="146">
        <f t="shared" si="1641"/>
        <v>0</v>
      </c>
      <c r="CA1040" s="146">
        <f t="shared" si="1642"/>
        <v>0</v>
      </c>
      <c r="CB1040" s="146">
        <f t="shared" si="1643"/>
        <v>0</v>
      </c>
      <c r="CC1040" s="146">
        <f t="shared" si="1644"/>
        <v>0</v>
      </c>
      <c r="CD1040" s="146">
        <f t="shared" si="1645"/>
        <v>0</v>
      </c>
      <c r="CE1040" s="146">
        <f t="shared" si="1646"/>
        <v>0</v>
      </c>
      <c r="CF1040" s="146">
        <f t="shared" si="1647"/>
        <v>0</v>
      </c>
      <c r="CG1040" s="146">
        <f t="shared" si="1648"/>
        <v>0</v>
      </c>
      <c r="CH1040" s="146">
        <f t="shared" si="1649"/>
        <v>0</v>
      </c>
      <c r="CI1040" s="146">
        <f t="shared" si="1650"/>
        <v>0</v>
      </c>
      <c r="CJ1040" s="146">
        <f t="shared" si="1651"/>
        <v>0</v>
      </c>
      <c r="CK1040" s="146">
        <f t="shared" si="1652"/>
        <v>0</v>
      </c>
      <c r="CL1040" s="146">
        <f t="shared" si="1653"/>
        <v>0</v>
      </c>
      <c r="CM1040" s="146">
        <f t="shared" si="1654"/>
        <v>0</v>
      </c>
      <c r="CN1040" s="146">
        <f t="shared" si="1655"/>
        <v>0</v>
      </c>
      <c r="CO1040" s="146">
        <f t="shared" si="1656"/>
        <v>0</v>
      </c>
      <c r="CP1040" s="146">
        <f t="shared" si="1657"/>
        <v>0</v>
      </c>
      <c r="CQ1040" s="146">
        <f t="shared" si="1658"/>
        <v>0</v>
      </c>
      <c r="CR1040" s="146">
        <f t="shared" si="1659"/>
        <v>0</v>
      </c>
      <c r="CS1040" s="146">
        <f t="shared" si="1660"/>
        <v>0</v>
      </c>
      <c r="CT1040" s="146">
        <f t="shared" si="1661"/>
        <v>0</v>
      </c>
      <c r="CU1040" s="146">
        <f t="shared" si="1662"/>
        <v>0</v>
      </c>
      <c r="CV1040" s="146">
        <f t="shared" si="1663"/>
        <v>0</v>
      </c>
      <c r="CW1040" s="146">
        <f t="shared" si="1664"/>
        <v>0</v>
      </c>
      <c r="CX1040" s="146">
        <f t="shared" si="1665"/>
        <v>0</v>
      </c>
      <c r="CY1040" s="146">
        <f t="shared" si="1666"/>
        <v>0</v>
      </c>
      <c r="CZ1040" s="146">
        <f t="shared" si="1667"/>
        <v>0</v>
      </c>
      <c r="DA1040" s="146">
        <f t="shared" si="1668"/>
        <v>0</v>
      </c>
      <c r="DB1040" s="146">
        <f t="shared" si="1669"/>
        <v>0</v>
      </c>
      <c r="DC1040" s="146">
        <f t="shared" si="1670"/>
        <v>0</v>
      </c>
      <c r="DD1040" s="146">
        <f t="shared" si="1671"/>
        <v>0</v>
      </c>
      <c r="DE1040" s="146">
        <f t="shared" si="1672"/>
        <v>0</v>
      </c>
      <c r="DF1040" s="146">
        <f t="shared" si="1673"/>
        <v>0</v>
      </c>
      <c r="DG1040" s="146">
        <f t="shared" si="1674"/>
        <v>0</v>
      </c>
      <c r="DH1040" s="146">
        <f t="shared" si="1675"/>
        <v>0</v>
      </c>
      <c r="DI1040" s="146">
        <f t="shared" si="1676"/>
        <v>0</v>
      </c>
      <c r="DJ1040" s="146">
        <f t="shared" si="1677"/>
        <v>0</v>
      </c>
      <c r="DK1040" s="146">
        <f t="shared" si="1678"/>
        <v>0</v>
      </c>
      <c r="DL1040" s="146">
        <f t="shared" si="1679"/>
        <v>0</v>
      </c>
      <c r="DM1040" s="146">
        <f t="shared" si="1680"/>
        <v>0</v>
      </c>
      <c r="DN1040" s="65"/>
      <c r="DO1040" s="57"/>
      <c r="DP1040" s="57"/>
      <c r="DQ1040" s="58"/>
      <c r="DS1040" s="168" t="e">
        <f>IF(AND(DR1040=#REF!,BL1040=#REF!),'Tiến độ'!D1040,"")</f>
        <v>#REF!</v>
      </c>
    </row>
    <row r="1041" spans="1:123" ht="11.25" customHeight="1">
      <c r="A1041" s="309"/>
      <c r="B1041" s="312"/>
      <c r="C1041" s="254" t="s">
        <v>11963</v>
      </c>
      <c r="D1041" s="102" t="s">
        <v>11965</v>
      </c>
      <c r="E1041" s="103">
        <v>2</v>
      </c>
      <c r="F1041" s="104"/>
      <c r="G1041" s="105">
        <v>60</v>
      </c>
      <c r="H1041" s="106"/>
      <c r="I1041" s="107"/>
      <c r="J1041" s="28"/>
      <c r="K1041" s="108"/>
      <c r="L1041" s="109"/>
      <c r="M1041" s="109"/>
      <c r="N1041" s="110"/>
      <c r="O1041" s="108"/>
      <c r="P1041" s="109"/>
      <c r="Q1041" s="109"/>
      <c r="R1041" s="110"/>
      <c r="S1041" s="108"/>
      <c r="T1041" s="109"/>
      <c r="U1041" s="109"/>
      <c r="V1041" s="109"/>
      <c r="W1041" s="110"/>
      <c r="X1041" s="108"/>
      <c r="Y1041" s="109"/>
      <c r="Z1041" s="109"/>
      <c r="AA1041" s="110"/>
      <c r="AB1041" s="108"/>
      <c r="AC1041" s="109"/>
      <c r="AD1041" s="109"/>
      <c r="AE1041" s="110"/>
      <c r="AF1041" s="108"/>
      <c r="AG1041" s="109"/>
      <c r="AH1041" s="109"/>
      <c r="AI1041" s="362"/>
      <c r="AJ1041" s="363"/>
      <c r="AK1041" s="108"/>
      <c r="AL1041" s="109">
        <v>4</v>
      </c>
      <c r="AM1041" s="109">
        <v>4</v>
      </c>
      <c r="AN1041" s="110">
        <v>4</v>
      </c>
      <c r="AO1041" s="108">
        <v>4</v>
      </c>
      <c r="AP1041" s="109">
        <v>4</v>
      </c>
      <c r="AQ1041" s="109">
        <v>4</v>
      </c>
      <c r="AR1041" s="110">
        <v>4</v>
      </c>
      <c r="AS1041" s="111">
        <v>4</v>
      </c>
      <c r="AT1041" s="109">
        <v>4</v>
      </c>
      <c r="AU1041" s="109">
        <v>4</v>
      </c>
      <c r="AV1041" s="112">
        <v>4</v>
      </c>
      <c r="AW1041" s="108">
        <v>4</v>
      </c>
      <c r="AX1041" s="109">
        <v>4</v>
      </c>
      <c r="AY1041" s="109">
        <v>4</v>
      </c>
      <c r="AZ1041" s="109">
        <v>4</v>
      </c>
      <c r="BA1041" s="110"/>
      <c r="BB1041" s="111"/>
      <c r="BC1041" s="109"/>
      <c r="BD1041" s="109"/>
      <c r="BE1041" s="321"/>
      <c r="BF1041" s="322"/>
      <c r="BG1041" s="322"/>
      <c r="BH1041" s="322"/>
      <c r="BI1041" s="322"/>
      <c r="BJ1041" s="323"/>
      <c r="BK1041" s="48"/>
      <c r="BL1041" s="48"/>
      <c r="BN1041" s="146">
        <f t="shared" si="1684"/>
        <v>0</v>
      </c>
      <c r="BO1041" s="146">
        <f t="shared" si="1630"/>
        <v>0</v>
      </c>
      <c r="BP1041" s="146">
        <f t="shared" si="1631"/>
        <v>0</v>
      </c>
      <c r="BQ1041" s="146">
        <f t="shared" si="1632"/>
        <v>0</v>
      </c>
      <c r="BR1041" s="146">
        <f t="shared" si="1633"/>
        <v>0</v>
      </c>
      <c r="BS1041" s="146">
        <f t="shared" si="1634"/>
        <v>0</v>
      </c>
      <c r="BT1041" s="146">
        <f t="shared" si="1635"/>
        <v>0</v>
      </c>
      <c r="BU1041" s="146">
        <f t="shared" si="1636"/>
        <v>0</v>
      </c>
      <c r="BV1041" s="146">
        <f t="shared" si="1637"/>
        <v>0</v>
      </c>
      <c r="BW1041" s="146">
        <f t="shared" si="1638"/>
        <v>0</v>
      </c>
      <c r="BX1041" s="146">
        <f t="shared" si="1639"/>
        <v>0</v>
      </c>
      <c r="BY1041" s="146">
        <f t="shared" si="1640"/>
        <v>0</v>
      </c>
      <c r="BZ1041" s="146">
        <f t="shared" si="1641"/>
        <v>0</v>
      </c>
      <c r="CA1041" s="146">
        <f t="shared" si="1642"/>
        <v>0</v>
      </c>
      <c r="CB1041" s="146">
        <f t="shared" si="1643"/>
        <v>0</v>
      </c>
      <c r="CC1041" s="146">
        <f t="shared" si="1644"/>
        <v>0</v>
      </c>
      <c r="CD1041" s="146">
        <f t="shared" si="1645"/>
        <v>0</v>
      </c>
      <c r="CE1041" s="146">
        <f t="shared" si="1646"/>
        <v>0</v>
      </c>
      <c r="CF1041" s="146">
        <f t="shared" si="1647"/>
        <v>0</v>
      </c>
      <c r="CG1041" s="146">
        <f t="shared" si="1648"/>
        <v>0</v>
      </c>
      <c r="CH1041" s="146">
        <f t="shared" si="1649"/>
        <v>0</v>
      </c>
      <c r="CI1041" s="146">
        <f t="shared" si="1650"/>
        <v>0</v>
      </c>
      <c r="CJ1041" s="146">
        <f t="shared" si="1651"/>
        <v>0</v>
      </c>
      <c r="CK1041" s="146">
        <f t="shared" si="1652"/>
        <v>0</v>
      </c>
      <c r="CL1041" s="146">
        <f t="shared" si="1653"/>
        <v>0</v>
      </c>
      <c r="CM1041" s="146">
        <f t="shared" si="1654"/>
        <v>0</v>
      </c>
      <c r="CN1041" s="146">
        <f t="shared" si="1655"/>
        <v>0</v>
      </c>
      <c r="CO1041" s="146">
        <f t="shared" si="1656"/>
        <v>0</v>
      </c>
      <c r="CP1041" s="146">
        <f t="shared" si="1657"/>
        <v>0</v>
      </c>
      <c r="CQ1041" s="146">
        <f t="shared" si="1658"/>
        <v>0</v>
      </c>
      <c r="CR1041" s="146">
        <f t="shared" si="1659"/>
        <v>0</v>
      </c>
      <c r="CS1041" s="146">
        <f t="shared" si="1660"/>
        <v>0</v>
      </c>
      <c r="CT1041" s="146">
        <f t="shared" si="1661"/>
        <v>0</v>
      </c>
      <c r="CU1041" s="146">
        <f t="shared" si="1662"/>
        <v>0</v>
      </c>
      <c r="CV1041" s="146">
        <f t="shared" si="1663"/>
        <v>0</v>
      </c>
      <c r="CW1041" s="146">
        <f t="shared" si="1664"/>
        <v>0</v>
      </c>
      <c r="CX1041" s="146">
        <f t="shared" si="1665"/>
        <v>0</v>
      </c>
      <c r="CY1041" s="146">
        <f t="shared" si="1666"/>
        <v>0</v>
      </c>
      <c r="CZ1041" s="146">
        <f t="shared" si="1667"/>
        <v>0</v>
      </c>
      <c r="DA1041" s="146">
        <f t="shared" si="1668"/>
        <v>0</v>
      </c>
      <c r="DB1041" s="146">
        <f t="shared" si="1669"/>
        <v>0</v>
      </c>
      <c r="DC1041" s="146">
        <f t="shared" si="1670"/>
        <v>0</v>
      </c>
      <c r="DD1041" s="146">
        <f t="shared" si="1671"/>
        <v>0</v>
      </c>
      <c r="DE1041" s="146">
        <f t="shared" si="1672"/>
        <v>0</v>
      </c>
      <c r="DF1041" s="146">
        <f t="shared" si="1673"/>
        <v>0</v>
      </c>
      <c r="DG1041" s="146">
        <f t="shared" si="1674"/>
        <v>0</v>
      </c>
      <c r="DH1041" s="146">
        <f t="shared" si="1675"/>
        <v>0</v>
      </c>
      <c r="DI1041" s="146">
        <f t="shared" si="1676"/>
        <v>0</v>
      </c>
      <c r="DJ1041" s="146">
        <f t="shared" si="1677"/>
        <v>0</v>
      </c>
      <c r="DK1041" s="146">
        <f t="shared" si="1678"/>
        <v>0</v>
      </c>
      <c r="DL1041" s="146">
        <f t="shared" si="1679"/>
        <v>0</v>
      </c>
      <c r="DM1041" s="146">
        <f t="shared" si="1680"/>
        <v>0</v>
      </c>
      <c r="DN1041" s="65"/>
      <c r="DO1041" s="57"/>
      <c r="DP1041" s="57"/>
      <c r="DQ1041" s="58"/>
      <c r="DS1041" s="168" t="e">
        <f>IF(AND(DR1041=#REF!,BL1041=#REF!),'Tiến độ'!D1041,"")</f>
        <v>#REF!</v>
      </c>
    </row>
    <row r="1042" spans="1:123" ht="11.25" customHeight="1">
      <c r="A1042" s="309" t="str">
        <f>IF(B1042="","",MAX($A$7:A1035)+1)</f>
        <v/>
      </c>
      <c r="B1042" s="312"/>
      <c r="C1042" s="254" t="s">
        <v>573</v>
      </c>
      <c r="D1042" s="102" t="s">
        <v>574</v>
      </c>
      <c r="E1042" s="103">
        <v>2</v>
      </c>
      <c r="F1042" s="104">
        <v>30</v>
      </c>
      <c r="G1042" s="105"/>
      <c r="H1042" s="106">
        <f>H1035</f>
        <v>2</v>
      </c>
      <c r="I1042" s="107">
        <f>I1035</f>
        <v>0</v>
      </c>
      <c r="J1042" s="28"/>
      <c r="K1042" s="108"/>
      <c r="L1042" s="109"/>
      <c r="M1042" s="109"/>
      <c r="N1042" s="110"/>
      <c r="O1042" s="108"/>
      <c r="P1042" s="109"/>
      <c r="Q1042" s="109"/>
      <c r="R1042" s="110"/>
      <c r="S1042" s="108"/>
      <c r="T1042" s="109"/>
      <c r="U1042" s="109"/>
      <c r="V1042" s="109"/>
      <c r="W1042" s="110"/>
      <c r="X1042" s="108"/>
      <c r="Y1042" s="109"/>
      <c r="Z1042" s="109"/>
      <c r="AA1042" s="110"/>
      <c r="AB1042" s="108"/>
      <c r="AC1042" s="109"/>
      <c r="AD1042" s="109"/>
      <c r="AE1042" s="110"/>
      <c r="AF1042" s="108"/>
      <c r="AG1042" s="109"/>
      <c r="AH1042" s="109"/>
      <c r="AI1042" s="362"/>
      <c r="AJ1042" s="363"/>
      <c r="AK1042" s="108"/>
      <c r="AL1042" s="109">
        <v>2</v>
      </c>
      <c r="AM1042" s="109">
        <v>2</v>
      </c>
      <c r="AN1042" s="110">
        <v>2</v>
      </c>
      <c r="AO1042" s="108">
        <v>2</v>
      </c>
      <c r="AP1042" s="109">
        <v>2</v>
      </c>
      <c r="AQ1042" s="109">
        <v>2</v>
      </c>
      <c r="AR1042" s="110">
        <v>2</v>
      </c>
      <c r="AS1042" s="111">
        <v>2</v>
      </c>
      <c r="AT1042" s="109">
        <v>2</v>
      </c>
      <c r="AU1042" s="109">
        <v>2</v>
      </c>
      <c r="AV1042" s="112">
        <v>2</v>
      </c>
      <c r="AW1042" s="108">
        <v>2</v>
      </c>
      <c r="AX1042" s="109">
        <v>2</v>
      </c>
      <c r="AY1042" s="109">
        <v>2</v>
      </c>
      <c r="AZ1042" s="109">
        <v>2</v>
      </c>
      <c r="BA1042" s="110" t="s">
        <v>163</v>
      </c>
      <c r="BB1042" s="111" t="s">
        <v>163</v>
      </c>
      <c r="BC1042" s="109" t="s">
        <v>163</v>
      </c>
      <c r="BD1042" s="109" t="s">
        <v>163</v>
      </c>
      <c r="BE1042" s="321"/>
      <c r="BF1042" s="322"/>
      <c r="BG1042" s="322"/>
      <c r="BH1042" s="322"/>
      <c r="BI1042" s="322"/>
      <c r="BJ1042" s="323"/>
      <c r="BK1042" s="48" t="s">
        <v>1077</v>
      </c>
      <c r="BL1042" s="48" t="s">
        <v>58</v>
      </c>
      <c r="BN1042" s="146">
        <f t="shared" si="1684"/>
        <v>0</v>
      </c>
      <c r="BO1042" s="146">
        <f t="shared" si="1630"/>
        <v>0</v>
      </c>
      <c r="BP1042" s="146">
        <f t="shared" si="1631"/>
        <v>0</v>
      </c>
      <c r="BQ1042" s="146">
        <f t="shared" si="1632"/>
        <v>0</v>
      </c>
      <c r="BR1042" s="146">
        <f t="shared" si="1633"/>
        <v>0</v>
      </c>
      <c r="BS1042" s="146">
        <f t="shared" si="1634"/>
        <v>0</v>
      </c>
      <c r="BT1042" s="146">
        <f t="shared" si="1635"/>
        <v>0</v>
      </c>
      <c r="BU1042" s="146">
        <f t="shared" si="1636"/>
        <v>0</v>
      </c>
      <c r="BV1042" s="146">
        <f t="shared" si="1637"/>
        <v>0</v>
      </c>
      <c r="BW1042" s="146">
        <f t="shared" si="1638"/>
        <v>0</v>
      </c>
      <c r="BX1042" s="146">
        <f t="shared" si="1639"/>
        <v>0</v>
      </c>
      <c r="BY1042" s="146">
        <f t="shared" si="1640"/>
        <v>0</v>
      </c>
      <c r="BZ1042" s="146">
        <f t="shared" si="1641"/>
        <v>0</v>
      </c>
      <c r="CA1042" s="146">
        <f t="shared" si="1642"/>
        <v>0</v>
      </c>
      <c r="CB1042" s="146">
        <f t="shared" si="1643"/>
        <v>0</v>
      </c>
      <c r="CC1042" s="146">
        <f t="shared" si="1644"/>
        <v>0</v>
      </c>
      <c r="CD1042" s="146">
        <f t="shared" si="1645"/>
        <v>0</v>
      </c>
      <c r="CE1042" s="146">
        <f t="shared" si="1646"/>
        <v>0</v>
      </c>
      <c r="CF1042" s="146">
        <f t="shared" si="1647"/>
        <v>0</v>
      </c>
      <c r="CG1042" s="146">
        <f t="shared" si="1648"/>
        <v>0</v>
      </c>
      <c r="CH1042" s="146">
        <f t="shared" si="1649"/>
        <v>0</v>
      </c>
      <c r="CI1042" s="146">
        <f t="shared" si="1650"/>
        <v>0</v>
      </c>
      <c r="CJ1042" s="146">
        <f t="shared" si="1651"/>
        <v>0</v>
      </c>
      <c r="CK1042" s="146">
        <f t="shared" si="1652"/>
        <v>0</v>
      </c>
      <c r="CL1042" s="146">
        <f t="shared" si="1653"/>
        <v>0</v>
      </c>
      <c r="CM1042" s="146">
        <f t="shared" si="1654"/>
        <v>0</v>
      </c>
      <c r="CN1042" s="146">
        <f t="shared" si="1655"/>
        <v>0</v>
      </c>
      <c r="CO1042" s="146">
        <f t="shared" si="1656"/>
        <v>4</v>
      </c>
      <c r="CP1042" s="146">
        <f t="shared" si="1657"/>
        <v>4</v>
      </c>
      <c r="CQ1042" s="146">
        <f t="shared" si="1658"/>
        <v>4</v>
      </c>
      <c r="CR1042" s="146">
        <f t="shared" si="1659"/>
        <v>4</v>
      </c>
      <c r="CS1042" s="146">
        <f t="shared" si="1660"/>
        <v>4</v>
      </c>
      <c r="CT1042" s="146">
        <f t="shared" si="1661"/>
        <v>4</v>
      </c>
      <c r="CU1042" s="146">
        <f t="shared" si="1662"/>
        <v>4</v>
      </c>
      <c r="CV1042" s="146">
        <f t="shared" si="1663"/>
        <v>4</v>
      </c>
      <c r="CW1042" s="146">
        <f t="shared" si="1664"/>
        <v>4</v>
      </c>
      <c r="CX1042" s="146">
        <f t="shared" si="1665"/>
        <v>4</v>
      </c>
      <c r="CY1042" s="146">
        <f t="shared" si="1666"/>
        <v>4</v>
      </c>
      <c r="CZ1042" s="146">
        <f t="shared" si="1667"/>
        <v>4</v>
      </c>
      <c r="DA1042" s="146">
        <f t="shared" si="1668"/>
        <v>4</v>
      </c>
      <c r="DB1042" s="146">
        <f t="shared" si="1669"/>
        <v>4</v>
      </c>
      <c r="DC1042" s="146">
        <f t="shared" si="1670"/>
        <v>4</v>
      </c>
      <c r="DD1042" s="146">
        <f t="shared" si="1671"/>
        <v>0</v>
      </c>
      <c r="DE1042" s="146">
        <f t="shared" si="1672"/>
        <v>0</v>
      </c>
      <c r="DF1042" s="146">
        <f t="shared" si="1673"/>
        <v>0</v>
      </c>
      <c r="DG1042" s="146">
        <f t="shared" si="1674"/>
        <v>0</v>
      </c>
      <c r="DH1042" s="146">
        <f t="shared" si="1675"/>
        <v>0</v>
      </c>
      <c r="DI1042" s="146">
        <f t="shared" si="1676"/>
        <v>0</v>
      </c>
      <c r="DJ1042" s="146">
        <f t="shared" si="1677"/>
        <v>0</v>
      </c>
      <c r="DK1042" s="146">
        <f t="shared" si="1678"/>
        <v>0</v>
      </c>
      <c r="DL1042" s="146">
        <f t="shared" si="1679"/>
        <v>0</v>
      </c>
      <c r="DM1042" s="146">
        <f t="shared" si="1680"/>
        <v>0</v>
      </c>
      <c r="DN1042" s="65">
        <f t="shared" si="1681"/>
        <v>60</v>
      </c>
      <c r="DO1042" s="57" t="str">
        <f t="shared" si="1682"/>
        <v/>
      </c>
      <c r="DP1042" s="57" t="str">
        <f t="shared" si="1685"/>
        <v/>
      </c>
      <c r="DQ1042" s="58">
        <f t="shared" si="1686"/>
        <v>60</v>
      </c>
      <c r="DR1042" s="1">
        <f t="shared" si="1683"/>
        <v>2</v>
      </c>
      <c r="DS1042" s="168" t="e">
        <f>IF(AND(DR1042=#REF!,BL1042=#REF!),'Tiến độ'!D1042,"")</f>
        <v>#REF!</v>
      </c>
    </row>
    <row r="1043" spans="1:123" ht="11.25" customHeight="1">
      <c r="A1043" s="309" t="str">
        <f>IF(B1043="","",MAX($A$7:A1042)+1)</f>
        <v/>
      </c>
      <c r="B1043" s="312"/>
      <c r="C1043" s="254" t="s">
        <v>16</v>
      </c>
      <c r="D1043" s="102" t="s">
        <v>242</v>
      </c>
      <c r="E1043" s="103">
        <v>2</v>
      </c>
      <c r="F1043" s="104">
        <v>39</v>
      </c>
      <c r="G1043" s="105"/>
      <c r="H1043" s="106">
        <f t="shared" si="1687"/>
        <v>2</v>
      </c>
      <c r="I1043" s="107">
        <f t="shared" si="1687"/>
        <v>0</v>
      </c>
      <c r="J1043" s="28"/>
      <c r="K1043" s="108"/>
      <c r="L1043" s="109"/>
      <c r="M1043" s="109"/>
      <c r="N1043" s="110"/>
      <c r="O1043" s="108"/>
      <c r="P1043" s="109"/>
      <c r="Q1043" s="109"/>
      <c r="R1043" s="110"/>
      <c r="S1043" s="108"/>
      <c r="T1043" s="109"/>
      <c r="U1043" s="109"/>
      <c r="V1043" s="109"/>
      <c r="W1043" s="110"/>
      <c r="X1043" s="108"/>
      <c r="Y1043" s="109"/>
      <c r="Z1043" s="109"/>
      <c r="AA1043" s="110"/>
      <c r="AB1043" s="108"/>
      <c r="AC1043" s="109"/>
      <c r="AD1043" s="109"/>
      <c r="AE1043" s="110"/>
      <c r="AF1043" s="108"/>
      <c r="AG1043" s="109"/>
      <c r="AH1043" s="109"/>
      <c r="AI1043" s="362"/>
      <c r="AJ1043" s="363"/>
      <c r="AK1043" s="108"/>
      <c r="AL1043" s="109">
        <v>3</v>
      </c>
      <c r="AM1043" s="109">
        <v>3</v>
      </c>
      <c r="AN1043" s="110">
        <v>3</v>
      </c>
      <c r="AO1043" s="108">
        <v>3</v>
      </c>
      <c r="AP1043" s="109">
        <v>3</v>
      </c>
      <c r="AQ1043" s="109">
        <v>3</v>
      </c>
      <c r="AR1043" s="110">
        <v>3</v>
      </c>
      <c r="AS1043" s="111">
        <v>3</v>
      </c>
      <c r="AT1043" s="109">
        <v>3</v>
      </c>
      <c r="AU1043" s="109">
        <v>3</v>
      </c>
      <c r="AV1043" s="112">
        <v>3</v>
      </c>
      <c r="AW1043" s="108">
        <v>3</v>
      </c>
      <c r="AX1043" s="109">
        <v>3</v>
      </c>
      <c r="AY1043" s="109"/>
      <c r="AZ1043" s="109"/>
      <c r="BA1043" s="110" t="s">
        <v>163</v>
      </c>
      <c r="BB1043" s="111" t="s">
        <v>163</v>
      </c>
      <c r="BC1043" s="109" t="s">
        <v>163</v>
      </c>
      <c r="BD1043" s="109" t="s">
        <v>163</v>
      </c>
      <c r="BE1043" s="321"/>
      <c r="BF1043" s="322"/>
      <c r="BG1043" s="322"/>
      <c r="BH1043" s="322"/>
      <c r="BI1043" s="322"/>
      <c r="BJ1043" s="323"/>
      <c r="BK1043" s="48" t="s">
        <v>1077</v>
      </c>
      <c r="BL1043" s="48" t="s">
        <v>16</v>
      </c>
      <c r="BN1043" s="146">
        <f t="shared" si="1684"/>
        <v>0</v>
      </c>
      <c r="BO1043" s="146">
        <f t="shared" si="1630"/>
        <v>0</v>
      </c>
      <c r="BP1043" s="146">
        <f t="shared" si="1631"/>
        <v>0</v>
      </c>
      <c r="BQ1043" s="146">
        <f t="shared" si="1632"/>
        <v>0</v>
      </c>
      <c r="BR1043" s="146">
        <f t="shared" si="1633"/>
        <v>0</v>
      </c>
      <c r="BS1043" s="146">
        <f t="shared" si="1634"/>
        <v>0</v>
      </c>
      <c r="BT1043" s="146">
        <f t="shared" si="1635"/>
        <v>0</v>
      </c>
      <c r="BU1043" s="146">
        <f t="shared" si="1636"/>
        <v>0</v>
      </c>
      <c r="BV1043" s="146">
        <f t="shared" si="1637"/>
        <v>0</v>
      </c>
      <c r="BW1043" s="146">
        <f t="shared" si="1638"/>
        <v>0</v>
      </c>
      <c r="BX1043" s="146">
        <f t="shared" si="1639"/>
        <v>0</v>
      </c>
      <c r="BY1043" s="146">
        <f t="shared" si="1640"/>
        <v>0</v>
      </c>
      <c r="BZ1043" s="146">
        <f t="shared" si="1641"/>
        <v>0</v>
      </c>
      <c r="CA1043" s="146">
        <f t="shared" si="1642"/>
        <v>0</v>
      </c>
      <c r="CB1043" s="146">
        <f t="shared" si="1643"/>
        <v>0</v>
      </c>
      <c r="CC1043" s="146">
        <f t="shared" si="1644"/>
        <v>0</v>
      </c>
      <c r="CD1043" s="146">
        <f t="shared" si="1645"/>
        <v>0</v>
      </c>
      <c r="CE1043" s="146">
        <f t="shared" si="1646"/>
        <v>0</v>
      </c>
      <c r="CF1043" s="146">
        <f t="shared" si="1647"/>
        <v>0</v>
      </c>
      <c r="CG1043" s="146">
        <f t="shared" si="1648"/>
        <v>0</v>
      </c>
      <c r="CH1043" s="146">
        <f t="shared" si="1649"/>
        <v>0</v>
      </c>
      <c r="CI1043" s="146">
        <f t="shared" si="1650"/>
        <v>0</v>
      </c>
      <c r="CJ1043" s="146">
        <f t="shared" si="1651"/>
        <v>0</v>
      </c>
      <c r="CK1043" s="146">
        <f t="shared" si="1652"/>
        <v>0</v>
      </c>
      <c r="CL1043" s="146">
        <f t="shared" si="1653"/>
        <v>0</v>
      </c>
      <c r="CM1043" s="146">
        <f t="shared" si="1654"/>
        <v>0</v>
      </c>
      <c r="CN1043" s="146">
        <f t="shared" si="1655"/>
        <v>0</v>
      </c>
      <c r="CO1043" s="146">
        <f t="shared" si="1656"/>
        <v>6</v>
      </c>
      <c r="CP1043" s="146">
        <f t="shared" si="1657"/>
        <v>6</v>
      </c>
      <c r="CQ1043" s="146">
        <f t="shared" si="1658"/>
        <v>6</v>
      </c>
      <c r="CR1043" s="146">
        <f t="shared" si="1659"/>
        <v>6</v>
      </c>
      <c r="CS1043" s="146">
        <f t="shared" si="1660"/>
        <v>6</v>
      </c>
      <c r="CT1043" s="146">
        <f t="shared" si="1661"/>
        <v>6</v>
      </c>
      <c r="CU1043" s="146">
        <f t="shared" si="1662"/>
        <v>6</v>
      </c>
      <c r="CV1043" s="146">
        <f t="shared" si="1663"/>
        <v>6</v>
      </c>
      <c r="CW1043" s="146">
        <f t="shared" si="1664"/>
        <v>6</v>
      </c>
      <c r="CX1043" s="146">
        <f t="shared" si="1665"/>
        <v>6</v>
      </c>
      <c r="CY1043" s="146">
        <f t="shared" si="1666"/>
        <v>6</v>
      </c>
      <c r="CZ1043" s="146">
        <f t="shared" si="1667"/>
        <v>6</v>
      </c>
      <c r="DA1043" s="146">
        <f t="shared" si="1668"/>
        <v>6</v>
      </c>
      <c r="DB1043" s="146">
        <f t="shared" si="1669"/>
        <v>0</v>
      </c>
      <c r="DC1043" s="146">
        <f t="shared" si="1670"/>
        <v>0</v>
      </c>
      <c r="DD1043" s="146">
        <f t="shared" si="1671"/>
        <v>0</v>
      </c>
      <c r="DE1043" s="146">
        <f t="shared" si="1672"/>
        <v>0</v>
      </c>
      <c r="DF1043" s="146">
        <f t="shared" si="1673"/>
        <v>0</v>
      </c>
      <c r="DG1043" s="146">
        <f t="shared" si="1674"/>
        <v>0</v>
      </c>
      <c r="DH1043" s="146">
        <f t="shared" si="1675"/>
        <v>0</v>
      </c>
      <c r="DI1043" s="146">
        <f t="shared" si="1676"/>
        <v>0</v>
      </c>
      <c r="DJ1043" s="146">
        <f t="shared" si="1677"/>
        <v>0</v>
      </c>
      <c r="DK1043" s="146">
        <f t="shared" si="1678"/>
        <v>0</v>
      </c>
      <c r="DL1043" s="146">
        <f t="shared" si="1679"/>
        <v>0</v>
      </c>
      <c r="DM1043" s="146">
        <f t="shared" si="1680"/>
        <v>0</v>
      </c>
      <c r="DN1043" s="65">
        <f t="shared" si="1681"/>
        <v>78</v>
      </c>
      <c r="DO1043" s="57" t="str">
        <f t="shared" si="1682"/>
        <v/>
      </c>
      <c r="DP1043" s="57" t="str">
        <f t="shared" si="1685"/>
        <v/>
      </c>
      <c r="DQ1043" s="58">
        <f t="shared" si="1686"/>
        <v>78</v>
      </c>
      <c r="DR1043" s="1">
        <f t="shared" si="1683"/>
        <v>2</v>
      </c>
      <c r="DS1043" s="168" t="e">
        <f>IF(AND(DR1043=#REF!,BL1043=#REF!),'Tiến độ'!D1043,"")</f>
        <v>#REF!</v>
      </c>
    </row>
    <row r="1044" spans="1:123" ht="11.25" customHeight="1">
      <c r="A1044" s="309" t="str">
        <f>IF(B1044="","",MAX($A$7:A1043)+1)</f>
        <v/>
      </c>
      <c r="B1044" s="312"/>
      <c r="C1044" s="254" t="s">
        <v>426</v>
      </c>
      <c r="D1044" s="102" t="s">
        <v>213</v>
      </c>
      <c r="E1044" s="103">
        <v>3</v>
      </c>
      <c r="F1044" s="104">
        <v>60</v>
      </c>
      <c r="G1044" s="105"/>
      <c r="H1044" s="106">
        <f t="shared" si="1687"/>
        <v>2</v>
      </c>
      <c r="I1044" s="107">
        <f t="shared" si="1687"/>
        <v>0</v>
      </c>
      <c r="J1044" s="28"/>
      <c r="K1044" s="108"/>
      <c r="L1044" s="109"/>
      <c r="M1044" s="109"/>
      <c r="N1044" s="110"/>
      <c r="O1044" s="108"/>
      <c r="P1044" s="109"/>
      <c r="Q1044" s="109"/>
      <c r="R1044" s="110"/>
      <c r="S1044" s="108"/>
      <c r="T1044" s="109"/>
      <c r="U1044" s="109"/>
      <c r="V1044" s="109"/>
      <c r="W1044" s="110"/>
      <c r="X1044" s="108"/>
      <c r="Y1044" s="109"/>
      <c r="Z1044" s="109"/>
      <c r="AA1044" s="110"/>
      <c r="AB1044" s="108"/>
      <c r="AC1044" s="109"/>
      <c r="AD1044" s="109"/>
      <c r="AE1044" s="110"/>
      <c r="AF1044" s="108"/>
      <c r="AG1044" s="109"/>
      <c r="AH1044" s="109"/>
      <c r="AI1044" s="362"/>
      <c r="AJ1044" s="363"/>
      <c r="AK1044" s="108"/>
      <c r="AL1044" s="109">
        <v>4</v>
      </c>
      <c r="AM1044" s="109">
        <v>4</v>
      </c>
      <c r="AN1044" s="110">
        <v>4</v>
      </c>
      <c r="AO1044" s="108">
        <v>4</v>
      </c>
      <c r="AP1044" s="109">
        <v>4</v>
      </c>
      <c r="AQ1044" s="109">
        <v>4</v>
      </c>
      <c r="AR1044" s="110">
        <v>4</v>
      </c>
      <c r="AS1044" s="111">
        <v>4</v>
      </c>
      <c r="AT1044" s="109">
        <v>4</v>
      </c>
      <c r="AU1044" s="109">
        <v>4</v>
      </c>
      <c r="AV1044" s="112">
        <v>4</v>
      </c>
      <c r="AW1044" s="108">
        <v>4</v>
      </c>
      <c r="AX1044" s="109">
        <v>4</v>
      </c>
      <c r="AY1044" s="109">
        <v>4</v>
      </c>
      <c r="AZ1044" s="109">
        <v>4</v>
      </c>
      <c r="BA1044" s="110" t="s">
        <v>163</v>
      </c>
      <c r="BB1044" s="111" t="s">
        <v>163</v>
      </c>
      <c r="BC1044" s="109" t="s">
        <v>163</v>
      </c>
      <c r="BD1044" s="109" t="s">
        <v>163</v>
      </c>
      <c r="BE1044" s="321"/>
      <c r="BF1044" s="322"/>
      <c r="BG1044" s="322"/>
      <c r="BH1044" s="322"/>
      <c r="BI1044" s="322"/>
      <c r="BJ1044" s="323"/>
      <c r="BK1044" s="48" t="s">
        <v>1077</v>
      </c>
      <c r="BL1044" s="48" t="s">
        <v>57</v>
      </c>
      <c r="BN1044" s="146">
        <f t="shared" si="1684"/>
        <v>0</v>
      </c>
      <c r="BO1044" s="146">
        <f t="shared" si="1630"/>
        <v>0</v>
      </c>
      <c r="BP1044" s="146">
        <f t="shared" si="1631"/>
        <v>0</v>
      </c>
      <c r="BQ1044" s="146">
        <f t="shared" si="1632"/>
        <v>0</v>
      </c>
      <c r="BR1044" s="146">
        <f t="shared" si="1633"/>
        <v>0</v>
      </c>
      <c r="BS1044" s="146">
        <f t="shared" si="1634"/>
        <v>0</v>
      </c>
      <c r="BT1044" s="146">
        <f t="shared" si="1635"/>
        <v>0</v>
      </c>
      <c r="BU1044" s="146">
        <f t="shared" si="1636"/>
        <v>0</v>
      </c>
      <c r="BV1044" s="146">
        <f t="shared" si="1637"/>
        <v>0</v>
      </c>
      <c r="BW1044" s="146">
        <f t="shared" si="1638"/>
        <v>0</v>
      </c>
      <c r="BX1044" s="146">
        <f t="shared" si="1639"/>
        <v>0</v>
      </c>
      <c r="BY1044" s="146">
        <f t="shared" si="1640"/>
        <v>0</v>
      </c>
      <c r="BZ1044" s="146">
        <f t="shared" si="1641"/>
        <v>0</v>
      </c>
      <c r="CA1044" s="146">
        <f t="shared" si="1642"/>
        <v>0</v>
      </c>
      <c r="CB1044" s="146">
        <f t="shared" si="1643"/>
        <v>0</v>
      </c>
      <c r="CC1044" s="146">
        <f t="shared" si="1644"/>
        <v>0</v>
      </c>
      <c r="CD1044" s="146">
        <f t="shared" si="1645"/>
        <v>0</v>
      </c>
      <c r="CE1044" s="146">
        <f t="shared" si="1646"/>
        <v>0</v>
      </c>
      <c r="CF1044" s="146">
        <f t="shared" si="1647"/>
        <v>0</v>
      </c>
      <c r="CG1044" s="146">
        <f t="shared" si="1648"/>
        <v>0</v>
      </c>
      <c r="CH1044" s="146">
        <f t="shared" si="1649"/>
        <v>0</v>
      </c>
      <c r="CI1044" s="146">
        <f t="shared" si="1650"/>
        <v>0</v>
      </c>
      <c r="CJ1044" s="146">
        <f t="shared" si="1651"/>
        <v>0</v>
      </c>
      <c r="CK1044" s="146">
        <f t="shared" si="1652"/>
        <v>0</v>
      </c>
      <c r="CL1044" s="146">
        <f t="shared" si="1653"/>
        <v>0</v>
      </c>
      <c r="CM1044" s="146">
        <f t="shared" si="1654"/>
        <v>0</v>
      </c>
      <c r="CN1044" s="146">
        <f t="shared" si="1655"/>
        <v>0</v>
      </c>
      <c r="CO1044" s="146">
        <f t="shared" si="1656"/>
        <v>8</v>
      </c>
      <c r="CP1044" s="146">
        <f t="shared" si="1657"/>
        <v>8</v>
      </c>
      <c r="CQ1044" s="146">
        <f t="shared" si="1658"/>
        <v>8</v>
      </c>
      <c r="CR1044" s="146">
        <f t="shared" si="1659"/>
        <v>8</v>
      </c>
      <c r="CS1044" s="146">
        <f t="shared" si="1660"/>
        <v>8</v>
      </c>
      <c r="CT1044" s="146">
        <f t="shared" si="1661"/>
        <v>8</v>
      </c>
      <c r="CU1044" s="146">
        <f t="shared" si="1662"/>
        <v>8</v>
      </c>
      <c r="CV1044" s="146">
        <f t="shared" si="1663"/>
        <v>8</v>
      </c>
      <c r="CW1044" s="146">
        <f t="shared" si="1664"/>
        <v>8</v>
      </c>
      <c r="CX1044" s="146">
        <f t="shared" si="1665"/>
        <v>8</v>
      </c>
      <c r="CY1044" s="146">
        <f t="shared" si="1666"/>
        <v>8</v>
      </c>
      <c r="CZ1044" s="146">
        <f t="shared" si="1667"/>
        <v>8</v>
      </c>
      <c r="DA1044" s="146">
        <f t="shared" si="1668"/>
        <v>8</v>
      </c>
      <c r="DB1044" s="146">
        <f t="shared" si="1669"/>
        <v>8</v>
      </c>
      <c r="DC1044" s="146">
        <f t="shared" si="1670"/>
        <v>8</v>
      </c>
      <c r="DD1044" s="146">
        <f t="shared" si="1671"/>
        <v>0</v>
      </c>
      <c r="DE1044" s="146">
        <f t="shared" si="1672"/>
        <v>0</v>
      </c>
      <c r="DF1044" s="146">
        <f t="shared" si="1673"/>
        <v>0</v>
      </c>
      <c r="DG1044" s="146">
        <f t="shared" si="1674"/>
        <v>0</v>
      </c>
      <c r="DH1044" s="146">
        <f t="shared" si="1675"/>
        <v>0</v>
      </c>
      <c r="DI1044" s="146">
        <f t="shared" si="1676"/>
        <v>0</v>
      </c>
      <c r="DJ1044" s="146">
        <f t="shared" si="1677"/>
        <v>0</v>
      </c>
      <c r="DK1044" s="146">
        <f t="shared" si="1678"/>
        <v>0</v>
      </c>
      <c r="DL1044" s="146">
        <f t="shared" si="1679"/>
        <v>0</v>
      </c>
      <c r="DM1044" s="146">
        <f t="shared" si="1680"/>
        <v>0</v>
      </c>
      <c r="DN1044" s="65">
        <f t="shared" si="1681"/>
        <v>120</v>
      </c>
      <c r="DO1044" s="57" t="str">
        <f t="shared" si="1682"/>
        <v/>
      </c>
      <c r="DP1044" s="57" t="str">
        <f t="shared" si="1685"/>
        <v/>
      </c>
      <c r="DQ1044" s="58">
        <f t="shared" si="1686"/>
        <v>120</v>
      </c>
      <c r="DR1044" s="1">
        <f t="shared" si="1683"/>
        <v>2</v>
      </c>
      <c r="DS1044" s="168" t="e">
        <f>IF(AND(DR1044=#REF!,BL1044=#REF!),'Tiến độ'!D1044,"")</f>
        <v>#REF!</v>
      </c>
    </row>
    <row r="1045" spans="1:123" ht="11.25" customHeight="1">
      <c r="A1045" s="309" t="str">
        <f>IF(B1045="","",MAX($A$7:A1044)+1)</f>
        <v/>
      </c>
      <c r="B1045" s="312"/>
      <c r="C1045" s="254" t="s">
        <v>1082</v>
      </c>
      <c r="D1045" s="102" t="s">
        <v>1083</v>
      </c>
      <c r="E1045" s="103">
        <v>2</v>
      </c>
      <c r="F1045" s="104">
        <v>30</v>
      </c>
      <c r="G1045" s="105"/>
      <c r="H1045" s="106">
        <f t="shared" si="1687"/>
        <v>2</v>
      </c>
      <c r="I1045" s="107">
        <f t="shared" si="1687"/>
        <v>0</v>
      </c>
      <c r="J1045" s="28"/>
      <c r="K1045" s="108"/>
      <c r="L1045" s="109"/>
      <c r="M1045" s="109"/>
      <c r="N1045" s="110"/>
      <c r="O1045" s="108"/>
      <c r="P1045" s="109"/>
      <c r="Q1045" s="109"/>
      <c r="R1045" s="110"/>
      <c r="S1045" s="108"/>
      <c r="T1045" s="109"/>
      <c r="U1045" s="109"/>
      <c r="V1045" s="109"/>
      <c r="W1045" s="110"/>
      <c r="X1045" s="108"/>
      <c r="Y1045" s="109"/>
      <c r="Z1045" s="109"/>
      <c r="AA1045" s="110"/>
      <c r="AB1045" s="108"/>
      <c r="AC1045" s="109"/>
      <c r="AD1045" s="109"/>
      <c r="AE1045" s="110"/>
      <c r="AF1045" s="108"/>
      <c r="AG1045" s="109"/>
      <c r="AH1045" s="109"/>
      <c r="AI1045" s="362"/>
      <c r="AJ1045" s="363"/>
      <c r="AK1045" s="108"/>
      <c r="AL1045" s="109">
        <v>2</v>
      </c>
      <c r="AM1045" s="109">
        <v>2</v>
      </c>
      <c r="AN1045" s="110">
        <v>2</v>
      </c>
      <c r="AO1045" s="108">
        <v>2</v>
      </c>
      <c r="AP1045" s="109">
        <v>2</v>
      </c>
      <c r="AQ1045" s="109">
        <v>2</v>
      </c>
      <c r="AR1045" s="110">
        <v>2</v>
      </c>
      <c r="AS1045" s="111">
        <v>2</v>
      </c>
      <c r="AT1045" s="109">
        <v>2</v>
      </c>
      <c r="AU1045" s="109">
        <v>2</v>
      </c>
      <c r="AV1045" s="112">
        <v>2</v>
      </c>
      <c r="AW1045" s="108">
        <v>2</v>
      </c>
      <c r="AX1045" s="109">
        <v>2</v>
      </c>
      <c r="AY1045" s="109">
        <v>2</v>
      </c>
      <c r="AZ1045" s="109">
        <v>2</v>
      </c>
      <c r="BA1045" s="110" t="s">
        <v>163</v>
      </c>
      <c r="BB1045" s="111" t="s">
        <v>163</v>
      </c>
      <c r="BC1045" s="109" t="s">
        <v>163</v>
      </c>
      <c r="BD1045" s="109" t="s">
        <v>163</v>
      </c>
      <c r="BE1045" s="321"/>
      <c r="BF1045" s="322"/>
      <c r="BG1045" s="322"/>
      <c r="BH1045" s="322"/>
      <c r="BI1045" s="322"/>
      <c r="BJ1045" s="323"/>
      <c r="BK1045" s="48" t="s">
        <v>1077</v>
      </c>
      <c r="BL1045" s="48" t="s">
        <v>27</v>
      </c>
      <c r="BN1045" s="146">
        <f t="shared" si="1684"/>
        <v>0</v>
      </c>
      <c r="BO1045" s="146">
        <f t="shared" si="1630"/>
        <v>0</v>
      </c>
      <c r="BP1045" s="146">
        <f t="shared" si="1631"/>
        <v>0</v>
      </c>
      <c r="BQ1045" s="146">
        <f t="shared" si="1632"/>
        <v>0</v>
      </c>
      <c r="BR1045" s="146">
        <f t="shared" si="1633"/>
        <v>0</v>
      </c>
      <c r="BS1045" s="146">
        <f t="shared" si="1634"/>
        <v>0</v>
      </c>
      <c r="BT1045" s="146">
        <f t="shared" si="1635"/>
        <v>0</v>
      </c>
      <c r="BU1045" s="146">
        <f t="shared" si="1636"/>
        <v>0</v>
      </c>
      <c r="BV1045" s="146">
        <f t="shared" si="1637"/>
        <v>0</v>
      </c>
      <c r="BW1045" s="146">
        <f t="shared" si="1638"/>
        <v>0</v>
      </c>
      <c r="BX1045" s="146">
        <f t="shared" si="1639"/>
        <v>0</v>
      </c>
      <c r="BY1045" s="146">
        <f t="shared" si="1640"/>
        <v>0</v>
      </c>
      <c r="BZ1045" s="146">
        <f t="shared" si="1641"/>
        <v>0</v>
      </c>
      <c r="CA1045" s="146">
        <f t="shared" si="1642"/>
        <v>0</v>
      </c>
      <c r="CB1045" s="146">
        <f t="shared" si="1643"/>
        <v>0</v>
      </c>
      <c r="CC1045" s="146">
        <f t="shared" si="1644"/>
        <v>0</v>
      </c>
      <c r="CD1045" s="146">
        <f t="shared" si="1645"/>
        <v>0</v>
      </c>
      <c r="CE1045" s="146">
        <f t="shared" si="1646"/>
        <v>0</v>
      </c>
      <c r="CF1045" s="146">
        <f t="shared" si="1647"/>
        <v>0</v>
      </c>
      <c r="CG1045" s="146">
        <f t="shared" si="1648"/>
        <v>0</v>
      </c>
      <c r="CH1045" s="146">
        <f t="shared" si="1649"/>
        <v>0</v>
      </c>
      <c r="CI1045" s="146">
        <f t="shared" si="1650"/>
        <v>0</v>
      </c>
      <c r="CJ1045" s="146">
        <f t="shared" si="1651"/>
        <v>0</v>
      </c>
      <c r="CK1045" s="146">
        <f t="shared" si="1652"/>
        <v>0</v>
      </c>
      <c r="CL1045" s="146">
        <f t="shared" si="1653"/>
        <v>0</v>
      </c>
      <c r="CM1045" s="146">
        <f t="shared" si="1654"/>
        <v>0</v>
      </c>
      <c r="CN1045" s="146">
        <f t="shared" si="1655"/>
        <v>0</v>
      </c>
      <c r="CO1045" s="146">
        <f t="shared" si="1656"/>
        <v>4</v>
      </c>
      <c r="CP1045" s="146">
        <f t="shared" si="1657"/>
        <v>4</v>
      </c>
      <c r="CQ1045" s="146">
        <f t="shared" si="1658"/>
        <v>4</v>
      </c>
      <c r="CR1045" s="146">
        <f t="shared" si="1659"/>
        <v>4</v>
      </c>
      <c r="CS1045" s="146">
        <f t="shared" si="1660"/>
        <v>4</v>
      </c>
      <c r="CT1045" s="146">
        <f t="shared" si="1661"/>
        <v>4</v>
      </c>
      <c r="CU1045" s="146">
        <f t="shared" si="1662"/>
        <v>4</v>
      </c>
      <c r="CV1045" s="146">
        <f t="shared" si="1663"/>
        <v>4</v>
      </c>
      <c r="CW1045" s="146">
        <f t="shared" si="1664"/>
        <v>4</v>
      </c>
      <c r="CX1045" s="146">
        <f t="shared" si="1665"/>
        <v>4</v>
      </c>
      <c r="CY1045" s="146">
        <f t="shared" si="1666"/>
        <v>4</v>
      </c>
      <c r="CZ1045" s="146">
        <f t="shared" si="1667"/>
        <v>4</v>
      </c>
      <c r="DA1045" s="146">
        <f t="shared" si="1668"/>
        <v>4</v>
      </c>
      <c r="DB1045" s="146">
        <f t="shared" si="1669"/>
        <v>4</v>
      </c>
      <c r="DC1045" s="146">
        <f t="shared" si="1670"/>
        <v>4</v>
      </c>
      <c r="DD1045" s="146">
        <f t="shared" si="1671"/>
        <v>0</v>
      </c>
      <c r="DE1045" s="146">
        <f t="shared" si="1672"/>
        <v>0</v>
      </c>
      <c r="DF1045" s="146">
        <f t="shared" si="1673"/>
        <v>0</v>
      </c>
      <c r="DG1045" s="146">
        <f t="shared" si="1674"/>
        <v>0</v>
      </c>
      <c r="DH1045" s="146">
        <f t="shared" si="1675"/>
        <v>0</v>
      </c>
      <c r="DI1045" s="146">
        <f t="shared" si="1676"/>
        <v>0</v>
      </c>
      <c r="DJ1045" s="146">
        <f t="shared" si="1677"/>
        <v>0</v>
      </c>
      <c r="DK1045" s="146">
        <f t="shared" si="1678"/>
        <v>0</v>
      </c>
      <c r="DL1045" s="146">
        <f t="shared" si="1679"/>
        <v>0</v>
      </c>
      <c r="DM1045" s="146">
        <f t="shared" si="1680"/>
        <v>0</v>
      </c>
      <c r="DN1045" s="65">
        <f t="shared" si="1681"/>
        <v>60</v>
      </c>
      <c r="DO1045" s="57" t="str">
        <f t="shared" si="1682"/>
        <v/>
      </c>
      <c r="DP1045" s="57" t="str">
        <f t="shared" si="1685"/>
        <v/>
      </c>
      <c r="DQ1045" s="58">
        <f t="shared" si="1686"/>
        <v>60</v>
      </c>
      <c r="DR1045" s="1">
        <f t="shared" si="1683"/>
        <v>2</v>
      </c>
      <c r="DS1045" s="168" t="e">
        <f>IF(AND(DR1045=#REF!,BL1045=#REF!),'Tiến độ'!D1045,"")</f>
        <v>#REF!</v>
      </c>
    </row>
    <row r="1046" spans="1:123" ht="11.25" customHeight="1">
      <c r="A1046" s="309" t="str">
        <f>IF(B1046="","",MAX($A$7:A1045)+1)</f>
        <v/>
      </c>
      <c r="B1046" s="312"/>
      <c r="C1046" s="254" t="s">
        <v>1031</v>
      </c>
      <c r="D1046" s="102" t="s">
        <v>1032</v>
      </c>
      <c r="E1046" s="103">
        <v>4</v>
      </c>
      <c r="F1046" s="104">
        <v>60</v>
      </c>
      <c r="G1046" s="105"/>
      <c r="H1046" s="106">
        <f t="shared" si="1687"/>
        <v>2</v>
      </c>
      <c r="I1046" s="107">
        <f t="shared" si="1687"/>
        <v>0</v>
      </c>
      <c r="J1046" s="28"/>
      <c r="K1046" s="108"/>
      <c r="L1046" s="109"/>
      <c r="M1046" s="109"/>
      <c r="N1046" s="110"/>
      <c r="O1046" s="108"/>
      <c r="P1046" s="109"/>
      <c r="Q1046" s="109"/>
      <c r="R1046" s="110"/>
      <c r="S1046" s="108"/>
      <c r="T1046" s="109"/>
      <c r="U1046" s="109"/>
      <c r="V1046" s="109"/>
      <c r="W1046" s="110"/>
      <c r="X1046" s="108"/>
      <c r="Y1046" s="109"/>
      <c r="Z1046" s="109"/>
      <c r="AA1046" s="110"/>
      <c r="AB1046" s="108"/>
      <c r="AC1046" s="109"/>
      <c r="AD1046" s="109"/>
      <c r="AE1046" s="110"/>
      <c r="AF1046" s="108"/>
      <c r="AG1046" s="109"/>
      <c r="AH1046" s="109"/>
      <c r="AI1046" s="362"/>
      <c r="AJ1046" s="363"/>
      <c r="AK1046" s="108"/>
      <c r="AL1046" s="109">
        <v>4</v>
      </c>
      <c r="AM1046" s="109">
        <v>4</v>
      </c>
      <c r="AN1046" s="110">
        <v>4</v>
      </c>
      <c r="AO1046" s="108">
        <v>4</v>
      </c>
      <c r="AP1046" s="109">
        <v>4</v>
      </c>
      <c r="AQ1046" s="109">
        <v>4</v>
      </c>
      <c r="AR1046" s="110">
        <v>4</v>
      </c>
      <c r="AS1046" s="111">
        <v>4</v>
      </c>
      <c r="AT1046" s="109">
        <v>4</v>
      </c>
      <c r="AU1046" s="109">
        <v>4</v>
      </c>
      <c r="AV1046" s="112">
        <v>4</v>
      </c>
      <c r="AW1046" s="108">
        <v>4</v>
      </c>
      <c r="AX1046" s="109">
        <v>4</v>
      </c>
      <c r="AY1046" s="109">
        <v>4</v>
      </c>
      <c r="AZ1046" s="109">
        <v>4</v>
      </c>
      <c r="BA1046" s="110" t="s">
        <v>163</v>
      </c>
      <c r="BB1046" s="111" t="s">
        <v>163</v>
      </c>
      <c r="BC1046" s="109" t="s">
        <v>163</v>
      </c>
      <c r="BD1046" s="109" t="s">
        <v>163</v>
      </c>
      <c r="BE1046" s="321"/>
      <c r="BF1046" s="322"/>
      <c r="BG1046" s="322"/>
      <c r="BH1046" s="322"/>
      <c r="BI1046" s="322"/>
      <c r="BJ1046" s="323"/>
      <c r="BK1046" s="48" t="s">
        <v>1077</v>
      </c>
      <c r="BL1046" s="48" t="s">
        <v>59</v>
      </c>
      <c r="BN1046" s="146">
        <f t="shared" si="1684"/>
        <v>0</v>
      </c>
      <c r="BO1046" s="146">
        <f t="shared" si="1630"/>
        <v>0</v>
      </c>
      <c r="BP1046" s="146">
        <f t="shared" si="1631"/>
        <v>0</v>
      </c>
      <c r="BQ1046" s="146">
        <f t="shared" si="1632"/>
        <v>0</v>
      </c>
      <c r="BR1046" s="146">
        <f t="shared" si="1633"/>
        <v>0</v>
      </c>
      <c r="BS1046" s="146">
        <f t="shared" si="1634"/>
        <v>0</v>
      </c>
      <c r="BT1046" s="146">
        <f t="shared" si="1635"/>
        <v>0</v>
      </c>
      <c r="BU1046" s="146">
        <f t="shared" si="1636"/>
        <v>0</v>
      </c>
      <c r="BV1046" s="146">
        <f t="shared" si="1637"/>
        <v>0</v>
      </c>
      <c r="BW1046" s="146">
        <f t="shared" si="1638"/>
        <v>0</v>
      </c>
      <c r="BX1046" s="146">
        <f t="shared" si="1639"/>
        <v>0</v>
      </c>
      <c r="BY1046" s="146">
        <f t="shared" si="1640"/>
        <v>0</v>
      </c>
      <c r="BZ1046" s="146">
        <f t="shared" si="1641"/>
        <v>0</v>
      </c>
      <c r="CA1046" s="146">
        <f t="shared" si="1642"/>
        <v>0</v>
      </c>
      <c r="CB1046" s="146">
        <f t="shared" si="1643"/>
        <v>0</v>
      </c>
      <c r="CC1046" s="146">
        <f t="shared" si="1644"/>
        <v>0</v>
      </c>
      <c r="CD1046" s="146">
        <f t="shared" si="1645"/>
        <v>0</v>
      </c>
      <c r="CE1046" s="146">
        <f t="shared" si="1646"/>
        <v>0</v>
      </c>
      <c r="CF1046" s="146">
        <f t="shared" si="1647"/>
        <v>0</v>
      </c>
      <c r="CG1046" s="146">
        <f t="shared" si="1648"/>
        <v>0</v>
      </c>
      <c r="CH1046" s="146">
        <f t="shared" si="1649"/>
        <v>0</v>
      </c>
      <c r="CI1046" s="146">
        <f t="shared" si="1650"/>
        <v>0</v>
      </c>
      <c r="CJ1046" s="146">
        <f t="shared" si="1651"/>
        <v>0</v>
      </c>
      <c r="CK1046" s="146">
        <f t="shared" si="1652"/>
        <v>0</v>
      </c>
      <c r="CL1046" s="146">
        <f t="shared" si="1653"/>
        <v>0</v>
      </c>
      <c r="CM1046" s="146">
        <f t="shared" si="1654"/>
        <v>0</v>
      </c>
      <c r="CN1046" s="146">
        <f t="shared" si="1655"/>
        <v>0</v>
      </c>
      <c r="CO1046" s="146">
        <f t="shared" si="1656"/>
        <v>8</v>
      </c>
      <c r="CP1046" s="146">
        <f t="shared" si="1657"/>
        <v>8</v>
      </c>
      <c r="CQ1046" s="146">
        <f t="shared" si="1658"/>
        <v>8</v>
      </c>
      <c r="CR1046" s="146">
        <f t="shared" si="1659"/>
        <v>8</v>
      </c>
      <c r="CS1046" s="146">
        <f t="shared" si="1660"/>
        <v>8</v>
      </c>
      <c r="CT1046" s="146">
        <f t="shared" si="1661"/>
        <v>8</v>
      </c>
      <c r="CU1046" s="146">
        <f t="shared" si="1662"/>
        <v>8</v>
      </c>
      <c r="CV1046" s="146">
        <f t="shared" si="1663"/>
        <v>8</v>
      </c>
      <c r="CW1046" s="146">
        <f t="shared" si="1664"/>
        <v>8</v>
      </c>
      <c r="CX1046" s="146">
        <f t="shared" si="1665"/>
        <v>8</v>
      </c>
      <c r="CY1046" s="146">
        <f t="shared" si="1666"/>
        <v>8</v>
      </c>
      <c r="CZ1046" s="146">
        <f t="shared" si="1667"/>
        <v>8</v>
      </c>
      <c r="DA1046" s="146">
        <f t="shared" si="1668"/>
        <v>8</v>
      </c>
      <c r="DB1046" s="146">
        <f t="shared" si="1669"/>
        <v>8</v>
      </c>
      <c r="DC1046" s="146">
        <f t="shared" si="1670"/>
        <v>8</v>
      </c>
      <c r="DD1046" s="146">
        <f t="shared" si="1671"/>
        <v>0</v>
      </c>
      <c r="DE1046" s="146">
        <f t="shared" si="1672"/>
        <v>0</v>
      </c>
      <c r="DF1046" s="146">
        <f t="shared" si="1673"/>
        <v>0</v>
      </c>
      <c r="DG1046" s="146">
        <f t="shared" si="1674"/>
        <v>0</v>
      </c>
      <c r="DH1046" s="146">
        <f t="shared" si="1675"/>
        <v>0</v>
      </c>
      <c r="DI1046" s="146">
        <f t="shared" si="1676"/>
        <v>0</v>
      </c>
      <c r="DJ1046" s="146">
        <f t="shared" si="1677"/>
        <v>0</v>
      </c>
      <c r="DK1046" s="146">
        <f t="shared" si="1678"/>
        <v>0</v>
      </c>
      <c r="DL1046" s="146">
        <f t="shared" si="1679"/>
        <v>0</v>
      </c>
      <c r="DM1046" s="146">
        <f t="shared" si="1680"/>
        <v>0</v>
      </c>
      <c r="DN1046" s="65">
        <f t="shared" si="1681"/>
        <v>120</v>
      </c>
      <c r="DO1046" s="57" t="str">
        <f t="shared" si="1682"/>
        <v/>
      </c>
      <c r="DP1046" s="57" t="str">
        <f t="shared" si="1685"/>
        <v/>
      </c>
      <c r="DQ1046" s="58">
        <f t="shared" si="1686"/>
        <v>120</v>
      </c>
      <c r="DR1046" s="1">
        <f t="shared" si="1683"/>
        <v>2</v>
      </c>
      <c r="DS1046" s="168" t="e">
        <f>IF(AND(DR1046=#REF!,BL1046=#REF!),'Tiến độ'!D1046,"")</f>
        <v>#REF!</v>
      </c>
    </row>
    <row r="1047" spans="1:123" ht="11.25" customHeight="1">
      <c r="A1047" s="310" t="str">
        <f>IF(B1047="","",MAX($A$7:A1046)+1)</f>
        <v/>
      </c>
      <c r="B1047" s="313"/>
      <c r="C1047" s="91" t="s">
        <v>8</v>
      </c>
      <c r="D1047" s="92"/>
      <c r="E1047" s="93">
        <f>SUM(E1031:E1046)</f>
        <v>44</v>
      </c>
      <c r="F1047" s="131"/>
      <c r="G1047" s="132"/>
      <c r="H1047" s="133"/>
      <c r="I1047" s="134"/>
      <c r="J1047" s="30"/>
      <c r="K1047" s="96">
        <f t="shared" ref="K1047:AH1047" si="1693">SUM(K1031:K1046)</f>
        <v>0</v>
      </c>
      <c r="L1047" s="97">
        <f t="shared" si="1693"/>
        <v>0</v>
      </c>
      <c r="M1047" s="97">
        <f t="shared" si="1693"/>
        <v>0</v>
      </c>
      <c r="N1047" s="98">
        <f t="shared" si="1693"/>
        <v>0</v>
      </c>
      <c r="O1047" s="96">
        <f t="shared" si="1693"/>
        <v>0</v>
      </c>
      <c r="P1047" s="97">
        <f t="shared" si="1693"/>
        <v>0</v>
      </c>
      <c r="Q1047" s="97">
        <f t="shared" si="1693"/>
        <v>23</v>
      </c>
      <c r="R1047" s="98">
        <f t="shared" si="1693"/>
        <v>23</v>
      </c>
      <c r="S1047" s="96">
        <f t="shared" si="1693"/>
        <v>23</v>
      </c>
      <c r="T1047" s="97">
        <f t="shared" si="1693"/>
        <v>23</v>
      </c>
      <c r="U1047" s="97">
        <f t="shared" si="1693"/>
        <v>23</v>
      </c>
      <c r="V1047" s="97">
        <f t="shared" si="1693"/>
        <v>23</v>
      </c>
      <c r="W1047" s="98">
        <f t="shared" si="1693"/>
        <v>23</v>
      </c>
      <c r="X1047" s="96">
        <f t="shared" si="1693"/>
        <v>23</v>
      </c>
      <c r="Y1047" s="97">
        <f t="shared" si="1693"/>
        <v>23</v>
      </c>
      <c r="Z1047" s="97">
        <f t="shared" si="1693"/>
        <v>23</v>
      </c>
      <c r="AA1047" s="98">
        <f t="shared" si="1693"/>
        <v>23</v>
      </c>
      <c r="AB1047" s="96">
        <f t="shared" si="1693"/>
        <v>23</v>
      </c>
      <c r="AC1047" s="97">
        <f t="shared" si="1693"/>
        <v>23</v>
      </c>
      <c r="AD1047" s="97">
        <f t="shared" si="1693"/>
        <v>20</v>
      </c>
      <c r="AE1047" s="98">
        <f t="shared" si="1693"/>
        <v>20</v>
      </c>
      <c r="AF1047" s="96">
        <f t="shared" si="1693"/>
        <v>0</v>
      </c>
      <c r="AG1047" s="97">
        <f t="shared" si="1693"/>
        <v>0</v>
      </c>
      <c r="AH1047" s="97">
        <f t="shared" si="1693"/>
        <v>0</v>
      </c>
      <c r="AI1047" s="362"/>
      <c r="AJ1047" s="363"/>
      <c r="AK1047" s="96">
        <f t="shared" ref="AK1047:BD1047" si="1694">SUM(AK1031:AK1046)</f>
        <v>0</v>
      </c>
      <c r="AL1047" s="97">
        <f t="shared" si="1694"/>
        <v>33</v>
      </c>
      <c r="AM1047" s="97">
        <f t="shared" si="1694"/>
        <v>33</v>
      </c>
      <c r="AN1047" s="98">
        <f t="shared" si="1694"/>
        <v>33</v>
      </c>
      <c r="AO1047" s="96">
        <f t="shared" si="1694"/>
        <v>33</v>
      </c>
      <c r="AP1047" s="97">
        <f t="shared" si="1694"/>
        <v>33</v>
      </c>
      <c r="AQ1047" s="97">
        <f t="shared" si="1694"/>
        <v>33</v>
      </c>
      <c r="AR1047" s="98">
        <f t="shared" si="1694"/>
        <v>33</v>
      </c>
      <c r="AS1047" s="99">
        <f t="shared" si="1694"/>
        <v>33</v>
      </c>
      <c r="AT1047" s="97">
        <f t="shared" si="1694"/>
        <v>33</v>
      </c>
      <c r="AU1047" s="97">
        <f t="shared" si="1694"/>
        <v>33</v>
      </c>
      <c r="AV1047" s="100">
        <f t="shared" si="1694"/>
        <v>33</v>
      </c>
      <c r="AW1047" s="96">
        <f t="shared" si="1694"/>
        <v>33</v>
      </c>
      <c r="AX1047" s="97">
        <f t="shared" si="1694"/>
        <v>33</v>
      </c>
      <c r="AY1047" s="97">
        <f t="shared" si="1694"/>
        <v>30</v>
      </c>
      <c r="AZ1047" s="97">
        <f t="shared" si="1694"/>
        <v>30</v>
      </c>
      <c r="BA1047" s="98">
        <f t="shared" si="1694"/>
        <v>0</v>
      </c>
      <c r="BB1047" s="99">
        <f t="shared" si="1694"/>
        <v>0</v>
      </c>
      <c r="BC1047" s="97">
        <f t="shared" si="1694"/>
        <v>0</v>
      </c>
      <c r="BD1047" s="97">
        <f t="shared" si="1694"/>
        <v>0</v>
      </c>
      <c r="BE1047" s="321"/>
      <c r="BF1047" s="322"/>
      <c r="BG1047" s="322"/>
      <c r="BH1047" s="322"/>
      <c r="BI1047" s="322"/>
      <c r="BJ1047" s="323"/>
      <c r="BK1047" s="47"/>
      <c r="BL1047" s="47"/>
      <c r="BN1047" s="146">
        <f t="shared" si="1684"/>
        <v>0</v>
      </c>
      <c r="BO1047" s="146">
        <f t="shared" si="1630"/>
        <v>0</v>
      </c>
      <c r="BP1047" s="146">
        <f t="shared" si="1631"/>
        <v>0</v>
      </c>
      <c r="BQ1047" s="146">
        <f t="shared" si="1632"/>
        <v>0</v>
      </c>
      <c r="BR1047" s="146">
        <f t="shared" si="1633"/>
        <v>0</v>
      </c>
      <c r="BS1047" s="146">
        <f t="shared" si="1634"/>
        <v>0</v>
      </c>
      <c r="BT1047" s="146">
        <f t="shared" si="1635"/>
        <v>0</v>
      </c>
      <c r="BU1047" s="146">
        <f t="shared" si="1636"/>
        <v>0</v>
      </c>
      <c r="BV1047" s="146">
        <f t="shared" si="1637"/>
        <v>0</v>
      </c>
      <c r="BW1047" s="146">
        <f t="shared" si="1638"/>
        <v>0</v>
      </c>
      <c r="BX1047" s="146">
        <f t="shared" si="1639"/>
        <v>0</v>
      </c>
      <c r="BY1047" s="146">
        <f t="shared" si="1640"/>
        <v>0</v>
      </c>
      <c r="BZ1047" s="146">
        <f t="shared" si="1641"/>
        <v>0</v>
      </c>
      <c r="CA1047" s="146">
        <f t="shared" si="1642"/>
        <v>0</v>
      </c>
      <c r="CB1047" s="146">
        <f t="shared" si="1643"/>
        <v>0</v>
      </c>
      <c r="CC1047" s="146">
        <f t="shared" si="1644"/>
        <v>0</v>
      </c>
      <c r="CD1047" s="146">
        <f t="shared" si="1645"/>
        <v>0</v>
      </c>
      <c r="CE1047" s="146">
        <f t="shared" si="1646"/>
        <v>0</v>
      </c>
      <c r="CF1047" s="146">
        <f t="shared" si="1647"/>
        <v>0</v>
      </c>
      <c r="CG1047" s="146">
        <f t="shared" si="1648"/>
        <v>0</v>
      </c>
      <c r="CH1047" s="146">
        <f t="shared" si="1649"/>
        <v>0</v>
      </c>
      <c r="CI1047" s="146">
        <f t="shared" si="1650"/>
        <v>0</v>
      </c>
      <c r="CJ1047" s="146">
        <f t="shared" si="1651"/>
        <v>0</v>
      </c>
      <c r="CK1047" s="146">
        <f t="shared" si="1652"/>
        <v>0</v>
      </c>
      <c r="CL1047" s="146">
        <f t="shared" si="1653"/>
        <v>0</v>
      </c>
      <c r="CM1047" s="146">
        <f t="shared" si="1654"/>
        <v>0</v>
      </c>
      <c r="CN1047" s="146">
        <f t="shared" si="1655"/>
        <v>0</v>
      </c>
      <c r="CO1047" s="146">
        <f t="shared" si="1656"/>
        <v>0</v>
      </c>
      <c r="CP1047" s="146">
        <f t="shared" si="1657"/>
        <v>0</v>
      </c>
      <c r="CQ1047" s="146">
        <f t="shared" si="1658"/>
        <v>0</v>
      </c>
      <c r="CR1047" s="146">
        <f t="shared" si="1659"/>
        <v>0</v>
      </c>
      <c r="CS1047" s="146">
        <f t="shared" si="1660"/>
        <v>0</v>
      </c>
      <c r="CT1047" s="146">
        <f t="shared" si="1661"/>
        <v>0</v>
      </c>
      <c r="CU1047" s="146">
        <f t="shared" si="1662"/>
        <v>0</v>
      </c>
      <c r="CV1047" s="146">
        <f t="shared" si="1663"/>
        <v>0</v>
      </c>
      <c r="CW1047" s="146">
        <f t="shared" si="1664"/>
        <v>0</v>
      </c>
      <c r="CX1047" s="146">
        <f t="shared" si="1665"/>
        <v>0</v>
      </c>
      <c r="CY1047" s="146">
        <f t="shared" si="1666"/>
        <v>0</v>
      </c>
      <c r="CZ1047" s="146">
        <f t="shared" si="1667"/>
        <v>0</v>
      </c>
      <c r="DA1047" s="146">
        <f t="shared" si="1668"/>
        <v>0</v>
      </c>
      <c r="DB1047" s="146">
        <f t="shared" si="1669"/>
        <v>0</v>
      </c>
      <c r="DC1047" s="146">
        <f t="shared" si="1670"/>
        <v>0</v>
      </c>
      <c r="DD1047" s="146">
        <f t="shared" si="1671"/>
        <v>0</v>
      </c>
      <c r="DE1047" s="146">
        <f t="shared" si="1672"/>
        <v>0</v>
      </c>
      <c r="DF1047" s="146">
        <f t="shared" si="1673"/>
        <v>0</v>
      </c>
      <c r="DG1047" s="146">
        <f t="shared" si="1674"/>
        <v>0</v>
      </c>
      <c r="DH1047" s="146">
        <f t="shared" si="1675"/>
        <v>0</v>
      </c>
      <c r="DI1047" s="146">
        <f t="shared" si="1676"/>
        <v>0</v>
      </c>
      <c r="DJ1047" s="146">
        <f t="shared" si="1677"/>
        <v>0</v>
      </c>
      <c r="DK1047" s="146">
        <f t="shared" si="1678"/>
        <v>0</v>
      </c>
      <c r="DL1047" s="146">
        <f t="shared" si="1679"/>
        <v>0</v>
      </c>
      <c r="DM1047" s="146">
        <f t="shared" si="1680"/>
        <v>0</v>
      </c>
      <c r="DN1047" s="54"/>
      <c r="DO1047" s="55"/>
      <c r="DP1047" s="55"/>
      <c r="DQ1047" s="56"/>
      <c r="DS1047" s="168" t="e">
        <f>IF(AND(DR1047=#REF!,BL1047=#REF!),'Tiến độ'!D1047,"")</f>
        <v>#REF!</v>
      </c>
    </row>
    <row r="1048" spans="1:123" ht="11.25" customHeight="1">
      <c r="A1048" s="308">
        <f>IF(B1048="","",MAX($A$7:A1047)+1)</f>
        <v>71</v>
      </c>
      <c r="B1048" s="311" t="s">
        <v>989</v>
      </c>
      <c r="C1048" s="67" t="s">
        <v>455</v>
      </c>
      <c r="D1048" s="68" t="s">
        <v>456</v>
      </c>
      <c r="E1048" s="69">
        <v>3</v>
      </c>
      <c r="F1048" s="70">
        <v>60</v>
      </c>
      <c r="G1048" s="71"/>
      <c r="H1048" s="72">
        <v>1</v>
      </c>
      <c r="I1048" s="73"/>
      <c r="J1048" s="24"/>
      <c r="K1048" s="74"/>
      <c r="L1048" s="75"/>
      <c r="M1048" s="75"/>
      <c r="N1048" s="76" t="s">
        <v>874</v>
      </c>
      <c r="O1048" s="74" t="s">
        <v>987</v>
      </c>
      <c r="P1048" s="75" t="s">
        <v>987</v>
      </c>
      <c r="Q1048" s="75">
        <v>4</v>
      </c>
      <c r="R1048" s="76">
        <v>4</v>
      </c>
      <c r="S1048" s="74">
        <v>4</v>
      </c>
      <c r="T1048" s="75">
        <v>4</v>
      </c>
      <c r="U1048" s="75">
        <v>4</v>
      </c>
      <c r="V1048" s="75">
        <v>4</v>
      </c>
      <c r="W1048" s="76">
        <v>4</v>
      </c>
      <c r="X1048" s="74">
        <v>4</v>
      </c>
      <c r="Y1048" s="75">
        <v>4</v>
      </c>
      <c r="Z1048" s="75">
        <v>4</v>
      </c>
      <c r="AA1048" s="76">
        <v>4</v>
      </c>
      <c r="AB1048" s="74">
        <v>4</v>
      </c>
      <c r="AC1048" s="75">
        <v>4</v>
      </c>
      <c r="AD1048" s="75">
        <v>4</v>
      </c>
      <c r="AE1048" s="76">
        <v>4</v>
      </c>
      <c r="AF1048" s="74" t="s">
        <v>163</v>
      </c>
      <c r="AG1048" s="75" t="s">
        <v>163</v>
      </c>
      <c r="AH1048" s="75" t="s">
        <v>163</v>
      </c>
      <c r="AI1048" s="362"/>
      <c r="AJ1048" s="363"/>
      <c r="AK1048" s="74" t="s">
        <v>163</v>
      </c>
      <c r="AL1048" s="75"/>
      <c r="AM1048" s="75"/>
      <c r="AN1048" s="76"/>
      <c r="AO1048" s="74"/>
      <c r="AP1048" s="75"/>
      <c r="AQ1048" s="75"/>
      <c r="AR1048" s="76"/>
      <c r="AS1048" s="77"/>
      <c r="AT1048" s="75"/>
      <c r="AU1048" s="75"/>
      <c r="AV1048" s="78"/>
      <c r="AW1048" s="74"/>
      <c r="AX1048" s="75"/>
      <c r="AY1048" s="75"/>
      <c r="AZ1048" s="75"/>
      <c r="BA1048" s="76"/>
      <c r="BB1048" s="77"/>
      <c r="BC1048" s="75"/>
      <c r="BD1048" s="75"/>
      <c r="BE1048" s="321"/>
      <c r="BF1048" s="322"/>
      <c r="BG1048" s="322"/>
      <c r="BH1048" s="322"/>
      <c r="BI1048" s="322"/>
      <c r="BJ1048" s="323"/>
      <c r="BK1048" s="45" t="s">
        <v>1111</v>
      </c>
      <c r="BL1048" s="45" t="s">
        <v>51</v>
      </c>
      <c r="BN1048" s="146">
        <f t="shared" si="1684"/>
        <v>0</v>
      </c>
      <c r="BO1048" s="146">
        <f t="shared" si="1630"/>
        <v>0</v>
      </c>
      <c r="BP1048" s="146">
        <f t="shared" si="1631"/>
        <v>0</v>
      </c>
      <c r="BQ1048" s="146">
        <f t="shared" si="1632"/>
        <v>0</v>
      </c>
      <c r="BR1048" s="146">
        <f t="shared" si="1633"/>
        <v>0</v>
      </c>
      <c r="BS1048" s="146">
        <f t="shared" si="1634"/>
        <v>0</v>
      </c>
      <c r="BT1048" s="146">
        <f t="shared" si="1635"/>
        <v>4</v>
      </c>
      <c r="BU1048" s="146">
        <f t="shared" si="1636"/>
        <v>4</v>
      </c>
      <c r="BV1048" s="146">
        <f t="shared" si="1637"/>
        <v>4</v>
      </c>
      <c r="BW1048" s="146">
        <f t="shared" si="1638"/>
        <v>4</v>
      </c>
      <c r="BX1048" s="146">
        <f t="shared" si="1639"/>
        <v>4</v>
      </c>
      <c r="BY1048" s="146">
        <f t="shared" si="1640"/>
        <v>4</v>
      </c>
      <c r="BZ1048" s="146">
        <f t="shared" si="1641"/>
        <v>4</v>
      </c>
      <c r="CA1048" s="146">
        <f t="shared" si="1642"/>
        <v>4</v>
      </c>
      <c r="CB1048" s="146">
        <f t="shared" si="1643"/>
        <v>4</v>
      </c>
      <c r="CC1048" s="146">
        <f t="shared" si="1644"/>
        <v>4</v>
      </c>
      <c r="CD1048" s="146">
        <f t="shared" si="1645"/>
        <v>4</v>
      </c>
      <c r="CE1048" s="146">
        <f t="shared" si="1646"/>
        <v>4</v>
      </c>
      <c r="CF1048" s="146">
        <f t="shared" si="1647"/>
        <v>4</v>
      </c>
      <c r="CG1048" s="146">
        <f t="shared" si="1648"/>
        <v>4</v>
      </c>
      <c r="CH1048" s="146">
        <f t="shared" si="1649"/>
        <v>4</v>
      </c>
      <c r="CI1048" s="146">
        <f t="shared" si="1650"/>
        <v>0</v>
      </c>
      <c r="CJ1048" s="146">
        <f t="shared" si="1651"/>
        <v>0</v>
      </c>
      <c r="CK1048" s="146">
        <f t="shared" si="1652"/>
        <v>0</v>
      </c>
      <c r="CL1048" s="146">
        <f t="shared" si="1653"/>
        <v>0</v>
      </c>
      <c r="CM1048" s="146">
        <f t="shared" si="1654"/>
        <v>0</v>
      </c>
      <c r="CN1048" s="146">
        <f t="shared" si="1655"/>
        <v>0</v>
      </c>
      <c r="CO1048" s="146">
        <f t="shared" si="1656"/>
        <v>0</v>
      </c>
      <c r="CP1048" s="146">
        <f t="shared" si="1657"/>
        <v>0</v>
      </c>
      <c r="CQ1048" s="146">
        <f t="shared" si="1658"/>
        <v>0</v>
      </c>
      <c r="CR1048" s="146">
        <f t="shared" si="1659"/>
        <v>0</v>
      </c>
      <c r="CS1048" s="146">
        <f t="shared" si="1660"/>
        <v>0</v>
      </c>
      <c r="CT1048" s="146">
        <f t="shared" si="1661"/>
        <v>0</v>
      </c>
      <c r="CU1048" s="146">
        <f t="shared" si="1662"/>
        <v>0</v>
      </c>
      <c r="CV1048" s="146">
        <f t="shared" si="1663"/>
        <v>0</v>
      </c>
      <c r="CW1048" s="146">
        <f t="shared" si="1664"/>
        <v>0</v>
      </c>
      <c r="CX1048" s="146">
        <f t="shared" si="1665"/>
        <v>0</v>
      </c>
      <c r="CY1048" s="146">
        <f t="shared" si="1666"/>
        <v>0</v>
      </c>
      <c r="CZ1048" s="146">
        <f t="shared" si="1667"/>
        <v>0</v>
      </c>
      <c r="DA1048" s="146">
        <f t="shared" si="1668"/>
        <v>0</v>
      </c>
      <c r="DB1048" s="146">
        <f t="shared" si="1669"/>
        <v>0</v>
      </c>
      <c r="DC1048" s="146">
        <f t="shared" si="1670"/>
        <v>0</v>
      </c>
      <c r="DD1048" s="146">
        <f t="shared" si="1671"/>
        <v>0</v>
      </c>
      <c r="DE1048" s="146">
        <f t="shared" si="1672"/>
        <v>0</v>
      </c>
      <c r="DF1048" s="146">
        <f t="shared" si="1673"/>
        <v>0</v>
      </c>
      <c r="DG1048" s="146">
        <f t="shared" si="1674"/>
        <v>0</v>
      </c>
      <c r="DH1048" s="146">
        <f t="shared" si="1675"/>
        <v>0</v>
      </c>
      <c r="DI1048" s="146">
        <f t="shared" si="1676"/>
        <v>0</v>
      </c>
      <c r="DJ1048" s="146">
        <f t="shared" si="1677"/>
        <v>0</v>
      </c>
      <c r="DK1048" s="146">
        <f t="shared" si="1678"/>
        <v>0</v>
      </c>
      <c r="DL1048" s="146">
        <f t="shared" si="1679"/>
        <v>0</v>
      </c>
      <c r="DM1048" s="146">
        <f t="shared" si="1680"/>
        <v>0</v>
      </c>
      <c r="DN1048" s="63">
        <f t="shared" ref="DN1048:DN1063" si="1695">F1048*H1048</f>
        <v>60</v>
      </c>
      <c r="DO1048" s="50">
        <f t="shared" ref="DO1048:DO1063" si="1696">IF(COUNTA(K1048:AC1048)&gt;0,DN1048,"")</f>
        <v>60</v>
      </c>
      <c r="DP1048" s="50" t="str">
        <f t="shared" si="1685"/>
        <v/>
      </c>
      <c r="DQ1048" s="51" t="str">
        <f t="shared" si="1686"/>
        <v/>
      </c>
      <c r="DR1048" s="1">
        <f t="shared" ref="DR1048:DR1063" si="1697">IF(DQ1048="",1,2)</f>
        <v>1</v>
      </c>
      <c r="DS1048" s="168" t="e">
        <f>IF(AND(DR1048=#REF!,BL1048=#REF!),'Tiến độ'!D1048,"")</f>
        <v>#REF!</v>
      </c>
    </row>
    <row r="1049" spans="1:123" ht="11.25" customHeight="1">
      <c r="A1049" s="309" t="str">
        <f>IF(B1049="","",MAX($A$7:A1048)+1)</f>
        <v/>
      </c>
      <c r="B1049" s="312"/>
      <c r="C1049" s="101" t="s">
        <v>1016</v>
      </c>
      <c r="D1049" s="102" t="s">
        <v>1017</v>
      </c>
      <c r="E1049" s="103">
        <v>4</v>
      </c>
      <c r="F1049" s="104">
        <v>60</v>
      </c>
      <c r="G1049" s="105"/>
      <c r="H1049" s="106">
        <f>H1048</f>
        <v>1</v>
      </c>
      <c r="I1049" s="107">
        <f>I1048</f>
        <v>0</v>
      </c>
      <c r="J1049" s="28"/>
      <c r="K1049" s="108"/>
      <c r="L1049" s="109"/>
      <c r="M1049" s="109"/>
      <c r="N1049" s="110"/>
      <c r="O1049" s="108"/>
      <c r="P1049" s="109"/>
      <c r="Q1049" s="109">
        <v>4</v>
      </c>
      <c r="R1049" s="110">
        <v>4</v>
      </c>
      <c r="S1049" s="108">
        <v>4</v>
      </c>
      <c r="T1049" s="109">
        <v>4</v>
      </c>
      <c r="U1049" s="109">
        <v>4</v>
      </c>
      <c r="V1049" s="109">
        <v>4</v>
      </c>
      <c r="W1049" s="110">
        <v>4</v>
      </c>
      <c r="X1049" s="108">
        <v>4</v>
      </c>
      <c r="Y1049" s="109">
        <v>4</v>
      </c>
      <c r="Z1049" s="109">
        <v>4</v>
      </c>
      <c r="AA1049" s="110">
        <v>4</v>
      </c>
      <c r="AB1049" s="108">
        <v>4</v>
      </c>
      <c r="AC1049" s="109">
        <v>4</v>
      </c>
      <c r="AD1049" s="109">
        <v>4</v>
      </c>
      <c r="AE1049" s="110">
        <v>4</v>
      </c>
      <c r="AF1049" s="108" t="s">
        <v>163</v>
      </c>
      <c r="AG1049" s="109" t="s">
        <v>163</v>
      </c>
      <c r="AH1049" s="109" t="s">
        <v>163</v>
      </c>
      <c r="AI1049" s="362"/>
      <c r="AJ1049" s="363"/>
      <c r="AK1049" s="108" t="s">
        <v>163</v>
      </c>
      <c r="AL1049" s="109"/>
      <c r="AM1049" s="109"/>
      <c r="AN1049" s="110"/>
      <c r="AO1049" s="108"/>
      <c r="AP1049" s="109"/>
      <c r="AQ1049" s="109"/>
      <c r="AR1049" s="110"/>
      <c r="AS1049" s="111"/>
      <c r="AT1049" s="109"/>
      <c r="AU1049" s="109"/>
      <c r="AV1049" s="112"/>
      <c r="AW1049" s="108"/>
      <c r="AX1049" s="109"/>
      <c r="AY1049" s="109"/>
      <c r="AZ1049" s="109"/>
      <c r="BA1049" s="110"/>
      <c r="BB1049" s="111"/>
      <c r="BC1049" s="109"/>
      <c r="BD1049" s="109"/>
      <c r="BE1049" s="321"/>
      <c r="BF1049" s="322"/>
      <c r="BG1049" s="322"/>
      <c r="BH1049" s="322"/>
      <c r="BI1049" s="322"/>
      <c r="BJ1049" s="323"/>
      <c r="BK1049" s="48" t="s">
        <v>1106</v>
      </c>
      <c r="BL1049" s="48" t="s">
        <v>29</v>
      </c>
      <c r="BN1049" s="146">
        <f t="shared" si="1684"/>
        <v>0</v>
      </c>
      <c r="BO1049" s="146">
        <f t="shared" si="1630"/>
        <v>0</v>
      </c>
      <c r="BP1049" s="146">
        <f t="shared" si="1631"/>
        <v>0</v>
      </c>
      <c r="BQ1049" s="146">
        <f t="shared" si="1632"/>
        <v>0</v>
      </c>
      <c r="BR1049" s="146">
        <f t="shared" si="1633"/>
        <v>0</v>
      </c>
      <c r="BS1049" s="146">
        <f t="shared" si="1634"/>
        <v>0</v>
      </c>
      <c r="BT1049" s="146">
        <f t="shared" si="1635"/>
        <v>4</v>
      </c>
      <c r="BU1049" s="146">
        <f t="shared" si="1636"/>
        <v>4</v>
      </c>
      <c r="BV1049" s="146">
        <f t="shared" si="1637"/>
        <v>4</v>
      </c>
      <c r="BW1049" s="146">
        <f t="shared" si="1638"/>
        <v>4</v>
      </c>
      <c r="BX1049" s="146">
        <f t="shared" si="1639"/>
        <v>4</v>
      </c>
      <c r="BY1049" s="146">
        <f t="shared" si="1640"/>
        <v>4</v>
      </c>
      <c r="BZ1049" s="146">
        <f t="shared" si="1641"/>
        <v>4</v>
      </c>
      <c r="CA1049" s="146">
        <f t="shared" si="1642"/>
        <v>4</v>
      </c>
      <c r="CB1049" s="146">
        <f t="shared" si="1643"/>
        <v>4</v>
      </c>
      <c r="CC1049" s="146">
        <f t="shared" si="1644"/>
        <v>4</v>
      </c>
      <c r="CD1049" s="146">
        <f t="shared" si="1645"/>
        <v>4</v>
      </c>
      <c r="CE1049" s="146">
        <f t="shared" si="1646"/>
        <v>4</v>
      </c>
      <c r="CF1049" s="146">
        <f t="shared" si="1647"/>
        <v>4</v>
      </c>
      <c r="CG1049" s="146">
        <f t="shared" si="1648"/>
        <v>4</v>
      </c>
      <c r="CH1049" s="146">
        <f t="shared" si="1649"/>
        <v>4</v>
      </c>
      <c r="CI1049" s="146">
        <f t="shared" si="1650"/>
        <v>0</v>
      </c>
      <c r="CJ1049" s="146">
        <f t="shared" si="1651"/>
        <v>0</v>
      </c>
      <c r="CK1049" s="146">
        <f t="shared" si="1652"/>
        <v>0</v>
      </c>
      <c r="CL1049" s="146">
        <f t="shared" si="1653"/>
        <v>0</v>
      </c>
      <c r="CM1049" s="146">
        <f t="shared" si="1654"/>
        <v>0</v>
      </c>
      <c r="CN1049" s="146">
        <f t="shared" si="1655"/>
        <v>0</v>
      </c>
      <c r="CO1049" s="146">
        <f t="shared" si="1656"/>
        <v>0</v>
      </c>
      <c r="CP1049" s="146">
        <f t="shared" si="1657"/>
        <v>0</v>
      </c>
      <c r="CQ1049" s="146">
        <f t="shared" si="1658"/>
        <v>0</v>
      </c>
      <c r="CR1049" s="146">
        <f t="shared" si="1659"/>
        <v>0</v>
      </c>
      <c r="CS1049" s="146">
        <f t="shared" si="1660"/>
        <v>0</v>
      </c>
      <c r="CT1049" s="146">
        <f t="shared" si="1661"/>
        <v>0</v>
      </c>
      <c r="CU1049" s="146">
        <f t="shared" si="1662"/>
        <v>0</v>
      </c>
      <c r="CV1049" s="146">
        <f t="shared" si="1663"/>
        <v>0</v>
      </c>
      <c r="CW1049" s="146">
        <f t="shared" si="1664"/>
        <v>0</v>
      </c>
      <c r="CX1049" s="146">
        <f t="shared" si="1665"/>
        <v>0</v>
      </c>
      <c r="CY1049" s="146">
        <f t="shared" si="1666"/>
        <v>0</v>
      </c>
      <c r="CZ1049" s="146">
        <f t="shared" si="1667"/>
        <v>0</v>
      </c>
      <c r="DA1049" s="146">
        <f t="shared" si="1668"/>
        <v>0</v>
      </c>
      <c r="DB1049" s="146">
        <f t="shared" si="1669"/>
        <v>0</v>
      </c>
      <c r="DC1049" s="146">
        <f t="shared" si="1670"/>
        <v>0</v>
      </c>
      <c r="DD1049" s="146">
        <f t="shared" si="1671"/>
        <v>0</v>
      </c>
      <c r="DE1049" s="146">
        <f t="shared" si="1672"/>
        <v>0</v>
      </c>
      <c r="DF1049" s="146">
        <f t="shared" si="1673"/>
        <v>0</v>
      </c>
      <c r="DG1049" s="146">
        <f t="shared" si="1674"/>
        <v>0</v>
      </c>
      <c r="DH1049" s="146">
        <f t="shared" si="1675"/>
        <v>0</v>
      </c>
      <c r="DI1049" s="146">
        <f t="shared" si="1676"/>
        <v>0</v>
      </c>
      <c r="DJ1049" s="146">
        <f t="shared" si="1677"/>
        <v>0</v>
      </c>
      <c r="DK1049" s="146">
        <f t="shared" si="1678"/>
        <v>0</v>
      </c>
      <c r="DL1049" s="146">
        <f t="shared" si="1679"/>
        <v>0</v>
      </c>
      <c r="DM1049" s="146">
        <f t="shared" si="1680"/>
        <v>0</v>
      </c>
      <c r="DN1049" s="65">
        <f t="shared" si="1695"/>
        <v>60</v>
      </c>
      <c r="DO1049" s="57">
        <f t="shared" si="1696"/>
        <v>60</v>
      </c>
      <c r="DP1049" s="57" t="str">
        <f t="shared" si="1685"/>
        <v/>
      </c>
      <c r="DQ1049" s="58" t="str">
        <f t="shared" si="1686"/>
        <v/>
      </c>
      <c r="DR1049" s="1">
        <f t="shared" si="1697"/>
        <v>1</v>
      </c>
      <c r="DS1049" s="168" t="e">
        <f>IF(AND(DR1049=#REF!,BL1049=#REF!),'Tiến độ'!D1049,"")</f>
        <v>#REF!</v>
      </c>
    </row>
    <row r="1050" spans="1:123" ht="11.25" customHeight="1">
      <c r="A1050" s="309" t="str">
        <f>IF(B1050="","",MAX($A$7:A1049)+1)</f>
        <v/>
      </c>
      <c r="B1050" s="312"/>
      <c r="C1050" s="101" t="s">
        <v>1078</v>
      </c>
      <c r="D1050" s="102" t="s">
        <v>1015</v>
      </c>
      <c r="E1050" s="103">
        <v>4</v>
      </c>
      <c r="F1050" s="104">
        <v>75</v>
      </c>
      <c r="G1050" s="105"/>
      <c r="H1050" s="106">
        <f t="shared" ref="H1050:I1063" si="1698">H1049</f>
        <v>1</v>
      </c>
      <c r="I1050" s="107">
        <f t="shared" si="1698"/>
        <v>0</v>
      </c>
      <c r="J1050" s="28"/>
      <c r="K1050" s="108"/>
      <c r="L1050" s="109"/>
      <c r="M1050" s="109"/>
      <c r="N1050" s="110"/>
      <c r="O1050" s="108"/>
      <c r="P1050" s="109"/>
      <c r="Q1050" s="109">
        <v>5</v>
      </c>
      <c r="R1050" s="110">
        <v>5</v>
      </c>
      <c r="S1050" s="108">
        <v>5</v>
      </c>
      <c r="T1050" s="109">
        <v>5</v>
      </c>
      <c r="U1050" s="109">
        <v>5</v>
      </c>
      <c r="V1050" s="109">
        <v>5</v>
      </c>
      <c r="W1050" s="110">
        <v>5</v>
      </c>
      <c r="X1050" s="108">
        <v>5</v>
      </c>
      <c r="Y1050" s="109">
        <v>5</v>
      </c>
      <c r="Z1050" s="109">
        <v>5</v>
      </c>
      <c r="AA1050" s="110">
        <v>5</v>
      </c>
      <c r="AB1050" s="108">
        <v>5</v>
      </c>
      <c r="AC1050" s="109">
        <v>5</v>
      </c>
      <c r="AD1050" s="109">
        <v>5</v>
      </c>
      <c r="AE1050" s="110">
        <v>5</v>
      </c>
      <c r="AF1050" s="108" t="s">
        <v>163</v>
      </c>
      <c r="AG1050" s="109" t="s">
        <v>163</v>
      </c>
      <c r="AH1050" s="109" t="s">
        <v>163</v>
      </c>
      <c r="AI1050" s="362"/>
      <c r="AJ1050" s="363"/>
      <c r="AK1050" s="108" t="s">
        <v>163</v>
      </c>
      <c r="AL1050" s="109"/>
      <c r="AM1050" s="109"/>
      <c r="AN1050" s="110"/>
      <c r="AO1050" s="108"/>
      <c r="AP1050" s="109"/>
      <c r="AQ1050" s="109"/>
      <c r="AR1050" s="110"/>
      <c r="AS1050" s="111"/>
      <c r="AT1050" s="109"/>
      <c r="AU1050" s="109"/>
      <c r="AV1050" s="112"/>
      <c r="AW1050" s="108"/>
      <c r="AX1050" s="109"/>
      <c r="AY1050" s="109"/>
      <c r="AZ1050" s="109"/>
      <c r="BA1050" s="110"/>
      <c r="BB1050" s="111"/>
      <c r="BC1050" s="109"/>
      <c r="BD1050" s="109"/>
      <c r="BE1050" s="321"/>
      <c r="BF1050" s="322"/>
      <c r="BG1050" s="322"/>
      <c r="BH1050" s="322"/>
      <c r="BI1050" s="322"/>
      <c r="BJ1050" s="323"/>
      <c r="BK1050" s="48" t="s">
        <v>1106</v>
      </c>
      <c r="BL1050" s="48" t="s">
        <v>30</v>
      </c>
      <c r="BN1050" s="146">
        <f t="shared" si="1684"/>
        <v>0</v>
      </c>
      <c r="BO1050" s="146">
        <f t="shared" si="1630"/>
        <v>0</v>
      </c>
      <c r="BP1050" s="146">
        <f t="shared" si="1631"/>
        <v>0</v>
      </c>
      <c r="BQ1050" s="146">
        <f t="shared" si="1632"/>
        <v>0</v>
      </c>
      <c r="BR1050" s="146">
        <f t="shared" si="1633"/>
        <v>0</v>
      </c>
      <c r="BS1050" s="146">
        <f t="shared" si="1634"/>
        <v>0</v>
      </c>
      <c r="BT1050" s="146">
        <f t="shared" si="1635"/>
        <v>5</v>
      </c>
      <c r="BU1050" s="146">
        <f t="shared" si="1636"/>
        <v>5</v>
      </c>
      <c r="BV1050" s="146">
        <f t="shared" si="1637"/>
        <v>5</v>
      </c>
      <c r="BW1050" s="146">
        <f t="shared" si="1638"/>
        <v>5</v>
      </c>
      <c r="BX1050" s="146">
        <f t="shared" si="1639"/>
        <v>5</v>
      </c>
      <c r="BY1050" s="146">
        <f t="shared" si="1640"/>
        <v>5</v>
      </c>
      <c r="BZ1050" s="146">
        <f t="shared" si="1641"/>
        <v>5</v>
      </c>
      <c r="CA1050" s="146">
        <f t="shared" si="1642"/>
        <v>5</v>
      </c>
      <c r="CB1050" s="146">
        <f t="shared" si="1643"/>
        <v>5</v>
      </c>
      <c r="CC1050" s="146">
        <f t="shared" si="1644"/>
        <v>5</v>
      </c>
      <c r="CD1050" s="146">
        <f t="shared" si="1645"/>
        <v>5</v>
      </c>
      <c r="CE1050" s="146">
        <f t="shared" si="1646"/>
        <v>5</v>
      </c>
      <c r="CF1050" s="146">
        <f t="shared" si="1647"/>
        <v>5</v>
      </c>
      <c r="CG1050" s="146">
        <f t="shared" si="1648"/>
        <v>5</v>
      </c>
      <c r="CH1050" s="146">
        <f t="shared" si="1649"/>
        <v>5</v>
      </c>
      <c r="CI1050" s="146">
        <f t="shared" si="1650"/>
        <v>0</v>
      </c>
      <c r="CJ1050" s="146">
        <f t="shared" si="1651"/>
        <v>0</v>
      </c>
      <c r="CK1050" s="146">
        <f t="shared" si="1652"/>
        <v>0</v>
      </c>
      <c r="CL1050" s="146">
        <f t="shared" si="1653"/>
        <v>0</v>
      </c>
      <c r="CM1050" s="146">
        <f t="shared" si="1654"/>
        <v>0</v>
      </c>
      <c r="CN1050" s="146">
        <f t="shared" si="1655"/>
        <v>0</v>
      </c>
      <c r="CO1050" s="146">
        <f t="shared" si="1656"/>
        <v>0</v>
      </c>
      <c r="CP1050" s="146">
        <f t="shared" si="1657"/>
        <v>0</v>
      </c>
      <c r="CQ1050" s="146">
        <f t="shared" si="1658"/>
        <v>0</v>
      </c>
      <c r="CR1050" s="146">
        <f t="shared" si="1659"/>
        <v>0</v>
      </c>
      <c r="CS1050" s="146">
        <f t="shared" si="1660"/>
        <v>0</v>
      </c>
      <c r="CT1050" s="146">
        <f t="shared" si="1661"/>
        <v>0</v>
      </c>
      <c r="CU1050" s="146">
        <f t="shared" si="1662"/>
        <v>0</v>
      </c>
      <c r="CV1050" s="146">
        <f t="shared" si="1663"/>
        <v>0</v>
      </c>
      <c r="CW1050" s="146">
        <f t="shared" si="1664"/>
        <v>0</v>
      </c>
      <c r="CX1050" s="146">
        <f t="shared" si="1665"/>
        <v>0</v>
      </c>
      <c r="CY1050" s="146">
        <f t="shared" si="1666"/>
        <v>0</v>
      </c>
      <c r="CZ1050" s="146">
        <f t="shared" si="1667"/>
        <v>0</v>
      </c>
      <c r="DA1050" s="146">
        <f t="shared" si="1668"/>
        <v>0</v>
      </c>
      <c r="DB1050" s="146">
        <f t="shared" si="1669"/>
        <v>0</v>
      </c>
      <c r="DC1050" s="146">
        <f t="shared" si="1670"/>
        <v>0</v>
      </c>
      <c r="DD1050" s="146">
        <f t="shared" si="1671"/>
        <v>0</v>
      </c>
      <c r="DE1050" s="146">
        <f t="shared" si="1672"/>
        <v>0</v>
      </c>
      <c r="DF1050" s="146">
        <f t="shared" si="1673"/>
        <v>0</v>
      </c>
      <c r="DG1050" s="146">
        <f t="shared" si="1674"/>
        <v>0</v>
      </c>
      <c r="DH1050" s="146">
        <f t="shared" si="1675"/>
        <v>0</v>
      </c>
      <c r="DI1050" s="146">
        <f t="shared" si="1676"/>
        <v>0</v>
      </c>
      <c r="DJ1050" s="146">
        <f t="shared" si="1677"/>
        <v>0</v>
      </c>
      <c r="DK1050" s="146">
        <f t="shared" si="1678"/>
        <v>0</v>
      </c>
      <c r="DL1050" s="146">
        <f t="shared" si="1679"/>
        <v>0</v>
      </c>
      <c r="DM1050" s="146">
        <f t="shared" si="1680"/>
        <v>0</v>
      </c>
      <c r="DN1050" s="65">
        <f t="shared" si="1695"/>
        <v>75</v>
      </c>
      <c r="DO1050" s="57">
        <f t="shared" si="1696"/>
        <v>75</v>
      </c>
      <c r="DP1050" s="57" t="str">
        <f t="shared" si="1685"/>
        <v/>
      </c>
      <c r="DQ1050" s="58" t="str">
        <f t="shared" si="1686"/>
        <v/>
      </c>
      <c r="DR1050" s="1">
        <f t="shared" si="1697"/>
        <v>1</v>
      </c>
      <c r="DS1050" s="168" t="e">
        <f>IF(AND(DR1050=#REF!,BL1050=#REF!),'Tiến độ'!D1050,"")</f>
        <v>#REF!</v>
      </c>
    </row>
    <row r="1051" spans="1:123" ht="11.25" customHeight="1">
      <c r="A1051" s="309" t="str">
        <f>IF(B1051="","",MAX($A$7:A1050)+1)</f>
        <v/>
      </c>
      <c r="B1051" s="312"/>
      <c r="C1051" s="101" t="s">
        <v>1019</v>
      </c>
      <c r="D1051" s="102" t="s">
        <v>11968</v>
      </c>
      <c r="E1051" s="103">
        <v>2</v>
      </c>
      <c r="F1051" s="104">
        <v>30</v>
      </c>
      <c r="G1051" s="105"/>
      <c r="H1051" s="106">
        <f t="shared" si="1698"/>
        <v>1</v>
      </c>
      <c r="I1051" s="107">
        <f t="shared" si="1698"/>
        <v>0</v>
      </c>
      <c r="J1051" s="28"/>
      <c r="K1051" s="108"/>
      <c r="L1051" s="109"/>
      <c r="M1051" s="109"/>
      <c r="N1051" s="110"/>
      <c r="O1051" s="108"/>
      <c r="P1051" s="109"/>
      <c r="Q1051" s="109">
        <v>2</v>
      </c>
      <c r="R1051" s="110">
        <v>2</v>
      </c>
      <c r="S1051" s="108">
        <v>2</v>
      </c>
      <c r="T1051" s="109">
        <v>2</v>
      </c>
      <c r="U1051" s="109">
        <v>2</v>
      </c>
      <c r="V1051" s="109">
        <v>2</v>
      </c>
      <c r="W1051" s="110">
        <v>2</v>
      </c>
      <c r="X1051" s="108">
        <v>2</v>
      </c>
      <c r="Y1051" s="109">
        <v>2</v>
      </c>
      <c r="Z1051" s="109">
        <v>2</v>
      </c>
      <c r="AA1051" s="110">
        <v>2</v>
      </c>
      <c r="AB1051" s="108">
        <v>2</v>
      </c>
      <c r="AC1051" s="109">
        <v>2</v>
      </c>
      <c r="AD1051" s="109">
        <v>2</v>
      </c>
      <c r="AE1051" s="110">
        <v>2</v>
      </c>
      <c r="AF1051" s="108" t="s">
        <v>163</v>
      </c>
      <c r="AG1051" s="109" t="s">
        <v>163</v>
      </c>
      <c r="AH1051" s="109" t="s">
        <v>163</v>
      </c>
      <c r="AI1051" s="362"/>
      <c r="AJ1051" s="363"/>
      <c r="AK1051" s="108" t="s">
        <v>163</v>
      </c>
      <c r="AL1051" s="109"/>
      <c r="AM1051" s="109"/>
      <c r="AN1051" s="110"/>
      <c r="AO1051" s="108"/>
      <c r="AP1051" s="109"/>
      <c r="AQ1051" s="109"/>
      <c r="AR1051" s="110"/>
      <c r="AS1051" s="111"/>
      <c r="AT1051" s="109"/>
      <c r="AU1051" s="109"/>
      <c r="AV1051" s="112"/>
      <c r="AW1051" s="108"/>
      <c r="AX1051" s="109"/>
      <c r="AY1051" s="109"/>
      <c r="AZ1051" s="109"/>
      <c r="BA1051" s="110"/>
      <c r="BB1051" s="111"/>
      <c r="BC1051" s="109"/>
      <c r="BD1051" s="109"/>
      <c r="BE1051" s="321"/>
      <c r="BF1051" s="322"/>
      <c r="BG1051" s="322"/>
      <c r="BH1051" s="322"/>
      <c r="BI1051" s="322"/>
      <c r="BJ1051" s="323"/>
      <c r="BK1051" s="48" t="s">
        <v>1106</v>
      </c>
      <c r="BL1051" s="48" t="s">
        <v>29</v>
      </c>
      <c r="BN1051" s="146">
        <f t="shared" si="1684"/>
        <v>0</v>
      </c>
      <c r="BO1051" s="146">
        <f t="shared" si="1630"/>
        <v>0</v>
      </c>
      <c r="BP1051" s="146">
        <f t="shared" si="1631"/>
        <v>0</v>
      </c>
      <c r="BQ1051" s="146">
        <f t="shared" si="1632"/>
        <v>0</v>
      </c>
      <c r="BR1051" s="146">
        <f t="shared" si="1633"/>
        <v>0</v>
      </c>
      <c r="BS1051" s="146">
        <f t="shared" si="1634"/>
        <v>0</v>
      </c>
      <c r="BT1051" s="146">
        <f t="shared" si="1635"/>
        <v>2</v>
      </c>
      <c r="BU1051" s="146">
        <f t="shared" si="1636"/>
        <v>2</v>
      </c>
      <c r="BV1051" s="146">
        <f t="shared" si="1637"/>
        <v>2</v>
      </c>
      <c r="BW1051" s="146">
        <f t="shared" si="1638"/>
        <v>2</v>
      </c>
      <c r="BX1051" s="146">
        <f t="shared" si="1639"/>
        <v>2</v>
      </c>
      <c r="BY1051" s="146">
        <f t="shared" si="1640"/>
        <v>2</v>
      </c>
      <c r="BZ1051" s="146">
        <f t="shared" si="1641"/>
        <v>2</v>
      </c>
      <c r="CA1051" s="146">
        <f t="shared" si="1642"/>
        <v>2</v>
      </c>
      <c r="CB1051" s="146">
        <f t="shared" si="1643"/>
        <v>2</v>
      </c>
      <c r="CC1051" s="146">
        <f t="shared" si="1644"/>
        <v>2</v>
      </c>
      <c r="CD1051" s="146">
        <f t="shared" si="1645"/>
        <v>2</v>
      </c>
      <c r="CE1051" s="146">
        <f t="shared" si="1646"/>
        <v>2</v>
      </c>
      <c r="CF1051" s="146">
        <f t="shared" si="1647"/>
        <v>2</v>
      </c>
      <c r="CG1051" s="146">
        <f t="shared" si="1648"/>
        <v>2</v>
      </c>
      <c r="CH1051" s="146">
        <f t="shared" si="1649"/>
        <v>2</v>
      </c>
      <c r="CI1051" s="146">
        <f t="shared" si="1650"/>
        <v>0</v>
      </c>
      <c r="CJ1051" s="146">
        <f t="shared" si="1651"/>
        <v>0</v>
      </c>
      <c r="CK1051" s="146">
        <f t="shared" si="1652"/>
        <v>0</v>
      </c>
      <c r="CL1051" s="146">
        <f t="shared" si="1653"/>
        <v>0</v>
      </c>
      <c r="CM1051" s="146">
        <f t="shared" si="1654"/>
        <v>0</v>
      </c>
      <c r="CN1051" s="146">
        <f t="shared" si="1655"/>
        <v>0</v>
      </c>
      <c r="CO1051" s="146">
        <f t="shared" si="1656"/>
        <v>0</v>
      </c>
      <c r="CP1051" s="146">
        <f t="shared" si="1657"/>
        <v>0</v>
      </c>
      <c r="CQ1051" s="146">
        <f t="shared" si="1658"/>
        <v>0</v>
      </c>
      <c r="CR1051" s="146">
        <f t="shared" si="1659"/>
        <v>0</v>
      </c>
      <c r="CS1051" s="146">
        <f t="shared" si="1660"/>
        <v>0</v>
      </c>
      <c r="CT1051" s="146">
        <f t="shared" si="1661"/>
        <v>0</v>
      </c>
      <c r="CU1051" s="146">
        <f t="shared" si="1662"/>
        <v>0</v>
      </c>
      <c r="CV1051" s="146">
        <f t="shared" si="1663"/>
        <v>0</v>
      </c>
      <c r="CW1051" s="146">
        <f t="shared" si="1664"/>
        <v>0</v>
      </c>
      <c r="CX1051" s="146">
        <f t="shared" si="1665"/>
        <v>0</v>
      </c>
      <c r="CY1051" s="146">
        <f t="shared" si="1666"/>
        <v>0</v>
      </c>
      <c r="CZ1051" s="146">
        <f t="shared" si="1667"/>
        <v>0</v>
      </c>
      <c r="DA1051" s="146">
        <f t="shared" si="1668"/>
        <v>0</v>
      </c>
      <c r="DB1051" s="146">
        <f t="shared" si="1669"/>
        <v>0</v>
      </c>
      <c r="DC1051" s="146">
        <f t="shared" si="1670"/>
        <v>0</v>
      </c>
      <c r="DD1051" s="146">
        <f t="shared" si="1671"/>
        <v>0</v>
      </c>
      <c r="DE1051" s="146">
        <f t="shared" si="1672"/>
        <v>0</v>
      </c>
      <c r="DF1051" s="146">
        <f t="shared" si="1673"/>
        <v>0</v>
      </c>
      <c r="DG1051" s="146">
        <f t="shared" si="1674"/>
        <v>0</v>
      </c>
      <c r="DH1051" s="146">
        <f t="shared" si="1675"/>
        <v>0</v>
      </c>
      <c r="DI1051" s="146">
        <f t="shared" si="1676"/>
        <v>0</v>
      </c>
      <c r="DJ1051" s="146">
        <f t="shared" si="1677"/>
        <v>0</v>
      </c>
      <c r="DK1051" s="146">
        <f t="shared" si="1678"/>
        <v>0</v>
      </c>
      <c r="DL1051" s="146">
        <f t="shared" si="1679"/>
        <v>0</v>
      </c>
      <c r="DM1051" s="146">
        <f t="shared" si="1680"/>
        <v>0</v>
      </c>
      <c r="DN1051" s="65">
        <f t="shared" si="1695"/>
        <v>30</v>
      </c>
      <c r="DO1051" s="57">
        <f t="shared" si="1696"/>
        <v>30</v>
      </c>
      <c r="DP1051" s="57" t="str">
        <f t="shared" si="1685"/>
        <v/>
      </c>
      <c r="DQ1051" s="58" t="str">
        <f t="shared" si="1686"/>
        <v/>
      </c>
      <c r="DR1051" s="1">
        <f t="shared" si="1697"/>
        <v>1</v>
      </c>
      <c r="DS1051" s="168" t="e">
        <f>IF(AND(DR1051=#REF!,BL1051=#REF!),'Tiến độ'!D1051,"")</f>
        <v>#REF!</v>
      </c>
    </row>
    <row r="1052" spans="1:123" ht="11.25" customHeight="1">
      <c r="A1052" s="309" t="str">
        <f>IF(B1052="","",MAX($A$7:A1051)+1)</f>
        <v/>
      </c>
      <c r="B1052" s="312"/>
      <c r="C1052" s="101" t="s">
        <v>1025</v>
      </c>
      <c r="D1052" s="102" t="s">
        <v>1011</v>
      </c>
      <c r="E1052" s="103">
        <v>2</v>
      </c>
      <c r="F1052" s="104">
        <v>39</v>
      </c>
      <c r="G1052" s="105"/>
      <c r="H1052" s="106">
        <f t="shared" si="1698"/>
        <v>1</v>
      </c>
      <c r="I1052" s="107">
        <f t="shared" si="1698"/>
        <v>0</v>
      </c>
      <c r="J1052" s="28"/>
      <c r="K1052" s="108"/>
      <c r="L1052" s="109"/>
      <c r="M1052" s="109"/>
      <c r="N1052" s="110"/>
      <c r="O1052" s="108"/>
      <c r="P1052" s="109"/>
      <c r="Q1052" s="109">
        <v>3</v>
      </c>
      <c r="R1052" s="110">
        <v>3</v>
      </c>
      <c r="S1052" s="108">
        <v>3</v>
      </c>
      <c r="T1052" s="109">
        <v>3</v>
      </c>
      <c r="U1052" s="109">
        <v>3</v>
      </c>
      <c r="V1052" s="109">
        <v>3</v>
      </c>
      <c r="W1052" s="110">
        <v>3</v>
      </c>
      <c r="X1052" s="108">
        <v>3</v>
      </c>
      <c r="Y1052" s="109">
        <v>3</v>
      </c>
      <c r="Z1052" s="109">
        <v>3</v>
      </c>
      <c r="AA1052" s="110">
        <v>3</v>
      </c>
      <c r="AB1052" s="108">
        <v>3</v>
      </c>
      <c r="AC1052" s="109">
        <v>3</v>
      </c>
      <c r="AD1052" s="109"/>
      <c r="AE1052" s="110"/>
      <c r="AF1052" s="108" t="s">
        <v>163</v>
      </c>
      <c r="AG1052" s="109" t="s">
        <v>163</v>
      </c>
      <c r="AH1052" s="109" t="s">
        <v>163</v>
      </c>
      <c r="AI1052" s="362"/>
      <c r="AJ1052" s="363"/>
      <c r="AK1052" s="108" t="s">
        <v>163</v>
      </c>
      <c r="AL1052" s="109"/>
      <c r="AM1052" s="109"/>
      <c r="AN1052" s="110"/>
      <c r="AO1052" s="108"/>
      <c r="AP1052" s="109"/>
      <c r="AQ1052" s="109"/>
      <c r="AR1052" s="110"/>
      <c r="AS1052" s="111"/>
      <c r="AT1052" s="109"/>
      <c r="AU1052" s="109"/>
      <c r="AV1052" s="112"/>
      <c r="AW1052" s="108"/>
      <c r="AX1052" s="109"/>
      <c r="AY1052" s="109"/>
      <c r="AZ1052" s="109"/>
      <c r="BA1052" s="110"/>
      <c r="BB1052" s="111"/>
      <c r="BC1052" s="109"/>
      <c r="BD1052" s="109"/>
      <c r="BE1052" s="321"/>
      <c r="BF1052" s="322"/>
      <c r="BG1052" s="322"/>
      <c r="BH1052" s="322"/>
      <c r="BI1052" s="322"/>
      <c r="BJ1052" s="323"/>
      <c r="BK1052" s="48" t="s">
        <v>1106</v>
      </c>
      <c r="BL1052" s="48" t="s">
        <v>56</v>
      </c>
      <c r="BN1052" s="146">
        <f t="shared" si="1684"/>
        <v>0</v>
      </c>
      <c r="BO1052" s="146">
        <f t="shared" si="1630"/>
        <v>0</v>
      </c>
      <c r="BP1052" s="146">
        <f t="shared" si="1631"/>
        <v>0</v>
      </c>
      <c r="BQ1052" s="146">
        <f t="shared" si="1632"/>
        <v>0</v>
      </c>
      <c r="BR1052" s="146">
        <f t="shared" si="1633"/>
        <v>0</v>
      </c>
      <c r="BS1052" s="146">
        <f t="shared" si="1634"/>
        <v>0</v>
      </c>
      <c r="BT1052" s="146">
        <f t="shared" si="1635"/>
        <v>3</v>
      </c>
      <c r="BU1052" s="146">
        <f t="shared" si="1636"/>
        <v>3</v>
      </c>
      <c r="BV1052" s="146">
        <f t="shared" si="1637"/>
        <v>3</v>
      </c>
      <c r="BW1052" s="146">
        <f t="shared" si="1638"/>
        <v>3</v>
      </c>
      <c r="BX1052" s="146">
        <f t="shared" si="1639"/>
        <v>3</v>
      </c>
      <c r="BY1052" s="146">
        <f t="shared" si="1640"/>
        <v>3</v>
      </c>
      <c r="BZ1052" s="146">
        <f t="shared" si="1641"/>
        <v>3</v>
      </c>
      <c r="CA1052" s="146">
        <f t="shared" si="1642"/>
        <v>3</v>
      </c>
      <c r="CB1052" s="146">
        <f t="shared" si="1643"/>
        <v>3</v>
      </c>
      <c r="CC1052" s="146">
        <f t="shared" si="1644"/>
        <v>3</v>
      </c>
      <c r="CD1052" s="146">
        <f t="shared" si="1645"/>
        <v>3</v>
      </c>
      <c r="CE1052" s="146">
        <f t="shared" si="1646"/>
        <v>3</v>
      </c>
      <c r="CF1052" s="146">
        <f t="shared" si="1647"/>
        <v>3</v>
      </c>
      <c r="CG1052" s="146">
        <f t="shared" si="1648"/>
        <v>0</v>
      </c>
      <c r="CH1052" s="146">
        <f t="shared" si="1649"/>
        <v>0</v>
      </c>
      <c r="CI1052" s="146">
        <f t="shared" si="1650"/>
        <v>0</v>
      </c>
      <c r="CJ1052" s="146">
        <f t="shared" si="1651"/>
        <v>0</v>
      </c>
      <c r="CK1052" s="146">
        <f t="shared" si="1652"/>
        <v>0</v>
      </c>
      <c r="CL1052" s="146">
        <f t="shared" si="1653"/>
        <v>0</v>
      </c>
      <c r="CM1052" s="146">
        <f t="shared" si="1654"/>
        <v>0</v>
      </c>
      <c r="CN1052" s="146">
        <f t="shared" si="1655"/>
        <v>0</v>
      </c>
      <c r="CO1052" s="146">
        <f t="shared" si="1656"/>
        <v>0</v>
      </c>
      <c r="CP1052" s="146">
        <f t="shared" si="1657"/>
        <v>0</v>
      </c>
      <c r="CQ1052" s="146">
        <f t="shared" si="1658"/>
        <v>0</v>
      </c>
      <c r="CR1052" s="146">
        <f t="shared" si="1659"/>
        <v>0</v>
      </c>
      <c r="CS1052" s="146">
        <f t="shared" si="1660"/>
        <v>0</v>
      </c>
      <c r="CT1052" s="146">
        <f t="shared" si="1661"/>
        <v>0</v>
      </c>
      <c r="CU1052" s="146">
        <f t="shared" si="1662"/>
        <v>0</v>
      </c>
      <c r="CV1052" s="146">
        <f t="shared" si="1663"/>
        <v>0</v>
      </c>
      <c r="CW1052" s="146">
        <f t="shared" si="1664"/>
        <v>0</v>
      </c>
      <c r="CX1052" s="146">
        <f t="shared" si="1665"/>
        <v>0</v>
      </c>
      <c r="CY1052" s="146">
        <f t="shared" si="1666"/>
        <v>0</v>
      </c>
      <c r="CZ1052" s="146">
        <f t="shared" si="1667"/>
        <v>0</v>
      </c>
      <c r="DA1052" s="146">
        <f t="shared" si="1668"/>
        <v>0</v>
      </c>
      <c r="DB1052" s="146">
        <f t="shared" si="1669"/>
        <v>0</v>
      </c>
      <c r="DC1052" s="146">
        <f t="shared" si="1670"/>
        <v>0</v>
      </c>
      <c r="DD1052" s="146">
        <f t="shared" si="1671"/>
        <v>0</v>
      </c>
      <c r="DE1052" s="146">
        <f t="shared" si="1672"/>
        <v>0</v>
      </c>
      <c r="DF1052" s="146">
        <f t="shared" si="1673"/>
        <v>0</v>
      </c>
      <c r="DG1052" s="146">
        <f t="shared" si="1674"/>
        <v>0</v>
      </c>
      <c r="DH1052" s="146">
        <f t="shared" si="1675"/>
        <v>0</v>
      </c>
      <c r="DI1052" s="146">
        <f t="shared" si="1676"/>
        <v>0</v>
      </c>
      <c r="DJ1052" s="146">
        <f t="shared" si="1677"/>
        <v>0</v>
      </c>
      <c r="DK1052" s="146">
        <f t="shared" si="1678"/>
        <v>0</v>
      </c>
      <c r="DL1052" s="146">
        <f t="shared" si="1679"/>
        <v>0</v>
      </c>
      <c r="DM1052" s="146">
        <f t="shared" si="1680"/>
        <v>0</v>
      </c>
      <c r="DN1052" s="65">
        <f t="shared" si="1695"/>
        <v>39</v>
      </c>
      <c r="DO1052" s="57">
        <f t="shared" si="1696"/>
        <v>39</v>
      </c>
      <c r="DP1052" s="57" t="str">
        <f t="shared" si="1685"/>
        <v/>
      </c>
      <c r="DQ1052" s="58" t="str">
        <f t="shared" si="1686"/>
        <v/>
      </c>
      <c r="DR1052" s="1">
        <f t="shared" si="1697"/>
        <v>1</v>
      </c>
      <c r="DS1052" s="168" t="e">
        <f>IF(AND(DR1052=#REF!,BL1052=#REF!),'Tiến độ'!D1052,"")</f>
        <v>#REF!</v>
      </c>
    </row>
    <row r="1053" spans="1:123" ht="11.25" customHeight="1">
      <c r="A1053" s="309" t="str">
        <f>IF(B1053="","",MAX($A$7:A1052)+1)</f>
        <v/>
      </c>
      <c r="B1053" s="312"/>
      <c r="C1053" s="101" t="s">
        <v>1079</v>
      </c>
      <c r="D1053" s="102" t="s">
        <v>1080</v>
      </c>
      <c r="E1053" s="103">
        <v>4</v>
      </c>
      <c r="F1053" s="104">
        <v>75</v>
      </c>
      <c r="G1053" s="105"/>
      <c r="H1053" s="106">
        <f t="shared" si="1698"/>
        <v>1</v>
      </c>
      <c r="I1053" s="107">
        <f t="shared" si="1698"/>
        <v>0</v>
      </c>
      <c r="J1053" s="28"/>
      <c r="K1053" s="108"/>
      <c r="L1053" s="109"/>
      <c r="M1053" s="109"/>
      <c r="N1053" s="110"/>
      <c r="O1053" s="108"/>
      <c r="P1053" s="109"/>
      <c r="Q1053" s="109">
        <v>5</v>
      </c>
      <c r="R1053" s="110">
        <v>5</v>
      </c>
      <c r="S1053" s="108">
        <v>5</v>
      </c>
      <c r="T1053" s="109">
        <v>5</v>
      </c>
      <c r="U1053" s="109">
        <v>5</v>
      </c>
      <c r="V1053" s="109">
        <v>5</v>
      </c>
      <c r="W1053" s="110">
        <v>5</v>
      </c>
      <c r="X1053" s="108">
        <v>5</v>
      </c>
      <c r="Y1053" s="109">
        <v>5</v>
      </c>
      <c r="Z1053" s="109">
        <v>5</v>
      </c>
      <c r="AA1053" s="110">
        <v>5</v>
      </c>
      <c r="AB1053" s="108">
        <v>5</v>
      </c>
      <c r="AC1053" s="109">
        <v>5</v>
      </c>
      <c r="AD1053" s="109">
        <v>5</v>
      </c>
      <c r="AE1053" s="110">
        <v>5</v>
      </c>
      <c r="AF1053" s="108" t="s">
        <v>163</v>
      </c>
      <c r="AG1053" s="109" t="s">
        <v>163</v>
      </c>
      <c r="AH1053" s="109" t="s">
        <v>163</v>
      </c>
      <c r="AI1053" s="362"/>
      <c r="AJ1053" s="363"/>
      <c r="AK1053" s="108" t="s">
        <v>163</v>
      </c>
      <c r="AL1053" s="109"/>
      <c r="AM1053" s="109"/>
      <c r="AN1053" s="110"/>
      <c r="AO1053" s="108"/>
      <c r="AP1053" s="109"/>
      <c r="AQ1053" s="109"/>
      <c r="AR1053" s="110"/>
      <c r="AS1053" s="111"/>
      <c r="AT1053" s="109"/>
      <c r="AU1053" s="109"/>
      <c r="AV1053" s="112"/>
      <c r="AW1053" s="108"/>
      <c r="AX1053" s="109"/>
      <c r="AY1053" s="109"/>
      <c r="AZ1053" s="109"/>
      <c r="BA1053" s="110"/>
      <c r="BB1053" s="111"/>
      <c r="BC1053" s="109"/>
      <c r="BD1053" s="109"/>
      <c r="BE1053" s="321"/>
      <c r="BF1053" s="322"/>
      <c r="BG1053" s="322"/>
      <c r="BH1053" s="322"/>
      <c r="BI1053" s="322"/>
      <c r="BJ1053" s="323"/>
      <c r="BK1053" s="48" t="s">
        <v>1106</v>
      </c>
      <c r="BL1053" s="48" t="s">
        <v>60</v>
      </c>
      <c r="BN1053" s="146">
        <f t="shared" si="1684"/>
        <v>0</v>
      </c>
      <c r="BO1053" s="146">
        <f t="shared" si="1630"/>
        <v>0</v>
      </c>
      <c r="BP1053" s="146">
        <f t="shared" si="1631"/>
        <v>0</v>
      </c>
      <c r="BQ1053" s="146">
        <f t="shared" si="1632"/>
        <v>0</v>
      </c>
      <c r="BR1053" s="146">
        <f t="shared" si="1633"/>
        <v>0</v>
      </c>
      <c r="BS1053" s="146">
        <f t="shared" si="1634"/>
        <v>0</v>
      </c>
      <c r="BT1053" s="146">
        <f t="shared" si="1635"/>
        <v>5</v>
      </c>
      <c r="BU1053" s="146">
        <f t="shared" si="1636"/>
        <v>5</v>
      </c>
      <c r="BV1053" s="146">
        <f t="shared" si="1637"/>
        <v>5</v>
      </c>
      <c r="BW1053" s="146">
        <f t="shared" si="1638"/>
        <v>5</v>
      </c>
      <c r="BX1053" s="146">
        <f t="shared" si="1639"/>
        <v>5</v>
      </c>
      <c r="BY1053" s="146">
        <f t="shared" si="1640"/>
        <v>5</v>
      </c>
      <c r="BZ1053" s="146">
        <f t="shared" si="1641"/>
        <v>5</v>
      </c>
      <c r="CA1053" s="146">
        <f t="shared" si="1642"/>
        <v>5</v>
      </c>
      <c r="CB1053" s="146">
        <f t="shared" si="1643"/>
        <v>5</v>
      </c>
      <c r="CC1053" s="146">
        <f t="shared" si="1644"/>
        <v>5</v>
      </c>
      <c r="CD1053" s="146">
        <f t="shared" si="1645"/>
        <v>5</v>
      </c>
      <c r="CE1053" s="146">
        <f t="shared" si="1646"/>
        <v>5</v>
      </c>
      <c r="CF1053" s="146">
        <f t="shared" si="1647"/>
        <v>5</v>
      </c>
      <c r="CG1053" s="146">
        <f t="shared" si="1648"/>
        <v>5</v>
      </c>
      <c r="CH1053" s="146">
        <f t="shared" si="1649"/>
        <v>5</v>
      </c>
      <c r="CI1053" s="146">
        <f t="shared" si="1650"/>
        <v>0</v>
      </c>
      <c r="CJ1053" s="146">
        <f t="shared" si="1651"/>
        <v>0</v>
      </c>
      <c r="CK1053" s="146">
        <f t="shared" si="1652"/>
        <v>0</v>
      </c>
      <c r="CL1053" s="146">
        <f t="shared" si="1653"/>
        <v>0</v>
      </c>
      <c r="CM1053" s="146">
        <f t="shared" si="1654"/>
        <v>0</v>
      </c>
      <c r="CN1053" s="146">
        <f t="shared" si="1655"/>
        <v>0</v>
      </c>
      <c r="CO1053" s="146">
        <f t="shared" si="1656"/>
        <v>0</v>
      </c>
      <c r="CP1053" s="146">
        <f t="shared" si="1657"/>
        <v>0</v>
      </c>
      <c r="CQ1053" s="146">
        <f t="shared" si="1658"/>
        <v>0</v>
      </c>
      <c r="CR1053" s="146">
        <f t="shared" si="1659"/>
        <v>0</v>
      </c>
      <c r="CS1053" s="146">
        <f t="shared" si="1660"/>
        <v>0</v>
      </c>
      <c r="CT1053" s="146">
        <f t="shared" si="1661"/>
        <v>0</v>
      </c>
      <c r="CU1053" s="146">
        <f t="shared" si="1662"/>
        <v>0</v>
      </c>
      <c r="CV1053" s="146">
        <f t="shared" si="1663"/>
        <v>0</v>
      </c>
      <c r="CW1053" s="146">
        <f t="shared" si="1664"/>
        <v>0</v>
      </c>
      <c r="CX1053" s="146">
        <f t="shared" si="1665"/>
        <v>0</v>
      </c>
      <c r="CY1053" s="146">
        <f t="shared" si="1666"/>
        <v>0</v>
      </c>
      <c r="CZ1053" s="146">
        <f t="shared" si="1667"/>
        <v>0</v>
      </c>
      <c r="DA1053" s="146">
        <f t="shared" si="1668"/>
        <v>0</v>
      </c>
      <c r="DB1053" s="146">
        <f t="shared" si="1669"/>
        <v>0</v>
      </c>
      <c r="DC1053" s="146">
        <f t="shared" si="1670"/>
        <v>0</v>
      </c>
      <c r="DD1053" s="146">
        <f t="shared" si="1671"/>
        <v>0</v>
      </c>
      <c r="DE1053" s="146">
        <f t="shared" si="1672"/>
        <v>0</v>
      </c>
      <c r="DF1053" s="146">
        <f t="shared" si="1673"/>
        <v>0</v>
      </c>
      <c r="DG1053" s="146">
        <f t="shared" si="1674"/>
        <v>0</v>
      </c>
      <c r="DH1053" s="146">
        <f t="shared" si="1675"/>
        <v>0</v>
      </c>
      <c r="DI1053" s="146">
        <f t="shared" si="1676"/>
        <v>0</v>
      </c>
      <c r="DJ1053" s="146">
        <f t="shared" si="1677"/>
        <v>0</v>
      </c>
      <c r="DK1053" s="146">
        <f t="shared" si="1678"/>
        <v>0</v>
      </c>
      <c r="DL1053" s="146">
        <f t="shared" si="1679"/>
        <v>0</v>
      </c>
      <c r="DM1053" s="146">
        <f t="shared" si="1680"/>
        <v>0</v>
      </c>
      <c r="DN1053" s="65">
        <f t="shared" si="1695"/>
        <v>75</v>
      </c>
      <c r="DO1053" s="57">
        <f t="shared" si="1696"/>
        <v>75</v>
      </c>
      <c r="DP1053" s="57" t="str">
        <f t="shared" si="1685"/>
        <v/>
      </c>
      <c r="DQ1053" s="58" t="str">
        <f t="shared" si="1686"/>
        <v/>
      </c>
      <c r="DR1053" s="1">
        <f t="shared" si="1697"/>
        <v>1</v>
      </c>
      <c r="DS1053" s="168" t="e">
        <f>IF(AND(DR1053=#REF!,BL1053=#REF!),'Tiến độ'!D1053,"")</f>
        <v>#REF!</v>
      </c>
    </row>
    <row r="1054" spans="1:123" ht="11.25" customHeight="1">
      <c r="A1054" s="309"/>
      <c r="B1054" s="312"/>
      <c r="C1054" s="254" t="s">
        <v>11956</v>
      </c>
      <c r="D1054" s="102" t="s">
        <v>11958</v>
      </c>
      <c r="E1054" s="103">
        <v>3</v>
      </c>
      <c r="F1054" s="104">
        <v>45</v>
      </c>
      <c r="G1054" s="105"/>
      <c r="H1054" s="106"/>
      <c r="I1054" s="107"/>
      <c r="J1054" s="28"/>
      <c r="K1054" s="108"/>
      <c r="L1054" s="109"/>
      <c r="M1054" s="109"/>
      <c r="N1054" s="110"/>
      <c r="O1054" s="108"/>
      <c r="P1054" s="109"/>
      <c r="Q1054" s="109"/>
      <c r="R1054" s="110"/>
      <c r="S1054" s="108"/>
      <c r="T1054" s="109"/>
      <c r="U1054" s="109"/>
      <c r="V1054" s="109"/>
      <c r="W1054" s="110"/>
      <c r="X1054" s="108"/>
      <c r="Y1054" s="109"/>
      <c r="Z1054" s="109"/>
      <c r="AA1054" s="110"/>
      <c r="AB1054" s="108"/>
      <c r="AC1054" s="109"/>
      <c r="AD1054" s="109"/>
      <c r="AE1054" s="110"/>
      <c r="AF1054" s="108"/>
      <c r="AG1054" s="109"/>
      <c r="AH1054" s="109"/>
      <c r="AI1054" s="362"/>
      <c r="AJ1054" s="363"/>
      <c r="AK1054" s="108"/>
      <c r="AL1054" s="109">
        <v>3</v>
      </c>
      <c r="AM1054" s="109">
        <v>3</v>
      </c>
      <c r="AN1054" s="110">
        <v>3</v>
      </c>
      <c r="AO1054" s="108">
        <v>3</v>
      </c>
      <c r="AP1054" s="109">
        <v>3</v>
      </c>
      <c r="AQ1054" s="109">
        <v>3</v>
      </c>
      <c r="AR1054" s="110">
        <v>3</v>
      </c>
      <c r="AS1054" s="111">
        <v>3</v>
      </c>
      <c r="AT1054" s="109">
        <v>3</v>
      </c>
      <c r="AU1054" s="109">
        <v>3</v>
      </c>
      <c r="AV1054" s="112">
        <v>3</v>
      </c>
      <c r="AW1054" s="108">
        <v>3</v>
      </c>
      <c r="AX1054" s="109">
        <v>3</v>
      </c>
      <c r="AY1054" s="109">
        <v>3</v>
      </c>
      <c r="AZ1054" s="109">
        <v>3</v>
      </c>
      <c r="BA1054" s="110"/>
      <c r="BB1054" s="111"/>
      <c r="BC1054" s="109"/>
      <c r="BD1054" s="109"/>
      <c r="BE1054" s="321"/>
      <c r="BF1054" s="322"/>
      <c r="BG1054" s="322"/>
      <c r="BH1054" s="322"/>
      <c r="BI1054" s="322"/>
      <c r="BJ1054" s="323"/>
      <c r="BK1054" s="48"/>
      <c r="BL1054" s="48"/>
      <c r="BN1054" s="146">
        <f t="shared" si="1684"/>
        <v>0</v>
      </c>
      <c r="BO1054" s="146">
        <f t="shared" si="1630"/>
        <v>0</v>
      </c>
      <c r="BP1054" s="146">
        <f t="shared" si="1631"/>
        <v>0</v>
      </c>
      <c r="BQ1054" s="146">
        <f t="shared" si="1632"/>
        <v>0</v>
      </c>
      <c r="BR1054" s="146">
        <f t="shared" si="1633"/>
        <v>0</v>
      </c>
      <c r="BS1054" s="146">
        <f t="shared" si="1634"/>
        <v>0</v>
      </c>
      <c r="BT1054" s="146">
        <f t="shared" si="1635"/>
        <v>0</v>
      </c>
      <c r="BU1054" s="146">
        <f t="shared" si="1636"/>
        <v>0</v>
      </c>
      <c r="BV1054" s="146">
        <f t="shared" si="1637"/>
        <v>0</v>
      </c>
      <c r="BW1054" s="146">
        <f t="shared" si="1638"/>
        <v>0</v>
      </c>
      <c r="BX1054" s="146">
        <f t="shared" si="1639"/>
        <v>0</v>
      </c>
      <c r="BY1054" s="146">
        <f t="shared" si="1640"/>
        <v>0</v>
      </c>
      <c r="BZ1054" s="146">
        <f t="shared" si="1641"/>
        <v>0</v>
      </c>
      <c r="CA1054" s="146">
        <f t="shared" si="1642"/>
        <v>0</v>
      </c>
      <c r="CB1054" s="146">
        <f t="shared" si="1643"/>
        <v>0</v>
      </c>
      <c r="CC1054" s="146">
        <f t="shared" si="1644"/>
        <v>0</v>
      </c>
      <c r="CD1054" s="146">
        <f t="shared" si="1645"/>
        <v>0</v>
      </c>
      <c r="CE1054" s="146">
        <f t="shared" si="1646"/>
        <v>0</v>
      </c>
      <c r="CF1054" s="146">
        <f t="shared" si="1647"/>
        <v>0</v>
      </c>
      <c r="CG1054" s="146">
        <f t="shared" si="1648"/>
        <v>0</v>
      </c>
      <c r="CH1054" s="146">
        <f t="shared" si="1649"/>
        <v>0</v>
      </c>
      <c r="CI1054" s="146">
        <f t="shared" si="1650"/>
        <v>0</v>
      </c>
      <c r="CJ1054" s="146">
        <f t="shared" si="1651"/>
        <v>0</v>
      </c>
      <c r="CK1054" s="146">
        <f t="shared" si="1652"/>
        <v>0</v>
      </c>
      <c r="CL1054" s="146">
        <f t="shared" si="1653"/>
        <v>0</v>
      </c>
      <c r="CM1054" s="146">
        <f t="shared" si="1654"/>
        <v>0</v>
      </c>
      <c r="CN1054" s="146">
        <f t="shared" si="1655"/>
        <v>0</v>
      </c>
      <c r="CO1054" s="146">
        <f t="shared" si="1656"/>
        <v>0</v>
      </c>
      <c r="CP1054" s="146">
        <f t="shared" si="1657"/>
        <v>0</v>
      </c>
      <c r="CQ1054" s="146">
        <f t="shared" si="1658"/>
        <v>0</v>
      </c>
      <c r="CR1054" s="146">
        <f t="shared" si="1659"/>
        <v>0</v>
      </c>
      <c r="CS1054" s="146">
        <f t="shared" si="1660"/>
        <v>0</v>
      </c>
      <c r="CT1054" s="146">
        <f t="shared" si="1661"/>
        <v>0</v>
      </c>
      <c r="CU1054" s="146">
        <f t="shared" si="1662"/>
        <v>0</v>
      </c>
      <c r="CV1054" s="146">
        <f t="shared" si="1663"/>
        <v>0</v>
      </c>
      <c r="CW1054" s="146">
        <f t="shared" si="1664"/>
        <v>0</v>
      </c>
      <c r="CX1054" s="146">
        <f t="shared" si="1665"/>
        <v>0</v>
      </c>
      <c r="CY1054" s="146">
        <f t="shared" si="1666"/>
        <v>0</v>
      </c>
      <c r="CZ1054" s="146">
        <f t="shared" si="1667"/>
        <v>0</v>
      </c>
      <c r="DA1054" s="146">
        <f t="shared" si="1668"/>
        <v>0</v>
      </c>
      <c r="DB1054" s="146">
        <f t="shared" si="1669"/>
        <v>0</v>
      </c>
      <c r="DC1054" s="146">
        <f t="shared" si="1670"/>
        <v>0</v>
      </c>
      <c r="DD1054" s="146">
        <f t="shared" si="1671"/>
        <v>0</v>
      </c>
      <c r="DE1054" s="146">
        <f t="shared" si="1672"/>
        <v>0</v>
      </c>
      <c r="DF1054" s="146">
        <f t="shared" si="1673"/>
        <v>0</v>
      </c>
      <c r="DG1054" s="146">
        <f t="shared" si="1674"/>
        <v>0</v>
      </c>
      <c r="DH1054" s="146">
        <f t="shared" si="1675"/>
        <v>0</v>
      </c>
      <c r="DI1054" s="146">
        <f t="shared" si="1676"/>
        <v>0</v>
      </c>
      <c r="DJ1054" s="146">
        <f t="shared" si="1677"/>
        <v>0</v>
      </c>
      <c r="DK1054" s="146">
        <f t="shared" si="1678"/>
        <v>0</v>
      </c>
      <c r="DL1054" s="146">
        <f t="shared" si="1679"/>
        <v>0</v>
      </c>
      <c r="DM1054" s="146">
        <f t="shared" si="1680"/>
        <v>0</v>
      </c>
      <c r="DN1054" s="65"/>
      <c r="DO1054" s="57"/>
      <c r="DP1054" s="57"/>
      <c r="DQ1054" s="58"/>
      <c r="DS1054" s="168" t="e">
        <f>IF(AND(DR1054=#REF!,BL1054=#REF!),'Tiến độ'!D1054,"")</f>
        <v>#REF!</v>
      </c>
    </row>
    <row r="1055" spans="1:123" ht="11.25" customHeight="1">
      <c r="A1055" s="309"/>
      <c r="B1055" s="312"/>
      <c r="C1055" s="254" t="s">
        <v>11957</v>
      </c>
      <c r="D1055" s="102" t="s">
        <v>11959</v>
      </c>
      <c r="E1055" s="103">
        <v>2</v>
      </c>
      <c r="F1055" s="104">
        <v>30</v>
      </c>
      <c r="G1055" s="105"/>
      <c r="H1055" s="106"/>
      <c r="I1055" s="107"/>
      <c r="J1055" s="28"/>
      <c r="K1055" s="108"/>
      <c r="L1055" s="109"/>
      <c r="M1055" s="109"/>
      <c r="N1055" s="110"/>
      <c r="O1055" s="108"/>
      <c r="P1055" s="109"/>
      <c r="Q1055" s="109"/>
      <c r="R1055" s="110"/>
      <c r="S1055" s="108"/>
      <c r="T1055" s="109"/>
      <c r="U1055" s="109"/>
      <c r="V1055" s="109"/>
      <c r="W1055" s="110"/>
      <c r="X1055" s="108"/>
      <c r="Y1055" s="109"/>
      <c r="Z1055" s="109"/>
      <c r="AA1055" s="110"/>
      <c r="AB1055" s="108"/>
      <c r="AC1055" s="109"/>
      <c r="AD1055" s="109"/>
      <c r="AE1055" s="110"/>
      <c r="AF1055" s="108"/>
      <c r="AG1055" s="109"/>
      <c r="AH1055" s="109"/>
      <c r="AI1055" s="362"/>
      <c r="AJ1055" s="363"/>
      <c r="AK1055" s="108"/>
      <c r="AL1055" s="109">
        <v>2</v>
      </c>
      <c r="AM1055" s="109">
        <v>2</v>
      </c>
      <c r="AN1055" s="110">
        <v>2</v>
      </c>
      <c r="AO1055" s="108">
        <v>2</v>
      </c>
      <c r="AP1055" s="109">
        <v>2</v>
      </c>
      <c r="AQ1055" s="109">
        <v>2</v>
      </c>
      <c r="AR1055" s="110">
        <v>2</v>
      </c>
      <c r="AS1055" s="111">
        <v>2</v>
      </c>
      <c r="AT1055" s="109">
        <v>2</v>
      </c>
      <c r="AU1055" s="109">
        <v>2</v>
      </c>
      <c r="AV1055" s="112">
        <v>2</v>
      </c>
      <c r="AW1055" s="108">
        <v>2</v>
      </c>
      <c r="AX1055" s="109">
        <v>2</v>
      </c>
      <c r="AY1055" s="109">
        <v>2</v>
      </c>
      <c r="AZ1055" s="109">
        <v>2</v>
      </c>
      <c r="BA1055" s="110"/>
      <c r="BB1055" s="111"/>
      <c r="BC1055" s="109"/>
      <c r="BD1055" s="109"/>
      <c r="BE1055" s="321"/>
      <c r="BF1055" s="322"/>
      <c r="BG1055" s="322"/>
      <c r="BH1055" s="322"/>
      <c r="BI1055" s="322"/>
      <c r="BJ1055" s="323"/>
      <c r="BK1055" s="48"/>
      <c r="BL1055" s="48"/>
      <c r="BN1055" s="146">
        <f t="shared" si="1684"/>
        <v>0</v>
      </c>
      <c r="BO1055" s="146">
        <f t="shared" si="1630"/>
        <v>0</v>
      </c>
      <c r="BP1055" s="146">
        <f t="shared" si="1631"/>
        <v>0</v>
      </c>
      <c r="BQ1055" s="146">
        <f t="shared" si="1632"/>
        <v>0</v>
      </c>
      <c r="BR1055" s="146">
        <f t="shared" si="1633"/>
        <v>0</v>
      </c>
      <c r="BS1055" s="146">
        <f t="shared" si="1634"/>
        <v>0</v>
      </c>
      <c r="BT1055" s="146">
        <f t="shared" si="1635"/>
        <v>0</v>
      </c>
      <c r="BU1055" s="146">
        <f t="shared" si="1636"/>
        <v>0</v>
      </c>
      <c r="BV1055" s="146">
        <f t="shared" si="1637"/>
        <v>0</v>
      </c>
      <c r="BW1055" s="146">
        <f t="shared" si="1638"/>
        <v>0</v>
      </c>
      <c r="BX1055" s="146">
        <f t="shared" si="1639"/>
        <v>0</v>
      </c>
      <c r="BY1055" s="146">
        <f t="shared" si="1640"/>
        <v>0</v>
      </c>
      <c r="BZ1055" s="146">
        <f t="shared" si="1641"/>
        <v>0</v>
      </c>
      <c r="CA1055" s="146">
        <f t="shared" si="1642"/>
        <v>0</v>
      </c>
      <c r="CB1055" s="146">
        <f t="shared" si="1643"/>
        <v>0</v>
      </c>
      <c r="CC1055" s="146">
        <f t="shared" si="1644"/>
        <v>0</v>
      </c>
      <c r="CD1055" s="146">
        <f t="shared" si="1645"/>
        <v>0</v>
      </c>
      <c r="CE1055" s="146">
        <f t="shared" si="1646"/>
        <v>0</v>
      </c>
      <c r="CF1055" s="146">
        <f t="shared" si="1647"/>
        <v>0</v>
      </c>
      <c r="CG1055" s="146">
        <f t="shared" si="1648"/>
        <v>0</v>
      </c>
      <c r="CH1055" s="146">
        <f t="shared" si="1649"/>
        <v>0</v>
      </c>
      <c r="CI1055" s="146">
        <f t="shared" si="1650"/>
        <v>0</v>
      </c>
      <c r="CJ1055" s="146">
        <f t="shared" si="1651"/>
        <v>0</v>
      </c>
      <c r="CK1055" s="146">
        <f t="shared" si="1652"/>
        <v>0</v>
      </c>
      <c r="CL1055" s="146">
        <f t="shared" si="1653"/>
        <v>0</v>
      </c>
      <c r="CM1055" s="146">
        <f t="shared" si="1654"/>
        <v>0</v>
      </c>
      <c r="CN1055" s="146">
        <f t="shared" si="1655"/>
        <v>0</v>
      </c>
      <c r="CO1055" s="146">
        <f t="shared" si="1656"/>
        <v>0</v>
      </c>
      <c r="CP1055" s="146">
        <f t="shared" si="1657"/>
        <v>0</v>
      </c>
      <c r="CQ1055" s="146">
        <f t="shared" si="1658"/>
        <v>0</v>
      </c>
      <c r="CR1055" s="146">
        <f t="shared" si="1659"/>
        <v>0</v>
      </c>
      <c r="CS1055" s="146">
        <f t="shared" si="1660"/>
        <v>0</v>
      </c>
      <c r="CT1055" s="146">
        <f t="shared" si="1661"/>
        <v>0</v>
      </c>
      <c r="CU1055" s="146">
        <f t="shared" si="1662"/>
        <v>0</v>
      </c>
      <c r="CV1055" s="146">
        <f t="shared" si="1663"/>
        <v>0</v>
      </c>
      <c r="CW1055" s="146">
        <f t="shared" si="1664"/>
        <v>0</v>
      </c>
      <c r="CX1055" s="146">
        <f t="shared" si="1665"/>
        <v>0</v>
      </c>
      <c r="CY1055" s="146">
        <f t="shared" si="1666"/>
        <v>0</v>
      </c>
      <c r="CZ1055" s="146">
        <f t="shared" si="1667"/>
        <v>0</v>
      </c>
      <c r="DA1055" s="146">
        <f t="shared" si="1668"/>
        <v>0</v>
      </c>
      <c r="DB1055" s="146">
        <f t="shared" si="1669"/>
        <v>0</v>
      </c>
      <c r="DC1055" s="146">
        <f t="shared" si="1670"/>
        <v>0</v>
      </c>
      <c r="DD1055" s="146">
        <f t="shared" si="1671"/>
        <v>0</v>
      </c>
      <c r="DE1055" s="146">
        <f t="shared" si="1672"/>
        <v>0</v>
      </c>
      <c r="DF1055" s="146">
        <f t="shared" si="1673"/>
        <v>0</v>
      </c>
      <c r="DG1055" s="146">
        <f t="shared" si="1674"/>
        <v>0</v>
      </c>
      <c r="DH1055" s="146">
        <f t="shared" si="1675"/>
        <v>0</v>
      </c>
      <c r="DI1055" s="146">
        <f t="shared" si="1676"/>
        <v>0</v>
      </c>
      <c r="DJ1055" s="146">
        <f t="shared" si="1677"/>
        <v>0</v>
      </c>
      <c r="DK1055" s="146">
        <f t="shared" si="1678"/>
        <v>0</v>
      </c>
      <c r="DL1055" s="146">
        <f t="shared" si="1679"/>
        <v>0</v>
      </c>
      <c r="DM1055" s="146">
        <f t="shared" si="1680"/>
        <v>0</v>
      </c>
      <c r="DN1055" s="65"/>
      <c r="DO1055" s="57"/>
      <c r="DP1055" s="57"/>
      <c r="DQ1055" s="58"/>
      <c r="DS1055" s="168" t="e">
        <f>IF(AND(DR1055=#REF!,BL1055=#REF!),'Tiến độ'!D1055,"")</f>
        <v>#REF!</v>
      </c>
    </row>
    <row r="1056" spans="1:123" ht="11.25" customHeight="1">
      <c r="A1056" s="309"/>
      <c r="B1056" s="312"/>
      <c r="C1056" s="254" t="s">
        <v>11961</v>
      </c>
      <c r="D1056" s="102" t="s">
        <v>11960</v>
      </c>
      <c r="E1056" s="103">
        <v>3</v>
      </c>
      <c r="F1056" s="104">
        <v>15</v>
      </c>
      <c r="G1056" s="105">
        <v>60</v>
      </c>
      <c r="H1056" s="106"/>
      <c r="I1056" s="107"/>
      <c r="J1056" s="28"/>
      <c r="K1056" s="108"/>
      <c r="L1056" s="109"/>
      <c r="M1056" s="109"/>
      <c r="N1056" s="110"/>
      <c r="O1056" s="108"/>
      <c r="P1056" s="109"/>
      <c r="Q1056" s="109"/>
      <c r="R1056" s="110"/>
      <c r="S1056" s="108"/>
      <c r="T1056" s="109"/>
      <c r="U1056" s="109"/>
      <c r="V1056" s="109"/>
      <c r="W1056" s="110"/>
      <c r="X1056" s="108"/>
      <c r="Y1056" s="109"/>
      <c r="Z1056" s="109"/>
      <c r="AA1056" s="110"/>
      <c r="AB1056" s="108"/>
      <c r="AC1056" s="109"/>
      <c r="AD1056" s="109"/>
      <c r="AE1056" s="110"/>
      <c r="AF1056" s="108"/>
      <c r="AG1056" s="109"/>
      <c r="AH1056" s="109"/>
      <c r="AI1056" s="362"/>
      <c r="AJ1056" s="363"/>
      <c r="AK1056" s="108"/>
      <c r="AL1056" s="109">
        <v>5</v>
      </c>
      <c r="AM1056" s="109">
        <v>5</v>
      </c>
      <c r="AN1056" s="110">
        <v>5</v>
      </c>
      <c r="AO1056" s="108">
        <v>5</v>
      </c>
      <c r="AP1056" s="109">
        <v>5</v>
      </c>
      <c r="AQ1056" s="109">
        <v>5</v>
      </c>
      <c r="AR1056" s="110">
        <v>5</v>
      </c>
      <c r="AS1056" s="111">
        <v>5</v>
      </c>
      <c r="AT1056" s="109">
        <v>5</v>
      </c>
      <c r="AU1056" s="109">
        <v>5</v>
      </c>
      <c r="AV1056" s="112">
        <v>5</v>
      </c>
      <c r="AW1056" s="108">
        <v>5</v>
      </c>
      <c r="AX1056" s="109">
        <v>5</v>
      </c>
      <c r="AY1056" s="109">
        <v>5</v>
      </c>
      <c r="AZ1056" s="109">
        <v>5</v>
      </c>
      <c r="BA1056" s="110"/>
      <c r="BB1056" s="111"/>
      <c r="BC1056" s="109"/>
      <c r="BD1056" s="109"/>
      <c r="BE1056" s="321"/>
      <c r="BF1056" s="322"/>
      <c r="BG1056" s="322"/>
      <c r="BH1056" s="322"/>
      <c r="BI1056" s="322"/>
      <c r="BJ1056" s="323"/>
      <c r="BK1056" s="48"/>
      <c r="BL1056" s="48"/>
      <c r="BN1056" s="146">
        <f t="shared" si="1684"/>
        <v>0</v>
      </c>
      <c r="BO1056" s="146">
        <f t="shared" si="1630"/>
        <v>0</v>
      </c>
      <c r="BP1056" s="146">
        <f t="shared" si="1631"/>
        <v>0</v>
      </c>
      <c r="BQ1056" s="146">
        <f t="shared" si="1632"/>
        <v>0</v>
      </c>
      <c r="BR1056" s="146">
        <f t="shared" si="1633"/>
        <v>0</v>
      </c>
      <c r="BS1056" s="146">
        <f t="shared" si="1634"/>
        <v>0</v>
      </c>
      <c r="BT1056" s="146">
        <f t="shared" si="1635"/>
        <v>0</v>
      </c>
      <c r="BU1056" s="146">
        <f t="shared" si="1636"/>
        <v>0</v>
      </c>
      <c r="BV1056" s="146">
        <f t="shared" si="1637"/>
        <v>0</v>
      </c>
      <c r="BW1056" s="146">
        <f t="shared" si="1638"/>
        <v>0</v>
      </c>
      <c r="BX1056" s="146">
        <f t="shared" si="1639"/>
        <v>0</v>
      </c>
      <c r="BY1056" s="146">
        <f t="shared" si="1640"/>
        <v>0</v>
      </c>
      <c r="BZ1056" s="146">
        <f t="shared" si="1641"/>
        <v>0</v>
      </c>
      <c r="CA1056" s="146">
        <f t="shared" si="1642"/>
        <v>0</v>
      </c>
      <c r="CB1056" s="146">
        <f t="shared" si="1643"/>
        <v>0</v>
      </c>
      <c r="CC1056" s="146">
        <f t="shared" si="1644"/>
        <v>0</v>
      </c>
      <c r="CD1056" s="146">
        <f t="shared" si="1645"/>
        <v>0</v>
      </c>
      <c r="CE1056" s="146">
        <f t="shared" si="1646"/>
        <v>0</v>
      </c>
      <c r="CF1056" s="146">
        <f t="shared" si="1647"/>
        <v>0</v>
      </c>
      <c r="CG1056" s="146">
        <f t="shared" si="1648"/>
        <v>0</v>
      </c>
      <c r="CH1056" s="146">
        <f t="shared" si="1649"/>
        <v>0</v>
      </c>
      <c r="CI1056" s="146">
        <f t="shared" si="1650"/>
        <v>0</v>
      </c>
      <c r="CJ1056" s="146">
        <f t="shared" si="1651"/>
        <v>0</v>
      </c>
      <c r="CK1056" s="146">
        <f t="shared" si="1652"/>
        <v>0</v>
      </c>
      <c r="CL1056" s="146">
        <f t="shared" si="1653"/>
        <v>0</v>
      </c>
      <c r="CM1056" s="146">
        <f t="shared" si="1654"/>
        <v>0</v>
      </c>
      <c r="CN1056" s="146">
        <f t="shared" si="1655"/>
        <v>0</v>
      </c>
      <c r="CO1056" s="146">
        <f t="shared" si="1656"/>
        <v>0</v>
      </c>
      <c r="CP1056" s="146">
        <f t="shared" si="1657"/>
        <v>0</v>
      </c>
      <c r="CQ1056" s="146">
        <f t="shared" si="1658"/>
        <v>0</v>
      </c>
      <c r="CR1056" s="146">
        <f t="shared" si="1659"/>
        <v>0</v>
      </c>
      <c r="CS1056" s="146">
        <f t="shared" si="1660"/>
        <v>0</v>
      </c>
      <c r="CT1056" s="146">
        <f t="shared" si="1661"/>
        <v>0</v>
      </c>
      <c r="CU1056" s="146">
        <f t="shared" si="1662"/>
        <v>0</v>
      </c>
      <c r="CV1056" s="146">
        <f t="shared" si="1663"/>
        <v>0</v>
      </c>
      <c r="CW1056" s="146">
        <f t="shared" si="1664"/>
        <v>0</v>
      </c>
      <c r="CX1056" s="146">
        <f t="shared" si="1665"/>
        <v>0</v>
      </c>
      <c r="CY1056" s="146">
        <f t="shared" si="1666"/>
        <v>0</v>
      </c>
      <c r="CZ1056" s="146">
        <f t="shared" si="1667"/>
        <v>0</v>
      </c>
      <c r="DA1056" s="146">
        <f t="shared" si="1668"/>
        <v>0</v>
      </c>
      <c r="DB1056" s="146">
        <f t="shared" si="1669"/>
        <v>0</v>
      </c>
      <c r="DC1056" s="146">
        <f t="shared" si="1670"/>
        <v>0</v>
      </c>
      <c r="DD1056" s="146">
        <f t="shared" si="1671"/>
        <v>0</v>
      </c>
      <c r="DE1056" s="146">
        <f t="shared" si="1672"/>
        <v>0</v>
      </c>
      <c r="DF1056" s="146">
        <f t="shared" si="1673"/>
        <v>0</v>
      </c>
      <c r="DG1056" s="146">
        <f t="shared" si="1674"/>
        <v>0</v>
      </c>
      <c r="DH1056" s="146">
        <f t="shared" si="1675"/>
        <v>0</v>
      </c>
      <c r="DI1056" s="146">
        <f t="shared" si="1676"/>
        <v>0</v>
      </c>
      <c r="DJ1056" s="146">
        <f t="shared" si="1677"/>
        <v>0</v>
      </c>
      <c r="DK1056" s="146">
        <f t="shared" si="1678"/>
        <v>0</v>
      </c>
      <c r="DL1056" s="146">
        <f t="shared" si="1679"/>
        <v>0</v>
      </c>
      <c r="DM1056" s="146">
        <f t="shared" si="1680"/>
        <v>0</v>
      </c>
      <c r="DN1056" s="65"/>
      <c r="DO1056" s="57"/>
      <c r="DP1056" s="57"/>
      <c r="DQ1056" s="58"/>
      <c r="DS1056" s="168" t="e">
        <f>IF(AND(DR1056=#REF!,BL1056=#REF!),'Tiến độ'!D1056,"")</f>
        <v>#REF!</v>
      </c>
    </row>
    <row r="1057" spans="1:123" ht="11.25" customHeight="1">
      <c r="A1057" s="309"/>
      <c r="B1057" s="312"/>
      <c r="C1057" s="254" t="s">
        <v>11964</v>
      </c>
      <c r="D1057" s="102" t="s">
        <v>11962</v>
      </c>
      <c r="E1057" s="103">
        <v>2</v>
      </c>
      <c r="F1057" s="104"/>
      <c r="G1057" s="105">
        <v>60</v>
      </c>
      <c r="H1057" s="106"/>
      <c r="I1057" s="107"/>
      <c r="J1057" s="28"/>
      <c r="K1057" s="108"/>
      <c r="L1057" s="109"/>
      <c r="M1057" s="109"/>
      <c r="N1057" s="110"/>
      <c r="O1057" s="108"/>
      <c r="P1057" s="109"/>
      <c r="Q1057" s="109"/>
      <c r="R1057" s="110"/>
      <c r="S1057" s="108"/>
      <c r="T1057" s="109"/>
      <c r="U1057" s="109"/>
      <c r="V1057" s="109"/>
      <c r="W1057" s="110"/>
      <c r="X1057" s="108"/>
      <c r="Y1057" s="109"/>
      <c r="Z1057" s="109"/>
      <c r="AA1057" s="110"/>
      <c r="AB1057" s="108"/>
      <c r="AC1057" s="109"/>
      <c r="AD1057" s="109"/>
      <c r="AE1057" s="110"/>
      <c r="AF1057" s="108"/>
      <c r="AG1057" s="109"/>
      <c r="AH1057" s="109"/>
      <c r="AI1057" s="362"/>
      <c r="AJ1057" s="363"/>
      <c r="AK1057" s="108"/>
      <c r="AL1057" s="109">
        <v>4</v>
      </c>
      <c r="AM1057" s="109">
        <v>4</v>
      </c>
      <c r="AN1057" s="110">
        <v>4</v>
      </c>
      <c r="AO1057" s="108">
        <v>4</v>
      </c>
      <c r="AP1057" s="109">
        <v>4</v>
      </c>
      <c r="AQ1057" s="109">
        <v>4</v>
      </c>
      <c r="AR1057" s="110">
        <v>4</v>
      </c>
      <c r="AS1057" s="111">
        <v>4</v>
      </c>
      <c r="AT1057" s="109">
        <v>4</v>
      </c>
      <c r="AU1057" s="109">
        <v>4</v>
      </c>
      <c r="AV1057" s="112">
        <v>4</v>
      </c>
      <c r="AW1057" s="108">
        <v>4</v>
      </c>
      <c r="AX1057" s="109">
        <v>4</v>
      </c>
      <c r="AY1057" s="109">
        <v>4</v>
      </c>
      <c r="AZ1057" s="109">
        <v>4</v>
      </c>
      <c r="BA1057" s="110"/>
      <c r="BB1057" s="111"/>
      <c r="BC1057" s="109"/>
      <c r="BD1057" s="109"/>
      <c r="BE1057" s="321"/>
      <c r="BF1057" s="322"/>
      <c r="BG1057" s="322"/>
      <c r="BH1057" s="322"/>
      <c r="BI1057" s="322"/>
      <c r="BJ1057" s="323"/>
      <c r="BK1057" s="48"/>
      <c r="BL1057" s="48"/>
      <c r="BN1057" s="146">
        <f t="shared" si="1684"/>
        <v>0</v>
      </c>
      <c r="BO1057" s="146">
        <f t="shared" si="1630"/>
        <v>0</v>
      </c>
      <c r="BP1057" s="146">
        <f t="shared" si="1631"/>
        <v>0</v>
      </c>
      <c r="BQ1057" s="146">
        <f t="shared" si="1632"/>
        <v>0</v>
      </c>
      <c r="BR1057" s="146">
        <f t="shared" si="1633"/>
        <v>0</v>
      </c>
      <c r="BS1057" s="146">
        <f t="shared" si="1634"/>
        <v>0</v>
      </c>
      <c r="BT1057" s="146">
        <f t="shared" si="1635"/>
        <v>0</v>
      </c>
      <c r="BU1057" s="146">
        <f t="shared" si="1636"/>
        <v>0</v>
      </c>
      <c r="BV1057" s="146">
        <f t="shared" si="1637"/>
        <v>0</v>
      </c>
      <c r="BW1057" s="146">
        <f t="shared" si="1638"/>
        <v>0</v>
      </c>
      <c r="BX1057" s="146">
        <f t="shared" si="1639"/>
        <v>0</v>
      </c>
      <c r="BY1057" s="146">
        <f t="shared" si="1640"/>
        <v>0</v>
      </c>
      <c r="BZ1057" s="146">
        <f t="shared" si="1641"/>
        <v>0</v>
      </c>
      <c r="CA1057" s="146">
        <f t="shared" si="1642"/>
        <v>0</v>
      </c>
      <c r="CB1057" s="146">
        <f t="shared" si="1643"/>
        <v>0</v>
      </c>
      <c r="CC1057" s="146">
        <f t="shared" si="1644"/>
        <v>0</v>
      </c>
      <c r="CD1057" s="146">
        <f t="shared" si="1645"/>
        <v>0</v>
      </c>
      <c r="CE1057" s="146">
        <f t="shared" si="1646"/>
        <v>0</v>
      </c>
      <c r="CF1057" s="146">
        <f t="shared" si="1647"/>
        <v>0</v>
      </c>
      <c r="CG1057" s="146">
        <f t="shared" si="1648"/>
        <v>0</v>
      </c>
      <c r="CH1057" s="146">
        <f t="shared" si="1649"/>
        <v>0</v>
      </c>
      <c r="CI1057" s="146">
        <f t="shared" si="1650"/>
        <v>0</v>
      </c>
      <c r="CJ1057" s="146">
        <f t="shared" si="1651"/>
        <v>0</v>
      </c>
      <c r="CK1057" s="146">
        <f t="shared" si="1652"/>
        <v>0</v>
      </c>
      <c r="CL1057" s="146">
        <f t="shared" si="1653"/>
        <v>0</v>
      </c>
      <c r="CM1057" s="146">
        <f t="shared" si="1654"/>
        <v>0</v>
      </c>
      <c r="CN1057" s="146">
        <f t="shared" si="1655"/>
        <v>0</v>
      </c>
      <c r="CO1057" s="146">
        <f t="shared" si="1656"/>
        <v>0</v>
      </c>
      <c r="CP1057" s="146">
        <f t="shared" si="1657"/>
        <v>0</v>
      </c>
      <c r="CQ1057" s="146">
        <f t="shared" si="1658"/>
        <v>0</v>
      </c>
      <c r="CR1057" s="146">
        <f t="shared" si="1659"/>
        <v>0</v>
      </c>
      <c r="CS1057" s="146">
        <f t="shared" si="1660"/>
        <v>0</v>
      </c>
      <c r="CT1057" s="146">
        <f t="shared" si="1661"/>
        <v>0</v>
      </c>
      <c r="CU1057" s="146">
        <f t="shared" si="1662"/>
        <v>0</v>
      </c>
      <c r="CV1057" s="146">
        <f t="shared" si="1663"/>
        <v>0</v>
      </c>
      <c r="CW1057" s="146">
        <f t="shared" si="1664"/>
        <v>0</v>
      </c>
      <c r="CX1057" s="146">
        <f t="shared" si="1665"/>
        <v>0</v>
      </c>
      <c r="CY1057" s="146">
        <f t="shared" si="1666"/>
        <v>0</v>
      </c>
      <c r="CZ1057" s="146">
        <f t="shared" si="1667"/>
        <v>0</v>
      </c>
      <c r="DA1057" s="146">
        <f t="shared" si="1668"/>
        <v>0</v>
      </c>
      <c r="DB1057" s="146">
        <f t="shared" si="1669"/>
        <v>0</v>
      </c>
      <c r="DC1057" s="146">
        <f t="shared" si="1670"/>
        <v>0</v>
      </c>
      <c r="DD1057" s="146">
        <f t="shared" si="1671"/>
        <v>0</v>
      </c>
      <c r="DE1057" s="146">
        <f t="shared" si="1672"/>
        <v>0</v>
      </c>
      <c r="DF1057" s="146">
        <f t="shared" si="1673"/>
        <v>0</v>
      </c>
      <c r="DG1057" s="146">
        <f t="shared" si="1674"/>
        <v>0</v>
      </c>
      <c r="DH1057" s="146">
        <f t="shared" si="1675"/>
        <v>0</v>
      </c>
      <c r="DI1057" s="146">
        <f t="shared" si="1676"/>
        <v>0</v>
      </c>
      <c r="DJ1057" s="146">
        <f t="shared" si="1677"/>
        <v>0</v>
      </c>
      <c r="DK1057" s="146">
        <f t="shared" si="1678"/>
        <v>0</v>
      </c>
      <c r="DL1057" s="146">
        <f t="shared" si="1679"/>
        <v>0</v>
      </c>
      <c r="DM1057" s="146">
        <f t="shared" si="1680"/>
        <v>0</v>
      </c>
      <c r="DN1057" s="65"/>
      <c r="DO1057" s="57"/>
      <c r="DP1057" s="57"/>
      <c r="DQ1057" s="58"/>
      <c r="DS1057" s="168" t="e">
        <f>IF(AND(DR1057=#REF!,BL1057=#REF!),'Tiến độ'!D1057,"")</f>
        <v>#REF!</v>
      </c>
    </row>
    <row r="1058" spans="1:123" ht="11.25" customHeight="1">
      <c r="A1058" s="309"/>
      <c r="B1058" s="312"/>
      <c r="C1058" s="254" t="s">
        <v>11963</v>
      </c>
      <c r="D1058" s="102" t="s">
        <v>11965</v>
      </c>
      <c r="E1058" s="103">
        <v>2</v>
      </c>
      <c r="F1058" s="104"/>
      <c r="G1058" s="105">
        <v>60</v>
      </c>
      <c r="H1058" s="106"/>
      <c r="I1058" s="107"/>
      <c r="J1058" s="28"/>
      <c r="K1058" s="108"/>
      <c r="L1058" s="109"/>
      <c r="M1058" s="109"/>
      <c r="N1058" s="110"/>
      <c r="O1058" s="108"/>
      <c r="P1058" s="109"/>
      <c r="Q1058" s="109"/>
      <c r="R1058" s="110"/>
      <c r="S1058" s="108"/>
      <c r="T1058" s="109"/>
      <c r="U1058" s="109"/>
      <c r="V1058" s="109"/>
      <c r="W1058" s="110"/>
      <c r="X1058" s="108"/>
      <c r="Y1058" s="109"/>
      <c r="Z1058" s="109"/>
      <c r="AA1058" s="110"/>
      <c r="AB1058" s="108"/>
      <c r="AC1058" s="109"/>
      <c r="AD1058" s="109"/>
      <c r="AE1058" s="110"/>
      <c r="AF1058" s="108"/>
      <c r="AG1058" s="109"/>
      <c r="AH1058" s="109"/>
      <c r="AI1058" s="362"/>
      <c r="AJ1058" s="363"/>
      <c r="AK1058" s="108"/>
      <c r="AL1058" s="109">
        <v>4</v>
      </c>
      <c r="AM1058" s="109">
        <v>4</v>
      </c>
      <c r="AN1058" s="110">
        <v>4</v>
      </c>
      <c r="AO1058" s="108">
        <v>4</v>
      </c>
      <c r="AP1058" s="109">
        <v>4</v>
      </c>
      <c r="AQ1058" s="109">
        <v>4</v>
      </c>
      <c r="AR1058" s="110">
        <v>4</v>
      </c>
      <c r="AS1058" s="111">
        <v>4</v>
      </c>
      <c r="AT1058" s="109">
        <v>4</v>
      </c>
      <c r="AU1058" s="109">
        <v>4</v>
      </c>
      <c r="AV1058" s="112">
        <v>4</v>
      </c>
      <c r="AW1058" s="108">
        <v>4</v>
      </c>
      <c r="AX1058" s="109">
        <v>4</v>
      </c>
      <c r="AY1058" s="109">
        <v>4</v>
      </c>
      <c r="AZ1058" s="109">
        <v>4</v>
      </c>
      <c r="BA1058" s="110"/>
      <c r="BB1058" s="111"/>
      <c r="BC1058" s="109"/>
      <c r="BD1058" s="109"/>
      <c r="BE1058" s="321"/>
      <c r="BF1058" s="322"/>
      <c r="BG1058" s="322"/>
      <c r="BH1058" s="322"/>
      <c r="BI1058" s="322"/>
      <c r="BJ1058" s="323"/>
      <c r="BK1058" s="48"/>
      <c r="BL1058" s="48"/>
      <c r="BN1058" s="146">
        <f t="shared" si="1684"/>
        <v>0</v>
      </c>
      <c r="BO1058" s="146">
        <f t="shared" si="1630"/>
        <v>0</v>
      </c>
      <c r="BP1058" s="146">
        <f t="shared" si="1631"/>
        <v>0</v>
      </c>
      <c r="BQ1058" s="146">
        <f t="shared" si="1632"/>
        <v>0</v>
      </c>
      <c r="BR1058" s="146">
        <f t="shared" si="1633"/>
        <v>0</v>
      </c>
      <c r="BS1058" s="146">
        <f t="shared" si="1634"/>
        <v>0</v>
      </c>
      <c r="BT1058" s="146">
        <f t="shared" si="1635"/>
        <v>0</v>
      </c>
      <c r="BU1058" s="146">
        <f t="shared" si="1636"/>
        <v>0</v>
      </c>
      <c r="BV1058" s="146">
        <f t="shared" si="1637"/>
        <v>0</v>
      </c>
      <c r="BW1058" s="146">
        <f t="shared" si="1638"/>
        <v>0</v>
      </c>
      <c r="BX1058" s="146">
        <f t="shared" si="1639"/>
        <v>0</v>
      </c>
      <c r="BY1058" s="146">
        <f t="shared" si="1640"/>
        <v>0</v>
      </c>
      <c r="BZ1058" s="146">
        <f t="shared" si="1641"/>
        <v>0</v>
      </c>
      <c r="CA1058" s="146">
        <f t="shared" si="1642"/>
        <v>0</v>
      </c>
      <c r="CB1058" s="146">
        <f t="shared" si="1643"/>
        <v>0</v>
      </c>
      <c r="CC1058" s="146">
        <f t="shared" si="1644"/>
        <v>0</v>
      </c>
      <c r="CD1058" s="146">
        <f t="shared" si="1645"/>
        <v>0</v>
      </c>
      <c r="CE1058" s="146">
        <f t="shared" si="1646"/>
        <v>0</v>
      </c>
      <c r="CF1058" s="146">
        <f t="shared" si="1647"/>
        <v>0</v>
      </c>
      <c r="CG1058" s="146">
        <f t="shared" si="1648"/>
        <v>0</v>
      </c>
      <c r="CH1058" s="146">
        <f t="shared" si="1649"/>
        <v>0</v>
      </c>
      <c r="CI1058" s="146">
        <f t="shared" si="1650"/>
        <v>0</v>
      </c>
      <c r="CJ1058" s="146">
        <f t="shared" si="1651"/>
        <v>0</v>
      </c>
      <c r="CK1058" s="146">
        <f t="shared" si="1652"/>
        <v>0</v>
      </c>
      <c r="CL1058" s="146">
        <f t="shared" si="1653"/>
        <v>0</v>
      </c>
      <c r="CM1058" s="146">
        <f t="shared" si="1654"/>
        <v>0</v>
      </c>
      <c r="CN1058" s="146">
        <f t="shared" si="1655"/>
        <v>0</v>
      </c>
      <c r="CO1058" s="146">
        <f t="shared" si="1656"/>
        <v>0</v>
      </c>
      <c r="CP1058" s="146">
        <f t="shared" si="1657"/>
        <v>0</v>
      </c>
      <c r="CQ1058" s="146">
        <f t="shared" si="1658"/>
        <v>0</v>
      </c>
      <c r="CR1058" s="146">
        <f t="shared" si="1659"/>
        <v>0</v>
      </c>
      <c r="CS1058" s="146">
        <f t="shared" si="1660"/>
        <v>0</v>
      </c>
      <c r="CT1058" s="146">
        <f t="shared" si="1661"/>
        <v>0</v>
      </c>
      <c r="CU1058" s="146">
        <f t="shared" si="1662"/>
        <v>0</v>
      </c>
      <c r="CV1058" s="146">
        <f t="shared" si="1663"/>
        <v>0</v>
      </c>
      <c r="CW1058" s="146">
        <f t="shared" si="1664"/>
        <v>0</v>
      </c>
      <c r="CX1058" s="146">
        <f t="shared" si="1665"/>
        <v>0</v>
      </c>
      <c r="CY1058" s="146">
        <f t="shared" si="1666"/>
        <v>0</v>
      </c>
      <c r="CZ1058" s="146">
        <f t="shared" si="1667"/>
        <v>0</v>
      </c>
      <c r="DA1058" s="146">
        <f t="shared" si="1668"/>
        <v>0</v>
      </c>
      <c r="DB1058" s="146">
        <f t="shared" si="1669"/>
        <v>0</v>
      </c>
      <c r="DC1058" s="146">
        <f t="shared" si="1670"/>
        <v>0</v>
      </c>
      <c r="DD1058" s="146">
        <f t="shared" si="1671"/>
        <v>0</v>
      </c>
      <c r="DE1058" s="146">
        <f t="shared" si="1672"/>
        <v>0</v>
      </c>
      <c r="DF1058" s="146">
        <f t="shared" si="1673"/>
        <v>0</v>
      </c>
      <c r="DG1058" s="146">
        <f t="shared" si="1674"/>
        <v>0</v>
      </c>
      <c r="DH1058" s="146">
        <f t="shared" si="1675"/>
        <v>0</v>
      </c>
      <c r="DI1058" s="146">
        <f t="shared" si="1676"/>
        <v>0</v>
      </c>
      <c r="DJ1058" s="146">
        <f t="shared" si="1677"/>
        <v>0</v>
      </c>
      <c r="DK1058" s="146">
        <f t="shared" si="1678"/>
        <v>0</v>
      </c>
      <c r="DL1058" s="146">
        <f t="shared" si="1679"/>
        <v>0</v>
      </c>
      <c r="DM1058" s="146">
        <f t="shared" si="1680"/>
        <v>0</v>
      </c>
      <c r="DN1058" s="65"/>
      <c r="DO1058" s="57"/>
      <c r="DP1058" s="57"/>
      <c r="DQ1058" s="58"/>
      <c r="DS1058" s="168" t="e">
        <f>IF(AND(DR1058=#REF!,BL1058=#REF!),'Tiến độ'!D1058,"")</f>
        <v>#REF!</v>
      </c>
    </row>
    <row r="1059" spans="1:123" ht="11.25" customHeight="1">
      <c r="A1059" s="309" t="str">
        <f>IF(B1059="","",MAX($A$7:A1053)+1)</f>
        <v/>
      </c>
      <c r="B1059" s="312"/>
      <c r="C1059" s="254" t="s">
        <v>573</v>
      </c>
      <c r="D1059" s="102" t="s">
        <v>574</v>
      </c>
      <c r="E1059" s="103">
        <v>2</v>
      </c>
      <c r="F1059" s="104">
        <v>30</v>
      </c>
      <c r="G1059" s="105"/>
      <c r="H1059" s="106">
        <f>H1053</f>
        <v>1</v>
      </c>
      <c r="I1059" s="107">
        <f>I1053</f>
        <v>0</v>
      </c>
      <c r="J1059" s="28"/>
      <c r="K1059" s="108"/>
      <c r="L1059" s="109"/>
      <c r="M1059" s="109"/>
      <c r="N1059" s="110"/>
      <c r="O1059" s="108"/>
      <c r="P1059" s="109"/>
      <c r="Q1059" s="109"/>
      <c r="R1059" s="110"/>
      <c r="S1059" s="108"/>
      <c r="T1059" s="109"/>
      <c r="U1059" s="109"/>
      <c r="V1059" s="109"/>
      <c r="W1059" s="110"/>
      <c r="X1059" s="108"/>
      <c r="Y1059" s="109"/>
      <c r="Z1059" s="109"/>
      <c r="AA1059" s="110"/>
      <c r="AB1059" s="108"/>
      <c r="AC1059" s="109"/>
      <c r="AD1059" s="109"/>
      <c r="AE1059" s="110"/>
      <c r="AF1059" s="108"/>
      <c r="AG1059" s="109"/>
      <c r="AH1059" s="109"/>
      <c r="AI1059" s="362"/>
      <c r="AJ1059" s="363"/>
      <c r="AK1059" s="108"/>
      <c r="AL1059" s="109">
        <v>2</v>
      </c>
      <c r="AM1059" s="109">
        <v>2</v>
      </c>
      <c r="AN1059" s="110">
        <v>2</v>
      </c>
      <c r="AO1059" s="108">
        <v>2</v>
      </c>
      <c r="AP1059" s="109">
        <v>2</v>
      </c>
      <c r="AQ1059" s="109">
        <v>2</v>
      </c>
      <c r="AR1059" s="110">
        <v>2</v>
      </c>
      <c r="AS1059" s="111">
        <v>2</v>
      </c>
      <c r="AT1059" s="109">
        <v>2</v>
      </c>
      <c r="AU1059" s="109">
        <v>2</v>
      </c>
      <c r="AV1059" s="112">
        <v>2</v>
      </c>
      <c r="AW1059" s="108">
        <v>2</v>
      </c>
      <c r="AX1059" s="109">
        <v>2</v>
      </c>
      <c r="AY1059" s="109">
        <v>2</v>
      </c>
      <c r="AZ1059" s="109">
        <v>2</v>
      </c>
      <c r="BA1059" s="110" t="s">
        <v>163</v>
      </c>
      <c r="BB1059" s="111" t="s">
        <v>163</v>
      </c>
      <c r="BC1059" s="109" t="s">
        <v>163</v>
      </c>
      <c r="BD1059" s="109" t="s">
        <v>163</v>
      </c>
      <c r="BE1059" s="321"/>
      <c r="BF1059" s="322"/>
      <c r="BG1059" s="322"/>
      <c r="BH1059" s="322"/>
      <c r="BI1059" s="322"/>
      <c r="BJ1059" s="323"/>
      <c r="BK1059" s="48" t="s">
        <v>1077</v>
      </c>
      <c r="BL1059" s="48" t="s">
        <v>58</v>
      </c>
      <c r="BN1059" s="146">
        <f t="shared" si="1684"/>
        <v>0</v>
      </c>
      <c r="BO1059" s="146">
        <f t="shared" si="1630"/>
        <v>0</v>
      </c>
      <c r="BP1059" s="146">
        <f t="shared" si="1631"/>
        <v>0</v>
      </c>
      <c r="BQ1059" s="146">
        <f t="shared" si="1632"/>
        <v>0</v>
      </c>
      <c r="BR1059" s="146">
        <f t="shared" si="1633"/>
        <v>0</v>
      </c>
      <c r="BS1059" s="146">
        <f t="shared" si="1634"/>
        <v>0</v>
      </c>
      <c r="BT1059" s="146">
        <f t="shared" si="1635"/>
        <v>0</v>
      </c>
      <c r="BU1059" s="146">
        <f t="shared" si="1636"/>
        <v>0</v>
      </c>
      <c r="BV1059" s="146">
        <f t="shared" si="1637"/>
        <v>0</v>
      </c>
      <c r="BW1059" s="146">
        <f t="shared" si="1638"/>
        <v>0</v>
      </c>
      <c r="BX1059" s="146">
        <f t="shared" si="1639"/>
        <v>0</v>
      </c>
      <c r="BY1059" s="146">
        <f t="shared" si="1640"/>
        <v>0</v>
      </c>
      <c r="BZ1059" s="146">
        <f t="shared" si="1641"/>
        <v>0</v>
      </c>
      <c r="CA1059" s="146">
        <f t="shared" si="1642"/>
        <v>0</v>
      </c>
      <c r="CB1059" s="146">
        <f t="shared" si="1643"/>
        <v>0</v>
      </c>
      <c r="CC1059" s="146">
        <f t="shared" si="1644"/>
        <v>0</v>
      </c>
      <c r="CD1059" s="146">
        <f t="shared" si="1645"/>
        <v>0</v>
      </c>
      <c r="CE1059" s="146">
        <f t="shared" si="1646"/>
        <v>0</v>
      </c>
      <c r="CF1059" s="146">
        <f t="shared" si="1647"/>
        <v>0</v>
      </c>
      <c r="CG1059" s="146">
        <f t="shared" si="1648"/>
        <v>0</v>
      </c>
      <c r="CH1059" s="146">
        <f t="shared" si="1649"/>
        <v>0</v>
      </c>
      <c r="CI1059" s="146">
        <f t="shared" si="1650"/>
        <v>0</v>
      </c>
      <c r="CJ1059" s="146">
        <f t="shared" si="1651"/>
        <v>0</v>
      </c>
      <c r="CK1059" s="146">
        <f t="shared" si="1652"/>
        <v>0</v>
      </c>
      <c r="CL1059" s="146">
        <f t="shared" si="1653"/>
        <v>0</v>
      </c>
      <c r="CM1059" s="146">
        <f t="shared" si="1654"/>
        <v>0</v>
      </c>
      <c r="CN1059" s="146">
        <f t="shared" si="1655"/>
        <v>0</v>
      </c>
      <c r="CO1059" s="146">
        <f t="shared" si="1656"/>
        <v>2</v>
      </c>
      <c r="CP1059" s="146">
        <f t="shared" si="1657"/>
        <v>2</v>
      </c>
      <c r="CQ1059" s="146">
        <f t="shared" si="1658"/>
        <v>2</v>
      </c>
      <c r="CR1059" s="146">
        <f t="shared" si="1659"/>
        <v>2</v>
      </c>
      <c r="CS1059" s="146">
        <f t="shared" si="1660"/>
        <v>2</v>
      </c>
      <c r="CT1059" s="146">
        <f t="shared" si="1661"/>
        <v>2</v>
      </c>
      <c r="CU1059" s="146">
        <f t="shared" si="1662"/>
        <v>2</v>
      </c>
      <c r="CV1059" s="146">
        <f t="shared" si="1663"/>
        <v>2</v>
      </c>
      <c r="CW1059" s="146">
        <f t="shared" si="1664"/>
        <v>2</v>
      </c>
      <c r="CX1059" s="146">
        <f t="shared" si="1665"/>
        <v>2</v>
      </c>
      <c r="CY1059" s="146">
        <f t="shared" si="1666"/>
        <v>2</v>
      </c>
      <c r="CZ1059" s="146">
        <f t="shared" si="1667"/>
        <v>2</v>
      </c>
      <c r="DA1059" s="146">
        <f t="shared" si="1668"/>
        <v>2</v>
      </c>
      <c r="DB1059" s="146">
        <f t="shared" si="1669"/>
        <v>2</v>
      </c>
      <c r="DC1059" s="146">
        <f t="shared" si="1670"/>
        <v>2</v>
      </c>
      <c r="DD1059" s="146">
        <f t="shared" si="1671"/>
        <v>0</v>
      </c>
      <c r="DE1059" s="146">
        <f t="shared" si="1672"/>
        <v>0</v>
      </c>
      <c r="DF1059" s="146">
        <f t="shared" si="1673"/>
        <v>0</v>
      </c>
      <c r="DG1059" s="146">
        <f t="shared" si="1674"/>
        <v>0</v>
      </c>
      <c r="DH1059" s="146">
        <f t="shared" si="1675"/>
        <v>0</v>
      </c>
      <c r="DI1059" s="146">
        <f t="shared" si="1676"/>
        <v>0</v>
      </c>
      <c r="DJ1059" s="146">
        <f t="shared" si="1677"/>
        <v>0</v>
      </c>
      <c r="DK1059" s="146">
        <f t="shared" si="1678"/>
        <v>0</v>
      </c>
      <c r="DL1059" s="146">
        <f t="shared" si="1679"/>
        <v>0</v>
      </c>
      <c r="DM1059" s="146">
        <f t="shared" si="1680"/>
        <v>0</v>
      </c>
      <c r="DN1059" s="65">
        <f t="shared" si="1695"/>
        <v>30</v>
      </c>
      <c r="DO1059" s="57" t="str">
        <f t="shared" si="1696"/>
        <v/>
      </c>
      <c r="DP1059" s="57" t="str">
        <f t="shared" si="1685"/>
        <v/>
      </c>
      <c r="DQ1059" s="58">
        <f t="shared" si="1686"/>
        <v>30</v>
      </c>
      <c r="DR1059" s="1">
        <f t="shared" si="1697"/>
        <v>2</v>
      </c>
      <c r="DS1059" s="168" t="e">
        <f>IF(AND(DR1059=#REF!,BL1059=#REF!),'Tiến độ'!D1059,"")</f>
        <v>#REF!</v>
      </c>
    </row>
    <row r="1060" spans="1:123" ht="11.25" customHeight="1">
      <c r="A1060" s="309" t="str">
        <f>IF(B1060="","",MAX($A$7:A1059)+1)</f>
        <v/>
      </c>
      <c r="B1060" s="312"/>
      <c r="C1060" s="254" t="s">
        <v>16</v>
      </c>
      <c r="D1060" s="102" t="s">
        <v>242</v>
      </c>
      <c r="E1060" s="103">
        <v>2</v>
      </c>
      <c r="F1060" s="104">
        <v>39</v>
      </c>
      <c r="G1060" s="105"/>
      <c r="H1060" s="106">
        <f t="shared" si="1698"/>
        <v>1</v>
      </c>
      <c r="I1060" s="107">
        <f t="shared" si="1698"/>
        <v>0</v>
      </c>
      <c r="J1060" s="28"/>
      <c r="K1060" s="108"/>
      <c r="L1060" s="109"/>
      <c r="M1060" s="109"/>
      <c r="N1060" s="110"/>
      <c r="O1060" s="108"/>
      <c r="P1060" s="109"/>
      <c r="Q1060" s="109"/>
      <c r="R1060" s="110"/>
      <c r="S1060" s="108"/>
      <c r="T1060" s="109"/>
      <c r="U1060" s="109"/>
      <c r="V1060" s="109"/>
      <c r="W1060" s="110"/>
      <c r="X1060" s="108"/>
      <c r="Y1060" s="109"/>
      <c r="Z1060" s="109"/>
      <c r="AA1060" s="110"/>
      <c r="AB1060" s="108"/>
      <c r="AC1060" s="109"/>
      <c r="AD1060" s="109"/>
      <c r="AE1060" s="110"/>
      <c r="AF1060" s="108"/>
      <c r="AG1060" s="109"/>
      <c r="AH1060" s="109"/>
      <c r="AI1060" s="362"/>
      <c r="AJ1060" s="363"/>
      <c r="AK1060" s="108"/>
      <c r="AL1060" s="109">
        <v>3</v>
      </c>
      <c r="AM1060" s="109">
        <v>3</v>
      </c>
      <c r="AN1060" s="110">
        <v>3</v>
      </c>
      <c r="AO1060" s="108">
        <v>3</v>
      </c>
      <c r="AP1060" s="109">
        <v>3</v>
      </c>
      <c r="AQ1060" s="109">
        <v>3</v>
      </c>
      <c r="AR1060" s="110">
        <v>3</v>
      </c>
      <c r="AS1060" s="111">
        <v>3</v>
      </c>
      <c r="AT1060" s="109">
        <v>3</v>
      </c>
      <c r="AU1060" s="109">
        <v>3</v>
      </c>
      <c r="AV1060" s="112">
        <v>3</v>
      </c>
      <c r="AW1060" s="108">
        <v>3</v>
      </c>
      <c r="AX1060" s="109">
        <v>3</v>
      </c>
      <c r="AY1060" s="109"/>
      <c r="AZ1060" s="109"/>
      <c r="BA1060" s="110" t="s">
        <v>163</v>
      </c>
      <c r="BB1060" s="111" t="s">
        <v>163</v>
      </c>
      <c r="BC1060" s="109" t="s">
        <v>163</v>
      </c>
      <c r="BD1060" s="109" t="s">
        <v>163</v>
      </c>
      <c r="BE1060" s="321"/>
      <c r="BF1060" s="322"/>
      <c r="BG1060" s="322"/>
      <c r="BH1060" s="322"/>
      <c r="BI1060" s="322"/>
      <c r="BJ1060" s="323"/>
      <c r="BK1060" s="48" t="s">
        <v>1077</v>
      </c>
      <c r="BL1060" s="48" t="s">
        <v>16</v>
      </c>
      <c r="BN1060" s="146">
        <f t="shared" si="1684"/>
        <v>0</v>
      </c>
      <c r="BO1060" s="146">
        <f t="shared" si="1630"/>
        <v>0</v>
      </c>
      <c r="BP1060" s="146">
        <f t="shared" si="1631"/>
        <v>0</v>
      </c>
      <c r="BQ1060" s="146">
        <f t="shared" si="1632"/>
        <v>0</v>
      </c>
      <c r="BR1060" s="146">
        <f t="shared" si="1633"/>
        <v>0</v>
      </c>
      <c r="BS1060" s="146">
        <f t="shared" si="1634"/>
        <v>0</v>
      </c>
      <c r="BT1060" s="146">
        <f t="shared" si="1635"/>
        <v>0</v>
      </c>
      <c r="BU1060" s="146">
        <f t="shared" si="1636"/>
        <v>0</v>
      </c>
      <c r="BV1060" s="146">
        <f t="shared" si="1637"/>
        <v>0</v>
      </c>
      <c r="BW1060" s="146">
        <f t="shared" si="1638"/>
        <v>0</v>
      </c>
      <c r="BX1060" s="146">
        <f t="shared" si="1639"/>
        <v>0</v>
      </c>
      <c r="BY1060" s="146">
        <f t="shared" si="1640"/>
        <v>0</v>
      </c>
      <c r="BZ1060" s="146">
        <f t="shared" si="1641"/>
        <v>0</v>
      </c>
      <c r="CA1060" s="146">
        <f t="shared" si="1642"/>
        <v>0</v>
      </c>
      <c r="CB1060" s="146">
        <f t="shared" si="1643"/>
        <v>0</v>
      </c>
      <c r="CC1060" s="146">
        <f t="shared" si="1644"/>
        <v>0</v>
      </c>
      <c r="CD1060" s="146">
        <f t="shared" si="1645"/>
        <v>0</v>
      </c>
      <c r="CE1060" s="146">
        <f t="shared" si="1646"/>
        <v>0</v>
      </c>
      <c r="CF1060" s="146">
        <f t="shared" si="1647"/>
        <v>0</v>
      </c>
      <c r="CG1060" s="146">
        <f t="shared" si="1648"/>
        <v>0</v>
      </c>
      <c r="CH1060" s="146">
        <f t="shared" si="1649"/>
        <v>0</v>
      </c>
      <c r="CI1060" s="146">
        <f t="shared" si="1650"/>
        <v>0</v>
      </c>
      <c r="CJ1060" s="146">
        <f t="shared" si="1651"/>
        <v>0</v>
      </c>
      <c r="CK1060" s="146">
        <f t="shared" si="1652"/>
        <v>0</v>
      </c>
      <c r="CL1060" s="146">
        <f t="shared" si="1653"/>
        <v>0</v>
      </c>
      <c r="CM1060" s="146">
        <f t="shared" si="1654"/>
        <v>0</v>
      </c>
      <c r="CN1060" s="146">
        <f t="shared" si="1655"/>
        <v>0</v>
      </c>
      <c r="CO1060" s="146">
        <f t="shared" si="1656"/>
        <v>3</v>
      </c>
      <c r="CP1060" s="146">
        <f t="shared" si="1657"/>
        <v>3</v>
      </c>
      <c r="CQ1060" s="146">
        <f t="shared" si="1658"/>
        <v>3</v>
      </c>
      <c r="CR1060" s="146">
        <f t="shared" si="1659"/>
        <v>3</v>
      </c>
      <c r="CS1060" s="146">
        <f t="shared" si="1660"/>
        <v>3</v>
      </c>
      <c r="CT1060" s="146">
        <f t="shared" si="1661"/>
        <v>3</v>
      </c>
      <c r="CU1060" s="146">
        <f t="shared" si="1662"/>
        <v>3</v>
      </c>
      <c r="CV1060" s="146">
        <f t="shared" si="1663"/>
        <v>3</v>
      </c>
      <c r="CW1060" s="146">
        <f t="shared" si="1664"/>
        <v>3</v>
      </c>
      <c r="CX1060" s="146">
        <f t="shared" si="1665"/>
        <v>3</v>
      </c>
      <c r="CY1060" s="146">
        <f t="shared" si="1666"/>
        <v>3</v>
      </c>
      <c r="CZ1060" s="146">
        <f t="shared" si="1667"/>
        <v>3</v>
      </c>
      <c r="DA1060" s="146">
        <f t="shared" si="1668"/>
        <v>3</v>
      </c>
      <c r="DB1060" s="146">
        <f t="shared" si="1669"/>
        <v>0</v>
      </c>
      <c r="DC1060" s="146">
        <f t="shared" si="1670"/>
        <v>0</v>
      </c>
      <c r="DD1060" s="146">
        <f t="shared" si="1671"/>
        <v>0</v>
      </c>
      <c r="DE1060" s="146">
        <f t="shared" si="1672"/>
        <v>0</v>
      </c>
      <c r="DF1060" s="146">
        <f t="shared" si="1673"/>
        <v>0</v>
      </c>
      <c r="DG1060" s="146">
        <f t="shared" si="1674"/>
        <v>0</v>
      </c>
      <c r="DH1060" s="146">
        <f t="shared" si="1675"/>
        <v>0</v>
      </c>
      <c r="DI1060" s="146">
        <f t="shared" si="1676"/>
        <v>0</v>
      </c>
      <c r="DJ1060" s="146">
        <f t="shared" si="1677"/>
        <v>0</v>
      </c>
      <c r="DK1060" s="146">
        <f t="shared" si="1678"/>
        <v>0</v>
      </c>
      <c r="DL1060" s="146">
        <f t="shared" si="1679"/>
        <v>0</v>
      </c>
      <c r="DM1060" s="146">
        <f t="shared" si="1680"/>
        <v>0</v>
      </c>
      <c r="DN1060" s="65">
        <f t="shared" si="1695"/>
        <v>39</v>
      </c>
      <c r="DO1060" s="57" t="str">
        <f t="shared" si="1696"/>
        <v/>
      </c>
      <c r="DP1060" s="57" t="str">
        <f t="shared" si="1685"/>
        <v/>
      </c>
      <c r="DQ1060" s="58">
        <f t="shared" si="1686"/>
        <v>39</v>
      </c>
      <c r="DR1060" s="1">
        <f t="shared" si="1697"/>
        <v>2</v>
      </c>
      <c r="DS1060" s="168" t="e">
        <f>IF(AND(DR1060=#REF!,BL1060=#REF!),'Tiến độ'!D1060,"")</f>
        <v>#REF!</v>
      </c>
    </row>
    <row r="1061" spans="1:123" ht="11.25" customHeight="1">
      <c r="A1061" s="309" t="str">
        <f>IF(B1061="","",MAX($A$7:A1060)+1)</f>
        <v/>
      </c>
      <c r="B1061" s="312"/>
      <c r="C1061" s="254" t="s">
        <v>426</v>
      </c>
      <c r="D1061" s="102" t="s">
        <v>213</v>
      </c>
      <c r="E1061" s="103">
        <v>3</v>
      </c>
      <c r="F1061" s="104">
        <v>60</v>
      </c>
      <c r="G1061" s="105"/>
      <c r="H1061" s="106">
        <f t="shared" si="1698"/>
        <v>1</v>
      </c>
      <c r="I1061" s="107">
        <f t="shared" si="1698"/>
        <v>0</v>
      </c>
      <c r="J1061" s="28"/>
      <c r="K1061" s="108"/>
      <c r="L1061" s="109"/>
      <c r="M1061" s="109"/>
      <c r="N1061" s="110"/>
      <c r="O1061" s="108"/>
      <c r="P1061" s="109"/>
      <c r="Q1061" s="109"/>
      <c r="R1061" s="110"/>
      <c r="S1061" s="108"/>
      <c r="T1061" s="109"/>
      <c r="U1061" s="109"/>
      <c r="V1061" s="109"/>
      <c r="W1061" s="110"/>
      <c r="X1061" s="108"/>
      <c r="Y1061" s="109"/>
      <c r="Z1061" s="109"/>
      <c r="AA1061" s="110"/>
      <c r="AB1061" s="108"/>
      <c r="AC1061" s="109"/>
      <c r="AD1061" s="109"/>
      <c r="AE1061" s="110"/>
      <c r="AF1061" s="108"/>
      <c r="AG1061" s="109"/>
      <c r="AH1061" s="109"/>
      <c r="AI1061" s="362"/>
      <c r="AJ1061" s="363"/>
      <c r="AK1061" s="108"/>
      <c r="AL1061" s="109">
        <v>4</v>
      </c>
      <c r="AM1061" s="109">
        <v>4</v>
      </c>
      <c r="AN1061" s="110">
        <v>4</v>
      </c>
      <c r="AO1061" s="108">
        <v>4</v>
      </c>
      <c r="AP1061" s="109">
        <v>4</v>
      </c>
      <c r="AQ1061" s="109">
        <v>4</v>
      </c>
      <c r="AR1061" s="110">
        <v>4</v>
      </c>
      <c r="AS1061" s="111">
        <v>4</v>
      </c>
      <c r="AT1061" s="109">
        <v>4</v>
      </c>
      <c r="AU1061" s="109">
        <v>4</v>
      </c>
      <c r="AV1061" s="112">
        <v>4</v>
      </c>
      <c r="AW1061" s="108">
        <v>4</v>
      </c>
      <c r="AX1061" s="109">
        <v>4</v>
      </c>
      <c r="AY1061" s="109">
        <v>4</v>
      </c>
      <c r="AZ1061" s="109">
        <v>4</v>
      </c>
      <c r="BA1061" s="110" t="s">
        <v>163</v>
      </c>
      <c r="BB1061" s="111" t="s">
        <v>163</v>
      </c>
      <c r="BC1061" s="109" t="s">
        <v>163</v>
      </c>
      <c r="BD1061" s="109" t="s">
        <v>163</v>
      </c>
      <c r="BE1061" s="321"/>
      <c r="BF1061" s="322"/>
      <c r="BG1061" s="322"/>
      <c r="BH1061" s="322"/>
      <c r="BI1061" s="322"/>
      <c r="BJ1061" s="323"/>
      <c r="BK1061" s="48" t="s">
        <v>1077</v>
      </c>
      <c r="BL1061" s="48" t="s">
        <v>57</v>
      </c>
      <c r="BN1061" s="146">
        <f t="shared" si="1684"/>
        <v>0</v>
      </c>
      <c r="BO1061" s="146">
        <f t="shared" si="1630"/>
        <v>0</v>
      </c>
      <c r="BP1061" s="146">
        <f t="shared" si="1631"/>
        <v>0</v>
      </c>
      <c r="BQ1061" s="146">
        <f t="shared" si="1632"/>
        <v>0</v>
      </c>
      <c r="BR1061" s="146">
        <f t="shared" si="1633"/>
        <v>0</v>
      </c>
      <c r="BS1061" s="146">
        <f t="shared" si="1634"/>
        <v>0</v>
      </c>
      <c r="BT1061" s="146">
        <f t="shared" si="1635"/>
        <v>0</v>
      </c>
      <c r="BU1061" s="146">
        <f t="shared" si="1636"/>
        <v>0</v>
      </c>
      <c r="BV1061" s="146">
        <f t="shared" si="1637"/>
        <v>0</v>
      </c>
      <c r="BW1061" s="146">
        <f t="shared" si="1638"/>
        <v>0</v>
      </c>
      <c r="BX1061" s="146">
        <f t="shared" si="1639"/>
        <v>0</v>
      </c>
      <c r="BY1061" s="146">
        <f t="shared" si="1640"/>
        <v>0</v>
      </c>
      <c r="BZ1061" s="146">
        <f t="shared" si="1641"/>
        <v>0</v>
      </c>
      <c r="CA1061" s="146">
        <f t="shared" si="1642"/>
        <v>0</v>
      </c>
      <c r="CB1061" s="146">
        <f t="shared" si="1643"/>
        <v>0</v>
      </c>
      <c r="CC1061" s="146">
        <f t="shared" si="1644"/>
        <v>0</v>
      </c>
      <c r="CD1061" s="146">
        <f t="shared" si="1645"/>
        <v>0</v>
      </c>
      <c r="CE1061" s="146">
        <f t="shared" si="1646"/>
        <v>0</v>
      </c>
      <c r="CF1061" s="146">
        <f t="shared" si="1647"/>
        <v>0</v>
      </c>
      <c r="CG1061" s="146">
        <f t="shared" si="1648"/>
        <v>0</v>
      </c>
      <c r="CH1061" s="146">
        <f t="shared" si="1649"/>
        <v>0</v>
      </c>
      <c r="CI1061" s="146">
        <f t="shared" si="1650"/>
        <v>0</v>
      </c>
      <c r="CJ1061" s="146">
        <f t="shared" si="1651"/>
        <v>0</v>
      </c>
      <c r="CK1061" s="146">
        <f t="shared" si="1652"/>
        <v>0</v>
      </c>
      <c r="CL1061" s="146">
        <f t="shared" si="1653"/>
        <v>0</v>
      </c>
      <c r="CM1061" s="146">
        <f t="shared" si="1654"/>
        <v>0</v>
      </c>
      <c r="CN1061" s="146">
        <f t="shared" si="1655"/>
        <v>0</v>
      </c>
      <c r="CO1061" s="146">
        <f t="shared" si="1656"/>
        <v>4</v>
      </c>
      <c r="CP1061" s="146">
        <f t="shared" si="1657"/>
        <v>4</v>
      </c>
      <c r="CQ1061" s="146">
        <f t="shared" si="1658"/>
        <v>4</v>
      </c>
      <c r="CR1061" s="146">
        <f t="shared" si="1659"/>
        <v>4</v>
      </c>
      <c r="CS1061" s="146">
        <f t="shared" si="1660"/>
        <v>4</v>
      </c>
      <c r="CT1061" s="146">
        <f t="shared" si="1661"/>
        <v>4</v>
      </c>
      <c r="CU1061" s="146">
        <f t="shared" si="1662"/>
        <v>4</v>
      </c>
      <c r="CV1061" s="146">
        <f t="shared" si="1663"/>
        <v>4</v>
      </c>
      <c r="CW1061" s="146">
        <f t="shared" si="1664"/>
        <v>4</v>
      </c>
      <c r="CX1061" s="146">
        <f t="shared" si="1665"/>
        <v>4</v>
      </c>
      <c r="CY1061" s="146">
        <f t="shared" si="1666"/>
        <v>4</v>
      </c>
      <c r="CZ1061" s="146">
        <f t="shared" si="1667"/>
        <v>4</v>
      </c>
      <c r="DA1061" s="146">
        <f t="shared" si="1668"/>
        <v>4</v>
      </c>
      <c r="DB1061" s="146">
        <f t="shared" si="1669"/>
        <v>4</v>
      </c>
      <c r="DC1061" s="146">
        <f t="shared" si="1670"/>
        <v>4</v>
      </c>
      <c r="DD1061" s="146">
        <f t="shared" si="1671"/>
        <v>0</v>
      </c>
      <c r="DE1061" s="146">
        <f t="shared" si="1672"/>
        <v>0</v>
      </c>
      <c r="DF1061" s="146">
        <f t="shared" si="1673"/>
        <v>0</v>
      </c>
      <c r="DG1061" s="146">
        <f t="shared" si="1674"/>
        <v>0</v>
      </c>
      <c r="DH1061" s="146">
        <f t="shared" si="1675"/>
        <v>0</v>
      </c>
      <c r="DI1061" s="146">
        <f t="shared" si="1676"/>
        <v>0</v>
      </c>
      <c r="DJ1061" s="146">
        <f t="shared" si="1677"/>
        <v>0</v>
      </c>
      <c r="DK1061" s="146">
        <f t="shared" si="1678"/>
        <v>0</v>
      </c>
      <c r="DL1061" s="146">
        <f t="shared" si="1679"/>
        <v>0</v>
      </c>
      <c r="DM1061" s="146">
        <f t="shared" si="1680"/>
        <v>0</v>
      </c>
      <c r="DN1061" s="65">
        <f t="shared" si="1695"/>
        <v>60</v>
      </c>
      <c r="DO1061" s="57" t="str">
        <f t="shared" si="1696"/>
        <v/>
      </c>
      <c r="DP1061" s="57" t="str">
        <f t="shared" si="1685"/>
        <v/>
      </c>
      <c r="DQ1061" s="58">
        <f t="shared" si="1686"/>
        <v>60</v>
      </c>
      <c r="DR1061" s="1">
        <f t="shared" si="1697"/>
        <v>2</v>
      </c>
      <c r="DS1061" s="168" t="e">
        <f>IF(AND(DR1061=#REF!,BL1061=#REF!),'Tiến độ'!D1061,"")</f>
        <v>#REF!</v>
      </c>
    </row>
    <row r="1062" spans="1:123" ht="11.25" customHeight="1">
      <c r="A1062" s="309" t="str">
        <f>IF(B1062="","",MAX($A$7:A1061)+1)</f>
        <v/>
      </c>
      <c r="B1062" s="312"/>
      <c r="C1062" s="254" t="s">
        <v>1082</v>
      </c>
      <c r="D1062" s="102" t="s">
        <v>1083</v>
      </c>
      <c r="E1062" s="103">
        <v>2</v>
      </c>
      <c r="F1062" s="104">
        <v>30</v>
      </c>
      <c r="G1062" s="105"/>
      <c r="H1062" s="106">
        <f t="shared" si="1698"/>
        <v>1</v>
      </c>
      <c r="I1062" s="107">
        <f t="shared" si="1698"/>
        <v>0</v>
      </c>
      <c r="J1062" s="28"/>
      <c r="K1062" s="108"/>
      <c r="L1062" s="109"/>
      <c r="M1062" s="109"/>
      <c r="N1062" s="110"/>
      <c r="O1062" s="108"/>
      <c r="P1062" s="109"/>
      <c r="Q1062" s="109"/>
      <c r="R1062" s="110"/>
      <c r="S1062" s="108"/>
      <c r="T1062" s="109"/>
      <c r="U1062" s="109"/>
      <c r="V1062" s="109"/>
      <c r="W1062" s="110"/>
      <c r="X1062" s="108"/>
      <c r="Y1062" s="109"/>
      <c r="Z1062" s="109"/>
      <c r="AA1062" s="110"/>
      <c r="AB1062" s="108"/>
      <c r="AC1062" s="109"/>
      <c r="AD1062" s="109"/>
      <c r="AE1062" s="110"/>
      <c r="AF1062" s="108"/>
      <c r="AG1062" s="109"/>
      <c r="AH1062" s="109"/>
      <c r="AI1062" s="362"/>
      <c r="AJ1062" s="363"/>
      <c r="AK1062" s="108"/>
      <c r="AL1062" s="109">
        <v>2</v>
      </c>
      <c r="AM1062" s="109">
        <v>2</v>
      </c>
      <c r="AN1062" s="110">
        <v>2</v>
      </c>
      <c r="AO1062" s="108">
        <v>2</v>
      </c>
      <c r="AP1062" s="109">
        <v>2</v>
      </c>
      <c r="AQ1062" s="109">
        <v>2</v>
      </c>
      <c r="AR1062" s="110">
        <v>2</v>
      </c>
      <c r="AS1062" s="111">
        <v>2</v>
      </c>
      <c r="AT1062" s="109">
        <v>2</v>
      </c>
      <c r="AU1062" s="109">
        <v>2</v>
      </c>
      <c r="AV1062" s="112">
        <v>2</v>
      </c>
      <c r="AW1062" s="108">
        <v>2</v>
      </c>
      <c r="AX1062" s="109">
        <v>2</v>
      </c>
      <c r="AY1062" s="109">
        <v>2</v>
      </c>
      <c r="AZ1062" s="109">
        <v>2</v>
      </c>
      <c r="BA1062" s="110" t="s">
        <v>163</v>
      </c>
      <c r="BB1062" s="111" t="s">
        <v>163</v>
      </c>
      <c r="BC1062" s="109" t="s">
        <v>163</v>
      </c>
      <c r="BD1062" s="109" t="s">
        <v>163</v>
      </c>
      <c r="BE1062" s="321"/>
      <c r="BF1062" s="322"/>
      <c r="BG1062" s="322"/>
      <c r="BH1062" s="322"/>
      <c r="BI1062" s="322"/>
      <c r="BJ1062" s="323"/>
      <c r="BK1062" s="48" t="s">
        <v>1077</v>
      </c>
      <c r="BL1062" s="48" t="s">
        <v>27</v>
      </c>
      <c r="BN1062" s="146">
        <f t="shared" si="1684"/>
        <v>0</v>
      </c>
      <c r="BO1062" s="146">
        <f t="shared" si="1630"/>
        <v>0</v>
      </c>
      <c r="BP1062" s="146">
        <f t="shared" si="1631"/>
        <v>0</v>
      </c>
      <c r="BQ1062" s="146">
        <f t="shared" si="1632"/>
        <v>0</v>
      </c>
      <c r="BR1062" s="146">
        <f t="shared" si="1633"/>
        <v>0</v>
      </c>
      <c r="BS1062" s="146">
        <f t="shared" si="1634"/>
        <v>0</v>
      </c>
      <c r="BT1062" s="146">
        <f t="shared" si="1635"/>
        <v>0</v>
      </c>
      <c r="BU1062" s="146">
        <f t="shared" si="1636"/>
        <v>0</v>
      </c>
      <c r="BV1062" s="146">
        <f t="shared" si="1637"/>
        <v>0</v>
      </c>
      <c r="BW1062" s="146">
        <f t="shared" si="1638"/>
        <v>0</v>
      </c>
      <c r="BX1062" s="146">
        <f t="shared" si="1639"/>
        <v>0</v>
      </c>
      <c r="BY1062" s="146">
        <f t="shared" si="1640"/>
        <v>0</v>
      </c>
      <c r="BZ1062" s="146">
        <f t="shared" si="1641"/>
        <v>0</v>
      </c>
      <c r="CA1062" s="146">
        <f t="shared" si="1642"/>
        <v>0</v>
      </c>
      <c r="CB1062" s="146">
        <f t="shared" si="1643"/>
        <v>0</v>
      </c>
      <c r="CC1062" s="146">
        <f t="shared" si="1644"/>
        <v>0</v>
      </c>
      <c r="CD1062" s="146">
        <f t="shared" si="1645"/>
        <v>0</v>
      </c>
      <c r="CE1062" s="146">
        <f t="shared" si="1646"/>
        <v>0</v>
      </c>
      <c r="CF1062" s="146">
        <f t="shared" si="1647"/>
        <v>0</v>
      </c>
      <c r="CG1062" s="146">
        <f t="shared" si="1648"/>
        <v>0</v>
      </c>
      <c r="CH1062" s="146">
        <f t="shared" si="1649"/>
        <v>0</v>
      </c>
      <c r="CI1062" s="146">
        <f t="shared" si="1650"/>
        <v>0</v>
      </c>
      <c r="CJ1062" s="146">
        <f t="shared" si="1651"/>
        <v>0</v>
      </c>
      <c r="CK1062" s="146">
        <f t="shared" si="1652"/>
        <v>0</v>
      </c>
      <c r="CL1062" s="146">
        <f t="shared" si="1653"/>
        <v>0</v>
      </c>
      <c r="CM1062" s="146">
        <f t="shared" si="1654"/>
        <v>0</v>
      </c>
      <c r="CN1062" s="146">
        <f t="shared" si="1655"/>
        <v>0</v>
      </c>
      <c r="CO1062" s="146">
        <f t="shared" si="1656"/>
        <v>2</v>
      </c>
      <c r="CP1062" s="146">
        <f t="shared" si="1657"/>
        <v>2</v>
      </c>
      <c r="CQ1062" s="146">
        <f t="shared" si="1658"/>
        <v>2</v>
      </c>
      <c r="CR1062" s="146">
        <f t="shared" si="1659"/>
        <v>2</v>
      </c>
      <c r="CS1062" s="146">
        <f t="shared" si="1660"/>
        <v>2</v>
      </c>
      <c r="CT1062" s="146">
        <f t="shared" si="1661"/>
        <v>2</v>
      </c>
      <c r="CU1062" s="146">
        <f t="shared" si="1662"/>
        <v>2</v>
      </c>
      <c r="CV1062" s="146">
        <f t="shared" si="1663"/>
        <v>2</v>
      </c>
      <c r="CW1062" s="146">
        <f t="shared" si="1664"/>
        <v>2</v>
      </c>
      <c r="CX1062" s="146">
        <f t="shared" si="1665"/>
        <v>2</v>
      </c>
      <c r="CY1062" s="146">
        <f t="shared" si="1666"/>
        <v>2</v>
      </c>
      <c r="CZ1062" s="146">
        <f t="shared" si="1667"/>
        <v>2</v>
      </c>
      <c r="DA1062" s="146">
        <f t="shared" si="1668"/>
        <v>2</v>
      </c>
      <c r="DB1062" s="146">
        <f t="shared" si="1669"/>
        <v>2</v>
      </c>
      <c r="DC1062" s="146">
        <f t="shared" si="1670"/>
        <v>2</v>
      </c>
      <c r="DD1062" s="146">
        <f t="shared" si="1671"/>
        <v>0</v>
      </c>
      <c r="DE1062" s="146">
        <f t="shared" si="1672"/>
        <v>0</v>
      </c>
      <c r="DF1062" s="146">
        <f t="shared" si="1673"/>
        <v>0</v>
      </c>
      <c r="DG1062" s="146">
        <f t="shared" si="1674"/>
        <v>0</v>
      </c>
      <c r="DH1062" s="146">
        <f t="shared" si="1675"/>
        <v>0</v>
      </c>
      <c r="DI1062" s="146">
        <f t="shared" si="1676"/>
        <v>0</v>
      </c>
      <c r="DJ1062" s="146">
        <f t="shared" si="1677"/>
        <v>0</v>
      </c>
      <c r="DK1062" s="146">
        <f t="shared" si="1678"/>
        <v>0</v>
      </c>
      <c r="DL1062" s="146">
        <f t="shared" si="1679"/>
        <v>0</v>
      </c>
      <c r="DM1062" s="146">
        <f t="shared" si="1680"/>
        <v>0</v>
      </c>
      <c r="DN1062" s="65">
        <f t="shared" si="1695"/>
        <v>30</v>
      </c>
      <c r="DO1062" s="57" t="str">
        <f t="shared" si="1696"/>
        <v/>
      </c>
      <c r="DP1062" s="57" t="str">
        <f t="shared" si="1685"/>
        <v/>
      </c>
      <c r="DQ1062" s="58">
        <f t="shared" si="1686"/>
        <v>30</v>
      </c>
      <c r="DR1062" s="1">
        <f t="shared" si="1697"/>
        <v>2</v>
      </c>
      <c r="DS1062" s="168" t="e">
        <f>IF(AND(DR1062=#REF!,BL1062=#REF!),'Tiến độ'!D1062,"")</f>
        <v>#REF!</v>
      </c>
    </row>
    <row r="1063" spans="1:123" ht="11.25" customHeight="1">
      <c r="A1063" s="309" t="str">
        <f>IF(B1063="","",MAX($A$7:A1062)+1)</f>
        <v/>
      </c>
      <c r="B1063" s="312"/>
      <c r="C1063" s="254" t="s">
        <v>1031</v>
      </c>
      <c r="D1063" s="102" t="s">
        <v>1032</v>
      </c>
      <c r="E1063" s="103">
        <v>4</v>
      </c>
      <c r="F1063" s="104">
        <v>60</v>
      </c>
      <c r="G1063" s="105"/>
      <c r="H1063" s="106">
        <f t="shared" si="1698"/>
        <v>1</v>
      </c>
      <c r="I1063" s="107">
        <f t="shared" si="1698"/>
        <v>0</v>
      </c>
      <c r="J1063" s="28"/>
      <c r="K1063" s="108"/>
      <c r="L1063" s="109"/>
      <c r="M1063" s="109"/>
      <c r="N1063" s="110"/>
      <c r="O1063" s="108"/>
      <c r="P1063" s="109"/>
      <c r="Q1063" s="109"/>
      <c r="R1063" s="110"/>
      <c r="S1063" s="108"/>
      <c r="T1063" s="109"/>
      <c r="U1063" s="109"/>
      <c r="V1063" s="109"/>
      <c r="W1063" s="110"/>
      <c r="X1063" s="108"/>
      <c r="Y1063" s="109"/>
      <c r="Z1063" s="109"/>
      <c r="AA1063" s="110"/>
      <c r="AB1063" s="108"/>
      <c r="AC1063" s="109"/>
      <c r="AD1063" s="109"/>
      <c r="AE1063" s="110"/>
      <c r="AF1063" s="108"/>
      <c r="AG1063" s="109"/>
      <c r="AH1063" s="109"/>
      <c r="AI1063" s="362"/>
      <c r="AJ1063" s="363"/>
      <c r="AK1063" s="108"/>
      <c r="AL1063" s="109">
        <v>4</v>
      </c>
      <c r="AM1063" s="109">
        <v>4</v>
      </c>
      <c r="AN1063" s="110">
        <v>4</v>
      </c>
      <c r="AO1063" s="108">
        <v>4</v>
      </c>
      <c r="AP1063" s="109">
        <v>4</v>
      </c>
      <c r="AQ1063" s="109">
        <v>4</v>
      </c>
      <c r="AR1063" s="110">
        <v>4</v>
      </c>
      <c r="AS1063" s="111">
        <v>4</v>
      </c>
      <c r="AT1063" s="109">
        <v>4</v>
      </c>
      <c r="AU1063" s="109">
        <v>4</v>
      </c>
      <c r="AV1063" s="112">
        <v>4</v>
      </c>
      <c r="AW1063" s="108">
        <v>4</v>
      </c>
      <c r="AX1063" s="109">
        <v>4</v>
      </c>
      <c r="AY1063" s="109">
        <v>4</v>
      </c>
      <c r="AZ1063" s="109">
        <v>4</v>
      </c>
      <c r="BA1063" s="110" t="s">
        <v>163</v>
      </c>
      <c r="BB1063" s="111" t="s">
        <v>163</v>
      </c>
      <c r="BC1063" s="109" t="s">
        <v>163</v>
      </c>
      <c r="BD1063" s="109" t="s">
        <v>163</v>
      </c>
      <c r="BE1063" s="321"/>
      <c r="BF1063" s="322"/>
      <c r="BG1063" s="322"/>
      <c r="BH1063" s="322"/>
      <c r="BI1063" s="322"/>
      <c r="BJ1063" s="323"/>
      <c r="BK1063" s="48" t="s">
        <v>1077</v>
      </c>
      <c r="BL1063" s="48" t="s">
        <v>59</v>
      </c>
      <c r="BN1063" s="146">
        <f t="shared" si="1684"/>
        <v>0</v>
      </c>
      <c r="BO1063" s="146">
        <f t="shared" si="1630"/>
        <v>0</v>
      </c>
      <c r="BP1063" s="146">
        <f t="shared" si="1631"/>
        <v>0</v>
      </c>
      <c r="BQ1063" s="146">
        <f t="shared" si="1632"/>
        <v>0</v>
      </c>
      <c r="BR1063" s="146">
        <f t="shared" si="1633"/>
        <v>0</v>
      </c>
      <c r="BS1063" s="146">
        <f t="shared" si="1634"/>
        <v>0</v>
      </c>
      <c r="BT1063" s="146">
        <f t="shared" si="1635"/>
        <v>0</v>
      </c>
      <c r="BU1063" s="146">
        <f t="shared" si="1636"/>
        <v>0</v>
      </c>
      <c r="BV1063" s="146">
        <f t="shared" si="1637"/>
        <v>0</v>
      </c>
      <c r="BW1063" s="146">
        <f t="shared" si="1638"/>
        <v>0</v>
      </c>
      <c r="BX1063" s="146">
        <f t="shared" si="1639"/>
        <v>0</v>
      </c>
      <c r="BY1063" s="146">
        <f t="shared" si="1640"/>
        <v>0</v>
      </c>
      <c r="BZ1063" s="146">
        <f t="shared" si="1641"/>
        <v>0</v>
      </c>
      <c r="CA1063" s="146">
        <f t="shared" si="1642"/>
        <v>0</v>
      </c>
      <c r="CB1063" s="146">
        <f t="shared" si="1643"/>
        <v>0</v>
      </c>
      <c r="CC1063" s="146">
        <f t="shared" si="1644"/>
        <v>0</v>
      </c>
      <c r="CD1063" s="146">
        <f t="shared" si="1645"/>
        <v>0</v>
      </c>
      <c r="CE1063" s="146">
        <f t="shared" si="1646"/>
        <v>0</v>
      </c>
      <c r="CF1063" s="146">
        <f t="shared" si="1647"/>
        <v>0</v>
      </c>
      <c r="CG1063" s="146">
        <f t="shared" si="1648"/>
        <v>0</v>
      </c>
      <c r="CH1063" s="146">
        <f t="shared" si="1649"/>
        <v>0</v>
      </c>
      <c r="CI1063" s="146">
        <f t="shared" si="1650"/>
        <v>0</v>
      </c>
      <c r="CJ1063" s="146">
        <f t="shared" si="1651"/>
        <v>0</v>
      </c>
      <c r="CK1063" s="146">
        <f t="shared" si="1652"/>
        <v>0</v>
      </c>
      <c r="CL1063" s="146">
        <f t="shared" si="1653"/>
        <v>0</v>
      </c>
      <c r="CM1063" s="146">
        <f t="shared" si="1654"/>
        <v>0</v>
      </c>
      <c r="CN1063" s="146">
        <f t="shared" si="1655"/>
        <v>0</v>
      </c>
      <c r="CO1063" s="146">
        <f t="shared" si="1656"/>
        <v>4</v>
      </c>
      <c r="CP1063" s="146">
        <f t="shared" si="1657"/>
        <v>4</v>
      </c>
      <c r="CQ1063" s="146">
        <f t="shared" si="1658"/>
        <v>4</v>
      </c>
      <c r="CR1063" s="146">
        <f t="shared" si="1659"/>
        <v>4</v>
      </c>
      <c r="CS1063" s="146">
        <f t="shared" si="1660"/>
        <v>4</v>
      </c>
      <c r="CT1063" s="146">
        <f t="shared" si="1661"/>
        <v>4</v>
      </c>
      <c r="CU1063" s="146">
        <f t="shared" si="1662"/>
        <v>4</v>
      </c>
      <c r="CV1063" s="146">
        <f t="shared" si="1663"/>
        <v>4</v>
      </c>
      <c r="CW1063" s="146">
        <f t="shared" si="1664"/>
        <v>4</v>
      </c>
      <c r="CX1063" s="146">
        <f t="shared" si="1665"/>
        <v>4</v>
      </c>
      <c r="CY1063" s="146">
        <f t="shared" si="1666"/>
        <v>4</v>
      </c>
      <c r="CZ1063" s="146">
        <f t="shared" si="1667"/>
        <v>4</v>
      </c>
      <c r="DA1063" s="146">
        <f t="shared" si="1668"/>
        <v>4</v>
      </c>
      <c r="DB1063" s="146">
        <f t="shared" si="1669"/>
        <v>4</v>
      </c>
      <c r="DC1063" s="146">
        <f t="shared" si="1670"/>
        <v>4</v>
      </c>
      <c r="DD1063" s="146">
        <f t="shared" si="1671"/>
        <v>0</v>
      </c>
      <c r="DE1063" s="146">
        <f t="shared" si="1672"/>
        <v>0</v>
      </c>
      <c r="DF1063" s="146">
        <f t="shared" si="1673"/>
        <v>0</v>
      </c>
      <c r="DG1063" s="146">
        <f t="shared" si="1674"/>
        <v>0</v>
      </c>
      <c r="DH1063" s="146">
        <f t="shared" si="1675"/>
        <v>0</v>
      </c>
      <c r="DI1063" s="146">
        <f t="shared" si="1676"/>
        <v>0</v>
      </c>
      <c r="DJ1063" s="146">
        <f t="shared" si="1677"/>
        <v>0</v>
      </c>
      <c r="DK1063" s="146">
        <f t="shared" si="1678"/>
        <v>0</v>
      </c>
      <c r="DL1063" s="146">
        <f t="shared" si="1679"/>
        <v>0</v>
      </c>
      <c r="DM1063" s="146">
        <f t="shared" si="1680"/>
        <v>0</v>
      </c>
      <c r="DN1063" s="65">
        <f t="shared" si="1695"/>
        <v>60</v>
      </c>
      <c r="DO1063" s="57" t="str">
        <f t="shared" si="1696"/>
        <v/>
      </c>
      <c r="DP1063" s="57" t="str">
        <f t="shared" si="1685"/>
        <v/>
      </c>
      <c r="DQ1063" s="58">
        <f t="shared" si="1686"/>
        <v>60</v>
      </c>
      <c r="DR1063" s="1">
        <f t="shared" si="1697"/>
        <v>2</v>
      </c>
      <c r="DS1063" s="168" t="e">
        <f>IF(AND(DR1063=#REF!,BL1063=#REF!),'Tiến độ'!D1063,"")</f>
        <v>#REF!</v>
      </c>
    </row>
    <row r="1064" spans="1:123" ht="11.25" customHeight="1">
      <c r="A1064" s="310" t="str">
        <f>IF(B1064="","",MAX($A$7:A1063)+1)</f>
        <v/>
      </c>
      <c r="B1064" s="313"/>
      <c r="C1064" s="91" t="s">
        <v>8</v>
      </c>
      <c r="D1064" s="92"/>
      <c r="E1064" s="93">
        <f>SUM(E1048:E1063)</f>
        <v>44</v>
      </c>
      <c r="F1064" s="131"/>
      <c r="G1064" s="132"/>
      <c r="H1064" s="133"/>
      <c r="I1064" s="134"/>
      <c r="J1064" s="30"/>
      <c r="K1064" s="96">
        <f t="shared" ref="K1064:AH1064" si="1699">SUM(K1048:K1063)</f>
        <v>0</v>
      </c>
      <c r="L1064" s="97">
        <f t="shared" si="1699"/>
        <v>0</v>
      </c>
      <c r="M1064" s="97">
        <f t="shared" si="1699"/>
        <v>0</v>
      </c>
      <c r="N1064" s="98">
        <f t="shared" si="1699"/>
        <v>0</v>
      </c>
      <c r="O1064" s="96">
        <f t="shared" si="1699"/>
        <v>0</v>
      </c>
      <c r="P1064" s="97">
        <f t="shared" si="1699"/>
        <v>0</v>
      </c>
      <c r="Q1064" s="97">
        <f t="shared" si="1699"/>
        <v>23</v>
      </c>
      <c r="R1064" s="98">
        <f t="shared" si="1699"/>
        <v>23</v>
      </c>
      <c r="S1064" s="96">
        <f t="shared" si="1699"/>
        <v>23</v>
      </c>
      <c r="T1064" s="97">
        <f t="shared" si="1699"/>
        <v>23</v>
      </c>
      <c r="U1064" s="97">
        <f t="shared" si="1699"/>
        <v>23</v>
      </c>
      <c r="V1064" s="97">
        <f t="shared" si="1699"/>
        <v>23</v>
      </c>
      <c r="W1064" s="98">
        <f t="shared" si="1699"/>
        <v>23</v>
      </c>
      <c r="X1064" s="96">
        <f t="shared" si="1699"/>
        <v>23</v>
      </c>
      <c r="Y1064" s="97">
        <f t="shared" si="1699"/>
        <v>23</v>
      </c>
      <c r="Z1064" s="97">
        <f t="shared" si="1699"/>
        <v>23</v>
      </c>
      <c r="AA1064" s="98">
        <f t="shared" si="1699"/>
        <v>23</v>
      </c>
      <c r="AB1064" s="96">
        <f t="shared" si="1699"/>
        <v>23</v>
      </c>
      <c r="AC1064" s="97">
        <f t="shared" si="1699"/>
        <v>23</v>
      </c>
      <c r="AD1064" s="97">
        <f t="shared" si="1699"/>
        <v>20</v>
      </c>
      <c r="AE1064" s="98">
        <f t="shared" si="1699"/>
        <v>20</v>
      </c>
      <c r="AF1064" s="96">
        <f t="shared" si="1699"/>
        <v>0</v>
      </c>
      <c r="AG1064" s="97">
        <f t="shared" si="1699"/>
        <v>0</v>
      </c>
      <c r="AH1064" s="97">
        <f t="shared" si="1699"/>
        <v>0</v>
      </c>
      <c r="AI1064" s="362"/>
      <c r="AJ1064" s="363"/>
      <c r="AK1064" s="96">
        <f t="shared" ref="AK1064:BD1064" si="1700">SUM(AK1048:AK1063)</f>
        <v>0</v>
      </c>
      <c r="AL1064" s="97">
        <f t="shared" si="1700"/>
        <v>33</v>
      </c>
      <c r="AM1064" s="97">
        <f t="shared" si="1700"/>
        <v>33</v>
      </c>
      <c r="AN1064" s="98">
        <f t="shared" si="1700"/>
        <v>33</v>
      </c>
      <c r="AO1064" s="96">
        <f t="shared" si="1700"/>
        <v>33</v>
      </c>
      <c r="AP1064" s="97">
        <f t="shared" si="1700"/>
        <v>33</v>
      </c>
      <c r="AQ1064" s="97">
        <f t="shared" si="1700"/>
        <v>33</v>
      </c>
      <c r="AR1064" s="98">
        <f t="shared" si="1700"/>
        <v>33</v>
      </c>
      <c r="AS1064" s="99">
        <f t="shared" si="1700"/>
        <v>33</v>
      </c>
      <c r="AT1064" s="97">
        <f t="shared" si="1700"/>
        <v>33</v>
      </c>
      <c r="AU1064" s="97">
        <f t="shared" si="1700"/>
        <v>33</v>
      </c>
      <c r="AV1064" s="100">
        <f t="shared" si="1700"/>
        <v>33</v>
      </c>
      <c r="AW1064" s="96">
        <f t="shared" si="1700"/>
        <v>33</v>
      </c>
      <c r="AX1064" s="97">
        <f t="shared" si="1700"/>
        <v>33</v>
      </c>
      <c r="AY1064" s="97">
        <f t="shared" si="1700"/>
        <v>30</v>
      </c>
      <c r="AZ1064" s="97">
        <f t="shared" si="1700"/>
        <v>30</v>
      </c>
      <c r="BA1064" s="98">
        <f t="shared" si="1700"/>
        <v>0</v>
      </c>
      <c r="BB1064" s="99">
        <f t="shared" si="1700"/>
        <v>0</v>
      </c>
      <c r="BC1064" s="97">
        <f t="shared" si="1700"/>
        <v>0</v>
      </c>
      <c r="BD1064" s="97">
        <f t="shared" si="1700"/>
        <v>0</v>
      </c>
      <c r="BE1064" s="321"/>
      <c r="BF1064" s="322"/>
      <c r="BG1064" s="322"/>
      <c r="BH1064" s="322"/>
      <c r="BI1064" s="322"/>
      <c r="BJ1064" s="323"/>
      <c r="BK1064" s="47"/>
      <c r="BL1064" s="47"/>
      <c r="BN1064" s="146">
        <f t="shared" si="1684"/>
        <v>0</v>
      </c>
      <c r="BO1064" s="146">
        <f t="shared" si="1630"/>
        <v>0</v>
      </c>
      <c r="BP1064" s="146">
        <f t="shared" si="1631"/>
        <v>0</v>
      </c>
      <c r="BQ1064" s="146">
        <f t="shared" si="1632"/>
        <v>0</v>
      </c>
      <c r="BR1064" s="146">
        <f t="shared" si="1633"/>
        <v>0</v>
      </c>
      <c r="BS1064" s="146">
        <f t="shared" si="1634"/>
        <v>0</v>
      </c>
      <c r="BT1064" s="146">
        <f t="shared" si="1635"/>
        <v>0</v>
      </c>
      <c r="BU1064" s="146">
        <f t="shared" si="1636"/>
        <v>0</v>
      </c>
      <c r="BV1064" s="146">
        <f t="shared" si="1637"/>
        <v>0</v>
      </c>
      <c r="BW1064" s="146">
        <f t="shared" si="1638"/>
        <v>0</v>
      </c>
      <c r="BX1064" s="146">
        <f t="shared" si="1639"/>
        <v>0</v>
      </c>
      <c r="BY1064" s="146">
        <f t="shared" si="1640"/>
        <v>0</v>
      </c>
      <c r="BZ1064" s="146">
        <f t="shared" si="1641"/>
        <v>0</v>
      </c>
      <c r="CA1064" s="146">
        <f t="shared" si="1642"/>
        <v>0</v>
      </c>
      <c r="CB1064" s="146">
        <f t="shared" si="1643"/>
        <v>0</v>
      </c>
      <c r="CC1064" s="146">
        <f t="shared" si="1644"/>
        <v>0</v>
      </c>
      <c r="CD1064" s="146">
        <f t="shared" si="1645"/>
        <v>0</v>
      </c>
      <c r="CE1064" s="146">
        <f t="shared" si="1646"/>
        <v>0</v>
      </c>
      <c r="CF1064" s="146">
        <f t="shared" si="1647"/>
        <v>0</v>
      </c>
      <c r="CG1064" s="146">
        <f t="shared" si="1648"/>
        <v>0</v>
      </c>
      <c r="CH1064" s="146">
        <f t="shared" si="1649"/>
        <v>0</v>
      </c>
      <c r="CI1064" s="146">
        <f t="shared" si="1650"/>
        <v>0</v>
      </c>
      <c r="CJ1064" s="146">
        <f t="shared" si="1651"/>
        <v>0</v>
      </c>
      <c r="CK1064" s="146">
        <f t="shared" si="1652"/>
        <v>0</v>
      </c>
      <c r="CL1064" s="146">
        <f t="shared" si="1653"/>
        <v>0</v>
      </c>
      <c r="CM1064" s="146">
        <f t="shared" si="1654"/>
        <v>0</v>
      </c>
      <c r="CN1064" s="146">
        <f t="shared" si="1655"/>
        <v>0</v>
      </c>
      <c r="CO1064" s="146">
        <f t="shared" si="1656"/>
        <v>0</v>
      </c>
      <c r="CP1064" s="146">
        <f t="shared" si="1657"/>
        <v>0</v>
      </c>
      <c r="CQ1064" s="146">
        <f t="shared" si="1658"/>
        <v>0</v>
      </c>
      <c r="CR1064" s="146">
        <f t="shared" si="1659"/>
        <v>0</v>
      </c>
      <c r="CS1064" s="146">
        <f t="shared" si="1660"/>
        <v>0</v>
      </c>
      <c r="CT1064" s="146">
        <f t="shared" si="1661"/>
        <v>0</v>
      </c>
      <c r="CU1064" s="146">
        <f t="shared" si="1662"/>
        <v>0</v>
      </c>
      <c r="CV1064" s="146">
        <f t="shared" si="1663"/>
        <v>0</v>
      </c>
      <c r="CW1064" s="146">
        <f t="shared" si="1664"/>
        <v>0</v>
      </c>
      <c r="CX1064" s="146">
        <f t="shared" si="1665"/>
        <v>0</v>
      </c>
      <c r="CY1064" s="146">
        <f t="shared" si="1666"/>
        <v>0</v>
      </c>
      <c r="CZ1064" s="146">
        <f t="shared" si="1667"/>
        <v>0</v>
      </c>
      <c r="DA1064" s="146">
        <f t="shared" si="1668"/>
        <v>0</v>
      </c>
      <c r="DB1064" s="146">
        <f t="shared" si="1669"/>
        <v>0</v>
      </c>
      <c r="DC1064" s="146">
        <f t="shared" si="1670"/>
        <v>0</v>
      </c>
      <c r="DD1064" s="146">
        <f t="shared" si="1671"/>
        <v>0</v>
      </c>
      <c r="DE1064" s="146">
        <f t="shared" si="1672"/>
        <v>0</v>
      </c>
      <c r="DF1064" s="146">
        <f t="shared" si="1673"/>
        <v>0</v>
      </c>
      <c r="DG1064" s="146">
        <f t="shared" si="1674"/>
        <v>0</v>
      </c>
      <c r="DH1064" s="146">
        <f t="shared" si="1675"/>
        <v>0</v>
      </c>
      <c r="DI1064" s="146">
        <f t="shared" si="1676"/>
        <v>0</v>
      </c>
      <c r="DJ1064" s="146">
        <f t="shared" si="1677"/>
        <v>0</v>
      </c>
      <c r="DK1064" s="146">
        <f t="shared" si="1678"/>
        <v>0</v>
      </c>
      <c r="DL1064" s="146">
        <f t="shared" si="1679"/>
        <v>0</v>
      </c>
      <c r="DM1064" s="146">
        <f t="shared" si="1680"/>
        <v>0</v>
      </c>
      <c r="DN1064" s="54"/>
      <c r="DO1064" s="55"/>
      <c r="DP1064" s="55"/>
      <c r="DQ1064" s="56"/>
      <c r="DS1064" s="168" t="e">
        <f>IF(AND(DR1064=#REF!,BL1064=#REF!),'Tiến độ'!D1064,"")</f>
        <v>#REF!</v>
      </c>
    </row>
    <row r="1065" spans="1:123" ht="11.25" customHeight="1">
      <c r="A1065" s="308">
        <f>IF(B1065="","",MAX($A$7:A1064)+1)</f>
        <v>72</v>
      </c>
      <c r="B1065" s="311" t="s">
        <v>990</v>
      </c>
      <c r="C1065" s="67" t="s">
        <v>455</v>
      </c>
      <c r="D1065" s="68" t="s">
        <v>456</v>
      </c>
      <c r="E1065" s="69">
        <v>3</v>
      </c>
      <c r="F1065" s="70">
        <v>60</v>
      </c>
      <c r="G1065" s="71"/>
      <c r="H1065" s="72">
        <v>1</v>
      </c>
      <c r="I1065" s="73"/>
      <c r="J1065" s="24"/>
      <c r="K1065" s="74"/>
      <c r="L1065" s="75"/>
      <c r="M1065" s="75"/>
      <c r="N1065" s="76" t="s">
        <v>874</v>
      </c>
      <c r="O1065" s="74" t="s">
        <v>987</v>
      </c>
      <c r="P1065" s="75" t="s">
        <v>987</v>
      </c>
      <c r="Q1065" s="75">
        <v>4</v>
      </c>
      <c r="R1065" s="76">
        <v>4</v>
      </c>
      <c r="S1065" s="74">
        <v>4</v>
      </c>
      <c r="T1065" s="75">
        <v>4</v>
      </c>
      <c r="U1065" s="75">
        <v>4</v>
      </c>
      <c r="V1065" s="75">
        <v>4</v>
      </c>
      <c r="W1065" s="76">
        <v>4</v>
      </c>
      <c r="X1065" s="74">
        <v>4</v>
      </c>
      <c r="Y1065" s="75">
        <v>4</v>
      </c>
      <c r="Z1065" s="75">
        <v>4</v>
      </c>
      <c r="AA1065" s="76">
        <v>4</v>
      </c>
      <c r="AB1065" s="74">
        <v>4</v>
      </c>
      <c r="AC1065" s="75">
        <v>4</v>
      </c>
      <c r="AD1065" s="75">
        <v>4</v>
      </c>
      <c r="AE1065" s="76">
        <v>4</v>
      </c>
      <c r="AF1065" s="74" t="s">
        <v>163</v>
      </c>
      <c r="AG1065" s="75" t="s">
        <v>163</v>
      </c>
      <c r="AH1065" s="75" t="s">
        <v>163</v>
      </c>
      <c r="AI1065" s="362"/>
      <c r="AJ1065" s="363"/>
      <c r="AK1065" s="74" t="s">
        <v>163</v>
      </c>
      <c r="AL1065" s="75"/>
      <c r="AM1065" s="75"/>
      <c r="AN1065" s="76"/>
      <c r="AO1065" s="74"/>
      <c r="AP1065" s="75"/>
      <c r="AQ1065" s="75"/>
      <c r="AR1065" s="76"/>
      <c r="AS1065" s="77"/>
      <c r="AT1065" s="75"/>
      <c r="AU1065" s="75"/>
      <c r="AV1065" s="78"/>
      <c r="AW1065" s="74"/>
      <c r="AX1065" s="75"/>
      <c r="AY1065" s="75"/>
      <c r="AZ1065" s="75"/>
      <c r="BA1065" s="76"/>
      <c r="BB1065" s="77"/>
      <c r="BC1065" s="75"/>
      <c r="BD1065" s="75"/>
      <c r="BE1065" s="321"/>
      <c r="BF1065" s="322"/>
      <c r="BG1065" s="322"/>
      <c r="BH1065" s="322"/>
      <c r="BI1065" s="322"/>
      <c r="BJ1065" s="323"/>
      <c r="BK1065" s="45" t="s">
        <v>1111</v>
      </c>
      <c r="BL1065" s="45" t="s">
        <v>51</v>
      </c>
      <c r="BN1065" s="146">
        <f t="shared" si="1684"/>
        <v>0</v>
      </c>
      <c r="BO1065" s="146">
        <f t="shared" si="1630"/>
        <v>0</v>
      </c>
      <c r="BP1065" s="146">
        <f t="shared" si="1631"/>
        <v>0</v>
      </c>
      <c r="BQ1065" s="146">
        <f t="shared" si="1632"/>
        <v>0</v>
      </c>
      <c r="BR1065" s="146">
        <f t="shared" si="1633"/>
        <v>0</v>
      </c>
      <c r="BS1065" s="146">
        <f t="shared" si="1634"/>
        <v>0</v>
      </c>
      <c r="BT1065" s="146">
        <f t="shared" si="1635"/>
        <v>4</v>
      </c>
      <c r="BU1065" s="146">
        <f t="shared" si="1636"/>
        <v>4</v>
      </c>
      <c r="BV1065" s="146">
        <f t="shared" si="1637"/>
        <v>4</v>
      </c>
      <c r="BW1065" s="146">
        <f t="shared" si="1638"/>
        <v>4</v>
      </c>
      <c r="BX1065" s="146">
        <f t="shared" si="1639"/>
        <v>4</v>
      </c>
      <c r="BY1065" s="146">
        <f t="shared" si="1640"/>
        <v>4</v>
      </c>
      <c r="BZ1065" s="146">
        <f t="shared" si="1641"/>
        <v>4</v>
      </c>
      <c r="CA1065" s="146">
        <f t="shared" si="1642"/>
        <v>4</v>
      </c>
      <c r="CB1065" s="146">
        <f t="shared" si="1643"/>
        <v>4</v>
      </c>
      <c r="CC1065" s="146">
        <f t="shared" si="1644"/>
        <v>4</v>
      </c>
      <c r="CD1065" s="146">
        <f t="shared" si="1645"/>
        <v>4</v>
      </c>
      <c r="CE1065" s="146">
        <f t="shared" si="1646"/>
        <v>4</v>
      </c>
      <c r="CF1065" s="146">
        <f t="shared" si="1647"/>
        <v>4</v>
      </c>
      <c r="CG1065" s="146">
        <f t="shared" si="1648"/>
        <v>4</v>
      </c>
      <c r="CH1065" s="146">
        <f t="shared" si="1649"/>
        <v>4</v>
      </c>
      <c r="CI1065" s="146">
        <f t="shared" si="1650"/>
        <v>0</v>
      </c>
      <c r="CJ1065" s="146">
        <f t="shared" si="1651"/>
        <v>0</v>
      </c>
      <c r="CK1065" s="146">
        <f t="shared" si="1652"/>
        <v>0</v>
      </c>
      <c r="CL1065" s="146">
        <f t="shared" si="1653"/>
        <v>0</v>
      </c>
      <c r="CM1065" s="146">
        <f t="shared" si="1654"/>
        <v>0</v>
      </c>
      <c r="CN1065" s="146">
        <f t="shared" si="1655"/>
        <v>0</v>
      </c>
      <c r="CO1065" s="146">
        <f t="shared" si="1656"/>
        <v>0</v>
      </c>
      <c r="CP1065" s="146">
        <f t="shared" si="1657"/>
        <v>0</v>
      </c>
      <c r="CQ1065" s="146">
        <f t="shared" si="1658"/>
        <v>0</v>
      </c>
      <c r="CR1065" s="146">
        <f t="shared" si="1659"/>
        <v>0</v>
      </c>
      <c r="CS1065" s="146">
        <f t="shared" si="1660"/>
        <v>0</v>
      </c>
      <c r="CT1065" s="146">
        <f t="shared" si="1661"/>
        <v>0</v>
      </c>
      <c r="CU1065" s="146">
        <f t="shared" si="1662"/>
        <v>0</v>
      </c>
      <c r="CV1065" s="146">
        <f t="shared" si="1663"/>
        <v>0</v>
      </c>
      <c r="CW1065" s="146">
        <f t="shared" si="1664"/>
        <v>0</v>
      </c>
      <c r="CX1065" s="146">
        <f t="shared" si="1665"/>
        <v>0</v>
      </c>
      <c r="CY1065" s="146">
        <f t="shared" si="1666"/>
        <v>0</v>
      </c>
      <c r="CZ1065" s="146">
        <f t="shared" si="1667"/>
        <v>0</v>
      </c>
      <c r="DA1065" s="146">
        <f t="shared" si="1668"/>
        <v>0</v>
      </c>
      <c r="DB1065" s="146">
        <f t="shared" si="1669"/>
        <v>0</v>
      </c>
      <c r="DC1065" s="146">
        <f t="shared" si="1670"/>
        <v>0</v>
      </c>
      <c r="DD1065" s="146">
        <f t="shared" si="1671"/>
        <v>0</v>
      </c>
      <c r="DE1065" s="146">
        <f t="shared" si="1672"/>
        <v>0</v>
      </c>
      <c r="DF1065" s="146">
        <f t="shared" si="1673"/>
        <v>0</v>
      </c>
      <c r="DG1065" s="146">
        <f t="shared" si="1674"/>
        <v>0</v>
      </c>
      <c r="DH1065" s="146">
        <f t="shared" si="1675"/>
        <v>0</v>
      </c>
      <c r="DI1065" s="146">
        <f t="shared" si="1676"/>
        <v>0</v>
      </c>
      <c r="DJ1065" s="146">
        <f t="shared" si="1677"/>
        <v>0</v>
      </c>
      <c r="DK1065" s="146">
        <f t="shared" si="1678"/>
        <v>0</v>
      </c>
      <c r="DL1065" s="146">
        <f t="shared" si="1679"/>
        <v>0</v>
      </c>
      <c r="DM1065" s="146">
        <f t="shared" si="1680"/>
        <v>0</v>
      </c>
      <c r="DN1065" s="63">
        <f t="shared" ref="DN1065:DN1080" si="1701">F1065*H1065</f>
        <v>60</v>
      </c>
      <c r="DO1065" s="50">
        <f t="shared" ref="DO1065:DO1080" si="1702">IF(COUNTA(K1065:AC1065)&gt;0,DN1065,"")</f>
        <v>60</v>
      </c>
      <c r="DP1065" s="50" t="str">
        <f t="shared" si="1685"/>
        <v/>
      </c>
      <c r="DQ1065" s="51" t="str">
        <f t="shared" si="1686"/>
        <v/>
      </c>
      <c r="DR1065" s="1">
        <f t="shared" ref="DR1065:DR1080" si="1703">IF(DQ1065="",1,2)</f>
        <v>1</v>
      </c>
      <c r="DS1065" s="168" t="e">
        <f>IF(AND(DR1065=#REF!,BL1065=#REF!),'Tiến độ'!D1065,"")</f>
        <v>#REF!</v>
      </c>
    </row>
    <row r="1066" spans="1:123" ht="11.25" customHeight="1">
      <c r="A1066" s="309" t="str">
        <f>IF(B1066="","",MAX($A$7:A1065)+1)</f>
        <v/>
      </c>
      <c r="B1066" s="312"/>
      <c r="C1066" s="101" t="s">
        <v>1016</v>
      </c>
      <c r="D1066" s="102" t="s">
        <v>1017</v>
      </c>
      <c r="E1066" s="103">
        <v>4</v>
      </c>
      <c r="F1066" s="104">
        <v>60</v>
      </c>
      <c r="G1066" s="105"/>
      <c r="H1066" s="106">
        <f>H1065</f>
        <v>1</v>
      </c>
      <c r="I1066" s="107">
        <f>I1065</f>
        <v>0</v>
      </c>
      <c r="J1066" s="28"/>
      <c r="K1066" s="108"/>
      <c r="L1066" s="109"/>
      <c r="M1066" s="109"/>
      <c r="N1066" s="110"/>
      <c r="O1066" s="108"/>
      <c r="P1066" s="109"/>
      <c r="Q1066" s="109">
        <v>4</v>
      </c>
      <c r="R1066" s="110">
        <v>4</v>
      </c>
      <c r="S1066" s="108">
        <v>4</v>
      </c>
      <c r="T1066" s="109">
        <v>4</v>
      </c>
      <c r="U1066" s="109">
        <v>4</v>
      </c>
      <c r="V1066" s="109">
        <v>4</v>
      </c>
      <c r="W1066" s="110">
        <v>4</v>
      </c>
      <c r="X1066" s="108">
        <v>4</v>
      </c>
      <c r="Y1066" s="109">
        <v>4</v>
      </c>
      <c r="Z1066" s="109">
        <v>4</v>
      </c>
      <c r="AA1066" s="110">
        <v>4</v>
      </c>
      <c r="AB1066" s="108">
        <v>4</v>
      </c>
      <c r="AC1066" s="109">
        <v>4</v>
      </c>
      <c r="AD1066" s="109">
        <v>4</v>
      </c>
      <c r="AE1066" s="110">
        <v>4</v>
      </c>
      <c r="AF1066" s="108" t="s">
        <v>163</v>
      </c>
      <c r="AG1066" s="109" t="s">
        <v>163</v>
      </c>
      <c r="AH1066" s="109" t="s">
        <v>163</v>
      </c>
      <c r="AI1066" s="362"/>
      <c r="AJ1066" s="363"/>
      <c r="AK1066" s="108" t="s">
        <v>163</v>
      </c>
      <c r="AL1066" s="109"/>
      <c r="AM1066" s="109"/>
      <c r="AN1066" s="110"/>
      <c r="AO1066" s="108"/>
      <c r="AP1066" s="109"/>
      <c r="AQ1066" s="109"/>
      <c r="AR1066" s="110"/>
      <c r="AS1066" s="111"/>
      <c r="AT1066" s="109"/>
      <c r="AU1066" s="109"/>
      <c r="AV1066" s="112"/>
      <c r="AW1066" s="108"/>
      <c r="AX1066" s="109"/>
      <c r="AY1066" s="109"/>
      <c r="AZ1066" s="109"/>
      <c r="BA1066" s="110"/>
      <c r="BB1066" s="111"/>
      <c r="BC1066" s="109"/>
      <c r="BD1066" s="109"/>
      <c r="BE1066" s="321"/>
      <c r="BF1066" s="322"/>
      <c r="BG1066" s="322"/>
      <c r="BH1066" s="322"/>
      <c r="BI1066" s="322"/>
      <c r="BJ1066" s="323"/>
      <c r="BK1066" s="48" t="s">
        <v>18</v>
      </c>
      <c r="BL1066" s="48" t="s">
        <v>29</v>
      </c>
      <c r="BN1066" s="146">
        <f t="shared" si="1684"/>
        <v>0</v>
      </c>
      <c r="BO1066" s="146">
        <f t="shared" si="1630"/>
        <v>0</v>
      </c>
      <c r="BP1066" s="146">
        <f t="shared" si="1631"/>
        <v>0</v>
      </c>
      <c r="BQ1066" s="146">
        <f t="shared" si="1632"/>
        <v>0</v>
      </c>
      <c r="BR1066" s="146">
        <f t="shared" si="1633"/>
        <v>0</v>
      </c>
      <c r="BS1066" s="146">
        <f t="shared" si="1634"/>
        <v>0</v>
      </c>
      <c r="BT1066" s="146">
        <f t="shared" si="1635"/>
        <v>4</v>
      </c>
      <c r="BU1066" s="146">
        <f t="shared" si="1636"/>
        <v>4</v>
      </c>
      <c r="BV1066" s="146">
        <f t="shared" si="1637"/>
        <v>4</v>
      </c>
      <c r="BW1066" s="146">
        <f t="shared" si="1638"/>
        <v>4</v>
      </c>
      <c r="BX1066" s="146">
        <f t="shared" si="1639"/>
        <v>4</v>
      </c>
      <c r="BY1066" s="146">
        <f t="shared" si="1640"/>
        <v>4</v>
      </c>
      <c r="BZ1066" s="146">
        <f t="shared" si="1641"/>
        <v>4</v>
      </c>
      <c r="CA1066" s="146">
        <f t="shared" si="1642"/>
        <v>4</v>
      </c>
      <c r="CB1066" s="146">
        <f t="shared" si="1643"/>
        <v>4</v>
      </c>
      <c r="CC1066" s="146">
        <f t="shared" si="1644"/>
        <v>4</v>
      </c>
      <c r="CD1066" s="146">
        <f t="shared" si="1645"/>
        <v>4</v>
      </c>
      <c r="CE1066" s="146">
        <f t="shared" si="1646"/>
        <v>4</v>
      </c>
      <c r="CF1066" s="146">
        <f t="shared" si="1647"/>
        <v>4</v>
      </c>
      <c r="CG1066" s="146">
        <f t="shared" si="1648"/>
        <v>4</v>
      </c>
      <c r="CH1066" s="146">
        <f t="shared" si="1649"/>
        <v>4</v>
      </c>
      <c r="CI1066" s="146">
        <f t="shared" si="1650"/>
        <v>0</v>
      </c>
      <c r="CJ1066" s="146">
        <f t="shared" si="1651"/>
        <v>0</v>
      </c>
      <c r="CK1066" s="146">
        <f t="shared" si="1652"/>
        <v>0</v>
      </c>
      <c r="CL1066" s="146">
        <f t="shared" si="1653"/>
        <v>0</v>
      </c>
      <c r="CM1066" s="146">
        <f t="shared" si="1654"/>
        <v>0</v>
      </c>
      <c r="CN1066" s="146">
        <f t="shared" si="1655"/>
        <v>0</v>
      </c>
      <c r="CO1066" s="146">
        <f t="shared" si="1656"/>
        <v>0</v>
      </c>
      <c r="CP1066" s="146">
        <f t="shared" si="1657"/>
        <v>0</v>
      </c>
      <c r="CQ1066" s="146">
        <f t="shared" si="1658"/>
        <v>0</v>
      </c>
      <c r="CR1066" s="146">
        <f t="shared" si="1659"/>
        <v>0</v>
      </c>
      <c r="CS1066" s="146">
        <f t="shared" si="1660"/>
        <v>0</v>
      </c>
      <c r="CT1066" s="146">
        <f t="shared" si="1661"/>
        <v>0</v>
      </c>
      <c r="CU1066" s="146">
        <f t="shared" si="1662"/>
        <v>0</v>
      </c>
      <c r="CV1066" s="146">
        <f t="shared" si="1663"/>
        <v>0</v>
      </c>
      <c r="CW1066" s="146">
        <f t="shared" si="1664"/>
        <v>0</v>
      </c>
      <c r="CX1066" s="146">
        <f t="shared" si="1665"/>
        <v>0</v>
      </c>
      <c r="CY1066" s="146">
        <f t="shared" si="1666"/>
        <v>0</v>
      </c>
      <c r="CZ1066" s="146">
        <f t="shared" si="1667"/>
        <v>0</v>
      </c>
      <c r="DA1066" s="146">
        <f t="shared" si="1668"/>
        <v>0</v>
      </c>
      <c r="DB1066" s="146">
        <f t="shared" si="1669"/>
        <v>0</v>
      </c>
      <c r="DC1066" s="146">
        <f t="shared" si="1670"/>
        <v>0</v>
      </c>
      <c r="DD1066" s="146">
        <f t="shared" si="1671"/>
        <v>0</v>
      </c>
      <c r="DE1066" s="146">
        <f t="shared" si="1672"/>
        <v>0</v>
      </c>
      <c r="DF1066" s="146">
        <f t="shared" si="1673"/>
        <v>0</v>
      </c>
      <c r="DG1066" s="146">
        <f t="shared" si="1674"/>
        <v>0</v>
      </c>
      <c r="DH1066" s="146">
        <f t="shared" si="1675"/>
        <v>0</v>
      </c>
      <c r="DI1066" s="146">
        <f t="shared" si="1676"/>
        <v>0</v>
      </c>
      <c r="DJ1066" s="146">
        <f t="shared" si="1677"/>
        <v>0</v>
      </c>
      <c r="DK1066" s="146">
        <f t="shared" si="1678"/>
        <v>0</v>
      </c>
      <c r="DL1066" s="146">
        <f t="shared" si="1679"/>
        <v>0</v>
      </c>
      <c r="DM1066" s="146">
        <f t="shared" si="1680"/>
        <v>0</v>
      </c>
      <c r="DN1066" s="65">
        <f t="shared" si="1701"/>
        <v>60</v>
      </c>
      <c r="DO1066" s="57">
        <f t="shared" si="1702"/>
        <v>60</v>
      </c>
      <c r="DP1066" s="57" t="str">
        <f t="shared" si="1685"/>
        <v/>
      </c>
      <c r="DQ1066" s="58" t="str">
        <f t="shared" si="1686"/>
        <v/>
      </c>
      <c r="DR1066" s="1">
        <f t="shared" si="1703"/>
        <v>1</v>
      </c>
      <c r="DS1066" s="168" t="e">
        <f>IF(AND(DR1066=#REF!,BL1066=#REF!),'Tiến độ'!D1066,"")</f>
        <v>#REF!</v>
      </c>
    </row>
    <row r="1067" spans="1:123" ht="11.25" customHeight="1">
      <c r="A1067" s="309"/>
      <c r="B1067" s="312"/>
      <c r="C1067" s="101" t="s">
        <v>1078</v>
      </c>
      <c r="D1067" s="102" t="s">
        <v>1015</v>
      </c>
      <c r="E1067" s="103">
        <v>4</v>
      </c>
      <c r="F1067" s="104">
        <v>75</v>
      </c>
      <c r="G1067" s="105"/>
      <c r="H1067" s="106">
        <f t="shared" ref="H1067:H1070" si="1704">H1066</f>
        <v>1</v>
      </c>
      <c r="I1067" s="107">
        <f t="shared" ref="I1067:I1070" si="1705">I1066</f>
        <v>0</v>
      </c>
      <c r="J1067" s="28"/>
      <c r="K1067" s="108"/>
      <c r="L1067" s="109"/>
      <c r="M1067" s="109"/>
      <c r="N1067" s="110"/>
      <c r="O1067" s="108"/>
      <c r="P1067" s="109"/>
      <c r="Q1067" s="109">
        <v>5</v>
      </c>
      <c r="R1067" s="110">
        <v>5</v>
      </c>
      <c r="S1067" s="108">
        <v>5</v>
      </c>
      <c r="T1067" s="109">
        <v>5</v>
      </c>
      <c r="U1067" s="109">
        <v>5</v>
      </c>
      <c r="V1067" s="109">
        <v>5</v>
      </c>
      <c r="W1067" s="110">
        <v>5</v>
      </c>
      <c r="X1067" s="108">
        <v>5</v>
      </c>
      <c r="Y1067" s="109">
        <v>5</v>
      </c>
      <c r="Z1067" s="109">
        <v>5</v>
      </c>
      <c r="AA1067" s="110">
        <v>5</v>
      </c>
      <c r="AB1067" s="108">
        <v>5</v>
      </c>
      <c r="AC1067" s="109">
        <v>5</v>
      </c>
      <c r="AD1067" s="109">
        <v>5</v>
      </c>
      <c r="AE1067" s="110">
        <v>5</v>
      </c>
      <c r="AF1067" s="108" t="s">
        <v>163</v>
      </c>
      <c r="AG1067" s="109" t="s">
        <v>163</v>
      </c>
      <c r="AH1067" s="109" t="s">
        <v>163</v>
      </c>
      <c r="AI1067" s="362"/>
      <c r="AJ1067" s="363"/>
      <c r="AK1067" s="108" t="s">
        <v>163</v>
      </c>
      <c r="AL1067" s="109"/>
      <c r="AM1067" s="109"/>
      <c r="AN1067" s="110"/>
      <c r="AO1067" s="108"/>
      <c r="AP1067" s="109"/>
      <c r="AQ1067" s="109"/>
      <c r="AR1067" s="110"/>
      <c r="AS1067" s="111"/>
      <c r="AT1067" s="109"/>
      <c r="AU1067" s="109"/>
      <c r="AV1067" s="112"/>
      <c r="AW1067" s="108"/>
      <c r="AX1067" s="109"/>
      <c r="AY1067" s="109"/>
      <c r="AZ1067" s="109"/>
      <c r="BA1067" s="110"/>
      <c r="BB1067" s="111"/>
      <c r="BC1067" s="109"/>
      <c r="BD1067" s="109"/>
      <c r="BE1067" s="321"/>
      <c r="BF1067" s="322"/>
      <c r="BG1067" s="322"/>
      <c r="BH1067" s="322"/>
      <c r="BI1067" s="322"/>
      <c r="BJ1067" s="323"/>
      <c r="BK1067" s="48" t="s">
        <v>18</v>
      </c>
      <c r="BL1067" s="48" t="s">
        <v>30</v>
      </c>
      <c r="BN1067" s="146">
        <f t="shared" si="1684"/>
        <v>0</v>
      </c>
      <c r="BO1067" s="146">
        <f t="shared" si="1630"/>
        <v>0</v>
      </c>
      <c r="BP1067" s="146">
        <f t="shared" si="1631"/>
        <v>0</v>
      </c>
      <c r="BQ1067" s="146">
        <f t="shared" si="1632"/>
        <v>0</v>
      </c>
      <c r="BR1067" s="146">
        <f t="shared" si="1633"/>
        <v>0</v>
      </c>
      <c r="BS1067" s="146">
        <f t="shared" si="1634"/>
        <v>0</v>
      </c>
      <c r="BT1067" s="146">
        <f t="shared" si="1635"/>
        <v>5</v>
      </c>
      <c r="BU1067" s="146">
        <f t="shared" si="1636"/>
        <v>5</v>
      </c>
      <c r="BV1067" s="146">
        <f t="shared" si="1637"/>
        <v>5</v>
      </c>
      <c r="BW1067" s="146">
        <f t="shared" si="1638"/>
        <v>5</v>
      </c>
      <c r="BX1067" s="146">
        <f t="shared" si="1639"/>
        <v>5</v>
      </c>
      <c r="BY1067" s="146">
        <f t="shared" si="1640"/>
        <v>5</v>
      </c>
      <c r="BZ1067" s="146">
        <f t="shared" si="1641"/>
        <v>5</v>
      </c>
      <c r="CA1067" s="146">
        <f t="shared" si="1642"/>
        <v>5</v>
      </c>
      <c r="CB1067" s="146">
        <f t="shared" si="1643"/>
        <v>5</v>
      </c>
      <c r="CC1067" s="146">
        <f t="shared" si="1644"/>
        <v>5</v>
      </c>
      <c r="CD1067" s="146">
        <f t="shared" si="1645"/>
        <v>5</v>
      </c>
      <c r="CE1067" s="146">
        <f t="shared" si="1646"/>
        <v>5</v>
      </c>
      <c r="CF1067" s="146">
        <f t="shared" si="1647"/>
        <v>5</v>
      </c>
      <c r="CG1067" s="146">
        <f t="shared" si="1648"/>
        <v>5</v>
      </c>
      <c r="CH1067" s="146">
        <f t="shared" si="1649"/>
        <v>5</v>
      </c>
      <c r="CI1067" s="146">
        <f t="shared" si="1650"/>
        <v>0</v>
      </c>
      <c r="CJ1067" s="146">
        <f t="shared" si="1651"/>
        <v>0</v>
      </c>
      <c r="CK1067" s="146">
        <f t="shared" si="1652"/>
        <v>0</v>
      </c>
      <c r="CL1067" s="146">
        <f t="shared" si="1653"/>
        <v>0</v>
      </c>
      <c r="CM1067" s="146">
        <f t="shared" si="1654"/>
        <v>0</v>
      </c>
      <c r="CN1067" s="146">
        <f t="shared" si="1655"/>
        <v>0</v>
      </c>
      <c r="CO1067" s="146">
        <f t="shared" si="1656"/>
        <v>0</v>
      </c>
      <c r="CP1067" s="146">
        <f t="shared" si="1657"/>
        <v>0</v>
      </c>
      <c r="CQ1067" s="146">
        <f t="shared" si="1658"/>
        <v>0</v>
      </c>
      <c r="CR1067" s="146">
        <f t="shared" si="1659"/>
        <v>0</v>
      </c>
      <c r="CS1067" s="146">
        <f t="shared" si="1660"/>
        <v>0</v>
      </c>
      <c r="CT1067" s="146">
        <f t="shared" si="1661"/>
        <v>0</v>
      </c>
      <c r="CU1067" s="146">
        <f t="shared" si="1662"/>
        <v>0</v>
      </c>
      <c r="CV1067" s="146">
        <f t="shared" si="1663"/>
        <v>0</v>
      </c>
      <c r="CW1067" s="146">
        <f t="shared" si="1664"/>
        <v>0</v>
      </c>
      <c r="CX1067" s="146">
        <f t="shared" si="1665"/>
        <v>0</v>
      </c>
      <c r="CY1067" s="146">
        <f t="shared" si="1666"/>
        <v>0</v>
      </c>
      <c r="CZ1067" s="146">
        <f t="shared" si="1667"/>
        <v>0</v>
      </c>
      <c r="DA1067" s="146">
        <f t="shared" si="1668"/>
        <v>0</v>
      </c>
      <c r="DB1067" s="146">
        <f t="shared" si="1669"/>
        <v>0</v>
      </c>
      <c r="DC1067" s="146">
        <f t="shared" si="1670"/>
        <v>0</v>
      </c>
      <c r="DD1067" s="146">
        <f t="shared" si="1671"/>
        <v>0</v>
      </c>
      <c r="DE1067" s="146">
        <f t="shared" si="1672"/>
        <v>0</v>
      </c>
      <c r="DF1067" s="146">
        <f t="shared" si="1673"/>
        <v>0</v>
      </c>
      <c r="DG1067" s="146">
        <f t="shared" si="1674"/>
        <v>0</v>
      </c>
      <c r="DH1067" s="146">
        <f t="shared" si="1675"/>
        <v>0</v>
      </c>
      <c r="DI1067" s="146">
        <f t="shared" si="1676"/>
        <v>0</v>
      </c>
      <c r="DJ1067" s="146">
        <f t="shared" si="1677"/>
        <v>0</v>
      </c>
      <c r="DK1067" s="146">
        <f t="shared" si="1678"/>
        <v>0</v>
      </c>
      <c r="DL1067" s="146">
        <f t="shared" si="1679"/>
        <v>0</v>
      </c>
      <c r="DM1067" s="146">
        <f t="shared" si="1680"/>
        <v>0</v>
      </c>
      <c r="DN1067" s="65">
        <f t="shared" ref="DN1067:DN1070" si="1706">F1067*H1067</f>
        <v>75</v>
      </c>
      <c r="DO1067" s="57">
        <f t="shared" ref="DO1067:DO1070" si="1707">IF(COUNTA(K1067:AC1067)&gt;0,DN1067,"")</f>
        <v>75</v>
      </c>
      <c r="DP1067" s="57" t="str">
        <f t="shared" ref="DP1067:DP1070" si="1708">IF(DO1067="",IF(COUNT(AD1067:AH1067,AK1067)&gt;0,DN1067,""),"")</f>
        <v/>
      </c>
      <c r="DQ1067" s="58" t="str">
        <f t="shared" ref="DQ1067:DQ1070" si="1709">IF(AND(DO1067="",DP1067=""),IF(COUNTA(AL1067:BD1067)&gt;0,DN1067,""),"")</f>
        <v/>
      </c>
      <c r="DR1067" s="1">
        <f t="shared" ref="DR1067:DR1070" si="1710">IF(DQ1067="",1,2)</f>
        <v>1</v>
      </c>
      <c r="DS1067" s="168" t="e">
        <f>IF(AND(DR1067=#REF!,BL1067=#REF!),'Tiến độ'!D1067,"")</f>
        <v>#REF!</v>
      </c>
    </row>
    <row r="1068" spans="1:123" ht="11.25" customHeight="1">
      <c r="A1068" s="309"/>
      <c r="B1068" s="312"/>
      <c r="C1068" s="101" t="s">
        <v>1019</v>
      </c>
      <c r="D1068" s="102" t="s">
        <v>11968</v>
      </c>
      <c r="E1068" s="103">
        <v>2</v>
      </c>
      <c r="F1068" s="104">
        <v>30</v>
      </c>
      <c r="G1068" s="105"/>
      <c r="H1068" s="106">
        <f t="shared" si="1704"/>
        <v>1</v>
      </c>
      <c r="I1068" s="107">
        <f t="shared" si="1705"/>
        <v>0</v>
      </c>
      <c r="J1068" s="28"/>
      <c r="K1068" s="108"/>
      <c r="L1068" s="109"/>
      <c r="M1068" s="109"/>
      <c r="N1068" s="110"/>
      <c r="O1068" s="108"/>
      <c r="P1068" s="109"/>
      <c r="Q1068" s="109">
        <v>2</v>
      </c>
      <c r="R1068" s="110">
        <v>2</v>
      </c>
      <c r="S1068" s="108">
        <v>2</v>
      </c>
      <c r="T1068" s="109">
        <v>2</v>
      </c>
      <c r="U1068" s="109">
        <v>2</v>
      </c>
      <c r="V1068" s="109">
        <v>2</v>
      </c>
      <c r="W1068" s="110">
        <v>2</v>
      </c>
      <c r="X1068" s="108">
        <v>2</v>
      </c>
      <c r="Y1068" s="109">
        <v>2</v>
      </c>
      <c r="Z1068" s="109">
        <v>2</v>
      </c>
      <c r="AA1068" s="110">
        <v>2</v>
      </c>
      <c r="AB1068" s="108">
        <v>2</v>
      </c>
      <c r="AC1068" s="109">
        <v>2</v>
      </c>
      <c r="AD1068" s="109">
        <v>2</v>
      </c>
      <c r="AE1068" s="110">
        <v>2</v>
      </c>
      <c r="AF1068" s="108" t="s">
        <v>163</v>
      </c>
      <c r="AG1068" s="109" t="s">
        <v>163</v>
      </c>
      <c r="AH1068" s="109" t="s">
        <v>163</v>
      </c>
      <c r="AI1068" s="362"/>
      <c r="AJ1068" s="363"/>
      <c r="AK1068" s="108" t="s">
        <v>163</v>
      </c>
      <c r="AL1068" s="109"/>
      <c r="AM1068" s="109"/>
      <c r="AN1068" s="110"/>
      <c r="AO1068" s="108"/>
      <c r="AP1068" s="109"/>
      <c r="AQ1068" s="109"/>
      <c r="AR1068" s="110"/>
      <c r="AS1068" s="111"/>
      <c r="AT1068" s="109"/>
      <c r="AU1068" s="109"/>
      <c r="AV1068" s="112"/>
      <c r="AW1068" s="108"/>
      <c r="AX1068" s="109"/>
      <c r="AY1068" s="109"/>
      <c r="AZ1068" s="109"/>
      <c r="BA1068" s="110"/>
      <c r="BB1068" s="111"/>
      <c r="BC1068" s="109"/>
      <c r="BD1068" s="109"/>
      <c r="BE1068" s="321"/>
      <c r="BF1068" s="322"/>
      <c r="BG1068" s="322"/>
      <c r="BH1068" s="322"/>
      <c r="BI1068" s="322"/>
      <c r="BJ1068" s="323"/>
      <c r="BK1068" s="48" t="s">
        <v>18</v>
      </c>
      <c r="BL1068" s="48" t="s">
        <v>29</v>
      </c>
      <c r="BN1068" s="146">
        <f t="shared" si="1684"/>
        <v>0</v>
      </c>
      <c r="BO1068" s="146">
        <f t="shared" si="1630"/>
        <v>0</v>
      </c>
      <c r="BP1068" s="146">
        <f t="shared" si="1631"/>
        <v>0</v>
      </c>
      <c r="BQ1068" s="146">
        <f t="shared" si="1632"/>
        <v>0</v>
      </c>
      <c r="BR1068" s="146">
        <f t="shared" si="1633"/>
        <v>0</v>
      </c>
      <c r="BS1068" s="146">
        <f t="shared" si="1634"/>
        <v>0</v>
      </c>
      <c r="BT1068" s="146">
        <f t="shared" si="1635"/>
        <v>2</v>
      </c>
      <c r="BU1068" s="146">
        <f t="shared" si="1636"/>
        <v>2</v>
      </c>
      <c r="BV1068" s="146">
        <f t="shared" si="1637"/>
        <v>2</v>
      </c>
      <c r="BW1068" s="146">
        <f t="shared" si="1638"/>
        <v>2</v>
      </c>
      <c r="BX1068" s="146">
        <f t="shared" si="1639"/>
        <v>2</v>
      </c>
      <c r="BY1068" s="146">
        <f t="shared" si="1640"/>
        <v>2</v>
      </c>
      <c r="BZ1068" s="146">
        <f t="shared" si="1641"/>
        <v>2</v>
      </c>
      <c r="CA1068" s="146">
        <f t="shared" si="1642"/>
        <v>2</v>
      </c>
      <c r="CB1068" s="146">
        <f t="shared" si="1643"/>
        <v>2</v>
      </c>
      <c r="CC1068" s="146">
        <f t="shared" si="1644"/>
        <v>2</v>
      </c>
      <c r="CD1068" s="146">
        <f t="shared" si="1645"/>
        <v>2</v>
      </c>
      <c r="CE1068" s="146">
        <f t="shared" si="1646"/>
        <v>2</v>
      </c>
      <c r="CF1068" s="146">
        <f t="shared" si="1647"/>
        <v>2</v>
      </c>
      <c r="CG1068" s="146">
        <f t="shared" si="1648"/>
        <v>2</v>
      </c>
      <c r="CH1068" s="146">
        <f t="shared" si="1649"/>
        <v>2</v>
      </c>
      <c r="CI1068" s="146">
        <f t="shared" si="1650"/>
        <v>0</v>
      </c>
      <c r="CJ1068" s="146">
        <f t="shared" si="1651"/>
        <v>0</v>
      </c>
      <c r="CK1068" s="146">
        <f t="shared" si="1652"/>
        <v>0</v>
      </c>
      <c r="CL1068" s="146">
        <f t="shared" si="1653"/>
        <v>0</v>
      </c>
      <c r="CM1068" s="146">
        <f t="shared" si="1654"/>
        <v>0</v>
      </c>
      <c r="CN1068" s="146">
        <f t="shared" si="1655"/>
        <v>0</v>
      </c>
      <c r="CO1068" s="146">
        <f t="shared" si="1656"/>
        <v>0</v>
      </c>
      <c r="CP1068" s="146">
        <f t="shared" si="1657"/>
        <v>0</v>
      </c>
      <c r="CQ1068" s="146">
        <f t="shared" si="1658"/>
        <v>0</v>
      </c>
      <c r="CR1068" s="146">
        <f t="shared" si="1659"/>
        <v>0</v>
      </c>
      <c r="CS1068" s="146">
        <f t="shared" si="1660"/>
        <v>0</v>
      </c>
      <c r="CT1068" s="146">
        <f t="shared" si="1661"/>
        <v>0</v>
      </c>
      <c r="CU1068" s="146">
        <f t="shared" si="1662"/>
        <v>0</v>
      </c>
      <c r="CV1068" s="146">
        <f t="shared" si="1663"/>
        <v>0</v>
      </c>
      <c r="CW1068" s="146">
        <f t="shared" si="1664"/>
        <v>0</v>
      </c>
      <c r="CX1068" s="146">
        <f t="shared" si="1665"/>
        <v>0</v>
      </c>
      <c r="CY1068" s="146">
        <f t="shared" si="1666"/>
        <v>0</v>
      </c>
      <c r="CZ1068" s="146">
        <f t="shared" si="1667"/>
        <v>0</v>
      </c>
      <c r="DA1068" s="146">
        <f t="shared" si="1668"/>
        <v>0</v>
      </c>
      <c r="DB1068" s="146">
        <f t="shared" si="1669"/>
        <v>0</v>
      </c>
      <c r="DC1068" s="146">
        <f t="shared" si="1670"/>
        <v>0</v>
      </c>
      <c r="DD1068" s="146">
        <f t="shared" si="1671"/>
        <v>0</v>
      </c>
      <c r="DE1068" s="146">
        <f t="shared" si="1672"/>
        <v>0</v>
      </c>
      <c r="DF1068" s="146">
        <f t="shared" si="1673"/>
        <v>0</v>
      </c>
      <c r="DG1068" s="146">
        <f t="shared" si="1674"/>
        <v>0</v>
      </c>
      <c r="DH1068" s="146">
        <f t="shared" si="1675"/>
        <v>0</v>
      </c>
      <c r="DI1068" s="146">
        <f t="shared" si="1676"/>
        <v>0</v>
      </c>
      <c r="DJ1068" s="146">
        <f t="shared" si="1677"/>
        <v>0</v>
      </c>
      <c r="DK1068" s="146">
        <f t="shared" si="1678"/>
        <v>0</v>
      </c>
      <c r="DL1068" s="146">
        <f t="shared" si="1679"/>
        <v>0</v>
      </c>
      <c r="DM1068" s="146">
        <f t="shared" si="1680"/>
        <v>0</v>
      </c>
      <c r="DN1068" s="65">
        <f t="shared" si="1706"/>
        <v>30</v>
      </c>
      <c r="DO1068" s="57">
        <f t="shared" si="1707"/>
        <v>30</v>
      </c>
      <c r="DP1068" s="57" t="str">
        <f t="shared" si="1708"/>
        <v/>
      </c>
      <c r="DQ1068" s="58" t="str">
        <f t="shared" si="1709"/>
        <v/>
      </c>
      <c r="DR1068" s="1">
        <f t="shared" si="1710"/>
        <v>1</v>
      </c>
      <c r="DS1068" s="168" t="e">
        <f>IF(AND(DR1068=#REF!,BL1068=#REF!),'Tiến độ'!D1068,"")</f>
        <v>#REF!</v>
      </c>
    </row>
    <row r="1069" spans="1:123" ht="11.25" customHeight="1">
      <c r="A1069" s="309"/>
      <c r="B1069" s="312"/>
      <c r="C1069" s="101" t="s">
        <v>1012</v>
      </c>
      <c r="D1069" s="102" t="s">
        <v>1013</v>
      </c>
      <c r="E1069" s="103">
        <v>3</v>
      </c>
      <c r="F1069" s="104">
        <v>60</v>
      </c>
      <c r="G1069" s="105"/>
      <c r="H1069" s="106">
        <f t="shared" si="1704"/>
        <v>1</v>
      </c>
      <c r="I1069" s="107">
        <f t="shared" si="1705"/>
        <v>0</v>
      </c>
      <c r="J1069" s="28"/>
      <c r="K1069" s="108"/>
      <c r="L1069" s="109"/>
      <c r="M1069" s="109"/>
      <c r="N1069" s="110"/>
      <c r="O1069" s="108"/>
      <c r="P1069" s="109"/>
      <c r="Q1069" s="109">
        <v>4</v>
      </c>
      <c r="R1069" s="110">
        <v>4</v>
      </c>
      <c r="S1069" s="108">
        <v>4</v>
      </c>
      <c r="T1069" s="109">
        <v>4</v>
      </c>
      <c r="U1069" s="109">
        <v>4</v>
      </c>
      <c r="V1069" s="109">
        <v>4</v>
      </c>
      <c r="W1069" s="110">
        <v>4</v>
      </c>
      <c r="X1069" s="108">
        <v>4</v>
      </c>
      <c r="Y1069" s="109">
        <v>4</v>
      </c>
      <c r="Z1069" s="109">
        <v>4</v>
      </c>
      <c r="AA1069" s="110">
        <v>4</v>
      </c>
      <c r="AB1069" s="108">
        <v>4</v>
      </c>
      <c r="AC1069" s="109">
        <v>4</v>
      </c>
      <c r="AD1069" s="109">
        <v>4</v>
      </c>
      <c r="AE1069" s="110">
        <v>4</v>
      </c>
      <c r="AF1069" s="108" t="s">
        <v>163</v>
      </c>
      <c r="AG1069" s="109" t="s">
        <v>163</v>
      </c>
      <c r="AH1069" s="109" t="s">
        <v>163</v>
      </c>
      <c r="AI1069" s="362"/>
      <c r="AJ1069" s="363"/>
      <c r="AK1069" s="108" t="s">
        <v>163</v>
      </c>
      <c r="AL1069" s="109"/>
      <c r="AM1069" s="109"/>
      <c r="AN1069" s="110"/>
      <c r="AO1069" s="108"/>
      <c r="AP1069" s="109"/>
      <c r="AQ1069" s="109"/>
      <c r="AR1069" s="110"/>
      <c r="AS1069" s="111"/>
      <c r="AT1069" s="109"/>
      <c r="AU1069" s="109"/>
      <c r="AV1069" s="112"/>
      <c r="AW1069" s="108"/>
      <c r="AX1069" s="109"/>
      <c r="AY1069" s="109"/>
      <c r="AZ1069" s="109"/>
      <c r="BA1069" s="110"/>
      <c r="BB1069" s="111"/>
      <c r="BC1069" s="109"/>
      <c r="BD1069" s="109"/>
      <c r="BE1069" s="321"/>
      <c r="BF1069" s="322"/>
      <c r="BG1069" s="322"/>
      <c r="BH1069" s="322"/>
      <c r="BI1069" s="322"/>
      <c r="BJ1069" s="323"/>
      <c r="BK1069" s="48" t="s">
        <v>18</v>
      </c>
      <c r="BL1069" s="48" t="s">
        <v>55</v>
      </c>
      <c r="BN1069" s="146">
        <f t="shared" si="1684"/>
        <v>0</v>
      </c>
      <c r="BO1069" s="146">
        <f t="shared" si="1630"/>
        <v>0</v>
      </c>
      <c r="BP1069" s="146">
        <f t="shared" si="1631"/>
        <v>0</v>
      </c>
      <c r="BQ1069" s="146">
        <f t="shared" si="1632"/>
        <v>0</v>
      </c>
      <c r="BR1069" s="146">
        <f t="shared" si="1633"/>
        <v>0</v>
      </c>
      <c r="BS1069" s="146">
        <f t="shared" si="1634"/>
        <v>0</v>
      </c>
      <c r="BT1069" s="146">
        <f t="shared" si="1635"/>
        <v>4</v>
      </c>
      <c r="BU1069" s="146">
        <f t="shared" si="1636"/>
        <v>4</v>
      </c>
      <c r="BV1069" s="146">
        <f t="shared" si="1637"/>
        <v>4</v>
      </c>
      <c r="BW1069" s="146">
        <f t="shared" si="1638"/>
        <v>4</v>
      </c>
      <c r="BX1069" s="146">
        <f t="shared" si="1639"/>
        <v>4</v>
      </c>
      <c r="BY1069" s="146">
        <f t="shared" si="1640"/>
        <v>4</v>
      </c>
      <c r="BZ1069" s="146">
        <f t="shared" si="1641"/>
        <v>4</v>
      </c>
      <c r="CA1069" s="146">
        <f t="shared" si="1642"/>
        <v>4</v>
      </c>
      <c r="CB1069" s="146">
        <f t="shared" si="1643"/>
        <v>4</v>
      </c>
      <c r="CC1069" s="146">
        <f t="shared" si="1644"/>
        <v>4</v>
      </c>
      <c r="CD1069" s="146">
        <f t="shared" si="1645"/>
        <v>4</v>
      </c>
      <c r="CE1069" s="146">
        <f t="shared" si="1646"/>
        <v>4</v>
      </c>
      <c r="CF1069" s="146">
        <f t="shared" si="1647"/>
        <v>4</v>
      </c>
      <c r="CG1069" s="146">
        <f t="shared" si="1648"/>
        <v>4</v>
      </c>
      <c r="CH1069" s="146">
        <f t="shared" si="1649"/>
        <v>4</v>
      </c>
      <c r="CI1069" s="146">
        <f t="shared" si="1650"/>
        <v>0</v>
      </c>
      <c r="CJ1069" s="146">
        <f t="shared" si="1651"/>
        <v>0</v>
      </c>
      <c r="CK1069" s="146">
        <f t="shared" si="1652"/>
        <v>0</v>
      </c>
      <c r="CL1069" s="146">
        <f t="shared" si="1653"/>
        <v>0</v>
      </c>
      <c r="CM1069" s="146">
        <f t="shared" si="1654"/>
        <v>0</v>
      </c>
      <c r="CN1069" s="146">
        <f t="shared" si="1655"/>
        <v>0</v>
      </c>
      <c r="CO1069" s="146">
        <f t="shared" si="1656"/>
        <v>0</v>
      </c>
      <c r="CP1069" s="146">
        <f t="shared" si="1657"/>
        <v>0</v>
      </c>
      <c r="CQ1069" s="146">
        <f t="shared" si="1658"/>
        <v>0</v>
      </c>
      <c r="CR1069" s="146">
        <f t="shared" si="1659"/>
        <v>0</v>
      </c>
      <c r="CS1069" s="146">
        <f t="shared" si="1660"/>
        <v>0</v>
      </c>
      <c r="CT1069" s="146">
        <f t="shared" si="1661"/>
        <v>0</v>
      </c>
      <c r="CU1069" s="146">
        <f t="shared" si="1662"/>
        <v>0</v>
      </c>
      <c r="CV1069" s="146">
        <f t="shared" si="1663"/>
        <v>0</v>
      </c>
      <c r="CW1069" s="146">
        <f t="shared" si="1664"/>
        <v>0</v>
      </c>
      <c r="CX1069" s="146">
        <f t="shared" si="1665"/>
        <v>0</v>
      </c>
      <c r="CY1069" s="146">
        <f t="shared" si="1666"/>
        <v>0</v>
      </c>
      <c r="CZ1069" s="146">
        <f t="shared" si="1667"/>
        <v>0</v>
      </c>
      <c r="DA1069" s="146">
        <f t="shared" si="1668"/>
        <v>0</v>
      </c>
      <c r="DB1069" s="146">
        <f t="shared" si="1669"/>
        <v>0</v>
      </c>
      <c r="DC1069" s="146">
        <f t="shared" si="1670"/>
        <v>0</v>
      </c>
      <c r="DD1069" s="146">
        <f t="shared" si="1671"/>
        <v>0</v>
      </c>
      <c r="DE1069" s="146">
        <f t="shared" si="1672"/>
        <v>0</v>
      </c>
      <c r="DF1069" s="146">
        <f t="shared" si="1673"/>
        <v>0</v>
      </c>
      <c r="DG1069" s="146">
        <f t="shared" si="1674"/>
        <v>0</v>
      </c>
      <c r="DH1069" s="146">
        <f t="shared" si="1675"/>
        <v>0</v>
      </c>
      <c r="DI1069" s="146">
        <f t="shared" si="1676"/>
        <v>0</v>
      </c>
      <c r="DJ1069" s="146">
        <f t="shared" si="1677"/>
        <v>0</v>
      </c>
      <c r="DK1069" s="146">
        <f t="shared" si="1678"/>
        <v>0</v>
      </c>
      <c r="DL1069" s="146">
        <f t="shared" si="1679"/>
        <v>0</v>
      </c>
      <c r="DM1069" s="146">
        <f t="shared" si="1680"/>
        <v>0</v>
      </c>
      <c r="DN1069" s="65">
        <f t="shared" si="1706"/>
        <v>60</v>
      </c>
      <c r="DO1069" s="57">
        <f t="shared" si="1707"/>
        <v>60</v>
      </c>
      <c r="DP1069" s="57" t="str">
        <f t="shared" si="1708"/>
        <v/>
      </c>
      <c r="DQ1069" s="58" t="str">
        <f t="shared" si="1709"/>
        <v/>
      </c>
      <c r="DR1069" s="1">
        <f t="shared" si="1710"/>
        <v>1</v>
      </c>
      <c r="DS1069" s="168" t="e">
        <f>IF(AND(DR1069=#REF!,BL1069=#REF!),'Tiến độ'!D1069,"")</f>
        <v>#REF!</v>
      </c>
    </row>
    <row r="1070" spans="1:123" ht="11.25" customHeight="1">
      <c r="A1070" s="309"/>
      <c r="B1070" s="312"/>
      <c r="C1070" s="101" t="s">
        <v>1025</v>
      </c>
      <c r="D1070" s="102" t="s">
        <v>1011</v>
      </c>
      <c r="E1070" s="103">
        <v>2</v>
      </c>
      <c r="F1070" s="104">
        <v>39</v>
      </c>
      <c r="G1070" s="105"/>
      <c r="H1070" s="106">
        <f t="shared" si="1704"/>
        <v>1</v>
      </c>
      <c r="I1070" s="107">
        <f t="shared" si="1705"/>
        <v>0</v>
      </c>
      <c r="J1070" s="28"/>
      <c r="K1070" s="108"/>
      <c r="L1070" s="109"/>
      <c r="M1070" s="109"/>
      <c r="N1070" s="110"/>
      <c r="O1070" s="108"/>
      <c r="P1070" s="109"/>
      <c r="Q1070" s="109">
        <v>3</v>
      </c>
      <c r="R1070" s="110">
        <v>3</v>
      </c>
      <c r="S1070" s="108">
        <v>3</v>
      </c>
      <c r="T1070" s="109">
        <v>3</v>
      </c>
      <c r="U1070" s="109">
        <v>3</v>
      </c>
      <c r="V1070" s="109">
        <v>3</v>
      </c>
      <c r="W1070" s="110">
        <v>3</v>
      </c>
      <c r="X1070" s="108">
        <v>3</v>
      </c>
      <c r="Y1070" s="109">
        <v>3</v>
      </c>
      <c r="Z1070" s="109">
        <v>3</v>
      </c>
      <c r="AA1070" s="110">
        <v>3</v>
      </c>
      <c r="AB1070" s="108">
        <v>3</v>
      </c>
      <c r="AC1070" s="109">
        <v>3</v>
      </c>
      <c r="AD1070" s="109"/>
      <c r="AE1070" s="110"/>
      <c r="AF1070" s="108" t="s">
        <v>163</v>
      </c>
      <c r="AG1070" s="109" t="s">
        <v>163</v>
      </c>
      <c r="AH1070" s="109" t="s">
        <v>163</v>
      </c>
      <c r="AI1070" s="362"/>
      <c r="AJ1070" s="363"/>
      <c r="AK1070" s="108" t="s">
        <v>163</v>
      </c>
      <c r="AL1070" s="109"/>
      <c r="AM1070" s="109"/>
      <c r="AN1070" s="110"/>
      <c r="AO1070" s="108"/>
      <c r="AP1070" s="109"/>
      <c r="AQ1070" s="109"/>
      <c r="AR1070" s="110"/>
      <c r="AS1070" s="111"/>
      <c r="AT1070" s="109"/>
      <c r="AU1070" s="109"/>
      <c r="AV1070" s="112"/>
      <c r="AW1070" s="108"/>
      <c r="AX1070" s="109"/>
      <c r="AY1070" s="109"/>
      <c r="AZ1070" s="109"/>
      <c r="BA1070" s="110"/>
      <c r="BB1070" s="111"/>
      <c r="BC1070" s="109"/>
      <c r="BD1070" s="109"/>
      <c r="BE1070" s="321"/>
      <c r="BF1070" s="322"/>
      <c r="BG1070" s="322"/>
      <c r="BH1070" s="322"/>
      <c r="BI1070" s="322"/>
      <c r="BJ1070" s="323"/>
      <c r="BK1070" s="48" t="s">
        <v>18</v>
      </c>
      <c r="BL1070" s="48" t="s">
        <v>56</v>
      </c>
      <c r="BN1070" s="146">
        <f t="shared" si="1684"/>
        <v>0</v>
      </c>
      <c r="BO1070" s="146">
        <f t="shared" si="1630"/>
        <v>0</v>
      </c>
      <c r="BP1070" s="146">
        <f t="shared" si="1631"/>
        <v>0</v>
      </c>
      <c r="BQ1070" s="146">
        <f t="shared" si="1632"/>
        <v>0</v>
      </c>
      <c r="BR1070" s="146">
        <f t="shared" si="1633"/>
        <v>0</v>
      </c>
      <c r="BS1070" s="146">
        <f t="shared" si="1634"/>
        <v>0</v>
      </c>
      <c r="BT1070" s="146">
        <f t="shared" si="1635"/>
        <v>3</v>
      </c>
      <c r="BU1070" s="146">
        <f t="shared" si="1636"/>
        <v>3</v>
      </c>
      <c r="BV1070" s="146">
        <f t="shared" si="1637"/>
        <v>3</v>
      </c>
      <c r="BW1070" s="146">
        <f t="shared" si="1638"/>
        <v>3</v>
      </c>
      <c r="BX1070" s="146">
        <f t="shared" si="1639"/>
        <v>3</v>
      </c>
      <c r="BY1070" s="146">
        <f t="shared" si="1640"/>
        <v>3</v>
      </c>
      <c r="BZ1070" s="146">
        <f t="shared" si="1641"/>
        <v>3</v>
      </c>
      <c r="CA1070" s="146">
        <f t="shared" si="1642"/>
        <v>3</v>
      </c>
      <c r="CB1070" s="146">
        <f t="shared" si="1643"/>
        <v>3</v>
      </c>
      <c r="CC1070" s="146">
        <f t="shared" si="1644"/>
        <v>3</v>
      </c>
      <c r="CD1070" s="146">
        <f t="shared" si="1645"/>
        <v>3</v>
      </c>
      <c r="CE1070" s="146">
        <f t="shared" si="1646"/>
        <v>3</v>
      </c>
      <c r="CF1070" s="146">
        <f t="shared" si="1647"/>
        <v>3</v>
      </c>
      <c r="CG1070" s="146">
        <f t="shared" si="1648"/>
        <v>0</v>
      </c>
      <c r="CH1070" s="146">
        <f t="shared" si="1649"/>
        <v>0</v>
      </c>
      <c r="CI1070" s="146">
        <f t="shared" si="1650"/>
        <v>0</v>
      </c>
      <c r="CJ1070" s="146">
        <f t="shared" si="1651"/>
        <v>0</v>
      </c>
      <c r="CK1070" s="146">
        <f t="shared" si="1652"/>
        <v>0</v>
      </c>
      <c r="CL1070" s="146">
        <f t="shared" si="1653"/>
        <v>0</v>
      </c>
      <c r="CM1070" s="146">
        <f t="shared" si="1654"/>
        <v>0</v>
      </c>
      <c r="CN1070" s="146">
        <f t="shared" si="1655"/>
        <v>0</v>
      </c>
      <c r="CO1070" s="146">
        <f t="shared" si="1656"/>
        <v>0</v>
      </c>
      <c r="CP1070" s="146">
        <f t="shared" si="1657"/>
        <v>0</v>
      </c>
      <c r="CQ1070" s="146">
        <f t="shared" si="1658"/>
        <v>0</v>
      </c>
      <c r="CR1070" s="146">
        <f t="shared" si="1659"/>
        <v>0</v>
      </c>
      <c r="CS1070" s="146">
        <f t="shared" si="1660"/>
        <v>0</v>
      </c>
      <c r="CT1070" s="146">
        <f t="shared" si="1661"/>
        <v>0</v>
      </c>
      <c r="CU1070" s="146">
        <f t="shared" si="1662"/>
        <v>0</v>
      </c>
      <c r="CV1070" s="146">
        <f t="shared" si="1663"/>
        <v>0</v>
      </c>
      <c r="CW1070" s="146">
        <f t="shared" si="1664"/>
        <v>0</v>
      </c>
      <c r="CX1070" s="146">
        <f t="shared" si="1665"/>
        <v>0</v>
      </c>
      <c r="CY1070" s="146">
        <f t="shared" si="1666"/>
        <v>0</v>
      </c>
      <c r="CZ1070" s="146">
        <f t="shared" si="1667"/>
        <v>0</v>
      </c>
      <c r="DA1070" s="146">
        <f t="shared" si="1668"/>
        <v>0</v>
      </c>
      <c r="DB1070" s="146">
        <f t="shared" si="1669"/>
        <v>0</v>
      </c>
      <c r="DC1070" s="146">
        <f t="shared" si="1670"/>
        <v>0</v>
      </c>
      <c r="DD1070" s="146">
        <f t="shared" si="1671"/>
        <v>0</v>
      </c>
      <c r="DE1070" s="146">
        <f t="shared" si="1672"/>
        <v>0</v>
      </c>
      <c r="DF1070" s="146">
        <f t="shared" si="1673"/>
        <v>0</v>
      </c>
      <c r="DG1070" s="146">
        <f t="shared" si="1674"/>
        <v>0</v>
      </c>
      <c r="DH1070" s="146">
        <f t="shared" si="1675"/>
        <v>0</v>
      </c>
      <c r="DI1070" s="146">
        <f t="shared" si="1676"/>
        <v>0</v>
      </c>
      <c r="DJ1070" s="146">
        <f t="shared" si="1677"/>
        <v>0</v>
      </c>
      <c r="DK1070" s="146">
        <f t="shared" si="1678"/>
        <v>0</v>
      </c>
      <c r="DL1070" s="146">
        <f t="shared" si="1679"/>
        <v>0</v>
      </c>
      <c r="DM1070" s="146">
        <f t="shared" si="1680"/>
        <v>0</v>
      </c>
      <c r="DN1070" s="65">
        <f t="shared" si="1706"/>
        <v>39</v>
      </c>
      <c r="DO1070" s="57">
        <f t="shared" si="1707"/>
        <v>39</v>
      </c>
      <c r="DP1070" s="57" t="str">
        <f t="shared" si="1708"/>
        <v/>
      </c>
      <c r="DQ1070" s="58" t="str">
        <f t="shared" si="1709"/>
        <v/>
      </c>
      <c r="DR1070" s="1">
        <f t="shared" si="1710"/>
        <v>1</v>
      </c>
      <c r="DS1070" s="168" t="e">
        <f>IF(AND(DR1070=#REF!,BL1070=#REF!),'Tiến độ'!D1070,"")</f>
        <v>#REF!</v>
      </c>
    </row>
    <row r="1071" spans="1:123" ht="11.25" customHeight="1">
      <c r="A1071" s="309"/>
      <c r="B1071" s="312"/>
      <c r="C1071" s="254" t="s">
        <v>11956</v>
      </c>
      <c r="D1071" s="102" t="s">
        <v>11958</v>
      </c>
      <c r="E1071" s="103">
        <v>3</v>
      </c>
      <c r="F1071" s="104">
        <v>45</v>
      </c>
      <c r="G1071" s="105"/>
      <c r="H1071" s="106"/>
      <c r="I1071" s="107"/>
      <c r="J1071" s="28"/>
      <c r="K1071" s="108"/>
      <c r="L1071" s="109"/>
      <c r="M1071" s="109"/>
      <c r="N1071" s="110"/>
      <c r="O1071" s="108"/>
      <c r="P1071" s="109"/>
      <c r="Q1071" s="109"/>
      <c r="R1071" s="110"/>
      <c r="S1071" s="108"/>
      <c r="T1071" s="109"/>
      <c r="U1071" s="109"/>
      <c r="V1071" s="109"/>
      <c r="W1071" s="110"/>
      <c r="X1071" s="108"/>
      <c r="Y1071" s="109"/>
      <c r="Z1071" s="109"/>
      <c r="AA1071" s="110"/>
      <c r="AB1071" s="108"/>
      <c r="AC1071" s="109"/>
      <c r="AD1071" s="109"/>
      <c r="AE1071" s="110"/>
      <c r="AF1071" s="108"/>
      <c r="AG1071" s="109"/>
      <c r="AH1071" s="109"/>
      <c r="AI1071" s="362"/>
      <c r="AJ1071" s="363"/>
      <c r="AK1071" s="108"/>
      <c r="AL1071" s="109">
        <v>3</v>
      </c>
      <c r="AM1071" s="109">
        <v>3</v>
      </c>
      <c r="AN1071" s="110">
        <v>3</v>
      </c>
      <c r="AO1071" s="108">
        <v>3</v>
      </c>
      <c r="AP1071" s="109">
        <v>3</v>
      </c>
      <c r="AQ1071" s="109">
        <v>3</v>
      </c>
      <c r="AR1071" s="110">
        <v>3</v>
      </c>
      <c r="AS1071" s="111">
        <v>3</v>
      </c>
      <c r="AT1071" s="109">
        <v>3</v>
      </c>
      <c r="AU1071" s="109">
        <v>3</v>
      </c>
      <c r="AV1071" s="112">
        <v>3</v>
      </c>
      <c r="AW1071" s="108">
        <v>3</v>
      </c>
      <c r="AX1071" s="109">
        <v>3</v>
      </c>
      <c r="AY1071" s="109">
        <v>3</v>
      </c>
      <c r="AZ1071" s="109">
        <v>3</v>
      </c>
      <c r="BA1071" s="110"/>
      <c r="BB1071" s="111"/>
      <c r="BC1071" s="109"/>
      <c r="BD1071" s="109"/>
      <c r="BE1071" s="321"/>
      <c r="BF1071" s="322"/>
      <c r="BG1071" s="322"/>
      <c r="BH1071" s="322"/>
      <c r="BI1071" s="322"/>
      <c r="BJ1071" s="323"/>
      <c r="BK1071" s="48"/>
      <c r="BL1071" s="48"/>
      <c r="BN1071" s="146">
        <f t="shared" si="1684"/>
        <v>0</v>
      </c>
      <c r="BO1071" s="146">
        <f t="shared" si="1630"/>
        <v>0</v>
      </c>
      <c r="BP1071" s="146">
        <f t="shared" si="1631"/>
        <v>0</v>
      </c>
      <c r="BQ1071" s="146">
        <f t="shared" si="1632"/>
        <v>0</v>
      </c>
      <c r="BR1071" s="146">
        <f t="shared" si="1633"/>
        <v>0</v>
      </c>
      <c r="BS1071" s="146">
        <f t="shared" si="1634"/>
        <v>0</v>
      </c>
      <c r="BT1071" s="146">
        <f t="shared" si="1635"/>
        <v>0</v>
      </c>
      <c r="BU1071" s="146">
        <f t="shared" si="1636"/>
        <v>0</v>
      </c>
      <c r="BV1071" s="146">
        <f t="shared" si="1637"/>
        <v>0</v>
      </c>
      <c r="BW1071" s="146">
        <f t="shared" si="1638"/>
        <v>0</v>
      </c>
      <c r="BX1071" s="146">
        <f t="shared" si="1639"/>
        <v>0</v>
      </c>
      <c r="BY1071" s="146">
        <f t="shared" si="1640"/>
        <v>0</v>
      </c>
      <c r="BZ1071" s="146">
        <f t="shared" si="1641"/>
        <v>0</v>
      </c>
      <c r="CA1071" s="146">
        <f t="shared" si="1642"/>
        <v>0</v>
      </c>
      <c r="CB1071" s="146">
        <f t="shared" si="1643"/>
        <v>0</v>
      </c>
      <c r="CC1071" s="146">
        <f t="shared" si="1644"/>
        <v>0</v>
      </c>
      <c r="CD1071" s="146">
        <f t="shared" si="1645"/>
        <v>0</v>
      </c>
      <c r="CE1071" s="146">
        <f t="shared" si="1646"/>
        <v>0</v>
      </c>
      <c r="CF1071" s="146">
        <f t="shared" si="1647"/>
        <v>0</v>
      </c>
      <c r="CG1071" s="146">
        <f t="shared" si="1648"/>
        <v>0</v>
      </c>
      <c r="CH1071" s="146">
        <f t="shared" si="1649"/>
        <v>0</v>
      </c>
      <c r="CI1071" s="146">
        <f t="shared" si="1650"/>
        <v>0</v>
      </c>
      <c r="CJ1071" s="146">
        <f t="shared" si="1651"/>
        <v>0</v>
      </c>
      <c r="CK1071" s="146">
        <f t="shared" si="1652"/>
        <v>0</v>
      </c>
      <c r="CL1071" s="146">
        <f t="shared" si="1653"/>
        <v>0</v>
      </c>
      <c r="CM1071" s="146">
        <f t="shared" si="1654"/>
        <v>0</v>
      </c>
      <c r="CN1071" s="146">
        <f t="shared" si="1655"/>
        <v>0</v>
      </c>
      <c r="CO1071" s="146">
        <f t="shared" si="1656"/>
        <v>0</v>
      </c>
      <c r="CP1071" s="146">
        <f t="shared" si="1657"/>
        <v>0</v>
      </c>
      <c r="CQ1071" s="146">
        <f t="shared" si="1658"/>
        <v>0</v>
      </c>
      <c r="CR1071" s="146">
        <f t="shared" si="1659"/>
        <v>0</v>
      </c>
      <c r="CS1071" s="146">
        <f t="shared" si="1660"/>
        <v>0</v>
      </c>
      <c r="CT1071" s="146">
        <f t="shared" si="1661"/>
        <v>0</v>
      </c>
      <c r="CU1071" s="146">
        <f t="shared" si="1662"/>
        <v>0</v>
      </c>
      <c r="CV1071" s="146">
        <f t="shared" si="1663"/>
        <v>0</v>
      </c>
      <c r="CW1071" s="146">
        <f t="shared" si="1664"/>
        <v>0</v>
      </c>
      <c r="CX1071" s="146">
        <f t="shared" si="1665"/>
        <v>0</v>
      </c>
      <c r="CY1071" s="146">
        <f t="shared" si="1666"/>
        <v>0</v>
      </c>
      <c r="CZ1071" s="146">
        <f t="shared" si="1667"/>
        <v>0</v>
      </c>
      <c r="DA1071" s="146">
        <f t="shared" si="1668"/>
        <v>0</v>
      </c>
      <c r="DB1071" s="146">
        <f t="shared" si="1669"/>
        <v>0</v>
      </c>
      <c r="DC1071" s="146">
        <f t="shared" si="1670"/>
        <v>0</v>
      </c>
      <c r="DD1071" s="146">
        <f t="shared" si="1671"/>
        <v>0</v>
      </c>
      <c r="DE1071" s="146">
        <f t="shared" si="1672"/>
        <v>0</v>
      </c>
      <c r="DF1071" s="146">
        <f t="shared" si="1673"/>
        <v>0</v>
      </c>
      <c r="DG1071" s="146">
        <f t="shared" si="1674"/>
        <v>0</v>
      </c>
      <c r="DH1071" s="146">
        <f t="shared" si="1675"/>
        <v>0</v>
      </c>
      <c r="DI1071" s="146">
        <f t="shared" si="1676"/>
        <v>0</v>
      </c>
      <c r="DJ1071" s="146">
        <f t="shared" si="1677"/>
        <v>0</v>
      </c>
      <c r="DK1071" s="146">
        <f t="shared" si="1678"/>
        <v>0</v>
      </c>
      <c r="DL1071" s="146">
        <f t="shared" si="1679"/>
        <v>0</v>
      </c>
      <c r="DM1071" s="146">
        <f t="shared" si="1680"/>
        <v>0</v>
      </c>
      <c r="DN1071" s="65"/>
      <c r="DO1071" s="57"/>
      <c r="DP1071" s="57"/>
      <c r="DQ1071" s="58"/>
      <c r="DS1071" s="168" t="e">
        <f>IF(AND(DR1071=#REF!,BL1071=#REF!),'Tiến độ'!D1071,"")</f>
        <v>#REF!</v>
      </c>
    </row>
    <row r="1072" spans="1:123" ht="11.25" customHeight="1">
      <c r="A1072" s="309" t="str">
        <f>IF(B1072="","",MAX($A$7:A1066)+1)</f>
        <v/>
      </c>
      <c r="B1072" s="312"/>
      <c r="C1072" s="254" t="s">
        <v>11957</v>
      </c>
      <c r="D1072" s="102" t="s">
        <v>11959</v>
      </c>
      <c r="E1072" s="103">
        <v>2</v>
      </c>
      <c r="F1072" s="104">
        <v>30</v>
      </c>
      <c r="G1072" s="105"/>
      <c r="H1072" s="106"/>
      <c r="I1072" s="107"/>
      <c r="J1072" s="28"/>
      <c r="K1072" s="108"/>
      <c r="L1072" s="109"/>
      <c r="M1072" s="109"/>
      <c r="N1072" s="110"/>
      <c r="O1072" s="108"/>
      <c r="P1072" s="109"/>
      <c r="Q1072" s="109"/>
      <c r="R1072" s="110"/>
      <c r="S1072" s="108"/>
      <c r="T1072" s="109"/>
      <c r="U1072" s="109"/>
      <c r="V1072" s="109"/>
      <c r="W1072" s="110"/>
      <c r="X1072" s="108"/>
      <c r="Y1072" s="109"/>
      <c r="Z1072" s="109"/>
      <c r="AA1072" s="110"/>
      <c r="AB1072" s="108"/>
      <c r="AC1072" s="109"/>
      <c r="AD1072" s="109"/>
      <c r="AE1072" s="110"/>
      <c r="AF1072" s="108"/>
      <c r="AG1072" s="109"/>
      <c r="AH1072" s="109"/>
      <c r="AI1072" s="362"/>
      <c r="AJ1072" s="363"/>
      <c r="AK1072" s="108"/>
      <c r="AL1072" s="109">
        <v>2</v>
      </c>
      <c r="AM1072" s="109">
        <v>2</v>
      </c>
      <c r="AN1072" s="110">
        <v>2</v>
      </c>
      <c r="AO1072" s="108">
        <v>2</v>
      </c>
      <c r="AP1072" s="109">
        <v>2</v>
      </c>
      <c r="AQ1072" s="109">
        <v>2</v>
      </c>
      <c r="AR1072" s="110">
        <v>2</v>
      </c>
      <c r="AS1072" s="111">
        <v>2</v>
      </c>
      <c r="AT1072" s="109">
        <v>2</v>
      </c>
      <c r="AU1072" s="109">
        <v>2</v>
      </c>
      <c r="AV1072" s="112">
        <v>2</v>
      </c>
      <c r="AW1072" s="108">
        <v>2</v>
      </c>
      <c r="AX1072" s="109">
        <v>2</v>
      </c>
      <c r="AY1072" s="109">
        <v>2</v>
      </c>
      <c r="AZ1072" s="109">
        <v>2</v>
      </c>
      <c r="BA1072" s="110"/>
      <c r="BB1072" s="111"/>
      <c r="BC1072" s="109"/>
      <c r="BD1072" s="109"/>
      <c r="BE1072" s="321"/>
      <c r="BF1072" s="322"/>
      <c r="BG1072" s="322"/>
      <c r="BH1072" s="322"/>
      <c r="BI1072" s="322"/>
      <c r="BJ1072" s="323"/>
      <c r="BK1072" s="48"/>
      <c r="BL1072" s="48"/>
      <c r="BN1072" s="146">
        <f t="shared" si="1684"/>
        <v>0</v>
      </c>
      <c r="BO1072" s="146">
        <f t="shared" si="1630"/>
        <v>0</v>
      </c>
      <c r="BP1072" s="146">
        <f t="shared" si="1631"/>
        <v>0</v>
      </c>
      <c r="BQ1072" s="146">
        <f t="shared" si="1632"/>
        <v>0</v>
      </c>
      <c r="BR1072" s="146">
        <f t="shared" si="1633"/>
        <v>0</v>
      </c>
      <c r="BS1072" s="146">
        <f t="shared" si="1634"/>
        <v>0</v>
      </c>
      <c r="BT1072" s="146">
        <f t="shared" si="1635"/>
        <v>0</v>
      </c>
      <c r="BU1072" s="146">
        <f t="shared" si="1636"/>
        <v>0</v>
      </c>
      <c r="BV1072" s="146">
        <f t="shared" si="1637"/>
        <v>0</v>
      </c>
      <c r="BW1072" s="146">
        <f t="shared" si="1638"/>
        <v>0</v>
      </c>
      <c r="BX1072" s="146">
        <f t="shared" si="1639"/>
        <v>0</v>
      </c>
      <c r="BY1072" s="146">
        <f t="shared" si="1640"/>
        <v>0</v>
      </c>
      <c r="BZ1072" s="146">
        <f t="shared" si="1641"/>
        <v>0</v>
      </c>
      <c r="CA1072" s="146">
        <f t="shared" si="1642"/>
        <v>0</v>
      </c>
      <c r="CB1072" s="146">
        <f t="shared" si="1643"/>
        <v>0</v>
      </c>
      <c r="CC1072" s="146">
        <f t="shared" si="1644"/>
        <v>0</v>
      </c>
      <c r="CD1072" s="146">
        <f t="shared" si="1645"/>
        <v>0</v>
      </c>
      <c r="CE1072" s="146">
        <f t="shared" si="1646"/>
        <v>0</v>
      </c>
      <c r="CF1072" s="146">
        <f t="shared" si="1647"/>
        <v>0</v>
      </c>
      <c r="CG1072" s="146">
        <f t="shared" si="1648"/>
        <v>0</v>
      </c>
      <c r="CH1072" s="146">
        <f t="shared" si="1649"/>
        <v>0</v>
      </c>
      <c r="CI1072" s="146">
        <f t="shared" si="1650"/>
        <v>0</v>
      </c>
      <c r="CJ1072" s="146">
        <f t="shared" si="1651"/>
        <v>0</v>
      </c>
      <c r="CK1072" s="146">
        <f t="shared" si="1652"/>
        <v>0</v>
      </c>
      <c r="CL1072" s="146">
        <f t="shared" si="1653"/>
        <v>0</v>
      </c>
      <c r="CM1072" s="146">
        <f t="shared" si="1654"/>
        <v>0</v>
      </c>
      <c r="CN1072" s="146">
        <f t="shared" si="1655"/>
        <v>0</v>
      </c>
      <c r="CO1072" s="146">
        <f t="shared" si="1656"/>
        <v>0</v>
      </c>
      <c r="CP1072" s="146">
        <f t="shared" si="1657"/>
        <v>0</v>
      </c>
      <c r="CQ1072" s="146">
        <f t="shared" si="1658"/>
        <v>0</v>
      </c>
      <c r="CR1072" s="146">
        <f t="shared" si="1659"/>
        <v>0</v>
      </c>
      <c r="CS1072" s="146">
        <f t="shared" si="1660"/>
        <v>0</v>
      </c>
      <c r="CT1072" s="146">
        <f t="shared" si="1661"/>
        <v>0</v>
      </c>
      <c r="CU1072" s="146">
        <f t="shared" si="1662"/>
        <v>0</v>
      </c>
      <c r="CV1072" s="146">
        <f t="shared" si="1663"/>
        <v>0</v>
      </c>
      <c r="CW1072" s="146">
        <f t="shared" si="1664"/>
        <v>0</v>
      </c>
      <c r="CX1072" s="146">
        <f t="shared" si="1665"/>
        <v>0</v>
      </c>
      <c r="CY1072" s="146">
        <f t="shared" si="1666"/>
        <v>0</v>
      </c>
      <c r="CZ1072" s="146">
        <f t="shared" si="1667"/>
        <v>0</v>
      </c>
      <c r="DA1072" s="146">
        <f t="shared" si="1668"/>
        <v>0</v>
      </c>
      <c r="DB1072" s="146">
        <f t="shared" si="1669"/>
        <v>0</v>
      </c>
      <c r="DC1072" s="146">
        <f t="shared" si="1670"/>
        <v>0</v>
      </c>
      <c r="DD1072" s="146">
        <f t="shared" si="1671"/>
        <v>0</v>
      </c>
      <c r="DE1072" s="146">
        <f t="shared" si="1672"/>
        <v>0</v>
      </c>
      <c r="DF1072" s="146">
        <f t="shared" si="1673"/>
        <v>0</v>
      </c>
      <c r="DG1072" s="146">
        <f t="shared" si="1674"/>
        <v>0</v>
      </c>
      <c r="DH1072" s="146">
        <f t="shared" si="1675"/>
        <v>0</v>
      </c>
      <c r="DI1072" s="146">
        <f t="shared" si="1676"/>
        <v>0</v>
      </c>
      <c r="DJ1072" s="146">
        <f t="shared" si="1677"/>
        <v>0</v>
      </c>
      <c r="DK1072" s="146">
        <f t="shared" si="1678"/>
        <v>0</v>
      </c>
      <c r="DL1072" s="146">
        <f t="shared" si="1679"/>
        <v>0</v>
      </c>
      <c r="DM1072" s="146">
        <f t="shared" si="1680"/>
        <v>0</v>
      </c>
      <c r="DN1072" s="65"/>
      <c r="DO1072" s="57"/>
      <c r="DP1072" s="57"/>
      <c r="DQ1072" s="58"/>
      <c r="DS1072" s="168" t="e">
        <f>IF(AND(DR1072=#REF!,BL1072=#REF!),'Tiến độ'!D1072,"")</f>
        <v>#REF!</v>
      </c>
    </row>
    <row r="1073" spans="1:123" ht="11.25" customHeight="1">
      <c r="A1073" s="309" t="str">
        <f>IF(B1073="","",MAX($A$7:A1072)+1)</f>
        <v/>
      </c>
      <c r="B1073" s="312"/>
      <c r="C1073" s="254" t="s">
        <v>11961</v>
      </c>
      <c r="D1073" s="102" t="s">
        <v>11960</v>
      </c>
      <c r="E1073" s="103">
        <v>3</v>
      </c>
      <c r="F1073" s="104">
        <v>15</v>
      </c>
      <c r="G1073" s="105">
        <v>60</v>
      </c>
      <c r="H1073" s="106"/>
      <c r="I1073" s="107"/>
      <c r="J1073" s="28"/>
      <c r="K1073" s="108"/>
      <c r="L1073" s="109"/>
      <c r="M1073" s="109"/>
      <c r="N1073" s="110"/>
      <c r="O1073" s="108"/>
      <c r="P1073" s="109"/>
      <c r="Q1073" s="109"/>
      <c r="R1073" s="110"/>
      <c r="S1073" s="108"/>
      <c r="T1073" s="109"/>
      <c r="U1073" s="109"/>
      <c r="V1073" s="109"/>
      <c r="W1073" s="110"/>
      <c r="X1073" s="108"/>
      <c r="Y1073" s="109"/>
      <c r="Z1073" s="109"/>
      <c r="AA1073" s="110"/>
      <c r="AB1073" s="108"/>
      <c r="AC1073" s="109"/>
      <c r="AD1073" s="109"/>
      <c r="AE1073" s="110"/>
      <c r="AF1073" s="108"/>
      <c r="AG1073" s="109"/>
      <c r="AH1073" s="109"/>
      <c r="AI1073" s="362"/>
      <c r="AJ1073" s="363"/>
      <c r="AK1073" s="108"/>
      <c r="AL1073" s="109">
        <v>5</v>
      </c>
      <c r="AM1073" s="109">
        <v>5</v>
      </c>
      <c r="AN1073" s="110">
        <v>5</v>
      </c>
      <c r="AO1073" s="108">
        <v>5</v>
      </c>
      <c r="AP1073" s="109">
        <v>5</v>
      </c>
      <c r="AQ1073" s="109">
        <v>5</v>
      </c>
      <c r="AR1073" s="110">
        <v>5</v>
      </c>
      <c r="AS1073" s="111">
        <v>5</v>
      </c>
      <c r="AT1073" s="109">
        <v>5</v>
      </c>
      <c r="AU1073" s="109">
        <v>5</v>
      </c>
      <c r="AV1073" s="112">
        <v>5</v>
      </c>
      <c r="AW1073" s="108">
        <v>5</v>
      </c>
      <c r="AX1073" s="109">
        <v>5</v>
      </c>
      <c r="AY1073" s="109">
        <v>5</v>
      </c>
      <c r="AZ1073" s="109">
        <v>5</v>
      </c>
      <c r="BA1073" s="110"/>
      <c r="BB1073" s="111"/>
      <c r="BC1073" s="109"/>
      <c r="BD1073" s="109"/>
      <c r="BE1073" s="321"/>
      <c r="BF1073" s="322"/>
      <c r="BG1073" s="322"/>
      <c r="BH1073" s="322"/>
      <c r="BI1073" s="322"/>
      <c r="BJ1073" s="323"/>
      <c r="BK1073" s="48"/>
      <c r="BL1073" s="48"/>
      <c r="BN1073" s="146">
        <f t="shared" si="1684"/>
        <v>0</v>
      </c>
      <c r="BO1073" s="146">
        <f t="shared" si="1630"/>
        <v>0</v>
      </c>
      <c r="BP1073" s="146">
        <f t="shared" si="1631"/>
        <v>0</v>
      </c>
      <c r="BQ1073" s="146">
        <f t="shared" si="1632"/>
        <v>0</v>
      </c>
      <c r="BR1073" s="146">
        <f t="shared" si="1633"/>
        <v>0</v>
      </c>
      <c r="BS1073" s="146">
        <f t="shared" si="1634"/>
        <v>0</v>
      </c>
      <c r="BT1073" s="146">
        <f t="shared" si="1635"/>
        <v>0</v>
      </c>
      <c r="BU1073" s="146">
        <f t="shared" si="1636"/>
        <v>0</v>
      </c>
      <c r="BV1073" s="146">
        <f t="shared" si="1637"/>
        <v>0</v>
      </c>
      <c r="BW1073" s="146">
        <f t="shared" si="1638"/>
        <v>0</v>
      </c>
      <c r="BX1073" s="146">
        <f t="shared" si="1639"/>
        <v>0</v>
      </c>
      <c r="BY1073" s="146">
        <f t="shared" si="1640"/>
        <v>0</v>
      </c>
      <c r="BZ1073" s="146">
        <f t="shared" si="1641"/>
        <v>0</v>
      </c>
      <c r="CA1073" s="146">
        <f t="shared" si="1642"/>
        <v>0</v>
      </c>
      <c r="CB1073" s="146">
        <f t="shared" si="1643"/>
        <v>0</v>
      </c>
      <c r="CC1073" s="146">
        <f t="shared" si="1644"/>
        <v>0</v>
      </c>
      <c r="CD1073" s="146">
        <f t="shared" si="1645"/>
        <v>0</v>
      </c>
      <c r="CE1073" s="146">
        <f t="shared" si="1646"/>
        <v>0</v>
      </c>
      <c r="CF1073" s="146">
        <f t="shared" si="1647"/>
        <v>0</v>
      </c>
      <c r="CG1073" s="146">
        <f t="shared" si="1648"/>
        <v>0</v>
      </c>
      <c r="CH1073" s="146">
        <f t="shared" si="1649"/>
        <v>0</v>
      </c>
      <c r="CI1073" s="146">
        <f t="shared" si="1650"/>
        <v>0</v>
      </c>
      <c r="CJ1073" s="146">
        <f t="shared" si="1651"/>
        <v>0</v>
      </c>
      <c r="CK1073" s="146">
        <f t="shared" si="1652"/>
        <v>0</v>
      </c>
      <c r="CL1073" s="146">
        <f t="shared" si="1653"/>
        <v>0</v>
      </c>
      <c r="CM1073" s="146">
        <f t="shared" si="1654"/>
        <v>0</v>
      </c>
      <c r="CN1073" s="146">
        <f t="shared" si="1655"/>
        <v>0</v>
      </c>
      <c r="CO1073" s="146">
        <f t="shared" si="1656"/>
        <v>0</v>
      </c>
      <c r="CP1073" s="146">
        <f t="shared" si="1657"/>
        <v>0</v>
      </c>
      <c r="CQ1073" s="146">
        <f t="shared" si="1658"/>
        <v>0</v>
      </c>
      <c r="CR1073" s="146">
        <f t="shared" si="1659"/>
        <v>0</v>
      </c>
      <c r="CS1073" s="146">
        <f t="shared" si="1660"/>
        <v>0</v>
      </c>
      <c r="CT1073" s="146">
        <f t="shared" si="1661"/>
        <v>0</v>
      </c>
      <c r="CU1073" s="146">
        <f t="shared" si="1662"/>
        <v>0</v>
      </c>
      <c r="CV1073" s="146">
        <f t="shared" si="1663"/>
        <v>0</v>
      </c>
      <c r="CW1073" s="146">
        <f t="shared" si="1664"/>
        <v>0</v>
      </c>
      <c r="CX1073" s="146">
        <f t="shared" si="1665"/>
        <v>0</v>
      </c>
      <c r="CY1073" s="146">
        <f t="shared" si="1666"/>
        <v>0</v>
      </c>
      <c r="CZ1073" s="146">
        <f t="shared" si="1667"/>
        <v>0</v>
      </c>
      <c r="DA1073" s="146">
        <f t="shared" si="1668"/>
        <v>0</v>
      </c>
      <c r="DB1073" s="146">
        <f t="shared" si="1669"/>
        <v>0</v>
      </c>
      <c r="DC1073" s="146">
        <f t="shared" si="1670"/>
        <v>0</v>
      </c>
      <c r="DD1073" s="146">
        <f t="shared" si="1671"/>
        <v>0</v>
      </c>
      <c r="DE1073" s="146">
        <f t="shared" si="1672"/>
        <v>0</v>
      </c>
      <c r="DF1073" s="146">
        <f t="shared" si="1673"/>
        <v>0</v>
      </c>
      <c r="DG1073" s="146">
        <f t="shared" si="1674"/>
        <v>0</v>
      </c>
      <c r="DH1073" s="146">
        <f t="shared" si="1675"/>
        <v>0</v>
      </c>
      <c r="DI1073" s="146">
        <f t="shared" si="1676"/>
        <v>0</v>
      </c>
      <c r="DJ1073" s="146">
        <f t="shared" si="1677"/>
        <v>0</v>
      </c>
      <c r="DK1073" s="146">
        <f t="shared" si="1678"/>
        <v>0</v>
      </c>
      <c r="DL1073" s="146">
        <f t="shared" si="1679"/>
        <v>0</v>
      </c>
      <c r="DM1073" s="146">
        <f t="shared" si="1680"/>
        <v>0</v>
      </c>
      <c r="DN1073" s="65"/>
      <c r="DO1073" s="57"/>
      <c r="DP1073" s="57"/>
      <c r="DQ1073" s="58"/>
      <c r="DS1073" s="168" t="e">
        <f>IF(AND(DR1073=#REF!,BL1073=#REF!),'Tiến độ'!D1073,"")</f>
        <v>#REF!</v>
      </c>
    </row>
    <row r="1074" spans="1:123" ht="11.25" customHeight="1">
      <c r="A1074" s="309" t="str">
        <f>IF(B1074="","",MAX($A$7:A1073)+1)</f>
        <v/>
      </c>
      <c r="B1074" s="312"/>
      <c r="C1074" s="254" t="s">
        <v>11964</v>
      </c>
      <c r="D1074" s="102" t="s">
        <v>11962</v>
      </c>
      <c r="E1074" s="103">
        <v>2</v>
      </c>
      <c r="F1074" s="104"/>
      <c r="G1074" s="105">
        <v>60</v>
      </c>
      <c r="H1074" s="106"/>
      <c r="I1074" s="107"/>
      <c r="J1074" s="28"/>
      <c r="K1074" s="108"/>
      <c r="L1074" s="109"/>
      <c r="M1074" s="109"/>
      <c r="N1074" s="110"/>
      <c r="O1074" s="108"/>
      <c r="P1074" s="109"/>
      <c r="Q1074" s="109"/>
      <c r="R1074" s="110"/>
      <c r="S1074" s="108"/>
      <c r="T1074" s="109"/>
      <c r="U1074" s="109"/>
      <c r="V1074" s="109"/>
      <c r="W1074" s="110"/>
      <c r="X1074" s="108"/>
      <c r="Y1074" s="109"/>
      <c r="Z1074" s="109"/>
      <c r="AA1074" s="110"/>
      <c r="AB1074" s="108"/>
      <c r="AC1074" s="109"/>
      <c r="AD1074" s="109"/>
      <c r="AE1074" s="110"/>
      <c r="AF1074" s="108"/>
      <c r="AG1074" s="109"/>
      <c r="AH1074" s="109"/>
      <c r="AI1074" s="362"/>
      <c r="AJ1074" s="363"/>
      <c r="AK1074" s="108"/>
      <c r="AL1074" s="109">
        <v>4</v>
      </c>
      <c r="AM1074" s="109">
        <v>4</v>
      </c>
      <c r="AN1074" s="110">
        <v>4</v>
      </c>
      <c r="AO1074" s="108">
        <v>4</v>
      </c>
      <c r="AP1074" s="109">
        <v>4</v>
      </c>
      <c r="AQ1074" s="109">
        <v>4</v>
      </c>
      <c r="AR1074" s="110">
        <v>4</v>
      </c>
      <c r="AS1074" s="111">
        <v>4</v>
      </c>
      <c r="AT1074" s="109">
        <v>4</v>
      </c>
      <c r="AU1074" s="109">
        <v>4</v>
      </c>
      <c r="AV1074" s="112">
        <v>4</v>
      </c>
      <c r="AW1074" s="108">
        <v>4</v>
      </c>
      <c r="AX1074" s="109">
        <v>4</v>
      </c>
      <c r="AY1074" s="109">
        <v>4</v>
      </c>
      <c r="AZ1074" s="109">
        <v>4</v>
      </c>
      <c r="BA1074" s="110"/>
      <c r="BB1074" s="111"/>
      <c r="BC1074" s="109"/>
      <c r="BD1074" s="109"/>
      <c r="BE1074" s="321"/>
      <c r="BF1074" s="322"/>
      <c r="BG1074" s="322"/>
      <c r="BH1074" s="322"/>
      <c r="BI1074" s="322"/>
      <c r="BJ1074" s="323"/>
      <c r="BK1074" s="48"/>
      <c r="BL1074" s="48"/>
      <c r="BN1074" s="146">
        <f t="shared" si="1684"/>
        <v>0</v>
      </c>
      <c r="BO1074" s="146">
        <f t="shared" si="1630"/>
        <v>0</v>
      </c>
      <c r="BP1074" s="146">
        <f t="shared" si="1631"/>
        <v>0</v>
      </c>
      <c r="BQ1074" s="146">
        <f t="shared" si="1632"/>
        <v>0</v>
      </c>
      <c r="BR1074" s="146">
        <f t="shared" si="1633"/>
        <v>0</v>
      </c>
      <c r="BS1074" s="146">
        <f t="shared" si="1634"/>
        <v>0</v>
      </c>
      <c r="BT1074" s="146">
        <f t="shared" si="1635"/>
        <v>0</v>
      </c>
      <c r="BU1074" s="146">
        <f t="shared" si="1636"/>
        <v>0</v>
      </c>
      <c r="BV1074" s="146">
        <f t="shared" si="1637"/>
        <v>0</v>
      </c>
      <c r="BW1074" s="146">
        <f t="shared" si="1638"/>
        <v>0</v>
      </c>
      <c r="BX1074" s="146">
        <f t="shared" si="1639"/>
        <v>0</v>
      </c>
      <c r="BY1074" s="146">
        <f t="shared" si="1640"/>
        <v>0</v>
      </c>
      <c r="BZ1074" s="146">
        <f t="shared" si="1641"/>
        <v>0</v>
      </c>
      <c r="CA1074" s="146">
        <f t="shared" si="1642"/>
        <v>0</v>
      </c>
      <c r="CB1074" s="146">
        <f t="shared" si="1643"/>
        <v>0</v>
      </c>
      <c r="CC1074" s="146">
        <f t="shared" si="1644"/>
        <v>0</v>
      </c>
      <c r="CD1074" s="146">
        <f t="shared" si="1645"/>
        <v>0</v>
      </c>
      <c r="CE1074" s="146">
        <f t="shared" si="1646"/>
        <v>0</v>
      </c>
      <c r="CF1074" s="146">
        <f t="shared" si="1647"/>
        <v>0</v>
      </c>
      <c r="CG1074" s="146">
        <f t="shared" si="1648"/>
        <v>0</v>
      </c>
      <c r="CH1074" s="146">
        <f t="shared" si="1649"/>
        <v>0</v>
      </c>
      <c r="CI1074" s="146">
        <f t="shared" si="1650"/>
        <v>0</v>
      </c>
      <c r="CJ1074" s="146">
        <f t="shared" si="1651"/>
        <v>0</v>
      </c>
      <c r="CK1074" s="146">
        <f t="shared" si="1652"/>
        <v>0</v>
      </c>
      <c r="CL1074" s="146">
        <f t="shared" si="1653"/>
        <v>0</v>
      </c>
      <c r="CM1074" s="146">
        <f t="shared" si="1654"/>
        <v>0</v>
      </c>
      <c r="CN1074" s="146">
        <f t="shared" si="1655"/>
        <v>0</v>
      </c>
      <c r="CO1074" s="146">
        <f t="shared" si="1656"/>
        <v>0</v>
      </c>
      <c r="CP1074" s="146">
        <f t="shared" si="1657"/>
        <v>0</v>
      </c>
      <c r="CQ1074" s="146">
        <f t="shared" si="1658"/>
        <v>0</v>
      </c>
      <c r="CR1074" s="146">
        <f t="shared" si="1659"/>
        <v>0</v>
      </c>
      <c r="CS1074" s="146">
        <f t="shared" si="1660"/>
        <v>0</v>
      </c>
      <c r="CT1074" s="146">
        <f t="shared" si="1661"/>
        <v>0</v>
      </c>
      <c r="CU1074" s="146">
        <f t="shared" si="1662"/>
        <v>0</v>
      </c>
      <c r="CV1074" s="146">
        <f t="shared" si="1663"/>
        <v>0</v>
      </c>
      <c r="CW1074" s="146">
        <f t="shared" si="1664"/>
        <v>0</v>
      </c>
      <c r="CX1074" s="146">
        <f t="shared" si="1665"/>
        <v>0</v>
      </c>
      <c r="CY1074" s="146">
        <f t="shared" si="1666"/>
        <v>0</v>
      </c>
      <c r="CZ1074" s="146">
        <f t="shared" si="1667"/>
        <v>0</v>
      </c>
      <c r="DA1074" s="146">
        <f t="shared" si="1668"/>
        <v>0</v>
      </c>
      <c r="DB1074" s="146">
        <f t="shared" si="1669"/>
        <v>0</v>
      </c>
      <c r="DC1074" s="146">
        <f t="shared" si="1670"/>
        <v>0</v>
      </c>
      <c r="DD1074" s="146">
        <f t="shared" si="1671"/>
        <v>0</v>
      </c>
      <c r="DE1074" s="146">
        <f t="shared" si="1672"/>
        <v>0</v>
      </c>
      <c r="DF1074" s="146">
        <f t="shared" si="1673"/>
        <v>0</v>
      </c>
      <c r="DG1074" s="146">
        <f t="shared" si="1674"/>
        <v>0</v>
      </c>
      <c r="DH1074" s="146">
        <f t="shared" si="1675"/>
        <v>0</v>
      </c>
      <c r="DI1074" s="146">
        <f t="shared" si="1676"/>
        <v>0</v>
      </c>
      <c r="DJ1074" s="146">
        <f t="shared" si="1677"/>
        <v>0</v>
      </c>
      <c r="DK1074" s="146">
        <f t="shared" si="1678"/>
        <v>0</v>
      </c>
      <c r="DL1074" s="146">
        <f t="shared" si="1679"/>
        <v>0</v>
      </c>
      <c r="DM1074" s="146">
        <f t="shared" si="1680"/>
        <v>0</v>
      </c>
      <c r="DN1074" s="65"/>
      <c r="DO1074" s="57"/>
      <c r="DP1074" s="57"/>
      <c r="DQ1074" s="58"/>
      <c r="DS1074" s="168" t="e">
        <f>IF(AND(DR1074=#REF!,BL1074=#REF!),'Tiến độ'!D1074,"")</f>
        <v>#REF!</v>
      </c>
    </row>
    <row r="1075" spans="1:123" ht="11.25" customHeight="1">
      <c r="A1075" s="309" t="str">
        <f>IF(B1075="","",MAX($A$7:A1074)+1)</f>
        <v/>
      </c>
      <c r="B1075" s="312"/>
      <c r="C1075" s="254" t="s">
        <v>11963</v>
      </c>
      <c r="D1075" s="102" t="s">
        <v>11965</v>
      </c>
      <c r="E1075" s="103">
        <v>2</v>
      </c>
      <c r="F1075" s="104"/>
      <c r="G1075" s="105">
        <v>60</v>
      </c>
      <c r="H1075" s="106"/>
      <c r="I1075" s="107"/>
      <c r="J1075" s="28"/>
      <c r="K1075" s="108"/>
      <c r="L1075" s="109"/>
      <c r="M1075" s="109"/>
      <c r="N1075" s="110"/>
      <c r="O1075" s="108"/>
      <c r="P1075" s="109"/>
      <c r="Q1075" s="109"/>
      <c r="R1075" s="110"/>
      <c r="S1075" s="108"/>
      <c r="T1075" s="109"/>
      <c r="U1075" s="109"/>
      <c r="V1075" s="109"/>
      <c r="W1075" s="110"/>
      <c r="X1075" s="108"/>
      <c r="Y1075" s="109"/>
      <c r="Z1075" s="109"/>
      <c r="AA1075" s="110"/>
      <c r="AB1075" s="108"/>
      <c r="AC1075" s="109"/>
      <c r="AD1075" s="109"/>
      <c r="AE1075" s="110"/>
      <c r="AF1075" s="108"/>
      <c r="AG1075" s="109"/>
      <c r="AH1075" s="109"/>
      <c r="AI1075" s="362"/>
      <c r="AJ1075" s="363"/>
      <c r="AK1075" s="108"/>
      <c r="AL1075" s="109">
        <v>4</v>
      </c>
      <c r="AM1075" s="109">
        <v>4</v>
      </c>
      <c r="AN1075" s="110">
        <v>4</v>
      </c>
      <c r="AO1075" s="108">
        <v>4</v>
      </c>
      <c r="AP1075" s="109">
        <v>4</v>
      </c>
      <c r="AQ1075" s="109">
        <v>4</v>
      </c>
      <c r="AR1075" s="110">
        <v>4</v>
      </c>
      <c r="AS1075" s="111">
        <v>4</v>
      </c>
      <c r="AT1075" s="109">
        <v>4</v>
      </c>
      <c r="AU1075" s="109">
        <v>4</v>
      </c>
      <c r="AV1075" s="112">
        <v>4</v>
      </c>
      <c r="AW1075" s="108">
        <v>4</v>
      </c>
      <c r="AX1075" s="109">
        <v>4</v>
      </c>
      <c r="AY1075" s="109">
        <v>4</v>
      </c>
      <c r="AZ1075" s="109">
        <v>4</v>
      </c>
      <c r="BA1075" s="110"/>
      <c r="BB1075" s="111"/>
      <c r="BC1075" s="109"/>
      <c r="BD1075" s="109"/>
      <c r="BE1075" s="321"/>
      <c r="BF1075" s="322"/>
      <c r="BG1075" s="322"/>
      <c r="BH1075" s="322"/>
      <c r="BI1075" s="322"/>
      <c r="BJ1075" s="323"/>
      <c r="BK1075" s="48"/>
      <c r="BL1075" s="48"/>
      <c r="BN1075" s="146">
        <f t="shared" si="1684"/>
        <v>0</v>
      </c>
      <c r="BO1075" s="146">
        <f t="shared" si="1630"/>
        <v>0</v>
      </c>
      <c r="BP1075" s="146">
        <f t="shared" si="1631"/>
        <v>0</v>
      </c>
      <c r="BQ1075" s="146">
        <f t="shared" si="1632"/>
        <v>0</v>
      </c>
      <c r="BR1075" s="146">
        <f t="shared" si="1633"/>
        <v>0</v>
      </c>
      <c r="BS1075" s="146">
        <f t="shared" si="1634"/>
        <v>0</v>
      </c>
      <c r="BT1075" s="146">
        <f t="shared" si="1635"/>
        <v>0</v>
      </c>
      <c r="BU1075" s="146">
        <f t="shared" si="1636"/>
        <v>0</v>
      </c>
      <c r="BV1075" s="146">
        <f t="shared" si="1637"/>
        <v>0</v>
      </c>
      <c r="BW1075" s="146">
        <f t="shared" si="1638"/>
        <v>0</v>
      </c>
      <c r="BX1075" s="146">
        <f t="shared" si="1639"/>
        <v>0</v>
      </c>
      <c r="BY1075" s="146">
        <f t="shared" si="1640"/>
        <v>0</v>
      </c>
      <c r="BZ1075" s="146">
        <f t="shared" si="1641"/>
        <v>0</v>
      </c>
      <c r="CA1075" s="146">
        <f t="shared" si="1642"/>
        <v>0</v>
      </c>
      <c r="CB1075" s="146">
        <f t="shared" si="1643"/>
        <v>0</v>
      </c>
      <c r="CC1075" s="146">
        <f t="shared" si="1644"/>
        <v>0</v>
      </c>
      <c r="CD1075" s="146">
        <f t="shared" si="1645"/>
        <v>0</v>
      </c>
      <c r="CE1075" s="146">
        <f t="shared" si="1646"/>
        <v>0</v>
      </c>
      <c r="CF1075" s="146">
        <f t="shared" si="1647"/>
        <v>0</v>
      </c>
      <c r="CG1075" s="146">
        <f t="shared" si="1648"/>
        <v>0</v>
      </c>
      <c r="CH1075" s="146">
        <f t="shared" si="1649"/>
        <v>0</v>
      </c>
      <c r="CI1075" s="146">
        <f t="shared" si="1650"/>
        <v>0</v>
      </c>
      <c r="CJ1075" s="146">
        <f t="shared" si="1651"/>
        <v>0</v>
      </c>
      <c r="CK1075" s="146">
        <f t="shared" si="1652"/>
        <v>0</v>
      </c>
      <c r="CL1075" s="146">
        <f t="shared" si="1653"/>
        <v>0</v>
      </c>
      <c r="CM1075" s="146">
        <f t="shared" si="1654"/>
        <v>0</v>
      </c>
      <c r="CN1075" s="146">
        <f t="shared" si="1655"/>
        <v>0</v>
      </c>
      <c r="CO1075" s="146">
        <f t="shared" si="1656"/>
        <v>0</v>
      </c>
      <c r="CP1075" s="146">
        <f t="shared" si="1657"/>
        <v>0</v>
      </c>
      <c r="CQ1075" s="146">
        <f t="shared" si="1658"/>
        <v>0</v>
      </c>
      <c r="CR1075" s="146">
        <f t="shared" si="1659"/>
        <v>0</v>
      </c>
      <c r="CS1075" s="146">
        <f t="shared" si="1660"/>
        <v>0</v>
      </c>
      <c r="CT1075" s="146">
        <f t="shared" si="1661"/>
        <v>0</v>
      </c>
      <c r="CU1075" s="146">
        <f t="shared" si="1662"/>
        <v>0</v>
      </c>
      <c r="CV1075" s="146">
        <f t="shared" si="1663"/>
        <v>0</v>
      </c>
      <c r="CW1075" s="146">
        <f t="shared" si="1664"/>
        <v>0</v>
      </c>
      <c r="CX1075" s="146">
        <f t="shared" si="1665"/>
        <v>0</v>
      </c>
      <c r="CY1075" s="146">
        <f t="shared" si="1666"/>
        <v>0</v>
      </c>
      <c r="CZ1075" s="146">
        <f t="shared" si="1667"/>
        <v>0</v>
      </c>
      <c r="DA1075" s="146">
        <f t="shared" si="1668"/>
        <v>0</v>
      </c>
      <c r="DB1075" s="146">
        <f t="shared" si="1669"/>
        <v>0</v>
      </c>
      <c r="DC1075" s="146">
        <f t="shared" si="1670"/>
        <v>0</v>
      </c>
      <c r="DD1075" s="146">
        <f t="shared" si="1671"/>
        <v>0</v>
      </c>
      <c r="DE1075" s="146">
        <f t="shared" si="1672"/>
        <v>0</v>
      </c>
      <c r="DF1075" s="146">
        <f t="shared" si="1673"/>
        <v>0</v>
      </c>
      <c r="DG1075" s="146">
        <f t="shared" si="1674"/>
        <v>0</v>
      </c>
      <c r="DH1075" s="146">
        <f t="shared" si="1675"/>
        <v>0</v>
      </c>
      <c r="DI1075" s="146">
        <f t="shared" si="1676"/>
        <v>0</v>
      </c>
      <c r="DJ1075" s="146">
        <f t="shared" si="1677"/>
        <v>0</v>
      </c>
      <c r="DK1075" s="146">
        <f t="shared" si="1678"/>
        <v>0</v>
      </c>
      <c r="DL1075" s="146">
        <f t="shared" si="1679"/>
        <v>0</v>
      </c>
      <c r="DM1075" s="146">
        <f t="shared" si="1680"/>
        <v>0</v>
      </c>
      <c r="DN1075" s="65"/>
      <c r="DO1075" s="57"/>
      <c r="DP1075" s="57"/>
      <c r="DQ1075" s="58"/>
      <c r="DS1075" s="168" t="e">
        <f>IF(AND(DR1075=#REF!,BL1075=#REF!),'Tiến độ'!D1075,"")</f>
        <v>#REF!</v>
      </c>
    </row>
    <row r="1076" spans="1:123" ht="11.25" customHeight="1">
      <c r="A1076" s="309" t="str">
        <f>IF(B1076="","",MAX($A$7:A1075)+1)</f>
        <v/>
      </c>
      <c r="B1076" s="312"/>
      <c r="C1076" s="254" t="s">
        <v>573</v>
      </c>
      <c r="D1076" s="102" t="s">
        <v>574</v>
      </c>
      <c r="E1076" s="103">
        <v>2</v>
      </c>
      <c r="F1076" s="104">
        <v>30</v>
      </c>
      <c r="G1076" s="105"/>
      <c r="H1076" s="106">
        <v>2</v>
      </c>
      <c r="I1076" s="107">
        <f>I1070</f>
        <v>0</v>
      </c>
      <c r="J1076" s="28"/>
      <c r="K1076" s="108"/>
      <c r="L1076" s="109"/>
      <c r="M1076" s="109"/>
      <c r="N1076" s="110"/>
      <c r="O1076" s="108"/>
      <c r="P1076" s="109"/>
      <c r="Q1076" s="109"/>
      <c r="R1076" s="110"/>
      <c r="S1076" s="108"/>
      <c r="T1076" s="109"/>
      <c r="U1076" s="109"/>
      <c r="V1076" s="109"/>
      <c r="W1076" s="110"/>
      <c r="X1076" s="108"/>
      <c r="Y1076" s="109"/>
      <c r="Z1076" s="109"/>
      <c r="AA1076" s="110"/>
      <c r="AB1076" s="108"/>
      <c r="AC1076" s="109"/>
      <c r="AD1076" s="109"/>
      <c r="AE1076" s="110"/>
      <c r="AF1076" s="108"/>
      <c r="AG1076" s="109"/>
      <c r="AH1076" s="109"/>
      <c r="AI1076" s="362"/>
      <c r="AJ1076" s="363"/>
      <c r="AK1076" s="108"/>
      <c r="AL1076" s="109">
        <v>2</v>
      </c>
      <c r="AM1076" s="109">
        <v>2</v>
      </c>
      <c r="AN1076" s="110">
        <v>2</v>
      </c>
      <c r="AO1076" s="108">
        <v>2</v>
      </c>
      <c r="AP1076" s="109">
        <v>2</v>
      </c>
      <c r="AQ1076" s="109">
        <v>2</v>
      </c>
      <c r="AR1076" s="110">
        <v>2</v>
      </c>
      <c r="AS1076" s="111">
        <v>2</v>
      </c>
      <c r="AT1076" s="109">
        <v>2</v>
      </c>
      <c r="AU1076" s="109">
        <v>2</v>
      </c>
      <c r="AV1076" s="112">
        <v>2</v>
      </c>
      <c r="AW1076" s="108">
        <v>2</v>
      </c>
      <c r="AX1076" s="109">
        <v>2</v>
      </c>
      <c r="AY1076" s="109">
        <v>2</v>
      </c>
      <c r="AZ1076" s="109">
        <v>2</v>
      </c>
      <c r="BA1076" s="110" t="s">
        <v>163</v>
      </c>
      <c r="BB1076" s="111" t="s">
        <v>163</v>
      </c>
      <c r="BC1076" s="109" t="s">
        <v>163</v>
      </c>
      <c r="BD1076" s="109" t="s">
        <v>163</v>
      </c>
      <c r="BE1076" s="321"/>
      <c r="BF1076" s="322"/>
      <c r="BG1076" s="322"/>
      <c r="BH1076" s="322"/>
      <c r="BI1076" s="322"/>
      <c r="BJ1076" s="323"/>
      <c r="BK1076" s="48" t="s">
        <v>1077</v>
      </c>
      <c r="BL1076" s="48" t="s">
        <v>58</v>
      </c>
      <c r="BN1076" s="146">
        <f t="shared" si="1684"/>
        <v>0</v>
      </c>
      <c r="BO1076" s="146">
        <f t="shared" si="1630"/>
        <v>0</v>
      </c>
      <c r="BP1076" s="146">
        <f t="shared" si="1631"/>
        <v>0</v>
      </c>
      <c r="BQ1076" s="146">
        <f t="shared" si="1632"/>
        <v>0</v>
      </c>
      <c r="BR1076" s="146">
        <f t="shared" si="1633"/>
        <v>0</v>
      </c>
      <c r="BS1076" s="146">
        <f t="shared" si="1634"/>
        <v>0</v>
      </c>
      <c r="BT1076" s="146">
        <f t="shared" si="1635"/>
        <v>0</v>
      </c>
      <c r="BU1076" s="146">
        <f t="shared" si="1636"/>
        <v>0</v>
      </c>
      <c r="BV1076" s="146">
        <f t="shared" si="1637"/>
        <v>0</v>
      </c>
      <c r="BW1076" s="146">
        <f t="shared" si="1638"/>
        <v>0</v>
      </c>
      <c r="BX1076" s="146">
        <f t="shared" si="1639"/>
        <v>0</v>
      </c>
      <c r="BY1076" s="146">
        <f t="shared" si="1640"/>
        <v>0</v>
      </c>
      <c r="BZ1076" s="146">
        <f t="shared" si="1641"/>
        <v>0</v>
      </c>
      <c r="CA1076" s="146">
        <f t="shared" si="1642"/>
        <v>0</v>
      </c>
      <c r="CB1076" s="146">
        <f t="shared" si="1643"/>
        <v>0</v>
      </c>
      <c r="CC1076" s="146">
        <f t="shared" si="1644"/>
        <v>0</v>
      </c>
      <c r="CD1076" s="146">
        <f t="shared" si="1645"/>
        <v>0</v>
      </c>
      <c r="CE1076" s="146">
        <f t="shared" si="1646"/>
        <v>0</v>
      </c>
      <c r="CF1076" s="146">
        <f t="shared" si="1647"/>
        <v>0</v>
      </c>
      <c r="CG1076" s="146">
        <f t="shared" si="1648"/>
        <v>0</v>
      </c>
      <c r="CH1076" s="146">
        <f t="shared" si="1649"/>
        <v>0</v>
      </c>
      <c r="CI1076" s="146">
        <f t="shared" si="1650"/>
        <v>0</v>
      </c>
      <c r="CJ1076" s="146">
        <f t="shared" si="1651"/>
        <v>0</v>
      </c>
      <c r="CK1076" s="146">
        <f t="shared" si="1652"/>
        <v>0</v>
      </c>
      <c r="CL1076" s="146">
        <f t="shared" si="1653"/>
        <v>0</v>
      </c>
      <c r="CM1076" s="146">
        <f t="shared" si="1654"/>
        <v>0</v>
      </c>
      <c r="CN1076" s="146">
        <f t="shared" si="1655"/>
        <v>0</v>
      </c>
      <c r="CO1076" s="146">
        <f t="shared" si="1656"/>
        <v>4</v>
      </c>
      <c r="CP1076" s="146">
        <f t="shared" si="1657"/>
        <v>4</v>
      </c>
      <c r="CQ1076" s="146">
        <f t="shared" si="1658"/>
        <v>4</v>
      </c>
      <c r="CR1076" s="146">
        <f t="shared" si="1659"/>
        <v>4</v>
      </c>
      <c r="CS1076" s="146">
        <f t="shared" si="1660"/>
        <v>4</v>
      </c>
      <c r="CT1076" s="146">
        <f t="shared" si="1661"/>
        <v>4</v>
      </c>
      <c r="CU1076" s="146">
        <f t="shared" si="1662"/>
        <v>4</v>
      </c>
      <c r="CV1076" s="146">
        <f t="shared" si="1663"/>
        <v>4</v>
      </c>
      <c r="CW1076" s="146">
        <f t="shared" si="1664"/>
        <v>4</v>
      </c>
      <c r="CX1076" s="146">
        <f t="shared" si="1665"/>
        <v>4</v>
      </c>
      <c r="CY1076" s="146">
        <f t="shared" si="1666"/>
        <v>4</v>
      </c>
      <c r="CZ1076" s="146">
        <f t="shared" si="1667"/>
        <v>4</v>
      </c>
      <c r="DA1076" s="146">
        <f t="shared" si="1668"/>
        <v>4</v>
      </c>
      <c r="DB1076" s="146">
        <f t="shared" si="1669"/>
        <v>4</v>
      </c>
      <c r="DC1076" s="146">
        <f t="shared" si="1670"/>
        <v>4</v>
      </c>
      <c r="DD1076" s="146">
        <f t="shared" si="1671"/>
        <v>0</v>
      </c>
      <c r="DE1076" s="146">
        <f t="shared" si="1672"/>
        <v>0</v>
      </c>
      <c r="DF1076" s="146">
        <f t="shared" si="1673"/>
        <v>0</v>
      </c>
      <c r="DG1076" s="146">
        <f t="shared" si="1674"/>
        <v>0</v>
      </c>
      <c r="DH1076" s="146">
        <f t="shared" si="1675"/>
        <v>0</v>
      </c>
      <c r="DI1076" s="146">
        <f t="shared" si="1676"/>
        <v>0</v>
      </c>
      <c r="DJ1076" s="146">
        <f t="shared" si="1677"/>
        <v>0</v>
      </c>
      <c r="DK1076" s="146">
        <f t="shared" si="1678"/>
        <v>0</v>
      </c>
      <c r="DL1076" s="146">
        <f t="shared" si="1679"/>
        <v>0</v>
      </c>
      <c r="DM1076" s="146">
        <f t="shared" si="1680"/>
        <v>0</v>
      </c>
      <c r="DN1076" s="65">
        <f t="shared" si="1701"/>
        <v>60</v>
      </c>
      <c r="DO1076" s="57" t="str">
        <f t="shared" si="1702"/>
        <v/>
      </c>
      <c r="DP1076" s="57" t="str">
        <f t="shared" si="1685"/>
        <v/>
      </c>
      <c r="DQ1076" s="58">
        <f t="shared" si="1686"/>
        <v>60</v>
      </c>
      <c r="DR1076" s="1">
        <f t="shared" si="1703"/>
        <v>2</v>
      </c>
      <c r="DS1076" s="168" t="e">
        <f>IF(AND(DR1076=#REF!,BL1076=#REF!),'Tiến độ'!D1076,"")</f>
        <v>#REF!</v>
      </c>
    </row>
    <row r="1077" spans="1:123" ht="11.25" customHeight="1">
      <c r="A1077" s="309" t="str">
        <f>IF(B1077="","",MAX($A$7:A1076)+1)</f>
        <v/>
      </c>
      <c r="B1077" s="312"/>
      <c r="C1077" s="254" t="s">
        <v>16</v>
      </c>
      <c r="D1077" s="102" t="s">
        <v>242</v>
      </c>
      <c r="E1077" s="103">
        <v>2</v>
      </c>
      <c r="F1077" s="104">
        <v>39</v>
      </c>
      <c r="G1077" s="105"/>
      <c r="H1077" s="106">
        <f t="shared" ref="H1077:I1077" si="1711">H1076</f>
        <v>2</v>
      </c>
      <c r="I1077" s="107">
        <f t="shared" si="1711"/>
        <v>0</v>
      </c>
      <c r="J1077" s="28"/>
      <c r="K1077" s="108"/>
      <c r="L1077" s="109"/>
      <c r="M1077" s="109"/>
      <c r="N1077" s="110"/>
      <c r="O1077" s="108"/>
      <c r="P1077" s="109"/>
      <c r="Q1077" s="109"/>
      <c r="R1077" s="110"/>
      <c r="S1077" s="108"/>
      <c r="T1077" s="109"/>
      <c r="U1077" s="109"/>
      <c r="V1077" s="109"/>
      <c r="W1077" s="110"/>
      <c r="X1077" s="108"/>
      <c r="Y1077" s="109"/>
      <c r="Z1077" s="109"/>
      <c r="AA1077" s="110"/>
      <c r="AB1077" s="108"/>
      <c r="AC1077" s="109"/>
      <c r="AD1077" s="109"/>
      <c r="AE1077" s="110"/>
      <c r="AF1077" s="108"/>
      <c r="AG1077" s="109"/>
      <c r="AH1077" s="109"/>
      <c r="AI1077" s="362"/>
      <c r="AJ1077" s="363"/>
      <c r="AK1077" s="108"/>
      <c r="AL1077" s="109">
        <v>3</v>
      </c>
      <c r="AM1077" s="109">
        <v>3</v>
      </c>
      <c r="AN1077" s="110">
        <v>3</v>
      </c>
      <c r="AO1077" s="108">
        <v>3</v>
      </c>
      <c r="AP1077" s="109">
        <v>3</v>
      </c>
      <c r="AQ1077" s="109">
        <v>3</v>
      </c>
      <c r="AR1077" s="110">
        <v>3</v>
      </c>
      <c r="AS1077" s="111">
        <v>3</v>
      </c>
      <c r="AT1077" s="109">
        <v>3</v>
      </c>
      <c r="AU1077" s="109">
        <v>3</v>
      </c>
      <c r="AV1077" s="112">
        <v>3</v>
      </c>
      <c r="AW1077" s="108">
        <v>3</v>
      </c>
      <c r="AX1077" s="109">
        <v>3</v>
      </c>
      <c r="AY1077" s="109"/>
      <c r="AZ1077" s="109"/>
      <c r="BA1077" s="110" t="s">
        <v>163</v>
      </c>
      <c r="BB1077" s="111" t="s">
        <v>163</v>
      </c>
      <c r="BC1077" s="109" t="s">
        <v>163</v>
      </c>
      <c r="BD1077" s="109" t="s">
        <v>163</v>
      </c>
      <c r="BE1077" s="321"/>
      <c r="BF1077" s="322"/>
      <c r="BG1077" s="322"/>
      <c r="BH1077" s="322"/>
      <c r="BI1077" s="322"/>
      <c r="BJ1077" s="323"/>
      <c r="BK1077" s="48" t="s">
        <v>1077</v>
      </c>
      <c r="BL1077" s="48" t="s">
        <v>16</v>
      </c>
      <c r="BN1077" s="146">
        <f t="shared" si="1684"/>
        <v>0</v>
      </c>
      <c r="BO1077" s="146">
        <f t="shared" si="1630"/>
        <v>0</v>
      </c>
      <c r="BP1077" s="146">
        <f t="shared" si="1631"/>
        <v>0</v>
      </c>
      <c r="BQ1077" s="146">
        <f t="shared" si="1632"/>
        <v>0</v>
      </c>
      <c r="BR1077" s="146">
        <f t="shared" si="1633"/>
        <v>0</v>
      </c>
      <c r="BS1077" s="146">
        <f t="shared" si="1634"/>
        <v>0</v>
      </c>
      <c r="BT1077" s="146">
        <f t="shared" si="1635"/>
        <v>0</v>
      </c>
      <c r="BU1077" s="146">
        <f t="shared" si="1636"/>
        <v>0</v>
      </c>
      <c r="BV1077" s="146">
        <f t="shared" si="1637"/>
        <v>0</v>
      </c>
      <c r="BW1077" s="146">
        <f t="shared" si="1638"/>
        <v>0</v>
      </c>
      <c r="BX1077" s="146">
        <f t="shared" si="1639"/>
        <v>0</v>
      </c>
      <c r="BY1077" s="146">
        <f t="shared" si="1640"/>
        <v>0</v>
      </c>
      <c r="BZ1077" s="146">
        <f t="shared" si="1641"/>
        <v>0</v>
      </c>
      <c r="CA1077" s="146">
        <f t="shared" si="1642"/>
        <v>0</v>
      </c>
      <c r="CB1077" s="146">
        <f t="shared" si="1643"/>
        <v>0</v>
      </c>
      <c r="CC1077" s="146">
        <f t="shared" si="1644"/>
        <v>0</v>
      </c>
      <c r="CD1077" s="146">
        <f t="shared" si="1645"/>
        <v>0</v>
      </c>
      <c r="CE1077" s="146">
        <f t="shared" si="1646"/>
        <v>0</v>
      </c>
      <c r="CF1077" s="146">
        <f t="shared" si="1647"/>
        <v>0</v>
      </c>
      <c r="CG1077" s="146">
        <f t="shared" si="1648"/>
        <v>0</v>
      </c>
      <c r="CH1077" s="146">
        <f t="shared" si="1649"/>
        <v>0</v>
      </c>
      <c r="CI1077" s="146">
        <f t="shared" si="1650"/>
        <v>0</v>
      </c>
      <c r="CJ1077" s="146">
        <f t="shared" si="1651"/>
        <v>0</v>
      </c>
      <c r="CK1077" s="146">
        <f t="shared" si="1652"/>
        <v>0</v>
      </c>
      <c r="CL1077" s="146">
        <f t="shared" si="1653"/>
        <v>0</v>
      </c>
      <c r="CM1077" s="146">
        <f t="shared" si="1654"/>
        <v>0</v>
      </c>
      <c r="CN1077" s="146">
        <f t="shared" si="1655"/>
        <v>0</v>
      </c>
      <c r="CO1077" s="146">
        <f t="shared" si="1656"/>
        <v>6</v>
      </c>
      <c r="CP1077" s="146">
        <f t="shared" si="1657"/>
        <v>6</v>
      </c>
      <c r="CQ1077" s="146">
        <f t="shared" si="1658"/>
        <v>6</v>
      </c>
      <c r="CR1077" s="146">
        <f t="shared" si="1659"/>
        <v>6</v>
      </c>
      <c r="CS1077" s="146">
        <f t="shared" si="1660"/>
        <v>6</v>
      </c>
      <c r="CT1077" s="146">
        <f t="shared" si="1661"/>
        <v>6</v>
      </c>
      <c r="CU1077" s="146">
        <f t="shared" si="1662"/>
        <v>6</v>
      </c>
      <c r="CV1077" s="146">
        <f t="shared" si="1663"/>
        <v>6</v>
      </c>
      <c r="CW1077" s="146">
        <f t="shared" si="1664"/>
        <v>6</v>
      </c>
      <c r="CX1077" s="146">
        <f t="shared" si="1665"/>
        <v>6</v>
      </c>
      <c r="CY1077" s="146">
        <f t="shared" si="1666"/>
        <v>6</v>
      </c>
      <c r="CZ1077" s="146">
        <f t="shared" si="1667"/>
        <v>6</v>
      </c>
      <c r="DA1077" s="146">
        <f t="shared" si="1668"/>
        <v>6</v>
      </c>
      <c r="DB1077" s="146">
        <f t="shared" si="1669"/>
        <v>0</v>
      </c>
      <c r="DC1077" s="146">
        <f t="shared" si="1670"/>
        <v>0</v>
      </c>
      <c r="DD1077" s="146">
        <f t="shared" si="1671"/>
        <v>0</v>
      </c>
      <c r="DE1077" s="146">
        <f t="shared" si="1672"/>
        <v>0</v>
      </c>
      <c r="DF1077" s="146">
        <f t="shared" si="1673"/>
        <v>0</v>
      </c>
      <c r="DG1077" s="146">
        <f t="shared" si="1674"/>
        <v>0</v>
      </c>
      <c r="DH1077" s="146">
        <f t="shared" si="1675"/>
        <v>0</v>
      </c>
      <c r="DI1077" s="146">
        <f t="shared" si="1676"/>
        <v>0</v>
      </c>
      <c r="DJ1077" s="146">
        <f t="shared" si="1677"/>
        <v>0</v>
      </c>
      <c r="DK1077" s="146">
        <f t="shared" si="1678"/>
        <v>0</v>
      </c>
      <c r="DL1077" s="146">
        <f t="shared" si="1679"/>
        <v>0</v>
      </c>
      <c r="DM1077" s="146">
        <f t="shared" si="1680"/>
        <v>0</v>
      </c>
      <c r="DN1077" s="65">
        <f t="shared" si="1701"/>
        <v>78</v>
      </c>
      <c r="DO1077" s="57" t="str">
        <f t="shared" si="1702"/>
        <v/>
      </c>
      <c r="DP1077" s="57" t="str">
        <f t="shared" si="1685"/>
        <v/>
      </c>
      <c r="DQ1077" s="58">
        <f t="shared" si="1686"/>
        <v>78</v>
      </c>
      <c r="DR1077" s="1">
        <f t="shared" si="1703"/>
        <v>2</v>
      </c>
      <c r="DS1077" s="168" t="e">
        <f>IF(AND(DR1077=#REF!,BL1077=#REF!),'Tiến độ'!D1077,"")</f>
        <v>#REF!</v>
      </c>
    </row>
    <row r="1078" spans="1:123" ht="11.25" customHeight="1">
      <c r="A1078" s="309" t="str">
        <f>IF(B1078="","",MAX($A$7:A1077)+1)</f>
        <v/>
      </c>
      <c r="B1078" s="312"/>
      <c r="C1078" s="254" t="s">
        <v>426</v>
      </c>
      <c r="D1078" s="102" t="s">
        <v>213</v>
      </c>
      <c r="E1078" s="103">
        <v>3</v>
      </c>
      <c r="F1078" s="104">
        <v>60</v>
      </c>
      <c r="G1078" s="105"/>
      <c r="H1078" s="106">
        <f t="shared" ref="H1078:I1078" si="1712">H1077</f>
        <v>2</v>
      </c>
      <c r="I1078" s="107">
        <f t="shared" si="1712"/>
        <v>0</v>
      </c>
      <c r="J1078" s="28"/>
      <c r="K1078" s="108"/>
      <c r="L1078" s="109"/>
      <c r="M1078" s="109"/>
      <c r="N1078" s="110"/>
      <c r="O1078" s="108"/>
      <c r="P1078" s="109"/>
      <c r="Q1078" s="109"/>
      <c r="R1078" s="110"/>
      <c r="S1078" s="108"/>
      <c r="T1078" s="109"/>
      <c r="U1078" s="109"/>
      <c r="V1078" s="109"/>
      <c r="W1078" s="110"/>
      <c r="X1078" s="108"/>
      <c r="Y1078" s="109"/>
      <c r="Z1078" s="109"/>
      <c r="AA1078" s="110"/>
      <c r="AB1078" s="108"/>
      <c r="AC1078" s="109"/>
      <c r="AD1078" s="109"/>
      <c r="AE1078" s="110"/>
      <c r="AF1078" s="108"/>
      <c r="AG1078" s="109"/>
      <c r="AH1078" s="109"/>
      <c r="AI1078" s="362"/>
      <c r="AJ1078" s="363"/>
      <c r="AK1078" s="108"/>
      <c r="AL1078" s="109">
        <v>4</v>
      </c>
      <c r="AM1078" s="109">
        <v>4</v>
      </c>
      <c r="AN1078" s="110">
        <v>4</v>
      </c>
      <c r="AO1078" s="108">
        <v>4</v>
      </c>
      <c r="AP1078" s="109">
        <v>4</v>
      </c>
      <c r="AQ1078" s="109">
        <v>4</v>
      </c>
      <c r="AR1078" s="110">
        <v>4</v>
      </c>
      <c r="AS1078" s="111">
        <v>4</v>
      </c>
      <c r="AT1078" s="109">
        <v>4</v>
      </c>
      <c r="AU1078" s="109">
        <v>4</v>
      </c>
      <c r="AV1078" s="112">
        <v>4</v>
      </c>
      <c r="AW1078" s="108">
        <v>4</v>
      </c>
      <c r="AX1078" s="109">
        <v>4</v>
      </c>
      <c r="AY1078" s="109">
        <v>4</v>
      </c>
      <c r="AZ1078" s="109">
        <v>4</v>
      </c>
      <c r="BA1078" s="110" t="s">
        <v>163</v>
      </c>
      <c r="BB1078" s="111" t="s">
        <v>163</v>
      </c>
      <c r="BC1078" s="109" t="s">
        <v>163</v>
      </c>
      <c r="BD1078" s="109" t="s">
        <v>163</v>
      </c>
      <c r="BE1078" s="321"/>
      <c r="BF1078" s="322"/>
      <c r="BG1078" s="322"/>
      <c r="BH1078" s="322"/>
      <c r="BI1078" s="322"/>
      <c r="BJ1078" s="323"/>
      <c r="BK1078" s="48" t="s">
        <v>1077</v>
      </c>
      <c r="BL1078" s="48" t="s">
        <v>57</v>
      </c>
      <c r="BN1078" s="146">
        <f t="shared" si="1684"/>
        <v>0</v>
      </c>
      <c r="BO1078" s="146">
        <f t="shared" si="1630"/>
        <v>0</v>
      </c>
      <c r="BP1078" s="146">
        <f t="shared" si="1631"/>
        <v>0</v>
      </c>
      <c r="BQ1078" s="146">
        <f t="shared" si="1632"/>
        <v>0</v>
      </c>
      <c r="BR1078" s="146">
        <f t="shared" si="1633"/>
        <v>0</v>
      </c>
      <c r="BS1078" s="146">
        <f t="shared" si="1634"/>
        <v>0</v>
      </c>
      <c r="BT1078" s="146">
        <f t="shared" si="1635"/>
        <v>0</v>
      </c>
      <c r="BU1078" s="146">
        <f t="shared" si="1636"/>
        <v>0</v>
      </c>
      <c r="BV1078" s="146">
        <f t="shared" si="1637"/>
        <v>0</v>
      </c>
      <c r="BW1078" s="146">
        <f t="shared" si="1638"/>
        <v>0</v>
      </c>
      <c r="BX1078" s="146">
        <f t="shared" si="1639"/>
        <v>0</v>
      </c>
      <c r="BY1078" s="146">
        <f t="shared" si="1640"/>
        <v>0</v>
      </c>
      <c r="BZ1078" s="146">
        <f t="shared" si="1641"/>
        <v>0</v>
      </c>
      <c r="CA1078" s="146">
        <f t="shared" si="1642"/>
        <v>0</v>
      </c>
      <c r="CB1078" s="146">
        <f t="shared" si="1643"/>
        <v>0</v>
      </c>
      <c r="CC1078" s="146">
        <f t="shared" si="1644"/>
        <v>0</v>
      </c>
      <c r="CD1078" s="146">
        <f t="shared" si="1645"/>
        <v>0</v>
      </c>
      <c r="CE1078" s="146">
        <f t="shared" si="1646"/>
        <v>0</v>
      </c>
      <c r="CF1078" s="146">
        <f t="shared" si="1647"/>
        <v>0</v>
      </c>
      <c r="CG1078" s="146">
        <f t="shared" si="1648"/>
        <v>0</v>
      </c>
      <c r="CH1078" s="146">
        <f t="shared" si="1649"/>
        <v>0</v>
      </c>
      <c r="CI1078" s="146">
        <f t="shared" si="1650"/>
        <v>0</v>
      </c>
      <c r="CJ1078" s="146">
        <f t="shared" si="1651"/>
        <v>0</v>
      </c>
      <c r="CK1078" s="146">
        <f t="shared" si="1652"/>
        <v>0</v>
      </c>
      <c r="CL1078" s="146">
        <f t="shared" si="1653"/>
        <v>0</v>
      </c>
      <c r="CM1078" s="146">
        <f t="shared" si="1654"/>
        <v>0</v>
      </c>
      <c r="CN1078" s="146">
        <f t="shared" si="1655"/>
        <v>0</v>
      </c>
      <c r="CO1078" s="146">
        <f t="shared" si="1656"/>
        <v>8</v>
      </c>
      <c r="CP1078" s="146">
        <f t="shared" si="1657"/>
        <v>8</v>
      </c>
      <c r="CQ1078" s="146">
        <f t="shared" si="1658"/>
        <v>8</v>
      </c>
      <c r="CR1078" s="146">
        <f t="shared" si="1659"/>
        <v>8</v>
      </c>
      <c r="CS1078" s="146">
        <f t="shared" si="1660"/>
        <v>8</v>
      </c>
      <c r="CT1078" s="146">
        <f t="shared" si="1661"/>
        <v>8</v>
      </c>
      <c r="CU1078" s="146">
        <f t="shared" si="1662"/>
        <v>8</v>
      </c>
      <c r="CV1078" s="146">
        <f t="shared" si="1663"/>
        <v>8</v>
      </c>
      <c r="CW1078" s="146">
        <f t="shared" si="1664"/>
        <v>8</v>
      </c>
      <c r="CX1078" s="146">
        <f t="shared" si="1665"/>
        <v>8</v>
      </c>
      <c r="CY1078" s="146">
        <f t="shared" si="1666"/>
        <v>8</v>
      </c>
      <c r="CZ1078" s="146">
        <f t="shared" si="1667"/>
        <v>8</v>
      </c>
      <c r="DA1078" s="146">
        <f t="shared" si="1668"/>
        <v>8</v>
      </c>
      <c r="DB1078" s="146">
        <f t="shared" si="1669"/>
        <v>8</v>
      </c>
      <c r="DC1078" s="146">
        <f t="shared" si="1670"/>
        <v>8</v>
      </c>
      <c r="DD1078" s="146">
        <f t="shared" si="1671"/>
        <v>0</v>
      </c>
      <c r="DE1078" s="146">
        <f t="shared" si="1672"/>
        <v>0</v>
      </c>
      <c r="DF1078" s="146">
        <f t="shared" si="1673"/>
        <v>0</v>
      </c>
      <c r="DG1078" s="146">
        <f t="shared" si="1674"/>
        <v>0</v>
      </c>
      <c r="DH1078" s="146">
        <f t="shared" si="1675"/>
        <v>0</v>
      </c>
      <c r="DI1078" s="146">
        <f t="shared" si="1676"/>
        <v>0</v>
      </c>
      <c r="DJ1078" s="146">
        <f t="shared" si="1677"/>
        <v>0</v>
      </c>
      <c r="DK1078" s="146">
        <f t="shared" si="1678"/>
        <v>0</v>
      </c>
      <c r="DL1078" s="146">
        <f t="shared" si="1679"/>
        <v>0</v>
      </c>
      <c r="DM1078" s="146">
        <f t="shared" si="1680"/>
        <v>0</v>
      </c>
      <c r="DN1078" s="65">
        <f t="shared" si="1701"/>
        <v>120</v>
      </c>
      <c r="DO1078" s="57" t="str">
        <f t="shared" si="1702"/>
        <v/>
      </c>
      <c r="DP1078" s="57" t="str">
        <f t="shared" si="1685"/>
        <v/>
      </c>
      <c r="DQ1078" s="58">
        <f t="shared" si="1686"/>
        <v>120</v>
      </c>
      <c r="DR1078" s="1">
        <f t="shared" si="1703"/>
        <v>2</v>
      </c>
      <c r="DS1078" s="168" t="e">
        <f>IF(AND(DR1078=#REF!,BL1078=#REF!),'Tiến độ'!D1078,"")</f>
        <v>#REF!</v>
      </c>
    </row>
    <row r="1079" spans="1:123" ht="11.25" customHeight="1">
      <c r="A1079" s="309" t="str">
        <f>IF(B1079="","",MAX($A$7:A1078)+1)</f>
        <v/>
      </c>
      <c r="B1079" s="312"/>
      <c r="C1079" s="254" t="s">
        <v>1079</v>
      </c>
      <c r="D1079" s="102" t="s">
        <v>1080</v>
      </c>
      <c r="E1079" s="103">
        <v>4</v>
      </c>
      <c r="F1079" s="104">
        <v>75</v>
      </c>
      <c r="G1079" s="105"/>
      <c r="H1079" s="106">
        <f t="shared" ref="H1079:H1080" si="1713">H1078</f>
        <v>2</v>
      </c>
      <c r="I1079" s="107">
        <f t="shared" ref="I1079:I1080" si="1714">I1078</f>
        <v>0</v>
      </c>
      <c r="J1079" s="28"/>
      <c r="K1079" s="108"/>
      <c r="L1079" s="109"/>
      <c r="M1079" s="109"/>
      <c r="N1079" s="110"/>
      <c r="O1079" s="108"/>
      <c r="P1079" s="109"/>
      <c r="Q1079" s="109"/>
      <c r="R1079" s="110"/>
      <c r="S1079" s="108"/>
      <c r="T1079" s="109"/>
      <c r="U1079" s="109"/>
      <c r="V1079" s="109"/>
      <c r="W1079" s="110"/>
      <c r="X1079" s="108"/>
      <c r="Y1079" s="109"/>
      <c r="Z1079" s="109"/>
      <c r="AA1079" s="110"/>
      <c r="AB1079" s="108"/>
      <c r="AC1079" s="109"/>
      <c r="AD1079" s="109"/>
      <c r="AE1079" s="110"/>
      <c r="AF1079" s="108"/>
      <c r="AG1079" s="109"/>
      <c r="AH1079" s="109"/>
      <c r="AI1079" s="362"/>
      <c r="AJ1079" s="363"/>
      <c r="AK1079" s="108"/>
      <c r="AL1079" s="109">
        <v>5</v>
      </c>
      <c r="AM1079" s="109">
        <v>5</v>
      </c>
      <c r="AN1079" s="110">
        <v>5</v>
      </c>
      <c r="AO1079" s="108">
        <v>5</v>
      </c>
      <c r="AP1079" s="109">
        <v>5</v>
      </c>
      <c r="AQ1079" s="109">
        <v>5</v>
      </c>
      <c r="AR1079" s="110">
        <v>5</v>
      </c>
      <c r="AS1079" s="111">
        <v>5</v>
      </c>
      <c r="AT1079" s="109">
        <v>5</v>
      </c>
      <c r="AU1079" s="109">
        <v>5</v>
      </c>
      <c r="AV1079" s="112">
        <v>5</v>
      </c>
      <c r="AW1079" s="108">
        <v>5</v>
      </c>
      <c r="AX1079" s="109">
        <v>5</v>
      </c>
      <c r="AY1079" s="109">
        <v>5</v>
      </c>
      <c r="AZ1079" s="109">
        <v>5</v>
      </c>
      <c r="BA1079" s="110" t="s">
        <v>163</v>
      </c>
      <c r="BB1079" s="111" t="s">
        <v>163</v>
      </c>
      <c r="BC1079" s="109" t="s">
        <v>163</v>
      </c>
      <c r="BD1079" s="109" t="s">
        <v>163</v>
      </c>
      <c r="BE1079" s="321"/>
      <c r="BF1079" s="322"/>
      <c r="BG1079" s="322"/>
      <c r="BH1079" s="322"/>
      <c r="BI1079" s="322"/>
      <c r="BJ1079" s="323"/>
      <c r="BK1079" s="48" t="s">
        <v>1077</v>
      </c>
      <c r="BL1079" s="48" t="s">
        <v>60</v>
      </c>
      <c r="BN1079" s="146">
        <f t="shared" si="1684"/>
        <v>0</v>
      </c>
      <c r="BO1079" s="146">
        <f t="shared" si="1630"/>
        <v>0</v>
      </c>
      <c r="BP1079" s="146">
        <f t="shared" si="1631"/>
        <v>0</v>
      </c>
      <c r="BQ1079" s="146">
        <f t="shared" si="1632"/>
        <v>0</v>
      </c>
      <c r="BR1079" s="146">
        <f t="shared" si="1633"/>
        <v>0</v>
      </c>
      <c r="BS1079" s="146">
        <f t="shared" si="1634"/>
        <v>0</v>
      </c>
      <c r="BT1079" s="146">
        <f t="shared" si="1635"/>
        <v>0</v>
      </c>
      <c r="BU1079" s="146">
        <f t="shared" si="1636"/>
        <v>0</v>
      </c>
      <c r="BV1079" s="146">
        <f t="shared" si="1637"/>
        <v>0</v>
      </c>
      <c r="BW1079" s="146">
        <f t="shared" si="1638"/>
        <v>0</v>
      </c>
      <c r="BX1079" s="146">
        <f t="shared" si="1639"/>
        <v>0</v>
      </c>
      <c r="BY1079" s="146">
        <f t="shared" si="1640"/>
        <v>0</v>
      </c>
      <c r="BZ1079" s="146">
        <f t="shared" si="1641"/>
        <v>0</v>
      </c>
      <c r="CA1079" s="146">
        <f t="shared" si="1642"/>
        <v>0</v>
      </c>
      <c r="CB1079" s="146">
        <f t="shared" si="1643"/>
        <v>0</v>
      </c>
      <c r="CC1079" s="146">
        <f t="shared" si="1644"/>
        <v>0</v>
      </c>
      <c r="CD1079" s="146">
        <f t="shared" si="1645"/>
        <v>0</v>
      </c>
      <c r="CE1079" s="146">
        <f t="shared" si="1646"/>
        <v>0</v>
      </c>
      <c r="CF1079" s="146">
        <f t="shared" si="1647"/>
        <v>0</v>
      </c>
      <c r="CG1079" s="146">
        <f t="shared" si="1648"/>
        <v>0</v>
      </c>
      <c r="CH1079" s="146">
        <f t="shared" si="1649"/>
        <v>0</v>
      </c>
      <c r="CI1079" s="146">
        <f t="shared" si="1650"/>
        <v>0</v>
      </c>
      <c r="CJ1079" s="146">
        <f t="shared" si="1651"/>
        <v>0</v>
      </c>
      <c r="CK1079" s="146">
        <f t="shared" si="1652"/>
        <v>0</v>
      </c>
      <c r="CL1079" s="146">
        <f t="shared" si="1653"/>
        <v>0</v>
      </c>
      <c r="CM1079" s="146">
        <f t="shared" si="1654"/>
        <v>0</v>
      </c>
      <c r="CN1079" s="146">
        <f t="shared" si="1655"/>
        <v>0</v>
      </c>
      <c r="CO1079" s="146">
        <f t="shared" si="1656"/>
        <v>10</v>
      </c>
      <c r="CP1079" s="146">
        <f t="shared" si="1657"/>
        <v>10</v>
      </c>
      <c r="CQ1079" s="146">
        <f t="shared" si="1658"/>
        <v>10</v>
      </c>
      <c r="CR1079" s="146">
        <f t="shared" si="1659"/>
        <v>10</v>
      </c>
      <c r="CS1079" s="146">
        <f t="shared" si="1660"/>
        <v>10</v>
      </c>
      <c r="CT1079" s="146">
        <f t="shared" si="1661"/>
        <v>10</v>
      </c>
      <c r="CU1079" s="146">
        <f t="shared" si="1662"/>
        <v>10</v>
      </c>
      <c r="CV1079" s="146">
        <f t="shared" si="1663"/>
        <v>10</v>
      </c>
      <c r="CW1079" s="146">
        <f t="shared" si="1664"/>
        <v>10</v>
      </c>
      <c r="CX1079" s="146">
        <f t="shared" si="1665"/>
        <v>10</v>
      </c>
      <c r="CY1079" s="146">
        <f t="shared" si="1666"/>
        <v>10</v>
      </c>
      <c r="CZ1079" s="146">
        <f t="shared" si="1667"/>
        <v>10</v>
      </c>
      <c r="DA1079" s="146">
        <f t="shared" si="1668"/>
        <v>10</v>
      </c>
      <c r="DB1079" s="146">
        <f t="shared" si="1669"/>
        <v>10</v>
      </c>
      <c r="DC1079" s="146">
        <f t="shared" si="1670"/>
        <v>10</v>
      </c>
      <c r="DD1079" s="146">
        <f t="shared" si="1671"/>
        <v>0</v>
      </c>
      <c r="DE1079" s="146">
        <f t="shared" si="1672"/>
        <v>0</v>
      </c>
      <c r="DF1079" s="146">
        <f t="shared" si="1673"/>
        <v>0</v>
      </c>
      <c r="DG1079" s="146">
        <f t="shared" si="1674"/>
        <v>0</v>
      </c>
      <c r="DH1079" s="146">
        <f t="shared" si="1675"/>
        <v>0</v>
      </c>
      <c r="DI1079" s="146">
        <f t="shared" si="1676"/>
        <v>0</v>
      </c>
      <c r="DJ1079" s="146">
        <f t="shared" si="1677"/>
        <v>0</v>
      </c>
      <c r="DK1079" s="146">
        <f t="shared" si="1678"/>
        <v>0</v>
      </c>
      <c r="DL1079" s="146">
        <f t="shared" si="1679"/>
        <v>0</v>
      </c>
      <c r="DM1079" s="146">
        <f t="shared" si="1680"/>
        <v>0</v>
      </c>
      <c r="DN1079" s="65">
        <f t="shared" si="1701"/>
        <v>150</v>
      </c>
      <c r="DO1079" s="57" t="str">
        <f t="shared" si="1702"/>
        <v/>
      </c>
      <c r="DP1079" s="57" t="str">
        <f t="shared" si="1685"/>
        <v/>
      </c>
      <c r="DQ1079" s="58">
        <f t="shared" si="1686"/>
        <v>150</v>
      </c>
      <c r="DR1079" s="1">
        <f t="shared" si="1703"/>
        <v>2</v>
      </c>
      <c r="DS1079" s="168" t="e">
        <f>IF(AND(DR1079=#REF!,BL1079=#REF!),'Tiến độ'!D1079,"")</f>
        <v>#REF!</v>
      </c>
    </row>
    <row r="1080" spans="1:123" ht="11.25" customHeight="1">
      <c r="A1080" s="309" t="str">
        <f>IF(B1080="","",MAX($A$7:A1079)+1)</f>
        <v/>
      </c>
      <c r="B1080" s="312"/>
      <c r="C1080" s="254" t="s">
        <v>1031</v>
      </c>
      <c r="D1080" s="102" t="s">
        <v>1032</v>
      </c>
      <c r="E1080" s="103">
        <v>4</v>
      </c>
      <c r="F1080" s="104">
        <v>60</v>
      </c>
      <c r="G1080" s="105"/>
      <c r="H1080" s="106">
        <f t="shared" si="1713"/>
        <v>2</v>
      </c>
      <c r="I1080" s="107">
        <f t="shared" si="1714"/>
        <v>0</v>
      </c>
      <c r="J1080" s="28"/>
      <c r="K1080" s="108"/>
      <c r="L1080" s="109"/>
      <c r="M1080" s="109"/>
      <c r="N1080" s="110"/>
      <c r="O1080" s="108"/>
      <c r="P1080" s="109"/>
      <c r="Q1080" s="109"/>
      <c r="R1080" s="110"/>
      <c r="S1080" s="108"/>
      <c r="T1080" s="109"/>
      <c r="U1080" s="109"/>
      <c r="V1080" s="109"/>
      <c r="W1080" s="110"/>
      <c r="X1080" s="108"/>
      <c r="Y1080" s="109"/>
      <c r="Z1080" s="109"/>
      <c r="AA1080" s="110"/>
      <c r="AB1080" s="108"/>
      <c r="AC1080" s="109"/>
      <c r="AD1080" s="109"/>
      <c r="AE1080" s="110"/>
      <c r="AF1080" s="108"/>
      <c r="AG1080" s="109"/>
      <c r="AH1080" s="109"/>
      <c r="AI1080" s="362"/>
      <c r="AJ1080" s="363"/>
      <c r="AK1080" s="108"/>
      <c r="AL1080" s="109">
        <v>4</v>
      </c>
      <c r="AM1080" s="109">
        <v>4</v>
      </c>
      <c r="AN1080" s="110">
        <v>4</v>
      </c>
      <c r="AO1080" s="108">
        <v>4</v>
      </c>
      <c r="AP1080" s="109">
        <v>4</v>
      </c>
      <c r="AQ1080" s="109">
        <v>4</v>
      </c>
      <c r="AR1080" s="110">
        <v>4</v>
      </c>
      <c r="AS1080" s="111">
        <v>4</v>
      </c>
      <c r="AT1080" s="109">
        <v>4</v>
      </c>
      <c r="AU1080" s="109">
        <v>4</v>
      </c>
      <c r="AV1080" s="112">
        <v>4</v>
      </c>
      <c r="AW1080" s="108">
        <v>4</v>
      </c>
      <c r="AX1080" s="109">
        <v>4</v>
      </c>
      <c r="AY1080" s="109">
        <v>4</v>
      </c>
      <c r="AZ1080" s="109">
        <v>4</v>
      </c>
      <c r="BA1080" s="110" t="s">
        <v>163</v>
      </c>
      <c r="BB1080" s="111" t="s">
        <v>163</v>
      </c>
      <c r="BC1080" s="109" t="s">
        <v>163</v>
      </c>
      <c r="BD1080" s="109" t="s">
        <v>163</v>
      </c>
      <c r="BE1080" s="321"/>
      <c r="BF1080" s="322"/>
      <c r="BG1080" s="322"/>
      <c r="BH1080" s="322"/>
      <c r="BI1080" s="322"/>
      <c r="BJ1080" s="323"/>
      <c r="BK1080" s="48" t="s">
        <v>1077</v>
      </c>
      <c r="BL1080" s="48" t="s">
        <v>59</v>
      </c>
      <c r="BN1080" s="146">
        <f t="shared" si="1684"/>
        <v>0</v>
      </c>
      <c r="BO1080" s="146">
        <f t="shared" si="1630"/>
        <v>0</v>
      </c>
      <c r="BP1080" s="146">
        <f t="shared" si="1631"/>
        <v>0</v>
      </c>
      <c r="BQ1080" s="146">
        <f t="shared" si="1632"/>
        <v>0</v>
      </c>
      <c r="BR1080" s="146">
        <f t="shared" si="1633"/>
        <v>0</v>
      </c>
      <c r="BS1080" s="146">
        <f t="shared" si="1634"/>
        <v>0</v>
      </c>
      <c r="BT1080" s="146">
        <f t="shared" si="1635"/>
        <v>0</v>
      </c>
      <c r="BU1080" s="146">
        <f t="shared" si="1636"/>
        <v>0</v>
      </c>
      <c r="BV1080" s="146">
        <f t="shared" si="1637"/>
        <v>0</v>
      </c>
      <c r="BW1080" s="146">
        <f t="shared" si="1638"/>
        <v>0</v>
      </c>
      <c r="BX1080" s="146">
        <f t="shared" si="1639"/>
        <v>0</v>
      </c>
      <c r="BY1080" s="146">
        <f t="shared" si="1640"/>
        <v>0</v>
      </c>
      <c r="BZ1080" s="146">
        <f t="shared" si="1641"/>
        <v>0</v>
      </c>
      <c r="CA1080" s="146">
        <f t="shared" si="1642"/>
        <v>0</v>
      </c>
      <c r="CB1080" s="146">
        <f t="shared" si="1643"/>
        <v>0</v>
      </c>
      <c r="CC1080" s="146">
        <f t="shared" si="1644"/>
        <v>0</v>
      </c>
      <c r="CD1080" s="146">
        <f t="shared" si="1645"/>
        <v>0</v>
      </c>
      <c r="CE1080" s="146">
        <f t="shared" si="1646"/>
        <v>0</v>
      </c>
      <c r="CF1080" s="146">
        <f t="shared" si="1647"/>
        <v>0</v>
      </c>
      <c r="CG1080" s="146">
        <f t="shared" si="1648"/>
        <v>0</v>
      </c>
      <c r="CH1080" s="146">
        <f t="shared" si="1649"/>
        <v>0</v>
      </c>
      <c r="CI1080" s="146">
        <f t="shared" si="1650"/>
        <v>0</v>
      </c>
      <c r="CJ1080" s="146">
        <f t="shared" si="1651"/>
        <v>0</v>
      </c>
      <c r="CK1080" s="146">
        <f t="shared" si="1652"/>
        <v>0</v>
      </c>
      <c r="CL1080" s="146">
        <f t="shared" si="1653"/>
        <v>0</v>
      </c>
      <c r="CM1080" s="146">
        <f t="shared" si="1654"/>
        <v>0</v>
      </c>
      <c r="CN1080" s="146">
        <f t="shared" si="1655"/>
        <v>0</v>
      </c>
      <c r="CO1080" s="146">
        <f t="shared" si="1656"/>
        <v>8</v>
      </c>
      <c r="CP1080" s="146">
        <f t="shared" si="1657"/>
        <v>8</v>
      </c>
      <c r="CQ1080" s="146">
        <f t="shared" si="1658"/>
        <v>8</v>
      </c>
      <c r="CR1080" s="146">
        <f t="shared" si="1659"/>
        <v>8</v>
      </c>
      <c r="CS1080" s="146">
        <f t="shared" si="1660"/>
        <v>8</v>
      </c>
      <c r="CT1080" s="146">
        <f t="shared" si="1661"/>
        <v>8</v>
      </c>
      <c r="CU1080" s="146">
        <f t="shared" si="1662"/>
        <v>8</v>
      </c>
      <c r="CV1080" s="146">
        <f t="shared" si="1663"/>
        <v>8</v>
      </c>
      <c r="CW1080" s="146">
        <f t="shared" si="1664"/>
        <v>8</v>
      </c>
      <c r="CX1080" s="146">
        <f t="shared" si="1665"/>
        <v>8</v>
      </c>
      <c r="CY1080" s="146">
        <f t="shared" si="1666"/>
        <v>8</v>
      </c>
      <c r="CZ1080" s="146">
        <f t="shared" si="1667"/>
        <v>8</v>
      </c>
      <c r="DA1080" s="146">
        <f t="shared" si="1668"/>
        <v>8</v>
      </c>
      <c r="DB1080" s="146">
        <f t="shared" si="1669"/>
        <v>8</v>
      </c>
      <c r="DC1080" s="146">
        <f t="shared" si="1670"/>
        <v>8</v>
      </c>
      <c r="DD1080" s="146">
        <f t="shared" si="1671"/>
        <v>0</v>
      </c>
      <c r="DE1080" s="146">
        <f t="shared" si="1672"/>
        <v>0</v>
      </c>
      <c r="DF1080" s="146">
        <f t="shared" si="1673"/>
        <v>0</v>
      </c>
      <c r="DG1080" s="146">
        <f t="shared" si="1674"/>
        <v>0</v>
      </c>
      <c r="DH1080" s="146">
        <f t="shared" si="1675"/>
        <v>0</v>
      </c>
      <c r="DI1080" s="146">
        <f t="shared" si="1676"/>
        <v>0</v>
      </c>
      <c r="DJ1080" s="146">
        <f t="shared" si="1677"/>
        <v>0</v>
      </c>
      <c r="DK1080" s="146">
        <f t="shared" si="1678"/>
        <v>0</v>
      </c>
      <c r="DL1080" s="146">
        <f t="shared" si="1679"/>
        <v>0</v>
      </c>
      <c r="DM1080" s="146">
        <f t="shared" si="1680"/>
        <v>0</v>
      </c>
      <c r="DN1080" s="65">
        <f t="shared" si="1701"/>
        <v>120</v>
      </c>
      <c r="DO1080" s="57" t="str">
        <f t="shared" si="1702"/>
        <v/>
      </c>
      <c r="DP1080" s="57" t="str">
        <f t="shared" si="1685"/>
        <v/>
      </c>
      <c r="DQ1080" s="58">
        <f t="shared" si="1686"/>
        <v>120</v>
      </c>
      <c r="DR1080" s="1">
        <f t="shared" si="1703"/>
        <v>2</v>
      </c>
      <c r="DS1080" s="168" t="e">
        <f>IF(AND(DR1080=#REF!,BL1080=#REF!),'Tiến độ'!D1080,"")</f>
        <v>#REF!</v>
      </c>
    </row>
    <row r="1081" spans="1:123" ht="11.25" customHeight="1">
      <c r="A1081" s="310" t="str">
        <f>IF(B1081="","",MAX($A$7:A1080)+1)</f>
        <v/>
      </c>
      <c r="B1081" s="313"/>
      <c r="C1081" s="91" t="s">
        <v>8</v>
      </c>
      <c r="D1081" s="92"/>
      <c r="E1081" s="93">
        <f>SUM(E1065:E1080)</f>
        <v>45</v>
      </c>
      <c r="F1081" s="131"/>
      <c r="G1081" s="132"/>
      <c r="H1081" s="133"/>
      <c r="I1081" s="134"/>
      <c r="J1081" s="30"/>
      <c r="K1081" s="96">
        <f t="shared" ref="K1081:AH1081" si="1715">SUM(K1065:K1080)</f>
        <v>0</v>
      </c>
      <c r="L1081" s="97">
        <f t="shared" si="1715"/>
        <v>0</v>
      </c>
      <c r="M1081" s="97">
        <f t="shared" si="1715"/>
        <v>0</v>
      </c>
      <c r="N1081" s="98">
        <f t="shared" si="1715"/>
        <v>0</v>
      </c>
      <c r="O1081" s="96">
        <f t="shared" si="1715"/>
        <v>0</v>
      </c>
      <c r="P1081" s="97">
        <f t="shared" si="1715"/>
        <v>0</v>
      </c>
      <c r="Q1081" s="97">
        <f t="shared" si="1715"/>
        <v>22</v>
      </c>
      <c r="R1081" s="98">
        <f t="shared" si="1715"/>
        <v>22</v>
      </c>
      <c r="S1081" s="96">
        <f t="shared" si="1715"/>
        <v>22</v>
      </c>
      <c r="T1081" s="97">
        <f t="shared" si="1715"/>
        <v>22</v>
      </c>
      <c r="U1081" s="97">
        <f t="shared" si="1715"/>
        <v>22</v>
      </c>
      <c r="V1081" s="97">
        <f t="shared" si="1715"/>
        <v>22</v>
      </c>
      <c r="W1081" s="98">
        <f t="shared" si="1715"/>
        <v>22</v>
      </c>
      <c r="X1081" s="96">
        <f t="shared" si="1715"/>
        <v>22</v>
      </c>
      <c r="Y1081" s="97">
        <f t="shared" si="1715"/>
        <v>22</v>
      </c>
      <c r="Z1081" s="97">
        <f t="shared" si="1715"/>
        <v>22</v>
      </c>
      <c r="AA1081" s="98">
        <f t="shared" si="1715"/>
        <v>22</v>
      </c>
      <c r="AB1081" s="96">
        <f t="shared" si="1715"/>
        <v>22</v>
      </c>
      <c r="AC1081" s="97">
        <f t="shared" si="1715"/>
        <v>22</v>
      </c>
      <c r="AD1081" s="97">
        <f t="shared" si="1715"/>
        <v>19</v>
      </c>
      <c r="AE1081" s="98">
        <f t="shared" si="1715"/>
        <v>19</v>
      </c>
      <c r="AF1081" s="96">
        <f t="shared" si="1715"/>
        <v>0</v>
      </c>
      <c r="AG1081" s="97">
        <f t="shared" si="1715"/>
        <v>0</v>
      </c>
      <c r="AH1081" s="97">
        <f t="shared" si="1715"/>
        <v>0</v>
      </c>
      <c r="AI1081" s="362"/>
      <c r="AJ1081" s="363"/>
      <c r="AK1081" s="96">
        <f t="shared" ref="AK1081:BD1081" si="1716">SUM(AK1065:AK1080)</f>
        <v>0</v>
      </c>
      <c r="AL1081" s="97">
        <f t="shared" si="1716"/>
        <v>36</v>
      </c>
      <c r="AM1081" s="97">
        <f t="shared" si="1716"/>
        <v>36</v>
      </c>
      <c r="AN1081" s="98">
        <f t="shared" si="1716"/>
        <v>36</v>
      </c>
      <c r="AO1081" s="96">
        <f t="shared" si="1716"/>
        <v>36</v>
      </c>
      <c r="AP1081" s="97">
        <f t="shared" si="1716"/>
        <v>36</v>
      </c>
      <c r="AQ1081" s="97">
        <f t="shared" si="1716"/>
        <v>36</v>
      </c>
      <c r="AR1081" s="98">
        <f t="shared" si="1716"/>
        <v>36</v>
      </c>
      <c r="AS1081" s="99">
        <f t="shared" si="1716"/>
        <v>36</v>
      </c>
      <c r="AT1081" s="97">
        <f t="shared" si="1716"/>
        <v>36</v>
      </c>
      <c r="AU1081" s="97">
        <f t="shared" si="1716"/>
        <v>36</v>
      </c>
      <c r="AV1081" s="100">
        <f t="shared" si="1716"/>
        <v>36</v>
      </c>
      <c r="AW1081" s="96">
        <f t="shared" si="1716"/>
        <v>36</v>
      </c>
      <c r="AX1081" s="97">
        <f t="shared" si="1716"/>
        <v>36</v>
      </c>
      <c r="AY1081" s="97">
        <f t="shared" si="1716"/>
        <v>33</v>
      </c>
      <c r="AZ1081" s="97">
        <f t="shared" si="1716"/>
        <v>33</v>
      </c>
      <c r="BA1081" s="98">
        <f t="shared" si="1716"/>
        <v>0</v>
      </c>
      <c r="BB1081" s="99">
        <f t="shared" si="1716"/>
        <v>0</v>
      </c>
      <c r="BC1081" s="97">
        <f t="shared" si="1716"/>
        <v>0</v>
      </c>
      <c r="BD1081" s="97">
        <f t="shared" si="1716"/>
        <v>0</v>
      </c>
      <c r="BE1081" s="321"/>
      <c r="BF1081" s="322"/>
      <c r="BG1081" s="322"/>
      <c r="BH1081" s="322"/>
      <c r="BI1081" s="322"/>
      <c r="BJ1081" s="323"/>
      <c r="BK1081" s="47"/>
      <c r="BL1081" s="47"/>
      <c r="BN1081" s="146">
        <f t="shared" si="1684"/>
        <v>0</v>
      </c>
      <c r="BO1081" s="146">
        <f t="shared" si="1630"/>
        <v>0</v>
      </c>
      <c r="BP1081" s="146">
        <f t="shared" si="1631"/>
        <v>0</v>
      </c>
      <c r="BQ1081" s="146">
        <f t="shared" si="1632"/>
        <v>0</v>
      </c>
      <c r="BR1081" s="146">
        <f t="shared" si="1633"/>
        <v>0</v>
      </c>
      <c r="BS1081" s="146">
        <f t="shared" si="1634"/>
        <v>0</v>
      </c>
      <c r="BT1081" s="146">
        <f t="shared" si="1635"/>
        <v>0</v>
      </c>
      <c r="BU1081" s="146">
        <f t="shared" si="1636"/>
        <v>0</v>
      </c>
      <c r="BV1081" s="146">
        <f t="shared" si="1637"/>
        <v>0</v>
      </c>
      <c r="BW1081" s="146">
        <f t="shared" si="1638"/>
        <v>0</v>
      </c>
      <c r="BX1081" s="146">
        <f t="shared" si="1639"/>
        <v>0</v>
      </c>
      <c r="BY1081" s="146">
        <f t="shared" si="1640"/>
        <v>0</v>
      </c>
      <c r="BZ1081" s="146">
        <f t="shared" si="1641"/>
        <v>0</v>
      </c>
      <c r="CA1081" s="146">
        <f t="shared" si="1642"/>
        <v>0</v>
      </c>
      <c r="CB1081" s="146">
        <f t="shared" si="1643"/>
        <v>0</v>
      </c>
      <c r="CC1081" s="146">
        <f t="shared" si="1644"/>
        <v>0</v>
      </c>
      <c r="CD1081" s="146">
        <f t="shared" si="1645"/>
        <v>0</v>
      </c>
      <c r="CE1081" s="146">
        <f t="shared" si="1646"/>
        <v>0</v>
      </c>
      <c r="CF1081" s="146">
        <f t="shared" si="1647"/>
        <v>0</v>
      </c>
      <c r="CG1081" s="146">
        <f t="shared" si="1648"/>
        <v>0</v>
      </c>
      <c r="CH1081" s="146">
        <f t="shared" si="1649"/>
        <v>0</v>
      </c>
      <c r="CI1081" s="146">
        <f t="shared" si="1650"/>
        <v>0</v>
      </c>
      <c r="CJ1081" s="146">
        <f t="shared" si="1651"/>
        <v>0</v>
      </c>
      <c r="CK1081" s="146">
        <f t="shared" si="1652"/>
        <v>0</v>
      </c>
      <c r="CL1081" s="146">
        <f t="shared" si="1653"/>
        <v>0</v>
      </c>
      <c r="CM1081" s="146">
        <f t="shared" si="1654"/>
        <v>0</v>
      </c>
      <c r="CN1081" s="146">
        <f t="shared" si="1655"/>
        <v>0</v>
      </c>
      <c r="CO1081" s="146">
        <f t="shared" si="1656"/>
        <v>0</v>
      </c>
      <c r="CP1081" s="146">
        <f t="shared" si="1657"/>
        <v>0</v>
      </c>
      <c r="CQ1081" s="146">
        <f t="shared" si="1658"/>
        <v>0</v>
      </c>
      <c r="CR1081" s="146">
        <f t="shared" si="1659"/>
        <v>0</v>
      </c>
      <c r="CS1081" s="146">
        <f t="shared" si="1660"/>
        <v>0</v>
      </c>
      <c r="CT1081" s="146">
        <f t="shared" si="1661"/>
        <v>0</v>
      </c>
      <c r="CU1081" s="146">
        <f t="shared" si="1662"/>
        <v>0</v>
      </c>
      <c r="CV1081" s="146">
        <f t="shared" si="1663"/>
        <v>0</v>
      </c>
      <c r="CW1081" s="146">
        <f t="shared" si="1664"/>
        <v>0</v>
      </c>
      <c r="CX1081" s="146">
        <f t="shared" si="1665"/>
        <v>0</v>
      </c>
      <c r="CY1081" s="146">
        <f t="shared" si="1666"/>
        <v>0</v>
      </c>
      <c r="CZ1081" s="146">
        <f t="shared" si="1667"/>
        <v>0</v>
      </c>
      <c r="DA1081" s="146">
        <f t="shared" si="1668"/>
        <v>0</v>
      </c>
      <c r="DB1081" s="146">
        <f t="shared" si="1669"/>
        <v>0</v>
      </c>
      <c r="DC1081" s="146">
        <f t="shared" si="1670"/>
        <v>0</v>
      </c>
      <c r="DD1081" s="146">
        <f t="shared" si="1671"/>
        <v>0</v>
      </c>
      <c r="DE1081" s="146">
        <f t="shared" si="1672"/>
        <v>0</v>
      </c>
      <c r="DF1081" s="146">
        <f t="shared" si="1673"/>
        <v>0</v>
      </c>
      <c r="DG1081" s="146">
        <f t="shared" si="1674"/>
        <v>0</v>
      </c>
      <c r="DH1081" s="146">
        <f t="shared" si="1675"/>
        <v>0</v>
      </c>
      <c r="DI1081" s="146">
        <f t="shared" si="1676"/>
        <v>0</v>
      </c>
      <c r="DJ1081" s="146">
        <f t="shared" si="1677"/>
        <v>0</v>
      </c>
      <c r="DK1081" s="146">
        <f t="shared" si="1678"/>
        <v>0</v>
      </c>
      <c r="DL1081" s="146">
        <f t="shared" si="1679"/>
        <v>0</v>
      </c>
      <c r="DM1081" s="146">
        <f t="shared" si="1680"/>
        <v>0</v>
      </c>
      <c r="DN1081" s="54"/>
      <c r="DO1081" s="55"/>
      <c r="DP1081" s="55"/>
      <c r="DQ1081" s="56"/>
      <c r="DS1081" s="168" t="e">
        <f>IF(AND(DR1081=#REF!,BL1081=#REF!),'Tiến độ'!D1081,"")</f>
        <v>#REF!</v>
      </c>
    </row>
    <row r="1082" spans="1:123" ht="11.25" customHeight="1">
      <c r="A1082" s="308">
        <f>IF(B1082="","",MAX($A$7:A1081)+1)</f>
        <v>73</v>
      </c>
      <c r="B1082" s="311" t="s">
        <v>991</v>
      </c>
      <c r="C1082" s="67" t="s">
        <v>455</v>
      </c>
      <c r="D1082" s="68" t="s">
        <v>456</v>
      </c>
      <c r="E1082" s="69">
        <v>3</v>
      </c>
      <c r="F1082" s="70">
        <v>60</v>
      </c>
      <c r="G1082" s="71"/>
      <c r="H1082" s="72">
        <v>3</v>
      </c>
      <c r="I1082" s="73"/>
      <c r="J1082" s="24"/>
      <c r="K1082" s="74"/>
      <c r="L1082" s="75"/>
      <c r="M1082" s="75"/>
      <c r="N1082" s="76" t="s">
        <v>874</v>
      </c>
      <c r="O1082" s="74" t="s">
        <v>987</v>
      </c>
      <c r="P1082" s="75" t="s">
        <v>987</v>
      </c>
      <c r="Q1082" s="75">
        <v>4</v>
      </c>
      <c r="R1082" s="76">
        <v>4</v>
      </c>
      <c r="S1082" s="74">
        <v>4</v>
      </c>
      <c r="T1082" s="75">
        <v>4</v>
      </c>
      <c r="U1082" s="75">
        <v>4</v>
      </c>
      <c r="V1082" s="75">
        <v>4</v>
      </c>
      <c r="W1082" s="76">
        <v>4</v>
      </c>
      <c r="X1082" s="74">
        <v>4</v>
      </c>
      <c r="Y1082" s="75">
        <v>4</v>
      </c>
      <c r="Z1082" s="75">
        <v>4</v>
      </c>
      <c r="AA1082" s="76">
        <v>4</v>
      </c>
      <c r="AB1082" s="74">
        <v>4</v>
      </c>
      <c r="AC1082" s="75">
        <v>4</v>
      </c>
      <c r="AD1082" s="75">
        <v>4</v>
      </c>
      <c r="AE1082" s="76">
        <v>4</v>
      </c>
      <c r="AF1082" s="74" t="s">
        <v>163</v>
      </c>
      <c r="AG1082" s="75" t="s">
        <v>163</v>
      </c>
      <c r="AH1082" s="75" t="s">
        <v>163</v>
      </c>
      <c r="AI1082" s="362"/>
      <c r="AJ1082" s="363"/>
      <c r="AK1082" s="74" t="s">
        <v>163</v>
      </c>
      <c r="AL1082" s="75"/>
      <c r="AM1082" s="75"/>
      <c r="AN1082" s="76"/>
      <c r="AO1082" s="74"/>
      <c r="AP1082" s="75"/>
      <c r="AQ1082" s="75"/>
      <c r="AR1082" s="76"/>
      <c r="AS1082" s="77"/>
      <c r="AT1082" s="75"/>
      <c r="AU1082" s="75"/>
      <c r="AV1082" s="78"/>
      <c r="AW1082" s="74"/>
      <c r="AX1082" s="75"/>
      <c r="AY1082" s="75"/>
      <c r="AZ1082" s="75"/>
      <c r="BA1082" s="76"/>
      <c r="BB1082" s="77"/>
      <c r="BC1082" s="75"/>
      <c r="BD1082" s="75"/>
      <c r="BE1082" s="321"/>
      <c r="BF1082" s="322"/>
      <c r="BG1082" s="322"/>
      <c r="BH1082" s="322"/>
      <c r="BI1082" s="322"/>
      <c r="BJ1082" s="323"/>
      <c r="BK1082" s="45" t="s">
        <v>1111</v>
      </c>
      <c r="BL1082" s="45" t="s">
        <v>51</v>
      </c>
      <c r="BN1082" s="146">
        <f t="shared" si="1684"/>
        <v>0</v>
      </c>
      <c r="BO1082" s="146">
        <f t="shared" si="1630"/>
        <v>0</v>
      </c>
      <c r="BP1082" s="146">
        <f t="shared" si="1631"/>
        <v>0</v>
      </c>
      <c r="BQ1082" s="146">
        <f t="shared" si="1632"/>
        <v>0</v>
      </c>
      <c r="BR1082" s="146">
        <f t="shared" si="1633"/>
        <v>0</v>
      </c>
      <c r="BS1082" s="146">
        <f t="shared" si="1634"/>
        <v>0</v>
      </c>
      <c r="BT1082" s="146">
        <f t="shared" si="1635"/>
        <v>12</v>
      </c>
      <c r="BU1082" s="146">
        <f t="shared" si="1636"/>
        <v>12</v>
      </c>
      <c r="BV1082" s="146">
        <f t="shared" si="1637"/>
        <v>12</v>
      </c>
      <c r="BW1082" s="146">
        <f t="shared" si="1638"/>
        <v>12</v>
      </c>
      <c r="BX1082" s="146">
        <f t="shared" si="1639"/>
        <v>12</v>
      </c>
      <c r="BY1082" s="146">
        <f t="shared" si="1640"/>
        <v>12</v>
      </c>
      <c r="BZ1082" s="146">
        <f t="shared" si="1641"/>
        <v>12</v>
      </c>
      <c r="CA1082" s="146">
        <f t="shared" si="1642"/>
        <v>12</v>
      </c>
      <c r="CB1082" s="146">
        <f t="shared" si="1643"/>
        <v>12</v>
      </c>
      <c r="CC1082" s="146">
        <f t="shared" si="1644"/>
        <v>12</v>
      </c>
      <c r="CD1082" s="146">
        <f t="shared" si="1645"/>
        <v>12</v>
      </c>
      <c r="CE1082" s="146">
        <f t="shared" si="1646"/>
        <v>12</v>
      </c>
      <c r="CF1082" s="146">
        <f t="shared" si="1647"/>
        <v>12</v>
      </c>
      <c r="CG1082" s="146">
        <f t="shared" si="1648"/>
        <v>12</v>
      </c>
      <c r="CH1082" s="146">
        <f t="shared" si="1649"/>
        <v>12</v>
      </c>
      <c r="CI1082" s="146">
        <f t="shared" si="1650"/>
        <v>0</v>
      </c>
      <c r="CJ1082" s="146">
        <f t="shared" si="1651"/>
        <v>0</v>
      </c>
      <c r="CK1082" s="146">
        <f t="shared" si="1652"/>
        <v>0</v>
      </c>
      <c r="CL1082" s="146">
        <f t="shared" si="1653"/>
        <v>0</v>
      </c>
      <c r="CM1082" s="146">
        <f t="shared" si="1654"/>
        <v>0</v>
      </c>
      <c r="CN1082" s="146">
        <f t="shared" si="1655"/>
        <v>0</v>
      </c>
      <c r="CO1082" s="146">
        <f t="shared" si="1656"/>
        <v>0</v>
      </c>
      <c r="CP1082" s="146">
        <f t="shared" si="1657"/>
        <v>0</v>
      </c>
      <c r="CQ1082" s="146">
        <f t="shared" si="1658"/>
        <v>0</v>
      </c>
      <c r="CR1082" s="146">
        <f t="shared" si="1659"/>
        <v>0</v>
      </c>
      <c r="CS1082" s="146">
        <f t="shared" si="1660"/>
        <v>0</v>
      </c>
      <c r="CT1082" s="146">
        <f t="shared" si="1661"/>
        <v>0</v>
      </c>
      <c r="CU1082" s="146">
        <f t="shared" si="1662"/>
        <v>0</v>
      </c>
      <c r="CV1082" s="146">
        <f t="shared" si="1663"/>
        <v>0</v>
      </c>
      <c r="CW1082" s="146">
        <f t="shared" si="1664"/>
        <v>0</v>
      </c>
      <c r="CX1082" s="146">
        <f t="shared" si="1665"/>
        <v>0</v>
      </c>
      <c r="CY1082" s="146">
        <f t="shared" si="1666"/>
        <v>0</v>
      </c>
      <c r="CZ1082" s="146">
        <f t="shared" si="1667"/>
        <v>0</v>
      </c>
      <c r="DA1082" s="146">
        <f t="shared" si="1668"/>
        <v>0</v>
      </c>
      <c r="DB1082" s="146">
        <f t="shared" si="1669"/>
        <v>0</v>
      </c>
      <c r="DC1082" s="146">
        <f t="shared" si="1670"/>
        <v>0</v>
      </c>
      <c r="DD1082" s="146">
        <f t="shared" si="1671"/>
        <v>0</v>
      </c>
      <c r="DE1082" s="146">
        <f t="shared" si="1672"/>
        <v>0</v>
      </c>
      <c r="DF1082" s="146">
        <f t="shared" si="1673"/>
        <v>0</v>
      </c>
      <c r="DG1082" s="146">
        <f t="shared" si="1674"/>
        <v>0</v>
      </c>
      <c r="DH1082" s="146">
        <f t="shared" si="1675"/>
        <v>0</v>
      </c>
      <c r="DI1082" s="146">
        <f t="shared" si="1676"/>
        <v>0</v>
      </c>
      <c r="DJ1082" s="146">
        <f t="shared" si="1677"/>
        <v>0</v>
      </c>
      <c r="DK1082" s="146">
        <f t="shared" si="1678"/>
        <v>0</v>
      </c>
      <c r="DL1082" s="146">
        <f t="shared" si="1679"/>
        <v>0</v>
      </c>
      <c r="DM1082" s="146">
        <f t="shared" si="1680"/>
        <v>0</v>
      </c>
      <c r="DN1082" s="63">
        <f t="shared" ref="DN1082:DN1097" si="1717">F1082*H1082</f>
        <v>180</v>
      </c>
      <c r="DO1082" s="50">
        <f t="shared" ref="DO1082:DO1097" si="1718">IF(COUNTA(K1082:AC1082)&gt;0,DN1082,"")</f>
        <v>180</v>
      </c>
      <c r="DP1082" s="50" t="str">
        <f t="shared" si="1685"/>
        <v/>
      </c>
      <c r="DQ1082" s="51" t="str">
        <f t="shared" si="1686"/>
        <v/>
      </c>
      <c r="DR1082" s="1">
        <f t="shared" ref="DR1082:DR1097" si="1719">IF(DQ1082="",1,2)</f>
        <v>1</v>
      </c>
      <c r="DS1082" s="168" t="e">
        <f>IF(AND(DR1082=#REF!,BL1082=#REF!),'Tiến độ'!D1082,"")</f>
        <v>#REF!</v>
      </c>
    </row>
    <row r="1083" spans="1:123" ht="11.25" customHeight="1">
      <c r="A1083" s="309" t="str">
        <f>IF(B1083="","",MAX($A$7:A1082)+1)</f>
        <v/>
      </c>
      <c r="B1083" s="312"/>
      <c r="C1083" s="101" t="s">
        <v>1016</v>
      </c>
      <c r="D1083" s="102" t="s">
        <v>1017</v>
      </c>
      <c r="E1083" s="103">
        <v>4</v>
      </c>
      <c r="F1083" s="104">
        <v>60</v>
      </c>
      <c r="G1083" s="105"/>
      <c r="H1083" s="106">
        <f>H1082</f>
        <v>3</v>
      </c>
      <c r="I1083" s="107">
        <f>I1082</f>
        <v>0</v>
      </c>
      <c r="J1083" s="28"/>
      <c r="K1083" s="108"/>
      <c r="L1083" s="109"/>
      <c r="M1083" s="109"/>
      <c r="N1083" s="110"/>
      <c r="O1083" s="108"/>
      <c r="P1083" s="109"/>
      <c r="Q1083" s="109">
        <v>4</v>
      </c>
      <c r="R1083" s="110">
        <v>4</v>
      </c>
      <c r="S1083" s="108">
        <v>4</v>
      </c>
      <c r="T1083" s="109">
        <v>4</v>
      </c>
      <c r="U1083" s="109">
        <v>4</v>
      </c>
      <c r="V1083" s="109">
        <v>4</v>
      </c>
      <c r="W1083" s="110">
        <v>4</v>
      </c>
      <c r="X1083" s="108">
        <v>4</v>
      </c>
      <c r="Y1083" s="109">
        <v>4</v>
      </c>
      <c r="Z1083" s="109">
        <v>4</v>
      </c>
      <c r="AA1083" s="110">
        <v>4</v>
      </c>
      <c r="AB1083" s="108">
        <v>4</v>
      </c>
      <c r="AC1083" s="109">
        <v>4</v>
      </c>
      <c r="AD1083" s="109">
        <v>4</v>
      </c>
      <c r="AE1083" s="110">
        <v>4</v>
      </c>
      <c r="AF1083" s="108" t="s">
        <v>163</v>
      </c>
      <c r="AG1083" s="109" t="s">
        <v>163</v>
      </c>
      <c r="AH1083" s="109" t="s">
        <v>163</v>
      </c>
      <c r="AI1083" s="362"/>
      <c r="AJ1083" s="363"/>
      <c r="AK1083" s="108" t="s">
        <v>163</v>
      </c>
      <c r="AL1083" s="109"/>
      <c r="AM1083" s="109"/>
      <c r="AN1083" s="110"/>
      <c r="AO1083" s="108"/>
      <c r="AP1083" s="109"/>
      <c r="AQ1083" s="109"/>
      <c r="AR1083" s="110"/>
      <c r="AS1083" s="111"/>
      <c r="AT1083" s="109"/>
      <c r="AU1083" s="109"/>
      <c r="AV1083" s="112"/>
      <c r="AW1083" s="108"/>
      <c r="AX1083" s="109"/>
      <c r="AY1083" s="109"/>
      <c r="AZ1083" s="109"/>
      <c r="BA1083" s="110"/>
      <c r="BB1083" s="111"/>
      <c r="BC1083" s="109"/>
      <c r="BD1083" s="109"/>
      <c r="BE1083" s="321"/>
      <c r="BF1083" s="322"/>
      <c r="BG1083" s="322"/>
      <c r="BH1083" s="322"/>
      <c r="BI1083" s="322"/>
      <c r="BJ1083" s="323"/>
      <c r="BK1083" s="48" t="s">
        <v>18</v>
      </c>
      <c r="BL1083" s="48" t="s">
        <v>29</v>
      </c>
      <c r="BN1083" s="146">
        <f t="shared" si="1684"/>
        <v>0</v>
      </c>
      <c r="BO1083" s="146">
        <f t="shared" si="1630"/>
        <v>0</v>
      </c>
      <c r="BP1083" s="146">
        <f t="shared" si="1631"/>
        <v>0</v>
      </c>
      <c r="BQ1083" s="146">
        <f t="shared" si="1632"/>
        <v>0</v>
      </c>
      <c r="BR1083" s="146">
        <f t="shared" si="1633"/>
        <v>0</v>
      </c>
      <c r="BS1083" s="146">
        <f t="shared" si="1634"/>
        <v>0</v>
      </c>
      <c r="BT1083" s="146">
        <f t="shared" si="1635"/>
        <v>12</v>
      </c>
      <c r="BU1083" s="146">
        <f t="shared" si="1636"/>
        <v>12</v>
      </c>
      <c r="BV1083" s="146">
        <f t="shared" si="1637"/>
        <v>12</v>
      </c>
      <c r="BW1083" s="146">
        <f t="shared" si="1638"/>
        <v>12</v>
      </c>
      <c r="BX1083" s="146">
        <f t="shared" si="1639"/>
        <v>12</v>
      </c>
      <c r="BY1083" s="146">
        <f t="shared" si="1640"/>
        <v>12</v>
      </c>
      <c r="BZ1083" s="146">
        <f t="shared" si="1641"/>
        <v>12</v>
      </c>
      <c r="CA1083" s="146">
        <f t="shared" si="1642"/>
        <v>12</v>
      </c>
      <c r="CB1083" s="146">
        <f t="shared" si="1643"/>
        <v>12</v>
      </c>
      <c r="CC1083" s="146">
        <f t="shared" si="1644"/>
        <v>12</v>
      </c>
      <c r="CD1083" s="146">
        <f t="shared" si="1645"/>
        <v>12</v>
      </c>
      <c r="CE1083" s="146">
        <f t="shared" si="1646"/>
        <v>12</v>
      </c>
      <c r="CF1083" s="146">
        <f t="shared" si="1647"/>
        <v>12</v>
      </c>
      <c r="CG1083" s="146">
        <f t="shared" si="1648"/>
        <v>12</v>
      </c>
      <c r="CH1083" s="146">
        <f t="shared" si="1649"/>
        <v>12</v>
      </c>
      <c r="CI1083" s="146">
        <f t="shared" si="1650"/>
        <v>0</v>
      </c>
      <c r="CJ1083" s="146">
        <f t="shared" si="1651"/>
        <v>0</v>
      </c>
      <c r="CK1083" s="146">
        <f t="shared" si="1652"/>
        <v>0</v>
      </c>
      <c r="CL1083" s="146">
        <f t="shared" si="1653"/>
        <v>0</v>
      </c>
      <c r="CM1083" s="146">
        <f t="shared" si="1654"/>
        <v>0</v>
      </c>
      <c r="CN1083" s="146">
        <f t="shared" si="1655"/>
        <v>0</v>
      </c>
      <c r="CO1083" s="146">
        <f t="shared" si="1656"/>
        <v>0</v>
      </c>
      <c r="CP1083" s="146">
        <f t="shared" si="1657"/>
        <v>0</v>
      </c>
      <c r="CQ1083" s="146">
        <f t="shared" si="1658"/>
        <v>0</v>
      </c>
      <c r="CR1083" s="146">
        <f t="shared" si="1659"/>
        <v>0</v>
      </c>
      <c r="CS1083" s="146">
        <f t="shared" si="1660"/>
        <v>0</v>
      </c>
      <c r="CT1083" s="146">
        <f t="shared" si="1661"/>
        <v>0</v>
      </c>
      <c r="CU1083" s="146">
        <f t="shared" si="1662"/>
        <v>0</v>
      </c>
      <c r="CV1083" s="146">
        <f t="shared" si="1663"/>
        <v>0</v>
      </c>
      <c r="CW1083" s="146">
        <f t="shared" si="1664"/>
        <v>0</v>
      </c>
      <c r="CX1083" s="146">
        <f t="shared" si="1665"/>
        <v>0</v>
      </c>
      <c r="CY1083" s="146">
        <f t="shared" si="1666"/>
        <v>0</v>
      </c>
      <c r="CZ1083" s="146">
        <f t="shared" si="1667"/>
        <v>0</v>
      </c>
      <c r="DA1083" s="146">
        <f t="shared" si="1668"/>
        <v>0</v>
      </c>
      <c r="DB1083" s="146">
        <f t="shared" si="1669"/>
        <v>0</v>
      </c>
      <c r="DC1083" s="146">
        <f t="shared" si="1670"/>
        <v>0</v>
      </c>
      <c r="DD1083" s="146">
        <f t="shared" si="1671"/>
        <v>0</v>
      </c>
      <c r="DE1083" s="146">
        <f t="shared" si="1672"/>
        <v>0</v>
      </c>
      <c r="DF1083" s="146">
        <f t="shared" si="1673"/>
        <v>0</v>
      </c>
      <c r="DG1083" s="146">
        <f t="shared" si="1674"/>
        <v>0</v>
      </c>
      <c r="DH1083" s="146">
        <f t="shared" si="1675"/>
        <v>0</v>
      </c>
      <c r="DI1083" s="146">
        <f t="shared" si="1676"/>
        <v>0</v>
      </c>
      <c r="DJ1083" s="146">
        <f t="shared" si="1677"/>
        <v>0</v>
      </c>
      <c r="DK1083" s="146">
        <f t="shared" si="1678"/>
        <v>0</v>
      </c>
      <c r="DL1083" s="146">
        <f t="shared" si="1679"/>
        <v>0</v>
      </c>
      <c r="DM1083" s="146">
        <f t="shared" si="1680"/>
        <v>0</v>
      </c>
      <c r="DN1083" s="65">
        <f t="shared" si="1717"/>
        <v>180</v>
      </c>
      <c r="DO1083" s="57">
        <f t="shared" si="1718"/>
        <v>180</v>
      </c>
      <c r="DP1083" s="57" t="str">
        <f t="shared" si="1685"/>
        <v/>
      </c>
      <c r="DQ1083" s="58" t="str">
        <f t="shared" si="1686"/>
        <v/>
      </c>
      <c r="DR1083" s="1">
        <f t="shared" si="1719"/>
        <v>1</v>
      </c>
      <c r="DS1083" s="168" t="e">
        <f>IF(AND(DR1083=#REF!,BL1083=#REF!),'Tiến độ'!D1083,"")</f>
        <v>#REF!</v>
      </c>
    </row>
    <row r="1084" spans="1:123" ht="11.25" customHeight="1">
      <c r="A1084" s="309"/>
      <c r="B1084" s="312"/>
      <c r="C1084" s="101" t="s">
        <v>1078</v>
      </c>
      <c r="D1084" s="102" t="s">
        <v>1015</v>
      </c>
      <c r="E1084" s="103">
        <v>4</v>
      </c>
      <c r="F1084" s="104">
        <v>75</v>
      </c>
      <c r="G1084" s="105"/>
      <c r="H1084" s="106">
        <f t="shared" ref="H1084:H1087" si="1720">H1083</f>
        <v>3</v>
      </c>
      <c r="I1084" s="107">
        <f t="shared" ref="I1084:I1087" si="1721">I1083</f>
        <v>0</v>
      </c>
      <c r="J1084" s="28"/>
      <c r="K1084" s="108"/>
      <c r="L1084" s="109"/>
      <c r="M1084" s="109"/>
      <c r="N1084" s="110"/>
      <c r="O1084" s="108"/>
      <c r="P1084" s="109"/>
      <c r="Q1084" s="109">
        <v>5</v>
      </c>
      <c r="R1084" s="110">
        <v>5</v>
      </c>
      <c r="S1084" s="108">
        <v>5</v>
      </c>
      <c r="T1084" s="109">
        <v>5</v>
      </c>
      <c r="U1084" s="109">
        <v>5</v>
      </c>
      <c r="V1084" s="109">
        <v>5</v>
      </c>
      <c r="W1084" s="110">
        <v>5</v>
      </c>
      <c r="X1084" s="108">
        <v>5</v>
      </c>
      <c r="Y1084" s="109">
        <v>5</v>
      </c>
      <c r="Z1084" s="109">
        <v>5</v>
      </c>
      <c r="AA1084" s="110">
        <v>5</v>
      </c>
      <c r="AB1084" s="108">
        <v>5</v>
      </c>
      <c r="AC1084" s="109">
        <v>5</v>
      </c>
      <c r="AD1084" s="109">
        <v>5</v>
      </c>
      <c r="AE1084" s="110">
        <v>5</v>
      </c>
      <c r="AF1084" s="108" t="s">
        <v>163</v>
      </c>
      <c r="AG1084" s="109" t="s">
        <v>163</v>
      </c>
      <c r="AH1084" s="109" t="s">
        <v>163</v>
      </c>
      <c r="AI1084" s="362"/>
      <c r="AJ1084" s="363"/>
      <c r="AK1084" s="108" t="s">
        <v>163</v>
      </c>
      <c r="AL1084" s="109"/>
      <c r="AM1084" s="109"/>
      <c r="AN1084" s="110"/>
      <c r="AO1084" s="108"/>
      <c r="AP1084" s="109"/>
      <c r="AQ1084" s="109"/>
      <c r="AR1084" s="110"/>
      <c r="AS1084" s="111"/>
      <c r="AT1084" s="109"/>
      <c r="AU1084" s="109"/>
      <c r="AV1084" s="112"/>
      <c r="AW1084" s="108"/>
      <c r="AX1084" s="109"/>
      <c r="AY1084" s="109"/>
      <c r="AZ1084" s="109"/>
      <c r="BA1084" s="110"/>
      <c r="BB1084" s="111"/>
      <c r="BC1084" s="109"/>
      <c r="BD1084" s="109"/>
      <c r="BE1084" s="321"/>
      <c r="BF1084" s="322"/>
      <c r="BG1084" s="322"/>
      <c r="BH1084" s="322"/>
      <c r="BI1084" s="322"/>
      <c r="BJ1084" s="323"/>
      <c r="BK1084" s="48" t="s">
        <v>18</v>
      </c>
      <c r="BL1084" s="48" t="s">
        <v>30</v>
      </c>
      <c r="BN1084" s="146">
        <f t="shared" si="1684"/>
        <v>0</v>
      </c>
      <c r="BO1084" s="146">
        <f t="shared" si="1630"/>
        <v>0</v>
      </c>
      <c r="BP1084" s="146">
        <f t="shared" si="1631"/>
        <v>0</v>
      </c>
      <c r="BQ1084" s="146">
        <f t="shared" si="1632"/>
        <v>0</v>
      </c>
      <c r="BR1084" s="146">
        <f t="shared" si="1633"/>
        <v>0</v>
      </c>
      <c r="BS1084" s="146">
        <f t="shared" si="1634"/>
        <v>0</v>
      </c>
      <c r="BT1084" s="146">
        <f t="shared" si="1635"/>
        <v>15</v>
      </c>
      <c r="BU1084" s="146">
        <f t="shared" si="1636"/>
        <v>15</v>
      </c>
      <c r="BV1084" s="146">
        <f t="shared" si="1637"/>
        <v>15</v>
      </c>
      <c r="BW1084" s="146">
        <f t="shared" si="1638"/>
        <v>15</v>
      </c>
      <c r="BX1084" s="146">
        <f t="shared" si="1639"/>
        <v>15</v>
      </c>
      <c r="BY1084" s="146">
        <f t="shared" si="1640"/>
        <v>15</v>
      </c>
      <c r="BZ1084" s="146">
        <f t="shared" si="1641"/>
        <v>15</v>
      </c>
      <c r="CA1084" s="146">
        <f t="shared" si="1642"/>
        <v>15</v>
      </c>
      <c r="CB1084" s="146">
        <f t="shared" si="1643"/>
        <v>15</v>
      </c>
      <c r="CC1084" s="146">
        <f t="shared" si="1644"/>
        <v>15</v>
      </c>
      <c r="CD1084" s="146">
        <f t="shared" si="1645"/>
        <v>15</v>
      </c>
      <c r="CE1084" s="146">
        <f t="shared" si="1646"/>
        <v>15</v>
      </c>
      <c r="CF1084" s="146">
        <f t="shared" si="1647"/>
        <v>15</v>
      </c>
      <c r="CG1084" s="146">
        <f t="shared" si="1648"/>
        <v>15</v>
      </c>
      <c r="CH1084" s="146">
        <f t="shared" si="1649"/>
        <v>15</v>
      </c>
      <c r="CI1084" s="146">
        <f t="shared" si="1650"/>
        <v>0</v>
      </c>
      <c r="CJ1084" s="146">
        <f t="shared" si="1651"/>
        <v>0</v>
      </c>
      <c r="CK1084" s="146">
        <f t="shared" si="1652"/>
        <v>0</v>
      </c>
      <c r="CL1084" s="146">
        <f t="shared" si="1653"/>
        <v>0</v>
      </c>
      <c r="CM1084" s="146">
        <f t="shared" si="1654"/>
        <v>0</v>
      </c>
      <c r="CN1084" s="146">
        <f t="shared" si="1655"/>
        <v>0</v>
      </c>
      <c r="CO1084" s="146">
        <f t="shared" si="1656"/>
        <v>0</v>
      </c>
      <c r="CP1084" s="146">
        <f t="shared" si="1657"/>
        <v>0</v>
      </c>
      <c r="CQ1084" s="146">
        <f t="shared" si="1658"/>
        <v>0</v>
      </c>
      <c r="CR1084" s="146">
        <f t="shared" si="1659"/>
        <v>0</v>
      </c>
      <c r="CS1084" s="146">
        <f t="shared" si="1660"/>
        <v>0</v>
      </c>
      <c r="CT1084" s="146">
        <f t="shared" si="1661"/>
        <v>0</v>
      </c>
      <c r="CU1084" s="146">
        <f t="shared" si="1662"/>
        <v>0</v>
      </c>
      <c r="CV1084" s="146">
        <f t="shared" si="1663"/>
        <v>0</v>
      </c>
      <c r="CW1084" s="146">
        <f t="shared" si="1664"/>
        <v>0</v>
      </c>
      <c r="CX1084" s="146">
        <f t="shared" si="1665"/>
        <v>0</v>
      </c>
      <c r="CY1084" s="146">
        <f t="shared" si="1666"/>
        <v>0</v>
      </c>
      <c r="CZ1084" s="146">
        <f t="shared" si="1667"/>
        <v>0</v>
      </c>
      <c r="DA1084" s="146">
        <f t="shared" si="1668"/>
        <v>0</v>
      </c>
      <c r="DB1084" s="146">
        <f t="shared" si="1669"/>
        <v>0</v>
      </c>
      <c r="DC1084" s="146">
        <f t="shared" si="1670"/>
        <v>0</v>
      </c>
      <c r="DD1084" s="146">
        <f t="shared" si="1671"/>
        <v>0</v>
      </c>
      <c r="DE1084" s="146">
        <f t="shared" si="1672"/>
        <v>0</v>
      </c>
      <c r="DF1084" s="146">
        <f t="shared" si="1673"/>
        <v>0</v>
      </c>
      <c r="DG1084" s="146">
        <f t="shared" si="1674"/>
        <v>0</v>
      </c>
      <c r="DH1084" s="146">
        <f t="shared" si="1675"/>
        <v>0</v>
      </c>
      <c r="DI1084" s="146">
        <f t="shared" si="1676"/>
        <v>0</v>
      </c>
      <c r="DJ1084" s="146">
        <f t="shared" si="1677"/>
        <v>0</v>
      </c>
      <c r="DK1084" s="146">
        <f t="shared" si="1678"/>
        <v>0</v>
      </c>
      <c r="DL1084" s="146">
        <f t="shared" si="1679"/>
        <v>0</v>
      </c>
      <c r="DM1084" s="146">
        <f t="shared" si="1680"/>
        <v>0</v>
      </c>
      <c r="DN1084" s="65">
        <f t="shared" ref="DN1084:DN1087" si="1722">F1084*H1084</f>
        <v>225</v>
      </c>
      <c r="DO1084" s="57">
        <f t="shared" ref="DO1084:DO1087" si="1723">IF(COUNTA(K1084:AC1084)&gt;0,DN1084,"")</f>
        <v>225</v>
      </c>
      <c r="DP1084" s="57" t="str">
        <f t="shared" ref="DP1084:DP1087" si="1724">IF(DO1084="",IF(COUNT(AD1084:AH1084,AK1084)&gt;0,DN1084,""),"")</f>
        <v/>
      </c>
      <c r="DQ1084" s="58" t="str">
        <f t="shared" ref="DQ1084:DQ1087" si="1725">IF(AND(DO1084="",DP1084=""),IF(COUNTA(AL1084:BD1084)&gt;0,DN1084,""),"")</f>
        <v/>
      </c>
      <c r="DR1084" s="1">
        <f t="shared" ref="DR1084:DR1087" si="1726">IF(DQ1084="",1,2)</f>
        <v>1</v>
      </c>
      <c r="DS1084" s="168" t="e">
        <f>IF(AND(DR1084=#REF!,BL1084=#REF!),'Tiến độ'!D1084,"")</f>
        <v>#REF!</v>
      </c>
    </row>
    <row r="1085" spans="1:123" ht="11.25" customHeight="1">
      <c r="A1085" s="309"/>
      <c r="B1085" s="312"/>
      <c r="C1085" s="101" t="s">
        <v>1019</v>
      </c>
      <c r="D1085" s="102" t="s">
        <v>11968</v>
      </c>
      <c r="E1085" s="103">
        <v>2</v>
      </c>
      <c r="F1085" s="104">
        <v>30</v>
      </c>
      <c r="G1085" s="105"/>
      <c r="H1085" s="106">
        <f t="shared" si="1720"/>
        <v>3</v>
      </c>
      <c r="I1085" s="107">
        <f t="shared" si="1721"/>
        <v>0</v>
      </c>
      <c r="J1085" s="28"/>
      <c r="K1085" s="108"/>
      <c r="L1085" s="109"/>
      <c r="M1085" s="109"/>
      <c r="N1085" s="110"/>
      <c r="O1085" s="108"/>
      <c r="P1085" s="109"/>
      <c r="Q1085" s="109">
        <v>2</v>
      </c>
      <c r="R1085" s="110">
        <v>2</v>
      </c>
      <c r="S1085" s="108">
        <v>2</v>
      </c>
      <c r="T1085" s="109">
        <v>2</v>
      </c>
      <c r="U1085" s="109">
        <v>2</v>
      </c>
      <c r="V1085" s="109">
        <v>2</v>
      </c>
      <c r="W1085" s="110">
        <v>2</v>
      </c>
      <c r="X1085" s="108">
        <v>2</v>
      </c>
      <c r="Y1085" s="109">
        <v>2</v>
      </c>
      <c r="Z1085" s="109">
        <v>2</v>
      </c>
      <c r="AA1085" s="110">
        <v>2</v>
      </c>
      <c r="AB1085" s="108">
        <v>2</v>
      </c>
      <c r="AC1085" s="109">
        <v>2</v>
      </c>
      <c r="AD1085" s="109">
        <v>2</v>
      </c>
      <c r="AE1085" s="110">
        <v>2</v>
      </c>
      <c r="AF1085" s="108" t="s">
        <v>163</v>
      </c>
      <c r="AG1085" s="109" t="s">
        <v>163</v>
      </c>
      <c r="AH1085" s="109" t="s">
        <v>163</v>
      </c>
      <c r="AI1085" s="362"/>
      <c r="AJ1085" s="363"/>
      <c r="AK1085" s="108" t="s">
        <v>163</v>
      </c>
      <c r="AL1085" s="109"/>
      <c r="AM1085" s="109"/>
      <c r="AN1085" s="110"/>
      <c r="AO1085" s="108"/>
      <c r="AP1085" s="109"/>
      <c r="AQ1085" s="109"/>
      <c r="AR1085" s="110"/>
      <c r="AS1085" s="111"/>
      <c r="AT1085" s="109"/>
      <c r="AU1085" s="109"/>
      <c r="AV1085" s="112"/>
      <c r="AW1085" s="108"/>
      <c r="AX1085" s="109"/>
      <c r="AY1085" s="109"/>
      <c r="AZ1085" s="109"/>
      <c r="BA1085" s="110"/>
      <c r="BB1085" s="111"/>
      <c r="BC1085" s="109"/>
      <c r="BD1085" s="109"/>
      <c r="BE1085" s="321"/>
      <c r="BF1085" s="322"/>
      <c r="BG1085" s="322"/>
      <c r="BH1085" s="322"/>
      <c r="BI1085" s="322"/>
      <c r="BJ1085" s="323"/>
      <c r="BK1085" s="48" t="s">
        <v>18</v>
      </c>
      <c r="BL1085" s="48" t="s">
        <v>29</v>
      </c>
      <c r="BN1085" s="146">
        <f t="shared" si="1684"/>
        <v>0</v>
      </c>
      <c r="BO1085" s="146">
        <f t="shared" si="1630"/>
        <v>0</v>
      </c>
      <c r="BP1085" s="146">
        <f t="shared" si="1631"/>
        <v>0</v>
      </c>
      <c r="BQ1085" s="146">
        <f t="shared" si="1632"/>
        <v>0</v>
      </c>
      <c r="BR1085" s="146">
        <f t="shared" si="1633"/>
        <v>0</v>
      </c>
      <c r="BS1085" s="146">
        <f t="shared" si="1634"/>
        <v>0</v>
      </c>
      <c r="BT1085" s="146">
        <f t="shared" si="1635"/>
        <v>6</v>
      </c>
      <c r="BU1085" s="146">
        <f t="shared" si="1636"/>
        <v>6</v>
      </c>
      <c r="BV1085" s="146">
        <f t="shared" si="1637"/>
        <v>6</v>
      </c>
      <c r="BW1085" s="146">
        <f t="shared" si="1638"/>
        <v>6</v>
      </c>
      <c r="BX1085" s="146">
        <f t="shared" si="1639"/>
        <v>6</v>
      </c>
      <c r="BY1085" s="146">
        <f t="shared" si="1640"/>
        <v>6</v>
      </c>
      <c r="BZ1085" s="146">
        <f t="shared" si="1641"/>
        <v>6</v>
      </c>
      <c r="CA1085" s="146">
        <f t="shared" si="1642"/>
        <v>6</v>
      </c>
      <c r="CB1085" s="146">
        <f t="shared" si="1643"/>
        <v>6</v>
      </c>
      <c r="CC1085" s="146">
        <f t="shared" si="1644"/>
        <v>6</v>
      </c>
      <c r="CD1085" s="146">
        <f t="shared" si="1645"/>
        <v>6</v>
      </c>
      <c r="CE1085" s="146">
        <f t="shared" si="1646"/>
        <v>6</v>
      </c>
      <c r="CF1085" s="146">
        <f t="shared" si="1647"/>
        <v>6</v>
      </c>
      <c r="CG1085" s="146">
        <f t="shared" si="1648"/>
        <v>6</v>
      </c>
      <c r="CH1085" s="146">
        <f t="shared" si="1649"/>
        <v>6</v>
      </c>
      <c r="CI1085" s="146">
        <f t="shared" si="1650"/>
        <v>0</v>
      </c>
      <c r="CJ1085" s="146">
        <f t="shared" si="1651"/>
        <v>0</v>
      </c>
      <c r="CK1085" s="146">
        <f t="shared" si="1652"/>
        <v>0</v>
      </c>
      <c r="CL1085" s="146">
        <f t="shared" si="1653"/>
        <v>0</v>
      </c>
      <c r="CM1085" s="146">
        <f t="shared" si="1654"/>
        <v>0</v>
      </c>
      <c r="CN1085" s="146">
        <f t="shared" si="1655"/>
        <v>0</v>
      </c>
      <c r="CO1085" s="146">
        <f t="shared" si="1656"/>
        <v>0</v>
      </c>
      <c r="CP1085" s="146">
        <f t="shared" si="1657"/>
        <v>0</v>
      </c>
      <c r="CQ1085" s="146">
        <f t="shared" si="1658"/>
        <v>0</v>
      </c>
      <c r="CR1085" s="146">
        <f t="shared" si="1659"/>
        <v>0</v>
      </c>
      <c r="CS1085" s="146">
        <f t="shared" si="1660"/>
        <v>0</v>
      </c>
      <c r="CT1085" s="146">
        <f t="shared" si="1661"/>
        <v>0</v>
      </c>
      <c r="CU1085" s="146">
        <f t="shared" si="1662"/>
        <v>0</v>
      </c>
      <c r="CV1085" s="146">
        <f t="shared" si="1663"/>
        <v>0</v>
      </c>
      <c r="CW1085" s="146">
        <f t="shared" si="1664"/>
        <v>0</v>
      </c>
      <c r="CX1085" s="146">
        <f t="shared" si="1665"/>
        <v>0</v>
      </c>
      <c r="CY1085" s="146">
        <f t="shared" si="1666"/>
        <v>0</v>
      </c>
      <c r="CZ1085" s="146">
        <f t="shared" si="1667"/>
        <v>0</v>
      </c>
      <c r="DA1085" s="146">
        <f t="shared" si="1668"/>
        <v>0</v>
      </c>
      <c r="DB1085" s="146">
        <f t="shared" si="1669"/>
        <v>0</v>
      </c>
      <c r="DC1085" s="146">
        <f t="shared" si="1670"/>
        <v>0</v>
      </c>
      <c r="DD1085" s="146">
        <f t="shared" si="1671"/>
        <v>0</v>
      </c>
      <c r="DE1085" s="146">
        <f t="shared" si="1672"/>
        <v>0</v>
      </c>
      <c r="DF1085" s="146">
        <f t="shared" si="1673"/>
        <v>0</v>
      </c>
      <c r="DG1085" s="146">
        <f t="shared" si="1674"/>
        <v>0</v>
      </c>
      <c r="DH1085" s="146">
        <f t="shared" si="1675"/>
        <v>0</v>
      </c>
      <c r="DI1085" s="146">
        <f t="shared" si="1676"/>
        <v>0</v>
      </c>
      <c r="DJ1085" s="146">
        <f t="shared" si="1677"/>
        <v>0</v>
      </c>
      <c r="DK1085" s="146">
        <f t="shared" si="1678"/>
        <v>0</v>
      </c>
      <c r="DL1085" s="146">
        <f t="shared" si="1679"/>
        <v>0</v>
      </c>
      <c r="DM1085" s="146">
        <f t="shared" si="1680"/>
        <v>0</v>
      </c>
      <c r="DN1085" s="65">
        <f t="shared" si="1722"/>
        <v>90</v>
      </c>
      <c r="DO1085" s="57">
        <f t="shared" si="1723"/>
        <v>90</v>
      </c>
      <c r="DP1085" s="57" t="str">
        <f t="shared" si="1724"/>
        <v/>
      </c>
      <c r="DQ1085" s="58" t="str">
        <f t="shared" si="1725"/>
        <v/>
      </c>
      <c r="DR1085" s="1">
        <f t="shared" si="1726"/>
        <v>1</v>
      </c>
      <c r="DS1085" s="168" t="e">
        <f>IF(AND(DR1085=#REF!,BL1085=#REF!),'Tiến độ'!D1085,"")</f>
        <v>#REF!</v>
      </c>
    </row>
    <row r="1086" spans="1:123" ht="11.25" customHeight="1">
      <c r="A1086" s="309"/>
      <c r="B1086" s="312"/>
      <c r="C1086" s="101" t="s">
        <v>1012</v>
      </c>
      <c r="D1086" s="102" t="s">
        <v>1013</v>
      </c>
      <c r="E1086" s="103">
        <v>3</v>
      </c>
      <c r="F1086" s="104">
        <v>60</v>
      </c>
      <c r="G1086" s="105"/>
      <c r="H1086" s="106">
        <f t="shared" si="1720"/>
        <v>3</v>
      </c>
      <c r="I1086" s="107">
        <f t="shared" si="1721"/>
        <v>0</v>
      </c>
      <c r="J1086" s="28"/>
      <c r="K1086" s="108"/>
      <c r="L1086" s="109"/>
      <c r="M1086" s="109"/>
      <c r="N1086" s="110"/>
      <c r="O1086" s="108"/>
      <c r="P1086" s="109"/>
      <c r="Q1086" s="109">
        <v>4</v>
      </c>
      <c r="R1086" s="110">
        <v>4</v>
      </c>
      <c r="S1086" s="108">
        <v>4</v>
      </c>
      <c r="T1086" s="109">
        <v>4</v>
      </c>
      <c r="U1086" s="109">
        <v>4</v>
      </c>
      <c r="V1086" s="109">
        <v>4</v>
      </c>
      <c r="W1086" s="110">
        <v>4</v>
      </c>
      <c r="X1086" s="108">
        <v>4</v>
      </c>
      <c r="Y1086" s="109">
        <v>4</v>
      </c>
      <c r="Z1086" s="109">
        <v>4</v>
      </c>
      <c r="AA1086" s="110">
        <v>4</v>
      </c>
      <c r="AB1086" s="108">
        <v>4</v>
      </c>
      <c r="AC1086" s="109">
        <v>4</v>
      </c>
      <c r="AD1086" s="109">
        <v>4</v>
      </c>
      <c r="AE1086" s="110">
        <v>4</v>
      </c>
      <c r="AF1086" s="108" t="s">
        <v>163</v>
      </c>
      <c r="AG1086" s="109" t="s">
        <v>163</v>
      </c>
      <c r="AH1086" s="109" t="s">
        <v>163</v>
      </c>
      <c r="AI1086" s="362"/>
      <c r="AJ1086" s="363"/>
      <c r="AK1086" s="108" t="s">
        <v>163</v>
      </c>
      <c r="AL1086" s="109"/>
      <c r="AM1086" s="109"/>
      <c r="AN1086" s="110"/>
      <c r="AO1086" s="108"/>
      <c r="AP1086" s="109"/>
      <c r="AQ1086" s="109"/>
      <c r="AR1086" s="110"/>
      <c r="AS1086" s="111"/>
      <c r="AT1086" s="109"/>
      <c r="AU1086" s="109"/>
      <c r="AV1086" s="112"/>
      <c r="AW1086" s="108"/>
      <c r="AX1086" s="109"/>
      <c r="AY1086" s="109"/>
      <c r="AZ1086" s="109"/>
      <c r="BA1086" s="110"/>
      <c r="BB1086" s="111"/>
      <c r="BC1086" s="109"/>
      <c r="BD1086" s="109"/>
      <c r="BE1086" s="321"/>
      <c r="BF1086" s="322"/>
      <c r="BG1086" s="322"/>
      <c r="BH1086" s="322"/>
      <c r="BI1086" s="322"/>
      <c r="BJ1086" s="323"/>
      <c r="BK1086" s="48" t="s">
        <v>18</v>
      </c>
      <c r="BL1086" s="48" t="s">
        <v>55</v>
      </c>
      <c r="BN1086" s="146">
        <f t="shared" si="1684"/>
        <v>0</v>
      </c>
      <c r="BO1086" s="146">
        <f t="shared" si="1630"/>
        <v>0</v>
      </c>
      <c r="BP1086" s="146">
        <f t="shared" si="1631"/>
        <v>0</v>
      </c>
      <c r="BQ1086" s="146">
        <f t="shared" si="1632"/>
        <v>0</v>
      </c>
      <c r="BR1086" s="146">
        <f t="shared" si="1633"/>
        <v>0</v>
      </c>
      <c r="BS1086" s="146">
        <f t="shared" si="1634"/>
        <v>0</v>
      </c>
      <c r="BT1086" s="146">
        <f t="shared" si="1635"/>
        <v>12</v>
      </c>
      <c r="BU1086" s="146">
        <f t="shared" si="1636"/>
        <v>12</v>
      </c>
      <c r="BV1086" s="146">
        <f t="shared" si="1637"/>
        <v>12</v>
      </c>
      <c r="BW1086" s="146">
        <f t="shared" si="1638"/>
        <v>12</v>
      </c>
      <c r="BX1086" s="146">
        <f t="shared" si="1639"/>
        <v>12</v>
      </c>
      <c r="BY1086" s="146">
        <f t="shared" si="1640"/>
        <v>12</v>
      </c>
      <c r="BZ1086" s="146">
        <f t="shared" si="1641"/>
        <v>12</v>
      </c>
      <c r="CA1086" s="146">
        <f t="shared" si="1642"/>
        <v>12</v>
      </c>
      <c r="CB1086" s="146">
        <f t="shared" si="1643"/>
        <v>12</v>
      </c>
      <c r="CC1086" s="146">
        <f t="shared" si="1644"/>
        <v>12</v>
      </c>
      <c r="CD1086" s="146">
        <f t="shared" si="1645"/>
        <v>12</v>
      </c>
      <c r="CE1086" s="146">
        <f t="shared" si="1646"/>
        <v>12</v>
      </c>
      <c r="CF1086" s="146">
        <f t="shared" si="1647"/>
        <v>12</v>
      </c>
      <c r="CG1086" s="146">
        <f t="shared" si="1648"/>
        <v>12</v>
      </c>
      <c r="CH1086" s="146">
        <f t="shared" si="1649"/>
        <v>12</v>
      </c>
      <c r="CI1086" s="146">
        <f t="shared" si="1650"/>
        <v>0</v>
      </c>
      <c r="CJ1086" s="146">
        <f t="shared" si="1651"/>
        <v>0</v>
      </c>
      <c r="CK1086" s="146">
        <f t="shared" si="1652"/>
        <v>0</v>
      </c>
      <c r="CL1086" s="146">
        <f t="shared" si="1653"/>
        <v>0</v>
      </c>
      <c r="CM1086" s="146">
        <f t="shared" si="1654"/>
        <v>0</v>
      </c>
      <c r="CN1086" s="146">
        <f t="shared" si="1655"/>
        <v>0</v>
      </c>
      <c r="CO1086" s="146">
        <f t="shared" si="1656"/>
        <v>0</v>
      </c>
      <c r="CP1086" s="146">
        <f t="shared" si="1657"/>
        <v>0</v>
      </c>
      <c r="CQ1086" s="146">
        <f t="shared" si="1658"/>
        <v>0</v>
      </c>
      <c r="CR1086" s="146">
        <f t="shared" si="1659"/>
        <v>0</v>
      </c>
      <c r="CS1086" s="146">
        <f t="shared" si="1660"/>
        <v>0</v>
      </c>
      <c r="CT1086" s="146">
        <f t="shared" si="1661"/>
        <v>0</v>
      </c>
      <c r="CU1086" s="146">
        <f t="shared" si="1662"/>
        <v>0</v>
      </c>
      <c r="CV1086" s="146">
        <f t="shared" si="1663"/>
        <v>0</v>
      </c>
      <c r="CW1086" s="146">
        <f t="shared" si="1664"/>
        <v>0</v>
      </c>
      <c r="CX1086" s="146">
        <f t="shared" si="1665"/>
        <v>0</v>
      </c>
      <c r="CY1086" s="146">
        <f t="shared" si="1666"/>
        <v>0</v>
      </c>
      <c r="CZ1086" s="146">
        <f t="shared" si="1667"/>
        <v>0</v>
      </c>
      <c r="DA1086" s="146">
        <f t="shared" si="1668"/>
        <v>0</v>
      </c>
      <c r="DB1086" s="146">
        <f t="shared" si="1669"/>
        <v>0</v>
      </c>
      <c r="DC1086" s="146">
        <f t="shared" si="1670"/>
        <v>0</v>
      </c>
      <c r="DD1086" s="146">
        <f t="shared" si="1671"/>
        <v>0</v>
      </c>
      <c r="DE1086" s="146">
        <f t="shared" si="1672"/>
        <v>0</v>
      </c>
      <c r="DF1086" s="146">
        <f t="shared" si="1673"/>
        <v>0</v>
      </c>
      <c r="DG1086" s="146">
        <f t="shared" si="1674"/>
        <v>0</v>
      </c>
      <c r="DH1086" s="146">
        <f t="shared" si="1675"/>
        <v>0</v>
      </c>
      <c r="DI1086" s="146">
        <f t="shared" si="1676"/>
        <v>0</v>
      </c>
      <c r="DJ1086" s="146">
        <f t="shared" si="1677"/>
        <v>0</v>
      </c>
      <c r="DK1086" s="146">
        <f t="shared" si="1678"/>
        <v>0</v>
      </c>
      <c r="DL1086" s="146">
        <f t="shared" si="1679"/>
        <v>0</v>
      </c>
      <c r="DM1086" s="146">
        <f t="shared" si="1680"/>
        <v>0</v>
      </c>
      <c r="DN1086" s="65">
        <f t="shared" si="1722"/>
        <v>180</v>
      </c>
      <c r="DO1086" s="57">
        <f t="shared" si="1723"/>
        <v>180</v>
      </c>
      <c r="DP1086" s="57" t="str">
        <f t="shared" si="1724"/>
        <v/>
      </c>
      <c r="DQ1086" s="58" t="str">
        <f t="shared" si="1725"/>
        <v/>
      </c>
      <c r="DR1086" s="1">
        <f t="shared" si="1726"/>
        <v>1</v>
      </c>
      <c r="DS1086" s="168" t="e">
        <f>IF(AND(DR1086=#REF!,BL1086=#REF!),'Tiến độ'!D1086,"")</f>
        <v>#REF!</v>
      </c>
    </row>
    <row r="1087" spans="1:123" ht="11.25" customHeight="1">
      <c r="A1087" s="309"/>
      <c r="B1087" s="312"/>
      <c r="C1087" s="101" t="s">
        <v>1025</v>
      </c>
      <c r="D1087" s="102" t="s">
        <v>1011</v>
      </c>
      <c r="E1087" s="103">
        <v>2</v>
      </c>
      <c r="F1087" s="104">
        <v>39</v>
      </c>
      <c r="G1087" s="105"/>
      <c r="H1087" s="106">
        <f t="shared" si="1720"/>
        <v>3</v>
      </c>
      <c r="I1087" s="107">
        <f t="shared" si="1721"/>
        <v>0</v>
      </c>
      <c r="J1087" s="28"/>
      <c r="K1087" s="108"/>
      <c r="L1087" s="109"/>
      <c r="M1087" s="109"/>
      <c r="N1087" s="110"/>
      <c r="O1087" s="108"/>
      <c r="P1087" s="109"/>
      <c r="Q1087" s="109">
        <v>3</v>
      </c>
      <c r="R1087" s="110">
        <v>3</v>
      </c>
      <c r="S1087" s="108">
        <v>3</v>
      </c>
      <c r="T1087" s="109">
        <v>3</v>
      </c>
      <c r="U1087" s="109">
        <v>3</v>
      </c>
      <c r="V1087" s="109">
        <v>3</v>
      </c>
      <c r="W1087" s="110">
        <v>3</v>
      </c>
      <c r="X1087" s="108">
        <v>3</v>
      </c>
      <c r="Y1087" s="109">
        <v>3</v>
      </c>
      <c r="Z1087" s="109">
        <v>3</v>
      </c>
      <c r="AA1087" s="110">
        <v>3</v>
      </c>
      <c r="AB1087" s="108">
        <v>3</v>
      </c>
      <c r="AC1087" s="109">
        <v>3</v>
      </c>
      <c r="AD1087" s="109"/>
      <c r="AE1087" s="110"/>
      <c r="AF1087" s="108" t="s">
        <v>163</v>
      </c>
      <c r="AG1087" s="109" t="s">
        <v>163</v>
      </c>
      <c r="AH1087" s="109" t="s">
        <v>163</v>
      </c>
      <c r="AI1087" s="362"/>
      <c r="AJ1087" s="363"/>
      <c r="AK1087" s="108" t="s">
        <v>163</v>
      </c>
      <c r="AL1087" s="109"/>
      <c r="AM1087" s="109"/>
      <c r="AN1087" s="110"/>
      <c r="AO1087" s="108"/>
      <c r="AP1087" s="109"/>
      <c r="AQ1087" s="109"/>
      <c r="AR1087" s="110"/>
      <c r="AS1087" s="111"/>
      <c r="AT1087" s="109"/>
      <c r="AU1087" s="109"/>
      <c r="AV1087" s="112"/>
      <c r="AW1087" s="108"/>
      <c r="AX1087" s="109"/>
      <c r="AY1087" s="109"/>
      <c r="AZ1087" s="109"/>
      <c r="BA1087" s="110"/>
      <c r="BB1087" s="111"/>
      <c r="BC1087" s="109"/>
      <c r="BD1087" s="109"/>
      <c r="BE1087" s="321"/>
      <c r="BF1087" s="322"/>
      <c r="BG1087" s="322"/>
      <c r="BH1087" s="322"/>
      <c r="BI1087" s="322"/>
      <c r="BJ1087" s="323"/>
      <c r="BK1087" s="48" t="s">
        <v>18</v>
      </c>
      <c r="BL1087" s="48" t="s">
        <v>56</v>
      </c>
      <c r="BN1087" s="146">
        <f t="shared" si="1684"/>
        <v>0</v>
      </c>
      <c r="BO1087" s="146">
        <f t="shared" si="1630"/>
        <v>0</v>
      </c>
      <c r="BP1087" s="146">
        <f t="shared" si="1631"/>
        <v>0</v>
      </c>
      <c r="BQ1087" s="146">
        <f t="shared" si="1632"/>
        <v>0</v>
      </c>
      <c r="BR1087" s="146">
        <f t="shared" si="1633"/>
        <v>0</v>
      </c>
      <c r="BS1087" s="146">
        <f t="shared" si="1634"/>
        <v>0</v>
      </c>
      <c r="BT1087" s="146">
        <f t="shared" si="1635"/>
        <v>9</v>
      </c>
      <c r="BU1087" s="146">
        <f t="shared" si="1636"/>
        <v>9</v>
      </c>
      <c r="BV1087" s="146">
        <f t="shared" si="1637"/>
        <v>9</v>
      </c>
      <c r="BW1087" s="146">
        <f t="shared" si="1638"/>
        <v>9</v>
      </c>
      <c r="BX1087" s="146">
        <f t="shared" si="1639"/>
        <v>9</v>
      </c>
      <c r="BY1087" s="146">
        <f t="shared" si="1640"/>
        <v>9</v>
      </c>
      <c r="BZ1087" s="146">
        <f t="shared" si="1641"/>
        <v>9</v>
      </c>
      <c r="CA1087" s="146">
        <f t="shared" si="1642"/>
        <v>9</v>
      </c>
      <c r="CB1087" s="146">
        <f t="shared" si="1643"/>
        <v>9</v>
      </c>
      <c r="CC1087" s="146">
        <f t="shared" si="1644"/>
        <v>9</v>
      </c>
      <c r="CD1087" s="146">
        <f t="shared" si="1645"/>
        <v>9</v>
      </c>
      <c r="CE1087" s="146">
        <f t="shared" si="1646"/>
        <v>9</v>
      </c>
      <c r="CF1087" s="146">
        <f t="shared" si="1647"/>
        <v>9</v>
      </c>
      <c r="CG1087" s="146">
        <f t="shared" si="1648"/>
        <v>0</v>
      </c>
      <c r="CH1087" s="146">
        <f t="shared" si="1649"/>
        <v>0</v>
      </c>
      <c r="CI1087" s="146">
        <f t="shared" si="1650"/>
        <v>0</v>
      </c>
      <c r="CJ1087" s="146">
        <f t="shared" si="1651"/>
        <v>0</v>
      </c>
      <c r="CK1087" s="146">
        <f t="shared" si="1652"/>
        <v>0</v>
      </c>
      <c r="CL1087" s="146">
        <f t="shared" si="1653"/>
        <v>0</v>
      </c>
      <c r="CM1087" s="146">
        <f t="shared" si="1654"/>
        <v>0</v>
      </c>
      <c r="CN1087" s="146">
        <f t="shared" si="1655"/>
        <v>0</v>
      </c>
      <c r="CO1087" s="146">
        <f t="shared" si="1656"/>
        <v>0</v>
      </c>
      <c r="CP1087" s="146">
        <f t="shared" si="1657"/>
        <v>0</v>
      </c>
      <c r="CQ1087" s="146">
        <f t="shared" si="1658"/>
        <v>0</v>
      </c>
      <c r="CR1087" s="146">
        <f t="shared" si="1659"/>
        <v>0</v>
      </c>
      <c r="CS1087" s="146">
        <f t="shared" si="1660"/>
        <v>0</v>
      </c>
      <c r="CT1087" s="146">
        <f t="shared" si="1661"/>
        <v>0</v>
      </c>
      <c r="CU1087" s="146">
        <f t="shared" si="1662"/>
        <v>0</v>
      </c>
      <c r="CV1087" s="146">
        <f t="shared" si="1663"/>
        <v>0</v>
      </c>
      <c r="CW1087" s="146">
        <f t="shared" si="1664"/>
        <v>0</v>
      </c>
      <c r="CX1087" s="146">
        <f t="shared" si="1665"/>
        <v>0</v>
      </c>
      <c r="CY1087" s="146">
        <f t="shared" si="1666"/>
        <v>0</v>
      </c>
      <c r="CZ1087" s="146">
        <f t="shared" si="1667"/>
        <v>0</v>
      </c>
      <c r="DA1087" s="146">
        <f t="shared" si="1668"/>
        <v>0</v>
      </c>
      <c r="DB1087" s="146">
        <f t="shared" si="1669"/>
        <v>0</v>
      </c>
      <c r="DC1087" s="146">
        <f t="shared" si="1670"/>
        <v>0</v>
      </c>
      <c r="DD1087" s="146">
        <f t="shared" si="1671"/>
        <v>0</v>
      </c>
      <c r="DE1087" s="146">
        <f t="shared" si="1672"/>
        <v>0</v>
      </c>
      <c r="DF1087" s="146">
        <f t="shared" si="1673"/>
        <v>0</v>
      </c>
      <c r="DG1087" s="146">
        <f t="shared" si="1674"/>
        <v>0</v>
      </c>
      <c r="DH1087" s="146">
        <f t="shared" si="1675"/>
        <v>0</v>
      </c>
      <c r="DI1087" s="146">
        <f t="shared" si="1676"/>
        <v>0</v>
      </c>
      <c r="DJ1087" s="146">
        <f t="shared" si="1677"/>
        <v>0</v>
      </c>
      <c r="DK1087" s="146">
        <f t="shared" si="1678"/>
        <v>0</v>
      </c>
      <c r="DL1087" s="146">
        <f t="shared" si="1679"/>
        <v>0</v>
      </c>
      <c r="DM1087" s="146">
        <f t="shared" si="1680"/>
        <v>0</v>
      </c>
      <c r="DN1087" s="65">
        <f t="shared" si="1722"/>
        <v>117</v>
      </c>
      <c r="DO1087" s="57">
        <f t="shared" si="1723"/>
        <v>117</v>
      </c>
      <c r="DP1087" s="57" t="str">
        <f t="shared" si="1724"/>
        <v/>
      </c>
      <c r="DQ1087" s="58" t="str">
        <f t="shared" si="1725"/>
        <v/>
      </c>
      <c r="DR1087" s="1">
        <f t="shared" si="1726"/>
        <v>1</v>
      </c>
      <c r="DS1087" s="168" t="e">
        <f>IF(AND(DR1087=#REF!,BL1087=#REF!),'Tiến độ'!D1087,"")</f>
        <v>#REF!</v>
      </c>
    </row>
    <row r="1088" spans="1:123" ht="11.25" customHeight="1">
      <c r="A1088" s="309"/>
      <c r="B1088" s="312"/>
      <c r="C1088" s="254" t="s">
        <v>11956</v>
      </c>
      <c r="D1088" s="102" t="s">
        <v>11958</v>
      </c>
      <c r="E1088" s="103">
        <v>3</v>
      </c>
      <c r="F1088" s="104">
        <v>45</v>
      </c>
      <c r="G1088" s="105"/>
      <c r="H1088" s="106"/>
      <c r="I1088" s="107"/>
      <c r="J1088" s="28"/>
      <c r="K1088" s="108"/>
      <c r="L1088" s="109"/>
      <c r="M1088" s="109"/>
      <c r="N1088" s="110"/>
      <c r="O1088" s="108"/>
      <c r="P1088" s="109"/>
      <c r="Q1088" s="109"/>
      <c r="R1088" s="110"/>
      <c r="S1088" s="108"/>
      <c r="T1088" s="109"/>
      <c r="U1088" s="109"/>
      <c r="V1088" s="109"/>
      <c r="W1088" s="110"/>
      <c r="X1088" s="108"/>
      <c r="Y1088" s="109"/>
      <c r="Z1088" s="109"/>
      <c r="AA1088" s="110"/>
      <c r="AB1088" s="108"/>
      <c r="AC1088" s="109"/>
      <c r="AD1088" s="109"/>
      <c r="AE1088" s="110"/>
      <c r="AF1088" s="108"/>
      <c r="AG1088" s="109"/>
      <c r="AH1088" s="109"/>
      <c r="AI1088" s="362"/>
      <c r="AJ1088" s="363"/>
      <c r="AK1088" s="108"/>
      <c r="AL1088" s="109">
        <v>3</v>
      </c>
      <c r="AM1088" s="109">
        <v>3</v>
      </c>
      <c r="AN1088" s="110">
        <v>3</v>
      </c>
      <c r="AO1088" s="108">
        <v>3</v>
      </c>
      <c r="AP1088" s="109">
        <v>3</v>
      </c>
      <c r="AQ1088" s="109">
        <v>3</v>
      </c>
      <c r="AR1088" s="110">
        <v>3</v>
      </c>
      <c r="AS1088" s="111">
        <v>3</v>
      </c>
      <c r="AT1088" s="109">
        <v>3</v>
      </c>
      <c r="AU1088" s="109">
        <v>3</v>
      </c>
      <c r="AV1088" s="112">
        <v>3</v>
      </c>
      <c r="AW1088" s="108">
        <v>3</v>
      </c>
      <c r="AX1088" s="109">
        <v>3</v>
      </c>
      <c r="AY1088" s="109">
        <v>3</v>
      </c>
      <c r="AZ1088" s="109">
        <v>3</v>
      </c>
      <c r="BA1088" s="110"/>
      <c r="BB1088" s="111"/>
      <c r="BC1088" s="109"/>
      <c r="BD1088" s="109"/>
      <c r="BE1088" s="321"/>
      <c r="BF1088" s="322"/>
      <c r="BG1088" s="322"/>
      <c r="BH1088" s="322"/>
      <c r="BI1088" s="322"/>
      <c r="BJ1088" s="323"/>
      <c r="BK1088" s="48"/>
      <c r="BL1088" s="48"/>
      <c r="BN1088" s="146">
        <f t="shared" si="1684"/>
        <v>0</v>
      </c>
      <c r="BO1088" s="146">
        <f t="shared" si="1630"/>
        <v>0</v>
      </c>
      <c r="BP1088" s="146">
        <f t="shared" si="1631"/>
        <v>0</v>
      </c>
      <c r="BQ1088" s="146">
        <f t="shared" si="1632"/>
        <v>0</v>
      </c>
      <c r="BR1088" s="146">
        <f t="shared" si="1633"/>
        <v>0</v>
      </c>
      <c r="BS1088" s="146">
        <f t="shared" si="1634"/>
        <v>0</v>
      </c>
      <c r="BT1088" s="146">
        <f t="shared" si="1635"/>
        <v>0</v>
      </c>
      <c r="BU1088" s="146">
        <f t="shared" si="1636"/>
        <v>0</v>
      </c>
      <c r="BV1088" s="146">
        <f t="shared" si="1637"/>
        <v>0</v>
      </c>
      <c r="BW1088" s="146">
        <f t="shared" si="1638"/>
        <v>0</v>
      </c>
      <c r="BX1088" s="146">
        <f t="shared" si="1639"/>
        <v>0</v>
      </c>
      <c r="BY1088" s="146">
        <f t="shared" si="1640"/>
        <v>0</v>
      </c>
      <c r="BZ1088" s="146">
        <f t="shared" si="1641"/>
        <v>0</v>
      </c>
      <c r="CA1088" s="146">
        <f t="shared" si="1642"/>
        <v>0</v>
      </c>
      <c r="CB1088" s="146">
        <f t="shared" si="1643"/>
        <v>0</v>
      </c>
      <c r="CC1088" s="146">
        <f t="shared" si="1644"/>
        <v>0</v>
      </c>
      <c r="CD1088" s="146">
        <f t="shared" si="1645"/>
        <v>0</v>
      </c>
      <c r="CE1088" s="146">
        <f t="shared" si="1646"/>
        <v>0</v>
      </c>
      <c r="CF1088" s="146">
        <f t="shared" si="1647"/>
        <v>0</v>
      </c>
      <c r="CG1088" s="146">
        <f t="shared" si="1648"/>
        <v>0</v>
      </c>
      <c r="CH1088" s="146">
        <f t="shared" si="1649"/>
        <v>0</v>
      </c>
      <c r="CI1088" s="146">
        <f t="shared" si="1650"/>
        <v>0</v>
      </c>
      <c r="CJ1088" s="146">
        <f t="shared" si="1651"/>
        <v>0</v>
      </c>
      <c r="CK1088" s="146">
        <f t="shared" si="1652"/>
        <v>0</v>
      </c>
      <c r="CL1088" s="146">
        <f t="shared" si="1653"/>
        <v>0</v>
      </c>
      <c r="CM1088" s="146">
        <f t="shared" si="1654"/>
        <v>0</v>
      </c>
      <c r="CN1088" s="146">
        <f t="shared" si="1655"/>
        <v>0</v>
      </c>
      <c r="CO1088" s="146">
        <f t="shared" si="1656"/>
        <v>0</v>
      </c>
      <c r="CP1088" s="146">
        <f t="shared" si="1657"/>
        <v>0</v>
      </c>
      <c r="CQ1088" s="146">
        <f t="shared" si="1658"/>
        <v>0</v>
      </c>
      <c r="CR1088" s="146">
        <f t="shared" si="1659"/>
        <v>0</v>
      </c>
      <c r="CS1088" s="146">
        <f t="shared" si="1660"/>
        <v>0</v>
      </c>
      <c r="CT1088" s="146">
        <f t="shared" si="1661"/>
        <v>0</v>
      </c>
      <c r="CU1088" s="146">
        <f t="shared" si="1662"/>
        <v>0</v>
      </c>
      <c r="CV1088" s="146">
        <f t="shared" si="1663"/>
        <v>0</v>
      </c>
      <c r="CW1088" s="146">
        <f t="shared" si="1664"/>
        <v>0</v>
      </c>
      <c r="CX1088" s="146">
        <f t="shared" si="1665"/>
        <v>0</v>
      </c>
      <c r="CY1088" s="146">
        <f t="shared" si="1666"/>
        <v>0</v>
      </c>
      <c r="CZ1088" s="146">
        <f t="shared" si="1667"/>
        <v>0</v>
      </c>
      <c r="DA1088" s="146">
        <f t="shared" si="1668"/>
        <v>0</v>
      </c>
      <c r="DB1088" s="146">
        <f t="shared" si="1669"/>
        <v>0</v>
      </c>
      <c r="DC1088" s="146">
        <f t="shared" si="1670"/>
        <v>0</v>
      </c>
      <c r="DD1088" s="146">
        <f t="shared" si="1671"/>
        <v>0</v>
      </c>
      <c r="DE1088" s="146">
        <f t="shared" si="1672"/>
        <v>0</v>
      </c>
      <c r="DF1088" s="146">
        <f t="shared" si="1673"/>
        <v>0</v>
      </c>
      <c r="DG1088" s="146">
        <f t="shared" si="1674"/>
        <v>0</v>
      </c>
      <c r="DH1088" s="146">
        <f t="shared" si="1675"/>
        <v>0</v>
      </c>
      <c r="DI1088" s="146">
        <f t="shared" si="1676"/>
        <v>0</v>
      </c>
      <c r="DJ1088" s="146">
        <f t="shared" si="1677"/>
        <v>0</v>
      </c>
      <c r="DK1088" s="146">
        <f t="shared" si="1678"/>
        <v>0</v>
      </c>
      <c r="DL1088" s="146">
        <f t="shared" si="1679"/>
        <v>0</v>
      </c>
      <c r="DM1088" s="146">
        <f t="shared" si="1680"/>
        <v>0</v>
      </c>
      <c r="DN1088" s="65"/>
      <c r="DO1088" s="57"/>
      <c r="DP1088" s="57"/>
      <c r="DQ1088" s="58"/>
      <c r="DS1088" s="168" t="e">
        <f>IF(AND(DR1088=#REF!,BL1088=#REF!),'Tiến độ'!D1088,"")</f>
        <v>#REF!</v>
      </c>
    </row>
    <row r="1089" spans="1:123" ht="11.25" customHeight="1">
      <c r="A1089" s="309" t="str">
        <f>IF(B1089="","",MAX($A$7:A1083)+1)</f>
        <v/>
      </c>
      <c r="B1089" s="312"/>
      <c r="C1089" s="254" t="s">
        <v>11957</v>
      </c>
      <c r="D1089" s="102" t="s">
        <v>11959</v>
      </c>
      <c r="E1089" s="103">
        <v>2</v>
      </c>
      <c r="F1089" s="104">
        <v>30</v>
      </c>
      <c r="G1089" s="105"/>
      <c r="H1089" s="106"/>
      <c r="I1089" s="107"/>
      <c r="J1089" s="28"/>
      <c r="K1089" s="108"/>
      <c r="L1089" s="109"/>
      <c r="M1089" s="109"/>
      <c r="N1089" s="110"/>
      <c r="O1089" s="108"/>
      <c r="P1089" s="109"/>
      <c r="Q1089" s="109"/>
      <c r="R1089" s="110"/>
      <c r="S1089" s="108"/>
      <c r="T1089" s="109"/>
      <c r="U1089" s="109"/>
      <c r="V1089" s="109"/>
      <c r="W1089" s="110"/>
      <c r="X1089" s="108"/>
      <c r="Y1089" s="109"/>
      <c r="Z1089" s="109"/>
      <c r="AA1089" s="110"/>
      <c r="AB1089" s="108"/>
      <c r="AC1089" s="109"/>
      <c r="AD1089" s="109"/>
      <c r="AE1089" s="110"/>
      <c r="AF1089" s="108"/>
      <c r="AG1089" s="109"/>
      <c r="AH1089" s="109"/>
      <c r="AI1089" s="362"/>
      <c r="AJ1089" s="363"/>
      <c r="AK1089" s="108"/>
      <c r="AL1089" s="109">
        <v>2</v>
      </c>
      <c r="AM1089" s="109">
        <v>2</v>
      </c>
      <c r="AN1089" s="110">
        <v>2</v>
      </c>
      <c r="AO1089" s="108">
        <v>2</v>
      </c>
      <c r="AP1089" s="109">
        <v>2</v>
      </c>
      <c r="AQ1089" s="109">
        <v>2</v>
      </c>
      <c r="AR1089" s="110">
        <v>2</v>
      </c>
      <c r="AS1089" s="111">
        <v>2</v>
      </c>
      <c r="AT1089" s="109">
        <v>2</v>
      </c>
      <c r="AU1089" s="109">
        <v>2</v>
      </c>
      <c r="AV1089" s="112">
        <v>2</v>
      </c>
      <c r="AW1089" s="108">
        <v>2</v>
      </c>
      <c r="AX1089" s="109">
        <v>2</v>
      </c>
      <c r="AY1089" s="109">
        <v>2</v>
      </c>
      <c r="AZ1089" s="109">
        <v>2</v>
      </c>
      <c r="BA1089" s="110"/>
      <c r="BB1089" s="111"/>
      <c r="BC1089" s="109"/>
      <c r="BD1089" s="109"/>
      <c r="BE1089" s="321"/>
      <c r="BF1089" s="322"/>
      <c r="BG1089" s="322"/>
      <c r="BH1089" s="322"/>
      <c r="BI1089" s="322"/>
      <c r="BJ1089" s="323"/>
      <c r="BK1089" s="48"/>
      <c r="BL1089" s="48"/>
      <c r="BN1089" s="146">
        <f t="shared" si="1684"/>
        <v>0</v>
      </c>
      <c r="BO1089" s="146">
        <f t="shared" si="1630"/>
        <v>0</v>
      </c>
      <c r="BP1089" s="146">
        <f t="shared" si="1631"/>
        <v>0</v>
      </c>
      <c r="BQ1089" s="146">
        <f t="shared" si="1632"/>
        <v>0</v>
      </c>
      <c r="BR1089" s="146">
        <f t="shared" si="1633"/>
        <v>0</v>
      </c>
      <c r="BS1089" s="146">
        <f t="shared" si="1634"/>
        <v>0</v>
      </c>
      <c r="BT1089" s="146">
        <f t="shared" si="1635"/>
        <v>0</v>
      </c>
      <c r="BU1089" s="146">
        <f t="shared" si="1636"/>
        <v>0</v>
      </c>
      <c r="BV1089" s="146">
        <f t="shared" si="1637"/>
        <v>0</v>
      </c>
      <c r="BW1089" s="146">
        <f t="shared" si="1638"/>
        <v>0</v>
      </c>
      <c r="BX1089" s="146">
        <f t="shared" si="1639"/>
        <v>0</v>
      </c>
      <c r="BY1089" s="146">
        <f t="shared" si="1640"/>
        <v>0</v>
      </c>
      <c r="BZ1089" s="146">
        <f t="shared" si="1641"/>
        <v>0</v>
      </c>
      <c r="CA1089" s="146">
        <f t="shared" si="1642"/>
        <v>0</v>
      </c>
      <c r="CB1089" s="146">
        <f t="shared" si="1643"/>
        <v>0</v>
      </c>
      <c r="CC1089" s="146">
        <f t="shared" si="1644"/>
        <v>0</v>
      </c>
      <c r="CD1089" s="146">
        <f t="shared" si="1645"/>
        <v>0</v>
      </c>
      <c r="CE1089" s="146">
        <f t="shared" si="1646"/>
        <v>0</v>
      </c>
      <c r="CF1089" s="146">
        <f t="shared" si="1647"/>
        <v>0</v>
      </c>
      <c r="CG1089" s="146">
        <f t="shared" si="1648"/>
        <v>0</v>
      </c>
      <c r="CH1089" s="146">
        <f t="shared" si="1649"/>
        <v>0</v>
      </c>
      <c r="CI1089" s="146">
        <f t="shared" si="1650"/>
        <v>0</v>
      </c>
      <c r="CJ1089" s="146">
        <f t="shared" si="1651"/>
        <v>0</v>
      </c>
      <c r="CK1089" s="146">
        <f t="shared" si="1652"/>
        <v>0</v>
      </c>
      <c r="CL1089" s="146">
        <f t="shared" si="1653"/>
        <v>0</v>
      </c>
      <c r="CM1089" s="146">
        <f t="shared" si="1654"/>
        <v>0</v>
      </c>
      <c r="CN1089" s="146">
        <f t="shared" si="1655"/>
        <v>0</v>
      </c>
      <c r="CO1089" s="146">
        <f t="shared" si="1656"/>
        <v>0</v>
      </c>
      <c r="CP1089" s="146">
        <f t="shared" si="1657"/>
        <v>0</v>
      </c>
      <c r="CQ1089" s="146">
        <f t="shared" si="1658"/>
        <v>0</v>
      </c>
      <c r="CR1089" s="146">
        <f t="shared" si="1659"/>
        <v>0</v>
      </c>
      <c r="CS1089" s="146">
        <f t="shared" si="1660"/>
        <v>0</v>
      </c>
      <c r="CT1089" s="146">
        <f t="shared" si="1661"/>
        <v>0</v>
      </c>
      <c r="CU1089" s="146">
        <f t="shared" si="1662"/>
        <v>0</v>
      </c>
      <c r="CV1089" s="146">
        <f t="shared" si="1663"/>
        <v>0</v>
      </c>
      <c r="CW1089" s="146">
        <f t="shared" si="1664"/>
        <v>0</v>
      </c>
      <c r="CX1089" s="146">
        <f t="shared" si="1665"/>
        <v>0</v>
      </c>
      <c r="CY1089" s="146">
        <f t="shared" si="1666"/>
        <v>0</v>
      </c>
      <c r="CZ1089" s="146">
        <f t="shared" si="1667"/>
        <v>0</v>
      </c>
      <c r="DA1089" s="146">
        <f t="shared" si="1668"/>
        <v>0</v>
      </c>
      <c r="DB1089" s="146">
        <f t="shared" si="1669"/>
        <v>0</v>
      </c>
      <c r="DC1089" s="146">
        <f t="shared" si="1670"/>
        <v>0</v>
      </c>
      <c r="DD1089" s="146">
        <f t="shared" si="1671"/>
        <v>0</v>
      </c>
      <c r="DE1089" s="146">
        <f t="shared" si="1672"/>
        <v>0</v>
      </c>
      <c r="DF1089" s="146">
        <f t="shared" si="1673"/>
        <v>0</v>
      </c>
      <c r="DG1089" s="146">
        <f t="shared" si="1674"/>
        <v>0</v>
      </c>
      <c r="DH1089" s="146">
        <f t="shared" si="1675"/>
        <v>0</v>
      </c>
      <c r="DI1089" s="146">
        <f t="shared" si="1676"/>
        <v>0</v>
      </c>
      <c r="DJ1089" s="146">
        <f t="shared" si="1677"/>
        <v>0</v>
      </c>
      <c r="DK1089" s="146">
        <f t="shared" si="1678"/>
        <v>0</v>
      </c>
      <c r="DL1089" s="146">
        <f t="shared" si="1679"/>
        <v>0</v>
      </c>
      <c r="DM1089" s="146">
        <f t="shared" si="1680"/>
        <v>0</v>
      </c>
      <c r="DN1089" s="65"/>
      <c r="DO1089" s="57"/>
      <c r="DP1089" s="57"/>
      <c r="DQ1089" s="58"/>
      <c r="DS1089" s="168" t="e">
        <f>IF(AND(DR1089=#REF!,BL1089=#REF!),'Tiến độ'!D1089,"")</f>
        <v>#REF!</v>
      </c>
    </row>
    <row r="1090" spans="1:123" ht="11.25" customHeight="1">
      <c r="A1090" s="309" t="str">
        <f>IF(B1090="","",MAX($A$7:A1089)+1)</f>
        <v/>
      </c>
      <c r="B1090" s="312"/>
      <c r="C1090" s="254" t="s">
        <v>11961</v>
      </c>
      <c r="D1090" s="102" t="s">
        <v>11960</v>
      </c>
      <c r="E1090" s="103">
        <v>3</v>
      </c>
      <c r="F1090" s="104">
        <v>15</v>
      </c>
      <c r="G1090" s="105">
        <v>60</v>
      </c>
      <c r="H1090" s="106"/>
      <c r="I1090" s="107"/>
      <c r="J1090" s="28"/>
      <c r="K1090" s="108"/>
      <c r="L1090" s="109"/>
      <c r="M1090" s="109"/>
      <c r="N1090" s="110"/>
      <c r="O1090" s="108"/>
      <c r="P1090" s="109"/>
      <c r="Q1090" s="109"/>
      <c r="R1090" s="110"/>
      <c r="S1090" s="108"/>
      <c r="T1090" s="109"/>
      <c r="U1090" s="109"/>
      <c r="V1090" s="109"/>
      <c r="W1090" s="110"/>
      <c r="X1090" s="108"/>
      <c r="Y1090" s="109"/>
      <c r="Z1090" s="109"/>
      <c r="AA1090" s="110"/>
      <c r="AB1090" s="108"/>
      <c r="AC1090" s="109"/>
      <c r="AD1090" s="109"/>
      <c r="AE1090" s="110"/>
      <c r="AF1090" s="108"/>
      <c r="AG1090" s="109"/>
      <c r="AH1090" s="109"/>
      <c r="AI1090" s="362"/>
      <c r="AJ1090" s="363"/>
      <c r="AK1090" s="108"/>
      <c r="AL1090" s="109">
        <v>5</v>
      </c>
      <c r="AM1090" s="109">
        <v>5</v>
      </c>
      <c r="AN1090" s="110">
        <v>5</v>
      </c>
      <c r="AO1090" s="108">
        <v>5</v>
      </c>
      <c r="AP1090" s="109">
        <v>5</v>
      </c>
      <c r="AQ1090" s="109">
        <v>5</v>
      </c>
      <c r="AR1090" s="110">
        <v>5</v>
      </c>
      <c r="AS1090" s="111">
        <v>5</v>
      </c>
      <c r="AT1090" s="109">
        <v>5</v>
      </c>
      <c r="AU1090" s="109">
        <v>5</v>
      </c>
      <c r="AV1090" s="112">
        <v>5</v>
      </c>
      <c r="AW1090" s="108">
        <v>5</v>
      </c>
      <c r="AX1090" s="109">
        <v>5</v>
      </c>
      <c r="AY1090" s="109">
        <v>5</v>
      </c>
      <c r="AZ1090" s="109">
        <v>5</v>
      </c>
      <c r="BA1090" s="110"/>
      <c r="BB1090" s="111"/>
      <c r="BC1090" s="109"/>
      <c r="BD1090" s="109"/>
      <c r="BE1090" s="321"/>
      <c r="BF1090" s="322"/>
      <c r="BG1090" s="322"/>
      <c r="BH1090" s="322"/>
      <c r="BI1090" s="322"/>
      <c r="BJ1090" s="323"/>
      <c r="BK1090" s="48"/>
      <c r="BL1090" s="48"/>
      <c r="BN1090" s="146">
        <f t="shared" si="1684"/>
        <v>0</v>
      </c>
      <c r="BO1090" s="146">
        <f t="shared" si="1630"/>
        <v>0</v>
      </c>
      <c r="BP1090" s="146">
        <f t="shared" si="1631"/>
        <v>0</v>
      </c>
      <c r="BQ1090" s="146">
        <f t="shared" si="1632"/>
        <v>0</v>
      </c>
      <c r="BR1090" s="146">
        <f t="shared" si="1633"/>
        <v>0</v>
      </c>
      <c r="BS1090" s="146">
        <f t="shared" si="1634"/>
        <v>0</v>
      </c>
      <c r="BT1090" s="146">
        <f t="shared" si="1635"/>
        <v>0</v>
      </c>
      <c r="BU1090" s="146">
        <f t="shared" si="1636"/>
        <v>0</v>
      </c>
      <c r="BV1090" s="146">
        <f t="shared" si="1637"/>
        <v>0</v>
      </c>
      <c r="BW1090" s="146">
        <f t="shared" si="1638"/>
        <v>0</v>
      </c>
      <c r="BX1090" s="146">
        <f t="shared" si="1639"/>
        <v>0</v>
      </c>
      <c r="BY1090" s="146">
        <f t="shared" si="1640"/>
        <v>0</v>
      </c>
      <c r="BZ1090" s="146">
        <f t="shared" si="1641"/>
        <v>0</v>
      </c>
      <c r="CA1090" s="146">
        <f t="shared" si="1642"/>
        <v>0</v>
      </c>
      <c r="CB1090" s="146">
        <f t="shared" si="1643"/>
        <v>0</v>
      </c>
      <c r="CC1090" s="146">
        <f t="shared" si="1644"/>
        <v>0</v>
      </c>
      <c r="CD1090" s="146">
        <f t="shared" si="1645"/>
        <v>0</v>
      </c>
      <c r="CE1090" s="146">
        <f t="shared" si="1646"/>
        <v>0</v>
      </c>
      <c r="CF1090" s="146">
        <f t="shared" si="1647"/>
        <v>0</v>
      </c>
      <c r="CG1090" s="146">
        <f t="shared" si="1648"/>
        <v>0</v>
      </c>
      <c r="CH1090" s="146">
        <f t="shared" si="1649"/>
        <v>0</v>
      </c>
      <c r="CI1090" s="146">
        <f t="shared" si="1650"/>
        <v>0</v>
      </c>
      <c r="CJ1090" s="146">
        <f t="shared" si="1651"/>
        <v>0</v>
      </c>
      <c r="CK1090" s="146">
        <f t="shared" si="1652"/>
        <v>0</v>
      </c>
      <c r="CL1090" s="146">
        <f t="shared" si="1653"/>
        <v>0</v>
      </c>
      <c r="CM1090" s="146">
        <f t="shared" si="1654"/>
        <v>0</v>
      </c>
      <c r="CN1090" s="146">
        <f t="shared" si="1655"/>
        <v>0</v>
      </c>
      <c r="CO1090" s="146">
        <f t="shared" si="1656"/>
        <v>0</v>
      </c>
      <c r="CP1090" s="146">
        <f t="shared" si="1657"/>
        <v>0</v>
      </c>
      <c r="CQ1090" s="146">
        <f t="shared" si="1658"/>
        <v>0</v>
      </c>
      <c r="CR1090" s="146">
        <f t="shared" si="1659"/>
        <v>0</v>
      </c>
      <c r="CS1090" s="146">
        <f t="shared" si="1660"/>
        <v>0</v>
      </c>
      <c r="CT1090" s="146">
        <f t="shared" si="1661"/>
        <v>0</v>
      </c>
      <c r="CU1090" s="146">
        <f t="shared" si="1662"/>
        <v>0</v>
      </c>
      <c r="CV1090" s="146">
        <f t="shared" si="1663"/>
        <v>0</v>
      </c>
      <c r="CW1090" s="146">
        <f t="shared" si="1664"/>
        <v>0</v>
      </c>
      <c r="CX1090" s="146">
        <f t="shared" si="1665"/>
        <v>0</v>
      </c>
      <c r="CY1090" s="146">
        <f t="shared" si="1666"/>
        <v>0</v>
      </c>
      <c r="CZ1090" s="146">
        <f t="shared" si="1667"/>
        <v>0</v>
      </c>
      <c r="DA1090" s="146">
        <f t="shared" si="1668"/>
        <v>0</v>
      </c>
      <c r="DB1090" s="146">
        <f t="shared" si="1669"/>
        <v>0</v>
      </c>
      <c r="DC1090" s="146">
        <f t="shared" si="1670"/>
        <v>0</v>
      </c>
      <c r="DD1090" s="146">
        <f t="shared" si="1671"/>
        <v>0</v>
      </c>
      <c r="DE1090" s="146">
        <f t="shared" si="1672"/>
        <v>0</v>
      </c>
      <c r="DF1090" s="146">
        <f t="shared" si="1673"/>
        <v>0</v>
      </c>
      <c r="DG1090" s="146">
        <f t="shared" si="1674"/>
        <v>0</v>
      </c>
      <c r="DH1090" s="146">
        <f t="shared" si="1675"/>
        <v>0</v>
      </c>
      <c r="DI1090" s="146">
        <f t="shared" si="1676"/>
        <v>0</v>
      </c>
      <c r="DJ1090" s="146">
        <f t="shared" si="1677"/>
        <v>0</v>
      </c>
      <c r="DK1090" s="146">
        <f t="shared" si="1678"/>
        <v>0</v>
      </c>
      <c r="DL1090" s="146">
        <f t="shared" si="1679"/>
        <v>0</v>
      </c>
      <c r="DM1090" s="146">
        <f t="shared" si="1680"/>
        <v>0</v>
      </c>
      <c r="DN1090" s="65"/>
      <c r="DO1090" s="57"/>
      <c r="DP1090" s="57"/>
      <c r="DQ1090" s="58"/>
      <c r="DS1090" s="168" t="e">
        <f>IF(AND(DR1090=#REF!,BL1090=#REF!),'Tiến độ'!D1090,"")</f>
        <v>#REF!</v>
      </c>
    </row>
    <row r="1091" spans="1:123" ht="11.25" customHeight="1">
      <c r="A1091" s="309" t="str">
        <f>IF(B1091="","",MAX($A$7:A1090)+1)</f>
        <v/>
      </c>
      <c r="B1091" s="312"/>
      <c r="C1091" s="254" t="s">
        <v>11964</v>
      </c>
      <c r="D1091" s="102" t="s">
        <v>11962</v>
      </c>
      <c r="E1091" s="103">
        <v>2</v>
      </c>
      <c r="F1091" s="104"/>
      <c r="G1091" s="105">
        <v>60</v>
      </c>
      <c r="H1091" s="106"/>
      <c r="I1091" s="107"/>
      <c r="J1091" s="28"/>
      <c r="K1091" s="108"/>
      <c r="L1091" s="109"/>
      <c r="M1091" s="109"/>
      <c r="N1091" s="110"/>
      <c r="O1091" s="108"/>
      <c r="P1091" s="109"/>
      <c r="Q1091" s="109"/>
      <c r="R1091" s="110"/>
      <c r="S1091" s="108"/>
      <c r="T1091" s="109"/>
      <c r="U1091" s="109"/>
      <c r="V1091" s="109"/>
      <c r="W1091" s="110"/>
      <c r="X1091" s="108"/>
      <c r="Y1091" s="109"/>
      <c r="Z1091" s="109"/>
      <c r="AA1091" s="110"/>
      <c r="AB1091" s="108"/>
      <c r="AC1091" s="109"/>
      <c r="AD1091" s="109"/>
      <c r="AE1091" s="110"/>
      <c r="AF1091" s="108"/>
      <c r="AG1091" s="109"/>
      <c r="AH1091" s="109"/>
      <c r="AI1091" s="362"/>
      <c r="AJ1091" s="363"/>
      <c r="AK1091" s="108"/>
      <c r="AL1091" s="109">
        <v>4</v>
      </c>
      <c r="AM1091" s="109">
        <v>4</v>
      </c>
      <c r="AN1091" s="110">
        <v>4</v>
      </c>
      <c r="AO1091" s="108">
        <v>4</v>
      </c>
      <c r="AP1091" s="109">
        <v>4</v>
      </c>
      <c r="AQ1091" s="109">
        <v>4</v>
      </c>
      <c r="AR1091" s="110">
        <v>4</v>
      </c>
      <c r="AS1091" s="111">
        <v>4</v>
      </c>
      <c r="AT1091" s="109">
        <v>4</v>
      </c>
      <c r="AU1091" s="109">
        <v>4</v>
      </c>
      <c r="AV1091" s="112">
        <v>4</v>
      </c>
      <c r="AW1091" s="108">
        <v>4</v>
      </c>
      <c r="AX1091" s="109">
        <v>4</v>
      </c>
      <c r="AY1091" s="109">
        <v>4</v>
      </c>
      <c r="AZ1091" s="109">
        <v>4</v>
      </c>
      <c r="BA1091" s="110"/>
      <c r="BB1091" s="111"/>
      <c r="BC1091" s="109"/>
      <c r="BD1091" s="109"/>
      <c r="BE1091" s="321"/>
      <c r="BF1091" s="322"/>
      <c r="BG1091" s="322"/>
      <c r="BH1091" s="322"/>
      <c r="BI1091" s="322"/>
      <c r="BJ1091" s="323"/>
      <c r="BK1091" s="48"/>
      <c r="BL1091" s="48"/>
      <c r="BN1091" s="146">
        <f t="shared" si="1684"/>
        <v>0</v>
      </c>
      <c r="BO1091" s="146">
        <f t="shared" si="1630"/>
        <v>0</v>
      </c>
      <c r="BP1091" s="146">
        <f t="shared" si="1631"/>
        <v>0</v>
      </c>
      <c r="BQ1091" s="146">
        <f t="shared" si="1632"/>
        <v>0</v>
      </c>
      <c r="BR1091" s="146">
        <f t="shared" si="1633"/>
        <v>0</v>
      </c>
      <c r="BS1091" s="146">
        <f t="shared" si="1634"/>
        <v>0</v>
      </c>
      <c r="BT1091" s="146">
        <f t="shared" si="1635"/>
        <v>0</v>
      </c>
      <c r="BU1091" s="146">
        <f t="shared" si="1636"/>
        <v>0</v>
      </c>
      <c r="BV1091" s="146">
        <f t="shared" si="1637"/>
        <v>0</v>
      </c>
      <c r="BW1091" s="146">
        <f t="shared" si="1638"/>
        <v>0</v>
      </c>
      <c r="BX1091" s="146">
        <f t="shared" si="1639"/>
        <v>0</v>
      </c>
      <c r="BY1091" s="146">
        <f t="shared" si="1640"/>
        <v>0</v>
      </c>
      <c r="BZ1091" s="146">
        <f t="shared" si="1641"/>
        <v>0</v>
      </c>
      <c r="CA1091" s="146">
        <f t="shared" si="1642"/>
        <v>0</v>
      </c>
      <c r="CB1091" s="146">
        <f t="shared" si="1643"/>
        <v>0</v>
      </c>
      <c r="CC1091" s="146">
        <f t="shared" si="1644"/>
        <v>0</v>
      </c>
      <c r="CD1091" s="146">
        <f t="shared" si="1645"/>
        <v>0</v>
      </c>
      <c r="CE1091" s="146">
        <f t="shared" si="1646"/>
        <v>0</v>
      </c>
      <c r="CF1091" s="146">
        <f t="shared" si="1647"/>
        <v>0</v>
      </c>
      <c r="CG1091" s="146">
        <f t="shared" si="1648"/>
        <v>0</v>
      </c>
      <c r="CH1091" s="146">
        <f t="shared" si="1649"/>
        <v>0</v>
      </c>
      <c r="CI1091" s="146">
        <f t="shared" si="1650"/>
        <v>0</v>
      </c>
      <c r="CJ1091" s="146">
        <f t="shared" si="1651"/>
        <v>0</v>
      </c>
      <c r="CK1091" s="146">
        <f t="shared" si="1652"/>
        <v>0</v>
      </c>
      <c r="CL1091" s="146">
        <f t="shared" si="1653"/>
        <v>0</v>
      </c>
      <c r="CM1091" s="146">
        <f t="shared" si="1654"/>
        <v>0</v>
      </c>
      <c r="CN1091" s="146">
        <f t="shared" si="1655"/>
        <v>0</v>
      </c>
      <c r="CO1091" s="146">
        <f t="shared" si="1656"/>
        <v>0</v>
      </c>
      <c r="CP1091" s="146">
        <f t="shared" si="1657"/>
        <v>0</v>
      </c>
      <c r="CQ1091" s="146">
        <f t="shared" si="1658"/>
        <v>0</v>
      </c>
      <c r="CR1091" s="146">
        <f t="shared" si="1659"/>
        <v>0</v>
      </c>
      <c r="CS1091" s="146">
        <f t="shared" si="1660"/>
        <v>0</v>
      </c>
      <c r="CT1091" s="146">
        <f t="shared" si="1661"/>
        <v>0</v>
      </c>
      <c r="CU1091" s="146">
        <f t="shared" si="1662"/>
        <v>0</v>
      </c>
      <c r="CV1091" s="146">
        <f t="shared" si="1663"/>
        <v>0</v>
      </c>
      <c r="CW1091" s="146">
        <f t="shared" si="1664"/>
        <v>0</v>
      </c>
      <c r="CX1091" s="146">
        <f t="shared" si="1665"/>
        <v>0</v>
      </c>
      <c r="CY1091" s="146">
        <f t="shared" si="1666"/>
        <v>0</v>
      </c>
      <c r="CZ1091" s="146">
        <f t="shared" si="1667"/>
        <v>0</v>
      </c>
      <c r="DA1091" s="146">
        <f t="shared" si="1668"/>
        <v>0</v>
      </c>
      <c r="DB1091" s="146">
        <f t="shared" si="1669"/>
        <v>0</v>
      </c>
      <c r="DC1091" s="146">
        <f t="shared" si="1670"/>
        <v>0</v>
      </c>
      <c r="DD1091" s="146">
        <f t="shared" si="1671"/>
        <v>0</v>
      </c>
      <c r="DE1091" s="146">
        <f t="shared" si="1672"/>
        <v>0</v>
      </c>
      <c r="DF1091" s="146">
        <f t="shared" si="1673"/>
        <v>0</v>
      </c>
      <c r="DG1091" s="146">
        <f t="shared" si="1674"/>
        <v>0</v>
      </c>
      <c r="DH1091" s="146">
        <f t="shared" si="1675"/>
        <v>0</v>
      </c>
      <c r="DI1091" s="146">
        <f t="shared" si="1676"/>
        <v>0</v>
      </c>
      <c r="DJ1091" s="146">
        <f t="shared" si="1677"/>
        <v>0</v>
      </c>
      <c r="DK1091" s="146">
        <f t="shared" si="1678"/>
        <v>0</v>
      </c>
      <c r="DL1091" s="146">
        <f t="shared" si="1679"/>
        <v>0</v>
      </c>
      <c r="DM1091" s="146">
        <f t="shared" si="1680"/>
        <v>0</v>
      </c>
      <c r="DN1091" s="65"/>
      <c r="DO1091" s="57"/>
      <c r="DP1091" s="57"/>
      <c r="DQ1091" s="58"/>
      <c r="DS1091" s="168" t="e">
        <f>IF(AND(DR1091=#REF!,BL1091=#REF!),'Tiến độ'!D1091,"")</f>
        <v>#REF!</v>
      </c>
    </row>
    <row r="1092" spans="1:123" ht="11.25" customHeight="1">
      <c r="A1092" s="309" t="str">
        <f>IF(B1092="","",MAX($A$7:A1091)+1)</f>
        <v/>
      </c>
      <c r="B1092" s="312"/>
      <c r="C1092" s="254" t="s">
        <v>11963</v>
      </c>
      <c r="D1092" s="102" t="s">
        <v>11965</v>
      </c>
      <c r="E1092" s="103">
        <v>2</v>
      </c>
      <c r="F1092" s="104"/>
      <c r="G1092" s="105">
        <v>60</v>
      </c>
      <c r="H1092" s="106"/>
      <c r="I1092" s="107"/>
      <c r="J1092" s="28"/>
      <c r="K1092" s="108"/>
      <c r="L1092" s="109"/>
      <c r="M1092" s="109"/>
      <c r="N1092" s="110"/>
      <c r="O1092" s="108"/>
      <c r="P1092" s="109"/>
      <c r="Q1092" s="109"/>
      <c r="R1092" s="110"/>
      <c r="S1092" s="108"/>
      <c r="T1092" s="109"/>
      <c r="U1092" s="109"/>
      <c r="V1092" s="109"/>
      <c r="W1092" s="110"/>
      <c r="X1092" s="108"/>
      <c r="Y1092" s="109"/>
      <c r="Z1092" s="109"/>
      <c r="AA1092" s="110"/>
      <c r="AB1092" s="108"/>
      <c r="AC1092" s="109"/>
      <c r="AD1092" s="109"/>
      <c r="AE1092" s="110"/>
      <c r="AF1092" s="108"/>
      <c r="AG1092" s="109"/>
      <c r="AH1092" s="109"/>
      <c r="AI1092" s="362"/>
      <c r="AJ1092" s="363"/>
      <c r="AK1092" s="108"/>
      <c r="AL1092" s="109">
        <v>4</v>
      </c>
      <c r="AM1092" s="109">
        <v>4</v>
      </c>
      <c r="AN1092" s="110">
        <v>4</v>
      </c>
      <c r="AO1092" s="108">
        <v>4</v>
      </c>
      <c r="AP1092" s="109">
        <v>4</v>
      </c>
      <c r="AQ1092" s="109">
        <v>4</v>
      </c>
      <c r="AR1092" s="110">
        <v>4</v>
      </c>
      <c r="AS1092" s="111">
        <v>4</v>
      </c>
      <c r="AT1092" s="109">
        <v>4</v>
      </c>
      <c r="AU1092" s="109">
        <v>4</v>
      </c>
      <c r="AV1092" s="112">
        <v>4</v>
      </c>
      <c r="AW1092" s="108">
        <v>4</v>
      </c>
      <c r="AX1092" s="109">
        <v>4</v>
      </c>
      <c r="AY1092" s="109">
        <v>4</v>
      </c>
      <c r="AZ1092" s="109">
        <v>4</v>
      </c>
      <c r="BA1092" s="110"/>
      <c r="BB1092" s="111"/>
      <c r="BC1092" s="109"/>
      <c r="BD1092" s="109"/>
      <c r="BE1092" s="321"/>
      <c r="BF1092" s="322"/>
      <c r="BG1092" s="322"/>
      <c r="BH1092" s="322"/>
      <c r="BI1092" s="322"/>
      <c r="BJ1092" s="323"/>
      <c r="BK1092" s="48"/>
      <c r="BL1092" s="48"/>
      <c r="BN1092" s="146">
        <f t="shared" si="1684"/>
        <v>0</v>
      </c>
      <c r="BO1092" s="146">
        <f t="shared" si="1630"/>
        <v>0</v>
      </c>
      <c r="BP1092" s="146">
        <f t="shared" si="1631"/>
        <v>0</v>
      </c>
      <c r="BQ1092" s="146">
        <f t="shared" si="1632"/>
        <v>0</v>
      </c>
      <c r="BR1092" s="146">
        <f t="shared" si="1633"/>
        <v>0</v>
      </c>
      <c r="BS1092" s="146">
        <f t="shared" si="1634"/>
        <v>0</v>
      </c>
      <c r="BT1092" s="146">
        <f t="shared" si="1635"/>
        <v>0</v>
      </c>
      <c r="BU1092" s="146">
        <f t="shared" si="1636"/>
        <v>0</v>
      </c>
      <c r="BV1092" s="146">
        <f t="shared" si="1637"/>
        <v>0</v>
      </c>
      <c r="BW1092" s="146">
        <f t="shared" si="1638"/>
        <v>0</v>
      </c>
      <c r="BX1092" s="146">
        <f t="shared" si="1639"/>
        <v>0</v>
      </c>
      <c r="BY1092" s="146">
        <f t="shared" si="1640"/>
        <v>0</v>
      </c>
      <c r="BZ1092" s="146">
        <f t="shared" si="1641"/>
        <v>0</v>
      </c>
      <c r="CA1092" s="146">
        <f t="shared" si="1642"/>
        <v>0</v>
      </c>
      <c r="CB1092" s="146">
        <f t="shared" si="1643"/>
        <v>0</v>
      </c>
      <c r="CC1092" s="146">
        <f t="shared" si="1644"/>
        <v>0</v>
      </c>
      <c r="CD1092" s="146">
        <f t="shared" si="1645"/>
        <v>0</v>
      </c>
      <c r="CE1092" s="146">
        <f t="shared" si="1646"/>
        <v>0</v>
      </c>
      <c r="CF1092" s="146">
        <f t="shared" si="1647"/>
        <v>0</v>
      </c>
      <c r="CG1092" s="146">
        <f t="shared" si="1648"/>
        <v>0</v>
      </c>
      <c r="CH1092" s="146">
        <f t="shared" si="1649"/>
        <v>0</v>
      </c>
      <c r="CI1092" s="146">
        <f t="shared" si="1650"/>
        <v>0</v>
      </c>
      <c r="CJ1092" s="146">
        <f t="shared" si="1651"/>
        <v>0</v>
      </c>
      <c r="CK1092" s="146">
        <f t="shared" si="1652"/>
        <v>0</v>
      </c>
      <c r="CL1092" s="146">
        <f t="shared" si="1653"/>
        <v>0</v>
      </c>
      <c r="CM1092" s="146">
        <f t="shared" si="1654"/>
        <v>0</v>
      </c>
      <c r="CN1092" s="146">
        <f t="shared" si="1655"/>
        <v>0</v>
      </c>
      <c r="CO1092" s="146">
        <f t="shared" si="1656"/>
        <v>0</v>
      </c>
      <c r="CP1092" s="146">
        <f t="shared" si="1657"/>
        <v>0</v>
      </c>
      <c r="CQ1092" s="146">
        <f t="shared" si="1658"/>
        <v>0</v>
      </c>
      <c r="CR1092" s="146">
        <f t="shared" si="1659"/>
        <v>0</v>
      </c>
      <c r="CS1092" s="146">
        <f t="shared" si="1660"/>
        <v>0</v>
      </c>
      <c r="CT1092" s="146">
        <f t="shared" si="1661"/>
        <v>0</v>
      </c>
      <c r="CU1092" s="146">
        <f t="shared" si="1662"/>
        <v>0</v>
      </c>
      <c r="CV1092" s="146">
        <f t="shared" si="1663"/>
        <v>0</v>
      </c>
      <c r="CW1092" s="146">
        <f t="shared" si="1664"/>
        <v>0</v>
      </c>
      <c r="CX1092" s="146">
        <f t="shared" si="1665"/>
        <v>0</v>
      </c>
      <c r="CY1092" s="146">
        <f t="shared" si="1666"/>
        <v>0</v>
      </c>
      <c r="CZ1092" s="146">
        <f t="shared" si="1667"/>
        <v>0</v>
      </c>
      <c r="DA1092" s="146">
        <f t="shared" si="1668"/>
        <v>0</v>
      </c>
      <c r="DB1092" s="146">
        <f t="shared" si="1669"/>
        <v>0</v>
      </c>
      <c r="DC1092" s="146">
        <f t="shared" si="1670"/>
        <v>0</v>
      </c>
      <c r="DD1092" s="146">
        <f t="shared" si="1671"/>
        <v>0</v>
      </c>
      <c r="DE1092" s="146">
        <f t="shared" si="1672"/>
        <v>0</v>
      </c>
      <c r="DF1092" s="146">
        <f t="shared" si="1673"/>
        <v>0</v>
      </c>
      <c r="DG1092" s="146">
        <f t="shared" si="1674"/>
        <v>0</v>
      </c>
      <c r="DH1092" s="146">
        <f t="shared" si="1675"/>
        <v>0</v>
      </c>
      <c r="DI1092" s="146">
        <f t="shared" si="1676"/>
        <v>0</v>
      </c>
      <c r="DJ1092" s="146">
        <f t="shared" si="1677"/>
        <v>0</v>
      </c>
      <c r="DK1092" s="146">
        <f t="shared" si="1678"/>
        <v>0</v>
      </c>
      <c r="DL1092" s="146">
        <f t="shared" si="1679"/>
        <v>0</v>
      </c>
      <c r="DM1092" s="146">
        <f t="shared" si="1680"/>
        <v>0</v>
      </c>
      <c r="DN1092" s="65"/>
      <c r="DO1092" s="57"/>
      <c r="DP1092" s="57"/>
      <c r="DQ1092" s="58"/>
      <c r="DS1092" s="168" t="e">
        <f>IF(AND(DR1092=#REF!,BL1092=#REF!),'Tiến độ'!D1092,"")</f>
        <v>#REF!</v>
      </c>
    </row>
    <row r="1093" spans="1:123" ht="11.25" customHeight="1">
      <c r="A1093" s="309" t="str">
        <f>IF(B1093="","",MAX($A$7:A1092)+1)</f>
        <v/>
      </c>
      <c r="B1093" s="312"/>
      <c r="C1093" s="254" t="s">
        <v>573</v>
      </c>
      <c r="D1093" s="102" t="s">
        <v>574</v>
      </c>
      <c r="E1093" s="103">
        <v>2</v>
      </c>
      <c r="F1093" s="104">
        <v>30</v>
      </c>
      <c r="G1093" s="105"/>
      <c r="H1093" s="106">
        <f>H1087</f>
        <v>3</v>
      </c>
      <c r="I1093" s="107">
        <f>I1087</f>
        <v>0</v>
      </c>
      <c r="J1093" s="28"/>
      <c r="K1093" s="108"/>
      <c r="L1093" s="109"/>
      <c r="M1093" s="109"/>
      <c r="N1093" s="110"/>
      <c r="O1093" s="108"/>
      <c r="P1093" s="109"/>
      <c r="Q1093" s="109"/>
      <c r="R1093" s="110"/>
      <c r="S1093" s="108"/>
      <c r="T1093" s="109"/>
      <c r="U1093" s="109"/>
      <c r="V1093" s="109"/>
      <c r="W1093" s="110"/>
      <c r="X1093" s="108"/>
      <c r="Y1093" s="109"/>
      <c r="Z1093" s="109"/>
      <c r="AA1093" s="110"/>
      <c r="AB1093" s="108"/>
      <c r="AC1093" s="109"/>
      <c r="AD1093" s="109"/>
      <c r="AE1093" s="110"/>
      <c r="AF1093" s="108"/>
      <c r="AG1093" s="109"/>
      <c r="AH1093" s="109"/>
      <c r="AI1093" s="362"/>
      <c r="AJ1093" s="363"/>
      <c r="AK1093" s="108"/>
      <c r="AL1093" s="109">
        <v>2</v>
      </c>
      <c r="AM1093" s="109">
        <v>2</v>
      </c>
      <c r="AN1093" s="110">
        <v>2</v>
      </c>
      <c r="AO1093" s="108">
        <v>2</v>
      </c>
      <c r="AP1093" s="109">
        <v>2</v>
      </c>
      <c r="AQ1093" s="109">
        <v>2</v>
      </c>
      <c r="AR1093" s="110">
        <v>2</v>
      </c>
      <c r="AS1093" s="111">
        <v>2</v>
      </c>
      <c r="AT1093" s="109">
        <v>2</v>
      </c>
      <c r="AU1093" s="109">
        <v>2</v>
      </c>
      <c r="AV1093" s="112">
        <v>2</v>
      </c>
      <c r="AW1093" s="108">
        <v>2</v>
      </c>
      <c r="AX1093" s="109">
        <v>2</v>
      </c>
      <c r="AY1093" s="109">
        <v>2</v>
      </c>
      <c r="AZ1093" s="109">
        <v>2</v>
      </c>
      <c r="BA1093" s="110" t="s">
        <v>163</v>
      </c>
      <c r="BB1093" s="111" t="s">
        <v>163</v>
      </c>
      <c r="BC1093" s="109" t="s">
        <v>163</v>
      </c>
      <c r="BD1093" s="109" t="s">
        <v>163</v>
      </c>
      <c r="BE1093" s="321"/>
      <c r="BF1093" s="322"/>
      <c r="BG1093" s="322"/>
      <c r="BH1093" s="322"/>
      <c r="BI1093" s="322"/>
      <c r="BJ1093" s="323"/>
      <c r="BK1093" s="48" t="s">
        <v>1077</v>
      </c>
      <c r="BL1093" s="48" t="s">
        <v>58</v>
      </c>
      <c r="BN1093" s="146">
        <f t="shared" si="1684"/>
        <v>0</v>
      </c>
      <c r="BO1093" s="146">
        <f t="shared" si="1630"/>
        <v>0</v>
      </c>
      <c r="BP1093" s="146">
        <f t="shared" si="1631"/>
        <v>0</v>
      </c>
      <c r="BQ1093" s="146">
        <f t="shared" si="1632"/>
        <v>0</v>
      </c>
      <c r="BR1093" s="146">
        <f t="shared" si="1633"/>
        <v>0</v>
      </c>
      <c r="BS1093" s="146">
        <f t="shared" si="1634"/>
        <v>0</v>
      </c>
      <c r="BT1093" s="146">
        <f t="shared" si="1635"/>
        <v>0</v>
      </c>
      <c r="BU1093" s="146">
        <f t="shared" si="1636"/>
        <v>0</v>
      </c>
      <c r="BV1093" s="146">
        <f t="shared" si="1637"/>
        <v>0</v>
      </c>
      <c r="BW1093" s="146">
        <f t="shared" si="1638"/>
        <v>0</v>
      </c>
      <c r="BX1093" s="146">
        <f t="shared" si="1639"/>
        <v>0</v>
      </c>
      <c r="BY1093" s="146">
        <f t="shared" si="1640"/>
        <v>0</v>
      </c>
      <c r="BZ1093" s="146">
        <f t="shared" si="1641"/>
        <v>0</v>
      </c>
      <c r="CA1093" s="146">
        <f t="shared" si="1642"/>
        <v>0</v>
      </c>
      <c r="CB1093" s="146">
        <f t="shared" si="1643"/>
        <v>0</v>
      </c>
      <c r="CC1093" s="146">
        <f t="shared" si="1644"/>
        <v>0</v>
      </c>
      <c r="CD1093" s="146">
        <f t="shared" si="1645"/>
        <v>0</v>
      </c>
      <c r="CE1093" s="146">
        <f t="shared" si="1646"/>
        <v>0</v>
      </c>
      <c r="CF1093" s="146">
        <f t="shared" si="1647"/>
        <v>0</v>
      </c>
      <c r="CG1093" s="146">
        <f t="shared" si="1648"/>
        <v>0</v>
      </c>
      <c r="CH1093" s="146">
        <f t="shared" si="1649"/>
        <v>0</v>
      </c>
      <c r="CI1093" s="146">
        <f t="shared" si="1650"/>
        <v>0</v>
      </c>
      <c r="CJ1093" s="146">
        <f t="shared" si="1651"/>
        <v>0</v>
      </c>
      <c r="CK1093" s="146">
        <f t="shared" si="1652"/>
        <v>0</v>
      </c>
      <c r="CL1093" s="146">
        <f t="shared" si="1653"/>
        <v>0</v>
      </c>
      <c r="CM1093" s="146">
        <f t="shared" si="1654"/>
        <v>0</v>
      </c>
      <c r="CN1093" s="146">
        <f t="shared" si="1655"/>
        <v>0</v>
      </c>
      <c r="CO1093" s="146">
        <f t="shared" si="1656"/>
        <v>6</v>
      </c>
      <c r="CP1093" s="146">
        <f t="shared" si="1657"/>
        <v>6</v>
      </c>
      <c r="CQ1093" s="146">
        <f t="shared" si="1658"/>
        <v>6</v>
      </c>
      <c r="CR1093" s="146">
        <f t="shared" si="1659"/>
        <v>6</v>
      </c>
      <c r="CS1093" s="146">
        <f t="shared" si="1660"/>
        <v>6</v>
      </c>
      <c r="CT1093" s="146">
        <f t="shared" si="1661"/>
        <v>6</v>
      </c>
      <c r="CU1093" s="146">
        <f t="shared" si="1662"/>
        <v>6</v>
      </c>
      <c r="CV1093" s="146">
        <f t="shared" si="1663"/>
        <v>6</v>
      </c>
      <c r="CW1093" s="146">
        <f t="shared" si="1664"/>
        <v>6</v>
      </c>
      <c r="CX1093" s="146">
        <f t="shared" si="1665"/>
        <v>6</v>
      </c>
      <c r="CY1093" s="146">
        <f t="shared" si="1666"/>
        <v>6</v>
      </c>
      <c r="CZ1093" s="146">
        <f t="shared" si="1667"/>
        <v>6</v>
      </c>
      <c r="DA1093" s="146">
        <f t="shared" si="1668"/>
        <v>6</v>
      </c>
      <c r="DB1093" s="146">
        <f t="shared" si="1669"/>
        <v>6</v>
      </c>
      <c r="DC1093" s="146">
        <f t="shared" si="1670"/>
        <v>6</v>
      </c>
      <c r="DD1093" s="146">
        <f t="shared" si="1671"/>
        <v>0</v>
      </c>
      <c r="DE1093" s="146">
        <f t="shared" si="1672"/>
        <v>0</v>
      </c>
      <c r="DF1093" s="146">
        <f t="shared" si="1673"/>
        <v>0</v>
      </c>
      <c r="DG1093" s="146">
        <f t="shared" si="1674"/>
        <v>0</v>
      </c>
      <c r="DH1093" s="146">
        <f t="shared" si="1675"/>
        <v>0</v>
      </c>
      <c r="DI1093" s="146">
        <f t="shared" si="1676"/>
        <v>0</v>
      </c>
      <c r="DJ1093" s="146">
        <f t="shared" si="1677"/>
        <v>0</v>
      </c>
      <c r="DK1093" s="146">
        <f t="shared" si="1678"/>
        <v>0</v>
      </c>
      <c r="DL1093" s="146">
        <f t="shared" si="1679"/>
        <v>0</v>
      </c>
      <c r="DM1093" s="146">
        <f t="shared" si="1680"/>
        <v>0</v>
      </c>
      <c r="DN1093" s="65">
        <f t="shared" si="1717"/>
        <v>90</v>
      </c>
      <c r="DO1093" s="57" t="str">
        <f t="shared" si="1718"/>
        <v/>
      </c>
      <c r="DP1093" s="57" t="str">
        <f t="shared" si="1685"/>
        <v/>
      </c>
      <c r="DQ1093" s="58">
        <f t="shared" si="1686"/>
        <v>90</v>
      </c>
      <c r="DR1093" s="1">
        <f t="shared" si="1719"/>
        <v>2</v>
      </c>
      <c r="DS1093" s="168" t="e">
        <f>IF(AND(DR1093=#REF!,BL1093=#REF!),'Tiến độ'!D1093,"")</f>
        <v>#REF!</v>
      </c>
    </row>
    <row r="1094" spans="1:123" ht="11.25" customHeight="1">
      <c r="A1094" s="309" t="str">
        <f>IF(B1094="","",MAX($A$7:A1093)+1)</f>
        <v/>
      </c>
      <c r="B1094" s="312"/>
      <c r="C1094" s="254" t="s">
        <v>16</v>
      </c>
      <c r="D1094" s="102" t="s">
        <v>242</v>
      </c>
      <c r="E1094" s="103">
        <v>2</v>
      </c>
      <c r="F1094" s="104">
        <v>39</v>
      </c>
      <c r="G1094" s="105"/>
      <c r="H1094" s="106">
        <f>H1093</f>
        <v>3</v>
      </c>
      <c r="I1094" s="107">
        <f>I1093</f>
        <v>0</v>
      </c>
      <c r="J1094" s="28"/>
      <c r="K1094" s="108"/>
      <c r="L1094" s="109"/>
      <c r="M1094" s="109"/>
      <c r="N1094" s="110"/>
      <c r="O1094" s="108"/>
      <c r="P1094" s="109"/>
      <c r="Q1094" s="109"/>
      <c r="R1094" s="110"/>
      <c r="S1094" s="108"/>
      <c r="T1094" s="109"/>
      <c r="U1094" s="109"/>
      <c r="V1094" s="109"/>
      <c r="W1094" s="110"/>
      <c r="X1094" s="108"/>
      <c r="Y1094" s="109"/>
      <c r="Z1094" s="109"/>
      <c r="AA1094" s="110"/>
      <c r="AB1094" s="108"/>
      <c r="AC1094" s="109"/>
      <c r="AD1094" s="109"/>
      <c r="AE1094" s="110"/>
      <c r="AF1094" s="108"/>
      <c r="AG1094" s="109"/>
      <c r="AH1094" s="109"/>
      <c r="AI1094" s="362"/>
      <c r="AJ1094" s="363"/>
      <c r="AK1094" s="108"/>
      <c r="AL1094" s="109">
        <v>3</v>
      </c>
      <c r="AM1094" s="109">
        <v>3</v>
      </c>
      <c r="AN1094" s="110">
        <v>3</v>
      </c>
      <c r="AO1094" s="108">
        <v>3</v>
      </c>
      <c r="AP1094" s="109">
        <v>3</v>
      </c>
      <c r="AQ1094" s="109">
        <v>3</v>
      </c>
      <c r="AR1094" s="110">
        <v>3</v>
      </c>
      <c r="AS1094" s="111">
        <v>3</v>
      </c>
      <c r="AT1094" s="109">
        <v>3</v>
      </c>
      <c r="AU1094" s="109">
        <v>3</v>
      </c>
      <c r="AV1094" s="112">
        <v>3</v>
      </c>
      <c r="AW1094" s="108">
        <v>3</v>
      </c>
      <c r="AX1094" s="109">
        <v>3</v>
      </c>
      <c r="AY1094" s="109"/>
      <c r="AZ1094" s="109"/>
      <c r="BA1094" s="110" t="s">
        <v>163</v>
      </c>
      <c r="BB1094" s="111" t="s">
        <v>163</v>
      </c>
      <c r="BC1094" s="109" t="s">
        <v>163</v>
      </c>
      <c r="BD1094" s="109" t="s">
        <v>163</v>
      </c>
      <c r="BE1094" s="321"/>
      <c r="BF1094" s="322"/>
      <c r="BG1094" s="322"/>
      <c r="BH1094" s="322"/>
      <c r="BI1094" s="322"/>
      <c r="BJ1094" s="323"/>
      <c r="BK1094" s="48" t="s">
        <v>1077</v>
      </c>
      <c r="BL1094" s="48" t="s">
        <v>16</v>
      </c>
      <c r="BN1094" s="146">
        <f t="shared" si="1684"/>
        <v>0</v>
      </c>
      <c r="BO1094" s="146">
        <f t="shared" si="1630"/>
        <v>0</v>
      </c>
      <c r="BP1094" s="146">
        <f t="shared" si="1631"/>
        <v>0</v>
      </c>
      <c r="BQ1094" s="146">
        <f t="shared" si="1632"/>
        <v>0</v>
      </c>
      <c r="BR1094" s="146">
        <f t="shared" si="1633"/>
        <v>0</v>
      </c>
      <c r="BS1094" s="146">
        <f t="shared" si="1634"/>
        <v>0</v>
      </c>
      <c r="BT1094" s="146">
        <f t="shared" si="1635"/>
        <v>0</v>
      </c>
      <c r="BU1094" s="146">
        <f t="shared" si="1636"/>
        <v>0</v>
      </c>
      <c r="BV1094" s="146">
        <f t="shared" si="1637"/>
        <v>0</v>
      </c>
      <c r="BW1094" s="146">
        <f t="shared" si="1638"/>
        <v>0</v>
      </c>
      <c r="BX1094" s="146">
        <f t="shared" si="1639"/>
        <v>0</v>
      </c>
      <c r="BY1094" s="146">
        <f t="shared" si="1640"/>
        <v>0</v>
      </c>
      <c r="BZ1094" s="146">
        <f t="shared" si="1641"/>
        <v>0</v>
      </c>
      <c r="CA1094" s="146">
        <f t="shared" si="1642"/>
        <v>0</v>
      </c>
      <c r="CB1094" s="146">
        <f t="shared" si="1643"/>
        <v>0</v>
      </c>
      <c r="CC1094" s="146">
        <f t="shared" si="1644"/>
        <v>0</v>
      </c>
      <c r="CD1094" s="146">
        <f t="shared" si="1645"/>
        <v>0</v>
      </c>
      <c r="CE1094" s="146">
        <f t="shared" si="1646"/>
        <v>0</v>
      </c>
      <c r="CF1094" s="146">
        <f t="shared" si="1647"/>
        <v>0</v>
      </c>
      <c r="CG1094" s="146">
        <f t="shared" si="1648"/>
        <v>0</v>
      </c>
      <c r="CH1094" s="146">
        <f t="shared" si="1649"/>
        <v>0</v>
      </c>
      <c r="CI1094" s="146">
        <f t="shared" si="1650"/>
        <v>0</v>
      </c>
      <c r="CJ1094" s="146">
        <f t="shared" si="1651"/>
        <v>0</v>
      </c>
      <c r="CK1094" s="146">
        <f t="shared" si="1652"/>
        <v>0</v>
      </c>
      <c r="CL1094" s="146">
        <f t="shared" si="1653"/>
        <v>0</v>
      </c>
      <c r="CM1094" s="146">
        <f t="shared" si="1654"/>
        <v>0</v>
      </c>
      <c r="CN1094" s="146">
        <f t="shared" si="1655"/>
        <v>0</v>
      </c>
      <c r="CO1094" s="146">
        <f t="shared" si="1656"/>
        <v>9</v>
      </c>
      <c r="CP1094" s="146">
        <f t="shared" si="1657"/>
        <v>9</v>
      </c>
      <c r="CQ1094" s="146">
        <f t="shared" si="1658"/>
        <v>9</v>
      </c>
      <c r="CR1094" s="146">
        <f t="shared" si="1659"/>
        <v>9</v>
      </c>
      <c r="CS1094" s="146">
        <f t="shared" si="1660"/>
        <v>9</v>
      </c>
      <c r="CT1094" s="146">
        <f t="shared" si="1661"/>
        <v>9</v>
      </c>
      <c r="CU1094" s="146">
        <f t="shared" si="1662"/>
        <v>9</v>
      </c>
      <c r="CV1094" s="146">
        <f t="shared" si="1663"/>
        <v>9</v>
      </c>
      <c r="CW1094" s="146">
        <f t="shared" si="1664"/>
        <v>9</v>
      </c>
      <c r="CX1094" s="146">
        <f t="shared" si="1665"/>
        <v>9</v>
      </c>
      <c r="CY1094" s="146">
        <f t="shared" si="1666"/>
        <v>9</v>
      </c>
      <c r="CZ1094" s="146">
        <f t="shared" si="1667"/>
        <v>9</v>
      </c>
      <c r="DA1094" s="146">
        <f t="shared" si="1668"/>
        <v>9</v>
      </c>
      <c r="DB1094" s="146">
        <f t="shared" si="1669"/>
        <v>0</v>
      </c>
      <c r="DC1094" s="146">
        <f t="shared" si="1670"/>
        <v>0</v>
      </c>
      <c r="DD1094" s="146">
        <f t="shared" si="1671"/>
        <v>0</v>
      </c>
      <c r="DE1094" s="146">
        <f t="shared" si="1672"/>
        <v>0</v>
      </c>
      <c r="DF1094" s="146">
        <f t="shared" si="1673"/>
        <v>0</v>
      </c>
      <c r="DG1094" s="146">
        <f t="shared" si="1674"/>
        <v>0</v>
      </c>
      <c r="DH1094" s="146">
        <f t="shared" si="1675"/>
        <v>0</v>
      </c>
      <c r="DI1094" s="146">
        <f t="shared" si="1676"/>
        <v>0</v>
      </c>
      <c r="DJ1094" s="146">
        <f t="shared" si="1677"/>
        <v>0</v>
      </c>
      <c r="DK1094" s="146">
        <f t="shared" si="1678"/>
        <v>0</v>
      </c>
      <c r="DL1094" s="146">
        <f t="shared" si="1679"/>
        <v>0</v>
      </c>
      <c r="DM1094" s="146">
        <f t="shared" si="1680"/>
        <v>0</v>
      </c>
      <c r="DN1094" s="65">
        <f t="shared" si="1717"/>
        <v>117</v>
      </c>
      <c r="DO1094" s="57" t="str">
        <f t="shared" si="1718"/>
        <v/>
      </c>
      <c r="DP1094" s="57" t="str">
        <f t="shared" si="1685"/>
        <v/>
      </c>
      <c r="DQ1094" s="58">
        <f t="shared" si="1686"/>
        <v>117</v>
      </c>
      <c r="DR1094" s="1">
        <f t="shared" si="1719"/>
        <v>2</v>
      </c>
      <c r="DS1094" s="168" t="e">
        <f>IF(AND(DR1094=#REF!,BL1094=#REF!),'Tiến độ'!D1094,"")</f>
        <v>#REF!</v>
      </c>
    </row>
    <row r="1095" spans="1:123" ht="11.25" customHeight="1">
      <c r="A1095" s="309" t="str">
        <f>IF(B1095="","",MAX($A$7:A1094)+1)</f>
        <v/>
      </c>
      <c r="B1095" s="312"/>
      <c r="C1095" s="254" t="s">
        <v>426</v>
      </c>
      <c r="D1095" s="102" t="s">
        <v>213</v>
      </c>
      <c r="E1095" s="103">
        <v>3</v>
      </c>
      <c r="F1095" s="104">
        <v>60</v>
      </c>
      <c r="G1095" s="105"/>
      <c r="H1095" s="106">
        <f t="shared" ref="H1095:H1097" si="1727">H1094</f>
        <v>3</v>
      </c>
      <c r="I1095" s="107">
        <f t="shared" ref="I1095:I1097" si="1728">I1094</f>
        <v>0</v>
      </c>
      <c r="J1095" s="28"/>
      <c r="K1095" s="108"/>
      <c r="L1095" s="109"/>
      <c r="M1095" s="109"/>
      <c r="N1095" s="110"/>
      <c r="O1095" s="108"/>
      <c r="P1095" s="109"/>
      <c r="Q1095" s="109"/>
      <c r="R1095" s="110"/>
      <c r="S1095" s="108"/>
      <c r="T1095" s="109"/>
      <c r="U1095" s="109"/>
      <c r="V1095" s="109"/>
      <c r="W1095" s="110"/>
      <c r="X1095" s="108"/>
      <c r="Y1095" s="109"/>
      <c r="Z1095" s="109"/>
      <c r="AA1095" s="110"/>
      <c r="AB1095" s="108"/>
      <c r="AC1095" s="109"/>
      <c r="AD1095" s="109"/>
      <c r="AE1095" s="110"/>
      <c r="AF1095" s="108"/>
      <c r="AG1095" s="109"/>
      <c r="AH1095" s="109"/>
      <c r="AI1095" s="362"/>
      <c r="AJ1095" s="363"/>
      <c r="AK1095" s="108"/>
      <c r="AL1095" s="109">
        <v>4</v>
      </c>
      <c r="AM1095" s="109">
        <v>4</v>
      </c>
      <c r="AN1095" s="110">
        <v>4</v>
      </c>
      <c r="AO1095" s="108">
        <v>4</v>
      </c>
      <c r="AP1095" s="109">
        <v>4</v>
      </c>
      <c r="AQ1095" s="109">
        <v>4</v>
      </c>
      <c r="AR1095" s="110">
        <v>4</v>
      </c>
      <c r="AS1095" s="111">
        <v>4</v>
      </c>
      <c r="AT1095" s="109">
        <v>4</v>
      </c>
      <c r="AU1095" s="109">
        <v>4</v>
      </c>
      <c r="AV1095" s="112">
        <v>4</v>
      </c>
      <c r="AW1095" s="108">
        <v>4</v>
      </c>
      <c r="AX1095" s="109">
        <v>4</v>
      </c>
      <c r="AY1095" s="109">
        <v>4</v>
      </c>
      <c r="AZ1095" s="109">
        <v>4</v>
      </c>
      <c r="BA1095" s="110" t="s">
        <v>163</v>
      </c>
      <c r="BB1095" s="111" t="s">
        <v>163</v>
      </c>
      <c r="BC1095" s="109" t="s">
        <v>163</v>
      </c>
      <c r="BD1095" s="109" t="s">
        <v>163</v>
      </c>
      <c r="BE1095" s="321"/>
      <c r="BF1095" s="322"/>
      <c r="BG1095" s="322"/>
      <c r="BH1095" s="322"/>
      <c r="BI1095" s="322"/>
      <c r="BJ1095" s="323"/>
      <c r="BK1095" s="48" t="s">
        <v>1077</v>
      </c>
      <c r="BL1095" s="48" t="s">
        <v>57</v>
      </c>
      <c r="BN1095" s="146">
        <f t="shared" si="1684"/>
        <v>0</v>
      </c>
      <c r="BO1095" s="146">
        <f t="shared" ref="BO1095:BO1158" si="1729">IF(ISERROR(L1095-0)=TRUE,0,$H1095*L1095)</f>
        <v>0</v>
      </c>
      <c r="BP1095" s="146">
        <f t="shared" ref="BP1095:BP1158" si="1730">IF(ISERROR(M1095-0)=TRUE,0,$H1095*M1095)</f>
        <v>0</v>
      </c>
      <c r="BQ1095" s="146">
        <f t="shared" ref="BQ1095:BQ1158" si="1731">IF(ISERROR(N1095-0)=TRUE,0,$H1095*N1095)</f>
        <v>0</v>
      </c>
      <c r="BR1095" s="146">
        <f t="shared" ref="BR1095:BR1158" si="1732">IF(ISERROR(O1095-0)=TRUE,0,$H1095*O1095)</f>
        <v>0</v>
      </c>
      <c r="BS1095" s="146">
        <f t="shared" ref="BS1095:BS1158" si="1733">IF(ISERROR(P1095-0)=TRUE,0,$H1095*P1095)</f>
        <v>0</v>
      </c>
      <c r="BT1095" s="146">
        <f t="shared" ref="BT1095:BT1158" si="1734">IF(ISERROR(Q1095-0)=TRUE,0,$H1095*Q1095)</f>
        <v>0</v>
      </c>
      <c r="BU1095" s="146">
        <f t="shared" ref="BU1095:BU1158" si="1735">IF(ISERROR(R1095-0)=TRUE,0,$H1095*R1095)</f>
        <v>0</v>
      </c>
      <c r="BV1095" s="146">
        <f t="shared" ref="BV1095:BV1158" si="1736">IF(ISERROR(S1095-0)=TRUE,0,$H1095*S1095)</f>
        <v>0</v>
      </c>
      <c r="BW1095" s="146">
        <f t="shared" ref="BW1095:BW1158" si="1737">IF(ISERROR(T1095-0)=TRUE,0,$H1095*T1095)</f>
        <v>0</v>
      </c>
      <c r="BX1095" s="146">
        <f t="shared" ref="BX1095:BX1158" si="1738">IF(ISERROR(U1095-0)=TRUE,0,$H1095*U1095)</f>
        <v>0</v>
      </c>
      <c r="BY1095" s="146">
        <f t="shared" ref="BY1095:BY1158" si="1739">IF(ISERROR(V1095-0)=TRUE,0,$H1095*V1095)</f>
        <v>0</v>
      </c>
      <c r="BZ1095" s="146">
        <f t="shared" ref="BZ1095:BZ1158" si="1740">IF(ISERROR(W1095-0)=TRUE,0,$H1095*W1095)</f>
        <v>0</v>
      </c>
      <c r="CA1095" s="146">
        <f t="shared" ref="CA1095:CA1158" si="1741">IF(ISERROR(X1095-0)=TRUE,0,$H1095*X1095)</f>
        <v>0</v>
      </c>
      <c r="CB1095" s="146">
        <f t="shared" ref="CB1095:CB1158" si="1742">IF(ISERROR(Y1095-0)=TRUE,0,$H1095*Y1095)</f>
        <v>0</v>
      </c>
      <c r="CC1095" s="146">
        <f t="shared" ref="CC1095:CC1158" si="1743">IF(ISERROR(Z1095-0)=TRUE,0,$H1095*Z1095)</f>
        <v>0</v>
      </c>
      <c r="CD1095" s="146">
        <f t="shared" ref="CD1095:CD1158" si="1744">IF(ISERROR(AA1095-0)=TRUE,0,$H1095*AA1095)</f>
        <v>0</v>
      </c>
      <c r="CE1095" s="146">
        <f t="shared" ref="CE1095:CE1158" si="1745">IF(ISERROR(AB1095-0)=TRUE,0,$H1095*AB1095)</f>
        <v>0</v>
      </c>
      <c r="CF1095" s="146">
        <f t="shared" ref="CF1095:CF1158" si="1746">IF(ISERROR(AC1095-0)=TRUE,0,$H1095*AC1095)</f>
        <v>0</v>
      </c>
      <c r="CG1095" s="146">
        <f t="shared" ref="CG1095:CG1158" si="1747">IF(ISERROR(AD1095-0)=TRUE,0,$H1095*AD1095)</f>
        <v>0</v>
      </c>
      <c r="CH1095" s="146">
        <f t="shared" ref="CH1095:CH1158" si="1748">IF(ISERROR(AE1095-0)=TRUE,0,$H1095*AE1095)</f>
        <v>0</v>
      </c>
      <c r="CI1095" s="146">
        <f t="shared" ref="CI1095:CI1158" si="1749">IF(ISERROR(AF1095-0)=TRUE,0,$H1095*AF1095)</f>
        <v>0</v>
      </c>
      <c r="CJ1095" s="146">
        <f t="shared" ref="CJ1095:CJ1158" si="1750">IF(ISERROR(AG1095-0)=TRUE,0,$H1095*AG1095)</f>
        <v>0</v>
      </c>
      <c r="CK1095" s="146">
        <f t="shared" ref="CK1095:CK1158" si="1751">IF(ISERROR(AH1095-0)=TRUE,0,$H1095*AH1095)</f>
        <v>0</v>
      </c>
      <c r="CL1095" s="146">
        <f t="shared" ref="CL1095:CL1158" si="1752">IF(ISERROR(AI1095-0)=TRUE,0,$H1095*AI1095)</f>
        <v>0</v>
      </c>
      <c r="CM1095" s="146">
        <f t="shared" ref="CM1095:CM1158" si="1753">IF(ISERROR(AJ1095-0)=TRUE,0,$H1095*AJ1095)</f>
        <v>0</v>
      </c>
      <c r="CN1095" s="146">
        <f t="shared" ref="CN1095:CN1158" si="1754">IF(ISERROR(AK1095-0)=TRUE,0,$H1095*AK1095)</f>
        <v>0</v>
      </c>
      <c r="CO1095" s="146">
        <f t="shared" ref="CO1095:CO1158" si="1755">IF(ISERROR(AL1095-0)=TRUE,0,$H1095*AL1095)</f>
        <v>12</v>
      </c>
      <c r="CP1095" s="146">
        <f t="shared" ref="CP1095:CP1158" si="1756">IF(ISERROR(AM1095-0)=TRUE,0,$H1095*AM1095)</f>
        <v>12</v>
      </c>
      <c r="CQ1095" s="146">
        <f t="shared" ref="CQ1095:CQ1158" si="1757">IF(ISERROR(AN1095-0)=TRUE,0,$H1095*AN1095)</f>
        <v>12</v>
      </c>
      <c r="CR1095" s="146">
        <f t="shared" ref="CR1095:CR1158" si="1758">IF(ISERROR(AO1095-0)=TRUE,0,$H1095*AO1095)</f>
        <v>12</v>
      </c>
      <c r="CS1095" s="146">
        <f t="shared" ref="CS1095:CS1158" si="1759">IF(ISERROR(AP1095-0)=TRUE,0,$H1095*AP1095)</f>
        <v>12</v>
      </c>
      <c r="CT1095" s="146">
        <f t="shared" ref="CT1095:CT1158" si="1760">IF(ISERROR(AQ1095-0)=TRUE,0,$H1095*AQ1095)</f>
        <v>12</v>
      </c>
      <c r="CU1095" s="146">
        <f t="shared" ref="CU1095:CU1158" si="1761">IF(ISERROR(AR1095-0)=TRUE,0,$H1095*AR1095)</f>
        <v>12</v>
      </c>
      <c r="CV1095" s="146">
        <f t="shared" ref="CV1095:CV1158" si="1762">IF(ISERROR(AS1095-0)=TRUE,0,$H1095*AS1095)</f>
        <v>12</v>
      </c>
      <c r="CW1095" s="146">
        <f t="shared" ref="CW1095:CW1158" si="1763">IF(ISERROR(AT1095-0)=TRUE,0,$H1095*AT1095)</f>
        <v>12</v>
      </c>
      <c r="CX1095" s="146">
        <f t="shared" ref="CX1095:CX1158" si="1764">IF(ISERROR(AU1095-0)=TRUE,0,$H1095*AU1095)</f>
        <v>12</v>
      </c>
      <c r="CY1095" s="146">
        <f t="shared" ref="CY1095:CY1158" si="1765">IF(ISERROR(AV1095-0)=TRUE,0,$H1095*AV1095)</f>
        <v>12</v>
      </c>
      <c r="CZ1095" s="146">
        <f t="shared" ref="CZ1095:CZ1158" si="1766">IF(ISERROR(AW1095-0)=TRUE,0,$H1095*AW1095)</f>
        <v>12</v>
      </c>
      <c r="DA1095" s="146">
        <f t="shared" ref="DA1095:DA1158" si="1767">IF(ISERROR(AX1095-0)=TRUE,0,$H1095*AX1095)</f>
        <v>12</v>
      </c>
      <c r="DB1095" s="146">
        <f t="shared" ref="DB1095:DB1158" si="1768">IF(ISERROR(AY1095-0)=TRUE,0,$H1095*AY1095)</f>
        <v>12</v>
      </c>
      <c r="DC1095" s="146">
        <f t="shared" ref="DC1095:DC1158" si="1769">IF(ISERROR(AZ1095-0)=TRUE,0,$H1095*AZ1095)</f>
        <v>12</v>
      </c>
      <c r="DD1095" s="146">
        <f t="shared" ref="DD1095:DD1158" si="1770">IF(ISERROR(BA1095-0)=TRUE,0,$H1095*BA1095)</f>
        <v>0</v>
      </c>
      <c r="DE1095" s="146">
        <f t="shared" ref="DE1095:DE1158" si="1771">IF(ISERROR(BB1095-0)=TRUE,0,$H1095*BB1095)</f>
        <v>0</v>
      </c>
      <c r="DF1095" s="146">
        <f t="shared" ref="DF1095:DF1158" si="1772">IF(ISERROR(BC1095-0)=TRUE,0,$H1095*BC1095)</f>
        <v>0</v>
      </c>
      <c r="DG1095" s="146">
        <f t="shared" ref="DG1095:DG1158" si="1773">IF(ISERROR(BD1095-0)=TRUE,0,$H1095*BD1095)</f>
        <v>0</v>
      </c>
      <c r="DH1095" s="146">
        <f t="shared" ref="DH1095:DH1158" si="1774">IF(ISERROR(BE1095-0)=TRUE,0,$H1095*BE1095)</f>
        <v>0</v>
      </c>
      <c r="DI1095" s="146">
        <f t="shared" ref="DI1095:DI1158" si="1775">IF(ISERROR(BF1095-0)=TRUE,0,$H1095*BF1095)</f>
        <v>0</v>
      </c>
      <c r="DJ1095" s="146">
        <f t="shared" ref="DJ1095:DJ1158" si="1776">IF(ISERROR(BG1095-0)=TRUE,0,$H1095*BG1095)</f>
        <v>0</v>
      </c>
      <c r="DK1095" s="146">
        <f t="shared" ref="DK1095:DK1158" si="1777">IF(ISERROR(BH1095-0)=TRUE,0,$H1095*BH1095)</f>
        <v>0</v>
      </c>
      <c r="DL1095" s="146">
        <f t="shared" ref="DL1095:DL1158" si="1778">IF(ISERROR(BI1095-0)=TRUE,0,$H1095*BI1095)</f>
        <v>0</v>
      </c>
      <c r="DM1095" s="146">
        <f t="shared" ref="DM1095:DM1158" si="1779">IF(ISERROR(BJ1095-0)=TRUE,0,$H1095*BJ1095)</f>
        <v>0</v>
      </c>
      <c r="DN1095" s="65">
        <f t="shared" si="1717"/>
        <v>180</v>
      </c>
      <c r="DO1095" s="57" t="str">
        <f t="shared" si="1718"/>
        <v/>
      </c>
      <c r="DP1095" s="57" t="str">
        <f t="shared" si="1685"/>
        <v/>
      </c>
      <c r="DQ1095" s="58">
        <f t="shared" si="1686"/>
        <v>180</v>
      </c>
      <c r="DR1095" s="1">
        <f t="shared" si="1719"/>
        <v>2</v>
      </c>
      <c r="DS1095" s="168" t="e">
        <f>IF(AND(DR1095=#REF!,BL1095=#REF!),'Tiến độ'!D1095,"")</f>
        <v>#REF!</v>
      </c>
    </row>
    <row r="1096" spans="1:123" ht="11.25" customHeight="1">
      <c r="A1096" s="309" t="str">
        <f>IF(B1096="","",MAX($A$7:A1095)+1)</f>
        <v/>
      </c>
      <c r="B1096" s="312"/>
      <c r="C1096" s="254" t="s">
        <v>1079</v>
      </c>
      <c r="D1096" s="102" t="s">
        <v>1080</v>
      </c>
      <c r="E1096" s="103">
        <v>4</v>
      </c>
      <c r="F1096" s="104">
        <v>75</v>
      </c>
      <c r="G1096" s="105"/>
      <c r="H1096" s="106">
        <f t="shared" si="1727"/>
        <v>3</v>
      </c>
      <c r="I1096" s="107">
        <f t="shared" si="1728"/>
        <v>0</v>
      </c>
      <c r="J1096" s="28"/>
      <c r="K1096" s="108"/>
      <c r="L1096" s="109"/>
      <c r="M1096" s="109"/>
      <c r="N1096" s="110"/>
      <c r="O1096" s="108"/>
      <c r="P1096" s="109"/>
      <c r="Q1096" s="109"/>
      <c r="R1096" s="110"/>
      <c r="S1096" s="108"/>
      <c r="T1096" s="109"/>
      <c r="U1096" s="109"/>
      <c r="V1096" s="109"/>
      <c r="W1096" s="110"/>
      <c r="X1096" s="108"/>
      <c r="Y1096" s="109"/>
      <c r="Z1096" s="109"/>
      <c r="AA1096" s="110"/>
      <c r="AB1096" s="108"/>
      <c r="AC1096" s="109"/>
      <c r="AD1096" s="109"/>
      <c r="AE1096" s="110"/>
      <c r="AF1096" s="108"/>
      <c r="AG1096" s="109"/>
      <c r="AH1096" s="109"/>
      <c r="AI1096" s="362"/>
      <c r="AJ1096" s="363"/>
      <c r="AK1096" s="108"/>
      <c r="AL1096" s="109">
        <v>5</v>
      </c>
      <c r="AM1096" s="109">
        <v>5</v>
      </c>
      <c r="AN1096" s="110">
        <v>5</v>
      </c>
      <c r="AO1096" s="108">
        <v>5</v>
      </c>
      <c r="AP1096" s="109">
        <v>5</v>
      </c>
      <c r="AQ1096" s="109">
        <v>5</v>
      </c>
      <c r="AR1096" s="110">
        <v>5</v>
      </c>
      <c r="AS1096" s="111">
        <v>5</v>
      </c>
      <c r="AT1096" s="109">
        <v>5</v>
      </c>
      <c r="AU1096" s="109">
        <v>5</v>
      </c>
      <c r="AV1096" s="112">
        <v>5</v>
      </c>
      <c r="AW1096" s="108">
        <v>5</v>
      </c>
      <c r="AX1096" s="109">
        <v>5</v>
      </c>
      <c r="AY1096" s="109">
        <v>5</v>
      </c>
      <c r="AZ1096" s="109">
        <v>5</v>
      </c>
      <c r="BA1096" s="110" t="s">
        <v>163</v>
      </c>
      <c r="BB1096" s="111" t="s">
        <v>163</v>
      </c>
      <c r="BC1096" s="109" t="s">
        <v>163</v>
      </c>
      <c r="BD1096" s="109" t="s">
        <v>163</v>
      </c>
      <c r="BE1096" s="321"/>
      <c r="BF1096" s="322"/>
      <c r="BG1096" s="322"/>
      <c r="BH1096" s="322"/>
      <c r="BI1096" s="322"/>
      <c r="BJ1096" s="323"/>
      <c r="BK1096" s="48" t="s">
        <v>1077</v>
      </c>
      <c r="BL1096" s="48" t="s">
        <v>60</v>
      </c>
      <c r="BN1096" s="146">
        <f t="shared" ref="BN1096:BN1159" si="1780">IF(ISERROR(K1096-0)=TRUE,0,$H1096*K1096)</f>
        <v>0</v>
      </c>
      <c r="BO1096" s="146">
        <f t="shared" si="1729"/>
        <v>0</v>
      </c>
      <c r="BP1096" s="146">
        <f t="shared" si="1730"/>
        <v>0</v>
      </c>
      <c r="BQ1096" s="146">
        <f t="shared" si="1731"/>
        <v>0</v>
      </c>
      <c r="BR1096" s="146">
        <f t="shared" si="1732"/>
        <v>0</v>
      </c>
      <c r="BS1096" s="146">
        <f t="shared" si="1733"/>
        <v>0</v>
      </c>
      <c r="BT1096" s="146">
        <f t="shared" si="1734"/>
        <v>0</v>
      </c>
      <c r="BU1096" s="146">
        <f t="shared" si="1735"/>
        <v>0</v>
      </c>
      <c r="BV1096" s="146">
        <f t="shared" si="1736"/>
        <v>0</v>
      </c>
      <c r="BW1096" s="146">
        <f t="shared" si="1737"/>
        <v>0</v>
      </c>
      <c r="BX1096" s="146">
        <f t="shared" si="1738"/>
        <v>0</v>
      </c>
      <c r="BY1096" s="146">
        <f t="shared" si="1739"/>
        <v>0</v>
      </c>
      <c r="BZ1096" s="146">
        <f t="shared" si="1740"/>
        <v>0</v>
      </c>
      <c r="CA1096" s="146">
        <f t="shared" si="1741"/>
        <v>0</v>
      </c>
      <c r="CB1096" s="146">
        <f t="shared" si="1742"/>
        <v>0</v>
      </c>
      <c r="CC1096" s="146">
        <f t="shared" si="1743"/>
        <v>0</v>
      </c>
      <c r="CD1096" s="146">
        <f t="shared" si="1744"/>
        <v>0</v>
      </c>
      <c r="CE1096" s="146">
        <f t="shared" si="1745"/>
        <v>0</v>
      </c>
      <c r="CF1096" s="146">
        <f t="shared" si="1746"/>
        <v>0</v>
      </c>
      <c r="CG1096" s="146">
        <f t="shared" si="1747"/>
        <v>0</v>
      </c>
      <c r="CH1096" s="146">
        <f t="shared" si="1748"/>
        <v>0</v>
      </c>
      <c r="CI1096" s="146">
        <f t="shared" si="1749"/>
        <v>0</v>
      </c>
      <c r="CJ1096" s="146">
        <f t="shared" si="1750"/>
        <v>0</v>
      </c>
      <c r="CK1096" s="146">
        <f t="shared" si="1751"/>
        <v>0</v>
      </c>
      <c r="CL1096" s="146">
        <f t="shared" si="1752"/>
        <v>0</v>
      </c>
      <c r="CM1096" s="146">
        <f t="shared" si="1753"/>
        <v>0</v>
      </c>
      <c r="CN1096" s="146">
        <f t="shared" si="1754"/>
        <v>0</v>
      </c>
      <c r="CO1096" s="146">
        <f t="shared" si="1755"/>
        <v>15</v>
      </c>
      <c r="CP1096" s="146">
        <f t="shared" si="1756"/>
        <v>15</v>
      </c>
      <c r="CQ1096" s="146">
        <f t="shared" si="1757"/>
        <v>15</v>
      </c>
      <c r="CR1096" s="146">
        <f t="shared" si="1758"/>
        <v>15</v>
      </c>
      <c r="CS1096" s="146">
        <f t="shared" si="1759"/>
        <v>15</v>
      </c>
      <c r="CT1096" s="146">
        <f t="shared" si="1760"/>
        <v>15</v>
      </c>
      <c r="CU1096" s="146">
        <f t="shared" si="1761"/>
        <v>15</v>
      </c>
      <c r="CV1096" s="146">
        <f t="shared" si="1762"/>
        <v>15</v>
      </c>
      <c r="CW1096" s="146">
        <f t="shared" si="1763"/>
        <v>15</v>
      </c>
      <c r="CX1096" s="146">
        <f t="shared" si="1764"/>
        <v>15</v>
      </c>
      <c r="CY1096" s="146">
        <f t="shared" si="1765"/>
        <v>15</v>
      </c>
      <c r="CZ1096" s="146">
        <f t="shared" si="1766"/>
        <v>15</v>
      </c>
      <c r="DA1096" s="146">
        <f t="shared" si="1767"/>
        <v>15</v>
      </c>
      <c r="DB1096" s="146">
        <f t="shared" si="1768"/>
        <v>15</v>
      </c>
      <c r="DC1096" s="146">
        <f t="shared" si="1769"/>
        <v>15</v>
      </c>
      <c r="DD1096" s="146">
        <f t="shared" si="1770"/>
        <v>0</v>
      </c>
      <c r="DE1096" s="146">
        <f t="shared" si="1771"/>
        <v>0</v>
      </c>
      <c r="DF1096" s="146">
        <f t="shared" si="1772"/>
        <v>0</v>
      </c>
      <c r="DG1096" s="146">
        <f t="shared" si="1773"/>
        <v>0</v>
      </c>
      <c r="DH1096" s="146">
        <f t="shared" si="1774"/>
        <v>0</v>
      </c>
      <c r="DI1096" s="146">
        <f t="shared" si="1775"/>
        <v>0</v>
      </c>
      <c r="DJ1096" s="146">
        <f t="shared" si="1776"/>
        <v>0</v>
      </c>
      <c r="DK1096" s="146">
        <f t="shared" si="1777"/>
        <v>0</v>
      </c>
      <c r="DL1096" s="146">
        <f t="shared" si="1778"/>
        <v>0</v>
      </c>
      <c r="DM1096" s="146">
        <f t="shared" si="1779"/>
        <v>0</v>
      </c>
      <c r="DN1096" s="65">
        <f t="shared" si="1717"/>
        <v>225</v>
      </c>
      <c r="DO1096" s="57" t="str">
        <f t="shared" si="1718"/>
        <v/>
      </c>
      <c r="DP1096" s="57" t="str">
        <f t="shared" si="1685"/>
        <v/>
      </c>
      <c r="DQ1096" s="58">
        <f t="shared" si="1686"/>
        <v>225</v>
      </c>
      <c r="DR1096" s="1">
        <f t="shared" si="1719"/>
        <v>2</v>
      </c>
      <c r="DS1096" s="168" t="e">
        <f>IF(AND(DR1096=#REF!,BL1096=#REF!),'Tiến độ'!D1096,"")</f>
        <v>#REF!</v>
      </c>
    </row>
    <row r="1097" spans="1:123" ht="11.25" customHeight="1">
      <c r="A1097" s="309" t="str">
        <f>IF(B1097="","",MAX($A$7:A1096)+1)</f>
        <v/>
      </c>
      <c r="B1097" s="312"/>
      <c r="C1097" s="254" t="s">
        <v>1031</v>
      </c>
      <c r="D1097" s="102" t="s">
        <v>1032</v>
      </c>
      <c r="E1097" s="103">
        <v>4</v>
      </c>
      <c r="F1097" s="104">
        <v>60</v>
      </c>
      <c r="G1097" s="105"/>
      <c r="H1097" s="106">
        <f t="shared" si="1727"/>
        <v>3</v>
      </c>
      <c r="I1097" s="107">
        <f t="shared" si="1728"/>
        <v>0</v>
      </c>
      <c r="J1097" s="28"/>
      <c r="K1097" s="108"/>
      <c r="L1097" s="109"/>
      <c r="M1097" s="109"/>
      <c r="N1097" s="110"/>
      <c r="O1097" s="108"/>
      <c r="P1097" s="109"/>
      <c r="Q1097" s="109"/>
      <c r="R1097" s="110"/>
      <c r="S1097" s="108"/>
      <c r="T1097" s="109"/>
      <c r="U1097" s="109"/>
      <c r="V1097" s="109"/>
      <c r="W1097" s="110"/>
      <c r="X1097" s="108"/>
      <c r="Y1097" s="109"/>
      <c r="Z1097" s="109"/>
      <c r="AA1097" s="110"/>
      <c r="AB1097" s="108"/>
      <c r="AC1097" s="109"/>
      <c r="AD1097" s="109"/>
      <c r="AE1097" s="110"/>
      <c r="AF1097" s="108"/>
      <c r="AG1097" s="109"/>
      <c r="AH1097" s="109"/>
      <c r="AI1097" s="362"/>
      <c r="AJ1097" s="363"/>
      <c r="AK1097" s="108"/>
      <c r="AL1097" s="109">
        <v>4</v>
      </c>
      <c r="AM1097" s="109">
        <v>4</v>
      </c>
      <c r="AN1097" s="110">
        <v>4</v>
      </c>
      <c r="AO1097" s="108">
        <v>4</v>
      </c>
      <c r="AP1097" s="109">
        <v>4</v>
      </c>
      <c r="AQ1097" s="109">
        <v>4</v>
      </c>
      <c r="AR1097" s="110">
        <v>4</v>
      </c>
      <c r="AS1097" s="111">
        <v>4</v>
      </c>
      <c r="AT1097" s="109">
        <v>4</v>
      </c>
      <c r="AU1097" s="109">
        <v>4</v>
      </c>
      <c r="AV1097" s="112">
        <v>4</v>
      </c>
      <c r="AW1097" s="108">
        <v>4</v>
      </c>
      <c r="AX1097" s="109">
        <v>4</v>
      </c>
      <c r="AY1097" s="109">
        <v>4</v>
      </c>
      <c r="AZ1097" s="109">
        <v>4</v>
      </c>
      <c r="BA1097" s="110" t="s">
        <v>163</v>
      </c>
      <c r="BB1097" s="111" t="s">
        <v>163</v>
      </c>
      <c r="BC1097" s="109" t="s">
        <v>163</v>
      </c>
      <c r="BD1097" s="109" t="s">
        <v>163</v>
      </c>
      <c r="BE1097" s="321"/>
      <c r="BF1097" s="322"/>
      <c r="BG1097" s="322"/>
      <c r="BH1097" s="322"/>
      <c r="BI1097" s="322"/>
      <c r="BJ1097" s="323"/>
      <c r="BK1097" s="48" t="s">
        <v>1077</v>
      </c>
      <c r="BL1097" s="48" t="s">
        <v>59</v>
      </c>
      <c r="BN1097" s="146">
        <f t="shared" si="1780"/>
        <v>0</v>
      </c>
      <c r="BO1097" s="146">
        <f t="shared" si="1729"/>
        <v>0</v>
      </c>
      <c r="BP1097" s="146">
        <f t="shared" si="1730"/>
        <v>0</v>
      </c>
      <c r="BQ1097" s="146">
        <f t="shared" si="1731"/>
        <v>0</v>
      </c>
      <c r="BR1097" s="146">
        <f t="shared" si="1732"/>
        <v>0</v>
      </c>
      <c r="BS1097" s="146">
        <f t="shared" si="1733"/>
        <v>0</v>
      </c>
      <c r="BT1097" s="146">
        <f t="shared" si="1734"/>
        <v>0</v>
      </c>
      <c r="BU1097" s="146">
        <f t="shared" si="1735"/>
        <v>0</v>
      </c>
      <c r="BV1097" s="146">
        <f t="shared" si="1736"/>
        <v>0</v>
      </c>
      <c r="BW1097" s="146">
        <f t="shared" si="1737"/>
        <v>0</v>
      </c>
      <c r="BX1097" s="146">
        <f t="shared" si="1738"/>
        <v>0</v>
      </c>
      <c r="BY1097" s="146">
        <f t="shared" si="1739"/>
        <v>0</v>
      </c>
      <c r="BZ1097" s="146">
        <f t="shared" si="1740"/>
        <v>0</v>
      </c>
      <c r="CA1097" s="146">
        <f t="shared" si="1741"/>
        <v>0</v>
      </c>
      <c r="CB1097" s="146">
        <f t="shared" si="1742"/>
        <v>0</v>
      </c>
      <c r="CC1097" s="146">
        <f t="shared" si="1743"/>
        <v>0</v>
      </c>
      <c r="CD1097" s="146">
        <f t="shared" si="1744"/>
        <v>0</v>
      </c>
      <c r="CE1097" s="146">
        <f t="shared" si="1745"/>
        <v>0</v>
      </c>
      <c r="CF1097" s="146">
        <f t="shared" si="1746"/>
        <v>0</v>
      </c>
      <c r="CG1097" s="146">
        <f t="shared" si="1747"/>
        <v>0</v>
      </c>
      <c r="CH1097" s="146">
        <f t="shared" si="1748"/>
        <v>0</v>
      </c>
      <c r="CI1097" s="146">
        <f t="shared" si="1749"/>
        <v>0</v>
      </c>
      <c r="CJ1097" s="146">
        <f t="shared" si="1750"/>
        <v>0</v>
      </c>
      <c r="CK1097" s="146">
        <f t="shared" si="1751"/>
        <v>0</v>
      </c>
      <c r="CL1097" s="146">
        <f t="shared" si="1752"/>
        <v>0</v>
      </c>
      <c r="CM1097" s="146">
        <f t="shared" si="1753"/>
        <v>0</v>
      </c>
      <c r="CN1097" s="146">
        <f t="shared" si="1754"/>
        <v>0</v>
      </c>
      <c r="CO1097" s="146">
        <f t="shared" si="1755"/>
        <v>12</v>
      </c>
      <c r="CP1097" s="146">
        <f t="shared" si="1756"/>
        <v>12</v>
      </c>
      <c r="CQ1097" s="146">
        <f t="shared" si="1757"/>
        <v>12</v>
      </c>
      <c r="CR1097" s="146">
        <f t="shared" si="1758"/>
        <v>12</v>
      </c>
      <c r="CS1097" s="146">
        <f t="shared" si="1759"/>
        <v>12</v>
      </c>
      <c r="CT1097" s="146">
        <f t="shared" si="1760"/>
        <v>12</v>
      </c>
      <c r="CU1097" s="146">
        <f t="shared" si="1761"/>
        <v>12</v>
      </c>
      <c r="CV1097" s="146">
        <f t="shared" si="1762"/>
        <v>12</v>
      </c>
      <c r="CW1097" s="146">
        <f t="shared" si="1763"/>
        <v>12</v>
      </c>
      <c r="CX1097" s="146">
        <f t="shared" si="1764"/>
        <v>12</v>
      </c>
      <c r="CY1097" s="146">
        <f t="shared" si="1765"/>
        <v>12</v>
      </c>
      <c r="CZ1097" s="146">
        <f t="shared" si="1766"/>
        <v>12</v>
      </c>
      <c r="DA1097" s="146">
        <f t="shared" si="1767"/>
        <v>12</v>
      </c>
      <c r="DB1097" s="146">
        <f t="shared" si="1768"/>
        <v>12</v>
      </c>
      <c r="DC1097" s="146">
        <f t="shared" si="1769"/>
        <v>12</v>
      </c>
      <c r="DD1097" s="146">
        <f t="shared" si="1770"/>
        <v>0</v>
      </c>
      <c r="DE1097" s="146">
        <f t="shared" si="1771"/>
        <v>0</v>
      </c>
      <c r="DF1097" s="146">
        <f t="shared" si="1772"/>
        <v>0</v>
      </c>
      <c r="DG1097" s="146">
        <f t="shared" si="1773"/>
        <v>0</v>
      </c>
      <c r="DH1097" s="146">
        <f t="shared" si="1774"/>
        <v>0</v>
      </c>
      <c r="DI1097" s="146">
        <f t="shared" si="1775"/>
        <v>0</v>
      </c>
      <c r="DJ1097" s="146">
        <f t="shared" si="1776"/>
        <v>0</v>
      </c>
      <c r="DK1097" s="146">
        <f t="shared" si="1777"/>
        <v>0</v>
      </c>
      <c r="DL1097" s="146">
        <f t="shared" si="1778"/>
        <v>0</v>
      </c>
      <c r="DM1097" s="146">
        <f t="shared" si="1779"/>
        <v>0</v>
      </c>
      <c r="DN1097" s="65">
        <f t="shared" si="1717"/>
        <v>180</v>
      </c>
      <c r="DO1097" s="57" t="str">
        <f t="shared" si="1718"/>
        <v/>
      </c>
      <c r="DP1097" s="57" t="str">
        <f t="shared" si="1685"/>
        <v/>
      </c>
      <c r="DQ1097" s="58">
        <f t="shared" si="1686"/>
        <v>180</v>
      </c>
      <c r="DR1097" s="1">
        <f t="shared" si="1719"/>
        <v>2</v>
      </c>
      <c r="DS1097" s="168" t="e">
        <f>IF(AND(DR1097=#REF!,BL1097=#REF!),'Tiến độ'!D1097,"")</f>
        <v>#REF!</v>
      </c>
    </row>
    <row r="1098" spans="1:123" ht="11.25" customHeight="1">
      <c r="A1098" s="310" t="str">
        <f>IF(B1098="","",MAX($A$7:A1097)+1)</f>
        <v/>
      </c>
      <c r="B1098" s="313"/>
      <c r="C1098" s="91" t="s">
        <v>8</v>
      </c>
      <c r="D1098" s="92"/>
      <c r="E1098" s="93">
        <f>SUM(E1082:E1097)</f>
        <v>45</v>
      </c>
      <c r="F1098" s="131"/>
      <c r="G1098" s="132"/>
      <c r="H1098" s="133"/>
      <c r="I1098" s="134"/>
      <c r="J1098" s="30"/>
      <c r="K1098" s="96">
        <f t="shared" ref="K1098:AH1098" si="1781">SUM(K1082:K1097)</f>
        <v>0</v>
      </c>
      <c r="L1098" s="97">
        <f t="shared" si="1781"/>
        <v>0</v>
      </c>
      <c r="M1098" s="97">
        <f t="shared" si="1781"/>
        <v>0</v>
      </c>
      <c r="N1098" s="98">
        <f t="shared" si="1781"/>
        <v>0</v>
      </c>
      <c r="O1098" s="96">
        <f t="shared" si="1781"/>
        <v>0</v>
      </c>
      <c r="P1098" s="97">
        <f t="shared" si="1781"/>
        <v>0</v>
      </c>
      <c r="Q1098" s="97">
        <f t="shared" si="1781"/>
        <v>22</v>
      </c>
      <c r="R1098" s="98">
        <f t="shared" si="1781"/>
        <v>22</v>
      </c>
      <c r="S1098" s="96">
        <f t="shared" si="1781"/>
        <v>22</v>
      </c>
      <c r="T1098" s="97">
        <f t="shared" si="1781"/>
        <v>22</v>
      </c>
      <c r="U1098" s="97">
        <f t="shared" si="1781"/>
        <v>22</v>
      </c>
      <c r="V1098" s="97">
        <f t="shared" si="1781"/>
        <v>22</v>
      </c>
      <c r="W1098" s="98">
        <f t="shared" si="1781"/>
        <v>22</v>
      </c>
      <c r="X1098" s="96">
        <f t="shared" si="1781"/>
        <v>22</v>
      </c>
      <c r="Y1098" s="97">
        <f t="shared" si="1781"/>
        <v>22</v>
      </c>
      <c r="Z1098" s="97">
        <f t="shared" si="1781"/>
        <v>22</v>
      </c>
      <c r="AA1098" s="98">
        <f t="shared" si="1781"/>
        <v>22</v>
      </c>
      <c r="AB1098" s="96">
        <f t="shared" si="1781"/>
        <v>22</v>
      </c>
      <c r="AC1098" s="97">
        <f t="shared" si="1781"/>
        <v>22</v>
      </c>
      <c r="AD1098" s="97">
        <f t="shared" si="1781"/>
        <v>19</v>
      </c>
      <c r="AE1098" s="98">
        <f t="shared" si="1781"/>
        <v>19</v>
      </c>
      <c r="AF1098" s="96">
        <f t="shared" si="1781"/>
        <v>0</v>
      </c>
      <c r="AG1098" s="97">
        <f t="shared" si="1781"/>
        <v>0</v>
      </c>
      <c r="AH1098" s="97">
        <f t="shared" si="1781"/>
        <v>0</v>
      </c>
      <c r="AI1098" s="362"/>
      <c r="AJ1098" s="363"/>
      <c r="AK1098" s="96">
        <f t="shared" ref="AK1098:BD1098" si="1782">SUM(AK1082:AK1097)</f>
        <v>0</v>
      </c>
      <c r="AL1098" s="97">
        <f t="shared" si="1782"/>
        <v>36</v>
      </c>
      <c r="AM1098" s="97">
        <f t="shared" si="1782"/>
        <v>36</v>
      </c>
      <c r="AN1098" s="98">
        <f t="shared" si="1782"/>
        <v>36</v>
      </c>
      <c r="AO1098" s="96">
        <f t="shared" si="1782"/>
        <v>36</v>
      </c>
      <c r="AP1098" s="97">
        <f t="shared" si="1782"/>
        <v>36</v>
      </c>
      <c r="AQ1098" s="97">
        <f t="shared" si="1782"/>
        <v>36</v>
      </c>
      <c r="AR1098" s="98">
        <f t="shared" si="1782"/>
        <v>36</v>
      </c>
      <c r="AS1098" s="99">
        <f t="shared" si="1782"/>
        <v>36</v>
      </c>
      <c r="AT1098" s="97">
        <f t="shared" si="1782"/>
        <v>36</v>
      </c>
      <c r="AU1098" s="97">
        <f t="shared" si="1782"/>
        <v>36</v>
      </c>
      <c r="AV1098" s="100">
        <f t="shared" si="1782"/>
        <v>36</v>
      </c>
      <c r="AW1098" s="96">
        <f t="shared" si="1782"/>
        <v>36</v>
      </c>
      <c r="AX1098" s="97">
        <f t="shared" si="1782"/>
        <v>36</v>
      </c>
      <c r="AY1098" s="97">
        <f t="shared" si="1782"/>
        <v>33</v>
      </c>
      <c r="AZ1098" s="97">
        <f t="shared" si="1782"/>
        <v>33</v>
      </c>
      <c r="BA1098" s="98">
        <f t="shared" si="1782"/>
        <v>0</v>
      </c>
      <c r="BB1098" s="99">
        <f t="shared" si="1782"/>
        <v>0</v>
      </c>
      <c r="BC1098" s="97">
        <f t="shared" si="1782"/>
        <v>0</v>
      </c>
      <c r="BD1098" s="97">
        <f t="shared" si="1782"/>
        <v>0</v>
      </c>
      <c r="BE1098" s="321"/>
      <c r="BF1098" s="322"/>
      <c r="BG1098" s="322"/>
      <c r="BH1098" s="322"/>
      <c r="BI1098" s="322"/>
      <c r="BJ1098" s="323"/>
      <c r="BK1098" s="47"/>
      <c r="BL1098" s="47"/>
      <c r="BN1098" s="146">
        <f t="shared" si="1780"/>
        <v>0</v>
      </c>
      <c r="BO1098" s="146">
        <f t="shared" si="1729"/>
        <v>0</v>
      </c>
      <c r="BP1098" s="146">
        <f t="shared" si="1730"/>
        <v>0</v>
      </c>
      <c r="BQ1098" s="146">
        <f t="shared" si="1731"/>
        <v>0</v>
      </c>
      <c r="BR1098" s="146">
        <f t="shared" si="1732"/>
        <v>0</v>
      </c>
      <c r="BS1098" s="146">
        <f t="shared" si="1733"/>
        <v>0</v>
      </c>
      <c r="BT1098" s="146">
        <f t="shared" si="1734"/>
        <v>0</v>
      </c>
      <c r="BU1098" s="146">
        <f t="shared" si="1735"/>
        <v>0</v>
      </c>
      <c r="BV1098" s="146">
        <f t="shared" si="1736"/>
        <v>0</v>
      </c>
      <c r="BW1098" s="146">
        <f t="shared" si="1737"/>
        <v>0</v>
      </c>
      <c r="BX1098" s="146">
        <f t="shared" si="1738"/>
        <v>0</v>
      </c>
      <c r="BY1098" s="146">
        <f t="shared" si="1739"/>
        <v>0</v>
      </c>
      <c r="BZ1098" s="146">
        <f t="shared" si="1740"/>
        <v>0</v>
      </c>
      <c r="CA1098" s="146">
        <f t="shared" si="1741"/>
        <v>0</v>
      </c>
      <c r="CB1098" s="146">
        <f t="shared" si="1742"/>
        <v>0</v>
      </c>
      <c r="CC1098" s="146">
        <f t="shared" si="1743"/>
        <v>0</v>
      </c>
      <c r="CD1098" s="146">
        <f t="shared" si="1744"/>
        <v>0</v>
      </c>
      <c r="CE1098" s="146">
        <f t="shared" si="1745"/>
        <v>0</v>
      </c>
      <c r="CF1098" s="146">
        <f t="shared" si="1746"/>
        <v>0</v>
      </c>
      <c r="CG1098" s="146">
        <f t="shared" si="1747"/>
        <v>0</v>
      </c>
      <c r="CH1098" s="146">
        <f t="shared" si="1748"/>
        <v>0</v>
      </c>
      <c r="CI1098" s="146">
        <f t="shared" si="1749"/>
        <v>0</v>
      </c>
      <c r="CJ1098" s="146">
        <f t="shared" si="1750"/>
        <v>0</v>
      </c>
      <c r="CK1098" s="146">
        <f t="shared" si="1751"/>
        <v>0</v>
      </c>
      <c r="CL1098" s="146">
        <f t="shared" si="1752"/>
        <v>0</v>
      </c>
      <c r="CM1098" s="146">
        <f t="shared" si="1753"/>
        <v>0</v>
      </c>
      <c r="CN1098" s="146">
        <f t="shared" si="1754"/>
        <v>0</v>
      </c>
      <c r="CO1098" s="146">
        <f t="shared" si="1755"/>
        <v>0</v>
      </c>
      <c r="CP1098" s="146">
        <f t="shared" si="1756"/>
        <v>0</v>
      </c>
      <c r="CQ1098" s="146">
        <f t="shared" si="1757"/>
        <v>0</v>
      </c>
      <c r="CR1098" s="146">
        <f t="shared" si="1758"/>
        <v>0</v>
      </c>
      <c r="CS1098" s="146">
        <f t="shared" si="1759"/>
        <v>0</v>
      </c>
      <c r="CT1098" s="146">
        <f t="shared" si="1760"/>
        <v>0</v>
      </c>
      <c r="CU1098" s="146">
        <f t="shared" si="1761"/>
        <v>0</v>
      </c>
      <c r="CV1098" s="146">
        <f t="shared" si="1762"/>
        <v>0</v>
      </c>
      <c r="CW1098" s="146">
        <f t="shared" si="1763"/>
        <v>0</v>
      </c>
      <c r="CX1098" s="146">
        <f t="shared" si="1764"/>
        <v>0</v>
      </c>
      <c r="CY1098" s="146">
        <f t="shared" si="1765"/>
        <v>0</v>
      </c>
      <c r="CZ1098" s="146">
        <f t="shared" si="1766"/>
        <v>0</v>
      </c>
      <c r="DA1098" s="146">
        <f t="shared" si="1767"/>
        <v>0</v>
      </c>
      <c r="DB1098" s="146">
        <f t="shared" si="1768"/>
        <v>0</v>
      </c>
      <c r="DC1098" s="146">
        <f t="shared" si="1769"/>
        <v>0</v>
      </c>
      <c r="DD1098" s="146">
        <f t="shared" si="1770"/>
        <v>0</v>
      </c>
      <c r="DE1098" s="146">
        <f t="shared" si="1771"/>
        <v>0</v>
      </c>
      <c r="DF1098" s="146">
        <f t="shared" si="1772"/>
        <v>0</v>
      </c>
      <c r="DG1098" s="146">
        <f t="shared" si="1773"/>
        <v>0</v>
      </c>
      <c r="DH1098" s="146">
        <f t="shared" si="1774"/>
        <v>0</v>
      </c>
      <c r="DI1098" s="146">
        <f t="shared" si="1775"/>
        <v>0</v>
      </c>
      <c r="DJ1098" s="146">
        <f t="shared" si="1776"/>
        <v>0</v>
      </c>
      <c r="DK1098" s="146">
        <f t="shared" si="1777"/>
        <v>0</v>
      </c>
      <c r="DL1098" s="146">
        <f t="shared" si="1778"/>
        <v>0</v>
      </c>
      <c r="DM1098" s="146">
        <f t="shared" si="1779"/>
        <v>0</v>
      </c>
      <c r="DN1098" s="54"/>
      <c r="DO1098" s="55"/>
      <c r="DP1098" s="55"/>
      <c r="DQ1098" s="56"/>
      <c r="DS1098" s="168" t="e">
        <f>IF(AND(DR1098=#REF!,BL1098=#REF!),'Tiến độ'!D1098,"")</f>
        <v>#REF!</v>
      </c>
    </row>
    <row r="1099" spans="1:123" ht="11.25" customHeight="1">
      <c r="A1099" s="308">
        <f>IF(B1099="","",MAX($A$7:A1098)+1)</f>
        <v>74</v>
      </c>
      <c r="B1099" s="311" t="s">
        <v>992</v>
      </c>
      <c r="C1099" s="67" t="s">
        <v>455</v>
      </c>
      <c r="D1099" s="68" t="s">
        <v>456</v>
      </c>
      <c r="E1099" s="69">
        <v>3</v>
      </c>
      <c r="F1099" s="70">
        <v>60</v>
      </c>
      <c r="G1099" s="71"/>
      <c r="H1099" s="72">
        <v>0.5</v>
      </c>
      <c r="I1099" s="73"/>
      <c r="J1099" s="24" t="s">
        <v>11952</v>
      </c>
      <c r="K1099" s="74"/>
      <c r="L1099" s="75"/>
      <c r="M1099" s="75"/>
      <c r="N1099" s="76" t="s">
        <v>874</v>
      </c>
      <c r="O1099" s="74" t="s">
        <v>987</v>
      </c>
      <c r="P1099" s="75" t="s">
        <v>987</v>
      </c>
      <c r="Q1099" s="75">
        <v>4</v>
      </c>
      <c r="R1099" s="76">
        <v>4</v>
      </c>
      <c r="S1099" s="74">
        <v>4</v>
      </c>
      <c r="T1099" s="75">
        <v>4</v>
      </c>
      <c r="U1099" s="75">
        <v>4</v>
      </c>
      <c r="V1099" s="75">
        <v>4</v>
      </c>
      <c r="W1099" s="76">
        <v>4</v>
      </c>
      <c r="X1099" s="74">
        <v>4</v>
      </c>
      <c r="Y1099" s="75">
        <v>4</v>
      </c>
      <c r="Z1099" s="75">
        <v>4</v>
      </c>
      <c r="AA1099" s="76">
        <v>4</v>
      </c>
      <c r="AB1099" s="74">
        <v>4</v>
      </c>
      <c r="AC1099" s="75">
        <v>4</v>
      </c>
      <c r="AD1099" s="75">
        <v>4</v>
      </c>
      <c r="AE1099" s="76">
        <v>4</v>
      </c>
      <c r="AF1099" s="74" t="s">
        <v>163</v>
      </c>
      <c r="AG1099" s="75" t="s">
        <v>163</v>
      </c>
      <c r="AH1099" s="75" t="s">
        <v>163</v>
      </c>
      <c r="AI1099" s="362"/>
      <c r="AJ1099" s="363"/>
      <c r="AK1099" s="74" t="s">
        <v>163</v>
      </c>
      <c r="AL1099" s="75"/>
      <c r="AM1099" s="75"/>
      <c r="AN1099" s="76"/>
      <c r="AO1099" s="74"/>
      <c r="AP1099" s="75"/>
      <c r="AQ1099" s="75"/>
      <c r="AR1099" s="76"/>
      <c r="AS1099" s="77"/>
      <c r="AT1099" s="75"/>
      <c r="AU1099" s="75"/>
      <c r="AV1099" s="78"/>
      <c r="AW1099" s="74"/>
      <c r="AX1099" s="75"/>
      <c r="AY1099" s="75"/>
      <c r="AZ1099" s="75"/>
      <c r="BA1099" s="76"/>
      <c r="BB1099" s="77"/>
      <c r="BC1099" s="75"/>
      <c r="BD1099" s="75"/>
      <c r="BE1099" s="321"/>
      <c r="BF1099" s="322"/>
      <c r="BG1099" s="322"/>
      <c r="BH1099" s="322"/>
      <c r="BI1099" s="322"/>
      <c r="BJ1099" s="323"/>
      <c r="BK1099" s="45" t="s">
        <v>1111</v>
      </c>
      <c r="BL1099" s="45" t="s">
        <v>51</v>
      </c>
      <c r="BN1099" s="146">
        <f t="shared" si="1780"/>
        <v>0</v>
      </c>
      <c r="BO1099" s="146">
        <f t="shared" si="1729"/>
        <v>0</v>
      </c>
      <c r="BP1099" s="146">
        <f t="shared" si="1730"/>
        <v>0</v>
      </c>
      <c r="BQ1099" s="146">
        <f t="shared" si="1731"/>
        <v>0</v>
      </c>
      <c r="BR1099" s="146">
        <f t="shared" si="1732"/>
        <v>0</v>
      </c>
      <c r="BS1099" s="146">
        <f t="shared" si="1733"/>
        <v>0</v>
      </c>
      <c r="BT1099" s="146">
        <f t="shared" si="1734"/>
        <v>2</v>
      </c>
      <c r="BU1099" s="146">
        <f t="shared" si="1735"/>
        <v>2</v>
      </c>
      <c r="BV1099" s="146">
        <f t="shared" si="1736"/>
        <v>2</v>
      </c>
      <c r="BW1099" s="146">
        <f t="shared" si="1737"/>
        <v>2</v>
      </c>
      <c r="BX1099" s="146">
        <f t="shared" si="1738"/>
        <v>2</v>
      </c>
      <c r="BY1099" s="146">
        <f t="shared" si="1739"/>
        <v>2</v>
      </c>
      <c r="BZ1099" s="146">
        <f t="shared" si="1740"/>
        <v>2</v>
      </c>
      <c r="CA1099" s="146">
        <f t="shared" si="1741"/>
        <v>2</v>
      </c>
      <c r="CB1099" s="146">
        <f t="shared" si="1742"/>
        <v>2</v>
      </c>
      <c r="CC1099" s="146">
        <f t="shared" si="1743"/>
        <v>2</v>
      </c>
      <c r="CD1099" s="146">
        <f t="shared" si="1744"/>
        <v>2</v>
      </c>
      <c r="CE1099" s="146">
        <f t="shared" si="1745"/>
        <v>2</v>
      </c>
      <c r="CF1099" s="146">
        <f t="shared" si="1746"/>
        <v>2</v>
      </c>
      <c r="CG1099" s="146">
        <f t="shared" si="1747"/>
        <v>2</v>
      </c>
      <c r="CH1099" s="146">
        <f t="shared" si="1748"/>
        <v>2</v>
      </c>
      <c r="CI1099" s="146">
        <f t="shared" si="1749"/>
        <v>0</v>
      </c>
      <c r="CJ1099" s="146">
        <f t="shared" si="1750"/>
        <v>0</v>
      </c>
      <c r="CK1099" s="146">
        <f t="shared" si="1751"/>
        <v>0</v>
      </c>
      <c r="CL1099" s="146">
        <f t="shared" si="1752"/>
        <v>0</v>
      </c>
      <c r="CM1099" s="146">
        <f t="shared" si="1753"/>
        <v>0</v>
      </c>
      <c r="CN1099" s="146">
        <f t="shared" si="1754"/>
        <v>0</v>
      </c>
      <c r="CO1099" s="146">
        <f t="shared" si="1755"/>
        <v>0</v>
      </c>
      <c r="CP1099" s="146">
        <f t="shared" si="1756"/>
        <v>0</v>
      </c>
      <c r="CQ1099" s="146">
        <f t="shared" si="1757"/>
        <v>0</v>
      </c>
      <c r="CR1099" s="146">
        <f t="shared" si="1758"/>
        <v>0</v>
      </c>
      <c r="CS1099" s="146">
        <f t="shared" si="1759"/>
        <v>0</v>
      </c>
      <c r="CT1099" s="146">
        <f t="shared" si="1760"/>
        <v>0</v>
      </c>
      <c r="CU1099" s="146">
        <f t="shared" si="1761"/>
        <v>0</v>
      </c>
      <c r="CV1099" s="146">
        <f t="shared" si="1762"/>
        <v>0</v>
      </c>
      <c r="CW1099" s="146">
        <f t="shared" si="1763"/>
        <v>0</v>
      </c>
      <c r="CX1099" s="146">
        <f t="shared" si="1764"/>
        <v>0</v>
      </c>
      <c r="CY1099" s="146">
        <f t="shared" si="1765"/>
        <v>0</v>
      </c>
      <c r="CZ1099" s="146">
        <f t="shared" si="1766"/>
        <v>0</v>
      </c>
      <c r="DA1099" s="146">
        <f t="shared" si="1767"/>
        <v>0</v>
      </c>
      <c r="DB1099" s="146">
        <f t="shared" si="1768"/>
        <v>0</v>
      </c>
      <c r="DC1099" s="146">
        <f t="shared" si="1769"/>
        <v>0</v>
      </c>
      <c r="DD1099" s="146">
        <f t="shared" si="1770"/>
        <v>0</v>
      </c>
      <c r="DE1099" s="146">
        <f t="shared" si="1771"/>
        <v>0</v>
      </c>
      <c r="DF1099" s="146">
        <f t="shared" si="1772"/>
        <v>0</v>
      </c>
      <c r="DG1099" s="146">
        <f t="shared" si="1773"/>
        <v>0</v>
      </c>
      <c r="DH1099" s="146">
        <f t="shared" si="1774"/>
        <v>0</v>
      </c>
      <c r="DI1099" s="146">
        <f t="shared" si="1775"/>
        <v>0</v>
      </c>
      <c r="DJ1099" s="146">
        <f t="shared" si="1776"/>
        <v>0</v>
      </c>
      <c r="DK1099" s="146">
        <f t="shared" si="1777"/>
        <v>0</v>
      </c>
      <c r="DL1099" s="146">
        <f t="shared" si="1778"/>
        <v>0</v>
      </c>
      <c r="DM1099" s="146">
        <f t="shared" si="1779"/>
        <v>0</v>
      </c>
      <c r="DN1099" s="63">
        <f t="shared" ref="DN1099:DN1114" si="1783">F1099*H1099</f>
        <v>30</v>
      </c>
      <c r="DO1099" s="50">
        <f t="shared" ref="DO1099:DO1114" si="1784">IF(COUNTA(K1099:AC1099)&gt;0,DN1099,"")</f>
        <v>30</v>
      </c>
      <c r="DP1099" s="50" t="str">
        <f t="shared" si="1685"/>
        <v/>
      </c>
      <c r="DQ1099" s="51" t="str">
        <f t="shared" si="1686"/>
        <v/>
      </c>
      <c r="DR1099" s="1">
        <f t="shared" ref="DR1099:DR1114" si="1785">IF(DQ1099="",1,2)</f>
        <v>1</v>
      </c>
      <c r="DS1099" s="168" t="e">
        <f>IF(AND(DR1099=#REF!,BL1099=#REF!),'Tiến độ'!D1099,"")</f>
        <v>#REF!</v>
      </c>
    </row>
    <row r="1100" spans="1:123" ht="11.25" customHeight="1">
      <c r="A1100" s="309" t="str">
        <f>IF(B1100="","",MAX($A$7:A1099)+1)</f>
        <v/>
      </c>
      <c r="B1100" s="312"/>
      <c r="C1100" s="101" t="s">
        <v>1016</v>
      </c>
      <c r="D1100" s="102" t="s">
        <v>1017</v>
      </c>
      <c r="E1100" s="103">
        <v>4</v>
      </c>
      <c r="F1100" s="104">
        <v>60</v>
      </c>
      <c r="G1100" s="105"/>
      <c r="H1100" s="106">
        <f>H1099</f>
        <v>0.5</v>
      </c>
      <c r="I1100" s="107">
        <f>I1099</f>
        <v>0</v>
      </c>
      <c r="J1100" s="28" t="s">
        <v>11952</v>
      </c>
      <c r="K1100" s="108"/>
      <c r="L1100" s="109"/>
      <c r="M1100" s="109"/>
      <c r="N1100" s="110"/>
      <c r="O1100" s="108"/>
      <c r="P1100" s="109"/>
      <c r="Q1100" s="109">
        <v>4</v>
      </c>
      <c r="R1100" s="110">
        <v>4</v>
      </c>
      <c r="S1100" s="108">
        <v>4</v>
      </c>
      <c r="T1100" s="109">
        <v>4</v>
      </c>
      <c r="U1100" s="109">
        <v>4</v>
      </c>
      <c r="V1100" s="109">
        <v>4</v>
      </c>
      <c r="W1100" s="110">
        <v>4</v>
      </c>
      <c r="X1100" s="108">
        <v>4</v>
      </c>
      <c r="Y1100" s="109">
        <v>4</v>
      </c>
      <c r="Z1100" s="109">
        <v>4</v>
      </c>
      <c r="AA1100" s="110">
        <v>4</v>
      </c>
      <c r="AB1100" s="108">
        <v>4</v>
      </c>
      <c r="AC1100" s="109">
        <v>4</v>
      </c>
      <c r="AD1100" s="109">
        <v>4</v>
      </c>
      <c r="AE1100" s="110">
        <v>4</v>
      </c>
      <c r="AF1100" s="108" t="s">
        <v>163</v>
      </c>
      <c r="AG1100" s="109" t="s">
        <v>163</v>
      </c>
      <c r="AH1100" s="109" t="s">
        <v>163</v>
      </c>
      <c r="AI1100" s="362"/>
      <c r="AJ1100" s="363"/>
      <c r="AK1100" s="108" t="s">
        <v>163</v>
      </c>
      <c r="AL1100" s="109"/>
      <c r="AM1100" s="109"/>
      <c r="AN1100" s="110"/>
      <c r="AO1100" s="108"/>
      <c r="AP1100" s="109"/>
      <c r="AQ1100" s="109"/>
      <c r="AR1100" s="110"/>
      <c r="AS1100" s="111"/>
      <c r="AT1100" s="109"/>
      <c r="AU1100" s="109"/>
      <c r="AV1100" s="112"/>
      <c r="AW1100" s="108"/>
      <c r="AX1100" s="109"/>
      <c r="AY1100" s="109"/>
      <c r="AZ1100" s="109"/>
      <c r="BA1100" s="110"/>
      <c r="BB1100" s="111"/>
      <c r="BC1100" s="109"/>
      <c r="BD1100" s="109"/>
      <c r="BE1100" s="321"/>
      <c r="BF1100" s="322"/>
      <c r="BG1100" s="322"/>
      <c r="BH1100" s="322"/>
      <c r="BI1100" s="322"/>
      <c r="BJ1100" s="323"/>
      <c r="BK1100" s="48" t="s">
        <v>18</v>
      </c>
      <c r="BL1100" s="48" t="s">
        <v>29</v>
      </c>
      <c r="BN1100" s="146">
        <f t="shared" si="1780"/>
        <v>0</v>
      </c>
      <c r="BO1100" s="146">
        <f t="shared" si="1729"/>
        <v>0</v>
      </c>
      <c r="BP1100" s="146">
        <f t="shared" si="1730"/>
        <v>0</v>
      </c>
      <c r="BQ1100" s="146">
        <f t="shared" si="1731"/>
        <v>0</v>
      </c>
      <c r="BR1100" s="146">
        <f t="shared" si="1732"/>
        <v>0</v>
      </c>
      <c r="BS1100" s="146">
        <f t="shared" si="1733"/>
        <v>0</v>
      </c>
      <c r="BT1100" s="146">
        <f t="shared" si="1734"/>
        <v>2</v>
      </c>
      <c r="BU1100" s="146">
        <f t="shared" si="1735"/>
        <v>2</v>
      </c>
      <c r="BV1100" s="146">
        <f t="shared" si="1736"/>
        <v>2</v>
      </c>
      <c r="BW1100" s="146">
        <f t="shared" si="1737"/>
        <v>2</v>
      </c>
      <c r="BX1100" s="146">
        <f t="shared" si="1738"/>
        <v>2</v>
      </c>
      <c r="BY1100" s="146">
        <f t="shared" si="1739"/>
        <v>2</v>
      </c>
      <c r="BZ1100" s="146">
        <f t="shared" si="1740"/>
        <v>2</v>
      </c>
      <c r="CA1100" s="146">
        <f t="shared" si="1741"/>
        <v>2</v>
      </c>
      <c r="CB1100" s="146">
        <f t="shared" si="1742"/>
        <v>2</v>
      </c>
      <c r="CC1100" s="146">
        <f t="shared" si="1743"/>
        <v>2</v>
      </c>
      <c r="CD1100" s="146">
        <f t="shared" si="1744"/>
        <v>2</v>
      </c>
      <c r="CE1100" s="146">
        <f t="shared" si="1745"/>
        <v>2</v>
      </c>
      <c r="CF1100" s="146">
        <f t="shared" si="1746"/>
        <v>2</v>
      </c>
      <c r="CG1100" s="146">
        <f t="shared" si="1747"/>
        <v>2</v>
      </c>
      <c r="CH1100" s="146">
        <f t="shared" si="1748"/>
        <v>2</v>
      </c>
      <c r="CI1100" s="146">
        <f t="shared" si="1749"/>
        <v>0</v>
      </c>
      <c r="CJ1100" s="146">
        <f t="shared" si="1750"/>
        <v>0</v>
      </c>
      <c r="CK1100" s="146">
        <f t="shared" si="1751"/>
        <v>0</v>
      </c>
      <c r="CL1100" s="146">
        <f t="shared" si="1752"/>
        <v>0</v>
      </c>
      <c r="CM1100" s="146">
        <f t="shared" si="1753"/>
        <v>0</v>
      </c>
      <c r="CN1100" s="146">
        <f t="shared" si="1754"/>
        <v>0</v>
      </c>
      <c r="CO1100" s="146">
        <f t="shared" si="1755"/>
        <v>0</v>
      </c>
      <c r="CP1100" s="146">
        <f t="shared" si="1756"/>
        <v>0</v>
      </c>
      <c r="CQ1100" s="146">
        <f t="shared" si="1757"/>
        <v>0</v>
      </c>
      <c r="CR1100" s="146">
        <f t="shared" si="1758"/>
        <v>0</v>
      </c>
      <c r="CS1100" s="146">
        <f t="shared" si="1759"/>
        <v>0</v>
      </c>
      <c r="CT1100" s="146">
        <f t="shared" si="1760"/>
        <v>0</v>
      </c>
      <c r="CU1100" s="146">
        <f t="shared" si="1761"/>
        <v>0</v>
      </c>
      <c r="CV1100" s="146">
        <f t="shared" si="1762"/>
        <v>0</v>
      </c>
      <c r="CW1100" s="146">
        <f t="shared" si="1763"/>
        <v>0</v>
      </c>
      <c r="CX1100" s="146">
        <f t="shared" si="1764"/>
        <v>0</v>
      </c>
      <c r="CY1100" s="146">
        <f t="shared" si="1765"/>
        <v>0</v>
      </c>
      <c r="CZ1100" s="146">
        <f t="shared" si="1766"/>
        <v>0</v>
      </c>
      <c r="DA1100" s="146">
        <f t="shared" si="1767"/>
        <v>0</v>
      </c>
      <c r="DB1100" s="146">
        <f t="shared" si="1768"/>
        <v>0</v>
      </c>
      <c r="DC1100" s="146">
        <f t="shared" si="1769"/>
        <v>0</v>
      </c>
      <c r="DD1100" s="146">
        <f t="shared" si="1770"/>
        <v>0</v>
      </c>
      <c r="DE1100" s="146">
        <f t="shared" si="1771"/>
        <v>0</v>
      </c>
      <c r="DF1100" s="146">
        <f t="shared" si="1772"/>
        <v>0</v>
      </c>
      <c r="DG1100" s="146">
        <f t="shared" si="1773"/>
        <v>0</v>
      </c>
      <c r="DH1100" s="146">
        <f t="shared" si="1774"/>
        <v>0</v>
      </c>
      <c r="DI1100" s="146">
        <f t="shared" si="1775"/>
        <v>0</v>
      </c>
      <c r="DJ1100" s="146">
        <f t="shared" si="1776"/>
        <v>0</v>
      </c>
      <c r="DK1100" s="146">
        <f t="shared" si="1777"/>
        <v>0</v>
      </c>
      <c r="DL1100" s="146">
        <f t="shared" si="1778"/>
        <v>0</v>
      </c>
      <c r="DM1100" s="146">
        <f t="shared" si="1779"/>
        <v>0</v>
      </c>
      <c r="DN1100" s="65">
        <f t="shared" si="1783"/>
        <v>30</v>
      </c>
      <c r="DO1100" s="57">
        <f t="shared" si="1784"/>
        <v>30</v>
      </c>
      <c r="DP1100" s="57" t="str">
        <f t="shared" si="1685"/>
        <v/>
      </c>
      <c r="DQ1100" s="58" t="str">
        <f t="shared" si="1686"/>
        <v/>
      </c>
      <c r="DR1100" s="1">
        <f t="shared" si="1785"/>
        <v>1</v>
      </c>
      <c r="DS1100" s="168" t="e">
        <f>IF(AND(DR1100=#REF!,BL1100=#REF!),'Tiến độ'!D1100,"")</f>
        <v>#REF!</v>
      </c>
    </row>
    <row r="1101" spans="1:123" ht="11.25" customHeight="1">
      <c r="A1101" s="309" t="str">
        <f>IF(B1101="","",MAX($A$7:A1100)+1)</f>
        <v/>
      </c>
      <c r="B1101" s="312"/>
      <c r="C1101" s="101" t="s">
        <v>1078</v>
      </c>
      <c r="D1101" s="102" t="s">
        <v>1015</v>
      </c>
      <c r="E1101" s="103">
        <v>4</v>
      </c>
      <c r="F1101" s="104">
        <v>75</v>
      </c>
      <c r="G1101" s="105"/>
      <c r="H1101" s="106">
        <f t="shared" ref="H1101:I1101" si="1786">H1100</f>
        <v>0.5</v>
      </c>
      <c r="I1101" s="107">
        <f t="shared" si="1786"/>
        <v>0</v>
      </c>
      <c r="J1101" s="28" t="s">
        <v>11952</v>
      </c>
      <c r="K1101" s="108"/>
      <c r="L1101" s="109"/>
      <c r="M1101" s="109"/>
      <c r="N1101" s="110"/>
      <c r="O1101" s="108"/>
      <c r="P1101" s="109"/>
      <c r="Q1101" s="109">
        <v>5</v>
      </c>
      <c r="R1101" s="110">
        <v>5</v>
      </c>
      <c r="S1101" s="108">
        <v>5</v>
      </c>
      <c r="T1101" s="109">
        <v>5</v>
      </c>
      <c r="U1101" s="109">
        <v>5</v>
      </c>
      <c r="V1101" s="109">
        <v>5</v>
      </c>
      <c r="W1101" s="110">
        <v>5</v>
      </c>
      <c r="X1101" s="108">
        <v>5</v>
      </c>
      <c r="Y1101" s="109">
        <v>5</v>
      </c>
      <c r="Z1101" s="109">
        <v>5</v>
      </c>
      <c r="AA1101" s="110">
        <v>5</v>
      </c>
      <c r="AB1101" s="108">
        <v>5</v>
      </c>
      <c r="AC1101" s="109">
        <v>5</v>
      </c>
      <c r="AD1101" s="109">
        <v>5</v>
      </c>
      <c r="AE1101" s="110">
        <v>5</v>
      </c>
      <c r="AF1101" s="108" t="s">
        <v>163</v>
      </c>
      <c r="AG1101" s="109" t="s">
        <v>163</v>
      </c>
      <c r="AH1101" s="109" t="s">
        <v>163</v>
      </c>
      <c r="AI1101" s="362"/>
      <c r="AJ1101" s="363"/>
      <c r="AK1101" s="108" t="s">
        <v>163</v>
      </c>
      <c r="AL1101" s="109"/>
      <c r="AM1101" s="109"/>
      <c r="AN1101" s="110"/>
      <c r="AO1101" s="108"/>
      <c r="AP1101" s="109"/>
      <c r="AQ1101" s="109"/>
      <c r="AR1101" s="110"/>
      <c r="AS1101" s="111"/>
      <c r="AT1101" s="109"/>
      <c r="AU1101" s="109"/>
      <c r="AV1101" s="112"/>
      <c r="AW1101" s="108"/>
      <c r="AX1101" s="109"/>
      <c r="AY1101" s="109"/>
      <c r="AZ1101" s="109"/>
      <c r="BA1101" s="110"/>
      <c r="BB1101" s="111"/>
      <c r="BC1101" s="109"/>
      <c r="BD1101" s="109"/>
      <c r="BE1101" s="321"/>
      <c r="BF1101" s="322"/>
      <c r="BG1101" s="322"/>
      <c r="BH1101" s="322"/>
      <c r="BI1101" s="322"/>
      <c r="BJ1101" s="323"/>
      <c r="BK1101" s="48" t="s">
        <v>18</v>
      </c>
      <c r="BL1101" s="48" t="s">
        <v>30</v>
      </c>
      <c r="BN1101" s="146">
        <f t="shared" si="1780"/>
        <v>0</v>
      </c>
      <c r="BO1101" s="146">
        <f t="shared" si="1729"/>
        <v>0</v>
      </c>
      <c r="BP1101" s="146">
        <f t="shared" si="1730"/>
        <v>0</v>
      </c>
      <c r="BQ1101" s="146">
        <f t="shared" si="1731"/>
        <v>0</v>
      </c>
      <c r="BR1101" s="146">
        <f t="shared" si="1732"/>
        <v>0</v>
      </c>
      <c r="BS1101" s="146">
        <f t="shared" si="1733"/>
        <v>0</v>
      </c>
      <c r="BT1101" s="146">
        <f t="shared" si="1734"/>
        <v>2.5</v>
      </c>
      <c r="BU1101" s="146">
        <f t="shared" si="1735"/>
        <v>2.5</v>
      </c>
      <c r="BV1101" s="146">
        <f t="shared" si="1736"/>
        <v>2.5</v>
      </c>
      <c r="BW1101" s="146">
        <f t="shared" si="1737"/>
        <v>2.5</v>
      </c>
      <c r="BX1101" s="146">
        <f t="shared" si="1738"/>
        <v>2.5</v>
      </c>
      <c r="BY1101" s="146">
        <f t="shared" si="1739"/>
        <v>2.5</v>
      </c>
      <c r="BZ1101" s="146">
        <f t="shared" si="1740"/>
        <v>2.5</v>
      </c>
      <c r="CA1101" s="146">
        <f t="shared" si="1741"/>
        <v>2.5</v>
      </c>
      <c r="CB1101" s="146">
        <f t="shared" si="1742"/>
        <v>2.5</v>
      </c>
      <c r="CC1101" s="146">
        <f t="shared" si="1743"/>
        <v>2.5</v>
      </c>
      <c r="CD1101" s="146">
        <f t="shared" si="1744"/>
        <v>2.5</v>
      </c>
      <c r="CE1101" s="146">
        <f t="shared" si="1745"/>
        <v>2.5</v>
      </c>
      <c r="CF1101" s="146">
        <f t="shared" si="1746"/>
        <v>2.5</v>
      </c>
      <c r="CG1101" s="146">
        <f t="shared" si="1747"/>
        <v>2.5</v>
      </c>
      <c r="CH1101" s="146">
        <f t="shared" si="1748"/>
        <v>2.5</v>
      </c>
      <c r="CI1101" s="146">
        <f t="shared" si="1749"/>
        <v>0</v>
      </c>
      <c r="CJ1101" s="146">
        <f t="shared" si="1750"/>
        <v>0</v>
      </c>
      <c r="CK1101" s="146">
        <f t="shared" si="1751"/>
        <v>0</v>
      </c>
      <c r="CL1101" s="146">
        <f t="shared" si="1752"/>
        <v>0</v>
      </c>
      <c r="CM1101" s="146">
        <f t="shared" si="1753"/>
        <v>0</v>
      </c>
      <c r="CN1101" s="146">
        <f t="shared" si="1754"/>
        <v>0</v>
      </c>
      <c r="CO1101" s="146">
        <f t="shared" si="1755"/>
        <v>0</v>
      </c>
      <c r="CP1101" s="146">
        <f t="shared" si="1756"/>
        <v>0</v>
      </c>
      <c r="CQ1101" s="146">
        <f t="shared" si="1757"/>
        <v>0</v>
      </c>
      <c r="CR1101" s="146">
        <f t="shared" si="1758"/>
        <v>0</v>
      </c>
      <c r="CS1101" s="146">
        <f t="shared" si="1759"/>
        <v>0</v>
      </c>
      <c r="CT1101" s="146">
        <f t="shared" si="1760"/>
        <v>0</v>
      </c>
      <c r="CU1101" s="146">
        <f t="shared" si="1761"/>
        <v>0</v>
      </c>
      <c r="CV1101" s="146">
        <f t="shared" si="1762"/>
        <v>0</v>
      </c>
      <c r="CW1101" s="146">
        <f t="shared" si="1763"/>
        <v>0</v>
      </c>
      <c r="CX1101" s="146">
        <f t="shared" si="1764"/>
        <v>0</v>
      </c>
      <c r="CY1101" s="146">
        <f t="shared" si="1765"/>
        <v>0</v>
      </c>
      <c r="CZ1101" s="146">
        <f t="shared" si="1766"/>
        <v>0</v>
      </c>
      <c r="DA1101" s="146">
        <f t="shared" si="1767"/>
        <v>0</v>
      </c>
      <c r="DB1101" s="146">
        <f t="shared" si="1768"/>
        <v>0</v>
      </c>
      <c r="DC1101" s="146">
        <f t="shared" si="1769"/>
        <v>0</v>
      </c>
      <c r="DD1101" s="146">
        <f t="shared" si="1770"/>
        <v>0</v>
      </c>
      <c r="DE1101" s="146">
        <f t="shared" si="1771"/>
        <v>0</v>
      </c>
      <c r="DF1101" s="146">
        <f t="shared" si="1772"/>
        <v>0</v>
      </c>
      <c r="DG1101" s="146">
        <f t="shared" si="1773"/>
        <v>0</v>
      </c>
      <c r="DH1101" s="146">
        <f t="shared" si="1774"/>
        <v>0</v>
      </c>
      <c r="DI1101" s="146">
        <f t="shared" si="1775"/>
        <v>0</v>
      </c>
      <c r="DJ1101" s="146">
        <f t="shared" si="1776"/>
        <v>0</v>
      </c>
      <c r="DK1101" s="146">
        <f t="shared" si="1777"/>
        <v>0</v>
      </c>
      <c r="DL1101" s="146">
        <f t="shared" si="1778"/>
        <v>0</v>
      </c>
      <c r="DM1101" s="146">
        <f t="shared" si="1779"/>
        <v>0</v>
      </c>
      <c r="DN1101" s="65">
        <f t="shared" si="1783"/>
        <v>37.5</v>
      </c>
      <c r="DO1101" s="57">
        <f t="shared" si="1784"/>
        <v>37.5</v>
      </c>
      <c r="DP1101" s="57" t="str">
        <f t="shared" si="1685"/>
        <v/>
      </c>
      <c r="DQ1101" s="58" t="str">
        <f t="shared" si="1686"/>
        <v/>
      </c>
      <c r="DR1101" s="1">
        <f t="shared" si="1785"/>
        <v>1</v>
      </c>
      <c r="DS1101" s="168" t="e">
        <f>IF(AND(DR1101=#REF!,BL1101=#REF!),'Tiến độ'!D1101,"")</f>
        <v>#REF!</v>
      </c>
    </row>
    <row r="1102" spans="1:123" ht="11.25" customHeight="1">
      <c r="A1102" s="309"/>
      <c r="B1102" s="312"/>
      <c r="C1102" s="101" t="s">
        <v>1019</v>
      </c>
      <c r="D1102" s="102" t="s">
        <v>11968</v>
      </c>
      <c r="E1102" s="103">
        <v>2</v>
      </c>
      <c r="F1102" s="104">
        <v>30</v>
      </c>
      <c r="G1102" s="105"/>
      <c r="H1102" s="106">
        <f t="shared" ref="H1102:I1102" si="1787">H1101</f>
        <v>0.5</v>
      </c>
      <c r="I1102" s="107">
        <f t="shared" si="1787"/>
        <v>0</v>
      </c>
      <c r="J1102" s="28" t="s">
        <v>11952</v>
      </c>
      <c r="K1102" s="108"/>
      <c r="L1102" s="109"/>
      <c r="M1102" s="109"/>
      <c r="N1102" s="110"/>
      <c r="O1102" s="108"/>
      <c r="P1102" s="109"/>
      <c r="Q1102" s="109">
        <v>2</v>
      </c>
      <c r="R1102" s="110">
        <v>2</v>
      </c>
      <c r="S1102" s="108">
        <v>2</v>
      </c>
      <c r="T1102" s="109">
        <v>2</v>
      </c>
      <c r="U1102" s="109">
        <v>2</v>
      </c>
      <c r="V1102" s="109">
        <v>2</v>
      </c>
      <c r="W1102" s="110">
        <v>2</v>
      </c>
      <c r="X1102" s="108">
        <v>2</v>
      </c>
      <c r="Y1102" s="109">
        <v>2</v>
      </c>
      <c r="Z1102" s="109">
        <v>2</v>
      </c>
      <c r="AA1102" s="110">
        <v>2</v>
      </c>
      <c r="AB1102" s="108">
        <v>2</v>
      </c>
      <c r="AC1102" s="109">
        <v>2</v>
      </c>
      <c r="AD1102" s="109">
        <v>2</v>
      </c>
      <c r="AE1102" s="110">
        <v>2</v>
      </c>
      <c r="AF1102" s="108" t="s">
        <v>163</v>
      </c>
      <c r="AG1102" s="109" t="s">
        <v>163</v>
      </c>
      <c r="AH1102" s="109" t="s">
        <v>163</v>
      </c>
      <c r="AI1102" s="362"/>
      <c r="AJ1102" s="363"/>
      <c r="AK1102" s="108" t="s">
        <v>163</v>
      </c>
      <c r="AL1102" s="109"/>
      <c r="AM1102" s="109"/>
      <c r="AN1102" s="110"/>
      <c r="AO1102" s="108"/>
      <c r="AP1102" s="109"/>
      <c r="AQ1102" s="109"/>
      <c r="AR1102" s="110"/>
      <c r="AS1102" s="111"/>
      <c r="AT1102" s="109"/>
      <c r="AU1102" s="109"/>
      <c r="AV1102" s="112"/>
      <c r="AW1102" s="108"/>
      <c r="AX1102" s="109"/>
      <c r="AY1102" s="109"/>
      <c r="AZ1102" s="109"/>
      <c r="BA1102" s="110"/>
      <c r="BB1102" s="111"/>
      <c r="BC1102" s="109"/>
      <c r="BD1102" s="109"/>
      <c r="BE1102" s="321"/>
      <c r="BF1102" s="322"/>
      <c r="BG1102" s="322"/>
      <c r="BH1102" s="322"/>
      <c r="BI1102" s="322"/>
      <c r="BJ1102" s="323"/>
      <c r="BK1102" s="48" t="s">
        <v>18</v>
      </c>
      <c r="BL1102" s="48" t="s">
        <v>29</v>
      </c>
      <c r="BN1102" s="146">
        <f t="shared" si="1780"/>
        <v>0</v>
      </c>
      <c r="BO1102" s="146">
        <f t="shared" si="1729"/>
        <v>0</v>
      </c>
      <c r="BP1102" s="146">
        <f t="shared" si="1730"/>
        <v>0</v>
      </c>
      <c r="BQ1102" s="146">
        <f t="shared" si="1731"/>
        <v>0</v>
      </c>
      <c r="BR1102" s="146">
        <f t="shared" si="1732"/>
        <v>0</v>
      </c>
      <c r="BS1102" s="146">
        <f t="shared" si="1733"/>
        <v>0</v>
      </c>
      <c r="BT1102" s="146">
        <f t="shared" si="1734"/>
        <v>1</v>
      </c>
      <c r="BU1102" s="146">
        <f t="shared" si="1735"/>
        <v>1</v>
      </c>
      <c r="BV1102" s="146">
        <f t="shared" si="1736"/>
        <v>1</v>
      </c>
      <c r="BW1102" s="146">
        <f t="shared" si="1737"/>
        <v>1</v>
      </c>
      <c r="BX1102" s="146">
        <f t="shared" si="1738"/>
        <v>1</v>
      </c>
      <c r="BY1102" s="146">
        <f t="shared" si="1739"/>
        <v>1</v>
      </c>
      <c r="BZ1102" s="146">
        <f t="shared" si="1740"/>
        <v>1</v>
      </c>
      <c r="CA1102" s="146">
        <f t="shared" si="1741"/>
        <v>1</v>
      </c>
      <c r="CB1102" s="146">
        <f t="shared" si="1742"/>
        <v>1</v>
      </c>
      <c r="CC1102" s="146">
        <f t="shared" si="1743"/>
        <v>1</v>
      </c>
      <c r="CD1102" s="146">
        <f t="shared" si="1744"/>
        <v>1</v>
      </c>
      <c r="CE1102" s="146">
        <f t="shared" si="1745"/>
        <v>1</v>
      </c>
      <c r="CF1102" s="146">
        <f t="shared" si="1746"/>
        <v>1</v>
      </c>
      <c r="CG1102" s="146">
        <f t="shared" si="1747"/>
        <v>1</v>
      </c>
      <c r="CH1102" s="146">
        <f t="shared" si="1748"/>
        <v>1</v>
      </c>
      <c r="CI1102" s="146">
        <f t="shared" si="1749"/>
        <v>0</v>
      </c>
      <c r="CJ1102" s="146">
        <f t="shared" si="1750"/>
        <v>0</v>
      </c>
      <c r="CK1102" s="146">
        <f t="shared" si="1751"/>
        <v>0</v>
      </c>
      <c r="CL1102" s="146">
        <f t="shared" si="1752"/>
        <v>0</v>
      </c>
      <c r="CM1102" s="146">
        <f t="shared" si="1753"/>
        <v>0</v>
      </c>
      <c r="CN1102" s="146">
        <f t="shared" si="1754"/>
        <v>0</v>
      </c>
      <c r="CO1102" s="146">
        <f t="shared" si="1755"/>
        <v>0</v>
      </c>
      <c r="CP1102" s="146">
        <f t="shared" si="1756"/>
        <v>0</v>
      </c>
      <c r="CQ1102" s="146">
        <f t="shared" si="1757"/>
        <v>0</v>
      </c>
      <c r="CR1102" s="146">
        <f t="shared" si="1758"/>
        <v>0</v>
      </c>
      <c r="CS1102" s="146">
        <f t="shared" si="1759"/>
        <v>0</v>
      </c>
      <c r="CT1102" s="146">
        <f t="shared" si="1760"/>
        <v>0</v>
      </c>
      <c r="CU1102" s="146">
        <f t="shared" si="1761"/>
        <v>0</v>
      </c>
      <c r="CV1102" s="146">
        <f t="shared" si="1762"/>
        <v>0</v>
      </c>
      <c r="CW1102" s="146">
        <f t="shared" si="1763"/>
        <v>0</v>
      </c>
      <c r="CX1102" s="146">
        <f t="shared" si="1764"/>
        <v>0</v>
      </c>
      <c r="CY1102" s="146">
        <f t="shared" si="1765"/>
        <v>0</v>
      </c>
      <c r="CZ1102" s="146">
        <f t="shared" si="1766"/>
        <v>0</v>
      </c>
      <c r="DA1102" s="146">
        <f t="shared" si="1767"/>
        <v>0</v>
      </c>
      <c r="DB1102" s="146">
        <f t="shared" si="1768"/>
        <v>0</v>
      </c>
      <c r="DC1102" s="146">
        <f t="shared" si="1769"/>
        <v>0</v>
      </c>
      <c r="DD1102" s="146">
        <f t="shared" si="1770"/>
        <v>0</v>
      </c>
      <c r="DE1102" s="146">
        <f t="shared" si="1771"/>
        <v>0</v>
      </c>
      <c r="DF1102" s="146">
        <f t="shared" si="1772"/>
        <v>0</v>
      </c>
      <c r="DG1102" s="146">
        <f t="shared" si="1773"/>
        <v>0</v>
      </c>
      <c r="DH1102" s="146">
        <f t="shared" si="1774"/>
        <v>0</v>
      </c>
      <c r="DI1102" s="146">
        <f t="shared" si="1775"/>
        <v>0</v>
      </c>
      <c r="DJ1102" s="146">
        <f t="shared" si="1776"/>
        <v>0</v>
      </c>
      <c r="DK1102" s="146">
        <f t="shared" si="1777"/>
        <v>0</v>
      </c>
      <c r="DL1102" s="146">
        <f t="shared" si="1778"/>
        <v>0</v>
      </c>
      <c r="DM1102" s="146">
        <f t="shared" si="1779"/>
        <v>0</v>
      </c>
      <c r="DN1102" s="65">
        <f t="shared" ref="DN1102:DN1104" si="1788">F1102*H1102</f>
        <v>15</v>
      </c>
      <c r="DO1102" s="57">
        <f t="shared" ref="DO1102:DO1104" si="1789">IF(COUNTA(K1102:AC1102)&gt;0,DN1102,"")</f>
        <v>15</v>
      </c>
      <c r="DP1102" s="57" t="str">
        <f t="shared" ref="DP1102:DP1104" si="1790">IF(DO1102="",IF(COUNT(AD1102:AH1102,AK1102)&gt;0,DN1102,""),"")</f>
        <v/>
      </c>
      <c r="DQ1102" s="58" t="str">
        <f t="shared" ref="DQ1102:DQ1104" si="1791">IF(AND(DO1102="",DP1102=""),IF(COUNTA(AL1102:BD1102)&gt;0,DN1102,""),"")</f>
        <v/>
      </c>
      <c r="DR1102" s="1">
        <f t="shared" ref="DR1102:DR1104" si="1792">IF(DQ1102="",1,2)</f>
        <v>1</v>
      </c>
      <c r="DS1102" s="168" t="e">
        <f>IF(AND(DR1102=#REF!,BL1102=#REF!),'Tiến độ'!D1102,"")</f>
        <v>#REF!</v>
      </c>
    </row>
    <row r="1103" spans="1:123" ht="11.25" customHeight="1">
      <c r="A1103" s="309"/>
      <c r="B1103" s="312"/>
      <c r="C1103" s="101" t="s">
        <v>1012</v>
      </c>
      <c r="D1103" s="102" t="s">
        <v>1013</v>
      </c>
      <c r="E1103" s="103">
        <v>3</v>
      </c>
      <c r="F1103" s="104">
        <v>60</v>
      </c>
      <c r="G1103" s="105"/>
      <c r="H1103" s="106">
        <f t="shared" ref="H1103:I1103" si="1793">H1102</f>
        <v>0.5</v>
      </c>
      <c r="I1103" s="107">
        <f t="shared" si="1793"/>
        <v>0</v>
      </c>
      <c r="J1103" s="28" t="s">
        <v>11952</v>
      </c>
      <c r="K1103" s="108"/>
      <c r="L1103" s="109"/>
      <c r="M1103" s="109"/>
      <c r="N1103" s="110"/>
      <c r="O1103" s="108"/>
      <c r="P1103" s="109"/>
      <c r="Q1103" s="109">
        <v>4</v>
      </c>
      <c r="R1103" s="110">
        <v>4</v>
      </c>
      <c r="S1103" s="108">
        <v>4</v>
      </c>
      <c r="T1103" s="109">
        <v>4</v>
      </c>
      <c r="U1103" s="109">
        <v>4</v>
      </c>
      <c r="V1103" s="109">
        <v>4</v>
      </c>
      <c r="W1103" s="110">
        <v>4</v>
      </c>
      <c r="X1103" s="108">
        <v>4</v>
      </c>
      <c r="Y1103" s="109">
        <v>4</v>
      </c>
      <c r="Z1103" s="109">
        <v>4</v>
      </c>
      <c r="AA1103" s="110">
        <v>4</v>
      </c>
      <c r="AB1103" s="108">
        <v>4</v>
      </c>
      <c r="AC1103" s="109">
        <v>4</v>
      </c>
      <c r="AD1103" s="109">
        <v>4</v>
      </c>
      <c r="AE1103" s="110">
        <v>4</v>
      </c>
      <c r="AF1103" s="108" t="s">
        <v>163</v>
      </c>
      <c r="AG1103" s="109" t="s">
        <v>163</v>
      </c>
      <c r="AH1103" s="109" t="s">
        <v>163</v>
      </c>
      <c r="AI1103" s="362"/>
      <c r="AJ1103" s="363"/>
      <c r="AK1103" s="108" t="s">
        <v>163</v>
      </c>
      <c r="AL1103" s="109"/>
      <c r="AM1103" s="109"/>
      <c r="AN1103" s="110"/>
      <c r="AO1103" s="108"/>
      <c r="AP1103" s="109"/>
      <c r="AQ1103" s="109"/>
      <c r="AR1103" s="110"/>
      <c r="AS1103" s="111"/>
      <c r="AT1103" s="109"/>
      <c r="AU1103" s="109"/>
      <c r="AV1103" s="112"/>
      <c r="AW1103" s="108"/>
      <c r="AX1103" s="109"/>
      <c r="AY1103" s="109"/>
      <c r="AZ1103" s="109"/>
      <c r="BA1103" s="110"/>
      <c r="BB1103" s="111"/>
      <c r="BC1103" s="109"/>
      <c r="BD1103" s="109"/>
      <c r="BE1103" s="321"/>
      <c r="BF1103" s="322"/>
      <c r="BG1103" s="322"/>
      <c r="BH1103" s="322"/>
      <c r="BI1103" s="322"/>
      <c r="BJ1103" s="323"/>
      <c r="BK1103" s="48" t="s">
        <v>18</v>
      </c>
      <c r="BL1103" s="48" t="s">
        <v>55</v>
      </c>
      <c r="BN1103" s="146">
        <f t="shared" si="1780"/>
        <v>0</v>
      </c>
      <c r="BO1103" s="146">
        <f t="shared" si="1729"/>
        <v>0</v>
      </c>
      <c r="BP1103" s="146">
        <f t="shared" si="1730"/>
        <v>0</v>
      </c>
      <c r="BQ1103" s="146">
        <f t="shared" si="1731"/>
        <v>0</v>
      </c>
      <c r="BR1103" s="146">
        <f t="shared" si="1732"/>
        <v>0</v>
      </c>
      <c r="BS1103" s="146">
        <f t="shared" si="1733"/>
        <v>0</v>
      </c>
      <c r="BT1103" s="146">
        <f t="shared" si="1734"/>
        <v>2</v>
      </c>
      <c r="BU1103" s="146">
        <f t="shared" si="1735"/>
        <v>2</v>
      </c>
      <c r="BV1103" s="146">
        <f t="shared" si="1736"/>
        <v>2</v>
      </c>
      <c r="BW1103" s="146">
        <f t="shared" si="1737"/>
        <v>2</v>
      </c>
      <c r="BX1103" s="146">
        <f t="shared" si="1738"/>
        <v>2</v>
      </c>
      <c r="BY1103" s="146">
        <f t="shared" si="1739"/>
        <v>2</v>
      </c>
      <c r="BZ1103" s="146">
        <f t="shared" si="1740"/>
        <v>2</v>
      </c>
      <c r="CA1103" s="146">
        <f t="shared" si="1741"/>
        <v>2</v>
      </c>
      <c r="CB1103" s="146">
        <f t="shared" si="1742"/>
        <v>2</v>
      </c>
      <c r="CC1103" s="146">
        <f t="shared" si="1743"/>
        <v>2</v>
      </c>
      <c r="CD1103" s="146">
        <f t="shared" si="1744"/>
        <v>2</v>
      </c>
      <c r="CE1103" s="146">
        <f t="shared" si="1745"/>
        <v>2</v>
      </c>
      <c r="CF1103" s="146">
        <f t="shared" si="1746"/>
        <v>2</v>
      </c>
      <c r="CG1103" s="146">
        <f t="shared" si="1747"/>
        <v>2</v>
      </c>
      <c r="CH1103" s="146">
        <f t="shared" si="1748"/>
        <v>2</v>
      </c>
      <c r="CI1103" s="146">
        <f t="shared" si="1749"/>
        <v>0</v>
      </c>
      <c r="CJ1103" s="146">
        <f t="shared" si="1750"/>
        <v>0</v>
      </c>
      <c r="CK1103" s="146">
        <f t="shared" si="1751"/>
        <v>0</v>
      </c>
      <c r="CL1103" s="146">
        <f t="shared" si="1752"/>
        <v>0</v>
      </c>
      <c r="CM1103" s="146">
        <f t="shared" si="1753"/>
        <v>0</v>
      </c>
      <c r="CN1103" s="146">
        <f t="shared" si="1754"/>
        <v>0</v>
      </c>
      <c r="CO1103" s="146">
        <f t="shared" si="1755"/>
        <v>0</v>
      </c>
      <c r="CP1103" s="146">
        <f t="shared" si="1756"/>
        <v>0</v>
      </c>
      <c r="CQ1103" s="146">
        <f t="shared" si="1757"/>
        <v>0</v>
      </c>
      <c r="CR1103" s="146">
        <f t="shared" si="1758"/>
        <v>0</v>
      </c>
      <c r="CS1103" s="146">
        <f t="shared" si="1759"/>
        <v>0</v>
      </c>
      <c r="CT1103" s="146">
        <f t="shared" si="1760"/>
        <v>0</v>
      </c>
      <c r="CU1103" s="146">
        <f t="shared" si="1761"/>
        <v>0</v>
      </c>
      <c r="CV1103" s="146">
        <f t="shared" si="1762"/>
        <v>0</v>
      </c>
      <c r="CW1103" s="146">
        <f t="shared" si="1763"/>
        <v>0</v>
      </c>
      <c r="CX1103" s="146">
        <f t="shared" si="1764"/>
        <v>0</v>
      </c>
      <c r="CY1103" s="146">
        <f t="shared" si="1765"/>
        <v>0</v>
      </c>
      <c r="CZ1103" s="146">
        <f t="shared" si="1766"/>
        <v>0</v>
      </c>
      <c r="DA1103" s="146">
        <f t="shared" si="1767"/>
        <v>0</v>
      </c>
      <c r="DB1103" s="146">
        <f t="shared" si="1768"/>
        <v>0</v>
      </c>
      <c r="DC1103" s="146">
        <f t="shared" si="1769"/>
        <v>0</v>
      </c>
      <c r="DD1103" s="146">
        <f t="shared" si="1770"/>
        <v>0</v>
      </c>
      <c r="DE1103" s="146">
        <f t="shared" si="1771"/>
        <v>0</v>
      </c>
      <c r="DF1103" s="146">
        <f t="shared" si="1772"/>
        <v>0</v>
      </c>
      <c r="DG1103" s="146">
        <f t="shared" si="1773"/>
        <v>0</v>
      </c>
      <c r="DH1103" s="146">
        <f t="shared" si="1774"/>
        <v>0</v>
      </c>
      <c r="DI1103" s="146">
        <f t="shared" si="1775"/>
        <v>0</v>
      </c>
      <c r="DJ1103" s="146">
        <f t="shared" si="1776"/>
        <v>0</v>
      </c>
      <c r="DK1103" s="146">
        <f t="shared" si="1777"/>
        <v>0</v>
      </c>
      <c r="DL1103" s="146">
        <f t="shared" si="1778"/>
        <v>0</v>
      </c>
      <c r="DM1103" s="146">
        <f t="shared" si="1779"/>
        <v>0</v>
      </c>
      <c r="DN1103" s="65">
        <f t="shared" si="1788"/>
        <v>30</v>
      </c>
      <c r="DO1103" s="57">
        <f t="shared" si="1789"/>
        <v>30</v>
      </c>
      <c r="DP1103" s="57" t="str">
        <f t="shared" si="1790"/>
        <v/>
      </c>
      <c r="DQ1103" s="58" t="str">
        <f t="shared" si="1791"/>
        <v/>
      </c>
      <c r="DR1103" s="1">
        <f t="shared" si="1792"/>
        <v>1</v>
      </c>
      <c r="DS1103" s="168" t="e">
        <f>IF(AND(DR1103=#REF!,BL1103=#REF!),'Tiến độ'!D1103,"")</f>
        <v>#REF!</v>
      </c>
    </row>
    <row r="1104" spans="1:123" ht="11.25" customHeight="1">
      <c r="A1104" s="309"/>
      <c r="B1104" s="312"/>
      <c r="C1104" s="101" t="s">
        <v>1025</v>
      </c>
      <c r="D1104" s="102" t="s">
        <v>1011</v>
      </c>
      <c r="E1104" s="103">
        <v>2</v>
      </c>
      <c r="F1104" s="104">
        <v>39</v>
      </c>
      <c r="G1104" s="105"/>
      <c r="H1104" s="106">
        <f t="shared" ref="H1104:I1104" si="1794">H1103</f>
        <v>0.5</v>
      </c>
      <c r="I1104" s="107">
        <f t="shared" si="1794"/>
        <v>0</v>
      </c>
      <c r="J1104" s="28" t="s">
        <v>11952</v>
      </c>
      <c r="K1104" s="108"/>
      <c r="L1104" s="109"/>
      <c r="M1104" s="109"/>
      <c r="N1104" s="110"/>
      <c r="O1104" s="108"/>
      <c r="P1104" s="109"/>
      <c r="Q1104" s="109">
        <v>3</v>
      </c>
      <c r="R1104" s="110">
        <v>3</v>
      </c>
      <c r="S1104" s="108">
        <v>3</v>
      </c>
      <c r="T1104" s="109">
        <v>3</v>
      </c>
      <c r="U1104" s="109">
        <v>3</v>
      </c>
      <c r="V1104" s="109">
        <v>3</v>
      </c>
      <c r="W1104" s="110">
        <v>3</v>
      </c>
      <c r="X1104" s="108">
        <v>3</v>
      </c>
      <c r="Y1104" s="109">
        <v>3</v>
      </c>
      <c r="Z1104" s="109">
        <v>3</v>
      </c>
      <c r="AA1104" s="110">
        <v>3</v>
      </c>
      <c r="AB1104" s="108">
        <v>3</v>
      </c>
      <c r="AC1104" s="109">
        <v>3</v>
      </c>
      <c r="AD1104" s="109"/>
      <c r="AE1104" s="110"/>
      <c r="AF1104" s="108" t="s">
        <v>163</v>
      </c>
      <c r="AG1104" s="109" t="s">
        <v>163</v>
      </c>
      <c r="AH1104" s="109" t="s">
        <v>163</v>
      </c>
      <c r="AI1104" s="362"/>
      <c r="AJ1104" s="363"/>
      <c r="AK1104" s="108" t="s">
        <v>163</v>
      </c>
      <c r="AL1104" s="109"/>
      <c r="AM1104" s="109"/>
      <c r="AN1104" s="110"/>
      <c r="AO1104" s="108"/>
      <c r="AP1104" s="109"/>
      <c r="AQ1104" s="109"/>
      <c r="AR1104" s="110"/>
      <c r="AS1104" s="111"/>
      <c r="AT1104" s="109"/>
      <c r="AU1104" s="109"/>
      <c r="AV1104" s="112"/>
      <c r="AW1104" s="108"/>
      <c r="AX1104" s="109"/>
      <c r="AY1104" s="109"/>
      <c r="AZ1104" s="109"/>
      <c r="BA1104" s="110"/>
      <c r="BB1104" s="111"/>
      <c r="BC1104" s="109"/>
      <c r="BD1104" s="109"/>
      <c r="BE1104" s="321"/>
      <c r="BF1104" s="322"/>
      <c r="BG1104" s="322"/>
      <c r="BH1104" s="322"/>
      <c r="BI1104" s="322"/>
      <c r="BJ1104" s="323"/>
      <c r="BK1104" s="48" t="s">
        <v>18</v>
      </c>
      <c r="BL1104" s="48" t="s">
        <v>56</v>
      </c>
      <c r="BN1104" s="146">
        <f t="shared" si="1780"/>
        <v>0</v>
      </c>
      <c r="BO1104" s="146">
        <f t="shared" si="1729"/>
        <v>0</v>
      </c>
      <c r="BP1104" s="146">
        <f t="shared" si="1730"/>
        <v>0</v>
      </c>
      <c r="BQ1104" s="146">
        <f t="shared" si="1731"/>
        <v>0</v>
      </c>
      <c r="BR1104" s="146">
        <f t="shared" si="1732"/>
        <v>0</v>
      </c>
      <c r="BS1104" s="146">
        <f t="shared" si="1733"/>
        <v>0</v>
      </c>
      <c r="BT1104" s="146">
        <f t="shared" si="1734"/>
        <v>1.5</v>
      </c>
      <c r="BU1104" s="146">
        <f t="shared" si="1735"/>
        <v>1.5</v>
      </c>
      <c r="BV1104" s="146">
        <f t="shared" si="1736"/>
        <v>1.5</v>
      </c>
      <c r="BW1104" s="146">
        <f t="shared" si="1737"/>
        <v>1.5</v>
      </c>
      <c r="BX1104" s="146">
        <f t="shared" si="1738"/>
        <v>1.5</v>
      </c>
      <c r="BY1104" s="146">
        <f t="shared" si="1739"/>
        <v>1.5</v>
      </c>
      <c r="BZ1104" s="146">
        <f t="shared" si="1740"/>
        <v>1.5</v>
      </c>
      <c r="CA1104" s="146">
        <f t="shared" si="1741"/>
        <v>1.5</v>
      </c>
      <c r="CB1104" s="146">
        <f t="shared" si="1742"/>
        <v>1.5</v>
      </c>
      <c r="CC1104" s="146">
        <f t="shared" si="1743"/>
        <v>1.5</v>
      </c>
      <c r="CD1104" s="146">
        <f t="shared" si="1744"/>
        <v>1.5</v>
      </c>
      <c r="CE1104" s="146">
        <f t="shared" si="1745"/>
        <v>1.5</v>
      </c>
      <c r="CF1104" s="146">
        <f t="shared" si="1746"/>
        <v>1.5</v>
      </c>
      <c r="CG1104" s="146">
        <f t="shared" si="1747"/>
        <v>0</v>
      </c>
      <c r="CH1104" s="146">
        <f t="shared" si="1748"/>
        <v>0</v>
      </c>
      <c r="CI1104" s="146">
        <f t="shared" si="1749"/>
        <v>0</v>
      </c>
      <c r="CJ1104" s="146">
        <f t="shared" si="1750"/>
        <v>0</v>
      </c>
      <c r="CK1104" s="146">
        <f t="shared" si="1751"/>
        <v>0</v>
      </c>
      <c r="CL1104" s="146">
        <f t="shared" si="1752"/>
        <v>0</v>
      </c>
      <c r="CM1104" s="146">
        <f t="shared" si="1753"/>
        <v>0</v>
      </c>
      <c r="CN1104" s="146">
        <f t="shared" si="1754"/>
        <v>0</v>
      </c>
      <c r="CO1104" s="146">
        <f t="shared" si="1755"/>
        <v>0</v>
      </c>
      <c r="CP1104" s="146">
        <f t="shared" si="1756"/>
        <v>0</v>
      </c>
      <c r="CQ1104" s="146">
        <f t="shared" si="1757"/>
        <v>0</v>
      </c>
      <c r="CR1104" s="146">
        <f t="shared" si="1758"/>
        <v>0</v>
      </c>
      <c r="CS1104" s="146">
        <f t="shared" si="1759"/>
        <v>0</v>
      </c>
      <c r="CT1104" s="146">
        <f t="shared" si="1760"/>
        <v>0</v>
      </c>
      <c r="CU1104" s="146">
        <f t="shared" si="1761"/>
        <v>0</v>
      </c>
      <c r="CV1104" s="146">
        <f t="shared" si="1762"/>
        <v>0</v>
      </c>
      <c r="CW1104" s="146">
        <f t="shared" si="1763"/>
        <v>0</v>
      </c>
      <c r="CX1104" s="146">
        <f t="shared" si="1764"/>
        <v>0</v>
      </c>
      <c r="CY1104" s="146">
        <f t="shared" si="1765"/>
        <v>0</v>
      </c>
      <c r="CZ1104" s="146">
        <f t="shared" si="1766"/>
        <v>0</v>
      </c>
      <c r="DA1104" s="146">
        <f t="shared" si="1767"/>
        <v>0</v>
      </c>
      <c r="DB1104" s="146">
        <f t="shared" si="1768"/>
        <v>0</v>
      </c>
      <c r="DC1104" s="146">
        <f t="shared" si="1769"/>
        <v>0</v>
      </c>
      <c r="DD1104" s="146">
        <f t="shared" si="1770"/>
        <v>0</v>
      </c>
      <c r="DE1104" s="146">
        <f t="shared" si="1771"/>
        <v>0</v>
      </c>
      <c r="DF1104" s="146">
        <f t="shared" si="1772"/>
        <v>0</v>
      </c>
      <c r="DG1104" s="146">
        <f t="shared" si="1773"/>
        <v>0</v>
      </c>
      <c r="DH1104" s="146">
        <f t="shared" si="1774"/>
        <v>0</v>
      </c>
      <c r="DI1104" s="146">
        <f t="shared" si="1775"/>
        <v>0</v>
      </c>
      <c r="DJ1104" s="146">
        <f t="shared" si="1776"/>
        <v>0</v>
      </c>
      <c r="DK1104" s="146">
        <f t="shared" si="1777"/>
        <v>0</v>
      </c>
      <c r="DL1104" s="146">
        <f t="shared" si="1778"/>
        <v>0</v>
      </c>
      <c r="DM1104" s="146">
        <f t="shared" si="1779"/>
        <v>0</v>
      </c>
      <c r="DN1104" s="65">
        <f t="shared" si="1788"/>
        <v>19.5</v>
      </c>
      <c r="DO1104" s="57">
        <f t="shared" si="1789"/>
        <v>19.5</v>
      </c>
      <c r="DP1104" s="57" t="str">
        <f t="shared" si="1790"/>
        <v/>
      </c>
      <c r="DQ1104" s="58" t="str">
        <f t="shared" si="1791"/>
        <v/>
      </c>
      <c r="DR1104" s="1">
        <f t="shared" si="1792"/>
        <v>1</v>
      </c>
      <c r="DS1104" s="168" t="e">
        <f>IF(AND(DR1104=#REF!,BL1104=#REF!),'Tiến độ'!D1104,"")</f>
        <v>#REF!</v>
      </c>
    </row>
    <row r="1105" spans="1:123" ht="11.25" customHeight="1">
      <c r="A1105" s="309"/>
      <c r="B1105" s="312"/>
      <c r="C1105" s="254" t="s">
        <v>11956</v>
      </c>
      <c r="D1105" s="102" t="s">
        <v>11958</v>
      </c>
      <c r="E1105" s="103">
        <v>3</v>
      </c>
      <c r="F1105" s="104">
        <v>45</v>
      </c>
      <c r="G1105" s="105"/>
      <c r="H1105" s="106"/>
      <c r="I1105" s="107"/>
      <c r="J1105" s="28"/>
      <c r="K1105" s="108"/>
      <c r="L1105" s="109"/>
      <c r="M1105" s="109"/>
      <c r="N1105" s="110"/>
      <c r="O1105" s="108"/>
      <c r="P1105" s="109"/>
      <c r="Q1105" s="109"/>
      <c r="R1105" s="110"/>
      <c r="S1105" s="108"/>
      <c r="T1105" s="109"/>
      <c r="U1105" s="109"/>
      <c r="V1105" s="109"/>
      <c r="W1105" s="110"/>
      <c r="X1105" s="108"/>
      <c r="Y1105" s="109"/>
      <c r="Z1105" s="109"/>
      <c r="AA1105" s="110"/>
      <c r="AB1105" s="108"/>
      <c r="AC1105" s="109"/>
      <c r="AD1105" s="109"/>
      <c r="AE1105" s="110"/>
      <c r="AF1105" s="108"/>
      <c r="AG1105" s="109"/>
      <c r="AH1105" s="109"/>
      <c r="AI1105" s="362"/>
      <c r="AJ1105" s="363"/>
      <c r="AK1105" s="108"/>
      <c r="AL1105" s="109">
        <v>3</v>
      </c>
      <c r="AM1105" s="109">
        <v>3</v>
      </c>
      <c r="AN1105" s="110">
        <v>3</v>
      </c>
      <c r="AO1105" s="108">
        <v>3</v>
      </c>
      <c r="AP1105" s="109">
        <v>3</v>
      </c>
      <c r="AQ1105" s="109">
        <v>3</v>
      </c>
      <c r="AR1105" s="110">
        <v>3</v>
      </c>
      <c r="AS1105" s="111">
        <v>3</v>
      </c>
      <c r="AT1105" s="109">
        <v>3</v>
      </c>
      <c r="AU1105" s="109">
        <v>3</v>
      </c>
      <c r="AV1105" s="112">
        <v>3</v>
      </c>
      <c r="AW1105" s="108">
        <v>3</v>
      </c>
      <c r="AX1105" s="109">
        <v>3</v>
      </c>
      <c r="AY1105" s="109">
        <v>3</v>
      </c>
      <c r="AZ1105" s="109">
        <v>3</v>
      </c>
      <c r="BA1105" s="110"/>
      <c r="BB1105" s="111"/>
      <c r="BC1105" s="109"/>
      <c r="BD1105" s="109"/>
      <c r="BE1105" s="321"/>
      <c r="BF1105" s="322"/>
      <c r="BG1105" s="322"/>
      <c r="BH1105" s="322"/>
      <c r="BI1105" s="322"/>
      <c r="BJ1105" s="323"/>
      <c r="BK1105" s="48"/>
      <c r="BL1105" s="48"/>
      <c r="BN1105" s="146">
        <f t="shared" si="1780"/>
        <v>0</v>
      </c>
      <c r="BO1105" s="146">
        <f t="shared" si="1729"/>
        <v>0</v>
      </c>
      <c r="BP1105" s="146">
        <f t="shared" si="1730"/>
        <v>0</v>
      </c>
      <c r="BQ1105" s="146">
        <f t="shared" si="1731"/>
        <v>0</v>
      </c>
      <c r="BR1105" s="146">
        <f t="shared" si="1732"/>
        <v>0</v>
      </c>
      <c r="BS1105" s="146">
        <f t="shared" si="1733"/>
        <v>0</v>
      </c>
      <c r="BT1105" s="146">
        <f t="shared" si="1734"/>
        <v>0</v>
      </c>
      <c r="BU1105" s="146">
        <f t="shared" si="1735"/>
        <v>0</v>
      </c>
      <c r="BV1105" s="146">
        <f t="shared" si="1736"/>
        <v>0</v>
      </c>
      <c r="BW1105" s="146">
        <f t="shared" si="1737"/>
        <v>0</v>
      </c>
      <c r="BX1105" s="146">
        <f t="shared" si="1738"/>
        <v>0</v>
      </c>
      <c r="BY1105" s="146">
        <f t="shared" si="1739"/>
        <v>0</v>
      </c>
      <c r="BZ1105" s="146">
        <f t="shared" si="1740"/>
        <v>0</v>
      </c>
      <c r="CA1105" s="146">
        <f t="shared" si="1741"/>
        <v>0</v>
      </c>
      <c r="CB1105" s="146">
        <f t="shared" si="1742"/>
        <v>0</v>
      </c>
      <c r="CC1105" s="146">
        <f t="shared" si="1743"/>
        <v>0</v>
      </c>
      <c r="CD1105" s="146">
        <f t="shared" si="1744"/>
        <v>0</v>
      </c>
      <c r="CE1105" s="146">
        <f t="shared" si="1745"/>
        <v>0</v>
      </c>
      <c r="CF1105" s="146">
        <f t="shared" si="1746"/>
        <v>0</v>
      </c>
      <c r="CG1105" s="146">
        <f t="shared" si="1747"/>
        <v>0</v>
      </c>
      <c r="CH1105" s="146">
        <f t="shared" si="1748"/>
        <v>0</v>
      </c>
      <c r="CI1105" s="146">
        <f t="shared" si="1749"/>
        <v>0</v>
      </c>
      <c r="CJ1105" s="146">
        <f t="shared" si="1750"/>
        <v>0</v>
      </c>
      <c r="CK1105" s="146">
        <f t="shared" si="1751"/>
        <v>0</v>
      </c>
      <c r="CL1105" s="146">
        <f t="shared" si="1752"/>
        <v>0</v>
      </c>
      <c r="CM1105" s="146">
        <f t="shared" si="1753"/>
        <v>0</v>
      </c>
      <c r="CN1105" s="146">
        <f t="shared" si="1754"/>
        <v>0</v>
      </c>
      <c r="CO1105" s="146">
        <f t="shared" si="1755"/>
        <v>0</v>
      </c>
      <c r="CP1105" s="146">
        <f t="shared" si="1756"/>
        <v>0</v>
      </c>
      <c r="CQ1105" s="146">
        <f t="shared" si="1757"/>
        <v>0</v>
      </c>
      <c r="CR1105" s="146">
        <f t="shared" si="1758"/>
        <v>0</v>
      </c>
      <c r="CS1105" s="146">
        <f t="shared" si="1759"/>
        <v>0</v>
      </c>
      <c r="CT1105" s="146">
        <f t="shared" si="1760"/>
        <v>0</v>
      </c>
      <c r="CU1105" s="146">
        <f t="shared" si="1761"/>
        <v>0</v>
      </c>
      <c r="CV1105" s="146">
        <f t="shared" si="1762"/>
        <v>0</v>
      </c>
      <c r="CW1105" s="146">
        <f t="shared" si="1763"/>
        <v>0</v>
      </c>
      <c r="CX1105" s="146">
        <f t="shared" si="1764"/>
        <v>0</v>
      </c>
      <c r="CY1105" s="146">
        <f t="shared" si="1765"/>
        <v>0</v>
      </c>
      <c r="CZ1105" s="146">
        <f t="shared" si="1766"/>
        <v>0</v>
      </c>
      <c r="DA1105" s="146">
        <f t="shared" si="1767"/>
        <v>0</v>
      </c>
      <c r="DB1105" s="146">
        <f t="shared" si="1768"/>
        <v>0</v>
      </c>
      <c r="DC1105" s="146">
        <f t="shared" si="1769"/>
        <v>0</v>
      </c>
      <c r="DD1105" s="146">
        <f t="shared" si="1770"/>
        <v>0</v>
      </c>
      <c r="DE1105" s="146">
        <f t="shared" si="1771"/>
        <v>0</v>
      </c>
      <c r="DF1105" s="146">
        <f t="shared" si="1772"/>
        <v>0</v>
      </c>
      <c r="DG1105" s="146">
        <f t="shared" si="1773"/>
        <v>0</v>
      </c>
      <c r="DH1105" s="146">
        <f t="shared" si="1774"/>
        <v>0</v>
      </c>
      <c r="DI1105" s="146">
        <f t="shared" si="1775"/>
        <v>0</v>
      </c>
      <c r="DJ1105" s="146">
        <f t="shared" si="1776"/>
        <v>0</v>
      </c>
      <c r="DK1105" s="146">
        <f t="shared" si="1777"/>
        <v>0</v>
      </c>
      <c r="DL1105" s="146">
        <f t="shared" si="1778"/>
        <v>0</v>
      </c>
      <c r="DM1105" s="146">
        <f t="shared" si="1779"/>
        <v>0</v>
      </c>
      <c r="DN1105" s="65"/>
      <c r="DO1105" s="57"/>
      <c r="DP1105" s="57"/>
      <c r="DQ1105" s="58"/>
      <c r="DS1105" s="168" t="e">
        <f>IF(AND(DR1105=#REF!,BL1105=#REF!),'Tiến độ'!D1105,"")</f>
        <v>#REF!</v>
      </c>
    </row>
    <row r="1106" spans="1:123" ht="11.25" customHeight="1">
      <c r="A1106" s="309"/>
      <c r="B1106" s="312"/>
      <c r="C1106" s="254" t="s">
        <v>11957</v>
      </c>
      <c r="D1106" s="102" t="s">
        <v>11959</v>
      </c>
      <c r="E1106" s="103">
        <v>2</v>
      </c>
      <c r="F1106" s="104">
        <v>30</v>
      </c>
      <c r="G1106" s="105"/>
      <c r="H1106" s="106"/>
      <c r="I1106" s="107"/>
      <c r="J1106" s="28"/>
      <c r="K1106" s="108"/>
      <c r="L1106" s="109"/>
      <c r="M1106" s="109"/>
      <c r="N1106" s="110"/>
      <c r="O1106" s="108"/>
      <c r="P1106" s="109"/>
      <c r="Q1106" s="109"/>
      <c r="R1106" s="110"/>
      <c r="S1106" s="108"/>
      <c r="T1106" s="109"/>
      <c r="U1106" s="109"/>
      <c r="V1106" s="109"/>
      <c r="W1106" s="110"/>
      <c r="X1106" s="108"/>
      <c r="Y1106" s="109"/>
      <c r="Z1106" s="109"/>
      <c r="AA1106" s="110"/>
      <c r="AB1106" s="108"/>
      <c r="AC1106" s="109"/>
      <c r="AD1106" s="109"/>
      <c r="AE1106" s="110"/>
      <c r="AF1106" s="108"/>
      <c r="AG1106" s="109"/>
      <c r="AH1106" s="109"/>
      <c r="AI1106" s="362"/>
      <c r="AJ1106" s="363"/>
      <c r="AK1106" s="108"/>
      <c r="AL1106" s="109">
        <v>2</v>
      </c>
      <c r="AM1106" s="109">
        <v>2</v>
      </c>
      <c r="AN1106" s="110">
        <v>2</v>
      </c>
      <c r="AO1106" s="108">
        <v>2</v>
      </c>
      <c r="AP1106" s="109">
        <v>2</v>
      </c>
      <c r="AQ1106" s="109">
        <v>2</v>
      </c>
      <c r="AR1106" s="110">
        <v>2</v>
      </c>
      <c r="AS1106" s="111">
        <v>2</v>
      </c>
      <c r="AT1106" s="109">
        <v>2</v>
      </c>
      <c r="AU1106" s="109">
        <v>2</v>
      </c>
      <c r="AV1106" s="112">
        <v>2</v>
      </c>
      <c r="AW1106" s="108">
        <v>2</v>
      </c>
      <c r="AX1106" s="109">
        <v>2</v>
      </c>
      <c r="AY1106" s="109">
        <v>2</v>
      </c>
      <c r="AZ1106" s="109">
        <v>2</v>
      </c>
      <c r="BA1106" s="110"/>
      <c r="BB1106" s="111"/>
      <c r="BC1106" s="109"/>
      <c r="BD1106" s="109"/>
      <c r="BE1106" s="321"/>
      <c r="BF1106" s="322"/>
      <c r="BG1106" s="322"/>
      <c r="BH1106" s="322"/>
      <c r="BI1106" s="322"/>
      <c r="BJ1106" s="323"/>
      <c r="BK1106" s="48"/>
      <c r="BL1106" s="48"/>
      <c r="BN1106" s="146">
        <f t="shared" si="1780"/>
        <v>0</v>
      </c>
      <c r="BO1106" s="146">
        <f t="shared" si="1729"/>
        <v>0</v>
      </c>
      <c r="BP1106" s="146">
        <f t="shared" si="1730"/>
        <v>0</v>
      </c>
      <c r="BQ1106" s="146">
        <f t="shared" si="1731"/>
        <v>0</v>
      </c>
      <c r="BR1106" s="146">
        <f t="shared" si="1732"/>
        <v>0</v>
      </c>
      <c r="BS1106" s="146">
        <f t="shared" si="1733"/>
        <v>0</v>
      </c>
      <c r="BT1106" s="146">
        <f t="shared" si="1734"/>
        <v>0</v>
      </c>
      <c r="BU1106" s="146">
        <f t="shared" si="1735"/>
        <v>0</v>
      </c>
      <c r="BV1106" s="146">
        <f t="shared" si="1736"/>
        <v>0</v>
      </c>
      <c r="BW1106" s="146">
        <f t="shared" si="1737"/>
        <v>0</v>
      </c>
      <c r="BX1106" s="146">
        <f t="shared" si="1738"/>
        <v>0</v>
      </c>
      <c r="BY1106" s="146">
        <f t="shared" si="1739"/>
        <v>0</v>
      </c>
      <c r="BZ1106" s="146">
        <f t="shared" si="1740"/>
        <v>0</v>
      </c>
      <c r="CA1106" s="146">
        <f t="shared" si="1741"/>
        <v>0</v>
      </c>
      <c r="CB1106" s="146">
        <f t="shared" si="1742"/>
        <v>0</v>
      </c>
      <c r="CC1106" s="146">
        <f t="shared" si="1743"/>
        <v>0</v>
      </c>
      <c r="CD1106" s="146">
        <f t="shared" si="1744"/>
        <v>0</v>
      </c>
      <c r="CE1106" s="146">
        <f t="shared" si="1745"/>
        <v>0</v>
      </c>
      <c r="CF1106" s="146">
        <f t="shared" si="1746"/>
        <v>0</v>
      </c>
      <c r="CG1106" s="146">
        <f t="shared" si="1747"/>
        <v>0</v>
      </c>
      <c r="CH1106" s="146">
        <f t="shared" si="1748"/>
        <v>0</v>
      </c>
      <c r="CI1106" s="146">
        <f t="shared" si="1749"/>
        <v>0</v>
      </c>
      <c r="CJ1106" s="146">
        <f t="shared" si="1750"/>
        <v>0</v>
      </c>
      <c r="CK1106" s="146">
        <f t="shared" si="1751"/>
        <v>0</v>
      </c>
      <c r="CL1106" s="146">
        <f t="shared" si="1752"/>
        <v>0</v>
      </c>
      <c r="CM1106" s="146">
        <f t="shared" si="1753"/>
        <v>0</v>
      </c>
      <c r="CN1106" s="146">
        <f t="shared" si="1754"/>
        <v>0</v>
      </c>
      <c r="CO1106" s="146">
        <f t="shared" si="1755"/>
        <v>0</v>
      </c>
      <c r="CP1106" s="146">
        <f t="shared" si="1756"/>
        <v>0</v>
      </c>
      <c r="CQ1106" s="146">
        <f t="shared" si="1757"/>
        <v>0</v>
      </c>
      <c r="CR1106" s="146">
        <f t="shared" si="1758"/>
        <v>0</v>
      </c>
      <c r="CS1106" s="146">
        <f t="shared" si="1759"/>
        <v>0</v>
      </c>
      <c r="CT1106" s="146">
        <f t="shared" si="1760"/>
        <v>0</v>
      </c>
      <c r="CU1106" s="146">
        <f t="shared" si="1761"/>
        <v>0</v>
      </c>
      <c r="CV1106" s="146">
        <f t="shared" si="1762"/>
        <v>0</v>
      </c>
      <c r="CW1106" s="146">
        <f t="shared" si="1763"/>
        <v>0</v>
      </c>
      <c r="CX1106" s="146">
        <f t="shared" si="1764"/>
        <v>0</v>
      </c>
      <c r="CY1106" s="146">
        <f t="shared" si="1765"/>
        <v>0</v>
      </c>
      <c r="CZ1106" s="146">
        <f t="shared" si="1766"/>
        <v>0</v>
      </c>
      <c r="DA1106" s="146">
        <f t="shared" si="1767"/>
        <v>0</v>
      </c>
      <c r="DB1106" s="146">
        <f t="shared" si="1768"/>
        <v>0</v>
      </c>
      <c r="DC1106" s="146">
        <f t="shared" si="1769"/>
        <v>0</v>
      </c>
      <c r="DD1106" s="146">
        <f t="shared" si="1770"/>
        <v>0</v>
      </c>
      <c r="DE1106" s="146">
        <f t="shared" si="1771"/>
        <v>0</v>
      </c>
      <c r="DF1106" s="146">
        <f t="shared" si="1772"/>
        <v>0</v>
      </c>
      <c r="DG1106" s="146">
        <f t="shared" si="1773"/>
        <v>0</v>
      </c>
      <c r="DH1106" s="146">
        <f t="shared" si="1774"/>
        <v>0</v>
      </c>
      <c r="DI1106" s="146">
        <f t="shared" si="1775"/>
        <v>0</v>
      </c>
      <c r="DJ1106" s="146">
        <f t="shared" si="1776"/>
        <v>0</v>
      </c>
      <c r="DK1106" s="146">
        <f t="shared" si="1777"/>
        <v>0</v>
      </c>
      <c r="DL1106" s="146">
        <f t="shared" si="1778"/>
        <v>0</v>
      </c>
      <c r="DM1106" s="146">
        <f t="shared" si="1779"/>
        <v>0</v>
      </c>
      <c r="DN1106" s="65"/>
      <c r="DO1106" s="57"/>
      <c r="DP1106" s="57"/>
      <c r="DQ1106" s="58"/>
      <c r="DS1106" s="168" t="e">
        <f>IF(AND(DR1106=#REF!,BL1106=#REF!),'Tiến độ'!D1106,"")</f>
        <v>#REF!</v>
      </c>
    </row>
    <row r="1107" spans="1:123" ht="11.25" customHeight="1">
      <c r="A1107" s="309" t="str">
        <f>IF(B1107="","",MAX($A$7:A1101)+1)</f>
        <v/>
      </c>
      <c r="B1107" s="312"/>
      <c r="C1107" s="254" t="s">
        <v>11961</v>
      </c>
      <c r="D1107" s="102" t="s">
        <v>11960</v>
      </c>
      <c r="E1107" s="103">
        <v>3</v>
      </c>
      <c r="F1107" s="104">
        <v>15</v>
      </c>
      <c r="G1107" s="105">
        <v>60</v>
      </c>
      <c r="H1107" s="106"/>
      <c r="I1107" s="107"/>
      <c r="J1107" s="28"/>
      <c r="K1107" s="108"/>
      <c r="L1107" s="109"/>
      <c r="M1107" s="109"/>
      <c r="N1107" s="110"/>
      <c r="O1107" s="108"/>
      <c r="P1107" s="109"/>
      <c r="Q1107" s="109"/>
      <c r="R1107" s="110"/>
      <c r="S1107" s="108"/>
      <c r="T1107" s="109"/>
      <c r="U1107" s="109"/>
      <c r="V1107" s="109"/>
      <c r="W1107" s="110"/>
      <c r="X1107" s="108"/>
      <c r="Y1107" s="109"/>
      <c r="Z1107" s="109"/>
      <c r="AA1107" s="110"/>
      <c r="AB1107" s="108"/>
      <c r="AC1107" s="109"/>
      <c r="AD1107" s="109"/>
      <c r="AE1107" s="110"/>
      <c r="AF1107" s="108"/>
      <c r="AG1107" s="109"/>
      <c r="AH1107" s="109"/>
      <c r="AI1107" s="362"/>
      <c r="AJ1107" s="363"/>
      <c r="AK1107" s="108"/>
      <c r="AL1107" s="109">
        <v>5</v>
      </c>
      <c r="AM1107" s="109">
        <v>5</v>
      </c>
      <c r="AN1107" s="110">
        <v>5</v>
      </c>
      <c r="AO1107" s="108">
        <v>5</v>
      </c>
      <c r="AP1107" s="109">
        <v>5</v>
      </c>
      <c r="AQ1107" s="109">
        <v>5</v>
      </c>
      <c r="AR1107" s="110">
        <v>5</v>
      </c>
      <c r="AS1107" s="111">
        <v>5</v>
      </c>
      <c r="AT1107" s="109">
        <v>5</v>
      </c>
      <c r="AU1107" s="109">
        <v>5</v>
      </c>
      <c r="AV1107" s="112">
        <v>5</v>
      </c>
      <c r="AW1107" s="108">
        <v>5</v>
      </c>
      <c r="AX1107" s="109">
        <v>5</v>
      </c>
      <c r="AY1107" s="109">
        <v>5</v>
      </c>
      <c r="AZ1107" s="109">
        <v>5</v>
      </c>
      <c r="BA1107" s="110"/>
      <c r="BB1107" s="111"/>
      <c r="BC1107" s="109"/>
      <c r="BD1107" s="109"/>
      <c r="BE1107" s="321"/>
      <c r="BF1107" s="322"/>
      <c r="BG1107" s="322"/>
      <c r="BH1107" s="322"/>
      <c r="BI1107" s="322"/>
      <c r="BJ1107" s="323"/>
      <c r="BK1107" s="48"/>
      <c r="BL1107" s="48"/>
      <c r="BN1107" s="146">
        <f t="shared" si="1780"/>
        <v>0</v>
      </c>
      <c r="BO1107" s="146">
        <f t="shared" si="1729"/>
        <v>0</v>
      </c>
      <c r="BP1107" s="146">
        <f t="shared" si="1730"/>
        <v>0</v>
      </c>
      <c r="BQ1107" s="146">
        <f t="shared" si="1731"/>
        <v>0</v>
      </c>
      <c r="BR1107" s="146">
        <f t="shared" si="1732"/>
        <v>0</v>
      </c>
      <c r="BS1107" s="146">
        <f t="shared" si="1733"/>
        <v>0</v>
      </c>
      <c r="BT1107" s="146">
        <f t="shared" si="1734"/>
        <v>0</v>
      </c>
      <c r="BU1107" s="146">
        <f t="shared" si="1735"/>
        <v>0</v>
      </c>
      <c r="BV1107" s="146">
        <f t="shared" si="1736"/>
        <v>0</v>
      </c>
      <c r="BW1107" s="146">
        <f t="shared" si="1737"/>
        <v>0</v>
      </c>
      <c r="BX1107" s="146">
        <f t="shared" si="1738"/>
        <v>0</v>
      </c>
      <c r="BY1107" s="146">
        <f t="shared" si="1739"/>
        <v>0</v>
      </c>
      <c r="BZ1107" s="146">
        <f t="shared" si="1740"/>
        <v>0</v>
      </c>
      <c r="CA1107" s="146">
        <f t="shared" si="1741"/>
        <v>0</v>
      </c>
      <c r="CB1107" s="146">
        <f t="shared" si="1742"/>
        <v>0</v>
      </c>
      <c r="CC1107" s="146">
        <f t="shared" si="1743"/>
        <v>0</v>
      </c>
      <c r="CD1107" s="146">
        <f t="shared" si="1744"/>
        <v>0</v>
      </c>
      <c r="CE1107" s="146">
        <f t="shared" si="1745"/>
        <v>0</v>
      </c>
      <c r="CF1107" s="146">
        <f t="shared" si="1746"/>
        <v>0</v>
      </c>
      <c r="CG1107" s="146">
        <f t="shared" si="1747"/>
        <v>0</v>
      </c>
      <c r="CH1107" s="146">
        <f t="shared" si="1748"/>
        <v>0</v>
      </c>
      <c r="CI1107" s="146">
        <f t="shared" si="1749"/>
        <v>0</v>
      </c>
      <c r="CJ1107" s="146">
        <f t="shared" si="1750"/>
        <v>0</v>
      </c>
      <c r="CK1107" s="146">
        <f t="shared" si="1751"/>
        <v>0</v>
      </c>
      <c r="CL1107" s="146">
        <f t="shared" si="1752"/>
        <v>0</v>
      </c>
      <c r="CM1107" s="146">
        <f t="shared" si="1753"/>
        <v>0</v>
      </c>
      <c r="CN1107" s="146">
        <f t="shared" si="1754"/>
        <v>0</v>
      </c>
      <c r="CO1107" s="146">
        <f t="shared" si="1755"/>
        <v>0</v>
      </c>
      <c r="CP1107" s="146">
        <f t="shared" si="1756"/>
        <v>0</v>
      </c>
      <c r="CQ1107" s="146">
        <f t="shared" si="1757"/>
        <v>0</v>
      </c>
      <c r="CR1107" s="146">
        <f t="shared" si="1758"/>
        <v>0</v>
      </c>
      <c r="CS1107" s="146">
        <f t="shared" si="1759"/>
        <v>0</v>
      </c>
      <c r="CT1107" s="146">
        <f t="shared" si="1760"/>
        <v>0</v>
      </c>
      <c r="CU1107" s="146">
        <f t="shared" si="1761"/>
        <v>0</v>
      </c>
      <c r="CV1107" s="146">
        <f t="shared" si="1762"/>
        <v>0</v>
      </c>
      <c r="CW1107" s="146">
        <f t="shared" si="1763"/>
        <v>0</v>
      </c>
      <c r="CX1107" s="146">
        <f t="shared" si="1764"/>
        <v>0</v>
      </c>
      <c r="CY1107" s="146">
        <f t="shared" si="1765"/>
        <v>0</v>
      </c>
      <c r="CZ1107" s="146">
        <f t="shared" si="1766"/>
        <v>0</v>
      </c>
      <c r="DA1107" s="146">
        <f t="shared" si="1767"/>
        <v>0</v>
      </c>
      <c r="DB1107" s="146">
        <f t="shared" si="1768"/>
        <v>0</v>
      </c>
      <c r="DC1107" s="146">
        <f t="shared" si="1769"/>
        <v>0</v>
      </c>
      <c r="DD1107" s="146">
        <f t="shared" si="1770"/>
        <v>0</v>
      </c>
      <c r="DE1107" s="146">
        <f t="shared" si="1771"/>
        <v>0</v>
      </c>
      <c r="DF1107" s="146">
        <f t="shared" si="1772"/>
        <v>0</v>
      </c>
      <c r="DG1107" s="146">
        <f t="shared" si="1773"/>
        <v>0</v>
      </c>
      <c r="DH1107" s="146">
        <f t="shared" si="1774"/>
        <v>0</v>
      </c>
      <c r="DI1107" s="146">
        <f t="shared" si="1775"/>
        <v>0</v>
      </c>
      <c r="DJ1107" s="146">
        <f t="shared" si="1776"/>
        <v>0</v>
      </c>
      <c r="DK1107" s="146">
        <f t="shared" si="1777"/>
        <v>0</v>
      </c>
      <c r="DL1107" s="146">
        <f t="shared" si="1778"/>
        <v>0</v>
      </c>
      <c r="DM1107" s="146">
        <f t="shared" si="1779"/>
        <v>0</v>
      </c>
      <c r="DN1107" s="65"/>
      <c r="DO1107" s="57"/>
      <c r="DP1107" s="57"/>
      <c r="DQ1107" s="58"/>
      <c r="DS1107" s="168" t="e">
        <f>IF(AND(DR1107=#REF!,BL1107=#REF!),'Tiến độ'!D1107,"")</f>
        <v>#REF!</v>
      </c>
    </row>
    <row r="1108" spans="1:123" ht="11.25" customHeight="1">
      <c r="A1108" s="309" t="str">
        <f>IF(B1108="","",MAX($A$7:A1107)+1)</f>
        <v/>
      </c>
      <c r="B1108" s="312"/>
      <c r="C1108" s="254" t="s">
        <v>11964</v>
      </c>
      <c r="D1108" s="102" t="s">
        <v>11962</v>
      </c>
      <c r="E1108" s="103">
        <v>2</v>
      </c>
      <c r="F1108" s="104"/>
      <c r="G1108" s="105">
        <v>60</v>
      </c>
      <c r="H1108" s="106"/>
      <c r="I1108" s="107"/>
      <c r="J1108" s="28"/>
      <c r="K1108" s="108"/>
      <c r="L1108" s="109"/>
      <c r="M1108" s="109"/>
      <c r="N1108" s="110"/>
      <c r="O1108" s="108"/>
      <c r="P1108" s="109"/>
      <c r="Q1108" s="109"/>
      <c r="R1108" s="110"/>
      <c r="S1108" s="108"/>
      <c r="T1108" s="109"/>
      <c r="U1108" s="109"/>
      <c r="V1108" s="109"/>
      <c r="W1108" s="110"/>
      <c r="X1108" s="108"/>
      <c r="Y1108" s="109"/>
      <c r="Z1108" s="109"/>
      <c r="AA1108" s="110"/>
      <c r="AB1108" s="108"/>
      <c r="AC1108" s="109"/>
      <c r="AD1108" s="109"/>
      <c r="AE1108" s="110"/>
      <c r="AF1108" s="108"/>
      <c r="AG1108" s="109"/>
      <c r="AH1108" s="109"/>
      <c r="AI1108" s="362"/>
      <c r="AJ1108" s="363"/>
      <c r="AK1108" s="108"/>
      <c r="AL1108" s="109">
        <v>4</v>
      </c>
      <c r="AM1108" s="109">
        <v>4</v>
      </c>
      <c r="AN1108" s="110">
        <v>4</v>
      </c>
      <c r="AO1108" s="108">
        <v>4</v>
      </c>
      <c r="AP1108" s="109">
        <v>4</v>
      </c>
      <c r="AQ1108" s="109">
        <v>4</v>
      </c>
      <c r="AR1108" s="110">
        <v>4</v>
      </c>
      <c r="AS1108" s="111">
        <v>4</v>
      </c>
      <c r="AT1108" s="109">
        <v>4</v>
      </c>
      <c r="AU1108" s="109">
        <v>4</v>
      </c>
      <c r="AV1108" s="112">
        <v>4</v>
      </c>
      <c r="AW1108" s="108">
        <v>4</v>
      </c>
      <c r="AX1108" s="109">
        <v>4</v>
      </c>
      <c r="AY1108" s="109">
        <v>4</v>
      </c>
      <c r="AZ1108" s="109">
        <v>4</v>
      </c>
      <c r="BA1108" s="110"/>
      <c r="BB1108" s="111"/>
      <c r="BC1108" s="109"/>
      <c r="BD1108" s="109"/>
      <c r="BE1108" s="321"/>
      <c r="BF1108" s="322"/>
      <c r="BG1108" s="322"/>
      <c r="BH1108" s="322"/>
      <c r="BI1108" s="322"/>
      <c r="BJ1108" s="323"/>
      <c r="BK1108" s="48"/>
      <c r="BL1108" s="48"/>
      <c r="BN1108" s="146">
        <f t="shared" si="1780"/>
        <v>0</v>
      </c>
      <c r="BO1108" s="146">
        <f t="shared" si="1729"/>
        <v>0</v>
      </c>
      <c r="BP1108" s="146">
        <f t="shared" si="1730"/>
        <v>0</v>
      </c>
      <c r="BQ1108" s="146">
        <f t="shared" si="1731"/>
        <v>0</v>
      </c>
      <c r="BR1108" s="146">
        <f t="shared" si="1732"/>
        <v>0</v>
      </c>
      <c r="BS1108" s="146">
        <f t="shared" si="1733"/>
        <v>0</v>
      </c>
      <c r="BT1108" s="146">
        <f t="shared" si="1734"/>
        <v>0</v>
      </c>
      <c r="BU1108" s="146">
        <f t="shared" si="1735"/>
        <v>0</v>
      </c>
      <c r="BV1108" s="146">
        <f t="shared" si="1736"/>
        <v>0</v>
      </c>
      <c r="BW1108" s="146">
        <f t="shared" si="1737"/>
        <v>0</v>
      </c>
      <c r="BX1108" s="146">
        <f t="shared" si="1738"/>
        <v>0</v>
      </c>
      <c r="BY1108" s="146">
        <f t="shared" si="1739"/>
        <v>0</v>
      </c>
      <c r="BZ1108" s="146">
        <f t="shared" si="1740"/>
        <v>0</v>
      </c>
      <c r="CA1108" s="146">
        <f t="shared" si="1741"/>
        <v>0</v>
      </c>
      <c r="CB1108" s="146">
        <f t="shared" si="1742"/>
        <v>0</v>
      </c>
      <c r="CC1108" s="146">
        <f t="shared" si="1743"/>
        <v>0</v>
      </c>
      <c r="CD1108" s="146">
        <f t="shared" si="1744"/>
        <v>0</v>
      </c>
      <c r="CE1108" s="146">
        <f t="shared" si="1745"/>
        <v>0</v>
      </c>
      <c r="CF1108" s="146">
        <f t="shared" si="1746"/>
        <v>0</v>
      </c>
      <c r="CG1108" s="146">
        <f t="shared" si="1747"/>
        <v>0</v>
      </c>
      <c r="CH1108" s="146">
        <f t="shared" si="1748"/>
        <v>0</v>
      </c>
      <c r="CI1108" s="146">
        <f t="shared" si="1749"/>
        <v>0</v>
      </c>
      <c r="CJ1108" s="146">
        <f t="shared" si="1750"/>
        <v>0</v>
      </c>
      <c r="CK1108" s="146">
        <f t="shared" si="1751"/>
        <v>0</v>
      </c>
      <c r="CL1108" s="146">
        <f t="shared" si="1752"/>
        <v>0</v>
      </c>
      <c r="CM1108" s="146">
        <f t="shared" si="1753"/>
        <v>0</v>
      </c>
      <c r="CN1108" s="146">
        <f t="shared" si="1754"/>
        <v>0</v>
      </c>
      <c r="CO1108" s="146">
        <f t="shared" si="1755"/>
        <v>0</v>
      </c>
      <c r="CP1108" s="146">
        <f t="shared" si="1756"/>
        <v>0</v>
      </c>
      <c r="CQ1108" s="146">
        <f t="shared" si="1757"/>
        <v>0</v>
      </c>
      <c r="CR1108" s="146">
        <f t="shared" si="1758"/>
        <v>0</v>
      </c>
      <c r="CS1108" s="146">
        <f t="shared" si="1759"/>
        <v>0</v>
      </c>
      <c r="CT1108" s="146">
        <f t="shared" si="1760"/>
        <v>0</v>
      </c>
      <c r="CU1108" s="146">
        <f t="shared" si="1761"/>
        <v>0</v>
      </c>
      <c r="CV1108" s="146">
        <f t="shared" si="1762"/>
        <v>0</v>
      </c>
      <c r="CW1108" s="146">
        <f t="shared" si="1763"/>
        <v>0</v>
      </c>
      <c r="CX1108" s="146">
        <f t="shared" si="1764"/>
        <v>0</v>
      </c>
      <c r="CY1108" s="146">
        <f t="shared" si="1765"/>
        <v>0</v>
      </c>
      <c r="CZ1108" s="146">
        <f t="shared" si="1766"/>
        <v>0</v>
      </c>
      <c r="DA1108" s="146">
        <f t="shared" si="1767"/>
        <v>0</v>
      </c>
      <c r="DB1108" s="146">
        <f t="shared" si="1768"/>
        <v>0</v>
      </c>
      <c r="DC1108" s="146">
        <f t="shared" si="1769"/>
        <v>0</v>
      </c>
      <c r="DD1108" s="146">
        <f t="shared" si="1770"/>
        <v>0</v>
      </c>
      <c r="DE1108" s="146">
        <f t="shared" si="1771"/>
        <v>0</v>
      </c>
      <c r="DF1108" s="146">
        <f t="shared" si="1772"/>
        <v>0</v>
      </c>
      <c r="DG1108" s="146">
        <f t="shared" si="1773"/>
        <v>0</v>
      </c>
      <c r="DH1108" s="146">
        <f t="shared" si="1774"/>
        <v>0</v>
      </c>
      <c r="DI1108" s="146">
        <f t="shared" si="1775"/>
        <v>0</v>
      </c>
      <c r="DJ1108" s="146">
        <f t="shared" si="1776"/>
        <v>0</v>
      </c>
      <c r="DK1108" s="146">
        <f t="shared" si="1777"/>
        <v>0</v>
      </c>
      <c r="DL1108" s="146">
        <f t="shared" si="1778"/>
        <v>0</v>
      </c>
      <c r="DM1108" s="146">
        <f t="shared" si="1779"/>
        <v>0</v>
      </c>
      <c r="DN1108" s="65"/>
      <c r="DO1108" s="57"/>
      <c r="DP1108" s="57"/>
      <c r="DQ1108" s="58"/>
      <c r="DS1108" s="168" t="e">
        <f>IF(AND(DR1108=#REF!,BL1108=#REF!),'Tiến độ'!D1108,"")</f>
        <v>#REF!</v>
      </c>
    </row>
    <row r="1109" spans="1:123" ht="11.25" customHeight="1">
      <c r="A1109" s="309" t="str">
        <f>IF(B1109="","",MAX($A$7:A1108)+1)</f>
        <v/>
      </c>
      <c r="B1109" s="312"/>
      <c r="C1109" s="254" t="s">
        <v>11963</v>
      </c>
      <c r="D1109" s="102" t="s">
        <v>11965</v>
      </c>
      <c r="E1109" s="103">
        <v>2</v>
      </c>
      <c r="F1109" s="104"/>
      <c r="G1109" s="105">
        <v>60</v>
      </c>
      <c r="H1109" s="106"/>
      <c r="I1109" s="107"/>
      <c r="J1109" s="28"/>
      <c r="K1109" s="108"/>
      <c r="L1109" s="109"/>
      <c r="M1109" s="109"/>
      <c r="N1109" s="110"/>
      <c r="O1109" s="108"/>
      <c r="P1109" s="109"/>
      <c r="Q1109" s="109"/>
      <c r="R1109" s="110"/>
      <c r="S1109" s="108"/>
      <c r="T1109" s="109"/>
      <c r="U1109" s="109"/>
      <c r="V1109" s="109"/>
      <c r="W1109" s="110"/>
      <c r="X1109" s="108"/>
      <c r="Y1109" s="109"/>
      <c r="Z1109" s="109"/>
      <c r="AA1109" s="110"/>
      <c r="AB1109" s="108"/>
      <c r="AC1109" s="109"/>
      <c r="AD1109" s="109"/>
      <c r="AE1109" s="110"/>
      <c r="AF1109" s="108"/>
      <c r="AG1109" s="109"/>
      <c r="AH1109" s="109"/>
      <c r="AI1109" s="362"/>
      <c r="AJ1109" s="363"/>
      <c r="AK1109" s="108"/>
      <c r="AL1109" s="109">
        <v>4</v>
      </c>
      <c r="AM1109" s="109">
        <v>4</v>
      </c>
      <c r="AN1109" s="110">
        <v>4</v>
      </c>
      <c r="AO1109" s="108">
        <v>4</v>
      </c>
      <c r="AP1109" s="109">
        <v>4</v>
      </c>
      <c r="AQ1109" s="109">
        <v>4</v>
      </c>
      <c r="AR1109" s="110">
        <v>4</v>
      </c>
      <c r="AS1109" s="111">
        <v>4</v>
      </c>
      <c r="AT1109" s="109">
        <v>4</v>
      </c>
      <c r="AU1109" s="109">
        <v>4</v>
      </c>
      <c r="AV1109" s="112">
        <v>4</v>
      </c>
      <c r="AW1109" s="108">
        <v>4</v>
      </c>
      <c r="AX1109" s="109">
        <v>4</v>
      </c>
      <c r="AY1109" s="109">
        <v>4</v>
      </c>
      <c r="AZ1109" s="109">
        <v>4</v>
      </c>
      <c r="BA1109" s="110"/>
      <c r="BB1109" s="111"/>
      <c r="BC1109" s="109"/>
      <c r="BD1109" s="109"/>
      <c r="BE1109" s="321"/>
      <c r="BF1109" s="322"/>
      <c r="BG1109" s="322"/>
      <c r="BH1109" s="322"/>
      <c r="BI1109" s="322"/>
      <c r="BJ1109" s="323"/>
      <c r="BK1109" s="48"/>
      <c r="BL1109" s="48"/>
      <c r="BN1109" s="146">
        <f t="shared" si="1780"/>
        <v>0</v>
      </c>
      <c r="BO1109" s="146">
        <f t="shared" si="1729"/>
        <v>0</v>
      </c>
      <c r="BP1109" s="146">
        <f t="shared" si="1730"/>
        <v>0</v>
      </c>
      <c r="BQ1109" s="146">
        <f t="shared" si="1731"/>
        <v>0</v>
      </c>
      <c r="BR1109" s="146">
        <f t="shared" si="1732"/>
        <v>0</v>
      </c>
      <c r="BS1109" s="146">
        <f t="shared" si="1733"/>
        <v>0</v>
      </c>
      <c r="BT1109" s="146">
        <f t="shared" si="1734"/>
        <v>0</v>
      </c>
      <c r="BU1109" s="146">
        <f t="shared" si="1735"/>
        <v>0</v>
      </c>
      <c r="BV1109" s="146">
        <f t="shared" si="1736"/>
        <v>0</v>
      </c>
      <c r="BW1109" s="146">
        <f t="shared" si="1737"/>
        <v>0</v>
      </c>
      <c r="BX1109" s="146">
        <f t="shared" si="1738"/>
        <v>0</v>
      </c>
      <c r="BY1109" s="146">
        <f t="shared" si="1739"/>
        <v>0</v>
      </c>
      <c r="BZ1109" s="146">
        <f t="shared" si="1740"/>
        <v>0</v>
      </c>
      <c r="CA1109" s="146">
        <f t="shared" si="1741"/>
        <v>0</v>
      </c>
      <c r="CB1109" s="146">
        <f t="shared" si="1742"/>
        <v>0</v>
      </c>
      <c r="CC1109" s="146">
        <f t="shared" si="1743"/>
        <v>0</v>
      </c>
      <c r="CD1109" s="146">
        <f t="shared" si="1744"/>
        <v>0</v>
      </c>
      <c r="CE1109" s="146">
        <f t="shared" si="1745"/>
        <v>0</v>
      </c>
      <c r="CF1109" s="146">
        <f t="shared" si="1746"/>
        <v>0</v>
      </c>
      <c r="CG1109" s="146">
        <f t="shared" si="1747"/>
        <v>0</v>
      </c>
      <c r="CH1109" s="146">
        <f t="shared" si="1748"/>
        <v>0</v>
      </c>
      <c r="CI1109" s="146">
        <f t="shared" si="1749"/>
        <v>0</v>
      </c>
      <c r="CJ1109" s="146">
        <f t="shared" si="1750"/>
        <v>0</v>
      </c>
      <c r="CK1109" s="146">
        <f t="shared" si="1751"/>
        <v>0</v>
      </c>
      <c r="CL1109" s="146">
        <f t="shared" si="1752"/>
        <v>0</v>
      </c>
      <c r="CM1109" s="146">
        <f t="shared" si="1753"/>
        <v>0</v>
      </c>
      <c r="CN1109" s="146">
        <f t="shared" si="1754"/>
        <v>0</v>
      </c>
      <c r="CO1109" s="146">
        <f t="shared" si="1755"/>
        <v>0</v>
      </c>
      <c r="CP1109" s="146">
        <f t="shared" si="1756"/>
        <v>0</v>
      </c>
      <c r="CQ1109" s="146">
        <f t="shared" si="1757"/>
        <v>0</v>
      </c>
      <c r="CR1109" s="146">
        <f t="shared" si="1758"/>
        <v>0</v>
      </c>
      <c r="CS1109" s="146">
        <f t="shared" si="1759"/>
        <v>0</v>
      </c>
      <c r="CT1109" s="146">
        <f t="shared" si="1760"/>
        <v>0</v>
      </c>
      <c r="CU1109" s="146">
        <f t="shared" si="1761"/>
        <v>0</v>
      </c>
      <c r="CV1109" s="146">
        <f t="shared" si="1762"/>
        <v>0</v>
      </c>
      <c r="CW1109" s="146">
        <f t="shared" si="1763"/>
        <v>0</v>
      </c>
      <c r="CX1109" s="146">
        <f t="shared" si="1764"/>
        <v>0</v>
      </c>
      <c r="CY1109" s="146">
        <f t="shared" si="1765"/>
        <v>0</v>
      </c>
      <c r="CZ1109" s="146">
        <f t="shared" si="1766"/>
        <v>0</v>
      </c>
      <c r="DA1109" s="146">
        <f t="shared" si="1767"/>
        <v>0</v>
      </c>
      <c r="DB1109" s="146">
        <f t="shared" si="1768"/>
        <v>0</v>
      </c>
      <c r="DC1109" s="146">
        <f t="shared" si="1769"/>
        <v>0</v>
      </c>
      <c r="DD1109" s="146">
        <f t="shared" si="1770"/>
        <v>0</v>
      </c>
      <c r="DE1109" s="146">
        <f t="shared" si="1771"/>
        <v>0</v>
      </c>
      <c r="DF1109" s="146">
        <f t="shared" si="1772"/>
        <v>0</v>
      </c>
      <c r="DG1109" s="146">
        <f t="shared" si="1773"/>
        <v>0</v>
      </c>
      <c r="DH1109" s="146">
        <f t="shared" si="1774"/>
        <v>0</v>
      </c>
      <c r="DI1109" s="146">
        <f t="shared" si="1775"/>
        <v>0</v>
      </c>
      <c r="DJ1109" s="146">
        <f t="shared" si="1776"/>
        <v>0</v>
      </c>
      <c r="DK1109" s="146">
        <f t="shared" si="1777"/>
        <v>0</v>
      </c>
      <c r="DL1109" s="146">
        <f t="shared" si="1778"/>
        <v>0</v>
      </c>
      <c r="DM1109" s="146">
        <f t="shared" si="1779"/>
        <v>0</v>
      </c>
      <c r="DN1109" s="65"/>
      <c r="DO1109" s="57"/>
      <c r="DP1109" s="57"/>
      <c r="DQ1109" s="58"/>
      <c r="DS1109" s="168" t="e">
        <f>IF(AND(DR1109=#REF!,BL1109=#REF!),'Tiến độ'!D1109,"")</f>
        <v>#REF!</v>
      </c>
    </row>
    <row r="1110" spans="1:123" ht="11.25" customHeight="1">
      <c r="A1110" s="309" t="str">
        <f>IF(B1110="","",MAX($A$7:A1109)+1)</f>
        <v/>
      </c>
      <c r="B1110" s="312"/>
      <c r="C1110" s="254" t="s">
        <v>573</v>
      </c>
      <c r="D1110" s="102" t="s">
        <v>574</v>
      </c>
      <c r="E1110" s="103">
        <v>2</v>
      </c>
      <c r="F1110" s="104">
        <v>30</v>
      </c>
      <c r="G1110" s="105"/>
      <c r="H1110" s="106">
        <f>H1104</f>
        <v>0.5</v>
      </c>
      <c r="I1110" s="107">
        <f>I1104</f>
        <v>0</v>
      </c>
      <c r="J1110" s="28" t="s">
        <v>11952</v>
      </c>
      <c r="K1110" s="108"/>
      <c r="L1110" s="109"/>
      <c r="M1110" s="109"/>
      <c r="N1110" s="110"/>
      <c r="O1110" s="108"/>
      <c r="P1110" s="109"/>
      <c r="Q1110" s="109"/>
      <c r="R1110" s="110"/>
      <c r="S1110" s="108"/>
      <c r="T1110" s="109"/>
      <c r="U1110" s="109"/>
      <c r="V1110" s="109"/>
      <c r="W1110" s="110"/>
      <c r="X1110" s="108"/>
      <c r="Y1110" s="109"/>
      <c r="Z1110" s="109"/>
      <c r="AA1110" s="110"/>
      <c r="AB1110" s="108"/>
      <c r="AC1110" s="109"/>
      <c r="AD1110" s="109"/>
      <c r="AE1110" s="110"/>
      <c r="AF1110" s="108"/>
      <c r="AG1110" s="109"/>
      <c r="AH1110" s="109"/>
      <c r="AI1110" s="362"/>
      <c r="AJ1110" s="363"/>
      <c r="AK1110" s="108"/>
      <c r="AL1110" s="109">
        <v>2</v>
      </c>
      <c r="AM1110" s="109">
        <v>2</v>
      </c>
      <c r="AN1110" s="110">
        <v>2</v>
      </c>
      <c r="AO1110" s="108">
        <v>2</v>
      </c>
      <c r="AP1110" s="109">
        <v>2</v>
      </c>
      <c r="AQ1110" s="109">
        <v>2</v>
      </c>
      <c r="AR1110" s="110">
        <v>2</v>
      </c>
      <c r="AS1110" s="111">
        <v>2</v>
      </c>
      <c r="AT1110" s="109">
        <v>2</v>
      </c>
      <c r="AU1110" s="109">
        <v>2</v>
      </c>
      <c r="AV1110" s="112">
        <v>2</v>
      </c>
      <c r="AW1110" s="108">
        <v>2</v>
      </c>
      <c r="AX1110" s="109">
        <v>2</v>
      </c>
      <c r="AY1110" s="109">
        <v>2</v>
      </c>
      <c r="AZ1110" s="109">
        <v>2</v>
      </c>
      <c r="BA1110" s="110" t="s">
        <v>163</v>
      </c>
      <c r="BB1110" s="111" t="s">
        <v>163</v>
      </c>
      <c r="BC1110" s="109" t="s">
        <v>163</v>
      </c>
      <c r="BD1110" s="109" t="s">
        <v>163</v>
      </c>
      <c r="BE1110" s="321"/>
      <c r="BF1110" s="322"/>
      <c r="BG1110" s="322"/>
      <c r="BH1110" s="322"/>
      <c r="BI1110" s="322"/>
      <c r="BJ1110" s="323"/>
      <c r="BK1110" s="48" t="s">
        <v>1077</v>
      </c>
      <c r="BL1110" s="48" t="s">
        <v>58</v>
      </c>
      <c r="BN1110" s="146">
        <f t="shared" si="1780"/>
        <v>0</v>
      </c>
      <c r="BO1110" s="146">
        <f t="shared" si="1729"/>
        <v>0</v>
      </c>
      <c r="BP1110" s="146">
        <f t="shared" si="1730"/>
        <v>0</v>
      </c>
      <c r="BQ1110" s="146">
        <f t="shared" si="1731"/>
        <v>0</v>
      </c>
      <c r="BR1110" s="146">
        <f t="shared" si="1732"/>
        <v>0</v>
      </c>
      <c r="BS1110" s="146">
        <f t="shared" si="1733"/>
        <v>0</v>
      </c>
      <c r="BT1110" s="146">
        <f t="shared" si="1734"/>
        <v>0</v>
      </c>
      <c r="BU1110" s="146">
        <f t="shared" si="1735"/>
        <v>0</v>
      </c>
      <c r="BV1110" s="146">
        <f t="shared" si="1736"/>
        <v>0</v>
      </c>
      <c r="BW1110" s="146">
        <f t="shared" si="1737"/>
        <v>0</v>
      </c>
      <c r="BX1110" s="146">
        <f t="shared" si="1738"/>
        <v>0</v>
      </c>
      <c r="BY1110" s="146">
        <f t="shared" si="1739"/>
        <v>0</v>
      </c>
      <c r="BZ1110" s="146">
        <f t="shared" si="1740"/>
        <v>0</v>
      </c>
      <c r="CA1110" s="146">
        <f t="shared" si="1741"/>
        <v>0</v>
      </c>
      <c r="CB1110" s="146">
        <f t="shared" si="1742"/>
        <v>0</v>
      </c>
      <c r="CC1110" s="146">
        <f t="shared" si="1743"/>
        <v>0</v>
      </c>
      <c r="CD1110" s="146">
        <f t="shared" si="1744"/>
        <v>0</v>
      </c>
      <c r="CE1110" s="146">
        <f t="shared" si="1745"/>
        <v>0</v>
      </c>
      <c r="CF1110" s="146">
        <f t="shared" si="1746"/>
        <v>0</v>
      </c>
      <c r="CG1110" s="146">
        <f t="shared" si="1747"/>
        <v>0</v>
      </c>
      <c r="CH1110" s="146">
        <f t="shared" si="1748"/>
        <v>0</v>
      </c>
      <c r="CI1110" s="146">
        <f t="shared" si="1749"/>
        <v>0</v>
      </c>
      <c r="CJ1110" s="146">
        <f t="shared" si="1750"/>
        <v>0</v>
      </c>
      <c r="CK1110" s="146">
        <f t="shared" si="1751"/>
        <v>0</v>
      </c>
      <c r="CL1110" s="146">
        <f t="shared" si="1752"/>
        <v>0</v>
      </c>
      <c r="CM1110" s="146">
        <f t="shared" si="1753"/>
        <v>0</v>
      </c>
      <c r="CN1110" s="146">
        <f t="shared" si="1754"/>
        <v>0</v>
      </c>
      <c r="CO1110" s="146">
        <f t="shared" si="1755"/>
        <v>1</v>
      </c>
      <c r="CP1110" s="146">
        <f t="shared" si="1756"/>
        <v>1</v>
      </c>
      <c r="CQ1110" s="146">
        <f t="shared" si="1757"/>
        <v>1</v>
      </c>
      <c r="CR1110" s="146">
        <f t="shared" si="1758"/>
        <v>1</v>
      </c>
      <c r="CS1110" s="146">
        <f t="shared" si="1759"/>
        <v>1</v>
      </c>
      <c r="CT1110" s="146">
        <f t="shared" si="1760"/>
        <v>1</v>
      </c>
      <c r="CU1110" s="146">
        <f t="shared" si="1761"/>
        <v>1</v>
      </c>
      <c r="CV1110" s="146">
        <f t="shared" si="1762"/>
        <v>1</v>
      </c>
      <c r="CW1110" s="146">
        <f t="shared" si="1763"/>
        <v>1</v>
      </c>
      <c r="CX1110" s="146">
        <f t="shared" si="1764"/>
        <v>1</v>
      </c>
      <c r="CY1110" s="146">
        <f t="shared" si="1765"/>
        <v>1</v>
      </c>
      <c r="CZ1110" s="146">
        <f t="shared" si="1766"/>
        <v>1</v>
      </c>
      <c r="DA1110" s="146">
        <f t="shared" si="1767"/>
        <v>1</v>
      </c>
      <c r="DB1110" s="146">
        <f t="shared" si="1768"/>
        <v>1</v>
      </c>
      <c r="DC1110" s="146">
        <f t="shared" si="1769"/>
        <v>1</v>
      </c>
      <c r="DD1110" s="146">
        <f t="shared" si="1770"/>
        <v>0</v>
      </c>
      <c r="DE1110" s="146">
        <f t="shared" si="1771"/>
        <v>0</v>
      </c>
      <c r="DF1110" s="146">
        <f t="shared" si="1772"/>
        <v>0</v>
      </c>
      <c r="DG1110" s="146">
        <f t="shared" si="1773"/>
        <v>0</v>
      </c>
      <c r="DH1110" s="146">
        <f t="shared" si="1774"/>
        <v>0</v>
      </c>
      <c r="DI1110" s="146">
        <f t="shared" si="1775"/>
        <v>0</v>
      </c>
      <c r="DJ1110" s="146">
        <f t="shared" si="1776"/>
        <v>0</v>
      </c>
      <c r="DK1110" s="146">
        <f t="shared" si="1777"/>
        <v>0</v>
      </c>
      <c r="DL1110" s="146">
        <f t="shared" si="1778"/>
        <v>0</v>
      </c>
      <c r="DM1110" s="146">
        <f t="shared" si="1779"/>
        <v>0</v>
      </c>
      <c r="DN1110" s="65">
        <f t="shared" si="1783"/>
        <v>15</v>
      </c>
      <c r="DO1110" s="57" t="str">
        <f t="shared" si="1784"/>
        <v/>
      </c>
      <c r="DP1110" s="57" t="str">
        <f t="shared" si="1685"/>
        <v/>
      </c>
      <c r="DQ1110" s="58">
        <f t="shared" si="1686"/>
        <v>15</v>
      </c>
      <c r="DR1110" s="1">
        <f t="shared" si="1785"/>
        <v>2</v>
      </c>
      <c r="DS1110" s="168" t="e">
        <f>IF(AND(DR1110=#REF!,BL1110=#REF!),'Tiến độ'!D1110,"")</f>
        <v>#REF!</v>
      </c>
    </row>
    <row r="1111" spans="1:123" ht="11.25" customHeight="1">
      <c r="A1111" s="309" t="str">
        <f>IF(B1111="","",MAX($A$7:A1110)+1)</f>
        <v/>
      </c>
      <c r="B1111" s="312"/>
      <c r="C1111" s="254" t="s">
        <v>16</v>
      </c>
      <c r="D1111" s="102" t="s">
        <v>242</v>
      </c>
      <c r="E1111" s="103">
        <v>2</v>
      </c>
      <c r="F1111" s="104">
        <v>39</v>
      </c>
      <c r="G1111" s="105"/>
      <c r="H1111" s="106">
        <f>H1110</f>
        <v>0.5</v>
      </c>
      <c r="I1111" s="107">
        <f>I1110</f>
        <v>0</v>
      </c>
      <c r="J1111" s="28" t="s">
        <v>11952</v>
      </c>
      <c r="K1111" s="108"/>
      <c r="L1111" s="109"/>
      <c r="M1111" s="109"/>
      <c r="N1111" s="110"/>
      <c r="O1111" s="108"/>
      <c r="P1111" s="109"/>
      <c r="Q1111" s="109"/>
      <c r="R1111" s="110"/>
      <c r="S1111" s="108"/>
      <c r="T1111" s="109"/>
      <c r="U1111" s="109"/>
      <c r="V1111" s="109"/>
      <c r="W1111" s="110"/>
      <c r="X1111" s="108"/>
      <c r="Y1111" s="109"/>
      <c r="Z1111" s="109"/>
      <c r="AA1111" s="110"/>
      <c r="AB1111" s="108"/>
      <c r="AC1111" s="109"/>
      <c r="AD1111" s="109"/>
      <c r="AE1111" s="110"/>
      <c r="AF1111" s="108"/>
      <c r="AG1111" s="109"/>
      <c r="AH1111" s="109"/>
      <c r="AI1111" s="362"/>
      <c r="AJ1111" s="363"/>
      <c r="AK1111" s="108"/>
      <c r="AL1111" s="109">
        <v>3</v>
      </c>
      <c r="AM1111" s="109">
        <v>3</v>
      </c>
      <c r="AN1111" s="110">
        <v>3</v>
      </c>
      <c r="AO1111" s="108">
        <v>3</v>
      </c>
      <c r="AP1111" s="109">
        <v>3</v>
      </c>
      <c r="AQ1111" s="109">
        <v>3</v>
      </c>
      <c r="AR1111" s="110">
        <v>3</v>
      </c>
      <c r="AS1111" s="111">
        <v>3</v>
      </c>
      <c r="AT1111" s="109">
        <v>3</v>
      </c>
      <c r="AU1111" s="109">
        <v>3</v>
      </c>
      <c r="AV1111" s="112">
        <v>3</v>
      </c>
      <c r="AW1111" s="108">
        <v>3</v>
      </c>
      <c r="AX1111" s="109">
        <v>3</v>
      </c>
      <c r="AY1111" s="109"/>
      <c r="AZ1111" s="109"/>
      <c r="BA1111" s="110" t="s">
        <v>163</v>
      </c>
      <c r="BB1111" s="111" t="s">
        <v>163</v>
      </c>
      <c r="BC1111" s="109" t="s">
        <v>163</v>
      </c>
      <c r="BD1111" s="109" t="s">
        <v>163</v>
      </c>
      <c r="BE1111" s="321"/>
      <c r="BF1111" s="322"/>
      <c r="BG1111" s="322"/>
      <c r="BH1111" s="322"/>
      <c r="BI1111" s="322"/>
      <c r="BJ1111" s="323"/>
      <c r="BK1111" s="48" t="s">
        <v>1077</v>
      </c>
      <c r="BL1111" s="48" t="s">
        <v>16</v>
      </c>
      <c r="BN1111" s="146">
        <f t="shared" si="1780"/>
        <v>0</v>
      </c>
      <c r="BO1111" s="146">
        <f t="shared" si="1729"/>
        <v>0</v>
      </c>
      <c r="BP1111" s="146">
        <f t="shared" si="1730"/>
        <v>0</v>
      </c>
      <c r="BQ1111" s="146">
        <f t="shared" si="1731"/>
        <v>0</v>
      </c>
      <c r="BR1111" s="146">
        <f t="shared" si="1732"/>
        <v>0</v>
      </c>
      <c r="BS1111" s="146">
        <f t="shared" si="1733"/>
        <v>0</v>
      </c>
      <c r="BT1111" s="146">
        <f t="shared" si="1734"/>
        <v>0</v>
      </c>
      <c r="BU1111" s="146">
        <f t="shared" si="1735"/>
        <v>0</v>
      </c>
      <c r="BV1111" s="146">
        <f t="shared" si="1736"/>
        <v>0</v>
      </c>
      <c r="BW1111" s="146">
        <f t="shared" si="1737"/>
        <v>0</v>
      </c>
      <c r="BX1111" s="146">
        <f t="shared" si="1738"/>
        <v>0</v>
      </c>
      <c r="BY1111" s="146">
        <f t="shared" si="1739"/>
        <v>0</v>
      </c>
      <c r="BZ1111" s="146">
        <f t="shared" si="1740"/>
        <v>0</v>
      </c>
      <c r="CA1111" s="146">
        <f t="shared" si="1741"/>
        <v>0</v>
      </c>
      <c r="CB1111" s="146">
        <f t="shared" si="1742"/>
        <v>0</v>
      </c>
      <c r="CC1111" s="146">
        <f t="shared" si="1743"/>
        <v>0</v>
      </c>
      <c r="CD1111" s="146">
        <f t="shared" si="1744"/>
        <v>0</v>
      </c>
      <c r="CE1111" s="146">
        <f t="shared" si="1745"/>
        <v>0</v>
      </c>
      <c r="CF1111" s="146">
        <f t="shared" si="1746"/>
        <v>0</v>
      </c>
      <c r="CG1111" s="146">
        <f t="shared" si="1747"/>
        <v>0</v>
      </c>
      <c r="CH1111" s="146">
        <f t="shared" si="1748"/>
        <v>0</v>
      </c>
      <c r="CI1111" s="146">
        <f t="shared" si="1749"/>
        <v>0</v>
      </c>
      <c r="CJ1111" s="146">
        <f t="shared" si="1750"/>
        <v>0</v>
      </c>
      <c r="CK1111" s="146">
        <f t="shared" si="1751"/>
        <v>0</v>
      </c>
      <c r="CL1111" s="146">
        <f t="shared" si="1752"/>
        <v>0</v>
      </c>
      <c r="CM1111" s="146">
        <f t="shared" si="1753"/>
        <v>0</v>
      </c>
      <c r="CN1111" s="146">
        <f t="shared" si="1754"/>
        <v>0</v>
      </c>
      <c r="CO1111" s="146">
        <f t="shared" si="1755"/>
        <v>1.5</v>
      </c>
      <c r="CP1111" s="146">
        <f t="shared" si="1756"/>
        <v>1.5</v>
      </c>
      <c r="CQ1111" s="146">
        <f t="shared" si="1757"/>
        <v>1.5</v>
      </c>
      <c r="CR1111" s="146">
        <f t="shared" si="1758"/>
        <v>1.5</v>
      </c>
      <c r="CS1111" s="146">
        <f t="shared" si="1759"/>
        <v>1.5</v>
      </c>
      <c r="CT1111" s="146">
        <f t="shared" si="1760"/>
        <v>1.5</v>
      </c>
      <c r="CU1111" s="146">
        <f t="shared" si="1761"/>
        <v>1.5</v>
      </c>
      <c r="CV1111" s="146">
        <f t="shared" si="1762"/>
        <v>1.5</v>
      </c>
      <c r="CW1111" s="146">
        <f t="shared" si="1763"/>
        <v>1.5</v>
      </c>
      <c r="CX1111" s="146">
        <f t="shared" si="1764"/>
        <v>1.5</v>
      </c>
      <c r="CY1111" s="146">
        <f t="shared" si="1765"/>
        <v>1.5</v>
      </c>
      <c r="CZ1111" s="146">
        <f t="shared" si="1766"/>
        <v>1.5</v>
      </c>
      <c r="DA1111" s="146">
        <f t="shared" si="1767"/>
        <v>1.5</v>
      </c>
      <c r="DB1111" s="146">
        <f t="shared" si="1768"/>
        <v>0</v>
      </c>
      <c r="DC1111" s="146">
        <f t="shared" si="1769"/>
        <v>0</v>
      </c>
      <c r="DD1111" s="146">
        <f t="shared" si="1770"/>
        <v>0</v>
      </c>
      <c r="DE1111" s="146">
        <f t="shared" si="1771"/>
        <v>0</v>
      </c>
      <c r="DF1111" s="146">
        <f t="shared" si="1772"/>
        <v>0</v>
      </c>
      <c r="DG1111" s="146">
        <f t="shared" si="1773"/>
        <v>0</v>
      </c>
      <c r="DH1111" s="146">
        <f t="shared" si="1774"/>
        <v>0</v>
      </c>
      <c r="DI1111" s="146">
        <f t="shared" si="1775"/>
        <v>0</v>
      </c>
      <c r="DJ1111" s="146">
        <f t="shared" si="1776"/>
        <v>0</v>
      </c>
      <c r="DK1111" s="146">
        <f t="shared" si="1777"/>
        <v>0</v>
      </c>
      <c r="DL1111" s="146">
        <f t="shared" si="1778"/>
        <v>0</v>
      </c>
      <c r="DM1111" s="146">
        <f t="shared" si="1779"/>
        <v>0</v>
      </c>
      <c r="DN1111" s="65">
        <f t="shared" si="1783"/>
        <v>19.5</v>
      </c>
      <c r="DO1111" s="57" t="str">
        <f t="shared" si="1784"/>
        <v/>
      </c>
      <c r="DP1111" s="57" t="str">
        <f t="shared" si="1685"/>
        <v/>
      </c>
      <c r="DQ1111" s="58">
        <f t="shared" si="1686"/>
        <v>19.5</v>
      </c>
      <c r="DR1111" s="1">
        <f t="shared" si="1785"/>
        <v>2</v>
      </c>
      <c r="DS1111" s="168" t="e">
        <f>IF(AND(DR1111=#REF!,BL1111=#REF!),'Tiến độ'!D1111,"")</f>
        <v>#REF!</v>
      </c>
    </row>
    <row r="1112" spans="1:123" ht="11.25" customHeight="1">
      <c r="A1112" s="309" t="str">
        <f>IF(B1112="","",MAX($A$7:A1111)+1)</f>
        <v/>
      </c>
      <c r="B1112" s="312"/>
      <c r="C1112" s="254" t="s">
        <v>426</v>
      </c>
      <c r="D1112" s="102" t="s">
        <v>213</v>
      </c>
      <c r="E1112" s="103">
        <v>3</v>
      </c>
      <c r="F1112" s="104">
        <v>60</v>
      </c>
      <c r="G1112" s="105"/>
      <c r="H1112" s="106">
        <f t="shared" ref="H1112:H1114" si="1795">H1111</f>
        <v>0.5</v>
      </c>
      <c r="I1112" s="107">
        <f t="shared" ref="I1112:I1114" si="1796">I1111</f>
        <v>0</v>
      </c>
      <c r="J1112" s="28" t="s">
        <v>11952</v>
      </c>
      <c r="K1112" s="108"/>
      <c r="L1112" s="109"/>
      <c r="M1112" s="109"/>
      <c r="N1112" s="110"/>
      <c r="O1112" s="108"/>
      <c r="P1112" s="109"/>
      <c r="Q1112" s="109"/>
      <c r="R1112" s="110"/>
      <c r="S1112" s="108"/>
      <c r="T1112" s="109"/>
      <c r="U1112" s="109"/>
      <c r="V1112" s="109"/>
      <c r="W1112" s="110"/>
      <c r="X1112" s="108"/>
      <c r="Y1112" s="109"/>
      <c r="Z1112" s="109"/>
      <c r="AA1112" s="110"/>
      <c r="AB1112" s="108"/>
      <c r="AC1112" s="109"/>
      <c r="AD1112" s="109"/>
      <c r="AE1112" s="110"/>
      <c r="AF1112" s="108"/>
      <c r="AG1112" s="109"/>
      <c r="AH1112" s="109"/>
      <c r="AI1112" s="362"/>
      <c r="AJ1112" s="363"/>
      <c r="AK1112" s="108"/>
      <c r="AL1112" s="109">
        <v>4</v>
      </c>
      <c r="AM1112" s="109">
        <v>4</v>
      </c>
      <c r="AN1112" s="110">
        <v>4</v>
      </c>
      <c r="AO1112" s="108">
        <v>4</v>
      </c>
      <c r="AP1112" s="109">
        <v>4</v>
      </c>
      <c r="AQ1112" s="109">
        <v>4</v>
      </c>
      <c r="AR1112" s="110">
        <v>4</v>
      </c>
      <c r="AS1112" s="111">
        <v>4</v>
      </c>
      <c r="AT1112" s="109">
        <v>4</v>
      </c>
      <c r="AU1112" s="109">
        <v>4</v>
      </c>
      <c r="AV1112" s="112">
        <v>4</v>
      </c>
      <c r="AW1112" s="108">
        <v>4</v>
      </c>
      <c r="AX1112" s="109">
        <v>4</v>
      </c>
      <c r="AY1112" s="109">
        <v>4</v>
      </c>
      <c r="AZ1112" s="109">
        <v>4</v>
      </c>
      <c r="BA1112" s="110" t="s">
        <v>163</v>
      </c>
      <c r="BB1112" s="111" t="s">
        <v>163</v>
      </c>
      <c r="BC1112" s="109" t="s">
        <v>163</v>
      </c>
      <c r="BD1112" s="109" t="s">
        <v>163</v>
      </c>
      <c r="BE1112" s="321"/>
      <c r="BF1112" s="322"/>
      <c r="BG1112" s="322"/>
      <c r="BH1112" s="322"/>
      <c r="BI1112" s="322"/>
      <c r="BJ1112" s="323"/>
      <c r="BK1112" s="48" t="s">
        <v>1077</v>
      </c>
      <c r="BL1112" s="48" t="s">
        <v>57</v>
      </c>
      <c r="BN1112" s="146">
        <f t="shared" si="1780"/>
        <v>0</v>
      </c>
      <c r="BO1112" s="146">
        <f t="shared" si="1729"/>
        <v>0</v>
      </c>
      <c r="BP1112" s="146">
        <f t="shared" si="1730"/>
        <v>0</v>
      </c>
      <c r="BQ1112" s="146">
        <f t="shared" si="1731"/>
        <v>0</v>
      </c>
      <c r="BR1112" s="146">
        <f t="shared" si="1732"/>
        <v>0</v>
      </c>
      <c r="BS1112" s="146">
        <f t="shared" si="1733"/>
        <v>0</v>
      </c>
      <c r="BT1112" s="146">
        <f t="shared" si="1734"/>
        <v>0</v>
      </c>
      <c r="BU1112" s="146">
        <f t="shared" si="1735"/>
        <v>0</v>
      </c>
      <c r="BV1112" s="146">
        <f t="shared" si="1736"/>
        <v>0</v>
      </c>
      <c r="BW1112" s="146">
        <f t="shared" si="1737"/>
        <v>0</v>
      </c>
      <c r="BX1112" s="146">
        <f t="shared" si="1738"/>
        <v>0</v>
      </c>
      <c r="BY1112" s="146">
        <f t="shared" si="1739"/>
        <v>0</v>
      </c>
      <c r="BZ1112" s="146">
        <f t="shared" si="1740"/>
        <v>0</v>
      </c>
      <c r="CA1112" s="146">
        <f t="shared" si="1741"/>
        <v>0</v>
      </c>
      <c r="CB1112" s="146">
        <f t="shared" si="1742"/>
        <v>0</v>
      </c>
      <c r="CC1112" s="146">
        <f t="shared" si="1743"/>
        <v>0</v>
      </c>
      <c r="CD1112" s="146">
        <f t="shared" si="1744"/>
        <v>0</v>
      </c>
      <c r="CE1112" s="146">
        <f t="shared" si="1745"/>
        <v>0</v>
      </c>
      <c r="CF1112" s="146">
        <f t="shared" si="1746"/>
        <v>0</v>
      </c>
      <c r="CG1112" s="146">
        <f t="shared" si="1747"/>
        <v>0</v>
      </c>
      <c r="CH1112" s="146">
        <f t="shared" si="1748"/>
        <v>0</v>
      </c>
      <c r="CI1112" s="146">
        <f t="shared" si="1749"/>
        <v>0</v>
      </c>
      <c r="CJ1112" s="146">
        <f t="shared" si="1750"/>
        <v>0</v>
      </c>
      <c r="CK1112" s="146">
        <f t="shared" si="1751"/>
        <v>0</v>
      </c>
      <c r="CL1112" s="146">
        <f t="shared" si="1752"/>
        <v>0</v>
      </c>
      <c r="CM1112" s="146">
        <f t="shared" si="1753"/>
        <v>0</v>
      </c>
      <c r="CN1112" s="146">
        <f t="shared" si="1754"/>
        <v>0</v>
      </c>
      <c r="CO1112" s="146">
        <f t="shared" si="1755"/>
        <v>2</v>
      </c>
      <c r="CP1112" s="146">
        <f t="shared" si="1756"/>
        <v>2</v>
      </c>
      <c r="CQ1112" s="146">
        <f t="shared" si="1757"/>
        <v>2</v>
      </c>
      <c r="CR1112" s="146">
        <f t="shared" si="1758"/>
        <v>2</v>
      </c>
      <c r="CS1112" s="146">
        <f t="shared" si="1759"/>
        <v>2</v>
      </c>
      <c r="CT1112" s="146">
        <f t="shared" si="1760"/>
        <v>2</v>
      </c>
      <c r="CU1112" s="146">
        <f t="shared" si="1761"/>
        <v>2</v>
      </c>
      <c r="CV1112" s="146">
        <f t="shared" si="1762"/>
        <v>2</v>
      </c>
      <c r="CW1112" s="146">
        <f t="shared" si="1763"/>
        <v>2</v>
      </c>
      <c r="CX1112" s="146">
        <f t="shared" si="1764"/>
        <v>2</v>
      </c>
      <c r="CY1112" s="146">
        <f t="shared" si="1765"/>
        <v>2</v>
      </c>
      <c r="CZ1112" s="146">
        <f t="shared" si="1766"/>
        <v>2</v>
      </c>
      <c r="DA1112" s="146">
        <f t="shared" si="1767"/>
        <v>2</v>
      </c>
      <c r="DB1112" s="146">
        <f t="shared" si="1768"/>
        <v>2</v>
      </c>
      <c r="DC1112" s="146">
        <f t="shared" si="1769"/>
        <v>2</v>
      </c>
      <c r="DD1112" s="146">
        <f t="shared" si="1770"/>
        <v>0</v>
      </c>
      <c r="DE1112" s="146">
        <f t="shared" si="1771"/>
        <v>0</v>
      </c>
      <c r="DF1112" s="146">
        <f t="shared" si="1772"/>
        <v>0</v>
      </c>
      <c r="DG1112" s="146">
        <f t="shared" si="1773"/>
        <v>0</v>
      </c>
      <c r="DH1112" s="146">
        <f t="shared" si="1774"/>
        <v>0</v>
      </c>
      <c r="DI1112" s="146">
        <f t="shared" si="1775"/>
        <v>0</v>
      </c>
      <c r="DJ1112" s="146">
        <f t="shared" si="1776"/>
        <v>0</v>
      </c>
      <c r="DK1112" s="146">
        <f t="shared" si="1777"/>
        <v>0</v>
      </c>
      <c r="DL1112" s="146">
        <f t="shared" si="1778"/>
        <v>0</v>
      </c>
      <c r="DM1112" s="146">
        <f t="shared" si="1779"/>
        <v>0</v>
      </c>
      <c r="DN1112" s="65">
        <f t="shared" si="1783"/>
        <v>30</v>
      </c>
      <c r="DO1112" s="57" t="str">
        <f t="shared" si="1784"/>
        <v/>
      </c>
      <c r="DP1112" s="57" t="str">
        <f t="shared" si="1685"/>
        <v/>
      </c>
      <c r="DQ1112" s="58">
        <f t="shared" si="1686"/>
        <v>30</v>
      </c>
      <c r="DR1112" s="1">
        <f t="shared" si="1785"/>
        <v>2</v>
      </c>
      <c r="DS1112" s="168" t="e">
        <f>IF(AND(DR1112=#REF!,BL1112=#REF!),'Tiến độ'!D1112,"")</f>
        <v>#REF!</v>
      </c>
    </row>
    <row r="1113" spans="1:123" ht="11.25" customHeight="1">
      <c r="A1113" s="309" t="str">
        <f>IF(B1113="","",MAX($A$7:A1112)+1)</f>
        <v/>
      </c>
      <c r="B1113" s="312"/>
      <c r="C1113" s="254" t="s">
        <v>1079</v>
      </c>
      <c r="D1113" s="102" t="s">
        <v>1080</v>
      </c>
      <c r="E1113" s="103">
        <v>4</v>
      </c>
      <c r="F1113" s="104">
        <v>75</v>
      </c>
      <c r="G1113" s="105"/>
      <c r="H1113" s="106">
        <f t="shared" si="1795"/>
        <v>0.5</v>
      </c>
      <c r="I1113" s="107">
        <f t="shared" si="1796"/>
        <v>0</v>
      </c>
      <c r="J1113" s="28" t="s">
        <v>11952</v>
      </c>
      <c r="K1113" s="108"/>
      <c r="L1113" s="109"/>
      <c r="M1113" s="109"/>
      <c r="N1113" s="110"/>
      <c r="O1113" s="108"/>
      <c r="P1113" s="109"/>
      <c r="Q1113" s="109"/>
      <c r="R1113" s="110"/>
      <c r="S1113" s="108"/>
      <c r="T1113" s="109"/>
      <c r="U1113" s="109"/>
      <c r="V1113" s="109"/>
      <c r="W1113" s="110"/>
      <c r="X1113" s="108"/>
      <c r="Y1113" s="109"/>
      <c r="Z1113" s="109"/>
      <c r="AA1113" s="110"/>
      <c r="AB1113" s="108"/>
      <c r="AC1113" s="109"/>
      <c r="AD1113" s="109"/>
      <c r="AE1113" s="110"/>
      <c r="AF1113" s="108"/>
      <c r="AG1113" s="109"/>
      <c r="AH1113" s="109"/>
      <c r="AI1113" s="362"/>
      <c r="AJ1113" s="363"/>
      <c r="AK1113" s="108"/>
      <c r="AL1113" s="109">
        <v>5</v>
      </c>
      <c r="AM1113" s="109">
        <v>5</v>
      </c>
      <c r="AN1113" s="110">
        <v>5</v>
      </c>
      <c r="AO1113" s="108">
        <v>5</v>
      </c>
      <c r="AP1113" s="109">
        <v>5</v>
      </c>
      <c r="AQ1113" s="109">
        <v>5</v>
      </c>
      <c r="AR1113" s="110">
        <v>5</v>
      </c>
      <c r="AS1113" s="111">
        <v>5</v>
      </c>
      <c r="AT1113" s="109">
        <v>5</v>
      </c>
      <c r="AU1113" s="109">
        <v>5</v>
      </c>
      <c r="AV1113" s="112">
        <v>5</v>
      </c>
      <c r="AW1113" s="108">
        <v>5</v>
      </c>
      <c r="AX1113" s="109">
        <v>5</v>
      </c>
      <c r="AY1113" s="109">
        <v>5</v>
      </c>
      <c r="AZ1113" s="109">
        <v>5</v>
      </c>
      <c r="BA1113" s="110" t="s">
        <v>163</v>
      </c>
      <c r="BB1113" s="111" t="s">
        <v>163</v>
      </c>
      <c r="BC1113" s="109" t="s">
        <v>163</v>
      </c>
      <c r="BD1113" s="109" t="s">
        <v>163</v>
      </c>
      <c r="BE1113" s="321"/>
      <c r="BF1113" s="322"/>
      <c r="BG1113" s="322"/>
      <c r="BH1113" s="322"/>
      <c r="BI1113" s="322"/>
      <c r="BJ1113" s="323"/>
      <c r="BK1113" s="48" t="s">
        <v>1077</v>
      </c>
      <c r="BL1113" s="48" t="s">
        <v>60</v>
      </c>
      <c r="BN1113" s="146">
        <f t="shared" si="1780"/>
        <v>0</v>
      </c>
      <c r="BO1113" s="146">
        <f t="shared" si="1729"/>
        <v>0</v>
      </c>
      <c r="BP1113" s="146">
        <f t="shared" si="1730"/>
        <v>0</v>
      </c>
      <c r="BQ1113" s="146">
        <f t="shared" si="1731"/>
        <v>0</v>
      </c>
      <c r="BR1113" s="146">
        <f t="shared" si="1732"/>
        <v>0</v>
      </c>
      <c r="BS1113" s="146">
        <f t="shared" si="1733"/>
        <v>0</v>
      </c>
      <c r="BT1113" s="146">
        <f t="shared" si="1734"/>
        <v>0</v>
      </c>
      <c r="BU1113" s="146">
        <f t="shared" si="1735"/>
        <v>0</v>
      </c>
      <c r="BV1113" s="146">
        <f t="shared" si="1736"/>
        <v>0</v>
      </c>
      <c r="BW1113" s="146">
        <f t="shared" si="1737"/>
        <v>0</v>
      </c>
      <c r="BX1113" s="146">
        <f t="shared" si="1738"/>
        <v>0</v>
      </c>
      <c r="BY1113" s="146">
        <f t="shared" si="1739"/>
        <v>0</v>
      </c>
      <c r="BZ1113" s="146">
        <f t="shared" si="1740"/>
        <v>0</v>
      </c>
      <c r="CA1113" s="146">
        <f t="shared" si="1741"/>
        <v>0</v>
      </c>
      <c r="CB1113" s="146">
        <f t="shared" si="1742"/>
        <v>0</v>
      </c>
      <c r="CC1113" s="146">
        <f t="shared" si="1743"/>
        <v>0</v>
      </c>
      <c r="CD1113" s="146">
        <f t="shared" si="1744"/>
        <v>0</v>
      </c>
      <c r="CE1113" s="146">
        <f t="shared" si="1745"/>
        <v>0</v>
      </c>
      <c r="CF1113" s="146">
        <f t="shared" si="1746"/>
        <v>0</v>
      </c>
      <c r="CG1113" s="146">
        <f t="shared" si="1747"/>
        <v>0</v>
      </c>
      <c r="CH1113" s="146">
        <f t="shared" si="1748"/>
        <v>0</v>
      </c>
      <c r="CI1113" s="146">
        <f t="shared" si="1749"/>
        <v>0</v>
      </c>
      <c r="CJ1113" s="146">
        <f t="shared" si="1750"/>
        <v>0</v>
      </c>
      <c r="CK1113" s="146">
        <f t="shared" si="1751"/>
        <v>0</v>
      </c>
      <c r="CL1113" s="146">
        <f t="shared" si="1752"/>
        <v>0</v>
      </c>
      <c r="CM1113" s="146">
        <f t="shared" si="1753"/>
        <v>0</v>
      </c>
      <c r="CN1113" s="146">
        <f t="shared" si="1754"/>
        <v>0</v>
      </c>
      <c r="CO1113" s="146">
        <f t="shared" si="1755"/>
        <v>2.5</v>
      </c>
      <c r="CP1113" s="146">
        <f t="shared" si="1756"/>
        <v>2.5</v>
      </c>
      <c r="CQ1113" s="146">
        <f t="shared" si="1757"/>
        <v>2.5</v>
      </c>
      <c r="CR1113" s="146">
        <f t="shared" si="1758"/>
        <v>2.5</v>
      </c>
      <c r="CS1113" s="146">
        <f t="shared" si="1759"/>
        <v>2.5</v>
      </c>
      <c r="CT1113" s="146">
        <f t="shared" si="1760"/>
        <v>2.5</v>
      </c>
      <c r="CU1113" s="146">
        <f t="shared" si="1761"/>
        <v>2.5</v>
      </c>
      <c r="CV1113" s="146">
        <f t="shared" si="1762"/>
        <v>2.5</v>
      </c>
      <c r="CW1113" s="146">
        <f t="shared" si="1763"/>
        <v>2.5</v>
      </c>
      <c r="CX1113" s="146">
        <f t="shared" si="1764"/>
        <v>2.5</v>
      </c>
      <c r="CY1113" s="146">
        <f t="shared" si="1765"/>
        <v>2.5</v>
      </c>
      <c r="CZ1113" s="146">
        <f t="shared" si="1766"/>
        <v>2.5</v>
      </c>
      <c r="DA1113" s="146">
        <f t="shared" si="1767"/>
        <v>2.5</v>
      </c>
      <c r="DB1113" s="146">
        <f t="shared" si="1768"/>
        <v>2.5</v>
      </c>
      <c r="DC1113" s="146">
        <f t="shared" si="1769"/>
        <v>2.5</v>
      </c>
      <c r="DD1113" s="146">
        <f t="shared" si="1770"/>
        <v>0</v>
      </c>
      <c r="DE1113" s="146">
        <f t="shared" si="1771"/>
        <v>0</v>
      </c>
      <c r="DF1113" s="146">
        <f t="shared" si="1772"/>
        <v>0</v>
      </c>
      <c r="DG1113" s="146">
        <f t="shared" si="1773"/>
        <v>0</v>
      </c>
      <c r="DH1113" s="146">
        <f t="shared" si="1774"/>
        <v>0</v>
      </c>
      <c r="DI1113" s="146">
        <f t="shared" si="1775"/>
        <v>0</v>
      </c>
      <c r="DJ1113" s="146">
        <f t="shared" si="1776"/>
        <v>0</v>
      </c>
      <c r="DK1113" s="146">
        <f t="shared" si="1777"/>
        <v>0</v>
      </c>
      <c r="DL1113" s="146">
        <f t="shared" si="1778"/>
        <v>0</v>
      </c>
      <c r="DM1113" s="146">
        <f t="shared" si="1779"/>
        <v>0</v>
      </c>
      <c r="DN1113" s="65">
        <f t="shared" si="1783"/>
        <v>37.5</v>
      </c>
      <c r="DO1113" s="57" t="str">
        <f t="shared" si="1784"/>
        <v/>
      </c>
      <c r="DP1113" s="57" t="str">
        <f t="shared" si="1685"/>
        <v/>
      </c>
      <c r="DQ1113" s="58">
        <f t="shared" si="1686"/>
        <v>37.5</v>
      </c>
      <c r="DR1113" s="1">
        <f t="shared" si="1785"/>
        <v>2</v>
      </c>
      <c r="DS1113" s="168" t="e">
        <f>IF(AND(DR1113=#REF!,BL1113=#REF!),'Tiến độ'!D1113,"")</f>
        <v>#REF!</v>
      </c>
    </row>
    <row r="1114" spans="1:123" ht="11.25" customHeight="1">
      <c r="A1114" s="309" t="str">
        <f>IF(B1114="","",MAX($A$7:A1113)+1)</f>
        <v/>
      </c>
      <c r="B1114" s="312"/>
      <c r="C1114" s="254" t="s">
        <v>1031</v>
      </c>
      <c r="D1114" s="102" t="s">
        <v>1032</v>
      </c>
      <c r="E1114" s="103">
        <v>4</v>
      </c>
      <c r="F1114" s="104">
        <v>60</v>
      </c>
      <c r="G1114" s="105"/>
      <c r="H1114" s="106">
        <f t="shared" si="1795"/>
        <v>0.5</v>
      </c>
      <c r="I1114" s="107">
        <f t="shared" si="1796"/>
        <v>0</v>
      </c>
      <c r="J1114" s="28" t="s">
        <v>11952</v>
      </c>
      <c r="K1114" s="108"/>
      <c r="L1114" s="109"/>
      <c r="M1114" s="109"/>
      <c r="N1114" s="110"/>
      <c r="O1114" s="108"/>
      <c r="P1114" s="109"/>
      <c r="Q1114" s="109"/>
      <c r="R1114" s="110"/>
      <c r="S1114" s="108"/>
      <c r="T1114" s="109"/>
      <c r="U1114" s="109"/>
      <c r="V1114" s="109"/>
      <c r="W1114" s="110"/>
      <c r="X1114" s="108"/>
      <c r="Y1114" s="109"/>
      <c r="Z1114" s="109"/>
      <c r="AA1114" s="110"/>
      <c r="AB1114" s="108"/>
      <c r="AC1114" s="109"/>
      <c r="AD1114" s="109"/>
      <c r="AE1114" s="110"/>
      <c r="AF1114" s="108"/>
      <c r="AG1114" s="109"/>
      <c r="AH1114" s="109"/>
      <c r="AI1114" s="362"/>
      <c r="AJ1114" s="363"/>
      <c r="AK1114" s="108"/>
      <c r="AL1114" s="109">
        <v>4</v>
      </c>
      <c r="AM1114" s="109">
        <v>4</v>
      </c>
      <c r="AN1114" s="110">
        <v>4</v>
      </c>
      <c r="AO1114" s="108">
        <v>4</v>
      </c>
      <c r="AP1114" s="109">
        <v>4</v>
      </c>
      <c r="AQ1114" s="109">
        <v>4</v>
      </c>
      <c r="AR1114" s="110">
        <v>4</v>
      </c>
      <c r="AS1114" s="111">
        <v>4</v>
      </c>
      <c r="AT1114" s="109">
        <v>4</v>
      </c>
      <c r="AU1114" s="109">
        <v>4</v>
      </c>
      <c r="AV1114" s="112">
        <v>4</v>
      </c>
      <c r="AW1114" s="108">
        <v>4</v>
      </c>
      <c r="AX1114" s="109">
        <v>4</v>
      </c>
      <c r="AY1114" s="109">
        <v>4</v>
      </c>
      <c r="AZ1114" s="109">
        <v>4</v>
      </c>
      <c r="BA1114" s="110" t="s">
        <v>163</v>
      </c>
      <c r="BB1114" s="111" t="s">
        <v>163</v>
      </c>
      <c r="BC1114" s="109" t="s">
        <v>163</v>
      </c>
      <c r="BD1114" s="109" t="s">
        <v>163</v>
      </c>
      <c r="BE1114" s="321"/>
      <c r="BF1114" s="322"/>
      <c r="BG1114" s="322"/>
      <c r="BH1114" s="322"/>
      <c r="BI1114" s="322"/>
      <c r="BJ1114" s="323"/>
      <c r="BK1114" s="48" t="s">
        <v>1077</v>
      </c>
      <c r="BL1114" s="48" t="s">
        <v>59</v>
      </c>
      <c r="BN1114" s="146">
        <f t="shared" si="1780"/>
        <v>0</v>
      </c>
      <c r="BO1114" s="146">
        <f t="shared" si="1729"/>
        <v>0</v>
      </c>
      <c r="BP1114" s="146">
        <f t="shared" si="1730"/>
        <v>0</v>
      </c>
      <c r="BQ1114" s="146">
        <f t="shared" si="1731"/>
        <v>0</v>
      </c>
      <c r="BR1114" s="146">
        <f t="shared" si="1732"/>
        <v>0</v>
      </c>
      <c r="BS1114" s="146">
        <f t="shared" si="1733"/>
        <v>0</v>
      </c>
      <c r="BT1114" s="146">
        <f t="shared" si="1734"/>
        <v>0</v>
      </c>
      <c r="BU1114" s="146">
        <f t="shared" si="1735"/>
        <v>0</v>
      </c>
      <c r="BV1114" s="146">
        <f t="shared" si="1736"/>
        <v>0</v>
      </c>
      <c r="BW1114" s="146">
        <f t="shared" si="1737"/>
        <v>0</v>
      </c>
      <c r="BX1114" s="146">
        <f t="shared" si="1738"/>
        <v>0</v>
      </c>
      <c r="BY1114" s="146">
        <f t="shared" si="1739"/>
        <v>0</v>
      </c>
      <c r="BZ1114" s="146">
        <f t="shared" si="1740"/>
        <v>0</v>
      </c>
      <c r="CA1114" s="146">
        <f t="shared" si="1741"/>
        <v>0</v>
      </c>
      <c r="CB1114" s="146">
        <f t="shared" si="1742"/>
        <v>0</v>
      </c>
      <c r="CC1114" s="146">
        <f t="shared" si="1743"/>
        <v>0</v>
      </c>
      <c r="CD1114" s="146">
        <f t="shared" si="1744"/>
        <v>0</v>
      </c>
      <c r="CE1114" s="146">
        <f t="shared" si="1745"/>
        <v>0</v>
      </c>
      <c r="CF1114" s="146">
        <f t="shared" si="1746"/>
        <v>0</v>
      </c>
      <c r="CG1114" s="146">
        <f t="shared" si="1747"/>
        <v>0</v>
      </c>
      <c r="CH1114" s="146">
        <f t="shared" si="1748"/>
        <v>0</v>
      </c>
      <c r="CI1114" s="146">
        <f t="shared" si="1749"/>
        <v>0</v>
      </c>
      <c r="CJ1114" s="146">
        <f t="shared" si="1750"/>
        <v>0</v>
      </c>
      <c r="CK1114" s="146">
        <f t="shared" si="1751"/>
        <v>0</v>
      </c>
      <c r="CL1114" s="146">
        <f t="shared" si="1752"/>
        <v>0</v>
      </c>
      <c r="CM1114" s="146">
        <f t="shared" si="1753"/>
        <v>0</v>
      </c>
      <c r="CN1114" s="146">
        <f t="shared" si="1754"/>
        <v>0</v>
      </c>
      <c r="CO1114" s="146">
        <f t="shared" si="1755"/>
        <v>2</v>
      </c>
      <c r="CP1114" s="146">
        <f t="shared" si="1756"/>
        <v>2</v>
      </c>
      <c r="CQ1114" s="146">
        <f t="shared" si="1757"/>
        <v>2</v>
      </c>
      <c r="CR1114" s="146">
        <f t="shared" si="1758"/>
        <v>2</v>
      </c>
      <c r="CS1114" s="146">
        <f t="shared" si="1759"/>
        <v>2</v>
      </c>
      <c r="CT1114" s="146">
        <f t="shared" si="1760"/>
        <v>2</v>
      </c>
      <c r="CU1114" s="146">
        <f t="shared" si="1761"/>
        <v>2</v>
      </c>
      <c r="CV1114" s="146">
        <f t="shared" si="1762"/>
        <v>2</v>
      </c>
      <c r="CW1114" s="146">
        <f t="shared" si="1763"/>
        <v>2</v>
      </c>
      <c r="CX1114" s="146">
        <f t="shared" si="1764"/>
        <v>2</v>
      </c>
      <c r="CY1114" s="146">
        <f t="shared" si="1765"/>
        <v>2</v>
      </c>
      <c r="CZ1114" s="146">
        <f t="shared" si="1766"/>
        <v>2</v>
      </c>
      <c r="DA1114" s="146">
        <f t="shared" si="1767"/>
        <v>2</v>
      </c>
      <c r="DB1114" s="146">
        <f t="shared" si="1768"/>
        <v>2</v>
      </c>
      <c r="DC1114" s="146">
        <f t="shared" si="1769"/>
        <v>2</v>
      </c>
      <c r="DD1114" s="146">
        <f t="shared" si="1770"/>
        <v>0</v>
      </c>
      <c r="DE1114" s="146">
        <f t="shared" si="1771"/>
        <v>0</v>
      </c>
      <c r="DF1114" s="146">
        <f t="shared" si="1772"/>
        <v>0</v>
      </c>
      <c r="DG1114" s="146">
        <f t="shared" si="1773"/>
        <v>0</v>
      </c>
      <c r="DH1114" s="146">
        <f t="shared" si="1774"/>
        <v>0</v>
      </c>
      <c r="DI1114" s="146">
        <f t="shared" si="1775"/>
        <v>0</v>
      </c>
      <c r="DJ1114" s="146">
        <f t="shared" si="1776"/>
        <v>0</v>
      </c>
      <c r="DK1114" s="146">
        <f t="shared" si="1777"/>
        <v>0</v>
      </c>
      <c r="DL1114" s="146">
        <f t="shared" si="1778"/>
        <v>0</v>
      </c>
      <c r="DM1114" s="146">
        <f t="shared" si="1779"/>
        <v>0</v>
      </c>
      <c r="DN1114" s="65">
        <f t="shared" si="1783"/>
        <v>30</v>
      </c>
      <c r="DO1114" s="57" t="str">
        <f t="shared" si="1784"/>
        <v/>
      </c>
      <c r="DP1114" s="57" t="str">
        <f t="shared" si="1685"/>
        <v/>
      </c>
      <c r="DQ1114" s="58">
        <f t="shared" si="1686"/>
        <v>30</v>
      </c>
      <c r="DR1114" s="1">
        <f t="shared" si="1785"/>
        <v>2</v>
      </c>
      <c r="DS1114" s="168" t="e">
        <f>IF(AND(DR1114=#REF!,BL1114=#REF!),'Tiến độ'!D1114,"")</f>
        <v>#REF!</v>
      </c>
    </row>
    <row r="1115" spans="1:123" ht="11.25" customHeight="1">
      <c r="A1115" s="310" t="str">
        <f>IF(B1115="","",MAX($A$7:A1114)+1)</f>
        <v/>
      </c>
      <c r="B1115" s="313"/>
      <c r="C1115" s="91" t="s">
        <v>8</v>
      </c>
      <c r="D1115" s="92"/>
      <c r="E1115" s="93">
        <f>SUM(E1099:E1114)</f>
        <v>45</v>
      </c>
      <c r="F1115" s="131"/>
      <c r="G1115" s="132"/>
      <c r="H1115" s="133"/>
      <c r="I1115" s="134"/>
      <c r="J1115" s="30"/>
      <c r="K1115" s="96">
        <f t="shared" ref="K1115:AH1115" si="1797">SUM(K1099:K1114)</f>
        <v>0</v>
      </c>
      <c r="L1115" s="97">
        <f t="shared" si="1797"/>
        <v>0</v>
      </c>
      <c r="M1115" s="97">
        <f t="shared" si="1797"/>
        <v>0</v>
      </c>
      <c r="N1115" s="98">
        <f t="shared" si="1797"/>
        <v>0</v>
      </c>
      <c r="O1115" s="96">
        <f t="shared" si="1797"/>
        <v>0</v>
      </c>
      <c r="P1115" s="97">
        <f t="shared" si="1797"/>
        <v>0</v>
      </c>
      <c r="Q1115" s="97">
        <f t="shared" si="1797"/>
        <v>22</v>
      </c>
      <c r="R1115" s="98">
        <f t="shared" si="1797"/>
        <v>22</v>
      </c>
      <c r="S1115" s="96">
        <f t="shared" si="1797"/>
        <v>22</v>
      </c>
      <c r="T1115" s="97">
        <f t="shared" si="1797"/>
        <v>22</v>
      </c>
      <c r="U1115" s="97">
        <f t="shared" si="1797"/>
        <v>22</v>
      </c>
      <c r="V1115" s="97">
        <f t="shared" si="1797"/>
        <v>22</v>
      </c>
      <c r="W1115" s="98">
        <f t="shared" si="1797"/>
        <v>22</v>
      </c>
      <c r="X1115" s="96">
        <f t="shared" si="1797"/>
        <v>22</v>
      </c>
      <c r="Y1115" s="97">
        <f t="shared" si="1797"/>
        <v>22</v>
      </c>
      <c r="Z1115" s="97">
        <f t="shared" si="1797"/>
        <v>22</v>
      </c>
      <c r="AA1115" s="98">
        <f t="shared" si="1797"/>
        <v>22</v>
      </c>
      <c r="AB1115" s="96">
        <f t="shared" si="1797"/>
        <v>22</v>
      </c>
      <c r="AC1115" s="97">
        <f t="shared" si="1797"/>
        <v>22</v>
      </c>
      <c r="AD1115" s="97">
        <f t="shared" si="1797"/>
        <v>19</v>
      </c>
      <c r="AE1115" s="98">
        <f t="shared" si="1797"/>
        <v>19</v>
      </c>
      <c r="AF1115" s="96">
        <f t="shared" si="1797"/>
        <v>0</v>
      </c>
      <c r="AG1115" s="97">
        <f t="shared" si="1797"/>
        <v>0</v>
      </c>
      <c r="AH1115" s="97">
        <f t="shared" si="1797"/>
        <v>0</v>
      </c>
      <c r="AI1115" s="362"/>
      <c r="AJ1115" s="363"/>
      <c r="AK1115" s="96">
        <f t="shared" ref="AK1115:BD1115" si="1798">SUM(AK1099:AK1114)</f>
        <v>0</v>
      </c>
      <c r="AL1115" s="97">
        <f t="shared" si="1798"/>
        <v>36</v>
      </c>
      <c r="AM1115" s="97">
        <f t="shared" si="1798"/>
        <v>36</v>
      </c>
      <c r="AN1115" s="98">
        <f t="shared" si="1798"/>
        <v>36</v>
      </c>
      <c r="AO1115" s="96">
        <f t="shared" si="1798"/>
        <v>36</v>
      </c>
      <c r="AP1115" s="97">
        <f t="shared" si="1798"/>
        <v>36</v>
      </c>
      <c r="AQ1115" s="97">
        <f t="shared" si="1798"/>
        <v>36</v>
      </c>
      <c r="AR1115" s="98">
        <f t="shared" si="1798"/>
        <v>36</v>
      </c>
      <c r="AS1115" s="99">
        <f t="shared" si="1798"/>
        <v>36</v>
      </c>
      <c r="AT1115" s="97">
        <f t="shared" si="1798"/>
        <v>36</v>
      </c>
      <c r="AU1115" s="97">
        <f t="shared" si="1798"/>
        <v>36</v>
      </c>
      <c r="AV1115" s="100">
        <f t="shared" si="1798"/>
        <v>36</v>
      </c>
      <c r="AW1115" s="96">
        <f t="shared" si="1798"/>
        <v>36</v>
      </c>
      <c r="AX1115" s="97">
        <f t="shared" si="1798"/>
        <v>36</v>
      </c>
      <c r="AY1115" s="97">
        <f t="shared" si="1798"/>
        <v>33</v>
      </c>
      <c r="AZ1115" s="97">
        <f t="shared" si="1798"/>
        <v>33</v>
      </c>
      <c r="BA1115" s="98">
        <f t="shared" si="1798"/>
        <v>0</v>
      </c>
      <c r="BB1115" s="99">
        <f t="shared" si="1798"/>
        <v>0</v>
      </c>
      <c r="BC1115" s="97">
        <f t="shared" si="1798"/>
        <v>0</v>
      </c>
      <c r="BD1115" s="97">
        <f t="shared" si="1798"/>
        <v>0</v>
      </c>
      <c r="BE1115" s="321"/>
      <c r="BF1115" s="322"/>
      <c r="BG1115" s="322"/>
      <c r="BH1115" s="322"/>
      <c r="BI1115" s="322"/>
      <c r="BJ1115" s="323"/>
      <c r="BK1115" s="47"/>
      <c r="BL1115" s="47"/>
      <c r="BN1115" s="146">
        <f t="shared" si="1780"/>
        <v>0</v>
      </c>
      <c r="BO1115" s="146">
        <f t="shared" si="1729"/>
        <v>0</v>
      </c>
      <c r="BP1115" s="146">
        <f t="shared" si="1730"/>
        <v>0</v>
      </c>
      <c r="BQ1115" s="146">
        <f t="shared" si="1731"/>
        <v>0</v>
      </c>
      <c r="BR1115" s="146">
        <f t="shared" si="1732"/>
        <v>0</v>
      </c>
      <c r="BS1115" s="146">
        <f t="shared" si="1733"/>
        <v>0</v>
      </c>
      <c r="BT1115" s="146">
        <f t="shared" si="1734"/>
        <v>0</v>
      </c>
      <c r="BU1115" s="146">
        <f t="shared" si="1735"/>
        <v>0</v>
      </c>
      <c r="BV1115" s="146">
        <f t="shared" si="1736"/>
        <v>0</v>
      </c>
      <c r="BW1115" s="146">
        <f t="shared" si="1737"/>
        <v>0</v>
      </c>
      <c r="BX1115" s="146">
        <f t="shared" si="1738"/>
        <v>0</v>
      </c>
      <c r="BY1115" s="146">
        <f t="shared" si="1739"/>
        <v>0</v>
      </c>
      <c r="BZ1115" s="146">
        <f t="shared" si="1740"/>
        <v>0</v>
      </c>
      <c r="CA1115" s="146">
        <f t="shared" si="1741"/>
        <v>0</v>
      </c>
      <c r="CB1115" s="146">
        <f t="shared" si="1742"/>
        <v>0</v>
      </c>
      <c r="CC1115" s="146">
        <f t="shared" si="1743"/>
        <v>0</v>
      </c>
      <c r="CD1115" s="146">
        <f t="shared" si="1744"/>
        <v>0</v>
      </c>
      <c r="CE1115" s="146">
        <f t="shared" si="1745"/>
        <v>0</v>
      </c>
      <c r="CF1115" s="146">
        <f t="shared" si="1746"/>
        <v>0</v>
      </c>
      <c r="CG1115" s="146">
        <f t="shared" si="1747"/>
        <v>0</v>
      </c>
      <c r="CH1115" s="146">
        <f t="shared" si="1748"/>
        <v>0</v>
      </c>
      <c r="CI1115" s="146">
        <f t="shared" si="1749"/>
        <v>0</v>
      </c>
      <c r="CJ1115" s="146">
        <f t="shared" si="1750"/>
        <v>0</v>
      </c>
      <c r="CK1115" s="146">
        <f t="shared" si="1751"/>
        <v>0</v>
      </c>
      <c r="CL1115" s="146">
        <f t="shared" si="1752"/>
        <v>0</v>
      </c>
      <c r="CM1115" s="146">
        <f t="shared" si="1753"/>
        <v>0</v>
      </c>
      <c r="CN1115" s="146">
        <f t="shared" si="1754"/>
        <v>0</v>
      </c>
      <c r="CO1115" s="146">
        <f t="shared" si="1755"/>
        <v>0</v>
      </c>
      <c r="CP1115" s="146">
        <f t="shared" si="1756"/>
        <v>0</v>
      </c>
      <c r="CQ1115" s="146">
        <f t="shared" si="1757"/>
        <v>0</v>
      </c>
      <c r="CR1115" s="146">
        <f t="shared" si="1758"/>
        <v>0</v>
      </c>
      <c r="CS1115" s="146">
        <f t="shared" si="1759"/>
        <v>0</v>
      </c>
      <c r="CT1115" s="146">
        <f t="shared" si="1760"/>
        <v>0</v>
      </c>
      <c r="CU1115" s="146">
        <f t="shared" si="1761"/>
        <v>0</v>
      </c>
      <c r="CV1115" s="146">
        <f t="shared" si="1762"/>
        <v>0</v>
      </c>
      <c r="CW1115" s="146">
        <f t="shared" si="1763"/>
        <v>0</v>
      </c>
      <c r="CX1115" s="146">
        <f t="shared" si="1764"/>
        <v>0</v>
      </c>
      <c r="CY1115" s="146">
        <f t="shared" si="1765"/>
        <v>0</v>
      </c>
      <c r="CZ1115" s="146">
        <f t="shared" si="1766"/>
        <v>0</v>
      </c>
      <c r="DA1115" s="146">
        <f t="shared" si="1767"/>
        <v>0</v>
      </c>
      <c r="DB1115" s="146">
        <f t="shared" si="1768"/>
        <v>0</v>
      </c>
      <c r="DC1115" s="146">
        <f t="shared" si="1769"/>
        <v>0</v>
      </c>
      <c r="DD1115" s="146">
        <f t="shared" si="1770"/>
        <v>0</v>
      </c>
      <c r="DE1115" s="146">
        <f t="shared" si="1771"/>
        <v>0</v>
      </c>
      <c r="DF1115" s="146">
        <f t="shared" si="1772"/>
        <v>0</v>
      </c>
      <c r="DG1115" s="146">
        <f t="shared" si="1773"/>
        <v>0</v>
      </c>
      <c r="DH1115" s="146">
        <f t="shared" si="1774"/>
        <v>0</v>
      </c>
      <c r="DI1115" s="146">
        <f t="shared" si="1775"/>
        <v>0</v>
      </c>
      <c r="DJ1115" s="146">
        <f t="shared" si="1776"/>
        <v>0</v>
      </c>
      <c r="DK1115" s="146">
        <f t="shared" si="1777"/>
        <v>0</v>
      </c>
      <c r="DL1115" s="146">
        <f t="shared" si="1778"/>
        <v>0</v>
      </c>
      <c r="DM1115" s="146">
        <f t="shared" si="1779"/>
        <v>0</v>
      </c>
      <c r="DN1115" s="54"/>
      <c r="DO1115" s="55"/>
      <c r="DP1115" s="55"/>
      <c r="DQ1115" s="56"/>
      <c r="DS1115" s="168" t="e">
        <f>IF(AND(DR1115=#REF!,BL1115=#REF!),'Tiến độ'!D1115,"")</f>
        <v>#REF!</v>
      </c>
    </row>
    <row r="1116" spans="1:123" ht="11.25" customHeight="1">
      <c r="A1116" s="308">
        <f>IF(B1116="","",MAX($A$7:A1115)+1)</f>
        <v>75</v>
      </c>
      <c r="B1116" s="311" t="s">
        <v>993</v>
      </c>
      <c r="C1116" s="67" t="s">
        <v>455</v>
      </c>
      <c r="D1116" s="68" t="s">
        <v>456</v>
      </c>
      <c r="E1116" s="69">
        <v>3</v>
      </c>
      <c r="F1116" s="70">
        <v>60</v>
      </c>
      <c r="G1116" s="71"/>
      <c r="H1116" s="72">
        <v>0.5</v>
      </c>
      <c r="I1116" s="73"/>
      <c r="J1116" s="24" t="s">
        <v>11953</v>
      </c>
      <c r="K1116" s="74"/>
      <c r="L1116" s="75"/>
      <c r="M1116" s="75"/>
      <c r="N1116" s="76" t="s">
        <v>874</v>
      </c>
      <c r="O1116" s="74" t="s">
        <v>987</v>
      </c>
      <c r="P1116" s="75" t="s">
        <v>987</v>
      </c>
      <c r="Q1116" s="75">
        <v>4</v>
      </c>
      <c r="R1116" s="76">
        <v>4</v>
      </c>
      <c r="S1116" s="74">
        <v>4</v>
      </c>
      <c r="T1116" s="75">
        <v>4</v>
      </c>
      <c r="U1116" s="75">
        <v>4</v>
      </c>
      <c r="V1116" s="75">
        <v>4</v>
      </c>
      <c r="W1116" s="76">
        <v>4</v>
      </c>
      <c r="X1116" s="74">
        <v>4</v>
      </c>
      <c r="Y1116" s="75">
        <v>4</v>
      </c>
      <c r="Z1116" s="75">
        <v>4</v>
      </c>
      <c r="AA1116" s="76">
        <v>4</v>
      </c>
      <c r="AB1116" s="74">
        <v>4</v>
      </c>
      <c r="AC1116" s="75">
        <v>4</v>
      </c>
      <c r="AD1116" s="75">
        <v>4</v>
      </c>
      <c r="AE1116" s="76">
        <v>4</v>
      </c>
      <c r="AF1116" s="74" t="s">
        <v>163</v>
      </c>
      <c r="AG1116" s="75" t="s">
        <v>163</v>
      </c>
      <c r="AH1116" s="75" t="s">
        <v>163</v>
      </c>
      <c r="AI1116" s="362"/>
      <c r="AJ1116" s="363"/>
      <c r="AK1116" s="74" t="s">
        <v>163</v>
      </c>
      <c r="AL1116" s="75"/>
      <c r="AM1116" s="75"/>
      <c r="AN1116" s="76"/>
      <c r="AO1116" s="74"/>
      <c r="AP1116" s="75"/>
      <c r="AQ1116" s="75"/>
      <c r="AR1116" s="76"/>
      <c r="AS1116" s="77"/>
      <c r="AT1116" s="75"/>
      <c r="AU1116" s="75"/>
      <c r="AV1116" s="78"/>
      <c r="AW1116" s="74"/>
      <c r="AX1116" s="75"/>
      <c r="AY1116" s="75"/>
      <c r="AZ1116" s="75"/>
      <c r="BA1116" s="76"/>
      <c r="BB1116" s="77"/>
      <c r="BC1116" s="75"/>
      <c r="BD1116" s="75"/>
      <c r="BE1116" s="321"/>
      <c r="BF1116" s="322"/>
      <c r="BG1116" s="322"/>
      <c r="BH1116" s="322"/>
      <c r="BI1116" s="322"/>
      <c r="BJ1116" s="323"/>
      <c r="BK1116" s="45" t="s">
        <v>1111</v>
      </c>
      <c r="BL1116" s="45" t="s">
        <v>51</v>
      </c>
      <c r="BN1116" s="146">
        <f t="shared" si="1780"/>
        <v>0</v>
      </c>
      <c r="BO1116" s="146">
        <f t="shared" si="1729"/>
        <v>0</v>
      </c>
      <c r="BP1116" s="146">
        <f t="shared" si="1730"/>
        <v>0</v>
      </c>
      <c r="BQ1116" s="146">
        <f t="shared" si="1731"/>
        <v>0</v>
      </c>
      <c r="BR1116" s="146">
        <f t="shared" si="1732"/>
        <v>0</v>
      </c>
      <c r="BS1116" s="146">
        <f t="shared" si="1733"/>
        <v>0</v>
      </c>
      <c r="BT1116" s="146">
        <f t="shared" si="1734"/>
        <v>2</v>
      </c>
      <c r="BU1116" s="146">
        <f t="shared" si="1735"/>
        <v>2</v>
      </c>
      <c r="BV1116" s="146">
        <f t="shared" si="1736"/>
        <v>2</v>
      </c>
      <c r="BW1116" s="146">
        <f t="shared" si="1737"/>
        <v>2</v>
      </c>
      <c r="BX1116" s="146">
        <f t="shared" si="1738"/>
        <v>2</v>
      </c>
      <c r="BY1116" s="146">
        <f t="shared" si="1739"/>
        <v>2</v>
      </c>
      <c r="BZ1116" s="146">
        <f t="shared" si="1740"/>
        <v>2</v>
      </c>
      <c r="CA1116" s="146">
        <f t="shared" si="1741"/>
        <v>2</v>
      </c>
      <c r="CB1116" s="146">
        <f t="shared" si="1742"/>
        <v>2</v>
      </c>
      <c r="CC1116" s="146">
        <f t="shared" si="1743"/>
        <v>2</v>
      </c>
      <c r="CD1116" s="146">
        <f t="shared" si="1744"/>
        <v>2</v>
      </c>
      <c r="CE1116" s="146">
        <f t="shared" si="1745"/>
        <v>2</v>
      </c>
      <c r="CF1116" s="146">
        <f t="shared" si="1746"/>
        <v>2</v>
      </c>
      <c r="CG1116" s="146">
        <f t="shared" si="1747"/>
        <v>2</v>
      </c>
      <c r="CH1116" s="146">
        <f t="shared" si="1748"/>
        <v>2</v>
      </c>
      <c r="CI1116" s="146">
        <f t="shared" si="1749"/>
        <v>0</v>
      </c>
      <c r="CJ1116" s="146">
        <f t="shared" si="1750"/>
        <v>0</v>
      </c>
      <c r="CK1116" s="146">
        <f t="shared" si="1751"/>
        <v>0</v>
      </c>
      <c r="CL1116" s="146">
        <f t="shared" si="1752"/>
        <v>0</v>
      </c>
      <c r="CM1116" s="146">
        <f t="shared" si="1753"/>
        <v>0</v>
      </c>
      <c r="CN1116" s="146">
        <f t="shared" si="1754"/>
        <v>0</v>
      </c>
      <c r="CO1116" s="146">
        <f t="shared" si="1755"/>
        <v>0</v>
      </c>
      <c r="CP1116" s="146">
        <f t="shared" si="1756"/>
        <v>0</v>
      </c>
      <c r="CQ1116" s="146">
        <f t="shared" si="1757"/>
        <v>0</v>
      </c>
      <c r="CR1116" s="146">
        <f t="shared" si="1758"/>
        <v>0</v>
      </c>
      <c r="CS1116" s="146">
        <f t="shared" si="1759"/>
        <v>0</v>
      </c>
      <c r="CT1116" s="146">
        <f t="shared" si="1760"/>
        <v>0</v>
      </c>
      <c r="CU1116" s="146">
        <f t="shared" si="1761"/>
        <v>0</v>
      </c>
      <c r="CV1116" s="146">
        <f t="shared" si="1762"/>
        <v>0</v>
      </c>
      <c r="CW1116" s="146">
        <f t="shared" si="1763"/>
        <v>0</v>
      </c>
      <c r="CX1116" s="146">
        <f t="shared" si="1764"/>
        <v>0</v>
      </c>
      <c r="CY1116" s="146">
        <f t="shared" si="1765"/>
        <v>0</v>
      </c>
      <c r="CZ1116" s="146">
        <f t="shared" si="1766"/>
        <v>0</v>
      </c>
      <c r="DA1116" s="146">
        <f t="shared" si="1767"/>
        <v>0</v>
      </c>
      <c r="DB1116" s="146">
        <f t="shared" si="1768"/>
        <v>0</v>
      </c>
      <c r="DC1116" s="146">
        <f t="shared" si="1769"/>
        <v>0</v>
      </c>
      <c r="DD1116" s="146">
        <f t="shared" si="1770"/>
        <v>0</v>
      </c>
      <c r="DE1116" s="146">
        <f t="shared" si="1771"/>
        <v>0</v>
      </c>
      <c r="DF1116" s="146">
        <f t="shared" si="1772"/>
        <v>0</v>
      </c>
      <c r="DG1116" s="146">
        <f t="shared" si="1773"/>
        <v>0</v>
      </c>
      <c r="DH1116" s="146">
        <f t="shared" si="1774"/>
        <v>0</v>
      </c>
      <c r="DI1116" s="146">
        <f t="shared" si="1775"/>
        <v>0</v>
      </c>
      <c r="DJ1116" s="146">
        <f t="shared" si="1776"/>
        <v>0</v>
      </c>
      <c r="DK1116" s="146">
        <f t="shared" si="1777"/>
        <v>0</v>
      </c>
      <c r="DL1116" s="146">
        <f t="shared" si="1778"/>
        <v>0</v>
      </c>
      <c r="DM1116" s="146">
        <f t="shared" si="1779"/>
        <v>0</v>
      </c>
      <c r="DN1116" s="63">
        <f t="shared" ref="DN1116:DN1131" si="1799">F1116*H1116</f>
        <v>30</v>
      </c>
      <c r="DO1116" s="50">
        <f t="shared" ref="DO1116:DO1131" si="1800">IF(COUNTA(K1116:AC1116)&gt;0,DN1116,"")</f>
        <v>30</v>
      </c>
      <c r="DP1116" s="50" t="str">
        <f t="shared" si="1685"/>
        <v/>
      </c>
      <c r="DQ1116" s="51" t="str">
        <f t="shared" si="1686"/>
        <v/>
      </c>
      <c r="DR1116" s="1">
        <f t="shared" ref="DR1116:DR1131" si="1801">IF(DQ1116="",1,2)</f>
        <v>1</v>
      </c>
      <c r="DS1116" s="168" t="e">
        <f>IF(AND(DR1116=#REF!,BL1116=#REF!),'Tiến độ'!D1116,"")</f>
        <v>#REF!</v>
      </c>
    </row>
    <row r="1117" spans="1:123" ht="11.25" customHeight="1">
      <c r="A1117" s="309" t="str">
        <f>IF(B1117="","",MAX($A$7:A1116)+1)</f>
        <v/>
      </c>
      <c r="B1117" s="312"/>
      <c r="C1117" s="101" t="s">
        <v>1016</v>
      </c>
      <c r="D1117" s="102" t="s">
        <v>1017</v>
      </c>
      <c r="E1117" s="103">
        <v>4</v>
      </c>
      <c r="F1117" s="104">
        <v>60</v>
      </c>
      <c r="G1117" s="105"/>
      <c r="H1117" s="106">
        <f>H1116</f>
        <v>0.5</v>
      </c>
      <c r="I1117" s="107">
        <f>I1116</f>
        <v>0</v>
      </c>
      <c r="J1117" s="28" t="s">
        <v>11953</v>
      </c>
      <c r="K1117" s="108"/>
      <c r="L1117" s="109"/>
      <c r="M1117" s="109"/>
      <c r="N1117" s="110"/>
      <c r="O1117" s="108"/>
      <c r="P1117" s="109"/>
      <c r="Q1117" s="109">
        <v>4</v>
      </c>
      <c r="R1117" s="110">
        <v>4</v>
      </c>
      <c r="S1117" s="108">
        <v>4</v>
      </c>
      <c r="T1117" s="109">
        <v>4</v>
      </c>
      <c r="U1117" s="109">
        <v>4</v>
      </c>
      <c r="V1117" s="109">
        <v>4</v>
      </c>
      <c r="W1117" s="110">
        <v>4</v>
      </c>
      <c r="X1117" s="108">
        <v>4</v>
      </c>
      <c r="Y1117" s="109">
        <v>4</v>
      </c>
      <c r="Z1117" s="109">
        <v>4</v>
      </c>
      <c r="AA1117" s="110">
        <v>4</v>
      </c>
      <c r="AB1117" s="108">
        <v>4</v>
      </c>
      <c r="AC1117" s="109">
        <v>4</v>
      </c>
      <c r="AD1117" s="109">
        <v>4</v>
      </c>
      <c r="AE1117" s="110">
        <v>4</v>
      </c>
      <c r="AF1117" s="108" t="s">
        <v>163</v>
      </c>
      <c r="AG1117" s="109" t="s">
        <v>163</v>
      </c>
      <c r="AH1117" s="109" t="s">
        <v>163</v>
      </c>
      <c r="AI1117" s="362"/>
      <c r="AJ1117" s="363"/>
      <c r="AK1117" s="108" t="s">
        <v>163</v>
      </c>
      <c r="AL1117" s="109"/>
      <c r="AM1117" s="109"/>
      <c r="AN1117" s="110"/>
      <c r="AO1117" s="108"/>
      <c r="AP1117" s="109"/>
      <c r="AQ1117" s="109"/>
      <c r="AR1117" s="110"/>
      <c r="AS1117" s="111"/>
      <c r="AT1117" s="109"/>
      <c r="AU1117" s="109"/>
      <c r="AV1117" s="112"/>
      <c r="AW1117" s="108"/>
      <c r="AX1117" s="109"/>
      <c r="AY1117" s="109"/>
      <c r="AZ1117" s="109"/>
      <c r="BA1117" s="110"/>
      <c r="BB1117" s="111"/>
      <c r="BC1117" s="109"/>
      <c r="BD1117" s="109"/>
      <c r="BE1117" s="321"/>
      <c r="BF1117" s="322"/>
      <c r="BG1117" s="322"/>
      <c r="BH1117" s="322"/>
      <c r="BI1117" s="322"/>
      <c r="BJ1117" s="323"/>
      <c r="BK1117" s="48" t="s">
        <v>18</v>
      </c>
      <c r="BL1117" s="48" t="s">
        <v>29</v>
      </c>
      <c r="BN1117" s="146">
        <f t="shared" si="1780"/>
        <v>0</v>
      </c>
      <c r="BO1117" s="146">
        <f t="shared" si="1729"/>
        <v>0</v>
      </c>
      <c r="BP1117" s="146">
        <f t="shared" si="1730"/>
        <v>0</v>
      </c>
      <c r="BQ1117" s="146">
        <f t="shared" si="1731"/>
        <v>0</v>
      </c>
      <c r="BR1117" s="146">
        <f t="shared" si="1732"/>
        <v>0</v>
      </c>
      <c r="BS1117" s="146">
        <f t="shared" si="1733"/>
        <v>0</v>
      </c>
      <c r="BT1117" s="146">
        <f t="shared" si="1734"/>
        <v>2</v>
      </c>
      <c r="BU1117" s="146">
        <f t="shared" si="1735"/>
        <v>2</v>
      </c>
      <c r="BV1117" s="146">
        <f t="shared" si="1736"/>
        <v>2</v>
      </c>
      <c r="BW1117" s="146">
        <f t="shared" si="1737"/>
        <v>2</v>
      </c>
      <c r="BX1117" s="146">
        <f t="shared" si="1738"/>
        <v>2</v>
      </c>
      <c r="BY1117" s="146">
        <f t="shared" si="1739"/>
        <v>2</v>
      </c>
      <c r="BZ1117" s="146">
        <f t="shared" si="1740"/>
        <v>2</v>
      </c>
      <c r="CA1117" s="146">
        <f t="shared" si="1741"/>
        <v>2</v>
      </c>
      <c r="CB1117" s="146">
        <f t="shared" si="1742"/>
        <v>2</v>
      </c>
      <c r="CC1117" s="146">
        <f t="shared" si="1743"/>
        <v>2</v>
      </c>
      <c r="CD1117" s="146">
        <f t="shared" si="1744"/>
        <v>2</v>
      </c>
      <c r="CE1117" s="146">
        <f t="shared" si="1745"/>
        <v>2</v>
      </c>
      <c r="CF1117" s="146">
        <f t="shared" si="1746"/>
        <v>2</v>
      </c>
      <c r="CG1117" s="146">
        <f t="shared" si="1747"/>
        <v>2</v>
      </c>
      <c r="CH1117" s="146">
        <f t="shared" si="1748"/>
        <v>2</v>
      </c>
      <c r="CI1117" s="146">
        <f t="shared" si="1749"/>
        <v>0</v>
      </c>
      <c r="CJ1117" s="146">
        <f t="shared" si="1750"/>
        <v>0</v>
      </c>
      <c r="CK1117" s="146">
        <f t="shared" si="1751"/>
        <v>0</v>
      </c>
      <c r="CL1117" s="146">
        <f t="shared" si="1752"/>
        <v>0</v>
      </c>
      <c r="CM1117" s="146">
        <f t="shared" si="1753"/>
        <v>0</v>
      </c>
      <c r="CN1117" s="146">
        <f t="shared" si="1754"/>
        <v>0</v>
      </c>
      <c r="CO1117" s="146">
        <f t="shared" si="1755"/>
        <v>0</v>
      </c>
      <c r="CP1117" s="146">
        <f t="shared" si="1756"/>
        <v>0</v>
      </c>
      <c r="CQ1117" s="146">
        <f t="shared" si="1757"/>
        <v>0</v>
      </c>
      <c r="CR1117" s="146">
        <f t="shared" si="1758"/>
        <v>0</v>
      </c>
      <c r="CS1117" s="146">
        <f t="shared" si="1759"/>
        <v>0</v>
      </c>
      <c r="CT1117" s="146">
        <f t="shared" si="1760"/>
        <v>0</v>
      </c>
      <c r="CU1117" s="146">
        <f t="shared" si="1761"/>
        <v>0</v>
      </c>
      <c r="CV1117" s="146">
        <f t="shared" si="1762"/>
        <v>0</v>
      </c>
      <c r="CW1117" s="146">
        <f t="shared" si="1763"/>
        <v>0</v>
      </c>
      <c r="CX1117" s="146">
        <f t="shared" si="1764"/>
        <v>0</v>
      </c>
      <c r="CY1117" s="146">
        <f t="shared" si="1765"/>
        <v>0</v>
      </c>
      <c r="CZ1117" s="146">
        <f t="shared" si="1766"/>
        <v>0</v>
      </c>
      <c r="DA1117" s="146">
        <f t="shared" si="1767"/>
        <v>0</v>
      </c>
      <c r="DB1117" s="146">
        <f t="shared" si="1768"/>
        <v>0</v>
      </c>
      <c r="DC1117" s="146">
        <f t="shared" si="1769"/>
        <v>0</v>
      </c>
      <c r="DD1117" s="146">
        <f t="shared" si="1770"/>
        <v>0</v>
      </c>
      <c r="DE1117" s="146">
        <f t="shared" si="1771"/>
        <v>0</v>
      </c>
      <c r="DF1117" s="146">
        <f t="shared" si="1772"/>
        <v>0</v>
      </c>
      <c r="DG1117" s="146">
        <f t="shared" si="1773"/>
        <v>0</v>
      </c>
      <c r="DH1117" s="146">
        <f t="shared" si="1774"/>
        <v>0</v>
      </c>
      <c r="DI1117" s="146">
        <f t="shared" si="1775"/>
        <v>0</v>
      </c>
      <c r="DJ1117" s="146">
        <f t="shared" si="1776"/>
        <v>0</v>
      </c>
      <c r="DK1117" s="146">
        <f t="shared" si="1777"/>
        <v>0</v>
      </c>
      <c r="DL1117" s="146">
        <f t="shared" si="1778"/>
        <v>0</v>
      </c>
      <c r="DM1117" s="146">
        <f t="shared" si="1779"/>
        <v>0</v>
      </c>
      <c r="DN1117" s="65">
        <f t="shared" si="1799"/>
        <v>30</v>
      </c>
      <c r="DO1117" s="57">
        <f t="shared" si="1800"/>
        <v>30</v>
      </c>
      <c r="DP1117" s="57" t="str">
        <f t="shared" si="1685"/>
        <v/>
      </c>
      <c r="DQ1117" s="58" t="str">
        <f t="shared" si="1686"/>
        <v/>
      </c>
      <c r="DR1117" s="1">
        <f t="shared" si="1801"/>
        <v>1</v>
      </c>
      <c r="DS1117" s="168" t="e">
        <f>IF(AND(DR1117=#REF!,BL1117=#REF!),'Tiến độ'!D1117,"")</f>
        <v>#REF!</v>
      </c>
    </row>
    <row r="1118" spans="1:123" ht="11.25" customHeight="1">
      <c r="A1118" s="309" t="str">
        <f>IF(B1118="","",MAX($A$7:A1117)+1)</f>
        <v/>
      </c>
      <c r="B1118" s="312"/>
      <c r="C1118" s="101" t="s">
        <v>1078</v>
      </c>
      <c r="D1118" s="102" t="s">
        <v>1015</v>
      </c>
      <c r="E1118" s="103">
        <v>4</v>
      </c>
      <c r="F1118" s="104">
        <v>75</v>
      </c>
      <c r="G1118" s="105"/>
      <c r="H1118" s="106">
        <f t="shared" ref="H1118:H1121" si="1802">H1117</f>
        <v>0.5</v>
      </c>
      <c r="I1118" s="107">
        <f t="shared" ref="I1118:I1121" si="1803">I1117</f>
        <v>0</v>
      </c>
      <c r="J1118" s="28" t="s">
        <v>11953</v>
      </c>
      <c r="K1118" s="108"/>
      <c r="L1118" s="109"/>
      <c r="M1118" s="109"/>
      <c r="N1118" s="110"/>
      <c r="O1118" s="108"/>
      <c r="P1118" s="109"/>
      <c r="Q1118" s="109">
        <v>5</v>
      </c>
      <c r="R1118" s="110">
        <v>5</v>
      </c>
      <c r="S1118" s="108">
        <v>5</v>
      </c>
      <c r="T1118" s="109">
        <v>5</v>
      </c>
      <c r="U1118" s="109">
        <v>5</v>
      </c>
      <c r="V1118" s="109">
        <v>5</v>
      </c>
      <c r="W1118" s="110">
        <v>5</v>
      </c>
      <c r="X1118" s="108">
        <v>5</v>
      </c>
      <c r="Y1118" s="109">
        <v>5</v>
      </c>
      <c r="Z1118" s="109">
        <v>5</v>
      </c>
      <c r="AA1118" s="110">
        <v>5</v>
      </c>
      <c r="AB1118" s="108">
        <v>5</v>
      </c>
      <c r="AC1118" s="109">
        <v>5</v>
      </c>
      <c r="AD1118" s="109">
        <v>5</v>
      </c>
      <c r="AE1118" s="110">
        <v>5</v>
      </c>
      <c r="AF1118" s="108" t="s">
        <v>163</v>
      </c>
      <c r="AG1118" s="109" t="s">
        <v>163</v>
      </c>
      <c r="AH1118" s="109" t="s">
        <v>163</v>
      </c>
      <c r="AI1118" s="362"/>
      <c r="AJ1118" s="363"/>
      <c r="AK1118" s="108" t="s">
        <v>163</v>
      </c>
      <c r="AL1118" s="109"/>
      <c r="AM1118" s="109"/>
      <c r="AN1118" s="110"/>
      <c r="AO1118" s="108"/>
      <c r="AP1118" s="109"/>
      <c r="AQ1118" s="109"/>
      <c r="AR1118" s="110"/>
      <c r="AS1118" s="111"/>
      <c r="AT1118" s="109"/>
      <c r="AU1118" s="109"/>
      <c r="AV1118" s="112"/>
      <c r="AW1118" s="108"/>
      <c r="AX1118" s="109"/>
      <c r="AY1118" s="109"/>
      <c r="AZ1118" s="109"/>
      <c r="BA1118" s="110"/>
      <c r="BB1118" s="111"/>
      <c r="BC1118" s="109"/>
      <c r="BD1118" s="109"/>
      <c r="BE1118" s="321"/>
      <c r="BF1118" s="322"/>
      <c r="BG1118" s="322"/>
      <c r="BH1118" s="322"/>
      <c r="BI1118" s="322"/>
      <c r="BJ1118" s="323"/>
      <c r="BK1118" s="48" t="s">
        <v>18</v>
      </c>
      <c r="BL1118" s="48" t="s">
        <v>30</v>
      </c>
      <c r="BN1118" s="146">
        <f t="shared" si="1780"/>
        <v>0</v>
      </c>
      <c r="BO1118" s="146">
        <f t="shared" si="1729"/>
        <v>0</v>
      </c>
      <c r="BP1118" s="146">
        <f t="shared" si="1730"/>
        <v>0</v>
      </c>
      <c r="BQ1118" s="146">
        <f t="shared" si="1731"/>
        <v>0</v>
      </c>
      <c r="BR1118" s="146">
        <f t="shared" si="1732"/>
        <v>0</v>
      </c>
      <c r="BS1118" s="146">
        <f t="shared" si="1733"/>
        <v>0</v>
      </c>
      <c r="BT1118" s="146">
        <f t="shared" si="1734"/>
        <v>2.5</v>
      </c>
      <c r="BU1118" s="146">
        <f t="shared" si="1735"/>
        <v>2.5</v>
      </c>
      <c r="BV1118" s="146">
        <f t="shared" si="1736"/>
        <v>2.5</v>
      </c>
      <c r="BW1118" s="146">
        <f t="shared" si="1737"/>
        <v>2.5</v>
      </c>
      <c r="BX1118" s="146">
        <f t="shared" si="1738"/>
        <v>2.5</v>
      </c>
      <c r="BY1118" s="146">
        <f t="shared" si="1739"/>
        <v>2.5</v>
      </c>
      <c r="BZ1118" s="146">
        <f t="shared" si="1740"/>
        <v>2.5</v>
      </c>
      <c r="CA1118" s="146">
        <f t="shared" si="1741"/>
        <v>2.5</v>
      </c>
      <c r="CB1118" s="146">
        <f t="shared" si="1742"/>
        <v>2.5</v>
      </c>
      <c r="CC1118" s="146">
        <f t="shared" si="1743"/>
        <v>2.5</v>
      </c>
      <c r="CD1118" s="146">
        <f t="shared" si="1744"/>
        <v>2.5</v>
      </c>
      <c r="CE1118" s="146">
        <f t="shared" si="1745"/>
        <v>2.5</v>
      </c>
      <c r="CF1118" s="146">
        <f t="shared" si="1746"/>
        <v>2.5</v>
      </c>
      <c r="CG1118" s="146">
        <f t="shared" si="1747"/>
        <v>2.5</v>
      </c>
      <c r="CH1118" s="146">
        <f t="shared" si="1748"/>
        <v>2.5</v>
      </c>
      <c r="CI1118" s="146">
        <f t="shared" si="1749"/>
        <v>0</v>
      </c>
      <c r="CJ1118" s="146">
        <f t="shared" si="1750"/>
        <v>0</v>
      </c>
      <c r="CK1118" s="146">
        <f t="shared" si="1751"/>
        <v>0</v>
      </c>
      <c r="CL1118" s="146">
        <f t="shared" si="1752"/>
        <v>0</v>
      </c>
      <c r="CM1118" s="146">
        <f t="shared" si="1753"/>
        <v>0</v>
      </c>
      <c r="CN1118" s="146">
        <f t="shared" si="1754"/>
        <v>0</v>
      </c>
      <c r="CO1118" s="146">
        <f t="shared" si="1755"/>
        <v>0</v>
      </c>
      <c r="CP1118" s="146">
        <f t="shared" si="1756"/>
        <v>0</v>
      </c>
      <c r="CQ1118" s="146">
        <f t="shared" si="1757"/>
        <v>0</v>
      </c>
      <c r="CR1118" s="146">
        <f t="shared" si="1758"/>
        <v>0</v>
      </c>
      <c r="CS1118" s="146">
        <f t="shared" si="1759"/>
        <v>0</v>
      </c>
      <c r="CT1118" s="146">
        <f t="shared" si="1760"/>
        <v>0</v>
      </c>
      <c r="CU1118" s="146">
        <f t="shared" si="1761"/>
        <v>0</v>
      </c>
      <c r="CV1118" s="146">
        <f t="shared" si="1762"/>
        <v>0</v>
      </c>
      <c r="CW1118" s="146">
        <f t="shared" si="1763"/>
        <v>0</v>
      </c>
      <c r="CX1118" s="146">
        <f t="shared" si="1764"/>
        <v>0</v>
      </c>
      <c r="CY1118" s="146">
        <f t="shared" si="1765"/>
        <v>0</v>
      </c>
      <c r="CZ1118" s="146">
        <f t="shared" si="1766"/>
        <v>0</v>
      </c>
      <c r="DA1118" s="146">
        <f t="shared" si="1767"/>
        <v>0</v>
      </c>
      <c r="DB1118" s="146">
        <f t="shared" si="1768"/>
        <v>0</v>
      </c>
      <c r="DC1118" s="146">
        <f t="shared" si="1769"/>
        <v>0</v>
      </c>
      <c r="DD1118" s="146">
        <f t="shared" si="1770"/>
        <v>0</v>
      </c>
      <c r="DE1118" s="146">
        <f t="shared" si="1771"/>
        <v>0</v>
      </c>
      <c r="DF1118" s="146">
        <f t="shared" si="1772"/>
        <v>0</v>
      </c>
      <c r="DG1118" s="146">
        <f t="shared" si="1773"/>
        <v>0</v>
      </c>
      <c r="DH1118" s="146">
        <f t="shared" si="1774"/>
        <v>0</v>
      </c>
      <c r="DI1118" s="146">
        <f t="shared" si="1775"/>
        <v>0</v>
      </c>
      <c r="DJ1118" s="146">
        <f t="shared" si="1776"/>
        <v>0</v>
      </c>
      <c r="DK1118" s="146">
        <f t="shared" si="1777"/>
        <v>0</v>
      </c>
      <c r="DL1118" s="146">
        <f t="shared" si="1778"/>
        <v>0</v>
      </c>
      <c r="DM1118" s="146">
        <f t="shared" si="1779"/>
        <v>0</v>
      </c>
      <c r="DN1118" s="65">
        <f t="shared" si="1799"/>
        <v>37.5</v>
      </c>
      <c r="DO1118" s="57">
        <f t="shared" si="1800"/>
        <v>37.5</v>
      </c>
      <c r="DP1118" s="57" t="str">
        <f t="shared" si="1685"/>
        <v/>
      </c>
      <c r="DQ1118" s="58" t="str">
        <f t="shared" si="1686"/>
        <v/>
      </c>
      <c r="DR1118" s="1">
        <f t="shared" si="1801"/>
        <v>1</v>
      </c>
      <c r="DS1118" s="168" t="e">
        <f>IF(AND(DR1118=#REF!,BL1118=#REF!),'Tiến độ'!D1118,"")</f>
        <v>#REF!</v>
      </c>
    </row>
    <row r="1119" spans="1:123" ht="11.25" customHeight="1">
      <c r="A1119" s="309" t="str">
        <f>IF(B1119="","",MAX($A$7:A1118)+1)</f>
        <v/>
      </c>
      <c r="B1119" s="312"/>
      <c r="C1119" s="101" t="s">
        <v>1019</v>
      </c>
      <c r="D1119" s="102" t="s">
        <v>11968</v>
      </c>
      <c r="E1119" s="103">
        <v>2</v>
      </c>
      <c r="F1119" s="104">
        <v>30</v>
      </c>
      <c r="G1119" s="105"/>
      <c r="H1119" s="106">
        <f t="shared" si="1802"/>
        <v>0.5</v>
      </c>
      <c r="I1119" s="107">
        <f t="shared" si="1803"/>
        <v>0</v>
      </c>
      <c r="J1119" s="28" t="s">
        <v>11953</v>
      </c>
      <c r="K1119" s="108"/>
      <c r="L1119" s="109"/>
      <c r="M1119" s="109"/>
      <c r="N1119" s="110"/>
      <c r="O1119" s="108"/>
      <c r="P1119" s="109"/>
      <c r="Q1119" s="109">
        <v>2</v>
      </c>
      <c r="R1119" s="110">
        <v>2</v>
      </c>
      <c r="S1119" s="108">
        <v>2</v>
      </c>
      <c r="T1119" s="109">
        <v>2</v>
      </c>
      <c r="U1119" s="109">
        <v>2</v>
      </c>
      <c r="V1119" s="109">
        <v>2</v>
      </c>
      <c r="W1119" s="110">
        <v>2</v>
      </c>
      <c r="X1119" s="108">
        <v>2</v>
      </c>
      <c r="Y1119" s="109">
        <v>2</v>
      </c>
      <c r="Z1119" s="109">
        <v>2</v>
      </c>
      <c r="AA1119" s="110">
        <v>2</v>
      </c>
      <c r="AB1119" s="108">
        <v>2</v>
      </c>
      <c r="AC1119" s="109">
        <v>2</v>
      </c>
      <c r="AD1119" s="109">
        <v>2</v>
      </c>
      <c r="AE1119" s="110">
        <v>2</v>
      </c>
      <c r="AF1119" s="108" t="s">
        <v>163</v>
      </c>
      <c r="AG1119" s="109" t="s">
        <v>163</v>
      </c>
      <c r="AH1119" s="109" t="s">
        <v>163</v>
      </c>
      <c r="AI1119" s="362"/>
      <c r="AJ1119" s="363"/>
      <c r="AK1119" s="108" t="s">
        <v>163</v>
      </c>
      <c r="AL1119" s="109"/>
      <c r="AM1119" s="109"/>
      <c r="AN1119" s="110"/>
      <c r="AO1119" s="108"/>
      <c r="AP1119" s="109"/>
      <c r="AQ1119" s="109"/>
      <c r="AR1119" s="110"/>
      <c r="AS1119" s="111"/>
      <c r="AT1119" s="109"/>
      <c r="AU1119" s="109"/>
      <c r="AV1119" s="112"/>
      <c r="AW1119" s="108"/>
      <c r="AX1119" s="109"/>
      <c r="AY1119" s="109"/>
      <c r="AZ1119" s="109"/>
      <c r="BA1119" s="110"/>
      <c r="BB1119" s="111"/>
      <c r="BC1119" s="109"/>
      <c r="BD1119" s="109"/>
      <c r="BE1119" s="321"/>
      <c r="BF1119" s="322"/>
      <c r="BG1119" s="322"/>
      <c r="BH1119" s="322"/>
      <c r="BI1119" s="322"/>
      <c r="BJ1119" s="323"/>
      <c r="BK1119" s="48" t="s">
        <v>18</v>
      </c>
      <c r="BL1119" s="48" t="s">
        <v>29</v>
      </c>
      <c r="BN1119" s="146">
        <f t="shared" si="1780"/>
        <v>0</v>
      </c>
      <c r="BO1119" s="146">
        <f t="shared" si="1729"/>
        <v>0</v>
      </c>
      <c r="BP1119" s="146">
        <f t="shared" si="1730"/>
        <v>0</v>
      </c>
      <c r="BQ1119" s="146">
        <f t="shared" si="1731"/>
        <v>0</v>
      </c>
      <c r="BR1119" s="146">
        <f t="shared" si="1732"/>
        <v>0</v>
      </c>
      <c r="BS1119" s="146">
        <f t="shared" si="1733"/>
        <v>0</v>
      </c>
      <c r="BT1119" s="146">
        <f t="shared" si="1734"/>
        <v>1</v>
      </c>
      <c r="BU1119" s="146">
        <f t="shared" si="1735"/>
        <v>1</v>
      </c>
      <c r="BV1119" s="146">
        <f t="shared" si="1736"/>
        <v>1</v>
      </c>
      <c r="BW1119" s="146">
        <f t="shared" si="1737"/>
        <v>1</v>
      </c>
      <c r="BX1119" s="146">
        <f t="shared" si="1738"/>
        <v>1</v>
      </c>
      <c r="BY1119" s="146">
        <f t="shared" si="1739"/>
        <v>1</v>
      </c>
      <c r="BZ1119" s="146">
        <f t="shared" si="1740"/>
        <v>1</v>
      </c>
      <c r="CA1119" s="146">
        <f t="shared" si="1741"/>
        <v>1</v>
      </c>
      <c r="CB1119" s="146">
        <f t="shared" si="1742"/>
        <v>1</v>
      </c>
      <c r="CC1119" s="146">
        <f t="shared" si="1743"/>
        <v>1</v>
      </c>
      <c r="CD1119" s="146">
        <f t="shared" si="1744"/>
        <v>1</v>
      </c>
      <c r="CE1119" s="146">
        <f t="shared" si="1745"/>
        <v>1</v>
      </c>
      <c r="CF1119" s="146">
        <f t="shared" si="1746"/>
        <v>1</v>
      </c>
      <c r="CG1119" s="146">
        <f t="shared" si="1747"/>
        <v>1</v>
      </c>
      <c r="CH1119" s="146">
        <f t="shared" si="1748"/>
        <v>1</v>
      </c>
      <c r="CI1119" s="146">
        <f t="shared" si="1749"/>
        <v>0</v>
      </c>
      <c r="CJ1119" s="146">
        <f t="shared" si="1750"/>
        <v>0</v>
      </c>
      <c r="CK1119" s="146">
        <f t="shared" si="1751"/>
        <v>0</v>
      </c>
      <c r="CL1119" s="146">
        <f t="shared" si="1752"/>
        <v>0</v>
      </c>
      <c r="CM1119" s="146">
        <f t="shared" si="1753"/>
        <v>0</v>
      </c>
      <c r="CN1119" s="146">
        <f t="shared" si="1754"/>
        <v>0</v>
      </c>
      <c r="CO1119" s="146">
        <f t="shared" si="1755"/>
        <v>0</v>
      </c>
      <c r="CP1119" s="146">
        <f t="shared" si="1756"/>
        <v>0</v>
      </c>
      <c r="CQ1119" s="146">
        <f t="shared" si="1757"/>
        <v>0</v>
      </c>
      <c r="CR1119" s="146">
        <f t="shared" si="1758"/>
        <v>0</v>
      </c>
      <c r="CS1119" s="146">
        <f t="shared" si="1759"/>
        <v>0</v>
      </c>
      <c r="CT1119" s="146">
        <f t="shared" si="1760"/>
        <v>0</v>
      </c>
      <c r="CU1119" s="146">
        <f t="shared" si="1761"/>
        <v>0</v>
      </c>
      <c r="CV1119" s="146">
        <f t="shared" si="1762"/>
        <v>0</v>
      </c>
      <c r="CW1119" s="146">
        <f t="shared" si="1763"/>
        <v>0</v>
      </c>
      <c r="CX1119" s="146">
        <f t="shared" si="1764"/>
        <v>0</v>
      </c>
      <c r="CY1119" s="146">
        <f t="shared" si="1765"/>
        <v>0</v>
      </c>
      <c r="CZ1119" s="146">
        <f t="shared" si="1766"/>
        <v>0</v>
      </c>
      <c r="DA1119" s="146">
        <f t="shared" si="1767"/>
        <v>0</v>
      </c>
      <c r="DB1119" s="146">
        <f t="shared" si="1768"/>
        <v>0</v>
      </c>
      <c r="DC1119" s="146">
        <f t="shared" si="1769"/>
        <v>0</v>
      </c>
      <c r="DD1119" s="146">
        <f t="shared" si="1770"/>
        <v>0</v>
      </c>
      <c r="DE1119" s="146">
        <f t="shared" si="1771"/>
        <v>0</v>
      </c>
      <c r="DF1119" s="146">
        <f t="shared" si="1772"/>
        <v>0</v>
      </c>
      <c r="DG1119" s="146">
        <f t="shared" si="1773"/>
        <v>0</v>
      </c>
      <c r="DH1119" s="146">
        <f t="shared" si="1774"/>
        <v>0</v>
      </c>
      <c r="DI1119" s="146">
        <f t="shared" si="1775"/>
        <v>0</v>
      </c>
      <c r="DJ1119" s="146">
        <f t="shared" si="1776"/>
        <v>0</v>
      </c>
      <c r="DK1119" s="146">
        <f t="shared" si="1777"/>
        <v>0</v>
      </c>
      <c r="DL1119" s="146">
        <f t="shared" si="1778"/>
        <v>0</v>
      </c>
      <c r="DM1119" s="146">
        <f t="shared" si="1779"/>
        <v>0</v>
      </c>
      <c r="DN1119" s="65">
        <f t="shared" si="1799"/>
        <v>15</v>
      </c>
      <c r="DO1119" s="57">
        <f t="shared" si="1800"/>
        <v>15</v>
      </c>
      <c r="DP1119" s="57" t="str">
        <f t="shared" si="1685"/>
        <v/>
      </c>
      <c r="DQ1119" s="58" t="str">
        <f t="shared" si="1686"/>
        <v/>
      </c>
      <c r="DR1119" s="1">
        <f t="shared" si="1801"/>
        <v>1</v>
      </c>
      <c r="DS1119" s="168" t="e">
        <f>IF(AND(DR1119=#REF!,BL1119=#REF!),'Tiến độ'!D1119,"")</f>
        <v>#REF!</v>
      </c>
    </row>
    <row r="1120" spans="1:123" ht="11.25" customHeight="1">
      <c r="A1120" s="309"/>
      <c r="B1120" s="312"/>
      <c r="C1120" s="101" t="s">
        <v>1012</v>
      </c>
      <c r="D1120" s="102" t="s">
        <v>1013</v>
      </c>
      <c r="E1120" s="103">
        <v>3</v>
      </c>
      <c r="F1120" s="104">
        <v>60</v>
      </c>
      <c r="G1120" s="105"/>
      <c r="H1120" s="106">
        <f t="shared" si="1802"/>
        <v>0.5</v>
      </c>
      <c r="I1120" s="107">
        <f t="shared" si="1803"/>
        <v>0</v>
      </c>
      <c r="J1120" s="28" t="s">
        <v>11953</v>
      </c>
      <c r="K1120" s="108"/>
      <c r="L1120" s="109"/>
      <c r="M1120" s="109"/>
      <c r="N1120" s="110"/>
      <c r="O1120" s="108"/>
      <c r="P1120" s="109"/>
      <c r="Q1120" s="109">
        <v>4</v>
      </c>
      <c r="R1120" s="110">
        <v>4</v>
      </c>
      <c r="S1120" s="108">
        <v>4</v>
      </c>
      <c r="T1120" s="109">
        <v>4</v>
      </c>
      <c r="U1120" s="109">
        <v>4</v>
      </c>
      <c r="V1120" s="109">
        <v>4</v>
      </c>
      <c r="W1120" s="110">
        <v>4</v>
      </c>
      <c r="X1120" s="108">
        <v>4</v>
      </c>
      <c r="Y1120" s="109">
        <v>4</v>
      </c>
      <c r="Z1120" s="109">
        <v>4</v>
      </c>
      <c r="AA1120" s="110">
        <v>4</v>
      </c>
      <c r="AB1120" s="108">
        <v>4</v>
      </c>
      <c r="AC1120" s="109">
        <v>4</v>
      </c>
      <c r="AD1120" s="109">
        <v>4</v>
      </c>
      <c r="AE1120" s="110">
        <v>4</v>
      </c>
      <c r="AF1120" s="108" t="s">
        <v>163</v>
      </c>
      <c r="AG1120" s="109" t="s">
        <v>163</v>
      </c>
      <c r="AH1120" s="109" t="s">
        <v>163</v>
      </c>
      <c r="AI1120" s="362"/>
      <c r="AJ1120" s="363"/>
      <c r="AK1120" s="108" t="s">
        <v>163</v>
      </c>
      <c r="AL1120" s="109"/>
      <c r="AM1120" s="109"/>
      <c r="AN1120" s="110"/>
      <c r="AO1120" s="108"/>
      <c r="AP1120" s="109"/>
      <c r="AQ1120" s="109"/>
      <c r="AR1120" s="110"/>
      <c r="AS1120" s="111"/>
      <c r="AT1120" s="109"/>
      <c r="AU1120" s="109"/>
      <c r="AV1120" s="112"/>
      <c r="AW1120" s="108"/>
      <c r="AX1120" s="109"/>
      <c r="AY1120" s="109"/>
      <c r="AZ1120" s="109"/>
      <c r="BA1120" s="110"/>
      <c r="BB1120" s="111"/>
      <c r="BC1120" s="109"/>
      <c r="BD1120" s="109"/>
      <c r="BE1120" s="321"/>
      <c r="BF1120" s="322"/>
      <c r="BG1120" s="322"/>
      <c r="BH1120" s="322"/>
      <c r="BI1120" s="322"/>
      <c r="BJ1120" s="323"/>
      <c r="BK1120" s="48" t="s">
        <v>18</v>
      </c>
      <c r="BL1120" s="48" t="s">
        <v>55</v>
      </c>
      <c r="BN1120" s="146">
        <f t="shared" si="1780"/>
        <v>0</v>
      </c>
      <c r="BO1120" s="146">
        <f t="shared" si="1729"/>
        <v>0</v>
      </c>
      <c r="BP1120" s="146">
        <f t="shared" si="1730"/>
        <v>0</v>
      </c>
      <c r="BQ1120" s="146">
        <f t="shared" si="1731"/>
        <v>0</v>
      </c>
      <c r="BR1120" s="146">
        <f t="shared" si="1732"/>
        <v>0</v>
      </c>
      <c r="BS1120" s="146">
        <f t="shared" si="1733"/>
        <v>0</v>
      </c>
      <c r="BT1120" s="146">
        <f t="shared" si="1734"/>
        <v>2</v>
      </c>
      <c r="BU1120" s="146">
        <f t="shared" si="1735"/>
        <v>2</v>
      </c>
      <c r="BV1120" s="146">
        <f t="shared" si="1736"/>
        <v>2</v>
      </c>
      <c r="BW1120" s="146">
        <f t="shared" si="1737"/>
        <v>2</v>
      </c>
      <c r="BX1120" s="146">
        <f t="shared" si="1738"/>
        <v>2</v>
      </c>
      <c r="BY1120" s="146">
        <f t="shared" si="1739"/>
        <v>2</v>
      </c>
      <c r="BZ1120" s="146">
        <f t="shared" si="1740"/>
        <v>2</v>
      </c>
      <c r="CA1120" s="146">
        <f t="shared" si="1741"/>
        <v>2</v>
      </c>
      <c r="CB1120" s="146">
        <f t="shared" si="1742"/>
        <v>2</v>
      </c>
      <c r="CC1120" s="146">
        <f t="shared" si="1743"/>
        <v>2</v>
      </c>
      <c r="CD1120" s="146">
        <f t="shared" si="1744"/>
        <v>2</v>
      </c>
      <c r="CE1120" s="146">
        <f t="shared" si="1745"/>
        <v>2</v>
      </c>
      <c r="CF1120" s="146">
        <f t="shared" si="1746"/>
        <v>2</v>
      </c>
      <c r="CG1120" s="146">
        <f t="shared" si="1747"/>
        <v>2</v>
      </c>
      <c r="CH1120" s="146">
        <f t="shared" si="1748"/>
        <v>2</v>
      </c>
      <c r="CI1120" s="146">
        <f t="shared" si="1749"/>
        <v>0</v>
      </c>
      <c r="CJ1120" s="146">
        <f t="shared" si="1750"/>
        <v>0</v>
      </c>
      <c r="CK1120" s="146">
        <f t="shared" si="1751"/>
        <v>0</v>
      </c>
      <c r="CL1120" s="146">
        <f t="shared" si="1752"/>
        <v>0</v>
      </c>
      <c r="CM1120" s="146">
        <f t="shared" si="1753"/>
        <v>0</v>
      </c>
      <c r="CN1120" s="146">
        <f t="shared" si="1754"/>
        <v>0</v>
      </c>
      <c r="CO1120" s="146">
        <f t="shared" si="1755"/>
        <v>0</v>
      </c>
      <c r="CP1120" s="146">
        <f t="shared" si="1756"/>
        <v>0</v>
      </c>
      <c r="CQ1120" s="146">
        <f t="shared" si="1757"/>
        <v>0</v>
      </c>
      <c r="CR1120" s="146">
        <f t="shared" si="1758"/>
        <v>0</v>
      </c>
      <c r="CS1120" s="146">
        <f t="shared" si="1759"/>
        <v>0</v>
      </c>
      <c r="CT1120" s="146">
        <f t="shared" si="1760"/>
        <v>0</v>
      </c>
      <c r="CU1120" s="146">
        <f t="shared" si="1761"/>
        <v>0</v>
      </c>
      <c r="CV1120" s="146">
        <f t="shared" si="1762"/>
        <v>0</v>
      </c>
      <c r="CW1120" s="146">
        <f t="shared" si="1763"/>
        <v>0</v>
      </c>
      <c r="CX1120" s="146">
        <f t="shared" si="1764"/>
        <v>0</v>
      </c>
      <c r="CY1120" s="146">
        <f t="shared" si="1765"/>
        <v>0</v>
      </c>
      <c r="CZ1120" s="146">
        <f t="shared" si="1766"/>
        <v>0</v>
      </c>
      <c r="DA1120" s="146">
        <f t="shared" si="1767"/>
        <v>0</v>
      </c>
      <c r="DB1120" s="146">
        <f t="shared" si="1768"/>
        <v>0</v>
      </c>
      <c r="DC1120" s="146">
        <f t="shared" si="1769"/>
        <v>0</v>
      </c>
      <c r="DD1120" s="146">
        <f t="shared" si="1770"/>
        <v>0</v>
      </c>
      <c r="DE1120" s="146">
        <f t="shared" si="1771"/>
        <v>0</v>
      </c>
      <c r="DF1120" s="146">
        <f t="shared" si="1772"/>
        <v>0</v>
      </c>
      <c r="DG1120" s="146">
        <f t="shared" si="1773"/>
        <v>0</v>
      </c>
      <c r="DH1120" s="146">
        <f t="shared" si="1774"/>
        <v>0</v>
      </c>
      <c r="DI1120" s="146">
        <f t="shared" si="1775"/>
        <v>0</v>
      </c>
      <c r="DJ1120" s="146">
        <f t="shared" si="1776"/>
        <v>0</v>
      </c>
      <c r="DK1120" s="146">
        <f t="shared" si="1777"/>
        <v>0</v>
      </c>
      <c r="DL1120" s="146">
        <f t="shared" si="1778"/>
        <v>0</v>
      </c>
      <c r="DM1120" s="146">
        <f t="shared" si="1779"/>
        <v>0</v>
      </c>
      <c r="DN1120" s="65">
        <f t="shared" ref="DN1120:DN1121" si="1804">F1120*H1120</f>
        <v>30</v>
      </c>
      <c r="DO1120" s="57">
        <f t="shared" ref="DO1120:DO1121" si="1805">IF(COUNTA(K1120:AC1120)&gt;0,DN1120,"")</f>
        <v>30</v>
      </c>
      <c r="DP1120" s="57" t="str">
        <f t="shared" ref="DP1120:DP1121" si="1806">IF(DO1120="",IF(COUNT(AD1120:AH1120,AK1120)&gt;0,DN1120,""),"")</f>
        <v/>
      </c>
      <c r="DQ1120" s="58" t="str">
        <f t="shared" ref="DQ1120:DQ1121" si="1807">IF(AND(DO1120="",DP1120=""),IF(COUNTA(AL1120:BD1120)&gt;0,DN1120,""),"")</f>
        <v/>
      </c>
      <c r="DR1120" s="1">
        <f t="shared" ref="DR1120:DR1121" si="1808">IF(DQ1120="",1,2)</f>
        <v>1</v>
      </c>
      <c r="DS1120" s="168" t="e">
        <f>IF(AND(DR1120=#REF!,BL1120=#REF!),'Tiến độ'!D1120,"")</f>
        <v>#REF!</v>
      </c>
    </row>
    <row r="1121" spans="1:123" ht="11.25" customHeight="1">
      <c r="A1121" s="309"/>
      <c r="B1121" s="312"/>
      <c r="C1121" s="101" t="s">
        <v>1025</v>
      </c>
      <c r="D1121" s="102" t="s">
        <v>1011</v>
      </c>
      <c r="E1121" s="103">
        <v>2</v>
      </c>
      <c r="F1121" s="104">
        <v>39</v>
      </c>
      <c r="G1121" s="105"/>
      <c r="H1121" s="106">
        <f t="shared" si="1802"/>
        <v>0.5</v>
      </c>
      <c r="I1121" s="107">
        <f t="shared" si="1803"/>
        <v>0</v>
      </c>
      <c r="J1121" s="28" t="s">
        <v>11953</v>
      </c>
      <c r="K1121" s="108"/>
      <c r="L1121" s="109"/>
      <c r="M1121" s="109"/>
      <c r="N1121" s="110"/>
      <c r="O1121" s="108"/>
      <c r="P1121" s="109"/>
      <c r="Q1121" s="109">
        <v>3</v>
      </c>
      <c r="R1121" s="110">
        <v>3</v>
      </c>
      <c r="S1121" s="108">
        <v>3</v>
      </c>
      <c r="T1121" s="109">
        <v>3</v>
      </c>
      <c r="U1121" s="109">
        <v>3</v>
      </c>
      <c r="V1121" s="109">
        <v>3</v>
      </c>
      <c r="W1121" s="110">
        <v>3</v>
      </c>
      <c r="X1121" s="108">
        <v>3</v>
      </c>
      <c r="Y1121" s="109">
        <v>3</v>
      </c>
      <c r="Z1121" s="109">
        <v>3</v>
      </c>
      <c r="AA1121" s="110">
        <v>3</v>
      </c>
      <c r="AB1121" s="108">
        <v>3</v>
      </c>
      <c r="AC1121" s="109">
        <v>3</v>
      </c>
      <c r="AD1121" s="109"/>
      <c r="AE1121" s="110"/>
      <c r="AF1121" s="108" t="s">
        <v>163</v>
      </c>
      <c r="AG1121" s="109" t="s">
        <v>163</v>
      </c>
      <c r="AH1121" s="109" t="s">
        <v>163</v>
      </c>
      <c r="AI1121" s="362"/>
      <c r="AJ1121" s="363"/>
      <c r="AK1121" s="108" t="s">
        <v>163</v>
      </c>
      <c r="AL1121" s="109"/>
      <c r="AM1121" s="109"/>
      <c r="AN1121" s="110"/>
      <c r="AO1121" s="108"/>
      <c r="AP1121" s="109"/>
      <c r="AQ1121" s="109"/>
      <c r="AR1121" s="110"/>
      <c r="AS1121" s="111"/>
      <c r="AT1121" s="109"/>
      <c r="AU1121" s="109"/>
      <c r="AV1121" s="112"/>
      <c r="AW1121" s="108"/>
      <c r="AX1121" s="109"/>
      <c r="AY1121" s="109"/>
      <c r="AZ1121" s="109"/>
      <c r="BA1121" s="110"/>
      <c r="BB1121" s="111"/>
      <c r="BC1121" s="109"/>
      <c r="BD1121" s="109"/>
      <c r="BE1121" s="321"/>
      <c r="BF1121" s="322"/>
      <c r="BG1121" s="322"/>
      <c r="BH1121" s="322"/>
      <c r="BI1121" s="322"/>
      <c r="BJ1121" s="323"/>
      <c r="BK1121" s="48" t="s">
        <v>18</v>
      </c>
      <c r="BL1121" s="48" t="s">
        <v>56</v>
      </c>
      <c r="BN1121" s="146">
        <f t="shared" si="1780"/>
        <v>0</v>
      </c>
      <c r="BO1121" s="146">
        <f t="shared" si="1729"/>
        <v>0</v>
      </c>
      <c r="BP1121" s="146">
        <f t="shared" si="1730"/>
        <v>0</v>
      </c>
      <c r="BQ1121" s="146">
        <f t="shared" si="1731"/>
        <v>0</v>
      </c>
      <c r="BR1121" s="146">
        <f t="shared" si="1732"/>
        <v>0</v>
      </c>
      <c r="BS1121" s="146">
        <f t="shared" si="1733"/>
        <v>0</v>
      </c>
      <c r="BT1121" s="146">
        <f t="shared" si="1734"/>
        <v>1.5</v>
      </c>
      <c r="BU1121" s="146">
        <f t="shared" si="1735"/>
        <v>1.5</v>
      </c>
      <c r="BV1121" s="146">
        <f t="shared" si="1736"/>
        <v>1.5</v>
      </c>
      <c r="BW1121" s="146">
        <f t="shared" si="1737"/>
        <v>1.5</v>
      </c>
      <c r="BX1121" s="146">
        <f t="shared" si="1738"/>
        <v>1.5</v>
      </c>
      <c r="BY1121" s="146">
        <f t="shared" si="1739"/>
        <v>1.5</v>
      </c>
      <c r="BZ1121" s="146">
        <f t="shared" si="1740"/>
        <v>1.5</v>
      </c>
      <c r="CA1121" s="146">
        <f t="shared" si="1741"/>
        <v>1.5</v>
      </c>
      <c r="CB1121" s="146">
        <f t="shared" si="1742"/>
        <v>1.5</v>
      </c>
      <c r="CC1121" s="146">
        <f t="shared" si="1743"/>
        <v>1.5</v>
      </c>
      <c r="CD1121" s="146">
        <f t="shared" si="1744"/>
        <v>1.5</v>
      </c>
      <c r="CE1121" s="146">
        <f t="shared" si="1745"/>
        <v>1.5</v>
      </c>
      <c r="CF1121" s="146">
        <f t="shared" si="1746"/>
        <v>1.5</v>
      </c>
      <c r="CG1121" s="146">
        <f t="shared" si="1747"/>
        <v>0</v>
      </c>
      <c r="CH1121" s="146">
        <f t="shared" si="1748"/>
        <v>0</v>
      </c>
      <c r="CI1121" s="146">
        <f t="shared" si="1749"/>
        <v>0</v>
      </c>
      <c r="CJ1121" s="146">
        <f t="shared" si="1750"/>
        <v>0</v>
      </c>
      <c r="CK1121" s="146">
        <f t="shared" si="1751"/>
        <v>0</v>
      </c>
      <c r="CL1121" s="146">
        <f t="shared" si="1752"/>
        <v>0</v>
      </c>
      <c r="CM1121" s="146">
        <f t="shared" si="1753"/>
        <v>0</v>
      </c>
      <c r="CN1121" s="146">
        <f t="shared" si="1754"/>
        <v>0</v>
      </c>
      <c r="CO1121" s="146">
        <f t="shared" si="1755"/>
        <v>0</v>
      </c>
      <c r="CP1121" s="146">
        <f t="shared" si="1756"/>
        <v>0</v>
      </c>
      <c r="CQ1121" s="146">
        <f t="shared" si="1757"/>
        <v>0</v>
      </c>
      <c r="CR1121" s="146">
        <f t="shared" si="1758"/>
        <v>0</v>
      </c>
      <c r="CS1121" s="146">
        <f t="shared" si="1759"/>
        <v>0</v>
      </c>
      <c r="CT1121" s="146">
        <f t="shared" si="1760"/>
        <v>0</v>
      </c>
      <c r="CU1121" s="146">
        <f t="shared" si="1761"/>
        <v>0</v>
      </c>
      <c r="CV1121" s="146">
        <f t="shared" si="1762"/>
        <v>0</v>
      </c>
      <c r="CW1121" s="146">
        <f t="shared" si="1763"/>
        <v>0</v>
      </c>
      <c r="CX1121" s="146">
        <f t="shared" si="1764"/>
        <v>0</v>
      </c>
      <c r="CY1121" s="146">
        <f t="shared" si="1765"/>
        <v>0</v>
      </c>
      <c r="CZ1121" s="146">
        <f t="shared" si="1766"/>
        <v>0</v>
      </c>
      <c r="DA1121" s="146">
        <f t="shared" si="1767"/>
        <v>0</v>
      </c>
      <c r="DB1121" s="146">
        <f t="shared" si="1768"/>
        <v>0</v>
      </c>
      <c r="DC1121" s="146">
        <f t="shared" si="1769"/>
        <v>0</v>
      </c>
      <c r="DD1121" s="146">
        <f t="shared" si="1770"/>
        <v>0</v>
      </c>
      <c r="DE1121" s="146">
        <f t="shared" si="1771"/>
        <v>0</v>
      </c>
      <c r="DF1121" s="146">
        <f t="shared" si="1772"/>
        <v>0</v>
      </c>
      <c r="DG1121" s="146">
        <f t="shared" si="1773"/>
        <v>0</v>
      </c>
      <c r="DH1121" s="146">
        <f t="shared" si="1774"/>
        <v>0</v>
      </c>
      <c r="DI1121" s="146">
        <f t="shared" si="1775"/>
        <v>0</v>
      </c>
      <c r="DJ1121" s="146">
        <f t="shared" si="1776"/>
        <v>0</v>
      </c>
      <c r="DK1121" s="146">
        <f t="shared" si="1777"/>
        <v>0</v>
      </c>
      <c r="DL1121" s="146">
        <f t="shared" si="1778"/>
        <v>0</v>
      </c>
      <c r="DM1121" s="146">
        <f t="shared" si="1779"/>
        <v>0</v>
      </c>
      <c r="DN1121" s="65">
        <f t="shared" si="1804"/>
        <v>19.5</v>
      </c>
      <c r="DO1121" s="57">
        <f t="shared" si="1805"/>
        <v>19.5</v>
      </c>
      <c r="DP1121" s="57" t="str">
        <f t="shared" si="1806"/>
        <v/>
      </c>
      <c r="DQ1121" s="58" t="str">
        <f t="shared" si="1807"/>
        <v/>
      </c>
      <c r="DR1121" s="1">
        <f t="shared" si="1808"/>
        <v>1</v>
      </c>
      <c r="DS1121" s="168" t="e">
        <f>IF(AND(DR1121=#REF!,BL1121=#REF!),'Tiến độ'!D1121,"")</f>
        <v>#REF!</v>
      </c>
    </row>
    <row r="1122" spans="1:123" ht="11.25" customHeight="1">
      <c r="A1122" s="309"/>
      <c r="B1122" s="312"/>
      <c r="C1122" s="254" t="s">
        <v>11956</v>
      </c>
      <c r="D1122" s="102" t="s">
        <v>11958</v>
      </c>
      <c r="E1122" s="103">
        <v>3</v>
      </c>
      <c r="F1122" s="104">
        <v>45</v>
      </c>
      <c r="G1122" s="105"/>
      <c r="H1122" s="106"/>
      <c r="I1122" s="107"/>
      <c r="J1122" s="28"/>
      <c r="K1122" s="108"/>
      <c r="L1122" s="109"/>
      <c r="M1122" s="109"/>
      <c r="N1122" s="110"/>
      <c r="O1122" s="108"/>
      <c r="P1122" s="109"/>
      <c r="Q1122" s="109"/>
      <c r="R1122" s="110"/>
      <c r="S1122" s="108"/>
      <c r="T1122" s="109"/>
      <c r="U1122" s="109"/>
      <c r="V1122" s="109"/>
      <c r="W1122" s="110"/>
      <c r="X1122" s="108"/>
      <c r="Y1122" s="109"/>
      <c r="Z1122" s="109"/>
      <c r="AA1122" s="110"/>
      <c r="AB1122" s="108"/>
      <c r="AC1122" s="109"/>
      <c r="AD1122" s="109"/>
      <c r="AE1122" s="110"/>
      <c r="AF1122" s="108"/>
      <c r="AG1122" s="109"/>
      <c r="AH1122" s="109"/>
      <c r="AI1122" s="362"/>
      <c r="AJ1122" s="363"/>
      <c r="AK1122" s="108"/>
      <c r="AL1122" s="109">
        <v>3</v>
      </c>
      <c r="AM1122" s="109">
        <v>3</v>
      </c>
      <c r="AN1122" s="110">
        <v>3</v>
      </c>
      <c r="AO1122" s="108">
        <v>3</v>
      </c>
      <c r="AP1122" s="109">
        <v>3</v>
      </c>
      <c r="AQ1122" s="109">
        <v>3</v>
      </c>
      <c r="AR1122" s="110">
        <v>3</v>
      </c>
      <c r="AS1122" s="111">
        <v>3</v>
      </c>
      <c r="AT1122" s="109">
        <v>3</v>
      </c>
      <c r="AU1122" s="109">
        <v>3</v>
      </c>
      <c r="AV1122" s="112">
        <v>3</v>
      </c>
      <c r="AW1122" s="108">
        <v>3</v>
      </c>
      <c r="AX1122" s="109">
        <v>3</v>
      </c>
      <c r="AY1122" s="109">
        <v>3</v>
      </c>
      <c r="AZ1122" s="109">
        <v>3</v>
      </c>
      <c r="BA1122" s="110"/>
      <c r="BB1122" s="111"/>
      <c r="BC1122" s="109"/>
      <c r="BD1122" s="109"/>
      <c r="BE1122" s="321"/>
      <c r="BF1122" s="322"/>
      <c r="BG1122" s="322"/>
      <c r="BH1122" s="322"/>
      <c r="BI1122" s="322"/>
      <c r="BJ1122" s="323"/>
      <c r="BK1122" s="48"/>
      <c r="BL1122" s="48"/>
      <c r="BN1122" s="146">
        <f t="shared" si="1780"/>
        <v>0</v>
      </c>
      <c r="BO1122" s="146">
        <f t="shared" si="1729"/>
        <v>0</v>
      </c>
      <c r="BP1122" s="146">
        <f t="shared" si="1730"/>
        <v>0</v>
      </c>
      <c r="BQ1122" s="146">
        <f t="shared" si="1731"/>
        <v>0</v>
      </c>
      <c r="BR1122" s="146">
        <f t="shared" si="1732"/>
        <v>0</v>
      </c>
      <c r="BS1122" s="146">
        <f t="shared" si="1733"/>
        <v>0</v>
      </c>
      <c r="BT1122" s="146">
        <f t="shared" si="1734"/>
        <v>0</v>
      </c>
      <c r="BU1122" s="146">
        <f t="shared" si="1735"/>
        <v>0</v>
      </c>
      <c r="BV1122" s="146">
        <f t="shared" si="1736"/>
        <v>0</v>
      </c>
      <c r="BW1122" s="146">
        <f t="shared" si="1737"/>
        <v>0</v>
      </c>
      <c r="BX1122" s="146">
        <f t="shared" si="1738"/>
        <v>0</v>
      </c>
      <c r="BY1122" s="146">
        <f t="shared" si="1739"/>
        <v>0</v>
      </c>
      <c r="BZ1122" s="146">
        <f t="shared" si="1740"/>
        <v>0</v>
      </c>
      <c r="CA1122" s="146">
        <f t="shared" si="1741"/>
        <v>0</v>
      </c>
      <c r="CB1122" s="146">
        <f t="shared" si="1742"/>
        <v>0</v>
      </c>
      <c r="CC1122" s="146">
        <f t="shared" si="1743"/>
        <v>0</v>
      </c>
      <c r="CD1122" s="146">
        <f t="shared" si="1744"/>
        <v>0</v>
      </c>
      <c r="CE1122" s="146">
        <f t="shared" si="1745"/>
        <v>0</v>
      </c>
      <c r="CF1122" s="146">
        <f t="shared" si="1746"/>
        <v>0</v>
      </c>
      <c r="CG1122" s="146">
        <f t="shared" si="1747"/>
        <v>0</v>
      </c>
      <c r="CH1122" s="146">
        <f t="shared" si="1748"/>
        <v>0</v>
      </c>
      <c r="CI1122" s="146">
        <f t="shared" si="1749"/>
        <v>0</v>
      </c>
      <c r="CJ1122" s="146">
        <f t="shared" si="1750"/>
        <v>0</v>
      </c>
      <c r="CK1122" s="146">
        <f t="shared" si="1751"/>
        <v>0</v>
      </c>
      <c r="CL1122" s="146">
        <f t="shared" si="1752"/>
        <v>0</v>
      </c>
      <c r="CM1122" s="146">
        <f t="shared" si="1753"/>
        <v>0</v>
      </c>
      <c r="CN1122" s="146">
        <f t="shared" si="1754"/>
        <v>0</v>
      </c>
      <c r="CO1122" s="146">
        <f t="shared" si="1755"/>
        <v>0</v>
      </c>
      <c r="CP1122" s="146">
        <f t="shared" si="1756"/>
        <v>0</v>
      </c>
      <c r="CQ1122" s="146">
        <f t="shared" si="1757"/>
        <v>0</v>
      </c>
      <c r="CR1122" s="146">
        <f t="shared" si="1758"/>
        <v>0</v>
      </c>
      <c r="CS1122" s="146">
        <f t="shared" si="1759"/>
        <v>0</v>
      </c>
      <c r="CT1122" s="146">
        <f t="shared" si="1760"/>
        <v>0</v>
      </c>
      <c r="CU1122" s="146">
        <f t="shared" si="1761"/>
        <v>0</v>
      </c>
      <c r="CV1122" s="146">
        <f t="shared" si="1762"/>
        <v>0</v>
      </c>
      <c r="CW1122" s="146">
        <f t="shared" si="1763"/>
        <v>0</v>
      </c>
      <c r="CX1122" s="146">
        <f t="shared" si="1764"/>
        <v>0</v>
      </c>
      <c r="CY1122" s="146">
        <f t="shared" si="1765"/>
        <v>0</v>
      </c>
      <c r="CZ1122" s="146">
        <f t="shared" si="1766"/>
        <v>0</v>
      </c>
      <c r="DA1122" s="146">
        <f t="shared" si="1767"/>
        <v>0</v>
      </c>
      <c r="DB1122" s="146">
        <f t="shared" si="1768"/>
        <v>0</v>
      </c>
      <c r="DC1122" s="146">
        <f t="shared" si="1769"/>
        <v>0</v>
      </c>
      <c r="DD1122" s="146">
        <f t="shared" si="1770"/>
        <v>0</v>
      </c>
      <c r="DE1122" s="146">
        <f t="shared" si="1771"/>
        <v>0</v>
      </c>
      <c r="DF1122" s="146">
        <f t="shared" si="1772"/>
        <v>0</v>
      </c>
      <c r="DG1122" s="146">
        <f t="shared" si="1773"/>
        <v>0</v>
      </c>
      <c r="DH1122" s="146">
        <f t="shared" si="1774"/>
        <v>0</v>
      </c>
      <c r="DI1122" s="146">
        <f t="shared" si="1775"/>
        <v>0</v>
      </c>
      <c r="DJ1122" s="146">
        <f t="shared" si="1776"/>
        <v>0</v>
      </c>
      <c r="DK1122" s="146">
        <f t="shared" si="1777"/>
        <v>0</v>
      </c>
      <c r="DL1122" s="146">
        <f t="shared" si="1778"/>
        <v>0</v>
      </c>
      <c r="DM1122" s="146">
        <f t="shared" si="1779"/>
        <v>0</v>
      </c>
      <c r="DN1122" s="65"/>
      <c r="DO1122" s="57"/>
      <c r="DP1122" s="57"/>
      <c r="DQ1122" s="58"/>
      <c r="DS1122" s="168" t="e">
        <f>IF(AND(DR1122=#REF!,BL1122=#REF!),'Tiến độ'!D1122,"")</f>
        <v>#REF!</v>
      </c>
    </row>
    <row r="1123" spans="1:123" ht="11.25" customHeight="1">
      <c r="A1123" s="309" t="str">
        <f>IF(B1123="","",MAX($A$7:A1119)+1)</f>
        <v/>
      </c>
      <c r="B1123" s="312"/>
      <c r="C1123" s="254" t="s">
        <v>11957</v>
      </c>
      <c r="D1123" s="102" t="s">
        <v>11959</v>
      </c>
      <c r="E1123" s="103">
        <v>2</v>
      </c>
      <c r="F1123" s="104">
        <v>30</v>
      </c>
      <c r="G1123" s="105"/>
      <c r="H1123" s="106"/>
      <c r="I1123" s="107"/>
      <c r="J1123" s="28"/>
      <c r="K1123" s="108"/>
      <c r="L1123" s="109"/>
      <c r="M1123" s="109"/>
      <c r="N1123" s="110"/>
      <c r="O1123" s="108"/>
      <c r="P1123" s="109"/>
      <c r="Q1123" s="109"/>
      <c r="R1123" s="110"/>
      <c r="S1123" s="108"/>
      <c r="T1123" s="109"/>
      <c r="U1123" s="109"/>
      <c r="V1123" s="109"/>
      <c r="W1123" s="110"/>
      <c r="X1123" s="108"/>
      <c r="Y1123" s="109"/>
      <c r="Z1123" s="109"/>
      <c r="AA1123" s="110"/>
      <c r="AB1123" s="108"/>
      <c r="AC1123" s="109"/>
      <c r="AD1123" s="109"/>
      <c r="AE1123" s="110"/>
      <c r="AF1123" s="108"/>
      <c r="AG1123" s="109"/>
      <c r="AH1123" s="109"/>
      <c r="AI1123" s="362"/>
      <c r="AJ1123" s="363"/>
      <c r="AK1123" s="108"/>
      <c r="AL1123" s="109">
        <v>2</v>
      </c>
      <c r="AM1123" s="109">
        <v>2</v>
      </c>
      <c r="AN1123" s="110">
        <v>2</v>
      </c>
      <c r="AO1123" s="108">
        <v>2</v>
      </c>
      <c r="AP1123" s="109">
        <v>2</v>
      </c>
      <c r="AQ1123" s="109">
        <v>2</v>
      </c>
      <c r="AR1123" s="110">
        <v>2</v>
      </c>
      <c r="AS1123" s="111">
        <v>2</v>
      </c>
      <c r="AT1123" s="109">
        <v>2</v>
      </c>
      <c r="AU1123" s="109">
        <v>2</v>
      </c>
      <c r="AV1123" s="112">
        <v>2</v>
      </c>
      <c r="AW1123" s="108">
        <v>2</v>
      </c>
      <c r="AX1123" s="109">
        <v>2</v>
      </c>
      <c r="AY1123" s="109">
        <v>2</v>
      </c>
      <c r="AZ1123" s="109">
        <v>2</v>
      </c>
      <c r="BA1123" s="110"/>
      <c r="BB1123" s="111"/>
      <c r="BC1123" s="109"/>
      <c r="BD1123" s="109"/>
      <c r="BE1123" s="321"/>
      <c r="BF1123" s="322"/>
      <c r="BG1123" s="322"/>
      <c r="BH1123" s="322"/>
      <c r="BI1123" s="322"/>
      <c r="BJ1123" s="323"/>
      <c r="BK1123" s="48"/>
      <c r="BL1123" s="48"/>
      <c r="BN1123" s="146">
        <f t="shared" si="1780"/>
        <v>0</v>
      </c>
      <c r="BO1123" s="146">
        <f t="shared" si="1729"/>
        <v>0</v>
      </c>
      <c r="BP1123" s="146">
        <f t="shared" si="1730"/>
        <v>0</v>
      </c>
      <c r="BQ1123" s="146">
        <f t="shared" si="1731"/>
        <v>0</v>
      </c>
      <c r="BR1123" s="146">
        <f t="shared" si="1732"/>
        <v>0</v>
      </c>
      <c r="BS1123" s="146">
        <f t="shared" si="1733"/>
        <v>0</v>
      </c>
      <c r="BT1123" s="146">
        <f t="shared" si="1734"/>
        <v>0</v>
      </c>
      <c r="BU1123" s="146">
        <f t="shared" si="1735"/>
        <v>0</v>
      </c>
      <c r="BV1123" s="146">
        <f t="shared" si="1736"/>
        <v>0</v>
      </c>
      <c r="BW1123" s="146">
        <f t="shared" si="1737"/>
        <v>0</v>
      </c>
      <c r="BX1123" s="146">
        <f t="shared" si="1738"/>
        <v>0</v>
      </c>
      <c r="BY1123" s="146">
        <f t="shared" si="1739"/>
        <v>0</v>
      </c>
      <c r="BZ1123" s="146">
        <f t="shared" si="1740"/>
        <v>0</v>
      </c>
      <c r="CA1123" s="146">
        <f t="shared" si="1741"/>
        <v>0</v>
      </c>
      <c r="CB1123" s="146">
        <f t="shared" si="1742"/>
        <v>0</v>
      </c>
      <c r="CC1123" s="146">
        <f t="shared" si="1743"/>
        <v>0</v>
      </c>
      <c r="CD1123" s="146">
        <f t="shared" si="1744"/>
        <v>0</v>
      </c>
      <c r="CE1123" s="146">
        <f t="shared" si="1745"/>
        <v>0</v>
      </c>
      <c r="CF1123" s="146">
        <f t="shared" si="1746"/>
        <v>0</v>
      </c>
      <c r="CG1123" s="146">
        <f t="shared" si="1747"/>
        <v>0</v>
      </c>
      <c r="CH1123" s="146">
        <f t="shared" si="1748"/>
        <v>0</v>
      </c>
      <c r="CI1123" s="146">
        <f t="shared" si="1749"/>
        <v>0</v>
      </c>
      <c r="CJ1123" s="146">
        <f t="shared" si="1750"/>
        <v>0</v>
      </c>
      <c r="CK1123" s="146">
        <f t="shared" si="1751"/>
        <v>0</v>
      </c>
      <c r="CL1123" s="146">
        <f t="shared" si="1752"/>
        <v>0</v>
      </c>
      <c r="CM1123" s="146">
        <f t="shared" si="1753"/>
        <v>0</v>
      </c>
      <c r="CN1123" s="146">
        <f t="shared" si="1754"/>
        <v>0</v>
      </c>
      <c r="CO1123" s="146">
        <f t="shared" si="1755"/>
        <v>0</v>
      </c>
      <c r="CP1123" s="146">
        <f t="shared" si="1756"/>
        <v>0</v>
      </c>
      <c r="CQ1123" s="146">
        <f t="shared" si="1757"/>
        <v>0</v>
      </c>
      <c r="CR1123" s="146">
        <f t="shared" si="1758"/>
        <v>0</v>
      </c>
      <c r="CS1123" s="146">
        <f t="shared" si="1759"/>
        <v>0</v>
      </c>
      <c r="CT1123" s="146">
        <f t="shared" si="1760"/>
        <v>0</v>
      </c>
      <c r="CU1123" s="146">
        <f t="shared" si="1761"/>
        <v>0</v>
      </c>
      <c r="CV1123" s="146">
        <f t="shared" si="1762"/>
        <v>0</v>
      </c>
      <c r="CW1123" s="146">
        <f t="shared" si="1763"/>
        <v>0</v>
      </c>
      <c r="CX1123" s="146">
        <f t="shared" si="1764"/>
        <v>0</v>
      </c>
      <c r="CY1123" s="146">
        <f t="shared" si="1765"/>
        <v>0</v>
      </c>
      <c r="CZ1123" s="146">
        <f t="shared" si="1766"/>
        <v>0</v>
      </c>
      <c r="DA1123" s="146">
        <f t="shared" si="1767"/>
        <v>0</v>
      </c>
      <c r="DB1123" s="146">
        <f t="shared" si="1768"/>
        <v>0</v>
      </c>
      <c r="DC1123" s="146">
        <f t="shared" si="1769"/>
        <v>0</v>
      </c>
      <c r="DD1123" s="146">
        <f t="shared" si="1770"/>
        <v>0</v>
      </c>
      <c r="DE1123" s="146">
        <f t="shared" si="1771"/>
        <v>0</v>
      </c>
      <c r="DF1123" s="146">
        <f t="shared" si="1772"/>
        <v>0</v>
      </c>
      <c r="DG1123" s="146">
        <f t="shared" si="1773"/>
        <v>0</v>
      </c>
      <c r="DH1123" s="146">
        <f t="shared" si="1774"/>
        <v>0</v>
      </c>
      <c r="DI1123" s="146">
        <f t="shared" si="1775"/>
        <v>0</v>
      </c>
      <c r="DJ1123" s="146">
        <f t="shared" si="1776"/>
        <v>0</v>
      </c>
      <c r="DK1123" s="146">
        <f t="shared" si="1777"/>
        <v>0</v>
      </c>
      <c r="DL1123" s="146">
        <f t="shared" si="1778"/>
        <v>0</v>
      </c>
      <c r="DM1123" s="146">
        <f t="shared" si="1779"/>
        <v>0</v>
      </c>
      <c r="DN1123" s="65"/>
      <c r="DO1123" s="57"/>
      <c r="DP1123" s="57"/>
      <c r="DQ1123" s="58"/>
      <c r="DS1123" s="168" t="e">
        <f>IF(AND(DR1123=#REF!,BL1123=#REF!),'Tiến độ'!D1123,"")</f>
        <v>#REF!</v>
      </c>
    </row>
    <row r="1124" spans="1:123" ht="11.25" customHeight="1">
      <c r="A1124" s="309" t="str">
        <f>IF(B1124="","",MAX($A$7:A1123)+1)</f>
        <v/>
      </c>
      <c r="B1124" s="312"/>
      <c r="C1124" s="254" t="s">
        <v>11961</v>
      </c>
      <c r="D1124" s="102" t="s">
        <v>11960</v>
      </c>
      <c r="E1124" s="103">
        <v>3</v>
      </c>
      <c r="F1124" s="104">
        <v>15</v>
      </c>
      <c r="G1124" s="105">
        <v>60</v>
      </c>
      <c r="H1124" s="106"/>
      <c r="I1124" s="107"/>
      <c r="J1124" s="28"/>
      <c r="K1124" s="108"/>
      <c r="L1124" s="109"/>
      <c r="M1124" s="109"/>
      <c r="N1124" s="110"/>
      <c r="O1124" s="108"/>
      <c r="P1124" s="109"/>
      <c r="Q1124" s="109"/>
      <c r="R1124" s="110"/>
      <c r="S1124" s="108"/>
      <c r="T1124" s="109"/>
      <c r="U1124" s="109"/>
      <c r="V1124" s="109"/>
      <c r="W1124" s="110"/>
      <c r="X1124" s="108"/>
      <c r="Y1124" s="109"/>
      <c r="Z1124" s="109"/>
      <c r="AA1124" s="110"/>
      <c r="AB1124" s="108"/>
      <c r="AC1124" s="109"/>
      <c r="AD1124" s="109"/>
      <c r="AE1124" s="110"/>
      <c r="AF1124" s="108"/>
      <c r="AG1124" s="109"/>
      <c r="AH1124" s="109"/>
      <c r="AI1124" s="362"/>
      <c r="AJ1124" s="363"/>
      <c r="AK1124" s="108"/>
      <c r="AL1124" s="109">
        <v>5</v>
      </c>
      <c r="AM1124" s="109">
        <v>5</v>
      </c>
      <c r="AN1124" s="110">
        <v>5</v>
      </c>
      <c r="AO1124" s="108">
        <v>5</v>
      </c>
      <c r="AP1124" s="109">
        <v>5</v>
      </c>
      <c r="AQ1124" s="109">
        <v>5</v>
      </c>
      <c r="AR1124" s="110">
        <v>5</v>
      </c>
      <c r="AS1124" s="111">
        <v>5</v>
      </c>
      <c r="AT1124" s="109">
        <v>5</v>
      </c>
      <c r="AU1124" s="109">
        <v>5</v>
      </c>
      <c r="AV1124" s="112">
        <v>5</v>
      </c>
      <c r="AW1124" s="108">
        <v>5</v>
      </c>
      <c r="AX1124" s="109">
        <v>5</v>
      </c>
      <c r="AY1124" s="109">
        <v>5</v>
      </c>
      <c r="AZ1124" s="109">
        <v>5</v>
      </c>
      <c r="BA1124" s="110"/>
      <c r="BB1124" s="111"/>
      <c r="BC1124" s="109"/>
      <c r="BD1124" s="109"/>
      <c r="BE1124" s="321"/>
      <c r="BF1124" s="322"/>
      <c r="BG1124" s="322"/>
      <c r="BH1124" s="322"/>
      <c r="BI1124" s="322"/>
      <c r="BJ1124" s="323"/>
      <c r="BK1124" s="48"/>
      <c r="BL1124" s="48"/>
      <c r="BN1124" s="146">
        <f t="shared" si="1780"/>
        <v>0</v>
      </c>
      <c r="BO1124" s="146">
        <f t="shared" si="1729"/>
        <v>0</v>
      </c>
      <c r="BP1124" s="146">
        <f t="shared" si="1730"/>
        <v>0</v>
      </c>
      <c r="BQ1124" s="146">
        <f t="shared" si="1731"/>
        <v>0</v>
      </c>
      <c r="BR1124" s="146">
        <f t="shared" si="1732"/>
        <v>0</v>
      </c>
      <c r="BS1124" s="146">
        <f t="shared" si="1733"/>
        <v>0</v>
      </c>
      <c r="BT1124" s="146">
        <f t="shared" si="1734"/>
        <v>0</v>
      </c>
      <c r="BU1124" s="146">
        <f t="shared" si="1735"/>
        <v>0</v>
      </c>
      <c r="BV1124" s="146">
        <f t="shared" si="1736"/>
        <v>0</v>
      </c>
      <c r="BW1124" s="146">
        <f t="shared" si="1737"/>
        <v>0</v>
      </c>
      <c r="BX1124" s="146">
        <f t="shared" si="1738"/>
        <v>0</v>
      </c>
      <c r="BY1124" s="146">
        <f t="shared" si="1739"/>
        <v>0</v>
      </c>
      <c r="BZ1124" s="146">
        <f t="shared" si="1740"/>
        <v>0</v>
      </c>
      <c r="CA1124" s="146">
        <f t="shared" si="1741"/>
        <v>0</v>
      </c>
      <c r="CB1124" s="146">
        <f t="shared" si="1742"/>
        <v>0</v>
      </c>
      <c r="CC1124" s="146">
        <f t="shared" si="1743"/>
        <v>0</v>
      </c>
      <c r="CD1124" s="146">
        <f t="shared" si="1744"/>
        <v>0</v>
      </c>
      <c r="CE1124" s="146">
        <f t="shared" si="1745"/>
        <v>0</v>
      </c>
      <c r="CF1124" s="146">
        <f t="shared" si="1746"/>
        <v>0</v>
      </c>
      <c r="CG1124" s="146">
        <f t="shared" si="1747"/>
        <v>0</v>
      </c>
      <c r="CH1124" s="146">
        <f t="shared" si="1748"/>
        <v>0</v>
      </c>
      <c r="CI1124" s="146">
        <f t="shared" si="1749"/>
        <v>0</v>
      </c>
      <c r="CJ1124" s="146">
        <f t="shared" si="1750"/>
        <v>0</v>
      </c>
      <c r="CK1124" s="146">
        <f t="shared" si="1751"/>
        <v>0</v>
      </c>
      <c r="CL1124" s="146">
        <f t="shared" si="1752"/>
        <v>0</v>
      </c>
      <c r="CM1124" s="146">
        <f t="shared" si="1753"/>
        <v>0</v>
      </c>
      <c r="CN1124" s="146">
        <f t="shared" si="1754"/>
        <v>0</v>
      </c>
      <c r="CO1124" s="146">
        <f t="shared" si="1755"/>
        <v>0</v>
      </c>
      <c r="CP1124" s="146">
        <f t="shared" si="1756"/>
        <v>0</v>
      </c>
      <c r="CQ1124" s="146">
        <f t="shared" si="1757"/>
        <v>0</v>
      </c>
      <c r="CR1124" s="146">
        <f t="shared" si="1758"/>
        <v>0</v>
      </c>
      <c r="CS1124" s="146">
        <f t="shared" si="1759"/>
        <v>0</v>
      </c>
      <c r="CT1124" s="146">
        <f t="shared" si="1760"/>
        <v>0</v>
      </c>
      <c r="CU1124" s="146">
        <f t="shared" si="1761"/>
        <v>0</v>
      </c>
      <c r="CV1124" s="146">
        <f t="shared" si="1762"/>
        <v>0</v>
      </c>
      <c r="CW1124" s="146">
        <f t="shared" si="1763"/>
        <v>0</v>
      </c>
      <c r="CX1124" s="146">
        <f t="shared" si="1764"/>
        <v>0</v>
      </c>
      <c r="CY1124" s="146">
        <f t="shared" si="1765"/>
        <v>0</v>
      </c>
      <c r="CZ1124" s="146">
        <f t="shared" si="1766"/>
        <v>0</v>
      </c>
      <c r="DA1124" s="146">
        <f t="shared" si="1767"/>
        <v>0</v>
      </c>
      <c r="DB1124" s="146">
        <f t="shared" si="1768"/>
        <v>0</v>
      </c>
      <c r="DC1124" s="146">
        <f t="shared" si="1769"/>
        <v>0</v>
      </c>
      <c r="DD1124" s="146">
        <f t="shared" si="1770"/>
        <v>0</v>
      </c>
      <c r="DE1124" s="146">
        <f t="shared" si="1771"/>
        <v>0</v>
      </c>
      <c r="DF1124" s="146">
        <f t="shared" si="1772"/>
        <v>0</v>
      </c>
      <c r="DG1124" s="146">
        <f t="shared" si="1773"/>
        <v>0</v>
      </c>
      <c r="DH1124" s="146">
        <f t="shared" si="1774"/>
        <v>0</v>
      </c>
      <c r="DI1124" s="146">
        <f t="shared" si="1775"/>
        <v>0</v>
      </c>
      <c r="DJ1124" s="146">
        <f t="shared" si="1776"/>
        <v>0</v>
      </c>
      <c r="DK1124" s="146">
        <f t="shared" si="1777"/>
        <v>0</v>
      </c>
      <c r="DL1124" s="146">
        <f t="shared" si="1778"/>
        <v>0</v>
      </c>
      <c r="DM1124" s="146">
        <f t="shared" si="1779"/>
        <v>0</v>
      </c>
      <c r="DN1124" s="65"/>
      <c r="DO1124" s="57"/>
      <c r="DP1124" s="57"/>
      <c r="DQ1124" s="58"/>
      <c r="DS1124" s="168" t="e">
        <f>IF(AND(DR1124=#REF!,BL1124=#REF!),'Tiến độ'!D1124,"")</f>
        <v>#REF!</v>
      </c>
    </row>
    <row r="1125" spans="1:123" ht="11.25" customHeight="1">
      <c r="A1125" s="309"/>
      <c r="B1125" s="312"/>
      <c r="C1125" s="254" t="s">
        <v>11964</v>
      </c>
      <c r="D1125" s="102" t="s">
        <v>11962</v>
      </c>
      <c r="E1125" s="103">
        <v>2</v>
      </c>
      <c r="F1125" s="104"/>
      <c r="G1125" s="105">
        <v>60</v>
      </c>
      <c r="H1125" s="106"/>
      <c r="I1125" s="107"/>
      <c r="J1125" s="28"/>
      <c r="K1125" s="108"/>
      <c r="L1125" s="109"/>
      <c r="M1125" s="109"/>
      <c r="N1125" s="110"/>
      <c r="O1125" s="108"/>
      <c r="P1125" s="109"/>
      <c r="Q1125" s="109"/>
      <c r="R1125" s="110"/>
      <c r="S1125" s="108"/>
      <c r="T1125" s="109"/>
      <c r="U1125" s="109"/>
      <c r="V1125" s="109"/>
      <c r="W1125" s="110"/>
      <c r="X1125" s="108"/>
      <c r="Y1125" s="109"/>
      <c r="Z1125" s="109"/>
      <c r="AA1125" s="110"/>
      <c r="AB1125" s="108"/>
      <c r="AC1125" s="109"/>
      <c r="AD1125" s="109"/>
      <c r="AE1125" s="110"/>
      <c r="AF1125" s="108"/>
      <c r="AG1125" s="109"/>
      <c r="AH1125" s="109"/>
      <c r="AI1125" s="362"/>
      <c r="AJ1125" s="363"/>
      <c r="AK1125" s="108"/>
      <c r="AL1125" s="109">
        <v>4</v>
      </c>
      <c r="AM1125" s="109">
        <v>4</v>
      </c>
      <c r="AN1125" s="110">
        <v>4</v>
      </c>
      <c r="AO1125" s="108">
        <v>4</v>
      </c>
      <c r="AP1125" s="109">
        <v>4</v>
      </c>
      <c r="AQ1125" s="109">
        <v>4</v>
      </c>
      <c r="AR1125" s="110">
        <v>4</v>
      </c>
      <c r="AS1125" s="111">
        <v>4</v>
      </c>
      <c r="AT1125" s="109">
        <v>4</v>
      </c>
      <c r="AU1125" s="109">
        <v>4</v>
      </c>
      <c r="AV1125" s="112">
        <v>4</v>
      </c>
      <c r="AW1125" s="108">
        <v>4</v>
      </c>
      <c r="AX1125" s="109">
        <v>4</v>
      </c>
      <c r="AY1125" s="109">
        <v>4</v>
      </c>
      <c r="AZ1125" s="109">
        <v>4</v>
      </c>
      <c r="BA1125" s="110"/>
      <c r="BB1125" s="111"/>
      <c r="BC1125" s="109"/>
      <c r="BD1125" s="109"/>
      <c r="BE1125" s="321"/>
      <c r="BF1125" s="322"/>
      <c r="BG1125" s="322"/>
      <c r="BH1125" s="322"/>
      <c r="BI1125" s="322"/>
      <c r="BJ1125" s="323"/>
      <c r="BK1125" s="48"/>
      <c r="BL1125" s="48"/>
      <c r="BN1125" s="146">
        <f t="shared" si="1780"/>
        <v>0</v>
      </c>
      <c r="BO1125" s="146">
        <f t="shared" si="1729"/>
        <v>0</v>
      </c>
      <c r="BP1125" s="146">
        <f t="shared" si="1730"/>
        <v>0</v>
      </c>
      <c r="BQ1125" s="146">
        <f t="shared" si="1731"/>
        <v>0</v>
      </c>
      <c r="BR1125" s="146">
        <f t="shared" si="1732"/>
        <v>0</v>
      </c>
      <c r="BS1125" s="146">
        <f t="shared" si="1733"/>
        <v>0</v>
      </c>
      <c r="BT1125" s="146">
        <f t="shared" si="1734"/>
        <v>0</v>
      </c>
      <c r="BU1125" s="146">
        <f t="shared" si="1735"/>
        <v>0</v>
      </c>
      <c r="BV1125" s="146">
        <f t="shared" si="1736"/>
        <v>0</v>
      </c>
      <c r="BW1125" s="146">
        <f t="shared" si="1737"/>
        <v>0</v>
      </c>
      <c r="BX1125" s="146">
        <f t="shared" si="1738"/>
        <v>0</v>
      </c>
      <c r="BY1125" s="146">
        <f t="shared" si="1739"/>
        <v>0</v>
      </c>
      <c r="BZ1125" s="146">
        <f t="shared" si="1740"/>
        <v>0</v>
      </c>
      <c r="CA1125" s="146">
        <f t="shared" si="1741"/>
        <v>0</v>
      </c>
      <c r="CB1125" s="146">
        <f t="shared" si="1742"/>
        <v>0</v>
      </c>
      <c r="CC1125" s="146">
        <f t="shared" si="1743"/>
        <v>0</v>
      </c>
      <c r="CD1125" s="146">
        <f t="shared" si="1744"/>
        <v>0</v>
      </c>
      <c r="CE1125" s="146">
        <f t="shared" si="1745"/>
        <v>0</v>
      </c>
      <c r="CF1125" s="146">
        <f t="shared" si="1746"/>
        <v>0</v>
      </c>
      <c r="CG1125" s="146">
        <f t="shared" si="1747"/>
        <v>0</v>
      </c>
      <c r="CH1125" s="146">
        <f t="shared" si="1748"/>
        <v>0</v>
      </c>
      <c r="CI1125" s="146">
        <f t="shared" si="1749"/>
        <v>0</v>
      </c>
      <c r="CJ1125" s="146">
        <f t="shared" si="1750"/>
        <v>0</v>
      </c>
      <c r="CK1125" s="146">
        <f t="shared" si="1751"/>
        <v>0</v>
      </c>
      <c r="CL1125" s="146">
        <f t="shared" si="1752"/>
        <v>0</v>
      </c>
      <c r="CM1125" s="146">
        <f t="shared" si="1753"/>
        <v>0</v>
      </c>
      <c r="CN1125" s="146">
        <f t="shared" si="1754"/>
        <v>0</v>
      </c>
      <c r="CO1125" s="146">
        <f t="shared" si="1755"/>
        <v>0</v>
      </c>
      <c r="CP1125" s="146">
        <f t="shared" si="1756"/>
        <v>0</v>
      </c>
      <c r="CQ1125" s="146">
        <f t="shared" si="1757"/>
        <v>0</v>
      </c>
      <c r="CR1125" s="146">
        <f t="shared" si="1758"/>
        <v>0</v>
      </c>
      <c r="CS1125" s="146">
        <f t="shared" si="1759"/>
        <v>0</v>
      </c>
      <c r="CT1125" s="146">
        <f t="shared" si="1760"/>
        <v>0</v>
      </c>
      <c r="CU1125" s="146">
        <f t="shared" si="1761"/>
        <v>0</v>
      </c>
      <c r="CV1125" s="146">
        <f t="shared" si="1762"/>
        <v>0</v>
      </c>
      <c r="CW1125" s="146">
        <f t="shared" si="1763"/>
        <v>0</v>
      </c>
      <c r="CX1125" s="146">
        <f t="shared" si="1764"/>
        <v>0</v>
      </c>
      <c r="CY1125" s="146">
        <f t="shared" si="1765"/>
        <v>0</v>
      </c>
      <c r="CZ1125" s="146">
        <f t="shared" si="1766"/>
        <v>0</v>
      </c>
      <c r="DA1125" s="146">
        <f t="shared" si="1767"/>
        <v>0</v>
      </c>
      <c r="DB1125" s="146">
        <f t="shared" si="1768"/>
        <v>0</v>
      </c>
      <c r="DC1125" s="146">
        <f t="shared" si="1769"/>
        <v>0</v>
      </c>
      <c r="DD1125" s="146">
        <f t="shared" si="1770"/>
        <v>0</v>
      </c>
      <c r="DE1125" s="146">
        <f t="shared" si="1771"/>
        <v>0</v>
      </c>
      <c r="DF1125" s="146">
        <f t="shared" si="1772"/>
        <v>0</v>
      </c>
      <c r="DG1125" s="146">
        <f t="shared" si="1773"/>
        <v>0</v>
      </c>
      <c r="DH1125" s="146">
        <f t="shared" si="1774"/>
        <v>0</v>
      </c>
      <c r="DI1125" s="146">
        <f t="shared" si="1775"/>
        <v>0</v>
      </c>
      <c r="DJ1125" s="146">
        <f t="shared" si="1776"/>
        <v>0</v>
      </c>
      <c r="DK1125" s="146">
        <f t="shared" si="1777"/>
        <v>0</v>
      </c>
      <c r="DL1125" s="146">
        <f t="shared" si="1778"/>
        <v>0</v>
      </c>
      <c r="DM1125" s="146">
        <f t="shared" si="1779"/>
        <v>0</v>
      </c>
      <c r="DN1125" s="65"/>
      <c r="DO1125" s="57"/>
      <c r="DP1125" s="57"/>
      <c r="DQ1125" s="58"/>
      <c r="DS1125" s="168" t="e">
        <f>IF(AND(DR1125=#REF!,BL1125=#REF!),'Tiến độ'!D1125,"")</f>
        <v>#REF!</v>
      </c>
    </row>
    <row r="1126" spans="1:123" ht="11.25" customHeight="1">
      <c r="A1126" s="309"/>
      <c r="B1126" s="312"/>
      <c r="C1126" s="254" t="s">
        <v>11963</v>
      </c>
      <c r="D1126" s="102" t="s">
        <v>11965</v>
      </c>
      <c r="E1126" s="103">
        <v>2</v>
      </c>
      <c r="F1126" s="104"/>
      <c r="G1126" s="105">
        <v>60</v>
      </c>
      <c r="H1126" s="106"/>
      <c r="I1126" s="107"/>
      <c r="J1126" s="28"/>
      <c r="K1126" s="108"/>
      <c r="L1126" s="109"/>
      <c r="M1126" s="109"/>
      <c r="N1126" s="110"/>
      <c r="O1126" s="108"/>
      <c r="P1126" s="109"/>
      <c r="Q1126" s="109"/>
      <c r="R1126" s="110"/>
      <c r="S1126" s="108"/>
      <c r="T1126" s="109"/>
      <c r="U1126" s="109"/>
      <c r="V1126" s="109"/>
      <c r="W1126" s="110"/>
      <c r="X1126" s="108"/>
      <c r="Y1126" s="109"/>
      <c r="Z1126" s="109"/>
      <c r="AA1126" s="110"/>
      <c r="AB1126" s="108"/>
      <c r="AC1126" s="109"/>
      <c r="AD1126" s="109"/>
      <c r="AE1126" s="110"/>
      <c r="AF1126" s="108"/>
      <c r="AG1126" s="109"/>
      <c r="AH1126" s="109"/>
      <c r="AI1126" s="362"/>
      <c r="AJ1126" s="363"/>
      <c r="AK1126" s="108"/>
      <c r="AL1126" s="109">
        <v>4</v>
      </c>
      <c r="AM1126" s="109">
        <v>4</v>
      </c>
      <c r="AN1126" s="110">
        <v>4</v>
      </c>
      <c r="AO1126" s="108">
        <v>4</v>
      </c>
      <c r="AP1126" s="109">
        <v>4</v>
      </c>
      <c r="AQ1126" s="109">
        <v>4</v>
      </c>
      <c r="AR1126" s="110">
        <v>4</v>
      </c>
      <c r="AS1126" s="111">
        <v>4</v>
      </c>
      <c r="AT1126" s="109">
        <v>4</v>
      </c>
      <c r="AU1126" s="109">
        <v>4</v>
      </c>
      <c r="AV1126" s="112">
        <v>4</v>
      </c>
      <c r="AW1126" s="108">
        <v>4</v>
      </c>
      <c r="AX1126" s="109">
        <v>4</v>
      </c>
      <c r="AY1126" s="109">
        <v>4</v>
      </c>
      <c r="AZ1126" s="109">
        <v>4</v>
      </c>
      <c r="BA1126" s="110"/>
      <c r="BB1126" s="111"/>
      <c r="BC1126" s="109"/>
      <c r="BD1126" s="109"/>
      <c r="BE1126" s="321"/>
      <c r="BF1126" s="322"/>
      <c r="BG1126" s="322"/>
      <c r="BH1126" s="322"/>
      <c r="BI1126" s="322"/>
      <c r="BJ1126" s="323"/>
      <c r="BK1126" s="48"/>
      <c r="BL1126" s="48"/>
      <c r="BN1126" s="146">
        <f t="shared" si="1780"/>
        <v>0</v>
      </c>
      <c r="BO1126" s="146">
        <f t="shared" si="1729"/>
        <v>0</v>
      </c>
      <c r="BP1126" s="146">
        <f t="shared" si="1730"/>
        <v>0</v>
      </c>
      <c r="BQ1126" s="146">
        <f t="shared" si="1731"/>
        <v>0</v>
      </c>
      <c r="BR1126" s="146">
        <f t="shared" si="1732"/>
        <v>0</v>
      </c>
      <c r="BS1126" s="146">
        <f t="shared" si="1733"/>
        <v>0</v>
      </c>
      <c r="BT1126" s="146">
        <f t="shared" si="1734"/>
        <v>0</v>
      </c>
      <c r="BU1126" s="146">
        <f t="shared" si="1735"/>
        <v>0</v>
      </c>
      <c r="BV1126" s="146">
        <f t="shared" si="1736"/>
        <v>0</v>
      </c>
      <c r="BW1126" s="146">
        <f t="shared" si="1737"/>
        <v>0</v>
      </c>
      <c r="BX1126" s="146">
        <f t="shared" si="1738"/>
        <v>0</v>
      </c>
      <c r="BY1126" s="146">
        <f t="shared" si="1739"/>
        <v>0</v>
      </c>
      <c r="BZ1126" s="146">
        <f t="shared" si="1740"/>
        <v>0</v>
      </c>
      <c r="CA1126" s="146">
        <f t="shared" si="1741"/>
        <v>0</v>
      </c>
      <c r="CB1126" s="146">
        <f t="shared" si="1742"/>
        <v>0</v>
      </c>
      <c r="CC1126" s="146">
        <f t="shared" si="1743"/>
        <v>0</v>
      </c>
      <c r="CD1126" s="146">
        <f t="shared" si="1744"/>
        <v>0</v>
      </c>
      <c r="CE1126" s="146">
        <f t="shared" si="1745"/>
        <v>0</v>
      </c>
      <c r="CF1126" s="146">
        <f t="shared" si="1746"/>
        <v>0</v>
      </c>
      <c r="CG1126" s="146">
        <f t="shared" si="1747"/>
        <v>0</v>
      </c>
      <c r="CH1126" s="146">
        <f t="shared" si="1748"/>
        <v>0</v>
      </c>
      <c r="CI1126" s="146">
        <f t="shared" si="1749"/>
        <v>0</v>
      </c>
      <c r="CJ1126" s="146">
        <f t="shared" si="1750"/>
        <v>0</v>
      </c>
      <c r="CK1126" s="146">
        <f t="shared" si="1751"/>
        <v>0</v>
      </c>
      <c r="CL1126" s="146">
        <f t="shared" si="1752"/>
        <v>0</v>
      </c>
      <c r="CM1126" s="146">
        <f t="shared" si="1753"/>
        <v>0</v>
      </c>
      <c r="CN1126" s="146">
        <f t="shared" si="1754"/>
        <v>0</v>
      </c>
      <c r="CO1126" s="146">
        <f t="shared" si="1755"/>
        <v>0</v>
      </c>
      <c r="CP1126" s="146">
        <f t="shared" si="1756"/>
        <v>0</v>
      </c>
      <c r="CQ1126" s="146">
        <f t="shared" si="1757"/>
        <v>0</v>
      </c>
      <c r="CR1126" s="146">
        <f t="shared" si="1758"/>
        <v>0</v>
      </c>
      <c r="CS1126" s="146">
        <f t="shared" si="1759"/>
        <v>0</v>
      </c>
      <c r="CT1126" s="146">
        <f t="shared" si="1760"/>
        <v>0</v>
      </c>
      <c r="CU1126" s="146">
        <f t="shared" si="1761"/>
        <v>0</v>
      </c>
      <c r="CV1126" s="146">
        <f t="shared" si="1762"/>
        <v>0</v>
      </c>
      <c r="CW1126" s="146">
        <f t="shared" si="1763"/>
        <v>0</v>
      </c>
      <c r="CX1126" s="146">
        <f t="shared" si="1764"/>
        <v>0</v>
      </c>
      <c r="CY1126" s="146">
        <f t="shared" si="1765"/>
        <v>0</v>
      </c>
      <c r="CZ1126" s="146">
        <f t="shared" si="1766"/>
        <v>0</v>
      </c>
      <c r="DA1126" s="146">
        <f t="shared" si="1767"/>
        <v>0</v>
      </c>
      <c r="DB1126" s="146">
        <f t="shared" si="1768"/>
        <v>0</v>
      </c>
      <c r="DC1126" s="146">
        <f t="shared" si="1769"/>
        <v>0</v>
      </c>
      <c r="DD1126" s="146">
        <f t="shared" si="1770"/>
        <v>0</v>
      </c>
      <c r="DE1126" s="146">
        <f t="shared" si="1771"/>
        <v>0</v>
      </c>
      <c r="DF1126" s="146">
        <f t="shared" si="1772"/>
        <v>0</v>
      </c>
      <c r="DG1126" s="146">
        <f t="shared" si="1773"/>
        <v>0</v>
      </c>
      <c r="DH1126" s="146">
        <f t="shared" si="1774"/>
        <v>0</v>
      </c>
      <c r="DI1126" s="146">
        <f t="shared" si="1775"/>
        <v>0</v>
      </c>
      <c r="DJ1126" s="146">
        <f t="shared" si="1776"/>
        <v>0</v>
      </c>
      <c r="DK1126" s="146">
        <f t="shared" si="1777"/>
        <v>0</v>
      </c>
      <c r="DL1126" s="146">
        <f t="shared" si="1778"/>
        <v>0</v>
      </c>
      <c r="DM1126" s="146">
        <f t="shared" si="1779"/>
        <v>0</v>
      </c>
      <c r="DN1126" s="65"/>
      <c r="DO1126" s="57"/>
      <c r="DP1126" s="57"/>
      <c r="DQ1126" s="58"/>
      <c r="DS1126" s="168" t="e">
        <f>IF(AND(DR1126=#REF!,BL1126=#REF!),'Tiến độ'!D1126,"")</f>
        <v>#REF!</v>
      </c>
    </row>
    <row r="1127" spans="1:123" ht="11.25" customHeight="1">
      <c r="A1127" s="309" t="str">
        <f>IF(B1127="","",MAX($A$7:A1124)+1)</f>
        <v/>
      </c>
      <c r="B1127" s="312"/>
      <c r="C1127" s="254" t="s">
        <v>573</v>
      </c>
      <c r="D1127" s="102" t="s">
        <v>574</v>
      </c>
      <c r="E1127" s="103">
        <v>2</v>
      </c>
      <c r="F1127" s="104">
        <v>30</v>
      </c>
      <c r="G1127" s="105"/>
      <c r="H1127" s="106">
        <f>H1121</f>
        <v>0.5</v>
      </c>
      <c r="I1127" s="107">
        <f>I1121</f>
        <v>0</v>
      </c>
      <c r="J1127" s="28" t="s">
        <v>11953</v>
      </c>
      <c r="K1127" s="108"/>
      <c r="L1127" s="109"/>
      <c r="M1127" s="109"/>
      <c r="N1127" s="110"/>
      <c r="O1127" s="108"/>
      <c r="P1127" s="109"/>
      <c r="Q1127" s="109"/>
      <c r="R1127" s="110"/>
      <c r="S1127" s="108"/>
      <c r="T1127" s="109"/>
      <c r="U1127" s="109"/>
      <c r="V1127" s="109"/>
      <c r="W1127" s="110"/>
      <c r="X1127" s="108"/>
      <c r="Y1127" s="109"/>
      <c r="Z1127" s="109"/>
      <c r="AA1127" s="110"/>
      <c r="AB1127" s="108"/>
      <c r="AC1127" s="109"/>
      <c r="AD1127" s="109"/>
      <c r="AE1127" s="110"/>
      <c r="AF1127" s="108"/>
      <c r="AG1127" s="109"/>
      <c r="AH1127" s="109"/>
      <c r="AI1127" s="362"/>
      <c r="AJ1127" s="363"/>
      <c r="AK1127" s="108"/>
      <c r="AL1127" s="109">
        <v>2</v>
      </c>
      <c r="AM1127" s="109">
        <v>2</v>
      </c>
      <c r="AN1127" s="110">
        <v>2</v>
      </c>
      <c r="AO1127" s="108">
        <v>2</v>
      </c>
      <c r="AP1127" s="109">
        <v>2</v>
      </c>
      <c r="AQ1127" s="109">
        <v>2</v>
      </c>
      <c r="AR1127" s="110">
        <v>2</v>
      </c>
      <c r="AS1127" s="111">
        <v>2</v>
      </c>
      <c r="AT1127" s="109">
        <v>2</v>
      </c>
      <c r="AU1127" s="109">
        <v>2</v>
      </c>
      <c r="AV1127" s="112">
        <v>2</v>
      </c>
      <c r="AW1127" s="108">
        <v>2</v>
      </c>
      <c r="AX1127" s="109">
        <v>2</v>
      </c>
      <c r="AY1127" s="109">
        <v>2</v>
      </c>
      <c r="AZ1127" s="109">
        <v>2</v>
      </c>
      <c r="BA1127" s="110" t="s">
        <v>163</v>
      </c>
      <c r="BB1127" s="111" t="s">
        <v>163</v>
      </c>
      <c r="BC1127" s="109" t="s">
        <v>163</v>
      </c>
      <c r="BD1127" s="109" t="s">
        <v>163</v>
      </c>
      <c r="BE1127" s="321"/>
      <c r="BF1127" s="322"/>
      <c r="BG1127" s="322"/>
      <c r="BH1127" s="322"/>
      <c r="BI1127" s="322"/>
      <c r="BJ1127" s="323"/>
      <c r="BK1127" s="48" t="s">
        <v>1077</v>
      </c>
      <c r="BL1127" s="48" t="s">
        <v>58</v>
      </c>
      <c r="BN1127" s="146">
        <f t="shared" si="1780"/>
        <v>0</v>
      </c>
      <c r="BO1127" s="146">
        <f t="shared" si="1729"/>
        <v>0</v>
      </c>
      <c r="BP1127" s="146">
        <f t="shared" si="1730"/>
        <v>0</v>
      </c>
      <c r="BQ1127" s="146">
        <f t="shared" si="1731"/>
        <v>0</v>
      </c>
      <c r="BR1127" s="146">
        <f t="shared" si="1732"/>
        <v>0</v>
      </c>
      <c r="BS1127" s="146">
        <f t="shared" si="1733"/>
        <v>0</v>
      </c>
      <c r="BT1127" s="146">
        <f t="shared" si="1734"/>
        <v>0</v>
      </c>
      <c r="BU1127" s="146">
        <f t="shared" si="1735"/>
        <v>0</v>
      </c>
      <c r="BV1127" s="146">
        <f t="shared" si="1736"/>
        <v>0</v>
      </c>
      <c r="BW1127" s="146">
        <f t="shared" si="1737"/>
        <v>0</v>
      </c>
      <c r="BX1127" s="146">
        <f t="shared" si="1738"/>
        <v>0</v>
      </c>
      <c r="BY1127" s="146">
        <f t="shared" si="1739"/>
        <v>0</v>
      </c>
      <c r="BZ1127" s="146">
        <f t="shared" si="1740"/>
        <v>0</v>
      </c>
      <c r="CA1127" s="146">
        <f t="shared" si="1741"/>
        <v>0</v>
      </c>
      <c r="CB1127" s="146">
        <f t="shared" si="1742"/>
        <v>0</v>
      </c>
      <c r="CC1127" s="146">
        <f t="shared" si="1743"/>
        <v>0</v>
      </c>
      <c r="CD1127" s="146">
        <f t="shared" si="1744"/>
        <v>0</v>
      </c>
      <c r="CE1127" s="146">
        <f t="shared" si="1745"/>
        <v>0</v>
      </c>
      <c r="CF1127" s="146">
        <f t="shared" si="1746"/>
        <v>0</v>
      </c>
      <c r="CG1127" s="146">
        <f t="shared" si="1747"/>
        <v>0</v>
      </c>
      <c r="CH1127" s="146">
        <f t="shared" si="1748"/>
        <v>0</v>
      </c>
      <c r="CI1127" s="146">
        <f t="shared" si="1749"/>
        <v>0</v>
      </c>
      <c r="CJ1127" s="146">
        <f t="shared" si="1750"/>
        <v>0</v>
      </c>
      <c r="CK1127" s="146">
        <f t="shared" si="1751"/>
        <v>0</v>
      </c>
      <c r="CL1127" s="146">
        <f t="shared" si="1752"/>
        <v>0</v>
      </c>
      <c r="CM1127" s="146">
        <f t="shared" si="1753"/>
        <v>0</v>
      </c>
      <c r="CN1127" s="146">
        <f t="shared" si="1754"/>
        <v>0</v>
      </c>
      <c r="CO1127" s="146">
        <f t="shared" si="1755"/>
        <v>1</v>
      </c>
      <c r="CP1127" s="146">
        <f t="shared" si="1756"/>
        <v>1</v>
      </c>
      <c r="CQ1127" s="146">
        <f t="shared" si="1757"/>
        <v>1</v>
      </c>
      <c r="CR1127" s="146">
        <f t="shared" si="1758"/>
        <v>1</v>
      </c>
      <c r="CS1127" s="146">
        <f t="shared" si="1759"/>
        <v>1</v>
      </c>
      <c r="CT1127" s="146">
        <f t="shared" si="1760"/>
        <v>1</v>
      </c>
      <c r="CU1127" s="146">
        <f t="shared" si="1761"/>
        <v>1</v>
      </c>
      <c r="CV1127" s="146">
        <f t="shared" si="1762"/>
        <v>1</v>
      </c>
      <c r="CW1127" s="146">
        <f t="shared" si="1763"/>
        <v>1</v>
      </c>
      <c r="CX1127" s="146">
        <f t="shared" si="1764"/>
        <v>1</v>
      </c>
      <c r="CY1127" s="146">
        <f t="shared" si="1765"/>
        <v>1</v>
      </c>
      <c r="CZ1127" s="146">
        <f t="shared" si="1766"/>
        <v>1</v>
      </c>
      <c r="DA1127" s="146">
        <f t="shared" si="1767"/>
        <v>1</v>
      </c>
      <c r="DB1127" s="146">
        <f t="shared" si="1768"/>
        <v>1</v>
      </c>
      <c r="DC1127" s="146">
        <f t="shared" si="1769"/>
        <v>1</v>
      </c>
      <c r="DD1127" s="146">
        <f t="shared" si="1770"/>
        <v>0</v>
      </c>
      <c r="DE1127" s="146">
        <f t="shared" si="1771"/>
        <v>0</v>
      </c>
      <c r="DF1127" s="146">
        <f t="shared" si="1772"/>
        <v>0</v>
      </c>
      <c r="DG1127" s="146">
        <f t="shared" si="1773"/>
        <v>0</v>
      </c>
      <c r="DH1127" s="146">
        <f t="shared" si="1774"/>
        <v>0</v>
      </c>
      <c r="DI1127" s="146">
        <f t="shared" si="1775"/>
        <v>0</v>
      </c>
      <c r="DJ1127" s="146">
        <f t="shared" si="1776"/>
        <v>0</v>
      </c>
      <c r="DK1127" s="146">
        <f t="shared" si="1777"/>
        <v>0</v>
      </c>
      <c r="DL1127" s="146">
        <f t="shared" si="1778"/>
        <v>0</v>
      </c>
      <c r="DM1127" s="146">
        <f t="shared" si="1779"/>
        <v>0</v>
      </c>
      <c r="DN1127" s="65">
        <f t="shared" si="1799"/>
        <v>15</v>
      </c>
      <c r="DO1127" s="57" t="str">
        <f t="shared" si="1800"/>
        <v/>
      </c>
      <c r="DP1127" s="57" t="str">
        <f t="shared" ref="DP1127:DP1209" si="1809">IF(DO1127="",IF(COUNT(AD1127:AH1127,AK1127)&gt;0,DN1127,""),"")</f>
        <v/>
      </c>
      <c r="DQ1127" s="58">
        <f t="shared" ref="DQ1127:DQ1209" si="1810">IF(AND(DO1127="",DP1127=""),IF(COUNTA(AL1127:BD1127)&gt;0,DN1127,""),"")</f>
        <v>15</v>
      </c>
      <c r="DR1127" s="1">
        <f t="shared" si="1801"/>
        <v>2</v>
      </c>
      <c r="DS1127" s="168" t="e">
        <f>IF(AND(DR1127=#REF!,BL1127=#REF!),'Tiến độ'!D1127,"")</f>
        <v>#REF!</v>
      </c>
    </row>
    <row r="1128" spans="1:123" ht="11.25" customHeight="1">
      <c r="A1128" s="309" t="str">
        <f>IF(B1128="","",MAX($A$7:A1127)+1)</f>
        <v/>
      </c>
      <c r="B1128" s="312"/>
      <c r="C1128" s="254" t="s">
        <v>16</v>
      </c>
      <c r="D1128" s="102" t="s">
        <v>242</v>
      </c>
      <c r="E1128" s="103">
        <v>2</v>
      </c>
      <c r="F1128" s="104">
        <v>39</v>
      </c>
      <c r="G1128" s="105"/>
      <c r="H1128" s="106">
        <f t="shared" ref="H1128:I1131" si="1811">H1127</f>
        <v>0.5</v>
      </c>
      <c r="I1128" s="107">
        <f t="shared" si="1811"/>
        <v>0</v>
      </c>
      <c r="J1128" s="28" t="s">
        <v>11953</v>
      </c>
      <c r="K1128" s="108"/>
      <c r="L1128" s="109"/>
      <c r="M1128" s="109"/>
      <c r="N1128" s="110"/>
      <c r="O1128" s="108"/>
      <c r="P1128" s="109"/>
      <c r="Q1128" s="109"/>
      <c r="R1128" s="110"/>
      <c r="S1128" s="108"/>
      <c r="T1128" s="109"/>
      <c r="U1128" s="109"/>
      <c r="V1128" s="109"/>
      <c r="W1128" s="110"/>
      <c r="X1128" s="108"/>
      <c r="Y1128" s="109"/>
      <c r="Z1128" s="109"/>
      <c r="AA1128" s="110"/>
      <c r="AB1128" s="108"/>
      <c r="AC1128" s="109"/>
      <c r="AD1128" s="109"/>
      <c r="AE1128" s="110"/>
      <c r="AF1128" s="108"/>
      <c r="AG1128" s="109"/>
      <c r="AH1128" s="109"/>
      <c r="AI1128" s="362"/>
      <c r="AJ1128" s="363"/>
      <c r="AK1128" s="108"/>
      <c r="AL1128" s="109">
        <v>3</v>
      </c>
      <c r="AM1128" s="109">
        <v>3</v>
      </c>
      <c r="AN1128" s="110">
        <v>3</v>
      </c>
      <c r="AO1128" s="108">
        <v>3</v>
      </c>
      <c r="AP1128" s="109">
        <v>3</v>
      </c>
      <c r="AQ1128" s="109">
        <v>3</v>
      </c>
      <c r="AR1128" s="110">
        <v>3</v>
      </c>
      <c r="AS1128" s="111">
        <v>3</v>
      </c>
      <c r="AT1128" s="109">
        <v>3</v>
      </c>
      <c r="AU1128" s="109">
        <v>3</v>
      </c>
      <c r="AV1128" s="112">
        <v>3</v>
      </c>
      <c r="AW1128" s="108">
        <v>3</v>
      </c>
      <c r="AX1128" s="109">
        <v>3</v>
      </c>
      <c r="AY1128" s="109"/>
      <c r="AZ1128" s="109"/>
      <c r="BA1128" s="110" t="s">
        <v>163</v>
      </c>
      <c r="BB1128" s="111" t="s">
        <v>163</v>
      </c>
      <c r="BC1128" s="109" t="s">
        <v>163</v>
      </c>
      <c r="BD1128" s="109" t="s">
        <v>163</v>
      </c>
      <c r="BE1128" s="321"/>
      <c r="BF1128" s="322"/>
      <c r="BG1128" s="322"/>
      <c r="BH1128" s="322"/>
      <c r="BI1128" s="322"/>
      <c r="BJ1128" s="323"/>
      <c r="BK1128" s="48" t="s">
        <v>1077</v>
      </c>
      <c r="BL1128" s="48" t="s">
        <v>16</v>
      </c>
      <c r="BN1128" s="146">
        <f t="shared" si="1780"/>
        <v>0</v>
      </c>
      <c r="BO1128" s="146">
        <f t="shared" si="1729"/>
        <v>0</v>
      </c>
      <c r="BP1128" s="146">
        <f t="shared" si="1730"/>
        <v>0</v>
      </c>
      <c r="BQ1128" s="146">
        <f t="shared" si="1731"/>
        <v>0</v>
      </c>
      <c r="BR1128" s="146">
        <f t="shared" si="1732"/>
        <v>0</v>
      </c>
      <c r="BS1128" s="146">
        <f t="shared" si="1733"/>
        <v>0</v>
      </c>
      <c r="BT1128" s="146">
        <f t="shared" si="1734"/>
        <v>0</v>
      </c>
      <c r="BU1128" s="146">
        <f t="shared" si="1735"/>
        <v>0</v>
      </c>
      <c r="BV1128" s="146">
        <f t="shared" si="1736"/>
        <v>0</v>
      </c>
      <c r="BW1128" s="146">
        <f t="shared" si="1737"/>
        <v>0</v>
      </c>
      <c r="BX1128" s="146">
        <f t="shared" si="1738"/>
        <v>0</v>
      </c>
      <c r="BY1128" s="146">
        <f t="shared" si="1739"/>
        <v>0</v>
      </c>
      <c r="BZ1128" s="146">
        <f t="shared" si="1740"/>
        <v>0</v>
      </c>
      <c r="CA1128" s="146">
        <f t="shared" si="1741"/>
        <v>0</v>
      </c>
      <c r="CB1128" s="146">
        <f t="shared" si="1742"/>
        <v>0</v>
      </c>
      <c r="CC1128" s="146">
        <f t="shared" si="1743"/>
        <v>0</v>
      </c>
      <c r="CD1128" s="146">
        <f t="shared" si="1744"/>
        <v>0</v>
      </c>
      <c r="CE1128" s="146">
        <f t="shared" si="1745"/>
        <v>0</v>
      </c>
      <c r="CF1128" s="146">
        <f t="shared" si="1746"/>
        <v>0</v>
      </c>
      <c r="CG1128" s="146">
        <f t="shared" si="1747"/>
        <v>0</v>
      </c>
      <c r="CH1128" s="146">
        <f t="shared" si="1748"/>
        <v>0</v>
      </c>
      <c r="CI1128" s="146">
        <f t="shared" si="1749"/>
        <v>0</v>
      </c>
      <c r="CJ1128" s="146">
        <f t="shared" si="1750"/>
        <v>0</v>
      </c>
      <c r="CK1128" s="146">
        <f t="shared" si="1751"/>
        <v>0</v>
      </c>
      <c r="CL1128" s="146">
        <f t="shared" si="1752"/>
        <v>0</v>
      </c>
      <c r="CM1128" s="146">
        <f t="shared" si="1753"/>
        <v>0</v>
      </c>
      <c r="CN1128" s="146">
        <f t="shared" si="1754"/>
        <v>0</v>
      </c>
      <c r="CO1128" s="146">
        <f t="shared" si="1755"/>
        <v>1.5</v>
      </c>
      <c r="CP1128" s="146">
        <f t="shared" si="1756"/>
        <v>1.5</v>
      </c>
      <c r="CQ1128" s="146">
        <f t="shared" si="1757"/>
        <v>1.5</v>
      </c>
      <c r="CR1128" s="146">
        <f t="shared" si="1758"/>
        <v>1.5</v>
      </c>
      <c r="CS1128" s="146">
        <f t="shared" si="1759"/>
        <v>1.5</v>
      </c>
      <c r="CT1128" s="146">
        <f t="shared" si="1760"/>
        <v>1.5</v>
      </c>
      <c r="CU1128" s="146">
        <f t="shared" si="1761"/>
        <v>1.5</v>
      </c>
      <c r="CV1128" s="146">
        <f t="shared" si="1762"/>
        <v>1.5</v>
      </c>
      <c r="CW1128" s="146">
        <f t="shared" si="1763"/>
        <v>1.5</v>
      </c>
      <c r="CX1128" s="146">
        <f t="shared" si="1764"/>
        <v>1.5</v>
      </c>
      <c r="CY1128" s="146">
        <f t="shared" si="1765"/>
        <v>1.5</v>
      </c>
      <c r="CZ1128" s="146">
        <f t="shared" si="1766"/>
        <v>1.5</v>
      </c>
      <c r="DA1128" s="146">
        <f t="shared" si="1767"/>
        <v>1.5</v>
      </c>
      <c r="DB1128" s="146">
        <f t="shared" si="1768"/>
        <v>0</v>
      </c>
      <c r="DC1128" s="146">
        <f t="shared" si="1769"/>
        <v>0</v>
      </c>
      <c r="DD1128" s="146">
        <f t="shared" si="1770"/>
        <v>0</v>
      </c>
      <c r="DE1128" s="146">
        <f t="shared" si="1771"/>
        <v>0</v>
      </c>
      <c r="DF1128" s="146">
        <f t="shared" si="1772"/>
        <v>0</v>
      </c>
      <c r="DG1128" s="146">
        <f t="shared" si="1773"/>
        <v>0</v>
      </c>
      <c r="DH1128" s="146">
        <f t="shared" si="1774"/>
        <v>0</v>
      </c>
      <c r="DI1128" s="146">
        <f t="shared" si="1775"/>
        <v>0</v>
      </c>
      <c r="DJ1128" s="146">
        <f t="shared" si="1776"/>
        <v>0</v>
      </c>
      <c r="DK1128" s="146">
        <f t="shared" si="1777"/>
        <v>0</v>
      </c>
      <c r="DL1128" s="146">
        <f t="shared" si="1778"/>
        <v>0</v>
      </c>
      <c r="DM1128" s="146">
        <f t="shared" si="1779"/>
        <v>0</v>
      </c>
      <c r="DN1128" s="65">
        <f t="shared" si="1799"/>
        <v>19.5</v>
      </c>
      <c r="DO1128" s="57" t="str">
        <f t="shared" si="1800"/>
        <v/>
      </c>
      <c r="DP1128" s="57" t="str">
        <f t="shared" si="1809"/>
        <v/>
      </c>
      <c r="DQ1128" s="58">
        <f t="shared" si="1810"/>
        <v>19.5</v>
      </c>
      <c r="DR1128" s="1">
        <f t="shared" si="1801"/>
        <v>2</v>
      </c>
      <c r="DS1128" s="168" t="e">
        <f>IF(AND(DR1128=#REF!,BL1128=#REF!),'Tiến độ'!D1128,"")</f>
        <v>#REF!</v>
      </c>
    </row>
    <row r="1129" spans="1:123" ht="11.25" customHeight="1">
      <c r="A1129" s="309" t="str">
        <f>IF(B1129="","",MAX($A$7:A1128)+1)</f>
        <v/>
      </c>
      <c r="B1129" s="312"/>
      <c r="C1129" s="254" t="s">
        <v>426</v>
      </c>
      <c r="D1129" s="102" t="s">
        <v>213</v>
      </c>
      <c r="E1129" s="103">
        <v>3</v>
      </c>
      <c r="F1129" s="104">
        <v>60</v>
      </c>
      <c r="G1129" s="105"/>
      <c r="H1129" s="106">
        <f t="shared" si="1811"/>
        <v>0.5</v>
      </c>
      <c r="I1129" s="107">
        <f t="shared" si="1811"/>
        <v>0</v>
      </c>
      <c r="J1129" s="28" t="s">
        <v>11953</v>
      </c>
      <c r="K1129" s="108"/>
      <c r="L1129" s="109"/>
      <c r="M1129" s="109"/>
      <c r="N1129" s="110"/>
      <c r="O1129" s="108"/>
      <c r="P1129" s="109"/>
      <c r="Q1129" s="109"/>
      <c r="R1129" s="110"/>
      <c r="S1129" s="108"/>
      <c r="T1129" s="109"/>
      <c r="U1129" s="109"/>
      <c r="V1129" s="109"/>
      <c r="W1129" s="110"/>
      <c r="X1129" s="108"/>
      <c r="Y1129" s="109"/>
      <c r="Z1129" s="109"/>
      <c r="AA1129" s="110"/>
      <c r="AB1129" s="108"/>
      <c r="AC1129" s="109"/>
      <c r="AD1129" s="109"/>
      <c r="AE1129" s="110"/>
      <c r="AF1129" s="108"/>
      <c r="AG1129" s="109"/>
      <c r="AH1129" s="109"/>
      <c r="AI1129" s="362"/>
      <c r="AJ1129" s="363"/>
      <c r="AK1129" s="108"/>
      <c r="AL1129" s="109">
        <v>4</v>
      </c>
      <c r="AM1129" s="109">
        <v>4</v>
      </c>
      <c r="AN1129" s="110">
        <v>4</v>
      </c>
      <c r="AO1129" s="108">
        <v>4</v>
      </c>
      <c r="AP1129" s="109">
        <v>4</v>
      </c>
      <c r="AQ1129" s="109">
        <v>4</v>
      </c>
      <c r="AR1129" s="110">
        <v>4</v>
      </c>
      <c r="AS1129" s="111">
        <v>4</v>
      </c>
      <c r="AT1129" s="109">
        <v>4</v>
      </c>
      <c r="AU1129" s="109">
        <v>4</v>
      </c>
      <c r="AV1129" s="112">
        <v>4</v>
      </c>
      <c r="AW1129" s="108">
        <v>4</v>
      </c>
      <c r="AX1129" s="109">
        <v>4</v>
      </c>
      <c r="AY1129" s="109">
        <v>4</v>
      </c>
      <c r="AZ1129" s="109">
        <v>4</v>
      </c>
      <c r="BA1129" s="110" t="s">
        <v>163</v>
      </c>
      <c r="BB1129" s="111" t="s">
        <v>163</v>
      </c>
      <c r="BC1129" s="109" t="s">
        <v>163</v>
      </c>
      <c r="BD1129" s="109" t="s">
        <v>163</v>
      </c>
      <c r="BE1129" s="321"/>
      <c r="BF1129" s="322"/>
      <c r="BG1129" s="322"/>
      <c r="BH1129" s="322"/>
      <c r="BI1129" s="322"/>
      <c r="BJ1129" s="323"/>
      <c r="BK1129" s="48" t="s">
        <v>1077</v>
      </c>
      <c r="BL1129" s="48" t="s">
        <v>57</v>
      </c>
      <c r="BN1129" s="146">
        <f t="shared" si="1780"/>
        <v>0</v>
      </c>
      <c r="BO1129" s="146">
        <f t="shared" si="1729"/>
        <v>0</v>
      </c>
      <c r="BP1129" s="146">
        <f t="shared" si="1730"/>
        <v>0</v>
      </c>
      <c r="BQ1129" s="146">
        <f t="shared" si="1731"/>
        <v>0</v>
      </c>
      <c r="BR1129" s="146">
        <f t="shared" si="1732"/>
        <v>0</v>
      </c>
      <c r="BS1129" s="146">
        <f t="shared" si="1733"/>
        <v>0</v>
      </c>
      <c r="BT1129" s="146">
        <f t="shared" si="1734"/>
        <v>0</v>
      </c>
      <c r="BU1129" s="146">
        <f t="shared" si="1735"/>
        <v>0</v>
      </c>
      <c r="BV1129" s="146">
        <f t="shared" si="1736"/>
        <v>0</v>
      </c>
      <c r="BW1129" s="146">
        <f t="shared" si="1737"/>
        <v>0</v>
      </c>
      <c r="BX1129" s="146">
        <f t="shared" si="1738"/>
        <v>0</v>
      </c>
      <c r="BY1129" s="146">
        <f t="shared" si="1739"/>
        <v>0</v>
      </c>
      <c r="BZ1129" s="146">
        <f t="shared" si="1740"/>
        <v>0</v>
      </c>
      <c r="CA1129" s="146">
        <f t="shared" si="1741"/>
        <v>0</v>
      </c>
      <c r="CB1129" s="146">
        <f t="shared" si="1742"/>
        <v>0</v>
      </c>
      <c r="CC1129" s="146">
        <f t="shared" si="1743"/>
        <v>0</v>
      </c>
      <c r="CD1129" s="146">
        <f t="shared" si="1744"/>
        <v>0</v>
      </c>
      <c r="CE1129" s="146">
        <f t="shared" si="1745"/>
        <v>0</v>
      </c>
      <c r="CF1129" s="146">
        <f t="shared" si="1746"/>
        <v>0</v>
      </c>
      <c r="CG1129" s="146">
        <f t="shared" si="1747"/>
        <v>0</v>
      </c>
      <c r="CH1129" s="146">
        <f t="shared" si="1748"/>
        <v>0</v>
      </c>
      <c r="CI1129" s="146">
        <f t="shared" si="1749"/>
        <v>0</v>
      </c>
      <c r="CJ1129" s="146">
        <f t="shared" si="1750"/>
        <v>0</v>
      </c>
      <c r="CK1129" s="146">
        <f t="shared" si="1751"/>
        <v>0</v>
      </c>
      <c r="CL1129" s="146">
        <f t="shared" si="1752"/>
        <v>0</v>
      </c>
      <c r="CM1129" s="146">
        <f t="shared" si="1753"/>
        <v>0</v>
      </c>
      <c r="CN1129" s="146">
        <f t="shared" si="1754"/>
        <v>0</v>
      </c>
      <c r="CO1129" s="146">
        <f t="shared" si="1755"/>
        <v>2</v>
      </c>
      <c r="CP1129" s="146">
        <f t="shared" si="1756"/>
        <v>2</v>
      </c>
      <c r="CQ1129" s="146">
        <f t="shared" si="1757"/>
        <v>2</v>
      </c>
      <c r="CR1129" s="146">
        <f t="shared" si="1758"/>
        <v>2</v>
      </c>
      <c r="CS1129" s="146">
        <f t="shared" si="1759"/>
        <v>2</v>
      </c>
      <c r="CT1129" s="146">
        <f t="shared" si="1760"/>
        <v>2</v>
      </c>
      <c r="CU1129" s="146">
        <f t="shared" si="1761"/>
        <v>2</v>
      </c>
      <c r="CV1129" s="146">
        <f t="shared" si="1762"/>
        <v>2</v>
      </c>
      <c r="CW1129" s="146">
        <f t="shared" si="1763"/>
        <v>2</v>
      </c>
      <c r="CX1129" s="146">
        <f t="shared" si="1764"/>
        <v>2</v>
      </c>
      <c r="CY1129" s="146">
        <f t="shared" si="1765"/>
        <v>2</v>
      </c>
      <c r="CZ1129" s="146">
        <f t="shared" si="1766"/>
        <v>2</v>
      </c>
      <c r="DA1129" s="146">
        <f t="shared" si="1767"/>
        <v>2</v>
      </c>
      <c r="DB1129" s="146">
        <f t="shared" si="1768"/>
        <v>2</v>
      </c>
      <c r="DC1129" s="146">
        <f t="shared" si="1769"/>
        <v>2</v>
      </c>
      <c r="DD1129" s="146">
        <f t="shared" si="1770"/>
        <v>0</v>
      </c>
      <c r="DE1129" s="146">
        <f t="shared" si="1771"/>
        <v>0</v>
      </c>
      <c r="DF1129" s="146">
        <f t="shared" si="1772"/>
        <v>0</v>
      </c>
      <c r="DG1129" s="146">
        <f t="shared" si="1773"/>
        <v>0</v>
      </c>
      <c r="DH1129" s="146">
        <f t="shared" si="1774"/>
        <v>0</v>
      </c>
      <c r="DI1129" s="146">
        <f t="shared" si="1775"/>
        <v>0</v>
      </c>
      <c r="DJ1129" s="146">
        <f t="shared" si="1776"/>
        <v>0</v>
      </c>
      <c r="DK1129" s="146">
        <f t="shared" si="1777"/>
        <v>0</v>
      </c>
      <c r="DL1129" s="146">
        <f t="shared" si="1778"/>
        <v>0</v>
      </c>
      <c r="DM1129" s="146">
        <f t="shared" si="1779"/>
        <v>0</v>
      </c>
      <c r="DN1129" s="65">
        <f t="shared" si="1799"/>
        <v>30</v>
      </c>
      <c r="DO1129" s="57" t="str">
        <f t="shared" si="1800"/>
        <v/>
      </c>
      <c r="DP1129" s="57" t="str">
        <f t="shared" si="1809"/>
        <v/>
      </c>
      <c r="DQ1129" s="58">
        <f t="shared" si="1810"/>
        <v>30</v>
      </c>
      <c r="DR1129" s="1">
        <f t="shared" si="1801"/>
        <v>2</v>
      </c>
      <c r="DS1129" s="168" t="e">
        <f>IF(AND(DR1129=#REF!,BL1129=#REF!),'Tiến độ'!D1129,"")</f>
        <v>#REF!</v>
      </c>
    </row>
    <row r="1130" spans="1:123" ht="11.25" customHeight="1">
      <c r="A1130" s="309" t="str">
        <f>IF(B1130="","",MAX($A$7:A1129)+1)</f>
        <v/>
      </c>
      <c r="B1130" s="312"/>
      <c r="C1130" s="254" t="s">
        <v>1079</v>
      </c>
      <c r="D1130" s="102" t="s">
        <v>1080</v>
      </c>
      <c r="E1130" s="103">
        <v>4</v>
      </c>
      <c r="F1130" s="104">
        <v>75</v>
      </c>
      <c r="G1130" s="105"/>
      <c r="H1130" s="106">
        <f t="shared" si="1811"/>
        <v>0.5</v>
      </c>
      <c r="I1130" s="107">
        <f t="shared" si="1811"/>
        <v>0</v>
      </c>
      <c r="J1130" s="28" t="s">
        <v>11953</v>
      </c>
      <c r="K1130" s="108"/>
      <c r="L1130" s="109"/>
      <c r="M1130" s="109"/>
      <c r="N1130" s="110"/>
      <c r="O1130" s="108"/>
      <c r="P1130" s="109"/>
      <c r="Q1130" s="109"/>
      <c r="R1130" s="110"/>
      <c r="S1130" s="108"/>
      <c r="T1130" s="109"/>
      <c r="U1130" s="109"/>
      <c r="V1130" s="109"/>
      <c r="W1130" s="110"/>
      <c r="X1130" s="108"/>
      <c r="Y1130" s="109"/>
      <c r="Z1130" s="109"/>
      <c r="AA1130" s="110"/>
      <c r="AB1130" s="108"/>
      <c r="AC1130" s="109"/>
      <c r="AD1130" s="109"/>
      <c r="AE1130" s="110"/>
      <c r="AF1130" s="108"/>
      <c r="AG1130" s="109"/>
      <c r="AH1130" s="109"/>
      <c r="AI1130" s="362"/>
      <c r="AJ1130" s="363"/>
      <c r="AK1130" s="108"/>
      <c r="AL1130" s="109">
        <v>5</v>
      </c>
      <c r="AM1130" s="109">
        <v>5</v>
      </c>
      <c r="AN1130" s="110">
        <v>5</v>
      </c>
      <c r="AO1130" s="108">
        <v>5</v>
      </c>
      <c r="AP1130" s="109">
        <v>5</v>
      </c>
      <c r="AQ1130" s="109">
        <v>5</v>
      </c>
      <c r="AR1130" s="110">
        <v>5</v>
      </c>
      <c r="AS1130" s="111">
        <v>5</v>
      </c>
      <c r="AT1130" s="109">
        <v>5</v>
      </c>
      <c r="AU1130" s="109">
        <v>5</v>
      </c>
      <c r="AV1130" s="112">
        <v>5</v>
      </c>
      <c r="AW1130" s="108">
        <v>5</v>
      </c>
      <c r="AX1130" s="109">
        <v>5</v>
      </c>
      <c r="AY1130" s="109">
        <v>5</v>
      </c>
      <c r="AZ1130" s="109">
        <v>5</v>
      </c>
      <c r="BA1130" s="110" t="s">
        <v>163</v>
      </c>
      <c r="BB1130" s="111" t="s">
        <v>163</v>
      </c>
      <c r="BC1130" s="109" t="s">
        <v>163</v>
      </c>
      <c r="BD1130" s="109" t="s">
        <v>163</v>
      </c>
      <c r="BE1130" s="321"/>
      <c r="BF1130" s="322"/>
      <c r="BG1130" s="322"/>
      <c r="BH1130" s="322"/>
      <c r="BI1130" s="322"/>
      <c r="BJ1130" s="323"/>
      <c r="BK1130" s="48" t="s">
        <v>1077</v>
      </c>
      <c r="BL1130" s="48" t="s">
        <v>60</v>
      </c>
      <c r="BN1130" s="146">
        <f t="shared" si="1780"/>
        <v>0</v>
      </c>
      <c r="BO1130" s="146">
        <f t="shared" si="1729"/>
        <v>0</v>
      </c>
      <c r="BP1130" s="146">
        <f t="shared" si="1730"/>
        <v>0</v>
      </c>
      <c r="BQ1130" s="146">
        <f t="shared" si="1731"/>
        <v>0</v>
      </c>
      <c r="BR1130" s="146">
        <f t="shared" si="1732"/>
        <v>0</v>
      </c>
      <c r="BS1130" s="146">
        <f t="shared" si="1733"/>
        <v>0</v>
      </c>
      <c r="BT1130" s="146">
        <f t="shared" si="1734"/>
        <v>0</v>
      </c>
      <c r="BU1130" s="146">
        <f t="shared" si="1735"/>
        <v>0</v>
      </c>
      <c r="BV1130" s="146">
        <f t="shared" si="1736"/>
        <v>0</v>
      </c>
      <c r="BW1130" s="146">
        <f t="shared" si="1737"/>
        <v>0</v>
      </c>
      <c r="BX1130" s="146">
        <f t="shared" si="1738"/>
        <v>0</v>
      </c>
      <c r="BY1130" s="146">
        <f t="shared" si="1739"/>
        <v>0</v>
      </c>
      <c r="BZ1130" s="146">
        <f t="shared" si="1740"/>
        <v>0</v>
      </c>
      <c r="CA1130" s="146">
        <f t="shared" si="1741"/>
        <v>0</v>
      </c>
      <c r="CB1130" s="146">
        <f t="shared" si="1742"/>
        <v>0</v>
      </c>
      <c r="CC1130" s="146">
        <f t="shared" si="1743"/>
        <v>0</v>
      </c>
      <c r="CD1130" s="146">
        <f t="shared" si="1744"/>
        <v>0</v>
      </c>
      <c r="CE1130" s="146">
        <f t="shared" si="1745"/>
        <v>0</v>
      </c>
      <c r="CF1130" s="146">
        <f t="shared" si="1746"/>
        <v>0</v>
      </c>
      <c r="CG1130" s="146">
        <f t="shared" si="1747"/>
        <v>0</v>
      </c>
      <c r="CH1130" s="146">
        <f t="shared" si="1748"/>
        <v>0</v>
      </c>
      <c r="CI1130" s="146">
        <f t="shared" si="1749"/>
        <v>0</v>
      </c>
      <c r="CJ1130" s="146">
        <f t="shared" si="1750"/>
        <v>0</v>
      </c>
      <c r="CK1130" s="146">
        <f t="shared" si="1751"/>
        <v>0</v>
      </c>
      <c r="CL1130" s="146">
        <f t="shared" si="1752"/>
        <v>0</v>
      </c>
      <c r="CM1130" s="146">
        <f t="shared" si="1753"/>
        <v>0</v>
      </c>
      <c r="CN1130" s="146">
        <f t="shared" si="1754"/>
        <v>0</v>
      </c>
      <c r="CO1130" s="146">
        <f t="shared" si="1755"/>
        <v>2.5</v>
      </c>
      <c r="CP1130" s="146">
        <f t="shared" si="1756"/>
        <v>2.5</v>
      </c>
      <c r="CQ1130" s="146">
        <f t="shared" si="1757"/>
        <v>2.5</v>
      </c>
      <c r="CR1130" s="146">
        <f t="shared" si="1758"/>
        <v>2.5</v>
      </c>
      <c r="CS1130" s="146">
        <f t="shared" si="1759"/>
        <v>2.5</v>
      </c>
      <c r="CT1130" s="146">
        <f t="shared" si="1760"/>
        <v>2.5</v>
      </c>
      <c r="CU1130" s="146">
        <f t="shared" si="1761"/>
        <v>2.5</v>
      </c>
      <c r="CV1130" s="146">
        <f t="shared" si="1762"/>
        <v>2.5</v>
      </c>
      <c r="CW1130" s="146">
        <f t="shared" si="1763"/>
        <v>2.5</v>
      </c>
      <c r="CX1130" s="146">
        <f t="shared" si="1764"/>
        <v>2.5</v>
      </c>
      <c r="CY1130" s="146">
        <f t="shared" si="1765"/>
        <v>2.5</v>
      </c>
      <c r="CZ1130" s="146">
        <f t="shared" si="1766"/>
        <v>2.5</v>
      </c>
      <c r="DA1130" s="146">
        <f t="shared" si="1767"/>
        <v>2.5</v>
      </c>
      <c r="DB1130" s="146">
        <f t="shared" si="1768"/>
        <v>2.5</v>
      </c>
      <c r="DC1130" s="146">
        <f t="shared" si="1769"/>
        <v>2.5</v>
      </c>
      <c r="DD1130" s="146">
        <f t="shared" si="1770"/>
        <v>0</v>
      </c>
      <c r="DE1130" s="146">
        <f t="shared" si="1771"/>
        <v>0</v>
      </c>
      <c r="DF1130" s="146">
        <f t="shared" si="1772"/>
        <v>0</v>
      </c>
      <c r="DG1130" s="146">
        <f t="shared" si="1773"/>
        <v>0</v>
      </c>
      <c r="DH1130" s="146">
        <f t="shared" si="1774"/>
        <v>0</v>
      </c>
      <c r="DI1130" s="146">
        <f t="shared" si="1775"/>
        <v>0</v>
      </c>
      <c r="DJ1130" s="146">
        <f t="shared" si="1776"/>
        <v>0</v>
      </c>
      <c r="DK1130" s="146">
        <f t="shared" si="1777"/>
        <v>0</v>
      </c>
      <c r="DL1130" s="146">
        <f t="shared" si="1778"/>
        <v>0</v>
      </c>
      <c r="DM1130" s="146">
        <f t="shared" si="1779"/>
        <v>0</v>
      </c>
      <c r="DN1130" s="65">
        <f t="shared" si="1799"/>
        <v>37.5</v>
      </c>
      <c r="DO1130" s="57" t="str">
        <f t="shared" si="1800"/>
        <v/>
      </c>
      <c r="DP1130" s="57" t="str">
        <f t="shared" si="1809"/>
        <v/>
      </c>
      <c r="DQ1130" s="58">
        <f t="shared" si="1810"/>
        <v>37.5</v>
      </c>
      <c r="DR1130" s="1">
        <f t="shared" si="1801"/>
        <v>2</v>
      </c>
      <c r="DS1130" s="168" t="e">
        <f>IF(AND(DR1130=#REF!,BL1130=#REF!),'Tiến độ'!D1130,"")</f>
        <v>#REF!</v>
      </c>
    </row>
    <row r="1131" spans="1:123" ht="11.25" customHeight="1">
      <c r="A1131" s="309" t="str">
        <f>IF(B1131="","",MAX($A$7:A1130)+1)</f>
        <v/>
      </c>
      <c r="B1131" s="312"/>
      <c r="C1131" s="254" t="s">
        <v>1031</v>
      </c>
      <c r="D1131" s="102" t="s">
        <v>1032</v>
      </c>
      <c r="E1131" s="103">
        <v>4</v>
      </c>
      <c r="F1131" s="104">
        <v>60</v>
      </c>
      <c r="G1131" s="105"/>
      <c r="H1131" s="106">
        <f t="shared" si="1811"/>
        <v>0.5</v>
      </c>
      <c r="I1131" s="107">
        <f t="shared" si="1811"/>
        <v>0</v>
      </c>
      <c r="J1131" s="28" t="s">
        <v>11953</v>
      </c>
      <c r="K1131" s="108"/>
      <c r="L1131" s="109"/>
      <c r="M1131" s="109"/>
      <c r="N1131" s="110"/>
      <c r="O1131" s="108"/>
      <c r="P1131" s="109"/>
      <c r="Q1131" s="109"/>
      <c r="R1131" s="110"/>
      <c r="S1131" s="108"/>
      <c r="T1131" s="109"/>
      <c r="U1131" s="109"/>
      <c r="V1131" s="109"/>
      <c r="W1131" s="110"/>
      <c r="X1131" s="108"/>
      <c r="Y1131" s="109"/>
      <c r="Z1131" s="109"/>
      <c r="AA1131" s="110"/>
      <c r="AB1131" s="108"/>
      <c r="AC1131" s="109"/>
      <c r="AD1131" s="109"/>
      <c r="AE1131" s="110"/>
      <c r="AF1131" s="108"/>
      <c r="AG1131" s="109"/>
      <c r="AH1131" s="109"/>
      <c r="AI1131" s="362"/>
      <c r="AJ1131" s="363"/>
      <c r="AK1131" s="108"/>
      <c r="AL1131" s="109">
        <v>4</v>
      </c>
      <c r="AM1131" s="109">
        <v>4</v>
      </c>
      <c r="AN1131" s="110">
        <v>4</v>
      </c>
      <c r="AO1131" s="108">
        <v>4</v>
      </c>
      <c r="AP1131" s="109">
        <v>4</v>
      </c>
      <c r="AQ1131" s="109">
        <v>4</v>
      </c>
      <c r="AR1131" s="110">
        <v>4</v>
      </c>
      <c r="AS1131" s="111">
        <v>4</v>
      </c>
      <c r="AT1131" s="109">
        <v>4</v>
      </c>
      <c r="AU1131" s="109">
        <v>4</v>
      </c>
      <c r="AV1131" s="112">
        <v>4</v>
      </c>
      <c r="AW1131" s="108">
        <v>4</v>
      </c>
      <c r="AX1131" s="109">
        <v>4</v>
      </c>
      <c r="AY1131" s="109">
        <v>4</v>
      </c>
      <c r="AZ1131" s="109">
        <v>4</v>
      </c>
      <c r="BA1131" s="110" t="s">
        <v>163</v>
      </c>
      <c r="BB1131" s="111" t="s">
        <v>163</v>
      </c>
      <c r="BC1131" s="109" t="s">
        <v>163</v>
      </c>
      <c r="BD1131" s="109" t="s">
        <v>163</v>
      </c>
      <c r="BE1131" s="321"/>
      <c r="BF1131" s="322"/>
      <c r="BG1131" s="322"/>
      <c r="BH1131" s="322"/>
      <c r="BI1131" s="322"/>
      <c r="BJ1131" s="323"/>
      <c r="BK1131" s="48" t="s">
        <v>1077</v>
      </c>
      <c r="BL1131" s="48" t="s">
        <v>59</v>
      </c>
      <c r="BN1131" s="146">
        <f t="shared" si="1780"/>
        <v>0</v>
      </c>
      <c r="BO1131" s="146">
        <f t="shared" si="1729"/>
        <v>0</v>
      </c>
      <c r="BP1131" s="146">
        <f t="shared" si="1730"/>
        <v>0</v>
      </c>
      <c r="BQ1131" s="146">
        <f t="shared" si="1731"/>
        <v>0</v>
      </c>
      <c r="BR1131" s="146">
        <f t="shared" si="1732"/>
        <v>0</v>
      </c>
      <c r="BS1131" s="146">
        <f t="shared" si="1733"/>
        <v>0</v>
      </c>
      <c r="BT1131" s="146">
        <f t="shared" si="1734"/>
        <v>0</v>
      </c>
      <c r="BU1131" s="146">
        <f t="shared" si="1735"/>
        <v>0</v>
      </c>
      <c r="BV1131" s="146">
        <f t="shared" si="1736"/>
        <v>0</v>
      </c>
      <c r="BW1131" s="146">
        <f t="shared" si="1737"/>
        <v>0</v>
      </c>
      <c r="BX1131" s="146">
        <f t="shared" si="1738"/>
        <v>0</v>
      </c>
      <c r="BY1131" s="146">
        <f t="shared" si="1739"/>
        <v>0</v>
      </c>
      <c r="BZ1131" s="146">
        <f t="shared" si="1740"/>
        <v>0</v>
      </c>
      <c r="CA1131" s="146">
        <f t="shared" si="1741"/>
        <v>0</v>
      </c>
      <c r="CB1131" s="146">
        <f t="shared" si="1742"/>
        <v>0</v>
      </c>
      <c r="CC1131" s="146">
        <f t="shared" si="1743"/>
        <v>0</v>
      </c>
      <c r="CD1131" s="146">
        <f t="shared" si="1744"/>
        <v>0</v>
      </c>
      <c r="CE1131" s="146">
        <f t="shared" si="1745"/>
        <v>0</v>
      </c>
      <c r="CF1131" s="146">
        <f t="shared" si="1746"/>
        <v>0</v>
      </c>
      <c r="CG1131" s="146">
        <f t="shared" si="1747"/>
        <v>0</v>
      </c>
      <c r="CH1131" s="146">
        <f t="shared" si="1748"/>
        <v>0</v>
      </c>
      <c r="CI1131" s="146">
        <f t="shared" si="1749"/>
        <v>0</v>
      </c>
      <c r="CJ1131" s="146">
        <f t="shared" si="1750"/>
        <v>0</v>
      </c>
      <c r="CK1131" s="146">
        <f t="shared" si="1751"/>
        <v>0</v>
      </c>
      <c r="CL1131" s="146">
        <f t="shared" si="1752"/>
        <v>0</v>
      </c>
      <c r="CM1131" s="146">
        <f t="shared" si="1753"/>
        <v>0</v>
      </c>
      <c r="CN1131" s="146">
        <f t="shared" si="1754"/>
        <v>0</v>
      </c>
      <c r="CO1131" s="146">
        <f t="shared" si="1755"/>
        <v>2</v>
      </c>
      <c r="CP1131" s="146">
        <f t="shared" si="1756"/>
        <v>2</v>
      </c>
      <c r="CQ1131" s="146">
        <f t="shared" si="1757"/>
        <v>2</v>
      </c>
      <c r="CR1131" s="146">
        <f t="shared" si="1758"/>
        <v>2</v>
      </c>
      <c r="CS1131" s="146">
        <f t="shared" si="1759"/>
        <v>2</v>
      </c>
      <c r="CT1131" s="146">
        <f t="shared" si="1760"/>
        <v>2</v>
      </c>
      <c r="CU1131" s="146">
        <f t="shared" si="1761"/>
        <v>2</v>
      </c>
      <c r="CV1131" s="146">
        <f t="shared" si="1762"/>
        <v>2</v>
      </c>
      <c r="CW1131" s="146">
        <f t="shared" si="1763"/>
        <v>2</v>
      </c>
      <c r="CX1131" s="146">
        <f t="shared" si="1764"/>
        <v>2</v>
      </c>
      <c r="CY1131" s="146">
        <f t="shared" si="1765"/>
        <v>2</v>
      </c>
      <c r="CZ1131" s="146">
        <f t="shared" si="1766"/>
        <v>2</v>
      </c>
      <c r="DA1131" s="146">
        <f t="shared" si="1767"/>
        <v>2</v>
      </c>
      <c r="DB1131" s="146">
        <f t="shared" si="1768"/>
        <v>2</v>
      </c>
      <c r="DC1131" s="146">
        <f t="shared" si="1769"/>
        <v>2</v>
      </c>
      <c r="DD1131" s="146">
        <f t="shared" si="1770"/>
        <v>0</v>
      </c>
      <c r="DE1131" s="146">
        <f t="shared" si="1771"/>
        <v>0</v>
      </c>
      <c r="DF1131" s="146">
        <f t="shared" si="1772"/>
        <v>0</v>
      </c>
      <c r="DG1131" s="146">
        <f t="shared" si="1773"/>
        <v>0</v>
      </c>
      <c r="DH1131" s="146">
        <f t="shared" si="1774"/>
        <v>0</v>
      </c>
      <c r="DI1131" s="146">
        <f t="shared" si="1775"/>
        <v>0</v>
      </c>
      <c r="DJ1131" s="146">
        <f t="shared" si="1776"/>
        <v>0</v>
      </c>
      <c r="DK1131" s="146">
        <f t="shared" si="1777"/>
        <v>0</v>
      </c>
      <c r="DL1131" s="146">
        <f t="shared" si="1778"/>
        <v>0</v>
      </c>
      <c r="DM1131" s="146">
        <f t="shared" si="1779"/>
        <v>0</v>
      </c>
      <c r="DN1131" s="65">
        <f t="shared" si="1799"/>
        <v>30</v>
      </c>
      <c r="DO1131" s="57" t="str">
        <f t="shared" si="1800"/>
        <v/>
      </c>
      <c r="DP1131" s="57" t="str">
        <f t="shared" si="1809"/>
        <v/>
      </c>
      <c r="DQ1131" s="58">
        <f t="shared" si="1810"/>
        <v>30</v>
      </c>
      <c r="DR1131" s="1">
        <f t="shared" si="1801"/>
        <v>2</v>
      </c>
      <c r="DS1131" s="168" t="e">
        <f>IF(AND(DR1131=#REF!,BL1131=#REF!),'Tiến độ'!D1131,"")</f>
        <v>#REF!</v>
      </c>
    </row>
    <row r="1132" spans="1:123" ht="11.25" customHeight="1">
      <c r="A1132" s="310" t="str">
        <f>IF(B1132="","",MAX($A$7:A1131)+1)</f>
        <v/>
      </c>
      <c r="B1132" s="313"/>
      <c r="C1132" s="91" t="s">
        <v>8</v>
      </c>
      <c r="D1132" s="92"/>
      <c r="E1132" s="93">
        <f>SUM(E1116:E1131)</f>
        <v>45</v>
      </c>
      <c r="F1132" s="131"/>
      <c r="G1132" s="132"/>
      <c r="H1132" s="133"/>
      <c r="I1132" s="134"/>
      <c r="J1132" s="30"/>
      <c r="K1132" s="96">
        <f t="shared" ref="K1132:AH1132" si="1812">SUM(K1116:K1131)</f>
        <v>0</v>
      </c>
      <c r="L1132" s="97">
        <f t="shared" si="1812"/>
        <v>0</v>
      </c>
      <c r="M1132" s="97">
        <f t="shared" si="1812"/>
        <v>0</v>
      </c>
      <c r="N1132" s="98">
        <f t="shared" si="1812"/>
        <v>0</v>
      </c>
      <c r="O1132" s="96">
        <f t="shared" si="1812"/>
        <v>0</v>
      </c>
      <c r="P1132" s="97">
        <f t="shared" si="1812"/>
        <v>0</v>
      </c>
      <c r="Q1132" s="97">
        <f t="shared" si="1812"/>
        <v>22</v>
      </c>
      <c r="R1132" s="98">
        <f t="shared" si="1812"/>
        <v>22</v>
      </c>
      <c r="S1132" s="96">
        <f t="shared" si="1812"/>
        <v>22</v>
      </c>
      <c r="T1132" s="97">
        <f t="shared" si="1812"/>
        <v>22</v>
      </c>
      <c r="U1132" s="97">
        <f t="shared" si="1812"/>
        <v>22</v>
      </c>
      <c r="V1132" s="97">
        <f t="shared" si="1812"/>
        <v>22</v>
      </c>
      <c r="W1132" s="98">
        <f t="shared" si="1812"/>
        <v>22</v>
      </c>
      <c r="X1132" s="96">
        <f t="shared" si="1812"/>
        <v>22</v>
      </c>
      <c r="Y1132" s="97">
        <f t="shared" si="1812"/>
        <v>22</v>
      </c>
      <c r="Z1132" s="97">
        <f t="shared" si="1812"/>
        <v>22</v>
      </c>
      <c r="AA1132" s="98">
        <f t="shared" si="1812"/>
        <v>22</v>
      </c>
      <c r="AB1132" s="96">
        <f t="shared" si="1812"/>
        <v>22</v>
      </c>
      <c r="AC1132" s="97">
        <f t="shared" si="1812"/>
        <v>22</v>
      </c>
      <c r="AD1132" s="97">
        <f t="shared" si="1812"/>
        <v>19</v>
      </c>
      <c r="AE1132" s="98">
        <f t="shared" si="1812"/>
        <v>19</v>
      </c>
      <c r="AF1132" s="96">
        <f t="shared" si="1812"/>
        <v>0</v>
      </c>
      <c r="AG1132" s="97">
        <f t="shared" si="1812"/>
        <v>0</v>
      </c>
      <c r="AH1132" s="97">
        <f t="shared" si="1812"/>
        <v>0</v>
      </c>
      <c r="AI1132" s="362"/>
      <c r="AJ1132" s="363"/>
      <c r="AK1132" s="96">
        <f t="shared" ref="AK1132:BD1132" si="1813">SUM(AK1116:AK1131)</f>
        <v>0</v>
      </c>
      <c r="AL1132" s="97">
        <f t="shared" si="1813"/>
        <v>36</v>
      </c>
      <c r="AM1132" s="97">
        <f t="shared" si="1813"/>
        <v>36</v>
      </c>
      <c r="AN1132" s="98">
        <f t="shared" si="1813"/>
        <v>36</v>
      </c>
      <c r="AO1132" s="96">
        <f t="shared" si="1813"/>
        <v>36</v>
      </c>
      <c r="AP1132" s="97">
        <f t="shared" si="1813"/>
        <v>36</v>
      </c>
      <c r="AQ1132" s="97">
        <f t="shared" si="1813"/>
        <v>36</v>
      </c>
      <c r="AR1132" s="98">
        <f t="shared" si="1813"/>
        <v>36</v>
      </c>
      <c r="AS1132" s="99">
        <f t="shared" si="1813"/>
        <v>36</v>
      </c>
      <c r="AT1132" s="97">
        <f t="shared" si="1813"/>
        <v>36</v>
      </c>
      <c r="AU1132" s="97">
        <f t="shared" si="1813"/>
        <v>36</v>
      </c>
      <c r="AV1132" s="100">
        <f t="shared" si="1813"/>
        <v>36</v>
      </c>
      <c r="AW1132" s="96">
        <f t="shared" si="1813"/>
        <v>36</v>
      </c>
      <c r="AX1132" s="97">
        <f t="shared" si="1813"/>
        <v>36</v>
      </c>
      <c r="AY1132" s="97">
        <f t="shared" si="1813"/>
        <v>33</v>
      </c>
      <c r="AZ1132" s="97">
        <f t="shared" si="1813"/>
        <v>33</v>
      </c>
      <c r="BA1132" s="98">
        <f t="shared" si="1813"/>
        <v>0</v>
      </c>
      <c r="BB1132" s="99">
        <f t="shared" si="1813"/>
        <v>0</v>
      </c>
      <c r="BC1132" s="97">
        <f t="shared" si="1813"/>
        <v>0</v>
      </c>
      <c r="BD1132" s="97">
        <f t="shared" si="1813"/>
        <v>0</v>
      </c>
      <c r="BE1132" s="321"/>
      <c r="BF1132" s="322"/>
      <c r="BG1132" s="322"/>
      <c r="BH1132" s="322"/>
      <c r="BI1132" s="322"/>
      <c r="BJ1132" s="323"/>
      <c r="BK1132" s="47"/>
      <c r="BL1132" s="47"/>
      <c r="BN1132" s="146">
        <f t="shared" si="1780"/>
        <v>0</v>
      </c>
      <c r="BO1132" s="146">
        <f t="shared" si="1729"/>
        <v>0</v>
      </c>
      <c r="BP1132" s="146">
        <f t="shared" si="1730"/>
        <v>0</v>
      </c>
      <c r="BQ1132" s="146">
        <f t="shared" si="1731"/>
        <v>0</v>
      </c>
      <c r="BR1132" s="146">
        <f t="shared" si="1732"/>
        <v>0</v>
      </c>
      <c r="BS1132" s="146">
        <f t="shared" si="1733"/>
        <v>0</v>
      </c>
      <c r="BT1132" s="146">
        <f t="shared" si="1734"/>
        <v>0</v>
      </c>
      <c r="BU1132" s="146">
        <f t="shared" si="1735"/>
        <v>0</v>
      </c>
      <c r="BV1132" s="146">
        <f t="shared" si="1736"/>
        <v>0</v>
      </c>
      <c r="BW1132" s="146">
        <f t="shared" si="1737"/>
        <v>0</v>
      </c>
      <c r="BX1132" s="146">
        <f t="shared" si="1738"/>
        <v>0</v>
      </c>
      <c r="BY1132" s="146">
        <f t="shared" si="1739"/>
        <v>0</v>
      </c>
      <c r="BZ1132" s="146">
        <f t="shared" si="1740"/>
        <v>0</v>
      </c>
      <c r="CA1132" s="146">
        <f t="shared" si="1741"/>
        <v>0</v>
      </c>
      <c r="CB1132" s="146">
        <f t="shared" si="1742"/>
        <v>0</v>
      </c>
      <c r="CC1132" s="146">
        <f t="shared" si="1743"/>
        <v>0</v>
      </c>
      <c r="CD1132" s="146">
        <f t="shared" si="1744"/>
        <v>0</v>
      </c>
      <c r="CE1132" s="146">
        <f t="shared" si="1745"/>
        <v>0</v>
      </c>
      <c r="CF1132" s="146">
        <f t="shared" si="1746"/>
        <v>0</v>
      </c>
      <c r="CG1132" s="146">
        <f t="shared" si="1747"/>
        <v>0</v>
      </c>
      <c r="CH1132" s="146">
        <f t="shared" si="1748"/>
        <v>0</v>
      </c>
      <c r="CI1132" s="146">
        <f t="shared" si="1749"/>
        <v>0</v>
      </c>
      <c r="CJ1132" s="146">
        <f t="shared" si="1750"/>
        <v>0</v>
      </c>
      <c r="CK1132" s="146">
        <f t="shared" si="1751"/>
        <v>0</v>
      </c>
      <c r="CL1132" s="146">
        <f t="shared" si="1752"/>
        <v>0</v>
      </c>
      <c r="CM1132" s="146">
        <f t="shared" si="1753"/>
        <v>0</v>
      </c>
      <c r="CN1132" s="146">
        <f t="shared" si="1754"/>
        <v>0</v>
      </c>
      <c r="CO1132" s="146">
        <f t="shared" si="1755"/>
        <v>0</v>
      </c>
      <c r="CP1132" s="146">
        <f t="shared" si="1756"/>
        <v>0</v>
      </c>
      <c r="CQ1132" s="146">
        <f t="shared" si="1757"/>
        <v>0</v>
      </c>
      <c r="CR1132" s="146">
        <f t="shared" si="1758"/>
        <v>0</v>
      </c>
      <c r="CS1132" s="146">
        <f t="shared" si="1759"/>
        <v>0</v>
      </c>
      <c r="CT1132" s="146">
        <f t="shared" si="1760"/>
        <v>0</v>
      </c>
      <c r="CU1132" s="146">
        <f t="shared" si="1761"/>
        <v>0</v>
      </c>
      <c r="CV1132" s="146">
        <f t="shared" si="1762"/>
        <v>0</v>
      </c>
      <c r="CW1132" s="146">
        <f t="shared" si="1763"/>
        <v>0</v>
      </c>
      <c r="CX1132" s="146">
        <f t="shared" si="1764"/>
        <v>0</v>
      </c>
      <c r="CY1132" s="146">
        <f t="shared" si="1765"/>
        <v>0</v>
      </c>
      <c r="CZ1132" s="146">
        <f t="shared" si="1766"/>
        <v>0</v>
      </c>
      <c r="DA1132" s="146">
        <f t="shared" si="1767"/>
        <v>0</v>
      </c>
      <c r="DB1132" s="146">
        <f t="shared" si="1768"/>
        <v>0</v>
      </c>
      <c r="DC1132" s="146">
        <f t="shared" si="1769"/>
        <v>0</v>
      </c>
      <c r="DD1132" s="146">
        <f t="shared" si="1770"/>
        <v>0</v>
      </c>
      <c r="DE1132" s="146">
        <f t="shared" si="1771"/>
        <v>0</v>
      </c>
      <c r="DF1132" s="146">
        <f t="shared" si="1772"/>
        <v>0</v>
      </c>
      <c r="DG1132" s="146">
        <f t="shared" si="1773"/>
        <v>0</v>
      </c>
      <c r="DH1132" s="146">
        <f t="shared" si="1774"/>
        <v>0</v>
      </c>
      <c r="DI1132" s="146">
        <f t="shared" si="1775"/>
        <v>0</v>
      </c>
      <c r="DJ1132" s="146">
        <f t="shared" si="1776"/>
        <v>0</v>
      </c>
      <c r="DK1132" s="146">
        <f t="shared" si="1777"/>
        <v>0</v>
      </c>
      <c r="DL1132" s="146">
        <f t="shared" si="1778"/>
        <v>0</v>
      </c>
      <c r="DM1132" s="146">
        <f t="shared" si="1779"/>
        <v>0</v>
      </c>
      <c r="DN1132" s="54"/>
      <c r="DO1132" s="55"/>
      <c r="DP1132" s="55"/>
      <c r="DQ1132" s="56"/>
      <c r="DS1132" s="168" t="e">
        <f>IF(AND(DR1132=#REF!,BL1132=#REF!),'Tiến độ'!D1132,"")</f>
        <v>#REF!</v>
      </c>
    </row>
    <row r="1133" spans="1:123" ht="11.25" customHeight="1">
      <c r="A1133" s="308">
        <f>IF(B1133="","",MAX($A$7:A1132)+1)</f>
        <v>76</v>
      </c>
      <c r="B1133" s="311" t="s">
        <v>994</v>
      </c>
      <c r="C1133" s="67" t="s">
        <v>455</v>
      </c>
      <c r="D1133" s="68" t="s">
        <v>456</v>
      </c>
      <c r="E1133" s="69">
        <v>3</v>
      </c>
      <c r="F1133" s="70">
        <v>60</v>
      </c>
      <c r="G1133" s="71"/>
      <c r="H1133" s="72">
        <v>2</v>
      </c>
      <c r="I1133" s="73"/>
      <c r="J1133" s="24"/>
      <c r="K1133" s="74"/>
      <c r="L1133" s="75"/>
      <c r="M1133" s="75"/>
      <c r="N1133" s="76" t="s">
        <v>874</v>
      </c>
      <c r="O1133" s="74" t="s">
        <v>987</v>
      </c>
      <c r="P1133" s="75" t="s">
        <v>987</v>
      </c>
      <c r="Q1133" s="75">
        <v>4</v>
      </c>
      <c r="R1133" s="76">
        <v>4</v>
      </c>
      <c r="S1133" s="74">
        <v>4</v>
      </c>
      <c r="T1133" s="75">
        <v>4</v>
      </c>
      <c r="U1133" s="75">
        <v>4</v>
      </c>
      <c r="V1133" s="75">
        <v>4</v>
      </c>
      <c r="W1133" s="76">
        <v>4</v>
      </c>
      <c r="X1133" s="74">
        <v>4</v>
      </c>
      <c r="Y1133" s="75">
        <v>4</v>
      </c>
      <c r="Z1133" s="75">
        <v>4</v>
      </c>
      <c r="AA1133" s="76">
        <v>4</v>
      </c>
      <c r="AB1133" s="74">
        <v>4</v>
      </c>
      <c r="AC1133" s="75">
        <v>4</v>
      </c>
      <c r="AD1133" s="75">
        <v>4</v>
      </c>
      <c r="AE1133" s="76">
        <v>4</v>
      </c>
      <c r="AF1133" s="74" t="s">
        <v>163</v>
      </c>
      <c r="AG1133" s="75" t="s">
        <v>163</v>
      </c>
      <c r="AH1133" s="75" t="s">
        <v>163</v>
      </c>
      <c r="AI1133" s="362"/>
      <c r="AJ1133" s="363"/>
      <c r="AK1133" s="74" t="s">
        <v>163</v>
      </c>
      <c r="AL1133" s="75"/>
      <c r="AM1133" s="75"/>
      <c r="AN1133" s="76"/>
      <c r="AO1133" s="74"/>
      <c r="AP1133" s="75"/>
      <c r="AQ1133" s="75"/>
      <c r="AR1133" s="76"/>
      <c r="AS1133" s="77"/>
      <c r="AT1133" s="75"/>
      <c r="AU1133" s="75"/>
      <c r="AV1133" s="78"/>
      <c r="AW1133" s="74"/>
      <c r="AX1133" s="75"/>
      <c r="AY1133" s="75"/>
      <c r="AZ1133" s="75"/>
      <c r="BA1133" s="76"/>
      <c r="BB1133" s="77"/>
      <c r="BC1133" s="75"/>
      <c r="BD1133" s="75"/>
      <c r="BE1133" s="321"/>
      <c r="BF1133" s="322"/>
      <c r="BG1133" s="322"/>
      <c r="BH1133" s="322"/>
      <c r="BI1133" s="322"/>
      <c r="BJ1133" s="323"/>
      <c r="BK1133" s="45" t="s">
        <v>1111</v>
      </c>
      <c r="BL1133" s="45" t="s">
        <v>51</v>
      </c>
      <c r="BN1133" s="146">
        <f t="shared" si="1780"/>
        <v>0</v>
      </c>
      <c r="BO1133" s="146">
        <f t="shared" si="1729"/>
        <v>0</v>
      </c>
      <c r="BP1133" s="146">
        <f t="shared" si="1730"/>
        <v>0</v>
      </c>
      <c r="BQ1133" s="146">
        <f t="shared" si="1731"/>
        <v>0</v>
      </c>
      <c r="BR1133" s="146">
        <f t="shared" si="1732"/>
        <v>0</v>
      </c>
      <c r="BS1133" s="146">
        <f t="shared" si="1733"/>
        <v>0</v>
      </c>
      <c r="BT1133" s="146">
        <f t="shared" si="1734"/>
        <v>8</v>
      </c>
      <c r="BU1133" s="146">
        <f t="shared" si="1735"/>
        <v>8</v>
      </c>
      <c r="BV1133" s="146">
        <f t="shared" si="1736"/>
        <v>8</v>
      </c>
      <c r="BW1133" s="146">
        <f t="shared" si="1737"/>
        <v>8</v>
      </c>
      <c r="BX1133" s="146">
        <f t="shared" si="1738"/>
        <v>8</v>
      </c>
      <c r="BY1133" s="146">
        <f t="shared" si="1739"/>
        <v>8</v>
      </c>
      <c r="BZ1133" s="146">
        <f t="shared" si="1740"/>
        <v>8</v>
      </c>
      <c r="CA1133" s="146">
        <f t="shared" si="1741"/>
        <v>8</v>
      </c>
      <c r="CB1133" s="146">
        <f t="shared" si="1742"/>
        <v>8</v>
      </c>
      <c r="CC1133" s="146">
        <f t="shared" si="1743"/>
        <v>8</v>
      </c>
      <c r="CD1133" s="146">
        <f t="shared" si="1744"/>
        <v>8</v>
      </c>
      <c r="CE1133" s="146">
        <f t="shared" si="1745"/>
        <v>8</v>
      </c>
      <c r="CF1133" s="146">
        <f t="shared" si="1746"/>
        <v>8</v>
      </c>
      <c r="CG1133" s="146">
        <f t="shared" si="1747"/>
        <v>8</v>
      </c>
      <c r="CH1133" s="146">
        <f t="shared" si="1748"/>
        <v>8</v>
      </c>
      <c r="CI1133" s="146">
        <f t="shared" si="1749"/>
        <v>0</v>
      </c>
      <c r="CJ1133" s="146">
        <f t="shared" si="1750"/>
        <v>0</v>
      </c>
      <c r="CK1133" s="146">
        <f t="shared" si="1751"/>
        <v>0</v>
      </c>
      <c r="CL1133" s="146">
        <f t="shared" si="1752"/>
        <v>0</v>
      </c>
      <c r="CM1133" s="146">
        <f t="shared" si="1753"/>
        <v>0</v>
      </c>
      <c r="CN1133" s="146">
        <f t="shared" si="1754"/>
        <v>0</v>
      </c>
      <c r="CO1133" s="146">
        <f t="shared" si="1755"/>
        <v>0</v>
      </c>
      <c r="CP1133" s="146">
        <f t="shared" si="1756"/>
        <v>0</v>
      </c>
      <c r="CQ1133" s="146">
        <f t="shared" si="1757"/>
        <v>0</v>
      </c>
      <c r="CR1133" s="146">
        <f t="shared" si="1758"/>
        <v>0</v>
      </c>
      <c r="CS1133" s="146">
        <f t="shared" si="1759"/>
        <v>0</v>
      </c>
      <c r="CT1133" s="146">
        <f t="shared" si="1760"/>
        <v>0</v>
      </c>
      <c r="CU1133" s="146">
        <f t="shared" si="1761"/>
        <v>0</v>
      </c>
      <c r="CV1133" s="146">
        <f t="shared" si="1762"/>
        <v>0</v>
      </c>
      <c r="CW1133" s="146">
        <f t="shared" si="1763"/>
        <v>0</v>
      </c>
      <c r="CX1133" s="146">
        <f t="shared" si="1764"/>
        <v>0</v>
      </c>
      <c r="CY1133" s="146">
        <f t="shared" si="1765"/>
        <v>0</v>
      </c>
      <c r="CZ1133" s="146">
        <f t="shared" si="1766"/>
        <v>0</v>
      </c>
      <c r="DA1133" s="146">
        <f t="shared" si="1767"/>
        <v>0</v>
      </c>
      <c r="DB1133" s="146">
        <f t="shared" si="1768"/>
        <v>0</v>
      </c>
      <c r="DC1133" s="146">
        <f t="shared" si="1769"/>
        <v>0</v>
      </c>
      <c r="DD1133" s="146">
        <f t="shared" si="1770"/>
        <v>0</v>
      </c>
      <c r="DE1133" s="146">
        <f t="shared" si="1771"/>
        <v>0</v>
      </c>
      <c r="DF1133" s="146">
        <f t="shared" si="1772"/>
        <v>0</v>
      </c>
      <c r="DG1133" s="146">
        <f t="shared" si="1773"/>
        <v>0</v>
      </c>
      <c r="DH1133" s="146">
        <f t="shared" si="1774"/>
        <v>0</v>
      </c>
      <c r="DI1133" s="146">
        <f t="shared" si="1775"/>
        <v>0</v>
      </c>
      <c r="DJ1133" s="146">
        <f t="shared" si="1776"/>
        <v>0</v>
      </c>
      <c r="DK1133" s="146">
        <f t="shared" si="1777"/>
        <v>0</v>
      </c>
      <c r="DL1133" s="146">
        <f t="shared" si="1778"/>
        <v>0</v>
      </c>
      <c r="DM1133" s="146">
        <f t="shared" si="1779"/>
        <v>0</v>
      </c>
      <c r="DN1133" s="63">
        <f t="shared" ref="DN1133:DN1145" si="1814">F1133*H1133</f>
        <v>120</v>
      </c>
      <c r="DO1133" s="50">
        <f t="shared" ref="DO1133:DO1145" si="1815">IF(COUNTA(K1133:AC1133)&gt;0,DN1133,"")</f>
        <v>120</v>
      </c>
      <c r="DP1133" s="50" t="str">
        <f t="shared" si="1809"/>
        <v/>
      </c>
      <c r="DQ1133" s="51" t="str">
        <f t="shared" si="1810"/>
        <v/>
      </c>
      <c r="DR1133" s="1">
        <f t="shared" ref="DR1133:DR1145" si="1816">IF(DQ1133="",1,2)</f>
        <v>1</v>
      </c>
      <c r="DS1133" s="168" t="e">
        <f>IF(AND(DR1133=#REF!,BL1133=#REF!),'Tiến độ'!D1133,"")</f>
        <v>#REF!</v>
      </c>
    </row>
    <row r="1134" spans="1:123" ht="11.25" customHeight="1">
      <c r="A1134" s="309" t="str">
        <f>IF(B1134="","",MAX($A$7:A1133)+1)</f>
        <v/>
      </c>
      <c r="B1134" s="312"/>
      <c r="C1134" s="101" t="s">
        <v>1016</v>
      </c>
      <c r="D1134" s="102" t="s">
        <v>1017</v>
      </c>
      <c r="E1134" s="103">
        <v>4</v>
      </c>
      <c r="F1134" s="104">
        <v>60</v>
      </c>
      <c r="G1134" s="105"/>
      <c r="H1134" s="106">
        <f>H1133</f>
        <v>2</v>
      </c>
      <c r="I1134" s="107">
        <f>I1133</f>
        <v>0</v>
      </c>
      <c r="J1134" s="28"/>
      <c r="K1134" s="108"/>
      <c r="L1134" s="109"/>
      <c r="M1134" s="109"/>
      <c r="N1134" s="110"/>
      <c r="O1134" s="108"/>
      <c r="P1134" s="109"/>
      <c r="Q1134" s="109">
        <v>4</v>
      </c>
      <c r="R1134" s="110">
        <v>4</v>
      </c>
      <c r="S1134" s="108">
        <v>4</v>
      </c>
      <c r="T1134" s="109">
        <v>4</v>
      </c>
      <c r="U1134" s="109">
        <v>4</v>
      </c>
      <c r="V1134" s="109">
        <v>4</v>
      </c>
      <c r="W1134" s="110">
        <v>4</v>
      </c>
      <c r="X1134" s="108">
        <v>4</v>
      </c>
      <c r="Y1134" s="109">
        <v>4</v>
      </c>
      <c r="Z1134" s="109">
        <v>4</v>
      </c>
      <c r="AA1134" s="110">
        <v>4</v>
      </c>
      <c r="AB1134" s="108">
        <v>4</v>
      </c>
      <c r="AC1134" s="109">
        <v>4</v>
      </c>
      <c r="AD1134" s="109">
        <v>4</v>
      </c>
      <c r="AE1134" s="110">
        <v>4</v>
      </c>
      <c r="AF1134" s="108" t="s">
        <v>163</v>
      </c>
      <c r="AG1134" s="109" t="s">
        <v>163</v>
      </c>
      <c r="AH1134" s="109" t="s">
        <v>163</v>
      </c>
      <c r="AI1134" s="362"/>
      <c r="AJ1134" s="363"/>
      <c r="AK1134" s="108" t="s">
        <v>163</v>
      </c>
      <c r="AL1134" s="109"/>
      <c r="AM1134" s="109"/>
      <c r="AN1134" s="110"/>
      <c r="AO1134" s="108"/>
      <c r="AP1134" s="109"/>
      <c r="AQ1134" s="109"/>
      <c r="AR1134" s="110"/>
      <c r="AS1134" s="111"/>
      <c r="AT1134" s="109"/>
      <c r="AU1134" s="109"/>
      <c r="AV1134" s="112"/>
      <c r="AW1134" s="108"/>
      <c r="AX1134" s="109"/>
      <c r="AY1134" s="109"/>
      <c r="AZ1134" s="109"/>
      <c r="BA1134" s="110"/>
      <c r="BB1134" s="111"/>
      <c r="BC1134" s="109"/>
      <c r="BD1134" s="109"/>
      <c r="BE1134" s="321"/>
      <c r="BF1134" s="322"/>
      <c r="BG1134" s="322"/>
      <c r="BH1134" s="322"/>
      <c r="BI1134" s="322"/>
      <c r="BJ1134" s="323"/>
      <c r="BK1134" s="48" t="s">
        <v>18</v>
      </c>
      <c r="BL1134" s="48" t="s">
        <v>29</v>
      </c>
      <c r="BN1134" s="146">
        <f t="shared" si="1780"/>
        <v>0</v>
      </c>
      <c r="BO1134" s="146">
        <f t="shared" si="1729"/>
        <v>0</v>
      </c>
      <c r="BP1134" s="146">
        <f t="shared" si="1730"/>
        <v>0</v>
      </c>
      <c r="BQ1134" s="146">
        <f t="shared" si="1731"/>
        <v>0</v>
      </c>
      <c r="BR1134" s="146">
        <f t="shared" si="1732"/>
        <v>0</v>
      </c>
      <c r="BS1134" s="146">
        <f t="shared" si="1733"/>
        <v>0</v>
      </c>
      <c r="BT1134" s="146">
        <f t="shared" si="1734"/>
        <v>8</v>
      </c>
      <c r="BU1134" s="146">
        <f t="shared" si="1735"/>
        <v>8</v>
      </c>
      <c r="BV1134" s="146">
        <f t="shared" si="1736"/>
        <v>8</v>
      </c>
      <c r="BW1134" s="146">
        <f t="shared" si="1737"/>
        <v>8</v>
      </c>
      <c r="BX1134" s="146">
        <f t="shared" si="1738"/>
        <v>8</v>
      </c>
      <c r="BY1134" s="146">
        <f t="shared" si="1739"/>
        <v>8</v>
      </c>
      <c r="BZ1134" s="146">
        <f t="shared" si="1740"/>
        <v>8</v>
      </c>
      <c r="CA1134" s="146">
        <f t="shared" si="1741"/>
        <v>8</v>
      </c>
      <c r="CB1134" s="146">
        <f t="shared" si="1742"/>
        <v>8</v>
      </c>
      <c r="CC1134" s="146">
        <f t="shared" si="1743"/>
        <v>8</v>
      </c>
      <c r="CD1134" s="146">
        <f t="shared" si="1744"/>
        <v>8</v>
      </c>
      <c r="CE1134" s="146">
        <f t="shared" si="1745"/>
        <v>8</v>
      </c>
      <c r="CF1134" s="146">
        <f t="shared" si="1746"/>
        <v>8</v>
      </c>
      <c r="CG1134" s="146">
        <f t="shared" si="1747"/>
        <v>8</v>
      </c>
      <c r="CH1134" s="146">
        <f t="shared" si="1748"/>
        <v>8</v>
      </c>
      <c r="CI1134" s="146">
        <f t="shared" si="1749"/>
        <v>0</v>
      </c>
      <c r="CJ1134" s="146">
        <f t="shared" si="1750"/>
        <v>0</v>
      </c>
      <c r="CK1134" s="146">
        <f t="shared" si="1751"/>
        <v>0</v>
      </c>
      <c r="CL1134" s="146">
        <f t="shared" si="1752"/>
        <v>0</v>
      </c>
      <c r="CM1134" s="146">
        <f t="shared" si="1753"/>
        <v>0</v>
      </c>
      <c r="CN1134" s="146">
        <f t="shared" si="1754"/>
        <v>0</v>
      </c>
      <c r="CO1134" s="146">
        <f t="shared" si="1755"/>
        <v>0</v>
      </c>
      <c r="CP1134" s="146">
        <f t="shared" si="1756"/>
        <v>0</v>
      </c>
      <c r="CQ1134" s="146">
        <f t="shared" si="1757"/>
        <v>0</v>
      </c>
      <c r="CR1134" s="146">
        <f t="shared" si="1758"/>
        <v>0</v>
      </c>
      <c r="CS1134" s="146">
        <f t="shared" si="1759"/>
        <v>0</v>
      </c>
      <c r="CT1134" s="146">
        <f t="shared" si="1760"/>
        <v>0</v>
      </c>
      <c r="CU1134" s="146">
        <f t="shared" si="1761"/>
        <v>0</v>
      </c>
      <c r="CV1134" s="146">
        <f t="shared" si="1762"/>
        <v>0</v>
      </c>
      <c r="CW1134" s="146">
        <f t="shared" si="1763"/>
        <v>0</v>
      </c>
      <c r="CX1134" s="146">
        <f t="shared" si="1764"/>
        <v>0</v>
      </c>
      <c r="CY1134" s="146">
        <f t="shared" si="1765"/>
        <v>0</v>
      </c>
      <c r="CZ1134" s="146">
        <f t="shared" si="1766"/>
        <v>0</v>
      </c>
      <c r="DA1134" s="146">
        <f t="shared" si="1767"/>
        <v>0</v>
      </c>
      <c r="DB1134" s="146">
        <f t="shared" si="1768"/>
        <v>0</v>
      </c>
      <c r="DC1134" s="146">
        <f t="shared" si="1769"/>
        <v>0</v>
      </c>
      <c r="DD1134" s="146">
        <f t="shared" si="1770"/>
        <v>0</v>
      </c>
      <c r="DE1134" s="146">
        <f t="shared" si="1771"/>
        <v>0</v>
      </c>
      <c r="DF1134" s="146">
        <f t="shared" si="1772"/>
        <v>0</v>
      </c>
      <c r="DG1134" s="146">
        <f t="shared" si="1773"/>
        <v>0</v>
      </c>
      <c r="DH1134" s="146">
        <f t="shared" si="1774"/>
        <v>0</v>
      </c>
      <c r="DI1134" s="146">
        <f t="shared" si="1775"/>
        <v>0</v>
      </c>
      <c r="DJ1134" s="146">
        <f t="shared" si="1776"/>
        <v>0</v>
      </c>
      <c r="DK1134" s="146">
        <f t="shared" si="1777"/>
        <v>0</v>
      </c>
      <c r="DL1134" s="146">
        <f t="shared" si="1778"/>
        <v>0</v>
      </c>
      <c r="DM1134" s="146">
        <f t="shared" si="1779"/>
        <v>0</v>
      </c>
      <c r="DN1134" s="65">
        <f t="shared" si="1814"/>
        <v>120</v>
      </c>
      <c r="DO1134" s="57">
        <f t="shared" si="1815"/>
        <v>120</v>
      </c>
      <c r="DP1134" s="57" t="str">
        <f t="shared" si="1809"/>
        <v/>
      </c>
      <c r="DQ1134" s="58" t="str">
        <f t="shared" si="1810"/>
        <v/>
      </c>
      <c r="DR1134" s="1">
        <f t="shared" si="1816"/>
        <v>1</v>
      </c>
      <c r="DS1134" s="168" t="e">
        <f>IF(AND(DR1134=#REF!,BL1134=#REF!),'Tiến độ'!D1134,"")</f>
        <v>#REF!</v>
      </c>
    </row>
    <row r="1135" spans="1:123" ht="11.25" customHeight="1">
      <c r="A1135" s="309" t="str">
        <f>IF(B1135="","",MAX($A$7:A1134)+1)</f>
        <v/>
      </c>
      <c r="B1135" s="312"/>
      <c r="C1135" s="101" t="s">
        <v>1078</v>
      </c>
      <c r="D1135" s="102" t="s">
        <v>1015</v>
      </c>
      <c r="E1135" s="103">
        <v>4</v>
      </c>
      <c r="F1135" s="104">
        <v>75</v>
      </c>
      <c r="G1135" s="105"/>
      <c r="H1135" s="106">
        <f t="shared" ref="H1135:I1136" si="1817">H1134</f>
        <v>2</v>
      </c>
      <c r="I1135" s="107">
        <f t="shared" si="1817"/>
        <v>0</v>
      </c>
      <c r="J1135" s="28"/>
      <c r="K1135" s="108"/>
      <c r="L1135" s="109"/>
      <c r="M1135" s="109"/>
      <c r="N1135" s="110"/>
      <c r="O1135" s="108"/>
      <c r="P1135" s="109"/>
      <c r="Q1135" s="109">
        <v>5</v>
      </c>
      <c r="R1135" s="110">
        <v>5</v>
      </c>
      <c r="S1135" s="108">
        <v>5</v>
      </c>
      <c r="T1135" s="109">
        <v>5</v>
      </c>
      <c r="U1135" s="109">
        <v>5</v>
      </c>
      <c r="V1135" s="109">
        <v>5</v>
      </c>
      <c r="W1135" s="110">
        <v>5</v>
      </c>
      <c r="X1135" s="108">
        <v>5</v>
      </c>
      <c r="Y1135" s="109">
        <v>5</v>
      </c>
      <c r="Z1135" s="109">
        <v>5</v>
      </c>
      <c r="AA1135" s="110">
        <v>5</v>
      </c>
      <c r="AB1135" s="108">
        <v>5</v>
      </c>
      <c r="AC1135" s="109">
        <v>5</v>
      </c>
      <c r="AD1135" s="109">
        <v>5</v>
      </c>
      <c r="AE1135" s="110">
        <v>5</v>
      </c>
      <c r="AF1135" s="108" t="s">
        <v>163</v>
      </c>
      <c r="AG1135" s="109" t="s">
        <v>163</v>
      </c>
      <c r="AH1135" s="109" t="s">
        <v>163</v>
      </c>
      <c r="AI1135" s="362"/>
      <c r="AJ1135" s="363"/>
      <c r="AK1135" s="108" t="s">
        <v>163</v>
      </c>
      <c r="AL1135" s="109"/>
      <c r="AM1135" s="109"/>
      <c r="AN1135" s="110"/>
      <c r="AO1135" s="108"/>
      <c r="AP1135" s="109"/>
      <c r="AQ1135" s="109"/>
      <c r="AR1135" s="110"/>
      <c r="AS1135" s="111"/>
      <c r="AT1135" s="109"/>
      <c r="AU1135" s="109"/>
      <c r="AV1135" s="112"/>
      <c r="AW1135" s="108"/>
      <c r="AX1135" s="109"/>
      <c r="AY1135" s="109"/>
      <c r="AZ1135" s="109"/>
      <c r="BA1135" s="110"/>
      <c r="BB1135" s="111"/>
      <c r="BC1135" s="109"/>
      <c r="BD1135" s="109"/>
      <c r="BE1135" s="321"/>
      <c r="BF1135" s="322"/>
      <c r="BG1135" s="322"/>
      <c r="BH1135" s="322"/>
      <c r="BI1135" s="322"/>
      <c r="BJ1135" s="323"/>
      <c r="BK1135" s="48" t="s">
        <v>18</v>
      </c>
      <c r="BL1135" s="48" t="s">
        <v>30</v>
      </c>
      <c r="BN1135" s="146">
        <f t="shared" si="1780"/>
        <v>0</v>
      </c>
      <c r="BO1135" s="146">
        <f t="shared" si="1729"/>
        <v>0</v>
      </c>
      <c r="BP1135" s="146">
        <f t="shared" si="1730"/>
        <v>0</v>
      </c>
      <c r="BQ1135" s="146">
        <f t="shared" si="1731"/>
        <v>0</v>
      </c>
      <c r="BR1135" s="146">
        <f t="shared" si="1732"/>
        <v>0</v>
      </c>
      <c r="BS1135" s="146">
        <f t="shared" si="1733"/>
        <v>0</v>
      </c>
      <c r="BT1135" s="146">
        <f t="shared" si="1734"/>
        <v>10</v>
      </c>
      <c r="BU1135" s="146">
        <f t="shared" si="1735"/>
        <v>10</v>
      </c>
      <c r="BV1135" s="146">
        <f t="shared" si="1736"/>
        <v>10</v>
      </c>
      <c r="BW1135" s="146">
        <f t="shared" si="1737"/>
        <v>10</v>
      </c>
      <c r="BX1135" s="146">
        <f t="shared" si="1738"/>
        <v>10</v>
      </c>
      <c r="BY1135" s="146">
        <f t="shared" si="1739"/>
        <v>10</v>
      </c>
      <c r="BZ1135" s="146">
        <f t="shared" si="1740"/>
        <v>10</v>
      </c>
      <c r="CA1135" s="146">
        <f t="shared" si="1741"/>
        <v>10</v>
      </c>
      <c r="CB1135" s="146">
        <f t="shared" si="1742"/>
        <v>10</v>
      </c>
      <c r="CC1135" s="146">
        <f t="shared" si="1743"/>
        <v>10</v>
      </c>
      <c r="CD1135" s="146">
        <f t="shared" si="1744"/>
        <v>10</v>
      </c>
      <c r="CE1135" s="146">
        <f t="shared" si="1745"/>
        <v>10</v>
      </c>
      <c r="CF1135" s="146">
        <f t="shared" si="1746"/>
        <v>10</v>
      </c>
      <c r="CG1135" s="146">
        <f t="shared" si="1747"/>
        <v>10</v>
      </c>
      <c r="CH1135" s="146">
        <f t="shared" si="1748"/>
        <v>10</v>
      </c>
      <c r="CI1135" s="146">
        <f t="shared" si="1749"/>
        <v>0</v>
      </c>
      <c r="CJ1135" s="146">
        <f t="shared" si="1750"/>
        <v>0</v>
      </c>
      <c r="CK1135" s="146">
        <f t="shared" si="1751"/>
        <v>0</v>
      </c>
      <c r="CL1135" s="146">
        <f t="shared" si="1752"/>
        <v>0</v>
      </c>
      <c r="CM1135" s="146">
        <f t="shared" si="1753"/>
        <v>0</v>
      </c>
      <c r="CN1135" s="146">
        <f t="shared" si="1754"/>
        <v>0</v>
      </c>
      <c r="CO1135" s="146">
        <f t="shared" si="1755"/>
        <v>0</v>
      </c>
      <c r="CP1135" s="146">
        <f t="shared" si="1756"/>
        <v>0</v>
      </c>
      <c r="CQ1135" s="146">
        <f t="shared" si="1757"/>
        <v>0</v>
      </c>
      <c r="CR1135" s="146">
        <f t="shared" si="1758"/>
        <v>0</v>
      </c>
      <c r="CS1135" s="146">
        <f t="shared" si="1759"/>
        <v>0</v>
      </c>
      <c r="CT1135" s="146">
        <f t="shared" si="1760"/>
        <v>0</v>
      </c>
      <c r="CU1135" s="146">
        <f t="shared" si="1761"/>
        <v>0</v>
      </c>
      <c r="CV1135" s="146">
        <f t="shared" si="1762"/>
        <v>0</v>
      </c>
      <c r="CW1135" s="146">
        <f t="shared" si="1763"/>
        <v>0</v>
      </c>
      <c r="CX1135" s="146">
        <f t="shared" si="1764"/>
        <v>0</v>
      </c>
      <c r="CY1135" s="146">
        <f t="shared" si="1765"/>
        <v>0</v>
      </c>
      <c r="CZ1135" s="146">
        <f t="shared" si="1766"/>
        <v>0</v>
      </c>
      <c r="DA1135" s="146">
        <f t="shared" si="1767"/>
        <v>0</v>
      </c>
      <c r="DB1135" s="146">
        <f t="shared" si="1768"/>
        <v>0</v>
      </c>
      <c r="DC1135" s="146">
        <f t="shared" si="1769"/>
        <v>0</v>
      </c>
      <c r="DD1135" s="146">
        <f t="shared" si="1770"/>
        <v>0</v>
      </c>
      <c r="DE1135" s="146">
        <f t="shared" si="1771"/>
        <v>0</v>
      </c>
      <c r="DF1135" s="146">
        <f t="shared" si="1772"/>
        <v>0</v>
      </c>
      <c r="DG1135" s="146">
        <f t="shared" si="1773"/>
        <v>0</v>
      </c>
      <c r="DH1135" s="146">
        <f t="shared" si="1774"/>
        <v>0</v>
      </c>
      <c r="DI1135" s="146">
        <f t="shared" si="1775"/>
        <v>0</v>
      </c>
      <c r="DJ1135" s="146">
        <f t="shared" si="1776"/>
        <v>0</v>
      </c>
      <c r="DK1135" s="146">
        <f t="shared" si="1777"/>
        <v>0</v>
      </c>
      <c r="DL1135" s="146">
        <f t="shared" si="1778"/>
        <v>0</v>
      </c>
      <c r="DM1135" s="146">
        <f t="shared" si="1779"/>
        <v>0</v>
      </c>
      <c r="DN1135" s="65">
        <f t="shared" si="1814"/>
        <v>150</v>
      </c>
      <c r="DO1135" s="57">
        <f t="shared" si="1815"/>
        <v>150</v>
      </c>
      <c r="DP1135" s="57" t="str">
        <f t="shared" si="1809"/>
        <v/>
      </c>
      <c r="DQ1135" s="58" t="str">
        <f t="shared" si="1810"/>
        <v/>
      </c>
      <c r="DR1135" s="1">
        <f t="shared" si="1816"/>
        <v>1</v>
      </c>
      <c r="DS1135" s="168" t="e">
        <f>IF(AND(DR1135=#REF!,BL1135=#REF!),'Tiến độ'!D1135,"")</f>
        <v>#REF!</v>
      </c>
    </row>
    <row r="1136" spans="1:123" ht="11.25" customHeight="1">
      <c r="A1136" s="309" t="str">
        <f>IF(B1136="","",MAX($A$7:A1135)+1)</f>
        <v/>
      </c>
      <c r="B1136" s="312"/>
      <c r="C1136" s="101" t="s">
        <v>1019</v>
      </c>
      <c r="D1136" s="102" t="s">
        <v>11968</v>
      </c>
      <c r="E1136" s="103">
        <v>2</v>
      </c>
      <c r="F1136" s="104">
        <v>30</v>
      </c>
      <c r="G1136" s="105"/>
      <c r="H1136" s="106">
        <f t="shared" si="1817"/>
        <v>2</v>
      </c>
      <c r="I1136" s="107">
        <f t="shared" si="1817"/>
        <v>0</v>
      </c>
      <c r="J1136" s="28"/>
      <c r="K1136" s="108"/>
      <c r="L1136" s="109"/>
      <c r="M1136" s="109"/>
      <c r="N1136" s="110"/>
      <c r="O1136" s="108"/>
      <c r="P1136" s="109"/>
      <c r="Q1136" s="109">
        <v>2</v>
      </c>
      <c r="R1136" s="110">
        <v>2</v>
      </c>
      <c r="S1136" s="108">
        <v>2</v>
      </c>
      <c r="T1136" s="109">
        <v>2</v>
      </c>
      <c r="U1136" s="109">
        <v>2</v>
      </c>
      <c r="V1136" s="109">
        <v>2</v>
      </c>
      <c r="W1136" s="110">
        <v>2</v>
      </c>
      <c r="X1136" s="108">
        <v>2</v>
      </c>
      <c r="Y1136" s="109">
        <v>2</v>
      </c>
      <c r="Z1136" s="109">
        <v>2</v>
      </c>
      <c r="AA1136" s="110">
        <v>2</v>
      </c>
      <c r="AB1136" s="108">
        <v>2</v>
      </c>
      <c r="AC1136" s="109">
        <v>2</v>
      </c>
      <c r="AD1136" s="109">
        <v>2</v>
      </c>
      <c r="AE1136" s="110">
        <v>2</v>
      </c>
      <c r="AF1136" s="108" t="s">
        <v>163</v>
      </c>
      <c r="AG1136" s="109" t="s">
        <v>163</v>
      </c>
      <c r="AH1136" s="109" t="s">
        <v>163</v>
      </c>
      <c r="AI1136" s="362"/>
      <c r="AJ1136" s="363"/>
      <c r="AK1136" s="108" t="s">
        <v>163</v>
      </c>
      <c r="AL1136" s="109"/>
      <c r="AM1136" s="109"/>
      <c r="AN1136" s="110"/>
      <c r="AO1136" s="108"/>
      <c r="AP1136" s="109"/>
      <c r="AQ1136" s="109"/>
      <c r="AR1136" s="110"/>
      <c r="AS1136" s="111"/>
      <c r="AT1136" s="109"/>
      <c r="AU1136" s="109"/>
      <c r="AV1136" s="112"/>
      <c r="AW1136" s="108"/>
      <c r="AX1136" s="109"/>
      <c r="AY1136" s="109"/>
      <c r="AZ1136" s="109"/>
      <c r="BA1136" s="110"/>
      <c r="BB1136" s="111"/>
      <c r="BC1136" s="109"/>
      <c r="BD1136" s="109"/>
      <c r="BE1136" s="321"/>
      <c r="BF1136" s="322"/>
      <c r="BG1136" s="322"/>
      <c r="BH1136" s="322"/>
      <c r="BI1136" s="322"/>
      <c r="BJ1136" s="323"/>
      <c r="BK1136" s="48" t="s">
        <v>18</v>
      </c>
      <c r="BL1136" s="48" t="s">
        <v>29</v>
      </c>
      <c r="BN1136" s="146">
        <f t="shared" si="1780"/>
        <v>0</v>
      </c>
      <c r="BO1136" s="146">
        <f t="shared" si="1729"/>
        <v>0</v>
      </c>
      <c r="BP1136" s="146">
        <f t="shared" si="1730"/>
        <v>0</v>
      </c>
      <c r="BQ1136" s="146">
        <f t="shared" si="1731"/>
        <v>0</v>
      </c>
      <c r="BR1136" s="146">
        <f t="shared" si="1732"/>
        <v>0</v>
      </c>
      <c r="BS1136" s="146">
        <f t="shared" si="1733"/>
        <v>0</v>
      </c>
      <c r="BT1136" s="146">
        <f t="shared" si="1734"/>
        <v>4</v>
      </c>
      <c r="BU1136" s="146">
        <f t="shared" si="1735"/>
        <v>4</v>
      </c>
      <c r="BV1136" s="146">
        <f t="shared" si="1736"/>
        <v>4</v>
      </c>
      <c r="BW1136" s="146">
        <f t="shared" si="1737"/>
        <v>4</v>
      </c>
      <c r="BX1136" s="146">
        <f t="shared" si="1738"/>
        <v>4</v>
      </c>
      <c r="BY1136" s="146">
        <f t="shared" si="1739"/>
        <v>4</v>
      </c>
      <c r="BZ1136" s="146">
        <f t="shared" si="1740"/>
        <v>4</v>
      </c>
      <c r="CA1136" s="146">
        <f t="shared" si="1741"/>
        <v>4</v>
      </c>
      <c r="CB1136" s="146">
        <f t="shared" si="1742"/>
        <v>4</v>
      </c>
      <c r="CC1136" s="146">
        <f t="shared" si="1743"/>
        <v>4</v>
      </c>
      <c r="CD1136" s="146">
        <f t="shared" si="1744"/>
        <v>4</v>
      </c>
      <c r="CE1136" s="146">
        <f t="shared" si="1745"/>
        <v>4</v>
      </c>
      <c r="CF1136" s="146">
        <f t="shared" si="1746"/>
        <v>4</v>
      </c>
      <c r="CG1136" s="146">
        <f t="shared" si="1747"/>
        <v>4</v>
      </c>
      <c r="CH1136" s="146">
        <f t="shared" si="1748"/>
        <v>4</v>
      </c>
      <c r="CI1136" s="146">
        <f t="shared" si="1749"/>
        <v>0</v>
      </c>
      <c r="CJ1136" s="146">
        <f t="shared" si="1750"/>
        <v>0</v>
      </c>
      <c r="CK1136" s="146">
        <f t="shared" si="1751"/>
        <v>0</v>
      </c>
      <c r="CL1136" s="146">
        <f t="shared" si="1752"/>
        <v>0</v>
      </c>
      <c r="CM1136" s="146">
        <f t="shared" si="1753"/>
        <v>0</v>
      </c>
      <c r="CN1136" s="146">
        <f t="shared" si="1754"/>
        <v>0</v>
      </c>
      <c r="CO1136" s="146">
        <f t="shared" si="1755"/>
        <v>0</v>
      </c>
      <c r="CP1136" s="146">
        <f t="shared" si="1756"/>
        <v>0</v>
      </c>
      <c r="CQ1136" s="146">
        <f t="shared" si="1757"/>
        <v>0</v>
      </c>
      <c r="CR1136" s="146">
        <f t="shared" si="1758"/>
        <v>0</v>
      </c>
      <c r="CS1136" s="146">
        <f t="shared" si="1759"/>
        <v>0</v>
      </c>
      <c r="CT1136" s="146">
        <f t="shared" si="1760"/>
        <v>0</v>
      </c>
      <c r="CU1136" s="146">
        <f t="shared" si="1761"/>
        <v>0</v>
      </c>
      <c r="CV1136" s="146">
        <f t="shared" si="1762"/>
        <v>0</v>
      </c>
      <c r="CW1136" s="146">
        <f t="shared" si="1763"/>
        <v>0</v>
      </c>
      <c r="CX1136" s="146">
        <f t="shared" si="1764"/>
        <v>0</v>
      </c>
      <c r="CY1136" s="146">
        <f t="shared" si="1765"/>
        <v>0</v>
      </c>
      <c r="CZ1136" s="146">
        <f t="shared" si="1766"/>
        <v>0</v>
      </c>
      <c r="DA1136" s="146">
        <f t="shared" si="1767"/>
        <v>0</v>
      </c>
      <c r="DB1136" s="146">
        <f t="shared" si="1768"/>
        <v>0</v>
      </c>
      <c r="DC1136" s="146">
        <f t="shared" si="1769"/>
        <v>0</v>
      </c>
      <c r="DD1136" s="146">
        <f t="shared" si="1770"/>
        <v>0</v>
      </c>
      <c r="DE1136" s="146">
        <f t="shared" si="1771"/>
        <v>0</v>
      </c>
      <c r="DF1136" s="146">
        <f t="shared" si="1772"/>
        <v>0</v>
      </c>
      <c r="DG1136" s="146">
        <f t="shared" si="1773"/>
        <v>0</v>
      </c>
      <c r="DH1136" s="146">
        <f t="shared" si="1774"/>
        <v>0</v>
      </c>
      <c r="DI1136" s="146">
        <f t="shared" si="1775"/>
        <v>0</v>
      </c>
      <c r="DJ1136" s="146">
        <f t="shared" si="1776"/>
        <v>0</v>
      </c>
      <c r="DK1136" s="146">
        <f t="shared" si="1777"/>
        <v>0</v>
      </c>
      <c r="DL1136" s="146">
        <f t="shared" si="1778"/>
        <v>0</v>
      </c>
      <c r="DM1136" s="146">
        <f t="shared" si="1779"/>
        <v>0</v>
      </c>
      <c r="DN1136" s="65">
        <f t="shared" si="1814"/>
        <v>60</v>
      </c>
      <c r="DO1136" s="57">
        <f t="shared" si="1815"/>
        <v>60</v>
      </c>
      <c r="DP1136" s="57" t="str">
        <f t="shared" si="1809"/>
        <v/>
      </c>
      <c r="DQ1136" s="58" t="str">
        <f t="shared" si="1810"/>
        <v/>
      </c>
      <c r="DR1136" s="1">
        <f t="shared" si="1816"/>
        <v>1</v>
      </c>
      <c r="DS1136" s="168" t="e">
        <f>IF(AND(DR1136=#REF!,BL1136=#REF!),'Tiến độ'!D1136,"")</f>
        <v>#REF!</v>
      </c>
    </row>
    <row r="1137" spans="1:123" ht="11.25" customHeight="1">
      <c r="A1137" s="309"/>
      <c r="B1137" s="312"/>
      <c r="C1137" s="101" t="s">
        <v>1027</v>
      </c>
      <c r="D1137" s="102" t="s">
        <v>1013</v>
      </c>
      <c r="E1137" s="103">
        <v>3</v>
      </c>
      <c r="F1137" s="104">
        <v>60</v>
      </c>
      <c r="G1137" s="105"/>
      <c r="H1137" s="106">
        <f t="shared" ref="H1137:I1137" si="1818">H1136</f>
        <v>2</v>
      </c>
      <c r="I1137" s="107">
        <f t="shared" si="1818"/>
        <v>0</v>
      </c>
      <c r="J1137" s="28"/>
      <c r="K1137" s="108"/>
      <c r="L1137" s="109"/>
      <c r="M1137" s="109"/>
      <c r="N1137" s="110"/>
      <c r="O1137" s="108"/>
      <c r="P1137" s="109"/>
      <c r="Q1137" s="109">
        <v>4</v>
      </c>
      <c r="R1137" s="110">
        <v>4</v>
      </c>
      <c r="S1137" s="108">
        <v>4</v>
      </c>
      <c r="T1137" s="109">
        <v>4</v>
      </c>
      <c r="U1137" s="109">
        <v>4</v>
      </c>
      <c r="V1137" s="109">
        <v>4</v>
      </c>
      <c r="W1137" s="110">
        <v>4</v>
      </c>
      <c r="X1137" s="108">
        <v>4</v>
      </c>
      <c r="Y1137" s="109">
        <v>4</v>
      </c>
      <c r="Z1137" s="109">
        <v>4</v>
      </c>
      <c r="AA1137" s="110">
        <v>4</v>
      </c>
      <c r="AB1137" s="108">
        <v>4</v>
      </c>
      <c r="AC1137" s="109">
        <v>4</v>
      </c>
      <c r="AD1137" s="109">
        <v>4</v>
      </c>
      <c r="AE1137" s="110">
        <v>4</v>
      </c>
      <c r="AF1137" s="108" t="s">
        <v>163</v>
      </c>
      <c r="AG1137" s="109" t="s">
        <v>163</v>
      </c>
      <c r="AH1137" s="109" t="s">
        <v>163</v>
      </c>
      <c r="AI1137" s="362"/>
      <c r="AJ1137" s="363"/>
      <c r="AK1137" s="108" t="s">
        <v>163</v>
      </c>
      <c r="AL1137" s="109"/>
      <c r="AM1137" s="109"/>
      <c r="AN1137" s="110"/>
      <c r="AO1137" s="108"/>
      <c r="AP1137" s="109"/>
      <c r="AQ1137" s="109"/>
      <c r="AR1137" s="110"/>
      <c r="AS1137" s="111"/>
      <c r="AT1137" s="109"/>
      <c r="AU1137" s="109"/>
      <c r="AV1137" s="112"/>
      <c r="AW1137" s="108"/>
      <c r="AX1137" s="109"/>
      <c r="AY1137" s="109"/>
      <c r="AZ1137" s="109"/>
      <c r="BA1137" s="110"/>
      <c r="BB1137" s="111"/>
      <c r="BC1137" s="109"/>
      <c r="BD1137" s="109"/>
      <c r="BE1137" s="321"/>
      <c r="BF1137" s="322"/>
      <c r="BG1137" s="322"/>
      <c r="BH1137" s="322"/>
      <c r="BI1137" s="322"/>
      <c r="BJ1137" s="323"/>
      <c r="BK1137" s="48" t="s">
        <v>18</v>
      </c>
      <c r="BL1137" s="48" t="s">
        <v>55</v>
      </c>
      <c r="BN1137" s="146">
        <f t="shared" si="1780"/>
        <v>0</v>
      </c>
      <c r="BO1137" s="146">
        <f t="shared" si="1729"/>
        <v>0</v>
      </c>
      <c r="BP1137" s="146">
        <f t="shared" si="1730"/>
        <v>0</v>
      </c>
      <c r="BQ1137" s="146">
        <f t="shared" si="1731"/>
        <v>0</v>
      </c>
      <c r="BR1137" s="146">
        <f t="shared" si="1732"/>
        <v>0</v>
      </c>
      <c r="BS1137" s="146">
        <f t="shared" si="1733"/>
        <v>0</v>
      </c>
      <c r="BT1137" s="146">
        <f t="shared" si="1734"/>
        <v>8</v>
      </c>
      <c r="BU1137" s="146">
        <f t="shared" si="1735"/>
        <v>8</v>
      </c>
      <c r="BV1137" s="146">
        <f t="shared" si="1736"/>
        <v>8</v>
      </c>
      <c r="BW1137" s="146">
        <f t="shared" si="1737"/>
        <v>8</v>
      </c>
      <c r="BX1137" s="146">
        <f t="shared" si="1738"/>
        <v>8</v>
      </c>
      <c r="BY1137" s="146">
        <f t="shared" si="1739"/>
        <v>8</v>
      </c>
      <c r="BZ1137" s="146">
        <f t="shared" si="1740"/>
        <v>8</v>
      </c>
      <c r="CA1137" s="146">
        <f t="shared" si="1741"/>
        <v>8</v>
      </c>
      <c r="CB1137" s="146">
        <f t="shared" si="1742"/>
        <v>8</v>
      </c>
      <c r="CC1137" s="146">
        <f t="shared" si="1743"/>
        <v>8</v>
      </c>
      <c r="CD1137" s="146">
        <f t="shared" si="1744"/>
        <v>8</v>
      </c>
      <c r="CE1137" s="146">
        <f t="shared" si="1745"/>
        <v>8</v>
      </c>
      <c r="CF1137" s="146">
        <f t="shared" si="1746"/>
        <v>8</v>
      </c>
      <c r="CG1137" s="146">
        <f t="shared" si="1747"/>
        <v>8</v>
      </c>
      <c r="CH1137" s="146">
        <f t="shared" si="1748"/>
        <v>8</v>
      </c>
      <c r="CI1137" s="146">
        <f t="shared" si="1749"/>
        <v>0</v>
      </c>
      <c r="CJ1137" s="146">
        <f t="shared" si="1750"/>
        <v>0</v>
      </c>
      <c r="CK1137" s="146">
        <f t="shared" si="1751"/>
        <v>0</v>
      </c>
      <c r="CL1137" s="146">
        <f t="shared" si="1752"/>
        <v>0</v>
      </c>
      <c r="CM1137" s="146">
        <f t="shared" si="1753"/>
        <v>0</v>
      </c>
      <c r="CN1137" s="146">
        <f t="shared" si="1754"/>
        <v>0</v>
      </c>
      <c r="CO1137" s="146">
        <f t="shared" si="1755"/>
        <v>0</v>
      </c>
      <c r="CP1137" s="146">
        <f t="shared" si="1756"/>
        <v>0</v>
      </c>
      <c r="CQ1137" s="146">
        <f t="shared" si="1757"/>
        <v>0</v>
      </c>
      <c r="CR1137" s="146">
        <f t="shared" si="1758"/>
        <v>0</v>
      </c>
      <c r="CS1137" s="146">
        <f t="shared" si="1759"/>
        <v>0</v>
      </c>
      <c r="CT1137" s="146">
        <f t="shared" si="1760"/>
        <v>0</v>
      </c>
      <c r="CU1137" s="146">
        <f t="shared" si="1761"/>
        <v>0</v>
      </c>
      <c r="CV1137" s="146">
        <f t="shared" si="1762"/>
        <v>0</v>
      </c>
      <c r="CW1137" s="146">
        <f t="shared" si="1763"/>
        <v>0</v>
      </c>
      <c r="CX1137" s="146">
        <f t="shared" si="1764"/>
        <v>0</v>
      </c>
      <c r="CY1137" s="146">
        <f t="shared" si="1765"/>
        <v>0</v>
      </c>
      <c r="CZ1137" s="146">
        <f t="shared" si="1766"/>
        <v>0</v>
      </c>
      <c r="DA1137" s="146">
        <f t="shared" si="1767"/>
        <v>0</v>
      </c>
      <c r="DB1137" s="146">
        <f t="shared" si="1768"/>
        <v>0</v>
      </c>
      <c r="DC1137" s="146">
        <f t="shared" si="1769"/>
        <v>0</v>
      </c>
      <c r="DD1137" s="146">
        <f t="shared" si="1770"/>
        <v>0</v>
      </c>
      <c r="DE1137" s="146">
        <f t="shared" si="1771"/>
        <v>0</v>
      </c>
      <c r="DF1137" s="146">
        <f t="shared" si="1772"/>
        <v>0</v>
      </c>
      <c r="DG1137" s="146">
        <f t="shared" si="1773"/>
        <v>0</v>
      </c>
      <c r="DH1137" s="146">
        <f t="shared" si="1774"/>
        <v>0</v>
      </c>
      <c r="DI1137" s="146">
        <f t="shared" si="1775"/>
        <v>0</v>
      </c>
      <c r="DJ1137" s="146">
        <f t="shared" si="1776"/>
        <v>0</v>
      </c>
      <c r="DK1137" s="146">
        <f t="shared" si="1777"/>
        <v>0</v>
      </c>
      <c r="DL1137" s="146">
        <f t="shared" si="1778"/>
        <v>0</v>
      </c>
      <c r="DM1137" s="146">
        <f t="shared" si="1779"/>
        <v>0</v>
      </c>
      <c r="DN1137" s="65">
        <f t="shared" ref="DN1137:DN1138" si="1819">F1137*H1137</f>
        <v>120</v>
      </c>
      <c r="DO1137" s="57">
        <f t="shared" ref="DO1137:DO1138" si="1820">IF(COUNTA(K1137:AC1137)&gt;0,DN1137,"")</f>
        <v>120</v>
      </c>
      <c r="DP1137" s="57" t="str">
        <f t="shared" ref="DP1137:DP1138" si="1821">IF(DO1137="",IF(COUNT(AD1137:AH1137,AK1137)&gt;0,DN1137,""),"")</f>
        <v/>
      </c>
      <c r="DQ1137" s="58" t="str">
        <f t="shared" ref="DQ1137:DQ1138" si="1822">IF(AND(DO1137="",DP1137=""),IF(COUNTA(AL1137:BD1137)&gt;0,DN1137,""),"")</f>
        <v/>
      </c>
      <c r="DR1137" s="1">
        <f t="shared" ref="DR1137:DR1138" si="1823">IF(DQ1137="",1,2)</f>
        <v>1</v>
      </c>
      <c r="DS1137" s="168" t="e">
        <f>IF(AND(DR1137=#REF!,BL1137=#REF!),'Tiến độ'!D1137,"")</f>
        <v>#REF!</v>
      </c>
    </row>
    <row r="1138" spans="1:123" ht="11.25" customHeight="1">
      <c r="A1138" s="309"/>
      <c r="B1138" s="312"/>
      <c r="C1138" s="101" t="s">
        <v>1025</v>
      </c>
      <c r="D1138" s="102" t="s">
        <v>1011</v>
      </c>
      <c r="E1138" s="103">
        <v>2</v>
      </c>
      <c r="F1138" s="104">
        <v>39</v>
      </c>
      <c r="G1138" s="105"/>
      <c r="H1138" s="106">
        <f t="shared" ref="H1138:I1138" si="1824">H1137</f>
        <v>2</v>
      </c>
      <c r="I1138" s="107">
        <f t="shared" si="1824"/>
        <v>0</v>
      </c>
      <c r="J1138" s="28"/>
      <c r="K1138" s="108"/>
      <c r="L1138" s="109"/>
      <c r="M1138" s="109"/>
      <c r="N1138" s="110"/>
      <c r="O1138" s="108"/>
      <c r="P1138" s="109"/>
      <c r="Q1138" s="109">
        <v>3</v>
      </c>
      <c r="R1138" s="110">
        <v>3</v>
      </c>
      <c r="S1138" s="108">
        <v>3</v>
      </c>
      <c r="T1138" s="109">
        <v>3</v>
      </c>
      <c r="U1138" s="109">
        <v>3</v>
      </c>
      <c r="V1138" s="109">
        <v>3</v>
      </c>
      <c r="W1138" s="110">
        <v>3</v>
      </c>
      <c r="X1138" s="108">
        <v>3</v>
      </c>
      <c r="Y1138" s="109">
        <v>3</v>
      </c>
      <c r="Z1138" s="109">
        <v>3</v>
      </c>
      <c r="AA1138" s="110">
        <v>3</v>
      </c>
      <c r="AB1138" s="108">
        <v>3</v>
      </c>
      <c r="AC1138" s="109">
        <v>3</v>
      </c>
      <c r="AD1138" s="109"/>
      <c r="AE1138" s="110"/>
      <c r="AF1138" s="108" t="s">
        <v>163</v>
      </c>
      <c r="AG1138" s="109" t="s">
        <v>163</v>
      </c>
      <c r="AH1138" s="109" t="s">
        <v>163</v>
      </c>
      <c r="AI1138" s="362"/>
      <c r="AJ1138" s="363"/>
      <c r="AK1138" s="108" t="s">
        <v>163</v>
      </c>
      <c r="AL1138" s="109"/>
      <c r="AM1138" s="109"/>
      <c r="AN1138" s="110"/>
      <c r="AO1138" s="108"/>
      <c r="AP1138" s="109"/>
      <c r="AQ1138" s="109"/>
      <c r="AR1138" s="110"/>
      <c r="AS1138" s="111"/>
      <c r="AT1138" s="109"/>
      <c r="AU1138" s="109"/>
      <c r="AV1138" s="112"/>
      <c r="AW1138" s="108"/>
      <c r="AX1138" s="109"/>
      <c r="AY1138" s="109"/>
      <c r="AZ1138" s="109"/>
      <c r="BA1138" s="110"/>
      <c r="BB1138" s="111"/>
      <c r="BC1138" s="109"/>
      <c r="BD1138" s="109"/>
      <c r="BE1138" s="321"/>
      <c r="BF1138" s="322"/>
      <c r="BG1138" s="322"/>
      <c r="BH1138" s="322"/>
      <c r="BI1138" s="322"/>
      <c r="BJ1138" s="323"/>
      <c r="BK1138" s="48" t="s">
        <v>18</v>
      </c>
      <c r="BL1138" s="48" t="s">
        <v>56</v>
      </c>
      <c r="BN1138" s="146">
        <f t="shared" si="1780"/>
        <v>0</v>
      </c>
      <c r="BO1138" s="146">
        <f t="shared" si="1729"/>
        <v>0</v>
      </c>
      <c r="BP1138" s="146">
        <f t="shared" si="1730"/>
        <v>0</v>
      </c>
      <c r="BQ1138" s="146">
        <f t="shared" si="1731"/>
        <v>0</v>
      </c>
      <c r="BR1138" s="146">
        <f t="shared" si="1732"/>
        <v>0</v>
      </c>
      <c r="BS1138" s="146">
        <f t="shared" si="1733"/>
        <v>0</v>
      </c>
      <c r="BT1138" s="146">
        <f t="shared" si="1734"/>
        <v>6</v>
      </c>
      <c r="BU1138" s="146">
        <f t="shared" si="1735"/>
        <v>6</v>
      </c>
      <c r="BV1138" s="146">
        <f t="shared" si="1736"/>
        <v>6</v>
      </c>
      <c r="BW1138" s="146">
        <f t="shared" si="1737"/>
        <v>6</v>
      </c>
      <c r="BX1138" s="146">
        <f t="shared" si="1738"/>
        <v>6</v>
      </c>
      <c r="BY1138" s="146">
        <f t="shared" si="1739"/>
        <v>6</v>
      </c>
      <c r="BZ1138" s="146">
        <f t="shared" si="1740"/>
        <v>6</v>
      </c>
      <c r="CA1138" s="146">
        <f t="shared" si="1741"/>
        <v>6</v>
      </c>
      <c r="CB1138" s="146">
        <f t="shared" si="1742"/>
        <v>6</v>
      </c>
      <c r="CC1138" s="146">
        <f t="shared" si="1743"/>
        <v>6</v>
      </c>
      <c r="CD1138" s="146">
        <f t="shared" si="1744"/>
        <v>6</v>
      </c>
      <c r="CE1138" s="146">
        <f t="shared" si="1745"/>
        <v>6</v>
      </c>
      <c r="CF1138" s="146">
        <f t="shared" si="1746"/>
        <v>6</v>
      </c>
      <c r="CG1138" s="146">
        <f t="shared" si="1747"/>
        <v>0</v>
      </c>
      <c r="CH1138" s="146">
        <f t="shared" si="1748"/>
        <v>0</v>
      </c>
      <c r="CI1138" s="146">
        <f t="shared" si="1749"/>
        <v>0</v>
      </c>
      <c r="CJ1138" s="146">
        <f t="shared" si="1750"/>
        <v>0</v>
      </c>
      <c r="CK1138" s="146">
        <f t="shared" si="1751"/>
        <v>0</v>
      </c>
      <c r="CL1138" s="146">
        <f t="shared" si="1752"/>
        <v>0</v>
      </c>
      <c r="CM1138" s="146">
        <f t="shared" si="1753"/>
        <v>0</v>
      </c>
      <c r="CN1138" s="146">
        <f t="shared" si="1754"/>
        <v>0</v>
      </c>
      <c r="CO1138" s="146">
        <f t="shared" si="1755"/>
        <v>0</v>
      </c>
      <c r="CP1138" s="146">
        <f t="shared" si="1756"/>
        <v>0</v>
      </c>
      <c r="CQ1138" s="146">
        <f t="shared" si="1757"/>
        <v>0</v>
      </c>
      <c r="CR1138" s="146">
        <f t="shared" si="1758"/>
        <v>0</v>
      </c>
      <c r="CS1138" s="146">
        <f t="shared" si="1759"/>
        <v>0</v>
      </c>
      <c r="CT1138" s="146">
        <f t="shared" si="1760"/>
        <v>0</v>
      </c>
      <c r="CU1138" s="146">
        <f t="shared" si="1761"/>
        <v>0</v>
      </c>
      <c r="CV1138" s="146">
        <f t="shared" si="1762"/>
        <v>0</v>
      </c>
      <c r="CW1138" s="146">
        <f t="shared" si="1763"/>
        <v>0</v>
      </c>
      <c r="CX1138" s="146">
        <f t="shared" si="1764"/>
        <v>0</v>
      </c>
      <c r="CY1138" s="146">
        <f t="shared" si="1765"/>
        <v>0</v>
      </c>
      <c r="CZ1138" s="146">
        <f t="shared" si="1766"/>
        <v>0</v>
      </c>
      <c r="DA1138" s="146">
        <f t="shared" si="1767"/>
        <v>0</v>
      </c>
      <c r="DB1138" s="146">
        <f t="shared" si="1768"/>
        <v>0</v>
      </c>
      <c r="DC1138" s="146">
        <f t="shared" si="1769"/>
        <v>0</v>
      </c>
      <c r="DD1138" s="146">
        <f t="shared" si="1770"/>
        <v>0</v>
      </c>
      <c r="DE1138" s="146">
        <f t="shared" si="1771"/>
        <v>0</v>
      </c>
      <c r="DF1138" s="146">
        <f t="shared" si="1772"/>
        <v>0</v>
      </c>
      <c r="DG1138" s="146">
        <f t="shared" si="1773"/>
        <v>0</v>
      </c>
      <c r="DH1138" s="146">
        <f t="shared" si="1774"/>
        <v>0</v>
      </c>
      <c r="DI1138" s="146">
        <f t="shared" si="1775"/>
        <v>0</v>
      </c>
      <c r="DJ1138" s="146">
        <f t="shared" si="1776"/>
        <v>0</v>
      </c>
      <c r="DK1138" s="146">
        <f t="shared" si="1777"/>
        <v>0</v>
      </c>
      <c r="DL1138" s="146">
        <f t="shared" si="1778"/>
        <v>0</v>
      </c>
      <c r="DM1138" s="146">
        <f t="shared" si="1779"/>
        <v>0</v>
      </c>
      <c r="DN1138" s="65">
        <f t="shared" si="1819"/>
        <v>78</v>
      </c>
      <c r="DO1138" s="57">
        <f t="shared" si="1820"/>
        <v>78</v>
      </c>
      <c r="DP1138" s="57" t="str">
        <f t="shared" si="1821"/>
        <v/>
      </c>
      <c r="DQ1138" s="58" t="str">
        <f t="shared" si="1822"/>
        <v/>
      </c>
      <c r="DR1138" s="1">
        <f t="shared" si="1823"/>
        <v>1</v>
      </c>
      <c r="DS1138" s="168" t="e">
        <f>IF(AND(DR1138=#REF!,BL1138=#REF!),'Tiến độ'!D1138,"")</f>
        <v>#REF!</v>
      </c>
    </row>
    <row r="1139" spans="1:123" ht="11.25" customHeight="1">
      <c r="A1139" s="309"/>
      <c r="B1139" s="312"/>
      <c r="C1139" s="254" t="s">
        <v>11956</v>
      </c>
      <c r="D1139" s="102" t="s">
        <v>11958</v>
      </c>
      <c r="E1139" s="103">
        <v>3</v>
      </c>
      <c r="F1139" s="104">
        <v>45</v>
      </c>
      <c r="G1139" s="105"/>
      <c r="H1139" s="106"/>
      <c r="I1139" s="107"/>
      <c r="J1139" s="28"/>
      <c r="K1139" s="108"/>
      <c r="L1139" s="109"/>
      <c r="M1139" s="109"/>
      <c r="N1139" s="110"/>
      <c r="O1139" s="108"/>
      <c r="P1139" s="109"/>
      <c r="Q1139" s="109"/>
      <c r="R1139" s="110"/>
      <c r="S1139" s="108"/>
      <c r="T1139" s="109"/>
      <c r="U1139" s="109"/>
      <c r="V1139" s="109"/>
      <c r="W1139" s="110"/>
      <c r="X1139" s="108"/>
      <c r="Y1139" s="109"/>
      <c r="Z1139" s="109"/>
      <c r="AA1139" s="110"/>
      <c r="AB1139" s="108"/>
      <c r="AC1139" s="109"/>
      <c r="AD1139" s="109"/>
      <c r="AE1139" s="110"/>
      <c r="AF1139" s="108"/>
      <c r="AG1139" s="109"/>
      <c r="AH1139" s="109"/>
      <c r="AI1139" s="362"/>
      <c r="AJ1139" s="363"/>
      <c r="AK1139" s="108"/>
      <c r="AL1139" s="109">
        <v>3</v>
      </c>
      <c r="AM1139" s="109">
        <v>3</v>
      </c>
      <c r="AN1139" s="110">
        <v>3</v>
      </c>
      <c r="AO1139" s="108">
        <v>3</v>
      </c>
      <c r="AP1139" s="109">
        <v>3</v>
      </c>
      <c r="AQ1139" s="109">
        <v>3</v>
      </c>
      <c r="AR1139" s="110">
        <v>3</v>
      </c>
      <c r="AS1139" s="111">
        <v>3</v>
      </c>
      <c r="AT1139" s="109">
        <v>3</v>
      </c>
      <c r="AU1139" s="109">
        <v>3</v>
      </c>
      <c r="AV1139" s="112">
        <v>3</v>
      </c>
      <c r="AW1139" s="108">
        <v>3</v>
      </c>
      <c r="AX1139" s="109">
        <v>3</v>
      </c>
      <c r="AY1139" s="109">
        <v>3</v>
      </c>
      <c r="AZ1139" s="109">
        <v>3</v>
      </c>
      <c r="BA1139" s="110"/>
      <c r="BB1139" s="111"/>
      <c r="BC1139" s="109"/>
      <c r="BD1139" s="109"/>
      <c r="BE1139" s="321"/>
      <c r="BF1139" s="322"/>
      <c r="BG1139" s="322"/>
      <c r="BH1139" s="322"/>
      <c r="BI1139" s="322"/>
      <c r="BJ1139" s="323"/>
      <c r="BK1139" s="48"/>
      <c r="BL1139" s="48"/>
      <c r="BN1139" s="146">
        <f t="shared" si="1780"/>
        <v>0</v>
      </c>
      <c r="BO1139" s="146">
        <f t="shared" si="1729"/>
        <v>0</v>
      </c>
      <c r="BP1139" s="146">
        <f t="shared" si="1730"/>
        <v>0</v>
      </c>
      <c r="BQ1139" s="146">
        <f t="shared" si="1731"/>
        <v>0</v>
      </c>
      <c r="BR1139" s="146">
        <f t="shared" si="1732"/>
        <v>0</v>
      </c>
      <c r="BS1139" s="146">
        <f t="shared" si="1733"/>
        <v>0</v>
      </c>
      <c r="BT1139" s="146">
        <f t="shared" si="1734"/>
        <v>0</v>
      </c>
      <c r="BU1139" s="146">
        <f t="shared" si="1735"/>
        <v>0</v>
      </c>
      <c r="BV1139" s="146">
        <f t="shared" si="1736"/>
        <v>0</v>
      </c>
      <c r="BW1139" s="146">
        <f t="shared" si="1737"/>
        <v>0</v>
      </c>
      <c r="BX1139" s="146">
        <f t="shared" si="1738"/>
        <v>0</v>
      </c>
      <c r="BY1139" s="146">
        <f t="shared" si="1739"/>
        <v>0</v>
      </c>
      <c r="BZ1139" s="146">
        <f t="shared" si="1740"/>
        <v>0</v>
      </c>
      <c r="CA1139" s="146">
        <f t="shared" si="1741"/>
        <v>0</v>
      </c>
      <c r="CB1139" s="146">
        <f t="shared" si="1742"/>
        <v>0</v>
      </c>
      <c r="CC1139" s="146">
        <f t="shared" si="1743"/>
        <v>0</v>
      </c>
      <c r="CD1139" s="146">
        <f t="shared" si="1744"/>
        <v>0</v>
      </c>
      <c r="CE1139" s="146">
        <f t="shared" si="1745"/>
        <v>0</v>
      </c>
      <c r="CF1139" s="146">
        <f t="shared" si="1746"/>
        <v>0</v>
      </c>
      <c r="CG1139" s="146">
        <f t="shared" si="1747"/>
        <v>0</v>
      </c>
      <c r="CH1139" s="146">
        <f t="shared" si="1748"/>
        <v>0</v>
      </c>
      <c r="CI1139" s="146">
        <f t="shared" si="1749"/>
        <v>0</v>
      </c>
      <c r="CJ1139" s="146">
        <f t="shared" si="1750"/>
        <v>0</v>
      </c>
      <c r="CK1139" s="146">
        <f t="shared" si="1751"/>
        <v>0</v>
      </c>
      <c r="CL1139" s="146">
        <f t="shared" si="1752"/>
        <v>0</v>
      </c>
      <c r="CM1139" s="146">
        <f t="shared" si="1753"/>
        <v>0</v>
      </c>
      <c r="CN1139" s="146">
        <f t="shared" si="1754"/>
        <v>0</v>
      </c>
      <c r="CO1139" s="146">
        <f t="shared" si="1755"/>
        <v>0</v>
      </c>
      <c r="CP1139" s="146">
        <f t="shared" si="1756"/>
        <v>0</v>
      </c>
      <c r="CQ1139" s="146">
        <f t="shared" si="1757"/>
        <v>0</v>
      </c>
      <c r="CR1139" s="146">
        <f t="shared" si="1758"/>
        <v>0</v>
      </c>
      <c r="CS1139" s="146">
        <f t="shared" si="1759"/>
        <v>0</v>
      </c>
      <c r="CT1139" s="146">
        <f t="shared" si="1760"/>
        <v>0</v>
      </c>
      <c r="CU1139" s="146">
        <f t="shared" si="1761"/>
        <v>0</v>
      </c>
      <c r="CV1139" s="146">
        <f t="shared" si="1762"/>
        <v>0</v>
      </c>
      <c r="CW1139" s="146">
        <f t="shared" si="1763"/>
        <v>0</v>
      </c>
      <c r="CX1139" s="146">
        <f t="shared" si="1764"/>
        <v>0</v>
      </c>
      <c r="CY1139" s="146">
        <f t="shared" si="1765"/>
        <v>0</v>
      </c>
      <c r="CZ1139" s="146">
        <f t="shared" si="1766"/>
        <v>0</v>
      </c>
      <c r="DA1139" s="146">
        <f t="shared" si="1767"/>
        <v>0</v>
      </c>
      <c r="DB1139" s="146">
        <f t="shared" si="1768"/>
        <v>0</v>
      </c>
      <c r="DC1139" s="146">
        <f t="shared" si="1769"/>
        <v>0</v>
      </c>
      <c r="DD1139" s="146">
        <f t="shared" si="1770"/>
        <v>0</v>
      </c>
      <c r="DE1139" s="146">
        <f t="shared" si="1771"/>
        <v>0</v>
      </c>
      <c r="DF1139" s="146">
        <f t="shared" si="1772"/>
        <v>0</v>
      </c>
      <c r="DG1139" s="146">
        <f t="shared" si="1773"/>
        <v>0</v>
      </c>
      <c r="DH1139" s="146">
        <f t="shared" si="1774"/>
        <v>0</v>
      </c>
      <c r="DI1139" s="146">
        <f t="shared" si="1775"/>
        <v>0</v>
      </c>
      <c r="DJ1139" s="146">
        <f t="shared" si="1776"/>
        <v>0</v>
      </c>
      <c r="DK1139" s="146">
        <f t="shared" si="1777"/>
        <v>0</v>
      </c>
      <c r="DL1139" s="146">
        <f t="shared" si="1778"/>
        <v>0</v>
      </c>
      <c r="DM1139" s="146">
        <f t="shared" si="1779"/>
        <v>0</v>
      </c>
      <c r="DN1139" s="65"/>
      <c r="DO1139" s="57"/>
      <c r="DP1139" s="57"/>
      <c r="DQ1139" s="58"/>
      <c r="DS1139" s="168" t="e">
        <f>IF(AND(DR1139=#REF!,BL1139=#REF!),'Tiến độ'!D1139,"")</f>
        <v>#REF!</v>
      </c>
    </row>
    <row r="1140" spans="1:123" ht="11.25" customHeight="1">
      <c r="A1140" s="309"/>
      <c r="B1140" s="312"/>
      <c r="C1140" s="254" t="s">
        <v>11957</v>
      </c>
      <c r="D1140" s="102" t="s">
        <v>11959</v>
      </c>
      <c r="E1140" s="103">
        <v>2</v>
      </c>
      <c r="F1140" s="104">
        <v>30</v>
      </c>
      <c r="G1140" s="105"/>
      <c r="H1140" s="106"/>
      <c r="I1140" s="107"/>
      <c r="J1140" s="28"/>
      <c r="K1140" s="108"/>
      <c r="L1140" s="109"/>
      <c r="M1140" s="109"/>
      <c r="N1140" s="110"/>
      <c r="O1140" s="108"/>
      <c r="P1140" s="109"/>
      <c r="Q1140" s="109"/>
      <c r="R1140" s="110"/>
      <c r="S1140" s="108"/>
      <c r="T1140" s="109"/>
      <c r="U1140" s="109"/>
      <c r="V1140" s="109"/>
      <c r="W1140" s="110"/>
      <c r="X1140" s="108"/>
      <c r="Y1140" s="109"/>
      <c r="Z1140" s="109"/>
      <c r="AA1140" s="110"/>
      <c r="AB1140" s="108"/>
      <c r="AC1140" s="109"/>
      <c r="AD1140" s="109"/>
      <c r="AE1140" s="110"/>
      <c r="AF1140" s="108"/>
      <c r="AG1140" s="109"/>
      <c r="AH1140" s="109"/>
      <c r="AI1140" s="362"/>
      <c r="AJ1140" s="363"/>
      <c r="AK1140" s="108"/>
      <c r="AL1140" s="109">
        <v>2</v>
      </c>
      <c r="AM1140" s="109">
        <v>2</v>
      </c>
      <c r="AN1140" s="110">
        <v>2</v>
      </c>
      <c r="AO1140" s="108">
        <v>2</v>
      </c>
      <c r="AP1140" s="109">
        <v>2</v>
      </c>
      <c r="AQ1140" s="109">
        <v>2</v>
      </c>
      <c r="AR1140" s="110">
        <v>2</v>
      </c>
      <c r="AS1140" s="111">
        <v>2</v>
      </c>
      <c r="AT1140" s="109">
        <v>2</v>
      </c>
      <c r="AU1140" s="109">
        <v>2</v>
      </c>
      <c r="AV1140" s="112">
        <v>2</v>
      </c>
      <c r="AW1140" s="108">
        <v>2</v>
      </c>
      <c r="AX1140" s="109">
        <v>2</v>
      </c>
      <c r="AY1140" s="109">
        <v>2</v>
      </c>
      <c r="AZ1140" s="109">
        <v>2</v>
      </c>
      <c r="BA1140" s="110"/>
      <c r="BB1140" s="111"/>
      <c r="BC1140" s="109"/>
      <c r="BD1140" s="109"/>
      <c r="BE1140" s="321"/>
      <c r="BF1140" s="322"/>
      <c r="BG1140" s="322"/>
      <c r="BH1140" s="322"/>
      <c r="BI1140" s="322"/>
      <c r="BJ1140" s="323"/>
      <c r="BK1140" s="48"/>
      <c r="BL1140" s="48"/>
      <c r="BN1140" s="146">
        <f t="shared" si="1780"/>
        <v>0</v>
      </c>
      <c r="BO1140" s="146">
        <f t="shared" si="1729"/>
        <v>0</v>
      </c>
      <c r="BP1140" s="146">
        <f t="shared" si="1730"/>
        <v>0</v>
      </c>
      <c r="BQ1140" s="146">
        <f t="shared" si="1731"/>
        <v>0</v>
      </c>
      <c r="BR1140" s="146">
        <f t="shared" si="1732"/>
        <v>0</v>
      </c>
      <c r="BS1140" s="146">
        <f t="shared" si="1733"/>
        <v>0</v>
      </c>
      <c r="BT1140" s="146">
        <f t="shared" si="1734"/>
        <v>0</v>
      </c>
      <c r="BU1140" s="146">
        <f t="shared" si="1735"/>
        <v>0</v>
      </c>
      <c r="BV1140" s="146">
        <f t="shared" si="1736"/>
        <v>0</v>
      </c>
      <c r="BW1140" s="146">
        <f t="shared" si="1737"/>
        <v>0</v>
      </c>
      <c r="BX1140" s="146">
        <f t="shared" si="1738"/>
        <v>0</v>
      </c>
      <c r="BY1140" s="146">
        <f t="shared" si="1739"/>
        <v>0</v>
      </c>
      <c r="BZ1140" s="146">
        <f t="shared" si="1740"/>
        <v>0</v>
      </c>
      <c r="CA1140" s="146">
        <f t="shared" si="1741"/>
        <v>0</v>
      </c>
      <c r="CB1140" s="146">
        <f t="shared" si="1742"/>
        <v>0</v>
      </c>
      <c r="CC1140" s="146">
        <f t="shared" si="1743"/>
        <v>0</v>
      </c>
      <c r="CD1140" s="146">
        <f t="shared" si="1744"/>
        <v>0</v>
      </c>
      <c r="CE1140" s="146">
        <f t="shared" si="1745"/>
        <v>0</v>
      </c>
      <c r="CF1140" s="146">
        <f t="shared" si="1746"/>
        <v>0</v>
      </c>
      <c r="CG1140" s="146">
        <f t="shared" si="1747"/>
        <v>0</v>
      </c>
      <c r="CH1140" s="146">
        <f t="shared" si="1748"/>
        <v>0</v>
      </c>
      <c r="CI1140" s="146">
        <f t="shared" si="1749"/>
        <v>0</v>
      </c>
      <c r="CJ1140" s="146">
        <f t="shared" si="1750"/>
        <v>0</v>
      </c>
      <c r="CK1140" s="146">
        <f t="shared" si="1751"/>
        <v>0</v>
      </c>
      <c r="CL1140" s="146">
        <f t="shared" si="1752"/>
        <v>0</v>
      </c>
      <c r="CM1140" s="146">
        <f t="shared" si="1753"/>
        <v>0</v>
      </c>
      <c r="CN1140" s="146">
        <f t="shared" si="1754"/>
        <v>0</v>
      </c>
      <c r="CO1140" s="146">
        <f t="shared" si="1755"/>
        <v>0</v>
      </c>
      <c r="CP1140" s="146">
        <f t="shared" si="1756"/>
        <v>0</v>
      </c>
      <c r="CQ1140" s="146">
        <f t="shared" si="1757"/>
        <v>0</v>
      </c>
      <c r="CR1140" s="146">
        <f t="shared" si="1758"/>
        <v>0</v>
      </c>
      <c r="CS1140" s="146">
        <f t="shared" si="1759"/>
        <v>0</v>
      </c>
      <c r="CT1140" s="146">
        <f t="shared" si="1760"/>
        <v>0</v>
      </c>
      <c r="CU1140" s="146">
        <f t="shared" si="1761"/>
        <v>0</v>
      </c>
      <c r="CV1140" s="146">
        <f t="shared" si="1762"/>
        <v>0</v>
      </c>
      <c r="CW1140" s="146">
        <f t="shared" si="1763"/>
        <v>0</v>
      </c>
      <c r="CX1140" s="146">
        <f t="shared" si="1764"/>
        <v>0</v>
      </c>
      <c r="CY1140" s="146">
        <f t="shared" si="1765"/>
        <v>0</v>
      </c>
      <c r="CZ1140" s="146">
        <f t="shared" si="1766"/>
        <v>0</v>
      </c>
      <c r="DA1140" s="146">
        <f t="shared" si="1767"/>
        <v>0</v>
      </c>
      <c r="DB1140" s="146">
        <f t="shared" si="1768"/>
        <v>0</v>
      </c>
      <c r="DC1140" s="146">
        <f t="shared" si="1769"/>
        <v>0</v>
      </c>
      <c r="DD1140" s="146">
        <f t="shared" si="1770"/>
        <v>0</v>
      </c>
      <c r="DE1140" s="146">
        <f t="shared" si="1771"/>
        <v>0</v>
      </c>
      <c r="DF1140" s="146">
        <f t="shared" si="1772"/>
        <v>0</v>
      </c>
      <c r="DG1140" s="146">
        <f t="shared" si="1773"/>
        <v>0</v>
      </c>
      <c r="DH1140" s="146">
        <f t="shared" si="1774"/>
        <v>0</v>
      </c>
      <c r="DI1140" s="146">
        <f t="shared" si="1775"/>
        <v>0</v>
      </c>
      <c r="DJ1140" s="146">
        <f t="shared" si="1776"/>
        <v>0</v>
      </c>
      <c r="DK1140" s="146">
        <f t="shared" si="1777"/>
        <v>0</v>
      </c>
      <c r="DL1140" s="146">
        <f t="shared" si="1778"/>
        <v>0</v>
      </c>
      <c r="DM1140" s="146">
        <f t="shared" si="1779"/>
        <v>0</v>
      </c>
      <c r="DN1140" s="65"/>
      <c r="DO1140" s="57"/>
      <c r="DP1140" s="57"/>
      <c r="DQ1140" s="58"/>
      <c r="DS1140" s="168" t="e">
        <f>IF(AND(DR1140=#REF!,BL1140=#REF!),'Tiến độ'!D1140,"")</f>
        <v>#REF!</v>
      </c>
    </row>
    <row r="1141" spans="1:123" ht="11.25" customHeight="1">
      <c r="A1141" s="309"/>
      <c r="B1141" s="312"/>
      <c r="C1141" s="254" t="s">
        <v>11961</v>
      </c>
      <c r="D1141" s="102" t="s">
        <v>11960</v>
      </c>
      <c r="E1141" s="103">
        <v>3</v>
      </c>
      <c r="F1141" s="104">
        <v>15</v>
      </c>
      <c r="G1141" s="105">
        <v>60</v>
      </c>
      <c r="H1141" s="106"/>
      <c r="I1141" s="107"/>
      <c r="J1141" s="28"/>
      <c r="K1141" s="108"/>
      <c r="L1141" s="109"/>
      <c r="M1141" s="109"/>
      <c r="N1141" s="110"/>
      <c r="O1141" s="108"/>
      <c r="P1141" s="109"/>
      <c r="Q1141" s="109"/>
      <c r="R1141" s="110"/>
      <c r="S1141" s="108"/>
      <c r="T1141" s="109"/>
      <c r="U1141" s="109"/>
      <c r="V1141" s="109"/>
      <c r="W1141" s="110"/>
      <c r="X1141" s="108"/>
      <c r="Y1141" s="109"/>
      <c r="Z1141" s="109"/>
      <c r="AA1141" s="110"/>
      <c r="AB1141" s="108"/>
      <c r="AC1141" s="109"/>
      <c r="AD1141" s="109"/>
      <c r="AE1141" s="110"/>
      <c r="AF1141" s="108"/>
      <c r="AG1141" s="109"/>
      <c r="AH1141" s="109"/>
      <c r="AI1141" s="362"/>
      <c r="AJ1141" s="363"/>
      <c r="AK1141" s="108"/>
      <c r="AL1141" s="109">
        <v>5</v>
      </c>
      <c r="AM1141" s="109">
        <v>5</v>
      </c>
      <c r="AN1141" s="110">
        <v>5</v>
      </c>
      <c r="AO1141" s="108">
        <v>5</v>
      </c>
      <c r="AP1141" s="109">
        <v>5</v>
      </c>
      <c r="AQ1141" s="109">
        <v>5</v>
      </c>
      <c r="AR1141" s="110">
        <v>5</v>
      </c>
      <c r="AS1141" s="111">
        <v>5</v>
      </c>
      <c r="AT1141" s="109">
        <v>5</v>
      </c>
      <c r="AU1141" s="109">
        <v>5</v>
      </c>
      <c r="AV1141" s="112">
        <v>5</v>
      </c>
      <c r="AW1141" s="108">
        <v>5</v>
      </c>
      <c r="AX1141" s="109">
        <v>5</v>
      </c>
      <c r="AY1141" s="109">
        <v>5</v>
      </c>
      <c r="AZ1141" s="109">
        <v>5</v>
      </c>
      <c r="BA1141" s="110"/>
      <c r="BB1141" s="111"/>
      <c r="BC1141" s="109"/>
      <c r="BD1141" s="109"/>
      <c r="BE1141" s="321"/>
      <c r="BF1141" s="322"/>
      <c r="BG1141" s="322"/>
      <c r="BH1141" s="322"/>
      <c r="BI1141" s="322"/>
      <c r="BJ1141" s="323"/>
      <c r="BK1141" s="48"/>
      <c r="BL1141" s="48"/>
      <c r="BN1141" s="146">
        <f t="shared" si="1780"/>
        <v>0</v>
      </c>
      <c r="BO1141" s="146">
        <f t="shared" si="1729"/>
        <v>0</v>
      </c>
      <c r="BP1141" s="146">
        <f t="shared" si="1730"/>
        <v>0</v>
      </c>
      <c r="BQ1141" s="146">
        <f t="shared" si="1731"/>
        <v>0</v>
      </c>
      <c r="BR1141" s="146">
        <f t="shared" si="1732"/>
        <v>0</v>
      </c>
      <c r="BS1141" s="146">
        <f t="shared" si="1733"/>
        <v>0</v>
      </c>
      <c r="BT1141" s="146">
        <f t="shared" si="1734"/>
        <v>0</v>
      </c>
      <c r="BU1141" s="146">
        <f t="shared" si="1735"/>
        <v>0</v>
      </c>
      <c r="BV1141" s="146">
        <f t="shared" si="1736"/>
        <v>0</v>
      </c>
      <c r="BW1141" s="146">
        <f t="shared" si="1737"/>
        <v>0</v>
      </c>
      <c r="BX1141" s="146">
        <f t="shared" si="1738"/>
        <v>0</v>
      </c>
      <c r="BY1141" s="146">
        <f t="shared" si="1739"/>
        <v>0</v>
      </c>
      <c r="BZ1141" s="146">
        <f t="shared" si="1740"/>
        <v>0</v>
      </c>
      <c r="CA1141" s="146">
        <f t="shared" si="1741"/>
        <v>0</v>
      </c>
      <c r="CB1141" s="146">
        <f t="shared" si="1742"/>
        <v>0</v>
      </c>
      <c r="CC1141" s="146">
        <f t="shared" si="1743"/>
        <v>0</v>
      </c>
      <c r="CD1141" s="146">
        <f t="shared" si="1744"/>
        <v>0</v>
      </c>
      <c r="CE1141" s="146">
        <f t="shared" si="1745"/>
        <v>0</v>
      </c>
      <c r="CF1141" s="146">
        <f t="shared" si="1746"/>
        <v>0</v>
      </c>
      <c r="CG1141" s="146">
        <f t="shared" si="1747"/>
        <v>0</v>
      </c>
      <c r="CH1141" s="146">
        <f t="shared" si="1748"/>
        <v>0</v>
      </c>
      <c r="CI1141" s="146">
        <f t="shared" si="1749"/>
        <v>0</v>
      </c>
      <c r="CJ1141" s="146">
        <f t="shared" si="1750"/>
        <v>0</v>
      </c>
      <c r="CK1141" s="146">
        <f t="shared" si="1751"/>
        <v>0</v>
      </c>
      <c r="CL1141" s="146">
        <f t="shared" si="1752"/>
        <v>0</v>
      </c>
      <c r="CM1141" s="146">
        <f t="shared" si="1753"/>
        <v>0</v>
      </c>
      <c r="CN1141" s="146">
        <f t="shared" si="1754"/>
        <v>0</v>
      </c>
      <c r="CO1141" s="146">
        <f t="shared" si="1755"/>
        <v>0</v>
      </c>
      <c r="CP1141" s="146">
        <f t="shared" si="1756"/>
        <v>0</v>
      </c>
      <c r="CQ1141" s="146">
        <f t="shared" si="1757"/>
        <v>0</v>
      </c>
      <c r="CR1141" s="146">
        <f t="shared" si="1758"/>
        <v>0</v>
      </c>
      <c r="CS1141" s="146">
        <f t="shared" si="1759"/>
        <v>0</v>
      </c>
      <c r="CT1141" s="146">
        <f t="shared" si="1760"/>
        <v>0</v>
      </c>
      <c r="CU1141" s="146">
        <f t="shared" si="1761"/>
        <v>0</v>
      </c>
      <c r="CV1141" s="146">
        <f t="shared" si="1762"/>
        <v>0</v>
      </c>
      <c r="CW1141" s="146">
        <f t="shared" si="1763"/>
        <v>0</v>
      </c>
      <c r="CX1141" s="146">
        <f t="shared" si="1764"/>
        <v>0</v>
      </c>
      <c r="CY1141" s="146">
        <f t="shared" si="1765"/>
        <v>0</v>
      </c>
      <c r="CZ1141" s="146">
        <f t="shared" si="1766"/>
        <v>0</v>
      </c>
      <c r="DA1141" s="146">
        <f t="shared" si="1767"/>
        <v>0</v>
      </c>
      <c r="DB1141" s="146">
        <f t="shared" si="1768"/>
        <v>0</v>
      </c>
      <c r="DC1141" s="146">
        <f t="shared" si="1769"/>
        <v>0</v>
      </c>
      <c r="DD1141" s="146">
        <f t="shared" si="1770"/>
        <v>0</v>
      </c>
      <c r="DE1141" s="146">
        <f t="shared" si="1771"/>
        <v>0</v>
      </c>
      <c r="DF1141" s="146">
        <f t="shared" si="1772"/>
        <v>0</v>
      </c>
      <c r="DG1141" s="146">
        <f t="shared" si="1773"/>
        <v>0</v>
      </c>
      <c r="DH1141" s="146">
        <f t="shared" si="1774"/>
        <v>0</v>
      </c>
      <c r="DI1141" s="146">
        <f t="shared" si="1775"/>
        <v>0</v>
      </c>
      <c r="DJ1141" s="146">
        <f t="shared" si="1776"/>
        <v>0</v>
      </c>
      <c r="DK1141" s="146">
        <f t="shared" si="1777"/>
        <v>0</v>
      </c>
      <c r="DL1141" s="146">
        <f t="shared" si="1778"/>
        <v>0</v>
      </c>
      <c r="DM1141" s="146">
        <f t="shared" si="1779"/>
        <v>0</v>
      </c>
      <c r="DN1141" s="65"/>
      <c r="DO1141" s="57"/>
      <c r="DP1141" s="57"/>
      <c r="DQ1141" s="58"/>
      <c r="DS1141" s="168" t="e">
        <f>IF(AND(DR1141=#REF!,BL1141=#REF!),'Tiến độ'!D1141,"")</f>
        <v>#REF!</v>
      </c>
    </row>
    <row r="1142" spans="1:123" ht="11.25" customHeight="1">
      <c r="A1142" s="309"/>
      <c r="B1142" s="312"/>
      <c r="C1142" s="254" t="s">
        <v>11964</v>
      </c>
      <c r="D1142" s="102" t="s">
        <v>11962</v>
      </c>
      <c r="E1142" s="103">
        <v>2</v>
      </c>
      <c r="F1142" s="104"/>
      <c r="G1142" s="105">
        <v>60</v>
      </c>
      <c r="H1142" s="106"/>
      <c r="I1142" s="107"/>
      <c r="J1142" s="28"/>
      <c r="K1142" s="108"/>
      <c r="L1142" s="109"/>
      <c r="M1142" s="109"/>
      <c r="N1142" s="110"/>
      <c r="O1142" s="108"/>
      <c r="P1142" s="109"/>
      <c r="Q1142" s="109"/>
      <c r="R1142" s="110"/>
      <c r="S1142" s="108"/>
      <c r="T1142" s="109"/>
      <c r="U1142" s="109"/>
      <c r="V1142" s="109"/>
      <c r="W1142" s="110"/>
      <c r="X1142" s="108"/>
      <c r="Y1142" s="109"/>
      <c r="Z1142" s="109"/>
      <c r="AA1142" s="110"/>
      <c r="AB1142" s="108"/>
      <c r="AC1142" s="109"/>
      <c r="AD1142" s="109"/>
      <c r="AE1142" s="110"/>
      <c r="AF1142" s="108"/>
      <c r="AG1142" s="109"/>
      <c r="AH1142" s="109"/>
      <c r="AI1142" s="362"/>
      <c r="AJ1142" s="363"/>
      <c r="AK1142" s="108"/>
      <c r="AL1142" s="109">
        <v>4</v>
      </c>
      <c r="AM1142" s="109">
        <v>4</v>
      </c>
      <c r="AN1142" s="110">
        <v>4</v>
      </c>
      <c r="AO1142" s="108">
        <v>4</v>
      </c>
      <c r="AP1142" s="109">
        <v>4</v>
      </c>
      <c r="AQ1142" s="109">
        <v>4</v>
      </c>
      <c r="AR1142" s="110">
        <v>4</v>
      </c>
      <c r="AS1142" s="111">
        <v>4</v>
      </c>
      <c r="AT1142" s="109">
        <v>4</v>
      </c>
      <c r="AU1142" s="109">
        <v>4</v>
      </c>
      <c r="AV1142" s="112">
        <v>4</v>
      </c>
      <c r="AW1142" s="108">
        <v>4</v>
      </c>
      <c r="AX1142" s="109">
        <v>4</v>
      </c>
      <c r="AY1142" s="109">
        <v>4</v>
      </c>
      <c r="AZ1142" s="109">
        <v>4</v>
      </c>
      <c r="BA1142" s="110"/>
      <c r="BB1142" s="111"/>
      <c r="BC1142" s="109"/>
      <c r="BD1142" s="109"/>
      <c r="BE1142" s="321"/>
      <c r="BF1142" s="322"/>
      <c r="BG1142" s="322"/>
      <c r="BH1142" s="322"/>
      <c r="BI1142" s="322"/>
      <c r="BJ1142" s="323"/>
      <c r="BK1142" s="48"/>
      <c r="BL1142" s="48"/>
      <c r="BN1142" s="146">
        <f t="shared" si="1780"/>
        <v>0</v>
      </c>
      <c r="BO1142" s="146">
        <f t="shared" si="1729"/>
        <v>0</v>
      </c>
      <c r="BP1142" s="146">
        <f t="shared" si="1730"/>
        <v>0</v>
      </c>
      <c r="BQ1142" s="146">
        <f t="shared" si="1731"/>
        <v>0</v>
      </c>
      <c r="BR1142" s="146">
        <f t="shared" si="1732"/>
        <v>0</v>
      </c>
      <c r="BS1142" s="146">
        <f t="shared" si="1733"/>
        <v>0</v>
      </c>
      <c r="BT1142" s="146">
        <f t="shared" si="1734"/>
        <v>0</v>
      </c>
      <c r="BU1142" s="146">
        <f t="shared" si="1735"/>
        <v>0</v>
      </c>
      <c r="BV1142" s="146">
        <f t="shared" si="1736"/>
        <v>0</v>
      </c>
      <c r="BW1142" s="146">
        <f t="shared" si="1737"/>
        <v>0</v>
      </c>
      <c r="BX1142" s="146">
        <f t="shared" si="1738"/>
        <v>0</v>
      </c>
      <c r="BY1142" s="146">
        <f t="shared" si="1739"/>
        <v>0</v>
      </c>
      <c r="BZ1142" s="146">
        <f t="shared" si="1740"/>
        <v>0</v>
      </c>
      <c r="CA1142" s="146">
        <f t="shared" si="1741"/>
        <v>0</v>
      </c>
      <c r="CB1142" s="146">
        <f t="shared" si="1742"/>
        <v>0</v>
      </c>
      <c r="CC1142" s="146">
        <f t="shared" si="1743"/>
        <v>0</v>
      </c>
      <c r="CD1142" s="146">
        <f t="shared" si="1744"/>
        <v>0</v>
      </c>
      <c r="CE1142" s="146">
        <f t="shared" si="1745"/>
        <v>0</v>
      </c>
      <c r="CF1142" s="146">
        <f t="shared" si="1746"/>
        <v>0</v>
      </c>
      <c r="CG1142" s="146">
        <f t="shared" si="1747"/>
        <v>0</v>
      </c>
      <c r="CH1142" s="146">
        <f t="shared" si="1748"/>
        <v>0</v>
      </c>
      <c r="CI1142" s="146">
        <f t="shared" si="1749"/>
        <v>0</v>
      </c>
      <c r="CJ1142" s="146">
        <f t="shared" si="1750"/>
        <v>0</v>
      </c>
      <c r="CK1142" s="146">
        <f t="shared" si="1751"/>
        <v>0</v>
      </c>
      <c r="CL1142" s="146">
        <f t="shared" si="1752"/>
        <v>0</v>
      </c>
      <c r="CM1142" s="146">
        <f t="shared" si="1753"/>
        <v>0</v>
      </c>
      <c r="CN1142" s="146">
        <f t="shared" si="1754"/>
        <v>0</v>
      </c>
      <c r="CO1142" s="146">
        <f t="shared" si="1755"/>
        <v>0</v>
      </c>
      <c r="CP1142" s="146">
        <f t="shared" si="1756"/>
        <v>0</v>
      </c>
      <c r="CQ1142" s="146">
        <f t="shared" si="1757"/>
        <v>0</v>
      </c>
      <c r="CR1142" s="146">
        <f t="shared" si="1758"/>
        <v>0</v>
      </c>
      <c r="CS1142" s="146">
        <f t="shared" si="1759"/>
        <v>0</v>
      </c>
      <c r="CT1142" s="146">
        <f t="shared" si="1760"/>
        <v>0</v>
      </c>
      <c r="CU1142" s="146">
        <f t="shared" si="1761"/>
        <v>0</v>
      </c>
      <c r="CV1142" s="146">
        <f t="shared" si="1762"/>
        <v>0</v>
      </c>
      <c r="CW1142" s="146">
        <f t="shared" si="1763"/>
        <v>0</v>
      </c>
      <c r="CX1142" s="146">
        <f t="shared" si="1764"/>
        <v>0</v>
      </c>
      <c r="CY1142" s="146">
        <f t="shared" si="1765"/>
        <v>0</v>
      </c>
      <c r="CZ1142" s="146">
        <f t="shared" si="1766"/>
        <v>0</v>
      </c>
      <c r="DA1142" s="146">
        <f t="shared" si="1767"/>
        <v>0</v>
      </c>
      <c r="DB1142" s="146">
        <f t="shared" si="1768"/>
        <v>0</v>
      </c>
      <c r="DC1142" s="146">
        <f t="shared" si="1769"/>
        <v>0</v>
      </c>
      <c r="DD1142" s="146">
        <f t="shared" si="1770"/>
        <v>0</v>
      </c>
      <c r="DE1142" s="146">
        <f t="shared" si="1771"/>
        <v>0</v>
      </c>
      <c r="DF1142" s="146">
        <f t="shared" si="1772"/>
        <v>0</v>
      </c>
      <c r="DG1142" s="146">
        <f t="shared" si="1773"/>
        <v>0</v>
      </c>
      <c r="DH1142" s="146">
        <f t="shared" si="1774"/>
        <v>0</v>
      </c>
      <c r="DI1142" s="146">
        <f t="shared" si="1775"/>
        <v>0</v>
      </c>
      <c r="DJ1142" s="146">
        <f t="shared" si="1776"/>
        <v>0</v>
      </c>
      <c r="DK1142" s="146">
        <f t="shared" si="1777"/>
        <v>0</v>
      </c>
      <c r="DL1142" s="146">
        <f t="shared" si="1778"/>
        <v>0</v>
      </c>
      <c r="DM1142" s="146">
        <f t="shared" si="1779"/>
        <v>0</v>
      </c>
      <c r="DN1142" s="65"/>
      <c r="DO1142" s="57"/>
      <c r="DP1142" s="57"/>
      <c r="DQ1142" s="58"/>
      <c r="DS1142" s="168" t="e">
        <f>IF(AND(DR1142=#REF!,BL1142=#REF!),'Tiến độ'!D1142,"")</f>
        <v>#REF!</v>
      </c>
    </row>
    <row r="1143" spans="1:123" ht="11.25" customHeight="1">
      <c r="A1143" s="309"/>
      <c r="B1143" s="312"/>
      <c r="C1143" s="254" t="s">
        <v>11963</v>
      </c>
      <c r="D1143" s="102" t="s">
        <v>11965</v>
      </c>
      <c r="E1143" s="103">
        <v>2</v>
      </c>
      <c r="F1143" s="104"/>
      <c r="G1143" s="105">
        <v>60</v>
      </c>
      <c r="H1143" s="106"/>
      <c r="I1143" s="107"/>
      <c r="J1143" s="28"/>
      <c r="K1143" s="108"/>
      <c r="L1143" s="109"/>
      <c r="M1143" s="109"/>
      <c r="N1143" s="110"/>
      <c r="O1143" s="108"/>
      <c r="P1143" s="109"/>
      <c r="Q1143" s="109"/>
      <c r="R1143" s="110"/>
      <c r="S1143" s="108"/>
      <c r="T1143" s="109"/>
      <c r="U1143" s="109"/>
      <c r="V1143" s="109"/>
      <c r="W1143" s="110"/>
      <c r="X1143" s="108"/>
      <c r="Y1143" s="109"/>
      <c r="Z1143" s="109"/>
      <c r="AA1143" s="110"/>
      <c r="AB1143" s="108"/>
      <c r="AC1143" s="109"/>
      <c r="AD1143" s="109"/>
      <c r="AE1143" s="110"/>
      <c r="AF1143" s="108"/>
      <c r="AG1143" s="109"/>
      <c r="AH1143" s="109"/>
      <c r="AI1143" s="362"/>
      <c r="AJ1143" s="363"/>
      <c r="AK1143" s="108"/>
      <c r="AL1143" s="109">
        <v>4</v>
      </c>
      <c r="AM1143" s="109">
        <v>4</v>
      </c>
      <c r="AN1143" s="110">
        <v>4</v>
      </c>
      <c r="AO1143" s="108">
        <v>4</v>
      </c>
      <c r="AP1143" s="109">
        <v>4</v>
      </c>
      <c r="AQ1143" s="109">
        <v>4</v>
      </c>
      <c r="AR1143" s="110">
        <v>4</v>
      </c>
      <c r="AS1143" s="111">
        <v>4</v>
      </c>
      <c r="AT1143" s="109">
        <v>4</v>
      </c>
      <c r="AU1143" s="109">
        <v>4</v>
      </c>
      <c r="AV1143" s="112">
        <v>4</v>
      </c>
      <c r="AW1143" s="108">
        <v>4</v>
      </c>
      <c r="AX1143" s="109">
        <v>4</v>
      </c>
      <c r="AY1143" s="109">
        <v>4</v>
      </c>
      <c r="AZ1143" s="109">
        <v>4</v>
      </c>
      <c r="BA1143" s="110"/>
      <c r="BB1143" s="111"/>
      <c r="BC1143" s="109"/>
      <c r="BD1143" s="109"/>
      <c r="BE1143" s="321"/>
      <c r="BF1143" s="322"/>
      <c r="BG1143" s="322"/>
      <c r="BH1143" s="322"/>
      <c r="BI1143" s="322"/>
      <c r="BJ1143" s="323"/>
      <c r="BK1143" s="48"/>
      <c r="BL1143" s="48"/>
      <c r="BN1143" s="146">
        <f t="shared" si="1780"/>
        <v>0</v>
      </c>
      <c r="BO1143" s="146">
        <f t="shared" si="1729"/>
        <v>0</v>
      </c>
      <c r="BP1143" s="146">
        <f t="shared" si="1730"/>
        <v>0</v>
      </c>
      <c r="BQ1143" s="146">
        <f t="shared" si="1731"/>
        <v>0</v>
      </c>
      <c r="BR1143" s="146">
        <f t="shared" si="1732"/>
        <v>0</v>
      </c>
      <c r="BS1143" s="146">
        <f t="shared" si="1733"/>
        <v>0</v>
      </c>
      <c r="BT1143" s="146">
        <f t="shared" si="1734"/>
        <v>0</v>
      </c>
      <c r="BU1143" s="146">
        <f t="shared" si="1735"/>
        <v>0</v>
      </c>
      <c r="BV1143" s="146">
        <f t="shared" si="1736"/>
        <v>0</v>
      </c>
      <c r="BW1143" s="146">
        <f t="shared" si="1737"/>
        <v>0</v>
      </c>
      <c r="BX1143" s="146">
        <f t="shared" si="1738"/>
        <v>0</v>
      </c>
      <c r="BY1143" s="146">
        <f t="shared" si="1739"/>
        <v>0</v>
      </c>
      <c r="BZ1143" s="146">
        <f t="shared" si="1740"/>
        <v>0</v>
      </c>
      <c r="CA1143" s="146">
        <f t="shared" si="1741"/>
        <v>0</v>
      </c>
      <c r="CB1143" s="146">
        <f t="shared" si="1742"/>
        <v>0</v>
      </c>
      <c r="CC1143" s="146">
        <f t="shared" si="1743"/>
        <v>0</v>
      </c>
      <c r="CD1143" s="146">
        <f t="shared" si="1744"/>
        <v>0</v>
      </c>
      <c r="CE1143" s="146">
        <f t="shared" si="1745"/>
        <v>0</v>
      </c>
      <c r="CF1143" s="146">
        <f t="shared" si="1746"/>
        <v>0</v>
      </c>
      <c r="CG1143" s="146">
        <f t="shared" si="1747"/>
        <v>0</v>
      </c>
      <c r="CH1143" s="146">
        <f t="shared" si="1748"/>
        <v>0</v>
      </c>
      <c r="CI1143" s="146">
        <f t="shared" si="1749"/>
        <v>0</v>
      </c>
      <c r="CJ1143" s="146">
        <f t="shared" si="1750"/>
        <v>0</v>
      </c>
      <c r="CK1143" s="146">
        <f t="shared" si="1751"/>
        <v>0</v>
      </c>
      <c r="CL1143" s="146">
        <f t="shared" si="1752"/>
        <v>0</v>
      </c>
      <c r="CM1143" s="146">
        <f t="shared" si="1753"/>
        <v>0</v>
      </c>
      <c r="CN1143" s="146">
        <f t="shared" si="1754"/>
        <v>0</v>
      </c>
      <c r="CO1143" s="146">
        <f t="shared" si="1755"/>
        <v>0</v>
      </c>
      <c r="CP1143" s="146">
        <f t="shared" si="1756"/>
        <v>0</v>
      </c>
      <c r="CQ1143" s="146">
        <f t="shared" si="1757"/>
        <v>0</v>
      </c>
      <c r="CR1143" s="146">
        <f t="shared" si="1758"/>
        <v>0</v>
      </c>
      <c r="CS1143" s="146">
        <f t="shared" si="1759"/>
        <v>0</v>
      </c>
      <c r="CT1143" s="146">
        <f t="shared" si="1760"/>
        <v>0</v>
      </c>
      <c r="CU1143" s="146">
        <f t="shared" si="1761"/>
        <v>0</v>
      </c>
      <c r="CV1143" s="146">
        <f t="shared" si="1762"/>
        <v>0</v>
      </c>
      <c r="CW1143" s="146">
        <f t="shared" si="1763"/>
        <v>0</v>
      </c>
      <c r="CX1143" s="146">
        <f t="shared" si="1764"/>
        <v>0</v>
      </c>
      <c r="CY1143" s="146">
        <f t="shared" si="1765"/>
        <v>0</v>
      </c>
      <c r="CZ1143" s="146">
        <f t="shared" si="1766"/>
        <v>0</v>
      </c>
      <c r="DA1143" s="146">
        <f t="shared" si="1767"/>
        <v>0</v>
      </c>
      <c r="DB1143" s="146">
        <f t="shared" si="1768"/>
        <v>0</v>
      </c>
      <c r="DC1143" s="146">
        <f t="shared" si="1769"/>
        <v>0</v>
      </c>
      <c r="DD1143" s="146">
        <f t="shared" si="1770"/>
        <v>0</v>
      </c>
      <c r="DE1143" s="146">
        <f t="shared" si="1771"/>
        <v>0</v>
      </c>
      <c r="DF1143" s="146">
        <f t="shared" si="1772"/>
        <v>0</v>
      </c>
      <c r="DG1143" s="146">
        <f t="shared" si="1773"/>
        <v>0</v>
      </c>
      <c r="DH1143" s="146">
        <f t="shared" si="1774"/>
        <v>0</v>
      </c>
      <c r="DI1143" s="146">
        <f t="shared" si="1775"/>
        <v>0</v>
      </c>
      <c r="DJ1143" s="146">
        <f t="shared" si="1776"/>
        <v>0</v>
      </c>
      <c r="DK1143" s="146">
        <f t="shared" si="1777"/>
        <v>0</v>
      </c>
      <c r="DL1143" s="146">
        <f t="shared" si="1778"/>
        <v>0</v>
      </c>
      <c r="DM1143" s="146">
        <f t="shared" si="1779"/>
        <v>0</v>
      </c>
      <c r="DN1143" s="65"/>
      <c r="DO1143" s="57"/>
      <c r="DP1143" s="57"/>
      <c r="DQ1143" s="58"/>
      <c r="DS1143" s="168" t="e">
        <f>IF(AND(DR1143=#REF!,BL1143=#REF!),'Tiến độ'!D1143,"")</f>
        <v>#REF!</v>
      </c>
    </row>
    <row r="1144" spans="1:123" ht="11.25" customHeight="1">
      <c r="A1144" s="309"/>
      <c r="B1144" s="312"/>
      <c r="C1144" s="254" t="s">
        <v>573</v>
      </c>
      <c r="D1144" s="102" t="s">
        <v>574</v>
      </c>
      <c r="E1144" s="103">
        <v>2</v>
      </c>
      <c r="F1144" s="104">
        <v>30</v>
      </c>
      <c r="G1144" s="105"/>
      <c r="H1144" s="106">
        <f>H1138</f>
        <v>2</v>
      </c>
      <c r="I1144" s="107">
        <f>I1138</f>
        <v>0</v>
      </c>
      <c r="J1144" s="28"/>
      <c r="K1144" s="108"/>
      <c r="L1144" s="109"/>
      <c r="M1144" s="109"/>
      <c r="N1144" s="110"/>
      <c r="O1144" s="108"/>
      <c r="P1144" s="109"/>
      <c r="Q1144" s="109"/>
      <c r="R1144" s="110"/>
      <c r="S1144" s="108"/>
      <c r="T1144" s="109"/>
      <c r="U1144" s="109"/>
      <c r="V1144" s="109"/>
      <c r="W1144" s="110"/>
      <c r="X1144" s="108"/>
      <c r="Y1144" s="109"/>
      <c r="Z1144" s="109"/>
      <c r="AA1144" s="110"/>
      <c r="AB1144" s="108"/>
      <c r="AC1144" s="109"/>
      <c r="AD1144" s="109"/>
      <c r="AE1144" s="110"/>
      <c r="AF1144" s="108"/>
      <c r="AG1144" s="109"/>
      <c r="AH1144" s="109"/>
      <c r="AI1144" s="362"/>
      <c r="AJ1144" s="363"/>
      <c r="AK1144" s="108"/>
      <c r="AL1144" s="109">
        <v>2</v>
      </c>
      <c r="AM1144" s="109">
        <v>2</v>
      </c>
      <c r="AN1144" s="110">
        <v>2</v>
      </c>
      <c r="AO1144" s="108">
        <v>2</v>
      </c>
      <c r="AP1144" s="109">
        <v>2</v>
      </c>
      <c r="AQ1144" s="109">
        <v>2</v>
      </c>
      <c r="AR1144" s="110">
        <v>2</v>
      </c>
      <c r="AS1144" s="111">
        <v>2</v>
      </c>
      <c r="AT1144" s="109">
        <v>2</v>
      </c>
      <c r="AU1144" s="109">
        <v>2</v>
      </c>
      <c r="AV1144" s="112">
        <v>2</v>
      </c>
      <c r="AW1144" s="108">
        <v>2</v>
      </c>
      <c r="AX1144" s="109">
        <v>2</v>
      </c>
      <c r="AY1144" s="109">
        <v>2</v>
      </c>
      <c r="AZ1144" s="109">
        <v>2</v>
      </c>
      <c r="BA1144" s="110" t="s">
        <v>163</v>
      </c>
      <c r="BB1144" s="111" t="s">
        <v>163</v>
      </c>
      <c r="BC1144" s="109" t="s">
        <v>163</v>
      </c>
      <c r="BD1144" s="109" t="s">
        <v>163</v>
      </c>
      <c r="BE1144" s="321"/>
      <c r="BF1144" s="322"/>
      <c r="BG1144" s="322"/>
      <c r="BH1144" s="322"/>
      <c r="BI1144" s="322"/>
      <c r="BJ1144" s="323"/>
      <c r="BK1144" s="48" t="s">
        <v>1077</v>
      </c>
      <c r="BL1144" s="48" t="s">
        <v>58</v>
      </c>
      <c r="BN1144" s="146">
        <f t="shared" si="1780"/>
        <v>0</v>
      </c>
      <c r="BO1144" s="146">
        <f t="shared" si="1729"/>
        <v>0</v>
      </c>
      <c r="BP1144" s="146">
        <f t="shared" si="1730"/>
        <v>0</v>
      </c>
      <c r="BQ1144" s="146">
        <f t="shared" si="1731"/>
        <v>0</v>
      </c>
      <c r="BR1144" s="146">
        <f t="shared" si="1732"/>
        <v>0</v>
      </c>
      <c r="BS1144" s="146">
        <f t="shared" si="1733"/>
        <v>0</v>
      </c>
      <c r="BT1144" s="146">
        <f t="shared" si="1734"/>
        <v>0</v>
      </c>
      <c r="BU1144" s="146">
        <f t="shared" si="1735"/>
        <v>0</v>
      </c>
      <c r="BV1144" s="146">
        <f t="shared" si="1736"/>
        <v>0</v>
      </c>
      <c r="BW1144" s="146">
        <f t="shared" si="1737"/>
        <v>0</v>
      </c>
      <c r="BX1144" s="146">
        <f t="shared" si="1738"/>
        <v>0</v>
      </c>
      <c r="BY1144" s="146">
        <f t="shared" si="1739"/>
        <v>0</v>
      </c>
      <c r="BZ1144" s="146">
        <f t="shared" si="1740"/>
        <v>0</v>
      </c>
      <c r="CA1144" s="146">
        <f t="shared" si="1741"/>
        <v>0</v>
      </c>
      <c r="CB1144" s="146">
        <f t="shared" si="1742"/>
        <v>0</v>
      </c>
      <c r="CC1144" s="146">
        <f t="shared" si="1743"/>
        <v>0</v>
      </c>
      <c r="CD1144" s="146">
        <f t="shared" si="1744"/>
        <v>0</v>
      </c>
      <c r="CE1144" s="146">
        <f t="shared" si="1745"/>
        <v>0</v>
      </c>
      <c r="CF1144" s="146">
        <f t="shared" si="1746"/>
        <v>0</v>
      </c>
      <c r="CG1144" s="146">
        <f t="shared" si="1747"/>
        <v>0</v>
      </c>
      <c r="CH1144" s="146">
        <f t="shared" si="1748"/>
        <v>0</v>
      </c>
      <c r="CI1144" s="146">
        <f t="shared" si="1749"/>
        <v>0</v>
      </c>
      <c r="CJ1144" s="146">
        <f t="shared" si="1750"/>
        <v>0</v>
      </c>
      <c r="CK1144" s="146">
        <f t="shared" si="1751"/>
        <v>0</v>
      </c>
      <c r="CL1144" s="146">
        <f t="shared" si="1752"/>
        <v>0</v>
      </c>
      <c r="CM1144" s="146">
        <f t="shared" si="1753"/>
        <v>0</v>
      </c>
      <c r="CN1144" s="146">
        <f t="shared" si="1754"/>
        <v>0</v>
      </c>
      <c r="CO1144" s="146">
        <f t="shared" si="1755"/>
        <v>4</v>
      </c>
      <c r="CP1144" s="146">
        <f t="shared" si="1756"/>
        <v>4</v>
      </c>
      <c r="CQ1144" s="146">
        <f t="shared" si="1757"/>
        <v>4</v>
      </c>
      <c r="CR1144" s="146">
        <f t="shared" si="1758"/>
        <v>4</v>
      </c>
      <c r="CS1144" s="146">
        <f t="shared" si="1759"/>
        <v>4</v>
      </c>
      <c r="CT1144" s="146">
        <f t="shared" si="1760"/>
        <v>4</v>
      </c>
      <c r="CU1144" s="146">
        <f t="shared" si="1761"/>
        <v>4</v>
      </c>
      <c r="CV1144" s="146">
        <f t="shared" si="1762"/>
        <v>4</v>
      </c>
      <c r="CW1144" s="146">
        <f t="shared" si="1763"/>
        <v>4</v>
      </c>
      <c r="CX1144" s="146">
        <f t="shared" si="1764"/>
        <v>4</v>
      </c>
      <c r="CY1144" s="146">
        <f t="shared" si="1765"/>
        <v>4</v>
      </c>
      <c r="CZ1144" s="146">
        <f t="shared" si="1766"/>
        <v>4</v>
      </c>
      <c r="DA1144" s="146">
        <f t="shared" si="1767"/>
        <v>4</v>
      </c>
      <c r="DB1144" s="146">
        <f t="shared" si="1768"/>
        <v>4</v>
      </c>
      <c r="DC1144" s="146">
        <f t="shared" si="1769"/>
        <v>4</v>
      </c>
      <c r="DD1144" s="146">
        <f t="shared" si="1770"/>
        <v>0</v>
      </c>
      <c r="DE1144" s="146">
        <f t="shared" si="1771"/>
        <v>0</v>
      </c>
      <c r="DF1144" s="146">
        <f t="shared" si="1772"/>
        <v>0</v>
      </c>
      <c r="DG1144" s="146">
        <f t="shared" si="1773"/>
        <v>0</v>
      </c>
      <c r="DH1144" s="146">
        <f t="shared" si="1774"/>
        <v>0</v>
      </c>
      <c r="DI1144" s="146">
        <f t="shared" si="1775"/>
        <v>0</v>
      </c>
      <c r="DJ1144" s="146">
        <f t="shared" si="1776"/>
        <v>0</v>
      </c>
      <c r="DK1144" s="146">
        <f t="shared" si="1777"/>
        <v>0</v>
      </c>
      <c r="DL1144" s="146">
        <f t="shared" si="1778"/>
        <v>0</v>
      </c>
      <c r="DM1144" s="146">
        <f t="shared" si="1779"/>
        <v>0</v>
      </c>
      <c r="DN1144" s="65">
        <f t="shared" ref="DN1144" si="1825">F1144*H1144</f>
        <v>60</v>
      </c>
      <c r="DO1144" s="57" t="str">
        <f t="shared" ref="DO1144" si="1826">IF(COUNTA(K1144:AC1144)&gt;0,DN1144,"")</f>
        <v/>
      </c>
      <c r="DP1144" s="57" t="str">
        <f t="shared" ref="DP1144" si="1827">IF(DO1144="",IF(COUNT(AD1144:AH1144,AK1144)&gt;0,DN1144,""),"")</f>
        <v/>
      </c>
      <c r="DQ1144" s="58">
        <f t="shared" ref="DQ1144" si="1828">IF(AND(DO1144="",DP1144=""),IF(COUNTA(AL1144:BD1144)&gt;0,DN1144,""),"")</f>
        <v>60</v>
      </c>
      <c r="DR1144" s="1">
        <f t="shared" ref="DR1144" si="1829">IF(DQ1144="",1,2)</f>
        <v>2</v>
      </c>
      <c r="DS1144" s="168" t="e">
        <f>IF(AND(DR1144=#REF!,BL1144=#REF!),'Tiến độ'!D1144,"")</f>
        <v>#REF!</v>
      </c>
    </row>
    <row r="1145" spans="1:123" ht="11.25" customHeight="1">
      <c r="A1145" s="309" t="str">
        <f>IF(B1145="","",MAX($A$7:A1136)+1)</f>
        <v/>
      </c>
      <c r="B1145" s="312"/>
      <c r="C1145" s="254" t="s">
        <v>16</v>
      </c>
      <c r="D1145" s="102" t="s">
        <v>242</v>
      </c>
      <c r="E1145" s="103">
        <v>2</v>
      </c>
      <c r="F1145" s="104">
        <v>39</v>
      </c>
      <c r="G1145" s="105"/>
      <c r="H1145" s="106">
        <f>H1144</f>
        <v>2</v>
      </c>
      <c r="I1145" s="107">
        <f>I1144</f>
        <v>0</v>
      </c>
      <c r="J1145" s="28"/>
      <c r="K1145" s="108"/>
      <c r="L1145" s="109"/>
      <c r="M1145" s="109"/>
      <c r="N1145" s="110"/>
      <c r="O1145" s="108"/>
      <c r="P1145" s="109"/>
      <c r="Q1145" s="109"/>
      <c r="R1145" s="110"/>
      <c r="S1145" s="108"/>
      <c r="T1145" s="109"/>
      <c r="U1145" s="109"/>
      <c r="V1145" s="109"/>
      <c r="W1145" s="110"/>
      <c r="X1145" s="108"/>
      <c r="Y1145" s="109"/>
      <c r="Z1145" s="109"/>
      <c r="AA1145" s="110"/>
      <c r="AB1145" s="108"/>
      <c r="AC1145" s="109"/>
      <c r="AD1145" s="109"/>
      <c r="AE1145" s="110"/>
      <c r="AF1145" s="108"/>
      <c r="AG1145" s="109"/>
      <c r="AH1145" s="109"/>
      <c r="AI1145" s="362"/>
      <c r="AJ1145" s="363"/>
      <c r="AK1145" s="108"/>
      <c r="AL1145" s="109">
        <v>3</v>
      </c>
      <c r="AM1145" s="109">
        <v>3</v>
      </c>
      <c r="AN1145" s="110">
        <v>3</v>
      </c>
      <c r="AO1145" s="108">
        <v>3</v>
      </c>
      <c r="AP1145" s="109">
        <v>3</v>
      </c>
      <c r="AQ1145" s="109">
        <v>3</v>
      </c>
      <c r="AR1145" s="110">
        <v>3</v>
      </c>
      <c r="AS1145" s="111">
        <v>3</v>
      </c>
      <c r="AT1145" s="109">
        <v>3</v>
      </c>
      <c r="AU1145" s="109">
        <v>3</v>
      </c>
      <c r="AV1145" s="112">
        <v>3</v>
      </c>
      <c r="AW1145" s="108">
        <v>3</v>
      </c>
      <c r="AX1145" s="109">
        <v>3</v>
      </c>
      <c r="AY1145" s="109"/>
      <c r="AZ1145" s="109"/>
      <c r="BA1145" s="110" t="s">
        <v>163</v>
      </c>
      <c r="BB1145" s="111" t="s">
        <v>163</v>
      </c>
      <c r="BC1145" s="109" t="s">
        <v>163</v>
      </c>
      <c r="BD1145" s="109" t="s">
        <v>163</v>
      </c>
      <c r="BE1145" s="321"/>
      <c r="BF1145" s="322"/>
      <c r="BG1145" s="322"/>
      <c r="BH1145" s="322"/>
      <c r="BI1145" s="322"/>
      <c r="BJ1145" s="323"/>
      <c r="BK1145" s="48" t="s">
        <v>1077</v>
      </c>
      <c r="BL1145" s="48" t="s">
        <v>16</v>
      </c>
      <c r="BN1145" s="146">
        <f t="shared" si="1780"/>
        <v>0</v>
      </c>
      <c r="BO1145" s="146">
        <f t="shared" si="1729"/>
        <v>0</v>
      </c>
      <c r="BP1145" s="146">
        <f t="shared" si="1730"/>
        <v>0</v>
      </c>
      <c r="BQ1145" s="146">
        <f t="shared" si="1731"/>
        <v>0</v>
      </c>
      <c r="BR1145" s="146">
        <f t="shared" si="1732"/>
        <v>0</v>
      </c>
      <c r="BS1145" s="146">
        <f t="shared" si="1733"/>
        <v>0</v>
      </c>
      <c r="BT1145" s="146">
        <f t="shared" si="1734"/>
        <v>0</v>
      </c>
      <c r="BU1145" s="146">
        <f t="shared" si="1735"/>
        <v>0</v>
      </c>
      <c r="BV1145" s="146">
        <f t="shared" si="1736"/>
        <v>0</v>
      </c>
      <c r="BW1145" s="146">
        <f t="shared" si="1737"/>
        <v>0</v>
      </c>
      <c r="BX1145" s="146">
        <f t="shared" si="1738"/>
        <v>0</v>
      </c>
      <c r="BY1145" s="146">
        <f t="shared" si="1739"/>
        <v>0</v>
      </c>
      <c r="BZ1145" s="146">
        <f t="shared" si="1740"/>
        <v>0</v>
      </c>
      <c r="CA1145" s="146">
        <f t="shared" si="1741"/>
        <v>0</v>
      </c>
      <c r="CB1145" s="146">
        <f t="shared" si="1742"/>
        <v>0</v>
      </c>
      <c r="CC1145" s="146">
        <f t="shared" si="1743"/>
        <v>0</v>
      </c>
      <c r="CD1145" s="146">
        <f t="shared" si="1744"/>
        <v>0</v>
      </c>
      <c r="CE1145" s="146">
        <f t="shared" si="1745"/>
        <v>0</v>
      </c>
      <c r="CF1145" s="146">
        <f t="shared" si="1746"/>
        <v>0</v>
      </c>
      <c r="CG1145" s="146">
        <f t="shared" si="1747"/>
        <v>0</v>
      </c>
      <c r="CH1145" s="146">
        <f t="shared" si="1748"/>
        <v>0</v>
      </c>
      <c r="CI1145" s="146">
        <f t="shared" si="1749"/>
        <v>0</v>
      </c>
      <c r="CJ1145" s="146">
        <f t="shared" si="1750"/>
        <v>0</v>
      </c>
      <c r="CK1145" s="146">
        <f t="shared" si="1751"/>
        <v>0</v>
      </c>
      <c r="CL1145" s="146">
        <f t="shared" si="1752"/>
        <v>0</v>
      </c>
      <c r="CM1145" s="146">
        <f t="shared" si="1753"/>
        <v>0</v>
      </c>
      <c r="CN1145" s="146">
        <f t="shared" si="1754"/>
        <v>0</v>
      </c>
      <c r="CO1145" s="146">
        <f t="shared" si="1755"/>
        <v>6</v>
      </c>
      <c r="CP1145" s="146">
        <f t="shared" si="1756"/>
        <v>6</v>
      </c>
      <c r="CQ1145" s="146">
        <f t="shared" si="1757"/>
        <v>6</v>
      </c>
      <c r="CR1145" s="146">
        <f t="shared" si="1758"/>
        <v>6</v>
      </c>
      <c r="CS1145" s="146">
        <f t="shared" si="1759"/>
        <v>6</v>
      </c>
      <c r="CT1145" s="146">
        <f t="shared" si="1760"/>
        <v>6</v>
      </c>
      <c r="CU1145" s="146">
        <f t="shared" si="1761"/>
        <v>6</v>
      </c>
      <c r="CV1145" s="146">
        <f t="shared" si="1762"/>
        <v>6</v>
      </c>
      <c r="CW1145" s="146">
        <f t="shared" si="1763"/>
        <v>6</v>
      </c>
      <c r="CX1145" s="146">
        <f t="shared" si="1764"/>
        <v>6</v>
      </c>
      <c r="CY1145" s="146">
        <f t="shared" si="1765"/>
        <v>6</v>
      </c>
      <c r="CZ1145" s="146">
        <f t="shared" si="1766"/>
        <v>6</v>
      </c>
      <c r="DA1145" s="146">
        <f t="shared" si="1767"/>
        <v>6</v>
      </c>
      <c r="DB1145" s="146">
        <f t="shared" si="1768"/>
        <v>0</v>
      </c>
      <c r="DC1145" s="146">
        <f t="shared" si="1769"/>
        <v>0</v>
      </c>
      <c r="DD1145" s="146">
        <f t="shared" si="1770"/>
        <v>0</v>
      </c>
      <c r="DE1145" s="146">
        <f t="shared" si="1771"/>
        <v>0</v>
      </c>
      <c r="DF1145" s="146">
        <f t="shared" si="1772"/>
        <v>0</v>
      </c>
      <c r="DG1145" s="146">
        <f t="shared" si="1773"/>
        <v>0</v>
      </c>
      <c r="DH1145" s="146">
        <f t="shared" si="1774"/>
        <v>0</v>
      </c>
      <c r="DI1145" s="146">
        <f t="shared" si="1775"/>
        <v>0</v>
      </c>
      <c r="DJ1145" s="146">
        <f t="shared" si="1776"/>
        <v>0</v>
      </c>
      <c r="DK1145" s="146">
        <f t="shared" si="1777"/>
        <v>0</v>
      </c>
      <c r="DL1145" s="146">
        <f t="shared" si="1778"/>
        <v>0</v>
      </c>
      <c r="DM1145" s="146">
        <f t="shared" si="1779"/>
        <v>0</v>
      </c>
      <c r="DN1145" s="65">
        <f t="shared" si="1814"/>
        <v>78</v>
      </c>
      <c r="DO1145" s="57" t="str">
        <f t="shared" si="1815"/>
        <v/>
      </c>
      <c r="DP1145" s="57" t="str">
        <f t="shared" si="1809"/>
        <v/>
      </c>
      <c r="DQ1145" s="58">
        <f t="shared" si="1810"/>
        <v>78</v>
      </c>
      <c r="DR1145" s="1">
        <f t="shared" si="1816"/>
        <v>2</v>
      </c>
      <c r="DS1145" s="168" t="e">
        <f>IF(AND(DR1145=#REF!,BL1145=#REF!),'Tiến độ'!D1145,"")</f>
        <v>#REF!</v>
      </c>
    </row>
    <row r="1146" spans="1:123" ht="11.25" customHeight="1">
      <c r="A1146" s="309" t="str">
        <f>IF(B1146="","",MAX($A$7:A1145)+1)</f>
        <v/>
      </c>
      <c r="B1146" s="312"/>
      <c r="C1146" s="254" t="s">
        <v>426</v>
      </c>
      <c r="D1146" s="102" t="s">
        <v>213</v>
      </c>
      <c r="E1146" s="103">
        <v>3</v>
      </c>
      <c r="F1146" s="104">
        <v>60</v>
      </c>
      <c r="G1146" s="105"/>
      <c r="H1146" s="106">
        <f t="shared" ref="H1146:H1148" si="1830">H1145</f>
        <v>2</v>
      </c>
      <c r="I1146" s="107">
        <f t="shared" ref="I1146:I1148" si="1831">I1145</f>
        <v>0</v>
      </c>
      <c r="J1146" s="28"/>
      <c r="K1146" s="108"/>
      <c r="L1146" s="109"/>
      <c r="M1146" s="109"/>
      <c r="N1146" s="110"/>
      <c r="O1146" s="108"/>
      <c r="P1146" s="109"/>
      <c r="Q1146" s="109"/>
      <c r="R1146" s="110"/>
      <c r="S1146" s="108"/>
      <c r="T1146" s="109"/>
      <c r="U1146" s="109"/>
      <c r="V1146" s="109"/>
      <c r="W1146" s="110"/>
      <c r="X1146" s="108"/>
      <c r="Y1146" s="109"/>
      <c r="Z1146" s="109"/>
      <c r="AA1146" s="110"/>
      <c r="AB1146" s="108"/>
      <c r="AC1146" s="109"/>
      <c r="AD1146" s="109"/>
      <c r="AE1146" s="110"/>
      <c r="AF1146" s="108"/>
      <c r="AG1146" s="109"/>
      <c r="AH1146" s="109"/>
      <c r="AI1146" s="362"/>
      <c r="AJ1146" s="363"/>
      <c r="AK1146" s="108"/>
      <c r="AL1146" s="109">
        <v>4</v>
      </c>
      <c r="AM1146" s="109">
        <v>4</v>
      </c>
      <c r="AN1146" s="110">
        <v>4</v>
      </c>
      <c r="AO1146" s="108">
        <v>4</v>
      </c>
      <c r="AP1146" s="109">
        <v>4</v>
      </c>
      <c r="AQ1146" s="109">
        <v>4</v>
      </c>
      <c r="AR1146" s="110">
        <v>4</v>
      </c>
      <c r="AS1146" s="111">
        <v>4</v>
      </c>
      <c r="AT1146" s="109">
        <v>4</v>
      </c>
      <c r="AU1146" s="109">
        <v>4</v>
      </c>
      <c r="AV1146" s="112">
        <v>4</v>
      </c>
      <c r="AW1146" s="108">
        <v>4</v>
      </c>
      <c r="AX1146" s="109">
        <v>4</v>
      </c>
      <c r="AY1146" s="109">
        <v>4</v>
      </c>
      <c r="AZ1146" s="109">
        <v>4</v>
      </c>
      <c r="BA1146" s="110" t="s">
        <v>163</v>
      </c>
      <c r="BB1146" s="111" t="s">
        <v>163</v>
      </c>
      <c r="BC1146" s="109" t="s">
        <v>163</v>
      </c>
      <c r="BD1146" s="109" t="s">
        <v>163</v>
      </c>
      <c r="BE1146" s="321"/>
      <c r="BF1146" s="322"/>
      <c r="BG1146" s="322"/>
      <c r="BH1146" s="322"/>
      <c r="BI1146" s="322"/>
      <c r="BJ1146" s="323"/>
      <c r="BK1146" s="48" t="s">
        <v>1077</v>
      </c>
      <c r="BL1146" s="48" t="s">
        <v>57</v>
      </c>
      <c r="BN1146" s="146">
        <f t="shared" si="1780"/>
        <v>0</v>
      </c>
      <c r="BO1146" s="146">
        <f t="shared" si="1729"/>
        <v>0</v>
      </c>
      <c r="BP1146" s="146">
        <f t="shared" si="1730"/>
        <v>0</v>
      </c>
      <c r="BQ1146" s="146">
        <f t="shared" si="1731"/>
        <v>0</v>
      </c>
      <c r="BR1146" s="146">
        <f t="shared" si="1732"/>
        <v>0</v>
      </c>
      <c r="BS1146" s="146">
        <f t="shared" si="1733"/>
        <v>0</v>
      </c>
      <c r="BT1146" s="146">
        <f t="shared" si="1734"/>
        <v>0</v>
      </c>
      <c r="BU1146" s="146">
        <f t="shared" si="1735"/>
        <v>0</v>
      </c>
      <c r="BV1146" s="146">
        <f t="shared" si="1736"/>
        <v>0</v>
      </c>
      <c r="BW1146" s="146">
        <f t="shared" si="1737"/>
        <v>0</v>
      </c>
      <c r="BX1146" s="146">
        <f t="shared" si="1738"/>
        <v>0</v>
      </c>
      <c r="BY1146" s="146">
        <f t="shared" si="1739"/>
        <v>0</v>
      </c>
      <c r="BZ1146" s="146">
        <f t="shared" si="1740"/>
        <v>0</v>
      </c>
      <c r="CA1146" s="146">
        <f t="shared" si="1741"/>
        <v>0</v>
      </c>
      <c r="CB1146" s="146">
        <f t="shared" si="1742"/>
        <v>0</v>
      </c>
      <c r="CC1146" s="146">
        <f t="shared" si="1743"/>
        <v>0</v>
      </c>
      <c r="CD1146" s="146">
        <f t="shared" si="1744"/>
        <v>0</v>
      </c>
      <c r="CE1146" s="146">
        <f t="shared" si="1745"/>
        <v>0</v>
      </c>
      <c r="CF1146" s="146">
        <f t="shared" si="1746"/>
        <v>0</v>
      </c>
      <c r="CG1146" s="146">
        <f t="shared" si="1747"/>
        <v>0</v>
      </c>
      <c r="CH1146" s="146">
        <f t="shared" si="1748"/>
        <v>0</v>
      </c>
      <c r="CI1146" s="146">
        <f t="shared" si="1749"/>
        <v>0</v>
      </c>
      <c r="CJ1146" s="146">
        <f t="shared" si="1750"/>
        <v>0</v>
      </c>
      <c r="CK1146" s="146">
        <f t="shared" si="1751"/>
        <v>0</v>
      </c>
      <c r="CL1146" s="146">
        <f t="shared" si="1752"/>
        <v>0</v>
      </c>
      <c r="CM1146" s="146">
        <f t="shared" si="1753"/>
        <v>0</v>
      </c>
      <c r="CN1146" s="146">
        <f t="shared" si="1754"/>
        <v>0</v>
      </c>
      <c r="CO1146" s="146">
        <f t="shared" si="1755"/>
        <v>8</v>
      </c>
      <c r="CP1146" s="146">
        <f t="shared" si="1756"/>
        <v>8</v>
      </c>
      <c r="CQ1146" s="146">
        <f t="shared" si="1757"/>
        <v>8</v>
      </c>
      <c r="CR1146" s="146">
        <f t="shared" si="1758"/>
        <v>8</v>
      </c>
      <c r="CS1146" s="146">
        <f t="shared" si="1759"/>
        <v>8</v>
      </c>
      <c r="CT1146" s="146">
        <f t="shared" si="1760"/>
        <v>8</v>
      </c>
      <c r="CU1146" s="146">
        <f t="shared" si="1761"/>
        <v>8</v>
      </c>
      <c r="CV1146" s="146">
        <f t="shared" si="1762"/>
        <v>8</v>
      </c>
      <c r="CW1146" s="146">
        <f t="shared" si="1763"/>
        <v>8</v>
      </c>
      <c r="CX1146" s="146">
        <f t="shared" si="1764"/>
        <v>8</v>
      </c>
      <c r="CY1146" s="146">
        <f t="shared" si="1765"/>
        <v>8</v>
      </c>
      <c r="CZ1146" s="146">
        <f t="shared" si="1766"/>
        <v>8</v>
      </c>
      <c r="DA1146" s="146">
        <f t="shared" si="1767"/>
        <v>8</v>
      </c>
      <c r="DB1146" s="146">
        <f t="shared" si="1768"/>
        <v>8</v>
      </c>
      <c r="DC1146" s="146">
        <f t="shared" si="1769"/>
        <v>8</v>
      </c>
      <c r="DD1146" s="146">
        <f t="shared" si="1770"/>
        <v>0</v>
      </c>
      <c r="DE1146" s="146">
        <f t="shared" si="1771"/>
        <v>0</v>
      </c>
      <c r="DF1146" s="146">
        <f t="shared" si="1772"/>
        <v>0</v>
      </c>
      <c r="DG1146" s="146">
        <f t="shared" si="1773"/>
        <v>0</v>
      </c>
      <c r="DH1146" s="146">
        <f t="shared" si="1774"/>
        <v>0</v>
      </c>
      <c r="DI1146" s="146">
        <f t="shared" si="1775"/>
        <v>0</v>
      </c>
      <c r="DJ1146" s="146">
        <f t="shared" si="1776"/>
        <v>0</v>
      </c>
      <c r="DK1146" s="146">
        <f t="shared" si="1777"/>
        <v>0</v>
      </c>
      <c r="DL1146" s="146">
        <f t="shared" si="1778"/>
        <v>0</v>
      </c>
      <c r="DM1146" s="146">
        <f t="shared" si="1779"/>
        <v>0</v>
      </c>
      <c r="DN1146" s="65">
        <f t="shared" ref="DN1146:DN1148" si="1832">F1146*H1146</f>
        <v>120</v>
      </c>
      <c r="DO1146" s="57" t="str">
        <f t="shared" ref="DO1146:DO1148" si="1833">IF(COUNTA(K1146:AC1146)&gt;0,DN1146,"")</f>
        <v/>
      </c>
      <c r="DP1146" s="57" t="str">
        <f t="shared" ref="DP1146:DP1148" si="1834">IF(DO1146="",IF(COUNT(AD1146:AH1146,AK1146)&gt;0,DN1146,""),"")</f>
        <v/>
      </c>
      <c r="DQ1146" s="58">
        <f t="shared" ref="DQ1146:DQ1148" si="1835">IF(AND(DO1146="",DP1146=""),IF(COUNTA(AL1146:BD1146)&gt;0,DN1146,""),"")</f>
        <v>120</v>
      </c>
      <c r="DR1146" s="1">
        <f t="shared" ref="DR1146:DR1148" si="1836">IF(DQ1146="",1,2)</f>
        <v>2</v>
      </c>
      <c r="DS1146" s="168" t="e">
        <f>IF(AND(DR1146=#REF!,BL1146=#REF!),'Tiến độ'!D1146,"")</f>
        <v>#REF!</v>
      </c>
    </row>
    <row r="1147" spans="1:123" ht="11.25" customHeight="1">
      <c r="A1147" s="309" t="str">
        <f>IF(B1147="","",MAX($A$7:A1146)+1)</f>
        <v/>
      </c>
      <c r="B1147" s="312"/>
      <c r="C1147" s="254" t="s">
        <v>1079</v>
      </c>
      <c r="D1147" s="102" t="s">
        <v>1104</v>
      </c>
      <c r="E1147" s="103">
        <v>4</v>
      </c>
      <c r="F1147" s="104">
        <v>75</v>
      </c>
      <c r="G1147" s="105"/>
      <c r="H1147" s="106">
        <f t="shared" si="1830"/>
        <v>2</v>
      </c>
      <c r="I1147" s="107">
        <f t="shared" si="1831"/>
        <v>0</v>
      </c>
      <c r="J1147" s="28"/>
      <c r="K1147" s="108"/>
      <c r="L1147" s="109"/>
      <c r="M1147" s="109"/>
      <c r="N1147" s="110"/>
      <c r="O1147" s="108"/>
      <c r="P1147" s="109"/>
      <c r="Q1147" s="109"/>
      <c r="R1147" s="110"/>
      <c r="S1147" s="108"/>
      <c r="T1147" s="109"/>
      <c r="U1147" s="109"/>
      <c r="V1147" s="109"/>
      <c r="W1147" s="110"/>
      <c r="X1147" s="108"/>
      <c r="Y1147" s="109"/>
      <c r="Z1147" s="109"/>
      <c r="AA1147" s="110"/>
      <c r="AB1147" s="108"/>
      <c r="AC1147" s="109"/>
      <c r="AD1147" s="109"/>
      <c r="AE1147" s="110"/>
      <c r="AF1147" s="108"/>
      <c r="AG1147" s="109"/>
      <c r="AH1147" s="109"/>
      <c r="AI1147" s="362"/>
      <c r="AJ1147" s="363"/>
      <c r="AK1147" s="108"/>
      <c r="AL1147" s="109">
        <v>5</v>
      </c>
      <c r="AM1147" s="109">
        <v>5</v>
      </c>
      <c r="AN1147" s="110">
        <v>5</v>
      </c>
      <c r="AO1147" s="108">
        <v>5</v>
      </c>
      <c r="AP1147" s="109">
        <v>5</v>
      </c>
      <c r="AQ1147" s="109">
        <v>5</v>
      </c>
      <c r="AR1147" s="110">
        <v>5</v>
      </c>
      <c r="AS1147" s="111">
        <v>5</v>
      </c>
      <c r="AT1147" s="109">
        <v>5</v>
      </c>
      <c r="AU1147" s="109">
        <v>5</v>
      </c>
      <c r="AV1147" s="112">
        <v>5</v>
      </c>
      <c r="AW1147" s="108">
        <v>5</v>
      </c>
      <c r="AX1147" s="109">
        <v>5</v>
      </c>
      <c r="AY1147" s="109">
        <v>5</v>
      </c>
      <c r="AZ1147" s="109">
        <v>5</v>
      </c>
      <c r="BA1147" s="110" t="s">
        <v>163</v>
      </c>
      <c r="BB1147" s="111" t="s">
        <v>163</v>
      </c>
      <c r="BC1147" s="109" t="s">
        <v>163</v>
      </c>
      <c r="BD1147" s="109" t="s">
        <v>163</v>
      </c>
      <c r="BE1147" s="321"/>
      <c r="BF1147" s="322"/>
      <c r="BG1147" s="322"/>
      <c r="BH1147" s="322"/>
      <c r="BI1147" s="322"/>
      <c r="BJ1147" s="323"/>
      <c r="BK1147" s="48" t="s">
        <v>1077</v>
      </c>
      <c r="BL1147" s="48" t="s">
        <v>60</v>
      </c>
      <c r="BN1147" s="146">
        <f t="shared" si="1780"/>
        <v>0</v>
      </c>
      <c r="BO1147" s="146">
        <f t="shared" si="1729"/>
        <v>0</v>
      </c>
      <c r="BP1147" s="146">
        <f t="shared" si="1730"/>
        <v>0</v>
      </c>
      <c r="BQ1147" s="146">
        <f t="shared" si="1731"/>
        <v>0</v>
      </c>
      <c r="BR1147" s="146">
        <f t="shared" si="1732"/>
        <v>0</v>
      </c>
      <c r="BS1147" s="146">
        <f t="shared" si="1733"/>
        <v>0</v>
      </c>
      <c r="BT1147" s="146">
        <f t="shared" si="1734"/>
        <v>0</v>
      </c>
      <c r="BU1147" s="146">
        <f t="shared" si="1735"/>
        <v>0</v>
      </c>
      <c r="BV1147" s="146">
        <f t="shared" si="1736"/>
        <v>0</v>
      </c>
      <c r="BW1147" s="146">
        <f t="shared" si="1737"/>
        <v>0</v>
      </c>
      <c r="BX1147" s="146">
        <f t="shared" si="1738"/>
        <v>0</v>
      </c>
      <c r="BY1147" s="146">
        <f t="shared" si="1739"/>
        <v>0</v>
      </c>
      <c r="BZ1147" s="146">
        <f t="shared" si="1740"/>
        <v>0</v>
      </c>
      <c r="CA1147" s="146">
        <f t="shared" si="1741"/>
        <v>0</v>
      </c>
      <c r="CB1147" s="146">
        <f t="shared" si="1742"/>
        <v>0</v>
      </c>
      <c r="CC1147" s="146">
        <f t="shared" si="1743"/>
        <v>0</v>
      </c>
      <c r="CD1147" s="146">
        <f t="shared" si="1744"/>
        <v>0</v>
      </c>
      <c r="CE1147" s="146">
        <f t="shared" si="1745"/>
        <v>0</v>
      </c>
      <c r="CF1147" s="146">
        <f t="shared" si="1746"/>
        <v>0</v>
      </c>
      <c r="CG1147" s="146">
        <f t="shared" si="1747"/>
        <v>0</v>
      </c>
      <c r="CH1147" s="146">
        <f t="shared" si="1748"/>
        <v>0</v>
      </c>
      <c r="CI1147" s="146">
        <f t="shared" si="1749"/>
        <v>0</v>
      </c>
      <c r="CJ1147" s="146">
        <f t="shared" si="1750"/>
        <v>0</v>
      </c>
      <c r="CK1147" s="146">
        <f t="shared" si="1751"/>
        <v>0</v>
      </c>
      <c r="CL1147" s="146">
        <f t="shared" si="1752"/>
        <v>0</v>
      </c>
      <c r="CM1147" s="146">
        <f t="shared" si="1753"/>
        <v>0</v>
      </c>
      <c r="CN1147" s="146">
        <f t="shared" si="1754"/>
        <v>0</v>
      </c>
      <c r="CO1147" s="146">
        <f t="shared" si="1755"/>
        <v>10</v>
      </c>
      <c r="CP1147" s="146">
        <f t="shared" si="1756"/>
        <v>10</v>
      </c>
      <c r="CQ1147" s="146">
        <f t="shared" si="1757"/>
        <v>10</v>
      </c>
      <c r="CR1147" s="146">
        <f t="shared" si="1758"/>
        <v>10</v>
      </c>
      <c r="CS1147" s="146">
        <f t="shared" si="1759"/>
        <v>10</v>
      </c>
      <c r="CT1147" s="146">
        <f t="shared" si="1760"/>
        <v>10</v>
      </c>
      <c r="CU1147" s="146">
        <f t="shared" si="1761"/>
        <v>10</v>
      </c>
      <c r="CV1147" s="146">
        <f t="shared" si="1762"/>
        <v>10</v>
      </c>
      <c r="CW1147" s="146">
        <f t="shared" si="1763"/>
        <v>10</v>
      </c>
      <c r="CX1147" s="146">
        <f t="shared" si="1764"/>
        <v>10</v>
      </c>
      <c r="CY1147" s="146">
        <f t="shared" si="1765"/>
        <v>10</v>
      </c>
      <c r="CZ1147" s="146">
        <f t="shared" si="1766"/>
        <v>10</v>
      </c>
      <c r="DA1147" s="146">
        <f t="shared" si="1767"/>
        <v>10</v>
      </c>
      <c r="DB1147" s="146">
        <f t="shared" si="1768"/>
        <v>10</v>
      </c>
      <c r="DC1147" s="146">
        <f t="shared" si="1769"/>
        <v>10</v>
      </c>
      <c r="DD1147" s="146">
        <f t="shared" si="1770"/>
        <v>0</v>
      </c>
      <c r="DE1147" s="146">
        <f t="shared" si="1771"/>
        <v>0</v>
      </c>
      <c r="DF1147" s="146">
        <f t="shared" si="1772"/>
        <v>0</v>
      </c>
      <c r="DG1147" s="146">
        <f t="shared" si="1773"/>
        <v>0</v>
      </c>
      <c r="DH1147" s="146">
        <f t="shared" si="1774"/>
        <v>0</v>
      </c>
      <c r="DI1147" s="146">
        <f t="shared" si="1775"/>
        <v>0</v>
      </c>
      <c r="DJ1147" s="146">
        <f t="shared" si="1776"/>
        <v>0</v>
      </c>
      <c r="DK1147" s="146">
        <f t="shared" si="1777"/>
        <v>0</v>
      </c>
      <c r="DL1147" s="146">
        <f t="shared" si="1778"/>
        <v>0</v>
      </c>
      <c r="DM1147" s="146">
        <f t="shared" si="1779"/>
        <v>0</v>
      </c>
      <c r="DN1147" s="65">
        <f t="shared" si="1832"/>
        <v>150</v>
      </c>
      <c r="DO1147" s="57" t="str">
        <f t="shared" si="1833"/>
        <v/>
      </c>
      <c r="DP1147" s="57" t="str">
        <f t="shared" si="1834"/>
        <v/>
      </c>
      <c r="DQ1147" s="58">
        <f t="shared" si="1835"/>
        <v>150</v>
      </c>
      <c r="DR1147" s="1">
        <f t="shared" si="1836"/>
        <v>2</v>
      </c>
      <c r="DS1147" s="168" t="e">
        <f>IF(AND(DR1147=#REF!,BL1147=#REF!),'Tiến độ'!D1147,"")</f>
        <v>#REF!</v>
      </c>
    </row>
    <row r="1148" spans="1:123" ht="11.25" customHeight="1">
      <c r="A1148" s="309" t="str">
        <f>IF(B1148="","",MAX($A$7:A1147)+1)</f>
        <v/>
      </c>
      <c r="B1148" s="312"/>
      <c r="C1148" s="254" t="s">
        <v>1031</v>
      </c>
      <c r="D1148" s="102" t="s">
        <v>1032</v>
      </c>
      <c r="E1148" s="103">
        <v>4</v>
      </c>
      <c r="F1148" s="104">
        <v>60</v>
      </c>
      <c r="G1148" s="105"/>
      <c r="H1148" s="106">
        <f t="shared" si="1830"/>
        <v>2</v>
      </c>
      <c r="I1148" s="107">
        <f t="shared" si="1831"/>
        <v>0</v>
      </c>
      <c r="J1148" s="28"/>
      <c r="K1148" s="108"/>
      <c r="L1148" s="109"/>
      <c r="M1148" s="109"/>
      <c r="N1148" s="110"/>
      <c r="O1148" s="108"/>
      <c r="P1148" s="109"/>
      <c r="Q1148" s="109"/>
      <c r="R1148" s="110"/>
      <c r="S1148" s="108"/>
      <c r="T1148" s="109"/>
      <c r="U1148" s="109"/>
      <c r="V1148" s="109"/>
      <c r="W1148" s="110"/>
      <c r="X1148" s="108"/>
      <c r="Y1148" s="109"/>
      <c r="Z1148" s="109"/>
      <c r="AA1148" s="110"/>
      <c r="AB1148" s="108"/>
      <c r="AC1148" s="109"/>
      <c r="AD1148" s="109"/>
      <c r="AE1148" s="110"/>
      <c r="AF1148" s="108"/>
      <c r="AG1148" s="109"/>
      <c r="AH1148" s="109"/>
      <c r="AI1148" s="362"/>
      <c r="AJ1148" s="363"/>
      <c r="AK1148" s="108"/>
      <c r="AL1148" s="109">
        <v>4</v>
      </c>
      <c r="AM1148" s="109">
        <v>4</v>
      </c>
      <c r="AN1148" s="110">
        <v>4</v>
      </c>
      <c r="AO1148" s="108">
        <v>4</v>
      </c>
      <c r="AP1148" s="109">
        <v>4</v>
      </c>
      <c r="AQ1148" s="109">
        <v>4</v>
      </c>
      <c r="AR1148" s="110">
        <v>4</v>
      </c>
      <c r="AS1148" s="111">
        <v>4</v>
      </c>
      <c r="AT1148" s="109">
        <v>4</v>
      </c>
      <c r="AU1148" s="109">
        <v>4</v>
      </c>
      <c r="AV1148" s="112">
        <v>4</v>
      </c>
      <c r="AW1148" s="108">
        <v>4</v>
      </c>
      <c r="AX1148" s="109">
        <v>4</v>
      </c>
      <c r="AY1148" s="109">
        <v>4</v>
      </c>
      <c r="AZ1148" s="109">
        <v>4</v>
      </c>
      <c r="BA1148" s="110" t="s">
        <v>163</v>
      </c>
      <c r="BB1148" s="111" t="s">
        <v>163</v>
      </c>
      <c r="BC1148" s="109" t="s">
        <v>163</v>
      </c>
      <c r="BD1148" s="109" t="s">
        <v>163</v>
      </c>
      <c r="BE1148" s="321"/>
      <c r="BF1148" s="322"/>
      <c r="BG1148" s="322"/>
      <c r="BH1148" s="322"/>
      <c r="BI1148" s="322"/>
      <c r="BJ1148" s="323"/>
      <c r="BK1148" s="48" t="s">
        <v>1077</v>
      </c>
      <c r="BL1148" s="48" t="s">
        <v>59</v>
      </c>
      <c r="BN1148" s="146">
        <f t="shared" si="1780"/>
        <v>0</v>
      </c>
      <c r="BO1148" s="146">
        <f t="shared" si="1729"/>
        <v>0</v>
      </c>
      <c r="BP1148" s="146">
        <f t="shared" si="1730"/>
        <v>0</v>
      </c>
      <c r="BQ1148" s="146">
        <f t="shared" si="1731"/>
        <v>0</v>
      </c>
      <c r="BR1148" s="146">
        <f t="shared" si="1732"/>
        <v>0</v>
      </c>
      <c r="BS1148" s="146">
        <f t="shared" si="1733"/>
        <v>0</v>
      </c>
      <c r="BT1148" s="146">
        <f t="shared" si="1734"/>
        <v>0</v>
      </c>
      <c r="BU1148" s="146">
        <f t="shared" si="1735"/>
        <v>0</v>
      </c>
      <c r="BV1148" s="146">
        <f t="shared" si="1736"/>
        <v>0</v>
      </c>
      <c r="BW1148" s="146">
        <f t="shared" si="1737"/>
        <v>0</v>
      </c>
      <c r="BX1148" s="146">
        <f t="shared" si="1738"/>
        <v>0</v>
      </c>
      <c r="BY1148" s="146">
        <f t="shared" si="1739"/>
        <v>0</v>
      </c>
      <c r="BZ1148" s="146">
        <f t="shared" si="1740"/>
        <v>0</v>
      </c>
      <c r="CA1148" s="146">
        <f t="shared" si="1741"/>
        <v>0</v>
      </c>
      <c r="CB1148" s="146">
        <f t="shared" si="1742"/>
        <v>0</v>
      </c>
      <c r="CC1148" s="146">
        <f t="shared" si="1743"/>
        <v>0</v>
      </c>
      <c r="CD1148" s="146">
        <f t="shared" si="1744"/>
        <v>0</v>
      </c>
      <c r="CE1148" s="146">
        <f t="shared" si="1745"/>
        <v>0</v>
      </c>
      <c r="CF1148" s="146">
        <f t="shared" si="1746"/>
        <v>0</v>
      </c>
      <c r="CG1148" s="146">
        <f t="shared" si="1747"/>
        <v>0</v>
      </c>
      <c r="CH1148" s="146">
        <f t="shared" si="1748"/>
        <v>0</v>
      </c>
      <c r="CI1148" s="146">
        <f t="shared" si="1749"/>
        <v>0</v>
      </c>
      <c r="CJ1148" s="146">
        <f t="shared" si="1750"/>
        <v>0</v>
      </c>
      <c r="CK1148" s="146">
        <f t="shared" si="1751"/>
        <v>0</v>
      </c>
      <c r="CL1148" s="146">
        <f t="shared" si="1752"/>
        <v>0</v>
      </c>
      <c r="CM1148" s="146">
        <f t="shared" si="1753"/>
        <v>0</v>
      </c>
      <c r="CN1148" s="146">
        <f t="shared" si="1754"/>
        <v>0</v>
      </c>
      <c r="CO1148" s="146">
        <f t="shared" si="1755"/>
        <v>8</v>
      </c>
      <c r="CP1148" s="146">
        <f t="shared" si="1756"/>
        <v>8</v>
      </c>
      <c r="CQ1148" s="146">
        <f t="shared" si="1757"/>
        <v>8</v>
      </c>
      <c r="CR1148" s="146">
        <f t="shared" si="1758"/>
        <v>8</v>
      </c>
      <c r="CS1148" s="146">
        <f t="shared" si="1759"/>
        <v>8</v>
      </c>
      <c r="CT1148" s="146">
        <f t="shared" si="1760"/>
        <v>8</v>
      </c>
      <c r="CU1148" s="146">
        <f t="shared" si="1761"/>
        <v>8</v>
      </c>
      <c r="CV1148" s="146">
        <f t="shared" si="1762"/>
        <v>8</v>
      </c>
      <c r="CW1148" s="146">
        <f t="shared" si="1763"/>
        <v>8</v>
      </c>
      <c r="CX1148" s="146">
        <f t="shared" si="1764"/>
        <v>8</v>
      </c>
      <c r="CY1148" s="146">
        <f t="shared" si="1765"/>
        <v>8</v>
      </c>
      <c r="CZ1148" s="146">
        <f t="shared" si="1766"/>
        <v>8</v>
      </c>
      <c r="DA1148" s="146">
        <f t="shared" si="1767"/>
        <v>8</v>
      </c>
      <c r="DB1148" s="146">
        <f t="shared" si="1768"/>
        <v>8</v>
      </c>
      <c r="DC1148" s="146">
        <f t="shared" si="1769"/>
        <v>8</v>
      </c>
      <c r="DD1148" s="146">
        <f t="shared" si="1770"/>
        <v>0</v>
      </c>
      <c r="DE1148" s="146">
        <f t="shared" si="1771"/>
        <v>0</v>
      </c>
      <c r="DF1148" s="146">
        <f t="shared" si="1772"/>
        <v>0</v>
      </c>
      <c r="DG1148" s="146">
        <f t="shared" si="1773"/>
        <v>0</v>
      </c>
      <c r="DH1148" s="146">
        <f t="shared" si="1774"/>
        <v>0</v>
      </c>
      <c r="DI1148" s="146">
        <f t="shared" si="1775"/>
        <v>0</v>
      </c>
      <c r="DJ1148" s="146">
        <f t="shared" si="1776"/>
        <v>0</v>
      </c>
      <c r="DK1148" s="146">
        <f t="shared" si="1777"/>
        <v>0</v>
      </c>
      <c r="DL1148" s="146">
        <f t="shared" si="1778"/>
        <v>0</v>
      </c>
      <c r="DM1148" s="146">
        <f t="shared" si="1779"/>
        <v>0</v>
      </c>
      <c r="DN1148" s="65">
        <f t="shared" si="1832"/>
        <v>120</v>
      </c>
      <c r="DO1148" s="57" t="str">
        <f t="shared" si="1833"/>
        <v/>
      </c>
      <c r="DP1148" s="57" t="str">
        <f t="shared" si="1834"/>
        <v/>
      </c>
      <c r="DQ1148" s="58">
        <f t="shared" si="1835"/>
        <v>120</v>
      </c>
      <c r="DR1148" s="1">
        <f t="shared" si="1836"/>
        <v>2</v>
      </c>
      <c r="DS1148" s="168" t="e">
        <f>IF(AND(DR1148=#REF!,BL1148=#REF!),'Tiến độ'!D1148,"")</f>
        <v>#REF!</v>
      </c>
    </row>
    <row r="1149" spans="1:123" ht="11.25" customHeight="1">
      <c r="A1149" s="310" t="str">
        <f>IF(B1149="","",MAX($A$7:A1148)+1)</f>
        <v/>
      </c>
      <c r="B1149" s="313"/>
      <c r="C1149" s="91" t="s">
        <v>8</v>
      </c>
      <c r="D1149" s="92"/>
      <c r="E1149" s="93">
        <f>SUM(E1133:E1148)</f>
        <v>45</v>
      </c>
      <c r="F1149" s="131"/>
      <c r="G1149" s="132"/>
      <c r="H1149" s="133"/>
      <c r="I1149" s="134"/>
      <c r="J1149" s="30"/>
      <c r="K1149" s="96">
        <f t="shared" ref="K1149:AH1149" si="1837">SUM(K1133:K1148)</f>
        <v>0</v>
      </c>
      <c r="L1149" s="97">
        <f t="shared" si="1837"/>
        <v>0</v>
      </c>
      <c r="M1149" s="97">
        <f t="shared" si="1837"/>
        <v>0</v>
      </c>
      <c r="N1149" s="98">
        <f t="shared" si="1837"/>
        <v>0</v>
      </c>
      <c r="O1149" s="96">
        <f t="shared" si="1837"/>
        <v>0</v>
      </c>
      <c r="P1149" s="97">
        <f t="shared" si="1837"/>
        <v>0</v>
      </c>
      <c r="Q1149" s="97">
        <f t="shared" si="1837"/>
        <v>22</v>
      </c>
      <c r="R1149" s="98">
        <f t="shared" si="1837"/>
        <v>22</v>
      </c>
      <c r="S1149" s="96">
        <f t="shared" si="1837"/>
        <v>22</v>
      </c>
      <c r="T1149" s="97">
        <f t="shared" si="1837"/>
        <v>22</v>
      </c>
      <c r="U1149" s="97">
        <f t="shared" si="1837"/>
        <v>22</v>
      </c>
      <c r="V1149" s="97">
        <f t="shared" si="1837"/>
        <v>22</v>
      </c>
      <c r="W1149" s="98">
        <f t="shared" si="1837"/>
        <v>22</v>
      </c>
      <c r="X1149" s="96">
        <f t="shared" si="1837"/>
        <v>22</v>
      </c>
      <c r="Y1149" s="97">
        <f t="shared" si="1837"/>
        <v>22</v>
      </c>
      <c r="Z1149" s="97">
        <f t="shared" si="1837"/>
        <v>22</v>
      </c>
      <c r="AA1149" s="98">
        <f t="shared" si="1837"/>
        <v>22</v>
      </c>
      <c r="AB1149" s="96">
        <f t="shared" si="1837"/>
        <v>22</v>
      </c>
      <c r="AC1149" s="97">
        <f t="shared" si="1837"/>
        <v>22</v>
      </c>
      <c r="AD1149" s="97">
        <f t="shared" si="1837"/>
        <v>19</v>
      </c>
      <c r="AE1149" s="98">
        <f t="shared" si="1837"/>
        <v>19</v>
      </c>
      <c r="AF1149" s="96">
        <f t="shared" si="1837"/>
        <v>0</v>
      </c>
      <c r="AG1149" s="97">
        <f t="shared" si="1837"/>
        <v>0</v>
      </c>
      <c r="AH1149" s="97">
        <f t="shared" si="1837"/>
        <v>0</v>
      </c>
      <c r="AI1149" s="362"/>
      <c r="AJ1149" s="363"/>
      <c r="AK1149" s="96">
        <f t="shared" ref="AK1149:BD1149" si="1838">SUM(AK1133:AK1148)</f>
        <v>0</v>
      </c>
      <c r="AL1149" s="97">
        <f t="shared" si="1838"/>
        <v>36</v>
      </c>
      <c r="AM1149" s="97">
        <f t="shared" si="1838"/>
        <v>36</v>
      </c>
      <c r="AN1149" s="98">
        <f t="shared" si="1838"/>
        <v>36</v>
      </c>
      <c r="AO1149" s="96">
        <f t="shared" si="1838"/>
        <v>36</v>
      </c>
      <c r="AP1149" s="97">
        <f t="shared" si="1838"/>
        <v>36</v>
      </c>
      <c r="AQ1149" s="97">
        <f t="shared" si="1838"/>
        <v>36</v>
      </c>
      <c r="AR1149" s="98">
        <f t="shared" si="1838"/>
        <v>36</v>
      </c>
      <c r="AS1149" s="99">
        <f t="shared" si="1838"/>
        <v>36</v>
      </c>
      <c r="AT1149" s="97">
        <f t="shared" si="1838"/>
        <v>36</v>
      </c>
      <c r="AU1149" s="97">
        <f t="shared" si="1838"/>
        <v>36</v>
      </c>
      <c r="AV1149" s="100">
        <f t="shared" si="1838"/>
        <v>36</v>
      </c>
      <c r="AW1149" s="96">
        <f t="shared" si="1838"/>
        <v>36</v>
      </c>
      <c r="AX1149" s="97">
        <f t="shared" si="1838"/>
        <v>36</v>
      </c>
      <c r="AY1149" s="97">
        <f t="shared" si="1838"/>
        <v>33</v>
      </c>
      <c r="AZ1149" s="97">
        <f t="shared" si="1838"/>
        <v>33</v>
      </c>
      <c r="BA1149" s="98">
        <f t="shared" si="1838"/>
        <v>0</v>
      </c>
      <c r="BB1149" s="99">
        <f t="shared" si="1838"/>
        <v>0</v>
      </c>
      <c r="BC1149" s="97">
        <f t="shared" si="1838"/>
        <v>0</v>
      </c>
      <c r="BD1149" s="97">
        <f t="shared" si="1838"/>
        <v>0</v>
      </c>
      <c r="BE1149" s="321"/>
      <c r="BF1149" s="322"/>
      <c r="BG1149" s="322"/>
      <c r="BH1149" s="322"/>
      <c r="BI1149" s="322"/>
      <c r="BJ1149" s="323"/>
      <c r="BK1149" s="47"/>
      <c r="BL1149" s="47"/>
      <c r="BN1149" s="146">
        <f t="shared" si="1780"/>
        <v>0</v>
      </c>
      <c r="BO1149" s="146">
        <f t="shared" si="1729"/>
        <v>0</v>
      </c>
      <c r="BP1149" s="146">
        <f t="shared" si="1730"/>
        <v>0</v>
      </c>
      <c r="BQ1149" s="146">
        <f t="shared" si="1731"/>
        <v>0</v>
      </c>
      <c r="BR1149" s="146">
        <f t="shared" si="1732"/>
        <v>0</v>
      </c>
      <c r="BS1149" s="146">
        <f t="shared" si="1733"/>
        <v>0</v>
      </c>
      <c r="BT1149" s="146">
        <f t="shared" si="1734"/>
        <v>0</v>
      </c>
      <c r="BU1149" s="146">
        <f t="shared" si="1735"/>
        <v>0</v>
      </c>
      <c r="BV1149" s="146">
        <f t="shared" si="1736"/>
        <v>0</v>
      </c>
      <c r="BW1149" s="146">
        <f t="shared" si="1737"/>
        <v>0</v>
      </c>
      <c r="BX1149" s="146">
        <f t="shared" si="1738"/>
        <v>0</v>
      </c>
      <c r="BY1149" s="146">
        <f t="shared" si="1739"/>
        <v>0</v>
      </c>
      <c r="BZ1149" s="146">
        <f t="shared" si="1740"/>
        <v>0</v>
      </c>
      <c r="CA1149" s="146">
        <f t="shared" si="1741"/>
        <v>0</v>
      </c>
      <c r="CB1149" s="146">
        <f t="shared" si="1742"/>
        <v>0</v>
      </c>
      <c r="CC1149" s="146">
        <f t="shared" si="1743"/>
        <v>0</v>
      </c>
      <c r="CD1149" s="146">
        <f t="shared" si="1744"/>
        <v>0</v>
      </c>
      <c r="CE1149" s="146">
        <f t="shared" si="1745"/>
        <v>0</v>
      </c>
      <c r="CF1149" s="146">
        <f t="shared" si="1746"/>
        <v>0</v>
      </c>
      <c r="CG1149" s="146">
        <f t="shared" si="1747"/>
        <v>0</v>
      </c>
      <c r="CH1149" s="146">
        <f t="shared" si="1748"/>
        <v>0</v>
      </c>
      <c r="CI1149" s="146">
        <f t="shared" si="1749"/>
        <v>0</v>
      </c>
      <c r="CJ1149" s="146">
        <f t="shared" si="1750"/>
        <v>0</v>
      </c>
      <c r="CK1149" s="146">
        <f t="shared" si="1751"/>
        <v>0</v>
      </c>
      <c r="CL1149" s="146">
        <f t="shared" si="1752"/>
        <v>0</v>
      </c>
      <c r="CM1149" s="146">
        <f t="shared" si="1753"/>
        <v>0</v>
      </c>
      <c r="CN1149" s="146">
        <f t="shared" si="1754"/>
        <v>0</v>
      </c>
      <c r="CO1149" s="146">
        <f t="shared" si="1755"/>
        <v>0</v>
      </c>
      <c r="CP1149" s="146">
        <f t="shared" si="1756"/>
        <v>0</v>
      </c>
      <c r="CQ1149" s="146">
        <f t="shared" si="1757"/>
        <v>0</v>
      </c>
      <c r="CR1149" s="146">
        <f t="shared" si="1758"/>
        <v>0</v>
      </c>
      <c r="CS1149" s="146">
        <f t="shared" si="1759"/>
        <v>0</v>
      </c>
      <c r="CT1149" s="146">
        <f t="shared" si="1760"/>
        <v>0</v>
      </c>
      <c r="CU1149" s="146">
        <f t="shared" si="1761"/>
        <v>0</v>
      </c>
      <c r="CV1149" s="146">
        <f t="shared" si="1762"/>
        <v>0</v>
      </c>
      <c r="CW1149" s="146">
        <f t="shared" si="1763"/>
        <v>0</v>
      </c>
      <c r="CX1149" s="146">
        <f t="shared" si="1764"/>
        <v>0</v>
      </c>
      <c r="CY1149" s="146">
        <f t="shared" si="1765"/>
        <v>0</v>
      </c>
      <c r="CZ1149" s="146">
        <f t="shared" si="1766"/>
        <v>0</v>
      </c>
      <c r="DA1149" s="146">
        <f t="shared" si="1767"/>
        <v>0</v>
      </c>
      <c r="DB1149" s="146">
        <f t="shared" si="1768"/>
        <v>0</v>
      </c>
      <c r="DC1149" s="146">
        <f t="shared" si="1769"/>
        <v>0</v>
      </c>
      <c r="DD1149" s="146">
        <f t="shared" si="1770"/>
        <v>0</v>
      </c>
      <c r="DE1149" s="146">
        <f t="shared" si="1771"/>
        <v>0</v>
      </c>
      <c r="DF1149" s="146">
        <f t="shared" si="1772"/>
        <v>0</v>
      </c>
      <c r="DG1149" s="146">
        <f t="shared" si="1773"/>
        <v>0</v>
      </c>
      <c r="DH1149" s="146">
        <f t="shared" si="1774"/>
        <v>0</v>
      </c>
      <c r="DI1149" s="146">
        <f t="shared" si="1775"/>
        <v>0</v>
      </c>
      <c r="DJ1149" s="146">
        <f t="shared" si="1776"/>
        <v>0</v>
      </c>
      <c r="DK1149" s="146">
        <f t="shared" si="1777"/>
        <v>0</v>
      </c>
      <c r="DL1149" s="146">
        <f t="shared" si="1778"/>
        <v>0</v>
      </c>
      <c r="DM1149" s="146">
        <f t="shared" si="1779"/>
        <v>0</v>
      </c>
      <c r="DN1149" s="54"/>
      <c r="DO1149" s="55"/>
      <c r="DP1149" s="55"/>
      <c r="DQ1149" s="56"/>
      <c r="DS1149" s="168" t="e">
        <f>IF(AND(DR1149=#REF!,BL1149=#REF!),'Tiến độ'!D1149,"")</f>
        <v>#REF!</v>
      </c>
    </row>
    <row r="1150" spans="1:123" ht="11.25" customHeight="1">
      <c r="A1150" s="308">
        <f>IF(B1150="","",MAX($A$7:A1149)+1)</f>
        <v>77</v>
      </c>
      <c r="B1150" s="311" t="s">
        <v>997</v>
      </c>
      <c r="C1150" s="67" t="s">
        <v>11786</v>
      </c>
      <c r="D1150" s="68" t="s">
        <v>1022</v>
      </c>
      <c r="E1150" s="69">
        <v>2</v>
      </c>
      <c r="F1150" s="70">
        <v>30</v>
      </c>
      <c r="G1150" s="71"/>
      <c r="H1150" s="72">
        <v>1</v>
      </c>
      <c r="I1150" s="73"/>
      <c r="J1150" s="24"/>
      <c r="K1150" s="74"/>
      <c r="L1150" s="75"/>
      <c r="M1150" s="75"/>
      <c r="N1150" s="76" t="s">
        <v>874</v>
      </c>
      <c r="O1150" s="74" t="s">
        <v>987</v>
      </c>
      <c r="P1150" s="75" t="s">
        <v>987</v>
      </c>
      <c r="Q1150" s="75">
        <v>2</v>
      </c>
      <c r="R1150" s="76">
        <v>2</v>
      </c>
      <c r="S1150" s="74">
        <v>2</v>
      </c>
      <c r="T1150" s="75">
        <v>2</v>
      </c>
      <c r="U1150" s="75">
        <v>2</v>
      </c>
      <c r="V1150" s="75">
        <v>2</v>
      </c>
      <c r="W1150" s="76">
        <v>2</v>
      </c>
      <c r="X1150" s="74">
        <v>2</v>
      </c>
      <c r="Y1150" s="75">
        <v>2</v>
      </c>
      <c r="Z1150" s="75">
        <v>2</v>
      </c>
      <c r="AA1150" s="76">
        <v>2</v>
      </c>
      <c r="AB1150" s="74">
        <v>2</v>
      </c>
      <c r="AC1150" s="75">
        <v>2</v>
      </c>
      <c r="AD1150" s="75">
        <v>2</v>
      </c>
      <c r="AE1150" s="76">
        <v>2</v>
      </c>
      <c r="AF1150" s="74" t="s">
        <v>163</v>
      </c>
      <c r="AG1150" s="75" t="s">
        <v>163</v>
      </c>
      <c r="AH1150" s="75" t="s">
        <v>163</v>
      </c>
      <c r="AI1150" s="362"/>
      <c r="AJ1150" s="363"/>
      <c r="AK1150" s="74" t="s">
        <v>163</v>
      </c>
      <c r="AL1150" s="75"/>
      <c r="AM1150" s="75"/>
      <c r="AN1150" s="76"/>
      <c r="AO1150" s="74"/>
      <c r="AP1150" s="75"/>
      <c r="AQ1150" s="75"/>
      <c r="AR1150" s="76"/>
      <c r="AS1150" s="77"/>
      <c r="AT1150" s="75"/>
      <c r="AU1150" s="75"/>
      <c r="AV1150" s="78"/>
      <c r="AW1150" s="74"/>
      <c r="AX1150" s="75"/>
      <c r="AY1150" s="75"/>
      <c r="AZ1150" s="75"/>
      <c r="BA1150" s="76"/>
      <c r="BB1150" s="77"/>
      <c r="BC1150" s="75"/>
      <c r="BD1150" s="75"/>
      <c r="BE1150" s="321"/>
      <c r="BF1150" s="322"/>
      <c r="BG1150" s="322"/>
      <c r="BH1150" s="322"/>
      <c r="BI1150" s="322"/>
      <c r="BJ1150" s="323"/>
      <c r="BK1150" s="45" t="s">
        <v>18</v>
      </c>
      <c r="BL1150" s="45" t="s">
        <v>38</v>
      </c>
      <c r="BN1150" s="146">
        <f t="shared" si="1780"/>
        <v>0</v>
      </c>
      <c r="BO1150" s="146">
        <f t="shared" si="1729"/>
        <v>0</v>
      </c>
      <c r="BP1150" s="146">
        <f t="shared" si="1730"/>
        <v>0</v>
      </c>
      <c r="BQ1150" s="146">
        <f t="shared" si="1731"/>
        <v>0</v>
      </c>
      <c r="BR1150" s="146">
        <f t="shared" si="1732"/>
        <v>0</v>
      </c>
      <c r="BS1150" s="146">
        <f t="shared" si="1733"/>
        <v>0</v>
      </c>
      <c r="BT1150" s="146">
        <f t="shared" si="1734"/>
        <v>2</v>
      </c>
      <c r="BU1150" s="146">
        <f t="shared" si="1735"/>
        <v>2</v>
      </c>
      <c r="BV1150" s="146">
        <f t="shared" si="1736"/>
        <v>2</v>
      </c>
      <c r="BW1150" s="146">
        <f t="shared" si="1737"/>
        <v>2</v>
      </c>
      <c r="BX1150" s="146">
        <f t="shared" si="1738"/>
        <v>2</v>
      </c>
      <c r="BY1150" s="146">
        <f t="shared" si="1739"/>
        <v>2</v>
      </c>
      <c r="BZ1150" s="146">
        <f t="shared" si="1740"/>
        <v>2</v>
      </c>
      <c r="CA1150" s="146">
        <f t="shared" si="1741"/>
        <v>2</v>
      </c>
      <c r="CB1150" s="146">
        <f t="shared" si="1742"/>
        <v>2</v>
      </c>
      <c r="CC1150" s="146">
        <f t="shared" si="1743"/>
        <v>2</v>
      </c>
      <c r="CD1150" s="146">
        <f t="shared" si="1744"/>
        <v>2</v>
      </c>
      <c r="CE1150" s="146">
        <f t="shared" si="1745"/>
        <v>2</v>
      </c>
      <c r="CF1150" s="146">
        <f t="shared" si="1746"/>
        <v>2</v>
      </c>
      <c r="CG1150" s="146">
        <f t="shared" si="1747"/>
        <v>2</v>
      </c>
      <c r="CH1150" s="146">
        <f t="shared" si="1748"/>
        <v>2</v>
      </c>
      <c r="CI1150" s="146">
        <f t="shared" si="1749"/>
        <v>0</v>
      </c>
      <c r="CJ1150" s="146">
        <f t="shared" si="1750"/>
        <v>0</v>
      </c>
      <c r="CK1150" s="146">
        <f t="shared" si="1751"/>
        <v>0</v>
      </c>
      <c r="CL1150" s="146">
        <f t="shared" si="1752"/>
        <v>0</v>
      </c>
      <c r="CM1150" s="146">
        <f t="shared" si="1753"/>
        <v>0</v>
      </c>
      <c r="CN1150" s="146">
        <f t="shared" si="1754"/>
        <v>0</v>
      </c>
      <c r="CO1150" s="146">
        <f t="shared" si="1755"/>
        <v>0</v>
      </c>
      <c r="CP1150" s="146">
        <f t="shared" si="1756"/>
        <v>0</v>
      </c>
      <c r="CQ1150" s="146">
        <f t="shared" si="1757"/>
        <v>0</v>
      </c>
      <c r="CR1150" s="146">
        <f t="shared" si="1758"/>
        <v>0</v>
      </c>
      <c r="CS1150" s="146">
        <f t="shared" si="1759"/>
        <v>0</v>
      </c>
      <c r="CT1150" s="146">
        <f t="shared" si="1760"/>
        <v>0</v>
      </c>
      <c r="CU1150" s="146">
        <f t="shared" si="1761"/>
        <v>0</v>
      </c>
      <c r="CV1150" s="146">
        <f t="shared" si="1762"/>
        <v>0</v>
      </c>
      <c r="CW1150" s="146">
        <f t="shared" si="1763"/>
        <v>0</v>
      </c>
      <c r="CX1150" s="146">
        <f t="shared" si="1764"/>
        <v>0</v>
      </c>
      <c r="CY1150" s="146">
        <f t="shared" si="1765"/>
        <v>0</v>
      </c>
      <c r="CZ1150" s="146">
        <f t="shared" si="1766"/>
        <v>0</v>
      </c>
      <c r="DA1150" s="146">
        <f t="shared" si="1767"/>
        <v>0</v>
      </c>
      <c r="DB1150" s="146">
        <f t="shared" si="1768"/>
        <v>0</v>
      </c>
      <c r="DC1150" s="146">
        <f t="shared" si="1769"/>
        <v>0</v>
      </c>
      <c r="DD1150" s="146">
        <f t="shared" si="1770"/>
        <v>0</v>
      </c>
      <c r="DE1150" s="146">
        <f t="shared" si="1771"/>
        <v>0</v>
      </c>
      <c r="DF1150" s="146">
        <f t="shared" si="1772"/>
        <v>0</v>
      </c>
      <c r="DG1150" s="146">
        <f t="shared" si="1773"/>
        <v>0</v>
      </c>
      <c r="DH1150" s="146">
        <f t="shared" si="1774"/>
        <v>0</v>
      </c>
      <c r="DI1150" s="146">
        <f t="shared" si="1775"/>
        <v>0</v>
      </c>
      <c r="DJ1150" s="146">
        <f t="shared" si="1776"/>
        <v>0</v>
      </c>
      <c r="DK1150" s="146">
        <f t="shared" si="1777"/>
        <v>0</v>
      </c>
      <c r="DL1150" s="146">
        <f t="shared" si="1778"/>
        <v>0</v>
      </c>
      <c r="DM1150" s="146">
        <f t="shared" si="1779"/>
        <v>0</v>
      </c>
      <c r="DN1150" s="63">
        <f t="shared" ref="DN1150:DN1166" si="1839">F1150*H1150</f>
        <v>30</v>
      </c>
      <c r="DO1150" s="50">
        <f t="shared" ref="DO1150:DO1166" si="1840">IF(COUNTA(K1150:AC1150)&gt;0,DN1150,"")</f>
        <v>30</v>
      </c>
      <c r="DP1150" s="50" t="str">
        <f t="shared" si="1809"/>
        <v/>
      </c>
      <c r="DQ1150" s="51" t="str">
        <f t="shared" si="1810"/>
        <v/>
      </c>
      <c r="DR1150" s="1">
        <f t="shared" ref="DR1150:DR1166" si="1841">IF(DQ1150="",1,2)</f>
        <v>1</v>
      </c>
      <c r="DS1150" s="168" t="e">
        <f>IF(AND(DR1150=#REF!,BL1150=#REF!),'Tiến độ'!D1150,"")</f>
        <v>#REF!</v>
      </c>
    </row>
    <row r="1151" spans="1:123" ht="11.25" customHeight="1">
      <c r="A1151" s="309" t="str">
        <f>IF(B1151="","",MAX($A$7:A1150)+1)</f>
        <v/>
      </c>
      <c r="B1151" s="312"/>
      <c r="C1151" s="101" t="s">
        <v>1012</v>
      </c>
      <c r="D1151" s="102" t="s">
        <v>1013</v>
      </c>
      <c r="E1151" s="103">
        <v>3</v>
      </c>
      <c r="F1151" s="104">
        <v>60</v>
      </c>
      <c r="G1151" s="105"/>
      <c r="H1151" s="106">
        <f>H1150</f>
        <v>1</v>
      </c>
      <c r="I1151" s="107">
        <f>I1150</f>
        <v>0</v>
      </c>
      <c r="J1151" s="28"/>
      <c r="K1151" s="108"/>
      <c r="L1151" s="109"/>
      <c r="M1151" s="109"/>
      <c r="N1151" s="110"/>
      <c r="O1151" s="108"/>
      <c r="P1151" s="109"/>
      <c r="Q1151" s="109">
        <v>4</v>
      </c>
      <c r="R1151" s="110">
        <v>4</v>
      </c>
      <c r="S1151" s="108">
        <v>4</v>
      </c>
      <c r="T1151" s="109">
        <v>4</v>
      </c>
      <c r="U1151" s="109">
        <v>4</v>
      </c>
      <c r="V1151" s="109">
        <v>4</v>
      </c>
      <c r="W1151" s="110">
        <v>4</v>
      </c>
      <c r="X1151" s="108">
        <v>4</v>
      </c>
      <c r="Y1151" s="109">
        <v>4</v>
      </c>
      <c r="Z1151" s="109">
        <v>4</v>
      </c>
      <c r="AA1151" s="110">
        <v>4</v>
      </c>
      <c r="AB1151" s="108">
        <v>4</v>
      </c>
      <c r="AC1151" s="109">
        <v>4</v>
      </c>
      <c r="AD1151" s="109">
        <v>4</v>
      </c>
      <c r="AE1151" s="110">
        <v>4</v>
      </c>
      <c r="AF1151" s="108" t="s">
        <v>163</v>
      </c>
      <c r="AG1151" s="109" t="s">
        <v>163</v>
      </c>
      <c r="AH1151" s="109" t="s">
        <v>163</v>
      </c>
      <c r="AI1151" s="362"/>
      <c r="AJ1151" s="363"/>
      <c r="AK1151" s="108" t="s">
        <v>163</v>
      </c>
      <c r="AL1151" s="109"/>
      <c r="AM1151" s="109"/>
      <c r="AN1151" s="110"/>
      <c r="AO1151" s="108"/>
      <c r="AP1151" s="109"/>
      <c r="AQ1151" s="109"/>
      <c r="AR1151" s="110"/>
      <c r="AS1151" s="111"/>
      <c r="AT1151" s="109"/>
      <c r="AU1151" s="109"/>
      <c r="AV1151" s="112"/>
      <c r="AW1151" s="108"/>
      <c r="AX1151" s="109"/>
      <c r="AY1151" s="109"/>
      <c r="AZ1151" s="109"/>
      <c r="BA1151" s="110"/>
      <c r="BB1151" s="111"/>
      <c r="BC1151" s="109"/>
      <c r="BD1151" s="109"/>
      <c r="BE1151" s="321"/>
      <c r="BF1151" s="322"/>
      <c r="BG1151" s="322"/>
      <c r="BH1151" s="322"/>
      <c r="BI1151" s="322"/>
      <c r="BJ1151" s="323"/>
      <c r="BK1151" s="48" t="s">
        <v>18</v>
      </c>
      <c r="BL1151" s="48" t="s">
        <v>55</v>
      </c>
      <c r="BN1151" s="146">
        <f t="shared" si="1780"/>
        <v>0</v>
      </c>
      <c r="BO1151" s="146">
        <f t="shared" si="1729"/>
        <v>0</v>
      </c>
      <c r="BP1151" s="146">
        <f t="shared" si="1730"/>
        <v>0</v>
      </c>
      <c r="BQ1151" s="146">
        <f t="shared" si="1731"/>
        <v>0</v>
      </c>
      <c r="BR1151" s="146">
        <f t="shared" si="1732"/>
        <v>0</v>
      </c>
      <c r="BS1151" s="146">
        <f t="shared" si="1733"/>
        <v>0</v>
      </c>
      <c r="BT1151" s="146">
        <f t="shared" si="1734"/>
        <v>4</v>
      </c>
      <c r="BU1151" s="146">
        <f t="shared" si="1735"/>
        <v>4</v>
      </c>
      <c r="BV1151" s="146">
        <f t="shared" si="1736"/>
        <v>4</v>
      </c>
      <c r="BW1151" s="146">
        <f t="shared" si="1737"/>
        <v>4</v>
      </c>
      <c r="BX1151" s="146">
        <f t="shared" si="1738"/>
        <v>4</v>
      </c>
      <c r="BY1151" s="146">
        <f t="shared" si="1739"/>
        <v>4</v>
      </c>
      <c r="BZ1151" s="146">
        <f t="shared" si="1740"/>
        <v>4</v>
      </c>
      <c r="CA1151" s="146">
        <f t="shared" si="1741"/>
        <v>4</v>
      </c>
      <c r="CB1151" s="146">
        <f t="shared" si="1742"/>
        <v>4</v>
      </c>
      <c r="CC1151" s="146">
        <f t="shared" si="1743"/>
        <v>4</v>
      </c>
      <c r="CD1151" s="146">
        <f t="shared" si="1744"/>
        <v>4</v>
      </c>
      <c r="CE1151" s="146">
        <f t="shared" si="1745"/>
        <v>4</v>
      </c>
      <c r="CF1151" s="146">
        <f t="shared" si="1746"/>
        <v>4</v>
      </c>
      <c r="CG1151" s="146">
        <f t="shared" si="1747"/>
        <v>4</v>
      </c>
      <c r="CH1151" s="146">
        <f t="shared" si="1748"/>
        <v>4</v>
      </c>
      <c r="CI1151" s="146">
        <f t="shared" si="1749"/>
        <v>0</v>
      </c>
      <c r="CJ1151" s="146">
        <f t="shared" si="1750"/>
        <v>0</v>
      </c>
      <c r="CK1151" s="146">
        <f t="shared" si="1751"/>
        <v>0</v>
      </c>
      <c r="CL1151" s="146">
        <f t="shared" si="1752"/>
        <v>0</v>
      </c>
      <c r="CM1151" s="146">
        <f t="shared" si="1753"/>
        <v>0</v>
      </c>
      <c r="CN1151" s="146">
        <f t="shared" si="1754"/>
        <v>0</v>
      </c>
      <c r="CO1151" s="146">
        <f t="shared" si="1755"/>
        <v>0</v>
      </c>
      <c r="CP1151" s="146">
        <f t="shared" si="1756"/>
        <v>0</v>
      </c>
      <c r="CQ1151" s="146">
        <f t="shared" si="1757"/>
        <v>0</v>
      </c>
      <c r="CR1151" s="146">
        <f t="shared" si="1758"/>
        <v>0</v>
      </c>
      <c r="CS1151" s="146">
        <f t="shared" si="1759"/>
        <v>0</v>
      </c>
      <c r="CT1151" s="146">
        <f t="shared" si="1760"/>
        <v>0</v>
      </c>
      <c r="CU1151" s="146">
        <f t="shared" si="1761"/>
        <v>0</v>
      </c>
      <c r="CV1151" s="146">
        <f t="shared" si="1762"/>
        <v>0</v>
      </c>
      <c r="CW1151" s="146">
        <f t="shared" si="1763"/>
        <v>0</v>
      </c>
      <c r="CX1151" s="146">
        <f t="shared" si="1764"/>
        <v>0</v>
      </c>
      <c r="CY1151" s="146">
        <f t="shared" si="1765"/>
        <v>0</v>
      </c>
      <c r="CZ1151" s="146">
        <f t="shared" si="1766"/>
        <v>0</v>
      </c>
      <c r="DA1151" s="146">
        <f t="shared" si="1767"/>
        <v>0</v>
      </c>
      <c r="DB1151" s="146">
        <f t="shared" si="1768"/>
        <v>0</v>
      </c>
      <c r="DC1151" s="146">
        <f t="shared" si="1769"/>
        <v>0</v>
      </c>
      <c r="DD1151" s="146">
        <f t="shared" si="1770"/>
        <v>0</v>
      </c>
      <c r="DE1151" s="146">
        <f t="shared" si="1771"/>
        <v>0</v>
      </c>
      <c r="DF1151" s="146">
        <f t="shared" si="1772"/>
        <v>0</v>
      </c>
      <c r="DG1151" s="146">
        <f t="shared" si="1773"/>
        <v>0</v>
      </c>
      <c r="DH1151" s="146">
        <f t="shared" si="1774"/>
        <v>0</v>
      </c>
      <c r="DI1151" s="146">
        <f t="shared" si="1775"/>
        <v>0</v>
      </c>
      <c r="DJ1151" s="146">
        <f t="shared" si="1776"/>
        <v>0</v>
      </c>
      <c r="DK1151" s="146">
        <f t="shared" si="1777"/>
        <v>0</v>
      </c>
      <c r="DL1151" s="146">
        <f t="shared" si="1778"/>
        <v>0</v>
      </c>
      <c r="DM1151" s="146">
        <f t="shared" si="1779"/>
        <v>0</v>
      </c>
      <c r="DN1151" s="65">
        <f t="shared" si="1839"/>
        <v>60</v>
      </c>
      <c r="DO1151" s="57">
        <f t="shared" si="1840"/>
        <v>60</v>
      </c>
      <c r="DP1151" s="57" t="str">
        <f t="shared" si="1809"/>
        <v/>
      </c>
      <c r="DQ1151" s="58" t="str">
        <f t="shared" si="1810"/>
        <v/>
      </c>
      <c r="DR1151" s="1">
        <f t="shared" si="1841"/>
        <v>1</v>
      </c>
      <c r="DS1151" s="168" t="e">
        <f>IF(AND(DR1151=#REF!,BL1151=#REF!),'Tiến độ'!D1151,"")</f>
        <v>#REF!</v>
      </c>
    </row>
    <row r="1152" spans="1:123" ht="11.25" customHeight="1">
      <c r="A1152" s="309" t="str">
        <f>IF(B1152="","",MAX($A$7:A1151)+1)</f>
        <v/>
      </c>
      <c r="B1152" s="312"/>
      <c r="C1152" s="101" t="s">
        <v>1014</v>
      </c>
      <c r="D1152" s="102" t="s">
        <v>1015</v>
      </c>
      <c r="E1152" s="103">
        <v>4</v>
      </c>
      <c r="F1152" s="104">
        <v>75</v>
      </c>
      <c r="G1152" s="105"/>
      <c r="H1152" s="106">
        <f t="shared" ref="H1152:I1153" si="1842">H1151</f>
        <v>1</v>
      </c>
      <c r="I1152" s="107">
        <f t="shared" si="1842"/>
        <v>0</v>
      </c>
      <c r="J1152" s="28"/>
      <c r="K1152" s="108"/>
      <c r="L1152" s="109"/>
      <c r="M1152" s="109"/>
      <c r="N1152" s="110"/>
      <c r="O1152" s="108"/>
      <c r="P1152" s="109"/>
      <c r="Q1152" s="109">
        <v>5</v>
      </c>
      <c r="R1152" s="110">
        <v>5</v>
      </c>
      <c r="S1152" s="108">
        <v>5</v>
      </c>
      <c r="T1152" s="109">
        <v>5</v>
      </c>
      <c r="U1152" s="109">
        <v>5</v>
      </c>
      <c r="V1152" s="109">
        <v>5</v>
      </c>
      <c r="W1152" s="110">
        <v>5</v>
      </c>
      <c r="X1152" s="108">
        <v>5</v>
      </c>
      <c r="Y1152" s="109">
        <v>5</v>
      </c>
      <c r="Z1152" s="109">
        <v>5</v>
      </c>
      <c r="AA1152" s="110">
        <v>5</v>
      </c>
      <c r="AB1152" s="108">
        <v>5</v>
      </c>
      <c r="AC1152" s="109">
        <v>5</v>
      </c>
      <c r="AD1152" s="109">
        <v>5</v>
      </c>
      <c r="AE1152" s="110">
        <v>5</v>
      </c>
      <c r="AF1152" s="108" t="s">
        <v>163</v>
      </c>
      <c r="AG1152" s="109" t="s">
        <v>163</v>
      </c>
      <c r="AH1152" s="109" t="s">
        <v>163</v>
      </c>
      <c r="AI1152" s="362"/>
      <c r="AJ1152" s="363"/>
      <c r="AK1152" s="108" t="s">
        <v>163</v>
      </c>
      <c r="AL1152" s="109"/>
      <c r="AM1152" s="109"/>
      <c r="AN1152" s="110"/>
      <c r="AO1152" s="108"/>
      <c r="AP1152" s="109"/>
      <c r="AQ1152" s="109"/>
      <c r="AR1152" s="110"/>
      <c r="AS1152" s="111"/>
      <c r="AT1152" s="109"/>
      <c r="AU1152" s="109"/>
      <c r="AV1152" s="112"/>
      <c r="AW1152" s="108"/>
      <c r="AX1152" s="109"/>
      <c r="AY1152" s="109"/>
      <c r="AZ1152" s="109"/>
      <c r="BA1152" s="110"/>
      <c r="BB1152" s="111"/>
      <c r="BC1152" s="109"/>
      <c r="BD1152" s="109"/>
      <c r="BE1152" s="321"/>
      <c r="BF1152" s="322"/>
      <c r="BG1152" s="322"/>
      <c r="BH1152" s="322"/>
      <c r="BI1152" s="322"/>
      <c r="BJ1152" s="323"/>
      <c r="BK1152" s="48" t="s">
        <v>18</v>
      </c>
      <c r="BL1152" s="48" t="s">
        <v>30</v>
      </c>
      <c r="BN1152" s="146">
        <f t="shared" si="1780"/>
        <v>0</v>
      </c>
      <c r="BO1152" s="146">
        <f t="shared" si="1729"/>
        <v>0</v>
      </c>
      <c r="BP1152" s="146">
        <f t="shared" si="1730"/>
        <v>0</v>
      </c>
      <c r="BQ1152" s="146">
        <f t="shared" si="1731"/>
        <v>0</v>
      </c>
      <c r="BR1152" s="146">
        <f t="shared" si="1732"/>
        <v>0</v>
      </c>
      <c r="BS1152" s="146">
        <f t="shared" si="1733"/>
        <v>0</v>
      </c>
      <c r="BT1152" s="146">
        <f t="shared" si="1734"/>
        <v>5</v>
      </c>
      <c r="BU1152" s="146">
        <f t="shared" si="1735"/>
        <v>5</v>
      </c>
      <c r="BV1152" s="146">
        <f t="shared" si="1736"/>
        <v>5</v>
      </c>
      <c r="BW1152" s="146">
        <f t="shared" si="1737"/>
        <v>5</v>
      </c>
      <c r="BX1152" s="146">
        <f t="shared" si="1738"/>
        <v>5</v>
      </c>
      <c r="BY1152" s="146">
        <f t="shared" si="1739"/>
        <v>5</v>
      </c>
      <c r="BZ1152" s="146">
        <f t="shared" si="1740"/>
        <v>5</v>
      </c>
      <c r="CA1152" s="146">
        <f t="shared" si="1741"/>
        <v>5</v>
      </c>
      <c r="CB1152" s="146">
        <f t="shared" si="1742"/>
        <v>5</v>
      </c>
      <c r="CC1152" s="146">
        <f t="shared" si="1743"/>
        <v>5</v>
      </c>
      <c r="CD1152" s="146">
        <f t="shared" si="1744"/>
        <v>5</v>
      </c>
      <c r="CE1152" s="146">
        <f t="shared" si="1745"/>
        <v>5</v>
      </c>
      <c r="CF1152" s="146">
        <f t="shared" si="1746"/>
        <v>5</v>
      </c>
      <c r="CG1152" s="146">
        <f t="shared" si="1747"/>
        <v>5</v>
      </c>
      <c r="CH1152" s="146">
        <f t="shared" si="1748"/>
        <v>5</v>
      </c>
      <c r="CI1152" s="146">
        <f t="shared" si="1749"/>
        <v>0</v>
      </c>
      <c r="CJ1152" s="146">
        <f t="shared" si="1750"/>
        <v>0</v>
      </c>
      <c r="CK1152" s="146">
        <f t="shared" si="1751"/>
        <v>0</v>
      </c>
      <c r="CL1152" s="146">
        <f t="shared" si="1752"/>
        <v>0</v>
      </c>
      <c r="CM1152" s="146">
        <f t="shared" si="1753"/>
        <v>0</v>
      </c>
      <c r="CN1152" s="146">
        <f t="shared" si="1754"/>
        <v>0</v>
      </c>
      <c r="CO1152" s="146">
        <f t="shared" si="1755"/>
        <v>0</v>
      </c>
      <c r="CP1152" s="146">
        <f t="shared" si="1756"/>
        <v>0</v>
      </c>
      <c r="CQ1152" s="146">
        <f t="shared" si="1757"/>
        <v>0</v>
      </c>
      <c r="CR1152" s="146">
        <f t="shared" si="1758"/>
        <v>0</v>
      </c>
      <c r="CS1152" s="146">
        <f t="shared" si="1759"/>
        <v>0</v>
      </c>
      <c r="CT1152" s="146">
        <f t="shared" si="1760"/>
        <v>0</v>
      </c>
      <c r="CU1152" s="146">
        <f t="shared" si="1761"/>
        <v>0</v>
      </c>
      <c r="CV1152" s="146">
        <f t="shared" si="1762"/>
        <v>0</v>
      </c>
      <c r="CW1152" s="146">
        <f t="shared" si="1763"/>
        <v>0</v>
      </c>
      <c r="CX1152" s="146">
        <f t="shared" si="1764"/>
        <v>0</v>
      </c>
      <c r="CY1152" s="146">
        <f t="shared" si="1765"/>
        <v>0</v>
      </c>
      <c r="CZ1152" s="146">
        <f t="shared" si="1766"/>
        <v>0</v>
      </c>
      <c r="DA1152" s="146">
        <f t="shared" si="1767"/>
        <v>0</v>
      </c>
      <c r="DB1152" s="146">
        <f t="shared" si="1768"/>
        <v>0</v>
      </c>
      <c r="DC1152" s="146">
        <f t="shared" si="1769"/>
        <v>0</v>
      </c>
      <c r="DD1152" s="146">
        <f t="shared" si="1770"/>
        <v>0</v>
      </c>
      <c r="DE1152" s="146">
        <f t="shared" si="1771"/>
        <v>0</v>
      </c>
      <c r="DF1152" s="146">
        <f t="shared" si="1772"/>
        <v>0</v>
      </c>
      <c r="DG1152" s="146">
        <f t="shared" si="1773"/>
        <v>0</v>
      </c>
      <c r="DH1152" s="146">
        <f t="shared" si="1774"/>
        <v>0</v>
      </c>
      <c r="DI1152" s="146">
        <f t="shared" si="1775"/>
        <v>0</v>
      </c>
      <c r="DJ1152" s="146">
        <f t="shared" si="1776"/>
        <v>0</v>
      </c>
      <c r="DK1152" s="146">
        <f t="shared" si="1777"/>
        <v>0</v>
      </c>
      <c r="DL1152" s="146">
        <f t="shared" si="1778"/>
        <v>0</v>
      </c>
      <c r="DM1152" s="146">
        <f t="shared" si="1779"/>
        <v>0</v>
      </c>
      <c r="DN1152" s="65">
        <f t="shared" si="1839"/>
        <v>75</v>
      </c>
      <c r="DO1152" s="57">
        <f t="shared" si="1840"/>
        <v>75</v>
      </c>
      <c r="DP1152" s="57" t="str">
        <f t="shared" si="1809"/>
        <v/>
      </c>
      <c r="DQ1152" s="58" t="str">
        <f t="shared" si="1810"/>
        <v/>
      </c>
      <c r="DR1152" s="1">
        <f t="shared" si="1841"/>
        <v>1</v>
      </c>
      <c r="DS1152" s="168" t="e">
        <f>IF(AND(DR1152=#REF!,BL1152=#REF!),'Tiến độ'!D1152,"")</f>
        <v>#REF!</v>
      </c>
    </row>
    <row r="1153" spans="1:123" ht="11.25" customHeight="1">
      <c r="A1153" s="309" t="str">
        <f>IF(B1153="","",MAX($A$7:A1152)+1)</f>
        <v/>
      </c>
      <c r="B1153" s="312"/>
      <c r="C1153" s="101" t="s">
        <v>1016</v>
      </c>
      <c r="D1153" s="102" t="s">
        <v>1017</v>
      </c>
      <c r="E1153" s="103">
        <v>4</v>
      </c>
      <c r="F1153" s="104">
        <v>60</v>
      </c>
      <c r="G1153" s="105"/>
      <c r="H1153" s="106">
        <f t="shared" si="1842"/>
        <v>1</v>
      </c>
      <c r="I1153" s="107">
        <f t="shared" si="1842"/>
        <v>0</v>
      </c>
      <c r="J1153" s="28"/>
      <c r="K1153" s="108"/>
      <c r="L1153" s="109"/>
      <c r="M1153" s="109"/>
      <c r="N1153" s="110"/>
      <c r="O1153" s="108"/>
      <c r="P1153" s="109"/>
      <c r="Q1153" s="109">
        <v>4</v>
      </c>
      <c r="R1153" s="110">
        <v>4</v>
      </c>
      <c r="S1153" s="108">
        <v>4</v>
      </c>
      <c r="T1153" s="109">
        <v>4</v>
      </c>
      <c r="U1153" s="109">
        <v>4</v>
      </c>
      <c r="V1153" s="109">
        <v>4</v>
      </c>
      <c r="W1153" s="110">
        <v>4</v>
      </c>
      <c r="X1153" s="108">
        <v>4</v>
      </c>
      <c r="Y1153" s="109">
        <v>4</v>
      </c>
      <c r="Z1153" s="109">
        <v>4</v>
      </c>
      <c r="AA1153" s="110">
        <v>4</v>
      </c>
      <c r="AB1153" s="108">
        <v>4</v>
      </c>
      <c r="AC1153" s="109">
        <v>4</v>
      </c>
      <c r="AD1153" s="109">
        <v>4</v>
      </c>
      <c r="AE1153" s="110">
        <v>4</v>
      </c>
      <c r="AF1153" s="108" t="s">
        <v>163</v>
      </c>
      <c r="AG1153" s="109" t="s">
        <v>163</v>
      </c>
      <c r="AH1153" s="109" t="s">
        <v>163</v>
      </c>
      <c r="AI1153" s="362"/>
      <c r="AJ1153" s="363"/>
      <c r="AK1153" s="108" t="s">
        <v>163</v>
      </c>
      <c r="AL1153" s="109"/>
      <c r="AM1153" s="109"/>
      <c r="AN1153" s="110"/>
      <c r="AO1153" s="108"/>
      <c r="AP1153" s="109"/>
      <c r="AQ1153" s="109"/>
      <c r="AR1153" s="110"/>
      <c r="AS1153" s="111"/>
      <c r="AT1153" s="109"/>
      <c r="AU1153" s="109"/>
      <c r="AV1153" s="112"/>
      <c r="AW1153" s="108"/>
      <c r="AX1153" s="109"/>
      <c r="AY1153" s="109"/>
      <c r="AZ1153" s="109"/>
      <c r="BA1153" s="110"/>
      <c r="BB1153" s="111"/>
      <c r="BC1153" s="109"/>
      <c r="BD1153" s="109"/>
      <c r="BE1153" s="321"/>
      <c r="BF1153" s="322"/>
      <c r="BG1153" s="322"/>
      <c r="BH1153" s="322"/>
      <c r="BI1153" s="322"/>
      <c r="BJ1153" s="323"/>
      <c r="BK1153" s="48" t="s">
        <v>18</v>
      </c>
      <c r="BL1153" s="48" t="s">
        <v>29</v>
      </c>
      <c r="BN1153" s="146">
        <f t="shared" si="1780"/>
        <v>0</v>
      </c>
      <c r="BO1153" s="146">
        <f t="shared" si="1729"/>
        <v>0</v>
      </c>
      <c r="BP1153" s="146">
        <f t="shared" si="1730"/>
        <v>0</v>
      </c>
      <c r="BQ1153" s="146">
        <f t="shared" si="1731"/>
        <v>0</v>
      </c>
      <c r="BR1153" s="146">
        <f t="shared" si="1732"/>
        <v>0</v>
      </c>
      <c r="BS1153" s="146">
        <f t="shared" si="1733"/>
        <v>0</v>
      </c>
      <c r="BT1153" s="146">
        <f t="shared" si="1734"/>
        <v>4</v>
      </c>
      <c r="BU1153" s="146">
        <f t="shared" si="1735"/>
        <v>4</v>
      </c>
      <c r="BV1153" s="146">
        <f t="shared" si="1736"/>
        <v>4</v>
      </c>
      <c r="BW1153" s="146">
        <f t="shared" si="1737"/>
        <v>4</v>
      </c>
      <c r="BX1153" s="146">
        <f t="shared" si="1738"/>
        <v>4</v>
      </c>
      <c r="BY1153" s="146">
        <f t="shared" si="1739"/>
        <v>4</v>
      </c>
      <c r="BZ1153" s="146">
        <f t="shared" si="1740"/>
        <v>4</v>
      </c>
      <c r="CA1153" s="146">
        <f t="shared" si="1741"/>
        <v>4</v>
      </c>
      <c r="CB1153" s="146">
        <f t="shared" si="1742"/>
        <v>4</v>
      </c>
      <c r="CC1153" s="146">
        <f t="shared" si="1743"/>
        <v>4</v>
      </c>
      <c r="CD1153" s="146">
        <f t="shared" si="1744"/>
        <v>4</v>
      </c>
      <c r="CE1153" s="146">
        <f t="shared" si="1745"/>
        <v>4</v>
      </c>
      <c r="CF1153" s="146">
        <f t="shared" si="1746"/>
        <v>4</v>
      </c>
      <c r="CG1153" s="146">
        <f t="shared" si="1747"/>
        <v>4</v>
      </c>
      <c r="CH1153" s="146">
        <f t="shared" si="1748"/>
        <v>4</v>
      </c>
      <c r="CI1153" s="146">
        <f t="shared" si="1749"/>
        <v>0</v>
      </c>
      <c r="CJ1153" s="146">
        <f t="shared" si="1750"/>
        <v>0</v>
      </c>
      <c r="CK1153" s="146">
        <f t="shared" si="1751"/>
        <v>0</v>
      </c>
      <c r="CL1153" s="146">
        <f t="shared" si="1752"/>
        <v>0</v>
      </c>
      <c r="CM1153" s="146">
        <f t="shared" si="1753"/>
        <v>0</v>
      </c>
      <c r="CN1153" s="146">
        <f t="shared" si="1754"/>
        <v>0</v>
      </c>
      <c r="CO1153" s="146">
        <f t="shared" si="1755"/>
        <v>0</v>
      </c>
      <c r="CP1153" s="146">
        <f t="shared" si="1756"/>
        <v>0</v>
      </c>
      <c r="CQ1153" s="146">
        <f t="shared" si="1757"/>
        <v>0</v>
      </c>
      <c r="CR1153" s="146">
        <f t="shared" si="1758"/>
        <v>0</v>
      </c>
      <c r="CS1153" s="146">
        <f t="shared" si="1759"/>
        <v>0</v>
      </c>
      <c r="CT1153" s="146">
        <f t="shared" si="1760"/>
        <v>0</v>
      </c>
      <c r="CU1153" s="146">
        <f t="shared" si="1761"/>
        <v>0</v>
      </c>
      <c r="CV1153" s="146">
        <f t="shared" si="1762"/>
        <v>0</v>
      </c>
      <c r="CW1153" s="146">
        <f t="shared" si="1763"/>
        <v>0</v>
      </c>
      <c r="CX1153" s="146">
        <f t="shared" si="1764"/>
        <v>0</v>
      </c>
      <c r="CY1153" s="146">
        <f t="shared" si="1765"/>
        <v>0</v>
      </c>
      <c r="CZ1153" s="146">
        <f t="shared" si="1766"/>
        <v>0</v>
      </c>
      <c r="DA1153" s="146">
        <f t="shared" si="1767"/>
        <v>0</v>
      </c>
      <c r="DB1153" s="146">
        <f t="shared" si="1768"/>
        <v>0</v>
      </c>
      <c r="DC1153" s="146">
        <f t="shared" si="1769"/>
        <v>0</v>
      </c>
      <c r="DD1153" s="146">
        <f t="shared" si="1770"/>
        <v>0</v>
      </c>
      <c r="DE1153" s="146">
        <f t="shared" si="1771"/>
        <v>0</v>
      </c>
      <c r="DF1153" s="146">
        <f t="shared" si="1772"/>
        <v>0</v>
      </c>
      <c r="DG1153" s="146">
        <f t="shared" si="1773"/>
        <v>0</v>
      </c>
      <c r="DH1153" s="146">
        <f t="shared" si="1774"/>
        <v>0</v>
      </c>
      <c r="DI1153" s="146">
        <f t="shared" si="1775"/>
        <v>0</v>
      </c>
      <c r="DJ1153" s="146">
        <f t="shared" si="1776"/>
        <v>0</v>
      </c>
      <c r="DK1153" s="146">
        <f t="shared" si="1777"/>
        <v>0</v>
      </c>
      <c r="DL1153" s="146">
        <f t="shared" si="1778"/>
        <v>0</v>
      </c>
      <c r="DM1153" s="146">
        <f t="shared" si="1779"/>
        <v>0</v>
      </c>
      <c r="DN1153" s="65">
        <f t="shared" si="1839"/>
        <v>60</v>
      </c>
      <c r="DO1153" s="57">
        <f t="shared" si="1840"/>
        <v>60</v>
      </c>
      <c r="DP1153" s="57" t="str">
        <f t="shared" si="1809"/>
        <v/>
      </c>
      <c r="DQ1153" s="58" t="str">
        <f t="shared" si="1810"/>
        <v/>
      </c>
      <c r="DR1153" s="1">
        <f t="shared" si="1841"/>
        <v>1</v>
      </c>
      <c r="DS1153" s="168" t="e">
        <f>IF(AND(DR1153=#REF!,BL1153=#REF!),'Tiến độ'!D1153,"")</f>
        <v>#REF!</v>
      </c>
    </row>
    <row r="1154" spans="1:123" ht="11.25" customHeight="1">
      <c r="A1154" s="309"/>
      <c r="B1154" s="312"/>
      <c r="C1154" s="101" t="s">
        <v>1019</v>
      </c>
      <c r="D1154" s="102" t="s">
        <v>11968</v>
      </c>
      <c r="E1154" s="103">
        <v>2</v>
      </c>
      <c r="F1154" s="104">
        <v>30</v>
      </c>
      <c r="G1154" s="105"/>
      <c r="H1154" s="106">
        <f t="shared" ref="H1154:I1154" si="1843">H1153</f>
        <v>1</v>
      </c>
      <c r="I1154" s="107">
        <f t="shared" si="1843"/>
        <v>0</v>
      </c>
      <c r="J1154" s="28"/>
      <c r="K1154" s="108"/>
      <c r="L1154" s="109"/>
      <c r="M1154" s="109"/>
      <c r="N1154" s="110"/>
      <c r="O1154" s="108"/>
      <c r="P1154" s="109"/>
      <c r="Q1154" s="109">
        <v>2</v>
      </c>
      <c r="R1154" s="110">
        <v>2</v>
      </c>
      <c r="S1154" s="108">
        <v>2</v>
      </c>
      <c r="T1154" s="109">
        <v>2</v>
      </c>
      <c r="U1154" s="109">
        <v>2</v>
      </c>
      <c r="V1154" s="109">
        <v>2</v>
      </c>
      <c r="W1154" s="110">
        <v>2</v>
      </c>
      <c r="X1154" s="108">
        <v>2</v>
      </c>
      <c r="Y1154" s="109">
        <v>2</v>
      </c>
      <c r="Z1154" s="109">
        <v>2</v>
      </c>
      <c r="AA1154" s="110">
        <v>2</v>
      </c>
      <c r="AB1154" s="108">
        <v>2</v>
      </c>
      <c r="AC1154" s="109">
        <v>2</v>
      </c>
      <c r="AD1154" s="109">
        <v>2</v>
      </c>
      <c r="AE1154" s="110">
        <v>2</v>
      </c>
      <c r="AF1154" s="108" t="s">
        <v>163</v>
      </c>
      <c r="AG1154" s="109" t="s">
        <v>163</v>
      </c>
      <c r="AH1154" s="109" t="s">
        <v>163</v>
      </c>
      <c r="AI1154" s="362"/>
      <c r="AJ1154" s="363"/>
      <c r="AK1154" s="108" t="s">
        <v>163</v>
      </c>
      <c r="AL1154" s="109"/>
      <c r="AM1154" s="109"/>
      <c r="AN1154" s="110"/>
      <c r="AO1154" s="108"/>
      <c r="AP1154" s="109"/>
      <c r="AQ1154" s="109"/>
      <c r="AR1154" s="110"/>
      <c r="AS1154" s="111"/>
      <c r="AT1154" s="109"/>
      <c r="AU1154" s="109"/>
      <c r="AV1154" s="112"/>
      <c r="AW1154" s="108"/>
      <c r="AX1154" s="109"/>
      <c r="AY1154" s="109"/>
      <c r="AZ1154" s="109"/>
      <c r="BA1154" s="110"/>
      <c r="BB1154" s="111"/>
      <c r="BC1154" s="109"/>
      <c r="BD1154" s="109"/>
      <c r="BE1154" s="321"/>
      <c r="BF1154" s="322"/>
      <c r="BG1154" s="322"/>
      <c r="BH1154" s="322"/>
      <c r="BI1154" s="322"/>
      <c r="BJ1154" s="323"/>
      <c r="BK1154" s="48" t="s">
        <v>18</v>
      </c>
      <c r="BL1154" s="48" t="s">
        <v>29</v>
      </c>
      <c r="BN1154" s="146">
        <f t="shared" si="1780"/>
        <v>0</v>
      </c>
      <c r="BO1154" s="146">
        <f t="shared" si="1729"/>
        <v>0</v>
      </c>
      <c r="BP1154" s="146">
        <f t="shared" si="1730"/>
        <v>0</v>
      </c>
      <c r="BQ1154" s="146">
        <f t="shared" si="1731"/>
        <v>0</v>
      </c>
      <c r="BR1154" s="146">
        <f t="shared" si="1732"/>
        <v>0</v>
      </c>
      <c r="BS1154" s="146">
        <f t="shared" si="1733"/>
        <v>0</v>
      </c>
      <c r="BT1154" s="146">
        <f t="shared" si="1734"/>
        <v>2</v>
      </c>
      <c r="BU1154" s="146">
        <f t="shared" si="1735"/>
        <v>2</v>
      </c>
      <c r="BV1154" s="146">
        <f t="shared" si="1736"/>
        <v>2</v>
      </c>
      <c r="BW1154" s="146">
        <f t="shared" si="1737"/>
        <v>2</v>
      </c>
      <c r="BX1154" s="146">
        <f t="shared" si="1738"/>
        <v>2</v>
      </c>
      <c r="BY1154" s="146">
        <f t="shared" si="1739"/>
        <v>2</v>
      </c>
      <c r="BZ1154" s="146">
        <f t="shared" si="1740"/>
        <v>2</v>
      </c>
      <c r="CA1154" s="146">
        <f t="shared" si="1741"/>
        <v>2</v>
      </c>
      <c r="CB1154" s="146">
        <f t="shared" si="1742"/>
        <v>2</v>
      </c>
      <c r="CC1154" s="146">
        <f t="shared" si="1743"/>
        <v>2</v>
      </c>
      <c r="CD1154" s="146">
        <f t="shared" si="1744"/>
        <v>2</v>
      </c>
      <c r="CE1154" s="146">
        <f t="shared" si="1745"/>
        <v>2</v>
      </c>
      <c r="CF1154" s="146">
        <f t="shared" si="1746"/>
        <v>2</v>
      </c>
      <c r="CG1154" s="146">
        <f t="shared" si="1747"/>
        <v>2</v>
      </c>
      <c r="CH1154" s="146">
        <f t="shared" si="1748"/>
        <v>2</v>
      </c>
      <c r="CI1154" s="146">
        <f t="shared" si="1749"/>
        <v>0</v>
      </c>
      <c r="CJ1154" s="146">
        <f t="shared" si="1750"/>
        <v>0</v>
      </c>
      <c r="CK1154" s="146">
        <f t="shared" si="1751"/>
        <v>0</v>
      </c>
      <c r="CL1154" s="146">
        <f t="shared" si="1752"/>
        <v>0</v>
      </c>
      <c r="CM1154" s="146">
        <f t="shared" si="1753"/>
        <v>0</v>
      </c>
      <c r="CN1154" s="146">
        <f t="shared" si="1754"/>
        <v>0</v>
      </c>
      <c r="CO1154" s="146">
        <f t="shared" si="1755"/>
        <v>0</v>
      </c>
      <c r="CP1154" s="146">
        <f t="shared" si="1756"/>
        <v>0</v>
      </c>
      <c r="CQ1154" s="146">
        <f t="shared" si="1757"/>
        <v>0</v>
      </c>
      <c r="CR1154" s="146">
        <f t="shared" si="1758"/>
        <v>0</v>
      </c>
      <c r="CS1154" s="146">
        <f t="shared" si="1759"/>
        <v>0</v>
      </c>
      <c r="CT1154" s="146">
        <f t="shared" si="1760"/>
        <v>0</v>
      </c>
      <c r="CU1154" s="146">
        <f t="shared" si="1761"/>
        <v>0</v>
      </c>
      <c r="CV1154" s="146">
        <f t="shared" si="1762"/>
        <v>0</v>
      </c>
      <c r="CW1154" s="146">
        <f t="shared" si="1763"/>
        <v>0</v>
      </c>
      <c r="CX1154" s="146">
        <f t="shared" si="1764"/>
        <v>0</v>
      </c>
      <c r="CY1154" s="146">
        <f t="shared" si="1765"/>
        <v>0</v>
      </c>
      <c r="CZ1154" s="146">
        <f t="shared" si="1766"/>
        <v>0</v>
      </c>
      <c r="DA1154" s="146">
        <f t="shared" si="1767"/>
        <v>0</v>
      </c>
      <c r="DB1154" s="146">
        <f t="shared" si="1768"/>
        <v>0</v>
      </c>
      <c r="DC1154" s="146">
        <f t="shared" si="1769"/>
        <v>0</v>
      </c>
      <c r="DD1154" s="146">
        <f t="shared" si="1770"/>
        <v>0</v>
      </c>
      <c r="DE1154" s="146">
        <f t="shared" si="1771"/>
        <v>0</v>
      </c>
      <c r="DF1154" s="146">
        <f t="shared" si="1772"/>
        <v>0</v>
      </c>
      <c r="DG1154" s="146">
        <f t="shared" si="1773"/>
        <v>0</v>
      </c>
      <c r="DH1154" s="146">
        <f t="shared" si="1774"/>
        <v>0</v>
      </c>
      <c r="DI1154" s="146">
        <f t="shared" si="1775"/>
        <v>0</v>
      </c>
      <c r="DJ1154" s="146">
        <f t="shared" si="1776"/>
        <v>0</v>
      </c>
      <c r="DK1154" s="146">
        <f t="shared" si="1777"/>
        <v>0</v>
      </c>
      <c r="DL1154" s="146">
        <f t="shared" si="1778"/>
        <v>0</v>
      </c>
      <c r="DM1154" s="146">
        <f t="shared" si="1779"/>
        <v>0</v>
      </c>
      <c r="DN1154" s="65">
        <f t="shared" ref="DN1154:DN1156" si="1844">F1154*H1154</f>
        <v>30</v>
      </c>
      <c r="DO1154" s="57">
        <f t="shared" ref="DO1154:DO1156" si="1845">IF(COUNTA(K1154:AC1154)&gt;0,DN1154,"")</f>
        <v>30</v>
      </c>
      <c r="DP1154" s="57" t="str">
        <f t="shared" ref="DP1154:DP1156" si="1846">IF(DO1154="",IF(COUNT(AD1154:AH1154,AK1154)&gt;0,DN1154,""),"")</f>
        <v/>
      </c>
      <c r="DQ1154" s="58" t="str">
        <f t="shared" ref="DQ1154:DQ1156" si="1847">IF(AND(DO1154="",DP1154=""),IF(COUNTA(AL1154:BD1154)&gt;0,DN1154,""),"")</f>
        <v/>
      </c>
      <c r="DR1154" s="1">
        <f t="shared" ref="DR1154:DR1156" si="1848">IF(DQ1154="",1,2)</f>
        <v>1</v>
      </c>
      <c r="DS1154" s="168" t="e">
        <f>IF(AND(DR1154=#REF!,BL1154=#REF!),'Tiến độ'!D1154,"")</f>
        <v>#REF!</v>
      </c>
    </row>
    <row r="1155" spans="1:123" ht="11.25" customHeight="1">
      <c r="A1155" s="309"/>
      <c r="B1155" s="312"/>
      <c r="C1155" s="101" t="s">
        <v>455</v>
      </c>
      <c r="D1155" s="102" t="s">
        <v>456</v>
      </c>
      <c r="E1155" s="103">
        <v>3</v>
      </c>
      <c r="F1155" s="104">
        <v>60</v>
      </c>
      <c r="G1155" s="105"/>
      <c r="H1155" s="106">
        <f t="shared" ref="H1155:I1155" si="1849">H1154</f>
        <v>1</v>
      </c>
      <c r="I1155" s="107">
        <f t="shared" si="1849"/>
        <v>0</v>
      </c>
      <c r="J1155" s="28"/>
      <c r="K1155" s="108"/>
      <c r="L1155" s="109"/>
      <c r="M1155" s="109"/>
      <c r="N1155" s="110"/>
      <c r="O1155" s="108"/>
      <c r="P1155" s="109"/>
      <c r="Q1155" s="109">
        <v>4</v>
      </c>
      <c r="R1155" s="110">
        <v>4</v>
      </c>
      <c r="S1155" s="108">
        <v>4</v>
      </c>
      <c r="T1155" s="109">
        <v>4</v>
      </c>
      <c r="U1155" s="109">
        <v>4</v>
      </c>
      <c r="V1155" s="109">
        <v>4</v>
      </c>
      <c r="W1155" s="110">
        <v>4</v>
      </c>
      <c r="X1155" s="108">
        <v>4</v>
      </c>
      <c r="Y1155" s="109">
        <v>4</v>
      </c>
      <c r="Z1155" s="109">
        <v>4</v>
      </c>
      <c r="AA1155" s="110">
        <v>4</v>
      </c>
      <c r="AB1155" s="108">
        <v>4</v>
      </c>
      <c r="AC1155" s="109">
        <v>4</v>
      </c>
      <c r="AD1155" s="109">
        <v>4</v>
      </c>
      <c r="AE1155" s="110">
        <v>4</v>
      </c>
      <c r="AF1155" s="108" t="s">
        <v>163</v>
      </c>
      <c r="AG1155" s="109" t="s">
        <v>163</v>
      </c>
      <c r="AH1155" s="109" t="s">
        <v>163</v>
      </c>
      <c r="AI1155" s="362"/>
      <c r="AJ1155" s="363"/>
      <c r="AK1155" s="108" t="s">
        <v>163</v>
      </c>
      <c r="AL1155" s="109"/>
      <c r="AM1155" s="109"/>
      <c r="AN1155" s="110"/>
      <c r="AO1155" s="108"/>
      <c r="AP1155" s="109"/>
      <c r="AQ1155" s="109"/>
      <c r="AR1155" s="110"/>
      <c r="AS1155" s="111"/>
      <c r="AT1155" s="109"/>
      <c r="AU1155" s="109"/>
      <c r="AV1155" s="112"/>
      <c r="AW1155" s="108"/>
      <c r="AX1155" s="109"/>
      <c r="AY1155" s="109"/>
      <c r="AZ1155" s="109"/>
      <c r="BA1155" s="110"/>
      <c r="BB1155" s="111"/>
      <c r="BC1155" s="109"/>
      <c r="BD1155" s="109"/>
      <c r="BE1155" s="321"/>
      <c r="BF1155" s="322"/>
      <c r="BG1155" s="322"/>
      <c r="BH1155" s="322"/>
      <c r="BI1155" s="322"/>
      <c r="BJ1155" s="323"/>
      <c r="BK1155" s="48" t="s">
        <v>1111</v>
      </c>
      <c r="BL1155" s="48" t="s">
        <v>51</v>
      </c>
      <c r="BN1155" s="146">
        <f t="shared" si="1780"/>
        <v>0</v>
      </c>
      <c r="BO1155" s="146">
        <f t="shared" si="1729"/>
        <v>0</v>
      </c>
      <c r="BP1155" s="146">
        <f t="shared" si="1730"/>
        <v>0</v>
      </c>
      <c r="BQ1155" s="146">
        <f t="shared" si="1731"/>
        <v>0</v>
      </c>
      <c r="BR1155" s="146">
        <f t="shared" si="1732"/>
        <v>0</v>
      </c>
      <c r="BS1155" s="146">
        <f t="shared" si="1733"/>
        <v>0</v>
      </c>
      <c r="BT1155" s="146">
        <f t="shared" si="1734"/>
        <v>4</v>
      </c>
      <c r="BU1155" s="146">
        <f t="shared" si="1735"/>
        <v>4</v>
      </c>
      <c r="BV1155" s="146">
        <f t="shared" si="1736"/>
        <v>4</v>
      </c>
      <c r="BW1155" s="146">
        <f t="shared" si="1737"/>
        <v>4</v>
      </c>
      <c r="BX1155" s="146">
        <f t="shared" si="1738"/>
        <v>4</v>
      </c>
      <c r="BY1155" s="146">
        <f t="shared" si="1739"/>
        <v>4</v>
      </c>
      <c r="BZ1155" s="146">
        <f t="shared" si="1740"/>
        <v>4</v>
      </c>
      <c r="CA1155" s="146">
        <f t="shared" si="1741"/>
        <v>4</v>
      </c>
      <c r="CB1155" s="146">
        <f t="shared" si="1742"/>
        <v>4</v>
      </c>
      <c r="CC1155" s="146">
        <f t="shared" si="1743"/>
        <v>4</v>
      </c>
      <c r="CD1155" s="146">
        <f t="shared" si="1744"/>
        <v>4</v>
      </c>
      <c r="CE1155" s="146">
        <f t="shared" si="1745"/>
        <v>4</v>
      </c>
      <c r="CF1155" s="146">
        <f t="shared" si="1746"/>
        <v>4</v>
      </c>
      <c r="CG1155" s="146">
        <f t="shared" si="1747"/>
        <v>4</v>
      </c>
      <c r="CH1155" s="146">
        <f t="shared" si="1748"/>
        <v>4</v>
      </c>
      <c r="CI1155" s="146">
        <f t="shared" si="1749"/>
        <v>0</v>
      </c>
      <c r="CJ1155" s="146">
        <f t="shared" si="1750"/>
        <v>0</v>
      </c>
      <c r="CK1155" s="146">
        <f t="shared" si="1751"/>
        <v>0</v>
      </c>
      <c r="CL1155" s="146">
        <f t="shared" si="1752"/>
        <v>0</v>
      </c>
      <c r="CM1155" s="146">
        <f t="shared" si="1753"/>
        <v>0</v>
      </c>
      <c r="CN1155" s="146">
        <f t="shared" si="1754"/>
        <v>0</v>
      </c>
      <c r="CO1155" s="146">
        <f t="shared" si="1755"/>
        <v>0</v>
      </c>
      <c r="CP1155" s="146">
        <f t="shared" si="1756"/>
        <v>0</v>
      </c>
      <c r="CQ1155" s="146">
        <f t="shared" si="1757"/>
        <v>0</v>
      </c>
      <c r="CR1155" s="146">
        <f t="shared" si="1758"/>
        <v>0</v>
      </c>
      <c r="CS1155" s="146">
        <f t="shared" si="1759"/>
        <v>0</v>
      </c>
      <c r="CT1155" s="146">
        <f t="shared" si="1760"/>
        <v>0</v>
      </c>
      <c r="CU1155" s="146">
        <f t="shared" si="1761"/>
        <v>0</v>
      </c>
      <c r="CV1155" s="146">
        <f t="shared" si="1762"/>
        <v>0</v>
      </c>
      <c r="CW1155" s="146">
        <f t="shared" si="1763"/>
        <v>0</v>
      </c>
      <c r="CX1155" s="146">
        <f t="shared" si="1764"/>
        <v>0</v>
      </c>
      <c r="CY1155" s="146">
        <f t="shared" si="1765"/>
        <v>0</v>
      </c>
      <c r="CZ1155" s="146">
        <f t="shared" si="1766"/>
        <v>0</v>
      </c>
      <c r="DA1155" s="146">
        <f t="shared" si="1767"/>
        <v>0</v>
      </c>
      <c r="DB1155" s="146">
        <f t="shared" si="1768"/>
        <v>0</v>
      </c>
      <c r="DC1155" s="146">
        <f t="shared" si="1769"/>
        <v>0</v>
      </c>
      <c r="DD1155" s="146">
        <f t="shared" si="1770"/>
        <v>0</v>
      </c>
      <c r="DE1155" s="146">
        <f t="shared" si="1771"/>
        <v>0</v>
      </c>
      <c r="DF1155" s="146">
        <f t="shared" si="1772"/>
        <v>0</v>
      </c>
      <c r="DG1155" s="146">
        <f t="shared" si="1773"/>
        <v>0</v>
      </c>
      <c r="DH1155" s="146">
        <f t="shared" si="1774"/>
        <v>0</v>
      </c>
      <c r="DI1155" s="146">
        <f t="shared" si="1775"/>
        <v>0</v>
      </c>
      <c r="DJ1155" s="146">
        <f t="shared" si="1776"/>
        <v>0</v>
      </c>
      <c r="DK1155" s="146">
        <f t="shared" si="1777"/>
        <v>0</v>
      </c>
      <c r="DL1155" s="146">
        <f t="shared" si="1778"/>
        <v>0</v>
      </c>
      <c r="DM1155" s="146">
        <f t="shared" si="1779"/>
        <v>0</v>
      </c>
      <c r="DN1155" s="65">
        <f t="shared" si="1844"/>
        <v>60</v>
      </c>
      <c r="DO1155" s="57">
        <f t="shared" si="1845"/>
        <v>60</v>
      </c>
      <c r="DP1155" s="57" t="str">
        <f t="shared" si="1846"/>
        <v/>
      </c>
      <c r="DQ1155" s="58" t="str">
        <f t="shared" si="1847"/>
        <v/>
      </c>
      <c r="DR1155" s="1">
        <f t="shared" si="1848"/>
        <v>1</v>
      </c>
      <c r="DS1155" s="168" t="e">
        <f>IF(AND(DR1155=#REF!,BL1155=#REF!),'Tiến độ'!D1155,"")</f>
        <v>#REF!</v>
      </c>
    </row>
    <row r="1156" spans="1:123" ht="11.25" customHeight="1">
      <c r="A1156" s="309"/>
      <c r="B1156" s="312"/>
      <c r="C1156" s="101" t="s">
        <v>1025</v>
      </c>
      <c r="D1156" s="102" t="s">
        <v>1011</v>
      </c>
      <c r="E1156" s="103">
        <v>2</v>
      </c>
      <c r="F1156" s="104">
        <v>39</v>
      </c>
      <c r="G1156" s="105"/>
      <c r="H1156" s="106">
        <f t="shared" ref="H1156:I1156" si="1850">H1155</f>
        <v>1</v>
      </c>
      <c r="I1156" s="107">
        <f t="shared" si="1850"/>
        <v>0</v>
      </c>
      <c r="J1156" s="28"/>
      <c r="K1156" s="108"/>
      <c r="L1156" s="109"/>
      <c r="M1156" s="109"/>
      <c r="N1156" s="110"/>
      <c r="O1156" s="108"/>
      <c r="P1156" s="109"/>
      <c r="Q1156" s="109">
        <v>3</v>
      </c>
      <c r="R1156" s="110">
        <v>3</v>
      </c>
      <c r="S1156" s="108">
        <v>3</v>
      </c>
      <c r="T1156" s="109">
        <v>3</v>
      </c>
      <c r="U1156" s="109">
        <v>3</v>
      </c>
      <c r="V1156" s="109">
        <v>3</v>
      </c>
      <c r="W1156" s="110">
        <v>3</v>
      </c>
      <c r="X1156" s="108">
        <v>3</v>
      </c>
      <c r="Y1156" s="109">
        <v>3</v>
      </c>
      <c r="Z1156" s="109">
        <v>3</v>
      </c>
      <c r="AA1156" s="110">
        <v>3</v>
      </c>
      <c r="AB1156" s="108">
        <v>3</v>
      </c>
      <c r="AC1156" s="109">
        <v>3</v>
      </c>
      <c r="AD1156" s="109"/>
      <c r="AE1156" s="110"/>
      <c r="AF1156" s="108" t="s">
        <v>163</v>
      </c>
      <c r="AG1156" s="109" t="s">
        <v>163</v>
      </c>
      <c r="AH1156" s="109" t="s">
        <v>163</v>
      </c>
      <c r="AI1156" s="362"/>
      <c r="AJ1156" s="363"/>
      <c r="AK1156" s="108" t="s">
        <v>163</v>
      </c>
      <c r="AL1156" s="109"/>
      <c r="AM1156" s="109"/>
      <c r="AN1156" s="110"/>
      <c r="AO1156" s="108"/>
      <c r="AP1156" s="109"/>
      <c r="AQ1156" s="109"/>
      <c r="AR1156" s="110"/>
      <c r="AS1156" s="111"/>
      <c r="AT1156" s="109"/>
      <c r="AU1156" s="109"/>
      <c r="AV1156" s="112"/>
      <c r="AW1156" s="108"/>
      <c r="AX1156" s="109"/>
      <c r="AY1156" s="109"/>
      <c r="AZ1156" s="109"/>
      <c r="BA1156" s="110"/>
      <c r="BB1156" s="111"/>
      <c r="BC1156" s="109"/>
      <c r="BD1156" s="109"/>
      <c r="BE1156" s="321"/>
      <c r="BF1156" s="322"/>
      <c r="BG1156" s="322"/>
      <c r="BH1156" s="322"/>
      <c r="BI1156" s="322"/>
      <c r="BJ1156" s="323"/>
      <c r="BK1156" s="48" t="s">
        <v>18</v>
      </c>
      <c r="BL1156" s="48" t="s">
        <v>56</v>
      </c>
      <c r="BN1156" s="146">
        <f t="shared" si="1780"/>
        <v>0</v>
      </c>
      <c r="BO1156" s="146">
        <f t="shared" si="1729"/>
        <v>0</v>
      </c>
      <c r="BP1156" s="146">
        <f t="shared" si="1730"/>
        <v>0</v>
      </c>
      <c r="BQ1156" s="146">
        <f t="shared" si="1731"/>
        <v>0</v>
      </c>
      <c r="BR1156" s="146">
        <f t="shared" si="1732"/>
        <v>0</v>
      </c>
      <c r="BS1156" s="146">
        <f t="shared" si="1733"/>
        <v>0</v>
      </c>
      <c r="BT1156" s="146">
        <f t="shared" si="1734"/>
        <v>3</v>
      </c>
      <c r="BU1156" s="146">
        <f t="shared" si="1735"/>
        <v>3</v>
      </c>
      <c r="BV1156" s="146">
        <f t="shared" si="1736"/>
        <v>3</v>
      </c>
      <c r="BW1156" s="146">
        <f t="shared" si="1737"/>
        <v>3</v>
      </c>
      <c r="BX1156" s="146">
        <f t="shared" si="1738"/>
        <v>3</v>
      </c>
      <c r="BY1156" s="146">
        <f t="shared" si="1739"/>
        <v>3</v>
      </c>
      <c r="BZ1156" s="146">
        <f t="shared" si="1740"/>
        <v>3</v>
      </c>
      <c r="CA1156" s="146">
        <f t="shared" si="1741"/>
        <v>3</v>
      </c>
      <c r="CB1156" s="146">
        <f t="shared" si="1742"/>
        <v>3</v>
      </c>
      <c r="CC1156" s="146">
        <f t="shared" si="1743"/>
        <v>3</v>
      </c>
      <c r="CD1156" s="146">
        <f t="shared" si="1744"/>
        <v>3</v>
      </c>
      <c r="CE1156" s="146">
        <f t="shared" si="1745"/>
        <v>3</v>
      </c>
      <c r="CF1156" s="146">
        <f t="shared" si="1746"/>
        <v>3</v>
      </c>
      <c r="CG1156" s="146">
        <f t="shared" si="1747"/>
        <v>0</v>
      </c>
      <c r="CH1156" s="146">
        <f t="shared" si="1748"/>
        <v>0</v>
      </c>
      <c r="CI1156" s="146">
        <f t="shared" si="1749"/>
        <v>0</v>
      </c>
      <c r="CJ1156" s="146">
        <f t="shared" si="1750"/>
        <v>0</v>
      </c>
      <c r="CK1156" s="146">
        <f t="shared" si="1751"/>
        <v>0</v>
      </c>
      <c r="CL1156" s="146">
        <f t="shared" si="1752"/>
        <v>0</v>
      </c>
      <c r="CM1156" s="146">
        <f t="shared" si="1753"/>
        <v>0</v>
      </c>
      <c r="CN1156" s="146">
        <f t="shared" si="1754"/>
        <v>0</v>
      </c>
      <c r="CO1156" s="146">
        <f t="shared" si="1755"/>
        <v>0</v>
      </c>
      <c r="CP1156" s="146">
        <f t="shared" si="1756"/>
        <v>0</v>
      </c>
      <c r="CQ1156" s="146">
        <f t="shared" si="1757"/>
        <v>0</v>
      </c>
      <c r="CR1156" s="146">
        <f t="shared" si="1758"/>
        <v>0</v>
      </c>
      <c r="CS1156" s="146">
        <f t="shared" si="1759"/>
        <v>0</v>
      </c>
      <c r="CT1156" s="146">
        <f t="shared" si="1760"/>
        <v>0</v>
      </c>
      <c r="CU1156" s="146">
        <f t="shared" si="1761"/>
        <v>0</v>
      </c>
      <c r="CV1156" s="146">
        <f t="shared" si="1762"/>
        <v>0</v>
      </c>
      <c r="CW1156" s="146">
        <f t="shared" si="1763"/>
        <v>0</v>
      </c>
      <c r="CX1156" s="146">
        <f t="shared" si="1764"/>
        <v>0</v>
      </c>
      <c r="CY1156" s="146">
        <f t="shared" si="1765"/>
        <v>0</v>
      </c>
      <c r="CZ1156" s="146">
        <f t="shared" si="1766"/>
        <v>0</v>
      </c>
      <c r="DA1156" s="146">
        <f t="shared" si="1767"/>
        <v>0</v>
      </c>
      <c r="DB1156" s="146">
        <f t="shared" si="1768"/>
        <v>0</v>
      </c>
      <c r="DC1156" s="146">
        <f t="shared" si="1769"/>
        <v>0</v>
      </c>
      <c r="DD1156" s="146">
        <f t="shared" si="1770"/>
        <v>0</v>
      </c>
      <c r="DE1156" s="146">
        <f t="shared" si="1771"/>
        <v>0</v>
      </c>
      <c r="DF1156" s="146">
        <f t="shared" si="1772"/>
        <v>0</v>
      </c>
      <c r="DG1156" s="146">
        <f t="shared" si="1773"/>
        <v>0</v>
      </c>
      <c r="DH1156" s="146">
        <f t="shared" si="1774"/>
        <v>0</v>
      </c>
      <c r="DI1156" s="146">
        <f t="shared" si="1775"/>
        <v>0</v>
      </c>
      <c r="DJ1156" s="146">
        <f t="shared" si="1776"/>
        <v>0</v>
      </c>
      <c r="DK1156" s="146">
        <f t="shared" si="1777"/>
        <v>0</v>
      </c>
      <c r="DL1156" s="146">
        <f t="shared" si="1778"/>
        <v>0</v>
      </c>
      <c r="DM1156" s="146">
        <f t="shared" si="1779"/>
        <v>0</v>
      </c>
      <c r="DN1156" s="65">
        <f t="shared" si="1844"/>
        <v>39</v>
      </c>
      <c r="DO1156" s="57">
        <f t="shared" si="1845"/>
        <v>39</v>
      </c>
      <c r="DP1156" s="57" t="str">
        <f t="shared" si="1846"/>
        <v/>
      </c>
      <c r="DQ1156" s="58" t="str">
        <f t="shared" si="1847"/>
        <v/>
      </c>
      <c r="DR1156" s="1">
        <f t="shared" si="1848"/>
        <v>1</v>
      </c>
      <c r="DS1156" s="168" t="e">
        <f>IF(AND(DR1156=#REF!,BL1156=#REF!),'Tiến độ'!D1156,"")</f>
        <v>#REF!</v>
      </c>
    </row>
    <row r="1157" spans="1:123" ht="11.25" customHeight="1">
      <c r="A1157" s="309"/>
      <c r="B1157" s="312"/>
      <c r="C1157" s="254" t="s">
        <v>11956</v>
      </c>
      <c r="D1157" s="102" t="s">
        <v>11958</v>
      </c>
      <c r="E1157" s="103">
        <v>3</v>
      </c>
      <c r="F1157" s="104">
        <v>45</v>
      </c>
      <c r="G1157" s="105"/>
      <c r="H1157" s="106"/>
      <c r="I1157" s="107"/>
      <c r="J1157" s="28"/>
      <c r="K1157" s="108"/>
      <c r="L1157" s="109"/>
      <c r="M1157" s="109"/>
      <c r="N1157" s="110"/>
      <c r="O1157" s="108"/>
      <c r="P1157" s="109"/>
      <c r="Q1157" s="109"/>
      <c r="R1157" s="110"/>
      <c r="S1157" s="108"/>
      <c r="T1157" s="109"/>
      <c r="U1157" s="109"/>
      <c r="V1157" s="109"/>
      <c r="W1157" s="110"/>
      <c r="X1157" s="108"/>
      <c r="Y1157" s="109"/>
      <c r="Z1157" s="109"/>
      <c r="AA1157" s="110"/>
      <c r="AB1157" s="108"/>
      <c r="AC1157" s="109"/>
      <c r="AD1157" s="109"/>
      <c r="AE1157" s="110"/>
      <c r="AF1157" s="108"/>
      <c r="AG1157" s="109"/>
      <c r="AH1157" s="109"/>
      <c r="AI1157" s="362"/>
      <c r="AJ1157" s="363"/>
      <c r="AK1157" s="108"/>
      <c r="AL1157" s="109">
        <v>3</v>
      </c>
      <c r="AM1157" s="109">
        <v>3</v>
      </c>
      <c r="AN1157" s="110">
        <v>3</v>
      </c>
      <c r="AO1157" s="108">
        <v>3</v>
      </c>
      <c r="AP1157" s="109">
        <v>3</v>
      </c>
      <c r="AQ1157" s="109">
        <v>3</v>
      </c>
      <c r="AR1157" s="110">
        <v>3</v>
      </c>
      <c r="AS1157" s="111">
        <v>3</v>
      </c>
      <c r="AT1157" s="109">
        <v>3</v>
      </c>
      <c r="AU1157" s="109">
        <v>3</v>
      </c>
      <c r="AV1157" s="112">
        <v>3</v>
      </c>
      <c r="AW1157" s="108">
        <v>3</v>
      </c>
      <c r="AX1157" s="109">
        <v>3</v>
      </c>
      <c r="AY1157" s="109">
        <v>3</v>
      </c>
      <c r="AZ1157" s="109">
        <v>3</v>
      </c>
      <c r="BA1157" s="110"/>
      <c r="BB1157" s="111"/>
      <c r="BC1157" s="109"/>
      <c r="BD1157" s="109"/>
      <c r="BE1157" s="321"/>
      <c r="BF1157" s="322"/>
      <c r="BG1157" s="322"/>
      <c r="BH1157" s="322"/>
      <c r="BI1157" s="322"/>
      <c r="BJ1157" s="323"/>
      <c r="BK1157" s="48"/>
      <c r="BL1157" s="48"/>
      <c r="BN1157" s="146">
        <f t="shared" si="1780"/>
        <v>0</v>
      </c>
      <c r="BO1157" s="146">
        <f t="shared" si="1729"/>
        <v>0</v>
      </c>
      <c r="BP1157" s="146">
        <f t="shared" si="1730"/>
        <v>0</v>
      </c>
      <c r="BQ1157" s="146">
        <f t="shared" si="1731"/>
        <v>0</v>
      </c>
      <c r="BR1157" s="146">
        <f t="shared" si="1732"/>
        <v>0</v>
      </c>
      <c r="BS1157" s="146">
        <f t="shared" si="1733"/>
        <v>0</v>
      </c>
      <c r="BT1157" s="146">
        <f t="shared" si="1734"/>
        <v>0</v>
      </c>
      <c r="BU1157" s="146">
        <f t="shared" si="1735"/>
        <v>0</v>
      </c>
      <c r="BV1157" s="146">
        <f t="shared" si="1736"/>
        <v>0</v>
      </c>
      <c r="BW1157" s="146">
        <f t="shared" si="1737"/>
        <v>0</v>
      </c>
      <c r="BX1157" s="146">
        <f t="shared" si="1738"/>
        <v>0</v>
      </c>
      <c r="BY1157" s="146">
        <f t="shared" si="1739"/>
        <v>0</v>
      </c>
      <c r="BZ1157" s="146">
        <f t="shared" si="1740"/>
        <v>0</v>
      </c>
      <c r="CA1157" s="146">
        <f t="shared" si="1741"/>
        <v>0</v>
      </c>
      <c r="CB1157" s="146">
        <f t="shared" si="1742"/>
        <v>0</v>
      </c>
      <c r="CC1157" s="146">
        <f t="shared" si="1743"/>
        <v>0</v>
      </c>
      <c r="CD1157" s="146">
        <f t="shared" si="1744"/>
        <v>0</v>
      </c>
      <c r="CE1157" s="146">
        <f t="shared" si="1745"/>
        <v>0</v>
      </c>
      <c r="CF1157" s="146">
        <f t="shared" si="1746"/>
        <v>0</v>
      </c>
      <c r="CG1157" s="146">
        <f t="shared" si="1747"/>
        <v>0</v>
      </c>
      <c r="CH1157" s="146">
        <f t="shared" si="1748"/>
        <v>0</v>
      </c>
      <c r="CI1157" s="146">
        <f t="shared" si="1749"/>
        <v>0</v>
      </c>
      <c r="CJ1157" s="146">
        <f t="shared" si="1750"/>
        <v>0</v>
      </c>
      <c r="CK1157" s="146">
        <f t="shared" si="1751"/>
        <v>0</v>
      </c>
      <c r="CL1157" s="146">
        <f t="shared" si="1752"/>
        <v>0</v>
      </c>
      <c r="CM1157" s="146">
        <f t="shared" si="1753"/>
        <v>0</v>
      </c>
      <c r="CN1157" s="146">
        <f t="shared" si="1754"/>
        <v>0</v>
      </c>
      <c r="CO1157" s="146">
        <f t="shared" si="1755"/>
        <v>0</v>
      </c>
      <c r="CP1157" s="146">
        <f t="shared" si="1756"/>
        <v>0</v>
      </c>
      <c r="CQ1157" s="146">
        <f t="shared" si="1757"/>
        <v>0</v>
      </c>
      <c r="CR1157" s="146">
        <f t="shared" si="1758"/>
        <v>0</v>
      </c>
      <c r="CS1157" s="146">
        <f t="shared" si="1759"/>
        <v>0</v>
      </c>
      <c r="CT1157" s="146">
        <f t="shared" si="1760"/>
        <v>0</v>
      </c>
      <c r="CU1157" s="146">
        <f t="shared" si="1761"/>
        <v>0</v>
      </c>
      <c r="CV1157" s="146">
        <f t="shared" si="1762"/>
        <v>0</v>
      </c>
      <c r="CW1157" s="146">
        <f t="shared" si="1763"/>
        <v>0</v>
      </c>
      <c r="CX1157" s="146">
        <f t="shared" si="1764"/>
        <v>0</v>
      </c>
      <c r="CY1157" s="146">
        <f t="shared" si="1765"/>
        <v>0</v>
      </c>
      <c r="CZ1157" s="146">
        <f t="shared" si="1766"/>
        <v>0</v>
      </c>
      <c r="DA1157" s="146">
        <f t="shared" si="1767"/>
        <v>0</v>
      </c>
      <c r="DB1157" s="146">
        <f t="shared" si="1768"/>
        <v>0</v>
      </c>
      <c r="DC1157" s="146">
        <f t="shared" si="1769"/>
        <v>0</v>
      </c>
      <c r="DD1157" s="146">
        <f t="shared" si="1770"/>
        <v>0</v>
      </c>
      <c r="DE1157" s="146">
        <f t="shared" si="1771"/>
        <v>0</v>
      </c>
      <c r="DF1157" s="146">
        <f t="shared" si="1772"/>
        <v>0</v>
      </c>
      <c r="DG1157" s="146">
        <f t="shared" si="1773"/>
        <v>0</v>
      </c>
      <c r="DH1157" s="146">
        <f t="shared" si="1774"/>
        <v>0</v>
      </c>
      <c r="DI1157" s="146">
        <f t="shared" si="1775"/>
        <v>0</v>
      </c>
      <c r="DJ1157" s="146">
        <f t="shared" si="1776"/>
        <v>0</v>
      </c>
      <c r="DK1157" s="146">
        <f t="shared" si="1777"/>
        <v>0</v>
      </c>
      <c r="DL1157" s="146">
        <f t="shared" si="1778"/>
        <v>0</v>
      </c>
      <c r="DM1157" s="146">
        <f t="shared" si="1779"/>
        <v>0</v>
      </c>
      <c r="DN1157" s="65"/>
      <c r="DO1157" s="57"/>
      <c r="DP1157" s="57"/>
      <c r="DQ1157" s="58"/>
      <c r="DS1157" s="168" t="e">
        <f>IF(AND(DR1157=#REF!,BL1157=#REF!),'Tiến độ'!D1157,"")</f>
        <v>#REF!</v>
      </c>
    </row>
    <row r="1158" spans="1:123" ht="11.25" customHeight="1">
      <c r="A1158" s="309" t="str">
        <f>IF(B1158="","",MAX($A$7:A1153)+1)</f>
        <v/>
      </c>
      <c r="B1158" s="312"/>
      <c r="C1158" s="254" t="s">
        <v>11957</v>
      </c>
      <c r="D1158" s="102" t="s">
        <v>11959</v>
      </c>
      <c r="E1158" s="103">
        <v>2</v>
      </c>
      <c r="F1158" s="104">
        <v>30</v>
      </c>
      <c r="G1158" s="105"/>
      <c r="H1158" s="106"/>
      <c r="I1158" s="107"/>
      <c r="J1158" s="28"/>
      <c r="K1158" s="108"/>
      <c r="L1158" s="109"/>
      <c r="M1158" s="109"/>
      <c r="N1158" s="110"/>
      <c r="O1158" s="108"/>
      <c r="P1158" s="109"/>
      <c r="Q1158" s="109"/>
      <c r="R1158" s="110"/>
      <c r="S1158" s="108"/>
      <c r="T1158" s="109"/>
      <c r="U1158" s="109"/>
      <c r="V1158" s="109"/>
      <c r="W1158" s="110"/>
      <c r="X1158" s="108"/>
      <c r="Y1158" s="109"/>
      <c r="Z1158" s="109"/>
      <c r="AA1158" s="110"/>
      <c r="AB1158" s="108"/>
      <c r="AC1158" s="109"/>
      <c r="AD1158" s="109"/>
      <c r="AE1158" s="110"/>
      <c r="AF1158" s="108"/>
      <c r="AG1158" s="109"/>
      <c r="AH1158" s="109"/>
      <c r="AI1158" s="362"/>
      <c r="AJ1158" s="363"/>
      <c r="AK1158" s="108"/>
      <c r="AL1158" s="109">
        <v>2</v>
      </c>
      <c r="AM1158" s="109">
        <v>2</v>
      </c>
      <c r="AN1158" s="110">
        <v>2</v>
      </c>
      <c r="AO1158" s="108">
        <v>2</v>
      </c>
      <c r="AP1158" s="109">
        <v>2</v>
      </c>
      <c r="AQ1158" s="109">
        <v>2</v>
      </c>
      <c r="AR1158" s="110">
        <v>2</v>
      </c>
      <c r="AS1158" s="111">
        <v>2</v>
      </c>
      <c r="AT1158" s="109">
        <v>2</v>
      </c>
      <c r="AU1158" s="109">
        <v>2</v>
      </c>
      <c r="AV1158" s="112">
        <v>2</v>
      </c>
      <c r="AW1158" s="108">
        <v>2</v>
      </c>
      <c r="AX1158" s="109">
        <v>2</v>
      </c>
      <c r="AY1158" s="109">
        <v>2</v>
      </c>
      <c r="AZ1158" s="109">
        <v>2</v>
      </c>
      <c r="BA1158" s="110"/>
      <c r="BB1158" s="111"/>
      <c r="BC1158" s="109"/>
      <c r="BD1158" s="109"/>
      <c r="BE1158" s="321"/>
      <c r="BF1158" s="322"/>
      <c r="BG1158" s="322"/>
      <c r="BH1158" s="322"/>
      <c r="BI1158" s="322"/>
      <c r="BJ1158" s="323"/>
      <c r="BK1158" s="48"/>
      <c r="BL1158" s="48"/>
      <c r="BN1158" s="146">
        <f t="shared" si="1780"/>
        <v>0</v>
      </c>
      <c r="BO1158" s="146">
        <f t="shared" si="1729"/>
        <v>0</v>
      </c>
      <c r="BP1158" s="146">
        <f t="shared" si="1730"/>
        <v>0</v>
      </c>
      <c r="BQ1158" s="146">
        <f t="shared" si="1731"/>
        <v>0</v>
      </c>
      <c r="BR1158" s="146">
        <f t="shared" si="1732"/>
        <v>0</v>
      </c>
      <c r="BS1158" s="146">
        <f t="shared" si="1733"/>
        <v>0</v>
      </c>
      <c r="BT1158" s="146">
        <f t="shared" si="1734"/>
        <v>0</v>
      </c>
      <c r="BU1158" s="146">
        <f t="shared" si="1735"/>
        <v>0</v>
      </c>
      <c r="BV1158" s="146">
        <f t="shared" si="1736"/>
        <v>0</v>
      </c>
      <c r="BW1158" s="146">
        <f t="shared" si="1737"/>
        <v>0</v>
      </c>
      <c r="BX1158" s="146">
        <f t="shared" si="1738"/>
        <v>0</v>
      </c>
      <c r="BY1158" s="146">
        <f t="shared" si="1739"/>
        <v>0</v>
      </c>
      <c r="BZ1158" s="146">
        <f t="shared" si="1740"/>
        <v>0</v>
      </c>
      <c r="CA1158" s="146">
        <f t="shared" si="1741"/>
        <v>0</v>
      </c>
      <c r="CB1158" s="146">
        <f t="shared" si="1742"/>
        <v>0</v>
      </c>
      <c r="CC1158" s="146">
        <f t="shared" si="1743"/>
        <v>0</v>
      </c>
      <c r="CD1158" s="146">
        <f t="shared" si="1744"/>
        <v>0</v>
      </c>
      <c r="CE1158" s="146">
        <f t="shared" si="1745"/>
        <v>0</v>
      </c>
      <c r="CF1158" s="146">
        <f t="shared" si="1746"/>
        <v>0</v>
      </c>
      <c r="CG1158" s="146">
        <f t="shared" si="1747"/>
        <v>0</v>
      </c>
      <c r="CH1158" s="146">
        <f t="shared" si="1748"/>
        <v>0</v>
      </c>
      <c r="CI1158" s="146">
        <f t="shared" si="1749"/>
        <v>0</v>
      </c>
      <c r="CJ1158" s="146">
        <f t="shared" si="1750"/>
        <v>0</v>
      </c>
      <c r="CK1158" s="146">
        <f t="shared" si="1751"/>
        <v>0</v>
      </c>
      <c r="CL1158" s="146">
        <f t="shared" si="1752"/>
        <v>0</v>
      </c>
      <c r="CM1158" s="146">
        <f t="shared" si="1753"/>
        <v>0</v>
      </c>
      <c r="CN1158" s="146">
        <f t="shared" si="1754"/>
        <v>0</v>
      </c>
      <c r="CO1158" s="146">
        <f t="shared" si="1755"/>
        <v>0</v>
      </c>
      <c r="CP1158" s="146">
        <f t="shared" si="1756"/>
        <v>0</v>
      </c>
      <c r="CQ1158" s="146">
        <f t="shared" si="1757"/>
        <v>0</v>
      </c>
      <c r="CR1158" s="146">
        <f t="shared" si="1758"/>
        <v>0</v>
      </c>
      <c r="CS1158" s="146">
        <f t="shared" si="1759"/>
        <v>0</v>
      </c>
      <c r="CT1158" s="146">
        <f t="shared" si="1760"/>
        <v>0</v>
      </c>
      <c r="CU1158" s="146">
        <f t="shared" si="1761"/>
        <v>0</v>
      </c>
      <c r="CV1158" s="146">
        <f t="shared" si="1762"/>
        <v>0</v>
      </c>
      <c r="CW1158" s="146">
        <f t="shared" si="1763"/>
        <v>0</v>
      </c>
      <c r="CX1158" s="146">
        <f t="shared" si="1764"/>
        <v>0</v>
      </c>
      <c r="CY1158" s="146">
        <f t="shared" si="1765"/>
        <v>0</v>
      </c>
      <c r="CZ1158" s="146">
        <f t="shared" si="1766"/>
        <v>0</v>
      </c>
      <c r="DA1158" s="146">
        <f t="shared" si="1767"/>
        <v>0</v>
      </c>
      <c r="DB1158" s="146">
        <f t="shared" si="1768"/>
        <v>0</v>
      </c>
      <c r="DC1158" s="146">
        <f t="shared" si="1769"/>
        <v>0</v>
      </c>
      <c r="DD1158" s="146">
        <f t="shared" si="1770"/>
        <v>0</v>
      </c>
      <c r="DE1158" s="146">
        <f t="shared" si="1771"/>
        <v>0</v>
      </c>
      <c r="DF1158" s="146">
        <f t="shared" si="1772"/>
        <v>0</v>
      </c>
      <c r="DG1158" s="146">
        <f t="shared" si="1773"/>
        <v>0</v>
      </c>
      <c r="DH1158" s="146">
        <f t="shared" si="1774"/>
        <v>0</v>
      </c>
      <c r="DI1158" s="146">
        <f t="shared" si="1775"/>
        <v>0</v>
      </c>
      <c r="DJ1158" s="146">
        <f t="shared" si="1776"/>
        <v>0</v>
      </c>
      <c r="DK1158" s="146">
        <f t="shared" si="1777"/>
        <v>0</v>
      </c>
      <c r="DL1158" s="146">
        <f t="shared" si="1778"/>
        <v>0</v>
      </c>
      <c r="DM1158" s="146">
        <f t="shared" si="1779"/>
        <v>0</v>
      </c>
      <c r="DN1158" s="65"/>
      <c r="DO1158" s="57"/>
      <c r="DP1158" s="57"/>
      <c r="DQ1158" s="58"/>
      <c r="DS1158" s="168" t="e">
        <f>IF(AND(DR1158=#REF!,BL1158=#REF!),'Tiến độ'!D1158,"")</f>
        <v>#REF!</v>
      </c>
    </row>
    <row r="1159" spans="1:123" ht="11.25" customHeight="1">
      <c r="A1159" s="309" t="str">
        <f>IF(B1159="","",MAX($A$7:A1158)+1)</f>
        <v/>
      </c>
      <c r="B1159" s="312"/>
      <c r="C1159" s="254" t="s">
        <v>11961</v>
      </c>
      <c r="D1159" s="102" t="s">
        <v>11960</v>
      </c>
      <c r="E1159" s="103">
        <v>3</v>
      </c>
      <c r="F1159" s="104">
        <v>15</v>
      </c>
      <c r="G1159" s="105">
        <v>60</v>
      </c>
      <c r="H1159" s="106"/>
      <c r="I1159" s="107"/>
      <c r="J1159" s="28"/>
      <c r="K1159" s="108"/>
      <c r="L1159" s="109"/>
      <c r="M1159" s="109"/>
      <c r="N1159" s="110"/>
      <c r="O1159" s="108"/>
      <c r="P1159" s="109"/>
      <c r="Q1159" s="109"/>
      <c r="R1159" s="110"/>
      <c r="S1159" s="108"/>
      <c r="T1159" s="109"/>
      <c r="U1159" s="109"/>
      <c r="V1159" s="109"/>
      <c r="W1159" s="110"/>
      <c r="X1159" s="108"/>
      <c r="Y1159" s="109"/>
      <c r="Z1159" s="109"/>
      <c r="AA1159" s="110"/>
      <c r="AB1159" s="108"/>
      <c r="AC1159" s="109"/>
      <c r="AD1159" s="109"/>
      <c r="AE1159" s="110"/>
      <c r="AF1159" s="108"/>
      <c r="AG1159" s="109"/>
      <c r="AH1159" s="109"/>
      <c r="AI1159" s="362"/>
      <c r="AJ1159" s="363"/>
      <c r="AK1159" s="108"/>
      <c r="AL1159" s="109">
        <v>5</v>
      </c>
      <c r="AM1159" s="109">
        <v>5</v>
      </c>
      <c r="AN1159" s="110">
        <v>5</v>
      </c>
      <c r="AO1159" s="108">
        <v>5</v>
      </c>
      <c r="AP1159" s="109">
        <v>5</v>
      </c>
      <c r="AQ1159" s="109">
        <v>5</v>
      </c>
      <c r="AR1159" s="110">
        <v>5</v>
      </c>
      <c r="AS1159" s="111">
        <v>5</v>
      </c>
      <c r="AT1159" s="109">
        <v>5</v>
      </c>
      <c r="AU1159" s="109">
        <v>5</v>
      </c>
      <c r="AV1159" s="112">
        <v>5</v>
      </c>
      <c r="AW1159" s="108">
        <v>5</v>
      </c>
      <c r="AX1159" s="109">
        <v>5</v>
      </c>
      <c r="AY1159" s="109">
        <v>5</v>
      </c>
      <c r="AZ1159" s="109">
        <v>5</v>
      </c>
      <c r="BA1159" s="110"/>
      <c r="BB1159" s="111"/>
      <c r="BC1159" s="109"/>
      <c r="BD1159" s="109"/>
      <c r="BE1159" s="321"/>
      <c r="BF1159" s="322"/>
      <c r="BG1159" s="322"/>
      <c r="BH1159" s="322"/>
      <c r="BI1159" s="322"/>
      <c r="BJ1159" s="323"/>
      <c r="BK1159" s="48"/>
      <c r="BL1159" s="48"/>
      <c r="BN1159" s="146">
        <f t="shared" si="1780"/>
        <v>0</v>
      </c>
      <c r="BO1159" s="146">
        <f t="shared" ref="BO1159:BO1222" si="1851">IF(ISERROR(L1159-0)=TRUE,0,$H1159*L1159)</f>
        <v>0</v>
      </c>
      <c r="BP1159" s="146">
        <f t="shared" ref="BP1159:BP1222" si="1852">IF(ISERROR(M1159-0)=TRUE,0,$H1159*M1159)</f>
        <v>0</v>
      </c>
      <c r="BQ1159" s="146">
        <f t="shared" ref="BQ1159:BQ1222" si="1853">IF(ISERROR(N1159-0)=TRUE,0,$H1159*N1159)</f>
        <v>0</v>
      </c>
      <c r="BR1159" s="146">
        <f t="shared" ref="BR1159:BR1222" si="1854">IF(ISERROR(O1159-0)=TRUE,0,$H1159*O1159)</f>
        <v>0</v>
      </c>
      <c r="BS1159" s="146">
        <f t="shared" ref="BS1159:BS1222" si="1855">IF(ISERROR(P1159-0)=TRUE,0,$H1159*P1159)</f>
        <v>0</v>
      </c>
      <c r="BT1159" s="146">
        <f t="shared" ref="BT1159:BT1222" si="1856">IF(ISERROR(Q1159-0)=TRUE,0,$H1159*Q1159)</f>
        <v>0</v>
      </c>
      <c r="BU1159" s="146">
        <f t="shared" ref="BU1159:BU1222" si="1857">IF(ISERROR(R1159-0)=TRUE,0,$H1159*R1159)</f>
        <v>0</v>
      </c>
      <c r="BV1159" s="146">
        <f t="shared" ref="BV1159:BV1222" si="1858">IF(ISERROR(S1159-0)=TRUE,0,$H1159*S1159)</f>
        <v>0</v>
      </c>
      <c r="BW1159" s="146">
        <f t="shared" ref="BW1159:BW1222" si="1859">IF(ISERROR(T1159-0)=TRUE,0,$H1159*T1159)</f>
        <v>0</v>
      </c>
      <c r="BX1159" s="146">
        <f t="shared" ref="BX1159:BX1222" si="1860">IF(ISERROR(U1159-0)=TRUE,0,$H1159*U1159)</f>
        <v>0</v>
      </c>
      <c r="BY1159" s="146">
        <f t="shared" ref="BY1159:BY1222" si="1861">IF(ISERROR(V1159-0)=TRUE,0,$H1159*V1159)</f>
        <v>0</v>
      </c>
      <c r="BZ1159" s="146">
        <f t="shared" ref="BZ1159:BZ1222" si="1862">IF(ISERROR(W1159-0)=TRUE,0,$H1159*W1159)</f>
        <v>0</v>
      </c>
      <c r="CA1159" s="146">
        <f t="shared" ref="CA1159:CA1222" si="1863">IF(ISERROR(X1159-0)=TRUE,0,$H1159*X1159)</f>
        <v>0</v>
      </c>
      <c r="CB1159" s="146">
        <f t="shared" ref="CB1159:CB1222" si="1864">IF(ISERROR(Y1159-0)=TRUE,0,$H1159*Y1159)</f>
        <v>0</v>
      </c>
      <c r="CC1159" s="146">
        <f t="shared" ref="CC1159:CC1222" si="1865">IF(ISERROR(Z1159-0)=TRUE,0,$H1159*Z1159)</f>
        <v>0</v>
      </c>
      <c r="CD1159" s="146">
        <f t="shared" ref="CD1159:CD1222" si="1866">IF(ISERROR(AA1159-0)=TRUE,0,$H1159*AA1159)</f>
        <v>0</v>
      </c>
      <c r="CE1159" s="146">
        <f t="shared" ref="CE1159:CE1222" si="1867">IF(ISERROR(AB1159-0)=TRUE,0,$H1159*AB1159)</f>
        <v>0</v>
      </c>
      <c r="CF1159" s="146">
        <f t="shared" ref="CF1159:CF1222" si="1868">IF(ISERROR(AC1159-0)=TRUE,0,$H1159*AC1159)</f>
        <v>0</v>
      </c>
      <c r="CG1159" s="146">
        <f t="shared" ref="CG1159:CG1222" si="1869">IF(ISERROR(AD1159-0)=TRUE,0,$H1159*AD1159)</f>
        <v>0</v>
      </c>
      <c r="CH1159" s="146">
        <f t="shared" ref="CH1159:CH1222" si="1870">IF(ISERROR(AE1159-0)=TRUE,0,$H1159*AE1159)</f>
        <v>0</v>
      </c>
      <c r="CI1159" s="146">
        <f t="shared" ref="CI1159:CI1222" si="1871">IF(ISERROR(AF1159-0)=TRUE,0,$H1159*AF1159)</f>
        <v>0</v>
      </c>
      <c r="CJ1159" s="146">
        <f t="shared" ref="CJ1159:CJ1222" si="1872">IF(ISERROR(AG1159-0)=TRUE,0,$H1159*AG1159)</f>
        <v>0</v>
      </c>
      <c r="CK1159" s="146">
        <f t="shared" ref="CK1159:CK1222" si="1873">IF(ISERROR(AH1159-0)=TRUE,0,$H1159*AH1159)</f>
        <v>0</v>
      </c>
      <c r="CL1159" s="146">
        <f t="shared" ref="CL1159:CL1222" si="1874">IF(ISERROR(AI1159-0)=TRUE,0,$H1159*AI1159)</f>
        <v>0</v>
      </c>
      <c r="CM1159" s="146">
        <f t="shared" ref="CM1159:CM1222" si="1875">IF(ISERROR(AJ1159-0)=TRUE,0,$H1159*AJ1159)</f>
        <v>0</v>
      </c>
      <c r="CN1159" s="146">
        <f t="shared" ref="CN1159:CN1222" si="1876">IF(ISERROR(AK1159-0)=TRUE,0,$H1159*AK1159)</f>
        <v>0</v>
      </c>
      <c r="CO1159" s="146">
        <f t="shared" ref="CO1159:CO1222" si="1877">IF(ISERROR(AL1159-0)=TRUE,0,$H1159*AL1159)</f>
        <v>0</v>
      </c>
      <c r="CP1159" s="146">
        <f t="shared" ref="CP1159:CP1222" si="1878">IF(ISERROR(AM1159-0)=TRUE,0,$H1159*AM1159)</f>
        <v>0</v>
      </c>
      <c r="CQ1159" s="146">
        <f t="shared" ref="CQ1159:CQ1222" si="1879">IF(ISERROR(AN1159-0)=TRUE,0,$H1159*AN1159)</f>
        <v>0</v>
      </c>
      <c r="CR1159" s="146">
        <f t="shared" ref="CR1159:CR1222" si="1880">IF(ISERROR(AO1159-0)=TRUE,0,$H1159*AO1159)</f>
        <v>0</v>
      </c>
      <c r="CS1159" s="146">
        <f t="shared" ref="CS1159:CS1222" si="1881">IF(ISERROR(AP1159-0)=TRUE,0,$H1159*AP1159)</f>
        <v>0</v>
      </c>
      <c r="CT1159" s="146">
        <f t="shared" ref="CT1159:CT1222" si="1882">IF(ISERROR(AQ1159-0)=TRUE,0,$H1159*AQ1159)</f>
        <v>0</v>
      </c>
      <c r="CU1159" s="146">
        <f t="shared" ref="CU1159:CU1222" si="1883">IF(ISERROR(AR1159-0)=TRUE,0,$H1159*AR1159)</f>
        <v>0</v>
      </c>
      <c r="CV1159" s="146">
        <f t="shared" ref="CV1159:CV1222" si="1884">IF(ISERROR(AS1159-0)=TRUE,0,$H1159*AS1159)</f>
        <v>0</v>
      </c>
      <c r="CW1159" s="146">
        <f t="shared" ref="CW1159:CW1222" si="1885">IF(ISERROR(AT1159-0)=TRUE,0,$H1159*AT1159)</f>
        <v>0</v>
      </c>
      <c r="CX1159" s="146">
        <f t="shared" ref="CX1159:CX1222" si="1886">IF(ISERROR(AU1159-0)=TRUE,0,$H1159*AU1159)</f>
        <v>0</v>
      </c>
      <c r="CY1159" s="146">
        <f t="shared" ref="CY1159:CY1222" si="1887">IF(ISERROR(AV1159-0)=TRUE,0,$H1159*AV1159)</f>
        <v>0</v>
      </c>
      <c r="CZ1159" s="146">
        <f t="shared" ref="CZ1159:CZ1222" si="1888">IF(ISERROR(AW1159-0)=TRUE,0,$H1159*AW1159)</f>
        <v>0</v>
      </c>
      <c r="DA1159" s="146">
        <f t="shared" ref="DA1159:DA1222" si="1889">IF(ISERROR(AX1159-0)=TRUE,0,$H1159*AX1159)</f>
        <v>0</v>
      </c>
      <c r="DB1159" s="146">
        <f t="shared" ref="DB1159:DB1222" si="1890">IF(ISERROR(AY1159-0)=TRUE,0,$H1159*AY1159)</f>
        <v>0</v>
      </c>
      <c r="DC1159" s="146">
        <f t="shared" ref="DC1159:DC1222" si="1891">IF(ISERROR(AZ1159-0)=TRUE,0,$H1159*AZ1159)</f>
        <v>0</v>
      </c>
      <c r="DD1159" s="146">
        <f t="shared" ref="DD1159:DD1222" si="1892">IF(ISERROR(BA1159-0)=TRUE,0,$H1159*BA1159)</f>
        <v>0</v>
      </c>
      <c r="DE1159" s="146">
        <f t="shared" ref="DE1159:DE1222" si="1893">IF(ISERROR(BB1159-0)=TRUE,0,$H1159*BB1159)</f>
        <v>0</v>
      </c>
      <c r="DF1159" s="146">
        <f t="shared" ref="DF1159:DF1222" si="1894">IF(ISERROR(BC1159-0)=TRUE,0,$H1159*BC1159)</f>
        <v>0</v>
      </c>
      <c r="DG1159" s="146">
        <f t="shared" ref="DG1159:DG1222" si="1895">IF(ISERROR(BD1159-0)=TRUE,0,$H1159*BD1159)</f>
        <v>0</v>
      </c>
      <c r="DH1159" s="146">
        <f t="shared" ref="DH1159:DH1222" si="1896">IF(ISERROR(BE1159-0)=TRUE,0,$H1159*BE1159)</f>
        <v>0</v>
      </c>
      <c r="DI1159" s="146">
        <f t="shared" ref="DI1159:DI1222" si="1897">IF(ISERROR(BF1159-0)=TRUE,0,$H1159*BF1159)</f>
        <v>0</v>
      </c>
      <c r="DJ1159" s="146">
        <f t="shared" ref="DJ1159:DJ1222" si="1898">IF(ISERROR(BG1159-0)=TRUE,0,$H1159*BG1159)</f>
        <v>0</v>
      </c>
      <c r="DK1159" s="146">
        <f t="shared" ref="DK1159:DK1222" si="1899">IF(ISERROR(BH1159-0)=TRUE,0,$H1159*BH1159)</f>
        <v>0</v>
      </c>
      <c r="DL1159" s="146">
        <f t="shared" ref="DL1159:DL1222" si="1900">IF(ISERROR(BI1159-0)=TRUE,0,$H1159*BI1159)</f>
        <v>0</v>
      </c>
      <c r="DM1159" s="146">
        <f t="shared" ref="DM1159:DM1222" si="1901">IF(ISERROR(BJ1159-0)=TRUE,0,$H1159*BJ1159)</f>
        <v>0</v>
      </c>
      <c r="DN1159" s="65"/>
      <c r="DO1159" s="57"/>
      <c r="DP1159" s="57"/>
      <c r="DQ1159" s="58"/>
      <c r="DS1159" s="168" t="e">
        <f>IF(AND(DR1159=#REF!,BL1159=#REF!),'Tiến độ'!D1159,"")</f>
        <v>#REF!</v>
      </c>
    </row>
    <row r="1160" spans="1:123" ht="11.25" customHeight="1">
      <c r="A1160" s="309"/>
      <c r="B1160" s="312"/>
      <c r="C1160" s="254" t="s">
        <v>11964</v>
      </c>
      <c r="D1160" s="102" t="s">
        <v>11962</v>
      </c>
      <c r="E1160" s="103">
        <v>2</v>
      </c>
      <c r="F1160" s="104"/>
      <c r="G1160" s="105">
        <v>60</v>
      </c>
      <c r="H1160" s="106"/>
      <c r="I1160" s="107"/>
      <c r="J1160" s="28"/>
      <c r="K1160" s="108"/>
      <c r="L1160" s="109"/>
      <c r="M1160" s="109"/>
      <c r="N1160" s="110"/>
      <c r="O1160" s="108"/>
      <c r="P1160" s="109"/>
      <c r="Q1160" s="109"/>
      <c r="R1160" s="110"/>
      <c r="S1160" s="108"/>
      <c r="T1160" s="109"/>
      <c r="U1160" s="109"/>
      <c r="V1160" s="109"/>
      <c r="W1160" s="110"/>
      <c r="X1160" s="108"/>
      <c r="Y1160" s="109"/>
      <c r="Z1160" s="109"/>
      <c r="AA1160" s="110"/>
      <c r="AB1160" s="108"/>
      <c r="AC1160" s="109"/>
      <c r="AD1160" s="109"/>
      <c r="AE1160" s="110"/>
      <c r="AF1160" s="108"/>
      <c r="AG1160" s="109"/>
      <c r="AH1160" s="109"/>
      <c r="AI1160" s="362"/>
      <c r="AJ1160" s="363"/>
      <c r="AK1160" s="108"/>
      <c r="AL1160" s="109">
        <v>4</v>
      </c>
      <c r="AM1160" s="109">
        <v>4</v>
      </c>
      <c r="AN1160" s="110">
        <v>4</v>
      </c>
      <c r="AO1160" s="108">
        <v>4</v>
      </c>
      <c r="AP1160" s="109">
        <v>4</v>
      </c>
      <c r="AQ1160" s="109">
        <v>4</v>
      </c>
      <c r="AR1160" s="110">
        <v>4</v>
      </c>
      <c r="AS1160" s="111">
        <v>4</v>
      </c>
      <c r="AT1160" s="109">
        <v>4</v>
      </c>
      <c r="AU1160" s="109">
        <v>4</v>
      </c>
      <c r="AV1160" s="112">
        <v>4</v>
      </c>
      <c r="AW1160" s="108">
        <v>4</v>
      </c>
      <c r="AX1160" s="109">
        <v>4</v>
      </c>
      <c r="AY1160" s="109">
        <v>4</v>
      </c>
      <c r="AZ1160" s="109">
        <v>4</v>
      </c>
      <c r="BA1160" s="110"/>
      <c r="BB1160" s="111"/>
      <c r="BC1160" s="109"/>
      <c r="BD1160" s="109"/>
      <c r="BE1160" s="321"/>
      <c r="BF1160" s="322"/>
      <c r="BG1160" s="322"/>
      <c r="BH1160" s="322"/>
      <c r="BI1160" s="322"/>
      <c r="BJ1160" s="323"/>
      <c r="BK1160" s="48"/>
      <c r="BL1160" s="48"/>
      <c r="BN1160" s="146">
        <f t="shared" ref="BN1160:BN1223" si="1902">IF(ISERROR(K1160-0)=TRUE,0,$H1160*K1160)</f>
        <v>0</v>
      </c>
      <c r="BO1160" s="146">
        <f t="shared" si="1851"/>
        <v>0</v>
      </c>
      <c r="BP1160" s="146">
        <f t="shared" si="1852"/>
        <v>0</v>
      </c>
      <c r="BQ1160" s="146">
        <f t="shared" si="1853"/>
        <v>0</v>
      </c>
      <c r="BR1160" s="146">
        <f t="shared" si="1854"/>
        <v>0</v>
      </c>
      <c r="BS1160" s="146">
        <f t="shared" si="1855"/>
        <v>0</v>
      </c>
      <c r="BT1160" s="146">
        <f t="shared" si="1856"/>
        <v>0</v>
      </c>
      <c r="BU1160" s="146">
        <f t="shared" si="1857"/>
        <v>0</v>
      </c>
      <c r="BV1160" s="146">
        <f t="shared" si="1858"/>
        <v>0</v>
      </c>
      <c r="BW1160" s="146">
        <f t="shared" si="1859"/>
        <v>0</v>
      </c>
      <c r="BX1160" s="146">
        <f t="shared" si="1860"/>
        <v>0</v>
      </c>
      <c r="BY1160" s="146">
        <f t="shared" si="1861"/>
        <v>0</v>
      </c>
      <c r="BZ1160" s="146">
        <f t="shared" si="1862"/>
        <v>0</v>
      </c>
      <c r="CA1160" s="146">
        <f t="shared" si="1863"/>
        <v>0</v>
      </c>
      <c r="CB1160" s="146">
        <f t="shared" si="1864"/>
        <v>0</v>
      </c>
      <c r="CC1160" s="146">
        <f t="shared" si="1865"/>
        <v>0</v>
      </c>
      <c r="CD1160" s="146">
        <f t="shared" si="1866"/>
        <v>0</v>
      </c>
      <c r="CE1160" s="146">
        <f t="shared" si="1867"/>
        <v>0</v>
      </c>
      <c r="CF1160" s="146">
        <f t="shared" si="1868"/>
        <v>0</v>
      </c>
      <c r="CG1160" s="146">
        <f t="shared" si="1869"/>
        <v>0</v>
      </c>
      <c r="CH1160" s="146">
        <f t="shared" si="1870"/>
        <v>0</v>
      </c>
      <c r="CI1160" s="146">
        <f t="shared" si="1871"/>
        <v>0</v>
      </c>
      <c r="CJ1160" s="146">
        <f t="shared" si="1872"/>
        <v>0</v>
      </c>
      <c r="CK1160" s="146">
        <f t="shared" si="1873"/>
        <v>0</v>
      </c>
      <c r="CL1160" s="146">
        <f t="shared" si="1874"/>
        <v>0</v>
      </c>
      <c r="CM1160" s="146">
        <f t="shared" si="1875"/>
        <v>0</v>
      </c>
      <c r="CN1160" s="146">
        <f t="shared" si="1876"/>
        <v>0</v>
      </c>
      <c r="CO1160" s="146">
        <f t="shared" si="1877"/>
        <v>0</v>
      </c>
      <c r="CP1160" s="146">
        <f t="shared" si="1878"/>
        <v>0</v>
      </c>
      <c r="CQ1160" s="146">
        <f t="shared" si="1879"/>
        <v>0</v>
      </c>
      <c r="CR1160" s="146">
        <f t="shared" si="1880"/>
        <v>0</v>
      </c>
      <c r="CS1160" s="146">
        <f t="shared" si="1881"/>
        <v>0</v>
      </c>
      <c r="CT1160" s="146">
        <f t="shared" si="1882"/>
        <v>0</v>
      </c>
      <c r="CU1160" s="146">
        <f t="shared" si="1883"/>
        <v>0</v>
      </c>
      <c r="CV1160" s="146">
        <f t="shared" si="1884"/>
        <v>0</v>
      </c>
      <c r="CW1160" s="146">
        <f t="shared" si="1885"/>
        <v>0</v>
      </c>
      <c r="CX1160" s="146">
        <f t="shared" si="1886"/>
        <v>0</v>
      </c>
      <c r="CY1160" s="146">
        <f t="shared" si="1887"/>
        <v>0</v>
      </c>
      <c r="CZ1160" s="146">
        <f t="shared" si="1888"/>
        <v>0</v>
      </c>
      <c r="DA1160" s="146">
        <f t="shared" si="1889"/>
        <v>0</v>
      </c>
      <c r="DB1160" s="146">
        <f t="shared" si="1890"/>
        <v>0</v>
      </c>
      <c r="DC1160" s="146">
        <f t="shared" si="1891"/>
        <v>0</v>
      </c>
      <c r="DD1160" s="146">
        <f t="shared" si="1892"/>
        <v>0</v>
      </c>
      <c r="DE1160" s="146">
        <f t="shared" si="1893"/>
        <v>0</v>
      </c>
      <c r="DF1160" s="146">
        <f t="shared" si="1894"/>
        <v>0</v>
      </c>
      <c r="DG1160" s="146">
        <f t="shared" si="1895"/>
        <v>0</v>
      </c>
      <c r="DH1160" s="146">
        <f t="shared" si="1896"/>
        <v>0</v>
      </c>
      <c r="DI1160" s="146">
        <f t="shared" si="1897"/>
        <v>0</v>
      </c>
      <c r="DJ1160" s="146">
        <f t="shared" si="1898"/>
        <v>0</v>
      </c>
      <c r="DK1160" s="146">
        <f t="shared" si="1899"/>
        <v>0</v>
      </c>
      <c r="DL1160" s="146">
        <f t="shared" si="1900"/>
        <v>0</v>
      </c>
      <c r="DM1160" s="146">
        <f t="shared" si="1901"/>
        <v>0</v>
      </c>
      <c r="DN1160" s="65"/>
      <c r="DO1160" s="57"/>
      <c r="DP1160" s="57"/>
      <c r="DQ1160" s="58"/>
      <c r="DS1160" s="168" t="e">
        <f>IF(AND(DR1160=#REF!,BL1160=#REF!),'Tiến độ'!D1160,"")</f>
        <v>#REF!</v>
      </c>
    </row>
    <row r="1161" spans="1:123" ht="11.25" customHeight="1">
      <c r="A1161" s="309"/>
      <c r="B1161" s="312"/>
      <c r="C1161" s="254" t="s">
        <v>11963</v>
      </c>
      <c r="D1161" s="102" t="s">
        <v>11965</v>
      </c>
      <c r="E1161" s="103">
        <v>2</v>
      </c>
      <c r="F1161" s="104"/>
      <c r="G1161" s="105">
        <v>60</v>
      </c>
      <c r="H1161" s="106"/>
      <c r="I1161" s="107"/>
      <c r="J1161" s="28"/>
      <c r="K1161" s="108"/>
      <c r="L1161" s="109"/>
      <c r="M1161" s="109"/>
      <c r="N1161" s="110"/>
      <c r="O1161" s="108"/>
      <c r="P1161" s="109"/>
      <c r="Q1161" s="109"/>
      <c r="R1161" s="110"/>
      <c r="S1161" s="108"/>
      <c r="T1161" s="109"/>
      <c r="U1161" s="109"/>
      <c r="V1161" s="109"/>
      <c r="W1161" s="110"/>
      <c r="X1161" s="108"/>
      <c r="Y1161" s="109"/>
      <c r="Z1161" s="109"/>
      <c r="AA1161" s="110"/>
      <c r="AB1161" s="108"/>
      <c r="AC1161" s="109"/>
      <c r="AD1161" s="109"/>
      <c r="AE1161" s="110"/>
      <c r="AF1161" s="108"/>
      <c r="AG1161" s="109"/>
      <c r="AH1161" s="109"/>
      <c r="AI1161" s="362"/>
      <c r="AJ1161" s="363"/>
      <c r="AK1161" s="108"/>
      <c r="AL1161" s="109">
        <v>4</v>
      </c>
      <c r="AM1161" s="109">
        <v>4</v>
      </c>
      <c r="AN1161" s="110">
        <v>4</v>
      </c>
      <c r="AO1161" s="108">
        <v>4</v>
      </c>
      <c r="AP1161" s="109">
        <v>4</v>
      </c>
      <c r="AQ1161" s="109">
        <v>4</v>
      </c>
      <c r="AR1161" s="110">
        <v>4</v>
      </c>
      <c r="AS1161" s="111">
        <v>4</v>
      </c>
      <c r="AT1161" s="109">
        <v>4</v>
      </c>
      <c r="AU1161" s="109">
        <v>4</v>
      </c>
      <c r="AV1161" s="112">
        <v>4</v>
      </c>
      <c r="AW1161" s="108">
        <v>4</v>
      </c>
      <c r="AX1161" s="109">
        <v>4</v>
      </c>
      <c r="AY1161" s="109">
        <v>4</v>
      </c>
      <c r="AZ1161" s="109">
        <v>4</v>
      </c>
      <c r="BA1161" s="110"/>
      <c r="BB1161" s="111"/>
      <c r="BC1161" s="109"/>
      <c r="BD1161" s="109"/>
      <c r="BE1161" s="321"/>
      <c r="BF1161" s="322"/>
      <c r="BG1161" s="322"/>
      <c r="BH1161" s="322"/>
      <c r="BI1161" s="322"/>
      <c r="BJ1161" s="323"/>
      <c r="BK1161" s="48"/>
      <c r="BL1161" s="48"/>
      <c r="BN1161" s="146">
        <f t="shared" si="1902"/>
        <v>0</v>
      </c>
      <c r="BO1161" s="146">
        <f t="shared" si="1851"/>
        <v>0</v>
      </c>
      <c r="BP1161" s="146">
        <f t="shared" si="1852"/>
        <v>0</v>
      </c>
      <c r="BQ1161" s="146">
        <f t="shared" si="1853"/>
        <v>0</v>
      </c>
      <c r="BR1161" s="146">
        <f t="shared" si="1854"/>
        <v>0</v>
      </c>
      <c r="BS1161" s="146">
        <f t="shared" si="1855"/>
        <v>0</v>
      </c>
      <c r="BT1161" s="146">
        <f t="shared" si="1856"/>
        <v>0</v>
      </c>
      <c r="BU1161" s="146">
        <f t="shared" si="1857"/>
        <v>0</v>
      </c>
      <c r="BV1161" s="146">
        <f t="shared" si="1858"/>
        <v>0</v>
      </c>
      <c r="BW1161" s="146">
        <f t="shared" si="1859"/>
        <v>0</v>
      </c>
      <c r="BX1161" s="146">
        <f t="shared" si="1860"/>
        <v>0</v>
      </c>
      <c r="BY1161" s="146">
        <f t="shared" si="1861"/>
        <v>0</v>
      </c>
      <c r="BZ1161" s="146">
        <f t="shared" si="1862"/>
        <v>0</v>
      </c>
      <c r="CA1161" s="146">
        <f t="shared" si="1863"/>
        <v>0</v>
      </c>
      <c r="CB1161" s="146">
        <f t="shared" si="1864"/>
        <v>0</v>
      </c>
      <c r="CC1161" s="146">
        <f t="shared" si="1865"/>
        <v>0</v>
      </c>
      <c r="CD1161" s="146">
        <f t="shared" si="1866"/>
        <v>0</v>
      </c>
      <c r="CE1161" s="146">
        <f t="shared" si="1867"/>
        <v>0</v>
      </c>
      <c r="CF1161" s="146">
        <f t="shared" si="1868"/>
        <v>0</v>
      </c>
      <c r="CG1161" s="146">
        <f t="shared" si="1869"/>
        <v>0</v>
      </c>
      <c r="CH1161" s="146">
        <f t="shared" si="1870"/>
        <v>0</v>
      </c>
      <c r="CI1161" s="146">
        <f t="shared" si="1871"/>
        <v>0</v>
      </c>
      <c r="CJ1161" s="146">
        <f t="shared" si="1872"/>
        <v>0</v>
      </c>
      <c r="CK1161" s="146">
        <f t="shared" si="1873"/>
        <v>0</v>
      </c>
      <c r="CL1161" s="146">
        <f t="shared" si="1874"/>
        <v>0</v>
      </c>
      <c r="CM1161" s="146">
        <f t="shared" si="1875"/>
        <v>0</v>
      </c>
      <c r="CN1161" s="146">
        <f t="shared" si="1876"/>
        <v>0</v>
      </c>
      <c r="CO1161" s="146">
        <f t="shared" si="1877"/>
        <v>0</v>
      </c>
      <c r="CP1161" s="146">
        <f t="shared" si="1878"/>
        <v>0</v>
      </c>
      <c r="CQ1161" s="146">
        <f t="shared" si="1879"/>
        <v>0</v>
      </c>
      <c r="CR1161" s="146">
        <f t="shared" si="1880"/>
        <v>0</v>
      </c>
      <c r="CS1161" s="146">
        <f t="shared" si="1881"/>
        <v>0</v>
      </c>
      <c r="CT1161" s="146">
        <f t="shared" si="1882"/>
        <v>0</v>
      </c>
      <c r="CU1161" s="146">
        <f t="shared" si="1883"/>
        <v>0</v>
      </c>
      <c r="CV1161" s="146">
        <f t="shared" si="1884"/>
        <v>0</v>
      </c>
      <c r="CW1161" s="146">
        <f t="shared" si="1885"/>
        <v>0</v>
      </c>
      <c r="CX1161" s="146">
        <f t="shared" si="1886"/>
        <v>0</v>
      </c>
      <c r="CY1161" s="146">
        <f t="shared" si="1887"/>
        <v>0</v>
      </c>
      <c r="CZ1161" s="146">
        <f t="shared" si="1888"/>
        <v>0</v>
      </c>
      <c r="DA1161" s="146">
        <f t="shared" si="1889"/>
        <v>0</v>
      </c>
      <c r="DB1161" s="146">
        <f t="shared" si="1890"/>
        <v>0</v>
      </c>
      <c r="DC1161" s="146">
        <f t="shared" si="1891"/>
        <v>0</v>
      </c>
      <c r="DD1161" s="146">
        <f t="shared" si="1892"/>
        <v>0</v>
      </c>
      <c r="DE1161" s="146">
        <f t="shared" si="1893"/>
        <v>0</v>
      </c>
      <c r="DF1161" s="146">
        <f t="shared" si="1894"/>
        <v>0</v>
      </c>
      <c r="DG1161" s="146">
        <f t="shared" si="1895"/>
        <v>0</v>
      </c>
      <c r="DH1161" s="146">
        <f t="shared" si="1896"/>
        <v>0</v>
      </c>
      <c r="DI1161" s="146">
        <f t="shared" si="1897"/>
        <v>0</v>
      </c>
      <c r="DJ1161" s="146">
        <f t="shared" si="1898"/>
        <v>0</v>
      </c>
      <c r="DK1161" s="146">
        <f t="shared" si="1899"/>
        <v>0</v>
      </c>
      <c r="DL1161" s="146">
        <f t="shared" si="1900"/>
        <v>0</v>
      </c>
      <c r="DM1161" s="146">
        <f t="shared" si="1901"/>
        <v>0</v>
      </c>
      <c r="DN1161" s="65"/>
      <c r="DO1161" s="57"/>
      <c r="DP1161" s="57"/>
      <c r="DQ1161" s="58"/>
      <c r="DS1161" s="168" t="e">
        <f>IF(AND(DR1161=#REF!,BL1161=#REF!),'Tiến độ'!D1161,"")</f>
        <v>#REF!</v>
      </c>
    </row>
    <row r="1162" spans="1:123" ht="11.25" customHeight="1">
      <c r="A1162" s="309" t="str">
        <f>IF(B1162="","",MAX($A$7:A1159)+1)</f>
        <v/>
      </c>
      <c r="B1162" s="312"/>
      <c r="C1162" s="254" t="s">
        <v>1023</v>
      </c>
      <c r="D1162" s="102" t="s">
        <v>1024</v>
      </c>
      <c r="E1162" s="103">
        <v>2</v>
      </c>
      <c r="F1162" s="104">
        <v>30</v>
      </c>
      <c r="G1162" s="105"/>
      <c r="H1162" s="106">
        <f>H1156</f>
        <v>1</v>
      </c>
      <c r="I1162" s="107">
        <f>I1156</f>
        <v>0</v>
      </c>
      <c r="J1162" s="28"/>
      <c r="K1162" s="108"/>
      <c r="L1162" s="109"/>
      <c r="M1162" s="109"/>
      <c r="N1162" s="110"/>
      <c r="O1162" s="108"/>
      <c r="P1162" s="109"/>
      <c r="Q1162" s="109"/>
      <c r="R1162" s="110"/>
      <c r="S1162" s="108"/>
      <c r="T1162" s="109"/>
      <c r="U1162" s="109"/>
      <c r="V1162" s="109"/>
      <c r="W1162" s="110"/>
      <c r="X1162" s="108"/>
      <c r="Y1162" s="109"/>
      <c r="Z1162" s="109"/>
      <c r="AA1162" s="110"/>
      <c r="AB1162" s="108"/>
      <c r="AC1162" s="109"/>
      <c r="AD1162" s="109"/>
      <c r="AE1162" s="110"/>
      <c r="AF1162" s="108"/>
      <c r="AG1162" s="109"/>
      <c r="AH1162" s="109"/>
      <c r="AI1162" s="362"/>
      <c r="AJ1162" s="363"/>
      <c r="AK1162" s="108"/>
      <c r="AL1162" s="109">
        <v>2</v>
      </c>
      <c r="AM1162" s="109">
        <v>2</v>
      </c>
      <c r="AN1162" s="110">
        <v>2</v>
      </c>
      <c r="AO1162" s="108">
        <v>2</v>
      </c>
      <c r="AP1162" s="109">
        <v>2</v>
      </c>
      <c r="AQ1162" s="109">
        <v>2</v>
      </c>
      <c r="AR1162" s="110">
        <v>2</v>
      </c>
      <c r="AS1162" s="111">
        <v>2</v>
      </c>
      <c r="AT1162" s="109">
        <v>2</v>
      </c>
      <c r="AU1162" s="109">
        <v>2</v>
      </c>
      <c r="AV1162" s="112">
        <v>2</v>
      </c>
      <c r="AW1162" s="108">
        <v>2</v>
      </c>
      <c r="AX1162" s="109">
        <v>2</v>
      </c>
      <c r="AY1162" s="109">
        <v>2</v>
      </c>
      <c r="AZ1162" s="109">
        <v>2</v>
      </c>
      <c r="BA1162" s="110" t="s">
        <v>163</v>
      </c>
      <c r="BB1162" s="111" t="s">
        <v>163</v>
      </c>
      <c r="BC1162" s="109" t="s">
        <v>163</v>
      </c>
      <c r="BD1162" s="109" t="s">
        <v>163</v>
      </c>
      <c r="BE1162" s="321"/>
      <c r="BF1162" s="322"/>
      <c r="BG1162" s="322"/>
      <c r="BH1162" s="322"/>
      <c r="BI1162" s="322"/>
      <c r="BJ1162" s="323"/>
      <c r="BK1162" s="48" t="s">
        <v>1077</v>
      </c>
      <c r="BL1162" s="48" t="s">
        <v>55</v>
      </c>
      <c r="BN1162" s="146">
        <f t="shared" si="1902"/>
        <v>0</v>
      </c>
      <c r="BO1162" s="146">
        <f t="shared" si="1851"/>
        <v>0</v>
      </c>
      <c r="BP1162" s="146">
        <f t="shared" si="1852"/>
        <v>0</v>
      </c>
      <c r="BQ1162" s="146">
        <f t="shared" si="1853"/>
        <v>0</v>
      </c>
      <c r="BR1162" s="146">
        <f t="shared" si="1854"/>
        <v>0</v>
      </c>
      <c r="BS1162" s="146">
        <f t="shared" si="1855"/>
        <v>0</v>
      </c>
      <c r="BT1162" s="146">
        <f t="shared" si="1856"/>
        <v>0</v>
      </c>
      <c r="BU1162" s="146">
        <f t="shared" si="1857"/>
        <v>0</v>
      </c>
      <c r="BV1162" s="146">
        <f t="shared" si="1858"/>
        <v>0</v>
      </c>
      <c r="BW1162" s="146">
        <f t="shared" si="1859"/>
        <v>0</v>
      </c>
      <c r="BX1162" s="146">
        <f t="shared" si="1860"/>
        <v>0</v>
      </c>
      <c r="BY1162" s="146">
        <f t="shared" si="1861"/>
        <v>0</v>
      </c>
      <c r="BZ1162" s="146">
        <f t="shared" si="1862"/>
        <v>0</v>
      </c>
      <c r="CA1162" s="146">
        <f t="shared" si="1863"/>
        <v>0</v>
      </c>
      <c r="CB1162" s="146">
        <f t="shared" si="1864"/>
        <v>0</v>
      </c>
      <c r="CC1162" s="146">
        <f t="shared" si="1865"/>
        <v>0</v>
      </c>
      <c r="CD1162" s="146">
        <f t="shared" si="1866"/>
        <v>0</v>
      </c>
      <c r="CE1162" s="146">
        <f t="shared" si="1867"/>
        <v>0</v>
      </c>
      <c r="CF1162" s="146">
        <f t="shared" si="1868"/>
        <v>0</v>
      </c>
      <c r="CG1162" s="146">
        <f t="shared" si="1869"/>
        <v>0</v>
      </c>
      <c r="CH1162" s="146">
        <f t="shared" si="1870"/>
        <v>0</v>
      </c>
      <c r="CI1162" s="146">
        <f t="shared" si="1871"/>
        <v>0</v>
      </c>
      <c r="CJ1162" s="146">
        <f t="shared" si="1872"/>
        <v>0</v>
      </c>
      <c r="CK1162" s="146">
        <f t="shared" si="1873"/>
        <v>0</v>
      </c>
      <c r="CL1162" s="146">
        <f t="shared" si="1874"/>
        <v>0</v>
      </c>
      <c r="CM1162" s="146">
        <f t="shared" si="1875"/>
        <v>0</v>
      </c>
      <c r="CN1162" s="146">
        <f t="shared" si="1876"/>
        <v>0</v>
      </c>
      <c r="CO1162" s="146">
        <f t="shared" si="1877"/>
        <v>2</v>
      </c>
      <c r="CP1162" s="146">
        <f t="shared" si="1878"/>
        <v>2</v>
      </c>
      <c r="CQ1162" s="146">
        <f t="shared" si="1879"/>
        <v>2</v>
      </c>
      <c r="CR1162" s="146">
        <f t="shared" si="1880"/>
        <v>2</v>
      </c>
      <c r="CS1162" s="146">
        <f t="shared" si="1881"/>
        <v>2</v>
      </c>
      <c r="CT1162" s="146">
        <f t="shared" si="1882"/>
        <v>2</v>
      </c>
      <c r="CU1162" s="146">
        <f t="shared" si="1883"/>
        <v>2</v>
      </c>
      <c r="CV1162" s="146">
        <f t="shared" si="1884"/>
        <v>2</v>
      </c>
      <c r="CW1162" s="146">
        <f t="shared" si="1885"/>
        <v>2</v>
      </c>
      <c r="CX1162" s="146">
        <f t="shared" si="1886"/>
        <v>2</v>
      </c>
      <c r="CY1162" s="146">
        <f t="shared" si="1887"/>
        <v>2</v>
      </c>
      <c r="CZ1162" s="146">
        <f t="shared" si="1888"/>
        <v>2</v>
      </c>
      <c r="DA1162" s="146">
        <f t="shared" si="1889"/>
        <v>2</v>
      </c>
      <c r="DB1162" s="146">
        <f t="shared" si="1890"/>
        <v>2</v>
      </c>
      <c r="DC1162" s="146">
        <f t="shared" si="1891"/>
        <v>2</v>
      </c>
      <c r="DD1162" s="146">
        <f t="shared" si="1892"/>
        <v>0</v>
      </c>
      <c r="DE1162" s="146">
        <f t="shared" si="1893"/>
        <v>0</v>
      </c>
      <c r="DF1162" s="146">
        <f t="shared" si="1894"/>
        <v>0</v>
      </c>
      <c r="DG1162" s="146">
        <f t="shared" si="1895"/>
        <v>0</v>
      </c>
      <c r="DH1162" s="146">
        <f t="shared" si="1896"/>
        <v>0</v>
      </c>
      <c r="DI1162" s="146">
        <f t="shared" si="1897"/>
        <v>0</v>
      </c>
      <c r="DJ1162" s="146">
        <f t="shared" si="1898"/>
        <v>0</v>
      </c>
      <c r="DK1162" s="146">
        <f t="shared" si="1899"/>
        <v>0</v>
      </c>
      <c r="DL1162" s="146">
        <f t="shared" si="1900"/>
        <v>0</v>
      </c>
      <c r="DM1162" s="146">
        <f t="shared" si="1901"/>
        <v>0</v>
      </c>
      <c r="DN1162" s="65">
        <f t="shared" si="1839"/>
        <v>30</v>
      </c>
      <c r="DO1162" s="57" t="str">
        <f t="shared" si="1840"/>
        <v/>
      </c>
      <c r="DP1162" s="57" t="str">
        <f t="shared" si="1809"/>
        <v/>
      </c>
      <c r="DQ1162" s="58">
        <f t="shared" si="1810"/>
        <v>30</v>
      </c>
      <c r="DR1162" s="1">
        <f t="shared" si="1841"/>
        <v>2</v>
      </c>
      <c r="DS1162" s="168" t="e">
        <f>IF(AND(DR1162=#REF!,BL1162=#REF!),'Tiến độ'!D1162,"")</f>
        <v>#REF!</v>
      </c>
    </row>
    <row r="1163" spans="1:123" ht="11.25" customHeight="1">
      <c r="A1163" s="309" t="str">
        <f>IF(B1163="","",MAX($A$7:A1162)+1)</f>
        <v/>
      </c>
      <c r="B1163" s="312"/>
      <c r="C1163" s="254" t="s">
        <v>16</v>
      </c>
      <c r="D1163" s="102" t="s">
        <v>242</v>
      </c>
      <c r="E1163" s="103">
        <v>2</v>
      </c>
      <c r="F1163" s="104">
        <v>39</v>
      </c>
      <c r="G1163" s="105"/>
      <c r="H1163" s="106">
        <f>H1162</f>
        <v>1</v>
      </c>
      <c r="I1163" s="107">
        <f>I1162</f>
        <v>0</v>
      </c>
      <c r="J1163" s="28"/>
      <c r="K1163" s="108"/>
      <c r="L1163" s="109"/>
      <c r="M1163" s="109"/>
      <c r="N1163" s="110"/>
      <c r="O1163" s="108"/>
      <c r="P1163" s="109"/>
      <c r="Q1163" s="109"/>
      <c r="R1163" s="110"/>
      <c r="S1163" s="108"/>
      <c r="T1163" s="109"/>
      <c r="U1163" s="109"/>
      <c r="V1163" s="109"/>
      <c r="W1163" s="110"/>
      <c r="X1163" s="108"/>
      <c r="Y1163" s="109"/>
      <c r="Z1163" s="109"/>
      <c r="AA1163" s="110"/>
      <c r="AB1163" s="108"/>
      <c r="AC1163" s="109"/>
      <c r="AD1163" s="109"/>
      <c r="AE1163" s="110"/>
      <c r="AF1163" s="108"/>
      <c r="AG1163" s="109"/>
      <c r="AH1163" s="109"/>
      <c r="AI1163" s="362"/>
      <c r="AJ1163" s="363"/>
      <c r="AK1163" s="108"/>
      <c r="AL1163" s="109">
        <v>3</v>
      </c>
      <c r="AM1163" s="109">
        <v>3</v>
      </c>
      <c r="AN1163" s="110">
        <v>3</v>
      </c>
      <c r="AO1163" s="108">
        <v>3</v>
      </c>
      <c r="AP1163" s="109">
        <v>3</v>
      </c>
      <c r="AQ1163" s="109">
        <v>3</v>
      </c>
      <c r="AR1163" s="110">
        <v>3</v>
      </c>
      <c r="AS1163" s="111">
        <v>3</v>
      </c>
      <c r="AT1163" s="109">
        <v>3</v>
      </c>
      <c r="AU1163" s="109">
        <v>3</v>
      </c>
      <c r="AV1163" s="112">
        <v>3</v>
      </c>
      <c r="AW1163" s="108">
        <v>3</v>
      </c>
      <c r="AX1163" s="109">
        <v>3</v>
      </c>
      <c r="AY1163" s="109"/>
      <c r="AZ1163" s="109"/>
      <c r="BA1163" s="110" t="s">
        <v>163</v>
      </c>
      <c r="BB1163" s="111" t="s">
        <v>163</v>
      </c>
      <c r="BC1163" s="109" t="s">
        <v>163</v>
      </c>
      <c r="BD1163" s="109" t="s">
        <v>163</v>
      </c>
      <c r="BE1163" s="321"/>
      <c r="BF1163" s="322"/>
      <c r="BG1163" s="322"/>
      <c r="BH1163" s="322"/>
      <c r="BI1163" s="322"/>
      <c r="BJ1163" s="323"/>
      <c r="BK1163" s="48" t="s">
        <v>1077</v>
      </c>
      <c r="BL1163" s="48" t="s">
        <v>16</v>
      </c>
      <c r="BN1163" s="146">
        <f t="shared" si="1902"/>
        <v>0</v>
      </c>
      <c r="BO1163" s="146">
        <f t="shared" si="1851"/>
        <v>0</v>
      </c>
      <c r="BP1163" s="146">
        <f t="shared" si="1852"/>
        <v>0</v>
      </c>
      <c r="BQ1163" s="146">
        <f t="shared" si="1853"/>
        <v>0</v>
      </c>
      <c r="BR1163" s="146">
        <f t="shared" si="1854"/>
        <v>0</v>
      </c>
      <c r="BS1163" s="146">
        <f t="shared" si="1855"/>
        <v>0</v>
      </c>
      <c r="BT1163" s="146">
        <f t="shared" si="1856"/>
        <v>0</v>
      </c>
      <c r="BU1163" s="146">
        <f t="shared" si="1857"/>
        <v>0</v>
      </c>
      <c r="BV1163" s="146">
        <f t="shared" si="1858"/>
        <v>0</v>
      </c>
      <c r="BW1163" s="146">
        <f t="shared" si="1859"/>
        <v>0</v>
      </c>
      <c r="BX1163" s="146">
        <f t="shared" si="1860"/>
        <v>0</v>
      </c>
      <c r="BY1163" s="146">
        <f t="shared" si="1861"/>
        <v>0</v>
      </c>
      <c r="BZ1163" s="146">
        <f t="shared" si="1862"/>
        <v>0</v>
      </c>
      <c r="CA1163" s="146">
        <f t="shared" si="1863"/>
        <v>0</v>
      </c>
      <c r="CB1163" s="146">
        <f t="shared" si="1864"/>
        <v>0</v>
      </c>
      <c r="CC1163" s="146">
        <f t="shared" si="1865"/>
        <v>0</v>
      </c>
      <c r="CD1163" s="146">
        <f t="shared" si="1866"/>
        <v>0</v>
      </c>
      <c r="CE1163" s="146">
        <f t="shared" si="1867"/>
        <v>0</v>
      </c>
      <c r="CF1163" s="146">
        <f t="shared" si="1868"/>
        <v>0</v>
      </c>
      <c r="CG1163" s="146">
        <f t="shared" si="1869"/>
        <v>0</v>
      </c>
      <c r="CH1163" s="146">
        <f t="shared" si="1870"/>
        <v>0</v>
      </c>
      <c r="CI1163" s="146">
        <f t="shared" si="1871"/>
        <v>0</v>
      </c>
      <c r="CJ1163" s="146">
        <f t="shared" si="1872"/>
        <v>0</v>
      </c>
      <c r="CK1163" s="146">
        <f t="shared" si="1873"/>
        <v>0</v>
      </c>
      <c r="CL1163" s="146">
        <f t="shared" si="1874"/>
        <v>0</v>
      </c>
      <c r="CM1163" s="146">
        <f t="shared" si="1875"/>
        <v>0</v>
      </c>
      <c r="CN1163" s="146">
        <f t="shared" si="1876"/>
        <v>0</v>
      </c>
      <c r="CO1163" s="146">
        <f t="shared" si="1877"/>
        <v>3</v>
      </c>
      <c r="CP1163" s="146">
        <f t="shared" si="1878"/>
        <v>3</v>
      </c>
      <c r="CQ1163" s="146">
        <f t="shared" si="1879"/>
        <v>3</v>
      </c>
      <c r="CR1163" s="146">
        <f t="shared" si="1880"/>
        <v>3</v>
      </c>
      <c r="CS1163" s="146">
        <f t="shared" si="1881"/>
        <v>3</v>
      </c>
      <c r="CT1163" s="146">
        <f t="shared" si="1882"/>
        <v>3</v>
      </c>
      <c r="CU1163" s="146">
        <f t="shared" si="1883"/>
        <v>3</v>
      </c>
      <c r="CV1163" s="146">
        <f t="shared" si="1884"/>
        <v>3</v>
      </c>
      <c r="CW1163" s="146">
        <f t="shared" si="1885"/>
        <v>3</v>
      </c>
      <c r="CX1163" s="146">
        <f t="shared" si="1886"/>
        <v>3</v>
      </c>
      <c r="CY1163" s="146">
        <f t="shared" si="1887"/>
        <v>3</v>
      </c>
      <c r="CZ1163" s="146">
        <f t="shared" si="1888"/>
        <v>3</v>
      </c>
      <c r="DA1163" s="146">
        <f t="shared" si="1889"/>
        <v>3</v>
      </c>
      <c r="DB1163" s="146">
        <f t="shared" si="1890"/>
        <v>0</v>
      </c>
      <c r="DC1163" s="146">
        <f t="shared" si="1891"/>
        <v>0</v>
      </c>
      <c r="DD1163" s="146">
        <f t="shared" si="1892"/>
        <v>0</v>
      </c>
      <c r="DE1163" s="146">
        <f t="shared" si="1893"/>
        <v>0</v>
      </c>
      <c r="DF1163" s="146">
        <f t="shared" si="1894"/>
        <v>0</v>
      </c>
      <c r="DG1163" s="146">
        <f t="shared" si="1895"/>
        <v>0</v>
      </c>
      <c r="DH1163" s="146">
        <f t="shared" si="1896"/>
        <v>0</v>
      </c>
      <c r="DI1163" s="146">
        <f t="shared" si="1897"/>
        <v>0</v>
      </c>
      <c r="DJ1163" s="146">
        <f t="shared" si="1898"/>
        <v>0</v>
      </c>
      <c r="DK1163" s="146">
        <f t="shared" si="1899"/>
        <v>0</v>
      </c>
      <c r="DL1163" s="146">
        <f t="shared" si="1900"/>
        <v>0</v>
      </c>
      <c r="DM1163" s="146">
        <f t="shared" si="1901"/>
        <v>0</v>
      </c>
      <c r="DN1163" s="65">
        <f t="shared" si="1839"/>
        <v>39</v>
      </c>
      <c r="DO1163" s="57" t="str">
        <f t="shared" si="1840"/>
        <v/>
      </c>
      <c r="DP1163" s="57" t="str">
        <f t="shared" si="1809"/>
        <v/>
      </c>
      <c r="DQ1163" s="58">
        <f t="shared" si="1810"/>
        <v>39</v>
      </c>
      <c r="DR1163" s="1">
        <f t="shared" si="1841"/>
        <v>2</v>
      </c>
      <c r="DS1163" s="168" t="e">
        <f>IF(AND(DR1163=#REF!,BL1163=#REF!),'Tiến độ'!D1163,"")</f>
        <v>#REF!</v>
      </c>
    </row>
    <row r="1164" spans="1:123" ht="11.25" customHeight="1">
      <c r="A1164" s="309" t="str">
        <f>IF(B1164="","",MAX($A$7:A1163)+1)</f>
        <v/>
      </c>
      <c r="B1164" s="312"/>
      <c r="C1164" s="254" t="s">
        <v>426</v>
      </c>
      <c r="D1164" s="102" t="s">
        <v>213</v>
      </c>
      <c r="E1164" s="103">
        <v>3</v>
      </c>
      <c r="F1164" s="104">
        <v>60</v>
      </c>
      <c r="G1164" s="105"/>
      <c r="H1164" s="106">
        <f t="shared" ref="H1164:H1166" si="1903">H1163</f>
        <v>1</v>
      </c>
      <c r="I1164" s="107">
        <f t="shared" ref="I1164:I1166" si="1904">I1163</f>
        <v>0</v>
      </c>
      <c r="J1164" s="28"/>
      <c r="K1164" s="108"/>
      <c r="L1164" s="109"/>
      <c r="M1164" s="109"/>
      <c r="N1164" s="110"/>
      <c r="O1164" s="108"/>
      <c r="P1164" s="109"/>
      <c r="Q1164" s="109"/>
      <c r="R1164" s="110"/>
      <c r="S1164" s="108"/>
      <c r="T1164" s="109"/>
      <c r="U1164" s="109"/>
      <c r="V1164" s="109"/>
      <c r="W1164" s="110"/>
      <c r="X1164" s="108"/>
      <c r="Y1164" s="109"/>
      <c r="Z1164" s="109"/>
      <c r="AA1164" s="110"/>
      <c r="AB1164" s="108"/>
      <c r="AC1164" s="109"/>
      <c r="AD1164" s="109"/>
      <c r="AE1164" s="110"/>
      <c r="AF1164" s="108"/>
      <c r="AG1164" s="109"/>
      <c r="AH1164" s="109"/>
      <c r="AI1164" s="362"/>
      <c r="AJ1164" s="363"/>
      <c r="AK1164" s="108"/>
      <c r="AL1164" s="109">
        <v>4</v>
      </c>
      <c r="AM1164" s="109">
        <v>4</v>
      </c>
      <c r="AN1164" s="110">
        <v>4</v>
      </c>
      <c r="AO1164" s="108">
        <v>4</v>
      </c>
      <c r="AP1164" s="109">
        <v>4</v>
      </c>
      <c r="AQ1164" s="109">
        <v>4</v>
      </c>
      <c r="AR1164" s="110">
        <v>4</v>
      </c>
      <c r="AS1164" s="111">
        <v>4</v>
      </c>
      <c r="AT1164" s="109">
        <v>4</v>
      </c>
      <c r="AU1164" s="109">
        <v>4</v>
      </c>
      <c r="AV1164" s="112">
        <v>4</v>
      </c>
      <c r="AW1164" s="108">
        <v>4</v>
      </c>
      <c r="AX1164" s="109">
        <v>4</v>
      </c>
      <c r="AY1164" s="109">
        <v>4</v>
      </c>
      <c r="AZ1164" s="109">
        <v>4</v>
      </c>
      <c r="BA1164" s="110" t="s">
        <v>163</v>
      </c>
      <c r="BB1164" s="111" t="s">
        <v>163</v>
      </c>
      <c r="BC1164" s="109" t="s">
        <v>163</v>
      </c>
      <c r="BD1164" s="109" t="s">
        <v>163</v>
      </c>
      <c r="BE1164" s="321"/>
      <c r="BF1164" s="322"/>
      <c r="BG1164" s="322"/>
      <c r="BH1164" s="322"/>
      <c r="BI1164" s="322"/>
      <c r="BJ1164" s="323"/>
      <c r="BK1164" s="48" t="s">
        <v>1077</v>
      </c>
      <c r="BL1164" s="48" t="s">
        <v>57</v>
      </c>
      <c r="BN1164" s="146">
        <f t="shared" si="1902"/>
        <v>0</v>
      </c>
      <c r="BO1164" s="146">
        <f t="shared" si="1851"/>
        <v>0</v>
      </c>
      <c r="BP1164" s="146">
        <f t="shared" si="1852"/>
        <v>0</v>
      </c>
      <c r="BQ1164" s="146">
        <f t="shared" si="1853"/>
        <v>0</v>
      </c>
      <c r="BR1164" s="146">
        <f t="shared" si="1854"/>
        <v>0</v>
      </c>
      <c r="BS1164" s="146">
        <f t="shared" si="1855"/>
        <v>0</v>
      </c>
      <c r="BT1164" s="146">
        <f t="shared" si="1856"/>
        <v>0</v>
      </c>
      <c r="BU1164" s="146">
        <f t="shared" si="1857"/>
        <v>0</v>
      </c>
      <c r="BV1164" s="146">
        <f t="shared" si="1858"/>
        <v>0</v>
      </c>
      <c r="BW1164" s="146">
        <f t="shared" si="1859"/>
        <v>0</v>
      </c>
      <c r="BX1164" s="146">
        <f t="shared" si="1860"/>
        <v>0</v>
      </c>
      <c r="BY1164" s="146">
        <f t="shared" si="1861"/>
        <v>0</v>
      </c>
      <c r="BZ1164" s="146">
        <f t="shared" si="1862"/>
        <v>0</v>
      </c>
      <c r="CA1164" s="146">
        <f t="shared" si="1863"/>
        <v>0</v>
      </c>
      <c r="CB1164" s="146">
        <f t="shared" si="1864"/>
        <v>0</v>
      </c>
      <c r="CC1164" s="146">
        <f t="shared" si="1865"/>
        <v>0</v>
      </c>
      <c r="CD1164" s="146">
        <f t="shared" si="1866"/>
        <v>0</v>
      </c>
      <c r="CE1164" s="146">
        <f t="shared" si="1867"/>
        <v>0</v>
      </c>
      <c r="CF1164" s="146">
        <f t="shared" si="1868"/>
        <v>0</v>
      </c>
      <c r="CG1164" s="146">
        <f t="shared" si="1869"/>
        <v>0</v>
      </c>
      <c r="CH1164" s="146">
        <f t="shared" si="1870"/>
        <v>0</v>
      </c>
      <c r="CI1164" s="146">
        <f t="shared" si="1871"/>
        <v>0</v>
      </c>
      <c r="CJ1164" s="146">
        <f t="shared" si="1872"/>
        <v>0</v>
      </c>
      <c r="CK1164" s="146">
        <f t="shared" si="1873"/>
        <v>0</v>
      </c>
      <c r="CL1164" s="146">
        <f t="shared" si="1874"/>
        <v>0</v>
      </c>
      <c r="CM1164" s="146">
        <f t="shared" si="1875"/>
        <v>0</v>
      </c>
      <c r="CN1164" s="146">
        <f t="shared" si="1876"/>
        <v>0</v>
      </c>
      <c r="CO1164" s="146">
        <f t="shared" si="1877"/>
        <v>4</v>
      </c>
      <c r="CP1164" s="146">
        <f t="shared" si="1878"/>
        <v>4</v>
      </c>
      <c r="CQ1164" s="146">
        <f t="shared" si="1879"/>
        <v>4</v>
      </c>
      <c r="CR1164" s="146">
        <f t="shared" si="1880"/>
        <v>4</v>
      </c>
      <c r="CS1164" s="146">
        <f t="shared" si="1881"/>
        <v>4</v>
      </c>
      <c r="CT1164" s="146">
        <f t="shared" si="1882"/>
        <v>4</v>
      </c>
      <c r="CU1164" s="146">
        <f t="shared" si="1883"/>
        <v>4</v>
      </c>
      <c r="CV1164" s="146">
        <f t="shared" si="1884"/>
        <v>4</v>
      </c>
      <c r="CW1164" s="146">
        <f t="shared" si="1885"/>
        <v>4</v>
      </c>
      <c r="CX1164" s="146">
        <f t="shared" si="1886"/>
        <v>4</v>
      </c>
      <c r="CY1164" s="146">
        <f t="shared" si="1887"/>
        <v>4</v>
      </c>
      <c r="CZ1164" s="146">
        <f t="shared" si="1888"/>
        <v>4</v>
      </c>
      <c r="DA1164" s="146">
        <f t="shared" si="1889"/>
        <v>4</v>
      </c>
      <c r="DB1164" s="146">
        <f t="shared" si="1890"/>
        <v>4</v>
      </c>
      <c r="DC1164" s="146">
        <f t="shared" si="1891"/>
        <v>4</v>
      </c>
      <c r="DD1164" s="146">
        <f t="shared" si="1892"/>
        <v>0</v>
      </c>
      <c r="DE1164" s="146">
        <f t="shared" si="1893"/>
        <v>0</v>
      </c>
      <c r="DF1164" s="146">
        <f t="shared" si="1894"/>
        <v>0</v>
      </c>
      <c r="DG1164" s="146">
        <f t="shared" si="1895"/>
        <v>0</v>
      </c>
      <c r="DH1164" s="146">
        <f t="shared" si="1896"/>
        <v>0</v>
      </c>
      <c r="DI1164" s="146">
        <f t="shared" si="1897"/>
        <v>0</v>
      </c>
      <c r="DJ1164" s="146">
        <f t="shared" si="1898"/>
        <v>0</v>
      </c>
      <c r="DK1164" s="146">
        <f t="shared" si="1899"/>
        <v>0</v>
      </c>
      <c r="DL1164" s="146">
        <f t="shared" si="1900"/>
        <v>0</v>
      </c>
      <c r="DM1164" s="146">
        <f t="shared" si="1901"/>
        <v>0</v>
      </c>
      <c r="DN1164" s="65">
        <f t="shared" si="1839"/>
        <v>60</v>
      </c>
      <c r="DO1164" s="57" t="str">
        <f t="shared" si="1840"/>
        <v/>
      </c>
      <c r="DP1164" s="57" t="str">
        <f t="shared" si="1809"/>
        <v/>
      </c>
      <c r="DQ1164" s="58">
        <f t="shared" si="1810"/>
        <v>60</v>
      </c>
      <c r="DR1164" s="1">
        <f t="shared" si="1841"/>
        <v>2</v>
      </c>
      <c r="DS1164" s="168" t="e">
        <f>IF(AND(DR1164=#REF!,BL1164=#REF!),'Tiến độ'!D1164,"")</f>
        <v>#REF!</v>
      </c>
    </row>
    <row r="1165" spans="1:123" ht="11.25" customHeight="1">
      <c r="A1165" s="309" t="str">
        <f>IF(B1165="","",MAX($A$7:A1164)+1)</f>
        <v/>
      </c>
      <c r="B1165" s="312"/>
      <c r="C1165" s="254" t="s">
        <v>1020</v>
      </c>
      <c r="D1165" s="102" t="s">
        <v>1021</v>
      </c>
      <c r="E1165" s="103">
        <v>2</v>
      </c>
      <c r="F1165" s="104">
        <v>30</v>
      </c>
      <c r="G1165" s="105"/>
      <c r="H1165" s="106">
        <f t="shared" si="1903"/>
        <v>1</v>
      </c>
      <c r="I1165" s="107">
        <f t="shared" si="1904"/>
        <v>0</v>
      </c>
      <c r="J1165" s="28"/>
      <c r="K1165" s="108"/>
      <c r="L1165" s="109"/>
      <c r="M1165" s="109"/>
      <c r="N1165" s="110"/>
      <c r="O1165" s="108"/>
      <c r="P1165" s="109"/>
      <c r="Q1165" s="109"/>
      <c r="R1165" s="110"/>
      <c r="S1165" s="108"/>
      <c r="T1165" s="109"/>
      <c r="U1165" s="109"/>
      <c r="V1165" s="109"/>
      <c r="W1165" s="110"/>
      <c r="X1165" s="108"/>
      <c r="Y1165" s="109"/>
      <c r="Z1165" s="109"/>
      <c r="AA1165" s="110"/>
      <c r="AB1165" s="108"/>
      <c r="AC1165" s="109"/>
      <c r="AD1165" s="109"/>
      <c r="AE1165" s="110"/>
      <c r="AF1165" s="108"/>
      <c r="AG1165" s="109"/>
      <c r="AH1165" s="109"/>
      <c r="AI1165" s="362"/>
      <c r="AJ1165" s="363"/>
      <c r="AK1165" s="108"/>
      <c r="AL1165" s="109">
        <v>2</v>
      </c>
      <c r="AM1165" s="109">
        <v>2</v>
      </c>
      <c r="AN1165" s="110">
        <v>2</v>
      </c>
      <c r="AO1165" s="108">
        <v>2</v>
      </c>
      <c r="AP1165" s="109">
        <v>2</v>
      </c>
      <c r="AQ1165" s="109">
        <v>2</v>
      </c>
      <c r="AR1165" s="110">
        <v>2</v>
      </c>
      <c r="AS1165" s="111">
        <v>2</v>
      </c>
      <c r="AT1165" s="109">
        <v>2</v>
      </c>
      <c r="AU1165" s="109">
        <v>2</v>
      </c>
      <c r="AV1165" s="112">
        <v>2</v>
      </c>
      <c r="AW1165" s="108">
        <v>2</v>
      </c>
      <c r="AX1165" s="109">
        <v>2</v>
      </c>
      <c r="AY1165" s="109">
        <v>2</v>
      </c>
      <c r="AZ1165" s="109">
        <v>2</v>
      </c>
      <c r="BA1165" s="110" t="s">
        <v>163</v>
      </c>
      <c r="BB1165" s="111" t="s">
        <v>163</v>
      </c>
      <c r="BC1165" s="109" t="s">
        <v>163</v>
      </c>
      <c r="BD1165" s="109" t="s">
        <v>163</v>
      </c>
      <c r="BE1165" s="321"/>
      <c r="BF1165" s="322"/>
      <c r="BG1165" s="322"/>
      <c r="BH1165" s="322"/>
      <c r="BI1165" s="322"/>
      <c r="BJ1165" s="323"/>
      <c r="BK1165" s="48" t="s">
        <v>1077</v>
      </c>
      <c r="BL1165" s="48" t="s">
        <v>38</v>
      </c>
      <c r="BN1165" s="146">
        <f t="shared" si="1902"/>
        <v>0</v>
      </c>
      <c r="BO1165" s="146">
        <f t="shared" si="1851"/>
        <v>0</v>
      </c>
      <c r="BP1165" s="146">
        <f t="shared" si="1852"/>
        <v>0</v>
      </c>
      <c r="BQ1165" s="146">
        <f t="shared" si="1853"/>
        <v>0</v>
      </c>
      <c r="BR1165" s="146">
        <f t="shared" si="1854"/>
        <v>0</v>
      </c>
      <c r="BS1165" s="146">
        <f t="shared" si="1855"/>
        <v>0</v>
      </c>
      <c r="BT1165" s="146">
        <f t="shared" si="1856"/>
        <v>0</v>
      </c>
      <c r="BU1165" s="146">
        <f t="shared" si="1857"/>
        <v>0</v>
      </c>
      <c r="BV1165" s="146">
        <f t="shared" si="1858"/>
        <v>0</v>
      </c>
      <c r="BW1165" s="146">
        <f t="shared" si="1859"/>
        <v>0</v>
      </c>
      <c r="BX1165" s="146">
        <f t="shared" si="1860"/>
        <v>0</v>
      </c>
      <c r="BY1165" s="146">
        <f t="shared" si="1861"/>
        <v>0</v>
      </c>
      <c r="BZ1165" s="146">
        <f t="shared" si="1862"/>
        <v>0</v>
      </c>
      <c r="CA1165" s="146">
        <f t="shared" si="1863"/>
        <v>0</v>
      </c>
      <c r="CB1165" s="146">
        <f t="shared" si="1864"/>
        <v>0</v>
      </c>
      <c r="CC1165" s="146">
        <f t="shared" si="1865"/>
        <v>0</v>
      </c>
      <c r="CD1165" s="146">
        <f t="shared" si="1866"/>
        <v>0</v>
      </c>
      <c r="CE1165" s="146">
        <f t="shared" si="1867"/>
        <v>0</v>
      </c>
      <c r="CF1165" s="146">
        <f t="shared" si="1868"/>
        <v>0</v>
      </c>
      <c r="CG1165" s="146">
        <f t="shared" si="1869"/>
        <v>0</v>
      </c>
      <c r="CH1165" s="146">
        <f t="shared" si="1870"/>
        <v>0</v>
      </c>
      <c r="CI1165" s="146">
        <f t="shared" si="1871"/>
        <v>0</v>
      </c>
      <c r="CJ1165" s="146">
        <f t="shared" si="1872"/>
        <v>0</v>
      </c>
      <c r="CK1165" s="146">
        <f t="shared" si="1873"/>
        <v>0</v>
      </c>
      <c r="CL1165" s="146">
        <f t="shared" si="1874"/>
        <v>0</v>
      </c>
      <c r="CM1165" s="146">
        <f t="shared" si="1875"/>
        <v>0</v>
      </c>
      <c r="CN1165" s="146">
        <f t="shared" si="1876"/>
        <v>0</v>
      </c>
      <c r="CO1165" s="146">
        <f t="shared" si="1877"/>
        <v>2</v>
      </c>
      <c r="CP1165" s="146">
        <f t="shared" si="1878"/>
        <v>2</v>
      </c>
      <c r="CQ1165" s="146">
        <f t="shared" si="1879"/>
        <v>2</v>
      </c>
      <c r="CR1165" s="146">
        <f t="shared" si="1880"/>
        <v>2</v>
      </c>
      <c r="CS1165" s="146">
        <f t="shared" si="1881"/>
        <v>2</v>
      </c>
      <c r="CT1165" s="146">
        <f t="shared" si="1882"/>
        <v>2</v>
      </c>
      <c r="CU1165" s="146">
        <f t="shared" si="1883"/>
        <v>2</v>
      </c>
      <c r="CV1165" s="146">
        <f t="shared" si="1884"/>
        <v>2</v>
      </c>
      <c r="CW1165" s="146">
        <f t="shared" si="1885"/>
        <v>2</v>
      </c>
      <c r="CX1165" s="146">
        <f t="shared" si="1886"/>
        <v>2</v>
      </c>
      <c r="CY1165" s="146">
        <f t="shared" si="1887"/>
        <v>2</v>
      </c>
      <c r="CZ1165" s="146">
        <f t="shared" si="1888"/>
        <v>2</v>
      </c>
      <c r="DA1165" s="146">
        <f t="shared" si="1889"/>
        <v>2</v>
      </c>
      <c r="DB1165" s="146">
        <f t="shared" si="1890"/>
        <v>2</v>
      </c>
      <c r="DC1165" s="146">
        <f t="shared" si="1891"/>
        <v>2</v>
      </c>
      <c r="DD1165" s="146">
        <f t="shared" si="1892"/>
        <v>0</v>
      </c>
      <c r="DE1165" s="146">
        <f t="shared" si="1893"/>
        <v>0</v>
      </c>
      <c r="DF1165" s="146">
        <f t="shared" si="1894"/>
        <v>0</v>
      </c>
      <c r="DG1165" s="146">
        <f t="shared" si="1895"/>
        <v>0</v>
      </c>
      <c r="DH1165" s="146">
        <f t="shared" si="1896"/>
        <v>0</v>
      </c>
      <c r="DI1165" s="146">
        <f t="shared" si="1897"/>
        <v>0</v>
      </c>
      <c r="DJ1165" s="146">
        <f t="shared" si="1898"/>
        <v>0</v>
      </c>
      <c r="DK1165" s="146">
        <f t="shared" si="1899"/>
        <v>0</v>
      </c>
      <c r="DL1165" s="146">
        <f t="shared" si="1900"/>
        <v>0</v>
      </c>
      <c r="DM1165" s="146">
        <f t="shared" si="1901"/>
        <v>0</v>
      </c>
      <c r="DN1165" s="65">
        <f t="shared" si="1839"/>
        <v>30</v>
      </c>
      <c r="DO1165" s="57" t="str">
        <f t="shared" si="1840"/>
        <v/>
      </c>
      <c r="DP1165" s="57" t="str">
        <f t="shared" si="1809"/>
        <v/>
      </c>
      <c r="DQ1165" s="58">
        <f t="shared" si="1810"/>
        <v>30</v>
      </c>
      <c r="DR1165" s="1">
        <f t="shared" si="1841"/>
        <v>2</v>
      </c>
      <c r="DS1165" s="168" t="e">
        <f>IF(AND(DR1165=#REF!,BL1165=#REF!),'Tiến độ'!D1165,"")</f>
        <v>#REF!</v>
      </c>
    </row>
    <row r="1166" spans="1:123" ht="11.25" customHeight="1">
      <c r="A1166" s="309" t="str">
        <f>IF(B1166="","",MAX($A$7:A1165)+1)</f>
        <v/>
      </c>
      <c r="B1166" s="312"/>
      <c r="C1166" s="254" t="s">
        <v>419</v>
      </c>
      <c r="D1166" s="102" t="s">
        <v>1018</v>
      </c>
      <c r="E1166" s="103">
        <v>2</v>
      </c>
      <c r="F1166" s="104">
        <v>30</v>
      </c>
      <c r="G1166" s="105"/>
      <c r="H1166" s="106">
        <f t="shared" si="1903"/>
        <v>1</v>
      </c>
      <c r="I1166" s="107">
        <f t="shared" si="1904"/>
        <v>0</v>
      </c>
      <c r="J1166" s="28"/>
      <c r="K1166" s="108"/>
      <c r="L1166" s="109"/>
      <c r="M1166" s="109"/>
      <c r="N1166" s="110"/>
      <c r="O1166" s="108"/>
      <c r="P1166" s="109"/>
      <c r="Q1166" s="109"/>
      <c r="R1166" s="110"/>
      <c r="S1166" s="108"/>
      <c r="T1166" s="109"/>
      <c r="U1166" s="109"/>
      <c r="V1166" s="109"/>
      <c r="W1166" s="110"/>
      <c r="X1166" s="108"/>
      <c r="Y1166" s="109"/>
      <c r="Z1166" s="109"/>
      <c r="AA1166" s="110"/>
      <c r="AB1166" s="108"/>
      <c r="AC1166" s="109"/>
      <c r="AD1166" s="109"/>
      <c r="AE1166" s="110"/>
      <c r="AF1166" s="108"/>
      <c r="AG1166" s="109"/>
      <c r="AH1166" s="109"/>
      <c r="AI1166" s="362"/>
      <c r="AJ1166" s="363"/>
      <c r="AK1166" s="108"/>
      <c r="AL1166" s="109">
        <v>2</v>
      </c>
      <c r="AM1166" s="109">
        <v>2</v>
      </c>
      <c r="AN1166" s="110">
        <v>2</v>
      </c>
      <c r="AO1166" s="108">
        <v>2</v>
      </c>
      <c r="AP1166" s="109">
        <v>2</v>
      </c>
      <c r="AQ1166" s="109">
        <v>2</v>
      </c>
      <c r="AR1166" s="110">
        <v>2</v>
      </c>
      <c r="AS1166" s="111">
        <v>2</v>
      </c>
      <c r="AT1166" s="109">
        <v>2</v>
      </c>
      <c r="AU1166" s="109">
        <v>2</v>
      </c>
      <c r="AV1166" s="112">
        <v>2</v>
      </c>
      <c r="AW1166" s="108">
        <v>2</v>
      </c>
      <c r="AX1166" s="109">
        <v>2</v>
      </c>
      <c r="AY1166" s="109">
        <v>2</v>
      </c>
      <c r="AZ1166" s="109">
        <v>2</v>
      </c>
      <c r="BA1166" s="110" t="s">
        <v>163</v>
      </c>
      <c r="BB1166" s="111" t="s">
        <v>163</v>
      </c>
      <c r="BC1166" s="109" t="s">
        <v>163</v>
      </c>
      <c r="BD1166" s="109" t="s">
        <v>163</v>
      </c>
      <c r="BE1166" s="321"/>
      <c r="BF1166" s="322"/>
      <c r="BG1166" s="322"/>
      <c r="BH1166" s="322"/>
      <c r="BI1166" s="322"/>
      <c r="BJ1166" s="323"/>
      <c r="BK1166" s="48" t="s">
        <v>1077</v>
      </c>
      <c r="BL1166" s="48" t="s">
        <v>29</v>
      </c>
      <c r="BN1166" s="146">
        <f t="shared" si="1902"/>
        <v>0</v>
      </c>
      <c r="BO1166" s="146">
        <f t="shared" si="1851"/>
        <v>0</v>
      </c>
      <c r="BP1166" s="146">
        <f t="shared" si="1852"/>
        <v>0</v>
      </c>
      <c r="BQ1166" s="146">
        <f t="shared" si="1853"/>
        <v>0</v>
      </c>
      <c r="BR1166" s="146">
        <f t="shared" si="1854"/>
        <v>0</v>
      </c>
      <c r="BS1166" s="146">
        <f t="shared" si="1855"/>
        <v>0</v>
      </c>
      <c r="BT1166" s="146">
        <f t="shared" si="1856"/>
        <v>0</v>
      </c>
      <c r="BU1166" s="146">
        <f t="shared" si="1857"/>
        <v>0</v>
      </c>
      <c r="BV1166" s="146">
        <f t="shared" si="1858"/>
        <v>0</v>
      </c>
      <c r="BW1166" s="146">
        <f t="shared" si="1859"/>
        <v>0</v>
      </c>
      <c r="BX1166" s="146">
        <f t="shared" si="1860"/>
        <v>0</v>
      </c>
      <c r="BY1166" s="146">
        <f t="shared" si="1861"/>
        <v>0</v>
      </c>
      <c r="BZ1166" s="146">
        <f t="shared" si="1862"/>
        <v>0</v>
      </c>
      <c r="CA1166" s="146">
        <f t="shared" si="1863"/>
        <v>0</v>
      </c>
      <c r="CB1166" s="146">
        <f t="shared" si="1864"/>
        <v>0</v>
      </c>
      <c r="CC1166" s="146">
        <f t="shared" si="1865"/>
        <v>0</v>
      </c>
      <c r="CD1166" s="146">
        <f t="shared" si="1866"/>
        <v>0</v>
      </c>
      <c r="CE1166" s="146">
        <f t="shared" si="1867"/>
        <v>0</v>
      </c>
      <c r="CF1166" s="146">
        <f t="shared" si="1868"/>
        <v>0</v>
      </c>
      <c r="CG1166" s="146">
        <f t="shared" si="1869"/>
        <v>0</v>
      </c>
      <c r="CH1166" s="146">
        <f t="shared" si="1870"/>
        <v>0</v>
      </c>
      <c r="CI1166" s="146">
        <f t="shared" si="1871"/>
        <v>0</v>
      </c>
      <c r="CJ1166" s="146">
        <f t="shared" si="1872"/>
        <v>0</v>
      </c>
      <c r="CK1166" s="146">
        <f t="shared" si="1873"/>
        <v>0</v>
      </c>
      <c r="CL1166" s="146">
        <f t="shared" si="1874"/>
        <v>0</v>
      </c>
      <c r="CM1166" s="146">
        <f t="shared" si="1875"/>
        <v>0</v>
      </c>
      <c r="CN1166" s="146">
        <f t="shared" si="1876"/>
        <v>0</v>
      </c>
      <c r="CO1166" s="146">
        <f t="shared" si="1877"/>
        <v>2</v>
      </c>
      <c r="CP1166" s="146">
        <f t="shared" si="1878"/>
        <v>2</v>
      </c>
      <c r="CQ1166" s="146">
        <f t="shared" si="1879"/>
        <v>2</v>
      </c>
      <c r="CR1166" s="146">
        <f t="shared" si="1880"/>
        <v>2</v>
      </c>
      <c r="CS1166" s="146">
        <f t="shared" si="1881"/>
        <v>2</v>
      </c>
      <c r="CT1166" s="146">
        <f t="shared" si="1882"/>
        <v>2</v>
      </c>
      <c r="CU1166" s="146">
        <f t="shared" si="1883"/>
        <v>2</v>
      </c>
      <c r="CV1166" s="146">
        <f t="shared" si="1884"/>
        <v>2</v>
      </c>
      <c r="CW1166" s="146">
        <f t="shared" si="1885"/>
        <v>2</v>
      </c>
      <c r="CX1166" s="146">
        <f t="shared" si="1886"/>
        <v>2</v>
      </c>
      <c r="CY1166" s="146">
        <f t="shared" si="1887"/>
        <v>2</v>
      </c>
      <c r="CZ1166" s="146">
        <f t="shared" si="1888"/>
        <v>2</v>
      </c>
      <c r="DA1166" s="146">
        <f t="shared" si="1889"/>
        <v>2</v>
      </c>
      <c r="DB1166" s="146">
        <f t="shared" si="1890"/>
        <v>2</v>
      </c>
      <c r="DC1166" s="146">
        <f t="shared" si="1891"/>
        <v>2</v>
      </c>
      <c r="DD1166" s="146">
        <f t="shared" si="1892"/>
        <v>0</v>
      </c>
      <c r="DE1166" s="146">
        <f t="shared" si="1893"/>
        <v>0</v>
      </c>
      <c r="DF1166" s="146">
        <f t="shared" si="1894"/>
        <v>0</v>
      </c>
      <c r="DG1166" s="146">
        <f t="shared" si="1895"/>
        <v>0</v>
      </c>
      <c r="DH1166" s="146">
        <f t="shared" si="1896"/>
        <v>0</v>
      </c>
      <c r="DI1166" s="146">
        <f t="shared" si="1897"/>
        <v>0</v>
      </c>
      <c r="DJ1166" s="146">
        <f t="shared" si="1898"/>
        <v>0</v>
      </c>
      <c r="DK1166" s="146">
        <f t="shared" si="1899"/>
        <v>0</v>
      </c>
      <c r="DL1166" s="146">
        <f t="shared" si="1900"/>
        <v>0</v>
      </c>
      <c r="DM1166" s="146">
        <f t="shared" si="1901"/>
        <v>0</v>
      </c>
      <c r="DN1166" s="65">
        <f t="shared" si="1839"/>
        <v>30</v>
      </c>
      <c r="DO1166" s="57" t="str">
        <f t="shared" si="1840"/>
        <v/>
      </c>
      <c r="DP1166" s="57" t="str">
        <f t="shared" si="1809"/>
        <v/>
      </c>
      <c r="DQ1166" s="58">
        <f t="shared" si="1810"/>
        <v>30</v>
      </c>
      <c r="DR1166" s="1">
        <f t="shared" si="1841"/>
        <v>2</v>
      </c>
      <c r="DS1166" s="168" t="e">
        <f>IF(AND(DR1166=#REF!,BL1166=#REF!),'Tiến độ'!D1166,"")</f>
        <v>#REF!</v>
      </c>
    </row>
    <row r="1167" spans="1:123" ht="11.25" customHeight="1">
      <c r="A1167" s="310" t="str">
        <f>IF(B1167="","",MAX($A$7:A1166)+1)</f>
        <v/>
      </c>
      <c r="B1167" s="313"/>
      <c r="C1167" s="91" t="s">
        <v>8</v>
      </c>
      <c r="D1167" s="92"/>
      <c r="E1167" s="93">
        <f>SUM(E1150:E1166)</f>
        <v>43</v>
      </c>
      <c r="F1167" s="131"/>
      <c r="G1167" s="132"/>
      <c r="H1167" s="133"/>
      <c r="I1167" s="134"/>
      <c r="J1167" s="30"/>
      <c r="K1167" s="96">
        <f t="shared" ref="K1167:AH1167" si="1905">SUM(K1150:K1166)</f>
        <v>0</v>
      </c>
      <c r="L1167" s="97">
        <f t="shared" si="1905"/>
        <v>0</v>
      </c>
      <c r="M1167" s="97">
        <f t="shared" si="1905"/>
        <v>0</v>
      </c>
      <c r="N1167" s="98">
        <f t="shared" si="1905"/>
        <v>0</v>
      </c>
      <c r="O1167" s="96">
        <f t="shared" si="1905"/>
        <v>0</v>
      </c>
      <c r="P1167" s="97">
        <f t="shared" si="1905"/>
        <v>0</v>
      </c>
      <c r="Q1167" s="97">
        <f t="shared" si="1905"/>
        <v>24</v>
      </c>
      <c r="R1167" s="98">
        <f t="shared" si="1905"/>
        <v>24</v>
      </c>
      <c r="S1167" s="96">
        <f t="shared" si="1905"/>
        <v>24</v>
      </c>
      <c r="T1167" s="97">
        <f t="shared" si="1905"/>
        <v>24</v>
      </c>
      <c r="U1167" s="97">
        <f t="shared" si="1905"/>
        <v>24</v>
      </c>
      <c r="V1167" s="97">
        <f t="shared" si="1905"/>
        <v>24</v>
      </c>
      <c r="W1167" s="98">
        <f t="shared" si="1905"/>
        <v>24</v>
      </c>
      <c r="X1167" s="96">
        <f t="shared" si="1905"/>
        <v>24</v>
      </c>
      <c r="Y1167" s="97">
        <f t="shared" si="1905"/>
        <v>24</v>
      </c>
      <c r="Z1167" s="97">
        <f t="shared" si="1905"/>
        <v>24</v>
      </c>
      <c r="AA1167" s="98">
        <f t="shared" si="1905"/>
        <v>24</v>
      </c>
      <c r="AB1167" s="96">
        <f t="shared" si="1905"/>
        <v>24</v>
      </c>
      <c r="AC1167" s="97">
        <f t="shared" si="1905"/>
        <v>24</v>
      </c>
      <c r="AD1167" s="97">
        <f t="shared" si="1905"/>
        <v>21</v>
      </c>
      <c r="AE1167" s="98">
        <f t="shared" si="1905"/>
        <v>21</v>
      </c>
      <c r="AF1167" s="96">
        <f t="shared" si="1905"/>
        <v>0</v>
      </c>
      <c r="AG1167" s="97">
        <f t="shared" si="1905"/>
        <v>0</v>
      </c>
      <c r="AH1167" s="97">
        <f t="shared" si="1905"/>
        <v>0</v>
      </c>
      <c r="AI1167" s="362"/>
      <c r="AJ1167" s="363"/>
      <c r="AK1167" s="96">
        <f t="shared" ref="AK1167:BD1167" si="1906">SUM(AK1150:AK1166)</f>
        <v>0</v>
      </c>
      <c r="AL1167" s="97">
        <f t="shared" si="1906"/>
        <v>31</v>
      </c>
      <c r="AM1167" s="97">
        <f t="shared" si="1906"/>
        <v>31</v>
      </c>
      <c r="AN1167" s="98">
        <f t="shared" si="1906"/>
        <v>31</v>
      </c>
      <c r="AO1167" s="96">
        <f t="shared" si="1906"/>
        <v>31</v>
      </c>
      <c r="AP1167" s="97">
        <f t="shared" si="1906"/>
        <v>31</v>
      </c>
      <c r="AQ1167" s="97">
        <f t="shared" si="1906"/>
        <v>31</v>
      </c>
      <c r="AR1167" s="98">
        <f t="shared" si="1906"/>
        <v>31</v>
      </c>
      <c r="AS1167" s="99">
        <f t="shared" si="1906"/>
        <v>31</v>
      </c>
      <c r="AT1167" s="97">
        <f t="shared" si="1906"/>
        <v>31</v>
      </c>
      <c r="AU1167" s="97">
        <f t="shared" si="1906"/>
        <v>31</v>
      </c>
      <c r="AV1167" s="100">
        <f t="shared" si="1906"/>
        <v>31</v>
      </c>
      <c r="AW1167" s="96">
        <f t="shared" si="1906"/>
        <v>31</v>
      </c>
      <c r="AX1167" s="97">
        <f t="shared" si="1906"/>
        <v>31</v>
      </c>
      <c r="AY1167" s="97">
        <f t="shared" si="1906"/>
        <v>28</v>
      </c>
      <c r="AZ1167" s="97">
        <f t="shared" si="1906"/>
        <v>28</v>
      </c>
      <c r="BA1167" s="98">
        <f t="shared" si="1906"/>
        <v>0</v>
      </c>
      <c r="BB1167" s="99">
        <f t="shared" si="1906"/>
        <v>0</v>
      </c>
      <c r="BC1167" s="97">
        <f t="shared" si="1906"/>
        <v>0</v>
      </c>
      <c r="BD1167" s="97">
        <f t="shared" si="1906"/>
        <v>0</v>
      </c>
      <c r="BE1167" s="321"/>
      <c r="BF1167" s="322"/>
      <c r="BG1167" s="322"/>
      <c r="BH1167" s="322"/>
      <c r="BI1167" s="322"/>
      <c r="BJ1167" s="323"/>
      <c r="BK1167" s="47"/>
      <c r="BL1167" s="47"/>
      <c r="BN1167" s="146">
        <f t="shared" si="1902"/>
        <v>0</v>
      </c>
      <c r="BO1167" s="146">
        <f t="shared" si="1851"/>
        <v>0</v>
      </c>
      <c r="BP1167" s="146">
        <f t="shared" si="1852"/>
        <v>0</v>
      </c>
      <c r="BQ1167" s="146">
        <f t="shared" si="1853"/>
        <v>0</v>
      </c>
      <c r="BR1167" s="146">
        <f t="shared" si="1854"/>
        <v>0</v>
      </c>
      <c r="BS1167" s="146">
        <f t="shared" si="1855"/>
        <v>0</v>
      </c>
      <c r="BT1167" s="146">
        <f t="shared" si="1856"/>
        <v>0</v>
      </c>
      <c r="BU1167" s="146">
        <f t="shared" si="1857"/>
        <v>0</v>
      </c>
      <c r="BV1167" s="146">
        <f t="shared" si="1858"/>
        <v>0</v>
      </c>
      <c r="BW1167" s="146">
        <f t="shared" si="1859"/>
        <v>0</v>
      </c>
      <c r="BX1167" s="146">
        <f t="shared" si="1860"/>
        <v>0</v>
      </c>
      <c r="BY1167" s="146">
        <f t="shared" si="1861"/>
        <v>0</v>
      </c>
      <c r="BZ1167" s="146">
        <f t="shared" si="1862"/>
        <v>0</v>
      </c>
      <c r="CA1167" s="146">
        <f t="shared" si="1863"/>
        <v>0</v>
      </c>
      <c r="CB1167" s="146">
        <f t="shared" si="1864"/>
        <v>0</v>
      </c>
      <c r="CC1167" s="146">
        <f t="shared" si="1865"/>
        <v>0</v>
      </c>
      <c r="CD1167" s="146">
        <f t="shared" si="1866"/>
        <v>0</v>
      </c>
      <c r="CE1167" s="146">
        <f t="shared" si="1867"/>
        <v>0</v>
      </c>
      <c r="CF1167" s="146">
        <f t="shared" si="1868"/>
        <v>0</v>
      </c>
      <c r="CG1167" s="146">
        <f t="shared" si="1869"/>
        <v>0</v>
      </c>
      <c r="CH1167" s="146">
        <f t="shared" si="1870"/>
        <v>0</v>
      </c>
      <c r="CI1167" s="146">
        <f t="shared" si="1871"/>
        <v>0</v>
      </c>
      <c r="CJ1167" s="146">
        <f t="shared" si="1872"/>
        <v>0</v>
      </c>
      <c r="CK1167" s="146">
        <f t="shared" si="1873"/>
        <v>0</v>
      </c>
      <c r="CL1167" s="146">
        <f t="shared" si="1874"/>
        <v>0</v>
      </c>
      <c r="CM1167" s="146">
        <f t="shared" si="1875"/>
        <v>0</v>
      </c>
      <c r="CN1167" s="146">
        <f t="shared" si="1876"/>
        <v>0</v>
      </c>
      <c r="CO1167" s="146">
        <f t="shared" si="1877"/>
        <v>0</v>
      </c>
      <c r="CP1167" s="146">
        <f t="shared" si="1878"/>
        <v>0</v>
      </c>
      <c r="CQ1167" s="146">
        <f t="shared" si="1879"/>
        <v>0</v>
      </c>
      <c r="CR1167" s="146">
        <f t="shared" si="1880"/>
        <v>0</v>
      </c>
      <c r="CS1167" s="146">
        <f t="shared" si="1881"/>
        <v>0</v>
      </c>
      <c r="CT1167" s="146">
        <f t="shared" si="1882"/>
        <v>0</v>
      </c>
      <c r="CU1167" s="146">
        <f t="shared" si="1883"/>
        <v>0</v>
      </c>
      <c r="CV1167" s="146">
        <f t="shared" si="1884"/>
        <v>0</v>
      </c>
      <c r="CW1167" s="146">
        <f t="shared" si="1885"/>
        <v>0</v>
      </c>
      <c r="CX1167" s="146">
        <f t="shared" si="1886"/>
        <v>0</v>
      </c>
      <c r="CY1167" s="146">
        <f t="shared" si="1887"/>
        <v>0</v>
      </c>
      <c r="CZ1167" s="146">
        <f t="shared" si="1888"/>
        <v>0</v>
      </c>
      <c r="DA1167" s="146">
        <f t="shared" si="1889"/>
        <v>0</v>
      </c>
      <c r="DB1167" s="146">
        <f t="shared" si="1890"/>
        <v>0</v>
      </c>
      <c r="DC1167" s="146">
        <f t="shared" si="1891"/>
        <v>0</v>
      </c>
      <c r="DD1167" s="146">
        <f t="shared" si="1892"/>
        <v>0</v>
      </c>
      <c r="DE1167" s="146">
        <f t="shared" si="1893"/>
        <v>0</v>
      </c>
      <c r="DF1167" s="146">
        <f t="shared" si="1894"/>
        <v>0</v>
      </c>
      <c r="DG1167" s="146">
        <f t="shared" si="1895"/>
        <v>0</v>
      </c>
      <c r="DH1167" s="146">
        <f t="shared" si="1896"/>
        <v>0</v>
      </c>
      <c r="DI1167" s="146">
        <f t="shared" si="1897"/>
        <v>0</v>
      </c>
      <c r="DJ1167" s="146">
        <f t="shared" si="1898"/>
        <v>0</v>
      </c>
      <c r="DK1167" s="146">
        <f t="shared" si="1899"/>
        <v>0</v>
      </c>
      <c r="DL1167" s="146">
        <f t="shared" si="1900"/>
        <v>0</v>
      </c>
      <c r="DM1167" s="146">
        <f t="shared" si="1901"/>
        <v>0</v>
      </c>
      <c r="DN1167" s="54"/>
      <c r="DO1167" s="55"/>
      <c r="DP1167" s="55"/>
      <c r="DQ1167" s="56"/>
      <c r="DS1167" s="168" t="e">
        <f>IF(AND(DR1167=#REF!,BL1167=#REF!),'Tiến độ'!D1167,"")</f>
        <v>#REF!</v>
      </c>
    </row>
    <row r="1168" spans="1:123" ht="11.25" customHeight="1">
      <c r="A1168" s="308">
        <f>IF(B1168="","",MAX($A$7:A1167)+1)</f>
        <v>78</v>
      </c>
      <c r="B1168" s="311" t="s">
        <v>998</v>
      </c>
      <c r="C1168" s="255" t="s">
        <v>1025</v>
      </c>
      <c r="D1168" s="68" t="s">
        <v>1011</v>
      </c>
      <c r="E1168" s="69">
        <v>2</v>
      </c>
      <c r="F1168" s="70">
        <v>39</v>
      </c>
      <c r="G1168" s="71"/>
      <c r="H1168" s="72">
        <v>5</v>
      </c>
      <c r="I1168" s="73"/>
      <c r="J1168" s="24"/>
      <c r="K1168" s="74"/>
      <c r="L1168" s="75"/>
      <c r="M1168" s="75"/>
      <c r="N1168" s="76" t="s">
        <v>874</v>
      </c>
      <c r="O1168" s="74" t="s">
        <v>987</v>
      </c>
      <c r="P1168" s="75" t="s">
        <v>987</v>
      </c>
      <c r="Q1168" s="75">
        <v>7</v>
      </c>
      <c r="R1168" s="76">
        <v>7</v>
      </c>
      <c r="S1168" s="74">
        <v>7</v>
      </c>
      <c r="T1168" s="75">
        <v>7</v>
      </c>
      <c r="U1168" s="75">
        <v>7</v>
      </c>
      <c r="V1168" s="75">
        <v>4</v>
      </c>
      <c r="W1168" s="76"/>
      <c r="X1168" s="74"/>
      <c r="Y1168" s="75"/>
      <c r="Z1168" s="75"/>
      <c r="AA1168" s="76"/>
      <c r="AB1168" s="74"/>
      <c r="AC1168" s="75"/>
      <c r="AD1168" s="75"/>
      <c r="AE1168" s="76"/>
      <c r="AF1168" s="74" t="s">
        <v>163</v>
      </c>
      <c r="AG1168" s="75" t="s">
        <v>163</v>
      </c>
      <c r="AH1168" s="75" t="s">
        <v>163</v>
      </c>
      <c r="AI1168" s="362"/>
      <c r="AJ1168" s="363"/>
      <c r="AK1168" s="74" t="s">
        <v>166</v>
      </c>
      <c r="AL1168" s="75"/>
      <c r="AM1168" s="75"/>
      <c r="AN1168" s="76"/>
      <c r="AO1168" s="74"/>
      <c r="AP1168" s="75"/>
      <c r="AQ1168" s="75"/>
      <c r="AR1168" s="76"/>
      <c r="AS1168" s="77"/>
      <c r="AT1168" s="75"/>
      <c r="AU1168" s="75"/>
      <c r="AV1168" s="78"/>
      <c r="AW1168" s="74"/>
      <c r="AX1168" s="75"/>
      <c r="AY1168" s="75"/>
      <c r="AZ1168" s="75"/>
      <c r="BA1168" s="76"/>
      <c r="BB1168" s="77"/>
      <c r="BC1168" s="75"/>
      <c r="BD1168" s="75"/>
      <c r="BE1168" s="321"/>
      <c r="BF1168" s="322"/>
      <c r="BG1168" s="322"/>
      <c r="BH1168" s="322"/>
      <c r="BI1168" s="322"/>
      <c r="BJ1168" s="323"/>
      <c r="BK1168" s="45" t="s">
        <v>1077</v>
      </c>
      <c r="BL1168" s="45" t="s">
        <v>56</v>
      </c>
      <c r="BN1168" s="146">
        <f t="shared" si="1902"/>
        <v>0</v>
      </c>
      <c r="BO1168" s="146">
        <f t="shared" si="1851"/>
        <v>0</v>
      </c>
      <c r="BP1168" s="146">
        <f t="shared" si="1852"/>
        <v>0</v>
      </c>
      <c r="BQ1168" s="146">
        <f t="shared" si="1853"/>
        <v>0</v>
      </c>
      <c r="BR1168" s="146">
        <f t="shared" si="1854"/>
        <v>0</v>
      </c>
      <c r="BS1168" s="146">
        <f t="shared" si="1855"/>
        <v>0</v>
      </c>
      <c r="BT1168" s="146">
        <f t="shared" si="1856"/>
        <v>35</v>
      </c>
      <c r="BU1168" s="146">
        <f t="shared" si="1857"/>
        <v>35</v>
      </c>
      <c r="BV1168" s="146">
        <f t="shared" si="1858"/>
        <v>35</v>
      </c>
      <c r="BW1168" s="146">
        <f t="shared" si="1859"/>
        <v>35</v>
      </c>
      <c r="BX1168" s="146">
        <f t="shared" si="1860"/>
        <v>35</v>
      </c>
      <c r="BY1168" s="146">
        <f t="shared" si="1861"/>
        <v>20</v>
      </c>
      <c r="BZ1168" s="146">
        <f t="shared" si="1862"/>
        <v>0</v>
      </c>
      <c r="CA1168" s="146">
        <f t="shared" si="1863"/>
        <v>0</v>
      </c>
      <c r="CB1168" s="146">
        <f t="shared" si="1864"/>
        <v>0</v>
      </c>
      <c r="CC1168" s="146">
        <f t="shared" si="1865"/>
        <v>0</v>
      </c>
      <c r="CD1168" s="146">
        <f t="shared" si="1866"/>
        <v>0</v>
      </c>
      <c r="CE1168" s="146">
        <f t="shared" si="1867"/>
        <v>0</v>
      </c>
      <c r="CF1168" s="146">
        <f t="shared" si="1868"/>
        <v>0</v>
      </c>
      <c r="CG1168" s="146">
        <f t="shared" si="1869"/>
        <v>0</v>
      </c>
      <c r="CH1168" s="146">
        <f t="shared" si="1870"/>
        <v>0</v>
      </c>
      <c r="CI1168" s="146">
        <f t="shared" si="1871"/>
        <v>0</v>
      </c>
      <c r="CJ1168" s="146">
        <f t="shared" si="1872"/>
        <v>0</v>
      </c>
      <c r="CK1168" s="146">
        <f t="shared" si="1873"/>
        <v>0</v>
      </c>
      <c r="CL1168" s="146">
        <f t="shared" si="1874"/>
        <v>0</v>
      </c>
      <c r="CM1168" s="146">
        <f t="shared" si="1875"/>
        <v>0</v>
      </c>
      <c r="CN1168" s="146">
        <f t="shared" si="1876"/>
        <v>0</v>
      </c>
      <c r="CO1168" s="146">
        <f t="shared" si="1877"/>
        <v>0</v>
      </c>
      <c r="CP1168" s="146">
        <f t="shared" si="1878"/>
        <v>0</v>
      </c>
      <c r="CQ1168" s="146">
        <f t="shared" si="1879"/>
        <v>0</v>
      </c>
      <c r="CR1168" s="146">
        <f t="shared" si="1880"/>
        <v>0</v>
      </c>
      <c r="CS1168" s="146">
        <f t="shared" si="1881"/>
        <v>0</v>
      </c>
      <c r="CT1168" s="146">
        <f t="shared" si="1882"/>
        <v>0</v>
      </c>
      <c r="CU1168" s="146">
        <f t="shared" si="1883"/>
        <v>0</v>
      </c>
      <c r="CV1168" s="146">
        <f t="shared" si="1884"/>
        <v>0</v>
      </c>
      <c r="CW1168" s="146">
        <f t="shared" si="1885"/>
        <v>0</v>
      </c>
      <c r="CX1168" s="146">
        <f t="shared" si="1886"/>
        <v>0</v>
      </c>
      <c r="CY1168" s="146">
        <f t="shared" si="1887"/>
        <v>0</v>
      </c>
      <c r="CZ1168" s="146">
        <f t="shared" si="1888"/>
        <v>0</v>
      </c>
      <c r="DA1168" s="146">
        <f t="shared" si="1889"/>
        <v>0</v>
      </c>
      <c r="DB1168" s="146">
        <f t="shared" si="1890"/>
        <v>0</v>
      </c>
      <c r="DC1168" s="146">
        <f t="shared" si="1891"/>
        <v>0</v>
      </c>
      <c r="DD1168" s="146">
        <f t="shared" si="1892"/>
        <v>0</v>
      </c>
      <c r="DE1168" s="146">
        <f t="shared" si="1893"/>
        <v>0</v>
      </c>
      <c r="DF1168" s="146">
        <f t="shared" si="1894"/>
        <v>0</v>
      </c>
      <c r="DG1168" s="146">
        <f t="shared" si="1895"/>
        <v>0</v>
      </c>
      <c r="DH1168" s="146">
        <f t="shared" si="1896"/>
        <v>0</v>
      </c>
      <c r="DI1168" s="146">
        <f t="shared" si="1897"/>
        <v>0</v>
      </c>
      <c r="DJ1168" s="146">
        <f t="shared" si="1898"/>
        <v>0</v>
      </c>
      <c r="DK1168" s="146">
        <f t="shared" si="1899"/>
        <v>0</v>
      </c>
      <c r="DL1168" s="146">
        <f t="shared" si="1900"/>
        <v>0</v>
      </c>
      <c r="DM1168" s="146">
        <f t="shared" si="1901"/>
        <v>0</v>
      </c>
      <c r="DN1168" s="63">
        <f t="shared" ref="DN1168:DN1184" si="1907">F1168*H1168</f>
        <v>195</v>
      </c>
      <c r="DO1168" s="50">
        <f t="shared" ref="DO1168:DO1184" si="1908">IF(COUNTA(K1168:AC1168)&gt;0,DN1168,"")</f>
        <v>195</v>
      </c>
      <c r="DP1168" s="50" t="str">
        <f t="shared" si="1809"/>
        <v/>
      </c>
      <c r="DQ1168" s="51" t="str">
        <f t="shared" si="1810"/>
        <v/>
      </c>
      <c r="DR1168" s="1">
        <f t="shared" ref="DR1168:DR1184" si="1909">IF(DQ1168="",1,2)</f>
        <v>1</v>
      </c>
      <c r="DS1168" s="168" t="e">
        <f>IF(AND(DR1168=#REF!,BL1168=#REF!),'Tiến độ'!D1168,"")</f>
        <v>#REF!</v>
      </c>
    </row>
    <row r="1169" spans="1:123" ht="11.25" customHeight="1">
      <c r="A1169" s="309" t="str">
        <f>IF(B1169="","",MAX($A$7:A1168)+1)</f>
        <v/>
      </c>
      <c r="B1169" s="312"/>
      <c r="C1169" s="254" t="s">
        <v>784</v>
      </c>
      <c r="D1169" s="102" t="s">
        <v>442</v>
      </c>
      <c r="E1169" s="103">
        <v>3</v>
      </c>
      <c r="F1169" s="104">
        <v>60</v>
      </c>
      <c r="G1169" s="105"/>
      <c r="H1169" s="106">
        <f>H1168</f>
        <v>5</v>
      </c>
      <c r="I1169" s="107">
        <f>I1168</f>
        <v>0</v>
      </c>
      <c r="J1169" s="28"/>
      <c r="K1169" s="108"/>
      <c r="L1169" s="109"/>
      <c r="M1169" s="109"/>
      <c r="N1169" s="110"/>
      <c r="O1169" s="108"/>
      <c r="P1169" s="109"/>
      <c r="Q1169" s="109"/>
      <c r="R1169" s="110"/>
      <c r="S1169" s="108"/>
      <c r="T1169" s="109"/>
      <c r="U1169" s="109"/>
      <c r="V1169" s="109">
        <v>3</v>
      </c>
      <c r="W1169" s="110">
        <v>7</v>
      </c>
      <c r="X1169" s="108">
        <v>7</v>
      </c>
      <c r="Y1169" s="109">
        <v>7</v>
      </c>
      <c r="Z1169" s="109">
        <v>7</v>
      </c>
      <c r="AA1169" s="110">
        <v>7</v>
      </c>
      <c r="AB1169" s="108">
        <v>7</v>
      </c>
      <c r="AC1169" s="109">
        <v>7</v>
      </c>
      <c r="AD1169" s="109">
        <v>7</v>
      </c>
      <c r="AE1169" s="110">
        <v>1</v>
      </c>
      <c r="AF1169" s="108" t="s">
        <v>163</v>
      </c>
      <c r="AG1169" s="109" t="s">
        <v>163</v>
      </c>
      <c r="AH1169" s="109" t="s">
        <v>163</v>
      </c>
      <c r="AI1169" s="362"/>
      <c r="AJ1169" s="363"/>
      <c r="AK1169" s="108" t="s">
        <v>166</v>
      </c>
      <c r="AL1169" s="109"/>
      <c r="AM1169" s="109"/>
      <c r="AN1169" s="110"/>
      <c r="AO1169" s="108"/>
      <c r="AP1169" s="109"/>
      <c r="AQ1169" s="109"/>
      <c r="AR1169" s="110"/>
      <c r="AS1169" s="111"/>
      <c r="AT1169" s="109"/>
      <c r="AU1169" s="109"/>
      <c r="AV1169" s="112"/>
      <c r="AW1169" s="108"/>
      <c r="AX1169" s="109"/>
      <c r="AY1169" s="109"/>
      <c r="AZ1169" s="109"/>
      <c r="BA1169" s="110"/>
      <c r="BB1169" s="111"/>
      <c r="BC1169" s="109"/>
      <c r="BD1169" s="109"/>
      <c r="BE1169" s="321"/>
      <c r="BF1169" s="322"/>
      <c r="BG1169" s="322"/>
      <c r="BH1169" s="322"/>
      <c r="BI1169" s="322"/>
      <c r="BJ1169" s="323"/>
      <c r="BK1169" s="48" t="s">
        <v>1077</v>
      </c>
      <c r="BL1169" s="48" t="s">
        <v>56</v>
      </c>
      <c r="BN1169" s="146">
        <f t="shared" si="1902"/>
        <v>0</v>
      </c>
      <c r="BO1169" s="146">
        <f t="shared" si="1851"/>
        <v>0</v>
      </c>
      <c r="BP1169" s="146">
        <f t="shared" si="1852"/>
        <v>0</v>
      </c>
      <c r="BQ1169" s="146">
        <f t="shared" si="1853"/>
        <v>0</v>
      </c>
      <c r="BR1169" s="146">
        <f t="shared" si="1854"/>
        <v>0</v>
      </c>
      <c r="BS1169" s="146">
        <f t="shared" si="1855"/>
        <v>0</v>
      </c>
      <c r="BT1169" s="146">
        <f t="shared" si="1856"/>
        <v>0</v>
      </c>
      <c r="BU1169" s="146">
        <f t="shared" si="1857"/>
        <v>0</v>
      </c>
      <c r="BV1169" s="146">
        <f t="shared" si="1858"/>
        <v>0</v>
      </c>
      <c r="BW1169" s="146">
        <f t="shared" si="1859"/>
        <v>0</v>
      </c>
      <c r="BX1169" s="146">
        <f t="shared" si="1860"/>
        <v>0</v>
      </c>
      <c r="BY1169" s="146">
        <f t="shared" si="1861"/>
        <v>15</v>
      </c>
      <c r="BZ1169" s="146">
        <f t="shared" si="1862"/>
        <v>35</v>
      </c>
      <c r="CA1169" s="146">
        <f t="shared" si="1863"/>
        <v>35</v>
      </c>
      <c r="CB1169" s="146">
        <f t="shared" si="1864"/>
        <v>35</v>
      </c>
      <c r="CC1169" s="146">
        <f t="shared" si="1865"/>
        <v>35</v>
      </c>
      <c r="CD1169" s="146">
        <f t="shared" si="1866"/>
        <v>35</v>
      </c>
      <c r="CE1169" s="146">
        <f t="shared" si="1867"/>
        <v>35</v>
      </c>
      <c r="CF1169" s="146">
        <f t="shared" si="1868"/>
        <v>35</v>
      </c>
      <c r="CG1169" s="146">
        <f t="shared" si="1869"/>
        <v>35</v>
      </c>
      <c r="CH1169" s="146">
        <f t="shared" si="1870"/>
        <v>5</v>
      </c>
      <c r="CI1169" s="146">
        <f t="shared" si="1871"/>
        <v>0</v>
      </c>
      <c r="CJ1169" s="146">
        <f t="shared" si="1872"/>
        <v>0</v>
      </c>
      <c r="CK1169" s="146">
        <f t="shared" si="1873"/>
        <v>0</v>
      </c>
      <c r="CL1169" s="146">
        <f t="shared" si="1874"/>
        <v>0</v>
      </c>
      <c r="CM1169" s="146">
        <f t="shared" si="1875"/>
        <v>0</v>
      </c>
      <c r="CN1169" s="146">
        <f t="shared" si="1876"/>
        <v>0</v>
      </c>
      <c r="CO1169" s="146">
        <f t="shared" si="1877"/>
        <v>0</v>
      </c>
      <c r="CP1169" s="146">
        <f t="shared" si="1878"/>
        <v>0</v>
      </c>
      <c r="CQ1169" s="146">
        <f t="shared" si="1879"/>
        <v>0</v>
      </c>
      <c r="CR1169" s="146">
        <f t="shared" si="1880"/>
        <v>0</v>
      </c>
      <c r="CS1169" s="146">
        <f t="shared" si="1881"/>
        <v>0</v>
      </c>
      <c r="CT1169" s="146">
        <f t="shared" si="1882"/>
        <v>0</v>
      </c>
      <c r="CU1169" s="146">
        <f t="shared" si="1883"/>
        <v>0</v>
      </c>
      <c r="CV1169" s="146">
        <f t="shared" si="1884"/>
        <v>0</v>
      </c>
      <c r="CW1169" s="146">
        <f t="shared" si="1885"/>
        <v>0</v>
      </c>
      <c r="CX1169" s="146">
        <f t="shared" si="1886"/>
        <v>0</v>
      </c>
      <c r="CY1169" s="146">
        <f t="shared" si="1887"/>
        <v>0</v>
      </c>
      <c r="CZ1169" s="146">
        <f t="shared" si="1888"/>
        <v>0</v>
      </c>
      <c r="DA1169" s="146">
        <f t="shared" si="1889"/>
        <v>0</v>
      </c>
      <c r="DB1169" s="146">
        <f t="shared" si="1890"/>
        <v>0</v>
      </c>
      <c r="DC1169" s="146">
        <f t="shared" si="1891"/>
        <v>0</v>
      </c>
      <c r="DD1169" s="146">
        <f t="shared" si="1892"/>
        <v>0</v>
      </c>
      <c r="DE1169" s="146">
        <f t="shared" si="1893"/>
        <v>0</v>
      </c>
      <c r="DF1169" s="146">
        <f t="shared" si="1894"/>
        <v>0</v>
      </c>
      <c r="DG1169" s="146">
        <f t="shared" si="1895"/>
        <v>0</v>
      </c>
      <c r="DH1169" s="146">
        <f t="shared" si="1896"/>
        <v>0</v>
      </c>
      <c r="DI1169" s="146">
        <f t="shared" si="1897"/>
        <v>0</v>
      </c>
      <c r="DJ1169" s="146">
        <f t="shared" si="1898"/>
        <v>0</v>
      </c>
      <c r="DK1169" s="146">
        <f t="shared" si="1899"/>
        <v>0</v>
      </c>
      <c r="DL1169" s="146">
        <f t="shared" si="1900"/>
        <v>0</v>
      </c>
      <c r="DM1169" s="146">
        <f t="shared" si="1901"/>
        <v>0</v>
      </c>
      <c r="DN1169" s="65">
        <f t="shared" si="1907"/>
        <v>300</v>
      </c>
      <c r="DO1169" s="57">
        <f t="shared" si="1908"/>
        <v>300</v>
      </c>
      <c r="DP1169" s="57" t="str">
        <f t="shared" si="1809"/>
        <v/>
      </c>
      <c r="DQ1169" s="58" t="str">
        <f t="shared" si="1810"/>
        <v/>
      </c>
      <c r="DR1169" s="1">
        <f t="shared" si="1909"/>
        <v>1</v>
      </c>
      <c r="DS1169" s="168" t="e">
        <f>IF(AND(DR1169=#REF!,BL1169=#REF!),'Tiến độ'!D1169,"")</f>
        <v>#REF!</v>
      </c>
    </row>
    <row r="1170" spans="1:123" ht="11.25" customHeight="1">
      <c r="A1170" s="309" t="str">
        <f>IF(B1170="","",MAX($A$7:A1169)+1)</f>
        <v/>
      </c>
      <c r="B1170" s="312"/>
      <c r="C1170" s="254" t="s">
        <v>573</v>
      </c>
      <c r="D1170" s="102" t="s">
        <v>574</v>
      </c>
      <c r="E1170" s="103">
        <v>2</v>
      </c>
      <c r="F1170" s="104">
        <v>30</v>
      </c>
      <c r="G1170" s="105"/>
      <c r="H1170" s="106">
        <f t="shared" ref="H1170:I1170" si="1910">H1169</f>
        <v>5</v>
      </c>
      <c r="I1170" s="107">
        <f t="shared" si="1910"/>
        <v>0</v>
      </c>
      <c r="J1170" s="28"/>
      <c r="K1170" s="108"/>
      <c r="L1170" s="109"/>
      <c r="M1170" s="109"/>
      <c r="N1170" s="110"/>
      <c r="O1170" s="108"/>
      <c r="P1170" s="109"/>
      <c r="Q1170" s="109">
        <v>2</v>
      </c>
      <c r="R1170" s="110">
        <v>2</v>
      </c>
      <c r="S1170" s="108">
        <v>2</v>
      </c>
      <c r="T1170" s="109">
        <v>2</v>
      </c>
      <c r="U1170" s="109">
        <v>2</v>
      </c>
      <c r="V1170" s="109">
        <v>2</v>
      </c>
      <c r="W1170" s="110">
        <v>2</v>
      </c>
      <c r="X1170" s="108">
        <v>2</v>
      </c>
      <c r="Y1170" s="109">
        <v>2</v>
      </c>
      <c r="Z1170" s="109">
        <v>2</v>
      </c>
      <c r="AA1170" s="110">
        <v>2</v>
      </c>
      <c r="AB1170" s="108">
        <v>2</v>
      </c>
      <c r="AC1170" s="109">
        <v>2</v>
      </c>
      <c r="AD1170" s="109">
        <v>2</v>
      </c>
      <c r="AE1170" s="110">
        <v>2</v>
      </c>
      <c r="AF1170" s="108" t="s">
        <v>163</v>
      </c>
      <c r="AG1170" s="109" t="s">
        <v>163</v>
      </c>
      <c r="AH1170" s="109" t="s">
        <v>163</v>
      </c>
      <c r="AI1170" s="362"/>
      <c r="AJ1170" s="363"/>
      <c r="AK1170" s="108" t="s">
        <v>166</v>
      </c>
      <c r="AL1170" s="109"/>
      <c r="AM1170" s="109"/>
      <c r="AN1170" s="110"/>
      <c r="AO1170" s="108"/>
      <c r="AP1170" s="109"/>
      <c r="AQ1170" s="109"/>
      <c r="AR1170" s="110"/>
      <c r="AS1170" s="111"/>
      <c r="AT1170" s="109"/>
      <c r="AU1170" s="109"/>
      <c r="AV1170" s="112"/>
      <c r="AW1170" s="108"/>
      <c r="AX1170" s="109"/>
      <c r="AY1170" s="109"/>
      <c r="AZ1170" s="109"/>
      <c r="BA1170" s="110"/>
      <c r="BB1170" s="111"/>
      <c r="BC1170" s="109"/>
      <c r="BD1170" s="109"/>
      <c r="BE1170" s="321"/>
      <c r="BF1170" s="322"/>
      <c r="BG1170" s="322"/>
      <c r="BH1170" s="322"/>
      <c r="BI1170" s="322"/>
      <c r="BJ1170" s="323"/>
      <c r="BK1170" s="48" t="s">
        <v>1077</v>
      </c>
      <c r="BL1170" s="48" t="s">
        <v>58</v>
      </c>
      <c r="BN1170" s="146">
        <f t="shared" si="1902"/>
        <v>0</v>
      </c>
      <c r="BO1170" s="146">
        <f t="shared" si="1851"/>
        <v>0</v>
      </c>
      <c r="BP1170" s="146">
        <f t="shared" si="1852"/>
        <v>0</v>
      </c>
      <c r="BQ1170" s="146">
        <f t="shared" si="1853"/>
        <v>0</v>
      </c>
      <c r="BR1170" s="146">
        <f t="shared" si="1854"/>
        <v>0</v>
      </c>
      <c r="BS1170" s="146">
        <f t="shared" si="1855"/>
        <v>0</v>
      </c>
      <c r="BT1170" s="146">
        <f t="shared" si="1856"/>
        <v>10</v>
      </c>
      <c r="BU1170" s="146">
        <f t="shared" si="1857"/>
        <v>10</v>
      </c>
      <c r="BV1170" s="146">
        <f t="shared" si="1858"/>
        <v>10</v>
      </c>
      <c r="BW1170" s="146">
        <f t="shared" si="1859"/>
        <v>10</v>
      </c>
      <c r="BX1170" s="146">
        <f t="shared" si="1860"/>
        <v>10</v>
      </c>
      <c r="BY1170" s="146">
        <f t="shared" si="1861"/>
        <v>10</v>
      </c>
      <c r="BZ1170" s="146">
        <f t="shared" si="1862"/>
        <v>10</v>
      </c>
      <c r="CA1170" s="146">
        <f t="shared" si="1863"/>
        <v>10</v>
      </c>
      <c r="CB1170" s="146">
        <f t="shared" si="1864"/>
        <v>10</v>
      </c>
      <c r="CC1170" s="146">
        <f t="shared" si="1865"/>
        <v>10</v>
      </c>
      <c r="CD1170" s="146">
        <f t="shared" si="1866"/>
        <v>10</v>
      </c>
      <c r="CE1170" s="146">
        <f t="shared" si="1867"/>
        <v>10</v>
      </c>
      <c r="CF1170" s="146">
        <f t="shared" si="1868"/>
        <v>10</v>
      </c>
      <c r="CG1170" s="146">
        <f t="shared" si="1869"/>
        <v>10</v>
      </c>
      <c r="CH1170" s="146">
        <f t="shared" si="1870"/>
        <v>10</v>
      </c>
      <c r="CI1170" s="146">
        <f t="shared" si="1871"/>
        <v>0</v>
      </c>
      <c r="CJ1170" s="146">
        <f t="shared" si="1872"/>
        <v>0</v>
      </c>
      <c r="CK1170" s="146">
        <f t="shared" si="1873"/>
        <v>0</v>
      </c>
      <c r="CL1170" s="146">
        <f t="shared" si="1874"/>
        <v>0</v>
      </c>
      <c r="CM1170" s="146">
        <f t="shared" si="1875"/>
        <v>0</v>
      </c>
      <c r="CN1170" s="146">
        <f t="shared" si="1876"/>
        <v>0</v>
      </c>
      <c r="CO1170" s="146">
        <f t="shared" si="1877"/>
        <v>0</v>
      </c>
      <c r="CP1170" s="146">
        <f t="shared" si="1878"/>
        <v>0</v>
      </c>
      <c r="CQ1170" s="146">
        <f t="shared" si="1879"/>
        <v>0</v>
      </c>
      <c r="CR1170" s="146">
        <f t="shared" si="1880"/>
        <v>0</v>
      </c>
      <c r="CS1170" s="146">
        <f t="shared" si="1881"/>
        <v>0</v>
      </c>
      <c r="CT1170" s="146">
        <f t="shared" si="1882"/>
        <v>0</v>
      </c>
      <c r="CU1170" s="146">
        <f t="shared" si="1883"/>
        <v>0</v>
      </c>
      <c r="CV1170" s="146">
        <f t="shared" si="1884"/>
        <v>0</v>
      </c>
      <c r="CW1170" s="146">
        <f t="shared" si="1885"/>
        <v>0</v>
      </c>
      <c r="CX1170" s="146">
        <f t="shared" si="1886"/>
        <v>0</v>
      </c>
      <c r="CY1170" s="146">
        <f t="shared" si="1887"/>
        <v>0</v>
      </c>
      <c r="CZ1170" s="146">
        <f t="shared" si="1888"/>
        <v>0</v>
      </c>
      <c r="DA1170" s="146">
        <f t="shared" si="1889"/>
        <v>0</v>
      </c>
      <c r="DB1170" s="146">
        <f t="shared" si="1890"/>
        <v>0</v>
      </c>
      <c r="DC1170" s="146">
        <f t="shared" si="1891"/>
        <v>0</v>
      </c>
      <c r="DD1170" s="146">
        <f t="shared" si="1892"/>
        <v>0</v>
      </c>
      <c r="DE1170" s="146">
        <f t="shared" si="1893"/>
        <v>0</v>
      </c>
      <c r="DF1170" s="146">
        <f t="shared" si="1894"/>
        <v>0</v>
      </c>
      <c r="DG1170" s="146">
        <f t="shared" si="1895"/>
        <v>0</v>
      </c>
      <c r="DH1170" s="146">
        <f t="shared" si="1896"/>
        <v>0</v>
      </c>
      <c r="DI1170" s="146">
        <f t="shared" si="1897"/>
        <v>0</v>
      </c>
      <c r="DJ1170" s="146">
        <f t="shared" si="1898"/>
        <v>0</v>
      </c>
      <c r="DK1170" s="146">
        <f t="shared" si="1899"/>
        <v>0</v>
      </c>
      <c r="DL1170" s="146">
        <f t="shared" si="1900"/>
        <v>0</v>
      </c>
      <c r="DM1170" s="146">
        <f t="shared" si="1901"/>
        <v>0</v>
      </c>
      <c r="DN1170" s="65">
        <f t="shared" si="1907"/>
        <v>150</v>
      </c>
      <c r="DO1170" s="57">
        <f t="shared" si="1908"/>
        <v>150</v>
      </c>
      <c r="DP1170" s="57" t="str">
        <f t="shared" si="1809"/>
        <v/>
      </c>
      <c r="DQ1170" s="58" t="str">
        <f t="shared" si="1810"/>
        <v/>
      </c>
      <c r="DR1170" s="1">
        <f t="shared" si="1909"/>
        <v>1</v>
      </c>
      <c r="DS1170" s="168" t="e">
        <f>IF(AND(DR1170=#REF!,BL1170=#REF!),'Tiến độ'!D1170,"")</f>
        <v>#REF!</v>
      </c>
    </row>
    <row r="1171" spans="1:123" ht="11.25" customHeight="1">
      <c r="A1171" s="309"/>
      <c r="B1171" s="312"/>
      <c r="C1171" s="254" t="s">
        <v>1026</v>
      </c>
      <c r="D1171" s="102" t="s">
        <v>629</v>
      </c>
      <c r="E1171" s="103">
        <v>2</v>
      </c>
      <c r="F1171" s="104">
        <v>30</v>
      </c>
      <c r="G1171" s="105"/>
      <c r="H1171" s="106">
        <f t="shared" ref="H1171:I1171" si="1911">H1170</f>
        <v>5</v>
      </c>
      <c r="I1171" s="107">
        <f t="shared" si="1911"/>
        <v>0</v>
      </c>
      <c r="J1171" s="28"/>
      <c r="K1171" s="108"/>
      <c r="L1171" s="109"/>
      <c r="M1171" s="109"/>
      <c r="N1171" s="110"/>
      <c r="O1171" s="108"/>
      <c r="P1171" s="109"/>
      <c r="Q1171" s="109">
        <v>2</v>
      </c>
      <c r="R1171" s="110">
        <v>2</v>
      </c>
      <c r="S1171" s="108">
        <v>2</v>
      </c>
      <c r="T1171" s="109">
        <v>2</v>
      </c>
      <c r="U1171" s="109">
        <v>2</v>
      </c>
      <c r="V1171" s="109">
        <v>2</v>
      </c>
      <c r="W1171" s="110">
        <v>2</v>
      </c>
      <c r="X1171" s="108">
        <v>2</v>
      </c>
      <c r="Y1171" s="109">
        <v>2</v>
      </c>
      <c r="Z1171" s="109">
        <v>2</v>
      </c>
      <c r="AA1171" s="110">
        <v>2</v>
      </c>
      <c r="AB1171" s="108">
        <v>2</v>
      </c>
      <c r="AC1171" s="109">
        <v>2</v>
      </c>
      <c r="AD1171" s="109">
        <v>2</v>
      </c>
      <c r="AE1171" s="110">
        <v>2</v>
      </c>
      <c r="AF1171" s="108" t="s">
        <v>163</v>
      </c>
      <c r="AG1171" s="109" t="s">
        <v>163</v>
      </c>
      <c r="AH1171" s="109" t="s">
        <v>163</v>
      </c>
      <c r="AI1171" s="362"/>
      <c r="AJ1171" s="363"/>
      <c r="AK1171" s="108" t="s">
        <v>166</v>
      </c>
      <c r="AL1171" s="109"/>
      <c r="AM1171" s="109"/>
      <c r="AN1171" s="110"/>
      <c r="AO1171" s="108"/>
      <c r="AP1171" s="109"/>
      <c r="AQ1171" s="109"/>
      <c r="AR1171" s="110"/>
      <c r="AS1171" s="111"/>
      <c r="AT1171" s="109"/>
      <c r="AU1171" s="109"/>
      <c r="AV1171" s="112"/>
      <c r="AW1171" s="108"/>
      <c r="AX1171" s="109"/>
      <c r="AY1171" s="109"/>
      <c r="AZ1171" s="109"/>
      <c r="BA1171" s="110"/>
      <c r="BB1171" s="111"/>
      <c r="BC1171" s="109"/>
      <c r="BD1171" s="109"/>
      <c r="BE1171" s="321"/>
      <c r="BF1171" s="322"/>
      <c r="BG1171" s="322"/>
      <c r="BH1171" s="322"/>
      <c r="BI1171" s="322"/>
      <c r="BJ1171" s="323"/>
      <c r="BK1171" s="48" t="s">
        <v>1077</v>
      </c>
      <c r="BL1171" s="48" t="s">
        <v>1116</v>
      </c>
      <c r="BN1171" s="146">
        <f t="shared" si="1902"/>
        <v>0</v>
      </c>
      <c r="BO1171" s="146">
        <f t="shared" si="1851"/>
        <v>0</v>
      </c>
      <c r="BP1171" s="146">
        <f t="shared" si="1852"/>
        <v>0</v>
      </c>
      <c r="BQ1171" s="146">
        <f t="shared" si="1853"/>
        <v>0</v>
      </c>
      <c r="BR1171" s="146">
        <f t="shared" si="1854"/>
        <v>0</v>
      </c>
      <c r="BS1171" s="146">
        <f t="shared" si="1855"/>
        <v>0</v>
      </c>
      <c r="BT1171" s="146">
        <f t="shared" si="1856"/>
        <v>10</v>
      </c>
      <c r="BU1171" s="146">
        <f t="shared" si="1857"/>
        <v>10</v>
      </c>
      <c r="BV1171" s="146">
        <f t="shared" si="1858"/>
        <v>10</v>
      </c>
      <c r="BW1171" s="146">
        <f t="shared" si="1859"/>
        <v>10</v>
      </c>
      <c r="BX1171" s="146">
        <f t="shared" si="1860"/>
        <v>10</v>
      </c>
      <c r="BY1171" s="146">
        <f t="shared" si="1861"/>
        <v>10</v>
      </c>
      <c r="BZ1171" s="146">
        <f t="shared" si="1862"/>
        <v>10</v>
      </c>
      <c r="CA1171" s="146">
        <f t="shared" si="1863"/>
        <v>10</v>
      </c>
      <c r="CB1171" s="146">
        <f t="shared" si="1864"/>
        <v>10</v>
      </c>
      <c r="CC1171" s="146">
        <f t="shared" si="1865"/>
        <v>10</v>
      </c>
      <c r="CD1171" s="146">
        <f t="shared" si="1866"/>
        <v>10</v>
      </c>
      <c r="CE1171" s="146">
        <f t="shared" si="1867"/>
        <v>10</v>
      </c>
      <c r="CF1171" s="146">
        <f t="shared" si="1868"/>
        <v>10</v>
      </c>
      <c r="CG1171" s="146">
        <f t="shared" si="1869"/>
        <v>10</v>
      </c>
      <c r="CH1171" s="146">
        <f t="shared" si="1870"/>
        <v>10</v>
      </c>
      <c r="CI1171" s="146">
        <f t="shared" si="1871"/>
        <v>0</v>
      </c>
      <c r="CJ1171" s="146">
        <f t="shared" si="1872"/>
        <v>0</v>
      </c>
      <c r="CK1171" s="146">
        <f t="shared" si="1873"/>
        <v>0</v>
      </c>
      <c r="CL1171" s="146">
        <f t="shared" si="1874"/>
        <v>0</v>
      </c>
      <c r="CM1171" s="146">
        <f t="shared" si="1875"/>
        <v>0</v>
      </c>
      <c r="CN1171" s="146">
        <f t="shared" si="1876"/>
        <v>0</v>
      </c>
      <c r="CO1171" s="146">
        <f t="shared" si="1877"/>
        <v>0</v>
      </c>
      <c r="CP1171" s="146">
        <f t="shared" si="1878"/>
        <v>0</v>
      </c>
      <c r="CQ1171" s="146">
        <f t="shared" si="1879"/>
        <v>0</v>
      </c>
      <c r="CR1171" s="146">
        <f t="shared" si="1880"/>
        <v>0</v>
      </c>
      <c r="CS1171" s="146">
        <f t="shared" si="1881"/>
        <v>0</v>
      </c>
      <c r="CT1171" s="146">
        <f t="shared" si="1882"/>
        <v>0</v>
      </c>
      <c r="CU1171" s="146">
        <f t="shared" si="1883"/>
        <v>0</v>
      </c>
      <c r="CV1171" s="146">
        <f t="shared" si="1884"/>
        <v>0</v>
      </c>
      <c r="CW1171" s="146">
        <f t="shared" si="1885"/>
        <v>0</v>
      </c>
      <c r="CX1171" s="146">
        <f t="shared" si="1886"/>
        <v>0</v>
      </c>
      <c r="CY1171" s="146">
        <f t="shared" si="1887"/>
        <v>0</v>
      </c>
      <c r="CZ1171" s="146">
        <f t="shared" si="1888"/>
        <v>0</v>
      </c>
      <c r="DA1171" s="146">
        <f t="shared" si="1889"/>
        <v>0</v>
      </c>
      <c r="DB1171" s="146">
        <f t="shared" si="1890"/>
        <v>0</v>
      </c>
      <c r="DC1171" s="146">
        <f t="shared" si="1891"/>
        <v>0</v>
      </c>
      <c r="DD1171" s="146">
        <f t="shared" si="1892"/>
        <v>0</v>
      </c>
      <c r="DE1171" s="146">
        <f t="shared" si="1893"/>
        <v>0</v>
      </c>
      <c r="DF1171" s="146">
        <f t="shared" si="1894"/>
        <v>0</v>
      </c>
      <c r="DG1171" s="146">
        <f t="shared" si="1895"/>
        <v>0</v>
      </c>
      <c r="DH1171" s="146">
        <f t="shared" si="1896"/>
        <v>0</v>
      </c>
      <c r="DI1171" s="146">
        <f t="shared" si="1897"/>
        <v>0</v>
      </c>
      <c r="DJ1171" s="146">
        <f t="shared" si="1898"/>
        <v>0</v>
      </c>
      <c r="DK1171" s="146">
        <f t="shared" si="1899"/>
        <v>0</v>
      </c>
      <c r="DL1171" s="146">
        <f t="shared" si="1900"/>
        <v>0</v>
      </c>
      <c r="DM1171" s="146">
        <f t="shared" si="1901"/>
        <v>0</v>
      </c>
      <c r="DN1171" s="65">
        <f t="shared" ref="DN1171" si="1912">F1171*H1171</f>
        <v>150</v>
      </c>
      <c r="DO1171" s="57">
        <f t="shared" ref="DO1171" si="1913">IF(COUNTA(K1171:AC1171)&gt;0,DN1171,"")</f>
        <v>150</v>
      </c>
      <c r="DP1171" s="57" t="str">
        <f t="shared" ref="DP1171" si="1914">IF(DO1171="",IF(COUNT(AD1171:AH1171,AK1171)&gt;0,DN1171,""),"")</f>
        <v/>
      </c>
      <c r="DQ1171" s="58" t="str">
        <f t="shared" ref="DQ1171" si="1915">IF(AND(DO1171="",DP1171=""),IF(COUNTA(AL1171:BD1171)&gt;0,DN1171,""),"")</f>
        <v/>
      </c>
      <c r="DR1171" s="1">
        <f t="shared" ref="DR1171" si="1916">IF(DQ1171="",1,2)</f>
        <v>1</v>
      </c>
      <c r="DS1171" s="168" t="e">
        <f>IF(AND(DR1171=#REF!,BL1171=#REF!),'Tiến độ'!D1171,"")</f>
        <v>#REF!</v>
      </c>
    </row>
    <row r="1172" spans="1:123" ht="11.25" customHeight="1">
      <c r="A1172" s="309" t="str">
        <f>IF(B1172="","",MAX($A$7:A1170)+1)</f>
        <v/>
      </c>
      <c r="B1172" s="312"/>
      <c r="C1172" s="254" t="s">
        <v>1014</v>
      </c>
      <c r="D1172" s="102" t="s">
        <v>11945</v>
      </c>
      <c r="E1172" s="103">
        <v>3</v>
      </c>
      <c r="F1172" s="104">
        <v>60</v>
      </c>
      <c r="G1172" s="105"/>
      <c r="H1172" s="106">
        <f t="shared" ref="H1172:I1172" si="1917">H1171</f>
        <v>5</v>
      </c>
      <c r="I1172" s="107">
        <f t="shared" si="1917"/>
        <v>0</v>
      </c>
      <c r="J1172" s="28"/>
      <c r="K1172" s="108"/>
      <c r="L1172" s="109"/>
      <c r="M1172" s="109"/>
      <c r="N1172" s="110"/>
      <c r="O1172" s="108"/>
      <c r="P1172" s="109"/>
      <c r="Q1172" s="109">
        <v>4</v>
      </c>
      <c r="R1172" s="110">
        <v>4</v>
      </c>
      <c r="S1172" s="108">
        <v>4</v>
      </c>
      <c r="T1172" s="109">
        <v>4</v>
      </c>
      <c r="U1172" s="109">
        <v>4</v>
      </c>
      <c r="V1172" s="109">
        <v>4</v>
      </c>
      <c r="W1172" s="110">
        <v>4</v>
      </c>
      <c r="X1172" s="108">
        <v>4</v>
      </c>
      <c r="Y1172" s="109">
        <v>4</v>
      </c>
      <c r="Z1172" s="109">
        <v>4</v>
      </c>
      <c r="AA1172" s="110">
        <v>4</v>
      </c>
      <c r="AB1172" s="108">
        <v>4</v>
      </c>
      <c r="AC1172" s="109">
        <v>4</v>
      </c>
      <c r="AD1172" s="109">
        <v>4</v>
      </c>
      <c r="AE1172" s="110">
        <v>4</v>
      </c>
      <c r="AF1172" s="108" t="s">
        <v>163</v>
      </c>
      <c r="AG1172" s="109" t="s">
        <v>163</v>
      </c>
      <c r="AH1172" s="109" t="s">
        <v>163</v>
      </c>
      <c r="AI1172" s="362"/>
      <c r="AJ1172" s="363"/>
      <c r="AK1172" s="108" t="s">
        <v>166</v>
      </c>
      <c r="AL1172" s="109"/>
      <c r="AM1172" s="109"/>
      <c r="AN1172" s="110"/>
      <c r="AO1172" s="108"/>
      <c r="AP1172" s="109"/>
      <c r="AQ1172" s="109"/>
      <c r="AR1172" s="110"/>
      <c r="AS1172" s="111"/>
      <c r="AT1172" s="109"/>
      <c r="AU1172" s="109"/>
      <c r="AV1172" s="112"/>
      <c r="AW1172" s="108"/>
      <c r="AX1172" s="109"/>
      <c r="AY1172" s="109"/>
      <c r="AZ1172" s="109"/>
      <c r="BA1172" s="110"/>
      <c r="BB1172" s="111"/>
      <c r="BC1172" s="109"/>
      <c r="BD1172" s="109"/>
      <c r="BE1172" s="321"/>
      <c r="BF1172" s="322"/>
      <c r="BG1172" s="322"/>
      <c r="BH1172" s="322"/>
      <c r="BI1172" s="322"/>
      <c r="BJ1172" s="323"/>
      <c r="BK1172" s="48" t="s">
        <v>1077</v>
      </c>
      <c r="BL1172" s="48" t="s">
        <v>30</v>
      </c>
      <c r="BN1172" s="146">
        <f t="shared" si="1902"/>
        <v>0</v>
      </c>
      <c r="BO1172" s="146">
        <f t="shared" si="1851"/>
        <v>0</v>
      </c>
      <c r="BP1172" s="146">
        <f t="shared" si="1852"/>
        <v>0</v>
      </c>
      <c r="BQ1172" s="146">
        <f t="shared" si="1853"/>
        <v>0</v>
      </c>
      <c r="BR1172" s="146">
        <f t="shared" si="1854"/>
        <v>0</v>
      </c>
      <c r="BS1172" s="146">
        <f t="shared" si="1855"/>
        <v>0</v>
      </c>
      <c r="BT1172" s="146">
        <f t="shared" si="1856"/>
        <v>20</v>
      </c>
      <c r="BU1172" s="146">
        <f t="shared" si="1857"/>
        <v>20</v>
      </c>
      <c r="BV1172" s="146">
        <f t="shared" si="1858"/>
        <v>20</v>
      </c>
      <c r="BW1172" s="146">
        <f t="shared" si="1859"/>
        <v>20</v>
      </c>
      <c r="BX1172" s="146">
        <f t="shared" si="1860"/>
        <v>20</v>
      </c>
      <c r="BY1172" s="146">
        <f t="shared" si="1861"/>
        <v>20</v>
      </c>
      <c r="BZ1172" s="146">
        <f t="shared" si="1862"/>
        <v>20</v>
      </c>
      <c r="CA1172" s="146">
        <f t="shared" si="1863"/>
        <v>20</v>
      </c>
      <c r="CB1172" s="146">
        <f t="shared" si="1864"/>
        <v>20</v>
      </c>
      <c r="CC1172" s="146">
        <f t="shared" si="1865"/>
        <v>20</v>
      </c>
      <c r="CD1172" s="146">
        <f t="shared" si="1866"/>
        <v>20</v>
      </c>
      <c r="CE1172" s="146">
        <f t="shared" si="1867"/>
        <v>20</v>
      </c>
      <c r="CF1172" s="146">
        <f t="shared" si="1868"/>
        <v>20</v>
      </c>
      <c r="CG1172" s="146">
        <f t="shared" si="1869"/>
        <v>20</v>
      </c>
      <c r="CH1172" s="146">
        <f t="shared" si="1870"/>
        <v>20</v>
      </c>
      <c r="CI1172" s="146">
        <f t="shared" si="1871"/>
        <v>0</v>
      </c>
      <c r="CJ1172" s="146">
        <f t="shared" si="1872"/>
        <v>0</v>
      </c>
      <c r="CK1172" s="146">
        <f t="shared" si="1873"/>
        <v>0</v>
      </c>
      <c r="CL1172" s="146">
        <f t="shared" si="1874"/>
        <v>0</v>
      </c>
      <c r="CM1172" s="146">
        <f t="shared" si="1875"/>
        <v>0</v>
      </c>
      <c r="CN1172" s="146">
        <f t="shared" si="1876"/>
        <v>0</v>
      </c>
      <c r="CO1172" s="146">
        <f t="shared" si="1877"/>
        <v>0</v>
      </c>
      <c r="CP1172" s="146">
        <f t="shared" si="1878"/>
        <v>0</v>
      </c>
      <c r="CQ1172" s="146">
        <f t="shared" si="1879"/>
        <v>0</v>
      </c>
      <c r="CR1172" s="146">
        <f t="shared" si="1880"/>
        <v>0</v>
      </c>
      <c r="CS1172" s="146">
        <f t="shared" si="1881"/>
        <v>0</v>
      </c>
      <c r="CT1172" s="146">
        <f t="shared" si="1882"/>
        <v>0</v>
      </c>
      <c r="CU1172" s="146">
        <f t="shared" si="1883"/>
        <v>0</v>
      </c>
      <c r="CV1172" s="146">
        <f t="shared" si="1884"/>
        <v>0</v>
      </c>
      <c r="CW1172" s="146">
        <f t="shared" si="1885"/>
        <v>0</v>
      </c>
      <c r="CX1172" s="146">
        <f t="shared" si="1886"/>
        <v>0</v>
      </c>
      <c r="CY1172" s="146">
        <f t="shared" si="1887"/>
        <v>0</v>
      </c>
      <c r="CZ1172" s="146">
        <f t="shared" si="1888"/>
        <v>0</v>
      </c>
      <c r="DA1172" s="146">
        <f t="shared" si="1889"/>
        <v>0</v>
      </c>
      <c r="DB1172" s="146">
        <f t="shared" si="1890"/>
        <v>0</v>
      </c>
      <c r="DC1172" s="146">
        <f t="shared" si="1891"/>
        <v>0</v>
      </c>
      <c r="DD1172" s="146">
        <f t="shared" si="1892"/>
        <v>0</v>
      </c>
      <c r="DE1172" s="146">
        <f t="shared" si="1893"/>
        <v>0</v>
      </c>
      <c r="DF1172" s="146">
        <f t="shared" si="1894"/>
        <v>0</v>
      </c>
      <c r="DG1172" s="146">
        <f t="shared" si="1895"/>
        <v>0</v>
      </c>
      <c r="DH1172" s="146">
        <f t="shared" si="1896"/>
        <v>0</v>
      </c>
      <c r="DI1172" s="146">
        <f t="shared" si="1897"/>
        <v>0</v>
      </c>
      <c r="DJ1172" s="146">
        <f t="shared" si="1898"/>
        <v>0</v>
      </c>
      <c r="DK1172" s="146">
        <f t="shared" si="1899"/>
        <v>0</v>
      </c>
      <c r="DL1172" s="146">
        <f t="shared" si="1900"/>
        <v>0</v>
      </c>
      <c r="DM1172" s="146">
        <f t="shared" si="1901"/>
        <v>0</v>
      </c>
      <c r="DN1172" s="65">
        <f t="shared" si="1907"/>
        <v>300</v>
      </c>
      <c r="DO1172" s="57">
        <f t="shared" si="1908"/>
        <v>300</v>
      </c>
      <c r="DP1172" s="57" t="str">
        <f t="shared" si="1809"/>
        <v/>
      </c>
      <c r="DQ1172" s="58" t="str">
        <f t="shared" si="1810"/>
        <v/>
      </c>
      <c r="DR1172" s="1">
        <f t="shared" si="1909"/>
        <v>1</v>
      </c>
      <c r="DS1172" s="168" t="e">
        <f>IF(AND(DR1172=#REF!,BL1172=#REF!),'Tiến độ'!D1172,"")</f>
        <v>#REF!</v>
      </c>
    </row>
    <row r="1173" spans="1:123" ht="11.25" customHeight="1">
      <c r="A1173" s="309"/>
      <c r="B1173" s="312"/>
      <c r="C1173" s="254" t="s">
        <v>11956</v>
      </c>
      <c r="D1173" s="102" t="s">
        <v>11958</v>
      </c>
      <c r="E1173" s="103">
        <v>3</v>
      </c>
      <c r="F1173" s="104">
        <v>45</v>
      </c>
      <c r="G1173" s="105"/>
      <c r="H1173" s="106"/>
      <c r="I1173" s="107"/>
      <c r="J1173" s="28"/>
      <c r="K1173" s="108"/>
      <c r="L1173" s="109"/>
      <c r="M1173" s="109"/>
      <c r="N1173" s="110"/>
      <c r="O1173" s="108"/>
      <c r="P1173" s="109"/>
      <c r="Q1173" s="109">
        <v>3</v>
      </c>
      <c r="R1173" s="110">
        <v>3</v>
      </c>
      <c r="S1173" s="108">
        <v>3</v>
      </c>
      <c r="T1173" s="109">
        <v>3</v>
      </c>
      <c r="U1173" s="109">
        <v>3</v>
      </c>
      <c r="V1173" s="109">
        <v>3</v>
      </c>
      <c r="W1173" s="110">
        <v>3</v>
      </c>
      <c r="X1173" s="108">
        <v>3</v>
      </c>
      <c r="Y1173" s="109">
        <v>3</v>
      </c>
      <c r="Z1173" s="109">
        <v>3</v>
      </c>
      <c r="AA1173" s="110">
        <v>3</v>
      </c>
      <c r="AB1173" s="108">
        <v>3</v>
      </c>
      <c r="AC1173" s="109">
        <v>3</v>
      </c>
      <c r="AD1173" s="109">
        <v>3</v>
      </c>
      <c r="AE1173" s="110">
        <v>3</v>
      </c>
      <c r="AF1173" s="108"/>
      <c r="AG1173" s="109"/>
      <c r="AH1173" s="109"/>
      <c r="AI1173" s="362"/>
      <c r="AJ1173" s="363"/>
      <c r="AK1173" s="108" t="s">
        <v>166</v>
      </c>
      <c r="AL1173" s="109"/>
      <c r="AM1173" s="109"/>
      <c r="AN1173" s="110"/>
      <c r="AO1173" s="108"/>
      <c r="AP1173" s="109"/>
      <c r="AQ1173" s="109"/>
      <c r="AR1173" s="110"/>
      <c r="AS1173" s="111"/>
      <c r="AT1173" s="109"/>
      <c r="AU1173" s="109"/>
      <c r="AV1173" s="112"/>
      <c r="AW1173" s="108"/>
      <c r="AX1173" s="109"/>
      <c r="AY1173" s="109"/>
      <c r="AZ1173" s="109"/>
      <c r="BA1173" s="110"/>
      <c r="BB1173" s="111"/>
      <c r="BC1173" s="109"/>
      <c r="BD1173" s="109"/>
      <c r="BE1173" s="321"/>
      <c r="BF1173" s="322"/>
      <c r="BG1173" s="322"/>
      <c r="BH1173" s="322"/>
      <c r="BI1173" s="322"/>
      <c r="BJ1173" s="323"/>
      <c r="BK1173" s="48"/>
      <c r="BL1173" s="48"/>
      <c r="BN1173" s="146">
        <f t="shared" si="1902"/>
        <v>0</v>
      </c>
      <c r="BO1173" s="146">
        <f t="shared" si="1851"/>
        <v>0</v>
      </c>
      <c r="BP1173" s="146">
        <f t="shared" si="1852"/>
        <v>0</v>
      </c>
      <c r="BQ1173" s="146">
        <f t="shared" si="1853"/>
        <v>0</v>
      </c>
      <c r="BR1173" s="146">
        <f t="shared" si="1854"/>
        <v>0</v>
      </c>
      <c r="BS1173" s="146">
        <f t="shared" si="1855"/>
        <v>0</v>
      </c>
      <c r="BT1173" s="146">
        <f t="shared" si="1856"/>
        <v>0</v>
      </c>
      <c r="BU1173" s="146">
        <f t="shared" si="1857"/>
        <v>0</v>
      </c>
      <c r="BV1173" s="146">
        <f t="shared" si="1858"/>
        <v>0</v>
      </c>
      <c r="BW1173" s="146">
        <f t="shared" si="1859"/>
        <v>0</v>
      </c>
      <c r="BX1173" s="146">
        <f t="shared" si="1860"/>
        <v>0</v>
      </c>
      <c r="BY1173" s="146">
        <f t="shared" si="1861"/>
        <v>0</v>
      </c>
      <c r="BZ1173" s="146">
        <f t="shared" si="1862"/>
        <v>0</v>
      </c>
      <c r="CA1173" s="146">
        <f t="shared" si="1863"/>
        <v>0</v>
      </c>
      <c r="CB1173" s="146">
        <f t="shared" si="1864"/>
        <v>0</v>
      </c>
      <c r="CC1173" s="146">
        <f t="shared" si="1865"/>
        <v>0</v>
      </c>
      <c r="CD1173" s="146">
        <f t="shared" si="1866"/>
        <v>0</v>
      </c>
      <c r="CE1173" s="146">
        <f t="shared" si="1867"/>
        <v>0</v>
      </c>
      <c r="CF1173" s="146">
        <f t="shared" si="1868"/>
        <v>0</v>
      </c>
      <c r="CG1173" s="146">
        <f t="shared" si="1869"/>
        <v>0</v>
      </c>
      <c r="CH1173" s="146">
        <f t="shared" si="1870"/>
        <v>0</v>
      </c>
      <c r="CI1173" s="146">
        <f t="shared" si="1871"/>
        <v>0</v>
      </c>
      <c r="CJ1173" s="146">
        <f t="shared" si="1872"/>
        <v>0</v>
      </c>
      <c r="CK1173" s="146">
        <f t="shared" si="1873"/>
        <v>0</v>
      </c>
      <c r="CL1173" s="146">
        <f t="shared" si="1874"/>
        <v>0</v>
      </c>
      <c r="CM1173" s="146">
        <f t="shared" si="1875"/>
        <v>0</v>
      </c>
      <c r="CN1173" s="146">
        <f t="shared" si="1876"/>
        <v>0</v>
      </c>
      <c r="CO1173" s="146">
        <f t="shared" si="1877"/>
        <v>0</v>
      </c>
      <c r="CP1173" s="146">
        <f t="shared" si="1878"/>
        <v>0</v>
      </c>
      <c r="CQ1173" s="146">
        <f t="shared" si="1879"/>
        <v>0</v>
      </c>
      <c r="CR1173" s="146">
        <f t="shared" si="1880"/>
        <v>0</v>
      </c>
      <c r="CS1173" s="146">
        <f t="shared" si="1881"/>
        <v>0</v>
      </c>
      <c r="CT1173" s="146">
        <f t="shared" si="1882"/>
        <v>0</v>
      </c>
      <c r="CU1173" s="146">
        <f t="shared" si="1883"/>
        <v>0</v>
      </c>
      <c r="CV1173" s="146">
        <f t="shared" si="1884"/>
        <v>0</v>
      </c>
      <c r="CW1173" s="146">
        <f t="shared" si="1885"/>
        <v>0</v>
      </c>
      <c r="CX1173" s="146">
        <f t="shared" si="1886"/>
        <v>0</v>
      </c>
      <c r="CY1173" s="146">
        <f t="shared" si="1887"/>
        <v>0</v>
      </c>
      <c r="CZ1173" s="146">
        <f t="shared" si="1888"/>
        <v>0</v>
      </c>
      <c r="DA1173" s="146">
        <f t="shared" si="1889"/>
        <v>0</v>
      </c>
      <c r="DB1173" s="146">
        <f t="shared" si="1890"/>
        <v>0</v>
      </c>
      <c r="DC1173" s="146">
        <f t="shared" si="1891"/>
        <v>0</v>
      </c>
      <c r="DD1173" s="146">
        <f t="shared" si="1892"/>
        <v>0</v>
      </c>
      <c r="DE1173" s="146">
        <f t="shared" si="1893"/>
        <v>0</v>
      </c>
      <c r="DF1173" s="146">
        <f t="shared" si="1894"/>
        <v>0</v>
      </c>
      <c r="DG1173" s="146">
        <f t="shared" si="1895"/>
        <v>0</v>
      </c>
      <c r="DH1173" s="146">
        <f t="shared" si="1896"/>
        <v>0</v>
      </c>
      <c r="DI1173" s="146">
        <f t="shared" si="1897"/>
        <v>0</v>
      </c>
      <c r="DJ1173" s="146">
        <f t="shared" si="1898"/>
        <v>0</v>
      </c>
      <c r="DK1173" s="146">
        <f t="shared" si="1899"/>
        <v>0</v>
      </c>
      <c r="DL1173" s="146">
        <f t="shared" si="1900"/>
        <v>0</v>
      </c>
      <c r="DM1173" s="146">
        <f t="shared" si="1901"/>
        <v>0</v>
      </c>
      <c r="DN1173" s="65"/>
      <c r="DO1173" s="57"/>
      <c r="DP1173" s="57"/>
      <c r="DQ1173" s="58"/>
      <c r="DS1173" s="168" t="e">
        <f>IF(AND(DR1173=#REF!,BL1173=#REF!),'Tiến độ'!D1173,"")</f>
        <v>#REF!</v>
      </c>
    </row>
    <row r="1174" spans="1:123" ht="11.25" customHeight="1">
      <c r="A1174" s="309"/>
      <c r="B1174" s="312"/>
      <c r="C1174" s="254" t="s">
        <v>11957</v>
      </c>
      <c r="D1174" s="102" t="s">
        <v>11959</v>
      </c>
      <c r="E1174" s="103">
        <v>2</v>
      </c>
      <c r="F1174" s="104">
        <v>30</v>
      </c>
      <c r="G1174" s="105"/>
      <c r="H1174" s="106"/>
      <c r="I1174" s="107"/>
      <c r="J1174" s="28"/>
      <c r="K1174" s="108"/>
      <c r="L1174" s="109"/>
      <c r="M1174" s="109"/>
      <c r="N1174" s="110"/>
      <c r="O1174" s="108"/>
      <c r="P1174" s="109"/>
      <c r="Q1174" s="109">
        <v>2</v>
      </c>
      <c r="R1174" s="110">
        <v>2</v>
      </c>
      <c r="S1174" s="108">
        <v>2</v>
      </c>
      <c r="T1174" s="109">
        <v>2</v>
      </c>
      <c r="U1174" s="109">
        <v>2</v>
      </c>
      <c r="V1174" s="109">
        <v>2</v>
      </c>
      <c r="W1174" s="110">
        <v>2</v>
      </c>
      <c r="X1174" s="108">
        <v>2</v>
      </c>
      <c r="Y1174" s="109">
        <v>2</v>
      </c>
      <c r="Z1174" s="109">
        <v>2</v>
      </c>
      <c r="AA1174" s="110">
        <v>2</v>
      </c>
      <c r="AB1174" s="108">
        <v>2</v>
      </c>
      <c r="AC1174" s="109">
        <v>2</v>
      </c>
      <c r="AD1174" s="109">
        <v>2</v>
      </c>
      <c r="AE1174" s="110">
        <v>2</v>
      </c>
      <c r="AF1174" s="108"/>
      <c r="AG1174" s="109"/>
      <c r="AH1174" s="109"/>
      <c r="AI1174" s="362"/>
      <c r="AJ1174" s="363"/>
      <c r="AK1174" s="108" t="s">
        <v>166</v>
      </c>
      <c r="AL1174" s="109"/>
      <c r="AM1174" s="109"/>
      <c r="AN1174" s="110"/>
      <c r="AO1174" s="108"/>
      <c r="AP1174" s="109"/>
      <c r="AQ1174" s="109"/>
      <c r="AR1174" s="110"/>
      <c r="AS1174" s="111"/>
      <c r="AT1174" s="109"/>
      <c r="AU1174" s="109"/>
      <c r="AV1174" s="112"/>
      <c r="AW1174" s="108"/>
      <c r="AX1174" s="109"/>
      <c r="AY1174" s="109"/>
      <c r="AZ1174" s="109"/>
      <c r="BA1174" s="110"/>
      <c r="BB1174" s="111"/>
      <c r="BC1174" s="109"/>
      <c r="BD1174" s="109"/>
      <c r="BE1174" s="321"/>
      <c r="BF1174" s="322"/>
      <c r="BG1174" s="322"/>
      <c r="BH1174" s="322"/>
      <c r="BI1174" s="322"/>
      <c r="BJ1174" s="323"/>
      <c r="BK1174" s="48"/>
      <c r="BL1174" s="48"/>
      <c r="BN1174" s="146">
        <f t="shared" si="1902"/>
        <v>0</v>
      </c>
      <c r="BO1174" s="146">
        <f t="shared" si="1851"/>
        <v>0</v>
      </c>
      <c r="BP1174" s="146">
        <f t="shared" si="1852"/>
        <v>0</v>
      </c>
      <c r="BQ1174" s="146">
        <f t="shared" si="1853"/>
        <v>0</v>
      </c>
      <c r="BR1174" s="146">
        <f t="shared" si="1854"/>
        <v>0</v>
      </c>
      <c r="BS1174" s="146">
        <f t="shared" si="1855"/>
        <v>0</v>
      </c>
      <c r="BT1174" s="146">
        <f t="shared" si="1856"/>
        <v>0</v>
      </c>
      <c r="BU1174" s="146">
        <f t="shared" si="1857"/>
        <v>0</v>
      </c>
      <c r="BV1174" s="146">
        <f t="shared" si="1858"/>
        <v>0</v>
      </c>
      <c r="BW1174" s="146">
        <f t="shared" si="1859"/>
        <v>0</v>
      </c>
      <c r="BX1174" s="146">
        <f t="shared" si="1860"/>
        <v>0</v>
      </c>
      <c r="BY1174" s="146">
        <f t="shared" si="1861"/>
        <v>0</v>
      </c>
      <c r="BZ1174" s="146">
        <f t="shared" si="1862"/>
        <v>0</v>
      </c>
      <c r="CA1174" s="146">
        <f t="shared" si="1863"/>
        <v>0</v>
      </c>
      <c r="CB1174" s="146">
        <f t="shared" si="1864"/>
        <v>0</v>
      </c>
      <c r="CC1174" s="146">
        <f t="shared" si="1865"/>
        <v>0</v>
      </c>
      <c r="CD1174" s="146">
        <f t="shared" si="1866"/>
        <v>0</v>
      </c>
      <c r="CE1174" s="146">
        <f t="shared" si="1867"/>
        <v>0</v>
      </c>
      <c r="CF1174" s="146">
        <f t="shared" si="1868"/>
        <v>0</v>
      </c>
      <c r="CG1174" s="146">
        <f t="shared" si="1869"/>
        <v>0</v>
      </c>
      <c r="CH1174" s="146">
        <f t="shared" si="1870"/>
        <v>0</v>
      </c>
      <c r="CI1174" s="146">
        <f t="shared" si="1871"/>
        <v>0</v>
      </c>
      <c r="CJ1174" s="146">
        <f t="shared" si="1872"/>
        <v>0</v>
      </c>
      <c r="CK1174" s="146">
        <f t="shared" si="1873"/>
        <v>0</v>
      </c>
      <c r="CL1174" s="146">
        <f t="shared" si="1874"/>
        <v>0</v>
      </c>
      <c r="CM1174" s="146">
        <f t="shared" si="1875"/>
        <v>0</v>
      </c>
      <c r="CN1174" s="146">
        <f t="shared" si="1876"/>
        <v>0</v>
      </c>
      <c r="CO1174" s="146">
        <f t="shared" si="1877"/>
        <v>0</v>
      </c>
      <c r="CP1174" s="146">
        <f t="shared" si="1878"/>
        <v>0</v>
      </c>
      <c r="CQ1174" s="146">
        <f t="shared" si="1879"/>
        <v>0</v>
      </c>
      <c r="CR1174" s="146">
        <f t="shared" si="1880"/>
        <v>0</v>
      </c>
      <c r="CS1174" s="146">
        <f t="shared" si="1881"/>
        <v>0</v>
      </c>
      <c r="CT1174" s="146">
        <f t="shared" si="1882"/>
        <v>0</v>
      </c>
      <c r="CU1174" s="146">
        <f t="shared" si="1883"/>
        <v>0</v>
      </c>
      <c r="CV1174" s="146">
        <f t="shared" si="1884"/>
        <v>0</v>
      </c>
      <c r="CW1174" s="146">
        <f t="shared" si="1885"/>
        <v>0</v>
      </c>
      <c r="CX1174" s="146">
        <f t="shared" si="1886"/>
        <v>0</v>
      </c>
      <c r="CY1174" s="146">
        <f t="shared" si="1887"/>
        <v>0</v>
      </c>
      <c r="CZ1174" s="146">
        <f t="shared" si="1888"/>
        <v>0</v>
      </c>
      <c r="DA1174" s="146">
        <f t="shared" si="1889"/>
        <v>0</v>
      </c>
      <c r="DB1174" s="146">
        <f t="shared" si="1890"/>
        <v>0</v>
      </c>
      <c r="DC1174" s="146">
        <f t="shared" si="1891"/>
        <v>0</v>
      </c>
      <c r="DD1174" s="146">
        <f t="shared" si="1892"/>
        <v>0</v>
      </c>
      <c r="DE1174" s="146">
        <f t="shared" si="1893"/>
        <v>0</v>
      </c>
      <c r="DF1174" s="146">
        <f t="shared" si="1894"/>
        <v>0</v>
      </c>
      <c r="DG1174" s="146">
        <f t="shared" si="1895"/>
        <v>0</v>
      </c>
      <c r="DH1174" s="146">
        <f t="shared" si="1896"/>
        <v>0</v>
      </c>
      <c r="DI1174" s="146">
        <f t="shared" si="1897"/>
        <v>0</v>
      </c>
      <c r="DJ1174" s="146">
        <f t="shared" si="1898"/>
        <v>0</v>
      </c>
      <c r="DK1174" s="146">
        <f t="shared" si="1899"/>
        <v>0</v>
      </c>
      <c r="DL1174" s="146">
        <f t="shared" si="1900"/>
        <v>0</v>
      </c>
      <c r="DM1174" s="146">
        <f t="shared" si="1901"/>
        <v>0</v>
      </c>
      <c r="DN1174" s="65"/>
      <c r="DO1174" s="57"/>
      <c r="DP1174" s="57"/>
      <c r="DQ1174" s="58"/>
      <c r="DS1174" s="168" t="e">
        <f>IF(AND(DR1174=#REF!,BL1174=#REF!),'Tiến độ'!D1174,"")</f>
        <v>#REF!</v>
      </c>
    </row>
    <row r="1175" spans="1:123" ht="11.25" customHeight="1">
      <c r="A1175" s="309"/>
      <c r="B1175" s="312"/>
      <c r="C1175" s="254" t="s">
        <v>11961</v>
      </c>
      <c r="D1175" s="102" t="s">
        <v>11960</v>
      </c>
      <c r="E1175" s="103">
        <v>3</v>
      </c>
      <c r="F1175" s="104">
        <v>15</v>
      </c>
      <c r="G1175" s="105">
        <v>60</v>
      </c>
      <c r="H1175" s="106"/>
      <c r="I1175" s="107"/>
      <c r="J1175" s="28"/>
      <c r="K1175" s="108"/>
      <c r="L1175" s="109"/>
      <c r="M1175" s="109"/>
      <c r="N1175" s="110"/>
      <c r="O1175" s="108"/>
      <c r="P1175" s="109"/>
      <c r="Q1175" s="109">
        <v>5</v>
      </c>
      <c r="R1175" s="110">
        <v>5</v>
      </c>
      <c r="S1175" s="108">
        <v>5</v>
      </c>
      <c r="T1175" s="109">
        <v>5</v>
      </c>
      <c r="U1175" s="109">
        <v>5</v>
      </c>
      <c r="V1175" s="109">
        <v>5</v>
      </c>
      <c r="W1175" s="110">
        <v>5</v>
      </c>
      <c r="X1175" s="108">
        <v>5</v>
      </c>
      <c r="Y1175" s="109">
        <v>5</v>
      </c>
      <c r="Z1175" s="109">
        <v>5</v>
      </c>
      <c r="AA1175" s="110">
        <v>5</v>
      </c>
      <c r="AB1175" s="108">
        <v>5</v>
      </c>
      <c r="AC1175" s="109">
        <v>5</v>
      </c>
      <c r="AD1175" s="109">
        <v>5</v>
      </c>
      <c r="AE1175" s="110">
        <v>5</v>
      </c>
      <c r="AF1175" s="108"/>
      <c r="AG1175" s="109"/>
      <c r="AH1175" s="109"/>
      <c r="AI1175" s="362"/>
      <c r="AJ1175" s="363"/>
      <c r="AK1175" s="108" t="s">
        <v>166</v>
      </c>
      <c r="AL1175" s="109"/>
      <c r="AM1175" s="109"/>
      <c r="AN1175" s="110"/>
      <c r="AO1175" s="108"/>
      <c r="AP1175" s="109"/>
      <c r="AQ1175" s="109"/>
      <c r="AR1175" s="110"/>
      <c r="AS1175" s="111"/>
      <c r="AT1175" s="109"/>
      <c r="AU1175" s="109"/>
      <c r="AV1175" s="112"/>
      <c r="AW1175" s="108"/>
      <c r="AX1175" s="109"/>
      <c r="AY1175" s="109"/>
      <c r="AZ1175" s="109"/>
      <c r="BA1175" s="110"/>
      <c r="BB1175" s="111"/>
      <c r="BC1175" s="109"/>
      <c r="BD1175" s="109"/>
      <c r="BE1175" s="321"/>
      <c r="BF1175" s="322"/>
      <c r="BG1175" s="322"/>
      <c r="BH1175" s="322"/>
      <c r="BI1175" s="322"/>
      <c r="BJ1175" s="323"/>
      <c r="BK1175" s="48"/>
      <c r="BL1175" s="48"/>
      <c r="BN1175" s="146">
        <f t="shared" si="1902"/>
        <v>0</v>
      </c>
      <c r="BO1175" s="146">
        <f t="shared" si="1851"/>
        <v>0</v>
      </c>
      <c r="BP1175" s="146">
        <f t="shared" si="1852"/>
        <v>0</v>
      </c>
      <c r="BQ1175" s="146">
        <f t="shared" si="1853"/>
        <v>0</v>
      </c>
      <c r="BR1175" s="146">
        <f t="shared" si="1854"/>
        <v>0</v>
      </c>
      <c r="BS1175" s="146">
        <f t="shared" si="1855"/>
        <v>0</v>
      </c>
      <c r="BT1175" s="146">
        <f t="shared" si="1856"/>
        <v>0</v>
      </c>
      <c r="BU1175" s="146">
        <f t="shared" si="1857"/>
        <v>0</v>
      </c>
      <c r="BV1175" s="146">
        <f t="shared" si="1858"/>
        <v>0</v>
      </c>
      <c r="BW1175" s="146">
        <f t="shared" si="1859"/>
        <v>0</v>
      </c>
      <c r="BX1175" s="146">
        <f t="shared" si="1860"/>
        <v>0</v>
      </c>
      <c r="BY1175" s="146">
        <f t="shared" si="1861"/>
        <v>0</v>
      </c>
      <c r="BZ1175" s="146">
        <f t="shared" si="1862"/>
        <v>0</v>
      </c>
      <c r="CA1175" s="146">
        <f t="shared" si="1863"/>
        <v>0</v>
      </c>
      <c r="CB1175" s="146">
        <f t="shared" si="1864"/>
        <v>0</v>
      </c>
      <c r="CC1175" s="146">
        <f t="shared" si="1865"/>
        <v>0</v>
      </c>
      <c r="CD1175" s="146">
        <f t="shared" si="1866"/>
        <v>0</v>
      </c>
      <c r="CE1175" s="146">
        <f t="shared" si="1867"/>
        <v>0</v>
      </c>
      <c r="CF1175" s="146">
        <f t="shared" si="1868"/>
        <v>0</v>
      </c>
      <c r="CG1175" s="146">
        <f t="shared" si="1869"/>
        <v>0</v>
      </c>
      <c r="CH1175" s="146">
        <f t="shared" si="1870"/>
        <v>0</v>
      </c>
      <c r="CI1175" s="146">
        <f t="shared" si="1871"/>
        <v>0</v>
      </c>
      <c r="CJ1175" s="146">
        <f t="shared" si="1872"/>
        <v>0</v>
      </c>
      <c r="CK1175" s="146">
        <f t="shared" si="1873"/>
        <v>0</v>
      </c>
      <c r="CL1175" s="146">
        <f t="shared" si="1874"/>
        <v>0</v>
      </c>
      <c r="CM1175" s="146">
        <f t="shared" si="1875"/>
        <v>0</v>
      </c>
      <c r="CN1175" s="146">
        <f t="shared" si="1876"/>
        <v>0</v>
      </c>
      <c r="CO1175" s="146">
        <f t="shared" si="1877"/>
        <v>0</v>
      </c>
      <c r="CP1175" s="146">
        <f t="shared" si="1878"/>
        <v>0</v>
      </c>
      <c r="CQ1175" s="146">
        <f t="shared" si="1879"/>
        <v>0</v>
      </c>
      <c r="CR1175" s="146">
        <f t="shared" si="1880"/>
        <v>0</v>
      </c>
      <c r="CS1175" s="146">
        <f t="shared" si="1881"/>
        <v>0</v>
      </c>
      <c r="CT1175" s="146">
        <f t="shared" si="1882"/>
        <v>0</v>
      </c>
      <c r="CU1175" s="146">
        <f t="shared" si="1883"/>
        <v>0</v>
      </c>
      <c r="CV1175" s="146">
        <f t="shared" si="1884"/>
        <v>0</v>
      </c>
      <c r="CW1175" s="146">
        <f t="shared" si="1885"/>
        <v>0</v>
      </c>
      <c r="CX1175" s="146">
        <f t="shared" si="1886"/>
        <v>0</v>
      </c>
      <c r="CY1175" s="146">
        <f t="shared" si="1887"/>
        <v>0</v>
      </c>
      <c r="CZ1175" s="146">
        <f t="shared" si="1888"/>
        <v>0</v>
      </c>
      <c r="DA1175" s="146">
        <f t="shared" si="1889"/>
        <v>0</v>
      </c>
      <c r="DB1175" s="146">
        <f t="shared" si="1890"/>
        <v>0</v>
      </c>
      <c r="DC1175" s="146">
        <f t="shared" si="1891"/>
        <v>0</v>
      </c>
      <c r="DD1175" s="146">
        <f t="shared" si="1892"/>
        <v>0</v>
      </c>
      <c r="DE1175" s="146">
        <f t="shared" si="1893"/>
        <v>0</v>
      </c>
      <c r="DF1175" s="146">
        <f t="shared" si="1894"/>
        <v>0</v>
      </c>
      <c r="DG1175" s="146">
        <f t="shared" si="1895"/>
        <v>0</v>
      </c>
      <c r="DH1175" s="146">
        <f t="shared" si="1896"/>
        <v>0</v>
      </c>
      <c r="DI1175" s="146">
        <f t="shared" si="1897"/>
        <v>0</v>
      </c>
      <c r="DJ1175" s="146">
        <f t="shared" si="1898"/>
        <v>0</v>
      </c>
      <c r="DK1175" s="146">
        <f t="shared" si="1899"/>
        <v>0</v>
      </c>
      <c r="DL1175" s="146">
        <f t="shared" si="1900"/>
        <v>0</v>
      </c>
      <c r="DM1175" s="146">
        <f t="shared" si="1901"/>
        <v>0</v>
      </c>
      <c r="DN1175" s="65"/>
      <c r="DO1175" s="57"/>
      <c r="DP1175" s="57"/>
      <c r="DQ1175" s="58"/>
      <c r="DS1175" s="168" t="e">
        <f>IF(AND(DR1175=#REF!,BL1175=#REF!),'Tiến độ'!D1175,"")</f>
        <v>#REF!</v>
      </c>
    </row>
    <row r="1176" spans="1:123" ht="11.25" customHeight="1">
      <c r="A1176" s="309"/>
      <c r="B1176" s="312"/>
      <c r="C1176" s="254" t="s">
        <v>11964</v>
      </c>
      <c r="D1176" s="102" t="s">
        <v>11962</v>
      </c>
      <c r="E1176" s="103">
        <v>2</v>
      </c>
      <c r="F1176" s="104"/>
      <c r="G1176" s="105">
        <v>60</v>
      </c>
      <c r="H1176" s="106"/>
      <c r="I1176" s="107"/>
      <c r="J1176" s="28"/>
      <c r="K1176" s="108"/>
      <c r="L1176" s="109"/>
      <c r="M1176" s="109"/>
      <c r="N1176" s="110"/>
      <c r="O1176" s="108"/>
      <c r="P1176" s="109"/>
      <c r="Q1176" s="109">
        <v>4</v>
      </c>
      <c r="R1176" s="110">
        <v>4</v>
      </c>
      <c r="S1176" s="108">
        <v>4</v>
      </c>
      <c r="T1176" s="109">
        <v>4</v>
      </c>
      <c r="U1176" s="109">
        <v>4</v>
      </c>
      <c r="V1176" s="109">
        <v>4</v>
      </c>
      <c r="W1176" s="110">
        <v>4</v>
      </c>
      <c r="X1176" s="108">
        <v>4</v>
      </c>
      <c r="Y1176" s="109">
        <v>4</v>
      </c>
      <c r="Z1176" s="109">
        <v>4</v>
      </c>
      <c r="AA1176" s="110">
        <v>4</v>
      </c>
      <c r="AB1176" s="108">
        <v>4</v>
      </c>
      <c r="AC1176" s="109">
        <v>4</v>
      </c>
      <c r="AD1176" s="109">
        <v>4</v>
      </c>
      <c r="AE1176" s="110">
        <v>4</v>
      </c>
      <c r="AF1176" s="108"/>
      <c r="AG1176" s="109"/>
      <c r="AH1176" s="109"/>
      <c r="AI1176" s="362"/>
      <c r="AJ1176" s="363"/>
      <c r="AK1176" s="108" t="s">
        <v>166</v>
      </c>
      <c r="AL1176" s="109"/>
      <c r="AM1176" s="109"/>
      <c r="AN1176" s="110"/>
      <c r="AO1176" s="108"/>
      <c r="AP1176" s="109"/>
      <c r="AQ1176" s="109"/>
      <c r="AR1176" s="110"/>
      <c r="AS1176" s="111"/>
      <c r="AT1176" s="109"/>
      <c r="AU1176" s="109"/>
      <c r="AV1176" s="112"/>
      <c r="AW1176" s="108"/>
      <c r="AX1176" s="109"/>
      <c r="AY1176" s="109"/>
      <c r="AZ1176" s="109"/>
      <c r="BA1176" s="110"/>
      <c r="BB1176" s="111"/>
      <c r="BC1176" s="109"/>
      <c r="BD1176" s="109"/>
      <c r="BE1176" s="321"/>
      <c r="BF1176" s="322"/>
      <c r="BG1176" s="322"/>
      <c r="BH1176" s="322"/>
      <c r="BI1176" s="322"/>
      <c r="BJ1176" s="323"/>
      <c r="BK1176" s="48"/>
      <c r="BL1176" s="48"/>
      <c r="BN1176" s="146">
        <f t="shared" si="1902"/>
        <v>0</v>
      </c>
      <c r="BO1176" s="146">
        <f t="shared" si="1851"/>
        <v>0</v>
      </c>
      <c r="BP1176" s="146">
        <f t="shared" si="1852"/>
        <v>0</v>
      </c>
      <c r="BQ1176" s="146">
        <f t="shared" si="1853"/>
        <v>0</v>
      </c>
      <c r="BR1176" s="146">
        <f t="shared" si="1854"/>
        <v>0</v>
      </c>
      <c r="BS1176" s="146">
        <f t="shared" si="1855"/>
        <v>0</v>
      </c>
      <c r="BT1176" s="146">
        <f t="shared" si="1856"/>
        <v>0</v>
      </c>
      <c r="BU1176" s="146">
        <f t="shared" si="1857"/>
        <v>0</v>
      </c>
      <c r="BV1176" s="146">
        <f t="shared" si="1858"/>
        <v>0</v>
      </c>
      <c r="BW1176" s="146">
        <f t="shared" si="1859"/>
        <v>0</v>
      </c>
      <c r="BX1176" s="146">
        <f t="shared" si="1860"/>
        <v>0</v>
      </c>
      <c r="BY1176" s="146">
        <f t="shared" si="1861"/>
        <v>0</v>
      </c>
      <c r="BZ1176" s="146">
        <f t="shared" si="1862"/>
        <v>0</v>
      </c>
      <c r="CA1176" s="146">
        <f t="shared" si="1863"/>
        <v>0</v>
      </c>
      <c r="CB1176" s="146">
        <f t="shared" si="1864"/>
        <v>0</v>
      </c>
      <c r="CC1176" s="146">
        <f t="shared" si="1865"/>
        <v>0</v>
      </c>
      <c r="CD1176" s="146">
        <f t="shared" si="1866"/>
        <v>0</v>
      </c>
      <c r="CE1176" s="146">
        <f t="shared" si="1867"/>
        <v>0</v>
      </c>
      <c r="CF1176" s="146">
        <f t="shared" si="1868"/>
        <v>0</v>
      </c>
      <c r="CG1176" s="146">
        <f t="shared" si="1869"/>
        <v>0</v>
      </c>
      <c r="CH1176" s="146">
        <f t="shared" si="1870"/>
        <v>0</v>
      </c>
      <c r="CI1176" s="146">
        <f t="shared" si="1871"/>
        <v>0</v>
      </c>
      <c r="CJ1176" s="146">
        <f t="shared" si="1872"/>
        <v>0</v>
      </c>
      <c r="CK1176" s="146">
        <f t="shared" si="1873"/>
        <v>0</v>
      </c>
      <c r="CL1176" s="146">
        <f t="shared" si="1874"/>
        <v>0</v>
      </c>
      <c r="CM1176" s="146">
        <f t="shared" si="1875"/>
        <v>0</v>
      </c>
      <c r="CN1176" s="146">
        <f t="shared" si="1876"/>
        <v>0</v>
      </c>
      <c r="CO1176" s="146">
        <f t="shared" si="1877"/>
        <v>0</v>
      </c>
      <c r="CP1176" s="146">
        <f t="shared" si="1878"/>
        <v>0</v>
      </c>
      <c r="CQ1176" s="146">
        <f t="shared" si="1879"/>
        <v>0</v>
      </c>
      <c r="CR1176" s="146">
        <f t="shared" si="1880"/>
        <v>0</v>
      </c>
      <c r="CS1176" s="146">
        <f t="shared" si="1881"/>
        <v>0</v>
      </c>
      <c r="CT1176" s="146">
        <f t="shared" si="1882"/>
        <v>0</v>
      </c>
      <c r="CU1176" s="146">
        <f t="shared" si="1883"/>
        <v>0</v>
      </c>
      <c r="CV1176" s="146">
        <f t="shared" si="1884"/>
        <v>0</v>
      </c>
      <c r="CW1176" s="146">
        <f t="shared" si="1885"/>
        <v>0</v>
      </c>
      <c r="CX1176" s="146">
        <f t="shared" si="1886"/>
        <v>0</v>
      </c>
      <c r="CY1176" s="146">
        <f t="shared" si="1887"/>
        <v>0</v>
      </c>
      <c r="CZ1176" s="146">
        <f t="shared" si="1888"/>
        <v>0</v>
      </c>
      <c r="DA1176" s="146">
        <f t="shared" si="1889"/>
        <v>0</v>
      </c>
      <c r="DB1176" s="146">
        <f t="shared" si="1890"/>
        <v>0</v>
      </c>
      <c r="DC1176" s="146">
        <f t="shared" si="1891"/>
        <v>0</v>
      </c>
      <c r="DD1176" s="146">
        <f t="shared" si="1892"/>
        <v>0</v>
      </c>
      <c r="DE1176" s="146">
        <f t="shared" si="1893"/>
        <v>0</v>
      </c>
      <c r="DF1176" s="146">
        <f t="shared" si="1894"/>
        <v>0</v>
      </c>
      <c r="DG1176" s="146">
        <f t="shared" si="1895"/>
        <v>0</v>
      </c>
      <c r="DH1176" s="146">
        <f t="shared" si="1896"/>
        <v>0</v>
      </c>
      <c r="DI1176" s="146">
        <f t="shared" si="1897"/>
        <v>0</v>
      </c>
      <c r="DJ1176" s="146">
        <f t="shared" si="1898"/>
        <v>0</v>
      </c>
      <c r="DK1176" s="146">
        <f t="shared" si="1899"/>
        <v>0</v>
      </c>
      <c r="DL1176" s="146">
        <f t="shared" si="1900"/>
        <v>0</v>
      </c>
      <c r="DM1176" s="146">
        <f t="shared" si="1901"/>
        <v>0</v>
      </c>
      <c r="DN1176" s="65"/>
      <c r="DO1176" s="57"/>
      <c r="DP1176" s="57"/>
      <c r="DQ1176" s="58"/>
      <c r="DS1176" s="168" t="e">
        <f>IF(AND(DR1176=#REF!,BL1176=#REF!),'Tiến độ'!D1176,"")</f>
        <v>#REF!</v>
      </c>
    </row>
    <row r="1177" spans="1:123" ht="11.25" customHeight="1">
      <c r="A1177" s="309"/>
      <c r="B1177" s="312"/>
      <c r="C1177" s="254" t="s">
        <v>11963</v>
      </c>
      <c r="D1177" s="102" t="s">
        <v>11965</v>
      </c>
      <c r="E1177" s="103">
        <v>2</v>
      </c>
      <c r="F1177" s="104"/>
      <c r="G1177" s="105">
        <v>60</v>
      </c>
      <c r="H1177" s="106"/>
      <c r="I1177" s="107"/>
      <c r="J1177" s="28"/>
      <c r="K1177" s="108"/>
      <c r="L1177" s="109"/>
      <c r="M1177" s="109"/>
      <c r="N1177" s="110"/>
      <c r="O1177" s="108"/>
      <c r="P1177" s="109"/>
      <c r="Q1177" s="109">
        <v>4</v>
      </c>
      <c r="R1177" s="110">
        <v>4</v>
      </c>
      <c r="S1177" s="108">
        <v>4</v>
      </c>
      <c r="T1177" s="109">
        <v>4</v>
      </c>
      <c r="U1177" s="109">
        <v>4</v>
      </c>
      <c r="V1177" s="109">
        <v>4</v>
      </c>
      <c r="W1177" s="110">
        <v>4</v>
      </c>
      <c r="X1177" s="108">
        <v>4</v>
      </c>
      <c r="Y1177" s="109">
        <v>4</v>
      </c>
      <c r="Z1177" s="109">
        <v>4</v>
      </c>
      <c r="AA1177" s="110">
        <v>4</v>
      </c>
      <c r="AB1177" s="108">
        <v>4</v>
      </c>
      <c r="AC1177" s="109">
        <v>4</v>
      </c>
      <c r="AD1177" s="109">
        <v>4</v>
      </c>
      <c r="AE1177" s="110">
        <v>4</v>
      </c>
      <c r="AF1177" s="108"/>
      <c r="AG1177" s="109"/>
      <c r="AH1177" s="109"/>
      <c r="AI1177" s="362"/>
      <c r="AJ1177" s="363"/>
      <c r="AK1177" s="108" t="s">
        <v>166</v>
      </c>
      <c r="AL1177" s="109"/>
      <c r="AM1177" s="109"/>
      <c r="AN1177" s="110"/>
      <c r="AO1177" s="108"/>
      <c r="AP1177" s="109"/>
      <c r="AQ1177" s="109"/>
      <c r="AR1177" s="110"/>
      <c r="AS1177" s="111"/>
      <c r="AT1177" s="109"/>
      <c r="AU1177" s="109"/>
      <c r="AV1177" s="112"/>
      <c r="AW1177" s="108"/>
      <c r="AX1177" s="109"/>
      <c r="AY1177" s="109"/>
      <c r="AZ1177" s="109"/>
      <c r="BA1177" s="110"/>
      <c r="BB1177" s="111"/>
      <c r="BC1177" s="109"/>
      <c r="BD1177" s="109"/>
      <c r="BE1177" s="321"/>
      <c r="BF1177" s="322"/>
      <c r="BG1177" s="322"/>
      <c r="BH1177" s="322"/>
      <c r="BI1177" s="322"/>
      <c r="BJ1177" s="323"/>
      <c r="BK1177" s="48"/>
      <c r="BL1177" s="48"/>
      <c r="BN1177" s="146">
        <f t="shared" si="1902"/>
        <v>0</v>
      </c>
      <c r="BO1177" s="146">
        <f t="shared" si="1851"/>
        <v>0</v>
      </c>
      <c r="BP1177" s="146">
        <f t="shared" si="1852"/>
        <v>0</v>
      </c>
      <c r="BQ1177" s="146">
        <f t="shared" si="1853"/>
        <v>0</v>
      </c>
      <c r="BR1177" s="146">
        <f t="shared" si="1854"/>
        <v>0</v>
      </c>
      <c r="BS1177" s="146">
        <f t="shared" si="1855"/>
        <v>0</v>
      </c>
      <c r="BT1177" s="146">
        <f t="shared" si="1856"/>
        <v>0</v>
      </c>
      <c r="BU1177" s="146">
        <f t="shared" si="1857"/>
        <v>0</v>
      </c>
      <c r="BV1177" s="146">
        <f t="shared" si="1858"/>
        <v>0</v>
      </c>
      <c r="BW1177" s="146">
        <f t="shared" si="1859"/>
        <v>0</v>
      </c>
      <c r="BX1177" s="146">
        <f t="shared" si="1860"/>
        <v>0</v>
      </c>
      <c r="BY1177" s="146">
        <f t="shared" si="1861"/>
        <v>0</v>
      </c>
      <c r="BZ1177" s="146">
        <f t="shared" si="1862"/>
        <v>0</v>
      </c>
      <c r="CA1177" s="146">
        <f t="shared" si="1863"/>
        <v>0</v>
      </c>
      <c r="CB1177" s="146">
        <f t="shared" si="1864"/>
        <v>0</v>
      </c>
      <c r="CC1177" s="146">
        <f t="shared" si="1865"/>
        <v>0</v>
      </c>
      <c r="CD1177" s="146">
        <f t="shared" si="1866"/>
        <v>0</v>
      </c>
      <c r="CE1177" s="146">
        <f t="shared" si="1867"/>
        <v>0</v>
      </c>
      <c r="CF1177" s="146">
        <f t="shared" si="1868"/>
        <v>0</v>
      </c>
      <c r="CG1177" s="146">
        <f t="shared" si="1869"/>
        <v>0</v>
      </c>
      <c r="CH1177" s="146">
        <f t="shared" si="1870"/>
        <v>0</v>
      </c>
      <c r="CI1177" s="146">
        <f t="shared" si="1871"/>
        <v>0</v>
      </c>
      <c r="CJ1177" s="146">
        <f t="shared" si="1872"/>
        <v>0</v>
      </c>
      <c r="CK1177" s="146">
        <f t="shared" si="1873"/>
        <v>0</v>
      </c>
      <c r="CL1177" s="146">
        <f t="shared" si="1874"/>
        <v>0</v>
      </c>
      <c r="CM1177" s="146">
        <f t="shared" si="1875"/>
        <v>0</v>
      </c>
      <c r="CN1177" s="146">
        <f t="shared" si="1876"/>
        <v>0</v>
      </c>
      <c r="CO1177" s="146">
        <f t="shared" si="1877"/>
        <v>0</v>
      </c>
      <c r="CP1177" s="146">
        <f t="shared" si="1878"/>
        <v>0</v>
      </c>
      <c r="CQ1177" s="146">
        <f t="shared" si="1879"/>
        <v>0</v>
      </c>
      <c r="CR1177" s="146">
        <f t="shared" si="1880"/>
        <v>0</v>
      </c>
      <c r="CS1177" s="146">
        <f t="shared" si="1881"/>
        <v>0</v>
      </c>
      <c r="CT1177" s="146">
        <f t="shared" si="1882"/>
        <v>0</v>
      </c>
      <c r="CU1177" s="146">
        <f t="shared" si="1883"/>
        <v>0</v>
      </c>
      <c r="CV1177" s="146">
        <f t="shared" si="1884"/>
        <v>0</v>
      </c>
      <c r="CW1177" s="146">
        <f t="shared" si="1885"/>
        <v>0</v>
      </c>
      <c r="CX1177" s="146">
        <f t="shared" si="1886"/>
        <v>0</v>
      </c>
      <c r="CY1177" s="146">
        <f t="shared" si="1887"/>
        <v>0</v>
      </c>
      <c r="CZ1177" s="146">
        <f t="shared" si="1888"/>
        <v>0</v>
      </c>
      <c r="DA1177" s="146">
        <f t="shared" si="1889"/>
        <v>0</v>
      </c>
      <c r="DB1177" s="146">
        <f t="shared" si="1890"/>
        <v>0</v>
      </c>
      <c r="DC1177" s="146">
        <f t="shared" si="1891"/>
        <v>0</v>
      </c>
      <c r="DD1177" s="146">
        <f t="shared" si="1892"/>
        <v>0</v>
      </c>
      <c r="DE1177" s="146">
        <f t="shared" si="1893"/>
        <v>0</v>
      </c>
      <c r="DF1177" s="146">
        <f t="shared" si="1894"/>
        <v>0</v>
      </c>
      <c r="DG1177" s="146">
        <f t="shared" si="1895"/>
        <v>0</v>
      </c>
      <c r="DH1177" s="146">
        <f t="shared" si="1896"/>
        <v>0</v>
      </c>
      <c r="DI1177" s="146">
        <f t="shared" si="1897"/>
        <v>0</v>
      </c>
      <c r="DJ1177" s="146">
        <f t="shared" si="1898"/>
        <v>0</v>
      </c>
      <c r="DK1177" s="146">
        <f t="shared" si="1899"/>
        <v>0</v>
      </c>
      <c r="DL1177" s="146">
        <f t="shared" si="1900"/>
        <v>0</v>
      </c>
      <c r="DM1177" s="146">
        <f t="shared" si="1901"/>
        <v>0</v>
      </c>
      <c r="DN1177" s="65"/>
      <c r="DO1177" s="57"/>
      <c r="DP1177" s="57"/>
      <c r="DQ1177" s="58"/>
      <c r="DS1177" s="168" t="e">
        <f>IF(AND(DR1177=#REF!,BL1177=#REF!),'Tiến độ'!D1177,"")</f>
        <v>#REF!</v>
      </c>
    </row>
    <row r="1178" spans="1:123" ht="11.25" customHeight="1">
      <c r="A1178" s="309" t="str">
        <f>IF(B1178="","",MAX($A$7:A1172)+1)</f>
        <v/>
      </c>
      <c r="B1178" s="312"/>
      <c r="C1178" s="101" t="s">
        <v>1016</v>
      </c>
      <c r="D1178" s="102" t="s">
        <v>1017</v>
      </c>
      <c r="E1178" s="103">
        <v>4</v>
      </c>
      <c r="F1178" s="104">
        <v>60</v>
      </c>
      <c r="G1178" s="105"/>
      <c r="H1178" s="106">
        <f>H1172</f>
        <v>5</v>
      </c>
      <c r="I1178" s="107">
        <f>I1172</f>
        <v>0</v>
      </c>
      <c r="J1178" s="28"/>
      <c r="K1178" s="108"/>
      <c r="L1178" s="109"/>
      <c r="M1178" s="109"/>
      <c r="N1178" s="110"/>
      <c r="O1178" s="108"/>
      <c r="P1178" s="109"/>
      <c r="Q1178" s="109"/>
      <c r="R1178" s="110"/>
      <c r="S1178" s="108"/>
      <c r="T1178" s="109"/>
      <c r="U1178" s="109"/>
      <c r="V1178" s="109"/>
      <c r="W1178" s="110"/>
      <c r="X1178" s="108"/>
      <c r="Y1178" s="109"/>
      <c r="Z1178" s="109"/>
      <c r="AA1178" s="110"/>
      <c r="AB1178" s="108"/>
      <c r="AC1178" s="109"/>
      <c r="AD1178" s="109"/>
      <c r="AE1178" s="110"/>
      <c r="AF1178" s="108"/>
      <c r="AG1178" s="109"/>
      <c r="AH1178" s="109"/>
      <c r="AI1178" s="362"/>
      <c r="AJ1178" s="363"/>
      <c r="AK1178" s="108"/>
      <c r="AL1178" s="109">
        <v>4</v>
      </c>
      <c r="AM1178" s="109">
        <v>4</v>
      </c>
      <c r="AN1178" s="110">
        <v>4</v>
      </c>
      <c r="AO1178" s="108">
        <v>4</v>
      </c>
      <c r="AP1178" s="109">
        <v>4</v>
      </c>
      <c r="AQ1178" s="109">
        <v>4</v>
      </c>
      <c r="AR1178" s="110">
        <v>4</v>
      </c>
      <c r="AS1178" s="111">
        <v>4</v>
      </c>
      <c r="AT1178" s="109">
        <v>4</v>
      </c>
      <c r="AU1178" s="109">
        <v>4</v>
      </c>
      <c r="AV1178" s="112">
        <v>4</v>
      </c>
      <c r="AW1178" s="108">
        <v>4</v>
      </c>
      <c r="AX1178" s="109">
        <v>4</v>
      </c>
      <c r="AY1178" s="109">
        <v>4</v>
      </c>
      <c r="AZ1178" s="109">
        <v>4</v>
      </c>
      <c r="BA1178" s="110" t="s">
        <v>163</v>
      </c>
      <c r="BB1178" s="111" t="s">
        <v>163</v>
      </c>
      <c r="BC1178" s="109" t="s">
        <v>163</v>
      </c>
      <c r="BD1178" s="109" t="s">
        <v>163</v>
      </c>
      <c r="BE1178" s="321"/>
      <c r="BF1178" s="322"/>
      <c r="BG1178" s="322"/>
      <c r="BH1178" s="322"/>
      <c r="BI1178" s="322"/>
      <c r="BJ1178" s="323"/>
      <c r="BK1178" s="48" t="s">
        <v>18</v>
      </c>
      <c r="BL1178" s="48" t="s">
        <v>29</v>
      </c>
      <c r="BN1178" s="146">
        <f t="shared" si="1902"/>
        <v>0</v>
      </c>
      <c r="BO1178" s="146">
        <f t="shared" si="1851"/>
        <v>0</v>
      </c>
      <c r="BP1178" s="146">
        <f t="shared" si="1852"/>
        <v>0</v>
      </c>
      <c r="BQ1178" s="146">
        <f t="shared" si="1853"/>
        <v>0</v>
      </c>
      <c r="BR1178" s="146">
        <f t="shared" si="1854"/>
        <v>0</v>
      </c>
      <c r="BS1178" s="146">
        <f t="shared" si="1855"/>
        <v>0</v>
      </c>
      <c r="BT1178" s="146">
        <f t="shared" si="1856"/>
        <v>0</v>
      </c>
      <c r="BU1178" s="146">
        <f t="shared" si="1857"/>
        <v>0</v>
      </c>
      <c r="BV1178" s="146">
        <f t="shared" si="1858"/>
        <v>0</v>
      </c>
      <c r="BW1178" s="146">
        <f t="shared" si="1859"/>
        <v>0</v>
      </c>
      <c r="BX1178" s="146">
        <f t="shared" si="1860"/>
        <v>0</v>
      </c>
      <c r="BY1178" s="146">
        <f t="shared" si="1861"/>
        <v>0</v>
      </c>
      <c r="BZ1178" s="146">
        <f t="shared" si="1862"/>
        <v>0</v>
      </c>
      <c r="CA1178" s="146">
        <f t="shared" si="1863"/>
        <v>0</v>
      </c>
      <c r="CB1178" s="146">
        <f t="shared" si="1864"/>
        <v>0</v>
      </c>
      <c r="CC1178" s="146">
        <f t="shared" si="1865"/>
        <v>0</v>
      </c>
      <c r="CD1178" s="146">
        <f t="shared" si="1866"/>
        <v>0</v>
      </c>
      <c r="CE1178" s="146">
        <f t="shared" si="1867"/>
        <v>0</v>
      </c>
      <c r="CF1178" s="146">
        <f t="shared" si="1868"/>
        <v>0</v>
      </c>
      <c r="CG1178" s="146">
        <f t="shared" si="1869"/>
        <v>0</v>
      </c>
      <c r="CH1178" s="146">
        <f t="shared" si="1870"/>
        <v>0</v>
      </c>
      <c r="CI1178" s="146">
        <f t="shared" si="1871"/>
        <v>0</v>
      </c>
      <c r="CJ1178" s="146">
        <f t="shared" si="1872"/>
        <v>0</v>
      </c>
      <c r="CK1178" s="146">
        <f t="shared" si="1873"/>
        <v>0</v>
      </c>
      <c r="CL1178" s="146">
        <f t="shared" si="1874"/>
        <v>0</v>
      </c>
      <c r="CM1178" s="146">
        <f t="shared" si="1875"/>
        <v>0</v>
      </c>
      <c r="CN1178" s="146">
        <f t="shared" si="1876"/>
        <v>0</v>
      </c>
      <c r="CO1178" s="146">
        <f t="shared" si="1877"/>
        <v>20</v>
      </c>
      <c r="CP1178" s="146">
        <f t="shared" si="1878"/>
        <v>20</v>
      </c>
      <c r="CQ1178" s="146">
        <f t="shared" si="1879"/>
        <v>20</v>
      </c>
      <c r="CR1178" s="146">
        <f t="shared" si="1880"/>
        <v>20</v>
      </c>
      <c r="CS1178" s="146">
        <f t="shared" si="1881"/>
        <v>20</v>
      </c>
      <c r="CT1178" s="146">
        <f t="shared" si="1882"/>
        <v>20</v>
      </c>
      <c r="CU1178" s="146">
        <f t="shared" si="1883"/>
        <v>20</v>
      </c>
      <c r="CV1178" s="146">
        <f t="shared" si="1884"/>
        <v>20</v>
      </c>
      <c r="CW1178" s="146">
        <f t="shared" si="1885"/>
        <v>20</v>
      </c>
      <c r="CX1178" s="146">
        <f t="shared" si="1886"/>
        <v>20</v>
      </c>
      <c r="CY1178" s="146">
        <f t="shared" si="1887"/>
        <v>20</v>
      </c>
      <c r="CZ1178" s="146">
        <f t="shared" si="1888"/>
        <v>20</v>
      </c>
      <c r="DA1178" s="146">
        <f t="shared" si="1889"/>
        <v>20</v>
      </c>
      <c r="DB1178" s="146">
        <f t="shared" si="1890"/>
        <v>20</v>
      </c>
      <c r="DC1178" s="146">
        <f t="shared" si="1891"/>
        <v>20</v>
      </c>
      <c r="DD1178" s="146">
        <f t="shared" si="1892"/>
        <v>0</v>
      </c>
      <c r="DE1178" s="146">
        <f t="shared" si="1893"/>
        <v>0</v>
      </c>
      <c r="DF1178" s="146">
        <f t="shared" si="1894"/>
        <v>0</v>
      </c>
      <c r="DG1178" s="146">
        <f t="shared" si="1895"/>
        <v>0</v>
      </c>
      <c r="DH1178" s="146">
        <f t="shared" si="1896"/>
        <v>0</v>
      </c>
      <c r="DI1178" s="146">
        <f t="shared" si="1897"/>
        <v>0</v>
      </c>
      <c r="DJ1178" s="146">
        <f t="shared" si="1898"/>
        <v>0</v>
      </c>
      <c r="DK1178" s="146">
        <f t="shared" si="1899"/>
        <v>0</v>
      </c>
      <c r="DL1178" s="146">
        <f t="shared" si="1900"/>
        <v>0</v>
      </c>
      <c r="DM1178" s="146">
        <f t="shared" si="1901"/>
        <v>0</v>
      </c>
      <c r="DN1178" s="65">
        <f t="shared" si="1907"/>
        <v>300</v>
      </c>
      <c r="DO1178" s="57" t="str">
        <f t="shared" si="1908"/>
        <v/>
      </c>
      <c r="DP1178" s="57" t="str">
        <f t="shared" si="1809"/>
        <v/>
      </c>
      <c r="DQ1178" s="58">
        <f t="shared" si="1810"/>
        <v>300</v>
      </c>
      <c r="DR1178" s="1">
        <f t="shared" si="1909"/>
        <v>2</v>
      </c>
      <c r="DS1178" s="168" t="e">
        <f>IF(AND(DR1178=#REF!,BL1178=#REF!),'Tiến độ'!D1178,"")</f>
        <v>#REF!</v>
      </c>
    </row>
    <row r="1179" spans="1:123" ht="11.25" customHeight="1">
      <c r="A1179" s="309" t="str">
        <f>IF(B1179="","",MAX($A$7:A1178)+1)</f>
        <v/>
      </c>
      <c r="B1179" s="312"/>
      <c r="C1179" s="101" t="s">
        <v>1027</v>
      </c>
      <c r="D1179" s="102" t="s">
        <v>1013</v>
      </c>
      <c r="E1179" s="103">
        <v>3</v>
      </c>
      <c r="F1179" s="104">
        <v>60</v>
      </c>
      <c r="G1179" s="105"/>
      <c r="H1179" s="106">
        <f>H1178</f>
        <v>5</v>
      </c>
      <c r="I1179" s="107">
        <f>I1178</f>
        <v>0</v>
      </c>
      <c r="J1179" s="28"/>
      <c r="K1179" s="108"/>
      <c r="L1179" s="109"/>
      <c r="M1179" s="109"/>
      <c r="N1179" s="110"/>
      <c r="O1179" s="108"/>
      <c r="P1179" s="109"/>
      <c r="Q1179" s="109"/>
      <c r="R1179" s="110"/>
      <c r="S1179" s="108"/>
      <c r="T1179" s="109"/>
      <c r="U1179" s="109"/>
      <c r="V1179" s="109"/>
      <c r="W1179" s="110"/>
      <c r="X1179" s="108"/>
      <c r="Y1179" s="109"/>
      <c r="Z1179" s="109"/>
      <c r="AA1179" s="110"/>
      <c r="AB1179" s="108"/>
      <c r="AC1179" s="109"/>
      <c r="AD1179" s="109"/>
      <c r="AE1179" s="110"/>
      <c r="AF1179" s="108"/>
      <c r="AG1179" s="109"/>
      <c r="AH1179" s="109"/>
      <c r="AI1179" s="362"/>
      <c r="AJ1179" s="363"/>
      <c r="AK1179" s="108"/>
      <c r="AL1179" s="109">
        <v>4</v>
      </c>
      <c r="AM1179" s="109">
        <v>4</v>
      </c>
      <c r="AN1179" s="110">
        <v>4</v>
      </c>
      <c r="AO1179" s="108">
        <v>4</v>
      </c>
      <c r="AP1179" s="109">
        <v>4</v>
      </c>
      <c r="AQ1179" s="109">
        <v>4</v>
      </c>
      <c r="AR1179" s="110">
        <v>4</v>
      </c>
      <c r="AS1179" s="111">
        <v>4</v>
      </c>
      <c r="AT1179" s="109">
        <v>4</v>
      </c>
      <c r="AU1179" s="109">
        <v>4</v>
      </c>
      <c r="AV1179" s="112">
        <v>4</v>
      </c>
      <c r="AW1179" s="108">
        <v>4</v>
      </c>
      <c r="AX1179" s="109">
        <v>4</v>
      </c>
      <c r="AY1179" s="109">
        <v>4</v>
      </c>
      <c r="AZ1179" s="109">
        <v>4</v>
      </c>
      <c r="BA1179" s="110" t="s">
        <v>163</v>
      </c>
      <c r="BB1179" s="111" t="s">
        <v>163</v>
      </c>
      <c r="BC1179" s="109" t="s">
        <v>163</v>
      </c>
      <c r="BD1179" s="109" t="s">
        <v>163</v>
      </c>
      <c r="BE1179" s="321"/>
      <c r="BF1179" s="322"/>
      <c r="BG1179" s="322"/>
      <c r="BH1179" s="322"/>
      <c r="BI1179" s="322"/>
      <c r="BJ1179" s="323"/>
      <c r="BK1179" s="48" t="s">
        <v>18</v>
      </c>
      <c r="BL1179" s="48" t="s">
        <v>55</v>
      </c>
      <c r="BN1179" s="146">
        <f t="shared" si="1902"/>
        <v>0</v>
      </c>
      <c r="BO1179" s="146">
        <f t="shared" si="1851"/>
        <v>0</v>
      </c>
      <c r="BP1179" s="146">
        <f t="shared" si="1852"/>
        <v>0</v>
      </c>
      <c r="BQ1179" s="146">
        <f t="shared" si="1853"/>
        <v>0</v>
      </c>
      <c r="BR1179" s="146">
        <f t="shared" si="1854"/>
        <v>0</v>
      </c>
      <c r="BS1179" s="146">
        <f t="shared" si="1855"/>
        <v>0</v>
      </c>
      <c r="BT1179" s="146">
        <f t="shared" si="1856"/>
        <v>0</v>
      </c>
      <c r="BU1179" s="146">
        <f t="shared" si="1857"/>
        <v>0</v>
      </c>
      <c r="BV1179" s="146">
        <f t="shared" si="1858"/>
        <v>0</v>
      </c>
      <c r="BW1179" s="146">
        <f t="shared" si="1859"/>
        <v>0</v>
      </c>
      <c r="BX1179" s="146">
        <f t="shared" si="1860"/>
        <v>0</v>
      </c>
      <c r="BY1179" s="146">
        <f t="shared" si="1861"/>
        <v>0</v>
      </c>
      <c r="BZ1179" s="146">
        <f t="shared" si="1862"/>
        <v>0</v>
      </c>
      <c r="CA1179" s="146">
        <f t="shared" si="1863"/>
        <v>0</v>
      </c>
      <c r="CB1179" s="146">
        <f t="shared" si="1864"/>
        <v>0</v>
      </c>
      <c r="CC1179" s="146">
        <f t="shared" si="1865"/>
        <v>0</v>
      </c>
      <c r="CD1179" s="146">
        <f t="shared" si="1866"/>
        <v>0</v>
      </c>
      <c r="CE1179" s="146">
        <f t="shared" si="1867"/>
        <v>0</v>
      </c>
      <c r="CF1179" s="146">
        <f t="shared" si="1868"/>
        <v>0</v>
      </c>
      <c r="CG1179" s="146">
        <f t="shared" si="1869"/>
        <v>0</v>
      </c>
      <c r="CH1179" s="146">
        <f t="shared" si="1870"/>
        <v>0</v>
      </c>
      <c r="CI1179" s="146">
        <f t="shared" si="1871"/>
        <v>0</v>
      </c>
      <c r="CJ1179" s="146">
        <f t="shared" si="1872"/>
        <v>0</v>
      </c>
      <c r="CK1179" s="146">
        <f t="shared" si="1873"/>
        <v>0</v>
      </c>
      <c r="CL1179" s="146">
        <f t="shared" si="1874"/>
        <v>0</v>
      </c>
      <c r="CM1179" s="146">
        <f t="shared" si="1875"/>
        <v>0</v>
      </c>
      <c r="CN1179" s="146">
        <f t="shared" si="1876"/>
        <v>0</v>
      </c>
      <c r="CO1179" s="146">
        <f t="shared" si="1877"/>
        <v>20</v>
      </c>
      <c r="CP1179" s="146">
        <f t="shared" si="1878"/>
        <v>20</v>
      </c>
      <c r="CQ1179" s="146">
        <f t="shared" si="1879"/>
        <v>20</v>
      </c>
      <c r="CR1179" s="146">
        <f t="shared" si="1880"/>
        <v>20</v>
      </c>
      <c r="CS1179" s="146">
        <f t="shared" si="1881"/>
        <v>20</v>
      </c>
      <c r="CT1179" s="146">
        <f t="shared" si="1882"/>
        <v>20</v>
      </c>
      <c r="CU1179" s="146">
        <f t="shared" si="1883"/>
        <v>20</v>
      </c>
      <c r="CV1179" s="146">
        <f t="shared" si="1884"/>
        <v>20</v>
      </c>
      <c r="CW1179" s="146">
        <f t="shared" si="1885"/>
        <v>20</v>
      </c>
      <c r="CX1179" s="146">
        <f t="shared" si="1886"/>
        <v>20</v>
      </c>
      <c r="CY1179" s="146">
        <f t="shared" si="1887"/>
        <v>20</v>
      </c>
      <c r="CZ1179" s="146">
        <f t="shared" si="1888"/>
        <v>20</v>
      </c>
      <c r="DA1179" s="146">
        <f t="shared" si="1889"/>
        <v>20</v>
      </c>
      <c r="DB1179" s="146">
        <f t="shared" si="1890"/>
        <v>20</v>
      </c>
      <c r="DC1179" s="146">
        <f t="shared" si="1891"/>
        <v>20</v>
      </c>
      <c r="DD1179" s="146">
        <f t="shared" si="1892"/>
        <v>0</v>
      </c>
      <c r="DE1179" s="146">
        <f t="shared" si="1893"/>
        <v>0</v>
      </c>
      <c r="DF1179" s="146">
        <f t="shared" si="1894"/>
        <v>0</v>
      </c>
      <c r="DG1179" s="146">
        <f t="shared" si="1895"/>
        <v>0</v>
      </c>
      <c r="DH1179" s="146">
        <f t="shared" si="1896"/>
        <v>0</v>
      </c>
      <c r="DI1179" s="146">
        <f t="shared" si="1897"/>
        <v>0</v>
      </c>
      <c r="DJ1179" s="146">
        <f t="shared" si="1898"/>
        <v>0</v>
      </c>
      <c r="DK1179" s="146">
        <f t="shared" si="1899"/>
        <v>0</v>
      </c>
      <c r="DL1179" s="146">
        <f t="shared" si="1900"/>
        <v>0</v>
      </c>
      <c r="DM1179" s="146">
        <f t="shared" si="1901"/>
        <v>0</v>
      </c>
      <c r="DN1179" s="65">
        <f t="shared" si="1907"/>
        <v>300</v>
      </c>
      <c r="DO1179" s="57" t="str">
        <f t="shared" si="1908"/>
        <v/>
      </c>
      <c r="DP1179" s="57" t="str">
        <f t="shared" si="1809"/>
        <v/>
      </c>
      <c r="DQ1179" s="58">
        <f t="shared" si="1810"/>
        <v>300</v>
      </c>
      <c r="DR1179" s="1">
        <f t="shared" si="1909"/>
        <v>2</v>
      </c>
      <c r="DS1179" s="168" t="e">
        <f>IF(AND(DR1179=#REF!,BL1179=#REF!),'Tiến độ'!D1179,"")</f>
        <v>#REF!</v>
      </c>
    </row>
    <row r="1180" spans="1:123" ht="11.25" customHeight="1">
      <c r="A1180" s="309" t="str">
        <f>IF(B1180="","",MAX($A$7:A1179)+1)</f>
        <v/>
      </c>
      <c r="B1180" s="312"/>
      <c r="C1180" s="101" t="s">
        <v>1028</v>
      </c>
      <c r="D1180" s="102" t="s">
        <v>1029</v>
      </c>
      <c r="E1180" s="103">
        <v>2</v>
      </c>
      <c r="F1180" s="104">
        <v>30</v>
      </c>
      <c r="G1180" s="105"/>
      <c r="H1180" s="106">
        <f t="shared" ref="H1180:H1184" si="1918">H1179</f>
        <v>5</v>
      </c>
      <c r="I1180" s="107">
        <f t="shared" ref="I1180:I1184" si="1919">I1179</f>
        <v>0</v>
      </c>
      <c r="J1180" s="28"/>
      <c r="K1180" s="108"/>
      <c r="L1180" s="109"/>
      <c r="M1180" s="109"/>
      <c r="N1180" s="110"/>
      <c r="O1180" s="108"/>
      <c r="P1180" s="109"/>
      <c r="Q1180" s="109"/>
      <c r="R1180" s="110"/>
      <c r="S1180" s="108"/>
      <c r="T1180" s="109"/>
      <c r="U1180" s="109"/>
      <c r="V1180" s="109"/>
      <c r="W1180" s="110"/>
      <c r="X1180" s="108"/>
      <c r="Y1180" s="109"/>
      <c r="Z1180" s="109"/>
      <c r="AA1180" s="110"/>
      <c r="AB1180" s="108"/>
      <c r="AC1180" s="109"/>
      <c r="AD1180" s="109"/>
      <c r="AE1180" s="110"/>
      <c r="AF1180" s="108"/>
      <c r="AG1180" s="109"/>
      <c r="AH1180" s="109"/>
      <c r="AI1180" s="362"/>
      <c r="AJ1180" s="363"/>
      <c r="AK1180" s="108"/>
      <c r="AL1180" s="109">
        <v>2</v>
      </c>
      <c r="AM1180" s="109">
        <v>2</v>
      </c>
      <c r="AN1180" s="110">
        <v>2</v>
      </c>
      <c r="AO1180" s="108">
        <v>2</v>
      </c>
      <c r="AP1180" s="109">
        <v>2</v>
      </c>
      <c r="AQ1180" s="109">
        <v>2</v>
      </c>
      <c r="AR1180" s="110">
        <v>2</v>
      </c>
      <c r="AS1180" s="111">
        <v>2</v>
      </c>
      <c r="AT1180" s="109">
        <v>2</v>
      </c>
      <c r="AU1180" s="109">
        <v>2</v>
      </c>
      <c r="AV1180" s="112">
        <v>2</v>
      </c>
      <c r="AW1180" s="108">
        <v>2</v>
      </c>
      <c r="AX1180" s="109">
        <v>2</v>
      </c>
      <c r="AY1180" s="109">
        <v>2</v>
      </c>
      <c r="AZ1180" s="109">
        <v>2</v>
      </c>
      <c r="BA1180" s="110" t="s">
        <v>163</v>
      </c>
      <c r="BB1180" s="111" t="s">
        <v>163</v>
      </c>
      <c r="BC1180" s="109" t="s">
        <v>163</v>
      </c>
      <c r="BD1180" s="109" t="s">
        <v>163</v>
      </c>
      <c r="BE1180" s="321"/>
      <c r="BF1180" s="322"/>
      <c r="BG1180" s="322"/>
      <c r="BH1180" s="322"/>
      <c r="BI1180" s="322"/>
      <c r="BJ1180" s="323"/>
      <c r="BK1180" s="48" t="s">
        <v>18</v>
      </c>
      <c r="BL1180" s="48" t="s">
        <v>60</v>
      </c>
      <c r="BN1180" s="146">
        <f t="shared" si="1902"/>
        <v>0</v>
      </c>
      <c r="BO1180" s="146">
        <f t="shared" si="1851"/>
        <v>0</v>
      </c>
      <c r="BP1180" s="146">
        <f t="shared" si="1852"/>
        <v>0</v>
      </c>
      <c r="BQ1180" s="146">
        <f t="shared" si="1853"/>
        <v>0</v>
      </c>
      <c r="BR1180" s="146">
        <f t="shared" si="1854"/>
        <v>0</v>
      </c>
      <c r="BS1180" s="146">
        <f t="shared" si="1855"/>
        <v>0</v>
      </c>
      <c r="BT1180" s="146">
        <f t="shared" si="1856"/>
        <v>0</v>
      </c>
      <c r="BU1180" s="146">
        <f t="shared" si="1857"/>
        <v>0</v>
      </c>
      <c r="BV1180" s="146">
        <f t="shared" si="1858"/>
        <v>0</v>
      </c>
      <c r="BW1180" s="146">
        <f t="shared" si="1859"/>
        <v>0</v>
      </c>
      <c r="BX1180" s="146">
        <f t="shared" si="1860"/>
        <v>0</v>
      </c>
      <c r="BY1180" s="146">
        <f t="shared" si="1861"/>
        <v>0</v>
      </c>
      <c r="BZ1180" s="146">
        <f t="shared" si="1862"/>
        <v>0</v>
      </c>
      <c r="CA1180" s="146">
        <f t="shared" si="1863"/>
        <v>0</v>
      </c>
      <c r="CB1180" s="146">
        <f t="shared" si="1864"/>
        <v>0</v>
      </c>
      <c r="CC1180" s="146">
        <f t="shared" si="1865"/>
        <v>0</v>
      </c>
      <c r="CD1180" s="146">
        <f t="shared" si="1866"/>
        <v>0</v>
      </c>
      <c r="CE1180" s="146">
        <f t="shared" si="1867"/>
        <v>0</v>
      </c>
      <c r="CF1180" s="146">
        <f t="shared" si="1868"/>
        <v>0</v>
      </c>
      <c r="CG1180" s="146">
        <f t="shared" si="1869"/>
        <v>0</v>
      </c>
      <c r="CH1180" s="146">
        <f t="shared" si="1870"/>
        <v>0</v>
      </c>
      <c r="CI1180" s="146">
        <f t="shared" si="1871"/>
        <v>0</v>
      </c>
      <c r="CJ1180" s="146">
        <f t="shared" si="1872"/>
        <v>0</v>
      </c>
      <c r="CK1180" s="146">
        <f t="shared" si="1873"/>
        <v>0</v>
      </c>
      <c r="CL1180" s="146">
        <f t="shared" si="1874"/>
        <v>0</v>
      </c>
      <c r="CM1180" s="146">
        <f t="shared" si="1875"/>
        <v>0</v>
      </c>
      <c r="CN1180" s="146">
        <f t="shared" si="1876"/>
        <v>0</v>
      </c>
      <c r="CO1180" s="146">
        <f t="shared" si="1877"/>
        <v>10</v>
      </c>
      <c r="CP1180" s="146">
        <f t="shared" si="1878"/>
        <v>10</v>
      </c>
      <c r="CQ1180" s="146">
        <f t="shared" si="1879"/>
        <v>10</v>
      </c>
      <c r="CR1180" s="146">
        <f t="shared" si="1880"/>
        <v>10</v>
      </c>
      <c r="CS1180" s="146">
        <f t="shared" si="1881"/>
        <v>10</v>
      </c>
      <c r="CT1180" s="146">
        <f t="shared" si="1882"/>
        <v>10</v>
      </c>
      <c r="CU1180" s="146">
        <f t="shared" si="1883"/>
        <v>10</v>
      </c>
      <c r="CV1180" s="146">
        <f t="shared" si="1884"/>
        <v>10</v>
      </c>
      <c r="CW1180" s="146">
        <f t="shared" si="1885"/>
        <v>10</v>
      </c>
      <c r="CX1180" s="146">
        <f t="shared" si="1886"/>
        <v>10</v>
      </c>
      <c r="CY1180" s="146">
        <f t="shared" si="1887"/>
        <v>10</v>
      </c>
      <c r="CZ1180" s="146">
        <f t="shared" si="1888"/>
        <v>10</v>
      </c>
      <c r="DA1180" s="146">
        <f t="shared" si="1889"/>
        <v>10</v>
      </c>
      <c r="DB1180" s="146">
        <f t="shared" si="1890"/>
        <v>10</v>
      </c>
      <c r="DC1180" s="146">
        <f t="shared" si="1891"/>
        <v>10</v>
      </c>
      <c r="DD1180" s="146">
        <f t="shared" si="1892"/>
        <v>0</v>
      </c>
      <c r="DE1180" s="146">
        <f t="shared" si="1893"/>
        <v>0</v>
      </c>
      <c r="DF1180" s="146">
        <f t="shared" si="1894"/>
        <v>0</v>
      </c>
      <c r="DG1180" s="146">
        <f t="shared" si="1895"/>
        <v>0</v>
      </c>
      <c r="DH1180" s="146">
        <f t="shared" si="1896"/>
        <v>0</v>
      </c>
      <c r="DI1180" s="146">
        <f t="shared" si="1897"/>
        <v>0</v>
      </c>
      <c r="DJ1180" s="146">
        <f t="shared" si="1898"/>
        <v>0</v>
      </c>
      <c r="DK1180" s="146">
        <f t="shared" si="1899"/>
        <v>0</v>
      </c>
      <c r="DL1180" s="146">
        <f t="shared" si="1900"/>
        <v>0</v>
      </c>
      <c r="DM1180" s="146">
        <f t="shared" si="1901"/>
        <v>0</v>
      </c>
      <c r="DN1180" s="65">
        <f t="shared" si="1907"/>
        <v>150</v>
      </c>
      <c r="DO1180" s="57" t="str">
        <f t="shared" si="1908"/>
        <v/>
      </c>
      <c r="DP1180" s="57" t="str">
        <f t="shared" si="1809"/>
        <v/>
      </c>
      <c r="DQ1180" s="58">
        <f t="shared" si="1810"/>
        <v>150</v>
      </c>
      <c r="DR1180" s="1">
        <f t="shared" si="1909"/>
        <v>2</v>
      </c>
      <c r="DS1180" s="168" t="e">
        <f>IF(AND(DR1180=#REF!,BL1180=#REF!),'Tiến độ'!D1180,"")</f>
        <v>#REF!</v>
      </c>
    </row>
    <row r="1181" spans="1:123" ht="11.25" customHeight="1">
      <c r="A1181" s="309" t="str">
        <f>IF(B1181="","",MAX($A$7:A1180)+1)</f>
        <v/>
      </c>
      <c r="B1181" s="312"/>
      <c r="C1181" s="101" t="s">
        <v>1030</v>
      </c>
      <c r="D1181" s="102" t="s">
        <v>11946</v>
      </c>
      <c r="E1181" s="103">
        <v>2</v>
      </c>
      <c r="F1181" s="104">
        <v>30</v>
      </c>
      <c r="G1181" s="105"/>
      <c r="H1181" s="106">
        <f t="shared" si="1918"/>
        <v>5</v>
      </c>
      <c r="I1181" s="107">
        <f t="shared" si="1919"/>
        <v>0</v>
      </c>
      <c r="J1181" s="28"/>
      <c r="K1181" s="108"/>
      <c r="L1181" s="109"/>
      <c r="M1181" s="109"/>
      <c r="N1181" s="110"/>
      <c r="O1181" s="108"/>
      <c r="P1181" s="109"/>
      <c r="Q1181" s="109"/>
      <c r="R1181" s="110"/>
      <c r="S1181" s="108"/>
      <c r="T1181" s="109"/>
      <c r="U1181" s="109"/>
      <c r="V1181" s="109"/>
      <c r="W1181" s="110"/>
      <c r="X1181" s="108"/>
      <c r="Y1181" s="109"/>
      <c r="Z1181" s="109"/>
      <c r="AA1181" s="110"/>
      <c r="AB1181" s="108"/>
      <c r="AC1181" s="109"/>
      <c r="AD1181" s="109"/>
      <c r="AE1181" s="110"/>
      <c r="AF1181" s="108"/>
      <c r="AG1181" s="109"/>
      <c r="AH1181" s="109"/>
      <c r="AI1181" s="362"/>
      <c r="AJ1181" s="363"/>
      <c r="AK1181" s="108"/>
      <c r="AL1181" s="109">
        <v>2</v>
      </c>
      <c r="AM1181" s="109">
        <v>2</v>
      </c>
      <c r="AN1181" s="110">
        <v>2</v>
      </c>
      <c r="AO1181" s="108">
        <v>2</v>
      </c>
      <c r="AP1181" s="109">
        <v>2</v>
      </c>
      <c r="AQ1181" s="109">
        <v>2</v>
      </c>
      <c r="AR1181" s="110">
        <v>2</v>
      </c>
      <c r="AS1181" s="111">
        <v>2</v>
      </c>
      <c r="AT1181" s="109">
        <v>2</v>
      </c>
      <c r="AU1181" s="109">
        <v>2</v>
      </c>
      <c r="AV1181" s="112">
        <v>2</v>
      </c>
      <c r="AW1181" s="108">
        <v>2</v>
      </c>
      <c r="AX1181" s="109">
        <v>2</v>
      </c>
      <c r="AY1181" s="109">
        <v>2</v>
      </c>
      <c r="AZ1181" s="109">
        <v>2</v>
      </c>
      <c r="BA1181" s="110" t="s">
        <v>163</v>
      </c>
      <c r="BB1181" s="111" t="s">
        <v>163</v>
      </c>
      <c r="BC1181" s="109" t="s">
        <v>163</v>
      </c>
      <c r="BD1181" s="109" t="s">
        <v>163</v>
      </c>
      <c r="BE1181" s="321"/>
      <c r="BF1181" s="322"/>
      <c r="BG1181" s="322"/>
      <c r="BH1181" s="322"/>
      <c r="BI1181" s="322"/>
      <c r="BJ1181" s="323"/>
      <c r="BK1181" s="48" t="s">
        <v>18</v>
      </c>
      <c r="BL1181" s="48" t="s">
        <v>30</v>
      </c>
      <c r="BN1181" s="146">
        <f t="shared" si="1902"/>
        <v>0</v>
      </c>
      <c r="BO1181" s="146">
        <f t="shared" si="1851"/>
        <v>0</v>
      </c>
      <c r="BP1181" s="146">
        <f t="shared" si="1852"/>
        <v>0</v>
      </c>
      <c r="BQ1181" s="146">
        <f t="shared" si="1853"/>
        <v>0</v>
      </c>
      <c r="BR1181" s="146">
        <f t="shared" si="1854"/>
        <v>0</v>
      </c>
      <c r="BS1181" s="146">
        <f t="shared" si="1855"/>
        <v>0</v>
      </c>
      <c r="BT1181" s="146">
        <f t="shared" si="1856"/>
        <v>0</v>
      </c>
      <c r="BU1181" s="146">
        <f t="shared" si="1857"/>
        <v>0</v>
      </c>
      <c r="BV1181" s="146">
        <f t="shared" si="1858"/>
        <v>0</v>
      </c>
      <c r="BW1181" s="146">
        <f t="shared" si="1859"/>
        <v>0</v>
      </c>
      <c r="BX1181" s="146">
        <f t="shared" si="1860"/>
        <v>0</v>
      </c>
      <c r="BY1181" s="146">
        <f t="shared" si="1861"/>
        <v>0</v>
      </c>
      <c r="BZ1181" s="146">
        <f t="shared" si="1862"/>
        <v>0</v>
      </c>
      <c r="CA1181" s="146">
        <f t="shared" si="1863"/>
        <v>0</v>
      </c>
      <c r="CB1181" s="146">
        <f t="shared" si="1864"/>
        <v>0</v>
      </c>
      <c r="CC1181" s="146">
        <f t="shared" si="1865"/>
        <v>0</v>
      </c>
      <c r="CD1181" s="146">
        <f t="shared" si="1866"/>
        <v>0</v>
      </c>
      <c r="CE1181" s="146">
        <f t="shared" si="1867"/>
        <v>0</v>
      </c>
      <c r="CF1181" s="146">
        <f t="shared" si="1868"/>
        <v>0</v>
      </c>
      <c r="CG1181" s="146">
        <f t="shared" si="1869"/>
        <v>0</v>
      </c>
      <c r="CH1181" s="146">
        <f t="shared" si="1870"/>
        <v>0</v>
      </c>
      <c r="CI1181" s="146">
        <f t="shared" si="1871"/>
        <v>0</v>
      </c>
      <c r="CJ1181" s="146">
        <f t="shared" si="1872"/>
        <v>0</v>
      </c>
      <c r="CK1181" s="146">
        <f t="shared" si="1873"/>
        <v>0</v>
      </c>
      <c r="CL1181" s="146">
        <f t="shared" si="1874"/>
        <v>0</v>
      </c>
      <c r="CM1181" s="146">
        <f t="shared" si="1875"/>
        <v>0</v>
      </c>
      <c r="CN1181" s="146">
        <f t="shared" si="1876"/>
        <v>0</v>
      </c>
      <c r="CO1181" s="146">
        <f t="shared" si="1877"/>
        <v>10</v>
      </c>
      <c r="CP1181" s="146">
        <f t="shared" si="1878"/>
        <v>10</v>
      </c>
      <c r="CQ1181" s="146">
        <f t="shared" si="1879"/>
        <v>10</v>
      </c>
      <c r="CR1181" s="146">
        <f t="shared" si="1880"/>
        <v>10</v>
      </c>
      <c r="CS1181" s="146">
        <f t="shared" si="1881"/>
        <v>10</v>
      </c>
      <c r="CT1181" s="146">
        <f t="shared" si="1882"/>
        <v>10</v>
      </c>
      <c r="CU1181" s="146">
        <f t="shared" si="1883"/>
        <v>10</v>
      </c>
      <c r="CV1181" s="146">
        <f t="shared" si="1884"/>
        <v>10</v>
      </c>
      <c r="CW1181" s="146">
        <f t="shared" si="1885"/>
        <v>10</v>
      </c>
      <c r="CX1181" s="146">
        <f t="shared" si="1886"/>
        <v>10</v>
      </c>
      <c r="CY1181" s="146">
        <f t="shared" si="1887"/>
        <v>10</v>
      </c>
      <c r="CZ1181" s="146">
        <f t="shared" si="1888"/>
        <v>10</v>
      </c>
      <c r="DA1181" s="146">
        <f t="shared" si="1889"/>
        <v>10</v>
      </c>
      <c r="DB1181" s="146">
        <f t="shared" si="1890"/>
        <v>10</v>
      </c>
      <c r="DC1181" s="146">
        <f t="shared" si="1891"/>
        <v>10</v>
      </c>
      <c r="DD1181" s="146">
        <f t="shared" si="1892"/>
        <v>0</v>
      </c>
      <c r="DE1181" s="146">
        <f t="shared" si="1893"/>
        <v>0</v>
      </c>
      <c r="DF1181" s="146">
        <f t="shared" si="1894"/>
        <v>0</v>
      </c>
      <c r="DG1181" s="146">
        <f t="shared" si="1895"/>
        <v>0</v>
      </c>
      <c r="DH1181" s="146">
        <f t="shared" si="1896"/>
        <v>0</v>
      </c>
      <c r="DI1181" s="146">
        <f t="shared" si="1897"/>
        <v>0</v>
      </c>
      <c r="DJ1181" s="146">
        <f t="shared" si="1898"/>
        <v>0</v>
      </c>
      <c r="DK1181" s="146">
        <f t="shared" si="1899"/>
        <v>0</v>
      </c>
      <c r="DL1181" s="146">
        <f t="shared" si="1900"/>
        <v>0</v>
      </c>
      <c r="DM1181" s="146">
        <f t="shared" si="1901"/>
        <v>0</v>
      </c>
      <c r="DN1181" s="65">
        <f t="shared" si="1907"/>
        <v>150</v>
      </c>
      <c r="DO1181" s="57" t="str">
        <f t="shared" si="1908"/>
        <v/>
      </c>
      <c r="DP1181" s="57" t="str">
        <f t="shared" si="1809"/>
        <v/>
      </c>
      <c r="DQ1181" s="58">
        <f t="shared" si="1810"/>
        <v>150</v>
      </c>
      <c r="DR1181" s="1">
        <f t="shared" si="1909"/>
        <v>2</v>
      </c>
      <c r="DS1181" s="168" t="e">
        <f>IF(AND(DR1181=#REF!,BL1181=#REF!),'Tiến độ'!D1181,"")</f>
        <v>#REF!</v>
      </c>
    </row>
    <row r="1182" spans="1:123" ht="11.25" customHeight="1">
      <c r="A1182" s="309" t="str">
        <f>IF(B1182="","",MAX($A$7:A1181)+1)</f>
        <v/>
      </c>
      <c r="B1182" s="312"/>
      <c r="C1182" s="101" t="s">
        <v>1031</v>
      </c>
      <c r="D1182" s="102" t="s">
        <v>11944</v>
      </c>
      <c r="E1182" s="103">
        <v>5</v>
      </c>
      <c r="F1182" s="104">
        <v>75</v>
      </c>
      <c r="G1182" s="105"/>
      <c r="H1182" s="106">
        <f t="shared" si="1918"/>
        <v>5</v>
      </c>
      <c r="I1182" s="107">
        <f t="shared" si="1919"/>
        <v>0</v>
      </c>
      <c r="J1182" s="28"/>
      <c r="K1182" s="108"/>
      <c r="L1182" s="109"/>
      <c r="M1182" s="109"/>
      <c r="N1182" s="110"/>
      <c r="O1182" s="108"/>
      <c r="P1182" s="109"/>
      <c r="Q1182" s="109"/>
      <c r="R1182" s="110"/>
      <c r="S1182" s="108"/>
      <c r="T1182" s="109"/>
      <c r="U1182" s="109"/>
      <c r="V1182" s="109"/>
      <c r="W1182" s="110"/>
      <c r="X1182" s="108"/>
      <c r="Y1182" s="109"/>
      <c r="Z1182" s="109"/>
      <c r="AA1182" s="110"/>
      <c r="AB1182" s="108"/>
      <c r="AC1182" s="109"/>
      <c r="AD1182" s="109"/>
      <c r="AE1182" s="110"/>
      <c r="AF1182" s="108"/>
      <c r="AG1182" s="109"/>
      <c r="AH1182" s="109"/>
      <c r="AI1182" s="362"/>
      <c r="AJ1182" s="363"/>
      <c r="AK1182" s="108"/>
      <c r="AL1182" s="109">
        <v>5</v>
      </c>
      <c r="AM1182" s="109">
        <v>5</v>
      </c>
      <c r="AN1182" s="110">
        <v>5</v>
      </c>
      <c r="AO1182" s="108">
        <v>5</v>
      </c>
      <c r="AP1182" s="109">
        <v>5</v>
      </c>
      <c r="AQ1182" s="109">
        <v>5</v>
      </c>
      <c r="AR1182" s="110">
        <v>5</v>
      </c>
      <c r="AS1182" s="111">
        <v>5</v>
      </c>
      <c r="AT1182" s="109">
        <v>5</v>
      </c>
      <c r="AU1182" s="109">
        <v>5</v>
      </c>
      <c r="AV1182" s="112">
        <v>5</v>
      </c>
      <c r="AW1182" s="108">
        <v>5</v>
      </c>
      <c r="AX1182" s="109">
        <v>5</v>
      </c>
      <c r="AY1182" s="109">
        <v>5</v>
      </c>
      <c r="AZ1182" s="109">
        <v>5</v>
      </c>
      <c r="BA1182" s="110" t="s">
        <v>163</v>
      </c>
      <c r="BB1182" s="111" t="s">
        <v>163</v>
      </c>
      <c r="BC1182" s="109" t="s">
        <v>163</v>
      </c>
      <c r="BD1182" s="109" t="s">
        <v>163</v>
      </c>
      <c r="BE1182" s="321"/>
      <c r="BF1182" s="322"/>
      <c r="BG1182" s="322"/>
      <c r="BH1182" s="322"/>
      <c r="BI1182" s="322"/>
      <c r="BJ1182" s="323"/>
      <c r="BK1182" s="48" t="s">
        <v>18</v>
      </c>
      <c r="BL1182" s="48" t="s">
        <v>59</v>
      </c>
      <c r="BN1182" s="146">
        <f t="shared" si="1902"/>
        <v>0</v>
      </c>
      <c r="BO1182" s="146">
        <f t="shared" si="1851"/>
        <v>0</v>
      </c>
      <c r="BP1182" s="146">
        <f t="shared" si="1852"/>
        <v>0</v>
      </c>
      <c r="BQ1182" s="146">
        <f t="shared" si="1853"/>
        <v>0</v>
      </c>
      <c r="BR1182" s="146">
        <f t="shared" si="1854"/>
        <v>0</v>
      </c>
      <c r="BS1182" s="146">
        <f t="shared" si="1855"/>
        <v>0</v>
      </c>
      <c r="BT1182" s="146">
        <f t="shared" si="1856"/>
        <v>0</v>
      </c>
      <c r="BU1182" s="146">
        <f t="shared" si="1857"/>
        <v>0</v>
      </c>
      <c r="BV1182" s="146">
        <f t="shared" si="1858"/>
        <v>0</v>
      </c>
      <c r="BW1182" s="146">
        <f t="shared" si="1859"/>
        <v>0</v>
      </c>
      <c r="BX1182" s="146">
        <f t="shared" si="1860"/>
        <v>0</v>
      </c>
      <c r="BY1182" s="146">
        <f t="shared" si="1861"/>
        <v>0</v>
      </c>
      <c r="BZ1182" s="146">
        <f t="shared" si="1862"/>
        <v>0</v>
      </c>
      <c r="CA1182" s="146">
        <f t="shared" si="1863"/>
        <v>0</v>
      </c>
      <c r="CB1182" s="146">
        <f t="shared" si="1864"/>
        <v>0</v>
      </c>
      <c r="CC1182" s="146">
        <f t="shared" si="1865"/>
        <v>0</v>
      </c>
      <c r="CD1182" s="146">
        <f t="shared" si="1866"/>
        <v>0</v>
      </c>
      <c r="CE1182" s="146">
        <f t="shared" si="1867"/>
        <v>0</v>
      </c>
      <c r="CF1182" s="146">
        <f t="shared" si="1868"/>
        <v>0</v>
      </c>
      <c r="CG1182" s="146">
        <f t="shared" si="1869"/>
        <v>0</v>
      </c>
      <c r="CH1182" s="146">
        <f t="shared" si="1870"/>
        <v>0</v>
      </c>
      <c r="CI1182" s="146">
        <f t="shared" si="1871"/>
        <v>0</v>
      </c>
      <c r="CJ1182" s="146">
        <f t="shared" si="1872"/>
        <v>0</v>
      </c>
      <c r="CK1182" s="146">
        <f t="shared" si="1873"/>
        <v>0</v>
      </c>
      <c r="CL1182" s="146">
        <f t="shared" si="1874"/>
        <v>0</v>
      </c>
      <c r="CM1182" s="146">
        <f t="shared" si="1875"/>
        <v>0</v>
      </c>
      <c r="CN1182" s="146">
        <f t="shared" si="1876"/>
        <v>0</v>
      </c>
      <c r="CO1182" s="146">
        <f t="shared" si="1877"/>
        <v>25</v>
      </c>
      <c r="CP1182" s="146">
        <f t="shared" si="1878"/>
        <v>25</v>
      </c>
      <c r="CQ1182" s="146">
        <f t="shared" si="1879"/>
        <v>25</v>
      </c>
      <c r="CR1182" s="146">
        <f t="shared" si="1880"/>
        <v>25</v>
      </c>
      <c r="CS1182" s="146">
        <f t="shared" si="1881"/>
        <v>25</v>
      </c>
      <c r="CT1182" s="146">
        <f t="shared" si="1882"/>
        <v>25</v>
      </c>
      <c r="CU1182" s="146">
        <f t="shared" si="1883"/>
        <v>25</v>
      </c>
      <c r="CV1182" s="146">
        <f t="shared" si="1884"/>
        <v>25</v>
      </c>
      <c r="CW1182" s="146">
        <f t="shared" si="1885"/>
        <v>25</v>
      </c>
      <c r="CX1182" s="146">
        <f t="shared" si="1886"/>
        <v>25</v>
      </c>
      <c r="CY1182" s="146">
        <f t="shared" si="1887"/>
        <v>25</v>
      </c>
      <c r="CZ1182" s="146">
        <f t="shared" si="1888"/>
        <v>25</v>
      </c>
      <c r="DA1182" s="146">
        <f t="shared" si="1889"/>
        <v>25</v>
      </c>
      <c r="DB1182" s="146">
        <f t="shared" si="1890"/>
        <v>25</v>
      </c>
      <c r="DC1182" s="146">
        <f t="shared" si="1891"/>
        <v>25</v>
      </c>
      <c r="DD1182" s="146">
        <f t="shared" si="1892"/>
        <v>0</v>
      </c>
      <c r="DE1182" s="146">
        <f t="shared" si="1893"/>
        <v>0</v>
      </c>
      <c r="DF1182" s="146">
        <f t="shared" si="1894"/>
        <v>0</v>
      </c>
      <c r="DG1182" s="146">
        <f t="shared" si="1895"/>
        <v>0</v>
      </c>
      <c r="DH1182" s="146">
        <f t="shared" si="1896"/>
        <v>0</v>
      </c>
      <c r="DI1182" s="146">
        <f t="shared" si="1897"/>
        <v>0</v>
      </c>
      <c r="DJ1182" s="146">
        <f t="shared" si="1898"/>
        <v>0</v>
      </c>
      <c r="DK1182" s="146">
        <f t="shared" si="1899"/>
        <v>0</v>
      </c>
      <c r="DL1182" s="146">
        <f t="shared" si="1900"/>
        <v>0</v>
      </c>
      <c r="DM1182" s="146">
        <f t="shared" si="1901"/>
        <v>0</v>
      </c>
      <c r="DN1182" s="65">
        <f t="shared" si="1907"/>
        <v>375</v>
      </c>
      <c r="DO1182" s="57" t="str">
        <f t="shared" si="1908"/>
        <v/>
      </c>
      <c r="DP1182" s="57" t="str">
        <f t="shared" si="1809"/>
        <v/>
      </c>
      <c r="DQ1182" s="58">
        <f t="shared" si="1810"/>
        <v>375</v>
      </c>
      <c r="DR1182" s="1">
        <f t="shared" si="1909"/>
        <v>2</v>
      </c>
      <c r="DS1182" s="168" t="e">
        <f>IF(AND(DR1182=#REF!,BL1182=#REF!),'Tiến độ'!D1182,"")</f>
        <v>#REF!</v>
      </c>
    </row>
    <row r="1183" spans="1:123" ht="11.25" customHeight="1">
      <c r="A1183" s="309" t="str">
        <f>IF(B1183="","",MAX($A$7:A1182)+1)</f>
        <v/>
      </c>
      <c r="B1183" s="312"/>
      <c r="C1183" s="101" t="s">
        <v>1019</v>
      </c>
      <c r="D1183" s="102" t="s">
        <v>11968</v>
      </c>
      <c r="E1183" s="103">
        <v>2</v>
      </c>
      <c r="F1183" s="104">
        <v>30</v>
      </c>
      <c r="G1183" s="105"/>
      <c r="H1183" s="106">
        <f t="shared" si="1918"/>
        <v>5</v>
      </c>
      <c r="I1183" s="107">
        <f t="shared" si="1919"/>
        <v>0</v>
      </c>
      <c r="J1183" s="28"/>
      <c r="K1183" s="108"/>
      <c r="L1183" s="109"/>
      <c r="M1183" s="109"/>
      <c r="N1183" s="110"/>
      <c r="O1183" s="108"/>
      <c r="P1183" s="109"/>
      <c r="Q1183" s="109"/>
      <c r="R1183" s="110"/>
      <c r="S1183" s="108"/>
      <c r="T1183" s="109"/>
      <c r="U1183" s="109"/>
      <c r="V1183" s="109"/>
      <c r="W1183" s="110"/>
      <c r="X1183" s="108"/>
      <c r="Y1183" s="109"/>
      <c r="Z1183" s="109"/>
      <c r="AA1183" s="110"/>
      <c r="AB1183" s="108"/>
      <c r="AC1183" s="109"/>
      <c r="AD1183" s="109"/>
      <c r="AE1183" s="110"/>
      <c r="AF1183" s="108"/>
      <c r="AG1183" s="109"/>
      <c r="AH1183" s="109"/>
      <c r="AI1183" s="362"/>
      <c r="AJ1183" s="363"/>
      <c r="AK1183" s="108"/>
      <c r="AL1183" s="109">
        <v>2</v>
      </c>
      <c r="AM1183" s="109">
        <v>2</v>
      </c>
      <c r="AN1183" s="110">
        <v>2</v>
      </c>
      <c r="AO1183" s="108">
        <v>2</v>
      </c>
      <c r="AP1183" s="109">
        <v>2</v>
      </c>
      <c r="AQ1183" s="109">
        <v>2</v>
      </c>
      <c r="AR1183" s="110">
        <v>2</v>
      </c>
      <c r="AS1183" s="111">
        <v>2</v>
      </c>
      <c r="AT1183" s="109">
        <v>2</v>
      </c>
      <c r="AU1183" s="109">
        <v>2</v>
      </c>
      <c r="AV1183" s="112">
        <v>2</v>
      </c>
      <c r="AW1183" s="108">
        <v>2</v>
      </c>
      <c r="AX1183" s="109">
        <v>2</v>
      </c>
      <c r="AY1183" s="109">
        <v>2</v>
      </c>
      <c r="AZ1183" s="109">
        <v>2</v>
      </c>
      <c r="BA1183" s="110" t="s">
        <v>163</v>
      </c>
      <c r="BB1183" s="111" t="s">
        <v>163</v>
      </c>
      <c r="BC1183" s="109" t="s">
        <v>163</v>
      </c>
      <c r="BD1183" s="109" t="s">
        <v>163</v>
      </c>
      <c r="BE1183" s="321"/>
      <c r="BF1183" s="322"/>
      <c r="BG1183" s="322"/>
      <c r="BH1183" s="322"/>
      <c r="BI1183" s="322"/>
      <c r="BJ1183" s="323"/>
      <c r="BK1183" s="48" t="s">
        <v>18</v>
      </c>
      <c r="BL1183" s="48" t="s">
        <v>29</v>
      </c>
      <c r="BN1183" s="146">
        <f t="shared" si="1902"/>
        <v>0</v>
      </c>
      <c r="BO1183" s="146">
        <f t="shared" si="1851"/>
        <v>0</v>
      </c>
      <c r="BP1183" s="146">
        <f t="shared" si="1852"/>
        <v>0</v>
      </c>
      <c r="BQ1183" s="146">
        <f t="shared" si="1853"/>
        <v>0</v>
      </c>
      <c r="BR1183" s="146">
        <f t="shared" si="1854"/>
        <v>0</v>
      </c>
      <c r="BS1183" s="146">
        <f t="shared" si="1855"/>
        <v>0</v>
      </c>
      <c r="BT1183" s="146">
        <f t="shared" si="1856"/>
        <v>0</v>
      </c>
      <c r="BU1183" s="146">
        <f t="shared" si="1857"/>
        <v>0</v>
      </c>
      <c r="BV1183" s="146">
        <f t="shared" si="1858"/>
        <v>0</v>
      </c>
      <c r="BW1183" s="146">
        <f t="shared" si="1859"/>
        <v>0</v>
      </c>
      <c r="BX1183" s="146">
        <f t="shared" si="1860"/>
        <v>0</v>
      </c>
      <c r="BY1183" s="146">
        <f t="shared" si="1861"/>
        <v>0</v>
      </c>
      <c r="BZ1183" s="146">
        <f t="shared" si="1862"/>
        <v>0</v>
      </c>
      <c r="CA1183" s="146">
        <f t="shared" si="1863"/>
        <v>0</v>
      </c>
      <c r="CB1183" s="146">
        <f t="shared" si="1864"/>
        <v>0</v>
      </c>
      <c r="CC1183" s="146">
        <f t="shared" si="1865"/>
        <v>0</v>
      </c>
      <c r="CD1183" s="146">
        <f t="shared" si="1866"/>
        <v>0</v>
      </c>
      <c r="CE1183" s="146">
        <f t="shared" si="1867"/>
        <v>0</v>
      </c>
      <c r="CF1183" s="146">
        <f t="shared" si="1868"/>
        <v>0</v>
      </c>
      <c r="CG1183" s="146">
        <f t="shared" si="1869"/>
        <v>0</v>
      </c>
      <c r="CH1183" s="146">
        <f t="shared" si="1870"/>
        <v>0</v>
      </c>
      <c r="CI1183" s="146">
        <f t="shared" si="1871"/>
        <v>0</v>
      </c>
      <c r="CJ1183" s="146">
        <f t="shared" si="1872"/>
        <v>0</v>
      </c>
      <c r="CK1183" s="146">
        <f t="shared" si="1873"/>
        <v>0</v>
      </c>
      <c r="CL1183" s="146">
        <f t="shared" si="1874"/>
        <v>0</v>
      </c>
      <c r="CM1183" s="146">
        <f t="shared" si="1875"/>
        <v>0</v>
      </c>
      <c r="CN1183" s="146">
        <f t="shared" si="1876"/>
        <v>0</v>
      </c>
      <c r="CO1183" s="146">
        <f t="shared" si="1877"/>
        <v>10</v>
      </c>
      <c r="CP1183" s="146">
        <f t="shared" si="1878"/>
        <v>10</v>
      </c>
      <c r="CQ1183" s="146">
        <f t="shared" si="1879"/>
        <v>10</v>
      </c>
      <c r="CR1183" s="146">
        <f t="shared" si="1880"/>
        <v>10</v>
      </c>
      <c r="CS1183" s="146">
        <f t="shared" si="1881"/>
        <v>10</v>
      </c>
      <c r="CT1183" s="146">
        <f t="shared" si="1882"/>
        <v>10</v>
      </c>
      <c r="CU1183" s="146">
        <f t="shared" si="1883"/>
        <v>10</v>
      </c>
      <c r="CV1183" s="146">
        <f t="shared" si="1884"/>
        <v>10</v>
      </c>
      <c r="CW1183" s="146">
        <f t="shared" si="1885"/>
        <v>10</v>
      </c>
      <c r="CX1183" s="146">
        <f t="shared" si="1886"/>
        <v>10</v>
      </c>
      <c r="CY1183" s="146">
        <f t="shared" si="1887"/>
        <v>10</v>
      </c>
      <c r="CZ1183" s="146">
        <f t="shared" si="1888"/>
        <v>10</v>
      </c>
      <c r="DA1183" s="146">
        <f t="shared" si="1889"/>
        <v>10</v>
      </c>
      <c r="DB1183" s="146">
        <f t="shared" si="1890"/>
        <v>10</v>
      </c>
      <c r="DC1183" s="146">
        <f t="shared" si="1891"/>
        <v>10</v>
      </c>
      <c r="DD1183" s="146">
        <f t="shared" si="1892"/>
        <v>0</v>
      </c>
      <c r="DE1183" s="146">
        <f t="shared" si="1893"/>
        <v>0</v>
      </c>
      <c r="DF1183" s="146">
        <f t="shared" si="1894"/>
        <v>0</v>
      </c>
      <c r="DG1183" s="146">
        <f t="shared" si="1895"/>
        <v>0</v>
      </c>
      <c r="DH1183" s="146">
        <f t="shared" si="1896"/>
        <v>0</v>
      </c>
      <c r="DI1183" s="146">
        <f t="shared" si="1897"/>
        <v>0</v>
      </c>
      <c r="DJ1183" s="146">
        <f t="shared" si="1898"/>
        <v>0</v>
      </c>
      <c r="DK1183" s="146">
        <f t="shared" si="1899"/>
        <v>0</v>
      </c>
      <c r="DL1183" s="146">
        <f t="shared" si="1900"/>
        <v>0</v>
      </c>
      <c r="DM1183" s="146">
        <f t="shared" si="1901"/>
        <v>0</v>
      </c>
      <c r="DN1183" s="65">
        <f t="shared" si="1907"/>
        <v>150</v>
      </c>
      <c r="DO1183" s="57" t="str">
        <f t="shared" si="1908"/>
        <v/>
      </c>
      <c r="DP1183" s="57" t="str">
        <f t="shared" si="1809"/>
        <v/>
      </c>
      <c r="DQ1183" s="58">
        <f t="shared" si="1810"/>
        <v>150</v>
      </c>
      <c r="DR1183" s="1">
        <f t="shared" si="1909"/>
        <v>2</v>
      </c>
      <c r="DS1183" s="168" t="e">
        <f>IF(AND(DR1183=#REF!,BL1183=#REF!),'Tiến độ'!D1183,"")</f>
        <v>#REF!</v>
      </c>
    </row>
    <row r="1184" spans="1:123" ht="11.25" customHeight="1">
      <c r="A1184" s="309" t="str">
        <f>IF(B1184="","",MAX($A$7:A1183)+1)</f>
        <v/>
      </c>
      <c r="B1184" s="312"/>
      <c r="C1184" s="101" t="s">
        <v>455</v>
      </c>
      <c r="D1184" s="102" t="s">
        <v>456</v>
      </c>
      <c r="E1184" s="103">
        <v>3</v>
      </c>
      <c r="F1184" s="104">
        <v>60</v>
      </c>
      <c r="G1184" s="105"/>
      <c r="H1184" s="106">
        <f t="shared" si="1918"/>
        <v>5</v>
      </c>
      <c r="I1184" s="107">
        <f t="shared" si="1919"/>
        <v>0</v>
      </c>
      <c r="J1184" s="28"/>
      <c r="K1184" s="108"/>
      <c r="L1184" s="109"/>
      <c r="M1184" s="109"/>
      <c r="N1184" s="110"/>
      <c r="O1184" s="108"/>
      <c r="P1184" s="109"/>
      <c r="Q1184" s="109"/>
      <c r="R1184" s="110"/>
      <c r="S1184" s="108"/>
      <c r="T1184" s="109"/>
      <c r="U1184" s="109"/>
      <c r="V1184" s="109"/>
      <c r="W1184" s="110"/>
      <c r="X1184" s="108"/>
      <c r="Y1184" s="109"/>
      <c r="Z1184" s="109"/>
      <c r="AA1184" s="110"/>
      <c r="AB1184" s="108"/>
      <c r="AC1184" s="109"/>
      <c r="AD1184" s="109"/>
      <c r="AE1184" s="110"/>
      <c r="AF1184" s="108"/>
      <c r="AG1184" s="109"/>
      <c r="AH1184" s="109"/>
      <c r="AI1184" s="362"/>
      <c r="AJ1184" s="363"/>
      <c r="AK1184" s="108"/>
      <c r="AL1184" s="109">
        <v>4</v>
      </c>
      <c r="AM1184" s="109">
        <v>4</v>
      </c>
      <c r="AN1184" s="110">
        <v>4</v>
      </c>
      <c r="AO1184" s="108">
        <v>4</v>
      </c>
      <c r="AP1184" s="109">
        <v>4</v>
      </c>
      <c r="AQ1184" s="109">
        <v>4</v>
      </c>
      <c r="AR1184" s="110">
        <v>4</v>
      </c>
      <c r="AS1184" s="111">
        <v>4</v>
      </c>
      <c r="AT1184" s="109">
        <v>4</v>
      </c>
      <c r="AU1184" s="109">
        <v>4</v>
      </c>
      <c r="AV1184" s="112">
        <v>4</v>
      </c>
      <c r="AW1184" s="108">
        <v>4</v>
      </c>
      <c r="AX1184" s="109">
        <v>4</v>
      </c>
      <c r="AY1184" s="109">
        <v>4</v>
      </c>
      <c r="AZ1184" s="109">
        <v>4</v>
      </c>
      <c r="BA1184" s="110" t="s">
        <v>163</v>
      </c>
      <c r="BB1184" s="111" t="s">
        <v>163</v>
      </c>
      <c r="BC1184" s="109" t="s">
        <v>163</v>
      </c>
      <c r="BD1184" s="109" t="s">
        <v>163</v>
      </c>
      <c r="BE1184" s="321"/>
      <c r="BF1184" s="322"/>
      <c r="BG1184" s="322"/>
      <c r="BH1184" s="322"/>
      <c r="BI1184" s="322"/>
      <c r="BJ1184" s="323"/>
      <c r="BK1184" s="48" t="s">
        <v>1111</v>
      </c>
      <c r="BL1184" s="48" t="s">
        <v>51</v>
      </c>
      <c r="BN1184" s="146">
        <f t="shared" si="1902"/>
        <v>0</v>
      </c>
      <c r="BO1184" s="146">
        <f t="shared" si="1851"/>
        <v>0</v>
      </c>
      <c r="BP1184" s="146">
        <f t="shared" si="1852"/>
        <v>0</v>
      </c>
      <c r="BQ1184" s="146">
        <f t="shared" si="1853"/>
        <v>0</v>
      </c>
      <c r="BR1184" s="146">
        <f t="shared" si="1854"/>
        <v>0</v>
      </c>
      <c r="BS1184" s="146">
        <f t="shared" si="1855"/>
        <v>0</v>
      </c>
      <c r="BT1184" s="146">
        <f t="shared" si="1856"/>
        <v>0</v>
      </c>
      <c r="BU1184" s="146">
        <f t="shared" si="1857"/>
        <v>0</v>
      </c>
      <c r="BV1184" s="146">
        <f t="shared" si="1858"/>
        <v>0</v>
      </c>
      <c r="BW1184" s="146">
        <f t="shared" si="1859"/>
        <v>0</v>
      </c>
      <c r="BX1184" s="146">
        <f t="shared" si="1860"/>
        <v>0</v>
      </c>
      <c r="BY1184" s="146">
        <f t="shared" si="1861"/>
        <v>0</v>
      </c>
      <c r="BZ1184" s="146">
        <f t="shared" si="1862"/>
        <v>0</v>
      </c>
      <c r="CA1184" s="146">
        <f t="shared" si="1863"/>
        <v>0</v>
      </c>
      <c r="CB1184" s="146">
        <f t="shared" si="1864"/>
        <v>0</v>
      </c>
      <c r="CC1184" s="146">
        <f t="shared" si="1865"/>
        <v>0</v>
      </c>
      <c r="CD1184" s="146">
        <f t="shared" si="1866"/>
        <v>0</v>
      </c>
      <c r="CE1184" s="146">
        <f t="shared" si="1867"/>
        <v>0</v>
      </c>
      <c r="CF1184" s="146">
        <f t="shared" si="1868"/>
        <v>0</v>
      </c>
      <c r="CG1184" s="146">
        <f t="shared" si="1869"/>
        <v>0</v>
      </c>
      <c r="CH1184" s="146">
        <f t="shared" si="1870"/>
        <v>0</v>
      </c>
      <c r="CI1184" s="146">
        <f t="shared" si="1871"/>
        <v>0</v>
      </c>
      <c r="CJ1184" s="146">
        <f t="shared" si="1872"/>
        <v>0</v>
      </c>
      <c r="CK1184" s="146">
        <f t="shared" si="1873"/>
        <v>0</v>
      </c>
      <c r="CL1184" s="146">
        <f t="shared" si="1874"/>
        <v>0</v>
      </c>
      <c r="CM1184" s="146">
        <f t="shared" si="1875"/>
        <v>0</v>
      </c>
      <c r="CN1184" s="146">
        <f t="shared" si="1876"/>
        <v>0</v>
      </c>
      <c r="CO1184" s="146">
        <f t="shared" si="1877"/>
        <v>20</v>
      </c>
      <c r="CP1184" s="146">
        <f t="shared" si="1878"/>
        <v>20</v>
      </c>
      <c r="CQ1184" s="146">
        <f t="shared" si="1879"/>
        <v>20</v>
      </c>
      <c r="CR1184" s="146">
        <f t="shared" si="1880"/>
        <v>20</v>
      </c>
      <c r="CS1184" s="146">
        <f t="shared" si="1881"/>
        <v>20</v>
      </c>
      <c r="CT1184" s="146">
        <f t="shared" si="1882"/>
        <v>20</v>
      </c>
      <c r="CU1184" s="146">
        <f t="shared" si="1883"/>
        <v>20</v>
      </c>
      <c r="CV1184" s="146">
        <f t="shared" si="1884"/>
        <v>20</v>
      </c>
      <c r="CW1184" s="146">
        <f t="shared" si="1885"/>
        <v>20</v>
      </c>
      <c r="CX1184" s="146">
        <f t="shared" si="1886"/>
        <v>20</v>
      </c>
      <c r="CY1184" s="146">
        <f t="shared" si="1887"/>
        <v>20</v>
      </c>
      <c r="CZ1184" s="146">
        <f t="shared" si="1888"/>
        <v>20</v>
      </c>
      <c r="DA1184" s="146">
        <f t="shared" si="1889"/>
        <v>20</v>
      </c>
      <c r="DB1184" s="146">
        <f t="shared" si="1890"/>
        <v>20</v>
      </c>
      <c r="DC1184" s="146">
        <f t="shared" si="1891"/>
        <v>20</v>
      </c>
      <c r="DD1184" s="146">
        <f t="shared" si="1892"/>
        <v>0</v>
      </c>
      <c r="DE1184" s="146">
        <f t="shared" si="1893"/>
        <v>0</v>
      </c>
      <c r="DF1184" s="146">
        <f t="shared" si="1894"/>
        <v>0</v>
      </c>
      <c r="DG1184" s="146">
        <f t="shared" si="1895"/>
        <v>0</v>
      </c>
      <c r="DH1184" s="146">
        <f t="shared" si="1896"/>
        <v>0</v>
      </c>
      <c r="DI1184" s="146">
        <f t="shared" si="1897"/>
        <v>0</v>
      </c>
      <c r="DJ1184" s="146">
        <f t="shared" si="1898"/>
        <v>0</v>
      </c>
      <c r="DK1184" s="146">
        <f t="shared" si="1899"/>
        <v>0</v>
      </c>
      <c r="DL1184" s="146">
        <f t="shared" si="1900"/>
        <v>0</v>
      </c>
      <c r="DM1184" s="146">
        <f t="shared" si="1901"/>
        <v>0</v>
      </c>
      <c r="DN1184" s="65">
        <f t="shared" si="1907"/>
        <v>300</v>
      </c>
      <c r="DO1184" s="57" t="str">
        <f t="shared" si="1908"/>
        <v/>
      </c>
      <c r="DP1184" s="57" t="str">
        <f t="shared" si="1809"/>
        <v/>
      </c>
      <c r="DQ1184" s="58">
        <f t="shared" si="1810"/>
        <v>300</v>
      </c>
      <c r="DR1184" s="1">
        <f t="shared" si="1909"/>
        <v>2</v>
      </c>
      <c r="DS1184" s="168" t="e">
        <f>IF(AND(DR1184=#REF!,BL1184=#REF!),'Tiến độ'!D1184,"")</f>
        <v>#REF!</v>
      </c>
    </row>
    <row r="1185" spans="1:123" ht="11.25" customHeight="1">
      <c r="A1185" s="310" t="str">
        <f>IF(B1185="","",MAX($A$7:A1184)+1)</f>
        <v/>
      </c>
      <c r="B1185" s="313"/>
      <c r="C1185" s="91" t="s">
        <v>8</v>
      </c>
      <c r="D1185" s="92"/>
      <c r="E1185" s="93">
        <f>SUM(E1168:E1184)</f>
        <v>45</v>
      </c>
      <c r="F1185" s="131"/>
      <c r="G1185" s="132"/>
      <c r="H1185" s="133"/>
      <c r="I1185" s="134"/>
      <c r="J1185" s="30"/>
      <c r="K1185" s="96">
        <f t="shared" ref="K1185:AH1185" si="1920">SUM(K1168:K1184)</f>
        <v>0</v>
      </c>
      <c r="L1185" s="97">
        <f t="shared" si="1920"/>
        <v>0</v>
      </c>
      <c r="M1185" s="97">
        <f t="shared" si="1920"/>
        <v>0</v>
      </c>
      <c r="N1185" s="98">
        <f t="shared" si="1920"/>
        <v>0</v>
      </c>
      <c r="O1185" s="96">
        <f t="shared" si="1920"/>
        <v>0</v>
      </c>
      <c r="P1185" s="97">
        <f t="shared" si="1920"/>
        <v>0</v>
      </c>
      <c r="Q1185" s="97">
        <f t="shared" si="1920"/>
        <v>33</v>
      </c>
      <c r="R1185" s="98">
        <f t="shared" si="1920"/>
        <v>33</v>
      </c>
      <c r="S1185" s="96">
        <f t="shared" si="1920"/>
        <v>33</v>
      </c>
      <c r="T1185" s="97">
        <f t="shared" si="1920"/>
        <v>33</v>
      </c>
      <c r="U1185" s="97">
        <f t="shared" si="1920"/>
        <v>33</v>
      </c>
      <c r="V1185" s="97">
        <f t="shared" si="1920"/>
        <v>33</v>
      </c>
      <c r="W1185" s="98">
        <f t="shared" si="1920"/>
        <v>33</v>
      </c>
      <c r="X1185" s="96">
        <f t="shared" si="1920"/>
        <v>33</v>
      </c>
      <c r="Y1185" s="97">
        <f t="shared" si="1920"/>
        <v>33</v>
      </c>
      <c r="Z1185" s="97">
        <f t="shared" si="1920"/>
        <v>33</v>
      </c>
      <c r="AA1185" s="98">
        <f t="shared" si="1920"/>
        <v>33</v>
      </c>
      <c r="AB1185" s="96">
        <f t="shared" si="1920"/>
        <v>33</v>
      </c>
      <c r="AC1185" s="97">
        <f t="shared" si="1920"/>
        <v>33</v>
      </c>
      <c r="AD1185" s="97">
        <f t="shared" si="1920"/>
        <v>33</v>
      </c>
      <c r="AE1185" s="98">
        <f t="shared" si="1920"/>
        <v>27</v>
      </c>
      <c r="AF1185" s="96">
        <f t="shared" si="1920"/>
        <v>0</v>
      </c>
      <c r="AG1185" s="97">
        <f t="shared" si="1920"/>
        <v>0</v>
      </c>
      <c r="AH1185" s="97">
        <f t="shared" si="1920"/>
        <v>0</v>
      </c>
      <c r="AI1185" s="362"/>
      <c r="AJ1185" s="363"/>
      <c r="AK1185" s="96">
        <f t="shared" ref="AK1185:BD1185" si="1921">SUM(AK1168:AK1184)</f>
        <v>0</v>
      </c>
      <c r="AL1185" s="97">
        <f t="shared" si="1921"/>
        <v>23</v>
      </c>
      <c r="AM1185" s="97">
        <f t="shared" si="1921"/>
        <v>23</v>
      </c>
      <c r="AN1185" s="98">
        <f t="shared" si="1921"/>
        <v>23</v>
      </c>
      <c r="AO1185" s="96">
        <f t="shared" si="1921"/>
        <v>23</v>
      </c>
      <c r="AP1185" s="97">
        <f t="shared" si="1921"/>
        <v>23</v>
      </c>
      <c r="AQ1185" s="97">
        <f t="shared" si="1921"/>
        <v>23</v>
      </c>
      <c r="AR1185" s="98">
        <f t="shared" si="1921"/>
        <v>23</v>
      </c>
      <c r="AS1185" s="99">
        <f t="shared" si="1921"/>
        <v>23</v>
      </c>
      <c r="AT1185" s="97">
        <f t="shared" si="1921"/>
        <v>23</v>
      </c>
      <c r="AU1185" s="97">
        <f t="shared" si="1921"/>
        <v>23</v>
      </c>
      <c r="AV1185" s="100">
        <f t="shared" si="1921"/>
        <v>23</v>
      </c>
      <c r="AW1185" s="96">
        <f t="shared" si="1921"/>
        <v>23</v>
      </c>
      <c r="AX1185" s="97">
        <f t="shared" si="1921"/>
        <v>23</v>
      </c>
      <c r="AY1185" s="97">
        <f t="shared" si="1921"/>
        <v>23</v>
      </c>
      <c r="AZ1185" s="97">
        <f t="shared" si="1921"/>
        <v>23</v>
      </c>
      <c r="BA1185" s="98">
        <f t="shared" si="1921"/>
        <v>0</v>
      </c>
      <c r="BB1185" s="99">
        <f t="shared" si="1921"/>
        <v>0</v>
      </c>
      <c r="BC1185" s="97">
        <f t="shared" si="1921"/>
        <v>0</v>
      </c>
      <c r="BD1185" s="97">
        <f t="shared" si="1921"/>
        <v>0</v>
      </c>
      <c r="BE1185" s="321"/>
      <c r="BF1185" s="322"/>
      <c r="BG1185" s="322"/>
      <c r="BH1185" s="322"/>
      <c r="BI1185" s="322"/>
      <c r="BJ1185" s="323"/>
      <c r="BK1185" s="47"/>
      <c r="BL1185" s="47"/>
      <c r="BN1185" s="146">
        <f t="shared" si="1902"/>
        <v>0</v>
      </c>
      <c r="BO1185" s="146">
        <f t="shared" si="1851"/>
        <v>0</v>
      </c>
      <c r="BP1185" s="146">
        <f t="shared" si="1852"/>
        <v>0</v>
      </c>
      <c r="BQ1185" s="146">
        <f t="shared" si="1853"/>
        <v>0</v>
      </c>
      <c r="BR1185" s="146">
        <f t="shared" si="1854"/>
        <v>0</v>
      </c>
      <c r="BS1185" s="146">
        <f t="shared" si="1855"/>
        <v>0</v>
      </c>
      <c r="BT1185" s="146">
        <f t="shared" si="1856"/>
        <v>0</v>
      </c>
      <c r="BU1185" s="146">
        <f t="shared" si="1857"/>
        <v>0</v>
      </c>
      <c r="BV1185" s="146">
        <f t="shared" si="1858"/>
        <v>0</v>
      </c>
      <c r="BW1185" s="146">
        <f t="shared" si="1859"/>
        <v>0</v>
      </c>
      <c r="BX1185" s="146">
        <f t="shared" si="1860"/>
        <v>0</v>
      </c>
      <c r="BY1185" s="146">
        <f t="shared" si="1861"/>
        <v>0</v>
      </c>
      <c r="BZ1185" s="146">
        <f t="shared" si="1862"/>
        <v>0</v>
      </c>
      <c r="CA1185" s="146">
        <f t="shared" si="1863"/>
        <v>0</v>
      </c>
      <c r="CB1185" s="146">
        <f t="shared" si="1864"/>
        <v>0</v>
      </c>
      <c r="CC1185" s="146">
        <f t="shared" si="1865"/>
        <v>0</v>
      </c>
      <c r="CD1185" s="146">
        <f t="shared" si="1866"/>
        <v>0</v>
      </c>
      <c r="CE1185" s="146">
        <f t="shared" si="1867"/>
        <v>0</v>
      </c>
      <c r="CF1185" s="146">
        <f t="shared" si="1868"/>
        <v>0</v>
      </c>
      <c r="CG1185" s="146">
        <f t="shared" si="1869"/>
        <v>0</v>
      </c>
      <c r="CH1185" s="146">
        <f t="shared" si="1870"/>
        <v>0</v>
      </c>
      <c r="CI1185" s="146">
        <f t="shared" si="1871"/>
        <v>0</v>
      </c>
      <c r="CJ1185" s="146">
        <f t="shared" si="1872"/>
        <v>0</v>
      </c>
      <c r="CK1185" s="146">
        <f t="shared" si="1873"/>
        <v>0</v>
      </c>
      <c r="CL1185" s="146">
        <f t="shared" si="1874"/>
        <v>0</v>
      </c>
      <c r="CM1185" s="146">
        <f t="shared" si="1875"/>
        <v>0</v>
      </c>
      <c r="CN1185" s="146">
        <f t="shared" si="1876"/>
        <v>0</v>
      </c>
      <c r="CO1185" s="146">
        <f t="shared" si="1877"/>
        <v>0</v>
      </c>
      <c r="CP1185" s="146">
        <f t="shared" si="1878"/>
        <v>0</v>
      </c>
      <c r="CQ1185" s="146">
        <f t="shared" si="1879"/>
        <v>0</v>
      </c>
      <c r="CR1185" s="146">
        <f t="shared" si="1880"/>
        <v>0</v>
      </c>
      <c r="CS1185" s="146">
        <f t="shared" si="1881"/>
        <v>0</v>
      </c>
      <c r="CT1185" s="146">
        <f t="shared" si="1882"/>
        <v>0</v>
      </c>
      <c r="CU1185" s="146">
        <f t="shared" si="1883"/>
        <v>0</v>
      </c>
      <c r="CV1185" s="146">
        <f t="shared" si="1884"/>
        <v>0</v>
      </c>
      <c r="CW1185" s="146">
        <f t="shared" si="1885"/>
        <v>0</v>
      </c>
      <c r="CX1185" s="146">
        <f t="shared" si="1886"/>
        <v>0</v>
      </c>
      <c r="CY1185" s="146">
        <f t="shared" si="1887"/>
        <v>0</v>
      </c>
      <c r="CZ1185" s="146">
        <f t="shared" si="1888"/>
        <v>0</v>
      </c>
      <c r="DA1185" s="146">
        <f t="shared" si="1889"/>
        <v>0</v>
      </c>
      <c r="DB1185" s="146">
        <f t="shared" si="1890"/>
        <v>0</v>
      </c>
      <c r="DC1185" s="146">
        <f t="shared" si="1891"/>
        <v>0</v>
      </c>
      <c r="DD1185" s="146">
        <f t="shared" si="1892"/>
        <v>0</v>
      </c>
      <c r="DE1185" s="146">
        <f t="shared" si="1893"/>
        <v>0</v>
      </c>
      <c r="DF1185" s="146">
        <f t="shared" si="1894"/>
        <v>0</v>
      </c>
      <c r="DG1185" s="146">
        <f t="shared" si="1895"/>
        <v>0</v>
      </c>
      <c r="DH1185" s="146">
        <f t="shared" si="1896"/>
        <v>0</v>
      </c>
      <c r="DI1185" s="146">
        <f t="shared" si="1897"/>
        <v>0</v>
      </c>
      <c r="DJ1185" s="146">
        <f t="shared" si="1898"/>
        <v>0</v>
      </c>
      <c r="DK1185" s="146">
        <f t="shared" si="1899"/>
        <v>0</v>
      </c>
      <c r="DL1185" s="146">
        <f t="shared" si="1900"/>
        <v>0</v>
      </c>
      <c r="DM1185" s="146">
        <f t="shared" si="1901"/>
        <v>0</v>
      </c>
      <c r="DN1185" s="54"/>
      <c r="DO1185" s="55"/>
      <c r="DP1185" s="55"/>
      <c r="DQ1185" s="56"/>
      <c r="DS1185" s="168" t="e">
        <f>IF(AND(DR1185=#REF!,BL1185=#REF!),'Tiến độ'!D1185,"")</f>
        <v>#REF!</v>
      </c>
    </row>
    <row r="1186" spans="1:123" ht="11.25" customHeight="1">
      <c r="A1186" s="308">
        <f>IF(B1186="","",MAX($A$7:A1185)+1)</f>
        <v>79</v>
      </c>
      <c r="B1186" s="311" t="s">
        <v>999</v>
      </c>
      <c r="C1186" s="67" t="s">
        <v>455</v>
      </c>
      <c r="D1186" s="68" t="s">
        <v>456</v>
      </c>
      <c r="E1186" s="69">
        <v>3</v>
      </c>
      <c r="F1186" s="70">
        <v>60</v>
      </c>
      <c r="G1186" s="71"/>
      <c r="H1186" s="72">
        <v>2</v>
      </c>
      <c r="I1186" s="73"/>
      <c r="J1186" s="24"/>
      <c r="K1186" s="74"/>
      <c r="L1186" s="75"/>
      <c r="M1186" s="75"/>
      <c r="N1186" s="76" t="s">
        <v>874</v>
      </c>
      <c r="O1186" s="74" t="s">
        <v>987</v>
      </c>
      <c r="P1186" s="75" t="s">
        <v>987</v>
      </c>
      <c r="Q1186" s="75">
        <v>4</v>
      </c>
      <c r="R1186" s="76">
        <v>4</v>
      </c>
      <c r="S1186" s="74">
        <v>4</v>
      </c>
      <c r="T1186" s="75">
        <v>4</v>
      </c>
      <c r="U1186" s="75">
        <v>4</v>
      </c>
      <c r="V1186" s="75">
        <v>4</v>
      </c>
      <c r="W1186" s="76">
        <v>4</v>
      </c>
      <c r="X1186" s="74">
        <v>4</v>
      </c>
      <c r="Y1186" s="75">
        <v>4</v>
      </c>
      <c r="Z1186" s="75">
        <v>4</v>
      </c>
      <c r="AA1186" s="76">
        <v>4</v>
      </c>
      <c r="AB1186" s="74">
        <v>4</v>
      </c>
      <c r="AC1186" s="75">
        <v>4</v>
      </c>
      <c r="AD1186" s="75">
        <v>4</v>
      </c>
      <c r="AE1186" s="76">
        <v>4</v>
      </c>
      <c r="AF1186" s="74" t="s">
        <v>163</v>
      </c>
      <c r="AG1186" s="75" t="s">
        <v>163</v>
      </c>
      <c r="AH1186" s="75" t="s">
        <v>163</v>
      </c>
      <c r="AI1186" s="362"/>
      <c r="AJ1186" s="363"/>
      <c r="AK1186" s="74" t="s">
        <v>163</v>
      </c>
      <c r="AL1186" s="75"/>
      <c r="AM1186" s="75"/>
      <c r="AN1186" s="76"/>
      <c r="AO1186" s="74"/>
      <c r="AP1186" s="75"/>
      <c r="AQ1186" s="75"/>
      <c r="AR1186" s="76"/>
      <c r="AS1186" s="77"/>
      <c r="AT1186" s="75"/>
      <c r="AU1186" s="75"/>
      <c r="AV1186" s="78"/>
      <c r="AW1186" s="74"/>
      <c r="AX1186" s="75"/>
      <c r="AY1186" s="75"/>
      <c r="AZ1186" s="75"/>
      <c r="BA1186" s="76"/>
      <c r="BB1186" s="77"/>
      <c r="BC1186" s="75"/>
      <c r="BD1186" s="75"/>
      <c r="BE1186" s="321"/>
      <c r="BF1186" s="322"/>
      <c r="BG1186" s="322"/>
      <c r="BH1186" s="322"/>
      <c r="BI1186" s="322"/>
      <c r="BJ1186" s="323"/>
      <c r="BK1186" s="45" t="s">
        <v>1111</v>
      </c>
      <c r="BL1186" s="45" t="s">
        <v>51</v>
      </c>
      <c r="BN1186" s="146">
        <f t="shared" si="1902"/>
        <v>0</v>
      </c>
      <c r="BO1186" s="146">
        <f t="shared" si="1851"/>
        <v>0</v>
      </c>
      <c r="BP1186" s="146">
        <f t="shared" si="1852"/>
        <v>0</v>
      </c>
      <c r="BQ1186" s="146">
        <f t="shared" si="1853"/>
        <v>0</v>
      </c>
      <c r="BR1186" s="146">
        <f t="shared" si="1854"/>
        <v>0</v>
      </c>
      <c r="BS1186" s="146">
        <f t="shared" si="1855"/>
        <v>0</v>
      </c>
      <c r="BT1186" s="146">
        <f t="shared" si="1856"/>
        <v>8</v>
      </c>
      <c r="BU1186" s="146">
        <f t="shared" si="1857"/>
        <v>8</v>
      </c>
      <c r="BV1186" s="146">
        <f t="shared" si="1858"/>
        <v>8</v>
      </c>
      <c r="BW1186" s="146">
        <f t="shared" si="1859"/>
        <v>8</v>
      </c>
      <c r="BX1186" s="146">
        <f t="shared" si="1860"/>
        <v>8</v>
      </c>
      <c r="BY1186" s="146">
        <f t="shared" si="1861"/>
        <v>8</v>
      </c>
      <c r="BZ1186" s="146">
        <f t="shared" si="1862"/>
        <v>8</v>
      </c>
      <c r="CA1186" s="146">
        <f t="shared" si="1863"/>
        <v>8</v>
      </c>
      <c r="CB1186" s="146">
        <f t="shared" si="1864"/>
        <v>8</v>
      </c>
      <c r="CC1186" s="146">
        <f t="shared" si="1865"/>
        <v>8</v>
      </c>
      <c r="CD1186" s="146">
        <f t="shared" si="1866"/>
        <v>8</v>
      </c>
      <c r="CE1186" s="146">
        <f t="shared" si="1867"/>
        <v>8</v>
      </c>
      <c r="CF1186" s="146">
        <f t="shared" si="1868"/>
        <v>8</v>
      </c>
      <c r="CG1186" s="146">
        <f t="shared" si="1869"/>
        <v>8</v>
      </c>
      <c r="CH1186" s="146">
        <f t="shared" si="1870"/>
        <v>8</v>
      </c>
      <c r="CI1186" s="146">
        <f t="shared" si="1871"/>
        <v>0</v>
      </c>
      <c r="CJ1186" s="146">
        <f t="shared" si="1872"/>
        <v>0</v>
      </c>
      <c r="CK1186" s="146">
        <f t="shared" si="1873"/>
        <v>0</v>
      </c>
      <c r="CL1186" s="146">
        <f t="shared" si="1874"/>
        <v>0</v>
      </c>
      <c r="CM1186" s="146">
        <f t="shared" si="1875"/>
        <v>0</v>
      </c>
      <c r="CN1186" s="146">
        <f t="shared" si="1876"/>
        <v>0</v>
      </c>
      <c r="CO1186" s="146">
        <f t="shared" si="1877"/>
        <v>0</v>
      </c>
      <c r="CP1186" s="146">
        <f t="shared" si="1878"/>
        <v>0</v>
      </c>
      <c r="CQ1186" s="146">
        <f t="shared" si="1879"/>
        <v>0</v>
      </c>
      <c r="CR1186" s="146">
        <f t="shared" si="1880"/>
        <v>0</v>
      </c>
      <c r="CS1186" s="146">
        <f t="shared" si="1881"/>
        <v>0</v>
      </c>
      <c r="CT1186" s="146">
        <f t="shared" si="1882"/>
        <v>0</v>
      </c>
      <c r="CU1186" s="146">
        <f t="shared" si="1883"/>
        <v>0</v>
      </c>
      <c r="CV1186" s="146">
        <f t="shared" si="1884"/>
        <v>0</v>
      </c>
      <c r="CW1186" s="146">
        <f t="shared" si="1885"/>
        <v>0</v>
      </c>
      <c r="CX1186" s="146">
        <f t="shared" si="1886"/>
        <v>0</v>
      </c>
      <c r="CY1186" s="146">
        <f t="shared" si="1887"/>
        <v>0</v>
      </c>
      <c r="CZ1186" s="146">
        <f t="shared" si="1888"/>
        <v>0</v>
      </c>
      <c r="DA1186" s="146">
        <f t="shared" si="1889"/>
        <v>0</v>
      </c>
      <c r="DB1186" s="146">
        <f t="shared" si="1890"/>
        <v>0</v>
      </c>
      <c r="DC1186" s="146">
        <f t="shared" si="1891"/>
        <v>0</v>
      </c>
      <c r="DD1186" s="146">
        <f t="shared" si="1892"/>
        <v>0</v>
      </c>
      <c r="DE1186" s="146">
        <f t="shared" si="1893"/>
        <v>0</v>
      </c>
      <c r="DF1186" s="146">
        <f t="shared" si="1894"/>
        <v>0</v>
      </c>
      <c r="DG1186" s="146">
        <f t="shared" si="1895"/>
        <v>0</v>
      </c>
      <c r="DH1186" s="146">
        <f t="shared" si="1896"/>
        <v>0</v>
      </c>
      <c r="DI1186" s="146">
        <f t="shared" si="1897"/>
        <v>0</v>
      </c>
      <c r="DJ1186" s="146">
        <f t="shared" si="1898"/>
        <v>0</v>
      </c>
      <c r="DK1186" s="146">
        <f t="shared" si="1899"/>
        <v>0</v>
      </c>
      <c r="DL1186" s="146">
        <f t="shared" si="1900"/>
        <v>0</v>
      </c>
      <c r="DM1186" s="146">
        <f t="shared" si="1901"/>
        <v>0</v>
      </c>
      <c r="DN1186" s="63">
        <f t="shared" ref="DN1186:DN1202" si="1922">F1186*H1186</f>
        <v>120</v>
      </c>
      <c r="DO1186" s="50">
        <f t="shared" ref="DO1186:DO1202" si="1923">IF(COUNTA(K1186:AC1186)&gt;0,DN1186,"")</f>
        <v>120</v>
      </c>
      <c r="DP1186" s="50" t="str">
        <f t="shared" si="1809"/>
        <v/>
      </c>
      <c r="DQ1186" s="51" t="str">
        <f t="shared" si="1810"/>
        <v/>
      </c>
      <c r="DR1186" s="1">
        <f t="shared" ref="DR1186:DR1202" si="1924">IF(DQ1186="",1,2)</f>
        <v>1</v>
      </c>
      <c r="DS1186" s="168" t="e">
        <f>IF(AND(DR1186=#REF!,BL1186=#REF!),'Tiến độ'!D1186,"")</f>
        <v>#REF!</v>
      </c>
    </row>
    <row r="1187" spans="1:123" ht="11.25" customHeight="1">
      <c r="A1187" s="309" t="str">
        <f>IF(B1187="","",MAX($A$7:A1186)+1)</f>
        <v/>
      </c>
      <c r="B1187" s="312"/>
      <c r="C1187" s="101" t="s">
        <v>1025</v>
      </c>
      <c r="D1187" s="102" t="s">
        <v>1011</v>
      </c>
      <c r="E1187" s="103">
        <v>2</v>
      </c>
      <c r="F1187" s="104">
        <v>39</v>
      </c>
      <c r="G1187" s="105"/>
      <c r="H1187" s="106">
        <f>H1186</f>
        <v>2</v>
      </c>
      <c r="I1187" s="107">
        <f>I1186</f>
        <v>0</v>
      </c>
      <c r="J1187" s="28"/>
      <c r="K1187" s="108"/>
      <c r="L1187" s="109"/>
      <c r="M1187" s="109"/>
      <c r="N1187" s="110"/>
      <c r="O1187" s="108"/>
      <c r="P1187" s="109"/>
      <c r="Q1187" s="109">
        <v>3</v>
      </c>
      <c r="R1187" s="110">
        <v>3</v>
      </c>
      <c r="S1187" s="108">
        <v>3</v>
      </c>
      <c r="T1187" s="109">
        <v>3</v>
      </c>
      <c r="U1187" s="109">
        <v>3</v>
      </c>
      <c r="V1187" s="109">
        <v>3</v>
      </c>
      <c r="W1187" s="110">
        <v>3</v>
      </c>
      <c r="X1187" s="108">
        <v>3</v>
      </c>
      <c r="Y1187" s="109">
        <v>3</v>
      </c>
      <c r="Z1187" s="109">
        <v>3</v>
      </c>
      <c r="AA1187" s="110">
        <v>3</v>
      </c>
      <c r="AB1187" s="108">
        <v>3</v>
      </c>
      <c r="AC1187" s="109">
        <v>3</v>
      </c>
      <c r="AD1187" s="109"/>
      <c r="AE1187" s="110"/>
      <c r="AF1187" s="108" t="s">
        <v>163</v>
      </c>
      <c r="AG1187" s="109" t="s">
        <v>163</v>
      </c>
      <c r="AH1187" s="109" t="s">
        <v>163</v>
      </c>
      <c r="AI1187" s="362"/>
      <c r="AJ1187" s="363"/>
      <c r="AK1187" s="108" t="s">
        <v>163</v>
      </c>
      <c r="AL1187" s="109"/>
      <c r="AM1187" s="109"/>
      <c r="AN1187" s="110"/>
      <c r="AO1187" s="108"/>
      <c r="AP1187" s="109"/>
      <c r="AQ1187" s="109"/>
      <c r="AR1187" s="110"/>
      <c r="AS1187" s="111"/>
      <c r="AT1187" s="109"/>
      <c r="AU1187" s="109"/>
      <c r="AV1187" s="112"/>
      <c r="AW1187" s="108"/>
      <c r="AX1187" s="109"/>
      <c r="AY1187" s="109"/>
      <c r="AZ1187" s="109"/>
      <c r="BA1187" s="110"/>
      <c r="BB1187" s="111"/>
      <c r="BC1187" s="109"/>
      <c r="BD1187" s="109"/>
      <c r="BE1187" s="321"/>
      <c r="BF1187" s="322"/>
      <c r="BG1187" s="322"/>
      <c r="BH1187" s="322"/>
      <c r="BI1187" s="322"/>
      <c r="BJ1187" s="323"/>
      <c r="BK1187" s="48" t="s">
        <v>18</v>
      </c>
      <c r="BL1187" s="48" t="s">
        <v>56</v>
      </c>
      <c r="BN1187" s="146">
        <f t="shared" si="1902"/>
        <v>0</v>
      </c>
      <c r="BO1187" s="146">
        <f t="shared" si="1851"/>
        <v>0</v>
      </c>
      <c r="BP1187" s="146">
        <f t="shared" si="1852"/>
        <v>0</v>
      </c>
      <c r="BQ1187" s="146">
        <f t="shared" si="1853"/>
        <v>0</v>
      </c>
      <c r="BR1187" s="146">
        <f t="shared" si="1854"/>
        <v>0</v>
      </c>
      <c r="BS1187" s="146">
        <f t="shared" si="1855"/>
        <v>0</v>
      </c>
      <c r="BT1187" s="146">
        <f t="shared" si="1856"/>
        <v>6</v>
      </c>
      <c r="BU1187" s="146">
        <f t="shared" si="1857"/>
        <v>6</v>
      </c>
      <c r="BV1187" s="146">
        <f t="shared" si="1858"/>
        <v>6</v>
      </c>
      <c r="BW1187" s="146">
        <f t="shared" si="1859"/>
        <v>6</v>
      </c>
      <c r="BX1187" s="146">
        <f t="shared" si="1860"/>
        <v>6</v>
      </c>
      <c r="BY1187" s="146">
        <f t="shared" si="1861"/>
        <v>6</v>
      </c>
      <c r="BZ1187" s="146">
        <f t="shared" si="1862"/>
        <v>6</v>
      </c>
      <c r="CA1187" s="146">
        <f t="shared" si="1863"/>
        <v>6</v>
      </c>
      <c r="CB1187" s="146">
        <f t="shared" si="1864"/>
        <v>6</v>
      </c>
      <c r="CC1187" s="146">
        <f t="shared" si="1865"/>
        <v>6</v>
      </c>
      <c r="CD1187" s="146">
        <f t="shared" si="1866"/>
        <v>6</v>
      </c>
      <c r="CE1187" s="146">
        <f t="shared" si="1867"/>
        <v>6</v>
      </c>
      <c r="CF1187" s="146">
        <f t="shared" si="1868"/>
        <v>6</v>
      </c>
      <c r="CG1187" s="146">
        <f t="shared" si="1869"/>
        <v>0</v>
      </c>
      <c r="CH1187" s="146">
        <f t="shared" si="1870"/>
        <v>0</v>
      </c>
      <c r="CI1187" s="146">
        <f t="shared" si="1871"/>
        <v>0</v>
      </c>
      <c r="CJ1187" s="146">
        <f t="shared" si="1872"/>
        <v>0</v>
      </c>
      <c r="CK1187" s="146">
        <f t="shared" si="1873"/>
        <v>0</v>
      </c>
      <c r="CL1187" s="146">
        <f t="shared" si="1874"/>
        <v>0</v>
      </c>
      <c r="CM1187" s="146">
        <f t="shared" si="1875"/>
        <v>0</v>
      </c>
      <c r="CN1187" s="146">
        <f t="shared" si="1876"/>
        <v>0</v>
      </c>
      <c r="CO1187" s="146">
        <f t="shared" si="1877"/>
        <v>0</v>
      </c>
      <c r="CP1187" s="146">
        <f t="shared" si="1878"/>
        <v>0</v>
      </c>
      <c r="CQ1187" s="146">
        <f t="shared" si="1879"/>
        <v>0</v>
      </c>
      <c r="CR1187" s="146">
        <f t="shared" si="1880"/>
        <v>0</v>
      </c>
      <c r="CS1187" s="146">
        <f t="shared" si="1881"/>
        <v>0</v>
      </c>
      <c r="CT1187" s="146">
        <f t="shared" si="1882"/>
        <v>0</v>
      </c>
      <c r="CU1187" s="146">
        <f t="shared" si="1883"/>
        <v>0</v>
      </c>
      <c r="CV1187" s="146">
        <f t="shared" si="1884"/>
        <v>0</v>
      </c>
      <c r="CW1187" s="146">
        <f t="shared" si="1885"/>
        <v>0</v>
      </c>
      <c r="CX1187" s="146">
        <f t="shared" si="1886"/>
        <v>0</v>
      </c>
      <c r="CY1187" s="146">
        <f t="shared" si="1887"/>
        <v>0</v>
      </c>
      <c r="CZ1187" s="146">
        <f t="shared" si="1888"/>
        <v>0</v>
      </c>
      <c r="DA1187" s="146">
        <f t="shared" si="1889"/>
        <v>0</v>
      </c>
      <c r="DB1187" s="146">
        <f t="shared" si="1890"/>
        <v>0</v>
      </c>
      <c r="DC1187" s="146">
        <f t="shared" si="1891"/>
        <v>0</v>
      </c>
      <c r="DD1187" s="146">
        <f t="shared" si="1892"/>
        <v>0</v>
      </c>
      <c r="DE1187" s="146">
        <f t="shared" si="1893"/>
        <v>0</v>
      </c>
      <c r="DF1187" s="146">
        <f t="shared" si="1894"/>
        <v>0</v>
      </c>
      <c r="DG1187" s="146">
        <f t="shared" si="1895"/>
        <v>0</v>
      </c>
      <c r="DH1187" s="146">
        <f t="shared" si="1896"/>
        <v>0</v>
      </c>
      <c r="DI1187" s="146">
        <f t="shared" si="1897"/>
        <v>0</v>
      </c>
      <c r="DJ1187" s="146">
        <f t="shared" si="1898"/>
        <v>0</v>
      </c>
      <c r="DK1187" s="146">
        <f t="shared" si="1899"/>
        <v>0</v>
      </c>
      <c r="DL1187" s="146">
        <f t="shared" si="1900"/>
        <v>0</v>
      </c>
      <c r="DM1187" s="146">
        <f t="shared" si="1901"/>
        <v>0</v>
      </c>
      <c r="DN1187" s="65">
        <f t="shared" si="1922"/>
        <v>78</v>
      </c>
      <c r="DO1187" s="57">
        <f t="shared" si="1923"/>
        <v>78</v>
      </c>
      <c r="DP1187" s="57" t="str">
        <f t="shared" si="1809"/>
        <v/>
      </c>
      <c r="DQ1187" s="58" t="str">
        <f t="shared" si="1810"/>
        <v/>
      </c>
      <c r="DR1187" s="1">
        <f t="shared" si="1924"/>
        <v>1</v>
      </c>
      <c r="DS1187" s="168" t="e">
        <f>IF(AND(DR1187=#REF!,BL1187=#REF!),'Tiến độ'!D1187,"")</f>
        <v>#REF!</v>
      </c>
    </row>
    <row r="1188" spans="1:123" ht="11.25" customHeight="1">
      <c r="A1188" s="309" t="str">
        <f>IF(B1188="","",MAX($A$7:A1187)+1)</f>
        <v/>
      </c>
      <c r="B1188" s="312"/>
      <c r="C1188" s="101" t="s">
        <v>1027</v>
      </c>
      <c r="D1188" s="102" t="s">
        <v>1013</v>
      </c>
      <c r="E1188" s="103">
        <v>3</v>
      </c>
      <c r="F1188" s="104">
        <v>60</v>
      </c>
      <c r="G1188" s="105"/>
      <c r="H1188" s="106">
        <f t="shared" ref="H1188:I1188" si="1925">H1187</f>
        <v>2</v>
      </c>
      <c r="I1188" s="107">
        <f t="shared" si="1925"/>
        <v>0</v>
      </c>
      <c r="J1188" s="28"/>
      <c r="K1188" s="108"/>
      <c r="L1188" s="109"/>
      <c r="M1188" s="109"/>
      <c r="N1188" s="110"/>
      <c r="O1188" s="108"/>
      <c r="P1188" s="109"/>
      <c r="Q1188" s="109">
        <v>4</v>
      </c>
      <c r="R1188" s="110">
        <v>4</v>
      </c>
      <c r="S1188" s="108">
        <v>4</v>
      </c>
      <c r="T1188" s="109">
        <v>4</v>
      </c>
      <c r="U1188" s="109">
        <v>4</v>
      </c>
      <c r="V1188" s="109">
        <v>4</v>
      </c>
      <c r="W1188" s="110">
        <v>4</v>
      </c>
      <c r="X1188" s="108">
        <v>4</v>
      </c>
      <c r="Y1188" s="109">
        <v>4</v>
      </c>
      <c r="Z1188" s="109">
        <v>4</v>
      </c>
      <c r="AA1188" s="110">
        <v>4</v>
      </c>
      <c r="AB1188" s="108">
        <v>4</v>
      </c>
      <c r="AC1188" s="109">
        <v>4</v>
      </c>
      <c r="AD1188" s="109">
        <v>4</v>
      </c>
      <c r="AE1188" s="110">
        <v>4</v>
      </c>
      <c r="AF1188" s="108" t="s">
        <v>163</v>
      </c>
      <c r="AG1188" s="109" t="s">
        <v>163</v>
      </c>
      <c r="AH1188" s="109" t="s">
        <v>163</v>
      </c>
      <c r="AI1188" s="362"/>
      <c r="AJ1188" s="363"/>
      <c r="AK1188" s="108" t="s">
        <v>163</v>
      </c>
      <c r="AL1188" s="109"/>
      <c r="AM1188" s="109"/>
      <c r="AN1188" s="110"/>
      <c r="AO1188" s="108"/>
      <c r="AP1188" s="109"/>
      <c r="AQ1188" s="109"/>
      <c r="AR1188" s="110"/>
      <c r="AS1188" s="111"/>
      <c r="AT1188" s="109"/>
      <c r="AU1188" s="109"/>
      <c r="AV1188" s="112"/>
      <c r="AW1188" s="108"/>
      <c r="AX1188" s="109"/>
      <c r="AY1188" s="109"/>
      <c r="AZ1188" s="109"/>
      <c r="BA1188" s="110"/>
      <c r="BB1188" s="111"/>
      <c r="BC1188" s="109"/>
      <c r="BD1188" s="109"/>
      <c r="BE1188" s="321"/>
      <c r="BF1188" s="322"/>
      <c r="BG1188" s="322"/>
      <c r="BH1188" s="322"/>
      <c r="BI1188" s="322"/>
      <c r="BJ1188" s="323"/>
      <c r="BK1188" s="48" t="s">
        <v>18</v>
      </c>
      <c r="BL1188" s="48" t="s">
        <v>55</v>
      </c>
      <c r="BN1188" s="146">
        <f t="shared" si="1902"/>
        <v>0</v>
      </c>
      <c r="BO1188" s="146">
        <f t="shared" si="1851"/>
        <v>0</v>
      </c>
      <c r="BP1188" s="146">
        <f t="shared" si="1852"/>
        <v>0</v>
      </c>
      <c r="BQ1188" s="146">
        <f t="shared" si="1853"/>
        <v>0</v>
      </c>
      <c r="BR1188" s="146">
        <f t="shared" si="1854"/>
        <v>0</v>
      </c>
      <c r="BS1188" s="146">
        <f t="shared" si="1855"/>
        <v>0</v>
      </c>
      <c r="BT1188" s="146">
        <f t="shared" si="1856"/>
        <v>8</v>
      </c>
      <c r="BU1188" s="146">
        <f t="shared" si="1857"/>
        <v>8</v>
      </c>
      <c r="BV1188" s="146">
        <f t="shared" si="1858"/>
        <v>8</v>
      </c>
      <c r="BW1188" s="146">
        <f t="shared" si="1859"/>
        <v>8</v>
      </c>
      <c r="BX1188" s="146">
        <f t="shared" si="1860"/>
        <v>8</v>
      </c>
      <c r="BY1188" s="146">
        <f t="shared" si="1861"/>
        <v>8</v>
      </c>
      <c r="BZ1188" s="146">
        <f t="shared" si="1862"/>
        <v>8</v>
      </c>
      <c r="CA1188" s="146">
        <f t="shared" si="1863"/>
        <v>8</v>
      </c>
      <c r="CB1188" s="146">
        <f t="shared" si="1864"/>
        <v>8</v>
      </c>
      <c r="CC1188" s="146">
        <f t="shared" si="1865"/>
        <v>8</v>
      </c>
      <c r="CD1188" s="146">
        <f t="shared" si="1866"/>
        <v>8</v>
      </c>
      <c r="CE1188" s="146">
        <f t="shared" si="1867"/>
        <v>8</v>
      </c>
      <c r="CF1188" s="146">
        <f t="shared" si="1868"/>
        <v>8</v>
      </c>
      <c r="CG1188" s="146">
        <f t="shared" si="1869"/>
        <v>8</v>
      </c>
      <c r="CH1188" s="146">
        <f t="shared" si="1870"/>
        <v>8</v>
      </c>
      <c r="CI1188" s="146">
        <f t="shared" si="1871"/>
        <v>0</v>
      </c>
      <c r="CJ1188" s="146">
        <f t="shared" si="1872"/>
        <v>0</v>
      </c>
      <c r="CK1188" s="146">
        <f t="shared" si="1873"/>
        <v>0</v>
      </c>
      <c r="CL1188" s="146">
        <f t="shared" si="1874"/>
        <v>0</v>
      </c>
      <c r="CM1188" s="146">
        <f t="shared" si="1875"/>
        <v>0</v>
      </c>
      <c r="CN1188" s="146">
        <f t="shared" si="1876"/>
        <v>0</v>
      </c>
      <c r="CO1188" s="146">
        <f t="shared" si="1877"/>
        <v>0</v>
      </c>
      <c r="CP1188" s="146">
        <f t="shared" si="1878"/>
        <v>0</v>
      </c>
      <c r="CQ1188" s="146">
        <f t="shared" si="1879"/>
        <v>0</v>
      </c>
      <c r="CR1188" s="146">
        <f t="shared" si="1880"/>
        <v>0</v>
      </c>
      <c r="CS1188" s="146">
        <f t="shared" si="1881"/>
        <v>0</v>
      </c>
      <c r="CT1188" s="146">
        <f t="shared" si="1882"/>
        <v>0</v>
      </c>
      <c r="CU1188" s="146">
        <f t="shared" si="1883"/>
        <v>0</v>
      </c>
      <c r="CV1188" s="146">
        <f t="shared" si="1884"/>
        <v>0</v>
      </c>
      <c r="CW1188" s="146">
        <f t="shared" si="1885"/>
        <v>0</v>
      </c>
      <c r="CX1188" s="146">
        <f t="shared" si="1886"/>
        <v>0</v>
      </c>
      <c r="CY1188" s="146">
        <f t="shared" si="1887"/>
        <v>0</v>
      </c>
      <c r="CZ1188" s="146">
        <f t="shared" si="1888"/>
        <v>0</v>
      </c>
      <c r="DA1188" s="146">
        <f t="shared" si="1889"/>
        <v>0</v>
      </c>
      <c r="DB1188" s="146">
        <f t="shared" si="1890"/>
        <v>0</v>
      </c>
      <c r="DC1188" s="146">
        <f t="shared" si="1891"/>
        <v>0</v>
      </c>
      <c r="DD1188" s="146">
        <f t="shared" si="1892"/>
        <v>0</v>
      </c>
      <c r="DE1188" s="146">
        <f t="shared" si="1893"/>
        <v>0</v>
      </c>
      <c r="DF1188" s="146">
        <f t="shared" si="1894"/>
        <v>0</v>
      </c>
      <c r="DG1188" s="146">
        <f t="shared" si="1895"/>
        <v>0</v>
      </c>
      <c r="DH1188" s="146">
        <f t="shared" si="1896"/>
        <v>0</v>
      </c>
      <c r="DI1188" s="146">
        <f t="shared" si="1897"/>
        <v>0</v>
      </c>
      <c r="DJ1188" s="146">
        <f t="shared" si="1898"/>
        <v>0</v>
      </c>
      <c r="DK1188" s="146">
        <f t="shared" si="1899"/>
        <v>0</v>
      </c>
      <c r="DL1188" s="146">
        <f t="shared" si="1900"/>
        <v>0</v>
      </c>
      <c r="DM1188" s="146">
        <f t="shared" si="1901"/>
        <v>0</v>
      </c>
      <c r="DN1188" s="65">
        <f t="shared" si="1922"/>
        <v>120</v>
      </c>
      <c r="DO1188" s="57">
        <f t="shared" si="1923"/>
        <v>120</v>
      </c>
      <c r="DP1188" s="57" t="str">
        <f t="shared" si="1809"/>
        <v/>
      </c>
      <c r="DQ1188" s="58" t="str">
        <f t="shared" si="1810"/>
        <v/>
      </c>
      <c r="DR1188" s="1">
        <f t="shared" si="1924"/>
        <v>1</v>
      </c>
      <c r="DS1188" s="168" t="e">
        <f>IF(AND(DR1188=#REF!,BL1188=#REF!),'Tiến độ'!D1188,"")</f>
        <v>#REF!</v>
      </c>
    </row>
    <row r="1189" spans="1:123" ht="11.25" customHeight="1">
      <c r="A1189" s="309" t="str">
        <f>IF(B1189="","",MAX($A$7:A1188)+1)</f>
        <v/>
      </c>
      <c r="B1189" s="312"/>
      <c r="C1189" s="101" t="s">
        <v>1016</v>
      </c>
      <c r="D1189" s="102" t="s">
        <v>1017</v>
      </c>
      <c r="E1189" s="103">
        <v>4</v>
      </c>
      <c r="F1189" s="104">
        <v>60</v>
      </c>
      <c r="G1189" s="105"/>
      <c r="H1189" s="106">
        <f t="shared" ref="H1189:I1189" si="1926">H1188</f>
        <v>2</v>
      </c>
      <c r="I1189" s="107">
        <f t="shared" si="1926"/>
        <v>0</v>
      </c>
      <c r="J1189" s="28"/>
      <c r="K1189" s="108"/>
      <c r="L1189" s="109"/>
      <c r="M1189" s="109"/>
      <c r="N1189" s="110"/>
      <c r="O1189" s="108"/>
      <c r="P1189" s="109"/>
      <c r="Q1189" s="109">
        <v>4</v>
      </c>
      <c r="R1189" s="110">
        <v>4</v>
      </c>
      <c r="S1189" s="108">
        <v>4</v>
      </c>
      <c r="T1189" s="109">
        <v>4</v>
      </c>
      <c r="U1189" s="109">
        <v>4</v>
      </c>
      <c r="V1189" s="109">
        <v>4</v>
      </c>
      <c r="W1189" s="110">
        <v>4</v>
      </c>
      <c r="X1189" s="108">
        <v>4</v>
      </c>
      <c r="Y1189" s="109">
        <v>4</v>
      </c>
      <c r="Z1189" s="109">
        <v>4</v>
      </c>
      <c r="AA1189" s="110">
        <v>4</v>
      </c>
      <c r="AB1189" s="108">
        <v>4</v>
      </c>
      <c r="AC1189" s="109">
        <v>4</v>
      </c>
      <c r="AD1189" s="109">
        <v>4</v>
      </c>
      <c r="AE1189" s="110">
        <v>4</v>
      </c>
      <c r="AF1189" s="108" t="s">
        <v>163</v>
      </c>
      <c r="AG1189" s="109" t="s">
        <v>163</v>
      </c>
      <c r="AH1189" s="109" t="s">
        <v>163</v>
      </c>
      <c r="AI1189" s="362"/>
      <c r="AJ1189" s="363"/>
      <c r="AK1189" s="108" t="s">
        <v>163</v>
      </c>
      <c r="AL1189" s="109"/>
      <c r="AM1189" s="109"/>
      <c r="AN1189" s="110"/>
      <c r="AO1189" s="108"/>
      <c r="AP1189" s="109"/>
      <c r="AQ1189" s="109"/>
      <c r="AR1189" s="110"/>
      <c r="AS1189" s="111"/>
      <c r="AT1189" s="109"/>
      <c r="AU1189" s="109"/>
      <c r="AV1189" s="112"/>
      <c r="AW1189" s="108"/>
      <c r="AX1189" s="109"/>
      <c r="AY1189" s="109"/>
      <c r="AZ1189" s="109"/>
      <c r="BA1189" s="110"/>
      <c r="BB1189" s="111"/>
      <c r="BC1189" s="109"/>
      <c r="BD1189" s="109"/>
      <c r="BE1189" s="321"/>
      <c r="BF1189" s="322"/>
      <c r="BG1189" s="322"/>
      <c r="BH1189" s="322"/>
      <c r="BI1189" s="322"/>
      <c r="BJ1189" s="323"/>
      <c r="BK1189" s="48" t="s">
        <v>18</v>
      </c>
      <c r="BL1189" s="48" t="s">
        <v>29</v>
      </c>
      <c r="BN1189" s="146">
        <f t="shared" si="1902"/>
        <v>0</v>
      </c>
      <c r="BO1189" s="146">
        <f t="shared" si="1851"/>
        <v>0</v>
      </c>
      <c r="BP1189" s="146">
        <f t="shared" si="1852"/>
        <v>0</v>
      </c>
      <c r="BQ1189" s="146">
        <f t="shared" si="1853"/>
        <v>0</v>
      </c>
      <c r="BR1189" s="146">
        <f t="shared" si="1854"/>
        <v>0</v>
      </c>
      <c r="BS1189" s="146">
        <f t="shared" si="1855"/>
        <v>0</v>
      </c>
      <c r="BT1189" s="146">
        <f t="shared" si="1856"/>
        <v>8</v>
      </c>
      <c r="BU1189" s="146">
        <f t="shared" si="1857"/>
        <v>8</v>
      </c>
      <c r="BV1189" s="146">
        <f t="shared" si="1858"/>
        <v>8</v>
      </c>
      <c r="BW1189" s="146">
        <f t="shared" si="1859"/>
        <v>8</v>
      </c>
      <c r="BX1189" s="146">
        <f t="shared" si="1860"/>
        <v>8</v>
      </c>
      <c r="BY1189" s="146">
        <f t="shared" si="1861"/>
        <v>8</v>
      </c>
      <c r="BZ1189" s="146">
        <f t="shared" si="1862"/>
        <v>8</v>
      </c>
      <c r="CA1189" s="146">
        <f t="shared" si="1863"/>
        <v>8</v>
      </c>
      <c r="CB1189" s="146">
        <f t="shared" si="1864"/>
        <v>8</v>
      </c>
      <c r="CC1189" s="146">
        <f t="shared" si="1865"/>
        <v>8</v>
      </c>
      <c r="CD1189" s="146">
        <f t="shared" si="1866"/>
        <v>8</v>
      </c>
      <c r="CE1189" s="146">
        <f t="shared" si="1867"/>
        <v>8</v>
      </c>
      <c r="CF1189" s="146">
        <f t="shared" si="1868"/>
        <v>8</v>
      </c>
      <c r="CG1189" s="146">
        <f t="shared" si="1869"/>
        <v>8</v>
      </c>
      <c r="CH1189" s="146">
        <f t="shared" si="1870"/>
        <v>8</v>
      </c>
      <c r="CI1189" s="146">
        <f t="shared" si="1871"/>
        <v>0</v>
      </c>
      <c r="CJ1189" s="146">
        <f t="shared" si="1872"/>
        <v>0</v>
      </c>
      <c r="CK1189" s="146">
        <f t="shared" si="1873"/>
        <v>0</v>
      </c>
      <c r="CL1189" s="146">
        <f t="shared" si="1874"/>
        <v>0</v>
      </c>
      <c r="CM1189" s="146">
        <f t="shared" si="1875"/>
        <v>0</v>
      </c>
      <c r="CN1189" s="146">
        <f t="shared" si="1876"/>
        <v>0</v>
      </c>
      <c r="CO1189" s="146">
        <f t="shared" si="1877"/>
        <v>0</v>
      </c>
      <c r="CP1189" s="146">
        <f t="shared" si="1878"/>
        <v>0</v>
      </c>
      <c r="CQ1189" s="146">
        <f t="shared" si="1879"/>
        <v>0</v>
      </c>
      <c r="CR1189" s="146">
        <f t="shared" si="1880"/>
        <v>0</v>
      </c>
      <c r="CS1189" s="146">
        <f t="shared" si="1881"/>
        <v>0</v>
      </c>
      <c r="CT1189" s="146">
        <f t="shared" si="1882"/>
        <v>0</v>
      </c>
      <c r="CU1189" s="146">
        <f t="shared" si="1883"/>
        <v>0</v>
      </c>
      <c r="CV1189" s="146">
        <f t="shared" si="1884"/>
        <v>0</v>
      </c>
      <c r="CW1189" s="146">
        <f t="shared" si="1885"/>
        <v>0</v>
      </c>
      <c r="CX1189" s="146">
        <f t="shared" si="1886"/>
        <v>0</v>
      </c>
      <c r="CY1189" s="146">
        <f t="shared" si="1887"/>
        <v>0</v>
      </c>
      <c r="CZ1189" s="146">
        <f t="shared" si="1888"/>
        <v>0</v>
      </c>
      <c r="DA1189" s="146">
        <f t="shared" si="1889"/>
        <v>0</v>
      </c>
      <c r="DB1189" s="146">
        <f t="shared" si="1890"/>
        <v>0</v>
      </c>
      <c r="DC1189" s="146">
        <f t="shared" si="1891"/>
        <v>0</v>
      </c>
      <c r="DD1189" s="146">
        <f t="shared" si="1892"/>
        <v>0</v>
      </c>
      <c r="DE1189" s="146">
        <f t="shared" si="1893"/>
        <v>0</v>
      </c>
      <c r="DF1189" s="146">
        <f t="shared" si="1894"/>
        <v>0</v>
      </c>
      <c r="DG1189" s="146">
        <f t="shared" si="1895"/>
        <v>0</v>
      </c>
      <c r="DH1189" s="146">
        <f t="shared" si="1896"/>
        <v>0</v>
      </c>
      <c r="DI1189" s="146">
        <f t="shared" si="1897"/>
        <v>0</v>
      </c>
      <c r="DJ1189" s="146">
        <f t="shared" si="1898"/>
        <v>0</v>
      </c>
      <c r="DK1189" s="146">
        <f t="shared" si="1899"/>
        <v>0</v>
      </c>
      <c r="DL1189" s="146">
        <f t="shared" si="1900"/>
        <v>0</v>
      </c>
      <c r="DM1189" s="146">
        <f t="shared" si="1901"/>
        <v>0</v>
      </c>
      <c r="DN1189" s="65">
        <f t="shared" si="1922"/>
        <v>120</v>
      </c>
      <c r="DO1189" s="57">
        <f t="shared" si="1923"/>
        <v>120</v>
      </c>
      <c r="DP1189" s="57" t="str">
        <f t="shared" si="1809"/>
        <v/>
      </c>
      <c r="DQ1189" s="58" t="str">
        <f t="shared" si="1810"/>
        <v/>
      </c>
      <c r="DR1189" s="1">
        <f t="shared" si="1924"/>
        <v>1</v>
      </c>
      <c r="DS1189" s="168" t="e">
        <f>IF(AND(DR1189=#REF!,BL1189=#REF!),'Tiến độ'!D1189,"")</f>
        <v>#REF!</v>
      </c>
    </row>
    <row r="1190" spans="1:123" ht="11.25" customHeight="1">
      <c r="A1190" s="309" t="str">
        <f>IF(B1190="","",MAX($A$7:A1189)+1)</f>
        <v/>
      </c>
      <c r="B1190" s="312"/>
      <c r="C1190" s="101" t="s">
        <v>1014</v>
      </c>
      <c r="D1190" s="102" t="s">
        <v>11945</v>
      </c>
      <c r="E1190" s="103">
        <v>3</v>
      </c>
      <c r="F1190" s="104">
        <v>60</v>
      </c>
      <c r="G1190" s="105"/>
      <c r="H1190" s="106">
        <f t="shared" ref="H1190:I1190" si="1927">H1189</f>
        <v>2</v>
      </c>
      <c r="I1190" s="107">
        <f t="shared" si="1927"/>
        <v>0</v>
      </c>
      <c r="J1190" s="28"/>
      <c r="K1190" s="108"/>
      <c r="L1190" s="109"/>
      <c r="M1190" s="109"/>
      <c r="N1190" s="110"/>
      <c r="O1190" s="108"/>
      <c r="P1190" s="109"/>
      <c r="Q1190" s="109">
        <v>4</v>
      </c>
      <c r="R1190" s="110">
        <v>4</v>
      </c>
      <c r="S1190" s="108">
        <v>4</v>
      </c>
      <c r="T1190" s="109">
        <v>4</v>
      </c>
      <c r="U1190" s="109">
        <v>4</v>
      </c>
      <c r="V1190" s="109">
        <v>4</v>
      </c>
      <c r="W1190" s="110">
        <v>4</v>
      </c>
      <c r="X1190" s="108">
        <v>4</v>
      </c>
      <c r="Y1190" s="109">
        <v>4</v>
      </c>
      <c r="Z1190" s="109">
        <v>4</v>
      </c>
      <c r="AA1190" s="110">
        <v>4</v>
      </c>
      <c r="AB1190" s="108">
        <v>4</v>
      </c>
      <c r="AC1190" s="109">
        <v>4</v>
      </c>
      <c r="AD1190" s="109">
        <v>4</v>
      </c>
      <c r="AE1190" s="110">
        <v>4</v>
      </c>
      <c r="AF1190" s="108" t="s">
        <v>163</v>
      </c>
      <c r="AG1190" s="109" t="s">
        <v>163</v>
      </c>
      <c r="AH1190" s="109" t="s">
        <v>163</v>
      </c>
      <c r="AI1190" s="362"/>
      <c r="AJ1190" s="363"/>
      <c r="AK1190" s="108" t="s">
        <v>163</v>
      </c>
      <c r="AL1190" s="109"/>
      <c r="AM1190" s="109"/>
      <c r="AN1190" s="110"/>
      <c r="AO1190" s="108"/>
      <c r="AP1190" s="109"/>
      <c r="AQ1190" s="109"/>
      <c r="AR1190" s="110"/>
      <c r="AS1190" s="111"/>
      <c r="AT1190" s="109"/>
      <c r="AU1190" s="109"/>
      <c r="AV1190" s="112"/>
      <c r="AW1190" s="108"/>
      <c r="AX1190" s="109"/>
      <c r="AY1190" s="109"/>
      <c r="AZ1190" s="109"/>
      <c r="BA1190" s="110"/>
      <c r="BB1190" s="111"/>
      <c r="BC1190" s="109"/>
      <c r="BD1190" s="109"/>
      <c r="BE1190" s="321"/>
      <c r="BF1190" s="322"/>
      <c r="BG1190" s="322"/>
      <c r="BH1190" s="322"/>
      <c r="BI1190" s="322"/>
      <c r="BJ1190" s="323"/>
      <c r="BK1190" s="48" t="s">
        <v>18</v>
      </c>
      <c r="BL1190" s="48" t="s">
        <v>30</v>
      </c>
      <c r="BN1190" s="146">
        <f t="shared" si="1902"/>
        <v>0</v>
      </c>
      <c r="BO1190" s="146">
        <f t="shared" si="1851"/>
        <v>0</v>
      </c>
      <c r="BP1190" s="146">
        <f t="shared" si="1852"/>
        <v>0</v>
      </c>
      <c r="BQ1190" s="146">
        <f t="shared" si="1853"/>
        <v>0</v>
      </c>
      <c r="BR1190" s="146">
        <f t="shared" si="1854"/>
        <v>0</v>
      </c>
      <c r="BS1190" s="146">
        <f t="shared" si="1855"/>
        <v>0</v>
      </c>
      <c r="BT1190" s="146">
        <f t="shared" si="1856"/>
        <v>8</v>
      </c>
      <c r="BU1190" s="146">
        <f t="shared" si="1857"/>
        <v>8</v>
      </c>
      <c r="BV1190" s="146">
        <f t="shared" si="1858"/>
        <v>8</v>
      </c>
      <c r="BW1190" s="146">
        <f t="shared" si="1859"/>
        <v>8</v>
      </c>
      <c r="BX1190" s="146">
        <f t="shared" si="1860"/>
        <v>8</v>
      </c>
      <c r="BY1190" s="146">
        <f t="shared" si="1861"/>
        <v>8</v>
      </c>
      <c r="BZ1190" s="146">
        <f t="shared" si="1862"/>
        <v>8</v>
      </c>
      <c r="CA1190" s="146">
        <f t="shared" si="1863"/>
        <v>8</v>
      </c>
      <c r="CB1190" s="146">
        <f t="shared" si="1864"/>
        <v>8</v>
      </c>
      <c r="CC1190" s="146">
        <f t="shared" si="1865"/>
        <v>8</v>
      </c>
      <c r="CD1190" s="146">
        <f t="shared" si="1866"/>
        <v>8</v>
      </c>
      <c r="CE1190" s="146">
        <f t="shared" si="1867"/>
        <v>8</v>
      </c>
      <c r="CF1190" s="146">
        <f t="shared" si="1868"/>
        <v>8</v>
      </c>
      <c r="CG1190" s="146">
        <f t="shared" si="1869"/>
        <v>8</v>
      </c>
      <c r="CH1190" s="146">
        <f t="shared" si="1870"/>
        <v>8</v>
      </c>
      <c r="CI1190" s="146">
        <f t="shared" si="1871"/>
        <v>0</v>
      </c>
      <c r="CJ1190" s="146">
        <f t="shared" si="1872"/>
        <v>0</v>
      </c>
      <c r="CK1190" s="146">
        <f t="shared" si="1873"/>
        <v>0</v>
      </c>
      <c r="CL1190" s="146">
        <f t="shared" si="1874"/>
        <v>0</v>
      </c>
      <c r="CM1190" s="146">
        <f t="shared" si="1875"/>
        <v>0</v>
      </c>
      <c r="CN1190" s="146">
        <f t="shared" si="1876"/>
        <v>0</v>
      </c>
      <c r="CO1190" s="146">
        <f t="shared" si="1877"/>
        <v>0</v>
      </c>
      <c r="CP1190" s="146">
        <f t="shared" si="1878"/>
        <v>0</v>
      </c>
      <c r="CQ1190" s="146">
        <f t="shared" si="1879"/>
        <v>0</v>
      </c>
      <c r="CR1190" s="146">
        <f t="shared" si="1880"/>
        <v>0</v>
      </c>
      <c r="CS1190" s="146">
        <f t="shared" si="1881"/>
        <v>0</v>
      </c>
      <c r="CT1190" s="146">
        <f t="shared" si="1882"/>
        <v>0</v>
      </c>
      <c r="CU1190" s="146">
        <f t="shared" si="1883"/>
        <v>0</v>
      </c>
      <c r="CV1190" s="146">
        <f t="shared" si="1884"/>
        <v>0</v>
      </c>
      <c r="CW1190" s="146">
        <f t="shared" si="1885"/>
        <v>0</v>
      </c>
      <c r="CX1190" s="146">
        <f t="shared" si="1886"/>
        <v>0</v>
      </c>
      <c r="CY1190" s="146">
        <f t="shared" si="1887"/>
        <v>0</v>
      </c>
      <c r="CZ1190" s="146">
        <f t="shared" si="1888"/>
        <v>0</v>
      </c>
      <c r="DA1190" s="146">
        <f t="shared" si="1889"/>
        <v>0</v>
      </c>
      <c r="DB1190" s="146">
        <f t="shared" si="1890"/>
        <v>0</v>
      </c>
      <c r="DC1190" s="146">
        <f t="shared" si="1891"/>
        <v>0</v>
      </c>
      <c r="DD1190" s="146">
        <f t="shared" si="1892"/>
        <v>0</v>
      </c>
      <c r="DE1190" s="146">
        <f t="shared" si="1893"/>
        <v>0</v>
      </c>
      <c r="DF1190" s="146">
        <f t="shared" si="1894"/>
        <v>0</v>
      </c>
      <c r="DG1190" s="146">
        <f t="shared" si="1895"/>
        <v>0</v>
      </c>
      <c r="DH1190" s="146">
        <f t="shared" si="1896"/>
        <v>0</v>
      </c>
      <c r="DI1190" s="146">
        <f t="shared" si="1897"/>
        <v>0</v>
      </c>
      <c r="DJ1190" s="146">
        <f t="shared" si="1898"/>
        <v>0</v>
      </c>
      <c r="DK1190" s="146">
        <f t="shared" si="1899"/>
        <v>0</v>
      </c>
      <c r="DL1190" s="146">
        <f t="shared" si="1900"/>
        <v>0</v>
      </c>
      <c r="DM1190" s="146">
        <f t="shared" si="1901"/>
        <v>0</v>
      </c>
      <c r="DN1190" s="65">
        <f t="shared" si="1922"/>
        <v>120</v>
      </c>
      <c r="DO1190" s="57">
        <f t="shared" si="1923"/>
        <v>120</v>
      </c>
      <c r="DP1190" s="57" t="str">
        <f t="shared" si="1809"/>
        <v/>
      </c>
      <c r="DQ1190" s="58" t="str">
        <f t="shared" si="1810"/>
        <v/>
      </c>
      <c r="DR1190" s="1">
        <f t="shared" si="1924"/>
        <v>1</v>
      </c>
      <c r="DS1190" s="168" t="e">
        <f>IF(AND(DR1190=#REF!,BL1190=#REF!),'Tiến độ'!D1190,"")</f>
        <v>#REF!</v>
      </c>
    </row>
    <row r="1191" spans="1:123" ht="11.25" customHeight="1">
      <c r="A1191" s="309" t="str">
        <f>IF(B1191="","",MAX($A$7:A1190)+1)</f>
        <v/>
      </c>
      <c r="B1191" s="312"/>
      <c r="C1191" s="101" t="s">
        <v>1019</v>
      </c>
      <c r="D1191" s="102" t="s">
        <v>11968</v>
      </c>
      <c r="E1191" s="103">
        <v>2</v>
      </c>
      <c r="F1191" s="104">
        <v>30</v>
      </c>
      <c r="G1191" s="105"/>
      <c r="H1191" s="106">
        <f t="shared" ref="H1191:I1191" si="1928">H1190</f>
        <v>2</v>
      </c>
      <c r="I1191" s="107">
        <f t="shared" si="1928"/>
        <v>0</v>
      </c>
      <c r="J1191" s="28"/>
      <c r="K1191" s="108"/>
      <c r="L1191" s="109"/>
      <c r="M1191" s="109"/>
      <c r="N1191" s="110"/>
      <c r="O1191" s="108"/>
      <c r="P1191" s="109"/>
      <c r="Q1191" s="109">
        <v>2</v>
      </c>
      <c r="R1191" s="110">
        <v>2</v>
      </c>
      <c r="S1191" s="108">
        <v>2</v>
      </c>
      <c r="T1191" s="109">
        <v>2</v>
      </c>
      <c r="U1191" s="109">
        <v>2</v>
      </c>
      <c r="V1191" s="109">
        <v>2</v>
      </c>
      <c r="W1191" s="110">
        <v>2</v>
      </c>
      <c r="X1191" s="108">
        <v>2</v>
      </c>
      <c r="Y1191" s="109">
        <v>2</v>
      </c>
      <c r="Z1191" s="109">
        <v>2</v>
      </c>
      <c r="AA1191" s="110">
        <v>2</v>
      </c>
      <c r="AB1191" s="108">
        <v>2</v>
      </c>
      <c r="AC1191" s="109">
        <v>2</v>
      </c>
      <c r="AD1191" s="109">
        <v>2</v>
      </c>
      <c r="AE1191" s="110">
        <v>2</v>
      </c>
      <c r="AF1191" s="108" t="s">
        <v>163</v>
      </c>
      <c r="AG1191" s="109" t="s">
        <v>163</v>
      </c>
      <c r="AH1191" s="109" t="s">
        <v>163</v>
      </c>
      <c r="AI1191" s="362"/>
      <c r="AJ1191" s="363"/>
      <c r="AK1191" s="108" t="s">
        <v>163</v>
      </c>
      <c r="AL1191" s="109"/>
      <c r="AM1191" s="109"/>
      <c r="AN1191" s="110"/>
      <c r="AO1191" s="108"/>
      <c r="AP1191" s="109"/>
      <c r="AQ1191" s="109"/>
      <c r="AR1191" s="110"/>
      <c r="AS1191" s="111"/>
      <c r="AT1191" s="109"/>
      <c r="AU1191" s="109"/>
      <c r="AV1191" s="112"/>
      <c r="AW1191" s="108"/>
      <c r="AX1191" s="109"/>
      <c r="AY1191" s="109"/>
      <c r="AZ1191" s="109"/>
      <c r="BA1191" s="110"/>
      <c r="BB1191" s="111"/>
      <c r="BC1191" s="109"/>
      <c r="BD1191" s="109"/>
      <c r="BE1191" s="321"/>
      <c r="BF1191" s="322"/>
      <c r="BG1191" s="322"/>
      <c r="BH1191" s="322"/>
      <c r="BI1191" s="322"/>
      <c r="BJ1191" s="323"/>
      <c r="BK1191" s="48" t="s">
        <v>18</v>
      </c>
      <c r="BL1191" s="48" t="s">
        <v>29</v>
      </c>
      <c r="BN1191" s="146">
        <f t="shared" si="1902"/>
        <v>0</v>
      </c>
      <c r="BO1191" s="146">
        <f t="shared" si="1851"/>
        <v>0</v>
      </c>
      <c r="BP1191" s="146">
        <f t="shared" si="1852"/>
        <v>0</v>
      </c>
      <c r="BQ1191" s="146">
        <f t="shared" si="1853"/>
        <v>0</v>
      </c>
      <c r="BR1191" s="146">
        <f t="shared" si="1854"/>
        <v>0</v>
      </c>
      <c r="BS1191" s="146">
        <f t="shared" si="1855"/>
        <v>0</v>
      </c>
      <c r="BT1191" s="146">
        <f t="shared" si="1856"/>
        <v>4</v>
      </c>
      <c r="BU1191" s="146">
        <f t="shared" si="1857"/>
        <v>4</v>
      </c>
      <c r="BV1191" s="146">
        <f t="shared" si="1858"/>
        <v>4</v>
      </c>
      <c r="BW1191" s="146">
        <f t="shared" si="1859"/>
        <v>4</v>
      </c>
      <c r="BX1191" s="146">
        <f t="shared" si="1860"/>
        <v>4</v>
      </c>
      <c r="BY1191" s="146">
        <f t="shared" si="1861"/>
        <v>4</v>
      </c>
      <c r="BZ1191" s="146">
        <f t="shared" si="1862"/>
        <v>4</v>
      </c>
      <c r="CA1191" s="146">
        <f t="shared" si="1863"/>
        <v>4</v>
      </c>
      <c r="CB1191" s="146">
        <f t="shared" si="1864"/>
        <v>4</v>
      </c>
      <c r="CC1191" s="146">
        <f t="shared" si="1865"/>
        <v>4</v>
      </c>
      <c r="CD1191" s="146">
        <f t="shared" si="1866"/>
        <v>4</v>
      </c>
      <c r="CE1191" s="146">
        <f t="shared" si="1867"/>
        <v>4</v>
      </c>
      <c r="CF1191" s="146">
        <f t="shared" si="1868"/>
        <v>4</v>
      </c>
      <c r="CG1191" s="146">
        <f t="shared" si="1869"/>
        <v>4</v>
      </c>
      <c r="CH1191" s="146">
        <f t="shared" si="1870"/>
        <v>4</v>
      </c>
      <c r="CI1191" s="146">
        <f t="shared" si="1871"/>
        <v>0</v>
      </c>
      <c r="CJ1191" s="146">
        <f t="shared" si="1872"/>
        <v>0</v>
      </c>
      <c r="CK1191" s="146">
        <f t="shared" si="1873"/>
        <v>0</v>
      </c>
      <c r="CL1191" s="146">
        <f t="shared" si="1874"/>
        <v>0</v>
      </c>
      <c r="CM1191" s="146">
        <f t="shared" si="1875"/>
        <v>0</v>
      </c>
      <c r="CN1191" s="146">
        <f t="shared" si="1876"/>
        <v>0</v>
      </c>
      <c r="CO1191" s="146">
        <f t="shared" si="1877"/>
        <v>0</v>
      </c>
      <c r="CP1191" s="146">
        <f t="shared" si="1878"/>
        <v>0</v>
      </c>
      <c r="CQ1191" s="146">
        <f t="shared" si="1879"/>
        <v>0</v>
      </c>
      <c r="CR1191" s="146">
        <f t="shared" si="1880"/>
        <v>0</v>
      </c>
      <c r="CS1191" s="146">
        <f t="shared" si="1881"/>
        <v>0</v>
      </c>
      <c r="CT1191" s="146">
        <f t="shared" si="1882"/>
        <v>0</v>
      </c>
      <c r="CU1191" s="146">
        <f t="shared" si="1883"/>
        <v>0</v>
      </c>
      <c r="CV1191" s="146">
        <f t="shared" si="1884"/>
        <v>0</v>
      </c>
      <c r="CW1191" s="146">
        <f t="shared" si="1885"/>
        <v>0</v>
      </c>
      <c r="CX1191" s="146">
        <f t="shared" si="1886"/>
        <v>0</v>
      </c>
      <c r="CY1191" s="146">
        <f t="shared" si="1887"/>
        <v>0</v>
      </c>
      <c r="CZ1191" s="146">
        <f t="shared" si="1888"/>
        <v>0</v>
      </c>
      <c r="DA1191" s="146">
        <f t="shared" si="1889"/>
        <v>0</v>
      </c>
      <c r="DB1191" s="146">
        <f t="shared" si="1890"/>
        <v>0</v>
      </c>
      <c r="DC1191" s="146">
        <f t="shared" si="1891"/>
        <v>0</v>
      </c>
      <c r="DD1191" s="146">
        <f t="shared" si="1892"/>
        <v>0</v>
      </c>
      <c r="DE1191" s="146">
        <f t="shared" si="1893"/>
        <v>0</v>
      </c>
      <c r="DF1191" s="146">
        <f t="shared" si="1894"/>
        <v>0</v>
      </c>
      <c r="DG1191" s="146">
        <f t="shared" si="1895"/>
        <v>0</v>
      </c>
      <c r="DH1191" s="146">
        <f t="shared" si="1896"/>
        <v>0</v>
      </c>
      <c r="DI1191" s="146">
        <f t="shared" si="1897"/>
        <v>0</v>
      </c>
      <c r="DJ1191" s="146">
        <f t="shared" si="1898"/>
        <v>0</v>
      </c>
      <c r="DK1191" s="146">
        <f t="shared" si="1899"/>
        <v>0</v>
      </c>
      <c r="DL1191" s="146">
        <f t="shared" si="1900"/>
        <v>0</v>
      </c>
      <c r="DM1191" s="146">
        <f t="shared" si="1901"/>
        <v>0</v>
      </c>
      <c r="DN1191" s="65">
        <f t="shared" si="1922"/>
        <v>60</v>
      </c>
      <c r="DO1191" s="57">
        <f t="shared" si="1923"/>
        <v>60</v>
      </c>
      <c r="DP1191" s="57" t="str">
        <f t="shared" si="1809"/>
        <v/>
      </c>
      <c r="DQ1191" s="58" t="str">
        <f t="shared" si="1810"/>
        <v/>
      </c>
      <c r="DR1191" s="1">
        <f t="shared" si="1924"/>
        <v>1</v>
      </c>
      <c r="DS1191" s="168" t="e">
        <f>IF(AND(DR1191=#REF!,BL1191=#REF!),'Tiến độ'!D1191,"")</f>
        <v>#REF!</v>
      </c>
    </row>
    <row r="1192" spans="1:123" ht="11.25" customHeight="1">
      <c r="A1192" s="309" t="str">
        <f>IF(B1192="","",MAX($A$7:A1191)+1)</f>
        <v/>
      </c>
      <c r="B1192" s="312"/>
      <c r="C1192" s="101" t="s">
        <v>1026</v>
      </c>
      <c r="D1192" s="102" t="s">
        <v>629</v>
      </c>
      <c r="E1192" s="103">
        <v>2</v>
      </c>
      <c r="F1192" s="104">
        <v>30</v>
      </c>
      <c r="G1192" s="105"/>
      <c r="H1192" s="106">
        <f t="shared" ref="H1192:I1192" si="1929">H1191</f>
        <v>2</v>
      </c>
      <c r="I1192" s="107">
        <f t="shared" si="1929"/>
        <v>0</v>
      </c>
      <c r="J1192" s="28"/>
      <c r="K1192" s="108"/>
      <c r="L1192" s="109"/>
      <c r="M1192" s="109"/>
      <c r="N1192" s="110"/>
      <c r="O1192" s="108"/>
      <c r="P1192" s="109"/>
      <c r="Q1192" s="109">
        <v>2</v>
      </c>
      <c r="R1192" s="110">
        <v>2</v>
      </c>
      <c r="S1192" s="108">
        <v>2</v>
      </c>
      <c r="T1192" s="109">
        <v>2</v>
      </c>
      <c r="U1192" s="109">
        <v>2</v>
      </c>
      <c r="V1192" s="109">
        <v>2</v>
      </c>
      <c r="W1192" s="110">
        <v>2</v>
      </c>
      <c r="X1192" s="108">
        <v>2</v>
      </c>
      <c r="Y1192" s="109">
        <v>2</v>
      </c>
      <c r="Z1192" s="109">
        <v>2</v>
      </c>
      <c r="AA1192" s="110">
        <v>2</v>
      </c>
      <c r="AB1192" s="108">
        <v>2</v>
      </c>
      <c r="AC1192" s="109">
        <v>2</v>
      </c>
      <c r="AD1192" s="109">
        <v>2</v>
      </c>
      <c r="AE1192" s="110">
        <v>2</v>
      </c>
      <c r="AF1192" s="108" t="s">
        <v>163</v>
      </c>
      <c r="AG1192" s="109" t="s">
        <v>163</v>
      </c>
      <c r="AH1192" s="109" t="s">
        <v>163</v>
      </c>
      <c r="AI1192" s="362"/>
      <c r="AJ1192" s="363"/>
      <c r="AK1192" s="108" t="s">
        <v>163</v>
      </c>
      <c r="AL1192" s="109"/>
      <c r="AM1192" s="109"/>
      <c r="AN1192" s="110"/>
      <c r="AO1192" s="108"/>
      <c r="AP1192" s="109"/>
      <c r="AQ1192" s="109"/>
      <c r="AR1192" s="110"/>
      <c r="AS1192" s="111"/>
      <c r="AT1192" s="109"/>
      <c r="AU1192" s="109"/>
      <c r="AV1192" s="112"/>
      <c r="AW1192" s="108"/>
      <c r="AX1192" s="109"/>
      <c r="AY1192" s="109"/>
      <c r="AZ1192" s="109"/>
      <c r="BA1192" s="110"/>
      <c r="BB1192" s="111"/>
      <c r="BC1192" s="109"/>
      <c r="BD1192" s="109"/>
      <c r="BE1192" s="321"/>
      <c r="BF1192" s="322"/>
      <c r="BG1192" s="322"/>
      <c r="BH1192" s="322"/>
      <c r="BI1192" s="322"/>
      <c r="BJ1192" s="323"/>
      <c r="BK1192" s="48" t="s">
        <v>18</v>
      </c>
      <c r="BL1192" s="48" t="s">
        <v>1116</v>
      </c>
      <c r="BN1192" s="146">
        <f t="shared" si="1902"/>
        <v>0</v>
      </c>
      <c r="BO1192" s="146">
        <f t="shared" si="1851"/>
        <v>0</v>
      </c>
      <c r="BP1192" s="146">
        <f t="shared" si="1852"/>
        <v>0</v>
      </c>
      <c r="BQ1192" s="146">
        <f t="shared" si="1853"/>
        <v>0</v>
      </c>
      <c r="BR1192" s="146">
        <f t="shared" si="1854"/>
        <v>0</v>
      </c>
      <c r="BS1192" s="146">
        <f t="shared" si="1855"/>
        <v>0</v>
      </c>
      <c r="BT1192" s="146">
        <f t="shared" si="1856"/>
        <v>4</v>
      </c>
      <c r="BU1192" s="146">
        <f t="shared" si="1857"/>
        <v>4</v>
      </c>
      <c r="BV1192" s="146">
        <f t="shared" si="1858"/>
        <v>4</v>
      </c>
      <c r="BW1192" s="146">
        <f t="shared" si="1859"/>
        <v>4</v>
      </c>
      <c r="BX1192" s="146">
        <f t="shared" si="1860"/>
        <v>4</v>
      </c>
      <c r="BY1192" s="146">
        <f t="shared" si="1861"/>
        <v>4</v>
      </c>
      <c r="BZ1192" s="146">
        <f t="shared" si="1862"/>
        <v>4</v>
      </c>
      <c r="CA1192" s="146">
        <f t="shared" si="1863"/>
        <v>4</v>
      </c>
      <c r="CB1192" s="146">
        <f t="shared" si="1864"/>
        <v>4</v>
      </c>
      <c r="CC1192" s="146">
        <f t="shared" si="1865"/>
        <v>4</v>
      </c>
      <c r="CD1192" s="146">
        <f t="shared" si="1866"/>
        <v>4</v>
      </c>
      <c r="CE1192" s="146">
        <f t="shared" si="1867"/>
        <v>4</v>
      </c>
      <c r="CF1192" s="146">
        <f t="shared" si="1868"/>
        <v>4</v>
      </c>
      <c r="CG1192" s="146">
        <f t="shared" si="1869"/>
        <v>4</v>
      </c>
      <c r="CH1192" s="146">
        <f t="shared" si="1870"/>
        <v>4</v>
      </c>
      <c r="CI1192" s="146">
        <f t="shared" si="1871"/>
        <v>0</v>
      </c>
      <c r="CJ1192" s="146">
        <f t="shared" si="1872"/>
        <v>0</v>
      </c>
      <c r="CK1192" s="146">
        <f t="shared" si="1873"/>
        <v>0</v>
      </c>
      <c r="CL1192" s="146">
        <f t="shared" si="1874"/>
        <v>0</v>
      </c>
      <c r="CM1192" s="146">
        <f t="shared" si="1875"/>
        <v>0</v>
      </c>
      <c r="CN1192" s="146">
        <f t="shared" si="1876"/>
        <v>0</v>
      </c>
      <c r="CO1192" s="146">
        <f t="shared" si="1877"/>
        <v>0</v>
      </c>
      <c r="CP1192" s="146">
        <f t="shared" si="1878"/>
        <v>0</v>
      </c>
      <c r="CQ1192" s="146">
        <f t="shared" si="1879"/>
        <v>0</v>
      </c>
      <c r="CR1192" s="146">
        <f t="shared" si="1880"/>
        <v>0</v>
      </c>
      <c r="CS1192" s="146">
        <f t="shared" si="1881"/>
        <v>0</v>
      </c>
      <c r="CT1192" s="146">
        <f t="shared" si="1882"/>
        <v>0</v>
      </c>
      <c r="CU1192" s="146">
        <f t="shared" si="1883"/>
        <v>0</v>
      </c>
      <c r="CV1192" s="146">
        <f t="shared" si="1884"/>
        <v>0</v>
      </c>
      <c r="CW1192" s="146">
        <f t="shared" si="1885"/>
        <v>0</v>
      </c>
      <c r="CX1192" s="146">
        <f t="shared" si="1886"/>
        <v>0</v>
      </c>
      <c r="CY1192" s="146">
        <f t="shared" si="1887"/>
        <v>0</v>
      </c>
      <c r="CZ1192" s="146">
        <f t="shared" si="1888"/>
        <v>0</v>
      </c>
      <c r="DA1192" s="146">
        <f t="shared" si="1889"/>
        <v>0</v>
      </c>
      <c r="DB1192" s="146">
        <f t="shared" si="1890"/>
        <v>0</v>
      </c>
      <c r="DC1192" s="146">
        <f t="shared" si="1891"/>
        <v>0</v>
      </c>
      <c r="DD1192" s="146">
        <f t="shared" si="1892"/>
        <v>0</v>
      </c>
      <c r="DE1192" s="146">
        <f t="shared" si="1893"/>
        <v>0</v>
      </c>
      <c r="DF1192" s="146">
        <f t="shared" si="1894"/>
        <v>0</v>
      </c>
      <c r="DG1192" s="146">
        <f t="shared" si="1895"/>
        <v>0</v>
      </c>
      <c r="DH1192" s="146">
        <f t="shared" si="1896"/>
        <v>0</v>
      </c>
      <c r="DI1192" s="146">
        <f t="shared" si="1897"/>
        <v>0</v>
      </c>
      <c r="DJ1192" s="146">
        <f t="shared" si="1898"/>
        <v>0</v>
      </c>
      <c r="DK1192" s="146">
        <f t="shared" si="1899"/>
        <v>0</v>
      </c>
      <c r="DL1192" s="146">
        <f t="shared" si="1900"/>
        <v>0</v>
      </c>
      <c r="DM1192" s="146">
        <f t="shared" si="1901"/>
        <v>0</v>
      </c>
      <c r="DN1192" s="65">
        <f t="shared" si="1922"/>
        <v>60</v>
      </c>
      <c r="DO1192" s="57">
        <f t="shared" si="1923"/>
        <v>60</v>
      </c>
      <c r="DP1192" s="57" t="str">
        <f t="shared" si="1809"/>
        <v/>
      </c>
      <c r="DQ1192" s="58" t="str">
        <f t="shared" si="1810"/>
        <v/>
      </c>
      <c r="DR1192" s="1">
        <f t="shared" si="1924"/>
        <v>1</v>
      </c>
      <c r="DS1192" s="168" t="e">
        <f>IF(AND(DR1192=#REF!,BL1192=#REF!),'Tiến độ'!D1192,"")</f>
        <v>#REF!</v>
      </c>
    </row>
    <row r="1193" spans="1:123" ht="11.25" customHeight="1">
      <c r="A1193" s="309"/>
      <c r="B1193" s="312"/>
      <c r="C1193" s="254" t="s">
        <v>11956</v>
      </c>
      <c r="D1193" s="102" t="s">
        <v>11958</v>
      </c>
      <c r="E1193" s="103">
        <v>3</v>
      </c>
      <c r="F1193" s="104">
        <v>45</v>
      </c>
      <c r="G1193" s="105"/>
      <c r="H1193" s="106"/>
      <c r="I1193" s="107"/>
      <c r="J1193" s="28"/>
      <c r="K1193" s="108"/>
      <c r="L1193" s="109"/>
      <c r="M1193" s="109"/>
      <c r="N1193" s="110"/>
      <c r="O1193" s="108"/>
      <c r="P1193" s="109"/>
      <c r="Q1193" s="109"/>
      <c r="R1193" s="110"/>
      <c r="S1193" s="108"/>
      <c r="T1193" s="109"/>
      <c r="U1193" s="109"/>
      <c r="V1193" s="109"/>
      <c r="W1193" s="110"/>
      <c r="X1193" s="108"/>
      <c r="Y1193" s="109"/>
      <c r="Z1193" s="109"/>
      <c r="AA1193" s="110"/>
      <c r="AB1193" s="108"/>
      <c r="AC1193" s="109"/>
      <c r="AD1193" s="109"/>
      <c r="AE1193" s="110"/>
      <c r="AF1193" s="108"/>
      <c r="AG1193" s="109"/>
      <c r="AH1193" s="109"/>
      <c r="AI1193" s="362"/>
      <c r="AJ1193" s="363"/>
      <c r="AK1193" s="108"/>
      <c r="AL1193" s="109">
        <v>3</v>
      </c>
      <c r="AM1193" s="109">
        <v>3</v>
      </c>
      <c r="AN1193" s="110">
        <v>3</v>
      </c>
      <c r="AO1193" s="108">
        <v>3</v>
      </c>
      <c r="AP1193" s="109">
        <v>3</v>
      </c>
      <c r="AQ1193" s="109">
        <v>3</v>
      </c>
      <c r="AR1193" s="110">
        <v>3</v>
      </c>
      <c r="AS1193" s="111">
        <v>3</v>
      </c>
      <c r="AT1193" s="109">
        <v>3</v>
      </c>
      <c r="AU1193" s="109">
        <v>3</v>
      </c>
      <c r="AV1193" s="112">
        <v>3</v>
      </c>
      <c r="AW1193" s="108">
        <v>3</v>
      </c>
      <c r="AX1193" s="109">
        <v>3</v>
      </c>
      <c r="AY1193" s="109">
        <v>3</v>
      </c>
      <c r="AZ1193" s="109">
        <v>3</v>
      </c>
      <c r="BA1193" s="110"/>
      <c r="BB1193" s="111"/>
      <c r="BC1193" s="109"/>
      <c r="BD1193" s="109"/>
      <c r="BE1193" s="321"/>
      <c r="BF1193" s="322"/>
      <c r="BG1193" s="322"/>
      <c r="BH1193" s="322"/>
      <c r="BI1193" s="322"/>
      <c r="BJ1193" s="323"/>
      <c r="BK1193" s="48"/>
      <c r="BL1193" s="48"/>
      <c r="BN1193" s="146">
        <f t="shared" si="1902"/>
        <v>0</v>
      </c>
      <c r="BO1193" s="146">
        <f t="shared" si="1851"/>
        <v>0</v>
      </c>
      <c r="BP1193" s="146">
        <f t="shared" si="1852"/>
        <v>0</v>
      </c>
      <c r="BQ1193" s="146">
        <f t="shared" si="1853"/>
        <v>0</v>
      </c>
      <c r="BR1193" s="146">
        <f t="shared" si="1854"/>
        <v>0</v>
      </c>
      <c r="BS1193" s="146">
        <f t="shared" si="1855"/>
        <v>0</v>
      </c>
      <c r="BT1193" s="146">
        <f t="shared" si="1856"/>
        <v>0</v>
      </c>
      <c r="BU1193" s="146">
        <f t="shared" si="1857"/>
        <v>0</v>
      </c>
      <c r="BV1193" s="146">
        <f t="shared" si="1858"/>
        <v>0</v>
      </c>
      <c r="BW1193" s="146">
        <f t="shared" si="1859"/>
        <v>0</v>
      </c>
      <c r="BX1193" s="146">
        <f t="shared" si="1860"/>
        <v>0</v>
      </c>
      <c r="BY1193" s="146">
        <f t="shared" si="1861"/>
        <v>0</v>
      </c>
      <c r="BZ1193" s="146">
        <f t="shared" si="1862"/>
        <v>0</v>
      </c>
      <c r="CA1193" s="146">
        <f t="shared" si="1863"/>
        <v>0</v>
      </c>
      <c r="CB1193" s="146">
        <f t="shared" si="1864"/>
        <v>0</v>
      </c>
      <c r="CC1193" s="146">
        <f t="shared" si="1865"/>
        <v>0</v>
      </c>
      <c r="CD1193" s="146">
        <f t="shared" si="1866"/>
        <v>0</v>
      </c>
      <c r="CE1193" s="146">
        <f t="shared" si="1867"/>
        <v>0</v>
      </c>
      <c r="CF1193" s="146">
        <f t="shared" si="1868"/>
        <v>0</v>
      </c>
      <c r="CG1193" s="146">
        <f t="shared" si="1869"/>
        <v>0</v>
      </c>
      <c r="CH1193" s="146">
        <f t="shared" si="1870"/>
        <v>0</v>
      </c>
      <c r="CI1193" s="146">
        <f t="shared" si="1871"/>
        <v>0</v>
      </c>
      <c r="CJ1193" s="146">
        <f t="shared" si="1872"/>
        <v>0</v>
      </c>
      <c r="CK1193" s="146">
        <f t="shared" si="1873"/>
        <v>0</v>
      </c>
      <c r="CL1193" s="146">
        <f t="shared" si="1874"/>
        <v>0</v>
      </c>
      <c r="CM1193" s="146">
        <f t="shared" si="1875"/>
        <v>0</v>
      </c>
      <c r="CN1193" s="146">
        <f t="shared" si="1876"/>
        <v>0</v>
      </c>
      <c r="CO1193" s="146">
        <f t="shared" si="1877"/>
        <v>0</v>
      </c>
      <c r="CP1193" s="146">
        <f t="shared" si="1878"/>
        <v>0</v>
      </c>
      <c r="CQ1193" s="146">
        <f t="shared" si="1879"/>
        <v>0</v>
      </c>
      <c r="CR1193" s="146">
        <f t="shared" si="1880"/>
        <v>0</v>
      </c>
      <c r="CS1193" s="146">
        <f t="shared" si="1881"/>
        <v>0</v>
      </c>
      <c r="CT1193" s="146">
        <f t="shared" si="1882"/>
        <v>0</v>
      </c>
      <c r="CU1193" s="146">
        <f t="shared" si="1883"/>
        <v>0</v>
      </c>
      <c r="CV1193" s="146">
        <f t="shared" si="1884"/>
        <v>0</v>
      </c>
      <c r="CW1193" s="146">
        <f t="shared" si="1885"/>
        <v>0</v>
      </c>
      <c r="CX1193" s="146">
        <f t="shared" si="1886"/>
        <v>0</v>
      </c>
      <c r="CY1193" s="146">
        <f t="shared" si="1887"/>
        <v>0</v>
      </c>
      <c r="CZ1193" s="146">
        <f t="shared" si="1888"/>
        <v>0</v>
      </c>
      <c r="DA1193" s="146">
        <f t="shared" si="1889"/>
        <v>0</v>
      </c>
      <c r="DB1193" s="146">
        <f t="shared" si="1890"/>
        <v>0</v>
      </c>
      <c r="DC1193" s="146">
        <f t="shared" si="1891"/>
        <v>0</v>
      </c>
      <c r="DD1193" s="146">
        <f t="shared" si="1892"/>
        <v>0</v>
      </c>
      <c r="DE1193" s="146">
        <f t="shared" si="1893"/>
        <v>0</v>
      </c>
      <c r="DF1193" s="146">
        <f t="shared" si="1894"/>
        <v>0</v>
      </c>
      <c r="DG1193" s="146">
        <f t="shared" si="1895"/>
        <v>0</v>
      </c>
      <c r="DH1193" s="146">
        <f t="shared" si="1896"/>
        <v>0</v>
      </c>
      <c r="DI1193" s="146">
        <f t="shared" si="1897"/>
        <v>0</v>
      </c>
      <c r="DJ1193" s="146">
        <f t="shared" si="1898"/>
        <v>0</v>
      </c>
      <c r="DK1193" s="146">
        <f t="shared" si="1899"/>
        <v>0</v>
      </c>
      <c r="DL1193" s="146">
        <f t="shared" si="1900"/>
        <v>0</v>
      </c>
      <c r="DM1193" s="146">
        <f t="shared" si="1901"/>
        <v>0</v>
      </c>
      <c r="DN1193" s="65"/>
      <c r="DO1193" s="57"/>
      <c r="DP1193" s="57"/>
      <c r="DQ1193" s="58"/>
      <c r="DS1193" s="168" t="e">
        <f>IF(AND(DR1193=#REF!,BL1193=#REF!),'Tiến độ'!D1193,"")</f>
        <v>#REF!</v>
      </c>
    </row>
    <row r="1194" spans="1:123" ht="11.25" customHeight="1">
      <c r="A1194" s="309"/>
      <c r="B1194" s="312"/>
      <c r="C1194" s="254" t="s">
        <v>11957</v>
      </c>
      <c r="D1194" s="102" t="s">
        <v>11959</v>
      </c>
      <c r="E1194" s="103">
        <v>2</v>
      </c>
      <c r="F1194" s="104">
        <v>30</v>
      </c>
      <c r="G1194" s="105"/>
      <c r="H1194" s="106"/>
      <c r="I1194" s="107"/>
      <c r="J1194" s="28"/>
      <c r="K1194" s="108"/>
      <c r="L1194" s="109"/>
      <c r="M1194" s="109"/>
      <c r="N1194" s="110"/>
      <c r="O1194" s="108"/>
      <c r="P1194" s="109"/>
      <c r="Q1194" s="109"/>
      <c r="R1194" s="110"/>
      <c r="S1194" s="108"/>
      <c r="T1194" s="109"/>
      <c r="U1194" s="109"/>
      <c r="V1194" s="109"/>
      <c r="W1194" s="110"/>
      <c r="X1194" s="108"/>
      <c r="Y1194" s="109"/>
      <c r="Z1194" s="109"/>
      <c r="AA1194" s="110"/>
      <c r="AB1194" s="108"/>
      <c r="AC1194" s="109"/>
      <c r="AD1194" s="109"/>
      <c r="AE1194" s="110"/>
      <c r="AF1194" s="108"/>
      <c r="AG1194" s="109"/>
      <c r="AH1194" s="109"/>
      <c r="AI1194" s="362"/>
      <c r="AJ1194" s="363"/>
      <c r="AK1194" s="108"/>
      <c r="AL1194" s="109">
        <v>2</v>
      </c>
      <c r="AM1194" s="109">
        <v>2</v>
      </c>
      <c r="AN1194" s="110">
        <v>2</v>
      </c>
      <c r="AO1194" s="108">
        <v>2</v>
      </c>
      <c r="AP1194" s="109">
        <v>2</v>
      </c>
      <c r="AQ1194" s="109">
        <v>2</v>
      </c>
      <c r="AR1194" s="110">
        <v>2</v>
      </c>
      <c r="AS1194" s="111">
        <v>2</v>
      </c>
      <c r="AT1194" s="109">
        <v>2</v>
      </c>
      <c r="AU1194" s="109">
        <v>2</v>
      </c>
      <c r="AV1194" s="112">
        <v>2</v>
      </c>
      <c r="AW1194" s="108">
        <v>2</v>
      </c>
      <c r="AX1194" s="109">
        <v>2</v>
      </c>
      <c r="AY1194" s="109">
        <v>2</v>
      </c>
      <c r="AZ1194" s="109">
        <v>2</v>
      </c>
      <c r="BA1194" s="110"/>
      <c r="BB1194" s="111"/>
      <c r="BC1194" s="109"/>
      <c r="BD1194" s="109"/>
      <c r="BE1194" s="321"/>
      <c r="BF1194" s="322"/>
      <c r="BG1194" s="322"/>
      <c r="BH1194" s="322"/>
      <c r="BI1194" s="322"/>
      <c r="BJ1194" s="323"/>
      <c r="BK1194" s="48"/>
      <c r="BL1194" s="48"/>
      <c r="BN1194" s="146">
        <f t="shared" si="1902"/>
        <v>0</v>
      </c>
      <c r="BO1194" s="146">
        <f t="shared" si="1851"/>
        <v>0</v>
      </c>
      <c r="BP1194" s="146">
        <f t="shared" si="1852"/>
        <v>0</v>
      </c>
      <c r="BQ1194" s="146">
        <f t="shared" si="1853"/>
        <v>0</v>
      </c>
      <c r="BR1194" s="146">
        <f t="shared" si="1854"/>
        <v>0</v>
      </c>
      <c r="BS1194" s="146">
        <f t="shared" si="1855"/>
        <v>0</v>
      </c>
      <c r="BT1194" s="146">
        <f t="shared" si="1856"/>
        <v>0</v>
      </c>
      <c r="BU1194" s="146">
        <f t="shared" si="1857"/>
        <v>0</v>
      </c>
      <c r="BV1194" s="146">
        <f t="shared" si="1858"/>
        <v>0</v>
      </c>
      <c r="BW1194" s="146">
        <f t="shared" si="1859"/>
        <v>0</v>
      </c>
      <c r="BX1194" s="146">
        <f t="shared" si="1860"/>
        <v>0</v>
      </c>
      <c r="BY1194" s="146">
        <f t="shared" si="1861"/>
        <v>0</v>
      </c>
      <c r="BZ1194" s="146">
        <f t="shared" si="1862"/>
        <v>0</v>
      </c>
      <c r="CA1194" s="146">
        <f t="shared" si="1863"/>
        <v>0</v>
      </c>
      <c r="CB1194" s="146">
        <f t="shared" si="1864"/>
        <v>0</v>
      </c>
      <c r="CC1194" s="146">
        <f t="shared" si="1865"/>
        <v>0</v>
      </c>
      <c r="CD1194" s="146">
        <f t="shared" si="1866"/>
        <v>0</v>
      </c>
      <c r="CE1194" s="146">
        <f t="shared" si="1867"/>
        <v>0</v>
      </c>
      <c r="CF1194" s="146">
        <f t="shared" si="1868"/>
        <v>0</v>
      </c>
      <c r="CG1194" s="146">
        <f t="shared" si="1869"/>
        <v>0</v>
      </c>
      <c r="CH1194" s="146">
        <f t="shared" si="1870"/>
        <v>0</v>
      </c>
      <c r="CI1194" s="146">
        <f t="shared" si="1871"/>
        <v>0</v>
      </c>
      <c r="CJ1194" s="146">
        <f t="shared" si="1872"/>
        <v>0</v>
      </c>
      <c r="CK1194" s="146">
        <f t="shared" si="1873"/>
        <v>0</v>
      </c>
      <c r="CL1194" s="146">
        <f t="shared" si="1874"/>
        <v>0</v>
      </c>
      <c r="CM1194" s="146">
        <f t="shared" si="1875"/>
        <v>0</v>
      </c>
      <c r="CN1194" s="146">
        <f t="shared" si="1876"/>
        <v>0</v>
      </c>
      <c r="CO1194" s="146">
        <f t="shared" si="1877"/>
        <v>0</v>
      </c>
      <c r="CP1194" s="146">
        <f t="shared" si="1878"/>
        <v>0</v>
      </c>
      <c r="CQ1194" s="146">
        <f t="shared" si="1879"/>
        <v>0</v>
      </c>
      <c r="CR1194" s="146">
        <f t="shared" si="1880"/>
        <v>0</v>
      </c>
      <c r="CS1194" s="146">
        <f t="shared" si="1881"/>
        <v>0</v>
      </c>
      <c r="CT1194" s="146">
        <f t="shared" si="1882"/>
        <v>0</v>
      </c>
      <c r="CU1194" s="146">
        <f t="shared" si="1883"/>
        <v>0</v>
      </c>
      <c r="CV1194" s="146">
        <f t="shared" si="1884"/>
        <v>0</v>
      </c>
      <c r="CW1194" s="146">
        <f t="shared" si="1885"/>
        <v>0</v>
      </c>
      <c r="CX1194" s="146">
        <f t="shared" si="1886"/>
        <v>0</v>
      </c>
      <c r="CY1194" s="146">
        <f t="shared" si="1887"/>
        <v>0</v>
      </c>
      <c r="CZ1194" s="146">
        <f t="shared" si="1888"/>
        <v>0</v>
      </c>
      <c r="DA1194" s="146">
        <f t="shared" si="1889"/>
        <v>0</v>
      </c>
      <c r="DB1194" s="146">
        <f t="shared" si="1890"/>
        <v>0</v>
      </c>
      <c r="DC1194" s="146">
        <f t="shared" si="1891"/>
        <v>0</v>
      </c>
      <c r="DD1194" s="146">
        <f t="shared" si="1892"/>
        <v>0</v>
      </c>
      <c r="DE1194" s="146">
        <f t="shared" si="1893"/>
        <v>0</v>
      </c>
      <c r="DF1194" s="146">
        <f t="shared" si="1894"/>
        <v>0</v>
      </c>
      <c r="DG1194" s="146">
        <f t="shared" si="1895"/>
        <v>0</v>
      </c>
      <c r="DH1194" s="146">
        <f t="shared" si="1896"/>
        <v>0</v>
      </c>
      <c r="DI1194" s="146">
        <f t="shared" si="1897"/>
        <v>0</v>
      </c>
      <c r="DJ1194" s="146">
        <f t="shared" si="1898"/>
        <v>0</v>
      </c>
      <c r="DK1194" s="146">
        <f t="shared" si="1899"/>
        <v>0</v>
      </c>
      <c r="DL1194" s="146">
        <f t="shared" si="1900"/>
        <v>0</v>
      </c>
      <c r="DM1194" s="146">
        <f t="shared" si="1901"/>
        <v>0</v>
      </c>
      <c r="DN1194" s="65"/>
      <c r="DO1194" s="57"/>
      <c r="DP1194" s="57"/>
      <c r="DQ1194" s="58"/>
      <c r="DS1194" s="168" t="e">
        <f>IF(AND(DR1194=#REF!,BL1194=#REF!),'Tiến độ'!D1194,"")</f>
        <v>#REF!</v>
      </c>
    </row>
    <row r="1195" spans="1:123" ht="11.25" customHeight="1">
      <c r="A1195" s="309"/>
      <c r="B1195" s="312"/>
      <c r="C1195" s="254" t="s">
        <v>11961</v>
      </c>
      <c r="D1195" s="102" t="s">
        <v>11960</v>
      </c>
      <c r="E1195" s="103">
        <v>3</v>
      </c>
      <c r="F1195" s="104">
        <v>15</v>
      </c>
      <c r="G1195" s="105">
        <v>60</v>
      </c>
      <c r="H1195" s="106"/>
      <c r="I1195" s="107"/>
      <c r="J1195" s="28"/>
      <c r="K1195" s="108"/>
      <c r="L1195" s="109"/>
      <c r="M1195" s="109"/>
      <c r="N1195" s="110"/>
      <c r="O1195" s="108"/>
      <c r="P1195" s="109"/>
      <c r="Q1195" s="109"/>
      <c r="R1195" s="110"/>
      <c r="S1195" s="108"/>
      <c r="T1195" s="109"/>
      <c r="U1195" s="109"/>
      <c r="V1195" s="109"/>
      <c r="W1195" s="110"/>
      <c r="X1195" s="108"/>
      <c r="Y1195" s="109"/>
      <c r="Z1195" s="109"/>
      <c r="AA1195" s="110"/>
      <c r="AB1195" s="108"/>
      <c r="AC1195" s="109"/>
      <c r="AD1195" s="109"/>
      <c r="AE1195" s="110"/>
      <c r="AF1195" s="108"/>
      <c r="AG1195" s="109"/>
      <c r="AH1195" s="109"/>
      <c r="AI1195" s="362"/>
      <c r="AJ1195" s="363"/>
      <c r="AK1195" s="108"/>
      <c r="AL1195" s="109">
        <v>5</v>
      </c>
      <c r="AM1195" s="109">
        <v>5</v>
      </c>
      <c r="AN1195" s="110">
        <v>5</v>
      </c>
      <c r="AO1195" s="108">
        <v>5</v>
      </c>
      <c r="AP1195" s="109">
        <v>5</v>
      </c>
      <c r="AQ1195" s="109">
        <v>5</v>
      </c>
      <c r="AR1195" s="110">
        <v>5</v>
      </c>
      <c r="AS1195" s="111">
        <v>5</v>
      </c>
      <c r="AT1195" s="109">
        <v>5</v>
      </c>
      <c r="AU1195" s="109">
        <v>5</v>
      </c>
      <c r="AV1195" s="112">
        <v>5</v>
      </c>
      <c r="AW1195" s="108">
        <v>5</v>
      </c>
      <c r="AX1195" s="109">
        <v>5</v>
      </c>
      <c r="AY1195" s="109">
        <v>5</v>
      </c>
      <c r="AZ1195" s="109">
        <v>5</v>
      </c>
      <c r="BA1195" s="110"/>
      <c r="BB1195" s="111"/>
      <c r="BC1195" s="109"/>
      <c r="BD1195" s="109"/>
      <c r="BE1195" s="321"/>
      <c r="BF1195" s="322"/>
      <c r="BG1195" s="322"/>
      <c r="BH1195" s="322"/>
      <c r="BI1195" s="322"/>
      <c r="BJ1195" s="323"/>
      <c r="BK1195" s="48"/>
      <c r="BL1195" s="48"/>
      <c r="BN1195" s="146">
        <f t="shared" si="1902"/>
        <v>0</v>
      </c>
      <c r="BO1195" s="146">
        <f t="shared" si="1851"/>
        <v>0</v>
      </c>
      <c r="BP1195" s="146">
        <f t="shared" si="1852"/>
        <v>0</v>
      </c>
      <c r="BQ1195" s="146">
        <f t="shared" si="1853"/>
        <v>0</v>
      </c>
      <c r="BR1195" s="146">
        <f t="shared" si="1854"/>
        <v>0</v>
      </c>
      <c r="BS1195" s="146">
        <f t="shared" si="1855"/>
        <v>0</v>
      </c>
      <c r="BT1195" s="146">
        <f t="shared" si="1856"/>
        <v>0</v>
      </c>
      <c r="BU1195" s="146">
        <f t="shared" si="1857"/>
        <v>0</v>
      </c>
      <c r="BV1195" s="146">
        <f t="shared" si="1858"/>
        <v>0</v>
      </c>
      <c r="BW1195" s="146">
        <f t="shared" si="1859"/>
        <v>0</v>
      </c>
      <c r="BX1195" s="146">
        <f t="shared" si="1860"/>
        <v>0</v>
      </c>
      <c r="BY1195" s="146">
        <f t="shared" si="1861"/>
        <v>0</v>
      </c>
      <c r="BZ1195" s="146">
        <f t="shared" si="1862"/>
        <v>0</v>
      </c>
      <c r="CA1195" s="146">
        <f t="shared" si="1863"/>
        <v>0</v>
      </c>
      <c r="CB1195" s="146">
        <f t="shared" si="1864"/>
        <v>0</v>
      </c>
      <c r="CC1195" s="146">
        <f t="shared" si="1865"/>
        <v>0</v>
      </c>
      <c r="CD1195" s="146">
        <f t="shared" si="1866"/>
        <v>0</v>
      </c>
      <c r="CE1195" s="146">
        <f t="shared" si="1867"/>
        <v>0</v>
      </c>
      <c r="CF1195" s="146">
        <f t="shared" si="1868"/>
        <v>0</v>
      </c>
      <c r="CG1195" s="146">
        <f t="shared" si="1869"/>
        <v>0</v>
      </c>
      <c r="CH1195" s="146">
        <f t="shared" si="1870"/>
        <v>0</v>
      </c>
      <c r="CI1195" s="146">
        <f t="shared" si="1871"/>
        <v>0</v>
      </c>
      <c r="CJ1195" s="146">
        <f t="shared" si="1872"/>
        <v>0</v>
      </c>
      <c r="CK1195" s="146">
        <f t="shared" si="1873"/>
        <v>0</v>
      </c>
      <c r="CL1195" s="146">
        <f t="shared" si="1874"/>
        <v>0</v>
      </c>
      <c r="CM1195" s="146">
        <f t="shared" si="1875"/>
        <v>0</v>
      </c>
      <c r="CN1195" s="146">
        <f t="shared" si="1876"/>
        <v>0</v>
      </c>
      <c r="CO1195" s="146">
        <f t="shared" si="1877"/>
        <v>0</v>
      </c>
      <c r="CP1195" s="146">
        <f t="shared" si="1878"/>
        <v>0</v>
      </c>
      <c r="CQ1195" s="146">
        <f t="shared" si="1879"/>
        <v>0</v>
      </c>
      <c r="CR1195" s="146">
        <f t="shared" si="1880"/>
        <v>0</v>
      </c>
      <c r="CS1195" s="146">
        <f t="shared" si="1881"/>
        <v>0</v>
      </c>
      <c r="CT1195" s="146">
        <f t="shared" si="1882"/>
        <v>0</v>
      </c>
      <c r="CU1195" s="146">
        <f t="shared" si="1883"/>
        <v>0</v>
      </c>
      <c r="CV1195" s="146">
        <f t="shared" si="1884"/>
        <v>0</v>
      </c>
      <c r="CW1195" s="146">
        <f t="shared" si="1885"/>
        <v>0</v>
      </c>
      <c r="CX1195" s="146">
        <f t="shared" si="1886"/>
        <v>0</v>
      </c>
      <c r="CY1195" s="146">
        <f t="shared" si="1887"/>
        <v>0</v>
      </c>
      <c r="CZ1195" s="146">
        <f t="shared" si="1888"/>
        <v>0</v>
      </c>
      <c r="DA1195" s="146">
        <f t="shared" si="1889"/>
        <v>0</v>
      </c>
      <c r="DB1195" s="146">
        <f t="shared" si="1890"/>
        <v>0</v>
      </c>
      <c r="DC1195" s="146">
        <f t="shared" si="1891"/>
        <v>0</v>
      </c>
      <c r="DD1195" s="146">
        <f t="shared" si="1892"/>
        <v>0</v>
      </c>
      <c r="DE1195" s="146">
        <f t="shared" si="1893"/>
        <v>0</v>
      </c>
      <c r="DF1195" s="146">
        <f t="shared" si="1894"/>
        <v>0</v>
      </c>
      <c r="DG1195" s="146">
        <f t="shared" si="1895"/>
        <v>0</v>
      </c>
      <c r="DH1195" s="146">
        <f t="shared" si="1896"/>
        <v>0</v>
      </c>
      <c r="DI1195" s="146">
        <f t="shared" si="1897"/>
        <v>0</v>
      </c>
      <c r="DJ1195" s="146">
        <f t="shared" si="1898"/>
        <v>0</v>
      </c>
      <c r="DK1195" s="146">
        <f t="shared" si="1899"/>
        <v>0</v>
      </c>
      <c r="DL1195" s="146">
        <f t="shared" si="1900"/>
        <v>0</v>
      </c>
      <c r="DM1195" s="146">
        <f t="shared" si="1901"/>
        <v>0</v>
      </c>
      <c r="DN1195" s="65"/>
      <c r="DO1195" s="57"/>
      <c r="DP1195" s="57"/>
      <c r="DQ1195" s="58"/>
      <c r="DS1195" s="168" t="e">
        <f>IF(AND(DR1195=#REF!,BL1195=#REF!),'Tiến độ'!D1195,"")</f>
        <v>#REF!</v>
      </c>
    </row>
    <row r="1196" spans="1:123" ht="11.25" customHeight="1">
      <c r="A1196" s="309"/>
      <c r="B1196" s="312"/>
      <c r="C1196" s="254" t="s">
        <v>11964</v>
      </c>
      <c r="D1196" s="102" t="s">
        <v>11962</v>
      </c>
      <c r="E1196" s="103">
        <v>2</v>
      </c>
      <c r="F1196" s="104"/>
      <c r="G1196" s="105">
        <v>60</v>
      </c>
      <c r="H1196" s="106"/>
      <c r="I1196" s="107"/>
      <c r="J1196" s="28"/>
      <c r="K1196" s="108"/>
      <c r="L1196" s="109"/>
      <c r="M1196" s="109"/>
      <c r="N1196" s="110"/>
      <c r="O1196" s="108"/>
      <c r="P1196" s="109"/>
      <c r="Q1196" s="109"/>
      <c r="R1196" s="110"/>
      <c r="S1196" s="108"/>
      <c r="T1196" s="109"/>
      <c r="U1196" s="109"/>
      <c r="V1196" s="109"/>
      <c r="W1196" s="110"/>
      <c r="X1196" s="108"/>
      <c r="Y1196" s="109"/>
      <c r="Z1196" s="109"/>
      <c r="AA1196" s="110"/>
      <c r="AB1196" s="108"/>
      <c r="AC1196" s="109"/>
      <c r="AD1196" s="109"/>
      <c r="AE1196" s="110"/>
      <c r="AF1196" s="108"/>
      <c r="AG1196" s="109"/>
      <c r="AH1196" s="109"/>
      <c r="AI1196" s="362"/>
      <c r="AJ1196" s="363"/>
      <c r="AK1196" s="108"/>
      <c r="AL1196" s="109">
        <v>4</v>
      </c>
      <c r="AM1196" s="109">
        <v>4</v>
      </c>
      <c r="AN1196" s="110">
        <v>4</v>
      </c>
      <c r="AO1196" s="108">
        <v>4</v>
      </c>
      <c r="AP1196" s="109">
        <v>4</v>
      </c>
      <c r="AQ1196" s="109">
        <v>4</v>
      </c>
      <c r="AR1196" s="110">
        <v>4</v>
      </c>
      <c r="AS1196" s="111">
        <v>4</v>
      </c>
      <c r="AT1196" s="109">
        <v>4</v>
      </c>
      <c r="AU1196" s="109">
        <v>4</v>
      </c>
      <c r="AV1196" s="112">
        <v>4</v>
      </c>
      <c r="AW1196" s="108">
        <v>4</v>
      </c>
      <c r="AX1196" s="109">
        <v>4</v>
      </c>
      <c r="AY1196" s="109">
        <v>4</v>
      </c>
      <c r="AZ1196" s="109">
        <v>4</v>
      </c>
      <c r="BA1196" s="110"/>
      <c r="BB1196" s="111"/>
      <c r="BC1196" s="109"/>
      <c r="BD1196" s="109"/>
      <c r="BE1196" s="321"/>
      <c r="BF1196" s="322"/>
      <c r="BG1196" s="322"/>
      <c r="BH1196" s="322"/>
      <c r="BI1196" s="322"/>
      <c r="BJ1196" s="323"/>
      <c r="BK1196" s="48"/>
      <c r="BL1196" s="48"/>
      <c r="BN1196" s="146">
        <f t="shared" si="1902"/>
        <v>0</v>
      </c>
      <c r="BO1196" s="146">
        <f t="shared" si="1851"/>
        <v>0</v>
      </c>
      <c r="BP1196" s="146">
        <f t="shared" si="1852"/>
        <v>0</v>
      </c>
      <c r="BQ1196" s="146">
        <f t="shared" si="1853"/>
        <v>0</v>
      </c>
      <c r="BR1196" s="146">
        <f t="shared" si="1854"/>
        <v>0</v>
      </c>
      <c r="BS1196" s="146">
        <f t="shared" si="1855"/>
        <v>0</v>
      </c>
      <c r="BT1196" s="146">
        <f t="shared" si="1856"/>
        <v>0</v>
      </c>
      <c r="BU1196" s="146">
        <f t="shared" si="1857"/>
        <v>0</v>
      </c>
      <c r="BV1196" s="146">
        <f t="shared" si="1858"/>
        <v>0</v>
      </c>
      <c r="BW1196" s="146">
        <f t="shared" si="1859"/>
        <v>0</v>
      </c>
      <c r="BX1196" s="146">
        <f t="shared" si="1860"/>
        <v>0</v>
      </c>
      <c r="BY1196" s="146">
        <f t="shared" si="1861"/>
        <v>0</v>
      </c>
      <c r="BZ1196" s="146">
        <f t="shared" si="1862"/>
        <v>0</v>
      </c>
      <c r="CA1196" s="146">
        <f t="shared" si="1863"/>
        <v>0</v>
      </c>
      <c r="CB1196" s="146">
        <f t="shared" si="1864"/>
        <v>0</v>
      </c>
      <c r="CC1196" s="146">
        <f t="shared" si="1865"/>
        <v>0</v>
      </c>
      <c r="CD1196" s="146">
        <f t="shared" si="1866"/>
        <v>0</v>
      </c>
      <c r="CE1196" s="146">
        <f t="shared" si="1867"/>
        <v>0</v>
      </c>
      <c r="CF1196" s="146">
        <f t="shared" si="1868"/>
        <v>0</v>
      </c>
      <c r="CG1196" s="146">
        <f t="shared" si="1869"/>
        <v>0</v>
      </c>
      <c r="CH1196" s="146">
        <f t="shared" si="1870"/>
        <v>0</v>
      </c>
      <c r="CI1196" s="146">
        <f t="shared" si="1871"/>
        <v>0</v>
      </c>
      <c r="CJ1196" s="146">
        <f t="shared" si="1872"/>
        <v>0</v>
      </c>
      <c r="CK1196" s="146">
        <f t="shared" si="1873"/>
        <v>0</v>
      </c>
      <c r="CL1196" s="146">
        <f t="shared" si="1874"/>
        <v>0</v>
      </c>
      <c r="CM1196" s="146">
        <f t="shared" si="1875"/>
        <v>0</v>
      </c>
      <c r="CN1196" s="146">
        <f t="shared" si="1876"/>
        <v>0</v>
      </c>
      <c r="CO1196" s="146">
        <f t="shared" si="1877"/>
        <v>0</v>
      </c>
      <c r="CP1196" s="146">
        <f t="shared" si="1878"/>
        <v>0</v>
      </c>
      <c r="CQ1196" s="146">
        <f t="shared" si="1879"/>
        <v>0</v>
      </c>
      <c r="CR1196" s="146">
        <f t="shared" si="1880"/>
        <v>0</v>
      </c>
      <c r="CS1196" s="146">
        <f t="shared" si="1881"/>
        <v>0</v>
      </c>
      <c r="CT1196" s="146">
        <f t="shared" si="1882"/>
        <v>0</v>
      </c>
      <c r="CU1196" s="146">
        <f t="shared" si="1883"/>
        <v>0</v>
      </c>
      <c r="CV1196" s="146">
        <f t="shared" si="1884"/>
        <v>0</v>
      </c>
      <c r="CW1196" s="146">
        <f t="shared" si="1885"/>
        <v>0</v>
      </c>
      <c r="CX1196" s="146">
        <f t="shared" si="1886"/>
        <v>0</v>
      </c>
      <c r="CY1196" s="146">
        <f t="shared" si="1887"/>
        <v>0</v>
      </c>
      <c r="CZ1196" s="146">
        <f t="shared" si="1888"/>
        <v>0</v>
      </c>
      <c r="DA1196" s="146">
        <f t="shared" si="1889"/>
        <v>0</v>
      </c>
      <c r="DB1196" s="146">
        <f t="shared" si="1890"/>
        <v>0</v>
      </c>
      <c r="DC1196" s="146">
        <f t="shared" si="1891"/>
        <v>0</v>
      </c>
      <c r="DD1196" s="146">
        <f t="shared" si="1892"/>
        <v>0</v>
      </c>
      <c r="DE1196" s="146">
        <f t="shared" si="1893"/>
        <v>0</v>
      </c>
      <c r="DF1196" s="146">
        <f t="shared" si="1894"/>
        <v>0</v>
      </c>
      <c r="DG1196" s="146">
        <f t="shared" si="1895"/>
        <v>0</v>
      </c>
      <c r="DH1196" s="146">
        <f t="shared" si="1896"/>
        <v>0</v>
      </c>
      <c r="DI1196" s="146">
        <f t="shared" si="1897"/>
        <v>0</v>
      </c>
      <c r="DJ1196" s="146">
        <f t="shared" si="1898"/>
        <v>0</v>
      </c>
      <c r="DK1196" s="146">
        <f t="shared" si="1899"/>
        <v>0</v>
      </c>
      <c r="DL1196" s="146">
        <f t="shared" si="1900"/>
        <v>0</v>
      </c>
      <c r="DM1196" s="146">
        <f t="shared" si="1901"/>
        <v>0</v>
      </c>
      <c r="DN1196" s="65"/>
      <c r="DO1196" s="57"/>
      <c r="DP1196" s="57"/>
      <c r="DQ1196" s="58"/>
      <c r="DS1196" s="168" t="e">
        <f>IF(AND(DR1196=#REF!,BL1196=#REF!),'Tiến độ'!D1196,"")</f>
        <v>#REF!</v>
      </c>
    </row>
    <row r="1197" spans="1:123" ht="11.25" customHeight="1">
      <c r="A1197" s="309"/>
      <c r="B1197" s="312"/>
      <c r="C1197" s="254" t="s">
        <v>11963</v>
      </c>
      <c r="D1197" s="102" t="s">
        <v>11965</v>
      </c>
      <c r="E1197" s="103">
        <v>2</v>
      </c>
      <c r="F1197" s="104"/>
      <c r="G1197" s="105">
        <v>60</v>
      </c>
      <c r="H1197" s="106"/>
      <c r="I1197" s="107"/>
      <c r="J1197" s="28"/>
      <c r="K1197" s="108"/>
      <c r="L1197" s="109"/>
      <c r="M1197" s="109"/>
      <c r="N1197" s="110"/>
      <c r="O1197" s="108"/>
      <c r="P1197" s="109"/>
      <c r="Q1197" s="109"/>
      <c r="R1197" s="110"/>
      <c r="S1197" s="108"/>
      <c r="T1197" s="109"/>
      <c r="U1197" s="109"/>
      <c r="V1197" s="109"/>
      <c r="W1197" s="110"/>
      <c r="X1197" s="108"/>
      <c r="Y1197" s="109"/>
      <c r="Z1197" s="109"/>
      <c r="AA1197" s="110"/>
      <c r="AB1197" s="108"/>
      <c r="AC1197" s="109"/>
      <c r="AD1197" s="109"/>
      <c r="AE1197" s="110"/>
      <c r="AF1197" s="108"/>
      <c r="AG1197" s="109"/>
      <c r="AH1197" s="109"/>
      <c r="AI1197" s="362"/>
      <c r="AJ1197" s="363"/>
      <c r="AK1197" s="108"/>
      <c r="AL1197" s="109">
        <v>4</v>
      </c>
      <c r="AM1197" s="109">
        <v>4</v>
      </c>
      <c r="AN1197" s="110">
        <v>4</v>
      </c>
      <c r="AO1197" s="108">
        <v>4</v>
      </c>
      <c r="AP1197" s="109">
        <v>4</v>
      </c>
      <c r="AQ1197" s="109">
        <v>4</v>
      </c>
      <c r="AR1197" s="110">
        <v>4</v>
      </c>
      <c r="AS1197" s="111">
        <v>4</v>
      </c>
      <c r="AT1197" s="109">
        <v>4</v>
      </c>
      <c r="AU1197" s="109">
        <v>4</v>
      </c>
      <c r="AV1197" s="112">
        <v>4</v>
      </c>
      <c r="AW1197" s="108">
        <v>4</v>
      </c>
      <c r="AX1197" s="109">
        <v>4</v>
      </c>
      <c r="AY1197" s="109">
        <v>4</v>
      </c>
      <c r="AZ1197" s="109">
        <v>4</v>
      </c>
      <c r="BA1197" s="110"/>
      <c r="BB1197" s="111"/>
      <c r="BC1197" s="109"/>
      <c r="BD1197" s="109"/>
      <c r="BE1197" s="321"/>
      <c r="BF1197" s="322"/>
      <c r="BG1197" s="322"/>
      <c r="BH1197" s="322"/>
      <c r="BI1197" s="322"/>
      <c r="BJ1197" s="323"/>
      <c r="BK1197" s="48"/>
      <c r="BL1197" s="48"/>
      <c r="BN1197" s="146">
        <f t="shared" si="1902"/>
        <v>0</v>
      </c>
      <c r="BO1197" s="146">
        <f t="shared" si="1851"/>
        <v>0</v>
      </c>
      <c r="BP1197" s="146">
        <f t="shared" si="1852"/>
        <v>0</v>
      </c>
      <c r="BQ1197" s="146">
        <f t="shared" si="1853"/>
        <v>0</v>
      </c>
      <c r="BR1197" s="146">
        <f t="shared" si="1854"/>
        <v>0</v>
      </c>
      <c r="BS1197" s="146">
        <f t="shared" si="1855"/>
        <v>0</v>
      </c>
      <c r="BT1197" s="146">
        <f t="shared" si="1856"/>
        <v>0</v>
      </c>
      <c r="BU1197" s="146">
        <f t="shared" si="1857"/>
        <v>0</v>
      </c>
      <c r="BV1197" s="146">
        <f t="shared" si="1858"/>
        <v>0</v>
      </c>
      <c r="BW1197" s="146">
        <f t="shared" si="1859"/>
        <v>0</v>
      </c>
      <c r="BX1197" s="146">
        <f t="shared" si="1860"/>
        <v>0</v>
      </c>
      <c r="BY1197" s="146">
        <f t="shared" si="1861"/>
        <v>0</v>
      </c>
      <c r="BZ1197" s="146">
        <f t="shared" si="1862"/>
        <v>0</v>
      </c>
      <c r="CA1197" s="146">
        <f t="shared" si="1863"/>
        <v>0</v>
      </c>
      <c r="CB1197" s="146">
        <f t="shared" si="1864"/>
        <v>0</v>
      </c>
      <c r="CC1197" s="146">
        <f t="shared" si="1865"/>
        <v>0</v>
      </c>
      <c r="CD1197" s="146">
        <f t="shared" si="1866"/>
        <v>0</v>
      </c>
      <c r="CE1197" s="146">
        <f t="shared" si="1867"/>
        <v>0</v>
      </c>
      <c r="CF1197" s="146">
        <f t="shared" si="1868"/>
        <v>0</v>
      </c>
      <c r="CG1197" s="146">
        <f t="shared" si="1869"/>
        <v>0</v>
      </c>
      <c r="CH1197" s="146">
        <f t="shared" si="1870"/>
        <v>0</v>
      </c>
      <c r="CI1197" s="146">
        <f t="shared" si="1871"/>
        <v>0</v>
      </c>
      <c r="CJ1197" s="146">
        <f t="shared" si="1872"/>
        <v>0</v>
      </c>
      <c r="CK1197" s="146">
        <f t="shared" si="1873"/>
        <v>0</v>
      </c>
      <c r="CL1197" s="146">
        <f t="shared" si="1874"/>
        <v>0</v>
      </c>
      <c r="CM1197" s="146">
        <f t="shared" si="1875"/>
        <v>0</v>
      </c>
      <c r="CN1197" s="146">
        <f t="shared" si="1876"/>
        <v>0</v>
      </c>
      <c r="CO1197" s="146">
        <f t="shared" si="1877"/>
        <v>0</v>
      </c>
      <c r="CP1197" s="146">
        <f t="shared" si="1878"/>
        <v>0</v>
      </c>
      <c r="CQ1197" s="146">
        <f t="shared" si="1879"/>
        <v>0</v>
      </c>
      <c r="CR1197" s="146">
        <f t="shared" si="1880"/>
        <v>0</v>
      </c>
      <c r="CS1197" s="146">
        <f t="shared" si="1881"/>
        <v>0</v>
      </c>
      <c r="CT1197" s="146">
        <f t="shared" si="1882"/>
        <v>0</v>
      </c>
      <c r="CU1197" s="146">
        <f t="shared" si="1883"/>
        <v>0</v>
      </c>
      <c r="CV1197" s="146">
        <f t="shared" si="1884"/>
        <v>0</v>
      </c>
      <c r="CW1197" s="146">
        <f t="shared" si="1885"/>
        <v>0</v>
      </c>
      <c r="CX1197" s="146">
        <f t="shared" si="1886"/>
        <v>0</v>
      </c>
      <c r="CY1197" s="146">
        <f t="shared" si="1887"/>
        <v>0</v>
      </c>
      <c r="CZ1197" s="146">
        <f t="shared" si="1888"/>
        <v>0</v>
      </c>
      <c r="DA1197" s="146">
        <f t="shared" si="1889"/>
        <v>0</v>
      </c>
      <c r="DB1197" s="146">
        <f t="shared" si="1890"/>
        <v>0</v>
      </c>
      <c r="DC1197" s="146">
        <f t="shared" si="1891"/>
        <v>0</v>
      </c>
      <c r="DD1197" s="146">
        <f t="shared" si="1892"/>
        <v>0</v>
      </c>
      <c r="DE1197" s="146">
        <f t="shared" si="1893"/>
        <v>0</v>
      </c>
      <c r="DF1197" s="146">
        <f t="shared" si="1894"/>
        <v>0</v>
      </c>
      <c r="DG1197" s="146">
        <f t="shared" si="1895"/>
        <v>0</v>
      </c>
      <c r="DH1197" s="146">
        <f t="shared" si="1896"/>
        <v>0</v>
      </c>
      <c r="DI1197" s="146">
        <f t="shared" si="1897"/>
        <v>0</v>
      </c>
      <c r="DJ1197" s="146">
        <f t="shared" si="1898"/>
        <v>0</v>
      </c>
      <c r="DK1197" s="146">
        <f t="shared" si="1899"/>
        <v>0</v>
      </c>
      <c r="DL1197" s="146">
        <f t="shared" si="1900"/>
        <v>0</v>
      </c>
      <c r="DM1197" s="146">
        <f t="shared" si="1901"/>
        <v>0</v>
      </c>
      <c r="DN1197" s="65"/>
      <c r="DO1197" s="57"/>
      <c r="DP1197" s="57"/>
      <c r="DQ1197" s="58"/>
      <c r="DS1197" s="168" t="e">
        <f>IF(AND(DR1197=#REF!,BL1197=#REF!),'Tiến độ'!D1197,"")</f>
        <v>#REF!</v>
      </c>
    </row>
    <row r="1198" spans="1:123" ht="11.25" customHeight="1">
      <c r="A1198" s="309"/>
      <c r="B1198" s="312"/>
      <c r="C1198" s="254" t="s">
        <v>1028</v>
      </c>
      <c r="D1198" s="102" t="s">
        <v>1029</v>
      </c>
      <c r="E1198" s="103">
        <v>2</v>
      </c>
      <c r="F1198" s="104">
        <v>30</v>
      </c>
      <c r="G1198" s="105"/>
      <c r="H1198" s="106">
        <f>H1192</f>
        <v>2</v>
      </c>
      <c r="I1198" s="107">
        <f>I1192</f>
        <v>0</v>
      </c>
      <c r="J1198" s="28"/>
      <c r="K1198" s="108"/>
      <c r="L1198" s="109"/>
      <c r="M1198" s="109"/>
      <c r="N1198" s="110"/>
      <c r="O1198" s="108"/>
      <c r="P1198" s="109"/>
      <c r="Q1198" s="109"/>
      <c r="R1198" s="110"/>
      <c r="S1198" s="108"/>
      <c r="T1198" s="109"/>
      <c r="U1198" s="109"/>
      <c r="V1198" s="109"/>
      <c r="W1198" s="110"/>
      <c r="X1198" s="108"/>
      <c r="Y1198" s="109"/>
      <c r="Z1198" s="109"/>
      <c r="AA1198" s="110"/>
      <c r="AB1198" s="108"/>
      <c r="AC1198" s="109"/>
      <c r="AD1198" s="109"/>
      <c r="AE1198" s="110"/>
      <c r="AF1198" s="108"/>
      <c r="AG1198" s="109"/>
      <c r="AH1198" s="109"/>
      <c r="AI1198" s="362"/>
      <c r="AJ1198" s="363"/>
      <c r="AK1198" s="108"/>
      <c r="AL1198" s="109">
        <v>2</v>
      </c>
      <c r="AM1198" s="109">
        <v>2</v>
      </c>
      <c r="AN1198" s="110">
        <v>2</v>
      </c>
      <c r="AO1198" s="108">
        <v>2</v>
      </c>
      <c r="AP1198" s="109">
        <v>2</v>
      </c>
      <c r="AQ1198" s="109">
        <v>2</v>
      </c>
      <c r="AR1198" s="110">
        <v>2</v>
      </c>
      <c r="AS1198" s="111">
        <v>2</v>
      </c>
      <c r="AT1198" s="109">
        <v>2</v>
      </c>
      <c r="AU1198" s="109">
        <v>2</v>
      </c>
      <c r="AV1198" s="112">
        <v>2</v>
      </c>
      <c r="AW1198" s="108">
        <v>2</v>
      </c>
      <c r="AX1198" s="109">
        <v>2</v>
      </c>
      <c r="AY1198" s="109">
        <v>2</v>
      </c>
      <c r="AZ1198" s="109">
        <v>2</v>
      </c>
      <c r="BA1198" s="110" t="s">
        <v>163</v>
      </c>
      <c r="BB1198" s="111" t="s">
        <v>163</v>
      </c>
      <c r="BC1198" s="109" t="s">
        <v>163</v>
      </c>
      <c r="BD1198" s="109" t="s">
        <v>163</v>
      </c>
      <c r="BE1198" s="321"/>
      <c r="BF1198" s="322"/>
      <c r="BG1198" s="322"/>
      <c r="BH1198" s="322"/>
      <c r="BI1198" s="322"/>
      <c r="BJ1198" s="323"/>
      <c r="BK1198" s="48" t="s">
        <v>1077</v>
      </c>
      <c r="BL1198" s="48" t="s">
        <v>60</v>
      </c>
      <c r="BN1198" s="146">
        <f t="shared" si="1902"/>
        <v>0</v>
      </c>
      <c r="BO1198" s="146">
        <f t="shared" si="1851"/>
        <v>0</v>
      </c>
      <c r="BP1198" s="146">
        <f t="shared" si="1852"/>
        <v>0</v>
      </c>
      <c r="BQ1198" s="146">
        <f t="shared" si="1853"/>
        <v>0</v>
      </c>
      <c r="BR1198" s="146">
        <f t="shared" si="1854"/>
        <v>0</v>
      </c>
      <c r="BS1198" s="146">
        <f t="shared" si="1855"/>
        <v>0</v>
      </c>
      <c r="BT1198" s="146">
        <f t="shared" si="1856"/>
        <v>0</v>
      </c>
      <c r="BU1198" s="146">
        <f t="shared" si="1857"/>
        <v>0</v>
      </c>
      <c r="BV1198" s="146">
        <f t="shared" si="1858"/>
        <v>0</v>
      </c>
      <c r="BW1198" s="146">
        <f t="shared" si="1859"/>
        <v>0</v>
      </c>
      <c r="BX1198" s="146">
        <f t="shared" si="1860"/>
        <v>0</v>
      </c>
      <c r="BY1198" s="146">
        <f t="shared" si="1861"/>
        <v>0</v>
      </c>
      <c r="BZ1198" s="146">
        <f t="shared" si="1862"/>
        <v>0</v>
      </c>
      <c r="CA1198" s="146">
        <f t="shared" si="1863"/>
        <v>0</v>
      </c>
      <c r="CB1198" s="146">
        <f t="shared" si="1864"/>
        <v>0</v>
      </c>
      <c r="CC1198" s="146">
        <f t="shared" si="1865"/>
        <v>0</v>
      </c>
      <c r="CD1198" s="146">
        <f t="shared" si="1866"/>
        <v>0</v>
      </c>
      <c r="CE1198" s="146">
        <f t="shared" si="1867"/>
        <v>0</v>
      </c>
      <c r="CF1198" s="146">
        <f t="shared" si="1868"/>
        <v>0</v>
      </c>
      <c r="CG1198" s="146">
        <f t="shared" si="1869"/>
        <v>0</v>
      </c>
      <c r="CH1198" s="146">
        <f t="shared" si="1870"/>
        <v>0</v>
      </c>
      <c r="CI1198" s="146">
        <f t="shared" si="1871"/>
        <v>0</v>
      </c>
      <c r="CJ1198" s="146">
        <f t="shared" si="1872"/>
        <v>0</v>
      </c>
      <c r="CK1198" s="146">
        <f t="shared" si="1873"/>
        <v>0</v>
      </c>
      <c r="CL1198" s="146">
        <f t="shared" si="1874"/>
        <v>0</v>
      </c>
      <c r="CM1198" s="146">
        <f t="shared" si="1875"/>
        <v>0</v>
      </c>
      <c r="CN1198" s="146">
        <f t="shared" si="1876"/>
        <v>0</v>
      </c>
      <c r="CO1198" s="146">
        <f t="shared" si="1877"/>
        <v>4</v>
      </c>
      <c r="CP1198" s="146">
        <f t="shared" si="1878"/>
        <v>4</v>
      </c>
      <c r="CQ1198" s="146">
        <f t="shared" si="1879"/>
        <v>4</v>
      </c>
      <c r="CR1198" s="146">
        <f t="shared" si="1880"/>
        <v>4</v>
      </c>
      <c r="CS1198" s="146">
        <f t="shared" si="1881"/>
        <v>4</v>
      </c>
      <c r="CT1198" s="146">
        <f t="shared" si="1882"/>
        <v>4</v>
      </c>
      <c r="CU1198" s="146">
        <f t="shared" si="1883"/>
        <v>4</v>
      </c>
      <c r="CV1198" s="146">
        <f t="shared" si="1884"/>
        <v>4</v>
      </c>
      <c r="CW1198" s="146">
        <f t="shared" si="1885"/>
        <v>4</v>
      </c>
      <c r="CX1198" s="146">
        <f t="shared" si="1886"/>
        <v>4</v>
      </c>
      <c r="CY1198" s="146">
        <f t="shared" si="1887"/>
        <v>4</v>
      </c>
      <c r="CZ1198" s="146">
        <f t="shared" si="1888"/>
        <v>4</v>
      </c>
      <c r="DA1198" s="146">
        <f t="shared" si="1889"/>
        <v>4</v>
      </c>
      <c r="DB1198" s="146">
        <f t="shared" si="1890"/>
        <v>4</v>
      </c>
      <c r="DC1198" s="146">
        <f t="shared" si="1891"/>
        <v>4</v>
      </c>
      <c r="DD1198" s="146">
        <f t="shared" si="1892"/>
        <v>0</v>
      </c>
      <c r="DE1198" s="146">
        <f t="shared" si="1893"/>
        <v>0</v>
      </c>
      <c r="DF1198" s="146">
        <f t="shared" si="1894"/>
        <v>0</v>
      </c>
      <c r="DG1198" s="146">
        <f t="shared" si="1895"/>
        <v>0</v>
      </c>
      <c r="DH1198" s="146">
        <f t="shared" si="1896"/>
        <v>0</v>
      </c>
      <c r="DI1198" s="146">
        <f t="shared" si="1897"/>
        <v>0</v>
      </c>
      <c r="DJ1198" s="146">
        <f t="shared" si="1898"/>
        <v>0</v>
      </c>
      <c r="DK1198" s="146">
        <f t="shared" si="1899"/>
        <v>0</v>
      </c>
      <c r="DL1198" s="146">
        <f t="shared" si="1900"/>
        <v>0</v>
      </c>
      <c r="DM1198" s="146">
        <f t="shared" si="1901"/>
        <v>0</v>
      </c>
      <c r="DN1198" s="65">
        <f t="shared" ref="DN1198" si="1930">F1198*H1198</f>
        <v>60</v>
      </c>
      <c r="DO1198" s="57" t="str">
        <f t="shared" ref="DO1198" si="1931">IF(COUNTA(K1198:AC1198)&gt;0,DN1198,"")</f>
        <v/>
      </c>
      <c r="DP1198" s="57" t="str">
        <f t="shared" ref="DP1198" si="1932">IF(DO1198="",IF(COUNT(AD1198:AH1198,AK1198)&gt;0,DN1198,""),"")</f>
        <v/>
      </c>
      <c r="DQ1198" s="58">
        <f t="shared" ref="DQ1198" si="1933">IF(AND(DO1198="",DP1198=""),IF(COUNTA(AL1198:BD1198)&gt;0,DN1198,""),"")</f>
        <v>60</v>
      </c>
      <c r="DR1198" s="1">
        <f t="shared" ref="DR1198" si="1934">IF(DQ1198="",1,2)</f>
        <v>2</v>
      </c>
      <c r="DS1198" s="168" t="e">
        <f>IF(AND(DR1198=#REF!,BL1198=#REF!),'Tiến độ'!D1198,"")</f>
        <v>#REF!</v>
      </c>
    </row>
    <row r="1199" spans="1:123" ht="11.25" customHeight="1">
      <c r="A1199" s="309" t="str">
        <f>IF(B1199="","",MAX($A$7:A1192)+1)</f>
        <v/>
      </c>
      <c r="B1199" s="312"/>
      <c r="C1199" s="254" t="s">
        <v>16</v>
      </c>
      <c r="D1199" s="102" t="s">
        <v>242</v>
      </c>
      <c r="E1199" s="103">
        <v>2</v>
      </c>
      <c r="F1199" s="104">
        <v>39</v>
      </c>
      <c r="G1199" s="105"/>
      <c r="H1199" s="106">
        <f>H1198</f>
        <v>2</v>
      </c>
      <c r="I1199" s="107">
        <f>I1198</f>
        <v>0</v>
      </c>
      <c r="J1199" s="28"/>
      <c r="K1199" s="108"/>
      <c r="L1199" s="109"/>
      <c r="M1199" s="109"/>
      <c r="N1199" s="110"/>
      <c r="O1199" s="108"/>
      <c r="P1199" s="109"/>
      <c r="Q1199" s="109"/>
      <c r="R1199" s="110"/>
      <c r="S1199" s="108"/>
      <c r="T1199" s="109"/>
      <c r="U1199" s="109"/>
      <c r="V1199" s="109"/>
      <c r="W1199" s="110"/>
      <c r="X1199" s="108"/>
      <c r="Y1199" s="109"/>
      <c r="Z1199" s="109"/>
      <c r="AA1199" s="110"/>
      <c r="AB1199" s="108"/>
      <c r="AC1199" s="109"/>
      <c r="AD1199" s="109"/>
      <c r="AE1199" s="110"/>
      <c r="AF1199" s="108"/>
      <c r="AG1199" s="109"/>
      <c r="AH1199" s="109"/>
      <c r="AI1199" s="362"/>
      <c r="AJ1199" s="363"/>
      <c r="AK1199" s="108"/>
      <c r="AL1199" s="109">
        <v>3</v>
      </c>
      <c r="AM1199" s="109">
        <v>3</v>
      </c>
      <c r="AN1199" s="110">
        <v>3</v>
      </c>
      <c r="AO1199" s="108">
        <v>3</v>
      </c>
      <c r="AP1199" s="109">
        <v>3</v>
      </c>
      <c r="AQ1199" s="109">
        <v>3</v>
      </c>
      <c r="AR1199" s="110">
        <v>3</v>
      </c>
      <c r="AS1199" s="111">
        <v>3</v>
      </c>
      <c r="AT1199" s="109">
        <v>3</v>
      </c>
      <c r="AU1199" s="109">
        <v>3</v>
      </c>
      <c r="AV1199" s="112">
        <v>3</v>
      </c>
      <c r="AW1199" s="108">
        <v>3</v>
      </c>
      <c r="AX1199" s="109">
        <v>3</v>
      </c>
      <c r="AY1199" s="109"/>
      <c r="AZ1199" s="109"/>
      <c r="BA1199" s="110" t="s">
        <v>163</v>
      </c>
      <c r="BB1199" s="111" t="s">
        <v>163</v>
      </c>
      <c r="BC1199" s="109" t="s">
        <v>163</v>
      </c>
      <c r="BD1199" s="109" t="s">
        <v>163</v>
      </c>
      <c r="BE1199" s="321"/>
      <c r="BF1199" s="322"/>
      <c r="BG1199" s="322"/>
      <c r="BH1199" s="322"/>
      <c r="BI1199" s="322"/>
      <c r="BJ1199" s="323"/>
      <c r="BK1199" s="48" t="s">
        <v>1111</v>
      </c>
      <c r="BL1199" s="48" t="s">
        <v>16</v>
      </c>
      <c r="BN1199" s="146">
        <f t="shared" si="1902"/>
        <v>0</v>
      </c>
      <c r="BO1199" s="146">
        <f t="shared" si="1851"/>
        <v>0</v>
      </c>
      <c r="BP1199" s="146">
        <f t="shared" si="1852"/>
        <v>0</v>
      </c>
      <c r="BQ1199" s="146">
        <f t="shared" si="1853"/>
        <v>0</v>
      </c>
      <c r="BR1199" s="146">
        <f t="shared" si="1854"/>
        <v>0</v>
      </c>
      <c r="BS1199" s="146">
        <f t="shared" si="1855"/>
        <v>0</v>
      </c>
      <c r="BT1199" s="146">
        <f t="shared" si="1856"/>
        <v>0</v>
      </c>
      <c r="BU1199" s="146">
        <f t="shared" si="1857"/>
        <v>0</v>
      </c>
      <c r="BV1199" s="146">
        <f t="shared" si="1858"/>
        <v>0</v>
      </c>
      <c r="BW1199" s="146">
        <f t="shared" si="1859"/>
        <v>0</v>
      </c>
      <c r="BX1199" s="146">
        <f t="shared" si="1860"/>
        <v>0</v>
      </c>
      <c r="BY1199" s="146">
        <f t="shared" si="1861"/>
        <v>0</v>
      </c>
      <c r="BZ1199" s="146">
        <f t="shared" si="1862"/>
        <v>0</v>
      </c>
      <c r="CA1199" s="146">
        <f t="shared" si="1863"/>
        <v>0</v>
      </c>
      <c r="CB1199" s="146">
        <f t="shared" si="1864"/>
        <v>0</v>
      </c>
      <c r="CC1199" s="146">
        <f t="shared" si="1865"/>
        <v>0</v>
      </c>
      <c r="CD1199" s="146">
        <f t="shared" si="1866"/>
        <v>0</v>
      </c>
      <c r="CE1199" s="146">
        <f t="shared" si="1867"/>
        <v>0</v>
      </c>
      <c r="CF1199" s="146">
        <f t="shared" si="1868"/>
        <v>0</v>
      </c>
      <c r="CG1199" s="146">
        <f t="shared" si="1869"/>
        <v>0</v>
      </c>
      <c r="CH1199" s="146">
        <f t="shared" si="1870"/>
        <v>0</v>
      </c>
      <c r="CI1199" s="146">
        <f t="shared" si="1871"/>
        <v>0</v>
      </c>
      <c r="CJ1199" s="146">
        <f t="shared" si="1872"/>
        <v>0</v>
      </c>
      <c r="CK1199" s="146">
        <f t="shared" si="1873"/>
        <v>0</v>
      </c>
      <c r="CL1199" s="146">
        <f t="shared" si="1874"/>
        <v>0</v>
      </c>
      <c r="CM1199" s="146">
        <f t="shared" si="1875"/>
        <v>0</v>
      </c>
      <c r="CN1199" s="146">
        <f t="shared" si="1876"/>
        <v>0</v>
      </c>
      <c r="CO1199" s="146">
        <f t="shared" si="1877"/>
        <v>6</v>
      </c>
      <c r="CP1199" s="146">
        <f t="shared" si="1878"/>
        <v>6</v>
      </c>
      <c r="CQ1199" s="146">
        <f t="shared" si="1879"/>
        <v>6</v>
      </c>
      <c r="CR1199" s="146">
        <f t="shared" si="1880"/>
        <v>6</v>
      </c>
      <c r="CS1199" s="146">
        <f t="shared" si="1881"/>
        <v>6</v>
      </c>
      <c r="CT1199" s="146">
        <f t="shared" si="1882"/>
        <v>6</v>
      </c>
      <c r="CU1199" s="146">
        <f t="shared" si="1883"/>
        <v>6</v>
      </c>
      <c r="CV1199" s="146">
        <f t="shared" si="1884"/>
        <v>6</v>
      </c>
      <c r="CW1199" s="146">
        <f t="shared" si="1885"/>
        <v>6</v>
      </c>
      <c r="CX1199" s="146">
        <f t="shared" si="1886"/>
        <v>6</v>
      </c>
      <c r="CY1199" s="146">
        <f t="shared" si="1887"/>
        <v>6</v>
      </c>
      <c r="CZ1199" s="146">
        <f t="shared" si="1888"/>
        <v>6</v>
      </c>
      <c r="DA1199" s="146">
        <f t="shared" si="1889"/>
        <v>6</v>
      </c>
      <c r="DB1199" s="146">
        <f t="shared" si="1890"/>
        <v>0</v>
      </c>
      <c r="DC1199" s="146">
        <f t="shared" si="1891"/>
        <v>0</v>
      </c>
      <c r="DD1199" s="146">
        <f t="shared" si="1892"/>
        <v>0</v>
      </c>
      <c r="DE1199" s="146">
        <f t="shared" si="1893"/>
        <v>0</v>
      </c>
      <c r="DF1199" s="146">
        <f t="shared" si="1894"/>
        <v>0</v>
      </c>
      <c r="DG1199" s="146">
        <f t="shared" si="1895"/>
        <v>0</v>
      </c>
      <c r="DH1199" s="146">
        <f t="shared" si="1896"/>
        <v>0</v>
      </c>
      <c r="DI1199" s="146">
        <f t="shared" si="1897"/>
        <v>0</v>
      </c>
      <c r="DJ1199" s="146">
        <f t="shared" si="1898"/>
        <v>0</v>
      </c>
      <c r="DK1199" s="146">
        <f t="shared" si="1899"/>
        <v>0</v>
      </c>
      <c r="DL1199" s="146">
        <f t="shared" si="1900"/>
        <v>0</v>
      </c>
      <c r="DM1199" s="146">
        <f t="shared" si="1901"/>
        <v>0</v>
      </c>
      <c r="DN1199" s="65">
        <f t="shared" si="1922"/>
        <v>78</v>
      </c>
      <c r="DO1199" s="57" t="str">
        <f t="shared" si="1923"/>
        <v/>
      </c>
      <c r="DP1199" s="57" t="str">
        <f t="shared" si="1809"/>
        <v/>
      </c>
      <c r="DQ1199" s="58">
        <f t="shared" si="1810"/>
        <v>78</v>
      </c>
      <c r="DR1199" s="1">
        <f t="shared" si="1924"/>
        <v>2</v>
      </c>
      <c r="DS1199" s="168" t="e">
        <f>IF(AND(DR1199=#REF!,BL1199=#REF!),'Tiến độ'!D1199,"")</f>
        <v>#REF!</v>
      </c>
    </row>
    <row r="1200" spans="1:123" ht="11.25" customHeight="1">
      <c r="A1200" s="309" t="str">
        <f>IF(B1200="","",MAX($A$7:A1199)+1)</f>
        <v/>
      </c>
      <c r="B1200" s="312"/>
      <c r="C1200" s="254" t="s">
        <v>426</v>
      </c>
      <c r="D1200" s="102" t="s">
        <v>213</v>
      </c>
      <c r="E1200" s="103">
        <v>3</v>
      </c>
      <c r="F1200" s="104">
        <v>60</v>
      </c>
      <c r="G1200" s="105"/>
      <c r="H1200" s="106">
        <f t="shared" ref="H1200:H1202" si="1935">H1199</f>
        <v>2</v>
      </c>
      <c r="I1200" s="107">
        <f t="shared" ref="I1200:I1202" si="1936">I1199</f>
        <v>0</v>
      </c>
      <c r="J1200" s="28"/>
      <c r="K1200" s="108"/>
      <c r="L1200" s="109"/>
      <c r="M1200" s="109"/>
      <c r="N1200" s="110"/>
      <c r="O1200" s="108"/>
      <c r="P1200" s="109"/>
      <c r="Q1200" s="109"/>
      <c r="R1200" s="110"/>
      <c r="S1200" s="108"/>
      <c r="T1200" s="109"/>
      <c r="U1200" s="109"/>
      <c r="V1200" s="109"/>
      <c r="W1200" s="110"/>
      <c r="X1200" s="108"/>
      <c r="Y1200" s="109"/>
      <c r="Z1200" s="109"/>
      <c r="AA1200" s="110"/>
      <c r="AB1200" s="108"/>
      <c r="AC1200" s="109"/>
      <c r="AD1200" s="109"/>
      <c r="AE1200" s="110"/>
      <c r="AF1200" s="108"/>
      <c r="AG1200" s="109"/>
      <c r="AH1200" s="109"/>
      <c r="AI1200" s="362"/>
      <c r="AJ1200" s="363"/>
      <c r="AK1200" s="108"/>
      <c r="AL1200" s="109">
        <v>4</v>
      </c>
      <c r="AM1200" s="109">
        <v>4</v>
      </c>
      <c r="AN1200" s="110">
        <v>4</v>
      </c>
      <c r="AO1200" s="108">
        <v>4</v>
      </c>
      <c r="AP1200" s="109">
        <v>4</v>
      </c>
      <c r="AQ1200" s="109">
        <v>4</v>
      </c>
      <c r="AR1200" s="110">
        <v>4</v>
      </c>
      <c r="AS1200" s="111">
        <v>4</v>
      </c>
      <c r="AT1200" s="109">
        <v>4</v>
      </c>
      <c r="AU1200" s="109">
        <v>4</v>
      </c>
      <c r="AV1200" s="112">
        <v>4</v>
      </c>
      <c r="AW1200" s="108">
        <v>4</v>
      </c>
      <c r="AX1200" s="109">
        <v>4</v>
      </c>
      <c r="AY1200" s="109">
        <v>4</v>
      </c>
      <c r="AZ1200" s="109">
        <v>4</v>
      </c>
      <c r="BA1200" s="110" t="s">
        <v>163</v>
      </c>
      <c r="BB1200" s="111" t="s">
        <v>163</v>
      </c>
      <c r="BC1200" s="109" t="s">
        <v>163</v>
      </c>
      <c r="BD1200" s="109" t="s">
        <v>163</v>
      </c>
      <c r="BE1200" s="321"/>
      <c r="BF1200" s="322"/>
      <c r="BG1200" s="322"/>
      <c r="BH1200" s="322"/>
      <c r="BI1200" s="322"/>
      <c r="BJ1200" s="323"/>
      <c r="BK1200" s="48" t="s">
        <v>1077</v>
      </c>
      <c r="BL1200" s="48" t="s">
        <v>57</v>
      </c>
      <c r="BN1200" s="146">
        <f t="shared" si="1902"/>
        <v>0</v>
      </c>
      <c r="BO1200" s="146">
        <f t="shared" si="1851"/>
        <v>0</v>
      </c>
      <c r="BP1200" s="146">
        <f t="shared" si="1852"/>
        <v>0</v>
      </c>
      <c r="BQ1200" s="146">
        <f t="shared" si="1853"/>
        <v>0</v>
      </c>
      <c r="BR1200" s="146">
        <f t="shared" si="1854"/>
        <v>0</v>
      </c>
      <c r="BS1200" s="146">
        <f t="shared" si="1855"/>
        <v>0</v>
      </c>
      <c r="BT1200" s="146">
        <f t="shared" si="1856"/>
        <v>0</v>
      </c>
      <c r="BU1200" s="146">
        <f t="shared" si="1857"/>
        <v>0</v>
      </c>
      <c r="BV1200" s="146">
        <f t="shared" si="1858"/>
        <v>0</v>
      </c>
      <c r="BW1200" s="146">
        <f t="shared" si="1859"/>
        <v>0</v>
      </c>
      <c r="BX1200" s="146">
        <f t="shared" si="1860"/>
        <v>0</v>
      </c>
      <c r="BY1200" s="146">
        <f t="shared" si="1861"/>
        <v>0</v>
      </c>
      <c r="BZ1200" s="146">
        <f t="shared" si="1862"/>
        <v>0</v>
      </c>
      <c r="CA1200" s="146">
        <f t="shared" si="1863"/>
        <v>0</v>
      </c>
      <c r="CB1200" s="146">
        <f t="shared" si="1864"/>
        <v>0</v>
      </c>
      <c r="CC1200" s="146">
        <f t="shared" si="1865"/>
        <v>0</v>
      </c>
      <c r="CD1200" s="146">
        <f t="shared" si="1866"/>
        <v>0</v>
      </c>
      <c r="CE1200" s="146">
        <f t="shared" si="1867"/>
        <v>0</v>
      </c>
      <c r="CF1200" s="146">
        <f t="shared" si="1868"/>
        <v>0</v>
      </c>
      <c r="CG1200" s="146">
        <f t="shared" si="1869"/>
        <v>0</v>
      </c>
      <c r="CH1200" s="146">
        <f t="shared" si="1870"/>
        <v>0</v>
      </c>
      <c r="CI1200" s="146">
        <f t="shared" si="1871"/>
        <v>0</v>
      </c>
      <c r="CJ1200" s="146">
        <f t="shared" si="1872"/>
        <v>0</v>
      </c>
      <c r="CK1200" s="146">
        <f t="shared" si="1873"/>
        <v>0</v>
      </c>
      <c r="CL1200" s="146">
        <f t="shared" si="1874"/>
        <v>0</v>
      </c>
      <c r="CM1200" s="146">
        <f t="shared" si="1875"/>
        <v>0</v>
      </c>
      <c r="CN1200" s="146">
        <f t="shared" si="1876"/>
        <v>0</v>
      </c>
      <c r="CO1200" s="146">
        <f t="shared" si="1877"/>
        <v>8</v>
      </c>
      <c r="CP1200" s="146">
        <f t="shared" si="1878"/>
        <v>8</v>
      </c>
      <c r="CQ1200" s="146">
        <f t="shared" si="1879"/>
        <v>8</v>
      </c>
      <c r="CR1200" s="146">
        <f t="shared" si="1880"/>
        <v>8</v>
      </c>
      <c r="CS1200" s="146">
        <f t="shared" si="1881"/>
        <v>8</v>
      </c>
      <c r="CT1200" s="146">
        <f t="shared" si="1882"/>
        <v>8</v>
      </c>
      <c r="CU1200" s="146">
        <f t="shared" si="1883"/>
        <v>8</v>
      </c>
      <c r="CV1200" s="146">
        <f t="shared" si="1884"/>
        <v>8</v>
      </c>
      <c r="CW1200" s="146">
        <f t="shared" si="1885"/>
        <v>8</v>
      </c>
      <c r="CX1200" s="146">
        <f t="shared" si="1886"/>
        <v>8</v>
      </c>
      <c r="CY1200" s="146">
        <f t="shared" si="1887"/>
        <v>8</v>
      </c>
      <c r="CZ1200" s="146">
        <f t="shared" si="1888"/>
        <v>8</v>
      </c>
      <c r="DA1200" s="146">
        <f t="shared" si="1889"/>
        <v>8</v>
      </c>
      <c r="DB1200" s="146">
        <f t="shared" si="1890"/>
        <v>8</v>
      </c>
      <c r="DC1200" s="146">
        <f t="shared" si="1891"/>
        <v>8</v>
      </c>
      <c r="DD1200" s="146">
        <f t="shared" si="1892"/>
        <v>0</v>
      </c>
      <c r="DE1200" s="146">
        <f t="shared" si="1893"/>
        <v>0</v>
      </c>
      <c r="DF1200" s="146">
        <f t="shared" si="1894"/>
        <v>0</v>
      </c>
      <c r="DG1200" s="146">
        <f t="shared" si="1895"/>
        <v>0</v>
      </c>
      <c r="DH1200" s="146">
        <f t="shared" si="1896"/>
        <v>0</v>
      </c>
      <c r="DI1200" s="146">
        <f t="shared" si="1897"/>
        <v>0</v>
      </c>
      <c r="DJ1200" s="146">
        <f t="shared" si="1898"/>
        <v>0</v>
      </c>
      <c r="DK1200" s="146">
        <f t="shared" si="1899"/>
        <v>0</v>
      </c>
      <c r="DL1200" s="146">
        <f t="shared" si="1900"/>
        <v>0</v>
      </c>
      <c r="DM1200" s="146">
        <f t="shared" si="1901"/>
        <v>0</v>
      </c>
      <c r="DN1200" s="65">
        <f t="shared" si="1922"/>
        <v>120</v>
      </c>
      <c r="DO1200" s="57" t="str">
        <f t="shared" si="1923"/>
        <v/>
      </c>
      <c r="DP1200" s="57" t="str">
        <f t="shared" si="1809"/>
        <v/>
      </c>
      <c r="DQ1200" s="58">
        <f t="shared" si="1810"/>
        <v>120</v>
      </c>
      <c r="DR1200" s="1">
        <f t="shared" si="1924"/>
        <v>2</v>
      </c>
      <c r="DS1200" s="168" t="e">
        <f>IF(AND(DR1200=#REF!,BL1200=#REF!),'Tiến độ'!D1200,"")</f>
        <v>#REF!</v>
      </c>
    </row>
    <row r="1201" spans="1:123" ht="11.25" customHeight="1">
      <c r="A1201" s="309" t="str">
        <f>IF(B1201="","",MAX($A$7:A1200)+1)</f>
        <v/>
      </c>
      <c r="B1201" s="312"/>
      <c r="C1201" s="254" t="s">
        <v>1030</v>
      </c>
      <c r="D1201" s="102" t="s">
        <v>11946</v>
      </c>
      <c r="E1201" s="103">
        <v>2</v>
      </c>
      <c r="F1201" s="104">
        <v>30</v>
      </c>
      <c r="G1201" s="105"/>
      <c r="H1201" s="106">
        <f t="shared" si="1935"/>
        <v>2</v>
      </c>
      <c r="I1201" s="107">
        <f t="shared" si="1936"/>
        <v>0</v>
      </c>
      <c r="J1201" s="28"/>
      <c r="K1201" s="108"/>
      <c r="L1201" s="109"/>
      <c r="M1201" s="109"/>
      <c r="N1201" s="110"/>
      <c r="O1201" s="108"/>
      <c r="P1201" s="109"/>
      <c r="Q1201" s="109"/>
      <c r="R1201" s="110"/>
      <c r="S1201" s="108"/>
      <c r="T1201" s="109"/>
      <c r="U1201" s="109"/>
      <c r="V1201" s="109"/>
      <c r="W1201" s="110"/>
      <c r="X1201" s="108"/>
      <c r="Y1201" s="109"/>
      <c r="Z1201" s="109"/>
      <c r="AA1201" s="110"/>
      <c r="AB1201" s="108"/>
      <c r="AC1201" s="109"/>
      <c r="AD1201" s="109"/>
      <c r="AE1201" s="110"/>
      <c r="AF1201" s="108"/>
      <c r="AG1201" s="109"/>
      <c r="AH1201" s="109"/>
      <c r="AI1201" s="362"/>
      <c r="AJ1201" s="363"/>
      <c r="AK1201" s="108"/>
      <c r="AL1201" s="109">
        <v>2</v>
      </c>
      <c r="AM1201" s="109">
        <v>2</v>
      </c>
      <c r="AN1201" s="110">
        <v>2</v>
      </c>
      <c r="AO1201" s="108">
        <v>2</v>
      </c>
      <c r="AP1201" s="109">
        <v>2</v>
      </c>
      <c r="AQ1201" s="109">
        <v>2</v>
      </c>
      <c r="AR1201" s="110">
        <v>2</v>
      </c>
      <c r="AS1201" s="111">
        <v>2</v>
      </c>
      <c r="AT1201" s="109">
        <v>2</v>
      </c>
      <c r="AU1201" s="109">
        <v>2</v>
      </c>
      <c r="AV1201" s="112">
        <v>2</v>
      </c>
      <c r="AW1201" s="108">
        <v>2</v>
      </c>
      <c r="AX1201" s="109">
        <v>2</v>
      </c>
      <c r="AY1201" s="109">
        <v>2</v>
      </c>
      <c r="AZ1201" s="109">
        <v>2</v>
      </c>
      <c r="BA1201" s="110" t="s">
        <v>163</v>
      </c>
      <c r="BB1201" s="111" t="s">
        <v>163</v>
      </c>
      <c r="BC1201" s="109" t="s">
        <v>163</v>
      </c>
      <c r="BD1201" s="109" t="s">
        <v>163</v>
      </c>
      <c r="BE1201" s="321"/>
      <c r="BF1201" s="322"/>
      <c r="BG1201" s="322"/>
      <c r="BH1201" s="322"/>
      <c r="BI1201" s="322"/>
      <c r="BJ1201" s="323"/>
      <c r="BK1201" s="48" t="s">
        <v>1077</v>
      </c>
      <c r="BL1201" s="48" t="s">
        <v>30</v>
      </c>
      <c r="BN1201" s="146">
        <f t="shared" si="1902"/>
        <v>0</v>
      </c>
      <c r="BO1201" s="146">
        <f t="shared" si="1851"/>
        <v>0</v>
      </c>
      <c r="BP1201" s="146">
        <f t="shared" si="1852"/>
        <v>0</v>
      </c>
      <c r="BQ1201" s="146">
        <f t="shared" si="1853"/>
        <v>0</v>
      </c>
      <c r="BR1201" s="146">
        <f t="shared" si="1854"/>
        <v>0</v>
      </c>
      <c r="BS1201" s="146">
        <f t="shared" si="1855"/>
        <v>0</v>
      </c>
      <c r="BT1201" s="146">
        <f t="shared" si="1856"/>
        <v>0</v>
      </c>
      <c r="BU1201" s="146">
        <f t="shared" si="1857"/>
        <v>0</v>
      </c>
      <c r="BV1201" s="146">
        <f t="shared" si="1858"/>
        <v>0</v>
      </c>
      <c r="BW1201" s="146">
        <f t="shared" si="1859"/>
        <v>0</v>
      </c>
      <c r="BX1201" s="146">
        <f t="shared" si="1860"/>
        <v>0</v>
      </c>
      <c r="BY1201" s="146">
        <f t="shared" si="1861"/>
        <v>0</v>
      </c>
      <c r="BZ1201" s="146">
        <f t="shared" si="1862"/>
        <v>0</v>
      </c>
      <c r="CA1201" s="146">
        <f t="shared" si="1863"/>
        <v>0</v>
      </c>
      <c r="CB1201" s="146">
        <f t="shared" si="1864"/>
        <v>0</v>
      </c>
      <c r="CC1201" s="146">
        <f t="shared" si="1865"/>
        <v>0</v>
      </c>
      <c r="CD1201" s="146">
        <f t="shared" si="1866"/>
        <v>0</v>
      </c>
      <c r="CE1201" s="146">
        <f t="shared" si="1867"/>
        <v>0</v>
      </c>
      <c r="CF1201" s="146">
        <f t="shared" si="1868"/>
        <v>0</v>
      </c>
      <c r="CG1201" s="146">
        <f t="shared" si="1869"/>
        <v>0</v>
      </c>
      <c r="CH1201" s="146">
        <f t="shared" si="1870"/>
        <v>0</v>
      </c>
      <c r="CI1201" s="146">
        <f t="shared" si="1871"/>
        <v>0</v>
      </c>
      <c r="CJ1201" s="146">
        <f t="shared" si="1872"/>
        <v>0</v>
      </c>
      <c r="CK1201" s="146">
        <f t="shared" si="1873"/>
        <v>0</v>
      </c>
      <c r="CL1201" s="146">
        <f t="shared" si="1874"/>
        <v>0</v>
      </c>
      <c r="CM1201" s="146">
        <f t="shared" si="1875"/>
        <v>0</v>
      </c>
      <c r="CN1201" s="146">
        <f t="shared" si="1876"/>
        <v>0</v>
      </c>
      <c r="CO1201" s="146">
        <f t="shared" si="1877"/>
        <v>4</v>
      </c>
      <c r="CP1201" s="146">
        <f t="shared" si="1878"/>
        <v>4</v>
      </c>
      <c r="CQ1201" s="146">
        <f t="shared" si="1879"/>
        <v>4</v>
      </c>
      <c r="CR1201" s="146">
        <f t="shared" si="1880"/>
        <v>4</v>
      </c>
      <c r="CS1201" s="146">
        <f t="shared" si="1881"/>
        <v>4</v>
      </c>
      <c r="CT1201" s="146">
        <f t="shared" si="1882"/>
        <v>4</v>
      </c>
      <c r="CU1201" s="146">
        <f t="shared" si="1883"/>
        <v>4</v>
      </c>
      <c r="CV1201" s="146">
        <f t="shared" si="1884"/>
        <v>4</v>
      </c>
      <c r="CW1201" s="146">
        <f t="shared" si="1885"/>
        <v>4</v>
      </c>
      <c r="CX1201" s="146">
        <f t="shared" si="1886"/>
        <v>4</v>
      </c>
      <c r="CY1201" s="146">
        <f t="shared" si="1887"/>
        <v>4</v>
      </c>
      <c r="CZ1201" s="146">
        <f t="shared" si="1888"/>
        <v>4</v>
      </c>
      <c r="DA1201" s="146">
        <f t="shared" si="1889"/>
        <v>4</v>
      </c>
      <c r="DB1201" s="146">
        <f t="shared" si="1890"/>
        <v>4</v>
      </c>
      <c r="DC1201" s="146">
        <f t="shared" si="1891"/>
        <v>4</v>
      </c>
      <c r="DD1201" s="146">
        <f t="shared" si="1892"/>
        <v>0</v>
      </c>
      <c r="DE1201" s="146">
        <f t="shared" si="1893"/>
        <v>0</v>
      </c>
      <c r="DF1201" s="146">
        <f t="shared" si="1894"/>
        <v>0</v>
      </c>
      <c r="DG1201" s="146">
        <f t="shared" si="1895"/>
        <v>0</v>
      </c>
      <c r="DH1201" s="146">
        <f t="shared" si="1896"/>
        <v>0</v>
      </c>
      <c r="DI1201" s="146">
        <f t="shared" si="1897"/>
        <v>0</v>
      </c>
      <c r="DJ1201" s="146">
        <f t="shared" si="1898"/>
        <v>0</v>
      </c>
      <c r="DK1201" s="146">
        <f t="shared" si="1899"/>
        <v>0</v>
      </c>
      <c r="DL1201" s="146">
        <f t="shared" si="1900"/>
        <v>0</v>
      </c>
      <c r="DM1201" s="146">
        <f t="shared" si="1901"/>
        <v>0</v>
      </c>
      <c r="DN1201" s="65">
        <f t="shared" si="1922"/>
        <v>60</v>
      </c>
      <c r="DO1201" s="57" t="str">
        <f t="shared" si="1923"/>
        <v/>
      </c>
      <c r="DP1201" s="57" t="str">
        <f t="shared" si="1809"/>
        <v/>
      </c>
      <c r="DQ1201" s="58">
        <f t="shared" si="1810"/>
        <v>60</v>
      </c>
      <c r="DR1201" s="1">
        <f t="shared" si="1924"/>
        <v>2</v>
      </c>
      <c r="DS1201" s="168" t="e">
        <f>IF(AND(DR1201=#REF!,BL1201=#REF!),'Tiến độ'!D1201,"")</f>
        <v>#REF!</v>
      </c>
    </row>
    <row r="1202" spans="1:123" ht="11.25" customHeight="1">
      <c r="A1202" s="309" t="str">
        <f>IF(B1202="","",MAX($A$7:A1201)+1)</f>
        <v/>
      </c>
      <c r="B1202" s="312"/>
      <c r="C1202" s="254" t="s">
        <v>1031</v>
      </c>
      <c r="D1202" s="102" t="s">
        <v>11944</v>
      </c>
      <c r="E1202" s="103">
        <v>5</v>
      </c>
      <c r="F1202" s="104">
        <v>75</v>
      </c>
      <c r="G1202" s="105"/>
      <c r="H1202" s="106">
        <f t="shared" si="1935"/>
        <v>2</v>
      </c>
      <c r="I1202" s="107">
        <f t="shared" si="1936"/>
        <v>0</v>
      </c>
      <c r="J1202" s="28"/>
      <c r="K1202" s="108"/>
      <c r="L1202" s="109"/>
      <c r="M1202" s="109"/>
      <c r="N1202" s="110"/>
      <c r="O1202" s="108"/>
      <c r="P1202" s="109"/>
      <c r="Q1202" s="109"/>
      <c r="R1202" s="110"/>
      <c r="S1202" s="108"/>
      <c r="T1202" s="109"/>
      <c r="U1202" s="109"/>
      <c r="V1202" s="109"/>
      <c r="W1202" s="110"/>
      <c r="X1202" s="108"/>
      <c r="Y1202" s="109"/>
      <c r="Z1202" s="109"/>
      <c r="AA1202" s="110"/>
      <c r="AB1202" s="108"/>
      <c r="AC1202" s="109"/>
      <c r="AD1202" s="109"/>
      <c r="AE1202" s="110"/>
      <c r="AF1202" s="108"/>
      <c r="AG1202" s="109"/>
      <c r="AH1202" s="109"/>
      <c r="AI1202" s="362"/>
      <c r="AJ1202" s="363"/>
      <c r="AK1202" s="108"/>
      <c r="AL1202" s="109">
        <v>5</v>
      </c>
      <c r="AM1202" s="109">
        <v>5</v>
      </c>
      <c r="AN1202" s="110">
        <v>5</v>
      </c>
      <c r="AO1202" s="108">
        <v>5</v>
      </c>
      <c r="AP1202" s="109">
        <v>5</v>
      </c>
      <c r="AQ1202" s="109">
        <v>5</v>
      </c>
      <c r="AR1202" s="110">
        <v>5</v>
      </c>
      <c r="AS1202" s="111">
        <v>5</v>
      </c>
      <c r="AT1202" s="109">
        <v>5</v>
      </c>
      <c r="AU1202" s="109">
        <v>5</v>
      </c>
      <c r="AV1202" s="112">
        <v>5</v>
      </c>
      <c r="AW1202" s="108">
        <v>5</v>
      </c>
      <c r="AX1202" s="109">
        <v>5</v>
      </c>
      <c r="AY1202" s="109">
        <v>5</v>
      </c>
      <c r="AZ1202" s="109">
        <v>5</v>
      </c>
      <c r="BA1202" s="110" t="s">
        <v>163</v>
      </c>
      <c r="BB1202" s="111" t="s">
        <v>163</v>
      </c>
      <c r="BC1202" s="109" t="s">
        <v>163</v>
      </c>
      <c r="BD1202" s="109" t="s">
        <v>163</v>
      </c>
      <c r="BE1202" s="321"/>
      <c r="BF1202" s="322"/>
      <c r="BG1202" s="322"/>
      <c r="BH1202" s="322"/>
      <c r="BI1202" s="322"/>
      <c r="BJ1202" s="323"/>
      <c r="BK1202" s="48" t="s">
        <v>1077</v>
      </c>
      <c r="BL1202" s="48" t="s">
        <v>59</v>
      </c>
      <c r="BN1202" s="146">
        <f t="shared" si="1902"/>
        <v>0</v>
      </c>
      <c r="BO1202" s="146">
        <f t="shared" si="1851"/>
        <v>0</v>
      </c>
      <c r="BP1202" s="146">
        <f t="shared" si="1852"/>
        <v>0</v>
      </c>
      <c r="BQ1202" s="146">
        <f t="shared" si="1853"/>
        <v>0</v>
      </c>
      <c r="BR1202" s="146">
        <f t="shared" si="1854"/>
        <v>0</v>
      </c>
      <c r="BS1202" s="146">
        <f t="shared" si="1855"/>
        <v>0</v>
      </c>
      <c r="BT1202" s="146">
        <f t="shared" si="1856"/>
        <v>0</v>
      </c>
      <c r="BU1202" s="146">
        <f t="shared" si="1857"/>
        <v>0</v>
      </c>
      <c r="BV1202" s="146">
        <f t="shared" si="1858"/>
        <v>0</v>
      </c>
      <c r="BW1202" s="146">
        <f t="shared" si="1859"/>
        <v>0</v>
      </c>
      <c r="BX1202" s="146">
        <f t="shared" si="1860"/>
        <v>0</v>
      </c>
      <c r="BY1202" s="146">
        <f t="shared" si="1861"/>
        <v>0</v>
      </c>
      <c r="BZ1202" s="146">
        <f t="shared" si="1862"/>
        <v>0</v>
      </c>
      <c r="CA1202" s="146">
        <f t="shared" si="1863"/>
        <v>0</v>
      </c>
      <c r="CB1202" s="146">
        <f t="shared" si="1864"/>
        <v>0</v>
      </c>
      <c r="CC1202" s="146">
        <f t="shared" si="1865"/>
        <v>0</v>
      </c>
      <c r="CD1202" s="146">
        <f t="shared" si="1866"/>
        <v>0</v>
      </c>
      <c r="CE1202" s="146">
        <f t="shared" si="1867"/>
        <v>0</v>
      </c>
      <c r="CF1202" s="146">
        <f t="shared" si="1868"/>
        <v>0</v>
      </c>
      <c r="CG1202" s="146">
        <f t="shared" si="1869"/>
        <v>0</v>
      </c>
      <c r="CH1202" s="146">
        <f t="shared" si="1870"/>
        <v>0</v>
      </c>
      <c r="CI1202" s="146">
        <f t="shared" si="1871"/>
        <v>0</v>
      </c>
      <c r="CJ1202" s="146">
        <f t="shared" si="1872"/>
        <v>0</v>
      </c>
      <c r="CK1202" s="146">
        <f t="shared" si="1873"/>
        <v>0</v>
      </c>
      <c r="CL1202" s="146">
        <f t="shared" si="1874"/>
        <v>0</v>
      </c>
      <c r="CM1202" s="146">
        <f t="shared" si="1875"/>
        <v>0</v>
      </c>
      <c r="CN1202" s="146">
        <f t="shared" si="1876"/>
        <v>0</v>
      </c>
      <c r="CO1202" s="146">
        <f t="shared" si="1877"/>
        <v>10</v>
      </c>
      <c r="CP1202" s="146">
        <f t="shared" si="1878"/>
        <v>10</v>
      </c>
      <c r="CQ1202" s="146">
        <f t="shared" si="1879"/>
        <v>10</v>
      </c>
      <c r="CR1202" s="146">
        <f t="shared" si="1880"/>
        <v>10</v>
      </c>
      <c r="CS1202" s="146">
        <f t="shared" si="1881"/>
        <v>10</v>
      </c>
      <c r="CT1202" s="146">
        <f t="shared" si="1882"/>
        <v>10</v>
      </c>
      <c r="CU1202" s="146">
        <f t="shared" si="1883"/>
        <v>10</v>
      </c>
      <c r="CV1202" s="146">
        <f t="shared" si="1884"/>
        <v>10</v>
      </c>
      <c r="CW1202" s="146">
        <f t="shared" si="1885"/>
        <v>10</v>
      </c>
      <c r="CX1202" s="146">
        <f t="shared" si="1886"/>
        <v>10</v>
      </c>
      <c r="CY1202" s="146">
        <f t="shared" si="1887"/>
        <v>10</v>
      </c>
      <c r="CZ1202" s="146">
        <f t="shared" si="1888"/>
        <v>10</v>
      </c>
      <c r="DA1202" s="146">
        <f t="shared" si="1889"/>
        <v>10</v>
      </c>
      <c r="DB1202" s="146">
        <f t="shared" si="1890"/>
        <v>10</v>
      </c>
      <c r="DC1202" s="146">
        <f t="shared" si="1891"/>
        <v>10</v>
      </c>
      <c r="DD1202" s="146">
        <f t="shared" si="1892"/>
        <v>0</v>
      </c>
      <c r="DE1202" s="146">
        <f t="shared" si="1893"/>
        <v>0</v>
      </c>
      <c r="DF1202" s="146">
        <f t="shared" si="1894"/>
        <v>0</v>
      </c>
      <c r="DG1202" s="146">
        <f t="shared" si="1895"/>
        <v>0</v>
      </c>
      <c r="DH1202" s="146">
        <f t="shared" si="1896"/>
        <v>0</v>
      </c>
      <c r="DI1202" s="146">
        <f t="shared" si="1897"/>
        <v>0</v>
      </c>
      <c r="DJ1202" s="146">
        <f t="shared" si="1898"/>
        <v>0</v>
      </c>
      <c r="DK1202" s="146">
        <f t="shared" si="1899"/>
        <v>0</v>
      </c>
      <c r="DL1202" s="146">
        <f t="shared" si="1900"/>
        <v>0</v>
      </c>
      <c r="DM1202" s="146">
        <f t="shared" si="1901"/>
        <v>0</v>
      </c>
      <c r="DN1202" s="65">
        <f t="shared" si="1922"/>
        <v>150</v>
      </c>
      <c r="DO1202" s="57" t="str">
        <f t="shared" si="1923"/>
        <v/>
      </c>
      <c r="DP1202" s="57" t="str">
        <f t="shared" si="1809"/>
        <v/>
      </c>
      <c r="DQ1202" s="58">
        <f t="shared" si="1810"/>
        <v>150</v>
      </c>
      <c r="DR1202" s="1">
        <f t="shared" si="1924"/>
        <v>2</v>
      </c>
      <c r="DS1202" s="168" t="e">
        <f>IF(AND(DR1202=#REF!,BL1202=#REF!),'Tiến độ'!D1202,"")</f>
        <v>#REF!</v>
      </c>
    </row>
    <row r="1203" spans="1:123" ht="11.25" customHeight="1">
      <c r="A1203" s="310" t="str">
        <f>IF(B1203="","",MAX($A$7:A1202)+1)</f>
        <v/>
      </c>
      <c r="B1203" s="313"/>
      <c r="C1203" s="91" t="s">
        <v>8</v>
      </c>
      <c r="D1203" s="92"/>
      <c r="E1203" s="93">
        <f>SUM(E1186:E1202)</f>
        <v>45</v>
      </c>
      <c r="F1203" s="131"/>
      <c r="G1203" s="132"/>
      <c r="H1203" s="133"/>
      <c r="I1203" s="134"/>
      <c r="J1203" s="30"/>
      <c r="K1203" s="96">
        <f t="shared" ref="K1203:AH1203" si="1937">SUM(K1186:K1202)</f>
        <v>0</v>
      </c>
      <c r="L1203" s="97">
        <f t="shared" si="1937"/>
        <v>0</v>
      </c>
      <c r="M1203" s="97">
        <f t="shared" si="1937"/>
        <v>0</v>
      </c>
      <c r="N1203" s="98">
        <f t="shared" si="1937"/>
        <v>0</v>
      </c>
      <c r="O1203" s="96">
        <f t="shared" si="1937"/>
        <v>0</v>
      </c>
      <c r="P1203" s="97">
        <f t="shared" si="1937"/>
        <v>0</v>
      </c>
      <c r="Q1203" s="97">
        <f t="shared" si="1937"/>
        <v>23</v>
      </c>
      <c r="R1203" s="98">
        <f t="shared" si="1937"/>
        <v>23</v>
      </c>
      <c r="S1203" s="96">
        <f t="shared" si="1937"/>
        <v>23</v>
      </c>
      <c r="T1203" s="97">
        <f t="shared" si="1937"/>
        <v>23</v>
      </c>
      <c r="U1203" s="97">
        <f t="shared" si="1937"/>
        <v>23</v>
      </c>
      <c r="V1203" s="97">
        <f t="shared" si="1937"/>
        <v>23</v>
      </c>
      <c r="W1203" s="98">
        <f t="shared" si="1937"/>
        <v>23</v>
      </c>
      <c r="X1203" s="96">
        <f t="shared" si="1937"/>
        <v>23</v>
      </c>
      <c r="Y1203" s="97">
        <f t="shared" si="1937"/>
        <v>23</v>
      </c>
      <c r="Z1203" s="97">
        <f t="shared" si="1937"/>
        <v>23</v>
      </c>
      <c r="AA1203" s="98">
        <f t="shared" si="1937"/>
        <v>23</v>
      </c>
      <c r="AB1203" s="96">
        <f t="shared" si="1937"/>
        <v>23</v>
      </c>
      <c r="AC1203" s="97">
        <f t="shared" si="1937"/>
        <v>23</v>
      </c>
      <c r="AD1203" s="97">
        <f t="shared" si="1937"/>
        <v>20</v>
      </c>
      <c r="AE1203" s="98">
        <f t="shared" si="1937"/>
        <v>20</v>
      </c>
      <c r="AF1203" s="96">
        <f t="shared" si="1937"/>
        <v>0</v>
      </c>
      <c r="AG1203" s="97">
        <f t="shared" si="1937"/>
        <v>0</v>
      </c>
      <c r="AH1203" s="97">
        <f t="shared" si="1937"/>
        <v>0</v>
      </c>
      <c r="AI1203" s="362"/>
      <c r="AJ1203" s="363"/>
      <c r="AK1203" s="96">
        <f t="shared" ref="AK1203:BD1203" si="1938">SUM(AK1186:AK1202)</f>
        <v>0</v>
      </c>
      <c r="AL1203" s="97">
        <f t="shared" si="1938"/>
        <v>34</v>
      </c>
      <c r="AM1203" s="97">
        <f t="shared" si="1938"/>
        <v>34</v>
      </c>
      <c r="AN1203" s="98">
        <f t="shared" si="1938"/>
        <v>34</v>
      </c>
      <c r="AO1203" s="96">
        <f t="shared" si="1938"/>
        <v>34</v>
      </c>
      <c r="AP1203" s="97">
        <f t="shared" si="1938"/>
        <v>34</v>
      </c>
      <c r="AQ1203" s="97">
        <f t="shared" si="1938"/>
        <v>34</v>
      </c>
      <c r="AR1203" s="98">
        <f t="shared" si="1938"/>
        <v>34</v>
      </c>
      <c r="AS1203" s="99">
        <f t="shared" si="1938"/>
        <v>34</v>
      </c>
      <c r="AT1203" s="97">
        <f t="shared" si="1938"/>
        <v>34</v>
      </c>
      <c r="AU1203" s="97">
        <f t="shared" si="1938"/>
        <v>34</v>
      </c>
      <c r="AV1203" s="100">
        <f t="shared" si="1938"/>
        <v>34</v>
      </c>
      <c r="AW1203" s="96">
        <f t="shared" si="1938"/>
        <v>34</v>
      </c>
      <c r="AX1203" s="97">
        <f t="shared" si="1938"/>
        <v>34</v>
      </c>
      <c r="AY1203" s="97">
        <f t="shared" si="1938"/>
        <v>31</v>
      </c>
      <c r="AZ1203" s="97">
        <f t="shared" si="1938"/>
        <v>31</v>
      </c>
      <c r="BA1203" s="98">
        <f t="shared" si="1938"/>
        <v>0</v>
      </c>
      <c r="BB1203" s="99">
        <f t="shared" si="1938"/>
        <v>0</v>
      </c>
      <c r="BC1203" s="97">
        <f t="shared" si="1938"/>
        <v>0</v>
      </c>
      <c r="BD1203" s="97">
        <f t="shared" si="1938"/>
        <v>0</v>
      </c>
      <c r="BE1203" s="321"/>
      <c r="BF1203" s="322"/>
      <c r="BG1203" s="322"/>
      <c r="BH1203" s="322"/>
      <c r="BI1203" s="322"/>
      <c r="BJ1203" s="323"/>
      <c r="BK1203" s="47"/>
      <c r="BL1203" s="47"/>
      <c r="BN1203" s="146">
        <f t="shared" si="1902"/>
        <v>0</v>
      </c>
      <c r="BO1203" s="146">
        <f t="shared" si="1851"/>
        <v>0</v>
      </c>
      <c r="BP1203" s="146">
        <f t="shared" si="1852"/>
        <v>0</v>
      </c>
      <c r="BQ1203" s="146">
        <f t="shared" si="1853"/>
        <v>0</v>
      </c>
      <c r="BR1203" s="146">
        <f t="shared" si="1854"/>
        <v>0</v>
      </c>
      <c r="BS1203" s="146">
        <f t="shared" si="1855"/>
        <v>0</v>
      </c>
      <c r="BT1203" s="146">
        <f t="shared" si="1856"/>
        <v>0</v>
      </c>
      <c r="BU1203" s="146">
        <f t="shared" si="1857"/>
        <v>0</v>
      </c>
      <c r="BV1203" s="146">
        <f t="shared" si="1858"/>
        <v>0</v>
      </c>
      <c r="BW1203" s="146">
        <f t="shared" si="1859"/>
        <v>0</v>
      </c>
      <c r="BX1203" s="146">
        <f t="shared" si="1860"/>
        <v>0</v>
      </c>
      <c r="BY1203" s="146">
        <f t="shared" si="1861"/>
        <v>0</v>
      </c>
      <c r="BZ1203" s="146">
        <f t="shared" si="1862"/>
        <v>0</v>
      </c>
      <c r="CA1203" s="146">
        <f t="shared" si="1863"/>
        <v>0</v>
      </c>
      <c r="CB1203" s="146">
        <f t="shared" si="1864"/>
        <v>0</v>
      </c>
      <c r="CC1203" s="146">
        <f t="shared" si="1865"/>
        <v>0</v>
      </c>
      <c r="CD1203" s="146">
        <f t="shared" si="1866"/>
        <v>0</v>
      </c>
      <c r="CE1203" s="146">
        <f t="shared" si="1867"/>
        <v>0</v>
      </c>
      <c r="CF1203" s="146">
        <f t="shared" si="1868"/>
        <v>0</v>
      </c>
      <c r="CG1203" s="146">
        <f t="shared" si="1869"/>
        <v>0</v>
      </c>
      <c r="CH1203" s="146">
        <f t="shared" si="1870"/>
        <v>0</v>
      </c>
      <c r="CI1203" s="146">
        <f t="shared" si="1871"/>
        <v>0</v>
      </c>
      <c r="CJ1203" s="146">
        <f t="shared" si="1872"/>
        <v>0</v>
      </c>
      <c r="CK1203" s="146">
        <f t="shared" si="1873"/>
        <v>0</v>
      </c>
      <c r="CL1203" s="146">
        <f t="shared" si="1874"/>
        <v>0</v>
      </c>
      <c r="CM1203" s="146">
        <f t="shared" si="1875"/>
        <v>0</v>
      </c>
      <c r="CN1203" s="146">
        <f t="shared" si="1876"/>
        <v>0</v>
      </c>
      <c r="CO1203" s="146">
        <f t="shared" si="1877"/>
        <v>0</v>
      </c>
      <c r="CP1203" s="146">
        <f t="shared" si="1878"/>
        <v>0</v>
      </c>
      <c r="CQ1203" s="146">
        <f t="shared" si="1879"/>
        <v>0</v>
      </c>
      <c r="CR1203" s="146">
        <f t="shared" si="1880"/>
        <v>0</v>
      </c>
      <c r="CS1203" s="146">
        <f t="shared" si="1881"/>
        <v>0</v>
      </c>
      <c r="CT1203" s="146">
        <f t="shared" si="1882"/>
        <v>0</v>
      </c>
      <c r="CU1203" s="146">
        <f t="shared" si="1883"/>
        <v>0</v>
      </c>
      <c r="CV1203" s="146">
        <f t="shared" si="1884"/>
        <v>0</v>
      </c>
      <c r="CW1203" s="146">
        <f t="shared" si="1885"/>
        <v>0</v>
      </c>
      <c r="CX1203" s="146">
        <f t="shared" si="1886"/>
        <v>0</v>
      </c>
      <c r="CY1203" s="146">
        <f t="shared" si="1887"/>
        <v>0</v>
      </c>
      <c r="CZ1203" s="146">
        <f t="shared" si="1888"/>
        <v>0</v>
      </c>
      <c r="DA1203" s="146">
        <f t="shared" si="1889"/>
        <v>0</v>
      </c>
      <c r="DB1203" s="146">
        <f t="shared" si="1890"/>
        <v>0</v>
      </c>
      <c r="DC1203" s="146">
        <f t="shared" si="1891"/>
        <v>0</v>
      </c>
      <c r="DD1203" s="146">
        <f t="shared" si="1892"/>
        <v>0</v>
      </c>
      <c r="DE1203" s="146">
        <f t="shared" si="1893"/>
        <v>0</v>
      </c>
      <c r="DF1203" s="146">
        <f t="shared" si="1894"/>
        <v>0</v>
      </c>
      <c r="DG1203" s="146">
        <f t="shared" si="1895"/>
        <v>0</v>
      </c>
      <c r="DH1203" s="146">
        <f t="shared" si="1896"/>
        <v>0</v>
      </c>
      <c r="DI1203" s="146">
        <f t="shared" si="1897"/>
        <v>0</v>
      </c>
      <c r="DJ1203" s="146">
        <f t="shared" si="1898"/>
        <v>0</v>
      </c>
      <c r="DK1203" s="146">
        <f t="shared" si="1899"/>
        <v>0</v>
      </c>
      <c r="DL1203" s="146">
        <f t="shared" si="1900"/>
        <v>0</v>
      </c>
      <c r="DM1203" s="146">
        <f t="shared" si="1901"/>
        <v>0</v>
      </c>
      <c r="DN1203" s="54"/>
      <c r="DO1203" s="55"/>
      <c r="DP1203" s="55"/>
      <c r="DQ1203" s="56"/>
      <c r="DS1203" s="168" t="e">
        <f>IF(AND(DR1203=#REF!,BL1203=#REF!),'Tiến độ'!D1203,"")</f>
        <v>#REF!</v>
      </c>
    </row>
    <row r="1204" spans="1:123" ht="11.25" customHeight="1">
      <c r="A1204" s="308">
        <f>IF(B1204="","",MAX($A$7:A1203)+1)</f>
        <v>80</v>
      </c>
      <c r="B1204" s="311" t="s">
        <v>1000</v>
      </c>
      <c r="C1204" s="67" t="s">
        <v>455</v>
      </c>
      <c r="D1204" s="68" t="s">
        <v>456</v>
      </c>
      <c r="E1204" s="69">
        <v>3</v>
      </c>
      <c r="F1204" s="70">
        <v>60</v>
      </c>
      <c r="G1204" s="71"/>
      <c r="H1204" s="72">
        <v>0.5</v>
      </c>
      <c r="I1204" s="73"/>
      <c r="J1204" s="24" t="s">
        <v>1109</v>
      </c>
      <c r="K1204" s="74"/>
      <c r="L1204" s="75"/>
      <c r="M1204" s="75"/>
      <c r="N1204" s="76" t="s">
        <v>874</v>
      </c>
      <c r="O1204" s="74" t="s">
        <v>987</v>
      </c>
      <c r="P1204" s="75" t="s">
        <v>987</v>
      </c>
      <c r="Q1204" s="75">
        <v>4</v>
      </c>
      <c r="R1204" s="76">
        <v>4</v>
      </c>
      <c r="S1204" s="74">
        <v>4</v>
      </c>
      <c r="T1204" s="75">
        <v>4</v>
      </c>
      <c r="U1204" s="75">
        <v>4</v>
      </c>
      <c r="V1204" s="75">
        <v>4</v>
      </c>
      <c r="W1204" s="76">
        <v>4</v>
      </c>
      <c r="X1204" s="74">
        <v>4</v>
      </c>
      <c r="Y1204" s="75">
        <v>4</v>
      </c>
      <c r="Z1204" s="75">
        <v>4</v>
      </c>
      <c r="AA1204" s="76">
        <v>4</v>
      </c>
      <c r="AB1204" s="74">
        <v>4</v>
      </c>
      <c r="AC1204" s="75">
        <v>4</v>
      </c>
      <c r="AD1204" s="75">
        <v>4</v>
      </c>
      <c r="AE1204" s="76">
        <v>4</v>
      </c>
      <c r="AF1204" s="74" t="s">
        <v>163</v>
      </c>
      <c r="AG1204" s="75" t="s">
        <v>163</v>
      </c>
      <c r="AH1204" s="75" t="s">
        <v>163</v>
      </c>
      <c r="AI1204" s="362"/>
      <c r="AJ1204" s="363"/>
      <c r="AK1204" s="74" t="s">
        <v>163</v>
      </c>
      <c r="AL1204" s="75"/>
      <c r="AM1204" s="75"/>
      <c r="AN1204" s="76"/>
      <c r="AO1204" s="74"/>
      <c r="AP1204" s="75"/>
      <c r="AQ1204" s="75"/>
      <c r="AR1204" s="76"/>
      <c r="AS1204" s="77"/>
      <c r="AT1204" s="75"/>
      <c r="AU1204" s="75"/>
      <c r="AV1204" s="78"/>
      <c r="AW1204" s="74"/>
      <c r="AX1204" s="75"/>
      <c r="AY1204" s="75"/>
      <c r="AZ1204" s="75"/>
      <c r="BA1204" s="76"/>
      <c r="BB1204" s="77"/>
      <c r="BC1204" s="75"/>
      <c r="BD1204" s="75"/>
      <c r="BE1204" s="321"/>
      <c r="BF1204" s="322"/>
      <c r="BG1204" s="322"/>
      <c r="BH1204" s="322"/>
      <c r="BI1204" s="322"/>
      <c r="BJ1204" s="323"/>
      <c r="BK1204" s="45" t="s">
        <v>1111</v>
      </c>
      <c r="BL1204" s="45" t="s">
        <v>51</v>
      </c>
      <c r="BN1204" s="146">
        <f t="shared" si="1902"/>
        <v>0</v>
      </c>
      <c r="BO1204" s="146">
        <f t="shared" si="1851"/>
        <v>0</v>
      </c>
      <c r="BP1204" s="146">
        <f t="shared" si="1852"/>
        <v>0</v>
      </c>
      <c r="BQ1204" s="146">
        <f t="shared" si="1853"/>
        <v>0</v>
      </c>
      <c r="BR1204" s="146">
        <f t="shared" si="1854"/>
        <v>0</v>
      </c>
      <c r="BS1204" s="146">
        <f t="shared" si="1855"/>
        <v>0</v>
      </c>
      <c r="BT1204" s="146">
        <f t="shared" si="1856"/>
        <v>2</v>
      </c>
      <c r="BU1204" s="146">
        <f t="shared" si="1857"/>
        <v>2</v>
      </c>
      <c r="BV1204" s="146">
        <f t="shared" si="1858"/>
        <v>2</v>
      </c>
      <c r="BW1204" s="146">
        <f t="shared" si="1859"/>
        <v>2</v>
      </c>
      <c r="BX1204" s="146">
        <f t="shared" si="1860"/>
        <v>2</v>
      </c>
      <c r="BY1204" s="146">
        <f t="shared" si="1861"/>
        <v>2</v>
      </c>
      <c r="BZ1204" s="146">
        <f t="shared" si="1862"/>
        <v>2</v>
      </c>
      <c r="CA1204" s="146">
        <f t="shared" si="1863"/>
        <v>2</v>
      </c>
      <c r="CB1204" s="146">
        <f t="shared" si="1864"/>
        <v>2</v>
      </c>
      <c r="CC1204" s="146">
        <f t="shared" si="1865"/>
        <v>2</v>
      </c>
      <c r="CD1204" s="146">
        <f t="shared" si="1866"/>
        <v>2</v>
      </c>
      <c r="CE1204" s="146">
        <f t="shared" si="1867"/>
        <v>2</v>
      </c>
      <c r="CF1204" s="146">
        <f t="shared" si="1868"/>
        <v>2</v>
      </c>
      <c r="CG1204" s="146">
        <f t="shared" si="1869"/>
        <v>2</v>
      </c>
      <c r="CH1204" s="146">
        <f t="shared" si="1870"/>
        <v>2</v>
      </c>
      <c r="CI1204" s="146">
        <f t="shared" si="1871"/>
        <v>0</v>
      </c>
      <c r="CJ1204" s="146">
        <f t="shared" si="1872"/>
        <v>0</v>
      </c>
      <c r="CK1204" s="146">
        <f t="shared" si="1873"/>
        <v>0</v>
      </c>
      <c r="CL1204" s="146">
        <f t="shared" si="1874"/>
        <v>0</v>
      </c>
      <c r="CM1204" s="146">
        <f t="shared" si="1875"/>
        <v>0</v>
      </c>
      <c r="CN1204" s="146">
        <f t="shared" si="1876"/>
        <v>0</v>
      </c>
      <c r="CO1204" s="146">
        <f t="shared" si="1877"/>
        <v>0</v>
      </c>
      <c r="CP1204" s="146">
        <f t="shared" si="1878"/>
        <v>0</v>
      </c>
      <c r="CQ1204" s="146">
        <f t="shared" si="1879"/>
        <v>0</v>
      </c>
      <c r="CR1204" s="146">
        <f t="shared" si="1880"/>
        <v>0</v>
      </c>
      <c r="CS1204" s="146">
        <f t="shared" si="1881"/>
        <v>0</v>
      </c>
      <c r="CT1204" s="146">
        <f t="shared" si="1882"/>
        <v>0</v>
      </c>
      <c r="CU1204" s="146">
        <f t="shared" si="1883"/>
        <v>0</v>
      </c>
      <c r="CV1204" s="146">
        <f t="shared" si="1884"/>
        <v>0</v>
      </c>
      <c r="CW1204" s="146">
        <f t="shared" si="1885"/>
        <v>0</v>
      </c>
      <c r="CX1204" s="146">
        <f t="shared" si="1886"/>
        <v>0</v>
      </c>
      <c r="CY1204" s="146">
        <f t="shared" si="1887"/>
        <v>0</v>
      </c>
      <c r="CZ1204" s="146">
        <f t="shared" si="1888"/>
        <v>0</v>
      </c>
      <c r="DA1204" s="146">
        <f t="shared" si="1889"/>
        <v>0</v>
      </c>
      <c r="DB1204" s="146">
        <f t="shared" si="1890"/>
        <v>0</v>
      </c>
      <c r="DC1204" s="146">
        <f t="shared" si="1891"/>
        <v>0</v>
      </c>
      <c r="DD1204" s="146">
        <f t="shared" si="1892"/>
        <v>0</v>
      </c>
      <c r="DE1204" s="146">
        <f t="shared" si="1893"/>
        <v>0</v>
      </c>
      <c r="DF1204" s="146">
        <f t="shared" si="1894"/>
        <v>0</v>
      </c>
      <c r="DG1204" s="146">
        <f t="shared" si="1895"/>
        <v>0</v>
      </c>
      <c r="DH1204" s="146">
        <f t="shared" si="1896"/>
        <v>0</v>
      </c>
      <c r="DI1204" s="146">
        <f t="shared" si="1897"/>
        <v>0</v>
      </c>
      <c r="DJ1204" s="146">
        <f t="shared" si="1898"/>
        <v>0</v>
      </c>
      <c r="DK1204" s="146">
        <f t="shared" si="1899"/>
        <v>0</v>
      </c>
      <c r="DL1204" s="146">
        <f t="shared" si="1900"/>
        <v>0</v>
      </c>
      <c r="DM1204" s="146">
        <f t="shared" si="1901"/>
        <v>0</v>
      </c>
      <c r="DN1204" s="63">
        <f t="shared" ref="DN1204:DN1220" si="1939">F1204*H1204</f>
        <v>30</v>
      </c>
      <c r="DO1204" s="50">
        <f t="shared" ref="DO1204:DO1220" si="1940">IF(COUNTA(K1204:AC1204)&gt;0,DN1204,"")</f>
        <v>30</v>
      </c>
      <c r="DP1204" s="50" t="str">
        <f t="shared" si="1809"/>
        <v/>
      </c>
      <c r="DQ1204" s="51" t="str">
        <f t="shared" si="1810"/>
        <v/>
      </c>
      <c r="DR1204" s="1">
        <f t="shared" ref="DR1204:DR1220" si="1941">IF(DQ1204="",1,2)</f>
        <v>1</v>
      </c>
      <c r="DS1204" s="168" t="e">
        <f>IF(AND(DR1204=#REF!,BL1204=#REF!),'Tiến độ'!D1204,"")</f>
        <v>#REF!</v>
      </c>
    </row>
    <row r="1205" spans="1:123" ht="11.25" customHeight="1">
      <c r="A1205" s="309" t="str">
        <f>IF(B1205="","",MAX($A$7:A1204)+1)</f>
        <v/>
      </c>
      <c r="B1205" s="312"/>
      <c r="C1205" s="101" t="s">
        <v>1025</v>
      </c>
      <c r="D1205" s="102" t="s">
        <v>1011</v>
      </c>
      <c r="E1205" s="103">
        <v>2</v>
      </c>
      <c r="F1205" s="104">
        <v>39</v>
      </c>
      <c r="G1205" s="105"/>
      <c r="H1205" s="106">
        <f>H1204</f>
        <v>0.5</v>
      </c>
      <c r="I1205" s="107">
        <f>I1204</f>
        <v>0</v>
      </c>
      <c r="J1205" s="28" t="s">
        <v>1109</v>
      </c>
      <c r="K1205" s="108"/>
      <c r="L1205" s="109"/>
      <c r="M1205" s="109"/>
      <c r="N1205" s="110"/>
      <c r="O1205" s="108"/>
      <c r="P1205" s="109"/>
      <c r="Q1205" s="109">
        <v>3</v>
      </c>
      <c r="R1205" s="110">
        <v>3</v>
      </c>
      <c r="S1205" s="108">
        <v>3</v>
      </c>
      <c r="T1205" s="109">
        <v>3</v>
      </c>
      <c r="U1205" s="109">
        <v>3</v>
      </c>
      <c r="V1205" s="109">
        <v>3</v>
      </c>
      <c r="W1205" s="110">
        <v>3</v>
      </c>
      <c r="X1205" s="108">
        <v>3</v>
      </c>
      <c r="Y1205" s="109">
        <v>3</v>
      </c>
      <c r="Z1205" s="109">
        <v>3</v>
      </c>
      <c r="AA1205" s="110">
        <v>3</v>
      </c>
      <c r="AB1205" s="108">
        <v>3</v>
      </c>
      <c r="AC1205" s="109">
        <v>3</v>
      </c>
      <c r="AD1205" s="109"/>
      <c r="AE1205" s="110"/>
      <c r="AF1205" s="108" t="s">
        <v>163</v>
      </c>
      <c r="AG1205" s="109" t="s">
        <v>163</v>
      </c>
      <c r="AH1205" s="109" t="s">
        <v>163</v>
      </c>
      <c r="AI1205" s="362"/>
      <c r="AJ1205" s="363"/>
      <c r="AK1205" s="108" t="s">
        <v>163</v>
      </c>
      <c r="AL1205" s="109"/>
      <c r="AM1205" s="109"/>
      <c r="AN1205" s="110"/>
      <c r="AO1205" s="108"/>
      <c r="AP1205" s="109"/>
      <c r="AQ1205" s="109"/>
      <c r="AR1205" s="110"/>
      <c r="AS1205" s="111"/>
      <c r="AT1205" s="109"/>
      <c r="AU1205" s="109"/>
      <c r="AV1205" s="112"/>
      <c r="AW1205" s="108"/>
      <c r="AX1205" s="109"/>
      <c r="AY1205" s="109"/>
      <c r="AZ1205" s="109"/>
      <c r="BA1205" s="110"/>
      <c r="BB1205" s="111"/>
      <c r="BC1205" s="109"/>
      <c r="BD1205" s="109"/>
      <c r="BE1205" s="321"/>
      <c r="BF1205" s="322"/>
      <c r="BG1205" s="322"/>
      <c r="BH1205" s="322"/>
      <c r="BI1205" s="322"/>
      <c r="BJ1205" s="323"/>
      <c r="BK1205" s="48" t="s">
        <v>18</v>
      </c>
      <c r="BL1205" s="48" t="s">
        <v>56</v>
      </c>
      <c r="BN1205" s="146">
        <f t="shared" si="1902"/>
        <v>0</v>
      </c>
      <c r="BO1205" s="146">
        <f t="shared" si="1851"/>
        <v>0</v>
      </c>
      <c r="BP1205" s="146">
        <f t="shared" si="1852"/>
        <v>0</v>
      </c>
      <c r="BQ1205" s="146">
        <f t="shared" si="1853"/>
        <v>0</v>
      </c>
      <c r="BR1205" s="146">
        <f t="shared" si="1854"/>
        <v>0</v>
      </c>
      <c r="BS1205" s="146">
        <f t="shared" si="1855"/>
        <v>0</v>
      </c>
      <c r="BT1205" s="146">
        <f t="shared" si="1856"/>
        <v>1.5</v>
      </c>
      <c r="BU1205" s="146">
        <f t="shared" si="1857"/>
        <v>1.5</v>
      </c>
      <c r="BV1205" s="146">
        <f t="shared" si="1858"/>
        <v>1.5</v>
      </c>
      <c r="BW1205" s="146">
        <f t="shared" si="1859"/>
        <v>1.5</v>
      </c>
      <c r="BX1205" s="146">
        <f t="shared" si="1860"/>
        <v>1.5</v>
      </c>
      <c r="BY1205" s="146">
        <f t="shared" si="1861"/>
        <v>1.5</v>
      </c>
      <c r="BZ1205" s="146">
        <f t="shared" si="1862"/>
        <v>1.5</v>
      </c>
      <c r="CA1205" s="146">
        <f t="shared" si="1863"/>
        <v>1.5</v>
      </c>
      <c r="CB1205" s="146">
        <f t="shared" si="1864"/>
        <v>1.5</v>
      </c>
      <c r="CC1205" s="146">
        <f t="shared" si="1865"/>
        <v>1.5</v>
      </c>
      <c r="CD1205" s="146">
        <f t="shared" si="1866"/>
        <v>1.5</v>
      </c>
      <c r="CE1205" s="146">
        <f t="shared" si="1867"/>
        <v>1.5</v>
      </c>
      <c r="CF1205" s="146">
        <f t="shared" si="1868"/>
        <v>1.5</v>
      </c>
      <c r="CG1205" s="146">
        <f t="shared" si="1869"/>
        <v>0</v>
      </c>
      <c r="CH1205" s="146">
        <f t="shared" si="1870"/>
        <v>0</v>
      </c>
      <c r="CI1205" s="146">
        <f t="shared" si="1871"/>
        <v>0</v>
      </c>
      <c r="CJ1205" s="146">
        <f t="shared" si="1872"/>
        <v>0</v>
      </c>
      <c r="CK1205" s="146">
        <f t="shared" si="1873"/>
        <v>0</v>
      </c>
      <c r="CL1205" s="146">
        <f t="shared" si="1874"/>
        <v>0</v>
      </c>
      <c r="CM1205" s="146">
        <f t="shared" si="1875"/>
        <v>0</v>
      </c>
      <c r="CN1205" s="146">
        <f t="shared" si="1876"/>
        <v>0</v>
      </c>
      <c r="CO1205" s="146">
        <f t="shared" si="1877"/>
        <v>0</v>
      </c>
      <c r="CP1205" s="146">
        <f t="shared" si="1878"/>
        <v>0</v>
      </c>
      <c r="CQ1205" s="146">
        <f t="shared" si="1879"/>
        <v>0</v>
      </c>
      <c r="CR1205" s="146">
        <f t="shared" si="1880"/>
        <v>0</v>
      </c>
      <c r="CS1205" s="146">
        <f t="shared" si="1881"/>
        <v>0</v>
      </c>
      <c r="CT1205" s="146">
        <f t="shared" si="1882"/>
        <v>0</v>
      </c>
      <c r="CU1205" s="146">
        <f t="shared" si="1883"/>
        <v>0</v>
      </c>
      <c r="CV1205" s="146">
        <f t="shared" si="1884"/>
        <v>0</v>
      </c>
      <c r="CW1205" s="146">
        <f t="shared" si="1885"/>
        <v>0</v>
      </c>
      <c r="CX1205" s="146">
        <f t="shared" si="1886"/>
        <v>0</v>
      </c>
      <c r="CY1205" s="146">
        <f t="shared" si="1887"/>
        <v>0</v>
      </c>
      <c r="CZ1205" s="146">
        <f t="shared" si="1888"/>
        <v>0</v>
      </c>
      <c r="DA1205" s="146">
        <f t="shared" si="1889"/>
        <v>0</v>
      </c>
      <c r="DB1205" s="146">
        <f t="shared" si="1890"/>
        <v>0</v>
      </c>
      <c r="DC1205" s="146">
        <f t="shared" si="1891"/>
        <v>0</v>
      </c>
      <c r="DD1205" s="146">
        <f t="shared" si="1892"/>
        <v>0</v>
      </c>
      <c r="DE1205" s="146">
        <f t="shared" si="1893"/>
        <v>0</v>
      </c>
      <c r="DF1205" s="146">
        <f t="shared" si="1894"/>
        <v>0</v>
      </c>
      <c r="DG1205" s="146">
        <f t="shared" si="1895"/>
        <v>0</v>
      </c>
      <c r="DH1205" s="146">
        <f t="shared" si="1896"/>
        <v>0</v>
      </c>
      <c r="DI1205" s="146">
        <f t="shared" si="1897"/>
        <v>0</v>
      </c>
      <c r="DJ1205" s="146">
        <f t="shared" si="1898"/>
        <v>0</v>
      </c>
      <c r="DK1205" s="146">
        <f t="shared" si="1899"/>
        <v>0</v>
      </c>
      <c r="DL1205" s="146">
        <f t="shared" si="1900"/>
        <v>0</v>
      </c>
      <c r="DM1205" s="146">
        <f t="shared" si="1901"/>
        <v>0</v>
      </c>
      <c r="DN1205" s="65">
        <f t="shared" si="1939"/>
        <v>19.5</v>
      </c>
      <c r="DO1205" s="57">
        <f t="shared" si="1940"/>
        <v>19.5</v>
      </c>
      <c r="DP1205" s="57" t="str">
        <f t="shared" si="1809"/>
        <v/>
      </c>
      <c r="DQ1205" s="58" t="str">
        <f t="shared" si="1810"/>
        <v/>
      </c>
      <c r="DR1205" s="1">
        <f t="shared" si="1941"/>
        <v>1</v>
      </c>
      <c r="DS1205" s="168" t="e">
        <f>IF(AND(DR1205=#REF!,BL1205=#REF!),'Tiến độ'!D1205,"")</f>
        <v>#REF!</v>
      </c>
    </row>
    <row r="1206" spans="1:123" ht="11.25" customHeight="1">
      <c r="A1206" s="309" t="str">
        <f>IF(B1206="","",MAX($A$7:A1205)+1)</f>
        <v/>
      </c>
      <c r="B1206" s="312"/>
      <c r="C1206" s="101" t="s">
        <v>1027</v>
      </c>
      <c r="D1206" s="102" t="s">
        <v>1013</v>
      </c>
      <c r="E1206" s="103">
        <v>3</v>
      </c>
      <c r="F1206" s="104">
        <v>60</v>
      </c>
      <c r="G1206" s="105"/>
      <c r="H1206" s="106">
        <f t="shared" ref="H1206:I1206" si="1942">H1205</f>
        <v>0.5</v>
      </c>
      <c r="I1206" s="107">
        <f t="shared" si="1942"/>
        <v>0</v>
      </c>
      <c r="J1206" s="28" t="s">
        <v>1109</v>
      </c>
      <c r="K1206" s="108"/>
      <c r="L1206" s="109"/>
      <c r="M1206" s="109"/>
      <c r="N1206" s="110"/>
      <c r="O1206" s="108"/>
      <c r="P1206" s="109"/>
      <c r="Q1206" s="109">
        <v>4</v>
      </c>
      <c r="R1206" s="110">
        <v>4</v>
      </c>
      <c r="S1206" s="108">
        <v>4</v>
      </c>
      <c r="T1206" s="109">
        <v>4</v>
      </c>
      <c r="U1206" s="109">
        <v>4</v>
      </c>
      <c r="V1206" s="109">
        <v>4</v>
      </c>
      <c r="W1206" s="110">
        <v>4</v>
      </c>
      <c r="X1206" s="108">
        <v>4</v>
      </c>
      <c r="Y1206" s="109">
        <v>4</v>
      </c>
      <c r="Z1206" s="109">
        <v>4</v>
      </c>
      <c r="AA1206" s="110">
        <v>4</v>
      </c>
      <c r="AB1206" s="108">
        <v>4</v>
      </c>
      <c r="AC1206" s="109">
        <v>4</v>
      </c>
      <c r="AD1206" s="109">
        <v>4</v>
      </c>
      <c r="AE1206" s="110">
        <v>4</v>
      </c>
      <c r="AF1206" s="108" t="s">
        <v>163</v>
      </c>
      <c r="AG1206" s="109" t="s">
        <v>163</v>
      </c>
      <c r="AH1206" s="109" t="s">
        <v>163</v>
      </c>
      <c r="AI1206" s="362"/>
      <c r="AJ1206" s="363"/>
      <c r="AK1206" s="108" t="s">
        <v>163</v>
      </c>
      <c r="AL1206" s="109"/>
      <c r="AM1206" s="109"/>
      <c r="AN1206" s="110"/>
      <c r="AO1206" s="108"/>
      <c r="AP1206" s="109"/>
      <c r="AQ1206" s="109"/>
      <c r="AR1206" s="110"/>
      <c r="AS1206" s="111"/>
      <c r="AT1206" s="109"/>
      <c r="AU1206" s="109"/>
      <c r="AV1206" s="112"/>
      <c r="AW1206" s="108"/>
      <c r="AX1206" s="109"/>
      <c r="AY1206" s="109"/>
      <c r="AZ1206" s="109"/>
      <c r="BA1206" s="110"/>
      <c r="BB1206" s="111"/>
      <c r="BC1206" s="109"/>
      <c r="BD1206" s="109"/>
      <c r="BE1206" s="321"/>
      <c r="BF1206" s="322"/>
      <c r="BG1206" s="322"/>
      <c r="BH1206" s="322"/>
      <c r="BI1206" s="322"/>
      <c r="BJ1206" s="323"/>
      <c r="BK1206" s="48" t="s">
        <v>18</v>
      </c>
      <c r="BL1206" s="48" t="s">
        <v>55</v>
      </c>
      <c r="BN1206" s="146">
        <f t="shared" si="1902"/>
        <v>0</v>
      </c>
      <c r="BO1206" s="146">
        <f t="shared" si="1851"/>
        <v>0</v>
      </c>
      <c r="BP1206" s="146">
        <f t="shared" si="1852"/>
        <v>0</v>
      </c>
      <c r="BQ1206" s="146">
        <f t="shared" si="1853"/>
        <v>0</v>
      </c>
      <c r="BR1206" s="146">
        <f t="shared" si="1854"/>
        <v>0</v>
      </c>
      <c r="BS1206" s="146">
        <f t="shared" si="1855"/>
        <v>0</v>
      </c>
      <c r="BT1206" s="146">
        <f t="shared" si="1856"/>
        <v>2</v>
      </c>
      <c r="BU1206" s="146">
        <f t="shared" si="1857"/>
        <v>2</v>
      </c>
      <c r="BV1206" s="146">
        <f t="shared" si="1858"/>
        <v>2</v>
      </c>
      <c r="BW1206" s="146">
        <f t="shared" si="1859"/>
        <v>2</v>
      </c>
      <c r="BX1206" s="146">
        <f t="shared" si="1860"/>
        <v>2</v>
      </c>
      <c r="BY1206" s="146">
        <f t="shared" si="1861"/>
        <v>2</v>
      </c>
      <c r="BZ1206" s="146">
        <f t="shared" si="1862"/>
        <v>2</v>
      </c>
      <c r="CA1206" s="146">
        <f t="shared" si="1863"/>
        <v>2</v>
      </c>
      <c r="CB1206" s="146">
        <f t="shared" si="1864"/>
        <v>2</v>
      </c>
      <c r="CC1206" s="146">
        <f t="shared" si="1865"/>
        <v>2</v>
      </c>
      <c r="CD1206" s="146">
        <f t="shared" si="1866"/>
        <v>2</v>
      </c>
      <c r="CE1206" s="146">
        <f t="shared" si="1867"/>
        <v>2</v>
      </c>
      <c r="CF1206" s="146">
        <f t="shared" si="1868"/>
        <v>2</v>
      </c>
      <c r="CG1206" s="146">
        <f t="shared" si="1869"/>
        <v>2</v>
      </c>
      <c r="CH1206" s="146">
        <f t="shared" si="1870"/>
        <v>2</v>
      </c>
      <c r="CI1206" s="146">
        <f t="shared" si="1871"/>
        <v>0</v>
      </c>
      <c r="CJ1206" s="146">
        <f t="shared" si="1872"/>
        <v>0</v>
      </c>
      <c r="CK1206" s="146">
        <f t="shared" si="1873"/>
        <v>0</v>
      </c>
      <c r="CL1206" s="146">
        <f t="shared" si="1874"/>
        <v>0</v>
      </c>
      <c r="CM1206" s="146">
        <f t="shared" si="1875"/>
        <v>0</v>
      </c>
      <c r="CN1206" s="146">
        <f t="shared" si="1876"/>
        <v>0</v>
      </c>
      <c r="CO1206" s="146">
        <f t="shared" si="1877"/>
        <v>0</v>
      </c>
      <c r="CP1206" s="146">
        <f t="shared" si="1878"/>
        <v>0</v>
      </c>
      <c r="CQ1206" s="146">
        <f t="shared" si="1879"/>
        <v>0</v>
      </c>
      <c r="CR1206" s="146">
        <f t="shared" si="1880"/>
        <v>0</v>
      </c>
      <c r="CS1206" s="146">
        <f t="shared" si="1881"/>
        <v>0</v>
      </c>
      <c r="CT1206" s="146">
        <f t="shared" si="1882"/>
        <v>0</v>
      </c>
      <c r="CU1206" s="146">
        <f t="shared" si="1883"/>
        <v>0</v>
      </c>
      <c r="CV1206" s="146">
        <f t="shared" si="1884"/>
        <v>0</v>
      </c>
      <c r="CW1206" s="146">
        <f t="shared" si="1885"/>
        <v>0</v>
      </c>
      <c r="CX1206" s="146">
        <f t="shared" si="1886"/>
        <v>0</v>
      </c>
      <c r="CY1206" s="146">
        <f t="shared" si="1887"/>
        <v>0</v>
      </c>
      <c r="CZ1206" s="146">
        <f t="shared" si="1888"/>
        <v>0</v>
      </c>
      <c r="DA1206" s="146">
        <f t="shared" si="1889"/>
        <v>0</v>
      </c>
      <c r="DB1206" s="146">
        <f t="shared" si="1890"/>
        <v>0</v>
      </c>
      <c r="DC1206" s="146">
        <f t="shared" si="1891"/>
        <v>0</v>
      </c>
      <c r="DD1206" s="146">
        <f t="shared" si="1892"/>
        <v>0</v>
      </c>
      <c r="DE1206" s="146">
        <f t="shared" si="1893"/>
        <v>0</v>
      </c>
      <c r="DF1206" s="146">
        <f t="shared" si="1894"/>
        <v>0</v>
      </c>
      <c r="DG1206" s="146">
        <f t="shared" si="1895"/>
        <v>0</v>
      </c>
      <c r="DH1206" s="146">
        <f t="shared" si="1896"/>
        <v>0</v>
      </c>
      <c r="DI1206" s="146">
        <f t="shared" si="1897"/>
        <v>0</v>
      </c>
      <c r="DJ1206" s="146">
        <f t="shared" si="1898"/>
        <v>0</v>
      </c>
      <c r="DK1206" s="146">
        <f t="shared" si="1899"/>
        <v>0</v>
      </c>
      <c r="DL1206" s="146">
        <f t="shared" si="1900"/>
        <v>0</v>
      </c>
      <c r="DM1206" s="146">
        <f t="shared" si="1901"/>
        <v>0</v>
      </c>
      <c r="DN1206" s="65">
        <f t="shared" si="1939"/>
        <v>30</v>
      </c>
      <c r="DO1206" s="57">
        <f t="shared" si="1940"/>
        <v>30</v>
      </c>
      <c r="DP1206" s="57" t="str">
        <f t="shared" si="1809"/>
        <v/>
      </c>
      <c r="DQ1206" s="58" t="str">
        <f t="shared" si="1810"/>
        <v/>
      </c>
      <c r="DR1206" s="1">
        <f t="shared" si="1941"/>
        <v>1</v>
      </c>
      <c r="DS1206" s="168" t="e">
        <f>IF(AND(DR1206=#REF!,BL1206=#REF!),'Tiến độ'!D1206,"")</f>
        <v>#REF!</v>
      </c>
    </row>
    <row r="1207" spans="1:123" ht="11.25" customHeight="1">
      <c r="A1207" s="309" t="str">
        <f>IF(B1207="","",MAX($A$7:A1206)+1)</f>
        <v/>
      </c>
      <c r="B1207" s="312"/>
      <c r="C1207" s="101" t="s">
        <v>1016</v>
      </c>
      <c r="D1207" s="102" t="s">
        <v>1017</v>
      </c>
      <c r="E1207" s="103">
        <v>4</v>
      </c>
      <c r="F1207" s="104">
        <v>60</v>
      </c>
      <c r="G1207" s="105"/>
      <c r="H1207" s="106">
        <f t="shared" ref="H1207:I1207" si="1943">H1206</f>
        <v>0.5</v>
      </c>
      <c r="I1207" s="107">
        <f t="shared" si="1943"/>
        <v>0</v>
      </c>
      <c r="J1207" s="28" t="s">
        <v>1109</v>
      </c>
      <c r="K1207" s="108"/>
      <c r="L1207" s="109"/>
      <c r="M1207" s="109"/>
      <c r="N1207" s="110"/>
      <c r="O1207" s="108"/>
      <c r="P1207" s="109"/>
      <c r="Q1207" s="109">
        <v>4</v>
      </c>
      <c r="R1207" s="110">
        <v>4</v>
      </c>
      <c r="S1207" s="108">
        <v>4</v>
      </c>
      <c r="T1207" s="109">
        <v>4</v>
      </c>
      <c r="U1207" s="109">
        <v>4</v>
      </c>
      <c r="V1207" s="109">
        <v>4</v>
      </c>
      <c r="W1207" s="110">
        <v>4</v>
      </c>
      <c r="X1207" s="108">
        <v>4</v>
      </c>
      <c r="Y1207" s="109">
        <v>4</v>
      </c>
      <c r="Z1207" s="109">
        <v>4</v>
      </c>
      <c r="AA1207" s="110">
        <v>4</v>
      </c>
      <c r="AB1207" s="108">
        <v>4</v>
      </c>
      <c r="AC1207" s="109">
        <v>4</v>
      </c>
      <c r="AD1207" s="109">
        <v>4</v>
      </c>
      <c r="AE1207" s="110">
        <v>4</v>
      </c>
      <c r="AF1207" s="108" t="s">
        <v>163</v>
      </c>
      <c r="AG1207" s="109" t="s">
        <v>163</v>
      </c>
      <c r="AH1207" s="109" t="s">
        <v>163</v>
      </c>
      <c r="AI1207" s="362"/>
      <c r="AJ1207" s="363"/>
      <c r="AK1207" s="108" t="s">
        <v>163</v>
      </c>
      <c r="AL1207" s="109"/>
      <c r="AM1207" s="109"/>
      <c r="AN1207" s="110"/>
      <c r="AO1207" s="108"/>
      <c r="AP1207" s="109"/>
      <c r="AQ1207" s="109"/>
      <c r="AR1207" s="110"/>
      <c r="AS1207" s="111"/>
      <c r="AT1207" s="109"/>
      <c r="AU1207" s="109"/>
      <c r="AV1207" s="112"/>
      <c r="AW1207" s="108"/>
      <c r="AX1207" s="109"/>
      <c r="AY1207" s="109"/>
      <c r="AZ1207" s="109"/>
      <c r="BA1207" s="110"/>
      <c r="BB1207" s="111"/>
      <c r="BC1207" s="109"/>
      <c r="BD1207" s="109"/>
      <c r="BE1207" s="321"/>
      <c r="BF1207" s="322"/>
      <c r="BG1207" s="322"/>
      <c r="BH1207" s="322"/>
      <c r="BI1207" s="322"/>
      <c r="BJ1207" s="323"/>
      <c r="BK1207" s="48" t="s">
        <v>18</v>
      </c>
      <c r="BL1207" s="48" t="s">
        <v>29</v>
      </c>
      <c r="BN1207" s="146">
        <f t="shared" si="1902"/>
        <v>0</v>
      </c>
      <c r="BO1207" s="146">
        <f t="shared" si="1851"/>
        <v>0</v>
      </c>
      <c r="BP1207" s="146">
        <f t="shared" si="1852"/>
        <v>0</v>
      </c>
      <c r="BQ1207" s="146">
        <f t="shared" si="1853"/>
        <v>0</v>
      </c>
      <c r="BR1207" s="146">
        <f t="shared" si="1854"/>
        <v>0</v>
      </c>
      <c r="BS1207" s="146">
        <f t="shared" si="1855"/>
        <v>0</v>
      </c>
      <c r="BT1207" s="146">
        <f t="shared" si="1856"/>
        <v>2</v>
      </c>
      <c r="BU1207" s="146">
        <f t="shared" si="1857"/>
        <v>2</v>
      </c>
      <c r="BV1207" s="146">
        <f t="shared" si="1858"/>
        <v>2</v>
      </c>
      <c r="BW1207" s="146">
        <f t="shared" si="1859"/>
        <v>2</v>
      </c>
      <c r="BX1207" s="146">
        <f t="shared" si="1860"/>
        <v>2</v>
      </c>
      <c r="BY1207" s="146">
        <f t="shared" si="1861"/>
        <v>2</v>
      </c>
      <c r="BZ1207" s="146">
        <f t="shared" si="1862"/>
        <v>2</v>
      </c>
      <c r="CA1207" s="146">
        <f t="shared" si="1863"/>
        <v>2</v>
      </c>
      <c r="CB1207" s="146">
        <f t="shared" si="1864"/>
        <v>2</v>
      </c>
      <c r="CC1207" s="146">
        <f t="shared" si="1865"/>
        <v>2</v>
      </c>
      <c r="CD1207" s="146">
        <f t="shared" si="1866"/>
        <v>2</v>
      </c>
      <c r="CE1207" s="146">
        <f t="shared" si="1867"/>
        <v>2</v>
      </c>
      <c r="CF1207" s="146">
        <f t="shared" si="1868"/>
        <v>2</v>
      </c>
      <c r="CG1207" s="146">
        <f t="shared" si="1869"/>
        <v>2</v>
      </c>
      <c r="CH1207" s="146">
        <f t="shared" si="1870"/>
        <v>2</v>
      </c>
      <c r="CI1207" s="146">
        <f t="shared" si="1871"/>
        <v>0</v>
      </c>
      <c r="CJ1207" s="146">
        <f t="shared" si="1872"/>
        <v>0</v>
      </c>
      <c r="CK1207" s="146">
        <f t="shared" si="1873"/>
        <v>0</v>
      </c>
      <c r="CL1207" s="146">
        <f t="shared" si="1874"/>
        <v>0</v>
      </c>
      <c r="CM1207" s="146">
        <f t="shared" si="1875"/>
        <v>0</v>
      </c>
      <c r="CN1207" s="146">
        <f t="shared" si="1876"/>
        <v>0</v>
      </c>
      <c r="CO1207" s="146">
        <f t="shared" si="1877"/>
        <v>0</v>
      </c>
      <c r="CP1207" s="146">
        <f t="shared" si="1878"/>
        <v>0</v>
      </c>
      <c r="CQ1207" s="146">
        <f t="shared" si="1879"/>
        <v>0</v>
      </c>
      <c r="CR1207" s="146">
        <f t="shared" si="1880"/>
        <v>0</v>
      </c>
      <c r="CS1207" s="146">
        <f t="shared" si="1881"/>
        <v>0</v>
      </c>
      <c r="CT1207" s="146">
        <f t="shared" si="1882"/>
        <v>0</v>
      </c>
      <c r="CU1207" s="146">
        <f t="shared" si="1883"/>
        <v>0</v>
      </c>
      <c r="CV1207" s="146">
        <f t="shared" si="1884"/>
        <v>0</v>
      </c>
      <c r="CW1207" s="146">
        <f t="shared" si="1885"/>
        <v>0</v>
      </c>
      <c r="CX1207" s="146">
        <f t="shared" si="1886"/>
        <v>0</v>
      </c>
      <c r="CY1207" s="146">
        <f t="shared" si="1887"/>
        <v>0</v>
      </c>
      <c r="CZ1207" s="146">
        <f t="shared" si="1888"/>
        <v>0</v>
      </c>
      <c r="DA1207" s="146">
        <f t="shared" si="1889"/>
        <v>0</v>
      </c>
      <c r="DB1207" s="146">
        <f t="shared" si="1890"/>
        <v>0</v>
      </c>
      <c r="DC1207" s="146">
        <f t="shared" si="1891"/>
        <v>0</v>
      </c>
      <c r="DD1207" s="146">
        <f t="shared" si="1892"/>
        <v>0</v>
      </c>
      <c r="DE1207" s="146">
        <f t="shared" si="1893"/>
        <v>0</v>
      </c>
      <c r="DF1207" s="146">
        <f t="shared" si="1894"/>
        <v>0</v>
      </c>
      <c r="DG1207" s="146">
        <f t="shared" si="1895"/>
        <v>0</v>
      </c>
      <c r="DH1207" s="146">
        <f t="shared" si="1896"/>
        <v>0</v>
      </c>
      <c r="DI1207" s="146">
        <f t="shared" si="1897"/>
        <v>0</v>
      </c>
      <c r="DJ1207" s="146">
        <f t="shared" si="1898"/>
        <v>0</v>
      </c>
      <c r="DK1207" s="146">
        <f t="shared" si="1899"/>
        <v>0</v>
      </c>
      <c r="DL1207" s="146">
        <f t="shared" si="1900"/>
        <v>0</v>
      </c>
      <c r="DM1207" s="146">
        <f t="shared" si="1901"/>
        <v>0</v>
      </c>
      <c r="DN1207" s="65">
        <f t="shared" si="1939"/>
        <v>30</v>
      </c>
      <c r="DO1207" s="57">
        <f t="shared" si="1940"/>
        <v>30</v>
      </c>
      <c r="DP1207" s="57" t="str">
        <f t="shared" si="1809"/>
        <v/>
      </c>
      <c r="DQ1207" s="58" t="str">
        <f t="shared" si="1810"/>
        <v/>
      </c>
      <c r="DR1207" s="1">
        <f t="shared" si="1941"/>
        <v>1</v>
      </c>
      <c r="DS1207" s="168" t="e">
        <f>IF(AND(DR1207=#REF!,BL1207=#REF!),'Tiến độ'!D1207,"")</f>
        <v>#REF!</v>
      </c>
    </row>
    <row r="1208" spans="1:123" ht="11.25" customHeight="1">
      <c r="A1208" s="309" t="str">
        <f>IF(B1208="","",MAX($A$7:A1207)+1)</f>
        <v/>
      </c>
      <c r="B1208" s="312"/>
      <c r="C1208" s="101" t="s">
        <v>1014</v>
      </c>
      <c r="D1208" s="102" t="s">
        <v>11945</v>
      </c>
      <c r="E1208" s="103">
        <v>3</v>
      </c>
      <c r="F1208" s="104">
        <v>60</v>
      </c>
      <c r="G1208" s="105"/>
      <c r="H1208" s="106">
        <f t="shared" ref="H1208:I1208" si="1944">H1207</f>
        <v>0.5</v>
      </c>
      <c r="I1208" s="107">
        <f t="shared" si="1944"/>
        <v>0</v>
      </c>
      <c r="J1208" s="28" t="s">
        <v>1109</v>
      </c>
      <c r="K1208" s="108"/>
      <c r="L1208" s="109"/>
      <c r="M1208" s="109"/>
      <c r="N1208" s="110"/>
      <c r="O1208" s="108"/>
      <c r="P1208" s="109"/>
      <c r="Q1208" s="109">
        <v>4</v>
      </c>
      <c r="R1208" s="110">
        <v>4</v>
      </c>
      <c r="S1208" s="108">
        <v>4</v>
      </c>
      <c r="T1208" s="109">
        <v>4</v>
      </c>
      <c r="U1208" s="109">
        <v>4</v>
      </c>
      <c r="V1208" s="109">
        <v>4</v>
      </c>
      <c r="W1208" s="110">
        <v>4</v>
      </c>
      <c r="X1208" s="108">
        <v>4</v>
      </c>
      <c r="Y1208" s="109">
        <v>4</v>
      </c>
      <c r="Z1208" s="109">
        <v>4</v>
      </c>
      <c r="AA1208" s="110">
        <v>4</v>
      </c>
      <c r="AB1208" s="108">
        <v>4</v>
      </c>
      <c r="AC1208" s="109">
        <v>4</v>
      </c>
      <c r="AD1208" s="109">
        <v>4</v>
      </c>
      <c r="AE1208" s="110">
        <v>4</v>
      </c>
      <c r="AF1208" s="108" t="s">
        <v>163</v>
      </c>
      <c r="AG1208" s="109" t="s">
        <v>163</v>
      </c>
      <c r="AH1208" s="109" t="s">
        <v>163</v>
      </c>
      <c r="AI1208" s="362"/>
      <c r="AJ1208" s="363"/>
      <c r="AK1208" s="108" t="s">
        <v>163</v>
      </c>
      <c r="AL1208" s="109"/>
      <c r="AM1208" s="109"/>
      <c r="AN1208" s="110"/>
      <c r="AO1208" s="108"/>
      <c r="AP1208" s="109"/>
      <c r="AQ1208" s="109"/>
      <c r="AR1208" s="110"/>
      <c r="AS1208" s="111"/>
      <c r="AT1208" s="109"/>
      <c r="AU1208" s="109"/>
      <c r="AV1208" s="112"/>
      <c r="AW1208" s="108"/>
      <c r="AX1208" s="109"/>
      <c r="AY1208" s="109"/>
      <c r="AZ1208" s="109"/>
      <c r="BA1208" s="110"/>
      <c r="BB1208" s="111"/>
      <c r="BC1208" s="109"/>
      <c r="BD1208" s="109"/>
      <c r="BE1208" s="321"/>
      <c r="BF1208" s="322"/>
      <c r="BG1208" s="322"/>
      <c r="BH1208" s="322"/>
      <c r="BI1208" s="322"/>
      <c r="BJ1208" s="323"/>
      <c r="BK1208" s="48" t="s">
        <v>18</v>
      </c>
      <c r="BL1208" s="48" t="s">
        <v>30</v>
      </c>
      <c r="BN1208" s="146">
        <f t="shared" si="1902"/>
        <v>0</v>
      </c>
      <c r="BO1208" s="146">
        <f t="shared" si="1851"/>
        <v>0</v>
      </c>
      <c r="BP1208" s="146">
        <f t="shared" si="1852"/>
        <v>0</v>
      </c>
      <c r="BQ1208" s="146">
        <f t="shared" si="1853"/>
        <v>0</v>
      </c>
      <c r="BR1208" s="146">
        <f t="shared" si="1854"/>
        <v>0</v>
      </c>
      <c r="BS1208" s="146">
        <f t="shared" si="1855"/>
        <v>0</v>
      </c>
      <c r="BT1208" s="146">
        <f t="shared" si="1856"/>
        <v>2</v>
      </c>
      <c r="BU1208" s="146">
        <f t="shared" si="1857"/>
        <v>2</v>
      </c>
      <c r="BV1208" s="146">
        <f t="shared" si="1858"/>
        <v>2</v>
      </c>
      <c r="BW1208" s="146">
        <f t="shared" si="1859"/>
        <v>2</v>
      </c>
      <c r="BX1208" s="146">
        <f t="shared" si="1860"/>
        <v>2</v>
      </c>
      <c r="BY1208" s="146">
        <f t="shared" si="1861"/>
        <v>2</v>
      </c>
      <c r="BZ1208" s="146">
        <f t="shared" si="1862"/>
        <v>2</v>
      </c>
      <c r="CA1208" s="146">
        <f t="shared" si="1863"/>
        <v>2</v>
      </c>
      <c r="CB1208" s="146">
        <f t="shared" si="1864"/>
        <v>2</v>
      </c>
      <c r="CC1208" s="146">
        <f t="shared" si="1865"/>
        <v>2</v>
      </c>
      <c r="CD1208" s="146">
        <f t="shared" si="1866"/>
        <v>2</v>
      </c>
      <c r="CE1208" s="146">
        <f t="shared" si="1867"/>
        <v>2</v>
      </c>
      <c r="CF1208" s="146">
        <f t="shared" si="1868"/>
        <v>2</v>
      </c>
      <c r="CG1208" s="146">
        <f t="shared" si="1869"/>
        <v>2</v>
      </c>
      <c r="CH1208" s="146">
        <f t="shared" si="1870"/>
        <v>2</v>
      </c>
      <c r="CI1208" s="146">
        <f t="shared" si="1871"/>
        <v>0</v>
      </c>
      <c r="CJ1208" s="146">
        <f t="shared" si="1872"/>
        <v>0</v>
      </c>
      <c r="CK1208" s="146">
        <f t="shared" si="1873"/>
        <v>0</v>
      </c>
      <c r="CL1208" s="146">
        <f t="shared" si="1874"/>
        <v>0</v>
      </c>
      <c r="CM1208" s="146">
        <f t="shared" si="1875"/>
        <v>0</v>
      </c>
      <c r="CN1208" s="146">
        <f t="shared" si="1876"/>
        <v>0</v>
      </c>
      <c r="CO1208" s="146">
        <f t="shared" si="1877"/>
        <v>0</v>
      </c>
      <c r="CP1208" s="146">
        <f t="shared" si="1878"/>
        <v>0</v>
      </c>
      <c r="CQ1208" s="146">
        <f t="shared" si="1879"/>
        <v>0</v>
      </c>
      <c r="CR1208" s="146">
        <f t="shared" si="1880"/>
        <v>0</v>
      </c>
      <c r="CS1208" s="146">
        <f t="shared" si="1881"/>
        <v>0</v>
      </c>
      <c r="CT1208" s="146">
        <f t="shared" si="1882"/>
        <v>0</v>
      </c>
      <c r="CU1208" s="146">
        <f t="shared" si="1883"/>
        <v>0</v>
      </c>
      <c r="CV1208" s="146">
        <f t="shared" si="1884"/>
        <v>0</v>
      </c>
      <c r="CW1208" s="146">
        <f t="shared" si="1885"/>
        <v>0</v>
      </c>
      <c r="CX1208" s="146">
        <f t="shared" si="1886"/>
        <v>0</v>
      </c>
      <c r="CY1208" s="146">
        <f t="shared" si="1887"/>
        <v>0</v>
      </c>
      <c r="CZ1208" s="146">
        <f t="shared" si="1888"/>
        <v>0</v>
      </c>
      <c r="DA1208" s="146">
        <f t="shared" si="1889"/>
        <v>0</v>
      </c>
      <c r="DB1208" s="146">
        <f t="shared" si="1890"/>
        <v>0</v>
      </c>
      <c r="DC1208" s="146">
        <f t="shared" si="1891"/>
        <v>0</v>
      </c>
      <c r="DD1208" s="146">
        <f t="shared" si="1892"/>
        <v>0</v>
      </c>
      <c r="DE1208" s="146">
        <f t="shared" si="1893"/>
        <v>0</v>
      </c>
      <c r="DF1208" s="146">
        <f t="shared" si="1894"/>
        <v>0</v>
      </c>
      <c r="DG1208" s="146">
        <f t="shared" si="1895"/>
        <v>0</v>
      </c>
      <c r="DH1208" s="146">
        <f t="shared" si="1896"/>
        <v>0</v>
      </c>
      <c r="DI1208" s="146">
        <f t="shared" si="1897"/>
        <v>0</v>
      </c>
      <c r="DJ1208" s="146">
        <f t="shared" si="1898"/>
        <v>0</v>
      </c>
      <c r="DK1208" s="146">
        <f t="shared" si="1899"/>
        <v>0</v>
      </c>
      <c r="DL1208" s="146">
        <f t="shared" si="1900"/>
        <v>0</v>
      </c>
      <c r="DM1208" s="146">
        <f t="shared" si="1901"/>
        <v>0</v>
      </c>
      <c r="DN1208" s="65">
        <f t="shared" si="1939"/>
        <v>30</v>
      </c>
      <c r="DO1208" s="57">
        <f t="shared" si="1940"/>
        <v>30</v>
      </c>
      <c r="DP1208" s="57" t="str">
        <f t="shared" si="1809"/>
        <v/>
      </c>
      <c r="DQ1208" s="58" t="str">
        <f t="shared" si="1810"/>
        <v/>
      </c>
      <c r="DR1208" s="1">
        <f t="shared" si="1941"/>
        <v>1</v>
      </c>
      <c r="DS1208" s="168" t="e">
        <f>IF(AND(DR1208=#REF!,BL1208=#REF!),'Tiến độ'!D1208,"")</f>
        <v>#REF!</v>
      </c>
    </row>
    <row r="1209" spans="1:123" ht="11.25" customHeight="1">
      <c r="A1209" s="309" t="str">
        <f>IF(B1209="","",MAX($A$7:A1208)+1)</f>
        <v/>
      </c>
      <c r="B1209" s="312"/>
      <c r="C1209" s="101" t="s">
        <v>1019</v>
      </c>
      <c r="D1209" s="102" t="s">
        <v>11968</v>
      </c>
      <c r="E1209" s="103">
        <v>2</v>
      </c>
      <c r="F1209" s="104">
        <v>30</v>
      </c>
      <c r="G1209" s="105"/>
      <c r="H1209" s="106">
        <f t="shared" ref="H1209:I1209" si="1945">H1208</f>
        <v>0.5</v>
      </c>
      <c r="I1209" s="107">
        <f t="shared" si="1945"/>
        <v>0</v>
      </c>
      <c r="J1209" s="28" t="s">
        <v>1109</v>
      </c>
      <c r="K1209" s="108"/>
      <c r="L1209" s="109"/>
      <c r="M1209" s="109"/>
      <c r="N1209" s="110"/>
      <c r="O1209" s="108"/>
      <c r="P1209" s="109"/>
      <c r="Q1209" s="109">
        <v>2</v>
      </c>
      <c r="R1209" s="110">
        <v>2</v>
      </c>
      <c r="S1209" s="108">
        <v>2</v>
      </c>
      <c r="T1209" s="109">
        <v>2</v>
      </c>
      <c r="U1209" s="109">
        <v>2</v>
      </c>
      <c r="V1209" s="109">
        <v>2</v>
      </c>
      <c r="W1209" s="110">
        <v>2</v>
      </c>
      <c r="X1209" s="108">
        <v>2</v>
      </c>
      <c r="Y1209" s="109">
        <v>2</v>
      </c>
      <c r="Z1209" s="109">
        <v>2</v>
      </c>
      <c r="AA1209" s="110">
        <v>2</v>
      </c>
      <c r="AB1209" s="108">
        <v>2</v>
      </c>
      <c r="AC1209" s="109">
        <v>2</v>
      </c>
      <c r="AD1209" s="109">
        <v>2</v>
      </c>
      <c r="AE1209" s="110">
        <v>2</v>
      </c>
      <c r="AF1209" s="108" t="s">
        <v>163</v>
      </c>
      <c r="AG1209" s="109" t="s">
        <v>163</v>
      </c>
      <c r="AH1209" s="109" t="s">
        <v>163</v>
      </c>
      <c r="AI1209" s="362"/>
      <c r="AJ1209" s="363"/>
      <c r="AK1209" s="108" t="s">
        <v>163</v>
      </c>
      <c r="AL1209" s="109"/>
      <c r="AM1209" s="109"/>
      <c r="AN1209" s="110"/>
      <c r="AO1209" s="108"/>
      <c r="AP1209" s="109"/>
      <c r="AQ1209" s="109"/>
      <c r="AR1209" s="110"/>
      <c r="AS1209" s="111"/>
      <c r="AT1209" s="109"/>
      <c r="AU1209" s="109"/>
      <c r="AV1209" s="112"/>
      <c r="AW1209" s="108"/>
      <c r="AX1209" s="109"/>
      <c r="AY1209" s="109"/>
      <c r="AZ1209" s="109"/>
      <c r="BA1209" s="110"/>
      <c r="BB1209" s="111"/>
      <c r="BC1209" s="109"/>
      <c r="BD1209" s="109"/>
      <c r="BE1209" s="321"/>
      <c r="BF1209" s="322"/>
      <c r="BG1209" s="322"/>
      <c r="BH1209" s="322"/>
      <c r="BI1209" s="322"/>
      <c r="BJ1209" s="323"/>
      <c r="BK1209" s="48" t="s">
        <v>18</v>
      </c>
      <c r="BL1209" s="48" t="s">
        <v>29</v>
      </c>
      <c r="BN1209" s="146">
        <f t="shared" si="1902"/>
        <v>0</v>
      </c>
      <c r="BO1209" s="146">
        <f t="shared" si="1851"/>
        <v>0</v>
      </c>
      <c r="BP1209" s="146">
        <f t="shared" si="1852"/>
        <v>0</v>
      </c>
      <c r="BQ1209" s="146">
        <f t="shared" si="1853"/>
        <v>0</v>
      </c>
      <c r="BR1209" s="146">
        <f t="shared" si="1854"/>
        <v>0</v>
      </c>
      <c r="BS1209" s="146">
        <f t="shared" si="1855"/>
        <v>0</v>
      </c>
      <c r="BT1209" s="146">
        <f t="shared" si="1856"/>
        <v>1</v>
      </c>
      <c r="BU1209" s="146">
        <f t="shared" si="1857"/>
        <v>1</v>
      </c>
      <c r="BV1209" s="146">
        <f t="shared" si="1858"/>
        <v>1</v>
      </c>
      <c r="BW1209" s="146">
        <f t="shared" si="1859"/>
        <v>1</v>
      </c>
      <c r="BX1209" s="146">
        <f t="shared" si="1860"/>
        <v>1</v>
      </c>
      <c r="BY1209" s="146">
        <f t="shared" si="1861"/>
        <v>1</v>
      </c>
      <c r="BZ1209" s="146">
        <f t="shared" si="1862"/>
        <v>1</v>
      </c>
      <c r="CA1209" s="146">
        <f t="shared" si="1863"/>
        <v>1</v>
      </c>
      <c r="CB1209" s="146">
        <f t="shared" si="1864"/>
        <v>1</v>
      </c>
      <c r="CC1209" s="146">
        <f t="shared" si="1865"/>
        <v>1</v>
      </c>
      <c r="CD1209" s="146">
        <f t="shared" si="1866"/>
        <v>1</v>
      </c>
      <c r="CE1209" s="146">
        <f t="shared" si="1867"/>
        <v>1</v>
      </c>
      <c r="CF1209" s="146">
        <f t="shared" si="1868"/>
        <v>1</v>
      </c>
      <c r="CG1209" s="146">
        <f t="shared" si="1869"/>
        <v>1</v>
      </c>
      <c r="CH1209" s="146">
        <f t="shared" si="1870"/>
        <v>1</v>
      </c>
      <c r="CI1209" s="146">
        <f t="shared" si="1871"/>
        <v>0</v>
      </c>
      <c r="CJ1209" s="146">
        <f t="shared" si="1872"/>
        <v>0</v>
      </c>
      <c r="CK1209" s="146">
        <f t="shared" si="1873"/>
        <v>0</v>
      </c>
      <c r="CL1209" s="146">
        <f t="shared" si="1874"/>
        <v>0</v>
      </c>
      <c r="CM1209" s="146">
        <f t="shared" si="1875"/>
        <v>0</v>
      </c>
      <c r="CN1209" s="146">
        <f t="shared" si="1876"/>
        <v>0</v>
      </c>
      <c r="CO1209" s="146">
        <f t="shared" si="1877"/>
        <v>0</v>
      </c>
      <c r="CP1209" s="146">
        <f t="shared" si="1878"/>
        <v>0</v>
      </c>
      <c r="CQ1209" s="146">
        <f t="shared" si="1879"/>
        <v>0</v>
      </c>
      <c r="CR1209" s="146">
        <f t="shared" si="1880"/>
        <v>0</v>
      </c>
      <c r="CS1209" s="146">
        <f t="shared" si="1881"/>
        <v>0</v>
      </c>
      <c r="CT1209" s="146">
        <f t="shared" si="1882"/>
        <v>0</v>
      </c>
      <c r="CU1209" s="146">
        <f t="shared" si="1883"/>
        <v>0</v>
      </c>
      <c r="CV1209" s="146">
        <f t="shared" si="1884"/>
        <v>0</v>
      </c>
      <c r="CW1209" s="146">
        <f t="shared" si="1885"/>
        <v>0</v>
      </c>
      <c r="CX1209" s="146">
        <f t="shared" si="1886"/>
        <v>0</v>
      </c>
      <c r="CY1209" s="146">
        <f t="shared" si="1887"/>
        <v>0</v>
      </c>
      <c r="CZ1209" s="146">
        <f t="shared" si="1888"/>
        <v>0</v>
      </c>
      <c r="DA1209" s="146">
        <f t="shared" si="1889"/>
        <v>0</v>
      </c>
      <c r="DB1209" s="146">
        <f t="shared" si="1890"/>
        <v>0</v>
      </c>
      <c r="DC1209" s="146">
        <f t="shared" si="1891"/>
        <v>0</v>
      </c>
      <c r="DD1209" s="146">
        <f t="shared" si="1892"/>
        <v>0</v>
      </c>
      <c r="DE1209" s="146">
        <f t="shared" si="1893"/>
        <v>0</v>
      </c>
      <c r="DF1209" s="146">
        <f t="shared" si="1894"/>
        <v>0</v>
      </c>
      <c r="DG1209" s="146">
        <f t="shared" si="1895"/>
        <v>0</v>
      </c>
      <c r="DH1209" s="146">
        <f t="shared" si="1896"/>
        <v>0</v>
      </c>
      <c r="DI1209" s="146">
        <f t="shared" si="1897"/>
        <v>0</v>
      </c>
      <c r="DJ1209" s="146">
        <f t="shared" si="1898"/>
        <v>0</v>
      </c>
      <c r="DK1209" s="146">
        <f t="shared" si="1899"/>
        <v>0</v>
      </c>
      <c r="DL1209" s="146">
        <f t="shared" si="1900"/>
        <v>0</v>
      </c>
      <c r="DM1209" s="146">
        <f t="shared" si="1901"/>
        <v>0</v>
      </c>
      <c r="DN1209" s="65">
        <f t="shared" si="1939"/>
        <v>15</v>
      </c>
      <c r="DO1209" s="57">
        <f t="shared" si="1940"/>
        <v>15</v>
      </c>
      <c r="DP1209" s="57" t="str">
        <f t="shared" si="1809"/>
        <v/>
      </c>
      <c r="DQ1209" s="58" t="str">
        <f t="shared" si="1810"/>
        <v/>
      </c>
      <c r="DR1209" s="1">
        <f t="shared" si="1941"/>
        <v>1</v>
      </c>
      <c r="DS1209" s="168" t="e">
        <f>IF(AND(DR1209=#REF!,BL1209=#REF!),'Tiến độ'!D1209,"")</f>
        <v>#REF!</v>
      </c>
    </row>
    <row r="1210" spans="1:123" ht="11.25" customHeight="1">
      <c r="A1210" s="309" t="str">
        <f>IF(B1210="","",MAX($A$7:A1209)+1)</f>
        <v/>
      </c>
      <c r="B1210" s="312"/>
      <c r="C1210" s="101" t="s">
        <v>1026</v>
      </c>
      <c r="D1210" s="102" t="s">
        <v>629</v>
      </c>
      <c r="E1210" s="103">
        <v>2</v>
      </c>
      <c r="F1210" s="104">
        <v>30</v>
      </c>
      <c r="G1210" s="105"/>
      <c r="H1210" s="106">
        <f t="shared" ref="H1210:I1210" si="1946">H1209</f>
        <v>0.5</v>
      </c>
      <c r="I1210" s="107">
        <f t="shared" si="1946"/>
        <v>0</v>
      </c>
      <c r="J1210" s="28" t="s">
        <v>1109</v>
      </c>
      <c r="K1210" s="108"/>
      <c r="L1210" s="109"/>
      <c r="M1210" s="109"/>
      <c r="N1210" s="110"/>
      <c r="O1210" s="108"/>
      <c r="P1210" s="109"/>
      <c r="Q1210" s="109">
        <v>2</v>
      </c>
      <c r="R1210" s="110">
        <v>2</v>
      </c>
      <c r="S1210" s="108">
        <v>2</v>
      </c>
      <c r="T1210" s="109">
        <v>2</v>
      </c>
      <c r="U1210" s="109">
        <v>2</v>
      </c>
      <c r="V1210" s="109">
        <v>2</v>
      </c>
      <c r="W1210" s="110">
        <v>2</v>
      </c>
      <c r="X1210" s="108">
        <v>2</v>
      </c>
      <c r="Y1210" s="109">
        <v>2</v>
      </c>
      <c r="Z1210" s="109">
        <v>2</v>
      </c>
      <c r="AA1210" s="110">
        <v>2</v>
      </c>
      <c r="AB1210" s="108">
        <v>2</v>
      </c>
      <c r="AC1210" s="109">
        <v>2</v>
      </c>
      <c r="AD1210" s="109">
        <v>2</v>
      </c>
      <c r="AE1210" s="110">
        <v>2</v>
      </c>
      <c r="AF1210" s="108" t="s">
        <v>163</v>
      </c>
      <c r="AG1210" s="109" t="s">
        <v>163</v>
      </c>
      <c r="AH1210" s="109" t="s">
        <v>163</v>
      </c>
      <c r="AI1210" s="362"/>
      <c r="AJ1210" s="363"/>
      <c r="AK1210" s="108" t="s">
        <v>163</v>
      </c>
      <c r="AL1210" s="109"/>
      <c r="AM1210" s="109"/>
      <c r="AN1210" s="110"/>
      <c r="AO1210" s="108"/>
      <c r="AP1210" s="109"/>
      <c r="AQ1210" s="109"/>
      <c r="AR1210" s="110"/>
      <c r="AS1210" s="111"/>
      <c r="AT1210" s="109"/>
      <c r="AU1210" s="109"/>
      <c r="AV1210" s="112"/>
      <c r="AW1210" s="108"/>
      <c r="AX1210" s="109"/>
      <c r="AY1210" s="109"/>
      <c r="AZ1210" s="109"/>
      <c r="BA1210" s="110"/>
      <c r="BB1210" s="111"/>
      <c r="BC1210" s="109"/>
      <c r="BD1210" s="109"/>
      <c r="BE1210" s="321"/>
      <c r="BF1210" s="322"/>
      <c r="BG1210" s="322"/>
      <c r="BH1210" s="322"/>
      <c r="BI1210" s="322"/>
      <c r="BJ1210" s="323"/>
      <c r="BK1210" s="48" t="s">
        <v>18</v>
      </c>
      <c r="BL1210" s="48" t="s">
        <v>1116</v>
      </c>
      <c r="BN1210" s="146">
        <f t="shared" si="1902"/>
        <v>0</v>
      </c>
      <c r="BO1210" s="146">
        <f t="shared" si="1851"/>
        <v>0</v>
      </c>
      <c r="BP1210" s="146">
        <f t="shared" si="1852"/>
        <v>0</v>
      </c>
      <c r="BQ1210" s="146">
        <f t="shared" si="1853"/>
        <v>0</v>
      </c>
      <c r="BR1210" s="146">
        <f t="shared" si="1854"/>
        <v>0</v>
      </c>
      <c r="BS1210" s="146">
        <f t="shared" si="1855"/>
        <v>0</v>
      </c>
      <c r="BT1210" s="146">
        <f t="shared" si="1856"/>
        <v>1</v>
      </c>
      <c r="BU1210" s="146">
        <f t="shared" si="1857"/>
        <v>1</v>
      </c>
      <c r="BV1210" s="146">
        <f t="shared" si="1858"/>
        <v>1</v>
      </c>
      <c r="BW1210" s="146">
        <f t="shared" si="1859"/>
        <v>1</v>
      </c>
      <c r="BX1210" s="146">
        <f t="shared" si="1860"/>
        <v>1</v>
      </c>
      <c r="BY1210" s="146">
        <f t="shared" si="1861"/>
        <v>1</v>
      </c>
      <c r="BZ1210" s="146">
        <f t="shared" si="1862"/>
        <v>1</v>
      </c>
      <c r="CA1210" s="146">
        <f t="shared" si="1863"/>
        <v>1</v>
      </c>
      <c r="CB1210" s="146">
        <f t="shared" si="1864"/>
        <v>1</v>
      </c>
      <c r="CC1210" s="146">
        <f t="shared" si="1865"/>
        <v>1</v>
      </c>
      <c r="CD1210" s="146">
        <f t="shared" si="1866"/>
        <v>1</v>
      </c>
      <c r="CE1210" s="146">
        <f t="shared" si="1867"/>
        <v>1</v>
      </c>
      <c r="CF1210" s="146">
        <f t="shared" si="1868"/>
        <v>1</v>
      </c>
      <c r="CG1210" s="146">
        <f t="shared" si="1869"/>
        <v>1</v>
      </c>
      <c r="CH1210" s="146">
        <f t="shared" si="1870"/>
        <v>1</v>
      </c>
      <c r="CI1210" s="146">
        <f t="shared" si="1871"/>
        <v>0</v>
      </c>
      <c r="CJ1210" s="146">
        <f t="shared" si="1872"/>
        <v>0</v>
      </c>
      <c r="CK1210" s="146">
        <f t="shared" si="1873"/>
        <v>0</v>
      </c>
      <c r="CL1210" s="146">
        <f t="shared" si="1874"/>
        <v>0</v>
      </c>
      <c r="CM1210" s="146">
        <f t="shared" si="1875"/>
        <v>0</v>
      </c>
      <c r="CN1210" s="146">
        <f t="shared" si="1876"/>
        <v>0</v>
      </c>
      <c r="CO1210" s="146">
        <f t="shared" si="1877"/>
        <v>0</v>
      </c>
      <c r="CP1210" s="146">
        <f t="shared" si="1878"/>
        <v>0</v>
      </c>
      <c r="CQ1210" s="146">
        <f t="shared" si="1879"/>
        <v>0</v>
      </c>
      <c r="CR1210" s="146">
        <f t="shared" si="1880"/>
        <v>0</v>
      </c>
      <c r="CS1210" s="146">
        <f t="shared" si="1881"/>
        <v>0</v>
      </c>
      <c r="CT1210" s="146">
        <f t="shared" si="1882"/>
        <v>0</v>
      </c>
      <c r="CU1210" s="146">
        <f t="shared" si="1883"/>
        <v>0</v>
      </c>
      <c r="CV1210" s="146">
        <f t="shared" si="1884"/>
        <v>0</v>
      </c>
      <c r="CW1210" s="146">
        <f t="shared" si="1885"/>
        <v>0</v>
      </c>
      <c r="CX1210" s="146">
        <f t="shared" si="1886"/>
        <v>0</v>
      </c>
      <c r="CY1210" s="146">
        <f t="shared" si="1887"/>
        <v>0</v>
      </c>
      <c r="CZ1210" s="146">
        <f t="shared" si="1888"/>
        <v>0</v>
      </c>
      <c r="DA1210" s="146">
        <f t="shared" si="1889"/>
        <v>0</v>
      </c>
      <c r="DB1210" s="146">
        <f t="shared" si="1890"/>
        <v>0</v>
      </c>
      <c r="DC1210" s="146">
        <f t="shared" si="1891"/>
        <v>0</v>
      </c>
      <c r="DD1210" s="146">
        <f t="shared" si="1892"/>
        <v>0</v>
      </c>
      <c r="DE1210" s="146">
        <f t="shared" si="1893"/>
        <v>0</v>
      </c>
      <c r="DF1210" s="146">
        <f t="shared" si="1894"/>
        <v>0</v>
      </c>
      <c r="DG1210" s="146">
        <f t="shared" si="1895"/>
        <v>0</v>
      </c>
      <c r="DH1210" s="146">
        <f t="shared" si="1896"/>
        <v>0</v>
      </c>
      <c r="DI1210" s="146">
        <f t="shared" si="1897"/>
        <v>0</v>
      </c>
      <c r="DJ1210" s="146">
        <f t="shared" si="1898"/>
        <v>0</v>
      </c>
      <c r="DK1210" s="146">
        <f t="shared" si="1899"/>
        <v>0</v>
      </c>
      <c r="DL1210" s="146">
        <f t="shared" si="1900"/>
        <v>0</v>
      </c>
      <c r="DM1210" s="146">
        <f t="shared" si="1901"/>
        <v>0</v>
      </c>
      <c r="DN1210" s="65">
        <f t="shared" si="1939"/>
        <v>15</v>
      </c>
      <c r="DO1210" s="57">
        <f t="shared" si="1940"/>
        <v>15</v>
      </c>
      <c r="DP1210" s="57" t="str">
        <f t="shared" ref="DP1210:DP1298" si="1947">IF(DO1210="",IF(COUNT(AD1210:AH1210,AK1210)&gt;0,DN1210,""),"")</f>
        <v/>
      </c>
      <c r="DQ1210" s="58" t="str">
        <f t="shared" ref="DQ1210:DQ1298" si="1948">IF(AND(DO1210="",DP1210=""),IF(COUNTA(AL1210:BD1210)&gt;0,DN1210,""),"")</f>
        <v/>
      </c>
      <c r="DR1210" s="1">
        <f t="shared" si="1941"/>
        <v>1</v>
      </c>
      <c r="DS1210" s="168" t="e">
        <f>IF(AND(DR1210=#REF!,BL1210=#REF!),'Tiến độ'!D1210,"")</f>
        <v>#REF!</v>
      </c>
    </row>
    <row r="1211" spans="1:123" ht="11.25" customHeight="1">
      <c r="A1211" s="309" t="str">
        <f>IF(B1211="","",MAX($A$7:A1210)+1)</f>
        <v/>
      </c>
      <c r="B1211" s="312"/>
      <c r="C1211" s="254" t="s">
        <v>11956</v>
      </c>
      <c r="D1211" s="102" t="s">
        <v>11958</v>
      </c>
      <c r="E1211" s="103">
        <v>3</v>
      </c>
      <c r="F1211" s="104">
        <v>45</v>
      </c>
      <c r="G1211" s="105"/>
      <c r="H1211" s="106"/>
      <c r="I1211" s="107"/>
      <c r="J1211" s="28"/>
      <c r="K1211" s="108"/>
      <c r="L1211" s="109"/>
      <c r="M1211" s="109"/>
      <c r="N1211" s="110"/>
      <c r="O1211" s="108"/>
      <c r="P1211" s="109"/>
      <c r="Q1211" s="109"/>
      <c r="R1211" s="110"/>
      <c r="S1211" s="108"/>
      <c r="T1211" s="109"/>
      <c r="U1211" s="109"/>
      <c r="V1211" s="109"/>
      <c r="W1211" s="110"/>
      <c r="X1211" s="108"/>
      <c r="Y1211" s="109"/>
      <c r="Z1211" s="109"/>
      <c r="AA1211" s="110"/>
      <c r="AB1211" s="108"/>
      <c r="AC1211" s="109"/>
      <c r="AD1211" s="109"/>
      <c r="AE1211" s="110"/>
      <c r="AF1211" s="108"/>
      <c r="AG1211" s="109"/>
      <c r="AH1211" s="109"/>
      <c r="AI1211" s="362"/>
      <c r="AJ1211" s="363"/>
      <c r="AK1211" s="108"/>
      <c r="AL1211" s="109">
        <v>3</v>
      </c>
      <c r="AM1211" s="109">
        <v>3</v>
      </c>
      <c r="AN1211" s="110">
        <v>3</v>
      </c>
      <c r="AO1211" s="108">
        <v>3</v>
      </c>
      <c r="AP1211" s="109">
        <v>3</v>
      </c>
      <c r="AQ1211" s="109">
        <v>3</v>
      </c>
      <c r="AR1211" s="110">
        <v>3</v>
      </c>
      <c r="AS1211" s="111">
        <v>3</v>
      </c>
      <c r="AT1211" s="109">
        <v>3</v>
      </c>
      <c r="AU1211" s="109">
        <v>3</v>
      </c>
      <c r="AV1211" s="112">
        <v>3</v>
      </c>
      <c r="AW1211" s="108">
        <v>3</v>
      </c>
      <c r="AX1211" s="109">
        <v>3</v>
      </c>
      <c r="AY1211" s="109">
        <v>3</v>
      </c>
      <c r="AZ1211" s="109">
        <v>3</v>
      </c>
      <c r="BA1211" s="110"/>
      <c r="BB1211" s="111"/>
      <c r="BC1211" s="109"/>
      <c r="BD1211" s="109"/>
      <c r="BE1211" s="321"/>
      <c r="BF1211" s="322"/>
      <c r="BG1211" s="322"/>
      <c r="BH1211" s="322"/>
      <c r="BI1211" s="322"/>
      <c r="BJ1211" s="323"/>
      <c r="BK1211" s="48"/>
      <c r="BL1211" s="48"/>
      <c r="BN1211" s="146">
        <f t="shared" si="1902"/>
        <v>0</v>
      </c>
      <c r="BO1211" s="146">
        <f t="shared" si="1851"/>
        <v>0</v>
      </c>
      <c r="BP1211" s="146">
        <f t="shared" si="1852"/>
        <v>0</v>
      </c>
      <c r="BQ1211" s="146">
        <f t="shared" si="1853"/>
        <v>0</v>
      </c>
      <c r="BR1211" s="146">
        <f t="shared" si="1854"/>
        <v>0</v>
      </c>
      <c r="BS1211" s="146">
        <f t="shared" si="1855"/>
        <v>0</v>
      </c>
      <c r="BT1211" s="146">
        <f t="shared" si="1856"/>
        <v>0</v>
      </c>
      <c r="BU1211" s="146">
        <f t="shared" si="1857"/>
        <v>0</v>
      </c>
      <c r="BV1211" s="146">
        <f t="shared" si="1858"/>
        <v>0</v>
      </c>
      <c r="BW1211" s="146">
        <f t="shared" si="1859"/>
        <v>0</v>
      </c>
      <c r="BX1211" s="146">
        <f t="shared" si="1860"/>
        <v>0</v>
      </c>
      <c r="BY1211" s="146">
        <f t="shared" si="1861"/>
        <v>0</v>
      </c>
      <c r="BZ1211" s="146">
        <f t="shared" si="1862"/>
        <v>0</v>
      </c>
      <c r="CA1211" s="146">
        <f t="shared" si="1863"/>
        <v>0</v>
      </c>
      <c r="CB1211" s="146">
        <f t="shared" si="1864"/>
        <v>0</v>
      </c>
      <c r="CC1211" s="146">
        <f t="shared" si="1865"/>
        <v>0</v>
      </c>
      <c r="CD1211" s="146">
        <f t="shared" si="1866"/>
        <v>0</v>
      </c>
      <c r="CE1211" s="146">
        <f t="shared" si="1867"/>
        <v>0</v>
      </c>
      <c r="CF1211" s="146">
        <f t="shared" si="1868"/>
        <v>0</v>
      </c>
      <c r="CG1211" s="146">
        <f t="shared" si="1869"/>
        <v>0</v>
      </c>
      <c r="CH1211" s="146">
        <f t="shared" si="1870"/>
        <v>0</v>
      </c>
      <c r="CI1211" s="146">
        <f t="shared" si="1871"/>
        <v>0</v>
      </c>
      <c r="CJ1211" s="146">
        <f t="shared" si="1872"/>
        <v>0</v>
      </c>
      <c r="CK1211" s="146">
        <f t="shared" si="1873"/>
        <v>0</v>
      </c>
      <c r="CL1211" s="146">
        <f t="shared" si="1874"/>
        <v>0</v>
      </c>
      <c r="CM1211" s="146">
        <f t="shared" si="1875"/>
        <v>0</v>
      </c>
      <c r="CN1211" s="146">
        <f t="shared" si="1876"/>
        <v>0</v>
      </c>
      <c r="CO1211" s="146">
        <f t="shared" si="1877"/>
        <v>0</v>
      </c>
      <c r="CP1211" s="146">
        <f t="shared" si="1878"/>
        <v>0</v>
      </c>
      <c r="CQ1211" s="146">
        <f t="shared" si="1879"/>
        <v>0</v>
      </c>
      <c r="CR1211" s="146">
        <f t="shared" si="1880"/>
        <v>0</v>
      </c>
      <c r="CS1211" s="146">
        <f t="shared" si="1881"/>
        <v>0</v>
      </c>
      <c r="CT1211" s="146">
        <f t="shared" si="1882"/>
        <v>0</v>
      </c>
      <c r="CU1211" s="146">
        <f t="shared" si="1883"/>
        <v>0</v>
      </c>
      <c r="CV1211" s="146">
        <f t="shared" si="1884"/>
        <v>0</v>
      </c>
      <c r="CW1211" s="146">
        <f t="shared" si="1885"/>
        <v>0</v>
      </c>
      <c r="CX1211" s="146">
        <f t="shared" si="1886"/>
        <v>0</v>
      </c>
      <c r="CY1211" s="146">
        <f t="shared" si="1887"/>
        <v>0</v>
      </c>
      <c r="CZ1211" s="146">
        <f t="shared" si="1888"/>
        <v>0</v>
      </c>
      <c r="DA1211" s="146">
        <f t="shared" si="1889"/>
        <v>0</v>
      </c>
      <c r="DB1211" s="146">
        <f t="shared" si="1890"/>
        <v>0</v>
      </c>
      <c r="DC1211" s="146">
        <f t="shared" si="1891"/>
        <v>0</v>
      </c>
      <c r="DD1211" s="146">
        <f t="shared" si="1892"/>
        <v>0</v>
      </c>
      <c r="DE1211" s="146">
        <f t="shared" si="1893"/>
        <v>0</v>
      </c>
      <c r="DF1211" s="146">
        <f t="shared" si="1894"/>
        <v>0</v>
      </c>
      <c r="DG1211" s="146">
        <f t="shared" si="1895"/>
        <v>0</v>
      </c>
      <c r="DH1211" s="146">
        <f t="shared" si="1896"/>
        <v>0</v>
      </c>
      <c r="DI1211" s="146">
        <f t="shared" si="1897"/>
        <v>0</v>
      </c>
      <c r="DJ1211" s="146">
        <f t="shared" si="1898"/>
        <v>0</v>
      </c>
      <c r="DK1211" s="146">
        <f t="shared" si="1899"/>
        <v>0</v>
      </c>
      <c r="DL1211" s="146">
        <f t="shared" si="1900"/>
        <v>0</v>
      </c>
      <c r="DM1211" s="146">
        <f t="shared" si="1901"/>
        <v>0</v>
      </c>
      <c r="DN1211" s="65"/>
      <c r="DO1211" s="57"/>
      <c r="DP1211" s="57"/>
      <c r="DQ1211" s="58"/>
      <c r="DS1211" s="168" t="e">
        <f>IF(AND(DR1211=#REF!,BL1211=#REF!),'Tiến độ'!D1211,"")</f>
        <v>#REF!</v>
      </c>
    </row>
    <row r="1212" spans="1:123" ht="11.25" customHeight="1">
      <c r="A1212" s="309"/>
      <c r="B1212" s="312"/>
      <c r="C1212" s="254" t="s">
        <v>11957</v>
      </c>
      <c r="D1212" s="102" t="s">
        <v>11959</v>
      </c>
      <c r="E1212" s="103">
        <v>2</v>
      </c>
      <c r="F1212" s="104">
        <v>30</v>
      </c>
      <c r="G1212" s="105"/>
      <c r="H1212" s="106"/>
      <c r="I1212" s="107"/>
      <c r="J1212" s="28"/>
      <c r="K1212" s="108"/>
      <c r="L1212" s="109"/>
      <c r="M1212" s="109"/>
      <c r="N1212" s="110"/>
      <c r="O1212" s="108"/>
      <c r="P1212" s="109"/>
      <c r="Q1212" s="109"/>
      <c r="R1212" s="110"/>
      <c r="S1212" s="108"/>
      <c r="T1212" s="109"/>
      <c r="U1212" s="109"/>
      <c r="V1212" s="109"/>
      <c r="W1212" s="110"/>
      <c r="X1212" s="108"/>
      <c r="Y1212" s="109"/>
      <c r="Z1212" s="109"/>
      <c r="AA1212" s="110"/>
      <c r="AB1212" s="108"/>
      <c r="AC1212" s="109"/>
      <c r="AD1212" s="109"/>
      <c r="AE1212" s="110"/>
      <c r="AF1212" s="108"/>
      <c r="AG1212" s="109"/>
      <c r="AH1212" s="109"/>
      <c r="AI1212" s="362"/>
      <c r="AJ1212" s="363"/>
      <c r="AK1212" s="108"/>
      <c r="AL1212" s="109">
        <v>2</v>
      </c>
      <c r="AM1212" s="109">
        <v>2</v>
      </c>
      <c r="AN1212" s="110">
        <v>2</v>
      </c>
      <c r="AO1212" s="108">
        <v>2</v>
      </c>
      <c r="AP1212" s="109">
        <v>2</v>
      </c>
      <c r="AQ1212" s="109">
        <v>2</v>
      </c>
      <c r="AR1212" s="110">
        <v>2</v>
      </c>
      <c r="AS1212" s="111">
        <v>2</v>
      </c>
      <c r="AT1212" s="109">
        <v>2</v>
      </c>
      <c r="AU1212" s="109">
        <v>2</v>
      </c>
      <c r="AV1212" s="112">
        <v>2</v>
      </c>
      <c r="AW1212" s="108">
        <v>2</v>
      </c>
      <c r="AX1212" s="109">
        <v>2</v>
      </c>
      <c r="AY1212" s="109">
        <v>2</v>
      </c>
      <c r="AZ1212" s="109">
        <v>2</v>
      </c>
      <c r="BA1212" s="110"/>
      <c r="BB1212" s="111"/>
      <c r="BC1212" s="109"/>
      <c r="BD1212" s="109"/>
      <c r="BE1212" s="321"/>
      <c r="BF1212" s="322"/>
      <c r="BG1212" s="322"/>
      <c r="BH1212" s="322"/>
      <c r="BI1212" s="322"/>
      <c r="BJ1212" s="323"/>
      <c r="BK1212" s="48"/>
      <c r="BL1212" s="48"/>
      <c r="BN1212" s="146">
        <f t="shared" si="1902"/>
        <v>0</v>
      </c>
      <c r="BO1212" s="146">
        <f t="shared" si="1851"/>
        <v>0</v>
      </c>
      <c r="BP1212" s="146">
        <f t="shared" si="1852"/>
        <v>0</v>
      </c>
      <c r="BQ1212" s="146">
        <f t="shared" si="1853"/>
        <v>0</v>
      </c>
      <c r="BR1212" s="146">
        <f t="shared" si="1854"/>
        <v>0</v>
      </c>
      <c r="BS1212" s="146">
        <f t="shared" si="1855"/>
        <v>0</v>
      </c>
      <c r="BT1212" s="146">
        <f t="shared" si="1856"/>
        <v>0</v>
      </c>
      <c r="BU1212" s="146">
        <f t="shared" si="1857"/>
        <v>0</v>
      </c>
      <c r="BV1212" s="146">
        <f t="shared" si="1858"/>
        <v>0</v>
      </c>
      <c r="BW1212" s="146">
        <f t="shared" si="1859"/>
        <v>0</v>
      </c>
      <c r="BX1212" s="146">
        <f t="shared" si="1860"/>
        <v>0</v>
      </c>
      <c r="BY1212" s="146">
        <f t="shared" si="1861"/>
        <v>0</v>
      </c>
      <c r="BZ1212" s="146">
        <f t="shared" si="1862"/>
        <v>0</v>
      </c>
      <c r="CA1212" s="146">
        <f t="shared" si="1863"/>
        <v>0</v>
      </c>
      <c r="CB1212" s="146">
        <f t="shared" si="1864"/>
        <v>0</v>
      </c>
      <c r="CC1212" s="146">
        <f t="shared" si="1865"/>
        <v>0</v>
      </c>
      <c r="CD1212" s="146">
        <f t="shared" si="1866"/>
        <v>0</v>
      </c>
      <c r="CE1212" s="146">
        <f t="shared" si="1867"/>
        <v>0</v>
      </c>
      <c r="CF1212" s="146">
        <f t="shared" si="1868"/>
        <v>0</v>
      </c>
      <c r="CG1212" s="146">
        <f t="shared" si="1869"/>
        <v>0</v>
      </c>
      <c r="CH1212" s="146">
        <f t="shared" si="1870"/>
        <v>0</v>
      </c>
      <c r="CI1212" s="146">
        <f t="shared" si="1871"/>
        <v>0</v>
      </c>
      <c r="CJ1212" s="146">
        <f t="shared" si="1872"/>
        <v>0</v>
      </c>
      <c r="CK1212" s="146">
        <f t="shared" si="1873"/>
        <v>0</v>
      </c>
      <c r="CL1212" s="146">
        <f t="shared" si="1874"/>
        <v>0</v>
      </c>
      <c r="CM1212" s="146">
        <f t="shared" si="1875"/>
        <v>0</v>
      </c>
      <c r="CN1212" s="146">
        <f t="shared" si="1876"/>
        <v>0</v>
      </c>
      <c r="CO1212" s="146">
        <f t="shared" si="1877"/>
        <v>0</v>
      </c>
      <c r="CP1212" s="146">
        <f t="shared" si="1878"/>
        <v>0</v>
      </c>
      <c r="CQ1212" s="146">
        <f t="shared" si="1879"/>
        <v>0</v>
      </c>
      <c r="CR1212" s="146">
        <f t="shared" si="1880"/>
        <v>0</v>
      </c>
      <c r="CS1212" s="146">
        <f t="shared" si="1881"/>
        <v>0</v>
      </c>
      <c r="CT1212" s="146">
        <f t="shared" si="1882"/>
        <v>0</v>
      </c>
      <c r="CU1212" s="146">
        <f t="shared" si="1883"/>
        <v>0</v>
      </c>
      <c r="CV1212" s="146">
        <f t="shared" si="1884"/>
        <v>0</v>
      </c>
      <c r="CW1212" s="146">
        <f t="shared" si="1885"/>
        <v>0</v>
      </c>
      <c r="CX1212" s="146">
        <f t="shared" si="1886"/>
        <v>0</v>
      </c>
      <c r="CY1212" s="146">
        <f t="shared" si="1887"/>
        <v>0</v>
      </c>
      <c r="CZ1212" s="146">
        <f t="shared" si="1888"/>
        <v>0</v>
      </c>
      <c r="DA1212" s="146">
        <f t="shared" si="1889"/>
        <v>0</v>
      </c>
      <c r="DB1212" s="146">
        <f t="shared" si="1890"/>
        <v>0</v>
      </c>
      <c r="DC1212" s="146">
        <f t="shared" si="1891"/>
        <v>0</v>
      </c>
      <c r="DD1212" s="146">
        <f t="shared" si="1892"/>
        <v>0</v>
      </c>
      <c r="DE1212" s="146">
        <f t="shared" si="1893"/>
        <v>0</v>
      </c>
      <c r="DF1212" s="146">
        <f t="shared" si="1894"/>
        <v>0</v>
      </c>
      <c r="DG1212" s="146">
        <f t="shared" si="1895"/>
        <v>0</v>
      </c>
      <c r="DH1212" s="146">
        <f t="shared" si="1896"/>
        <v>0</v>
      </c>
      <c r="DI1212" s="146">
        <f t="shared" si="1897"/>
        <v>0</v>
      </c>
      <c r="DJ1212" s="146">
        <f t="shared" si="1898"/>
        <v>0</v>
      </c>
      <c r="DK1212" s="146">
        <f t="shared" si="1899"/>
        <v>0</v>
      </c>
      <c r="DL1212" s="146">
        <f t="shared" si="1900"/>
        <v>0</v>
      </c>
      <c r="DM1212" s="146">
        <f t="shared" si="1901"/>
        <v>0</v>
      </c>
      <c r="DN1212" s="65"/>
      <c r="DO1212" s="57"/>
      <c r="DP1212" s="57"/>
      <c r="DQ1212" s="58"/>
      <c r="DS1212" s="168" t="e">
        <f>IF(AND(DR1212=#REF!,BL1212=#REF!),'Tiến độ'!D1212,"")</f>
        <v>#REF!</v>
      </c>
    </row>
    <row r="1213" spans="1:123" ht="11.25" customHeight="1">
      <c r="A1213" s="309"/>
      <c r="B1213" s="312"/>
      <c r="C1213" s="254" t="s">
        <v>11961</v>
      </c>
      <c r="D1213" s="102" t="s">
        <v>11960</v>
      </c>
      <c r="E1213" s="103">
        <v>3</v>
      </c>
      <c r="F1213" s="104">
        <v>15</v>
      </c>
      <c r="G1213" s="105">
        <v>60</v>
      </c>
      <c r="H1213" s="106"/>
      <c r="I1213" s="107"/>
      <c r="J1213" s="28"/>
      <c r="K1213" s="108"/>
      <c r="L1213" s="109"/>
      <c r="M1213" s="109"/>
      <c r="N1213" s="110"/>
      <c r="O1213" s="108"/>
      <c r="P1213" s="109"/>
      <c r="Q1213" s="109"/>
      <c r="R1213" s="110"/>
      <c r="S1213" s="108"/>
      <c r="T1213" s="109"/>
      <c r="U1213" s="109"/>
      <c r="V1213" s="109"/>
      <c r="W1213" s="110"/>
      <c r="X1213" s="108"/>
      <c r="Y1213" s="109"/>
      <c r="Z1213" s="109"/>
      <c r="AA1213" s="110"/>
      <c r="AB1213" s="108"/>
      <c r="AC1213" s="109"/>
      <c r="AD1213" s="109"/>
      <c r="AE1213" s="110"/>
      <c r="AF1213" s="108"/>
      <c r="AG1213" s="109"/>
      <c r="AH1213" s="109"/>
      <c r="AI1213" s="362"/>
      <c r="AJ1213" s="363"/>
      <c r="AK1213" s="108"/>
      <c r="AL1213" s="109">
        <v>5</v>
      </c>
      <c r="AM1213" s="109">
        <v>5</v>
      </c>
      <c r="AN1213" s="110">
        <v>5</v>
      </c>
      <c r="AO1213" s="108">
        <v>5</v>
      </c>
      <c r="AP1213" s="109">
        <v>5</v>
      </c>
      <c r="AQ1213" s="109">
        <v>5</v>
      </c>
      <c r="AR1213" s="110">
        <v>5</v>
      </c>
      <c r="AS1213" s="111">
        <v>5</v>
      </c>
      <c r="AT1213" s="109">
        <v>5</v>
      </c>
      <c r="AU1213" s="109">
        <v>5</v>
      </c>
      <c r="AV1213" s="112">
        <v>5</v>
      </c>
      <c r="AW1213" s="108">
        <v>5</v>
      </c>
      <c r="AX1213" s="109">
        <v>5</v>
      </c>
      <c r="AY1213" s="109">
        <v>5</v>
      </c>
      <c r="AZ1213" s="109">
        <v>5</v>
      </c>
      <c r="BA1213" s="110"/>
      <c r="BB1213" s="111"/>
      <c r="BC1213" s="109"/>
      <c r="BD1213" s="109"/>
      <c r="BE1213" s="321"/>
      <c r="BF1213" s="322"/>
      <c r="BG1213" s="322"/>
      <c r="BH1213" s="322"/>
      <c r="BI1213" s="322"/>
      <c r="BJ1213" s="323"/>
      <c r="BK1213" s="48"/>
      <c r="BL1213" s="48"/>
      <c r="BN1213" s="146">
        <f t="shared" si="1902"/>
        <v>0</v>
      </c>
      <c r="BO1213" s="146">
        <f t="shared" si="1851"/>
        <v>0</v>
      </c>
      <c r="BP1213" s="146">
        <f t="shared" si="1852"/>
        <v>0</v>
      </c>
      <c r="BQ1213" s="146">
        <f t="shared" si="1853"/>
        <v>0</v>
      </c>
      <c r="BR1213" s="146">
        <f t="shared" si="1854"/>
        <v>0</v>
      </c>
      <c r="BS1213" s="146">
        <f t="shared" si="1855"/>
        <v>0</v>
      </c>
      <c r="BT1213" s="146">
        <f t="shared" si="1856"/>
        <v>0</v>
      </c>
      <c r="BU1213" s="146">
        <f t="shared" si="1857"/>
        <v>0</v>
      </c>
      <c r="BV1213" s="146">
        <f t="shared" si="1858"/>
        <v>0</v>
      </c>
      <c r="BW1213" s="146">
        <f t="shared" si="1859"/>
        <v>0</v>
      </c>
      <c r="BX1213" s="146">
        <f t="shared" si="1860"/>
        <v>0</v>
      </c>
      <c r="BY1213" s="146">
        <f t="shared" si="1861"/>
        <v>0</v>
      </c>
      <c r="BZ1213" s="146">
        <f t="shared" si="1862"/>
        <v>0</v>
      </c>
      <c r="CA1213" s="146">
        <f t="shared" si="1863"/>
        <v>0</v>
      </c>
      <c r="CB1213" s="146">
        <f t="shared" si="1864"/>
        <v>0</v>
      </c>
      <c r="CC1213" s="146">
        <f t="shared" si="1865"/>
        <v>0</v>
      </c>
      <c r="CD1213" s="146">
        <f t="shared" si="1866"/>
        <v>0</v>
      </c>
      <c r="CE1213" s="146">
        <f t="shared" si="1867"/>
        <v>0</v>
      </c>
      <c r="CF1213" s="146">
        <f t="shared" si="1868"/>
        <v>0</v>
      </c>
      <c r="CG1213" s="146">
        <f t="shared" si="1869"/>
        <v>0</v>
      </c>
      <c r="CH1213" s="146">
        <f t="shared" si="1870"/>
        <v>0</v>
      </c>
      <c r="CI1213" s="146">
        <f t="shared" si="1871"/>
        <v>0</v>
      </c>
      <c r="CJ1213" s="146">
        <f t="shared" si="1872"/>
        <v>0</v>
      </c>
      <c r="CK1213" s="146">
        <f t="shared" si="1873"/>
        <v>0</v>
      </c>
      <c r="CL1213" s="146">
        <f t="shared" si="1874"/>
        <v>0</v>
      </c>
      <c r="CM1213" s="146">
        <f t="shared" si="1875"/>
        <v>0</v>
      </c>
      <c r="CN1213" s="146">
        <f t="shared" si="1876"/>
        <v>0</v>
      </c>
      <c r="CO1213" s="146">
        <f t="shared" si="1877"/>
        <v>0</v>
      </c>
      <c r="CP1213" s="146">
        <f t="shared" si="1878"/>
        <v>0</v>
      </c>
      <c r="CQ1213" s="146">
        <f t="shared" si="1879"/>
        <v>0</v>
      </c>
      <c r="CR1213" s="146">
        <f t="shared" si="1880"/>
        <v>0</v>
      </c>
      <c r="CS1213" s="146">
        <f t="shared" si="1881"/>
        <v>0</v>
      </c>
      <c r="CT1213" s="146">
        <f t="shared" si="1882"/>
        <v>0</v>
      </c>
      <c r="CU1213" s="146">
        <f t="shared" si="1883"/>
        <v>0</v>
      </c>
      <c r="CV1213" s="146">
        <f t="shared" si="1884"/>
        <v>0</v>
      </c>
      <c r="CW1213" s="146">
        <f t="shared" si="1885"/>
        <v>0</v>
      </c>
      <c r="CX1213" s="146">
        <f t="shared" si="1886"/>
        <v>0</v>
      </c>
      <c r="CY1213" s="146">
        <f t="shared" si="1887"/>
        <v>0</v>
      </c>
      <c r="CZ1213" s="146">
        <f t="shared" si="1888"/>
        <v>0</v>
      </c>
      <c r="DA1213" s="146">
        <f t="shared" si="1889"/>
        <v>0</v>
      </c>
      <c r="DB1213" s="146">
        <f t="shared" si="1890"/>
        <v>0</v>
      </c>
      <c r="DC1213" s="146">
        <f t="shared" si="1891"/>
        <v>0</v>
      </c>
      <c r="DD1213" s="146">
        <f t="shared" si="1892"/>
        <v>0</v>
      </c>
      <c r="DE1213" s="146">
        <f t="shared" si="1893"/>
        <v>0</v>
      </c>
      <c r="DF1213" s="146">
        <f t="shared" si="1894"/>
        <v>0</v>
      </c>
      <c r="DG1213" s="146">
        <f t="shared" si="1895"/>
        <v>0</v>
      </c>
      <c r="DH1213" s="146">
        <f t="shared" si="1896"/>
        <v>0</v>
      </c>
      <c r="DI1213" s="146">
        <f t="shared" si="1897"/>
        <v>0</v>
      </c>
      <c r="DJ1213" s="146">
        <f t="shared" si="1898"/>
        <v>0</v>
      </c>
      <c r="DK1213" s="146">
        <f t="shared" si="1899"/>
        <v>0</v>
      </c>
      <c r="DL1213" s="146">
        <f t="shared" si="1900"/>
        <v>0</v>
      </c>
      <c r="DM1213" s="146">
        <f t="shared" si="1901"/>
        <v>0</v>
      </c>
      <c r="DN1213" s="65"/>
      <c r="DO1213" s="57"/>
      <c r="DP1213" s="57"/>
      <c r="DQ1213" s="58"/>
      <c r="DS1213" s="168" t="e">
        <f>IF(AND(DR1213=#REF!,BL1213=#REF!),'Tiến độ'!D1213,"")</f>
        <v>#REF!</v>
      </c>
    </row>
    <row r="1214" spans="1:123" ht="11.25" customHeight="1">
      <c r="A1214" s="309"/>
      <c r="B1214" s="312"/>
      <c r="C1214" s="254" t="s">
        <v>11964</v>
      </c>
      <c r="D1214" s="102" t="s">
        <v>11962</v>
      </c>
      <c r="E1214" s="103">
        <v>2</v>
      </c>
      <c r="F1214" s="104"/>
      <c r="G1214" s="105">
        <v>60</v>
      </c>
      <c r="H1214" s="106"/>
      <c r="I1214" s="107"/>
      <c r="J1214" s="28"/>
      <c r="K1214" s="108"/>
      <c r="L1214" s="109"/>
      <c r="M1214" s="109"/>
      <c r="N1214" s="110"/>
      <c r="O1214" s="108"/>
      <c r="P1214" s="109"/>
      <c r="Q1214" s="109"/>
      <c r="R1214" s="110"/>
      <c r="S1214" s="108"/>
      <c r="T1214" s="109"/>
      <c r="U1214" s="109"/>
      <c r="V1214" s="109"/>
      <c r="W1214" s="110"/>
      <c r="X1214" s="108"/>
      <c r="Y1214" s="109"/>
      <c r="Z1214" s="109"/>
      <c r="AA1214" s="110"/>
      <c r="AB1214" s="108"/>
      <c r="AC1214" s="109"/>
      <c r="AD1214" s="109"/>
      <c r="AE1214" s="110"/>
      <c r="AF1214" s="108"/>
      <c r="AG1214" s="109"/>
      <c r="AH1214" s="109"/>
      <c r="AI1214" s="362"/>
      <c r="AJ1214" s="363"/>
      <c r="AK1214" s="108"/>
      <c r="AL1214" s="109">
        <v>4</v>
      </c>
      <c r="AM1214" s="109">
        <v>4</v>
      </c>
      <c r="AN1214" s="110">
        <v>4</v>
      </c>
      <c r="AO1214" s="108">
        <v>4</v>
      </c>
      <c r="AP1214" s="109">
        <v>4</v>
      </c>
      <c r="AQ1214" s="109">
        <v>4</v>
      </c>
      <c r="AR1214" s="110">
        <v>4</v>
      </c>
      <c r="AS1214" s="111">
        <v>4</v>
      </c>
      <c r="AT1214" s="109">
        <v>4</v>
      </c>
      <c r="AU1214" s="109">
        <v>4</v>
      </c>
      <c r="AV1214" s="112">
        <v>4</v>
      </c>
      <c r="AW1214" s="108">
        <v>4</v>
      </c>
      <c r="AX1214" s="109">
        <v>4</v>
      </c>
      <c r="AY1214" s="109">
        <v>4</v>
      </c>
      <c r="AZ1214" s="109">
        <v>4</v>
      </c>
      <c r="BA1214" s="110"/>
      <c r="BB1214" s="111"/>
      <c r="BC1214" s="109"/>
      <c r="BD1214" s="109"/>
      <c r="BE1214" s="321"/>
      <c r="BF1214" s="322"/>
      <c r="BG1214" s="322"/>
      <c r="BH1214" s="322"/>
      <c r="BI1214" s="322"/>
      <c r="BJ1214" s="323"/>
      <c r="BK1214" s="48"/>
      <c r="BL1214" s="48"/>
      <c r="BN1214" s="146">
        <f t="shared" si="1902"/>
        <v>0</v>
      </c>
      <c r="BO1214" s="146">
        <f t="shared" si="1851"/>
        <v>0</v>
      </c>
      <c r="BP1214" s="146">
        <f t="shared" si="1852"/>
        <v>0</v>
      </c>
      <c r="BQ1214" s="146">
        <f t="shared" si="1853"/>
        <v>0</v>
      </c>
      <c r="BR1214" s="146">
        <f t="shared" si="1854"/>
        <v>0</v>
      </c>
      <c r="BS1214" s="146">
        <f t="shared" si="1855"/>
        <v>0</v>
      </c>
      <c r="BT1214" s="146">
        <f t="shared" si="1856"/>
        <v>0</v>
      </c>
      <c r="BU1214" s="146">
        <f t="shared" si="1857"/>
        <v>0</v>
      </c>
      <c r="BV1214" s="146">
        <f t="shared" si="1858"/>
        <v>0</v>
      </c>
      <c r="BW1214" s="146">
        <f t="shared" si="1859"/>
        <v>0</v>
      </c>
      <c r="BX1214" s="146">
        <f t="shared" si="1860"/>
        <v>0</v>
      </c>
      <c r="BY1214" s="146">
        <f t="shared" si="1861"/>
        <v>0</v>
      </c>
      <c r="BZ1214" s="146">
        <f t="shared" si="1862"/>
        <v>0</v>
      </c>
      <c r="CA1214" s="146">
        <f t="shared" si="1863"/>
        <v>0</v>
      </c>
      <c r="CB1214" s="146">
        <f t="shared" si="1864"/>
        <v>0</v>
      </c>
      <c r="CC1214" s="146">
        <f t="shared" si="1865"/>
        <v>0</v>
      </c>
      <c r="CD1214" s="146">
        <f t="shared" si="1866"/>
        <v>0</v>
      </c>
      <c r="CE1214" s="146">
        <f t="shared" si="1867"/>
        <v>0</v>
      </c>
      <c r="CF1214" s="146">
        <f t="shared" si="1868"/>
        <v>0</v>
      </c>
      <c r="CG1214" s="146">
        <f t="shared" si="1869"/>
        <v>0</v>
      </c>
      <c r="CH1214" s="146">
        <f t="shared" si="1870"/>
        <v>0</v>
      </c>
      <c r="CI1214" s="146">
        <f t="shared" si="1871"/>
        <v>0</v>
      </c>
      <c r="CJ1214" s="146">
        <f t="shared" si="1872"/>
        <v>0</v>
      </c>
      <c r="CK1214" s="146">
        <f t="shared" si="1873"/>
        <v>0</v>
      </c>
      <c r="CL1214" s="146">
        <f t="shared" si="1874"/>
        <v>0</v>
      </c>
      <c r="CM1214" s="146">
        <f t="shared" si="1875"/>
        <v>0</v>
      </c>
      <c r="CN1214" s="146">
        <f t="shared" si="1876"/>
        <v>0</v>
      </c>
      <c r="CO1214" s="146">
        <f t="shared" si="1877"/>
        <v>0</v>
      </c>
      <c r="CP1214" s="146">
        <f t="shared" si="1878"/>
        <v>0</v>
      </c>
      <c r="CQ1214" s="146">
        <f t="shared" si="1879"/>
        <v>0</v>
      </c>
      <c r="CR1214" s="146">
        <f t="shared" si="1880"/>
        <v>0</v>
      </c>
      <c r="CS1214" s="146">
        <f t="shared" si="1881"/>
        <v>0</v>
      </c>
      <c r="CT1214" s="146">
        <f t="shared" si="1882"/>
        <v>0</v>
      </c>
      <c r="CU1214" s="146">
        <f t="shared" si="1883"/>
        <v>0</v>
      </c>
      <c r="CV1214" s="146">
        <f t="shared" si="1884"/>
        <v>0</v>
      </c>
      <c r="CW1214" s="146">
        <f t="shared" si="1885"/>
        <v>0</v>
      </c>
      <c r="CX1214" s="146">
        <f t="shared" si="1886"/>
        <v>0</v>
      </c>
      <c r="CY1214" s="146">
        <f t="shared" si="1887"/>
        <v>0</v>
      </c>
      <c r="CZ1214" s="146">
        <f t="shared" si="1888"/>
        <v>0</v>
      </c>
      <c r="DA1214" s="146">
        <f t="shared" si="1889"/>
        <v>0</v>
      </c>
      <c r="DB1214" s="146">
        <f t="shared" si="1890"/>
        <v>0</v>
      </c>
      <c r="DC1214" s="146">
        <f t="shared" si="1891"/>
        <v>0</v>
      </c>
      <c r="DD1214" s="146">
        <f t="shared" si="1892"/>
        <v>0</v>
      </c>
      <c r="DE1214" s="146">
        <f t="shared" si="1893"/>
        <v>0</v>
      </c>
      <c r="DF1214" s="146">
        <f t="shared" si="1894"/>
        <v>0</v>
      </c>
      <c r="DG1214" s="146">
        <f t="shared" si="1895"/>
        <v>0</v>
      </c>
      <c r="DH1214" s="146">
        <f t="shared" si="1896"/>
        <v>0</v>
      </c>
      <c r="DI1214" s="146">
        <f t="shared" si="1897"/>
        <v>0</v>
      </c>
      <c r="DJ1214" s="146">
        <f t="shared" si="1898"/>
        <v>0</v>
      </c>
      <c r="DK1214" s="146">
        <f t="shared" si="1899"/>
        <v>0</v>
      </c>
      <c r="DL1214" s="146">
        <f t="shared" si="1900"/>
        <v>0</v>
      </c>
      <c r="DM1214" s="146">
        <f t="shared" si="1901"/>
        <v>0</v>
      </c>
      <c r="DN1214" s="65"/>
      <c r="DO1214" s="57"/>
      <c r="DP1214" s="57"/>
      <c r="DQ1214" s="58"/>
      <c r="DS1214" s="168" t="e">
        <f>IF(AND(DR1214=#REF!,BL1214=#REF!),'Tiến độ'!D1214,"")</f>
        <v>#REF!</v>
      </c>
    </row>
    <row r="1215" spans="1:123" ht="11.25" customHeight="1">
      <c r="A1215" s="309"/>
      <c r="B1215" s="312"/>
      <c r="C1215" s="254" t="s">
        <v>11963</v>
      </c>
      <c r="D1215" s="102" t="s">
        <v>11965</v>
      </c>
      <c r="E1215" s="103">
        <v>2</v>
      </c>
      <c r="F1215" s="104"/>
      <c r="G1215" s="105">
        <v>60</v>
      </c>
      <c r="H1215" s="106"/>
      <c r="I1215" s="107"/>
      <c r="J1215" s="28"/>
      <c r="K1215" s="108"/>
      <c r="L1215" s="109"/>
      <c r="M1215" s="109"/>
      <c r="N1215" s="110"/>
      <c r="O1215" s="108"/>
      <c r="P1215" s="109"/>
      <c r="Q1215" s="109"/>
      <c r="R1215" s="110"/>
      <c r="S1215" s="108"/>
      <c r="T1215" s="109"/>
      <c r="U1215" s="109"/>
      <c r="V1215" s="109"/>
      <c r="W1215" s="110"/>
      <c r="X1215" s="108"/>
      <c r="Y1215" s="109"/>
      <c r="Z1215" s="109"/>
      <c r="AA1215" s="110"/>
      <c r="AB1215" s="108"/>
      <c r="AC1215" s="109"/>
      <c r="AD1215" s="109"/>
      <c r="AE1215" s="110"/>
      <c r="AF1215" s="108"/>
      <c r="AG1215" s="109"/>
      <c r="AH1215" s="109"/>
      <c r="AI1215" s="362"/>
      <c r="AJ1215" s="363"/>
      <c r="AK1215" s="108"/>
      <c r="AL1215" s="109">
        <v>4</v>
      </c>
      <c r="AM1215" s="109">
        <v>4</v>
      </c>
      <c r="AN1215" s="110">
        <v>4</v>
      </c>
      <c r="AO1215" s="108">
        <v>4</v>
      </c>
      <c r="AP1215" s="109">
        <v>4</v>
      </c>
      <c r="AQ1215" s="109">
        <v>4</v>
      </c>
      <c r="AR1215" s="110">
        <v>4</v>
      </c>
      <c r="AS1215" s="111">
        <v>4</v>
      </c>
      <c r="AT1215" s="109">
        <v>4</v>
      </c>
      <c r="AU1215" s="109">
        <v>4</v>
      </c>
      <c r="AV1215" s="112">
        <v>4</v>
      </c>
      <c r="AW1215" s="108">
        <v>4</v>
      </c>
      <c r="AX1215" s="109">
        <v>4</v>
      </c>
      <c r="AY1215" s="109">
        <v>4</v>
      </c>
      <c r="AZ1215" s="109">
        <v>4</v>
      </c>
      <c r="BA1215" s="110"/>
      <c r="BB1215" s="111"/>
      <c r="BC1215" s="109"/>
      <c r="BD1215" s="109"/>
      <c r="BE1215" s="321"/>
      <c r="BF1215" s="322"/>
      <c r="BG1215" s="322"/>
      <c r="BH1215" s="322"/>
      <c r="BI1215" s="322"/>
      <c r="BJ1215" s="323"/>
      <c r="BK1215" s="48"/>
      <c r="BL1215" s="48"/>
      <c r="BN1215" s="146">
        <f t="shared" si="1902"/>
        <v>0</v>
      </c>
      <c r="BO1215" s="146">
        <f t="shared" si="1851"/>
        <v>0</v>
      </c>
      <c r="BP1215" s="146">
        <f t="shared" si="1852"/>
        <v>0</v>
      </c>
      <c r="BQ1215" s="146">
        <f t="shared" si="1853"/>
        <v>0</v>
      </c>
      <c r="BR1215" s="146">
        <f t="shared" si="1854"/>
        <v>0</v>
      </c>
      <c r="BS1215" s="146">
        <f t="shared" si="1855"/>
        <v>0</v>
      </c>
      <c r="BT1215" s="146">
        <f t="shared" si="1856"/>
        <v>0</v>
      </c>
      <c r="BU1215" s="146">
        <f t="shared" si="1857"/>
        <v>0</v>
      </c>
      <c r="BV1215" s="146">
        <f t="shared" si="1858"/>
        <v>0</v>
      </c>
      <c r="BW1215" s="146">
        <f t="shared" si="1859"/>
        <v>0</v>
      </c>
      <c r="BX1215" s="146">
        <f t="shared" si="1860"/>
        <v>0</v>
      </c>
      <c r="BY1215" s="146">
        <f t="shared" si="1861"/>
        <v>0</v>
      </c>
      <c r="BZ1215" s="146">
        <f t="shared" si="1862"/>
        <v>0</v>
      </c>
      <c r="CA1215" s="146">
        <f t="shared" si="1863"/>
        <v>0</v>
      </c>
      <c r="CB1215" s="146">
        <f t="shared" si="1864"/>
        <v>0</v>
      </c>
      <c r="CC1215" s="146">
        <f t="shared" si="1865"/>
        <v>0</v>
      </c>
      <c r="CD1215" s="146">
        <f t="shared" si="1866"/>
        <v>0</v>
      </c>
      <c r="CE1215" s="146">
        <f t="shared" si="1867"/>
        <v>0</v>
      </c>
      <c r="CF1215" s="146">
        <f t="shared" si="1868"/>
        <v>0</v>
      </c>
      <c r="CG1215" s="146">
        <f t="shared" si="1869"/>
        <v>0</v>
      </c>
      <c r="CH1215" s="146">
        <f t="shared" si="1870"/>
        <v>0</v>
      </c>
      <c r="CI1215" s="146">
        <f t="shared" si="1871"/>
        <v>0</v>
      </c>
      <c r="CJ1215" s="146">
        <f t="shared" si="1872"/>
        <v>0</v>
      </c>
      <c r="CK1215" s="146">
        <f t="shared" si="1873"/>
        <v>0</v>
      </c>
      <c r="CL1215" s="146">
        <f t="shared" si="1874"/>
        <v>0</v>
      </c>
      <c r="CM1215" s="146">
        <f t="shared" si="1875"/>
        <v>0</v>
      </c>
      <c r="CN1215" s="146">
        <f t="shared" si="1876"/>
        <v>0</v>
      </c>
      <c r="CO1215" s="146">
        <f t="shared" si="1877"/>
        <v>0</v>
      </c>
      <c r="CP1215" s="146">
        <f t="shared" si="1878"/>
        <v>0</v>
      </c>
      <c r="CQ1215" s="146">
        <f t="shared" si="1879"/>
        <v>0</v>
      </c>
      <c r="CR1215" s="146">
        <f t="shared" si="1880"/>
        <v>0</v>
      </c>
      <c r="CS1215" s="146">
        <f t="shared" si="1881"/>
        <v>0</v>
      </c>
      <c r="CT1215" s="146">
        <f t="shared" si="1882"/>
        <v>0</v>
      </c>
      <c r="CU1215" s="146">
        <f t="shared" si="1883"/>
        <v>0</v>
      </c>
      <c r="CV1215" s="146">
        <f t="shared" si="1884"/>
        <v>0</v>
      </c>
      <c r="CW1215" s="146">
        <f t="shared" si="1885"/>
        <v>0</v>
      </c>
      <c r="CX1215" s="146">
        <f t="shared" si="1886"/>
        <v>0</v>
      </c>
      <c r="CY1215" s="146">
        <f t="shared" si="1887"/>
        <v>0</v>
      </c>
      <c r="CZ1215" s="146">
        <f t="shared" si="1888"/>
        <v>0</v>
      </c>
      <c r="DA1215" s="146">
        <f t="shared" si="1889"/>
        <v>0</v>
      </c>
      <c r="DB1215" s="146">
        <f t="shared" si="1890"/>
        <v>0</v>
      </c>
      <c r="DC1215" s="146">
        <f t="shared" si="1891"/>
        <v>0</v>
      </c>
      <c r="DD1215" s="146">
        <f t="shared" si="1892"/>
        <v>0</v>
      </c>
      <c r="DE1215" s="146">
        <f t="shared" si="1893"/>
        <v>0</v>
      </c>
      <c r="DF1215" s="146">
        <f t="shared" si="1894"/>
        <v>0</v>
      </c>
      <c r="DG1215" s="146">
        <f t="shared" si="1895"/>
        <v>0</v>
      </c>
      <c r="DH1215" s="146">
        <f t="shared" si="1896"/>
        <v>0</v>
      </c>
      <c r="DI1215" s="146">
        <f t="shared" si="1897"/>
        <v>0</v>
      </c>
      <c r="DJ1215" s="146">
        <f t="shared" si="1898"/>
        <v>0</v>
      </c>
      <c r="DK1215" s="146">
        <f t="shared" si="1899"/>
        <v>0</v>
      </c>
      <c r="DL1215" s="146">
        <f t="shared" si="1900"/>
        <v>0</v>
      </c>
      <c r="DM1215" s="146">
        <f t="shared" si="1901"/>
        <v>0</v>
      </c>
      <c r="DN1215" s="65"/>
      <c r="DO1215" s="57"/>
      <c r="DP1215" s="57"/>
      <c r="DQ1215" s="58"/>
      <c r="DS1215" s="168" t="e">
        <f>IF(AND(DR1215=#REF!,BL1215=#REF!),'Tiến độ'!D1215,"")</f>
        <v>#REF!</v>
      </c>
    </row>
    <row r="1216" spans="1:123" ht="11.25" customHeight="1">
      <c r="A1216" s="309"/>
      <c r="B1216" s="312"/>
      <c r="C1216" s="254" t="s">
        <v>1028</v>
      </c>
      <c r="D1216" s="102" t="s">
        <v>1029</v>
      </c>
      <c r="E1216" s="103">
        <v>2</v>
      </c>
      <c r="F1216" s="104">
        <v>30</v>
      </c>
      <c r="G1216" s="105"/>
      <c r="H1216" s="106">
        <f>H1210</f>
        <v>0.5</v>
      </c>
      <c r="I1216" s="107">
        <f>I1210</f>
        <v>0</v>
      </c>
      <c r="J1216" s="28" t="s">
        <v>1109</v>
      </c>
      <c r="K1216" s="108"/>
      <c r="L1216" s="109"/>
      <c r="M1216" s="109"/>
      <c r="N1216" s="110"/>
      <c r="O1216" s="108"/>
      <c r="P1216" s="109"/>
      <c r="Q1216" s="109"/>
      <c r="R1216" s="110"/>
      <c r="S1216" s="108"/>
      <c r="T1216" s="109"/>
      <c r="U1216" s="109"/>
      <c r="V1216" s="109"/>
      <c r="W1216" s="110"/>
      <c r="X1216" s="108"/>
      <c r="Y1216" s="109"/>
      <c r="Z1216" s="109"/>
      <c r="AA1216" s="110"/>
      <c r="AB1216" s="108"/>
      <c r="AC1216" s="109"/>
      <c r="AD1216" s="109"/>
      <c r="AE1216" s="110"/>
      <c r="AF1216" s="108"/>
      <c r="AG1216" s="109"/>
      <c r="AH1216" s="109"/>
      <c r="AI1216" s="362"/>
      <c r="AJ1216" s="363"/>
      <c r="AK1216" s="108"/>
      <c r="AL1216" s="109">
        <v>2</v>
      </c>
      <c r="AM1216" s="109">
        <v>2</v>
      </c>
      <c r="AN1216" s="110">
        <v>2</v>
      </c>
      <c r="AO1216" s="108">
        <v>2</v>
      </c>
      <c r="AP1216" s="109">
        <v>2</v>
      </c>
      <c r="AQ1216" s="109">
        <v>2</v>
      </c>
      <c r="AR1216" s="110">
        <v>2</v>
      </c>
      <c r="AS1216" s="111">
        <v>2</v>
      </c>
      <c r="AT1216" s="109">
        <v>2</v>
      </c>
      <c r="AU1216" s="109">
        <v>2</v>
      </c>
      <c r="AV1216" s="112">
        <v>2</v>
      </c>
      <c r="AW1216" s="108">
        <v>2</v>
      </c>
      <c r="AX1216" s="109">
        <v>2</v>
      </c>
      <c r="AY1216" s="109">
        <v>2</v>
      </c>
      <c r="AZ1216" s="109">
        <v>2</v>
      </c>
      <c r="BA1216" s="110" t="s">
        <v>163</v>
      </c>
      <c r="BB1216" s="111" t="s">
        <v>163</v>
      </c>
      <c r="BC1216" s="109" t="s">
        <v>163</v>
      </c>
      <c r="BD1216" s="109" t="s">
        <v>163</v>
      </c>
      <c r="BE1216" s="321"/>
      <c r="BF1216" s="322"/>
      <c r="BG1216" s="322"/>
      <c r="BH1216" s="322"/>
      <c r="BI1216" s="322"/>
      <c r="BJ1216" s="323"/>
      <c r="BK1216" s="48" t="s">
        <v>1077</v>
      </c>
      <c r="BL1216" s="48" t="s">
        <v>60</v>
      </c>
      <c r="BN1216" s="146">
        <f t="shared" si="1902"/>
        <v>0</v>
      </c>
      <c r="BO1216" s="146">
        <f t="shared" si="1851"/>
        <v>0</v>
      </c>
      <c r="BP1216" s="146">
        <f t="shared" si="1852"/>
        <v>0</v>
      </c>
      <c r="BQ1216" s="146">
        <f t="shared" si="1853"/>
        <v>0</v>
      </c>
      <c r="BR1216" s="146">
        <f t="shared" si="1854"/>
        <v>0</v>
      </c>
      <c r="BS1216" s="146">
        <f t="shared" si="1855"/>
        <v>0</v>
      </c>
      <c r="BT1216" s="146">
        <f t="shared" si="1856"/>
        <v>0</v>
      </c>
      <c r="BU1216" s="146">
        <f t="shared" si="1857"/>
        <v>0</v>
      </c>
      <c r="BV1216" s="146">
        <f t="shared" si="1858"/>
        <v>0</v>
      </c>
      <c r="BW1216" s="146">
        <f t="shared" si="1859"/>
        <v>0</v>
      </c>
      <c r="BX1216" s="146">
        <f t="shared" si="1860"/>
        <v>0</v>
      </c>
      <c r="BY1216" s="146">
        <f t="shared" si="1861"/>
        <v>0</v>
      </c>
      <c r="BZ1216" s="146">
        <f t="shared" si="1862"/>
        <v>0</v>
      </c>
      <c r="CA1216" s="146">
        <f t="shared" si="1863"/>
        <v>0</v>
      </c>
      <c r="CB1216" s="146">
        <f t="shared" si="1864"/>
        <v>0</v>
      </c>
      <c r="CC1216" s="146">
        <f t="shared" si="1865"/>
        <v>0</v>
      </c>
      <c r="CD1216" s="146">
        <f t="shared" si="1866"/>
        <v>0</v>
      </c>
      <c r="CE1216" s="146">
        <f t="shared" si="1867"/>
        <v>0</v>
      </c>
      <c r="CF1216" s="146">
        <f t="shared" si="1868"/>
        <v>0</v>
      </c>
      <c r="CG1216" s="146">
        <f t="shared" si="1869"/>
        <v>0</v>
      </c>
      <c r="CH1216" s="146">
        <f t="shared" si="1870"/>
        <v>0</v>
      </c>
      <c r="CI1216" s="146">
        <f t="shared" si="1871"/>
        <v>0</v>
      </c>
      <c r="CJ1216" s="146">
        <f t="shared" si="1872"/>
        <v>0</v>
      </c>
      <c r="CK1216" s="146">
        <f t="shared" si="1873"/>
        <v>0</v>
      </c>
      <c r="CL1216" s="146">
        <f t="shared" si="1874"/>
        <v>0</v>
      </c>
      <c r="CM1216" s="146">
        <f t="shared" si="1875"/>
        <v>0</v>
      </c>
      <c r="CN1216" s="146">
        <f t="shared" si="1876"/>
        <v>0</v>
      </c>
      <c r="CO1216" s="146">
        <f t="shared" si="1877"/>
        <v>1</v>
      </c>
      <c r="CP1216" s="146">
        <f t="shared" si="1878"/>
        <v>1</v>
      </c>
      <c r="CQ1216" s="146">
        <f t="shared" si="1879"/>
        <v>1</v>
      </c>
      <c r="CR1216" s="146">
        <f t="shared" si="1880"/>
        <v>1</v>
      </c>
      <c r="CS1216" s="146">
        <f t="shared" si="1881"/>
        <v>1</v>
      </c>
      <c r="CT1216" s="146">
        <f t="shared" si="1882"/>
        <v>1</v>
      </c>
      <c r="CU1216" s="146">
        <f t="shared" si="1883"/>
        <v>1</v>
      </c>
      <c r="CV1216" s="146">
        <f t="shared" si="1884"/>
        <v>1</v>
      </c>
      <c r="CW1216" s="146">
        <f t="shared" si="1885"/>
        <v>1</v>
      </c>
      <c r="CX1216" s="146">
        <f t="shared" si="1886"/>
        <v>1</v>
      </c>
      <c r="CY1216" s="146">
        <f t="shared" si="1887"/>
        <v>1</v>
      </c>
      <c r="CZ1216" s="146">
        <f t="shared" si="1888"/>
        <v>1</v>
      </c>
      <c r="DA1216" s="146">
        <f t="shared" si="1889"/>
        <v>1</v>
      </c>
      <c r="DB1216" s="146">
        <f t="shared" si="1890"/>
        <v>1</v>
      </c>
      <c r="DC1216" s="146">
        <f t="shared" si="1891"/>
        <v>1</v>
      </c>
      <c r="DD1216" s="146">
        <f t="shared" si="1892"/>
        <v>0</v>
      </c>
      <c r="DE1216" s="146">
        <f t="shared" si="1893"/>
        <v>0</v>
      </c>
      <c r="DF1216" s="146">
        <f t="shared" si="1894"/>
        <v>0</v>
      </c>
      <c r="DG1216" s="146">
        <f t="shared" si="1895"/>
        <v>0</v>
      </c>
      <c r="DH1216" s="146">
        <f t="shared" si="1896"/>
        <v>0</v>
      </c>
      <c r="DI1216" s="146">
        <f t="shared" si="1897"/>
        <v>0</v>
      </c>
      <c r="DJ1216" s="146">
        <f t="shared" si="1898"/>
        <v>0</v>
      </c>
      <c r="DK1216" s="146">
        <f t="shared" si="1899"/>
        <v>0</v>
      </c>
      <c r="DL1216" s="146">
        <f t="shared" si="1900"/>
        <v>0</v>
      </c>
      <c r="DM1216" s="146">
        <f t="shared" si="1901"/>
        <v>0</v>
      </c>
      <c r="DN1216" s="65">
        <f t="shared" ref="DN1216" si="1949">F1216*H1216</f>
        <v>15</v>
      </c>
      <c r="DO1216" s="57" t="str">
        <f t="shared" ref="DO1216" si="1950">IF(COUNTA(K1216:AC1216)&gt;0,DN1216,"")</f>
        <v/>
      </c>
      <c r="DP1216" s="57" t="str">
        <f t="shared" ref="DP1216" si="1951">IF(DO1216="",IF(COUNT(AD1216:AH1216,AK1216)&gt;0,DN1216,""),"")</f>
        <v/>
      </c>
      <c r="DQ1216" s="58">
        <f t="shared" ref="DQ1216" si="1952">IF(AND(DO1216="",DP1216=""),IF(COUNTA(AL1216:BD1216)&gt;0,DN1216,""),"")</f>
        <v>15</v>
      </c>
      <c r="DR1216" s="1">
        <f t="shared" ref="DR1216" si="1953">IF(DQ1216="",1,2)</f>
        <v>2</v>
      </c>
      <c r="DS1216" s="168" t="e">
        <f>IF(AND(DR1216=#REF!,BL1216=#REF!),'Tiến độ'!D1216,"")</f>
        <v>#REF!</v>
      </c>
    </row>
    <row r="1217" spans="1:123" ht="11.25" customHeight="1">
      <c r="A1217" s="309" t="str">
        <f>IF(B1217="","",MAX($A$7:A1211)+1)</f>
        <v/>
      </c>
      <c r="B1217" s="312"/>
      <c r="C1217" s="254" t="s">
        <v>16</v>
      </c>
      <c r="D1217" s="102" t="s">
        <v>242</v>
      </c>
      <c r="E1217" s="103">
        <v>2</v>
      </c>
      <c r="F1217" s="104">
        <v>39</v>
      </c>
      <c r="G1217" s="105"/>
      <c r="H1217" s="106">
        <f>H1216</f>
        <v>0.5</v>
      </c>
      <c r="I1217" s="107">
        <f>I1216</f>
        <v>0</v>
      </c>
      <c r="J1217" s="28" t="s">
        <v>1109</v>
      </c>
      <c r="K1217" s="108"/>
      <c r="L1217" s="109"/>
      <c r="M1217" s="109"/>
      <c r="N1217" s="110"/>
      <c r="O1217" s="108"/>
      <c r="P1217" s="109"/>
      <c r="Q1217" s="109"/>
      <c r="R1217" s="110"/>
      <c r="S1217" s="108"/>
      <c r="T1217" s="109"/>
      <c r="U1217" s="109"/>
      <c r="V1217" s="109"/>
      <c r="W1217" s="110"/>
      <c r="X1217" s="108"/>
      <c r="Y1217" s="109"/>
      <c r="Z1217" s="109"/>
      <c r="AA1217" s="110"/>
      <c r="AB1217" s="108"/>
      <c r="AC1217" s="109"/>
      <c r="AD1217" s="109"/>
      <c r="AE1217" s="110"/>
      <c r="AF1217" s="108"/>
      <c r="AG1217" s="109"/>
      <c r="AH1217" s="109"/>
      <c r="AI1217" s="362"/>
      <c r="AJ1217" s="363"/>
      <c r="AK1217" s="108"/>
      <c r="AL1217" s="109">
        <v>3</v>
      </c>
      <c r="AM1217" s="109">
        <v>3</v>
      </c>
      <c r="AN1217" s="110">
        <v>3</v>
      </c>
      <c r="AO1217" s="108">
        <v>3</v>
      </c>
      <c r="AP1217" s="109">
        <v>3</v>
      </c>
      <c r="AQ1217" s="109">
        <v>3</v>
      </c>
      <c r="AR1217" s="110">
        <v>3</v>
      </c>
      <c r="AS1217" s="111">
        <v>3</v>
      </c>
      <c r="AT1217" s="109">
        <v>3</v>
      </c>
      <c r="AU1217" s="109">
        <v>3</v>
      </c>
      <c r="AV1217" s="112">
        <v>3</v>
      </c>
      <c r="AW1217" s="108">
        <v>3</v>
      </c>
      <c r="AX1217" s="109">
        <v>3</v>
      </c>
      <c r="AY1217" s="109"/>
      <c r="AZ1217" s="109"/>
      <c r="BA1217" s="110" t="s">
        <v>163</v>
      </c>
      <c r="BB1217" s="111" t="s">
        <v>163</v>
      </c>
      <c r="BC1217" s="109" t="s">
        <v>163</v>
      </c>
      <c r="BD1217" s="109" t="s">
        <v>163</v>
      </c>
      <c r="BE1217" s="321"/>
      <c r="BF1217" s="322"/>
      <c r="BG1217" s="322"/>
      <c r="BH1217" s="322"/>
      <c r="BI1217" s="322"/>
      <c r="BJ1217" s="323"/>
      <c r="BK1217" s="48" t="s">
        <v>1111</v>
      </c>
      <c r="BL1217" s="48" t="s">
        <v>16</v>
      </c>
      <c r="BN1217" s="146">
        <f t="shared" si="1902"/>
        <v>0</v>
      </c>
      <c r="BO1217" s="146">
        <f t="shared" si="1851"/>
        <v>0</v>
      </c>
      <c r="BP1217" s="146">
        <f t="shared" si="1852"/>
        <v>0</v>
      </c>
      <c r="BQ1217" s="146">
        <f t="shared" si="1853"/>
        <v>0</v>
      </c>
      <c r="BR1217" s="146">
        <f t="shared" si="1854"/>
        <v>0</v>
      </c>
      <c r="BS1217" s="146">
        <f t="shared" si="1855"/>
        <v>0</v>
      </c>
      <c r="BT1217" s="146">
        <f t="shared" si="1856"/>
        <v>0</v>
      </c>
      <c r="BU1217" s="146">
        <f t="shared" si="1857"/>
        <v>0</v>
      </c>
      <c r="BV1217" s="146">
        <f t="shared" si="1858"/>
        <v>0</v>
      </c>
      <c r="BW1217" s="146">
        <f t="shared" si="1859"/>
        <v>0</v>
      </c>
      <c r="BX1217" s="146">
        <f t="shared" si="1860"/>
        <v>0</v>
      </c>
      <c r="BY1217" s="146">
        <f t="shared" si="1861"/>
        <v>0</v>
      </c>
      <c r="BZ1217" s="146">
        <f t="shared" si="1862"/>
        <v>0</v>
      </c>
      <c r="CA1217" s="146">
        <f t="shared" si="1863"/>
        <v>0</v>
      </c>
      <c r="CB1217" s="146">
        <f t="shared" si="1864"/>
        <v>0</v>
      </c>
      <c r="CC1217" s="146">
        <f t="shared" si="1865"/>
        <v>0</v>
      </c>
      <c r="CD1217" s="146">
        <f t="shared" si="1866"/>
        <v>0</v>
      </c>
      <c r="CE1217" s="146">
        <f t="shared" si="1867"/>
        <v>0</v>
      </c>
      <c r="CF1217" s="146">
        <f t="shared" si="1868"/>
        <v>0</v>
      </c>
      <c r="CG1217" s="146">
        <f t="shared" si="1869"/>
        <v>0</v>
      </c>
      <c r="CH1217" s="146">
        <f t="shared" si="1870"/>
        <v>0</v>
      </c>
      <c r="CI1217" s="146">
        <f t="shared" si="1871"/>
        <v>0</v>
      </c>
      <c r="CJ1217" s="146">
        <f t="shared" si="1872"/>
        <v>0</v>
      </c>
      <c r="CK1217" s="146">
        <f t="shared" si="1873"/>
        <v>0</v>
      </c>
      <c r="CL1217" s="146">
        <f t="shared" si="1874"/>
        <v>0</v>
      </c>
      <c r="CM1217" s="146">
        <f t="shared" si="1875"/>
        <v>0</v>
      </c>
      <c r="CN1217" s="146">
        <f t="shared" si="1876"/>
        <v>0</v>
      </c>
      <c r="CO1217" s="146">
        <f t="shared" si="1877"/>
        <v>1.5</v>
      </c>
      <c r="CP1217" s="146">
        <f t="shared" si="1878"/>
        <v>1.5</v>
      </c>
      <c r="CQ1217" s="146">
        <f t="shared" si="1879"/>
        <v>1.5</v>
      </c>
      <c r="CR1217" s="146">
        <f t="shared" si="1880"/>
        <v>1.5</v>
      </c>
      <c r="CS1217" s="146">
        <f t="shared" si="1881"/>
        <v>1.5</v>
      </c>
      <c r="CT1217" s="146">
        <f t="shared" si="1882"/>
        <v>1.5</v>
      </c>
      <c r="CU1217" s="146">
        <f t="shared" si="1883"/>
        <v>1.5</v>
      </c>
      <c r="CV1217" s="146">
        <f t="shared" si="1884"/>
        <v>1.5</v>
      </c>
      <c r="CW1217" s="146">
        <f t="shared" si="1885"/>
        <v>1.5</v>
      </c>
      <c r="CX1217" s="146">
        <f t="shared" si="1886"/>
        <v>1.5</v>
      </c>
      <c r="CY1217" s="146">
        <f t="shared" si="1887"/>
        <v>1.5</v>
      </c>
      <c r="CZ1217" s="146">
        <f t="shared" si="1888"/>
        <v>1.5</v>
      </c>
      <c r="DA1217" s="146">
        <f t="shared" si="1889"/>
        <v>1.5</v>
      </c>
      <c r="DB1217" s="146">
        <f t="shared" si="1890"/>
        <v>0</v>
      </c>
      <c r="DC1217" s="146">
        <f t="shared" si="1891"/>
        <v>0</v>
      </c>
      <c r="DD1217" s="146">
        <f t="shared" si="1892"/>
        <v>0</v>
      </c>
      <c r="DE1217" s="146">
        <f t="shared" si="1893"/>
        <v>0</v>
      </c>
      <c r="DF1217" s="146">
        <f t="shared" si="1894"/>
        <v>0</v>
      </c>
      <c r="DG1217" s="146">
        <f t="shared" si="1895"/>
        <v>0</v>
      </c>
      <c r="DH1217" s="146">
        <f t="shared" si="1896"/>
        <v>0</v>
      </c>
      <c r="DI1217" s="146">
        <f t="shared" si="1897"/>
        <v>0</v>
      </c>
      <c r="DJ1217" s="146">
        <f t="shared" si="1898"/>
        <v>0</v>
      </c>
      <c r="DK1217" s="146">
        <f t="shared" si="1899"/>
        <v>0</v>
      </c>
      <c r="DL1217" s="146">
        <f t="shared" si="1900"/>
        <v>0</v>
      </c>
      <c r="DM1217" s="146">
        <f t="shared" si="1901"/>
        <v>0</v>
      </c>
      <c r="DN1217" s="65">
        <f t="shared" si="1939"/>
        <v>19.5</v>
      </c>
      <c r="DO1217" s="57" t="str">
        <f t="shared" si="1940"/>
        <v/>
      </c>
      <c r="DP1217" s="57" t="str">
        <f t="shared" si="1947"/>
        <v/>
      </c>
      <c r="DQ1217" s="58">
        <f t="shared" si="1948"/>
        <v>19.5</v>
      </c>
      <c r="DR1217" s="1">
        <f t="shared" si="1941"/>
        <v>2</v>
      </c>
      <c r="DS1217" s="168" t="e">
        <f>IF(AND(DR1217=#REF!,BL1217=#REF!),'Tiến độ'!D1217,"")</f>
        <v>#REF!</v>
      </c>
    </row>
    <row r="1218" spans="1:123" ht="11.25" customHeight="1">
      <c r="A1218" s="309" t="str">
        <f>IF(B1218="","",MAX($A$7:A1217)+1)</f>
        <v/>
      </c>
      <c r="B1218" s="312"/>
      <c r="C1218" s="254" t="s">
        <v>426</v>
      </c>
      <c r="D1218" s="102" t="s">
        <v>213</v>
      </c>
      <c r="E1218" s="103">
        <v>3</v>
      </c>
      <c r="F1218" s="104">
        <v>60</v>
      </c>
      <c r="G1218" s="105"/>
      <c r="H1218" s="106">
        <f t="shared" ref="H1218:H1220" si="1954">H1217</f>
        <v>0.5</v>
      </c>
      <c r="I1218" s="107">
        <f t="shared" ref="I1218:I1220" si="1955">I1217</f>
        <v>0</v>
      </c>
      <c r="J1218" s="28" t="s">
        <v>1109</v>
      </c>
      <c r="K1218" s="108"/>
      <c r="L1218" s="109"/>
      <c r="M1218" s="109"/>
      <c r="N1218" s="110"/>
      <c r="O1218" s="108"/>
      <c r="P1218" s="109"/>
      <c r="Q1218" s="109"/>
      <c r="R1218" s="110"/>
      <c r="S1218" s="108"/>
      <c r="T1218" s="109"/>
      <c r="U1218" s="109"/>
      <c r="V1218" s="109"/>
      <c r="W1218" s="110"/>
      <c r="X1218" s="108"/>
      <c r="Y1218" s="109"/>
      <c r="Z1218" s="109"/>
      <c r="AA1218" s="110"/>
      <c r="AB1218" s="108"/>
      <c r="AC1218" s="109"/>
      <c r="AD1218" s="109"/>
      <c r="AE1218" s="110"/>
      <c r="AF1218" s="108"/>
      <c r="AG1218" s="109"/>
      <c r="AH1218" s="109"/>
      <c r="AI1218" s="362"/>
      <c r="AJ1218" s="363"/>
      <c r="AK1218" s="108"/>
      <c r="AL1218" s="109">
        <v>4</v>
      </c>
      <c r="AM1218" s="109">
        <v>4</v>
      </c>
      <c r="AN1218" s="110">
        <v>4</v>
      </c>
      <c r="AO1218" s="108">
        <v>4</v>
      </c>
      <c r="AP1218" s="109">
        <v>4</v>
      </c>
      <c r="AQ1218" s="109">
        <v>4</v>
      </c>
      <c r="AR1218" s="110">
        <v>4</v>
      </c>
      <c r="AS1218" s="111">
        <v>4</v>
      </c>
      <c r="AT1218" s="109">
        <v>4</v>
      </c>
      <c r="AU1218" s="109">
        <v>4</v>
      </c>
      <c r="AV1218" s="112">
        <v>4</v>
      </c>
      <c r="AW1218" s="108">
        <v>4</v>
      </c>
      <c r="AX1218" s="109">
        <v>4</v>
      </c>
      <c r="AY1218" s="109">
        <v>4</v>
      </c>
      <c r="AZ1218" s="109">
        <v>4</v>
      </c>
      <c r="BA1218" s="110" t="s">
        <v>163</v>
      </c>
      <c r="BB1218" s="111" t="s">
        <v>163</v>
      </c>
      <c r="BC1218" s="109" t="s">
        <v>163</v>
      </c>
      <c r="BD1218" s="109" t="s">
        <v>163</v>
      </c>
      <c r="BE1218" s="321"/>
      <c r="BF1218" s="322"/>
      <c r="BG1218" s="322"/>
      <c r="BH1218" s="322"/>
      <c r="BI1218" s="322"/>
      <c r="BJ1218" s="323"/>
      <c r="BK1218" s="48" t="s">
        <v>1077</v>
      </c>
      <c r="BL1218" s="48" t="s">
        <v>57</v>
      </c>
      <c r="BN1218" s="146">
        <f t="shared" si="1902"/>
        <v>0</v>
      </c>
      <c r="BO1218" s="146">
        <f t="shared" si="1851"/>
        <v>0</v>
      </c>
      <c r="BP1218" s="146">
        <f t="shared" si="1852"/>
        <v>0</v>
      </c>
      <c r="BQ1218" s="146">
        <f t="shared" si="1853"/>
        <v>0</v>
      </c>
      <c r="BR1218" s="146">
        <f t="shared" si="1854"/>
        <v>0</v>
      </c>
      <c r="BS1218" s="146">
        <f t="shared" si="1855"/>
        <v>0</v>
      </c>
      <c r="BT1218" s="146">
        <f t="shared" si="1856"/>
        <v>0</v>
      </c>
      <c r="BU1218" s="146">
        <f t="shared" si="1857"/>
        <v>0</v>
      </c>
      <c r="BV1218" s="146">
        <f t="shared" si="1858"/>
        <v>0</v>
      </c>
      <c r="BW1218" s="146">
        <f t="shared" si="1859"/>
        <v>0</v>
      </c>
      <c r="BX1218" s="146">
        <f t="shared" si="1860"/>
        <v>0</v>
      </c>
      <c r="BY1218" s="146">
        <f t="shared" si="1861"/>
        <v>0</v>
      </c>
      <c r="BZ1218" s="146">
        <f t="shared" si="1862"/>
        <v>0</v>
      </c>
      <c r="CA1218" s="146">
        <f t="shared" si="1863"/>
        <v>0</v>
      </c>
      <c r="CB1218" s="146">
        <f t="shared" si="1864"/>
        <v>0</v>
      </c>
      <c r="CC1218" s="146">
        <f t="shared" si="1865"/>
        <v>0</v>
      </c>
      <c r="CD1218" s="146">
        <f t="shared" si="1866"/>
        <v>0</v>
      </c>
      <c r="CE1218" s="146">
        <f t="shared" si="1867"/>
        <v>0</v>
      </c>
      <c r="CF1218" s="146">
        <f t="shared" si="1868"/>
        <v>0</v>
      </c>
      <c r="CG1218" s="146">
        <f t="shared" si="1869"/>
        <v>0</v>
      </c>
      <c r="CH1218" s="146">
        <f t="shared" si="1870"/>
        <v>0</v>
      </c>
      <c r="CI1218" s="146">
        <f t="shared" si="1871"/>
        <v>0</v>
      </c>
      <c r="CJ1218" s="146">
        <f t="shared" si="1872"/>
        <v>0</v>
      </c>
      <c r="CK1218" s="146">
        <f t="shared" si="1873"/>
        <v>0</v>
      </c>
      <c r="CL1218" s="146">
        <f t="shared" si="1874"/>
        <v>0</v>
      </c>
      <c r="CM1218" s="146">
        <f t="shared" si="1875"/>
        <v>0</v>
      </c>
      <c r="CN1218" s="146">
        <f t="shared" si="1876"/>
        <v>0</v>
      </c>
      <c r="CO1218" s="146">
        <f t="shared" si="1877"/>
        <v>2</v>
      </c>
      <c r="CP1218" s="146">
        <f t="shared" si="1878"/>
        <v>2</v>
      </c>
      <c r="CQ1218" s="146">
        <f t="shared" si="1879"/>
        <v>2</v>
      </c>
      <c r="CR1218" s="146">
        <f t="shared" si="1880"/>
        <v>2</v>
      </c>
      <c r="CS1218" s="146">
        <f t="shared" si="1881"/>
        <v>2</v>
      </c>
      <c r="CT1218" s="146">
        <f t="shared" si="1882"/>
        <v>2</v>
      </c>
      <c r="CU1218" s="146">
        <f t="shared" si="1883"/>
        <v>2</v>
      </c>
      <c r="CV1218" s="146">
        <f t="shared" si="1884"/>
        <v>2</v>
      </c>
      <c r="CW1218" s="146">
        <f t="shared" si="1885"/>
        <v>2</v>
      </c>
      <c r="CX1218" s="146">
        <f t="shared" si="1886"/>
        <v>2</v>
      </c>
      <c r="CY1218" s="146">
        <f t="shared" si="1887"/>
        <v>2</v>
      </c>
      <c r="CZ1218" s="146">
        <f t="shared" si="1888"/>
        <v>2</v>
      </c>
      <c r="DA1218" s="146">
        <f t="shared" si="1889"/>
        <v>2</v>
      </c>
      <c r="DB1218" s="146">
        <f t="shared" si="1890"/>
        <v>2</v>
      </c>
      <c r="DC1218" s="146">
        <f t="shared" si="1891"/>
        <v>2</v>
      </c>
      <c r="DD1218" s="146">
        <f t="shared" si="1892"/>
        <v>0</v>
      </c>
      <c r="DE1218" s="146">
        <f t="shared" si="1893"/>
        <v>0</v>
      </c>
      <c r="DF1218" s="146">
        <f t="shared" si="1894"/>
        <v>0</v>
      </c>
      <c r="DG1218" s="146">
        <f t="shared" si="1895"/>
        <v>0</v>
      </c>
      <c r="DH1218" s="146">
        <f t="shared" si="1896"/>
        <v>0</v>
      </c>
      <c r="DI1218" s="146">
        <f t="shared" si="1897"/>
        <v>0</v>
      </c>
      <c r="DJ1218" s="146">
        <f t="shared" si="1898"/>
        <v>0</v>
      </c>
      <c r="DK1218" s="146">
        <f t="shared" si="1899"/>
        <v>0</v>
      </c>
      <c r="DL1218" s="146">
        <f t="shared" si="1900"/>
        <v>0</v>
      </c>
      <c r="DM1218" s="146">
        <f t="shared" si="1901"/>
        <v>0</v>
      </c>
      <c r="DN1218" s="65">
        <f t="shared" si="1939"/>
        <v>30</v>
      </c>
      <c r="DO1218" s="57" t="str">
        <f t="shared" si="1940"/>
        <v/>
      </c>
      <c r="DP1218" s="57" t="str">
        <f t="shared" si="1947"/>
        <v/>
      </c>
      <c r="DQ1218" s="58">
        <f t="shared" si="1948"/>
        <v>30</v>
      </c>
      <c r="DR1218" s="1">
        <f t="shared" si="1941"/>
        <v>2</v>
      </c>
      <c r="DS1218" s="168" t="e">
        <f>IF(AND(DR1218=#REF!,BL1218=#REF!),'Tiến độ'!D1218,"")</f>
        <v>#REF!</v>
      </c>
    </row>
    <row r="1219" spans="1:123" ht="11.25" customHeight="1">
      <c r="A1219" s="309" t="str">
        <f>IF(B1219="","",MAX($A$7:A1218)+1)</f>
        <v/>
      </c>
      <c r="B1219" s="312"/>
      <c r="C1219" s="254" t="s">
        <v>1030</v>
      </c>
      <c r="D1219" s="102" t="s">
        <v>11946</v>
      </c>
      <c r="E1219" s="103">
        <v>2</v>
      </c>
      <c r="F1219" s="104">
        <v>30</v>
      </c>
      <c r="G1219" s="105"/>
      <c r="H1219" s="106">
        <f t="shared" si="1954"/>
        <v>0.5</v>
      </c>
      <c r="I1219" s="107">
        <f t="shared" si="1955"/>
        <v>0</v>
      </c>
      <c r="J1219" s="28" t="s">
        <v>1109</v>
      </c>
      <c r="K1219" s="108"/>
      <c r="L1219" s="109"/>
      <c r="M1219" s="109"/>
      <c r="N1219" s="110"/>
      <c r="O1219" s="108"/>
      <c r="P1219" s="109"/>
      <c r="Q1219" s="109"/>
      <c r="R1219" s="110"/>
      <c r="S1219" s="108"/>
      <c r="T1219" s="109"/>
      <c r="U1219" s="109"/>
      <c r="V1219" s="109"/>
      <c r="W1219" s="110"/>
      <c r="X1219" s="108"/>
      <c r="Y1219" s="109"/>
      <c r="Z1219" s="109"/>
      <c r="AA1219" s="110"/>
      <c r="AB1219" s="108"/>
      <c r="AC1219" s="109"/>
      <c r="AD1219" s="109"/>
      <c r="AE1219" s="110"/>
      <c r="AF1219" s="108"/>
      <c r="AG1219" s="109"/>
      <c r="AH1219" s="109"/>
      <c r="AI1219" s="362"/>
      <c r="AJ1219" s="363"/>
      <c r="AK1219" s="108"/>
      <c r="AL1219" s="109">
        <v>2</v>
      </c>
      <c r="AM1219" s="109">
        <v>2</v>
      </c>
      <c r="AN1219" s="110">
        <v>2</v>
      </c>
      <c r="AO1219" s="108">
        <v>2</v>
      </c>
      <c r="AP1219" s="109">
        <v>2</v>
      </c>
      <c r="AQ1219" s="109">
        <v>2</v>
      </c>
      <c r="AR1219" s="110">
        <v>2</v>
      </c>
      <c r="AS1219" s="111">
        <v>2</v>
      </c>
      <c r="AT1219" s="109">
        <v>2</v>
      </c>
      <c r="AU1219" s="109">
        <v>2</v>
      </c>
      <c r="AV1219" s="112">
        <v>2</v>
      </c>
      <c r="AW1219" s="108">
        <v>2</v>
      </c>
      <c r="AX1219" s="109">
        <v>2</v>
      </c>
      <c r="AY1219" s="109">
        <v>2</v>
      </c>
      <c r="AZ1219" s="109">
        <v>2</v>
      </c>
      <c r="BA1219" s="110" t="s">
        <v>163</v>
      </c>
      <c r="BB1219" s="111" t="s">
        <v>163</v>
      </c>
      <c r="BC1219" s="109" t="s">
        <v>163</v>
      </c>
      <c r="BD1219" s="109" t="s">
        <v>163</v>
      </c>
      <c r="BE1219" s="321"/>
      <c r="BF1219" s="322"/>
      <c r="BG1219" s="322"/>
      <c r="BH1219" s="322"/>
      <c r="BI1219" s="322"/>
      <c r="BJ1219" s="323"/>
      <c r="BK1219" s="48" t="s">
        <v>1077</v>
      </c>
      <c r="BL1219" s="48" t="s">
        <v>30</v>
      </c>
      <c r="BN1219" s="146">
        <f t="shared" si="1902"/>
        <v>0</v>
      </c>
      <c r="BO1219" s="146">
        <f t="shared" si="1851"/>
        <v>0</v>
      </c>
      <c r="BP1219" s="146">
        <f t="shared" si="1852"/>
        <v>0</v>
      </c>
      <c r="BQ1219" s="146">
        <f t="shared" si="1853"/>
        <v>0</v>
      </c>
      <c r="BR1219" s="146">
        <f t="shared" si="1854"/>
        <v>0</v>
      </c>
      <c r="BS1219" s="146">
        <f t="shared" si="1855"/>
        <v>0</v>
      </c>
      <c r="BT1219" s="146">
        <f t="shared" si="1856"/>
        <v>0</v>
      </c>
      <c r="BU1219" s="146">
        <f t="shared" si="1857"/>
        <v>0</v>
      </c>
      <c r="BV1219" s="146">
        <f t="shared" si="1858"/>
        <v>0</v>
      </c>
      <c r="BW1219" s="146">
        <f t="shared" si="1859"/>
        <v>0</v>
      </c>
      <c r="BX1219" s="146">
        <f t="shared" si="1860"/>
        <v>0</v>
      </c>
      <c r="BY1219" s="146">
        <f t="shared" si="1861"/>
        <v>0</v>
      </c>
      <c r="BZ1219" s="146">
        <f t="shared" si="1862"/>
        <v>0</v>
      </c>
      <c r="CA1219" s="146">
        <f t="shared" si="1863"/>
        <v>0</v>
      </c>
      <c r="CB1219" s="146">
        <f t="shared" si="1864"/>
        <v>0</v>
      </c>
      <c r="CC1219" s="146">
        <f t="shared" si="1865"/>
        <v>0</v>
      </c>
      <c r="CD1219" s="146">
        <f t="shared" si="1866"/>
        <v>0</v>
      </c>
      <c r="CE1219" s="146">
        <f t="shared" si="1867"/>
        <v>0</v>
      </c>
      <c r="CF1219" s="146">
        <f t="shared" si="1868"/>
        <v>0</v>
      </c>
      <c r="CG1219" s="146">
        <f t="shared" si="1869"/>
        <v>0</v>
      </c>
      <c r="CH1219" s="146">
        <f t="shared" si="1870"/>
        <v>0</v>
      </c>
      <c r="CI1219" s="146">
        <f t="shared" si="1871"/>
        <v>0</v>
      </c>
      <c r="CJ1219" s="146">
        <f t="shared" si="1872"/>
        <v>0</v>
      </c>
      <c r="CK1219" s="146">
        <f t="shared" si="1873"/>
        <v>0</v>
      </c>
      <c r="CL1219" s="146">
        <f t="shared" si="1874"/>
        <v>0</v>
      </c>
      <c r="CM1219" s="146">
        <f t="shared" si="1875"/>
        <v>0</v>
      </c>
      <c r="CN1219" s="146">
        <f t="shared" si="1876"/>
        <v>0</v>
      </c>
      <c r="CO1219" s="146">
        <f t="shared" si="1877"/>
        <v>1</v>
      </c>
      <c r="CP1219" s="146">
        <f t="shared" si="1878"/>
        <v>1</v>
      </c>
      <c r="CQ1219" s="146">
        <f t="shared" si="1879"/>
        <v>1</v>
      </c>
      <c r="CR1219" s="146">
        <f t="shared" si="1880"/>
        <v>1</v>
      </c>
      <c r="CS1219" s="146">
        <f t="shared" si="1881"/>
        <v>1</v>
      </c>
      <c r="CT1219" s="146">
        <f t="shared" si="1882"/>
        <v>1</v>
      </c>
      <c r="CU1219" s="146">
        <f t="shared" si="1883"/>
        <v>1</v>
      </c>
      <c r="CV1219" s="146">
        <f t="shared" si="1884"/>
        <v>1</v>
      </c>
      <c r="CW1219" s="146">
        <f t="shared" si="1885"/>
        <v>1</v>
      </c>
      <c r="CX1219" s="146">
        <f t="shared" si="1886"/>
        <v>1</v>
      </c>
      <c r="CY1219" s="146">
        <f t="shared" si="1887"/>
        <v>1</v>
      </c>
      <c r="CZ1219" s="146">
        <f t="shared" si="1888"/>
        <v>1</v>
      </c>
      <c r="DA1219" s="146">
        <f t="shared" si="1889"/>
        <v>1</v>
      </c>
      <c r="DB1219" s="146">
        <f t="shared" si="1890"/>
        <v>1</v>
      </c>
      <c r="DC1219" s="146">
        <f t="shared" si="1891"/>
        <v>1</v>
      </c>
      <c r="DD1219" s="146">
        <f t="shared" si="1892"/>
        <v>0</v>
      </c>
      <c r="DE1219" s="146">
        <f t="shared" si="1893"/>
        <v>0</v>
      </c>
      <c r="DF1219" s="146">
        <f t="shared" si="1894"/>
        <v>0</v>
      </c>
      <c r="DG1219" s="146">
        <f t="shared" si="1895"/>
        <v>0</v>
      </c>
      <c r="DH1219" s="146">
        <f t="shared" si="1896"/>
        <v>0</v>
      </c>
      <c r="DI1219" s="146">
        <f t="shared" si="1897"/>
        <v>0</v>
      </c>
      <c r="DJ1219" s="146">
        <f t="shared" si="1898"/>
        <v>0</v>
      </c>
      <c r="DK1219" s="146">
        <f t="shared" si="1899"/>
        <v>0</v>
      </c>
      <c r="DL1219" s="146">
        <f t="shared" si="1900"/>
        <v>0</v>
      </c>
      <c r="DM1219" s="146">
        <f t="shared" si="1901"/>
        <v>0</v>
      </c>
      <c r="DN1219" s="65">
        <f t="shared" si="1939"/>
        <v>15</v>
      </c>
      <c r="DO1219" s="57" t="str">
        <f t="shared" si="1940"/>
        <v/>
      </c>
      <c r="DP1219" s="57" t="str">
        <f t="shared" si="1947"/>
        <v/>
      </c>
      <c r="DQ1219" s="58">
        <f t="shared" si="1948"/>
        <v>15</v>
      </c>
      <c r="DR1219" s="1">
        <f t="shared" si="1941"/>
        <v>2</v>
      </c>
      <c r="DS1219" s="168" t="e">
        <f>IF(AND(DR1219=#REF!,BL1219=#REF!),'Tiến độ'!D1219,"")</f>
        <v>#REF!</v>
      </c>
    </row>
    <row r="1220" spans="1:123" ht="11.25" customHeight="1">
      <c r="A1220" s="314" t="str">
        <f>IF(B1220="","",MAX($A$7:A1219)+1)</f>
        <v/>
      </c>
      <c r="B1220" s="315"/>
      <c r="C1220" s="254" t="s">
        <v>1031</v>
      </c>
      <c r="D1220" s="102" t="s">
        <v>11944</v>
      </c>
      <c r="E1220" s="103">
        <v>5</v>
      </c>
      <c r="F1220" s="104">
        <v>75</v>
      </c>
      <c r="G1220" s="105"/>
      <c r="H1220" s="106">
        <f t="shared" si="1954"/>
        <v>0.5</v>
      </c>
      <c r="I1220" s="107">
        <f t="shared" si="1955"/>
        <v>0</v>
      </c>
      <c r="J1220" s="27" t="s">
        <v>1109</v>
      </c>
      <c r="K1220" s="108"/>
      <c r="L1220" s="109"/>
      <c r="M1220" s="109"/>
      <c r="N1220" s="110"/>
      <c r="O1220" s="108"/>
      <c r="P1220" s="109"/>
      <c r="Q1220" s="109"/>
      <c r="R1220" s="110"/>
      <c r="S1220" s="108"/>
      <c r="T1220" s="109"/>
      <c r="U1220" s="109"/>
      <c r="V1220" s="109"/>
      <c r="W1220" s="110"/>
      <c r="X1220" s="108"/>
      <c r="Y1220" s="109"/>
      <c r="Z1220" s="109"/>
      <c r="AA1220" s="110"/>
      <c r="AB1220" s="108"/>
      <c r="AC1220" s="109"/>
      <c r="AD1220" s="109"/>
      <c r="AE1220" s="110"/>
      <c r="AF1220" s="108"/>
      <c r="AG1220" s="109"/>
      <c r="AH1220" s="109"/>
      <c r="AI1220" s="362"/>
      <c r="AJ1220" s="363"/>
      <c r="AK1220" s="108"/>
      <c r="AL1220" s="109">
        <v>5</v>
      </c>
      <c r="AM1220" s="109">
        <v>5</v>
      </c>
      <c r="AN1220" s="110">
        <v>5</v>
      </c>
      <c r="AO1220" s="108">
        <v>5</v>
      </c>
      <c r="AP1220" s="109">
        <v>5</v>
      </c>
      <c r="AQ1220" s="109">
        <v>5</v>
      </c>
      <c r="AR1220" s="110">
        <v>5</v>
      </c>
      <c r="AS1220" s="111">
        <v>5</v>
      </c>
      <c r="AT1220" s="109">
        <v>5</v>
      </c>
      <c r="AU1220" s="109">
        <v>5</v>
      </c>
      <c r="AV1220" s="112">
        <v>5</v>
      </c>
      <c r="AW1220" s="108">
        <v>5</v>
      </c>
      <c r="AX1220" s="109">
        <v>5</v>
      </c>
      <c r="AY1220" s="109">
        <v>5</v>
      </c>
      <c r="AZ1220" s="109">
        <v>5</v>
      </c>
      <c r="BA1220" s="110" t="s">
        <v>163</v>
      </c>
      <c r="BB1220" s="111" t="s">
        <v>163</v>
      </c>
      <c r="BC1220" s="109" t="s">
        <v>163</v>
      </c>
      <c r="BD1220" s="109" t="s">
        <v>163</v>
      </c>
      <c r="BE1220" s="321"/>
      <c r="BF1220" s="322"/>
      <c r="BG1220" s="322"/>
      <c r="BH1220" s="322"/>
      <c r="BI1220" s="322"/>
      <c r="BJ1220" s="323"/>
      <c r="BK1220" s="48" t="s">
        <v>1077</v>
      </c>
      <c r="BL1220" s="48" t="s">
        <v>59</v>
      </c>
      <c r="BN1220" s="146">
        <f t="shared" si="1902"/>
        <v>0</v>
      </c>
      <c r="BO1220" s="146">
        <f t="shared" si="1851"/>
        <v>0</v>
      </c>
      <c r="BP1220" s="146">
        <f t="shared" si="1852"/>
        <v>0</v>
      </c>
      <c r="BQ1220" s="146">
        <f t="shared" si="1853"/>
        <v>0</v>
      </c>
      <c r="BR1220" s="146">
        <f t="shared" si="1854"/>
        <v>0</v>
      </c>
      <c r="BS1220" s="146">
        <f t="shared" si="1855"/>
        <v>0</v>
      </c>
      <c r="BT1220" s="146">
        <f t="shared" si="1856"/>
        <v>0</v>
      </c>
      <c r="BU1220" s="146">
        <f t="shared" si="1857"/>
        <v>0</v>
      </c>
      <c r="BV1220" s="146">
        <f t="shared" si="1858"/>
        <v>0</v>
      </c>
      <c r="BW1220" s="146">
        <f t="shared" si="1859"/>
        <v>0</v>
      </c>
      <c r="BX1220" s="146">
        <f t="shared" si="1860"/>
        <v>0</v>
      </c>
      <c r="BY1220" s="146">
        <f t="shared" si="1861"/>
        <v>0</v>
      </c>
      <c r="BZ1220" s="146">
        <f t="shared" si="1862"/>
        <v>0</v>
      </c>
      <c r="CA1220" s="146">
        <f t="shared" si="1863"/>
        <v>0</v>
      </c>
      <c r="CB1220" s="146">
        <f t="shared" si="1864"/>
        <v>0</v>
      </c>
      <c r="CC1220" s="146">
        <f t="shared" si="1865"/>
        <v>0</v>
      </c>
      <c r="CD1220" s="146">
        <f t="shared" si="1866"/>
        <v>0</v>
      </c>
      <c r="CE1220" s="146">
        <f t="shared" si="1867"/>
        <v>0</v>
      </c>
      <c r="CF1220" s="146">
        <f t="shared" si="1868"/>
        <v>0</v>
      </c>
      <c r="CG1220" s="146">
        <f t="shared" si="1869"/>
        <v>0</v>
      </c>
      <c r="CH1220" s="146">
        <f t="shared" si="1870"/>
        <v>0</v>
      </c>
      <c r="CI1220" s="146">
        <f t="shared" si="1871"/>
        <v>0</v>
      </c>
      <c r="CJ1220" s="146">
        <f t="shared" si="1872"/>
        <v>0</v>
      </c>
      <c r="CK1220" s="146">
        <f t="shared" si="1873"/>
        <v>0</v>
      </c>
      <c r="CL1220" s="146">
        <f t="shared" si="1874"/>
        <v>0</v>
      </c>
      <c r="CM1220" s="146">
        <f t="shared" si="1875"/>
        <v>0</v>
      </c>
      <c r="CN1220" s="146">
        <f t="shared" si="1876"/>
        <v>0</v>
      </c>
      <c r="CO1220" s="146">
        <f t="shared" si="1877"/>
        <v>2.5</v>
      </c>
      <c r="CP1220" s="146">
        <f t="shared" si="1878"/>
        <v>2.5</v>
      </c>
      <c r="CQ1220" s="146">
        <f t="shared" si="1879"/>
        <v>2.5</v>
      </c>
      <c r="CR1220" s="146">
        <f t="shared" si="1880"/>
        <v>2.5</v>
      </c>
      <c r="CS1220" s="146">
        <f t="shared" si="1881"/>
        <v>2.5</v>
      </c>
      <c r="CT1220" s="146">
        <f t="shared" si="1882"/>
        <v>2.5</v>
      </c>
      <c r="CU1220" s="146">
        <f t="shared" si="1883"/>
        <v>2.5</v>
      </c>
      <c r="CV1220" s="146">
        <f t="shared" si="1884"/>
        <v>2.5</v>
      </c>
      <c r="CW1220" s="146">
        <f t="shared" si="1885"/>
        <v>2.5</v>
      </c>
      <c r="CX1220" s="146">
        <f t="shared" si="1886"/>
        <v>2.5</v>
      </c>
      <c r="CY1220" s="146">
        <f t="shared" si="1887"/>
        <v>2.5</v>
      </c>
      <c r="CZ1220" s="146">
        <f t="shared" si="1888"/>
        <v>2.5</v>
      </c>
      <c r="DA1220" s="146">
        <f t="shared" si="1889"/>
        <v>2.5</v>
      </c>
      <c r="DB1220" s="146">
        <f t="shared" si="1890"/>
        <v>2.5</v>
      </c>
      <c r="DC1220" s="146">
        <f t="shared" si="1891"/>
        <v>2.5</v>
      </c>
      <c r="DD1220" s="146">
        <f t="shared" si="1892"/>
        <v>0</v>
      </c>
      <c r="DE1220" s="146">
        <f t="shared" si="1893"/>
        <v>0</v>
      </c>
      <c r="DF1220" s="146">
        <f t="shared" si="1894"/>
        <v>0</v>
      </c>
      <c r="DG1220" s="146">
        <f t="shared" si="1895"/>
        <v>0</v>
      </c>
      <c r="DH1220" s="146">
        <f t="shared" si="1896"/>
        <v>0</v>
      </c>
      <c r="DI1220" s="146">
        <f t="shared" si="1897"/>
        <v>0</v>
      </c>
      <c r="DJ1220" s="146">
        <f t="shared" si="1898"/>
        <v>0</v>
      </c>
      <c r="DK1220" s="146">
        <f t="shared" si="1899"/>
        <v>0</v>
      </c>
      <c r="DL1220" s="146">
        <f t="shared" si="1900"/>
        <v>0</v>
      </c>
      <c r="DM1220" s="146">
        <f t="shared" si="1901"/>
        <v>0</v>
      </c>
      <c r="DN1220" s="65">
        <f t="shared" si="1939"/>
        <v>37.5</v>
      </c>
      <c r="DO1220" s="57" t="str">
        <f t="shared" si="1940"/>
        <v/>
      </c>
      <c r="DP1220" s="57" t="str">
        <f t="shared" si="1947"/>
        <v/>
      </c>
      <c r="DQ1220" s="58">
        <f t="shared" si="1948"/>
        <v>37.5</v>
      </c>
      <c r="DR1220" s="1">
        <f t="shared" si="1941"/>
        <v>2</v>
      </c>
      <c r="DS1220" s="168" t="e">
        <f>IF(AND(DR1220=#REF!,BL1220=#REF!),'Tiến độ'!D1220,"")</f>
        <v>#REF!</v>
      </c>
    </row>
    <row r="1221" spans="1:123" ht="11.25" customHeight="1">
      <c r="A1221" s="310" t="str">
        <f>IF(B1221="","",MAX($A$7:A1220)+1)</f>
        <v/>
      </c>
      <c r="B1221" s="313"/>
      <c r="C1221" s="91" t="s">
        <v>8</v>
      </c>
      <c r="D1221" s="92"/>
      <c r="E1221" s="93">
        <f>SUM(E1204:E1220)</f>
        <v>45</v>
      </c>
      <c r="F1221" s="131"/>
      <c r="G1221" s="132"/>
      <c r="H1221" s="133"/>
      <c r="I1221" s="134"/>
      <c r="J1221" s="30"/>
      <c r="K1221" s="96">
        <f t="shared" ref="K1221:AH1221" si="1956">SUM(K1204:K1220)</f>
        <v>0</v>
      </c>
      <c r="L1221" s="97">
        <f t="shared" si="1956"/>
        <v>0</v>
      </c>
      <c r="M1221" s="97">
        <f t="shared" si="1956"/>
        <v>0</v>
      </c>
      <c r="N1221" s="98">
        <f t="shared" si="1956"/>
        <v>0</v>
      </c>
      <c r="O1221" s="96">
        <f t="shared" si="1956"/>
        <v>0</v>
      </c>
      <c r="P1221" s="97">
        <f t="shared" si="1956"/>
        <v>0</v>
      </c>
      <c r="Q1221" s="97">
        <f t="shared" si="1956"/>
        <v>23</v>
      </c>
      <c r="R1221" s="98">
        <f t="shared" si="1956"/>
        <v>23</v>
      </c>
      <c r="S1221" s="96">
        <f t="shared" si="1956"/>
        <v>23</v>
      </c>
      <c r="T1221" s="97">
        <f t="shared" si="1956"/>
        <v>23</v>
      </c>
      <c r="U1221" s="97">
        <f t="shared" si="1956"/>
        <v>23</v>
      </c>
      <c r="V1221" s="97">
        <f t="shared" si="1956"/>
        <v>23</v>
      </c>
      <c r="W1221" s="98">
        <f t="shared" si="1956"/>
        <v>23</v>
      </c>
      <c r="X1221" s="96">
        <f t="shared" si="1956"/>
        <v>23</v>
      </c>
      <c r="Y1221" s="97">
        <f t="shared" si="1956"/>
        <v>23</v>
      </c>
      <c r="Z1221" s="97">
        <f t="shared" si="1956"/>
        <v>23</v>
      </c>
      <c r="AA1221" s="98">
        <f t="shared" si="1956"/>
        <v>23</v>
      </c>
      <c r="AB1221" s="96">
        <f t="shared" si="1956"/>
        <v>23</v>
      </c>
      <c r="AC1221" s="97">
        <f t="shared" si="1956"/>
        <v>23</v>
      </c>
      <c r="AD1221" s="97">
        <f t="shared" si="1956"/>
        <v>20</v>
      </c>
      <c r="AE1221" s="98">
        <f t="shared" si="1956"/>
        <v>20</v>
      </c>
      <c r="AF1221" s="96">
        <f t="shared" si="1956"/>
        <v>0</v>
      </c>
      <c r="AG1221" s="97">
        <f t="shared" si="1956"/>
        <v>0</v>
      </c>
      <c r="AH1221" s="97">
        <f t="shared" si="1956"/>
        <v>0</v>
      </c>
      <c r="AI1221" s="362"/>
      <c r="AJ1221" s="363"/>
      <c r="AK1221" s="96">
        <f t="shared" ref="AK1221:BD1221" si="1957">SUM(AK1204:AK1220)</f>
        <v>0</v>
      </c>
      <c r="AL1221" s="97">
        <f t="shared" si="1957"/>
        <v>34</v>
      </c>
      <c r="AM1221" s="97">
        <f t="shared" si="1957"/>
        <v>34</v>
      </c>
      <c r="AN1221" s="98">
        <f t="shared" si="1957"/>
        <v>34</v>
      </c>
      <c r="AO1221" s="96">
        <f t="shared" si="1957"/>
        <v>34</v>
      </c>
      <c r="AP1221" s="97">
        <f t="shared" si="1957"/>
        <v>34</v>
      </c>
      <c r="AQ1221" s="97">
        <f t="shared" si="1957"/>
        <v>34</v>
      </c>
      <c r="AR1221" s="98">
        <f t="shared" si="1957"/>
        <v>34</v>
      </c>
      <c r="AS1221" s="99">
        <f t="shared" si="1957"/>
        <v>34</v>
      </c>
      <c r="AT1221" s="97">
        <f t="shared" si="1957"/>
        <v>34</v>
      </c>
      <c r="AU1221" s="97">
        <f t="shared" si="1957"/>
        <v>34</v>
      </c>
      <c r="AV1221" s="100">
        <f t="shared" si="1957"/>
        <v>34</v>
      </c>
      <c r="AW1221" s="96">
        <f t="shared" si="1957"/>
        <v>34</v>
      </c>
      <c r="AX1221" s="97">
        <f t="shared" si="1957"/>
        <v>34</v>
      </c>
      <c r="AY1221" s="97">
        <f t="shared" si="1957"/>
        <v>31</v>
      </c>
      <c r="AZ1221" s="97">
        <f t="shared" si="1957"/>
        <v>31</v>
      </c>
      <c r="BA1221" s="98">
        <f t="shared" si="1957"/>
        <v>0</v>
      </c>
      <c r="BB1221" s="99">
        <f t="shared" si="1957"/>
        <v>0</v>
      </c>
      <c r="BC1221" s="97">
        <f t="shared" si="1957"/>
        <v>0</v>
      </c>
      <c r="BD1221" s="97">
        <f t="shared" si="1957"/>
        <v>0</v>
      </c>
      <c r="BE1221" s="321"/>
      <c r="BF1221" s="322"/>
      <c r="BG1221" s="322"/>
      <c r="BH1221" s="322"/>
      <c r="BI1221" s="322"/>
      <c r="BJ1221" s="323"/>
      <c r="BK1221" s="47"/>
      <c r="BL1221" s="47"/>
      <c r="BN1221" s="146">
        <f t="shared" si="1902"/>
        <v>0</v>
      </c>
      <c r="BO1221" s="146">
        <f t="shared" si="1851"/>
        <v>0</v>
      </c>
      <c r="BP1221" s="146">
        <f t="shared" si="1852"/>
        <v>0</v>
      </c>
      <c r="BQ1221" s="146">
        <f t="shared" si="1853"/>
        <v>0</v>
      </c>
      <c r="BR1221" s="146">
        <f t="shared" si="1854"/>
        <v>0</v>
      </c>
      <c r="BS1221" s="146">
        <f t="shared" si="1855"/>
        <v>0</v>
      </c>
      <c r="BT1221" s="146">
        <f t="shared" si="1856"/>
        <v>0</v>
      </c>
      <c r="BU1221" s="146">
        <f t="shared" si="1857"/>
        <v>0</v>
      </c>
      <c r="BV1221" s="146">
        <f t="shared" si="1858"/>
        <v>0</v>
      </c>
      <c r="BW1221" s="146">
        <f t="shared" si="1859"/>
        <v>0</v>
      </c>
      <c r="BX1221" s="146">
        <f t="shared" si="1860"/>
        <v>0</v>
      </c>
      <c r="BY1221" s="146">
        <f t="shared" si="1861"/>
        <v>0</v>
      </c>
      <c r="BZ1221" s="146">
        <f t="shared" si="1862"/>
        <v>0</v>
      </c>
      <c r="CA1221" s="146">
        <f t="shared" si="1863"/>
        <v>0</v>
      </c>
      <c r="CB1221" s="146">
        <f t="shared" si="1864"/>
        <v>0</v>
      </c>
      <c r="CC1221" s="146">
        <f t="shared" si="1865"/>
        <v>0</v>
      </c>
      <c r="CD1221" s="146">
        <f t="shared" si="1866"/>
        <v>0</v>
      </c>
      <c r="CE1221" s="146">
        <f t="shared" si="1867"/>
        <v>0</v>
      </c>
      <c r="CF1221" s="146">
        <f t="shared" si="1868"/>
        <v>0</v>
      </c>
      <c r="CG1221" s="146">
        <f t="shared" si="1869"/>
        <v>0</v>
      </c>
      <c r="CH1221" s="146">
        <f t="shared" si="1870"/>
        <v>0</v>
      </c>
      <c r="CI1221" s="146">
        <f t="shared" si="1871"/>
        <v>0</v>
      </c>
      <c r="CJ1221" s="146">
        <f t="shared" si="1872"/>
        <v>0</v>
      </c>
      <c r="CK1221" s="146">
        <f t="shared" si="1873"/>
        <v>0</v>
      </c>
      <c r="CL1221" s="146">
        <f t="shared" si="1874"/>
        <v>0</v>
      </c>
      <c r="CM1221" s="146">
        <f t="shared" si="1875"/>
        <v>0</v>
      </c>
      <c r="CN1221" s="146">
        <f t="shared" si="1876"/>
        <v>0</v>
      </c>
      <c r="CO1221" s="146">
        <f t="shared" si="1877"/>
        <v>0</v>
      </c>
      <c r="CP1221" s="146">
        <f t="shared" si="1878"/>
        <v>0</v>
      </c>
      <c r="CQ1221" s="146">
        <f t="shared" si="1879"/>
        <v>0</v>
      </c>
      <c r="CR1221" s="146">
        <f t="shared" si="1880"/>
        <v>0</v>
      </c>
      <c r="CS1221" s="146">
        <f t="shared" si="1881"/>
        <v>0</v>
      </c>
      <c r="CT1221" s="146">
        <f t="shared" si="1882"/>
        <v>0</v>
      </c>
      <c r="CU1221" s="146">
        <f t="shared" si="1883"/>
        <v>0</v>
      </c>
      <c r="CV1221" s="146">
        <f t="shared" si="1884"/>
        <v>0</v>
      </c>
      <c r="CW1221" s="146">
        <f t="shared" si="1885"/>
        <v>0</v>
      </c>
      <c r="CX1221" s="146">
        <f t="shared" si="1886"/>
        <v>0</v>
      </c>
      <c r="CY1221" s="146">
        <f t="shared" si="1887"/>
        <v>0</v>
      </c>
      <c r="CZ1221" s="146">
        <f t="shared" si="1888"/>
        <v>0</v>
      </c>
      <c r="DA1221" s="146">
        <f t="shared" si="1889"/>
        <v>0</v>
      </c>
      <c r="DB1221" s="146">
        <f t="shared" si="1890"/>
        <v>0</v>
      </c>
      <c r="DC1221" s="146">
        <f t="shared" si="1891"/>
        <v>0</v>
      </c>
      <c r="DD1221" s="146">
        <f t="shared" si="1892"/>
        <v>0</v>
      </c>
      <c r="DE1221" s="146">
        <f t="shared" si="1893"/>
        <v>0</v>
      </c>
      <c r="DF1221" s="146">
        <f t="shared" si="1894"/>
        <v>0</v>
      </c>
      <c r="DG1221" s="146">
        <f t="shared" si="1895"/>
        <v>0</v>
      </c>
      <c r="DH1221" s="146">
        <f t="shared" si="1896"/>
        <v>0</v>
      </c>
      <c r="DI1221" s="146">
        <f t="shared" si="1897"/>
        <v>0</v>
      </c>
      <c r="DJ1221" s="146">
        <f t="shared" si="1898"/>
        <v>0</v>
      </c>
      <c r="DK1221" s="146">
        <f t="shared" si="1899"/>
        <v>0</v>
      </c>
      <c r="DL1221" s="146">
        <f t="shared" si="1900"/>
        <v>0</v>
      </c>
      <c r="DM1221" s="146">
        <f t="shared" si="1901"/>
        <v>0</v>
      </c>
      <c r="DN1221" s="54"/>
      <c r="DO1221" s="55"/>
      <c r="DP1221" s="55"/>
      <c r="DQ1221" s="56"/>
      <c r="DS1221" s="168" t="e">
        <f>IF(AND(DR1221=#REF!,BL1221=#REF!),'Tiến độ'!D1221,"")</f>
        <v>#REF!</v>
      </c>
    </row>
    <row r="1222" spans="1:123" ht="11.25" customHeight="1">
      <c r="A1222" s="308">
        <f>IF(B1222="","",MAX($A$7:A1221)+1)</f>
        <v>81</v>
      </c>
      <c r="B1222" s="311" t="s">
        <v>1001</v>
      </c>
      <c r="C1222" s="67" t="s">
        <v>455</v>
      </c>
      <c r="D1222" s="68" t="s">
        <v>456</v>
      </c>
      <c r="E1222" s="69">
        <v>3</v>
      </c>
      <c r="F1222" s="70">
        <v>60</v>
      </c>
      <c r="G1222" s="71"/>
      <c r="H1222" s="72">
        <v>0.5</v>
      </c>
      <c r="I1222" s="73"/>
      <c r="J1222" s="24" t="s">
        <v>1110</v>
      </c>
      <c r="K1222" s="74"/>
      <c r="L1222" s="75"/>
      <c r="M1222" s="75"/>
      <c r="N1222" s="76" t="s">
        <v>874</v>
      </c>
      <c r="O1222" s="74" t="s">
        <v>987</v>
      </c>
      <c r="P1222" s="75" t="s">
        <v>987</v>
      </c>
      <c r="Q1222" s="75">
        <v>4</v>
      </c>
      <c r="R1222" s="76">
        <v>4</v>
      </c>
      <c r="S1222" s="74">
        <v>4</v>
      </c>
      <c r="T1222" s="75">
        <v>4</v>
      </c>
      <c r="U1222" s="75">
        <v>4</v>
      </c>
      <c r="V1222" s="75">
        <v>4</v>
      </c>
      <c r="W1222" s="76">
        <v>4</v>
      </c>
      <c r="X1222" s="74">
        <v>4</v>
      </c>
      <c r="Y1222" s="75">
        <v>4</v>
      </c>
      <c r="Z1222" s="75">
        <v>4</v>
      </c>
      <c r="AA1222" s="76">
        <v>4</v>
      </c>
      <c r="AB1222" s="74">
        <v>4</v>
      </c>
      <c r="AC1222" s="75">
        <v>4</v>
      </c>
      <c r="AD1222" s="75">
        <v>4</v>
      </c>
      <c r="AE1222" s="76">
        <v>4</v>
      </c>
      <c r="AF1222" s="74" t="s">
        <v>163</v>
      </c>
      <c r="AG1222" s="75" t="s">
        <v>163</v>
      </c>
      <c r="AH1222" s="75" t="s">
        <v>163</v>
      </c>
      <c r="AI1222" s="362"/>
      <c r="AJ1222" s="363"/>
      <c r="AK1222" s="74" t="s">
        <v>163</v>
      </c>
      <c r="AL1222" s="75"/>
      <c r="AM1222" s="75"/>
      <c r="AN1222" s="76"/>
      <c r="AO1222" s="74"/>
      <c r="AP1222" s="75"/>
      <c r="AQ1222" s="75"/>
      <c r="AR1222" s="76"/>
      <c r="AS1222" s="77"/>
      <c r="AT1222" s="75"/>
      <c r="AU1222" s="75"/>
      <c r="AV1222" s="78"/>
      <c r="AW1222" s="74"/>
      <c r="AX1222" s="75"/>
      <c r="AY1222" s="75"/>
      <c r="AZ1222" s="75"/>
      <c r="BA1222" s="76"/>
      <c r="BB1222" s="77"/>
      <c r="BC1222" s="75"/>
      <c r="BD1222" s="75"/>
      <c r="BE1222" s="321"/>
      <c r="BF1222" s="322"/>
      <c r="BG1222" s="322"/>
      <c r="BH1222" s="322"/>
      <c r="BI1222" s="322"/>
      <c r="BJ1222" s="323"/>
      <c r="BK1222" s="45" t="s">
        <v>1111</v>
      </c>
      <c r="BL1222" s="45" t="s">
        <v>51</v>
      </c>
      <c r="BN1222" s="146">
        <f t="shared" si="1902"/>
        <v>0</v>
      </c>
      <c r="BO1222" s="146">
        <f t="shared" si="1851"/>
        <v>0</v>
      </c>
      <c r="BP1222" s="146">
        <f t="shared" si="1852"/>
        <v>0</v>
      </c>
      <c r="BQ1222" s="146">
        <f t="shared" si="1853"/>
        <v>0</v>
      </c>
      <c r="BR1222" s="146">
        <f t="shared" si="1854"/>
        <v>0</v>
      </c>
      <c r="BS1222" s="146">
        <f t="shared" si="1855"/>
        <v>0</v>
      </c>
      <c r="BT1222" s="146">
        <f t="shared" si="1856"/>
        <v>2</v>
      </c>
      <c r="BU1222" s="146">
        <f t="shared" si="1857"/>
        <v>2</v>
      </c>
      <c r="BV1222" s="146">
        <f t="shared" si="1858"/>
        <v>2</v>
      </c>
      <c r="BW1222" s="146">
        <f t="shared" si="1859"/>
        <v>2</v>
      </c>
      <c r="BX1222" s="146">
        <f t="shared" si="1860"/>
        <v>2</v>
      </c>
      <c r="BY1222" s="146">
        <f t="shared" si="1861"/>
        <v>2</v>
      </c>
      <c r="BZ1222" s="146">
        <f t="shared" si="1862"/>
        <v>2</v>
      </c>
      <c r="CA1222" s="146">
        <f t="shared" si="1863"/>
        <v>2</v>
      </c>
      <c r="CB1222" s="146">
        <f t="shared" si="1864"/>
        <v>2</v>
      </c>
      <c r="CC1222" s="146">
        <f t="shared" si="1865"/>
        <v>2</v>
      </c>
      <c r="CD1222" s="146">
        <f t="shared" si="1866"/>
        <v>2</v>
      </c>
      <c r="CE1222" s="146">
        <f t="shared" si="1867"/>
        <v>2</v>
      </c>
      <c r="CF1222" s="146">
        <f t="shared" si="1868"/>
        <v>2</v>
      </c>
      <c r="CG1222" s="146">
        <f t="shared" si="1869"/>
        <v>2</v>
      </c>
      <c r="CH1222" s="146">
        <f t="shared" si="1870"/>
        <v>2</v>
      </c>
      <c r="CI1222" s="146">
        <f t="shared" si="1871"/>
        <v>0</v>
      </c>
      <c r="CJ1222" s="146">
        <f t="shared" si="1872"/>
        <v>0</v>
      </c>
      <c r="CK1222" s="146">
        <f t="shared" si="1873"/>
        <v>0</v>
      </c>
      <c r="CL1222" s="146">
        <f t="shared" si="1874"/>
        <v>0</v>
      </c>
      <c r="CM1222" s="146">
        <f t="shared" si="1875"/>
        <v>0</v>
      </c>
      <c r="CN1222" s="146">
        <f t="shared" si="1876"/>
        <v>0</v>
      </c>
      <c r="CO1222" s="146">
        <f t="shared" si="1877"/>
        <v>0</v>
      </c>
      <c r="CP1222" s="146">
        <f t="shared" si="1878"/>
        <v>0</v>
      </c>
      <c r="CQ1222" s="146">
        <f t="shared" si="1879"/>
        <v>0</v>
      </c>
      <c r="CR1222" s="146">
        <f t="shared" si="1880"/>
        <v>0</v>
      </c>
      <c r="CS1222" s="146">
        <f t="shared" si="1881"/>
        <v>0</v>
      </c>
      <c r="CT1222" s="146">
        <f t="shared" si="1882"/>
        <v>0</v>
      </c>
      <c r="CU1222" s="146">
        <f t="shared" si="1883"/>
        <v>0</v>
      </c>
      <c r="CV1222" s="146">
        <f t="shared" si="1884"/>
        <v>0</v>
      </c>
      <c r="CW1222" s="146">
        <f t="shared" si="1885"/>
        <v>0</v>
      </c>
      <c r="CX1222" s="146">
        <f t="shared" si="1886"/>
        <v>0</v>
      </c>
      <c r="CY1222" s="146">
        <f t="shared" si="1887"/>
        <v>0</v>
      </c>
      <c r="CZ1222" s="146">
        <f t="shared" si="1888"/>
        <v>0</v>
      </c>
      <c r="DA1222" s="146">
        <f t="shared" si="1889"/>
        <v>0</v>
      </c>
      <c r="DB1222" s="146">
        <f t="shared" si="1890"/>
        <v>0</v>
      </c>
      <c r="DC1222" s="146">
        <f t="shared" si="1891"/>
        <v>0</v>
      </c>
      <c r="DD1222" s="146">
        <f t="shared" si="1892"/>
        <v>0</v>
      </c>
      <c r="DE1222" s="146">
        <f t="shared" si="1893"/>
        <v>0</v>
      </c>
      <c r="DF1222" s="146">
        <f t="shared" si="1894"/>
        <v>0</v>
      </c>
      <c r="DG1222" s="146">
        <f t="shared" si="1895"/>
        <v>0</v>
      </c>
      <c r="DH1222" s="146">
        <f t="shared" si="1896"/>
        <v>0</v>
      </c>
      <c r="DI1222" s="146">
        <f t="shared" si="1897"/>
        <v>0</v>
      </c>
      <c r="DJ1222" s="146">
        <f t="shared" si="1898"/>
        <v>0</v>
      </c>
      <c r="DK1222" s="146">
        <f t="shared" si="1899"/>
        <v>0</v>
      </c>
      <c r="DL1222" s="146">
        <f t="shared" si="1900"/>
        <v>0</v>
      </c>
      <c r="DM1222" s="146">
        <f t="shared" si="1901"/>
        <v>0</v>
      </c>
      <c r="DN1222" s="63">
        <f t="shared" ref="DN1222:DN1238" si="1958">F1222*H1222</f>
        <v>30</v>
      </c>
      <c r="DO1222" s="50">
        <f t="shared" ref="DO1222:DO1238" si="1959">IF(COUNTA(K1222:AC1222)&gt;0,DN1222,"")</f>
        <v>30</v>
      </c>
      <c r="DP1222" s="50" t="str">
        <f t="shared" si="1947"/>
        <v/>
      </c>
      <c r="DQ1222" s="51" t="str">
        <f t="shared" si="1948"/>
        <v/>
      </c>
      <c r="DR1222" s="1">
        <f t="shared" ref="DR1222:DR1238" si="1960">IF(DQ1222="",1,2)</f>
        <v>1</v>
      </c>
      <c r="DS1222" s="168" t="e">
        <f>IF(AND(DR1222=#REF!,BL1222=#REF!),'Tiến độ'!D1222,"")</f>
        <v>#REF!</v>
      </c>
    </row>
    <row r="1223" spans="1:123" ht="11.25" customHeight="1">
      <c r="A1223" s="309" t="str">
        <f>IF(B1223="","",MAX($A$7:A1222)+1)</f>
        <v/>
      </c>
      <c r="B1223" s="312"/>
      <c r="C1223" s="101" t="s">
        <v>1025</v>
      </c>
      <c r="D1223" s="102" t="s">
        <v>1011</v>
      </c>
      <c r="E1223" s="103">
        <v>2</v>
      </c>
      <c r="F1223" s="104">
        <v>39</v>
      </c>
      <c r="G1223" s="105"/>
      <c r="H1223" s="106">
        <f>H1222</f>
        <v>0.5</v>
      </c>
      <c r="I1223" s="107">
        <f>I1222</f>
        <v>0</v>
      </c>
      <c r="J1223" s="28" t="s">
        <v>1110</v>
      </c>
      <c r="K1223" s="108"/>
      <c r="L1223" s="109"/>
      <c r="M1223" s="109"/>
      <c r="N1223" s="110"/>
      <c r="O1223" s="108"/>
      <c r="P1223" s="109"/>
      <c r="Q1223" s="109">
        <v>3</v>
      </c>
      <c r="R1223" s="110">
        <v>3</v>
      </c>
      <c r="S1223" s="108">
        <v>3</v>
      </c>
      <c r="T1223" s="109">
        <v>3</v>
      </c>
      <c r="U1223" s="109">
        <v>3</v>
      </c>
      <c r="V1223" s="109">
        <v>3</v>
      </c>
      <c r="W1223" s="110">
        <v>3</v>
      </c>
      <c r="X1223" s="108">
        <v>3</v>
      </c>
      <c r="Y1223" s="109">
        <v>3</v>
      </c>
      <c r="Z1223" s="109">
        <v>3</v>
      </c>
      <c r="AA1223" s="110">
        <v>3</v>
      </c>
      <c r="AB1223" s="108">
        <v>3</v>
      </c>
      <c r="AC1223" s="109">
        <v>3</v>
      </c>
      <c r="AD1223" s="109"/>
      <c r="AE1223" s="110"/>
      <c r="AF1223" s="108" t="s">
        <v>163</v>
      </c>
      <c r="AG1223" s="109" t="s">
        <v>163</v>
      </c>
      <c r="AH1223" s="109" t="s">
        <v>163</v>
      </c>
      <c r="AI1223" s="362"/>
      <c r="AJ1223" s="363"/>
      <c r="AK1223" s="108" t="s">
        <v>163</v>
      </c>
      <c r="AL1223" s="109"/>
      <c r="AM1223" s="109"/>
      <c r="AN1223" s="110"/>
      <c r="AO1223" s="108"/>
      <c r="AP1223" s="109"/>
      <c r="AQ1223" s="109"/>
      <c r="AR1223" s="110"/>
      <c r="AS1223" s="111"/>
      <c r="AT1223" s="109"/>
      <c r="AU1223" s="109"/>
      <c r="AV1223" s="112"/>
      <c r="AW1223" s="108"/>
      <c r="AX1223" s="109"/>
      <c r="AY1223" s="109"/>
      <c r="AZ1223" s="109"/>
      <c r="BA1223" s="110"/>
      <c r="BB1223" s="111"/>
      <c r="BC1223" s="109"/>
      <c r="BD1223" s="109"/>
      <c r="BE1223" s="321"/>
      <c r="BF1223" s="322"/>
      <c r="BG1223" s="322"/>
      <c r="BH1223" s="322"/>
      <c r="BI1223" s="322"/>
      <c r="BJ1223" s="323"/>
      <c r="BK1223" s="48" t="s">
        <v>18</v>
      </c>
      <c r="BL1223" s="48" t="s">
        <v>56</v>
      </c>
      <c r="BN1223" s="146">
        <f t="shared" si="1902"/>
        <v>0</v>
      </c>
      <c r="BO1223" s="146">
        <f t="shared" ref="BO1223:BO1286" si="1961">IF(ISERROR(L1223-0)=TRUE,0,$H1223*L1223)</f>
        <v>0</v>
      </c>
      <c r="BP1223" s="146">
        <f t="shared" ref="BP1223:BP1286" si="1962">IF(ISERROR(M1223-0)=TRUE,0,$H1223*M1223)</f>
        <v>0</v>
      </c>
      <c r="BQ1223" s="146">
        <f t="shared" ref="BQ1223:BQ1286" si="1963">IF(ISERROR(N1223-0)=TRUE,0,$H1223*N1223)</f>
        <v>0</v>
      </c>
      <c r="BR1223" s="146">
        <f t="shared" ref="BR1223:BR1286" si="1964">IF(ISERROR(O1223-0)=TRUE,0,$H1223*O1223)</f>
        <v>0</v>
      </c>
      <c r="BS1223" s="146">
        <f t="shared" ref="BS1223:BS1286" si="1965">IF(ISERROR(P1223-0)=TRUE,0,$H1223*P1223)</f>
        <v>0</v>
      </c>
      <c r="BT1223" s="146">
        <f t="shared" ref="BT1223:BT1286" si="1966">IF(ISERROR(Q1223-0)=TRUE,0,$H1223*Q1223)</f>
        <v>1.5</v>
      </c>
      <c r="BU1223" s="146">
        <f t="shared" ref="BU1223:BU1286" si="1967">IF(ISERROR(R1223-0)=TRUE,0,$H1223*R1223)</f>
        <v>1.5</v>
      </c>
      <c r="BV1223" s="146">
        <f t="shared" ref="BV1223:BV1286" si="1968">IF(ISERROR(S1223-0)=TRUE,0,$H1223*S1223)</f>
        <v>1.5</v>
      </c>
      <c r="BW1223" s="146">
        <f t="shared" ref="BW1223:BW1286" si="1969">IF(ISERROR(T1223-0)=TRUE,0,$H1223*T1223)</f>
        <v>1.5</v>
      </c>
      <c r="BX1223" s="146">
        <f t="shared" ref="BX1223:BX1286" si="1970">IF(ISERROR(U1223-0)=TRUE,0,$H1223*U1223)</f>
        <v>1.5</v>
      </c>
      <c r="BY1223" s="146">
        <f t="shared" ref="BY1223:BY1286" si="1971">IF(ISERROR(V1223-0)=TRUE,0,$H1223*V1223)</f>
        <v>1.5</v>
      </c>
      <c r="BZ1223" s="146">
        <f t="shared" ref="BZ1223:BZ1286" si="1972">IF(ISERROR(W1223-0)=TRUE,0,$H1223*W1223)</f>
        <v>1.5</v>
      </c>
      <c r="CA1223" s="146">
        <f t="shared" ref="CA1223:CA1286" si="1973">IF(ISERROR(X1223-0)=TRUE,0,$H1223*X1223)</f>
        <v>1.5</v>
      </c>
      <c r="CB1223" s="146">
        <f t="shared" ref="CB1223:CB1286" si="1974">IF(ISERROR(Y1223-0)=TRUE,0,$H1223*Y1223)</f>
        <v>1.5</v>
      </c>
      <c r="CC1223" s="146">
        <f t="shared" ref="CC1223:CC1286" si="1975">IF(ISERROR(Z1223-0)=TRUE,0,$H1223*Z1223)</f>
        <v>1.5</v>
      </c>
      <c r="CD1223" s="146">
        <f t="shared" ref="CD1223:CD1286" si="1976">IF(ISERROR(AA1223-0)=TRUE,0,$H1223*AA1223)</f>
        <v>1.5</v>
      </c>
      <c r="CE1223" s="146">
        <f t="shared" ref="CE1223:CE1286" si="1977">IF(ISERROR(AB1223-0)=TRUE,0,$H1223*AB1223)</f>
        <v>1.5</v>
      </c>
      <c r="CF1223" s="146">
        <f t="shared" ref="CF1223:CF1286" si="1978">IF(ISERROR(AC1223-0)=TRUE,0,$H1223*AC1223)</f>
        <v>1.5</v>
      </c>
      <c r="CG1223" s="146">
        <f t="shared" ref="CG1223:CG1286" si="1979">IF(ISERROR(AD1223-0)=TRUE,0,$H1223*AD1223)</f>
        <v>0</v>
      </c>
      <c r="CH1223" s="146">
        <f t="shared" ref="CH1223:CH1286" si="1980">IF(ISERROR(AE1223-0)=TRUE,0,$H1223*AE1223)</f>
        <v>0</v>
      </c>
      <c r="CI1223" s="146">
        <f t="shared" ref="CI1223:CI1286" si="1981">IF(ISERROR(AF1223-0)=TRUE,0,$H1223*AF1223)</f>
        <v>0</v>
      </c>
      <c r="CJ1223" s="146">
        <f t="shared" ref="CJ1223:CJ1286" si="1982">IF(ISERROR(AG1223-0)=TRUE,0,$H1223*AG1223)</f>
        <v>0</v>
      </c>
      <c r="CK1223" s="146">
        <f t="shared" ref="CK1223:CK1286" si="1983">IF(ISERROR(AH1223-0)=TRUE,0,$H1223*AH1223)</f>
        <v>0</v>
      </c>
      <c r="CL1223" s="146">
        <f t="shared" ref="CL1223:CL1286" si="1984">IF(ISERROR(AI1223-0)=TRUE,0,$H1223*AI1223)</f>
        <v>0</v>
      </c>
      <c r="CM1223" s="146">
        <f t="shared" ref="CM1223:CM1286" si="1985">IF(ISERROR(AJ1223-0)=TRUE,0,$H1223*AJ1223)</f>
        <v>0</v>
      </c>
      <c r="CN1223" s="146">
        <f t="shared" ref="CN1223:CN1286" si="1986">IF(ISERROR(AK1223-0)=TRUE,0,$H1223*AK1223)</f>
        <v>0</v>
      </c>
      <c r="CO1223" s="146">
        <f t="shared" ref="CO1223:CO1286" si="1987">IF(ISERROR(AL1223-0)=TRUE,0,$H1223*AL1223)</f>
        <v>0</v>
      </c>
      <c r="CP1223" s="146">
        <f t="shared" ref="CP1223:CP1286" si="1988">IF(ISERROR(AM1223-0)=TRUE,0,$H1223*AM1223)</f>
        <v>0</v>
      </c>
      <c r="CQ1223" s="146">
        <f t="shared" ref="CQ1223:CQ1286" si="1989">IF(ISERROR(AN1223-0)=TRUE,0,$H1223*AN1223)</f>
        <v>0</v>
      </c>
      <c r="CR1223" s="146">
        <f t="shared" ref="CR1223:CR1286" si="1990">IF(ISERROR(AO1223-0)=TRUE,0,$H1223*AO1223)</f>
        <v>0</v>
      </c>
      <c r="CS1223" s="146">
        <f t="shared" ref="CS1223:CS1286" si="1991">IF(ISERROR(AP1223-0)=TRUE,0,$H1223*AP1223)</f>
        <v>0</v>
      </c>
      <c r="CT1223" s="146">
        <f t="shared" ref="CT1223:CT1286" si="1992">IF(ISERROR(AQ1223-0)=TRUE,0,$H1223*AQ1223)</f>
        <v>0</v>
      </c>
      <c r="CU1223" s="146">
        <f t="shared" ref="CU1223:CU1286" si="1993">IF(ISERROR(AR1223-0)=TRUE,0,$H1223*AR1223)</f>
        <v>0</v>
      </c>
      <c r="CV1223" s="146">
        <f t="shared" ref="CV1223:CV1286" si="1994">IF(ISERROR(AS1223-0)=TRUE,0,$H1223*AS1223)</f>
        <v>0</v>
      </c>
      <c r="CW1223" s="146">
        <f t="shared" ref="CW1223:CW1286" si="1995">IF(ISERROR(AT1223-0)=TRUE,0,$H1223*AT1223)</f>
        <v>0</v>
      </c>
      <c r="CX1223" s="146">
        <f t="shared" ref="CX1223:CX1286" si="1996">IF(ISERROR(AU1223-0)=TRUE,0,$H1223*AU1223)</f>
        <v>0</v>
      </c>
      <c r="CY1223" s="146">
        <f t="shared" ref="CY1223:CY1286" si="1997">IF(ISERROR(AV1223-0)=TRUE,0,$H1223*AV1223)</f>
        <v>0</v>
      </c>
      <c r="CZ1223" s="146">
        <f t="shared" ref="CZ1223:CZ1286" si="1998">IF(ISERROR(AW1223-0)=TRUE,0,$H1223*AW1223)</f>
        <v>0</v>
      </c>
      <c r="DA1223" s="146">
        <f t="shared" ref="DA1223:DA1286" si="1999">IF(ISERROR(AX1223-0)=TRUE,0,$H1223*AX1223)</f>
        <v>0</v>
      </c>
      <c r="DB1223" s="146">
        <f t="shared" ref="DB1223:DB1286" si="2000">IF(ISERROR(AY1223-0)=TRUE,0,$H1223*AY1223)</f>
        <v>0</v>
      </c>
      <c r="DC1223" s="146">
        <f t="shared" ref="DC1223:DC1286" si="2001">IF(ISERROR(AZ1223-0)=TRUE,0,$H1223*AZ1223)</f>
        <v>0</v>
      </c>
      <c r="DD1223" s="146">
        <f t="shared" ref="DD1223:DD1286" si="2002">IF(ISERROR(BA1223-0)=TRUE,0,$H1223*BA1223)</f>
        <v>0</v>
      </c>
      <c r="DE1223" s="146">
        <f t="shared" ref="DE1223:DE1286" si="2003">IF(ISERROR(BB1223-0)=TRUE,0,$H1223*BB1223)</f>
        <v>0</v>
      </c>
      <c r="DF1223" s="146">
        <f t="shared" ref="DF1223:DF1286" si="2004">IF(ISERROR(BC1223-0)=TRUE,0,$H1223*BC1223)</f>
        <v>0</v>
      </c>
      <c r="DG1223" s="146">
        <f t="shared" ref="DG1223:DG1286" si="2005">IF(ISERROR(BD1223-0)=TRUE,0,$H1223*BD1223)</f>
        <v>0</v>
      </c>
      <c r="DH1223" s="146">
        <f t="shared" ref="DH1223:DH1286" si="2006">IF(ISERROR(BE1223-0)=TRUE,0,$H1223*BE1223)</f>
        <v>0</v>
      </c>
      <c r="DI1223" s="146">
        <f t="shared" ref="DI1223:DI1286" si="2007">IF(ISERROR(BF1223-0)=TRUE,0,$H1223*BF1223)</f>
        <v>0</v>
      </c>
      <c r="DJ1223" s="146">
        <f t="shared" ref="DJ1223:DJ1286" si="2008">IF(ISERROR(BG1223-0)=TRUE,0,$H1223*BG1223)</f>
        <v>0</v>
      </c>
      <c r="DK1223" s="146">
        <f t="shared" ref="DK1223:DK1286" si="2009">IF(ISERROR(BH1223-0)=TRUE,0,$H1223*BH1223)</f>
        <v>0</v>
      </c>
      <c r="DL1223" s="146">
        <f t="shared" ref="DL1223:DL1286" si="2010">IF(ISERROR(BI1223-0)=TRUE,0,$H1223*BI1223)</f>
        <v>0</v>
      </c>
      <c r="DM1223" s="146">
        <f t="shared" ref="DM1223:DM1286" si="2011">IF(ISERROR(BJ1223-0)=TRUE,0,$H1223*BJ1223)</f>
        <v>0</v>
      </c>
      <c r="DN1223" s="65">
        <f t="shared" si="1958"/>
        <v>19.5</v>
      </c>
      <c r="DO1223" s="57">
        <f t="shared" si="1959"/>
        <v>19.5</v>
      </c>
      <c r="DP1223" s="57" t="str">
        <f t="shared" si="1947"/>
        <v/>
      </c>
      <c r="DQ1223" s="58" t="str">
        <f t="shared" si="1948"/>
        <v/>
      </c>
      <c r="DR1223" s="1">
        <f t="shared" si="1960"/>
        <v>1</v>
      </c>
      <c r="DS1223" s="168" t="e">
        <f>IF(AND(DR1223=#REF!,BL1223=#REF!),'Tiến độ'!D1223,"")</f>
        <v>#REF!</v>
      </c>
    </row>
    <row r="1224" spans="1:123" ht="11.25" customHeight="1">
      <c r="A1224" s="309" t="str">
        <f>IF(B1224="","",MAX($A$7:A1223)+1)</f>
        <v/>
      </c>
      <c r="B1224" s="312"/>
      <c r="C1224" s="101" t="s">
        <v>1027</v>
      </c>
      <c r="D1224" s="102" t="s">
        <v>1013</v>
      </c>
      <c r="E1224" s="103">
        <v>3</v>
      </c>
      <c r="F1224" s="104">
        <v>60</v>
      </c>
      <c r="G1224" s="105"/>
      <c r="H1224" s="106">
        <f t="shared" ref="H1224:I1224" si="2012">H1223</f>
        <v>0.5</v>
      </c>
      <c r="I1224" s="107">
        <f t="shared" si="2012"/>
        <v>0</v>
      </c>
      <c r="J1224" s="28" t="s">
        <v>1110</v>
      </c>
      <c r="K1224" s="108"/>
      <c r="L1224" s="109"/>
      <c r="M1224" s="109"/>
      <c r="N1224" s="110"/>
      <c r="O1224" s="108"/>
      <c r="P1224" s="109"/>
      <c r="Q1224" s="109">
        <v>4</v>
      </c>
      <c r="R1224" s="110">
        <v>4</v>
      </c>
      <c r="S1224" s="108">
        <v>4</v>
      </c>
      <c r="T1224" s="109">
        <v>4</v>
      </c>
      <c r="U1224" s="109">
        <v>4</v>
      </c>
      <c r="V1224" s="109">
        <v>4</v>
      </c>
      <c r="W1224" s="110">
        <v>4</v>
      </c>
      <c r="X1224" s="108">
        <v>4</v>
      </c>
      <c r="Y1224" s="109">
        <v>4</v>
      </c>
      <c r="Z1224" s="109">
        <v>4</v>
      </c>
      <c r="AA1224" s="110">
        <v>4</v>
      </c>
      <c r="AB1224" s="108">
        <v>4</v>
      </c>
      <c r="AC1224" s="109">
        <v>4</v>
      </c>
      <c r="AD1224" s="109">
        <v>4</v>
      </c>
      <c r="AE1224" s="110">
        <v>4</v>
      </c>
      <c r="AF1224" s="108" t="s">
        <v>163</v>
      </c>
      <c r="AG1224" s="109" t="s">
        <v>163</v>
      </c>
      <c r="AH1224" s="109" t="s">
        <v>163</v>
      </c>
      <c r="AI1224" s="362"/>
      <c r="AJ1224" s="363"/>
      <c r="AK1224" s="108" t="s">
        <v>163</v>
      </c>
      <c r="AL1224" s="109"/>
      <c r="AM1224" s="109"/>
      <c r="AN1224" s="110"/>
      <c r="AO1224" s="108"/>
      <c r="AP1224" s="109"/>
      <c r="AQ1224" s="109"/>
      <c r="AR1224" s="110"/>
      <c r="AS1224" s="111"/>
      <c r="AT1224" s="109"/>
      <c r="AU1224" s="109"/>
      <c r="AV1224" s="112"/>
      <c r="AW1224" s="108"/>
      <c r="AX1224" s="109"/>
      <c r="AY1224" s="109"/>
      <c r="AZ1224" s="109"/>
      <c r="BA1224" s="110"/>
      <c r="BB1224" s="111"/>
      <c r="BC1224" s="109"/>
      <c r="BD1224" s="109"/>
      <c r="BE1224" s="321"/>
      <c r="BF1224" s="322"/>
      <c r="BG1224" s="322"/>
      <c r="BH1224" s="322"/>
      <c r="BI1224" s="322"/>
      <c r="BJ1224" s="323"/>
      <c r="BK1224" s="48" t="s">
        <v>18</v>
      </c>
      <c r="BL1224" s="48" t="s">
        <v>55</v>
      </c>
      <c r="BN1224" s="146">
        <f t="shared" ref="BN1224:BN1287" si="2013">IF(ISERROR(K1224-0)=TRUE,0,$H1224*K1224)</f>
        <v>0</v>
      </c>
      <c r="BO1224" s="146">
        <f t="shared" si="1961"/>
        <v>0</v>
      </c>
      <c r="BP1224" s="146">
        <f t="shared" si="1962"/>
        <v>0</v>
      </c>
      <c r="BQ1224" s="146">
        <f t="shared" si="1963"/>
        <v>0</v>
      </c>
      <c r="BR1224" s="146">
        <f t="shared" si="1964"/>
        <v>0</v>
      </c>
      <c r="BS1224" s="146">
        <f t="shared" si="1965"/>
        <v>0</v>
      </c>
      <c r="BT1224" s="146">
        <f t="shared" si="1966"/>
        <v>2</v>
      </c>
      <c r="BU1224" s="146">
        <f t="shared" si="1967"/>
        <v>2</v>
      </c>
      <c r="BV1224" s="146">
        <f t="shared" si="1968"/>
        <v>2</v>
      </c>
      <c r="BW1224" s="146">
        <f t="shared" si="1969"/>
        <v>2</v>
      </c>
      <c r="BX1224" s="146">
        <f t="shared" si="1970"/>
        <v>2</v>
      </c>
      <c r="BY1224" s="146">
        <f t="shared" si="1971"/>
        <v>2</v>
      </c>
      <c r="BZ1224" s="146">
        <f t="shared" si="1972"/>
        <v>2</v>
      </c>
      <c r="CA1224" s="146">
        <f t="shared" si="1973"/>
        <v>2</v>
      </c>
      <c r="CB1224" s="146">
        <f t="shared" si="1974"/>
        <v>2</v>
      </c>
      <c r="CC1224" s="146">
        <f t="shared" si="1975"/>
        <v>2</v>
      </c>
      <c r="CD1224" s="146">
        <f t="shared" si="1976"/>
        <v>2</v>
      </c>
      <c r="CE1224" s="146">
        <f t="shared" si="1977"/>
        <v>2</v>
      </c>
      <c r="CF1224" s="146">
        <f t="shared" si="1978"/>
        <v>2</v>
      </c>
      <c r="CG1224" s="146">
        <f t="shared" si="1979"/>
        <v>2</v>
      </c>
      <c r="CH1224" s="146">
        <f t="shared" si="1980"/>
        <v>2</v>
      </c>
      <c r="CI1224" s="146">
        <f t="shared" si="1981"/>
        <v>0</v>
      </c>
      <c r="CJ1224" s="146">
        <f t="shared" si="1982"/>
        <v>0</v>
      </c>
      <c r="CK1224" s="146">
        <f t="shared" si="1983"/>
        <v>0</v>
      </c>
      <c r="CL1224" s="146">
        <f t="shared" si="1984"/>
        <v>0</v>
      </c>
      <c r="CM1224" s="146">
        <f t="shared" si="1985"/>
        <v>0</v>
      </c>
      <c r="CN1224" s="146">
        <f t="shared" si="1986"/>
        <v>0</v>
      </c>
      <c r="CO1224" s="146">
        <f t="shared" si="1987"/>
        <v>0</v>
      </c>
      <c r="CP1224" s="146">
        <f t="shared" si="1988"/>
        <v>0</v>
      </c>
      <c r="CQ1224" s="146">
        <f t="shared" si="1989"/>
        <v>0</v>
      </c>
      <c r="CR1224" s="146">
        <f t="shared" si="1990"/>
        <v>0</v>
      </c>
      <c r="CS1224" s="146">
        <f t="shared" si="1991"/>
        <v>0</v>
      </c>
      <c r="CT1224" s="146">
        <f t="shared" si="1992"/>
        <v>0</v>
      </c>
      <c r="CU1224" s="146">
        <f t="shared" si="1993"/>
        <v>0</v>
      </c>
      <c r="CV1224" s="146">
        <f t="shared" si="1994"/>
        <v>0</v>
      </c>
      <c r="CW1224" s="146">
        <f t="shared" si="1995"/>
        <v>0</v>
      </c>
      <c r="CX1224" s="146">
        <f t="shared" si="1996"/>
        <v>0</v>
      </c>
      <c r="CY1224" s="146">
        <f t="shared" si="1997"/>
        <v>0</v>
      </c>
      <c r="CZ1224" s="146">
        <f t="shared" si="1998"/>
        <v>0</v>
      </c>
      <c r="DA1224" s="146">
        <f t="shared" si="1999"/>
        <v>0</v>
      </c>
      <c r="DB1224" s="146">
        <f t="shared" si="2000"/>
        <v>0</v>
      </c>
      <c r="DC1224" s="146">
        <f t="shared" si="2001"/>
        <v>0</v>
      </c>
      <c r="DD1224" s="146">
        <f t="shared" si="2002"/>
        <v>0</v>
      </c>
      <c r="DE1224" s="146">
        <f t="shared" si="2003"/>
        <v>0</v>
      </c>
      <c r="DF1224" s="146">
        <f t="shared" si="2004"/>
        <v>0</v>
      </c>
      <c r="DG1224" s="146">
        <f t="shared" si="2005"/>
        <v>0</v>
      </c>
      <c r="DH1224" s="146">
        <f t="shared" si="2006"/>
        <v>0</v>
      </c>
      <c r="DI1224" s="146">
        <f t="shared" si="2007"/>
        <v>0</v>
      </c>
      <c r="DJ1224" s="146">
        <f t="shared" si="2008"/>
        <v>0</v>
      </c>
      <c r="DK1224" s="146">
        <f t="shared" si="2009"/>
        <v>0</v>
      </c>
      <c r="DL1224" s="146">
        <f t="shared" si="2010"/>
        <v>0</v>
      </c>
      <c r="DM1224" s="146">
        <f t="shared" si="2011"/>
        <v>0</v>
      </c>
      <c r="DN1224" s="65">
        <f t="shared" si="1958"/>
        <v>30</v>
      </c>
      <c r="DO1224" s="57">
        <f t="shared" si="1959"/>
        <v>30</v>
      </c>
      <c r="DP1224" s="57" t="str">
        <f t="shared" si="1947"/>
        <v/>
      </c>
      <c r="DQ1224" s="58" t="str">
        <f t="shared" si="1948"/>
        <v/>
      </c>
      <c r="DR1224" s="1">
        <f t="shared" si="1960"/>
        <v>1</v>
      </c>
      <c r="DS1224" s="168" t="e">
        <f>IF(AND(DR1224=#REF!,BL1224=#REF!),'Tiến độ'!D1224,"")</f>
        <v>#REF!</v>
      </c>
    </row>
    <row r="1225" spans="1:123" ht="11.25" customHeight="1">
      <c r="A1225" s="309" t="str">
        <f>IF(B1225="","",MAX($A$7:A1224)+1)</f>
        <v/>
      </c>
      <c r="B1225" s="312"/>
      <c r="C1225" s="101" t="s">
        <v>1016</v>
      </c>
      <c r="D1225" s="102" t="s">
        <v>1017</v>
      </c>
      <c r="E1225" s="103">
        <v>4</v>
      </c>
      <c r="F1225" s="104">
        <v>60</v>
      </c>
      <c r="G1225" s="105"/>
      <c r="H1225" s="106">
        <f t="shared" ref="H1225:I1225" si="2014">H1224</f>
        <v>0.5</v>
      </c>
      <c r="I1225" s="107">
        <f t="shared" si="2014"/>
        <v>0</v>
      </c>
      <c r="J1225" s="28" t="s">
        <v>1110</v>
      </c>
      <c r="K1225" s="108"/>
      <c r="L1225" s="109"/>
      <c r="M1225" s="109"/>
      <c r="N1225" s="110"/>
      <c r="O1225" s="108"/>
      <c r="P1225" s="109"/>
      <c r="Q1225" s="109">
        <v>4</v>
      </c>
      <c r="R1225" s="110">
        <v>4</v>
      </c>
      <c r="S1225" s="108">
        <v>4</v>
      </c>
      <c r="T1225" s="109">
        <v>4</v>
      </c>
      <c r="U1225" s="109">
        <v>4</v>
      </c>
      <c r="V1225" s="109">
        <v>4</v>
      </c>
      <c r="W1225" s="110">
        <v>4</v>
      </c>
      <c r="X1225" s="108">
        <v>4</v>
      </c>
      <c r="Y1225" s="109">
        <v>4</v>
      </c>
      <c r="Z1225" s="109">
        <v>4</v>
      </c>
      <c r="AA1225" s="110">
        <v>4</v>
      </c>
      <c r="AB1225" s="108">
        <v>4</v>
      </c>
      <c r="AC1225" s="109">
        <v>4</v>
      </c>
      <c r="AD1225" s="109">
        <v>4</v>
      </c>
      <c r="AE1225" s="110">
        <v>4</v>
      </c>
      <c r="AF1225" s="108" t="s">
        <v>163</v>
      </c>
      <c r="AG1225" s="109" t="s">
        <v>163</v>
      </c>
      <c r="AH1225" s="109" t="s">
        <v>163</v>
      </c>
      <c r="AI1225" s="362"/>
      <c r="AJ1225" s="363"/>
      <c r="AK1225" s="108" t="s">
        <v>163</v>
      </c>
      <c r="AL1225" s="109"/>
      <c r="AM1225" s="109"/>
      <c r="AN1225" s="110"/>
      <c r="AO1225" s="108"/>
      <c r="AP1225" s="109"/>
      <c r="AQ1225" s="109"/>
      <c r="AR1225" s="110"/>
      <c r="AS1225" s="111"/>
      <c r="AT1225" s="109"/>
      <c r="AU1225" s="109"/>
      <c r="AV1225" s="112"/>
      <c r="AW1225" s="108"/>
      <c r="AX1225" s="109"/>
      <c r="AY1225" s="109"/>
      <c r="AZ1225" s="109"/>
      <c r="BA1225" s="110"/>
      <c r="BB1225" s="111"/>
      <c r="BC1225" s="109"/>
      <c r="BD1225" s="109"/>
      <c r="BE1225" s="321"/>
      <c r="BF1225" s="322"/>
      <c r="BG1225" s="322"/>
      <c r="BH1225" s="322"/>
      <c r="BI1225" s="322"/>
      <c r="BJ1225" s="323"/>
      <c r="BK1225" s="48" t="s">
        <v>18</v>
      </c>
      <c r="BL1225" s="48" t="s">
        <v>29</v>
      </c>
      <c r="BN1225" s="146">
        <f t="shared" si="2013"/>
        <v>0</v>
      </c>
      <c r="BO1225" s="146">
        <f t="shared" si="1961"/>
        <v>0</v>
      </c>
      <c r="BP1225" s="146">
        <f t="shared" si="1962"/>
        <v>0</v>
      </c>
      <c r="BQ1225" s="146">
        <f t="shared" si="1963"/>
        <v>0</v>
      </c>
      <c r="BR1225" s="146">
        <f t="shared" si="1964"/>
        <v>0</v>
      </c>
      <c r="BS1225" s="146">
        <f t="shared" si="1965"/>
        <v>0</v>
      </c>
      <c r="BT1225" s="146">
        <f t="shared" si="1966"/>
        <v>2</v>
      </c>
      <c r="BU1225" s="146">
        <f t="shared" si="1967"/>
        <v>2</v>
      </c>
      <c r="BV1225" s="146">
        <f t="shared" si="1968"/>
        <v>2</v>
      </c>
      <c r="BW1225" s="146">
        <f t="shared" si="1969"/>
        <v>2</v>
      </c>
      <c r="BX1225" s="146">
        <f t="shared" si="1970"/>
        <v>2</v>
      </c>
      <c r="BY1225" s="146">
        <f t="shared" si="1971"/>
        <v>2</v>
      </c>
      <c r="BZ1225" s="146">
        <f t="shared" si="1972"/>
        <v>2</v>
      </c>
      <c r="CA1225" s="146">
        <f t="shared" si="1973"/>
        <v>2</v>
      </c>
      <c r="CB1225" s="146">
        <f t="shared" si="1974"/>
        <v>2</v>
      </c>
      <c r="CC1225" s="146">
        <f t="shared" si="1975"/>
        <v>2</v>
      </c>
      <c r="CD1225" s="146">
        <f t="shared" si="1976"/>
        <v>2</v>
      </c>
      <c r="CE1225" s="146">
        <f t="shared" si="1977"/>
        <v>2</v>
      </c>
      <c r="CF1225" s="146">
        <f t="shared" si="1978"/>
        <v>2</v>
      </c>
      <c r="CG1225" s="146">
        <f t="shared" si="1979"/>
        <v>2</v>
      </c>
      <c r="CH1225" s="146">
        <f t="shared" si="1980"/>
        <v>2</v>
      </c>
      <c r="CI1225" s="146">
        <f t="shared" si="1981"/>
        <v>0</v>
      </c>
      <c r="CJ1225" s="146">
        <f t="shared" si="1982"/>
        <v>0</v>
      </c>
      <c r="CK1225" s="146">
        <f t="shared" si="1983"/>
        <v>0</v>
      </c>
      <c r="CL1225" s="146">
        <f t="shared" si="1984"/>
        <v>0</v>
      </c>
      <c r="CM1225" s="146">
        <f t="shared" si="1985"/>
        <v>0</v>
      </c>
      <c r="CN1225" s="146">
        <f t="shared" si="1986"/>
        <v>0</v>
      </c>
      <c r="CO1225" s="146">
        <f t="shared" si="1987"/>
        <v>0</v>
      </c>
      <c r="CP1225" s="146">
        <f t="shared" si="1988"/>
        <v>0</v>
      </c>
      <c r="CQ1225" s="146">
        <f t="shared" si="1989"/>
        <v>0</v>
      </c>
      <c r="CR1225" s="146">
        <f t="shared" si="1990"/>
        <v>0</v>
      </c>
      <c r="CS1225" s="146">
        <f t="shared" si="1991"/>
        <v>0</v>
      </c>
      <c r="CT1225" s="146">
        <f t="shared" si="1992"/>
        <v>0</v>
      </c>
      <c r="CU1225" s="146">
        <f t="shared" si="1993"/>
        <v>0</v>
      </c>
      <c r="CV1225" s="146">
        <f t="shared" si="1994"/>
        <v>0</v>
      </c>
      <c r="CW1225" s="146">
        <f t="shared" si="1995"/>
        <v>0</v>
      </c>
      <c r="CX1225" s="146">
        <f t="shared" si="1996"/>
        <v>0</v>
      </c>
      <c r="CY1225" s="146">
        <f t="shared" si="1997"/>
        <v>0</v>
      </c>
      <c r="CZ1225" s="146">
        <f t="shared" si="1998"/>
        <v>0</v>
      </c>
      <c r="DA1225" s="146">
        <f t="shared" si="1999"/>
        <v>0</v>
      </c>
      <c r="DB1225" s="146">
        <f t="shared" si="2000"/>
        <v>0</v>
      </c>
      <c r="DC1225" s="146">
        <f t="shared" si="2001"/>
        <v>0</v>
      </c>
      <c r="DD1225" s="146">
        <f t="shared" si="2002"/>
        <v>0</v>
      </c>
      <c r="DE1225" s="146">
        <f t="shared" si="2003"/>
        <v>0</v>
      </c>
      <c r="DF1225" s="146">
        <f t="shared" si="2004"/>
        <v>0</v>
      </c>
      <c r="DG1225" s="146">
        <f t="shared" si="2005"/>
        <v>0</v>
      </c>
      <c r="DH1225" s="146">
        <f t="shared" si="2006"/>
        <v>0</v>
      </c>
      <c r="DI1225" s="146">
        <f t="shared" si="2007"/>
        <v>0</v>
      </c>
      <c r="DJ1225" s="146">
        <f t="shared" si="2008"/>
        <v>0</v>
      </c>
      <c r="DK1225" s="146">
        <f t="shared" si="2009"/>
        <v>0</v>
      </c>
      <c r="DL1225" s="146">
        <f t="shared" si="2010"/>
        <v>0</v>
      </c>
      <c r="DM1225" s="146">
        <f t="shared" si="2011"/>
        <v>0</v>
      </c>
      <c r="DN1225" s="65">
        <f t="shared" si="1958"/>
        <v>30</v>
      </c>
      <c r="DO1225" s="57">
        <f t="shared" si="1959"/>
        <v>30</v>
      </c>
      <c r="DP1225" s="57" t="str">
        <f t="shared" si="1947"/>
        <v/>
      </c>
      <c r="DQ1225" s="58" t="str">
        <f t="shared" si="1948"/>
        <v/>
      </c>
      <c r="DR1225" s="1">
        <f t="shared" si="1960"/>
        <v>1</v>
      </c>
      <c r="DS1225" s="168" t="e">
        <f>IF(AND(DR1225=#REF!,BL1225=#REF!),'Tiến độ'!D1225,"")</f>
        <v>#REF!</v>
      </c>
    </row>
    <row r="1226" spans="1:123" ht="11.25" customHeight="1">
      <c r="A1226" s="309" t="str">
        <f>IF(B1226="","",MAX($A$7:A1225)+1)</f>
        <v/>
      </c>
      <c r="B1226" s="312"/>
      <c r="C1226" s="101" t="s">
        <v>1014</v>
      </c>
      <c r="D1226" s="102" t="s">
        <v>11945</v>
      </c>
      <c r="E1226" s="103">
        <v>3</v>
      </c>
      <c r="F1226" s="104">
        <v>60</v>
      </c>
      <c r="G1226" s="105"/>
      <c r="H1226" s="106">
        <f t="shared" ref="H1226:I1226" si="2015">H1225</f>
        <v>0.5</v>
      </c>
      <c r="I1226" s="107">
        <f t="shared" si="2015"/>
        <v>0</v>
      </c>
      <c r="J1226" s="28" t="s">
        <v>1110</v>
      </c>
      <c r="K1226" s="108"/>
      <c r="L1226" s="109"/>
      <c r="M1226" s="109"/>
      <c r="N1226" s="110"/>
      <c r="O1226" s="108"/>
      <c r="P1226" s="109"/>
      <c r="Q1226" s="109">
        <v>4</v>
      </c>
      <c r="R1226" s="110">
        <v>4</v>
      </c>
      <c r="S1226" s="108">
        <v>4</v>
      </c>
      <c r="T1226" s="109">
        <v>4</v>
      </c>
      <c r="U1226" s="109">
        <v>4</v>
      </c>
      <c r="V1226" s="109">
        <v>4</v>
      </c>
      <c r="W1226" s="110">
        <v>4</v>
      </c>
      <c r="X1226" s="108">
        <v>4</v>
      </c>
      <c r="Y1226" s="109">
        <v>4</v>
      </c>
      <c r="Z1226" s="109">
        <v>4</v>
      </c>
      <c r="AA1226" s="110">
        <v>4</v>
      </c>
      <c r="AB1226" s="108">
        <v>4</v>
      </c>
      <c r="AC1226" s="109">
        <v>4</v>
      </c>
      <c r="AD1226" s="109">
        <v>4</v>
      </c>
      <c r="AE1226" s="110">
        <v>4</v>
      </c>
      <c r="AF1226" s="108" t="s">
        <v>163</v>
      </c>
      <c r="AG1226" s="109" t="s">
        <v>163</v>
      </c>
      <c r="AH1226" s="109" t="s">
        <v>163</v>
      </c>
      <c r="AI1226" s="362"/>
      <c r="AJ1226" s="363"/>
      <c r="AK1226" s="108" t="s">
        <v>163</v>
      </c>
      <c r="AL1226" s="109"/>
      <c r="AM1226" s="109"/>
      <c r="AN1226" s="110"/>
      <c r="AO1226" s="108"/>
      <c r="AP1226" s="109"/>
      <c r="AQ1226" s="109"/>
      <c r="AR1226" s="110"/>
      <c r="AS1226" s="111"/>
      <c r="AT1226" s="109"/>
      <c r="AU1226" s="109"/>
      <c r="AV1226" s="112"/>
      <c r="AW1226" s="108"/>
      <c r="AX1226" s="109"/>
      <c r="AY1226" s="109"/>
      <c r="AZ1226" s="109"/>
      <c r="BA1226" s="110"/>
      <c r="BB1226" s="111"/>
      <c r="BC1226" s="109"/>
      <c r="BD1226" s="109"/>
      <c r="BE1226" s="321"/>
      <c r="BF1226" s="322"/>
      <c r="BG1226" s="322"/>
      <c r="BH1226" s="322"/>
      <c r="BI1226" s="322"/>
      <c r="BJ1226" s="323"/>
      <c r="BK1226" s="48" t="s">
        <v>18</v>
      </c>
      <c r="BL1226" s="48" t="s">
        <v>30</v>
      </c>
      <c r="BN1226" s="146">
        <f t="shared" si="2013"/>
        <v>0</v>
      </c>
      <c r="BO1226" s="146">
        <f t="shared" si="1961"/>
        <v>0</v>
      </c>
      <c r="BP1226" s="146">
        <f t="shared" si="1962"/>
        <v>0</v>
      </c>
      <c r="BQ1226" s="146">
        <f t="shared" si="1963"/>
        <v>0</v>
      </c>
      <c r="BR1226" s="146">
        <f t="shared" si="1964"/>
        <v>0</v>
      </c>
      <c r="BS1226" s="146">
        <f t="shared" si="1965"/>
        <v>0</v>
      </c>
      <c r="BT1226" s="146">
        <f t="shared" si="1966"/>
        <v>2</v>
      </c>
      <c r="BU1226" s="146">
        <f t="shared" si="1967"/>
        <v>2</v>
      </c>
      <c r="BV1226" s="146">
        <f t="shared" si="1968"/>
        <v>2</v>
      </c>
      <c r="BW1226" s="146">
        <f t="shared" si="1969"/>
        <v>2</v>
      </c>
      <c r="BX1226" s="146">
        <f t="shared" si="1970"/>
        <v>2</v>
      </c>
      <c r="BY1226" s="146">
        <f t="shared" si="1971"/>
        <v>2</v>
      </c>
      <c r="BZ1226" s="146">
        <f t="shared" si="1972"/>
        <v>2</v>
      </c>
      <c r="CA1226" s="146">
        <f t="shared" si="1973"/>
        <v>2</v>
      </c>
      <c r="CB1226" s="146">
        <f t="shared" si="1974"/>
        <v>2</v>
      </c>
      <c r="CC1226" s="146">
        <f t="shared" si="1975"/>
        <v>2</v>
      </c>
      <c r="CD1226" s="146">
        <f t="shared" si="1976"/>
        <v>2</v>
      </c>
      <c r="CE1226" s="146">
        <f t="shared" si="1977"/>
        <v>2</v>
      </c>
      <c r="CF1226" s="146">
        <f t="shared" si="1978"/>
        <v>2</v>
      </c>
      <c r="CG1226" s="146">
        <f t="shared" si="1979"/>
        <v>2</v>
      </c>
      <c r="CH1226" s="146">
        <f t="shared" si="1980"/>
        <v>2</v>
      </c>
      <c r="CI1226" s="146">
        <f t="shared" si="1981"/>
        <v>0</v>
      </c>
      <c r="CJ1226" s="146">
        <f t="shared" si="1982"/>
        <v>0</v>
      </c>
      <c r="CK1226" s="146">
        <f t="shared" si="1983"/>
        <v>0</v>
      </c>
      <c r="CL1226" s="146">
        <f t="shared" si="1984"/>
        <v>0</v>
      </c>
      <c r="CM1226" s="146">
        <f t="shared" si="1985"/>
        <v>0</v>
      </c>
      <c r="CN1226" s="146">
        <f t="shared" si="1986"/>
        <v>0</v>
      </c>
      <c r="CO1226" s="146">
        <f t="shared" si="1987"/>
        <v>0</v>
      </c>
      <c r="CP1226" s="146">
        <f t="shared" si="1988"/>
        <v>0</v>
      </c>
      <c r="CQ1226" s="146">
        <f t="shared" si="1989"/>
        <v>0</v>
      </c>
      <c r="CR1226" s="146">
        <f t="shared" si="1990"/>
        <v>0</v>
      </c>
      <c r="CS1226" s="146">
        <f t="shared" si="1991"/>
        <v>0</v>
      </c>
      <c r="CT1226" s="146">
        <f t="shared" si="1992"/>
        <v>0</v>
      </c>
      <c r="CU1226" s="146">
        <f t="shared" si="1993"/>
        <v>0</v>
      </c>
      <c r="CV1226" s="146">
        <f t="shared" si="1994"/>
        <v>0</v>
      </c>
      <c r="CW1226" s="146">
        <f t="shared" si="1995"/>
        <v>0</v>
      </c>
      <c r="CX1226" s="146">
        <f t="shared" si="1996"/>
        <v>0</v>
      </c>
      <c r="CY1226" s="146">
        <f t="shared" si="1997"/>
        <v>0</v>
      </c>
      <c r="CZ1226" s="146">
        <f t="shared" si="1998"/>
        <v>0</v>
      </c>
      <c r="DA1226" s="146">
        <f t="shared" si="1999"/>
        <v>0</v>
      </c>
      <c r="DB1226" s="146">
        <f t="shared" si="2000"/>
        <v>0</v>
      </c>
      <c r="DC1226" s="146">
        <f t="shared" si="2001"/>
        <v>0</v>
      </c>
      <c r="DD1226" s="146">
        <f t="shared" si="2002"/>
        <v>0</v>
      </c>
      <c r="DE1226" s="146">
        <f t="shared" si="2003"/>
        <v>0</v>
      </c>
      <c r="DF1226" s="146">
        <f t="shared" si="2004"/>
        <v>0</v>
      </c>
      <c r="DG1226" s="146">
        <f t="shared" si="2005"/>
        <v>0</v>
      </c>
      <c r="DH1226" s="146">
        <f t="shared" si="2006"/>
        <v>0</v>
      </c>
      <c r="DI1226" s="146">
        <f t="shared" si="2007"/>
        <v>0</v>
      </c>
      <c r="DJ1226" s="146">
        <f t="shared" si="2008"/>
        <v>0</v>
      </c>
      <c r="DK1226" s="146">
        <f t="shared" si="2009"/>
        <v>0</v>
      </c>
      <c r="DL1226" s="146">
        <f t="shared" si="2010"/>
        <v>0</v>
      </c>
      <c r="DM1226" s="146">
        <f t="shared" si="2011"/>
        <v>0</v>
      </c>
      <c r="DN1226" s="65">
        <f t="shared" si="1958"/>
        <v>30</v>
      </c>
      <c r="DO1226" s="57">
        <f t="shared" si="1959"/>
        <v>30</v>
      </c>
      <c r="DP1226" s="57" t="str">
        <f t="shared" si="1947"/>
        <v/>
      </c>
      <c r="DQ1226" s="58" t="str">
        <f t="shared" si="1948"/>
        <v/>
      </c>
      <c r="DR1226" s="1">
        <f t="shared" si="1960"/>
        <v>1</v>
      </c>
      <c r="DS1226" s="168" t="e">
        <f>IF(AND(DR1226=#REF!,BL1226=#REF!),'Tiến độ'!D1226,"")</f>
        <v>#REF!</v>
      </c>
    </row>
    <row r="1227" spans="1:123" ht="11.25" customHeight="1">
      <c r="A1227" s="309"/>
      <c r="B1227" s="312"/>
      <c r="C1227" s="101" t="s">
        <v>1019</v>
      </c>
      <c r="D1227" s="102" t="s">
        <v>11968</v>
      </c>
      <c r="E1227" s="103">
        <v>2</v>
      </c>
      <c r="F1227" s="104">
        <v>30</v>
      </c>
      <c r="G1227" s="105"/>
      <c r="H1227" s="106">
        <f t="shared" ref="H1227:I1227" si="2016">H1226</f>
        <v>0.5</v>
      </c>
      <c r="I1227" s="107">
        <f t="shared" si="2016"/>
        <v>0</v>
      </c>
      <c r="J1227" s="28" t="s">
        <v>1110</v>
      </c>
      <c r="K1227" s="108"/>
      <c r="L1227" s="109"/>
      <c r="M1227" s="109"/>
      <c r="N1227" s="110"/>
      <c r="O1227" s="108"/>
      <c r="P1227" s="109"/>
      <c r="Q1227" s="109">
        <v>2</v>
      </c>
      <c r="R1227" s="110">
        <v>2</v>
      </c>
      <c r="S1227" s="108">
        <v>2</v>
      </c>
      <c r="T1227" s="109">
        <v>2</v>
      </c>
      <c r="U1227" s="109">
        <v>2</v>
      </c>
      <c r="V1227" s="109">
        <v>2</v>
      </c>
      <c r="W1227" s="110">
        <v>2</v>
      </c>
      <c r="X1227" s="108">
        <v>2</v>
      </c>
      <c r="Y1227" s="109">
        <v>2</v>
      </c>
      <c r="Z1227" s="109">
        <v>2</v>
      </c>
      <c r="AA1227" s="110">
        <v>2</v>
      </c>
      <c r="AB1227" s="108">
        <v>2</v>
      </c>
      <c r="AC1227" s="109">
        <v>2</v>
      </c>
      <c r="AD1227" s="109">
        <v>2</v>
      </c>
      <c r="AE1227" s="110">
        <v>2</v>
      </c>
      <c r="AF1227" s="108" t="s">
        <v>163</v>
      </c>
      <c r="AG1227" s="109" t="s">
        <v>163</v>
      </c>
      <c r="AH1227" s="109" t="s">
        <v>163</v>
      </c>
      <c r="AI1227" s="362"/>
      <c r="AJ1227" s="363"/>
      <c r="AK1227" s="108" t="s">
        <v>163</v>
      </c>
      <c r="AL1227" s="109"/>
      <c r="AM1227" s="109"/>
      <c r="AN1227" s="110"/>
      <c r="AO1227" s="108"/>
      <c r="AP1227" s="109"/>
      <c r="AQ1227" s="109"/>
      <c r="AR1227" s="110"/>
      <c r="AS1227" s="111"/>
      <c r="AT1227" s="109"/>
      <c r="AU1227" s="109"/>
      <c r="AV1227" s="112"/>
      <c r="AW1227" s="108"/>
      <c r="AX1227" s="109"/>
      <c r="AY1227" s="109"/>
      <c r="AZ1227" s="109"/>
      <c r="BA1227" s="110"/>
      <c r="BB1227" s="111"/>
      <c r="BC1227" s="109"/>
      <c r="BD1227" s="109"/>
      <c r="BE1227" s="321"/>
      <c r="BF1227" s="322"/>
      <c r="BG1227" s="322"/>
      <c r="BH1227" s="322"/>
      <c r="BI1227" s="322"/>
      <c r="BJ1227" s="323"/>
      <c r="BK1227" s="48" t="s">
        <v>18</v>
      </c>
      <c r="BL1227" s="48" t="s">
        <v>29</v>
      </c>
      <c r="BN1227" s="146">
        <f t="shared" si="2013"/>
        <v>0</v>
      </c>
      <c r="BO1227" s="146">
        <f t="shared" si="1961"/>
        <v>0</v>
      </c>
      <c r="BP1227" s="146">
        <f t="shared" si="1962"/>
        <v>0</v>
      </c>
      <c r="BQ1227" s="146">
        <f t="shared" si="1963"/>
        <v>0</v>
      </c>
      <c r="BR1227" s="146">
        <f t="shared" si="1964"/>
        <v>0</v>
      </c>
      <c r="BS1227" s="146">
        <f t="shared" si="1965"/>
        <v>0</v>
      </c>
      <c r="BT1227" s="146">
        <f t="shared" si="1966"/>
        <v>1</v>
      </c>
      <c r="BU1227" s="146">
        <f t="shared" si="1967"/>
        <v>1</v>
      </c>
      <c r="BV1227" s="146">
        <f t="shared" si="1968"/>
        <v>1</v>
      </c>
      <c r="BW1227" s="146">
        <f t="shared" si="1969"/>
        <v>1</v>
      </c>
      <c r="BX1227" s="146">
        <f t="shared" si="1970"/>
        <v>1</v>
      </c>
      <c r="BY1227" s="146">
        <f t="shared" si="1971"/>
        <v>1</v>
      </c>
      <c r="BZ1227" s="146">
        <f t="shared" si="1972"/>
        <v>1</v>
      </c>
      <c r="CA1227" s="146">
        <f t="shared" si="1973"/>
        <v>1</v>
      </c>
      <c r="CB1227" s="146">
        <f t="shared" si="1974"/>
        <v>1</v>
      </c>
      <c r="CC1227" s="146">
        <f t="shared" si="1975"/>
        <v>1</v>
      </c>
      <c r="CD1227" s="146">
        <f t="shared" si="1976"/>
        <v>1</v>
      </c>
      <c r="CE1227" s="146">
        <f t="shared" si="1977"/>
        <v>1</v>
      </c>
      <c r="CF1227" s="146">
        <f t="shared" si="1978"/>
        <v>1</v>
      </c>
      <c r="CG1227" s="146">
        <f t="shared" si="1979"/>
        <v>1</v>
      </c>
      <c r="CH1227" s="146">
        <f t="shared" si="1980"/>
        <v>1</v>
      </c>
      <c r="CI1227" s="146">
        <f t="shared" si="1981"/>
        <v>0</v>
      </c>
      <c r="CJ1227" s="146">
        <f t="shared" si="1982"/>
        <v>0</v>
      </c>
      <c r="CK1227" s="146">
        <f t="shared" si="1983"/>
        <v>0</v>
      </c>
      <c r="CL1227" s="146">
        <f t="shared" si="1984"/>
        <v>0</v>
      </c>
      <c r="CM1227" s="146">
        <f t="shared" si="1985"/>
        <v>0</v>
      </c>
      <c r="CN1227" s="146">
        <f t="shared" si="1986"/>
        <v>0</v>
      </c>
      <c r="CO1227" s="146">
        <f t="shared" si="1987"/>
        <v>0</v>
      </c>
      <c r="CP1227" s="146">
        <f t="shared" si="1988"/>
        <v>0</v>
      </c>
      <c r="CQ1227" s="146">
        <f t="shared" si="1989"/>
        <v>0</v>
      </c>
      <c r="CR1227" s="146">
        <f t="shared" si="1990"/>
        <v>0</v>
      </c>
      <c r="CS1227" s="146">
        <f t="shared" si="1991"/>
        <v>0</v>
      </c>
      <c r="CT1227" s="146">
        <f t="shared" si="1992"/>
        <v>0</v>
      </c>
      <c r="CU1227" s="146">
        <f t="shared" si="1993"/>
        <v>0</v>
      </c>
      <c r="CV1227" s="146">
        <f t="shared" si="1994"/>
        <v>0</v>
      </c>
      <c r="CW1227" s="146">
        <f t="shared" si="1995"/>
        <v>0</v>
      </c>
      <c r="CX1227" s="146">
        <f t="shared" si="1996"/>
        <v>0</v>
      </c>
      <c r="CY1227" s="146">
        <f t="shared" si="1997"/>
        <v>0</v>
      </c>
      <c r="CZ1227" s="146">
        <f t="shared" si="1998"/>
        <v>0</v>
      </c>
      <c r="DA1227" s="146">
        <f t="shared" si="1999"/>
        <v>0</v>
      </c>
      <c r="DB1227" s="146">
        <f t="shared" si="2000"/>
        <v>0</v>
      </c>
      <c r="DC1227" s="146">
        <f t="shared" si="2001"/>
        <v>0</v>
      </c>
      <c r="DD1227" s="146">
        <f t="shared" si="2002"/>
        <v>0</v>
      </c>
      <c r="DE1227" s="146">
        <f t="shared" si="2003"/>
        <v>0</v>
      </c>
      <c r="DF1227" s="146">
        <f t="shared" si="2004"/>
        <v>0</v>
      </c>
      <c r="DG1227" s="146">
        <f t="shared" si="2005"/>
        <v>0</v>
      </c>
      <c r="DH1227" s="146">
        <f t="shared" si="2006"/>
        <v>0</v>
      </c>
      <c r="DI1227" s="146">
        <f t="shared" si="2007"/>
        <v>0</v>
      </c>
      <c r="DJ1227" s="146">
        <f t="shared" si="2008"/>
        <v>0</v>
      </c>
      <c r="DK1227" s="146">
        <f t="shared" si="2009"/>
        <v>0</v>
      </c>
      <c r="DL1227" s="146">
        <f t="shared" si="2010"/>
        <v>0</v>
      </c>
      <c r="DM1227" s="146">
        <f t="shared" si="2011"/>
        <v>0</v>
      </c>
      <c r="DN1227" s="65">
        <f t="shared" si="1958"/>
        <v>15</v>
      </c>
      <c r="DO1227" s="57">
        <f t="shared" si="1959"/>
        <v>15</v>
      </c>
      <c r="DP1227" s="57" t="str">
        <f t="shared" si="1947"/>
        <v/>
      </c>
      <c r="DQ1227" s="58" t="str">
        <f t="shared" si="1948"/>
        <v/>
      </c>
      <c r="DR1227" s="1">
        <f t="shared" si="1960"/>
        <v>1</v>
      </c>
      <c r="DS1227" s="168" t="e">
        <f>IF(AND(DR1227=#REF!,BL1227=#REF!),'Tiến độ'!D1227,"")</f>
        <v>#REF!</v>
      </c>
    </row>
    <row r="1228" spans="1:123" ht="11.25" customHeight="1">
      <c r="A1228" s="309"/>
      <c r="B1228" s="312"/>
      <c r="C1228" s="101" t="s">
        <v>1026</v>
      </c>
      <c r="D1228" s="102" t="s">
        <v>629</v>
      </c>
      <c r="E1228" s="103">
        <v>2</v>
      </c>
      <c r="F1228" s="104">
        <v>30</v>
      </c>
      <c r="G1228" s="105"/>
      <c r="H1228" s="106">
        <f t="shared" ref="H1228:I1228" si="2017">H1227</f>
        <v>0.5</v>
      </c>
      <c r="I1228" s="107">
        <f t="shared" si="2017"/>
        <v>0</v>
      </c>
      <c r="J1228" s="28" t="s">
        <v>1110</v>
      </c>
      <c r="K1228" s="108"/>
      <c r="L1228" s="109"/>
      <c r="M1228" s="109"/>
      <c r="N1228" s="110"/>
      <c r="O1228" s="108"/>
      <c r="P1228" s="109"/>
      <c r="Q1228" s="109">
        <v>2</v>
      </c>
      <c r="R1228" s="110">
        <v>2</v>
      </c>
      <c r="S1228" s="108">
        <v>2</v>
      </c>
      <c r="T1228" s="109">
        <v>2</v>
      </c>
      <c r="U1228" s="109">
        <v>2</v>
      </c>
      <c r="V1228" s="109">
        <v>2</v>
      </c>
      <c r="W1228" s="110">
        <v>2</v>
      </c>
      <c r="X1228" s="108">
        <v>2</v>
      </c>
      <c r="Y1228" s="109">
        <v>2</v>
      </c>
      <c r="Z1228" s="109">
        <v>2</v>
      </c>
      <c r="AA1228" s="110">
        <v>2</v>
      </c>
      <c r="AB1228" s="108">
        <v>2</v>
      </c>
      <c r="AC1228" s="109">
        <v>2</v>
      </c>
      <c r="AD1228" s="109">
        <v>2</v>
      </c>
      <c r="AE1228" s="110">
        <v>2</v>
      </c>
      <c r="AF1228" s="108" t="s">
        <v>163</v>
      </c>
      <c r="AG1228" s="109" t="s">
        <v>163</v>
      </c>
      <c r="AH1228" s="109" t="s">
        <v>163</v>
      </c>
      <c r="AI1228" s="362"/>
      <c r="AJ1228" s="363"/>
      <c r="AK1228" s="108" t="s">
        <v>163</v>
      </c>
      <c r="AL1228" s="109"/>
      <c r="AM1228" s="109"/>
      <c r="AN1228" s="110"/>
      <c r="AO1228" s="108"/>
      <c r="AP1228" s="109"/>
      <c r="AQ1228" s="109"/>
      <c r="AR1228" s="110"/>
      <c r="AS1228" s="111"/>
      <c r="AT1228" s="109"/>
      <c r="AU1228" s="109"/>
      <c r="AV1228" s="112"/>
      <c r="AW1228" s="108"/>
      <c r="AX1228" s="109"/>
      <c r="AY1228" s="109"/>
      <c r="AZ1228" s="109"/>
      <c r="BA1228" s="110"/>
      <c r="BB1228" s="111"/>
      <c r="BC1228" s="109"/>
      <c r="BD1228" s="109"/>
      <c r="BE1228" s="321"/>
      <c r="BF1228" s="322"/>
      <c r="BG1228" s="322"/>
      <c r="BH1228" s="322"/>
      <c r="BI1228" s="322"/>
      <c r="BJ1228" s="323"/>
      <c r="BK1228" s="48" t="s">
        <v>18</v>
      </c>
      <c r="BL1228" s="48" t="s">
        <v>1116</v>
      </c>
      <c r="BN1228" s="146">
        <f t="shared" si="2013"/>
        <v>0</v>
      </c>
      <c r="BO1228" s="146">
        <f t="shared" si="1961"/>
        <v>0</v>
      </c>
      <c r="BP1228" s="146">
        <f t="shared" si="1962"/>
        <v>0</v>
      </c>
      <c r="BQ1228" s="146">
        <f t="shared" si="1963"/>
        <v>0</v>
      </c>
      <c r="BR1228" s="146">
        <f t="shared" si="1964"/>
        <v>0</v>
      </c>
      <c r="BS1228" s="146">
        <f t="shared" si="1965"/>
        <v>0</v>
      </c>
      <c r="BT1228" s="146">
        <f t="shared" si="1966"/>
        <v>1</v>
      </c>
      <c r="BU1228" s="146">
        <f t="shared" si="1967"/>
        <v>1</v>
      </c>
      <c r="BV1228" s="146">
        <f t="shared" si="1968"/>
        <v>1</v>
      </c>
      <c r="BW1228" s="146">
        <f t="shared" si="1969"/>
        <v>1</v>
      </c>
      <c r="BX1228" s="146">
        <f t="shared" si="1970"/>
        <v>1</v>
      </c>
      <c r="BY1228" s="146">
        <f t="shared" si="1971"/>
        <v>1</v>
      </c>
      <c r="BZ1228" s="146">
        <f t="shared" si="1972"/>
        <v>1</v>
      </c>
      <c r="CA1228" s="146">
        <f t="shared" si="1973"/>
        <v>1</v>
      </c>
      <c r="CB1228" s="146">
        <f t="shared" si="1974"/>
        <v>1</v>
      </c>
      <c r="CC1228" s="146">
        <f t="shared" si="1975"/>
        <v>1</v>
      </c>
      <c r="CD1228" s="146">
        <f t="shared" si="1976"/>
        <v>1</v>
      </c>
      <c r="CE1228" s="146">
        <f t="shared" si="1977"/>
        <v>1</v>
      </c>
      <c r="CF1228" s="146">
        <f t="shared" si="1978"/>
        <v>1</v>
      </c>
      <c r="CG1228" s="146">
        <f t="shared" si="1979"/>
        <v>1</v>
      </c>
      <c r="CH1228" s="146">
        <f t="shared" si="1980"/>
        <v>1</v>
      </c>
      <c r="CI1228" s="146">
        <f t="shared" si="1981"/>
        <v>0</v>
      </c>
      <c r="CJ1228" s="146">
        <f t="shared" si="1982"/>
        <v>0</v>
      </c>
      <c r="CK1228" s="146">
        <f t="shared" si="1983"/>
        <v>0</v>
      </c>
      <c r="CL1228" s="146">
        <f t="shared" si="1984"/>
        <v>0</v>
      </c>
      <c r="CM1228" s="146">
        <f t="shared" si="1985"/>
        <v>0</v>
      </c>
      <c r="CN1228" s="146">
        <f t="shared" si="1986"/>
        <v>0</v>
      </c>
      <c r="CO1228" s="146">
        <f t="shared" si="1987"/>
        <v>0</v>
      </c>
      <c r="CP1228" s="146">
        <f t="shared" si="1988"/>
        <v>0</v>
      </c>
      <c r="CQ1228" s="146">
        <f t="shared" si="1989"/>
        <v>0</v>
      </c>
      <c r="CR1228" s="146">
        <f t="shared" si="1990"/>
        <v>0</v>
      </c>
      <c r="CS1228" s="146">
        <f t="shared" si="1991"/>
        <v>0</v>
      </c>
      <c r="CT1228" s="146">
        <f t="shared" si="1992"/>
        <v>0</v>
      </c>
      <c r="CU1228" s="146">
        <f t="shared" si="1993"/>
        <v>0</v>
      </c>
      <c r="CV1228" s="146">
        <f t="shared" si="1994"/>
        <v>0</v>
      </c>
      <c r="CW1228" s="146">
        <f t="shared" si="1995"/>
        <v>0</v>
      </c>
      <c r="CX1228" s="146">
        <f t="shared" si="1996"/>
        <v>0</v>
      </c>
      <c r="CY1228" s="146">
        <f t="shared" si="1997"/>
        <v>0</v>
      </c>
      <c r="CZ1228" s="146">
        <f t="shared" si="1998"/>
        <v>0</v>
      </c>
      <c r="DA1228" s="146">
        <f t="shared" si="1999"/>
        <v>0</v>
      </c>
      <c r="DB1228" s="146">
        <f t="shared" si="2000"/>
        <v>0</v>
      </c>
      <c r="DC1228" s="146">
        <f t="shared" si="2001"/>
        <v>0</v>
      </c>
      <c r="DD1228" s="146">
        <f t="shared" si="2002"/>
        <v>0</v>
      </c>
      <c r="DE1228" s="146">
        <f t="shared" si="2003"/>
        <v>0</v>
      </c>
      <c r="DF1228" s="146">
        <f t="shared" si="2004"/>
        <v>0</v>
      </c>
      <c r="DG1228" s="146">
        <f t="shared" si="2005"/>
        <v>0</v>
      </c>
      <c r="DH1228" s="146">
        <f t="shared" si="2006"/>
        <v>0</v>
      </c>
      <c r="DI1228" s="146">
        <f t="shared" si="2007"/>
        <v>0</v>
      </c>
      <c r="DJ1228" s="146">
        <f t="shared" si="2008"/>
        <v>0</v>
      </c>
      <c r="DK1228" s="146">
        <f t="shared" si="2009"/>
        <v>0</v>
      </c>
      <c r="DL1228" s="146">
        <f t="shared" si="2010"/>
        <v>0</v>
      </c>
      <c r="DM1228" s="146">
        <f t="shared" si="2011"/>
        <v>0</v>
      </c>
      <c r="DN1228" s="65">
        <f t="shared" si="1958"/>
        <v>15</v>
      </c>
      <c r="DO1228" s="57">
        <f t="shared" si="1959"/>
        <v>15</v>
      </c>
      <c r="DP1228" s="57" t="str">
        <f t="shared" si="1947"/>
        <v/>
      </c>
      <c r="DQ1228" s="58" t="str">
        <f t="shared" si="1948"/>
        <v/>
      </c>
      <c r="DR1228" s="1">
        <f t="shared" si="1960"/>
        <v>1</v>
      </c>
      <c r="DS1228" s="168" t="e">
        <f>IF(AND(DR1228=#REF!,BL1228=#REF!),'Tiến độ'!D1228,"")</f>
        <v>#REF!</v>
      </c>
    </row>
    <row r="1229" spans="1:123" ht="11.25" customHeight="1">
      <c r="A1229" s="309"/>
      <c r="B1229" s="312"/>
      <c r="C1229" s="254" t="s">
        <v>11956</v>
      </c>
      <c r="D1229" s="102" t="s">
        <v>11958</v>
      </c>
      <c r="E1229" s="103">
        <v>3</v>
      </c>
      <c r="F1229" s="104">
        <v>45</v>
      </c>
      <c r="G1229" s="105"/>
      <c r="H1229" s="106"/>
      <c r="I1229" s="107"/>
      <c r="J1229" s="28"/>
      <c r="K1229" s="108"/>
      <c r="L1229" s="109"/>
      <c r="M1229" s="109"/>
      <c r="N1229" s="110"/>
      <c r="O1229" s="108"/>
      <c r="P1229" s="109"/>
      <c r="Q1229" s="109"/>
      <c r="R1229" s="110"/>
      <c r="S1229" s="108"/>
      <c r="T1229" s="109"/>
      <c r="U1229" s="109"/>
      <c r="V1229" s="109"/>
      <c r="W1229" s="110"/>
      <c r="X1229" s="108"/>
      <c r="Y1229" s="109"/>
      <c r="Z1229" s="109"/>
      <c r="AA1229" s="110"/>
      <c r="AB1229" s="108"/>
      <c r="AC1229" s="109"/>
      <c r="AD1229" s="109"/>
      <c r="AE1229" s="110"/>
      <c r="AF1229" s="108"/>
      <c r="AG1229" s="109"/>
      <c r="AH1229" s="109"/>
      <c r="AI1229" s="362"/>
      <c r="AJ1229" s="363"/>
      <c r="AK1229" s="108"/>
      <c r="AL1229" s="109">
        <v>3</v>
      </c>
      <c r="AM1229" s="109">
        <v>3</v>
      </c>
      <c r="AN1229" s="110">
        <v>3</v>
      </c>
      <c r="AO1229" s="108">
        <v>3</v>
      </c>
      <c r="AP1229" s="109">
        <v>3</v>
      </c>
      <c r="AQ1229" s="109">
        <v>3</v>
      </c>
      <c r="AR1229" s="110">
        <v>3</v>
      </c>
      <c r="AS1229" s="111">
        <v>3</v>
      </c>
      <c r="AT1229" s="109">
        <v>3</v>
      </c>
      <c r="AU1229" s="109">
        <v>3</v>
      </c>
      <c r="AV1229" s="112">
        <v>3</v>
      </c>
      <c r="AW1229" s="108">
        <v>3</v>
      </c>
      <c r="AX1229" s="109">
        <v>3</v>
      </c>
      <c r="AY1229" s="109">
        <v>3</v>
      </c>
      <c r="AZ1229" s="109">
        <v>3</v>
      </c>
      <c r="BA1229" s="110"/>
      <c r="BB1229" s="111"/>
      <c r="BC1229" s="109"/>
      <c r="BD1229" s="109"/>
      <c r="BE1229" s="321"/>
      <c r="BF1229" s="322"/>
      <c r="BG1229" s="322"/>
      <c r="BH1229" s="322"/>
      <c r="BI1229" s="322"/>
      <c r="BJ1229" s="323"/>
      <c r="BK1229" s="48"/>
      <c r="BL1229" s="48"/>
      <c r="BN1229" s="146">
        <f t="shared" si="2013"/>
        <v>0</v>
      </c>
      <c r="BO1229" s="146">
        <f t="shared" si="1961"/>
        <v>0</v>
      </c>
      <c r="BP1229" s="146">
        <f t="shared" si="1962"/>
        <v>0</v>
      </c>
      <c r="BQ1229" s="146">
        <f t="shared" si="1963"/>
        <v>0</v>
      </c>
      <c r="BR1229" s="146">
        <f t="shared" si="1964"/>
        <v>0</v>
      </c>
      <c r="BS1229" s="146">
        <f t="shared" si="1965"/>
        <v>0</v>
      </c>
      <c r="BT1229" s="146">
        <f t="shared" si="1966"/>
        <v>0</v>
      </c>
      <c r="BU1229" s="146">
        <f t="shared" si="1967"/>
        <v>0</v>
      </c>
      <c r="BV1229" s="146">
        <f t="shared" si="1968"/>
        <v>0</v>
      </c>
      <c r="BW1229" s="146">
        <f t="shared" si="1969"/>
        <v>0</v>
      </c>
      <c r="BX1229" s="146">
        <f t="shared" si="1970"/>
        <v>0</v>
      </c>
      <c r="BY1229" s="146">
        <f t="shared" si="1971"/>
        <v>0</v>
      </c>
      <c r="BZ1229" s="146">
        <f t="shared" si="1972"/>
        <v>0</v>
      </c>
      <c r="CA1229" s="146">
        <f t="shared" si="1973"/>
        <v>0</v>
      </c>
      <c r="CB1229" s="146">
        <f t="shared" si="1974"/>
        <v>0</v>
      </c>
      <c r="CC1229" s="146">
        <f t="shared" si="1975"/>
        <v>0</v>
      </c>
      <c r="CD1229" s="146">
        <f t="shared" si="1976"/>
        <v>0</v>
      </c>
      <c r="CE1229" s="146">
        <f t="shared" si="1977"/>
        <v>0</v>
      </c>
      <c r="CF1229" s="146">
        <f t="shared" si="1978"/>
        <v>0</v>
      </c>
      <c r="CG1229" s="146">
        <f t="shared" si="1979"/>
        <v>0</v>
      </c>
      <c r="CH1229" s="146">
        <f t="shared" si="1980"/>
        <v>0</v>
      </c>
      <c r="CI1229" s="146">
        <f t="shared" si="1981"/>
        <v>0</v>
      </c>
      <c r="CJ1229" s="146">
        <f t="shared" si="1982"/>
        <v>0</v>
      </c>
      <c r="CK1229" s="146">
        <f t="shared" si="1983"/>
        <v>0</v>
      </c>
      <c r="CL1229" s="146">
        <f t="shared" si="1984"/>
        <v>0</v>
      </c>
      <c r="CM1229" s="146">
        <f t="shared" si="1985"/>
        <v>0</v>
      </c>
      <c r="CN1229" s="146">
        <f t="shared" si="1986"/>
        <v>0</v>
      </c>
      <c r="CO1229" s="146">
        <f t="shared" si="1987"/>
        <v>0</v>
      </c>
      <c r="CP1229" s="146">
        <f t="shared" si="1988"/>
        <v>0</v>
      </c>
      <c r="CQ1229" s="146">
        <f t="shared" si="1989"/>
        <v>0</v>
      </c>
      <c r="CR1229" s="146">
        <f t="shared" si="1990"/>
        <v>0</v>
      </c>
      <c r="CS1229" s="146">
        <f t="shared" si="1991"/>
        <v>0</v>
      </c>
      <c r="CT1229" s="146">
        <f t="shared" si="1992"/>
        <v>0</v>
      </c>
      <c r="CU1229" s="146">
        <f t="shared" si="1993"/>
        <v>0</v>
      </c>
      <c r="CV1229" s="146">
        <f t="shared" si="1994"/>
        <v>0</v>
      </c>
      <c r="CW1229" s="146">
        <f t="shared" si="1995"/>
        <v>0</v>
      </c>
      <c r="CX1229" s="146">
        <f t="shared" si="1996"/>
        <v>0</v>
      </c>
      <c r="CY1229" s="146">
        <f t="shared" si="1997"/>
        <v>0</v>
      </c>
      <c r="CZ1229" s="146">
        <f t="shared" si="1998"/>
        <v>0</v>
      </c>
      <c r="DA1229" s="146">
        <f t="shared" si="1999"/>
        <v>0</v>
      </c>
      <c r="DB1229" s="146">
        <f t="shared" si="2000"/>
        <v>0</v>
      </c>
      <c r="DC1229" s="146">
        <f t="shared" si="2001"/>
        <v>0</v>
      </c>
      <c r="DD1229" s="146">
        <f t="shared" si="2002"/>
        <v>0</v>
      </c>
      <c r="DE1229" s="146">
        <f t="shared" si="2003"/>
        <v>0</v>
      </c>
      <c r="DF1229" s="146">
        <f t="shared" si="2004"/>
        <v>0</v>
      </c>
      <c r="DG1229" s="146">
        <f t="shared" si="2005"/>
        <v>0</v>
      </c>
      <c r="DH1229" s="146">
        <f t="shared" si="2006"/>
        <v>0</v>
      </c>
      <c r="DI1229" s="146">
        <f t="shared" si="2007"/>
        <v>0</v>
      </c>
      <c r="DJ1229" s="146">
        <f t="shared" si="2008"/>
        <v>0</v>
      </c>
      <c r="DK1229" s="146">
        <f t="shared" si="2009"/>
        <v>0</v>
      </c>
      <c r="DL1229" s="146">
        <f t="shared" si="2010"/>
        <v>0</v>
      </c>
      <c r="DM1229" s="146">
        <f t="shared" si="2011"/>
        <v>0</v>
      </c>
      <c r="DN1229" s="65"/>
      <c r="DO1229" s="57"/>
      <c r="DP1229" s="57"/>
      <c r="DQ1229" s="58"/>
      <c r="DS1229" s="168" t="e">
        <f>IF(AND(DR1229=#REF!,BL1229=#REF!),'Tiến độ'!D1229,"")</f>
        <v>#REF!</v>
      </c>
    </row>
    <row r="1230" spans="1:123" ht="11.25" customHeight="1">
      <c r="A1230" s="309"/>
      <c r="B1230" s="312"/>
      <c r="C1230" s="254" t="s">
        <v>11957</v>
      </c>
      <c r="D1230" s="102" t="s">
        <v>11959</v>
      </c>
      <c r="E1230" s="103">
        <v>2</v>
      </c>
      <c r="F1230" s="104">
        <v>30</v>
      </c>
      <c r="G1230" s="105"/>
      <c r="H1230" s="106"/>
      <c r="I1230" s="107"/>
      <c r="J1230" s="28"/>
      <c r="K1230" s="108"/>
      <c r="L1230" s="109"/>
      <c r="M1230" s="109"/>
      <c r="N1230" s="110"/>
      <c r="O1230" s="108"/>
      <c r="P1230" s="109"/>
      <c r="Q1230" s="109"/>
      <c r="R1230" s="110"/>
      <c r="S1230" s="108"/>
      <c r="T1230" s="109"/>
      <c r="U1230" s="109"/>
      <c r="V1230" s="109"/>
      <c r="W1230" s="110"/>
      <c r="X1230" s="108"/>
      <c r="Y1230" s="109"/>
      <c r="Z1230" s="109"/>
      <c r="AA1230" s="110"/>
      <c r="AB1230" s="108"/>
      <c r="AC1230" s="109"/>
      <c r="AD1230" s="109"/>
      <c r="AE1230" s="110"/>
      <c r="AF1230" s="108"/>
      <c r="AG1230" s="109"/>
      <c r="AH1230" s="109"/>
      <c r="AI1230" s="362"/>
      <c r="AJ1230" s="363"/>
      <c r="AK1230" s="108"/>
      <c r="AL1230" s="109">
        <v>2</v>
      </c>
      <c r="AM1230" s="109">
        <v>2</v>
      </c>
      <c r="AN1230" s="110">
        <v>2</v>
      </c>
      <c r="AO1230" s="108">
        <v>2</v>
      </c>
      <c r="AP1230" s="109">
        <v>2</v>
      </c>
      <c r="AQ1230" s="109">
        <v>2</v>
      </c>
      <c r="AR1230" s="110">
        <v>2</v>
      </c>
      <c r="AS1230" s="111">
        <v>2</v>
      </c>
      <c r="AT1230" s="109">
        <v>2</v>
      </c>
      <c r="AU1230" s="109">
        <v>2</v>
      </c>
      <c r="AV1230" s="112">
        <v>2</v>
      </c>
      <c r="AW1230" s="108">
        <v>2</v>
      </c>
      <c r="AX1230" s="109">
        <v>2</v>
      </c>
      <c r="AY1230" s="109">
        <v>2</v>
      </c>
      <c r="AZ1230" s="109">
        <v>2</v>
      </c>
      <c r="BA1230" s="110"/>
      <c r="BB1230" s="111"/>
      <c r="BC1230" s="109"/>
      <c r="BD1230" s="109"/>
      <c r="BE1230" s="321"/>
      <c r="BF1230" s="322"/>
      <c r="BG1230" s="322"/>
      <c r="BH1230" s="322"/>
      <c r="BI1230" s="322"/>
      <c r="BJ1230" s="323"/>
      <c r="BK1230" s="48"/>
      <c r="BL1230" s="48"/>
      <c r="BN1230" s="146">
        <f t="shared" si="2013"/>
        <v>0</v>
      </c>
      <c r="BO1230" s="146">
        <f t="shared" si="1961"/>
        <v>0</v>
      </c>
      <c r="BP1230" s="146">
        <f t="shared" si="1962"/>
        <v>0</v>
      </c>
      <c r="BQ1230" s="146">
        <f t="shared" si="1963"/>
        <v>0</v>
      </c>
      <c r="BR1230" s="146">
        <f t="shared" si="1964"/>
        <v>0</v>
      </c>
      <c r="BS1230" s="146">
        <f t="shared" si="1965"/>
        <v>0</v>
      </c>
      <c r="BT1230" s="146">
        <f t="shared" si="1966"/>
        <v>0</v>
      </c>
      <c r="BU1230" s="146">
        <f t="shared" si="1967"/>
        <v>0</v>
      </c>
      <c r="BV1230" s="146">
        <f t="shared" si="1968"/>
        <v>0</v>
      </c>
      <c r="BW1230" s="146">
        <f t="shared" si="1969"/>
        <v>0</v>
      </c>
      <c r="BX1230" s="146">
        <f t="shared" si="1970"/>
        <v>0</v>
      </c>
      <c r="BY1230" s="146">
        <f t="shared" si="1971"/>
        <v>0</v>
      </c>
      <c r="BZ1230" s="146">
        <f t="shared" si="1972"/>
        <v>0</v>
      </c>
      <c r="CA1230" s="146">
        <f t="shared" si="1973"/>
        <v>0</v>
      </c>
      <c r="CB1230" s="146">
        <f t="shared" si="1974"/>
        <v>0</v>
      </c>
      <c r="CC1230" s="146">
        <f t="shared" si="1975"/>
        <v>0</v>
      </c>
      <c r="CD1230" s="146">
        <f t="shared" si="1976"/>
        <v>0</v>
      </c>
      <c r="CE1230" s="146">
        <f t="shared" si="1977"/>
        <v>0</v>
      </c>
      <c r="CF1230" s="146">
        <f t="shared" si="1978"/>
        <v>0</v>
      </c>
      <c r="CG1230" s="146">
        <f t="shared" si="1979"/>
        <v>0</v>
      </c>
      <c r="CH1230" s="146">
        <f t="shared" si="1980"/>
        <v>0</v>
      </c>
      <c r="CI1230" s="146">
        <f t="shared" si="1981"/>
        <v>0</v>
      </c>
      <c r="CJ1230" s="146">
        <f t="shared" si="1982"/>
        <v>0</v>
      </c>
      <c r="CK1230" s="146">
        <f t="shared" si="1983"/>
        <v>0</v>
      </c>
      <c r="CL1230" s="146">
        <f t="shared" si="1984"/>
        <v>0</v>
      </c>
      <c r="CM1230" s="146">
        <f t="shared" si="1985"/>
        <v>0</v>
      </c>
      <c r="CN1230" s="146">
        <f t="shared" si="1986"/>
        <v>0</v>
      </c>
      <c r="CO1230" s="146">
        <f t="shared" si="1987"/>
        <v>0</v>
      </c>
      <c r="CP1230" s="146">
        <f t="shared" si="1988"/>
        <v>0</v>
      </c>
      <c r="CQ1230" s="146">
        <f t="shared" si="1989"/>
        <v>0</v>
      </c>
      <c r="CR1230" s="146">
        <f t="shared" si="1990"/>
        <v>0</v>
      </c>
      <c r="CS1230" s="146">
        <f t="shared" si="1991"/>
        <v>0</v>
      </c>
      <c r="CT1230" s="146">
        <f t="shared" si="1992"/>
        <v>0</v>
      </c>
      <c r="CU1230" s="146">
        <f t="shared" si="1993"/>
        <v>0</v>
      </c>
      <c r="CV1230" s="146">
        <f t="shared" si="1994"/>
        <v>0</v>
      </c>
      <c r="CW1230" s="146">
        <f t="shared" si="1995"/>
        <v>0</v>
      </c>
      <c r="CX1230" s="146">
        <f t="shared" si="1996"/>
        <v>0</v>
      </c>
      <c r="CY1230" s="146">
        <f t="shared" si="1997"/>
        <v>0</v>
      </c>
      <c r="CZ1230" s="146">
        <f t="shared" si="1998"/>
        <v>0</v>
      </c>
      <c r="DA1230" s="146">
        <f t="shared" si="1999"/>
        <v>0</v>
      </c>
      <c r="DB1230" s="146">
        <f t="shared" si="2000"/>
        <v>0</v>
      </c>
      <c r="DC1230" s="146">
        <f t="shared" si="2001"/>
        <v>0</v>
      </c>
      <c r="DD1230" s="146">
        <f t="shared" si="2002"/>
        <v>0</v>
      </c>
      <c r="DE1230" s="146">
        <f t="shared" si="2003"/>
        <v>0</v>
      </c>
      <c r="DF1230" s="146">
        <f t="shared" si="2004"/>
        <v>0</v>
      </c>
      <c r="DG1230" s="146">
        <f t="shared" si="2005"/>
        <v>0</v>
      </c>
      <c r="DH1230" s="146">
        <f t="shared" si="2006"/>
        <v>0</v>
      </c>
      <c r="DI1230" s="146">
        <f t="shared" si="2007"/>
        <v>0</v>
      </c>
      <c r="DJ1230" s="146">
        <f t="shared" si="2008"/>
        <v>0</v>
      </c>
      <c r="DK1230" s="146">
        <f t="shared" si="2009"/>
        <v>0</v>
      </c>
      <c r="DL1230" s="146">
        <f t="shared" si="2010"/>
        <v>0</v>
      </c>
      <c r="DM1230" s="146">
        <f t="shared" si="2011"/>
        <v>0</v>
      </c>
      <c r="DN1230" s="65"/>
      <c r="DO1230" s="57"/>
      <c r="DP1230" s="57"/>
      <c r="DQ1230" s="58"/>
      <c r="DS1230" s="168" t="e">
        <f>IF(AND(DR1230=#REF!,BL1230=#REF!),'Tiến độ'!D1230,"")</f>
        <v>#REF!</v>
      </c>
    </row>
    <row r="1231" spans="1:123" ht="11.25" customHeight="1">
      <c r="A1231" s="309"/>
      <c r="B1231" s="312"/>
      <c r="C1231" s="254" t="s">
        <v>11961</v>
      </c>
      <c r="D1231" s="102" t="s">
        <v>11960</v>
      </c>
      <c r="E1231" s="103">
        <v>3</v>
      </c>
      <c r="F1231" s="104">
        <v>15</v>
      </c>
      <c r="G1231" s="105">
        <v>60</v>
      </c>
      <c r="H1231" s="106"/>
      <c r="I1231" s="107"/>
      <c r="J1231" s="28"/>
      <c r="K1231" s="108"/>
      <c r="L1231" s="109"/>
      <c r="M1231" s="109"/>
      <c r="N1231" s="110"/>
      <c r="O1231" s="108"/>
      <c r="P1231" s="109"/>
      <c r="Q1231" s="109"/>
      <c r="R1231" s="110"/>
      <c r="S1231" s="108"/>
      <c r="T1231" s="109"/>
      <c r="U1231" s="109"/>
      <c r="V1231" s="109"/>
      <c r="W1231" s="110"/>
      <c r="X1231" s="108"/>
      <c r="Y1231" s="109"/>
      <c r="Z1231" s="109"/>
      <c r="AA1231" s="110"/>
      <c r="AB1231" s="108"/>
      <c r="AC1231" s="109"/>
      <c r="AD1231" s="109"/>
      <c r="AE1231" s="110"/>
      <c r="AF1231" s="108"/>
      <c r="AG1231" s="109"/>
      <c r="AH1231" s="109"/>
      <c r="AI1231" s="362"/>
      <c r="AJ1231" s="363"/>
      <c r="AK1231" s="108"/>
      <c r="AL1231" s="109">
        <v>5</v>
      </c>
      <c r="AM1231" s="109">
        <v>5</v>
      </c>
      <c r="AN1231" s="110">
        <v>5</v>
      </c>
      <c r="AO1231" s="108">
        <v>5</v>
      </c>
      <c r="AP1231" s="109">
        <v>5</v>
      </c>
      <c r="AQ1231" s="109">
        <v>5</v>
      </c>
      <c r="AR1231" s="110">
        <v>5</v>
      </c>
      <c r="AS1231" s="111">
        <v>5</v>
      </c>
      <c r="AT1231" s="109">
        <v>5</v>
      </c>
      <c r="AU1231" s="109">
        <v>5</v>
      </c>
      <c r="AV1231" s="112">
        <v>5</v>
      </c>
      <c r="AW1231" s="108">
        <v>5</v>
      </c>
      <c r="AX1231" s="109">
        <v>5</v>
      </c>
      <c r="AY1231" s="109">
        <v>5</v>
      </c>
      <c r="AZ1231" s="109">
        <v>5</v>
      </c>
      <c r="BA1231" s="110"/>
      <c r="BB1231" s="111"/>
      <c r="BC1231" s="109"/>
      <c r="BD1231" s="109"/>
      <c r="BE1231" s="321"/>
      <c r="BF1231" s="322"/>
      <c r="BG1231" s="322"/>
      <c r="BH1231" s="322"/>
      <c r="BI1231" s="322"/>
      <c r="BJ1231" s="323"/>
      <c r="BK1231" s="48"/>
      <c r="BL1231" s="48"/>
      <c r="BN1231" s="146">
        <f t="shared" si="2013"/>
        <v>0</v>
      </c>
      <c r="BO1231" s="146">
        <f t="shared" si="1961"/>
        <v>0</v>
      </c>
      <c r="BP1231" s="146">
        <f t="shared" si="1962"/>
        <v>0</v>
      </c>
      <c r="BQ1231" s="146">
        <f t="shared" si="1963"/>
        <v>0</v>
      </c>
      <c r="BR1231" s="146">
        <f t="shared" si="1964"/>
        <v>0</v>
      </c>
      <c r="BS1231" s="146">
        <f t="shared" si="1965"/>
        <v>0</v>
      </c>
      <c r="BT1231" s="146">
        <f t="shared" si="1966"/>
        <v>0</v>
      </c>
      <c r="BU1231" s="146">
        <f t="shared" si="1967"/>
        <v>0</v>
      </c>
      <c r="BV1231" s="146">
        <f t="shared" si="1968"/>
        <v>0</v>
      </c>
      <c r="BW1231" s="146">
        <f t="shared" si="1969"/>
        <v>0</v>
      </c>
      <c r="BX1231" s="146">
        <f t="shared" si="1970"/>
        <v>0</v>
      </c>
      <c r="BY1231" s="146">
        <f t="shared" si="1971"/>
        <v>0</v>
      </c>
      <c r="BZ1231" s="146">
        <f t="shared" si="1972"/>
        <v>0</v>
      </c>
      <c r="CA1231" s="146">
        <f t="shared" si="1973"/>
        <v>0</v>
      </c>
      <c r="CB1231" s="146">
        <f t="shared" si="1974"/>
        <v>0</v>
      </c>
      <c r="CC1231" s="146">
        <f t="shared" si="1975"/>
        <v>0</v>
      </c>
      <c r="CD1231" s="146">
        <f t="shared" si="1976"/>
        <v>0</v>
      </c>
      <c r="CE1231" s="146">
        <f t="shared" si="1977"/>
        <v>0</v>
      </c>
      <c r="CF1231" s="146">
        <f t="shared" si="1978"/>
        <v>0</v>
      </c>
      <c r="CG1231" s="146">
        <f t="shared" si="1979"/>
        <v>0</v>
      </c>
      <c r="CH1231" s="146">
        <f t="shared" si="1980"/>
        <v>0</v>
      </c>
      <c r="CI1231" s="146">
        <f t="shared" si="1981"/>
        <v>0</v>
      </c>
      <c r="CJ1231" s="146">
        <f t="shared" si="1982"/>
        <v>0</v>
      </c>
      <c r="CK1231" s="146">
        <f t="shared" si="1983"/>
        <v>0</v>
      </c>
      <c r="CL1231" s="146">
        <f t="shared" si="1984"/>
        <v>0</v>
      </c>
      <c r="CM1231" s="146">
        <f t="shared" si="1985"/>
        <v>0</v>
      </c>
      <c r="CN1231" s="146">
        <f t="shared" si="1986"/>
        <v>0</v>
      </c>
      <c r="CO1231" s="146">
        <f t="shared" si="1987"/>
        <v>0</v>
      </c>
      <c r="CP1231" s="146">
        <f t="shared" si="1988"/>
        <v>0</v>
      </c>
      <c r="CQ1231" s="146">
        <f t="shared" si="1989"/>
        <v>0</v>
      </c>
      <c r="CR1231" s="146">
        <f t="shared" si="1990"/>
        <v>0</v>
      </c>
      <c r="CS1231" s="146">
        <f t="shared" si="1991"/>
        <v>0</v>
      </c>
      <c r="CT1231" s="146">
        <f t="shared" si="1992"/>
        <v>0</v>
      </c>
      <c r="CU1231" s="146">
        <f t="shared" si="1993"/>
        <v>0</v>
      </c>
      <c r="CV1231" s="146">
        <f t="shared" si="1994"/>
        <v>0</v>
      </c>
      <c r="CW1231" s="146">
        <f t="shared" si="1995"/>
        <v>0</v>
      </c>
      <c r="CX1231" s="146">
        <f t="shared" si="1996"/>
        <v>0</v>
      </c>
      <c r="CY1231" s="146">
        <f t="shared" si="1997"/>
        <v>0</v>
      </c>
      <c r="CZ1231" s="146">
        <f t="shared" si="1998"/>
        <v>0</v>
      </c>
      <c r="DA1231" s="146">
        <f t="shared" si="1999"/>
        <v>0</v>
      </c>
      <c r="DB1231" s="146">
        <f t="shared" si="2000"/>
        <v>0</v>
      </c>
      <c r="DC1231" s="146">
        <f t="shared" si="2001"/>
        <v>0</v>
      </c>
      <c r="DD1231" s="146">
        <f t="shared" si="2002"/>
        <v>0</v>
      </c>
      <c r="DE1231" s="146">
        <f t="shared" si="2003"/>
        <v>0</v>
      </c>
      <c r="DF1231" s="146">
        <f t="shared" si="2004"/>
        <v>0</v>
      </c>
      <c r="DG1231" s="146">
        <f t="shared" si="2005"/>
        <v>0</v>
      </c>
      <c r="DH1231" s="146">
        <f t="shared" si="2006"/>
        <v>0</v>
      </c>
      <c r="DI1231" s="146">
        <f t="shared" si="2007"/>
        <v>0</v>
      </c>
      <c r="DJ1231" s="146">
        <f t="shared" si="2008"/>
        <v>0</v>
      </c>
      <c r="DK1231" s="146">
        <f t="shared" si="2009"/>
        <v>0</v>
      </c>
      <c r="DL1231" s="146">
        <f t="shared" si="2010"/>
        <v>0</v>
      </c>
      <c r="DM1231" s="146">
        <f t="shared" si="2011"/>
        <v>0</v>
      </c>
      <c r="DN1231" s="65"/>
      <c r="DO1231" s="57"/>
      <c r="DP1231" s="57"/>
      <c r="DQ1231" s="58"/>
      <c r="DS1231" s="168" t="e">
        <f>IF(AND(DR1231=#REF!,BL1231=#REF!),'Tiến độ'!D1231,"")</f>
        <v>#REF!</v>
      </c>
    </row>
    <row r="1232" spans="1:123" ht="11.25" customHeight="1">
      <c r="A1232" s="309" t="str">
        <f>IF(B1232="","",MAX($A$7:A1226)+1)</f>
        <v/>
      </c>
      <c r="B1232" s="312"/>
      <c r="C1232" s="254" t="s">
        <v>11964</v>
      </c>
      <c r="D1232" s="102" t="s">
        <v>11962</v>
      </c>
      <c r="E1232" s="103">
        <v>2</v>
      </c>
      <c r="F1232" s="104"/>
      <c r="G1232" s="105">
        <v>60</v>
      </c>
      <c r="H1232" s="106"/>
      <c r="I1232" s="107"/>
      <c r="J1232" s="28"/>
      <c r="K1232" s="108"/>
      <c r="L1232" s="109"/>
      <c r="M1232" s="109"/>
      <c r="N1232" s="110"/>
      <c r="O1232" s="108"/>
      <c r="P1232" s="109"/>
      <c r="Q1232" s="109"/>
      <c r="R1232" s="110"/>
      <c r="S1232" s="108"/>
      <c r="T1232" s="109"/>
      <c r="U1232" s="109"/>
      <c r="V1232" s="109"/>
      <c r="W1232" s="110"/>
      <c r="X1232" s="108"/>
      <c r="Y1232" s="109"/>
      <c r="Z1232" s="109"/>
      <c r="AA1232" s="110"/>
      <c r="AB1232" s="108"/>
      <c r="AC1232" s="109"/>
      <c r="AD1232" s="109"/>
      <c r="AE1232" s="110"/>
      <c r="AF1232" s="108"/>
      <c r="AG1232" s="109"/>
      <c r="AH1232" s="109"/>
      <c r="AI1232" s="362"/>
      <c r="AJ1232" s="363"/>
      <c r="AK1232" s="108"/>
      <c r="AL1232" s="109">
        <v>4</v>
      </c>
      <c r="AM1232" s="109">
        <v>4</v>
      </c>
      <c r="AN1232" s="110">
        <v>4</v>
      </c>
      <c r="AO1232" s="108">
        <v>4</v>
      </c>
      <c r="AP1232" s="109">
        <v>4</v>
      </c>
      <c r="AQ1232" s="109">
        <v>4</v>
      </c>
      <c r="AR1232" s="110">
        <v>4</v>
      </c>
      <c r="AS1232" s="111">
        <v>4</v>
      </c>
      <c r="AT1232" s="109">
        <v>4</v>
      </c>
      <c r="AU1232" s="109">
        <v>4</v>
      </c>
      <c r="AV1232" s="112">
        <v>4</v>
      </c>
      <c r="AW1232" s="108">
        <v>4</v>
      </c>
      <c r="AX1232" s="109">
        <v>4</v>
      </c>
      <c r="AY1232" s="109">
        <v>4</v>
      </c>
      <c r="AZ1232" s="109">
        <v>4</v>
      </c>
      <c r="BA1232" s="110"/>
      <c r="BB1232" s="111"/>
      <c r="BC1232" s="109"/>
      <c r="BD1232" s="109"/>
      <c r="BE1232" s="321"/>
      <c r="BF1232" s="322"/>
      <c r="BG1232" s="322"/>
      <c r="BH1232" s="322"/>
      <c r="BI1232" s="322"/>
      <c r="BJ1232" s="323"/>
      <c r="BK1232" s="48"/>
      <c r="BL1232" s="48"/>
      <c r="BN1232" s="146">
        <f t="shared" si="2013"/>
        <v>0</v>
      </c>
      <c r="BO1232" s="146">
        <f t="shared" si="1961"/>
        <v>0</v>
      </c>
      <c r="BP1232" s="146">
        <f t="shared" si="1962"/>
        <v>0</v>
      </c>
      <c r="BQ1232" s="146">
        <f t="shared" si="1963"/>
        <v>0</v>
      </c>
      <c r="BR1232" s="146">
        <f t="shared" si="1964"/>
        <v>0</v>
      </c>
      <c r="BS1232" s="146">
        <f t="shared" si="1965"/>
        <v>0</v>
      </c>
      <c r="BT1232" s="146">
        <f t="shared" si="1966"/>
        <v>0</v>
      </c>
      <c r="BU1232" s="146">
        <f t="shared" si="1967"/>
        <v>0</v>
      </c>
      <c r="BV1232" s="146">
        <f t="shared" si="1968"/>
        <v>0</v>
      </c>
      <c r="BW1232" s="146">
        <f t="shared" si="1969"/>
        <v>0</v>
      </c>
      <c r="BX1232" s="146">
        <f t="shared" si="1970"/>
        <v>0</v>
      </c>
      <c r="BY1232" s="146">
        <f t="shared" si="1971"/>
        <v>0</v>
      </c>
      <c r="BZ1232" s="146">
        <f t="shared" si="1972"/>
        <v>0</v>
      </c>
      <c r="CA1232" s="146">
        <f t="shared" si="1973"/>
        <v>0</v>
      </c>
      <c r="CB1232" s="146">
        <f t="shared" si="1974"/>
        <v>0</v>
      </c>
      <c r="CC1232" s="146">
        <f t="shared" si="1975"/>
        <v>0</v>
      </c>
      <c r="CD1232" s="146">
        <f t="shared" si="1976"/>
        <v>0</v>
      </c>
      <c r="CE1232" s="146">
        <f t="shared" si="1977"/>
        <v>0</v>
      </c>
      <c r="CF1232" s="146">
        <f t="shared" si="1978"/>
        <v>0</v>
      </c>
      <c r="CG1232" s="146">
        <f t="shared" si="1979"/>
        <v>0</v>
      </c>
      <c r="CH1232" s="146">
        <f t="shared" si="1980"/>
        <v>0</v>
      </c>
      <c r="CI1232" s="146">
        <f t="shared" si="1981"/>
        <v>0</v>
      </c>
      <c r="CJ1232" s="146">
        <f t="shared" si="1982"/>
        <v>0</v>
      </c>
      <c r="CK1232" s="146">
        <f t="shared" si="1983"/>
        <v>0</v>
      </c>
      <c r="CL1232" s="146">
        <f t="shared" si="1984"/>
        <v>0</v>
      </c>
      <c r="CM1232" s="146">
        <f t="shared" si="1985"/>
        <v>0</v>
      </c>
      <c r="CN1232" s="146">
        <f t="shared" si="1986"/>
        <v>0</v>
      </c>
      <c r="CO1232" s="146">
        <f t="shared" si="1987"/>
        <v>0</v>
      </c>
      <c r="CP1232" s="146">
        <f t="shared" si="1988"/>
        <v>0</v>
      </c>
      <c r="CQ1232" s="146">
        <f t="shared" si="1989"/>
        <v>0</v>
      </c>
      <c r="CR1232" s="146">
        <f t="shared" si="1990"/>
        <v>0</v>
      </c>
      <c r="CS1232" s="146">
        <f t="shared" si="1991"/>
        <v>0</v>
      </c>
      <c r="CT1232" s="146">
        <f t="shared" si="1992"/>
        <v>0</v>
      </c>
      <c r="CU1232" s="146">
        <f t="shared" si="1993"/>
        <v>0</v>
      </c>
      <c r="CV1232" s="146">
        <f t="shared" si="1994"/>
        <v>0</v>
      </c>
      <c r="CW1232" s="146">
        <f t="shared" si="1995"/>
        <v>0</v>
      </c>
      <c r="CX1232" s="146">
        <f t="shared" si="1996"/>
        <v>0</v>
      </c>
      <c r="CY1232" s="146">
        <f t="shared" si="1997"/>
        <v>0</v>
      </c>
      <c r="CZ1232" s="146">
        <f t="shared" si="1998"/>
        <v>0</v>
      </c>
      <c r="DA1232" s="146">
        <f t="shared" si="1999"/>
        <v>0</v>
      </c>
      <c r="DB1232" s="146">
        <f t="shared" si="2000"/>
        <v>0</v>
      </c>
      <c r="DC1232" s="146">
        <f t="shared" si="2001"/>
        <v>0</v>
      </c>
      <c r="DD1232" s="146">
        <f t="shared" si="2002"/>
        <v>0</v>
      </c>
      <c r="DE1232" s="146">
        <f t="shared" si="2003"/>
        <v>0</v>
      </c>
      <c r="DF1232" s="146">
        <f t="shared" si="2004"/>
        <v>0</v>
      </c>
      <c r="DG1232" s="146">
        <f t="shared" si="2005"/>
        <v>0</v>
      </c>
      <c r="DH1232" s="146">
        <f t="shared" si="2006"/>
        <v>0</v>
      </c>
      <c r="DI1232" s="146">
        <f t="shared" si="2007"/>
        <v>0</v>
      </c>
      <c r="DJ1232" s="146">
        <f t="shared" si="2008"/>
        <v>0</v>
      </c>
      <c r="DK1232" s="146">
        <f t="shared" si="2009"/>
        <v>0</v>
      </c>
      <c r="DL1232" s="146">
        <f t="shared" si="2010"/>
        <v>0</v>
      </c>
      <c r="DM1232" s="146">
        <f t="shared" si="2011"/>
        <v>0</v>
      </c>
      <c r="DN1232" s="65">
        <f t="shared" si="1958"/>
        <v>0</v>
      </c>
      <c r="DO1232" s="57" t="str">
        <f t="shared" si="1959"/>
        <v/>
      </c>
      <c r="DP1232" s="57" t="str">
        <f t="shared" si="1947"/>
        <v/>
      </c>
      <c r="DQ1232" s="58">
        <f t="shared" si="1948"/>
        <v>0</v>
      </c>
      <c r="DR1232" s="1">
        <f t="shared" si="1960"/>
        <v>2</v>
      </c>
      <c r="DS1232" s="168" t="e">
        <f>IF(AND(DR1232=#REF!,BL1232=#REF!),'Tiến độ'!D1232,"")</f>
        <v>#REF!</v>
      </c>
    </row>
    <row r="1233" spans="1:123" ht="11.25" customHeight="1">
      <c r="A1233" s="309" t="str">
        <f>IF(B1233="","",MAX($A$7:A1232)+1)</f>
        <v/>
      </c>
      <c r="B1233" s="312"/>
      <c r="C1233" s="254" t="s">
        <v>11963</v>
      </c>
      <c r="D1233" s="102" t="s">
        <v>11965</v>
      </c>
      <c r="E1233" s="103">
        <v>2</v>
      </c>
      <c r="F1233" s="104"/>
      <c r="G1233" s="105">
        <v>60</v>
      </c>
      <c r="H1233" s="106"/>
      <c r="I1233" s="107"/>
      <c r="J1233" s="28"/>
      <c r="K1233" s="108"/>
      <c r="L1233" s="109"/>
      <c r="M1233" s="109"/>
      <c r="N1233" s="110"/>
      <c r="O1233" s="108"/>
      <c r="P1233" s="109"/>
      <c r="Q1233" s="109"/>
      <c r="R1233" s="110"/>
      <c r="S1233" s="108"/>
      <c r="T1233" s="109"/>
      <c r="U1233" s="109"/>
      <c r="V1233" s="109"/>
      <c r="W1233" s="110"/>
      <c r="X1233" s="108"/>
      <c r="Y1233" s="109"/>
      <c r="Z1233" s="109"/>
      <c r="AA1233" s="110"/>
      <c r="AB1233" s="108"/>
      <c r="AC1233" s="109"/>
      <c r="AD1233" s="109"/>
      <c r="AE1233" s="110"/>
      <c r="AF1233" s="108"/>
      <c r="AG1233" s="109"/>
      <c r="AH1233" s="109"/>
      <c r="AI1233" s="362"/>
      <c r="AJ1233" s="363"/>
      <c r="AK1233" s="108"/>
      <c r="AL1233" s="109">
        <v>4</v>
      </c>
      <c r="AM1233" s="109">
        <v>4</v>
      </c>
      <c r="AN1233" s="110">
        <v>4</v>
      </c>
      <c r="AO1233" s="108">
        <v>4</v>
      </c>
      <c r="AP1233" s="109">
        <v>4</v>
      </c>
      <c r="AQ1233" s="109">
        <v>4</v>
      </c>
      <c r="AR1233" s="110">
        <v>4</v>
      </c>
      <c r="AS1233" s="111">
        <v>4</v>
      </c>
      <c r="AT1233" s="109">
        <v>4</v>
      </c>
      <c r="AU1233" s="109">
        <v>4</v>
      </c>
      <c r="AV1233" s="112">
        <v>4</v>
      </c>
      <c r="AW1233" s="108">
        <v>4</v>
      </c>
      <c r="AX1233" s="109">
        <v>4</v>
      </c>
      <c r="AY1233" s="109">
        <v>4</v>
      </c>
      <c r="AZ1233" s="109">
        <v>4</v>
      </c>
      <c r="BA1233" s="110"/>
      <c r="BB1233" s="111"/>
      <c r="BC1233" s="109"/>
      <c r="BD1233" s="109"/>
      <c r="BE1233" s="321"/>
      <c r="BF1233" s="322"/>
      <c r="BG1233" s="322"/>
      <c r="BH1233" s="322"/>
      <c r="BI1233" s="322"/>
      <c r="BJ1233" s="323"/>
      <c r="BK1233" s="48"/>
      <c r="BL1233" s="48"/>
      <c r="BN1233" s="146">
        <f t="shared" si="2013"/>
        <v>0</v>
      </c>
      <c r="BO1233" s="146">
        <f t="shared" si="1961"/>
        <v>0</v>
      </c>
      <c r="BP1233" s="146">
        <f t="shared" si="1962"/>
        <v>0</v>
      </c>
      <c r="BQ1233" s="146">
        <f t="shared" si="1963"/>
        <v>0</v>
      </c>
      <c r="BR1233" s="146">
        <f t="shared" si="1964"/>
        <v>0</v>
      </c>
      <c r="BS1233" s="146">
        <f t="shared" si="1965"/>
        <v>0</v>
      </c>
      <c r="BT1233" s="146">
        <f t="shared" si="1966"/>
        <v>0</v>
      </c>
      <c r="BU1233" s="146">
        <f t="shared" si="1967"/>
        <v>0</v>
      </c>
      <c r="BV1233" s="146">
        <f t="shared" si="1968"/>
        <v>0</v>
      </c>
      <c r="BW1233" s="146">
        <f t="shared" si="1969"/>
        <v>0</v>
      </c>
      <c r="BX1233" s="146">
        <f t="shared" si="1970"/>
        <v>0</v>
      </c>
      <c r="BY1233" s="146">
        <f t="shared" si="1971"/>
        <v>0</v>
      </c>
      <c r="BZ1233" s="146">
        <f t="shared" si="1972"/>
        <v>0</v>
      </c>
      <c r="CA1233" s="146">
        <f t="shared" si="1973"/>
        <v>0</v>
      </c>
      <c r="CB1233" s="146">
        <f t="shared" si="1974"/>
        <v>0</v>
      </c>
      <c r="CC1233" s="146">
        <f t="shared" si="1975"/>
        <v>0</v>
      </c>
      <c r="CD1233" s="146">
        <f t="shared" si="1976"/>
        <v>0</v>
      </c>
      <c r="CE1233" s="146">
        <f t="shared" si="1977"/>
        <v>0</v>
      </c>
      <c r="CF1233" s="146">
        <f t="shared" si="1978"/>
        <v>0</v>
      </c>
      <c r="CG1233" s="146">
        <f t="shared" si="1979"/>
        <v>0</v>
      </c>
      <c r="CH1233" s="146">
        <f t="shared" si="1980"/>
        <v>0</v>
      </c>
      <c r="CI1233" s="146">
        <f t="shared" si="1981"/>
        <v>0</v>
      </c>
      <c r="CJ1233" s="146">
        <f t="shared" si="1982"/>
        <v>0</v>
      </c>
      <c r="CK1233" s="146">
        <f t="shared" si="1983"/>
        <v>0</v>
      </c>
      <c r="CL1233" s="146">
        <f t="shared" si="1984"/>
        <v>0</v>
      </c>
      <c r="CM1233" s="146">
        <f t="shared" si="1985"/>
        <v>0</v>
      </c>
      <c r="CN1233" s="146">
        <f t="shared" si="1986"/>
        <v>0</v>
      </c>
      <c r="CO1233" s="146">
        <f t="shared" si="1987"/>
        <v>0</v>
      </c>
      <c r="CP1233" s="146">
        <f t="shared" si="1988"/>
        <v>0</v>
      </c>
      <c r="CQ1233" s="146">
        <f t="shared" si="1989"/>
        <v>0</v>
      </c>
      <c r="CR1233" s="146">
        <f t="shared" si="1990"/>
        <v>0</v>
      </c>
      <c r="CS1233" s="146">
        <f t="shared" si="1991"/>
        <v>0</v>
      </c>
      <c r="CT1233" s="146">
        <f t="shared" si="1992"/>
        <v>0</v>
      </c>
      <c r="CU1233" s="146">
        <f t="shared" si="1993"/>
        <v>0</v>
      </c>
      <c r="CV1233" s="146">
        <f t="shared" si="1994"/>
        <v>0</v>
      </c>
      <c r="CW1233" s="146">
        <f t="shared" si="1995"/>
        <v>0</v>
      </c>
      <c r="CX1233" s="146">
        <f t="shared" si="1996"/>
        <v>0</v>
      </c>
      <c r="CY1233" s="146">
        <f t="shared" si="1997"/>
        <v>0</v>
      </c>
      <c r="CZ1233" s="146">
        <f t="shared" si="1998"/>
        <v>0</v>
      </c>
      <c r="DA1233" s="146">
        <f t="shared" si="1999"/>
        <v>0</v>
      </c>
      <c r="DB1233" s="146">
        <f t="shared" si="2000"/>
        <v>0</v>
      </c>
      <c r="DC1233" s="146">
        <f t="shared" si="2001"/>
        <v>0</v>
      </c>
      <c r="DD1233" s="146">
        <f t="shared" si="2002"/>
        <v>0</v>
      </c>
      <c r="DE1233" s="146">
        <f t="shared" si="2003"/>
        <v>0</v>
      </c>
      <c r="DF1233" s="146">
        <f t="shared" si="2004"/>
        <v>0</v>
      </c>
      <c r="DG1233" s="146">
        <f t="shared" si="2005"/>
        <v>0</v>
      </c>
      <c r="DH1233" s="146">
        <f t="shared" si="2006"/>
        <v>0</v>
      </c>
      <c r="DI1233" s="146">
        <f t="shared" si="2007"/>
        <v>0</v>
      </c>
      <c r="DJ1233" s="146">
        <f t="shared" si="2008"/>
        <v>0</v>
      </c>
      <c r="DK1233" s="146">
        <f t="shared" si="2009"/>
        <v>0</v>
      </c>
      <c r="DL1233" s="146">
        <f t="shared" si="2010"/>
        <v>0</v>
      </c>
      <c r="DM1233" s="146">
        <f t="shared" si="2011"/>
        <v>0</v>
      </c>
      <c r="DN1233" s="65">
        <f t="shared" si="1958"/>
        <v>0</v>
      </c>
      <c r="DO1233" s="57" t="str">
        <f t="shared" si="1959"/>
        <v/>
      </c>
      <c r="DP1233" s="57" t="str">
        <f t="shared" si="1947"/>
        <v/>
      </c>
      <c r="DQ1233" s="58">
        <f t="shared" si="1948"/>
        <v>0</v>
      </c>
      <c r="DR1233" s="1">
        <f t="shared" si="1960"/>
        <v>2</v>
      </c>
      <c r="DS1233" s="168" t="e">
        <f>IF(AND(DR1233=#REF!,BL1233=#REF!),'Tiến độ'!D1233,"")</f>
        <v>#REF!</v>
      </c>
    </row>
    <row r="1234" spans="1:123" ht="11.25" customHeight="1">
      <c r="A1234" s="309" t="str">
        <f>IF(B1234="","",MAX($A$7:A1233)+1)</f>
        <v/>
      </c>
      <c r="B1234" s="312"/>
      <c r="C1234" s="254" t="s">
        <v>1028</v>
      </c>
      <c r="D1234" s="102" t="s">
        <v>1029</v>
      </c>
      <c r="E1234" s="103">
        <v>2</v>
      </c>
      <c r="F1234" s="104">
        <v>30</v>
      </c>
      <c r="G1234" s="105"/>
      <c r="H1234" s="106">
        <f>H1228</f>
        <v>0.5</v>
      </c>
      <c r="I1234" s="107">
        <f>I1228</f>
        <v>0</v>
      </c>
      <c r="J1234" s="28" t="s">
        <v>1110</v>
      </c>
      <c r="K1234" s="108"/>
      <c r="L1234" s="109"/>
      <c r="M1234" s="109"/>
      <c r="N1234" s="110"/>
      <c r="O1234" s="108"/>
      <c r="P1234" s="109"/>
      <c r="Q1234" s="109"/>
      <c r="R1234" s="110"/>
      <c r="S1234" s="108"/>
      <c r="T1234" s="109"/>
      <c r="U1234" s="109"/>
      <c r="V1234" s="109"/>
      <c r="W1234" s="110"/>
      <c r="X1234" s="108"/>
      <c r="Y1234" s="109"/>
      <c r="Z1234" s="109"/>
      <c r="AA1234" s="110"/>
      <c r="AB1234" s="108"/>
      <c r="AC1234" s="109"/>
      <c r="AD1234" s="109"/>
      <c r="AE1234" s="110"/>
      <c r="AF1234" s="108"/>
      <c r="AG1234" s="109"/>
      <c r="AH1234" s="109"/>
      <c r="AI1234" s="362"/>
      <c r="AJ1234" s="363"/>
      <c r="AK1234" s="108"/>
      <c r="AL1234" s="109">
        <v>2</v>
      </c>
      <c r="AM1234" s="109">
        <v>2</v>
      </c>
      <c r="AN1234" s="110">
        <v>2</v>
      </c>
      <c r="AO1234" s="108">
        <v>2</v>
      </c>
      <c r="AP1234" s="109">
        <v>2</v>
      </c>
      <c r="AQ1234" s="109">
        <v>2</v>
      </c>
      <c r="AR1234" s="110">
        <v>2</v>
      </c>
      <c r="AS1234" s="111">
        <v>2</v>
      </c>
      <c r="AT1234" s="109">
        <v>2</v>
      </c>
      <c r="AU1234" s="109">
        <v>2</v>
      </c>
      <c r="AV1234" s="112">
        <v>2</v>
      </c>
      <c r="AW1234" s="108">
        <v>2</v>
      </c>
      <c r="AX1234" s="109">
        <v>2</v>
      </c>
      <c r="AY1234" s="109">
        <v>2</v>
      </c>
      <c r="AZ1234" s="109">
        <v>2</v>
      </c>
      <c r="BA1234" s="110" t="s">
        <v>163</v>
      </c>
      <c r="BB1234" s="111" t="s">
        <v>163</v>
      </c>
      <c r="BC1234" s="109" t="s">
        <v>163</v>
      </c>
      <c r="BD1234" s="109" t="s">
        <v>163</v>
      </c>
      <c r="BE1234" s="321"/>
      <c r="BF1234" s="322"/>
      <c r="BG1234" s="322"/>
      <c r="BH1234" s="322"/>
      <c r="BI1234" s="322"/>
      <c r="BJ1234" s="323"/>
      <c r="BK1234" s="48" t="s">
        <v>1077</v>
      </c>
      <c r="BL1234" s="48" t="s">
        <v>60</v>
      </c>
      <c r="BN1234" s="146">
        <f t="shared" si="2013"/>
        <v>0</v>
      </c>
      <c r="BO1234" s="146">
        <f t="shared" si="1961"/>
        <v>0</v>
      </c>
      <c r="BP1234" s="146">
        <f t="shared" si="1962"/>
        <v>0</v>
      </c>
      <c r="BQ1234" s="146">
        <f t="shared" si="1963"/>
        <v>0</v>
      </c>
      <c r="BR1234" s="146">
        <f t="shared" si="1964"/>
        <v>0</v>
      </c>
      <c r="BS1234" s="146">
        <f t="shared" si="1965"/>
        <v>0</v>
      </c>
      <c r="BT1234" s="146">
        <f t="shared" si="1966"/>
        <v>0</v>
      </c>
      <c r="BU1234" s="146">
        <f t="shared" si="1967"/>
        <v>0</v>
      </c>
      <c r="BV1234" s="146">
        <f t="shared" si="1968"/>
        <v>0</v>
      </c>
      <c r="BW1234" s="146">
        <f t="shared" si="1969"/>
        <v>0</v>
      </c>
      <c r="BX1234" s="146">
        <f t="shared" si="1970"/>
        <v>0</v>
      </c>
      <c r="BY1234" s="146">
        <f t="shared" si="1971"/>
        <v>0</v>
      </c>
      <c r="BZ1234" s="146">
        <f t="shared" si="1972"/>
        <v>0</v>
      </c>
      <c r="CA1234" s="146">
        <f t="shared" si="1973"/>
        <v>0</v>
      </c>
      <c r="CB1234" s="146">
        <f t="shared" si="1974"/>
        <v>0</v>
      </c>
      <c r="CC1234" s="146">
        <f t="shared" si="1975"/>
        <v>0</v>
      </c>
      <c r="CD1234" s="146">
        <f t="shared" si="1976"/>
        <v>0</v>
      </c>
      <c r="CE1234" s="146">
        <f t="shared" si="1977"/>
        <v>0</v>
      </c>
      <c r="CF1234" s="146">
        <f t="shared" si="1978"/>
        <v>0</v>
      </c>
      <c r="CG1234" s="146">
        <f t="shared" si="1979"/>
        <v>0</v>
      </c>
      <c r="CH1234" s="146">
        <f t="shared" si="1980"/>
        <v>0</v>
      </c>
      <c r="CI1234" s="146">
        <f t="shared" si="1981"/>
        <v>0</v>
      </c>
      <c r="CJ1234" s="146">
        <f t="shared" si="1982"/>
        <v>0</v>
      </c>
      <c r="CK1234" s="146">
        <f t="shared" si="1983"/>
        <v>0</v>
      </c>
      <c r="CL1234" s="146">
        <f t="shared" si="1984"/>
        <v>0</v>
      </c>
      <c r="CM1234" s="146">
        <f t="shared" si="1985"/>
        <v>0</v>
      </c>
      <c r="CN1234" s="146">
        <f t="shared" si="1986"/>
        <v>0</v>
      </c>
      <c r="CO1234" s="146">
        <f t="shared" si="1987"/>
        <v>1</v>
      </c>
      <c r="CP1234" s="146">
        <f t="shared" si="1988"/>
        <v>1</v>
      </c>
      <c r="CQ1234" s="146">
        <f t="shared" si="1989"/>
        <v>1</v>
      </c>
      <c r="CR1234" s="146">
        <f t="shared" si="1990"/>
        <v>1</v>
      </c>
      <c r="CS1234" s="146">
        <f t="shared" si="1991"/>
        <v>1</v>
      </c>
      <c r="CT1234" s="146">
        <f t="shared" si="1992"/>
        <v>1</v>
      </c>
      <c r="CU1234" s="146">
        <f t="shared" si="1993"/>
        <v>1</v>
      </c>
      <c r="CV1234" s="146">
        <f t="shared" si="1994"/>
        <v>1</v>
      </c>
      <c r="CW1234" s="146">
        <f t="shared" si="1995"/>
        <v>1</v>
      </c>
      <c r="CX1234" s="146">
        <f t="shared" si="1996"/>
        <v>1</v>
      </c>
      <c r="CY1234" s="146">
        <f t="shared" si="1997"/>
        <v>1</v>
      </c>
      <c r="CZ1234" s="146">
        <f t="shared" si="1998"/>
        <v>1</v>
      </c>
      <c r="DA1234" s="146">
        <f t="shared" si="1999"/>
        <v>1</v>
      </c>
      <c r="DB1234" s="146">
        <f t="shared" si="2000"/>
        <v>1</v>
      </c>
      <c r="DC1234" s="146">
        <f t="shared" si="2001"/>
        <v>1</v>
      </c>
      <c r="DD1234" s="146">
        <f t="shared" si="2002"/>
        <v>0</v>
      </c>
      <c r="DE1234" s="146">
        <f t="shared" si="2003"/>
        <v>0</v>
      </c>
      <c r="DF1234" s="146">
        <f t="shared" si="2004"/>
        <v>0</v>
      </c>
      <c r="DG1234" s="146">
        <f t="shared" si="2005"/>
        <v>0</v>
      </c>
      <c r="DH1234" s="146">
        <f t="shared" si="2006"/>
        <v>0</v>
      </c>
      <c r="DI1234" s="146">
        <f t="shared" si="2007"/>
        <v>0</v>
      </c>
      <c r="DJ1234" s="146">
        <f t="shared" si="2008"/>
        <v>0</v>
      </c>
      <c r="DK1234" s="146">
        <f t="shared" si="2009"/>
        <v>0</v>
      </c>
      <c r="DL1234" s="146">
        <f t="shared" si="2010"/>
        <v>0</v>
      </c>
      <c r="DM1234" s="146">
        <f t="shared" si="2011"/>
        <v>0</v>
      </c>
      <c r="DN1234" s="65">
        <f t="shared" si="1958"/>
        <v>15</v>
      </c>
      <c r="DO1234" s="57" t="str">
        <f t="shared" si="1959"/>
        <v/>
      </c>
      <c r="DP1234" s="57" t="str">
        <f t="shared" si="1947"/>
        <v/>
      </c>
      <c r="DQ1234" s="58">
        <f t="shared" si="1948"/>
        <v>15</v>
      </c>
      <c r="DR1234" s="1">
        <f t="shared" si="1960"/>
        <v>2</v>
      </c>
      <c r="DS1234" s="168" t="e">
        <f>IF(AND(DR1234=#REF!,BL1234=#REF!),'Tiến độ'!D1234,"")</f>
        <v>#REF!</v>
      </c>
    </row>
    <row r="1235" spans="1:123" ht="11.25" customHeight="1">
      <c r="A1235" s="309" t="str">
        <f>IF(B1235="","",MAX($A$7:A1234)+1)</f>
        <v/>
      </c>
      <c r="B1235" s="312"/>
      <c r="C1235" s="254" t="s">
        <v>16</v>
      </c>
      <c r="D1235" s="102" t="s">
        <v>242</v>
      </c>
      <c r="E1235" s="103">
        <v>2</v>
      </c>
      <c r="F1235" s="104">
        <v>39</v>
      </c>
      <c r="G1235" s="105"/>
      <c r="H1235" s="106">
        <f t="shared" ref="H1235:I1235" si="2018">H1234</f>
        <v>0.5</v>
      </c>
      <c r="I1235" s="107">
        <f t="shared" si="2018"/>
        <v>0</v>
      </c>
      <c r="J1235" s="28" t="s">
        <v>1110</v>
      </c>
      <c r="K1235" s="108"/>
      <c r="L1235" s="109"/>
      <c r="M1235" s="109"/>
      <c r="N1235" s="110"/>
      <c r="O1235" s="108"/>
      <c r="P1235" s="109"/>
      <c r="Q1235" s="109"/>
      <c r="R1235" s="110"/>
      <c r="S1235" s="108"/>
      <c r="T1235" s="109"/>
      <c r="U1235" s="109"/>
      <c r="V1235" s="109"/>
      <c r="W1235" s="110"/>
      <c r="X1235" s="108"/>
      <c r="Y1235" s="109"/>
      <c r="Z1235" s="109"/>
      <c r="AA1235" s="110"/>
      <c r="AB1235" s="108"/>
      <c r="AC1235" s="109"/>
      <c r="AD1235" s="109"/>
      <c r="AE1235" s="110"/>
      <c r="AF1235" s="108"/>
      <c r="AG1235" s="109"/>
      <c r="AH1235" s="109"/>
      <c r="AI1235" s="362"/>
      <c r="AJ1235" s="363"/>
      <c r="AK1235" s="108"/>
      <c r="AL1235" s="109">
        <v>3</v>
      </c>
      <c r="AM1235" s="109">
        <v>3</v>
      </c>
      <c r="AN1235" s="110">
        <v>3</v>
      </c>
      <c r="AO1235" s="108">
        <v>3</v>
      </c>
      <c r="AP1235" s="109">
        <v>3</v>
      </c>
      <c r="AQ1235" s="109">
        <v>3</v>
      </c>
      <c r="AR1235" s="110">
        <v>3</v>
      </c>
      <c r="AS1235" s="111">
        <v>3</v>
      </c>
      <c r="AT1235" s="109">
        <v>3</v>
      </c>
      <c r="AU1235" s="109">
        <v>3</v>
      </c>
      <c r="AV1235" s="112">
        <v>3</v>
      </c>
      <c r="AW1235" s="108">
        <v>3</v>
      </c>
      <c r="AX1235" s="109">
        <v>3</v>
      </c>
      <c r="AY1235" s="109"/>
      <c r="AZ1235" s="109"/>
      <c r="BA1235" s="110" t="s">
        <v>163</v>
      </c>
      <c r="BB1235" s="111" t="s">
        <v>163</v>
      </c>
      <c r="BC1235" s="109" t="s">
        <v>163</v>
      </c>
      <c r="BD1235" s="109" t="s">
        <v>163</v>
      </c>
      <c r="BE1235" s="321"/>
      <c r="BF1235" s="322"/>
      <c r="BG1235" s="322"/>
      <c r="BH1235" s="322"/>
      <c r="BI1235" s="322"/>
      <c r="BJ1235" s="323"/>
      <c r="BK1235" s="48" t="s">
        <v>1111</v>
      </c>
      <c r="BL1235" s="48" t="s">
        <v>16</v>
      </c>
      <c r="BN1235" s="146">
        <f t="shared" si="2013"/>
        <v>0</v>
      </c>
      <c r="BO1235" s="146">
        <f t="shared" si="1961"/>
        <v>0</v>
      </c>
      <c r="BP1235" s="146">
        <f t="shared" si="1962"/>
        <v>0</v>
      </c>
      <c r="BQ1235" s="146">
        <f t="shared" si="1963"/>
        <v>0</v>
      </c>
      <c r="BR1235" s="146">
        <f t="shared" si="1964"/>
        <v>0</v>
      </c>
      <c r="BS1235" s="146">
        <f t="shared" si="1965"/>
        <v>0</v>
      </c>
      <c r="BT1235" s="146">
        <f t="shared" si="1966"/>
        <v>0</v>
      </c>
      <c r="BU1235" s="146">
        <f t="shared" si="1967"/>
        <v>0</v>
      </c>
      <c r="BV1235" s="146">
        <f t="shared" si="1968"/>
        <v>0</v>
      </c>
      <c r="BW1235" s="146">
        <f t="shared" si="1969"/>
        <v>0</v>
      </c>
      <c r="BX1235" s="146">
        <f t="shared" si="1970"/>
        <v>0</v>
      </c>
      <c r="BY1235" s="146">
        <f t="shared" si="1971"/>
        <v>0</v>
      </c>
      <c r="BZ1235" s="146">
        <f t="shared" si="1972"/>
        <v>0</v>
      </c>
      <c r="CA1235" s="146">
        <f t="shared" si="1973"/>
        <v>0</v>
      </c>
      <c r="CB1235" s="146">
        <f t="shared" si="1974"/>
        <v>0</v>
      </c>
      <c r="CC1235" s="146">
        <f t="shared" si="1975"/>
        <v>0</v>
      </c>
      <c r="CD1235" s="146">
        <f t="shared" si="1976"/>
        <v>0</v>
      </c>
      <c r="CE1235" s="146">
        <f t="shared" si="1977"/>
        <v>0</v>
      </c>
      <c r="CF1235" s="146">
        <f t="shared" si="1978"/>
        <v>0</v>
      </c>
      <c r="CG1235" s="146">
        <f t="shared" si="1979"/>
        <v>0</v>
      </c>
      <c r="CH1235" s="146">
        <f t="shared" si="1980"/>
        <v>0</v>
      </c>
      <c r="CI1235" s="146">
        <f t="shared" si="1981"/>
        <v>0</v>
      </c>
      <c r="CJ1235" s="146">
        <f t="shared" si="1982"/>
        <v>0</v>
      </c>
      <c r="CK1235" s="146">
        <f t="shared" si="1983"/>
        <v>0</v>
      </c>
      <c r="CL1235" s="146">
        <f t="shared" si="1984"/>
        <v>0</v>
      </c>
      <c r="CM1235" s="146">
        <f t="shared" si="1985"/>
        <v>0</v>
      </c>
      <c r="CN1235" s="146">
        <f t="shared" si="1986"/>
        <v>0</v>
      </c>
      <c r="CO1235" s="146">
        <f t="shared" si="1987"/>
        <v>1.5</v>
      </c>
      <c r="CP1235" s="146">
        <f t="shared" si="1988"/>
        <v>1.5</v>
      </c>
      <c r="CQ1235" s="146">
        <f t="shared" si="1989"/>
        <v>1.5</v>
      </c>
      <c r="CR1235" s="146">
        <f t="shared" si="1990"/>
        <v>1.5</v>
      </c>
      <c r="CS1235" s="146">
        <f t="shared" si="1991"/>
        <v>1.5</v>
      </c>
      <c r="CT1235" s="146">
        <f t="shared" si="1992"/>
        <v>1.5</v>
      </c>
      <c r="CU1235" s="146">
        <f t="shared" si="1993"/>
        <v>1.5</v>
      </c>
      <c r="CV1235" s="146">
        <f t="shared" si="1994"/>
        <v>1.5</v>
      </c>
      <c r="CW1235" s="146">
        <f t="shared" si="1995"/>
        <v>1.5</v>
      </c>
      <c r="CX1235" s="146">
        <f t="shared" si="1996"/>
        <v>1.5</v>
      </c>
      <c r="CY1235" s="146">
        <f t="shared" si="1997"/>
        <v>1.5</v>
      </c>
      <c r="CZ1235" s="146">
        <f t="shared" si="1998"/>
        <v>1.5</v>
      </c>
      <c r="DA1235" s="146">
        <f t="shared" si="1999"/>
        <v>1.5</v>
      </c>
      <c r="DB1235" s="146">
        <f t="shared" si="2000"/>
        <v>0</v>
      </c>
      <c r="DC1235" s="146">
        <f t="shared" si="2001"/>
        <v>0</v>
      </c>
      <c r="DD1235" s="146">
        <f t="shared" si="2002"/>
        <v>0</v>
      </c>
      <c r="DE1235" s="146">
        <f t="shared" si="2003"/>
        <v>0</v>
      </c>
      <c r="DF1235" s="146">
        <f t="shared" si="2004"/>
        <v>0</v>
      </c>
      <c r="DG1235" s="146">
        <f t="shared" si="2005"/>
        <v>0</v>
      </c>
      <c r="DH1235" s="146">
        <f t="shared" si="2006"/>
        <v>0</v>
      </c>
      <c r="DI1235" s="146">
        <f t="shared" si="2007"/>
        <v>0</v>
      </c>
      <c r="DJ1235" s="146">
        <f t="shared" si="2008"/>
        <v>0</v>
      </c>
      <c r="DK1235" s="146">
        <f t="shared" si="2009"/>
        <v>0</v>
      </c>
      <c r="DL1235" s="146">
        <f t="shared" si="2010"/>
        <v>0</v>
      </c>
      <c r="DM1235" s="146">
        <f t="shared" si="2011"/>
        <v>0</v>
      </c>
      <c r="DN1235" s="65">
        <f t="shared" si="1958"/>
        <v>19.5</v>
      </c>
      <c r="DO1235" s="57" t="str">
        <f t="shared" si="1959"/>
        <v/>
      </c>
      <c r="DP1235" s="57" t="str">
        <f t="shared" si="1947"/>
        <v/>
      </c>
      <c r="DQ1235" s="58">
        <f t="shared" si="1948"/>
        <v>19.5</v>
      </c>
      <c r="DR1235" s="1">
        <f t="shared" si="1960"/>
        <v>2</v>
      </c>
      <c r="DS1235" s="168" t="e">
        <f>IF(AND(DR1235=#REF!,BL1235=#REF!),'Tiến độ'!D1235,"")</f>
        <v>#REF!</v>
      </c>
    </row>
    <row r="1236" spans="1:123" ht="11.25" customHeight="1">
      <c r="A1236" s="309" t="str">
        <f>IF(B1236="","",MAX($A$7:A1235)+1)</f>
        <v/>
      </c>
      <c r="B1236" s="312"/>
      <c r="C1236" s="254" t="s">
        <v>426</v>
      </c>
      <c r="D1236" s="102" t="s">
        <v>213</v>
      </c>
      <c r="E1236" s="103">
        <v>3</v>
      </c>
      <c r="F1236" s="104">
        <v>60</v>
      </c>
      <c r="G1236" s="105"/>
      <c r="H1236" s="106">
        <f t="shared" ref="H1236:I1236" si="2019">H1235</f>
        <v>0.5</v>
      </c>
      <c r="I1236" s="107">
        <f t="shared" si="2019"/>
        <v>0</v>
      </c>
      <c r="J1236" s="28" t="s">
        <v>1110</v>
      </c>
      <c r="K1236" s="108"/>
      <c r="L1236" s="109"/>
      <c r="M1236" s="109"/>
      <c r="N1236" s="110"/>
      <c r="O1236" s="108"/>
      <c r="P1236" s="109"/>
      <c r="Q1236" s="109"/>
      <c r="R1236" s="110"/>
      <c r="S1236" s="108"/>
      <c r="T1236" s="109"/>
      <c r="U1236" s="109"/>
      <c r="V1236" s="109"/>
      <c r="W1236" s="110"/>
      <c r="X1236" s="108"/>
      <c r="Y1236" s="109"/>
      <c r="Z1236" s="109"/>
      <c r="AA1236" s="110"/>
      <c r="AB1236" s="108"/>
      <c r="AC1236" s="109"/>
      <c r="AD1236" s="109"/>
      <c r="AE1236" s="110"/>
      <c r="AF1236" s="108"/>
      <c r="AG1236" s="109"/>
      <c r="AH1236" s="109"/>
      <c r="AI1236" s="362"/>
      <c r="AJ1236" s="363"/>
      <c r="AK1236" s="108"/>
      <c r="AL1236" s="109">
        <v>4</v>
      </c>
      <c r="AM1236" s="109">
        <v>4</v>
      </c>
      <c r="AN1236" s="110">
        <v>4</v>
      </c>
      <c r="AO1236" s="108">
        <v>4</v>
      </c>
      <c r="AP1236" s="109">
        <v>4</v>
      </c>
      <c r="AQ1236" s="109">
        <v>4</v>
      </c>
      <c r="AR1236" s="110">
        <v>4</v>
      </c>
      <c r="AS1236" s="111">
        <v>4</v>
      </c>
      <c r="AT1236" s="109">
        <v>4</v>
      </c>
      <c r="AU1236" s="109">
        <v>4</v>
      </c>
      <c r="AV1236" s="112">
        <v>4</v>
      </c>
      <c r="AW1236" s="108">
        <v>4</v>
      </c>
      <c r="AX1236" s="109">
        <v>4</v>
      </c>
      <c r="AY1236" s="109">
        <v>4</v>
      </c>
      <c r="AZ1236" s="109">
        <v>4</v>
      </c>
      <c r="BA1236" s="110" t="s">
        <v>163</v>
      </c>
      <c r="BB1236" s="111" t="s">
        <v>163</v>
      </c>
      <c r="BC1236" s="109" t="s">
        <v>163</v>
      </c>
      <c r="BD1236" s="109" t="s">
        <v>163</v>
      </c>
      <c r="BE1236" s="321"/>
      <c r="BF1236" s="322"/>
      <c r="BG1236" s="322"/>
      <c r="BH1236" s="322"/>
      <c r="BI1236" s="322"/>
      <c r="BJ1236" s="323"/>
      <c r="BK1236" s="48" t="s">
        <v>1077</v>
      </c>
      <c r="BL1236" s="48" t="s">
        <v>57</v>
      </c>
      <c r="BN1236" s="146">
        <f t="shared" si="2013"/>
        <v>0</v>
      </c>
      <c r="BO1236" s="146">
        <f t="shared" si="1961"/>
        <v>0</v>
      </c>
      <c r="BP1236" s="146">
        <f t="shared" si="1962"/>
        <v>0</v>
      </c>
      <c r="BQ1236" s="146">
        <f t="shared" si="1963"/>
        <v>0</v>
      </c>
      <c r="BR1236" s="146">
        <f t="shared" si="1964"/>
        <v>0</v>
      </c>
      <c r="BS1236" s="146">
        <f t="shared" si="1965"/>
        <v>0</v>
      </c>
      <c r="BT1236" s="146">
        <f t="shared" si="1966"/>
        <v>0</v>
      </c>
      <c r="BU1236" s="146">
        <f t="shared" si="1967"/>
        <v>0</v>
      </c>
      <c r="BV1236" s="146">
        <f t="shared" si="1968"/>
        <v>0</v>
      </c>
      <c r="BW1236" s="146">
        <f t="shared" si="1969"/>
        <v>0</v>
      </c>
      <c r="BX1236" s="146">
        <f t="shared" si="1970"/>
        <v>0</v>
      </c>
      <c r="BY1236" s="146">
        <f t="shared" si="1971"/>
        <v>0</v>
      </c>
      <c r="BZ1236" s="146">
        <f t="shared" si="1972"/>
        <v>0</v>
      </c>
      <c r="CA1236" s="146">
        <f t="shared" si="1973"/>
        <v>0</v>
      </c>
      <c r="CB1236" s="146">
        <f t="shared" si="1974"/>
        <v>0</v>
      </c>
      <c r="CC1236" s="146">
        <f t="shared" si="1975"/>
        <v>0</v>
      </c>
      <c r="CD1236" s="146">
        <f t="shared" si="1976"/>
        <v>0</v>
      </c>
      <c r="CE1236" s="146">
        <f t="shared" si="1977"/>
        <v>0</v>
      </c>
      <c r="CF1236" s="146">
        <f t="shared" si="1978"/>
        <v>0</v>
      </c>
      <c r="CG1236" s="146">
        <f t="shared" si="1979"/>
        <v>0</v>
      </c>
      <c r="CH1236" s="146">
        <f t="shared" si="1980"/>
        <v>0</v>
      </c>
      <c r="CI1236" s="146">
        <f t="shared" si="1981"/>
        <v>0</v>
      </c>
      <c r="CJ1236" s="146">
        <f t="shared" si="1982"/>
        <v>0</v>
      </c>
      <c r="CK1236" s="146">
        <f t="shared" si="1983"/>
        <v>0</v>
      </c>
      <c r="CL1236" s="146">
        <f t="shared" si="1984"/>
        <v>0</v>
      </c>
      <c r="CM1236" s="146">
        <f t="shared" si="1985"/>
        <v>0</v>
      </c>
      <c r="CN1236" s="146">
        <f t="shared" si="1986"/>
        <v>0</v>
      </c>
      <c r="CO1236" s="146">
        <f t="shared" si="1987"/>
        <v>2</v>
      </c>
      <c r="CP1236" s="146">
        <f t="shared" si="1988"/>
        <v>2</v>
      </c>
      <c r="CQ1236" s="146">
        <f t="shared" si="1989"/>
        <v>2</v>
      </c>
      <c r="CR1236" s="146">
        <f t="shared" si="1990"/>
        <v>2</v>
      </c>
      <c r="CS1236" s="146">
        <f t="shared" si="1991"/>
        <v>2</v>
      </c>
      <c r="CT1236" s="146">
        <f t="shared" si="1992"/>
        <v>2</v>
      </c>
      <c r="CU1236" s="146">
        <f t="shared" si="1993"/>
        <v>2</v>
      </c>
      <c r="CV1236" s="146">
        <f t="shared" si="1994"/>
        <v>2</v>
      </c>
      <c r="CW1236" s="146">
        <f t="shared" si="1995"/>
        <v>2</v>
      </c>
      <c r="CX1236" s="146">
        <f t="shared" si="1996"/>
        <v>2</v>
      </c>
      <c r="CY1236" s="146">
        <f t="shared" si="1997"/>
        <v>2</v>
      </c>
      <c r="CZ1236" s="146">
        <f t="shared" si="1998"/>
        <v>2</v>
      </c>
      <c r="DA1236" s="146">
        <f t="shared" si="1999"/>
        <v>2</v>
      </c>
      <c r="DB1236" s="146">
        <f t="shared" si="2000"/>
        <v>2</v>
      </c>
      <c r="DC1236" s="146">
        <f t="shared" si="2001"/>
        <v>2</v>
      </c>
      <c r="DD1236" s="146">
        <f t="shared" si="2002"/>
        <v>0</v>
      </c>
      <c r="DE1236" s="146">
        <f t="shared" si="2003"/>
        <v>0</v>
      </c>
      <c r="DF1236" s="146">
        <f t="shared" si="2004"/>
        <v>0</v>
      </c>
      <c r="DG1236" s="146">
        <f t="shared" si="2005"/>
        <v>0</v>
      </c>
      <c r="DH1236" s="146">
        <f t="shared" si="2006"/>
        <v>0</v>
      </c>
      <c r="DI1236" s="146">
        <f t="shared" si="2007"/>
        <v>0</v>
      </c>
      <c r="DJ1236" s="146">
        <f t="shared" si="2008"/>
        <v>0</v>
      </c>
      <c r="DK1236" s="146">
        <f t="shared" si="2009"/>
        <v>0</v>
      </c>
      <c r="DL1236" s="146">
        <f t="shared" si="2010"/>
        <v>0</v>
      </c>
      <c r="DM1236" s="146">
        <f t="shared" si="2011"/>
        <v>0</v>
      </c>
      <c r="DN1236" s="65">
        <f t="shared" si="1958"/>
        <v>30</v>
      </c>
      <c r="DO1236" s="57" t="str">
        <f t="shared" si="1959"/>
        <v/>
      </c>
      <c r="DP1236" s="57" t="str">
        <f t="shared" si="1947"/>
        <v/>
      </c>
      <c r="DQ1236" s="58">
        <f t="shared" si="1948"/>
        <v>30</v>
      </c>
      <c r="DR1236" s="1">
        <f t="shared" si="1960"/>
        <v>2</v>
      </c>
      <c r="DS1236" s="168" t="e">
        <f>IF(AND(DR1236=#REF!,BL1236=#REF!),'Tiến độ'!D1236,"")</f>
        <v>#REF!</v>
      </c>
    </row>
    <row r="1237" spans="1:123" ht="11.25" customHeight="1">
      <c r="A1237" s="309" t="str">
        <f>IF(B1237="","",MAX($A$7:A1236)+1)</f>
        <v/>
      </c>
      <c r="B1237" s="312"/>
      <c r="C1237" s="254" t="s">
        <v>1030</v>
      </c>
      <c r="D1237" s="102" t="s">
        <v>11946</v>
      </c>
      <c r="E1237" s="103">
        <v>2</v>
      </c>
      <c r="F1237" s="104">
        <v>30</v>
      </c>
      <c r="G1237" s="105"/>
      <c r="H1237" s="106">
        <f t="shared" ref="H1237:I1237" si="2020">H1236</f>
        <v>0.5</v>
      </c>
      <c r="I1237" s="107">
        <f t="shared" si="2020"/>
        <v>0</v>
      </c>
      <c r="J1237" s="28" t="s">
        <v>1110</v>
      </c>
      <c r="K1237" s="108"/>
      <c r="L1237" s="109"/>
      <c r="M1237" s="109"/>
      <c r="N1237" s="110"/>
      <c r="O1237" s="108"/>
      <c r="P1237" s="109"/>
      <c r="Q1237" s="109"/>
      <c r="R1237" s="110"/>
      <c r="S1237" s="108"/>
      <c r="T1237" s="109"/>
      <c r="U1237" s="109"/>
      <c r="V1237" s="109"/>
      <c r="W1237" s="110"/>
      <c r="X1237" s="108"/>
      <c r="Y1237" s="109"/>
      <c r="Z1237" s="109"/>
      <c r="AA1237" s="110"/>
      <c r="AB1237" s="108"/>
      <c r="AC1237" s="109"/>
      <c r="AD1237" s="109"/>
      <c r="AE1237" s="110"/>
      <c r="AF1237" s="108"/>
      <c r="AG1237" s="109"/>
      <c r="AH1237" s="109"/>
      <c r="AI1237" s="362"/>
      <c r="AJ1237" s="363"/>
      <c r="AK1237" s="108"/>
      <c r="AL1237" s="109">
        <v>2</v>
      </c>
      <c r="AM1237" s="109">
        <v>2</v>
      </c>
      <c r="AN1237" s="110">
        <v>2</v>
      </c>
      <c r="AO1237" s="108">
        <v>2</v>
      </c>
      <c r="AP1237" s="109">
        <v>2</v>
      </c>
      <c r="AQ1237" s="109">
        <v>2</v>
      </c>
      <c r="AR1237" s="110">
        <v>2</v>
      </c>
      <c r="AS1237" s="111">
        <v>2</v>
      </c>
      <c r="AT1237" s="109">
        <v>2</v>
      </c>
      <c r="AU1237" s="109">
        <v>2</v>
      </c>
      <c r="AV1237" s="112">
        <v>2</v>
      </c>
      <c r="AW1237" s="108">
        <v>2</v>
      </c>
      <c r="AX1237" s="109">
        <v>2</v>
      </c>
      <c r="AY1237" s="109">
        <v>2</v>
      </c>
      <c r="AZ1237" s="109">
        <v>2</v>
      </c>
      <c r="BA1237" s="110" t="s">
        <v>163</v>
      </c>
      <c r="BB1237" s="111" t="s">
        <v>163</v>
      </c>
      <c r="BC1237" s="109" t="s">
        <v>163</v>
      </c>
      <c r="BD1237" s="109" t="s">
        <v>163</v>
      </c>
      <c r="BE1237" s="321"/>
      <c r="BF1237" s="322"/>
      <c r="BG1237" s="322"/>
      <c r="BH1237" s="322"/>
      <c r="BI1237" s="322"/>
      <c r="BJ1237" s="323"/>
      <c r="BK1237" s="48" t="s">
        <v>1077</v>
      </c>
      <c r="BL1237" s="48" t="s">
        <v>30</v>
      </c>
      <c r="BN1237" s="146">
        <f t="shared" si="2013"/>
        <v>0</v>
      </c>
      <c r="BO1237" s="146">
        <f t="shared" si="1961"/>
        <v>0</v>
      </c>
      <c r="BP1237" s="146">
        <f t="shared" si="1962"/>
        <v>0</v>
      </c>
      <c r="BQ1237" s="146">
        <f t="shared" si="1963"/>
        <v>0</v>
      </c>
      <c r="BR1237" s="146">
        <f t="shared" si="1964"/>
        <v>0</v>
      </c>
      <c r="BS1237" s="146">
        <f t="shared" si="1965"/>
        <v>0</v>
      </c>
      <c r="BT1237" s="146">
        <f t="shared" si="1966"/>
        <v>0</v>
      </c>
      <c r="BU1237" s="146">
        <f t="shared" si="1967"/>
        <v>0</v>
      </c>
      <c r="BV1237" s="146">
        <f t="shared" si="1968"/>
        <v>0</v>
      </c>
      <c r="BW1237" s="146">
        <f t="shared" si="1969"/>
        <v>0</v>
      </c>
      <c r="BX1237" s="146">
        <f t="shared" si="1970"/>
        <v>0</v>
      </c>
      <c r="BY1237" s="146">
        <f t="shared" si="1971"/>
        <v>0</v>
      </c>
      <c r="BZ1237" s="146">
        <f t="shared" si="1972"/>
        <v>0</v>
      </c>
      <c r="CA1237" s="146">
        <f t="shared" si="1973"/>
        <v>0</v>
      </c>
      <c r="CB1237" s="146">
        <f t="shared" si="1974"/>
        <v>0</v>
      </c>
      <c r="CC1237" s="146">
        <f t="shared" si="1975"/>
        <v>0</v>
      </c>
      <c r="CD1237" s="146">
        <f t="shared" si="1976"/>
        <v>0</v>
      </c>
      <c r="CE1237" s="146">
        <f t="shared" si="1977"/>
        <v>0</v>
      </c>
      <c r="CF1237" s="146">
        <f t="shared" si="1978"/>
        <v>0</v>
      </c>
      <c r="CG1237" s="146">
        <f t="shared" si="1979"/>
        <v>0</v>
      </c>
      <c r="CH1237" s="146">
        <f t="shared" si="1980"/>
        <v>0</v>
      </c>
      <c r="CI1237" s="146">
        <f t="shared" si="1981"/>
        <v>0</v>
      </c>
      <c r="CJ1237" s="146">
        <f t="shared" si="1982"/>
        <v>0</v>
      </c>
      <c r="CK1237" s="146">
        <f t="shared" si="1983"/>
        <v>0</v>
      </c>
      <c r="CL1237" s="146">
        <f t="shared" si="1984"/>
        <v>0</v>
      </c>
      <c r="CM1237" s="146">
        <f t="shared" si="1985"/>
        <v>0</v>
      </c>
      <c r="CN1237" s="146">
        <f t="shared" si="1986"/>
        <v>0</v>
      </c>
      <c r="CO1237" s="146">
        <f t="shared" si="1987"/>
        <v>1</v>
      </c>
      <c r="CP1237" s="146">
        <f t="shared" si="1988"/>
        <v>1</v>
      </c>
      <c r="CQ1237" s="146">
        <f t="shared" si="1989"/>
        <v>1</v>
      </c>
      <c r="CR1237" s="146">
        <f t="shared" si="1990"/>
        <v>1</v>
      </c>
      <c r="CS1237" s="146">
        <f t="shared" si="1991"/>
        <v>1</v>
      </c>
      <c r="CT1237" s="146">
        <f t="shared" si="1992"/>
        <v>1</v>
      </c>
      <c r="CU1237" s="146">
        <f t="shared" si="1993"/>
        <v>1</v>
      </c>
      <c r="CV1237" s="146">
        <f t="shared" si="1994"/>
        <v>1</v>
      </c>
      <c r="CW1237" s="146">
        <f t="shared" si="1995"/>
        <v>1</v>
      </c>
      <c r="CX1237" s="146">
        <f t="shared" si="1996"/>
        <v>1</v>
      </c>
      <c r="CY1237" s="146">
        <f t="shared" si="1997"/>
        <v>1</v>
      </c>
      <c r="CZ1237" s="146">
        <f t="shared" si="1998"/>
        <v>1</v>
      </c>
      <c r="DA1237" s="146">
        <f t="shared" si="1999"/>
        <v>1</v>
      </c>
      <c r="DB1237" s="146">
        <f t="shared" si="2000"/>
        <v>1</v>
      </c>
      <c r="DC1237" s="146">
        <f t="shared" si="2001"/>
        <v>1</v>
      </c>
      <c r="DD1237" s="146">
        <f t="shared" si="2002"/>
        <v>0</v>
      </c>
      <c r="DE1237" s="146">
        <f t="shared" si="2003"/>
        <v>0</v>
      </c>
      <c r="DF1237" s="146">
        <f t="shared" si="2004"/>
        <v>0</v>
      </c>
      <c r="DG1237" s="146">
        <f t="shared" si="2005"/>
        <v>0</v>
      </c>
      <c r="DH1237" s="146">
        <f t="shared" si="2006"/>
        <v>0</v>
      </c>
      <c r="DI1237" s="146">
        <f t="shared" si="2007"/>
        <v>0</v>
      </c>
      <c r="DJ1237" s="146">
        <f t="shared" si="2008"/>
        <v>0</v>
      </c>
      <c r="DK1237" s="146">
        <f t="shared" si="2009"/>
        <v>0</v>
      </c>
      <c r="DL1237" s="146">
        <f t="shared" si="2010"/>
        <v>0</v>
      </c>
      <c r="DM1237" s="146">
        <f t="shared" si="2011"/>
        <v>0</v>
      </c>
      <c r="DN1237" s="65">
        <f t="shared" si="1958"/>
        <v>15</v>
      </c>
      <c r="DO1237" s="57" t="str">
        <f t="shared" si="1959"/>
        <v/>
      </c>
      <c r="DP1237" s="57" t="str">
        <f t="shared" si="1947"/>
        <v/>
      </c>
      <c r="DQ1237" s="58">
        <f t="shared" si="1948"/>
        <v>15</v>
      </c>
      <c r="DR1237" s="1">
        <f t="shared" si="1960"/>
        <v>2</v>
      </c>
      <c r="DS1237" s="168" t="e">
        <f>IF(AND(DR1237=#REF!,BL1237=#REF!),'Tiến độ'!D1237,"")</f>
        <v>#REF!</v>
      </c>
    </row>
    <row r="1238" spans="1:123" ht="11.25" customHeight="1">
      <c r="A1238" s="314" t="str">
        <f>IF(B1238="","",MAX($A$7:A1237)+1)</f>
        <v/>
      </c>
      <c r="B1238" s="315"/>
      <c r="C1238" s="254" t="s">
        <v>1031</v>
      </c>
      <c r="D1238" s="102" t="s">
        <v>11944</v>
      </c>
      <c r="E1238" s="103">
        <v>5</v>
      </c>
      <c r="F1238" s="104">
        <v>75</v>
      </c>
      <c r="G1238" s="105"/>
      <c r="H1238" s="106">
        <f t="shared" ref="H1238:I1238" si="2021">H1237</f>
        <v>0.5</v>
      </c>
      <c r="I1238" s="107">
        <f t="shared" si="2021"/>
        <v>0</v>
      </c>
      <c r="J1238" s="27" t="s">
        <v>1110</v>
      </c>
      <c r="K1238" s="108"/>
      <c r="L1238" s="109"/>
      <c r="M1238" s="109"/>
      <c r="N1238" s="110"/>
      <c r="O1238" s="108"/>
      <c r="P1238" s="109"/>
      <c r="Q1238" s="109"/>
      <c r="R1238" s="110"/>
      <c r="S1238" s="108"/>
      <c r="T1238" s="109"/>
      <c r="U1238" s="109"/>
      <c r="V1238" s="109"/>
      <c r="W1238" s="110"/>
      <c r="X1238" s="108"/>
      <c r="Y1238" s="109"/>
      <c r="Z1238" s="109"/>
      <c r="AA1238" s="110"/>
      <c r="AB1238" s="108"/>
      <c r="AC1238" s="109"/>
      <c r="AD1238" s="109"/>
      <c r="AE1238" s="110"/>
      <c r="AF1238" s="108"/>
      <c r="AG1238" s="109"/>
      <c r="AH1238" s="109"/>
      <c r="AI1238" s="362"/>
      <c r="AJ1238" s="363"/>
      <c r="AK1238" s="108"/>
      <c r="AL1238" s="109">
        <v>5</v>
      </c>
      <c r="AM1238" s="109">
        <v>5</v>
      </c>
      <c r="AN1238" s="110">
        <v>5</v>
      </c>
      <c r="AO1238" s="108">
        <v>5</v>
      </c>
      <c r="AP1238" s="109">
        <v>5</v>
      </c>
      <c r="AQ1238" s="109">
        <v>5</v>
      </c>
      <c r="AR1238" s="110">
        <v>5</v>
      </c>
      <c r="AS1238" s="111">
        <v>5</v>
      </c>
      <c r="AT1238" s="109">
        <v>5</v>
      </c>
      <c r="AU1238" s="109">
        <v>5</v>
      </c>
      <c r="AV1238" s="112">
        <v>5</v>
      </c>
      <c r="AW1238" s="108">
        <v>5</v>
      </c>
      <c r="AX1238" s="109">
        <v>5</v>
      </c>
      <c r="AY1238" s="109">
        <v>5</v>
      </c>
      <c r="AZ1238" s="109">
        <v>5</v>
      </c>
      <c r="BA1238" s="110" t="s">
        <v>163</v>
      </c>
      <c r="BB1238" s="111" t="s">
        <v>163</v>
      </c>
      <c r="BC1238" s="109" t="s">
        <v>163</v>
      </c>
      <c r="BD1238" s="109" t="s">
        <v>163</v>
      </c>
      <c r="BE1238" s="321"/>
      <c r="BF1238" s="322"/>
      <c r="BG1238" s="322"/>
      <c r="BH1238" s="322"/>
      <c r="BI1238" s="322"/>
      <c r="BJ1238" s="323"/>
      <c r="BK1238" s="48" t="s">
        <v>1077</v>
      </c>
      <c r="BL1238" s="48" t="s">
        <v>59</v>
      </c>
      <c r="BN1238" s="146">
        <f t="shared" si="2013"/>
        <v>0</v>
      </c>
      <c r="BO1238" s="146">
        <f t="shared" si="1961"/>
        <v>0</v>
      </c>
      <c r="BP1238" s="146">
        <f t="shared" si="1962"/>
        <v>0</v>
      </c>
      <c r="BQ1238" s="146">
        <f t="shared" si="1963"/>
        <v>0</v>
      </c>
      <c r="BR1238" s="146">
        <f t="shared" si="1964"/>
        <v>0</v>
      </c>
      <c r="BS1238" s="146">
        <f t="shared" si="1965"/>
        <v>0</v>
      </c>
      <c r="BT1238" s="146">
        <f t="shared" si="1966"/>
        <v>0</v>
      </c>
      <c r="BU1238" s="146">
        <f t="shared" si="1967"/>
        <v>0</v>
      </c>
      <c r="BV1238" s="146">
        <f t="shared" si="1968"/>
        <v>0</v>
      </c>
      <c r="BW1238" s="146">
        <f t="shared" si="1969"/>
        <v>0</v>
      </c>
      <c r="BX1238" s="146">
        <f t="shared" si="1970"/>
        <v>0</v>
      </c>
      <c r="BY1238" s="146">
        <f t="shared" si="1971"/>
        <v>0</v>
      </c>
      <c r="BZ1238" s="146">
        <f t="shared" si="1972"/>
        <v>0</v>
      </c>
      <c r="CA1238" s="146">
        <f t="shared" si="1973"/>
        <v>0</v>
      </c>
      <c r="CB1238" s="146">
        <f t="shared" si="1974"/>
        <v>0</v>
      </c>
      <c r="CC1238" s="146">
        <f t="shared" si="1975"/>
        <v>0</v>
      </c>
      <c r="CD1238" s="146">
        <f t="shared" si="1976"/>
        <v>0</v>
      </c>
      <c r="CE1238" s="146">
        <f t="shared" si="1977"/>
        <v>0</v>
      </c>
      <c r="CF1238" s="146">
        <f t="shared" si="1978"/>
        <v>0</v>
      </c>
      <c r="CG1238" s="146">
        <f t="shared" si="1979"/>
        <v>0</v>
      </c>
      <c r="CH1238" s="146">
        <f t="shared" si="1980"/>
        <v>0</v>
      </c>
      <c r="CI1238" s="146">
        <f t="shared" si="1981"/>
        <v>0</v>
      </c>
      <c r="CJ1238" s="146">
        <f t="shared" si="1982"/>
        <v>0</v>
      </c>
      <c r="CK1238" s="146">
        <f t="shared" si="1983"/>
        <v>0</v>
      </c>
      <c r="CL1238" s="146">
        <f t="shared" si="1984"/>
        <v>0</v>
      </c>
      <c r="CM1238" s="146">
        <f t="shared" si="1985"/>
        <v>0</v>
      </c>
      <c r="CN1238" s="146">
        <f t="shared" si="1986"/>
        <v>0</v>
      </c>
      <c r="CO1238" s="146">
        <f t="shared" si="1987"/>
        <v>2.5</v>
      </c>
      <c r="CP1238" s="146">
        <f t="shared" si="1988"/>
        <v>2.5</v>
      </c>
      <c r="CQ1238" s="146">
        <f t="shared" si="1989"/>
        <v>2.5</v>
      </c>
      <c r="CR1238" s="146">
        <f t="shared" si="1990"/>
        <v>2.5</v>
      </c>
      <c r="CS1238" s="146">
        <f t="shared" si="1991"/>
        <v>2.5</v>
      </c>
      <c r="CT1238" s="146">
        <f t="shared" si="1992"/>
        <v>2.5</v>
      </c>
      <c r="CU1238" s="146">
        <f t="shared" si="1993"/>
        <v>2.5</v>
      </c>
      <c r="CV1238" s="146">
        <f t="shared" si="1994"/>
        <v>2.5</v>
      </c>
      <c r="CW1238" s="146">
        <f t="shared" si="1995"/>
        <v>2.5</v>
      </c>
      <c r="CX1238" s="146">
        <f t="shared" si="1996"/>
        <v>2.5</v>
      </c>
      <c r="CY1238" s="146">
        <f t="shared" si="1997"/>
        <v>2.5</v>
      </c>
      <c r="CZ1238" s="146">
        <f t="shared" si="1998"/>
        <v>2.5</v>
      </c>
      <c r="DA1238" s="146">
        <f t="shared" si="1999"/>
        <v>2.5</v>
      </c>
      <c r="DB1238" s="146">
        <f t="shared" si="2000"/>
        <v>2.5</v>
      </c>
      <c r="DC1238" s="146">
        <f t="shared" si="2001"/>
        <v>2.5</v>
      </c>
      <c r="DD1238" s="146">
        <f t="shared" si="2002"/>
        <v>0</v>
      </c>
      <c r="DE1238" s="146">
        <f t="shared" si="2003"/>
        <v>0</v>
      </c>
      <c r="DF1238" s="146">
        <f t="shared" si="2004"/>
        <v>0</v>
      </c>
      <c r="DG1238" s="146">
        <f t="shared" si="2005"/>
        <v>0</v>
      </c>
      <c r="DH1238" s="146">
        <f t="shared" si="2006"/>
        <v>0</v>
      </c>
      <c r="DI1238" s="146">
        <f t="shared" si="2007"/>
        <v>0</v>
      </c>
      <c r="DJ1238" s="146">
        <f t="shared" si="2008"/>
        <v>0</v>
      </c>
      <c r="DK1238" s="146">
        <f t="shared" si="2009"/>
        <v>0</v>
      </c>
      <c r="DL1238" s="146">
        <f t="shared" si="2010"/>
        <v>0</v>
      </c>
      <c r="DM1238" s="146">
        <f t="shared" si="2011"/>
        <v>0</v>
      </c>
      <c r="DN1238" s="65">
        <f t="shared" si="1958"/>
        <v>37.5</v>
      </c>
      <c r="DO1238" s="57" t="str">
        <f t="shared" si="1959"/>
        <v/>
      </c>
      <c r="DP1238" s="57" t="str">
        <f t="shared" si="1947"/>
        <v/>
      </c>
      <c r="DQ1238" s="58">
        <f t="shared" si="1948"/>
        <v>37.5</v>
      </c>
      <c r="DR1238" s="1">
        <f t="shared" si="1960"/>
        <v>2</v>
      </c>
      <c r="DS1238" s="168" t="e">
        <f>IF(AND(DR1238=#REF!,BL1238=#REF!),'Tiến độ'!D1238,"")</f>
        <v>#REF!</v>
      </c>
    </row>
    <row r="1239" spans="1:123" ht="11.25" customHeight="1">
      <c r="A1239" s="310" t="str">
        <f>IF(B1239="","",MAX($A$7:A1238)+1)</f>
        <v/>
      </c>
      <c r="B1239" s="313"/>
      <c r="C1239" s="91" t="s">
        <v>8</v>
      </c>
      <c r="D1239" s="92"/>
      <c r="E1239" s="93">
        <f>SUM(E1222:E1238)</f>
        <v>45</v>
      </c>
      <c r="F1239" s="131"/>
      <c r="G1239" s="132"/>
      <c r="H1239" s="133"/>
      <c r="I1239" s="134"/>
      <c r="J1239" s="30"/>
      <c r="K1239" s="96">
        <f t="shared" ref="K1239:AH1239" si="2022">SUM(K1222:K1238)</f>
        <v>0</v>
      </c>
      <c r="L1239" s="97">
        <f t="shared" si="2022"/>
        <v>0</v>
      </c>
      <c r="M1239" s="97">
        <f t="shared" si="2022"/>
        <v>0</v>
      </c>
      <c r="N1239" s="98">
        <f t="shared" si="2022"/>
        <v>0</v>
      </c>
      <c r="O1239" s="96">
        <f t="shared" si="2022"/>
        <v>0</v>
      </c>
      <c r="P1239" s="97">
        <f t="shared" si="2022"/>
        <v>0</v>
      </c>
      <c r="Q1239" s="97">
        <f t="shared" si="2022"/>
        <v>23</v>
      </c>
      <c r="R1239" s="98">
        <f t="shared" si="2022"/>
        <v>23</v>
      </c>
      <c r="S1239" s="96">
        <f t="shared" si="2022"/>
        <v>23</v>
      </c>
      <c r="T1239" s="97">
        <f t="shared" si="2022"/>
        <v>23</v>
      </c>
      <c r="U1239" s="97">
        <f t="shared" si="2022"/>
        <v>23</v>
      </c>
      <c r="V1239" s="97">
        <f t="shared" si="2022"/>
        <v>23</v>
      </c>
      <c r="W1239" s="98">
        <f t="shared" si="2022"/>
        <v>23</v>
      </c>
      <c r="X1239" s="96">
        <f t="shared" si="2022"/>
        <v>23</v>
      </c>
      <c r="Y1239" s="97">
        <f t="shared" si="2022"/>
        <v>23</v>
      </c>
      <c r="Z1239" s="97">
        <f t="shared" si="2022"/>
        <v>23</v>
      </c>
      <c r="AA1239" s="98">
        <f t="shared" si="2022"/>
        <v>23</v>
      </c>
      <c r="AB1239" s="96">
        <f t="shared" si="2022"/>
        <v>23</v>
      </c>
      <c r="AC1239" s="97">
        <f t="shared" si="2022"/>
        <v>23</v>
      </c>
      <c r="AD1239" s="97">
        <f t="shared" si="2022"/>
        <v>20</v>
      </c>
      <c r="AE1239" s="98">
        <f t="shared" si="2022"/>
        <v>20</v>
      </c>
      <c r="AF1239" s="96">
        <f t="shared" si="2022"/>
        <v>0</v>
      </c>
      <c r="AG1239" s="97">
        <f t="shared" si="2022"/>
        <v>0</v>
      </c>
      <c r="AH1239" s="97">
        <f t="shared" si="2022"/>
        <v>0</v>
      </c>
      <c r="AI1239" s="362"/>
      <c r="AJ1239" s="363"/>
      <c r="AK1239" s="96">
        <f t="shared" ref="AK1239:BD1239" si="2023">SUM(AK1222:AK1238)</f>
        <v>0</v>
      </c>
      <c r="AL1239" s="97">
        <f t="shared" si="2023"/>
        <v>34</v>
      </c>
      <c r="AM1239" s="97">
        <f t="shared" si="2023"/>
        <v>34</v>
      </c>
      <c r="AN1239" s="98">
        <f t="shared" si="2023"/>
        <v>34</v>
      </c>
      <c r="AO1239" s="96">
        <f t="shared" si="2023"/>
        <v>34</v>
      </c>
      <c r="AP1239" s="97">
        <f t="shared" si="2023"/>
        <v>34</v>
      </c>
      <c r="AQ1239" s="97">
        <f t="shared" si="2023"/>
        <v>34</v>
      </c>
      <c r="AR1239" s="98">
        <f t="shared" si="2023"/>
        <v>34</v>
      </c>
      <c r="AS1239" s="99">
        <f t="shared" si="2023"/>
        <v>34</v>
      </c>
      <c r="AT1239" s="97">
        <f t="shared" si="2023"/>
        <v>34</v>
      </c>
      <c r="AU1239" s="97">
        <f t="shared" si="2023"/>
        <v>34</v>
      </c>
      <c r="AV1239" s="100">
        <f t="shared" si="2023"/>
        <v>34</v>
      </c>
      <c r="AW1239" s="96">
        <f t="shared" si="2023"/>
        <v>34</v>
      </c>
      <c r="AX1239" s="97">
        <f t="shared" si="2023"/>
        <v>34</v>
      </c>
      <c r="AY1239" s="97">
        <f t="shared" si="2023"/>
        <v>31</v>
      </c>
      <c r="AZ1239" s="97">
        <f t="shared" si="2023"/>
        <v>31</v>
      </c>
      <c r="BA1239" s="98">
        <f t="shared" si="2023"/>
        <v>0</v>
      </c>
      <c r="BB1239" s="99">
        <f t="shared" si="2023"/>
        <v>0</v>
      </c>
      <c r="BC1239" s="97">
        <f t="shared" si="2023"/>
        <v>0</v>
      </c>
      <c r="BD1239" s="97">
        <f t="shared" si="2023"/>
        <v>0</v>
      </c>
      <c r="BE1239" s="321"/>
      <c r="BF1239" s="322"/>
      <c r="BG1239" s="322"/>
      <c r="BH1239" s="322"/>
      <c r="BI1239" s="322"/>
      <c r="BJ1239" s="323"/>
      <c r="BK1239" s="47"/>
      <c r="BL1239" s="47"/>
      <c r="BN1239" s="146">
        <f t="shared" si="2013"/>
        <v>0</v>
      </c>
      <c r="BO1239" s="146">
        <f t="shared" si="1961"/>
        <v>0</v>
      </c>
      <c r="BP1239" s="146">
        <f t="shared" si="1962"/>
        <v>0</v>
      </c>
      <c r="BQ1239" s="146">
        <f t="shared" si="1963"/>
        <v>0</v>
      </c>
      <c r="BR1239" s="146">
        <f t="shared" si="1964"/>
        <v>0</v>
      </c>
      <c r="BS1239" s="146">
        <f t="shared" si="1965"/>
        <v>0</v>
      </c>
      <c r="BT1239" s="146">
        <f t="shared" si="1966"/>
        <v>0</v>
      </c>
      <c r="BU1239" s="146">
        <f t="shared" si="1967"/>
        <v>0</v>
      </c>
      <c r="BV1239" s="146">
        <f t="shared" si="1968"/>
        <v>0</v>
      </c>
      <c r="BW1239" s="146">
        <f t="shared" si="1969"/>
        <v>0</v>
      </c>
      <c r="BX1239" s="146">
        <f t="shared" si="1970"/>
        <v>0</v>
      </c>
      <c r="BY1239" s="146">
        <f t="shared" si="1971"/>
        <v>0</v>
      </c>
      <c r="BZ1239" s="146">
        <f t="shared" si="1972"/>
        <v>0</v>
      </c>
      <c r="CA1239" s="146">
        <f t="shared" si="1973"/>
        <v>0</v>
      </c>
      <c r="CB1239" s="146">
        <f t="shared" si="1974"/>
        <v>0</v>
      </c>
      <c r="CC1239" s="146">
        <f t="shared" si="1975"/>
        <v>0</v>
      </c>
      <c r="CD1239" s="146">
        <f t="shared" si="1976"/>
        <v>0</v>
      </c>
      <c r="CE1239" s="146">
        <f t="shared" si="1977"/>
        <v>0</v>
      </c>
      <c r="CF1239" s="146">
        <f t="shared" si="1978"/>
        <v>0</v>
      </c>
      <c r="CG1239" s="146">
        <f t="shared" si="1979"/>
        <v>0</v>
      </c>
      <c r="CH1239" s="146">
        <f t="shared" si="1980"/>
        <v>0</v>
      </c>
      <c r="CI1239" s="146">
        <f t="shared" si="1981"/>
        <v>0</v>
      </c>
      <c r="CJ1239" s="146">
        <f t="shared" si="1982"/>
        <v>0</v>
      </c>
      <c r="CK1239" s="146">
        <f t="shared" si="1983"/>
        <v>0</v>
      </c>
      <c r="CL1239" s="146">
        <f t="shared" si="1984"/>
        <v>0</v>
      </c>
      <c r="CM1239" s="146">
        <f t="shared" si="1985"/>
        <v>0</v>
      </c>
      <c r="CN1239" s="146">
        <f t="shared" si="1986"/>
        <v>0</v>
      </c>
      <c r="CO1239" s="146">
        <f t="shared" si="1987"/>
        <v>0</v>
      </c>
      <c r="CP1239" s="146">
        <f t="shared" si="1988"/>
        <v>0</v>
      </c>
      <c r="CQ1239" s="146">
        <f t="shared" si="1989"/>
        <v>0</v>
      </c>
      <c r="CR1239" s="146">
        <f t="shared" si="1990"/>
        <v>0</v>
      </c>
      <c r="CS1239" s="146">
        <f t="shared" si="1991"/>
        <v>0</v>
      </c>
      <c r="CT1239" s="146">
        <f t="shared" si="1992"/>
        <v>0</v>
      </c>
      <c r="CU1239" s="146">
        <f t="shared" si="1993"/>
        <v>0</v>
      </c>
      <c r="CV1239" s="146">
        <f t="shared" si="1994"/>
        <v>0</v>
      </c>
      <c r="CW1239" s="146">
        <f t="shared" si="1995"/>
        <v>0</v>
      </c>
      <c r="CX1239" s="146">
        <f t="shared" si="1996"/>
        <v>0</v>
      </c>
      <c r="CY1239" s="146">
        <f t="shared" si="1997"/>
        <v>0</v>
      </c>
      <c r="CZ1239" s="146">
        <f t="shared" si="1998"/>
        <v>0</v>
      </c>
      <c r="DA1239" s="146">
        <f t="shared" si="1999"/>
        <v>0</v>
      </c>
      <c r="DB1239" s="146">
        <f t="shared" si="2000"/>
        <v>0</v>
      </c>
      <c r="DC1239" s="146">
        <f t="shared" si="2001"/>
        <v>0</v>
      </c>
      <c r="DD1239" s="146">
        <f t="shared" si="2002"/>
        <v>0</v>
      </c>
      <c r="DE1239" s="146">
        <f t="shared" si="2003"/>
        <v>0</v>
      </c>
      <c r="DF1239" s="146">
        <f t="shared" si="2004"/>
        <v>0</v>
      </c>
      <c r="DG1239" s="146">
        <f t="shared" si="2005"/>
        <v>0</v>
      </c>
      <c r="DH1239" s="146">
        <f t="shared" si="2006"/>
        <v>0</v>
      </c>
      <c r="DI1239" s="146">
        <f t="shared" si="2007"/>
        <v>0</v>
      </c>
      <c r="DJ1239" s="146">
        <f t="shared" si="2008"/>
        <v>0</v>
      </c>
      <c r="DK1239" s="146">
        <f t="shared" si="2009"/>
        <v>0</v>
      </c>
      <c r="DL1239" s="146">
        <f t="shared" si="2010"/>
        <v>0</v>
      </c>
      <c r="DM1239" s="146">
        <f t="shared" si="2011"/>
        <v>0</v>
      </c>
      <c r="DN1239" s="54"/>
      <c r="DO1239" s="55"/>
      <c r="DP1239" s="55"/>
      <c r="DQ1239" s="56"/>
      <c r="DS1239" s="168" t="e">
        <f>IF(AND(DR1239=#REF!,BL1239=#REF!),'Tiến độ'!D1239,"")</f>
        <v>#REF!</v>
      </c>
    </row>
    <row r="1240" spans="1:123" ht="11.25" customHeight="1">
      <c r="A1240" s="308">
        <f>IF(B1240="","",MAX($A$7:A1239)+1)</f>
        <v>82</v>
      </c>
      <c r="B1240" s="311" t="s">
        <v>1002</v>
      </c>
      <c r="C1240" s="255" t="s">
        <v>1025</v>
      </c>
      <c r="D1240" s="68" t="s">
        <v>1011</v>
      </c>
      <c r="E1240" s="69">
        <v>2</v>
      </c>
      <c r="F1240" s="70">
        <v>39</v>
      </c>
      <c r="G1240" s="71"/>
      <c r="H1240" s="72">
        <v>3</v>
      </c>
      <c r="I1240" s="73"/>
      <c r="J1240" s="24"/>
      <c r="K1240" s="74"/>
      <c r="L1240" s="75"/>
      <c r="M1240" s="75"/>
      <c r="N1240" s="76" t="s">
        <v>874</v>
      </c>
      <c r="O1240" s="74" t="s">
        <v>987</v>
      </c>
      <c r="P1240" s="75" t="s">
        <v>987</v>
      </c>
      <c r="Q1240" s="75">
        <v>7</v>
      </c>
      <c r="R1240" s="76">
        <v>7</v>
      </c>
      <c r="S1240" s="74">
        <v>7</v>
      </c>
      <c r="T1240" s="75">
        <v>7</v>
      </c>
      <c r="U1240" s="75">
        <v>7</v>
      </c>
      <c r="V1240" s="75">
        <v>4</v>
      </c>
      <c r="W1240" s="76"/>
      <c r="X1240" s="74"/>
      <c r="Y1240" s="75"/>
      <c r="Z1240" s="75"/>
      <c r="AA1240" s="76"/>
      <c r="AB1240" s="74"/>
      <c r="AC1240" s="75"/>
      <c r="AD1240" s="75"/>
      <c r="AE1240" s="76"/>
      <c r="AF1240" s="74" t="s">
        <v>163</v>
      </c>
      <c r="AG1240" s="75" t="s">
        <v>163</v>
      </c>
      <c r="AH1240" s="75" t="s">
        <v>163</v>
      </c>
      <c r="AI1240" s="362"/>
      <c r="AJ1240" s="363"/>
      <c r="AK1240" s="74" t="s">
        <v>166</v>
      </c>
      <c r="AL1240" s="75"/>
      <c r="AM1240" s="75"/>
      <c r="AN1240" s="76"/>
      <c r="AO1240" s="74"/>
      <c r="AP1240" s="75"/>
      <c r="AQ1240" s="75"/>
      <c r="AR1240" s="76"/>
      <c r="AS1240" s="77"/>
      <c r="AT1240" s="75"/>
      <c r="AU1240" s="75"/>
      <c r="AV1240" s="78"/>
      <c r="AW1240" s="74"/>
      <c r="AX1240" s="75"/>
      <c r="AY1240" s="75"/>
      <c r="AZ1240" s="75"/>
      <c r="BA1240" s="76"/>
      <c r="BB1240" s="77"/>
      <c r="BC1240" s="75"/>
      <c r="BD1240" s="75"/>
      <c r="BE1240" s="321"/>
      <c r="BF1240" s="322"/>
      <c r="BG1240" s="322"/>
      <c r="BH1240" s="322"/>
      <c r="BI1240" s="322"/>
      <c r="BJ1240" s="323"/>
      <c r="BK1240" s="45" t="s">
        <v>1077</v>
      </c>
      <c r="BL1240" s="45" t="s">
        <v>56</v>
      </c>
      <c r="BN1240" s="146">
        <f t="shared" si="2013"/>
        <v>0</v>
      </c>
      <c r="BO1240" s="146">
        <f t="shared" si="1961"/>
        <v>0</v>
      </c>
      <c r="BP1240" s="146">
        <f t="shared" si="1962"/>
        <v>0</v>
      </c>
      <c r="BQ1240" s="146">
        <f t="shared" si="1963"/>
        <v>0</v>
      </c>
      <c r="BR1240" s="146">
        <f t="shared" si="1964"/>
        <v>0</v>
      </c>
      <c r="BS1240" s="146">
        <f t="shared" si="1965"/>
        <v>0</v>
      </c>
      <c r="BT1240" s="146">
        <f t="shared" si="1966"/>
        <v>21</v>
      </c>
      <c r="BU1240" s="146">
        <f t="shared" si="1967"/>
        <v>21</v>
      </c>
      <c r="BV1240" s="146">
        <f t="shared" si="1968"/>
        <v>21</v>
      </c>
      <c r="BW1240" s="146">
        <f t="shared" si="1969"/>
        <v>21</v>
      </c>
      <c r="BX1240" s="146">
        <f t="shared" si="1970"/>
        <v>21</v>
      </c>
      <c r="BY1240" s="146">
        <f t="shared" si="1971"/>
        <v>12</v>
      </c>
      <c r="BZ1240" s="146">
        <f t="shared" si="1972"/>
        <v>0</v>
      </c>
      <c r="CA1240" s="146">
        <f t="shared" si="1973"/>
        <v>0</v>
      </c>
      <c r="CB1240" s="146">
        <f t="shared" si="1974"/>
        <v>0</v>
      </c>
      <c r="CC1240" s="146">
        <f t="shared" si="1975"/>
        <v>0</v>
      </c>
      <c r="CD1240" s="146">
        <f t="shared" si="1976"/>
        <v>0</v>
      </c>
      <c r="CE1240" s="146">
        <f t="shared" si="1977"/>
        <v>0</v>
      </c>
      <c r="CF1240" s="146">
        <f t="shared" si="1978"/>
        <v>0</v>
      </c>
      <c r="CG1240" s="146">
        <f t="shared" si="1979"/>
        <v>0</v>
      </c>
      <c r="CH1240" s="146">
        <f t="shared" si="1980"/>
        <v>0</v>
      </c>
      <c r="CI1240" s="146">
        <f t="shared" si="1981"/>
        <v>0</v>
      </c>
      <c r="CJ1240" s="146">
        <f t="shared" si="1982"/>
        <v>0</v>
      </c>
      <c r="CK1240" s="146">
        <f t="shared" si="1983"/>
        <v>0</v>
      </c>
      <c r="CL1240" s="146">
        <f t="shared" si="1984"/>
        <v>0</v>
      </c>
      <c r="CM1240" s="146">
        <f t="shared" si="1985"/>
        <v>0</v>
      </c>
      <c r="CN1240" s="146">
        <f t="shared" si="1986"/>
        <v>0</v>
      </c>
      <c r="CO1240" s="146">
        <f t="shared" si="1987"/>
        <v>0</v>
      </c>
      <c r="CP1240" s="146">
        <f t="shared" si="1988"/>
        <v>0</v>
      </c>
      <c r="CQ1240" s="146">
        <f t="shared" si="1989"/>
        <v>0</v>
      </c>
      <c r="CR1240" s="146">
        <f t="shared" si="1990"/>
        <v>0</v>
      </c>
      <c r="CS1240" s="146">
        <f t="shared" si="1991"/>
        <v>0</v>
      </c>
      <c r="CT1240" s="146">
        <f t="shared" si="1992"/>
        <v>0</v>
      </c>
      <c r="CU1240" s="146">
        <f t="shared" si="1993"/>
        <v>0</v>
      </c>
      <c r="CV1240" s="146">
        <f t="shared" si="1994"/>
        <v>0</v>
      </c>
      <c r="CW1240" s="146">
        <f t="shared" si="1995"/>
        <v>0</v>
      </c>
      <c r="CX1240" s="146">
        <f t="shared" si="1996"/>
        <v>0</v>
      </c>
      <c r="CY1240" s="146">
        <f t="shared" si="1997"/>
        <v>0</v>
      </c>
      <c r="CZ1240" s="146">
        <f t="shared" si="1998"/>
        <v>0</v>
      </c>
      <c r="DA1240" s="146">
        <f t="shared" si="1999"/>
        <v>0</v>
      </c>
      <c r="DB1240" s="146">
        <f t="shared" si="2000"/>
        <v>0</v>
      </c>
      <c r="DC1240" s="146">
        <f t="shared" si="2001"/>
        <v>0</v>
      </c>
      <c r="DD1240" s="146">
        <f t="shared" si="2002"/>
        <v>0</v>
      </c>
      <c r="DE1240" s="146">
        <f t="shared" si="2003"/>
        <v>0</v>
      </c>
      <c r="DF1240" s="146">
        <f t="shared" si="2004"/>
        <v>0</v>
      </c>
      <c r="DG1240" s="146">
        <f t="shared" si="2005"/>
        <v>0</v>
      </c>
      <c r="DH1240" s="146">
        <f t="shared" si="2006"/>
        <v>0</v>
      </c>
      <c r="DI1240" s="146">
        <f t="shared" si="2007"/>
        <v>0</v>
      </c>
      <c r="DJ1240" s="146">
        <f t="shared" si="2008"/>
        <v>0</v>
      </c>
      <c r="DK1240" s="146">
        <f t="shared" si="2009"/>
        <v>0</v>
      </c>
      <c r="DL1240" s="146">
        <f t="shared" si="2010"/>
        <v>0</v>
      </c>
      <c r="DM1240" s="146">
        <f t="shared" si="2011"/>
        <v>0</v>
      </c>
      <c r="DN1240" s="63">
        <f t="shared" ref="DN1240:DN1256" si="2024">F1240*H1240</f>
        <v>117</v>
      </c>
      <c r="DO1240" s="50">
        <f t="shared" ref="DO1240:DO1256" si="2025">IF(COUNTA(K1240:AC1240)&gt;0,DN1240,"")</f>
        <v>117</v>
      </c>
      <c r="DP1240" s="50" t="str">
        <f t="shared" si="1947"/>
        <v/>
      </c>
      <c r="DQ1240" s="51" t="str">
        <f t="shared" si="1948"/>
        <v/>
      </c>
      <c r="DR1240" s="1">
        <f t="shared" ref="DR1240:DR1256" si="2026">IF(DQ1240="",1,2)</f>
        <v>1</v>
      </c>
      <c r="DS1240" s="168" t="e">
        <f>IF(AND(DR1240=#REF!,BL1240=#REF!),'Tiến độ'!D1240,"")</f>
        <v>#REF!</v>
      </c>
    </row>
    <row r="1241" spans="1:123" ht="11.25" customHeight="1">
      <c r="A1241" s="309" t="str">
        <f>IF(B1241="","",MAX($A$7:A1240)+1)</f>
        <v/>
      </c>
      <c r="B1241" s="312"/>
      <c r="C1241" s="254" t="s">
        <v>784</v>
      </c>
      <c r="D1241" s="102" t="s">
        <v>442</v>
      </c>
      <c r="E1241" s="103">
        <v>3</v>
      </c>
      <c r="F1241" s="104">
        <v>60</v>
      </c>
      <c r="G1241" s="105"/>
      <c r="H1241" s="106">
        <f>H1240</f>
        <v>3</v>
      </c>
      <c r="I1241" s="107">
        <f>I1240</f>
        <v>0</v>
      </c>
      <c r="J1241" s="28"/>
      <c r="K1241" s="108"/>
      <c r="L1241" s="109"/>
      <c r="M1241" s="109"/>
      <c r="N1241" s="110"/>
      <c r="O1241" s="108"/>
      <c r="P1241" s="109"/>
      <c r="Q1241" s="109"/>
      <c r="R1241" s="110"/>
      <c r="S1241" s="108"/>
      <c r="T1241" s="109"/>
      <c r="U1241" s="109"/>
      <c r="V1241" s="109">
        <v>3</v>
      </c>
      <c r="W1241" s="110">
        <v>7</v>
      </c>
      <c r="X1241" s="108">
        <v>7</v>
      </c>
      <c r="Y1241" s="109">
        <v>7</v>
      </c>
      <c r="Z1241" s="109">
        <v>7</v>
      </c>
      <c r="AA1241" s="110">
        <v>7</v>
      </c>
      <c r="AB1241" s="108">
        <v>7</v>
      </c>
      <c r="AC1241" s="109">
        <v>7</v>
      </c>
      <c r="AD1241" s="109">
        <v>7</v>
      </c>
      <c r="AE1241" s="110">
        <v>1</v>
      </c>
      <c r="AF1241" s="108" t="s">
        <v>163</v>
      </c>
      <c r="AG1241" s="109" t="s">
        <v>163</v>
      </c>
      <c r="AH1241" s="109" t="s">
        <v>163</v>
      </c>
      <c r="AI1241" s="362"/>
      <c r="AJ1241" s="363"/>
      <c r="AK1241" s="108" t="s">
        <v>166</v>
      </c>
      <c r="AL1241" s="109"/>
      <c r="AM1241" s="109"/>
      <c r="AN1241" s="110"/>
      <c r="AO1241" s="108"/>
      <c r="AP1241" s="109"/>
      <c r="AQ1241" s="109"/>
      <c r="AR1241" s="110"/>
      <c r="AS1241" s="111"/>
      <c r="AT1241" s="109"/>
      <c r="AU1241" s="109"/>
      <c r="AV1241" s="112"/>
      <c r="AW1241" s="108"/>
      <c r="AX1241" s="109"/>
      <c r="AY1241" s="109"/>
      <c r="AZ1241" s="109"/>
      <c r="BA1241" s="110"/>
      <c r="BB1241" s="111"/>
      <c r="BC1241" s="109"/>
      <c r="BD1241" s="109"/>
      <c r="BE1241" s="321"/>
      <c r="BF1241" s="322"/>
      <c r="BG1241" s="322"/>
      <c r="BH1241" s="322"/>
      <c r="BI1241" s="322"/>
      <c r="BJ1241" s="323"/>
      <c r="BK1241" s="48" t="s">
        <v>1077</v>
      </c>
      <c r="BL1241" s="48" t="s">
        <v>56</v>
      </c>
      <c r="BN1241" s="146">
        <f t="shared" si="2013"/>
        <v>0</v>
      </c>
      <c r="BO1241" s="146">
        <f t="shared" si="1961"/>
        <v>0</v>
      </c>
      <c r="BP1241" s="146">
        <f t="shared" si="1962"/>
        <v>0</v>
      </c>
      <c r="BQ1241" s="146">
        <f t="shared" si="1963"/>
        <v>0</v>
      </c>
      <c r="BR1241" s="146">
        <f t="shared" si="1964"/>
        <v>0</v>
      </c>
      <c r="BS1241" s="146">
        <f t="shared" si="1965"/>
        <v>0</v>
      </c>
      <c r="BT1241" s="146">
        <f t="shared" si="1966"/>
        <v>0</v>
      </c>
      <c r="BU1241" s="146">
        <f t="shared" si="1967"/>
        <v>0</v>
      </c>
      <c r="BV1241" s="146">
        <f t="shared" si="1968"/>
        <v>0</v>
      </c>
      <c r="BW1241" s="146">
        <f t="shared" si="1969"/>
        <v>0</v>
      </c>
      <c r="BX1241" s="146">
        <f t="shared" si="1970"/>
        <v>0</v>
      </c>
      <c r="BY1241" s="146">
        <f t="shared" si="1971"/>
        <v>9</v>
      </c>
      <c r="BZ1241" s="146">
        <f t="shared" si="1972"/>
        <v>21</v>
      </c>
      <c r="CA1241" s="146">
        <f t="shared" si="1973"/>
        <v>21</v>
      </c>
      <c r="CB1241" s="146">
        <f t="shared" si="1974"/>
        <v>21</v>
      </c>
      <c r="CC1241" s="146">
        <f t="shared" si="1975"/>
        <v>21</v>
      </c>
      <c r="CD1241" s="146">
        <f t="shared" si="1976"/>
        <v>21</v>
      </c>
      <c r="CE1241" s="146">
        <f t="shared" si="1977"/>
        <v>21</v>
      </c>
      <c r="CF1241" s="146">
        <f t="shared" si="1978"/>
        <v>21</v>
      </c>
      <c r="CG1241" s="146">
        <f t="shared" si="1979"/>
        <v>21</v>
      </c>
      <c r="CH1241" s="146">
        <f t="shared" si="1980"/>
        <v>3</v>
      </c>
      <c r="CI1241" s="146">
        <f t="shared" si="1981"/>
        <v>0</v>
      </c>
      <c r="CJ1241" s="146">
        <f t="shared" si="1982"/>
        <v>0</v>
      </c>
      <c r="CK1241" s="146">
        <f t="shared" si="1983"/>
        <v>0</v>
      </c>
      <c r="CL1241" s="146">
        <f t="shared" si="1984"/>
        <v>0</v>
      </c>
      <c r="CM1241" s="146">
        <f t="shared" si="1985"/>
        <v>0</v>
      </c>
      <c r="CN1241" s="146">
        <f t="shared" si="1986"/>
        <v>0</v>
      </c>
      <c r="CO1241" s="146">
        <f t="shared" si="1987"/>
        <v>0</v>
      </c>
      <c r="CP1241" s="146">
        <f t="shared" si="1988"/>
        <v>0</v>
      </c>
      <c r="CQ1241" s="146">
        <f t="shared" si="1989"/>
        <v>0</v>
      </c>
      <c r="CR1241" s="146">
        <f t="shared" si="1990"/>
        <v>0</v>
      </c>
      <c r="CS1241" s="146">
        <f t="shared" si="1991"/>
        <v>0</v>
      </c>
      <c r="CT1241" s="146">
        <f t="shared" si="1992"/>
        <v>0</v>
      </c>
      <c r="CU1241" s="146">
        <f t="shared" si="1993"/>
        <v>0</v>
      </c>
      <c r="CV1241" s="146">
        <f t="shared" si="1994"/>
        <v>0</v>
      </c>
      <c r="CW1241" s="146">
        <f t="shared" si="1995"/>
        <v>0</v>
      </c>
      <c r="CX1241" s="146">
        <f t="shared" si="1996"/>
        <v>0</v>
      </c>
      <c r="CY1241" s="146">
        <f t="shared" si="1997"/>
        <v>0</v>
      </c>
      <c r="CZ1241" s="146">
        <f t="shared" si="1998"/>
        <v>0</v>
      </c>
      <c r="DA1241" s="146">
        <f t="shared" si="1999"/>
        <v>0</v>
      </c>
      <c r="DB1241" s="146">
        <f t="shared" si="2000"/>
        <v>0</v>
      </c>
      <c r="DC1241" s="146">
        <f t="shared" si="2001"/>
        <v>0</v>
      </c>
      <c r="DD1241" s="146">
        <f t="shared" si="2002"/>
        <v>0</v>
      </c>
      <c r="DE1241" s="146">
        <f t="shared" si="2003"/>
        <v>0</v>
      </c>
      <c r="DF1241" s="146">
        <f t="shared" si="2004"/>
        <v>0</v>
      </c>
      <c r="DG1241" s="146">
        <f t="shared" si="2005"/>
        <v>0</v>
      </c>
      <c r="DH1241" s="146">
        <f t="shared" si="2006"/>
        <v>0</v>
      </c>
      <c r="DI1241" s="146">
        <f t="shared" si="2007"/>
        <v>0</v>
      </c>
      <c r="DJ1241" s="146">
        <f t="shared" si="2008"/>
        <v>0</v>
      </c>
      <c r="DK1241" s="146">
        <f t="shared" si="2009"/>
        <v>0</v>
      </c>
      <c r="DL1241" s="146">
        <f t="shared" si="2010"/>
        <v>0</v>
      </c>
      <c r="DM1241" s="146">
        <f t="shared" si="2011"/>
        <v>0</v>
      </c>
      <c r="DN1241" s="65">
        <f t="shared" si="2024"/>
        <v>180</v>
      </c>
      <c r="DO1241" s="57">
        <f t="shared" si="2025"/>
        <v>180</v>
      </c>
      <c r="DP1241" s="57" t="str">
        <f t="shared" si="1947"/>
        <v/>
      </c>
      <c r="DQ1241" s="58" t="str">
        <f t="shared" si="1948"/>
        <v/>
      </c>
      <c r="DR1241" s="1">
        <f t="shared" si="2026"/>
        <v>1</v>
      </c>
      <c r="DS1241" s="168" t="e">
        <f>IF(AND(DR1241=#REF!,BL1241=#REF!),'Tiến độ'!D1241,"")</f>
        <v>#REF!</v>
      </c>
    </row>
    <row r="1242" spans="1:123" ht="11.25" customHeight="1">
      <c r="A1242" s="309" t="str">
        <f>IF(B1242="","",MAX($A$7:A1241)+1)</f>
        <v/>
      </c>
      <c r="B1242" s="312"/>
      <c r="C1242" s="254" t="s">
        <v>573</v>
      </c>
      <c r="D1242" s="102" t="s">
        <v>574</v>
      </c>
      <c r="E1242" s="103">
        <v>2</v>
      </c>
      <c r="F1242" s="104">
        <v>30</v>
      </c>
      <c r="G1242" s="105"/>
      <c r="H1242" s="106">
        <f t="shared" ref="H1242:H1256" si="2027">H1241</f>
        <v>3</v>
      </c>
      <c r="I1242" s="107">
        <f t="shared" ref="I1242:I1256" si="2028">I1241</f>
        <v>0</v>
      </c>
      <c r="J1242" s="28"/>
      <c r="K1242" s="108"/>
      <c r="L1242" s="109"/>
      <c r="M1242" s="109"/>
      <c r="N1242" s="110"/>
      <c r="O1242" s="108"/>
      <c r="P1242" s="109"/>
      <c r="Q1242" s="109">
        <v>2</v>
      </c>
      <c r="R1242" s="110">
        <v>2</v>
      </c>
      <c r="S1242" s="108">
        <v>2</v>
      </c>
      <c r="T1242" s="109">
        <v>2</v>
      </c>
      <c r="U1242" s="109">
        <v>2</v>
      </c>
      <c r="V1242" s="109">
        <v>2</v>
      </c>
      <c r="W1242" s="110">
        <v>2</v>
      </c>
      <c r="X1242" s="108">
        <v>2</v>
      </c>
      <c r="Y1242" s="109">
        <v>2</v>
      </c>
      <c r="Z1242" s="109">
        <v>2</v>
      </c>
      <c r="AA1242" s="110">
        <v>2</v>
      </c>
      <c r="AB1242" s="108">
        <v>2</v>
      </c>
      <c r="AC1242" s="109">
        <v>2</v>
      </c>
      <c r="AD1242" s="109">
        <v>2</v>
      </c>
      <c r="AE1242" s="110">
        <v>2</v>
      </c>
      <c r="AF1242" s="108" t="s">
        <v>163</v>
      </c>
      <c r="AG1242" s="109" t="s">
        <v>163</v>
      </c>
      <c r="AH1242" s="109" t="s">
        <v>163</v>
      </c>
      <c r="AI1242" s="362"/>
      <c r="AJ1242" s="363"/>
      <c r="AK1242" s="108" t="s">
        <v>166</v>
      </c>
      <c r="AL1242" s="109"/>
      <c r="AM1242" s="109"/>
      <c r="AN1242" s="110"/>
      <c r="AO1242" s="108"/>
      <c r="AP1242" s="109"/>
      <c r="AQ1242" s="109"/>
      <c r="AR1242" s="110"/>
      <c r="AS1242" s="111"/>
      <c r="AT1242" s="109"/>
      <c r="AU1242" s="109"/>
      <c r="AV1242" s="112"/>
      <c r="AW1242" s="108"/>
      <c r="AX1242" s="109"/>
      <c r="AY1242" s="109"/>
      <c r="AZ1242" s="109"/>
      <c r="BA1242" s="110"/>
      <c r="BB1242" s="111"/>
      <c r="BC1242" s="109"/>
      <c r="BD1242" s="109"/>
      <c r="BE1242" s="321"/>
      <c r="BF1242" s="322"/>
      <c r="BG1242" s="322"/>
      <c r="BH1242" s="322"/>
      <c r="BI1242" s="322"/>
      <c r="BJ1242" s="323"/>
      <c r="BK1242" s="48" t="s">
        <v>1077</v>
      </c>
      <c r="BL1242" s="48" t="s">
        <v>58</v>
      </c>
      <c r="BN1242" s="146">
        <f t="shared" si="2013"/>
        <v>0</v>
      </c>
      <c r="BO1242" s="146">
        <f t="shared" si="1961"/>
        <v>0</v>
      </c>
      <c r="BP1242" s="146">
        <f t="shared" si="1962"/>
        <v>0</v>
      </c>
      <c r="BQ1242" s="146">
        <f t="shared" si="1963"/>
        <v>0</v>
      </c>
      <c r="BR1242" s="146">
        <f t="shared" si="1964"/>
        <v>0</v>
      </c>
      <c r="BS1242" s="146">
        <f t="shared" si="1965"/>
        <v>0</v>
      </c>
      <c r="BT1242" s="146">
        <f t="shared" si="1966"/>
        <v>6</v>
      </c>
      <c r="BU1242" s="146">
        <f t="shared" si="1967"/>
        <v>6</v>
      </c>
      <c r="BV1242" s="146">
        <f t="shared" si="1968"/>
        <v>6</v>
      </c>
      <c r="BW1242" s="146">
        <f t="shared" si="1969"/>
        <v>6</v>
      </c>
      <c r="BX1242" s="146">
        <f t="shared" si="1970"/>
        <v>6</v>
      </c>
      <c r="BY1242" s="146">
        <f t="shared" si="1971"/>
        <v>6</v>
      </c>
      <c r="BZ1242" s="146">
        <f t="shared" si="1972"/>
        <v>6</v>
      </c>
      <c r="CA1242" s="146">
        <f t="shared" si="1973"/>
        <v>6</v>
      </c>
      <c r="CB1242" s="146">
        <f t="shared" si="1974"/>
        <v>6</v>
      </c>
      <c r="CC1242" s="146">
        <f t="shared" si="1975"/>
        <v>6</v>
      </c>
      <c r="CD1242" s="146">
        <f t="shared" si="1976"/>
        <v>6</v>
      </c>
      <c r="CE1242" s="146">
        <f t="shared" si="1977"/>
        <v>6</v>
      </c>
      <c r="CF1242" s="146">
        <f t="shared" si="1978"/>
        <v>6</v>
      </c>
      <c r="CG1242" s="146">
        <f t="shared" si="1979"/>
        <v>6</v>
      </c>
      <c r="CH1242" s="146">
        <f t="shared" si="1980"/>
        <v>6</v>
      </c>
      <c r="CI1242" s="146">
        <f t="shared" si="1981"/>
        <v>0</v>
      </c>
      <c r="CJ1242" s="146">
        <f t="shared" si="1982"/>
        <v>0</v>
      </c>
      <c r="CK1242" s="146">
        <f t="shared" si="1983"/>
        <v>0</v>
      </c>
      <c r="CL1242" s="146">
        <f t="shared" si="1984"/>
        <v>0</v>
      </c>
      <c r="CM1242" s="146">
        <f t="shared" si="1985"/>
        <v>0</v>
      </c>
      <c r="CN1242" s="146">
        <f t="shared" si="1986"/>
        <v>0</v>
      </c>
      <c r="CO1242" s="146">
        <f t="shared" si="1987"/>
        <v>0</v>
      </c>
      <c r="CP1242" s="146">
        <f t="shared" si="1988"/>
        <v>0</v>
      </c>
      <c r="CQ1242" s="146">
        <f t="shared" si="1989"/>
        <v>0</v>
      </c>
      <c r="CR1242" s="146">
        <f t="shared" si="1990"/>
        <v>0</v>
      </c>
      <c r="CS1242" s="146">
        <f t="shared" si="1991"/>
        <v>0</v>
      </c>
      <c r="CT1242" s="146">
        <f t="shared" si="1992"/>
        <v>0</v>
      </c>
      <c r="CU1242" s="146">
        <f t="shared" si="1993"/>
        <v>0</v>
      </c>
      <c r="CV1242" s="146">
        <f t="shared" si="1994"/>
        <v>0</v>
      </c>
      <c r="CW1242" s="146">
        <f t="shared" si="1995"/>
        <v>0</v>
      </c>
      <c r="CX1242" s="146">
        <f t="shared" si="1996"/>
        <v>0</v>
      </c>
      <c r="CY1242" s="146">
        <f t="shared" si="1997"/>
        <v>0</v>
      </c>
      <c r="CZ1242" s="146">
        <f t="shared" si="1998"/>
        <v>0</v>
      </c>
      <c r="DA1242" s="146">
        <f t="shared" si="1999"/>
        <v>0</v>
      </c>
      <c r="DB1242" s="146">
        <f t="shared" si="2000"/>
        <v>0</v>
      </c>
      <c r="DC1242" s="146">
        <f t="shared" si="2001"/>
        <v>0</v>
      </c>
      <c r="DD1242" s="146">
        <f t="shared" si="2002"/>
        <v>0</v>
      </c>
      <c r="DE1242" s="146">
        <f t="shared" si="2003"/>
        <v>0</v>
      </c>
      <c r="DF1242" s="146">
        <f t="shared" si="2004"/>
        <v>0</v>
      </c>
      <c r="DG1242" s="146">
        <f t="shared" si="2005"/>
        <v>0</v>
      </c>
      <c r="DH1242" s="146">
        <f t="shared" si="2006"/>
        <v>0</v>
      </c>
      <c r="DI1242" s="146">
        <f t="shared" si="2007"/>
        <v>0</v>
      </c>
      <c r="DJ1242" s="146">
        <f t="shared" si="2008"/>
        <v>0</v>
      </c>
      <c r="DK1242" s="146">
        <f t="shared" si="2009"/>
        <v>0</v>
      </c>
      <c r="DL1242" s="146">
        <f t="shared" si="2010"/>
        <v>0</v>
      </c>
      <c r="DM1242" s="146">
        <f t="shared" si="2011"/>
        <v>0</v>
      </c>
      <c r="DN1242" s="65">
        <f t="shared" si="2024"/>
        <v>90</v>
      </c>
      <c r="DO1242" s="57">
        <f t="shared" si="2025"/>
        <v>90</v>
      </c>
      <c r="DP1242" s="57" t="str">
        <f t="shared" si="1947"/>
        <v/>
      </c>
      <c r="DQ1242" s="58" t="str">
        <f t="shared" si="1948"/>
        <v/>
      </c>
      <c r="DR1242" s="1">
        <f t="shared" si="2026"/>
        <v>1</v>
      </c>
      <c r="DS1242" s="168" t="e">
        <f>IF(AND(DR1242=#REF!,BL1242=#REF!),'Tiến độ'!D1242,"")</f>
        <v>#REF!</v>
      </c>
    </row>
    <row r="1243" spans="1:123" ht="11.25" customHeight="1">
      <c r="A1243" s="309" t="str">
        <f>IF(B1243="","",MAX($A$7:A1242)+1)</f>
        <v/>
      </c>
      <c r="B1243" s="312"/>
      <c r="C1243" s="254" t="s">
        <v>1026</v>
      </c>
      <c r="D1243" s="102" t="s">
        <v>629</v>
      </c>
      <c r="E1243" s="103">
        <v>2</v>
      </c>
      <c r="F1243" s="104">
        <v>30</v>
      </c>
      <c r="G1243" s="105"/>
      <c r="H1243" s="106">
        <f t="shared" si="2027"/>
        <v>3</v>
      </c>
      <c r="I1243" s="107">
        <f t="shared" si="2028"/>
        <v>0</v>
      </c>
      <c r="J1243" s="28"/>
      <c r="K1243" s="108"/>
      <c r="L1243" s="109"/>
      <c r="M1243" s="109"/>
      <c r="N1243" s="110"/>
      <c r="O1243" s="108"/>
      <c r="P1243" s="109"/>
      <c r="Q1243" s="109">
        <v>2</v>
      </c>
      <c r="R1243" s="110">
        <v>2</v>
      </c>
      <c r="S1243" s="108">
        <v>2</v>
      </c>
      <c r="T1243" s="109">
        <v>2</v>
      </c>
      <c r="U1243" s="109">
        <v>2</v>
      </c>
      <c r="V1243" s="109">
        <v>2</v>
      </c>
      <c r="W1243" s="110">
        <v>2</v>
      </c>
      <c r="X1243" s="108">
        <v>2</v>
      </c>
      <c r="Y1243" s="109">
        <v>2</v>
      </c>
      <c r="Z1243" s="109">
        <v>2</v>
      </c>
      <c r="AA1243" s="110">
        <v>2</v>
      </c>
      <c r="AB1243" s="108">
        <v>2</v>
      </c>
      <c r="AC1243" s="109">
        <v>2</v>
      </c>
      <c r="AD1243" s="109">
        <v>2</v>
      </c>
      <c r="AE1243" s="110">
        <v>2</v>
      </c>
      <c r="AF1243" s="108" t="s">
        <v>163</v>
      </c>
      <c r="AG1243" s="109" t="s">
        <v>163</v>
      </c>
      <c r="AH1243" s="109" t="s">
        <v>163</v>
      </c>
      <c r="AI1243" s="362"/>
      <c r="AJ1243" s="363"/>
      <c r="AK1243" s="108" t="s">
        <v>166</v>
      </c>
      <c r="AL1243" s="109"/>
      <c r="AM1243" s="109"/>
      <c r="AN1243" s="110"/>
      <c r="AO1243" s="108"/>
      <c r="AP1243" s="109"/>
      <c r="AQ1243" s="109"/>
      <c r="AR1243" s="110"/>
      <c r="AS1243" s="111"/>
      <c r="AT1243" s="109"/>
      <c r="AU1243" s="109"/>
      <c r="AV1243" s="112"/>
      <c r="AW1243" s="108"/>
      <c r="AX1243" s="109"/>
      <c r="AY1243" s="109"/>
      <c r="AZ1243" s="109"/>
      <c r="BA1243" s="110"/>
      <c r="BB1243" s="111"/>
      <c r="BC1243" s="109"/>
      <c r="BD1243" s="109"/>
      <c r="BE1243" s="321"/>
      <c r="BF1243" s="322"/>
      <c r="BG1243" s="322"/>
      <c r="BH1243" s="322"/>
      <c r="BI1243" s="322"/>
      <c r="BJ1243" s="323"/>
      <c r="BK1243" s="48" t="s">
        <v>1077</v>
      </c>
      <c r="BL1243" s="48" t="s">
        <v>1116</v>
      </c>
      <c r="BN1243" s="146">
        <f t="shared" si="2013"/>
        <v>0</v>
      </c>
      <c r="BO1243" s="146">
        <f t="shared" si="1961"/>
        <v>0</v>
      </c>
      <c r="BP1243" s="146">
        <f t="shared" si="1962"/>
        <v>0</v>
      </c>
      <c r="BQ1243" s="146">
        <f t="shared" si="1963"/>
        <v>0</v>
      </c>
      <c r="BR1243" s="146">
        <f t="shared" si="1964"/>
        <v>0</v>
      </c>
      <c r="BS1243" s="146">
        <f t="shared" si="1965"/>
        <v>0</v>
      </c>
      <c r="BT1243" s="146">
        <f t="shared" si="1966"/>
        <v>6</v>
      </c>
      <c r="BU1243" s="146">
        <f t="shared" si="1967"/>
        <v>6</v>
      </c>
      <c r="BV1243" s="146">
        <f t="shared" si="1968"/>
        <v>6</v>
      </c>
      <c r="BW1243" s="146">
        <f t="shared" si="1969"/>
        <v>6</v>
      </c>
      <c r="BX1243" s="146">
        <f t="shared" si="1970"/>
        <v>6</v>
      </c>
      <c r="BY1243" s="146">
        <f t="shared" si="1971"/>
        <v>6</v>
      </c>
      <c r="BZ1243" s="146">
        <f t="shared" si="1972"/>
        <v>6</v>
      </c>
      <c r="CA1243" s="146">
        <f t="shared" si="1973"/>
        <v>6</v>
      </c>
      <c r="CB1243" s="146">
        <f t="shared" si="1974"/>
        <v>6</v>
      </c>
      <c r="CC1243" s="146">
        <f t="shared" si="1975"/>
        <v>6</v>
      </c>
      <c r="CD1243" s="146">
        <f t="shared" si="1976"/>
        <v>6</v>
      </c>
      <c r="CE1243" s="146">
        <f t="shared" si="1977"/>
        <v>6</v>
      </c>
      <c r="CF1243" s="146">
        <f t="shared" si="1978"/>
        <v>6</v>
      </c>
      <c r="CG1243" s="146">
        <f t="shared" si="1979"/>
        <v>6</v>
      </c>
      <c r="CH1243" s="146">
        <f t="shared" si="1980"/>
        <v>6</v>
      </c>
      <c r="CI1243" s="146">
        <f t="shared" si="1981"/>
        <v>0</v>
      </c>
      <c r="CJ1243" s="146">
        <f t="shared" si="1982"/>
        <v>0</v>
      </c>
      <c r="CK1243" s="146">
        <f t="shared" si="1983"/>
        <v>0</v>
      </c>
      <c r="CL1243" s="146">
        <f t="shared" si="1984"/>
        <v>0</v>
      </c>
      <c r="CM1243" s="146">
        <f t="shared" si="1985"/>
        <v>0</v>
      </c>
      <c r="CN1243" s="146">
        <f t="shared" si="1986"/>
        <v>0</v>
      </c>
      <c r="CO1243" s="146">
        <f t="shared" si="1987"/>
        <v>0</v>
      </c>
      <c r="CP1243" s="146">
        <f t="shared" si="1988"/>
        <v>0</v>
      </c>
      <c r="CQ1243" s="146">
        <f t="shared" si="1989"/>
        <v>0</v>
      </c>
      <c r="CR1243" s="146">
        <f t="shared" si="1990"/>
        <v>0</v>
      </c>
      <c r="CS1243" s="146">
        <f t="shared" si="1991"/>
        <v>0</v>
      </c>
      <c r="CT1243" s="146">
        <f t="shared" si="1992"/>
        <v>0</v>
      </c>
      <c r="CU1243" s="146">
        <f t="shared" si="1993"/>
        <v>0</v>
      </c>
      <c r="CV1243" s="146">
        <f t="shared" si="1994"/>
        <v>0</v>
      </c>
      <c r="CW1243" s="146">
        <f t="shared" si="1995"/>
        <v>0</v>
      </c>
      <c r="CX1243" s="146">
        <f t="shared" si="1996"/>
        <v>0</v>
      </c>
      <c r="CY1243" s="146">
        <f t="shared" si="1997"/>
        <v>0</v>
      </c>
      <c r="CZ1243" s="146">
        <f t="shared" si="1998"/>
        <v>0</v>
      </c>
      <c r="DA1243" s="146">
        <f t="shared" si="1999"/>
        <v>0</v>
      </c>
      <c r="DB1243" s="146">
        <f t="shared" si="2000"/>
        <v>0</v>
      </c>
      <c r="DC1243" s="146">
        <f t="shared" si="2001"/>
        <v>0</v>
      </c>
      <c r="DD1243" s="146">
        <f t="shared" si="2002"/>
        <v>0</v>
      </c>
      <c r="DE1243" s="146">
        <f t="shared" si="2003"/>
        <v>0</v>
      </c>
      <c r="DF1243" s="146">
        <f t="shared" si="2004"/>
        <v>0</v>
      </c>
      <c r="DG1243" s="146">
        <f t="shared" si="2005"/>
        <v>0</v>
      </c>
      <c r="DH1243" s="146">
        <f t="shared" si="2006"/>
        <v>0</v>
      </c>
      <c r="DI1243" s="146">
        <f t="shared" si="2007"/>
        <v>0</v>
      </c>
      <c r="DJ1243" s="146">
        <f t="shared" si="2008"/>
        <v>0</v>
      </c>
      <c r="DK1243" s="146">
        <f t="shared" si="2009"/>
        <v>0</v>
      </c>
      <c r="DL1243" s="146">
        <f t="shared" si="2010"/>
        <v>0</v>
      </c>
      <c r="DM1243" s="146">
        <f t="shared" si="2011"/>
        <v>0</v>
      </c>
      <c r="DN1243" s="65">
        <f t="shared" si="2024"/>
        <v>90</v>
      </c>
      <c r="DO1243" s="57">
        <f t="shared" si="2025"/>
        <v>90</v>
      </c>
      <c r="DP1243" s="57" t="str">
        <f t="shared" si="1947"/>
        <v/>
      </c>
      <c r="DQ1243" s="58" t="str">
        <f t="shared" si="1948"/>
        <v/>
      </c>
      <c r="DR1243" s="1">
        <f t="shared" si="2026"/>
        <v>1</v>
      </c>
      <c r="DS1243" s="168" t="e">
        <f>IF(AND(DR1243=#REF!,BL1243=#REF!),'Tiến độ'!D1243,"")</f>
        <v>#REF!</v>
      </c>
    </row>
    <row r="1244" spans="1:123" ht="11.25" customHeight="1">
      <c r="A1244" s="309" t="str">
        <f>IF(B1244="","",MAX($A$7:A1243)+1)</f>
        <v/>
      </c>
      <c r="B1244" s="312"/>
      <c r="C1244" s="254" t="s">
        <v>1014</v>
      </c>
      <c r="D1244" s="102" t="s">
        <v>11945</v>
      </c>
      <c r="E1244" s="103">
        <v>3</v>
      </c>
      <c r="F1244" s="104">
        <v>60</v>
      </c>
      <c r="G1244" s="105"/>
      <c r="H1244" s="106">
        <f t="shared" si="2027"/>
        <v>3</v>
      </c>
      <c r="I1244" s="107">
        <f t="shared" si="2028"/>
        <v>0</v>
      </c>
      <c r="J1244" s="28"/>
      <c r="K1244" s="108"/>
      <c r="L1244" s="109"/>
      <c r="M1244" s="109"/>
      <c r="N1244" s="110"/>
      <c r="O1244" s="108"/>
      <c r="P1244" s="109"/>
      <c r="Q1244" s="109">
        <v>4</v>
      </c>
      <c r="R1244" s="110">
        <v>4</v>
      </c>
      <c r="S1244" s="108">
        <v>4</v>
      </c>
      <c r="T1244" s="109">
        <v>4</v>
      </c>
      <c r="U1244" s="109">
        <v>4</v>
      </c>
      <c r="V1244" s="109">
        <v>4</v>
      </c>
      <c r="W1244" s="110">
        <v>4</v>
      </c>
      <c r="X1244" s="108">
        <v>4</v>
      </c>
      <c r="Y1244" s="109">
        <v>4</v>
      </c>
      <c r="Z1244" s="109">
        <v>4</v>
      </c>
      <c r="AA1244" s="110">
        <v>4</v>
      </c>
      <c r="AB1244" s="108">
        <v>4</v>
      </c>
      <c r="AC1244" s="109">
        <v>4</v>
      </c>
      <c r="AD1244" s="109">
        <v>4</v>
      </c>
      <c r="AE1244" s="110">
        <v>4</v>
      </c>
      <c r="AF1244" s="108" t="s">
        <v>163</v>
      </c>
      <c r="AG1244" s="109" t="s">
        <v>163</v>
      </c>
      <c r="AH1244" s="109" t="s">
        <v>163</v>
      </c>
      <c r="AI1244" s="362"/>
      <c r="AJ1244" s="363"/>
      <c r="AK1244" s="108" t="s">
        <v>166</v>
      </c>
      <c r="AL1244" s="109"/>
      <c r="AM1244" s="109"/>
      <c r="AN1244" s="110"/>
      <c r="AO1244" s="108"/>
      <c r="AP1244" s="109"/>
      <c r="AQ1244" s="109"/>
      <c r="AR1244" s="110"/>
      <c r="AS1244" s="111"/>
      <c r="AT1244" s="109"/>
      <c r="AU1244" s="109"/>
      <c r="AV1244" s="112"/>
      <c r="AW1244" s="108"/>
      <c r="AX1244" s="109"/>
      <c r="AY1244" s="109"/>
      <c r="AZ1244" s="109"/>
      <c r="BA1244" s="110"/>
      <c r="BB1244" s="111"/>
      <c r="BC1244" s="109"/>
      <c r="BD1244" s="109"/>
      <c r="BE1244" s="321"/>
      <c r="BF1244" s="322"/>
      <c r="BG1244" s="322"/>
      <c r="BH1244" s="322"/>
      <c r="BI1244" s="322"/>
      <c r="BJ1244" s="323"/>
      <c r="BK1244" s="48" t="s">
        <v>1077</v>
      </c>
      <c r="BL1244" s="48" t="s">
        <v>30</v>
      </c>
      <c r="BN1244" s="146">
        <f t="shared" si="2013"/>
        <v>0</v>
      </c>
      <c r="BO1244" s="146">
        <f t="shared" si="1961"/>
        <v>0</v>
      </c>
      <c r="BP1244" s="146">
        <f t="shared" si="1962"/>
        <v>0</v>
      </c>
      <c r="BQ1244" s="146">
        <f t="shared" si="1963"/>
        <v>0</v>
      </c>
      <c r="BR1244" s="146">
        <f t="shared" si="1964"/>
        <v>0</v>
      </c>
      <c r="BS1244" s="146">
        <f t="shared" si="1965"/>
        <v>0</v>
      </c>
      <c r="BT1244" s="146">
        <f t="shared" si="1966"/>
        <v>12</v>
      </c>
      <c r="BU1244" s="146">
        <f t="shared" si="1967"/>
        <v>12</v>
      </c>
      <c r="BV1244" s="146">
        <f t="shared" si="1968"/>
        <v>12</v>
      </c>
      <c r="BW1244" s="146">
        <f t="shared" si="1969"/>
        <v>12</v>
      </c>
      <c r="BX1244" s="146">
        <f t="shared" si="1970"/>
        <v>12</v>
      </c>
      <c r="BY1244" s="146">
        <f t="shared" si="1971"/>
        <v>12</v>
      </c>
      <c r="BZ1244" s="146">
        <f t="shared" si="1972"/>
        <v>12</v>
      </c>
      <c r="CA1244" s="146">
        <f t="shared" si="1973"/>
        <v>12</v>
      </c>
      <c r="CB1244" s="146">
        <f t="shared" si="1974"/>
        <v>12</v>
      </c>
      <c r="CC1244" s="146">
        <f t="shared" si="1975"/>
        <v>12</v>
      </c>
      <c r="CD1244" s="146">
        <f t="shared" si="1976"/>
        <v>12</v>
      </c>
      <c r="CE1244" s="146">
        <f t="shared" si="1977"/>
        <v>12</v>
      </c>
      <c r="CF1244" s="146">
        <f t="shared" si="1978"/>
        <v>12</v>
      </c>
      <c r="CG1244" s="146">
        <f t="shared" si="1979"/>
        <v>12</v>
      </c>
      <c r="CH1244" s="146">
        <f t="shared" si="1980"/>
        <v>12</v>
      </c>
      <c r="CI1244" s="146">
        <f t="shared" si="1981"/>
        <v>0</v>
      </c>
      <c r="CJ1244" s="146">
        <f t="shared" si="1982"/>
        <v>0</v>
      </c>
      <c r="CK1244" s="146">
        <f t="shared" si="1983"/>
        <v>0</v>
      </c>
      <c r="CL1244" s="146">
        <f t="shared" si="1984"/>
        <v>0</v>
      </c>
      <c r="CM1244" s="146">
        <f t="shared" si="1985"/>
        <v>0</v>
      </c>
      <c r="CN1244" s="146">
        <f t="shared" si="1986"/>
        <v>0</v>
      </c>
      <c r="CO1244" s="146">
        <f t="shared" si="1987"/>
        <v>0</v>
      </c>
      <c r="CP1244" s="146">
        <f t="shared" si="1988"/>
        <v>0</v>
      </c>
      <c r="CQ1244" s="146">
        <f t="shared" si="1989"/>
        <v>0</v>
      </c>
      <c r="CR1244" s="146">
        <f t="shared" si="1990"/>
        <v>0</v>
      </c>
      <c r="CS1244" s="146">
        <f t="shared" si="1991"/>
        <v>0</v>
      </c>
      <c r="CT1244" s="146">
        <f t="shared" si="1992"/>
        <v>0</v>
      </c>
      <c r="CU1244" s="146">
        <f t="shared" si="1993"/>
        <v>0</v>
      </c>
      <c r="CV1244" s="146">
        <f t="shared" si="1994"/>
        <v>0</v>
      </c>
      <c r="CW1244" s="146">
        <f t="shared" si="1995"/>
        <v>0</v>
      </c>
      <c r="CX1244" s="146">
        <f t="shared" si="1996"/>
        <v>0</v>
      </c>
      <c r="CY1244" s="146">
        <f t="shared" si="1997"/>
        <v>0</v>
      </c>
      <c r="CZ1244" s="146">
        <f t="shared" si="1998"/>
        <v>0</v>
      </c>
      <c r="DA1244" s="146">
        <f t="shared" si="1999"/>
        <v>0</v>
      </c>
      <c r="DB1244" s="146">
        <f t="shared" si="2000"/>
        <v>0</v>
      </c>
      <c r="DC1244" s="146">
        <f t="shared" si="2001"/>
        <v>0</v>
      </c>
      <c r="DD1244" s="146">
        <f t="shared" si="2002"/>
        <v>0</v>
      </c>
      <c r="DE1244" s="146">
        <f t="shared" si="2003"/>
        <v>0</v>
      </c>
      <c r="DF1244" s="146">
        <f t="shared" si="2004"/>
        <v>0</v>
      </c>
      <c r="DG1244" s="146">
        <f t="shared" si="2005"/>
        <v>0</v>
      </c>
      <c r="DH1244" s="146">
        <f t="shared" si="2006"/>
        <v>0</v>
      </c>
      <c r="DI1244" s="146">
        <f t="shared" si="2007"/>
        <v>0</v>
      </c>
      <c r="DJ1244" s="146">
        <f t="shared" si="2008"/>
        <v>0</v>
      </c>
      <c r="DK1244" s="146">
        <f t="shared" si="2009"/>
        <v>0</v>
      </c>
      <c r="DL1244" s="146">
        <f t="shared" si="2010"/>
        <v>0</v>
      </c>
      <c r="DM1244" s="146">
        <f t="shared" si="2011"/>
        <v>0</v>
      </c>
      <c r="DN1244" s="65">
        <f t="shared" si="2024"/>
        <v>180</v>
      </c>
      <c r="DO1244" s="57">
        <f t="shared" si="2025"/>
        <v>180</v>
      </c>
      <c r="DP1244" s="57" t="str">
        <f t="shared" si="1947"/>
        <v/>
      </c>
      <c r="DQ1244" s="58" t="str">
        <f t="shared" si="1948"/>
        <v/>
      </c>
      <c r="DR1244" s="1">
        <f t="shared" si="2026"/>
        <v>1</v>
      </c>
      <c r="DS1244" s="168" t="e">
        <f>IF(AND(DR1244=#REF!,BL1244=#REF!),'Tiến độ'!D1244,"")</f>
        <v>#REF!</v>
      </c>
    </row>
    <row r="1245" spans="1:123" ht="11.25" customHeight="1">
      <c r="A1245" s="309" t="str">
        <f>IF(B1245="","",MAX($A$7:A1244)+1)</f>
        <v/>
      </c>
      <c r="B1245" s="312"/>
      <c r="C1245" s="254" t="s">
        <v>11956</v>
      </c>
      <c r="D1245" s="102" t="s">
        <v>11958</v>
      </c>
      <c r="E1245" s="103">
        <v>3</v>
      </c>
      <c r="F1245" s="104">
        <v>45</v>
      </c>
      <c r="G1245" s="105"/>
      <c r="H1245" s="106"/>
      <c r="I1245" s="107"/>
      <c r="J1245" s="28"/>
      <c r="K1245" s="108"/>
      <c r="L1245" s="109"/>
      <c r="M1245" s="109"/>
      <c r="N1245" s="110"/>
      <c r="O1245" s="108"/>
      <c r="P1245" s="109"/>
      <c r="Q1245" s="109">
        <v>3</v>
      </c>
      <c r="R1245" s="110">
        <v>3</v>
      </c>
      <c r="S1245" s="108">
        <v>3</v>
      </c>
      <c r="T1245" s="109">
        <v>3</v>
      </c>
      <c r="U1245" s="109">
        <v>3</v>
      </c>
      <c r="V1245" s="109">
        <v>3</v>
      </c>
      <c r="W1245" s="110">
        <v>3</v>
      </c>
      <c r="X1245" s="108">
        <v>3</v>
      </c>
      <c r="Y1245" s="109">
        <v>3</v>
      </c>
      <c r="Z1245" s="109">
        <v>3</v>
      </c>
      <c r="AA1245" s="110">
        <v>3</v>
      </c>
      <c r="AB1245" s="108">
        <v>3</v>
      </c>
      <c r="AC1245" s="109">
        <v>3</v>
      </c>
      <c r="AD1245" s="109">
        <v>3</v>
      </c>
      <c r="AE1245" s="110">
        <v>3</v>
      </c>
      <c r="AF1245" s="108"/>
      <c r="AG1245" s="109"/>
      <c r="AH1245" s="109"/>
      <c r="AI1245" s="362"/>
      <c r="AJ1245" s="363"/>
      <c r="AK1245" s="108" t="s">
        <v>166</v>
      </c>
      <c r="AL1245" s="109"/>
      <c r="AM1245" s="109"/>
      <c r="AN1245" s="110"/>
      <c r="AO1245" s="108"/>
      <c r="AP1245" s="109"/>
      <c r="AQ1245" s="109"/>
      <c r="AR1245" s="110"/>
      <c r="AS1245" s="111"/>
      <c r="AT1245" s="109"/>
      <c r="AU1245" s="109"/>
      <c r="AV1245" s="112"/>
      <c r="AW1245" s="108"/>
      <c r="AX1245" s="109"/>
      <c r="AY1245" s="109"/>
      <c r="AZ1245" s="109"/>
      <c r="BA1245" s="110"/>
      <c r="BB1245" s="111"/>
      <c r="BC1245" s="109"/>
      <c r="BD1245" s="109"/>
      <c r="BE1245" s="321"/>
      <c r="BF1245" s="322"/>
      <c r="BG1245" s="322"/>
      <c r="BH1245" s="322"/>
      <c r="BI1245" s="322"/>
      <c r="BJ1245" s="323"/>
      <c r="BK1245" s="48"/>
      <c r="BL1245" s="48"/>
      <c r="BN1245" s="146">
        <f t="shared" si="2013"/>
        <v>0</v>
      </c>
      <c r="BO1245" s="146">
        <f t="shared" si="1961"/>
        <v>0</v>
      </c>
      <c r="BP1245" s="146">
        <f t="shared" si="1962"/>
        <v>0</v>
      </c>
      <c r="BQ1245" s="146">
        <f t="shared" si="1963"/>
        <v>0</v>
      </c>
      <c r="BR1245" s="146">
        <f t="shared" si="1964"/>
        <v>0</v>
      </c>
      <c r="BS1245" s="146">
        <f t="shared" si="1965"/>
        <v>0</v>
      </c>
      <c r="BT1245" s="146">
        <f t="shared" si="1966"/>
        <v>0</v>
      </c>
      <c r="BU1245" s="146">
        <f t="shared" si="1967"/>
        <v>0</v>
      </c>
      <c r="BV1245" s="146">
        <f t="shared" si="1968"/>
        <v>0</v>
      </c>
      <c r="BW1245" s="146">
        <f t="shared" si="1969"/>
        <v>0</v>
      </c>
      <c r="BX1245" s="146">
        <f t="shared" si="1970"/>
        <v>0</v>
      </c>
      <c r="BY1245" s="146">
        <f t="shared" si="1971"/>
        <v>0</v>
      </c>
      <c r="BZ1245" s="146">
        <f t="shared" si="1972"/>
        <v>0</v>
      </c>
      <c r="CA1245" s="146">
        <f t="shared" si="1973"/>
        <v>0</v>
      </c>
      <c r="CB1245" s="146">
        <f t="shared" si="1974"/>
        <v>0</v>
      </c>
      <c r="CC1245" s="146">
        <f t="shared" si="1975"/>
        <v>0</v>
      </c>
      <c r="CD1245" s="146">
        <f t="shared" si="1976"/>
        <v>0</v>
      </c>
      <c r="CE1245" s="146">
        <f t="shared" si="1977"/>
        <v>0</v>
      </c>
      <c r="CF1245" s="146">
        <f t="shared" si="1978"/>
        <v>0</v>
      </c>
      <c r="CG1245" s="146">
        <f t="shared" si="1979"/>
        <v>0</v>
      </c>
      <c r="CH1245" s="146">
        <f t="shared" si="1980"/>
        <v>0</v>
      </c>
      <c r="CI1245" s="146">
        <f t="shared" si="1981"/>
        <v>0</v>
      </c>
      <c r="CJ1245" s="146">
        <f t="shared" si="1982"/>
        <v>0</v>
      </c>
      <c r="CK1245" s="146">
        <f t="shared" si="1983"/>
        <v>0</v>
      </c>
      <c r="CL1245" s="146">
        <f t="shared" si="1984"/>
        <v>0</v>
      </c>
      <c r="CM1245" s="146">
        <f t="shared" si="1985"/>
        <v>0</v>
      </c>
      <c r="CN1245" s="146">
        <f t="shared" si="1986"/>
        <v>0</v>
      </c>
      <c r="CO1245" s="146">
        <f t="shared" si="1987"/>
        <v>0</v>
      </c>
      <c r="CP1245" s="146">
        <f t="shared" si="1988"/>
        <v>0</v>
      </c>
      <c r="CQ1245" s="146">
        <f t="shared" si="1989"/>
        <v>0</v>
      </c>
      <c r="CR1245" s="146">
        <f t="shared" si="1990"/>
        <v>0</v>
      </c>
      <c r="CS1245" s="146">
        <f t="shared" si="1991"/>
        <v>0</v>
      </c>
      <c r="CT1245" s="146">
        <f t="shared" si="1992"/>
        <v>0</v>
      </c>
      <c r="CU1245" s="146">
        <f t="shared" si="1993"/>
        <v>0</v>
      </c>
      <c r="CV1245" s="146">
        <f t="shared" si="1994"/>
        <v>0</v>
      </c>
      <c r="CW1245" s="146">
        <f t="shared" si="1995"/>
        <v>0</v>
      </c>
      <c r="CX1245" s="146">
        <f t="shared" si="1996"/>
        <v>0</v>
      </c>
      <c r="CY1245" s="146">
        <f t="shared" si="1997"/>
        <v>0</v>
      </c>
      <c r="CZ1245" s="146">
        <f t="shared" si="1998"/>
        <v>0</v>
      </c>
      <c r="DA1245" s="146">
        <f t="shared" si="1999"/>
        <v>0</v>
      </c>
      <c r="DB1245" s="146">
        <f t="shared" si="2000"/>
        <v>0</v>
      </c>
      <c r="DC1245" s="146">
        <f t="shared" si="2001"/>
        <v>0</v>
      </c>
      <c r="DD1245" s="146">
        <f t="shared" si="2002"/>
        <v>0</v>
      </c>
      <c r="DE1245" s="146">
        <f t="shared" si="2003"/>
        <v>0</v>
      </c>
      <c r="DF1245" s="146">
        <f t="shared" si="2004"/>
        <v>0</v>
      </c>
      <c r="DG1245" s="146">
        <f t="shared" si="2005"/>
        <v>0</v>
      </c>
      <c r="DH1245" s="146">
        <f t="shared" si="2006"/>
        <v>0</v>
      </c>
      <c r="DI1245" s="146">
        <f t="shared" si="2007"/>
        <v>0</v>
      </c>
      <c r="DJ1245" s="146">
        <f t="shared" si="2008"/>
        <v>0</v>
      </c>
      <c r="DK1245" s="146">
        <f t="shared" si="2009"/>
        <v>0</v>
      </c>
      <c r="DL1245" s="146">
        <f t="shared" si="2010"/>
        <v>0</v>
      </c>
      <c r="DM1245" s="146">
        <f t="shared" si="2011"/>
        <v>0</v>
      </c>
      <c r="DN1245" s="65"/>
      <c r="DO1245" s="57"/>
      <c r="DP1245" s="57"/>
      <c r="DQ1245" s="58"/>
      <c r="DS1245" s="168" t="e">
        <f>IF(AND(DR1245=#REF!,BL1245=#REF!),'Tiến độ'!D1245,"")</f>
        <v>#REF!</v>
      </c>
    </row>
    <row r="1246" spans="1:123" ht="11.25" customHeight="1">
      <c r="A1246" s="309"/>
      <c r="B1246" s="312"/>
      <c r="C1246" s="254" t="s">
        <v>11957</v>
      </c>
      <c r="D1246" s="102" t="s">
        <v>11959</v>
      </c>
      <c r="E1246" s="103">
        <v>2</v>
      </c>
      <c r="F1246" s="104">
        <v>30</v>
      </c>
      <c r="G1246" s="105"/>
      <c r="H1246" s="106"/>
      <c r="I1246" s="107"/>
      <c r="J1246" s="28"/>
      <c r="K1246" s="108"/>
      <c r="L1246" s="109"/>
      <c r="M1246" s="109"/>
      <c r="N1246" s="110"/>
      <c r="O1246" s="108"/>
      <c r="P1246" s="109"/>
      <c r="Q1246" s="109">
        <v>2</v>
      </c>
      <c r="R1246" s="110">
        <v>2</v>
      </c>
      <c r="S1246" s="108">
        <v>2</v>
      </c>
      <c r="T1246" s="109">
        <v>2</v>
      </c>
      <c r="U1246" s="109">
        <v>2</v>
      </c>
      <c r="V1246" s="109">
        <v>2</v>
      </c>
      <c r="W1246" s="110">
        <v>2</v>
      </c>
      <c r="X1246" s="108">
        <v>2</v>
      </c>
      <c r="Y1246" s="109">
        <v>2</v>
      </c>
      <c r="Z1246" s="109">
        <v>2</v>
      </c>
      <c r="AA1246" s="110">
        <v>2</v>
      </c>
      <c r="AB1246" s="108">
        <v>2</v>
      </c>
      <c r="AC1246" s="109">
        <v>2</v>
      </c>
      <c r="AD1246" s="109">
        <v>2</v>
      </c>
      <c r="AE1246" s="110">
        <v>2</v>
      </c>
      <c r="AF1246" s="108"/>
      <c r="AG1246" s="109"/>
      <c r="AH1246" s="109"/>
      <c r="AI1246" s="362"/>
      <c r="AJ1246" s="363"/>
      <c r="AK1246" s="108" t="s">
        <v>166</v>
      </c>
      <c r="AL1246" s="109"/>
      <c r="AM1246" s="109"/>
      <c r="AN1246" s="110"/>
      <c r="AO1246" s="108"/>
      <c r="AP1246" s="109"/>
      <c r="AQ1246" s="109"/>
      <c r="AR1246" s="110"/>
      <c r="AS1246" s="111"/>
      <c r="AT1246" s="109"/>
      <c r="AU1246" s="109"/>
      <c r="AV1246" s="112"/>
      <c r="AW1246" s="108"/>
      <c r="AX1246" s="109"/>
      <c r="AY1246" s="109"/>
      <c r="AZ1246" s="109"/>
      <c r="BA1246" s="110"/>
      <c r="BB1246" s="111"/>
      <c r="BC1246" s="109"/>
      <c r="BD1246" s="109"/>
      <c r="BE1246" s="321"/>
      <c r="BF1246" s="322"/>
      <c r="BG1246" s="322"/>
      <c r="BH1246" s="322"/>
      <c r="BI1246" s="322"/>
      <c r="BJ1246" s="323"/>
      <c r="BK1246" s="48"/>
      <c r="BL1246" s="48"/>
      <c r="BN1246" s="146">
        <f t="shared" si="2013"/>
        <v>0</v>
      </c>
      <c r="BO1246" s="146">
        <f t="shared" si="1961"/>
        <v>0</v>
      </c>
      <c r="BP1246" s="146">
        <f t="shared" si="1962"/>
        <v>0</v>
      </c>
      <c r="BQ1246" s="146">
        <f t="shared" si="1963"/>
        <v>0</v>
      </c>
      <c r="BR1246" s="146">
        <f t="shared" si="1964"/>
        <v>0</v>
      </c>
      <c r="BS1246" s="146">
        <f t="shared" si="1965"/>
        <v>0</v>
      </c>
      <c r="BT1246" s="146">
        <f t="shared" si="1966"/>
        <v>0</v>
      </c>
      <c r="BU1246" s="146">
        <f t="shared" si="1967"/>
        <v>0</v>
      </c>
      <c r="BV1246" s="146">
        <f t="shared" si="1968"/>
        <v>0</v>
      </c>
      <c r="BW1246" s="146">
        <f t="shared" si="1969"/>
        <v>0</v>
      </c>
      <c r="BX1246" s="146">
        <f t="shared" si="1970"/>
        <v>0</v>
      </c>
      <c r="BY1246" s="146">
        <f t="shared" si="1971"/>
        <v>0</v>
      </c>
      <c r="BZ1246" s="146">
        <f t="shared" si="1972"/>
        <v>0</v>
      </c>
      <c r="CA1246" s="146">
        <f t="shared" si="1973"/>
        <v>0</v>
      </c>
      <c r="CB1246" s="146">
        <f t="shared" si="1974"/>
        <v>0</v>
      </c>
      <c r="CC1246" s="146">
        <f t="shared" si="1975"/>
        <v>0</v>
      </c>
      <c r="CD1246" s="146">
        <f t="shared" si="1976"/>
        <v>0</v>
      </c>
      <c r="CE1246" s="146">
        <f t="shared" si="1977"/>
        <v>0</v>
      </c>
      <c r="CF1246" s="146">
        <f t="shared" si="1978"/>
        <v>0</v>
      </c>
      <c r="CG1246" s="146">
        <f t="shared" si="1979"/>
        <v>0</v>
      </c>
      <c r="CH1246" s="146">
        <f t="shared" si="1980"/>
        <v>0</v>
      </c>
      <c r="CI1246" s="146">
        <f t="shared" si="1981"/>
        <v>0</v>
      </c>
      <c r="CJ1246" s="146">
        <f t="shared" si="1982"/>
        <v>0</v>
      </c>
      <c r="CK1246" s="146">
        <f t="shared" si="1983"/>
        <v>0</v>
      </c>
      <c r="CL1246" s="146">
        <f t="shared" si="1984"/>
        <v>0</v>
      </c>
      <c r="CM1246" s="146">
        <f t="shared" si="1985"/>
        <v>0</v>
      </c>
      <c r="CN1246" s="146">
        <f t="shared" si="1986"/>
        <v>0</v>
      </c>
      <c r="CO1246" s="146">
        <f t="shared" si="1987"/>
        <v>0</v>
      </c>
      <c r="CP1246" s="146">
        <f t="shared" si="1988"/>
        <v>0</v>
      </c>
      <c r="CQ1246" s="146">
        <f t="shared" si="1989"/>
        <v>0</v>
      </c>
      <c r="CR1246" s="146">
        <f t="shared" si="1990"/>
        <v>0</v>
      </c>
      <c r="CS1246" s="146">
        <f t="shared" si="1991"/>
        <v>0</v>
      </c>
      <c r="CT1246" s="146">
        <f t="shared" si="1992"/>
        <v>0</v>
      </c>
      <c r="CU1246" s="146">
        <f t="shared" si="1993"/>
        <v>0</v>
      </c>
      <c r="CV1246" s="146">
        <f t="shared" si="1994"/>
        <v>0</v>
      </c>
      <c r="CW1246" s="146">
        <f t="shared" si="1995"/>
        <v>0</v>
      </c>
      <c r="CX1246" s="146">
        <f t="shared" si="1996"/>
        <v>0</v>
      </c>
      <c r="CY1246" s="146">
        <f t="shared" si="1997"/>
        <v>0</v>
      </c>
      <c r="CZ1246" s="146">
        <f t="shared" si="1998"/>
        <v>0</v>
      </c>
      <c r="DA1246" s="146">
        <f t="shared" si="1999"/>
        <v>0</v>
      </c>
      <c r="DB1246" s="146">
        <f t="shared" si="2000"/>
        <v>0</v>
      </c>
      <c r="DC1246" s="146">
        <f t="shared" si="2001"/>
        <v>0</v>
      </c>
      <c r="DD1246" s="146">
        <f t="shared" si="2002"/>
        <v>0</v>
      </c>
      <c r="DE1246" s="146">
        <f t="shared" si="2003"/>
        <v>0</v>
      </c>
      <c r="DF1246" s="146">
        <f t="shared" si="2004"/>
        <v>0</v>
      </c>
      <c r="DG1246" s="146">
        <f t="shared" si="2005"/>
        <v>0</v>
      </c>
      <c r="DH1246" s="146">
        <f t="shared" si="2006"/>
        <v>0</v>
      </c>
      <c r="DI1246" s="146">
        <f t="shared" si="2007"/>
        <v>0</v>
      </c>
      <c r="DJ1246" s="146">
        <f t="shared" si="2008"/>
        <v>0</v>
      </c>
      <c r="DK1246" s="146">
        <f t="shared" si="2009"/>
        <v>0</v>
      </c>
      <c r="DL1246" s="146">
        <f t="shared" si="2010"/>
        <v>0</v>
      </c>
      <c r="DM1246" s="146">
        <f t="shared" si="2011"/>
        <v>0</v>
      </c>
      <c r="DN1246" s="65"/>
      <c r="DO1246" s="57"/>
      <c r="DP1246" s="57"/>
      <c r="DQ1246" s="58"/>
      <c r="DS1246" s="168" t="e">
        <f>IF(AND(DR1246=#REF!,BL1246=#REF!),'Tiến độ'!D1246,"")</f>
        <v>#REF!</v>
      </c>
    </row>
    <row r="1247" spans="1:123" ht="11.25" customHeight="1">
      <c r="A1247" s="309"/>
      <c r="B1247" s="312"/>
      <c r="C1247" s="254" t="s">
        <v>11961</v>
      </c>
      <c r="D1247" s="102" t="s">
        <v>11960</v>
      </c>
      <c r="E1247" s="103">
        <v>3</v>
      </c>
      <c r="F1247" s="104">
        <v>15</v>
      </c>
      <c r="G1247" s="105">
        <v>60</v>
      </c>
      <c r="H1247" s="106"/>
      <c r="I1247" s="107"/>
      <c r="J1247" s="28"/>
      <c r="K1247" s="108"/>
      <c r="L1247" s="109"/>
      <c r="M1247" s="109"/>
      <c r="N1247" s="110"/>
      <c r="O1247" s="108"/>
      <c r="P1247" s="109"/>
      <c r="Q1247" s="109">
        <v>5</v>
      </c>
      <c r="R1247" s="110">
        <v>5</v>
      </c>
      <c r="S1247" s="108">
        <v>5</v>
      </c>
      <c r="T1247" s="109">
        <v>5</v>
      </c>
      <c r="U1247" s="109">
        <v>5</v>
      </c>
      <c r="V1247" s="109">
        <v>5</v>
      </c>
      <c r="W1247" s="110">
        <v>5</v>
      </c>
      <c r="X1247" s="108">
        <v>5</v>
      </c>
      <c r="Y1247" s="109">
        <v>5</v>
      </c>
      <c r="Z1247" s="109">
        <v>5</v>
      </c>
      <c r="AA1247" s="110">
        <v>5</v>
      </c>
      <c r="AB1247" s="108">
        <v>5</v>
      </c>
      <c r="AC1247" s="109">
        <v>5</v>
      </c>
      <c r="AD1247" s="109">
        <v>5</v>
      </c>
      <c r="AE1247" s="110">
        <v>5</v>
      </c>
      <c r="AF1247" s="108"/>
      <c r="AG1247" s="109"/>
      <c r="AH1247" s="109"/>
      <c r="AI1247" s="362"/>
      <c r="AJ1247" s="363"/>
      <c r="AK1247" s="108" t="s">
        <v>166</v>
      </c>
      <c r="AL1247" s="109"/>
      <c r="AM1247" s="109"/>
      <c r="AN1247" s="110"/>
      <c r="AO1247" s="108"/>
      <c r="AP1247" s="109"/>
      <c r="AQ1247" s="109"/>
      <c r="AR1247" s="110"/>
      <c r="AS1247" s="111"/>
      <c r="AT1247" s="109"/>
      <c r="AU1247" s="109"/>
      <c r="AV1247" s="112"/>
      <c r="AW1247" s="108"/>
      <c r="AX1247" s="109"/>
      <c r="AY1247" s="109"/>
      <c r="AZ1247" s="109"/>
      <c r="BA1247" s="110"/>
      <c r="BB1247" s="111"/>
      <c r="BC1247" s="109"/>
      <c r="BD1247" s="109"/>
      <c r="BE1247" s="321"/>
      <c r="BF1247" s="322"/>
      <c r="BG1247" s="322"/>
      <c r="BH1247" s="322"/>
      <c r="BI1247" s="322"/>
      <c r="BJ1247" s="323"/>
      <c r="BK1247" s="48"/>
      <c r="BL1247" s="48"/>
      <c r="BN1247" s="146">
        <f t="shared" si="2013"/>
        <v>0</v>
      </c>
      <c r="BO1247" s="146">
        <f t="shared" si="1961"/>
        <v>0</v>
      </c>
      <c r="BP1247" s="146">
        <f t="shared" si="1962"/>
        <v>0</v>
      </c>
      <c r="BQ1247" s="146">
        <f t="shared" si="1963"/>
        <v>0</v>
      </c>
      <c r="BR1247" s="146">
        <f t="shared" si="1964"/>
        <v>0</v>
      </c>
      <c r="BS1247" s="146">
        <f t="shared" si="1965"/>
        <v>0</v>
      </c>
      <c r="BT1247" s="146">
        <f t="shared" si="1966"/>
        <v>0</v>
      </c>
      <c r="BU1247" s="146">
        <f t="shared" si="1967"/>
        <v>0</v>
      </c>
      <c r="BV1247" s="146">
        <f t="shared" si="1968"/>
        <v>0</v>
      </c>
      <c r="BW1247" s="146">
        <f t="shared" si="1969"/>
        <v>0</v>
      </c>
      <c r="BX1247" s="146">
        <f t="shared" si="1970"/>
        <v>0</v>
      </c>
      <c r="BY1247" s="146">
        <f t="shared" si="1971"/>
        <v>0</v>
      </c>
      <c r="BZ1247" s="146">
        <f t="shared" si="1972"/>
        <v>0</v>
      </c>
      <c r="CA1247" s="146">
        <f t="shared" si="1973"/>
        <v>0</v>
      </c>
      <c r="CB1247" s="146">
        <f t="shared" si="1974"/>
        <v>0</v>
      </c>
      <c r="CC1247" s="146">
        <f t="shared" si="1975"/>
        <v>0</v>
      </c>
      <c r="CD1247" s="146">
        <f t="shared" si="1976"/>
        <v>0</v>
      </c>
      <c r="CE1247" s="146">
        <f t="shared" si="1977"/>
        <v>0</v>
      </c>
      <c r="CF1247" s="146">
        <f t="shared" si="1978"/>
        <v>0</v>
      </c>
      <c r="CG1247" s="146">
        <f t="shared" si="1979"/>
        <v>0</v>
      </c>
      <c r="CH1247" s="146">
        <f t="shared" si="1980"/>
        <v>0</v>
      </c>
      <c r="CI1247" s="146">
        <f t="shared" si="1981"/>
        <v>0</v>
      </c>
      <c r="CJ1247" s="146">
        <f t="shared" si="1982"/>
        <v>0</v>
      </c>
      <c r="CK1247" s="146">
        <f t="shared" si="1983"/>
        <v>0</v>
      </c>
      <c r="CL1247" s="146">
        <f t="shared" si="1984"/>
        <v>0</v>
      </c>
      <c r="CM1247" s="146">
        <f t="shared" si="1985"/>
        <v>0</v>
      </c>
      <c r="CN1247" s="146">
        <f t="shared" si="1986"/>
        <v>0</v>
      </c>
      <c r="CO1247" s="146">
        <f t="shared" si="1987"/>
        <v>0</v>
      </c>
      <c r="CP1247" s="146">
        <f t="shared" si="1988"/>
        <v>0</v>
      </c>
      <c r="CQ1247" s="146">
        <f t="shared" si="1989"/>
        <v>0</v>
      </c>
      <c r="CR1247" s="146">
        <f t="shared" si="1990"/>
        <v>0</v>
      </c>
      <c r="CS1247" s="146">
        <f t="shared" si="1991"/>
        <v>0</v>
      </c>
      <c r="CT1247" s="146">
        <f t="shared" si="1992"/>
        <v>0</v>
      </c>
      <c r="CU1247" s="146">
        <f t="shared" si="1993"/>
        <v>0</v>
      </c>
      <c r="CV1247" s="146">
        <f t="shared" si="1994"/>
        <v>0</v>
      </c>
      <c r="CW1247" s="146">
        <f t="shared" si="1995"/>
        <v>0</v>
      </c>
      <c r="CX1247" s="146">
        <f t="shared" si="1996"/>
        <v>0</v>
      </c>
      <c r="CY1247" s="146">
        <f t="shared" si="1997"/>
        <v>0</v>
      </c>
      <c r="CZ1247" s="146">
        <f t="shared" si="1998"/>
        <v>0</v>
      </c>
      <c r="DA1247" s="146">
        <f t="shared" si="1999"/>
        <v>0</v>
      </c>
      <c r="DB1247" s="146">
        <f t="shared" si="2000"/>
        <v>0</v>
      </c>
      <c r="DC1247" s="146">
        <f t="shared" si="2001"/>
        <v>0</v>
      </c>
      <c r="DD1247" s="146">
        <f t="shared" si="2002"/>
        <v>0</v>
      </c>
      <c r="DE1247" s="146">
        <f t="shared" si="2003"/>
        <v>0</v>
      </c>
      <c r="DF1247" s="146">
        <f t="shared" si="2004"/>
        <v>0</v>
      </c>
      <c r="DG1247" s="146">
        <f t="shared" si="2005"/>
        <v>0</v>
      </c>
      <c r="DH1247" s="146">
        <f t="shared" si="2006"/>
        <v>0</v>
      </c>
      <c r="DI1247" s="146">
        <f t="shared" si="2007"/>
        <v>0</v>
      </c>
      <c r="DJ1247" s="146">
        <f t="shared" si="2008"/>
        <v>0</v>
      </c>
      <c r="DK1247" s="146">
        <f t="shared" si="2009"/>
        <v>0</v>
      </c>
      <c r="DL1247" s="146">
        <f t="shared" si="2010"/>
        <v>0</v>
      </c>
      <c r="DM1247" s="146">
        <f t="shared" si="2011"/>
        <v>0</v>
      </c>
      <c r="DN1247" s="65"/>
      <c r="DO1247" s="57"/>
      <c r="DP1247" s="57"/>
      <c r="DQ1247" s="58"/>
      <c r="DS1247" s="168" t="e">
        <f>IF(AND(DR1247=#REF!,BL1247=#REF!),'Tiến độ'!D1247,"")</f>
        <v>#REF!</v>
      </c>
    </row>
    <row r="1248" spans="1:123" ht="11.25" customHeight="1">
      <c r="A1248" s="309"/>
      <c r="B1248" s="312"/>
      <c r="C1248" s="254" t="s">
        <v>11964</v>
      </c>
      <c r="D1248" s="102" t="s">
        <v>11962</v>
      </c>
      <c r="E1248" s="103">
        <v>2</v>
      </c>
      <c r="F1248" s="104"/>
      <c r="G1248" s="105">
        <v>60</v>
      </c>
      <c r="H1248" s="106"/>
      <c r="I1248" s="107"/>
      <c r="J1248" s="28"/>
      <c r="K1248" s="108"/>
      <c r="L1248" s="109"/>
      <c r="M1248" s="109"/>
      <c r="N1248" s="110"/>
      <c r="O1248" s="108"/>
      <c r="P1248" s="109"/>
      <c r="Q1248" s="109">
        <v>4</v>
      </c>
      <c r="R1248" s="110">
        <v>4</v>
      </c>
      <c r="S1248" s="108">
        <v>4</v>
      </c>
      <c r="T1248" s="109">
        <v>4</v>
      </c>
      <c r="U1248" s="109">
        <v>4</v>
      </c>
      <c r="V1248" s="109">
        <v>4</v>
      </c>
      <c r="W1248" s="110">
        <v>4</v>
      </c>
      <c r="X1248" s="108">
        <v>4</v>
      </c>
      <c r="Y1248" s="109">
        <v>4</v>
      </c>
      <c r="Z1248" s="109">
        <v>4</v>
      </c>
      <c r="AA1248" s="110">
        <v>4</v>
      </c>
      <c r="AB1248" s="108">
        <v>4</v>
      </c>
      <c r="AC1248" s="109">
        <v>4</v>
      </c>
      <c r="AD1248" s="109">
        <v>4</v>
      </c>
      <c r="AE1248" s="110">
        <v>4</v>
      </c>
      <c r="AF1248" s="108"/>
      <c r="AG1248" s="109"/>
      <c r="AH1248" s="109"/>
      <c r="AI1248" s="362"/>
      <c r="AJ1248" s="363"/>
      <c r="AK1248" s="108" t="s">
        <v>166</v>
      </c>
      <c r="AL1248" s="109"/>
      <c r="AM1248" s="109"/>
      <c r="AN1248" s="110"/>
      <c r="AO1248" s="108"/>
      <c r="AP1248" s="109"/>
      <c r="AQ1248" s="109"/>
      <c r="AR1248" s="110"/>
      <c r="AS1248" s="111"/>
      <c r="AT1248" s="109"/>
      <c r="AU1248" s="109"/>
      <c r="AV1248" s="112"/>
      <c r="AW1248" s="108"/>
      <c r="AX1248" s="109"/>
      <c r="AY1248" s="109"/>
      <c r="AZ1248" s="109"/>
      <c r="BA1248" s="110"/>
      <c r="BB1248" s="111"/>
      <c r="BC1248" s="109"/>
      <c r="BD1248" s="109"/>
      <c r="BE1248" s="321"/>
      <c r="BF1248" s="322"/>
      <c r="BG1248" s="322"/>
      <c r="BH1248" s="322"/>
      <c r="BI1248" s="322"/>
      <c r="BJ1248" s="323"/>
      <c r="BK1248" s="48"/>
      <c r="BL1248" s="48"/>
      <c r="BN1248" s="146">
        <f t="shared" si="2013"/>
        <v>0</v>
      </c>
      <c r="BO1248" s="146">
        <f t="shared" si="1961"/>
        <v>0</v>
      </c>
      <c r="BP1248" s="146">
        <f t="shared" si="1962"/>
        <v>0</v>
      </c>
      <c r="BQ1248" s="146">
        <f t="shared" si="1963"/>
        <v>0</v>
      </c>
      <c r="BR1248" s="146">
        <f t="shared" si="1964"/>
        <v>0</v>
      </c>
      <c r="BS1248" s="146">
        <f t="shared" si="1965"/>
        <v>0</v>
      </c>
      <c r="BT1248" s="146">
        <f t="shared" si="1966"/>
        <v>0</v>
      </c>
      <c r="BU1248" s="146">
        <f t="shared" si="1967"/>
        <v>0</v>
      </c>
      <c r="BV1248" s="146">
        <f t="shared" si="1968"/>
        <v>0</v>
      </c>
      <c r="BW1248" s="146">
        <f t="shared" si="1969"/>
        <v>0</v>
      </c>
      <c r="BX1248" s="146">
        <f t="shared" si="1970"/>
        <v>0</v>
      </c>
      <c r="BY1248" s="146">
        <f t="shared" si="1971"/>
        <v>0</v>
      </c>
      <c r="BZ1248" s="146">
        <f t="shared" si="1972"/>
        <v>0</v>
      </c>
      <c r="CA1248" s="146">
        <f t="shared" si="1973"/>
        <v>0</v>
      </c>
      <c r="CB1248" s="146">
        <f t="shared" si="1974"/>
        <v>0</v>
      </c>
      <c r="CC1248" s="146">
        <f t="shared" si="1975"/>
        <v>0</v>
      </c>
      <c r="CD1248" s="146">
        <f t="shared" si="1976"/>
        <v>0</v>
      </c>
      <c r="CE1248" s="146">
        <f t="shared" si="1977"/>
        <v>0</v>
      </c>
      <c r="CF1248" s="146">
        <f t="shared" si="1978"/>
        <v>0</v>
      </c>
      <c r="CG1248" s="146">
        <f t="shared" si="1979"/>
        <v>0</v>
      </c>
      <c r="CH1248" s="146">
        <f t="shared" si="1980"/>
        <v>0</v>
      </c>
      <c r="CI1248" s="146">
        <f t="shared" si="1981"/>
        <v>0</v>
      </c>
      <c r="CJ1248" s="146">
        <f t="shared" si="1982"/>
        <v>0</v>
      </c>
      <c r="CK1248" s="146">
        <f t="shared" si="1983"/>
        <v>0</v>
      </c>
      <c r="CL1248" s="146">
        <f t="shared" si="1984"/>
        <v>0</v>
      </c>
      <c r="CM1248" s="146">
        <f t="shared" si="1985"/>
        <v>0</v>
      </c>
      <c r="CN1248" s="146">
        <f t="shared" si="1986"/>
        <v>0</v>
      </c>
      <c r="CO1248" s="146">
        <f t="shared" si="1987"/>
        <v>0</v>
      </c>
      <c r="CP1248" s="146">
        <f t="shared" si="1988"/>
        <v>0</v>
      </c>
      <c r="CQ1248" s="146">
        <f t="shared" si="1989"/>
        <v>0</v>
      </c>
      <c r="CR1248" s="146">
        <f t="shared" si="1990"/>
        <v>0</v>
      </c>
      <c r="CS1248" s="146">
        <f t="shared" si="1991"/>
        <v>0</v>
      </c>
      <c r="CT1248" s="146">
        <f t="shared" si="1992"/>
        <v>0</v>
      </c>
      <c r="CU1248" s="146">
        <f t="shared" si="1993"/>
        <v>0</v>
      </c>
      <c r="CV1248" s="146">
        <f t="shared" si="1994"/>
        <v>0</v>
      </c>
      <c r="CW1248" s="146">
        <f t="shared" si="1995"/>
        <v>0</v>
      </c>
      <c r="CX1248" s="146">
        <f t="shared" si="1996"/>
        <v>0</v>
      </c>
      <c r="CY1248" s="146">
        <f t="shared" si="1997"/>
        <v>0</v>
      </c>
      <c r="CZ1248" s="146">
        <f t="shared" si="1998"/>
        <v>0</v>
      </c>
      <c r="DA1248" s="146">
        <f t="shared" si="1999"/>
        <v>0</v>
      </c>
      <c r="DB1248" s="146">
        <f t="shared" si="2000"/>
        <v>0</v>
      </c>
      <c r="DC1248" s="146">
        <f t="shared" si="2001"/>
        <v>0</v>
      </c>
      <c r="DD1248" s="146">
        <f t="shared" si="2002"/>
        <v>0</v>
      </c>
      <c r="DE1248" s="146">
        <f t="shared" si="2003"/>
        <v>0</v>
      </c>
      <c r="DF1248" s="146">
        <f t="shared" si="2004"/>
        <v>0</v>
      </c>
      <c r="DG1248" s="146">
        <f t="shared" si="2005"/>
        <v>0</v>
      </c>
      <c r="DH1248" s="146">
        <f t="shared" si="2006"/>
        <v>0</v>
      </c>
      <c r="DI1248" s="146">
        <f t="shared" si="2007"/>
        <v>0</v>
      </c>
      <c r="DJ1248" s="146">
        <f t="shared" si="2008"/>
        <v>0</v>
      </c>
      <c r="DK1248" s="146">
        <f t="shared" si="2009"/>
        <v>0</v>
      </c>
      <c r="DL1248" s="146">
        <f t="shared" si="2010"/>
        <v>0</v>
      </c>
      <c r="DM1248" s="146">
        <f t="shared" si="2011"/>
        <v>0</v>
      </c>
      <c r="DN1248" s="65"/>
      <c r="DO1248" s="57"/>
      <c r="DP1248" s="57"/>
      <c r="DQ1248" s="58"/>
      <c r="DS1248" s="168" t="e">
        <f>IF(AND(DR1248=#REF!,BL1248=#REF!),'Tiến độ'!D1248,"")</f>
        <v>#REF!</v>
      </c>
    </row>
    <row r="1249" spans="1:123" ht="11.25" customHeight="1">
      <c r="A1249" s="309"/>
      <c r="B1249" s="312"/>
      <c r="C1249" s="254" t="s">
        <v>11963</v>
      </c>
      <c r="D1249" s="102" t="s">
        <v>11965</v>
      </c>
      <c r="E1249" s="103">
        <v>2</v>
      </c>
      <c r="F1249" s="104"/>
      <c r="G1249" s="105">
        <v>60</v>
      </c>
      <c r="H1249" s="106"/>
      <c r="I1249" s="107"/>
      <c r="J1249" s="28"/>
      <c r="K1249" s="108"/>
      <c r="L1249" s="109"/>
      <c r="M1249" s="109"/>
      <c r="N1249" s="110"/>
      <c r="O1249" s="108"/>
      <c r="P1249" s="109"/>
      <c r="Q1249" s="109">
        <v>4</v>
      </c>
      <c r="R1249" s="110">
        <v>4</v>
      </c>
      <c r="S1249" s="108">
        <v>4</v>
      </c>
      <c r="T1249" s="109">
        <v>4</v>
      </c>
      <c r="U1249" s="109">
        <v>4</v>
      </c>
      <c r="V1249" s="109">
        <v>4</v>
      </c>
      <c r="W1249" s="110">
        <v>4</v>
      </c>
      <c r="X1249" s="108">
        <v>4</v>
      </c>
      <c r="Y1249" s="109">
        <v>4</v>
      </c>
      <c r="Z1249" s="109">
        <v>4</v>
      </c>
      <c r="AA1249" s="110">
        <v>4</v>
      </c>
      <c r="AB1249" s="108">
        <v>4</v>
      </c>
      <c r="AC1249" s="109">
        <v>4</v>
      </c>
      <c r="AD1249" s="109">
        <v>4</v>
      </c>
      <c r="AE1249" s="110">
        <v>4</v>
      </c>
      <c r="AF1249" s="108"/>
      <c r="AG1249" s="109"/>
      <c r="AH1249" s="109"/>
      <c r="AI1249" s="362"/>
      <c r="AJ1249" s="363"/>
      <c r="AK1249" s="108" t="s">
        <v>166</v>
      </c>
      <c r="AL1249" s="109"/>
      <c r="AM1249" s="109"/>
      <c r="AN1249" s="110"/>
      <c r="AO1249" s="108"/>
      <c r="AP1249" s="109"/>
      <c r="AQ1249" s="109"/>
      <c r="AR1249" s="110"/>
      <c r="AS1249" s="111"/>
      <c r="AT1249" s="109"/>
      <c r="AU1249" s="109"/>
      <c r="AV1249" s="112"/>
      <c r="AW1249" s="108"/>
      <c r="AX1249" s="109"/>
      <c r="AY1249" s="109"/>
      <c r="AZ1249" s="109"/>
      <c r="BA1249" s="110"/>
      <c r="BB1249" s="111"/>
      <c r="BC1249" s="109"/>
      <c r="BD1249" s="109"/>
      <c r="BE1249" s="321"/>
      <c r="BF1249" s="322"/>
      <c r="BG1249" s="322"/>
      <c r="BH1249" s="322"/>
      <c r="BI1249" s="322"/>
      <c r="BJ1249" s="323"/>
      <c r="BK1249" s="48"/>
      <c r="BL1249" s="48"/>
      <c r="BN1249" s="146">
        <f t="shared" si="2013"/>
        <v>0</v>
      </c>
      <c r="BO1249" s="146">
        <f t="shared" si="1961"/>
        <v>0</v>
      </c>
      <c r="BP1249" s="146">
        <f t="shared" si="1962"/>
        <v>0</v>
      </c>
      <c r="BQ1249" s="146">
        <f t="shared" si="1963"/>
        <v>0</v>
      </c>
      <c r="BR1249" s="146">
        <f t="shared" si="1964"/>
        <v>0</v>
      </c>
      <c r="BS1249" s="146">
        <f t="shared" si="1965"/>
        <v>0</v>
      </c>
      <c r="BT1249" s="146">
        <f t="shared" si="1966"/>
        <v>0</v>
      </c>
      <c r="BU1249" s="146">
        <f t="shared" si="1967"/>
        <v>0</v>
      </c>
      <c r="BV1249" s="146">
        <f t="shared" si="1968"/>
        <v>0</v>
      </c>
      <c r="BW1249" s="146">
        <f t="shared" si="1969"/>
        <v>0</v>
      </c>
      <c r="BX1249" s="146">
        <f t="shared" si="1970"/>
        <v>0</v>
      </c>
      <c r="BY1249" s="146">
        <f t="shared" si="1971"/>
        <v>0</v>
      </c>
      <c r="BZ1249" s="146">
        <f t="shared" si="1972"/>
        <v>0</v>
      </c>
      <c r="CA1249" s="146">
        <f t="shared" si="1973"/>
        <v>0</v>
      </c>
      <c r="CB1249" s="146">
        <f t="shared" si="1974"/>
        <v>0</v>
      </c>
      <c r="CC1249" s="146">
        <f t="shared" si="1975"/>
        <v>0</v>
      </c>
      <c r="CD1249" s="146">
        <f t="shared" si="1976"/>
        <v>0</v>
      </c>
      <c r="CE1249" s="146">
        <f t="shared" si="1977"/>
        <v>0</v>
      </c>
      <c r="CF1249" s="146">
        <f t="shared" si="1978"/>
        <v>0</v>
      </c>
      <c r="CG1249" s="146">
        <f t="shared" si="1979"/>
        <v>0</v>
      </c>
      <c r="CH1249" s="146">
        <f t="shared" si="1980"/>
        <v>0</v>
      </c>
      <c r="CI1249" s="146">
        <f t="shared" si="1981"/>
        <v>0</v>
      </c>
      <c r="CJ1249" s="146">
        <f t="shared" si="1982"/>
        <v>0</v>
      </c>
      <c r="CK1249" s="146">
        <f t="shared" si="1983"/>
        <v>0</v>
      </c>
      <c r="CL1249" s="146">
        <f t="shared" si="1984"/>
        <v>0</v>
      </c>
      <c r="CM1249" s="146">
        <f t="shared" si="1985"/>
        <v>0</v>
      </c>
      <c r="CN1249" s="146">
        <f t="shared" si="1986"/>
        <v>0</v>
      </c>
      <c r="CO1249" s="146">
        <f t="shared" si="1987"/>
        <v>0</v>
      </c>
      <c r="CP1249" s="146">
        <f t="shared" si="1988"/>
        <v>0</v>
      </c>
      <c r="CQ1249" s="146">
        <f t="shared" si="1989"/>
        <v>0</v>
      </c>
      <c r="CR1249" s="146">
        <f t="shared" si="1990"/>
        <v>0</v>
      </c>
      <c r="CS1249" s="146">
        <f t="shared" si="1991"/>
        <v>0</v>
      </c>
      <c r="CT1249" s="146">
        <f t="shared" si="1992"/>
        <v>0</v>
      </c>
      <c r="CU1249" s="146">
        <f t="shared" si="1993"/>
        <v>0</v>
      </c>
      <c r="CV1249" s="146">
        <f t="shared" si="1994"/>
        <v>0</v>
      </c>
      <c r="CW1249" s="146">
        <f t="shared" si="1995"/>
        <v>0</v>
      </c>
      <c r="CX1249" s="146">
        <f t="shared" si="1996"/>
        <v>0</v>
      </c>
      <c r="CY1249" s="146">
        <f t="shared" si="1997"/>
        <v>0</v>
      </c>
      <c r="CZ1249" s="146">
        <f t="shared" si="1998"/>
        <v>0</v>
      </c>
      <c r="DA1249" s="146">
        <f t="shared" si="1999"/>
        <v>0</v>
      </c>
      <c r="DB1249" s="146">
        <f t="shared" si="2000"/>
        <v>0</v>
      </c>
      <c r="DC1249" s="146">
        <f t="shared" si="2001"/>
        <v>0</v>
      </c>
      <c r="DD1249" s="146">
        <f t="shared" si="2002"/>
        <v>0</v>
      </c>
      <c r="DE1249" s="146">
        <f t="shared" si="2003"/>
        <v>0</v>
      </c>
      <c r="DF1249" s="146">
        <f t="shared" si="2004"/>
        <v>0</v>
      </c>
      <c r="DG1249" s="146">
        <f t="shared" si="2005"/>
        <v>0</v>
      </c>
      <c r="DH1249" s="146">
        <f t="shared" si="2006"/>
        <v>0</v>
      </c>
      <c r="DI1249" s="146">
        <f t="shared" si="2007"/>
        <v>0</v>
      </c>
      <c r="DJ1249" s="146">
        <f t="shared" si="2008"/>
        <v>0</v>
      </c>
      <c r="DK1249" s="146">
        <f t="shared" si="2009"/>
        <v>0</v>
      </c>
      <c r="DL1249" s="146">
        <f t="shared" si="2010"/>
        <v>0</v>
      </c>
      <c r="DM1249" s="146">
        <f t="shared" si="2011"/>
        <v>0</v>
      </c>
      <c r="DN1249" s="65"/>
      <c r="DO1249" s="57"/>
      <c r="DP1249" s="57"/>
      <c r="DQ1249" s="58"/>
      <c r="DS1249" s="168" t="e">
        <f>IF(AND(DR1249=#REF!,BL1249=#REF!),'Tiến độ'!D1249,"")</f>
        <v>#REF!</v>
      </c>
    </row>
    <row r="1250" spans="1:123" ht="11.25" customHeight="1">
      <c r="A1250" s="309"/>
      <c r="B1250" s="312"/>
      <c r="C1250" s="101" t="s">
        <v>1016</v>
      </c>
      <c r="D1250" s="102" t="s">
        <v>1017</v>
      </c>
      <c r="E1250" s="103">
        <v>4</v>
      </c>
      <c r="F1250" s="104">
        <v>60</v>
      </c>
      <c r="G1250" s="105"/>
      <c r="H1250" s="106">
        <f>H1244</f>
        <v>3</v>
      </c>
      <c r="I1250" s="107">
        <f>I1244</f>
        <v>0</v>
      </c>
      <c r="J1250" s="28"/>
      <c r="K1250" s="108"/>
      <c r="L1250" s="109"/>
      <c r="M1250" s="109"/>
      <c r="N1250" s="110"/>
      <c r="O1250" s="108"/>
      <c r="P1250" s="109"/>
      <c r="Q1250" s="109"/>
      <c r="R1250" s="110"/>
      <c r="S1250" s="108"/>
      <c r="T1250" s="109"/>
      <c r="U1250" s="109"/>
      <c r="V1250" s="109"/>
      <c r="W1250" s="110"/>
      <c r="X1250" s="108"/>
      <c r="Y1250" s="109"/>
      <c r="Z1250" s="109"/>
      <c r="AA1250" s="110"/>
      <c r="AB1250" s="108"/>
      <c r="AC1250" s="109"/>
      <c r="AD1250" s="109"/>
      <c r="AE1250" s="110"/>
      <c r="AF1250" s="108"/>
      <c r="AG1250" s="109"/>
      <c r="AH1250" s="109"/>
      <c r="AI1250" s="362"/>
      <c r="AJ1250" s="363"/>
      <c r="AK1250" s="108"/>
      <c r="AL1250" s="109">
        <v>4</v>
      </c>
      <c r="AM1250" s="109">
        <v>4</v>
      </c>
      <c r="AN1250" s="110">
        <v>4</v>
      </c>
      <c r="AO1250" s="108">
        <v>4</v>
      </c>
      <c r="AP1250" s="109">
        <v>4</v>
      </c>
      <c r="AQ1250" s="109">
        <v>4</v>
      </c>
      <c r="AR1250" s="110">
        <v>4</v>
      </c>
      <c r="AS1250" s="111">
        <v>4</v>
      </c>
      <c r="AT1250" s="109">
        <v>4</v>
      </c>
      <c r="AU1250" s="109">
        <v>4</v>
      </c>
      <c r="AV1250" s="112">
        <v>4</v>
      </c>
      <c r="AW1250" s="108">
        <v>4</v>
      </c>
      <c r="AX1250" s="109">
        <v>4</v>
      </c>
      <c r="AY1250" s="109">
        <v>4</v>
      </c>
      <c r="AZ1250" s="109">
        <v>4</v>
      </c>
      <c r="BA1250" s="110" t="s">
        <v>163</v>
      </c>
      <c r="BB1250" s="111" t="s">
        <v>163</v>
      </c>
      <c r="BC1250" s="109" t="s">
        <v>163</v>
      </c>
      <c r="BD1250" s="109" t="s">
        <v>163</v>
      </c>
      <c r="BE1250" s="321"/>
      <c r="BF1250" s="322"/>
      <c r="BG1250" s="322"/>
      <c r="BH1250" s="322"/>
      <c r="BI1250" s="322"/>
      <c r="BJ1250" s="323"/>
      <c r="BK1250" s="48" t="s">
        <v>18</v>
      </c>
      <c r="BL1250" s="48" t="s">
        <v>29</v>
      </c>
      <c r="BN1250" s="146">
        <f t="shared" si="2013"/>
        <v>0</v>
      </c>
      <c r="BO1250" s="146">
        <f t="shared" si="1961"/>
        <v>0</v>
      </c>
      <c r="BP1250" s="146">
        <f t="shared" si="1962"/>
        <v>0</v>
      </c>
      <c r="BQ1250" s="146">
        <f t="shared" si="1963"/>
        <v>0</v>
      </c>
      <c r="BR1250" s="146">
        <f t="shared" si="1964"/>
        <v>0</v>
      </c>
      <c r="BS1250" s="146">
        <f t="shared" si="1965"/>
        <v>0</v>
      </c>
      <c r="BT1250" s="146">
        <f t="shared" si="1966"/>
        <v>0</v>
      </c>
      <c r="BU1250" s="146">
        <f t="shared" si="1967"/>
        <v>0</v>
      </c>
      <c r="BV1250" s="146">
        <f t="shared" si="1968"/>
        <v>0</v>
      </c>
      <c r="BW1250" s="146">
        <f t="shared" si="1969"/>
        <v>0</v>
      </c>
      <c r="BX1250" s="146">
        <f t="shared" si="1970"/>
        <v>0</v>
      </c>
      <c r="BY1250" s="146">
        <f t="shared" si="1971"/>
        <v>0</v>
      </c>
      <c r="BZ1250" s="146">
        <f t="shared" si="1972"/>
        <v>0</v>
      </c>
      <c r="CA1250" s="146">
        <f t="shared" si="1973"/>
        <v>0</v>
      </c>
      <c r="CB1250" s="146">
        <f t="shared" si="1974"/>
        <v>0</v>
      </c>
      <c r="CC1250" s="146">
        <f t="shared" si="1975"/>
        <v>0</v>
      </c>
      <c r="CD1250" s="146">
        <f t="shared" si="1976"/>
        <v>0</v>
      </c>
      <c r="CE1250" s="146">
        <f t="shared" si="1977"/>
        <v>0</v>
      </c>
      <c r="CF1250" s="146">
        <f t="shared" si="1978"/>
        <v>0</v>
      </c>
      <c r="CG1250" s="146">
        <f t="shared" si="1979"/>
        <v>0</v>
      </c>
      <c r="CH1250" s="146">
        <f t="shared" si="1980"/>
        <v>0</v>
      </c>
      <c r="CI1250" s="146">
        <f t="shared" si="1981"/>
        <v>0</v>
      </c>
      <c r="CJ1250" s="146">
        <f t="shared" si="1982"/>
        <v>0</v>
      </c>
      <c r="CK1250" s="146">
        <f t="shared" si="1983"/>
        <v>0</v>
      </c>
      <c r="CL1250" s="146">
        <f t="shared" si="1984"/>
        <v>0</v>
      </c>
      <c r="CM1250" s="146">
        <f t="shared" si="1985"/>
        <v>0</v>
      </c>
      <c r="CN1250" s="146">
        <f t="shared" si="1986"/>
        <v>0</v>
      </c>
      <c r="CO1250" s="146">
        <f t="shared" si="1987"/>
        <v>12</v>
      </c>
      <c r="CP1250" s="146">
        <f t="shared" si="1988"/>
        <v>12</v>
      </c>
      <c r="CQ1250" s="146">
        <f t="shared" si="1989"/>
        <v>12</v>
      </c>
      <c r="CR1250" s="146">
        <f t="shared" si="1990"/>
        <v>12</v>
      </c>
      <c r="CS1250" s="146">
        <f t="shared" si="1991"/>
        <v>12</v>
      </c>
      <c r="CT1250" s="146">
        <f t="shared" si="1992"/>
        <v>12</v>
      </c>
      <c r="CU1250" s="146">
        <f t="shared" si="1993"/>
        <v>12</v>
      </c>
      <c r="CV1250" s="146">
        <f t="shared" si="1994"/>
        <v>12</v>
      </c>
      <c r="CW1250" s="146">
        <f t="shared" si="1995"/>
        <v>12</v>
      </c>
      <c r="CX1250" s="146">
        <f t="shared" si="1996"/>
        <v>12</v>
      </c>
      <c r="CY1250" s="146">
        <f t="shared" si="1997"/>
        <v>12</v>
      </c>
      <c r="CZ1250" s="146">
        <f t="shared" si="1998"/>
        <v>12</v>
      </c>
      <c r="DA1250" s="146">
        <f t="shared" si="1999"/>
        <v>12</v>
      </c>
      <c r="DB1250" s="146">
        <f t="shared" si="2000"/>
        <v>12</v>
      </c>
      <c r="DC1250" s="146">
        <f t="shared" si="2001"/>
        <v>12</v>
      </c>
      <c r="DD1250" s="146">
        <f t="shared" si="2002"/>
        <v>0</v>
      </c>
      <c r="DE1250" s="146">
        <f t="shared" si="2003"/>
        <v>0</v>
      </c>
      <c r="DF1250" s="146">
        <f t="shared" si="2004"/>
        <v>0</v>
      </c>
      <c r="DG1250" s="146">
        <f t="shared" si="2005"/>
        <v>0</v>
      </c>
      <c r="DH1250" s="146">
        <f t="shared" si="2006"/>
        <v>0</v>
      </c>
      <c r="DI1250" s="146">
        <f t="shared" si="2007"/>
        <v>0</v>
      </c>
      <c r="DJ1250" s="146">
        <f t="shared" si="2008"/>
        <v>0</v>
      </c>
      <c r="DK1250" s="146">
        <f t="shared" si="2009"/>
        <v>0</v>
      </c>
      <c r="DL1250" s="146">
        <f t="shared" si="2010"/>
        <v>0</v>
      </c>
      <c r="DM1250" s="146">
        <f t="shared" si="2011"/>
        <v>0</v>
      </c>
      <c r="DN1250" s="65">
        <f t="shared" ref="DN1250" si="2029">F1250*H1250</f>
        <v>180</v>
      </c>
      <c r="DO1250" s="57" t="str">
        <f t="shared" ref="DO1250" si="2030">IF(COUNTA(K1250:AC1250)&gt;0,DN1250,"")</f>
        <v/>
      </c>
      <c r="DP1250" s="57" t="str">
        <f t="shared" ref="DP1250" si="2031">IF(DO1250="",IF(COUNT(AD1250:AH1250,AK1250)&gt;0,DN1250,""),"")</f>
        <v/>
      </c>
      <c r="DQ1250" s="58">
        <f t="shared" ref="DQ1250" si="2032">IF(AND(DO1250="",DP1250=""),IF(COUNTA(AL1250:BD1250)&gt;0,DN1250,""),"")</f>
        <v>180</v>
      </c>
      <c r="DR1250" s="1">
        <f t="shared" ref="DR1250" si="2033">IF(DQ1250="",1,2)</f>
        <v>2</v>
      </c>
      <c r="DS1250" s="168" t="e">
        <f>IF(AND(DR1250=#REF!,BL1250=#REF!),'Tiến độ'!D1250,"")</f>
        <v>#REF!</v>
      </c>
    </row>
    <row r="1251" spans="1:123" ht="11.25" customHeight="1">
      <c r="A1251" s="309" t="str">
        <f>IF(B1251="","",MAX($A$7:A1245)+1)</f>
        <v/>
      </c>
      <c r="B1251" s="312"/>
      <c r="C1251" s="101" t="s">
        <v>1027</v>
      </c>
      <c r="D1251" s="102" t="s">
        <v>1013</v>
      </c>
      <c r="E1251" s="103">
        <v>3</v>
      </c>
      <c r="F1251" s="104">
        <v>60</v>
      </c>
      <c r="G1251" s="105"/>
      <c r="H1251" s="106">
        <f t="shared" si="2027"/>
        <v>3</v>
      </c>
      <c r="I1251" s="107">
        <f t="shared" si="2028"/>
        <v>0</v>
      </c>
      <c r="J1251" s="28"/>
      <c r="K1251" s="108"/>
      <c r="L1251" s="109"/>
      <c r="M1251" s="109"/>
      <c r="N1251" s="110"/>
      <c r="O1251" s="108"/>
      <c r="P1251" s="109"/>
      <c r="Q1251" s="109"/>
      <c r="R1251" s="110"/>
      <c r="S1251" s="108"/>
      <c r="T1251" s="109"/>
      <c r="U1251" s="109"/>
      <c r="V1251" s="109"/>
      <c r="W1251" s="110"/>
      <c r="X1251" s="108"/>
      <c r="Y1251" s="109"/>
      <c r="Z1251" s="109"/>
      <c r="AA1251" s="110"/>
      <c r="AB1251" s="108"/>
      <c r="AC1251" s="109"/>
      <c r="AD1251" s="109"/>
      <c r="AE1251" s="110"/>
      <c r="AF1251" s="108"/>
      <c r="AG1251" s="109"/>
      <c r="AH1251" s="109"/>
      <c r="AI1251" s="362"/>
      <c r="AJ1251" s="363"/>
      <c r="AK1251" s="108"/>
      <c r="AL1251" s="109">
        <v>4</v>
      </c>
      <c r="AM1251" s="109">
        <v>4</v>
      </c>
      <c r="AN1251" s="110">
        <v>4</v>
      </c>
      <c r="AO1251" s="108">
        <v>4</v>
      </c>
      <c r="AP1251" s="109">
        <v>4</v>
      </c>
      <c r="AQ1251" s="109">
        <v>4</v>
      </c>
      <c r="AR1251" s="110">
        <v>4</v>
      </c>
      <c r="AS1251" s="111">
        <v>4</v>
      </c>
      <c r="AT1251" s="109">
        <v>4</v>
      </c>
      <c r="AU1251" s="109">
        <v>4</v>
      </c>
      <c r="AV1251" s="112">
        <v>4</v>
      </c>
      <c r="AW1251" s="108">
        <v>4</v>
      </c>
      <c r="AX1251" s="109">
        <v>4</v>
      </c>
      <c r="AY1251" s="109">
        <v>4</v>
      </c>
      <c r="AZ1251" s="109">
        <v>4</v>
      </c>
      <c r="BA1251" s="110" t="s">
        <v>163</v>
      </c>
      <c r="BB1251" s="111" t="s">
        <v>163</v>
      </c>
      <c r="BC1251" s="109" t="s">
        <v>163</v>
      </c>
      <c r="BD1251" s="109" t="s">
        <v>163</v>
      </c>
      <c r="BE1251" s="321"/>
      <c r="BF1251" s="322"/>
      <c r="BG1251" s="322"/>
      <c r="BH1251" s="322"/>
      <c r="BI1251" s="322"/>
      <c r="BJ1251" s="323"/>
      <c r="BK1251" s="48" t="s">
        <v>18</v>
      </c>
      <c r="BL1251" s="48" t="s">
        <v>55</v>
      </c>
      <c r="BN1251" s="146">
        <f t="shared" si="2013"/>
        <v>0</v>
      </c>
      <c r="BO1251" s="146">
        <f t="shared" si="1961"/>
        <v>0</v>
      </c>
      <c r="BP1251" s="146">
        <f t="shared" si="1962"/>
        <v>0</v>
      </c>
      <c r="BQ1251" s="146">
        <f t="shared" si="1963"/>
        <v>0</v>
      </c>
      <c r="BR1251" s="146">
        <f t="shared" si="1964"/>
        <v>0</v>
      </c>
      <c r="BS1251" s="146">
        <f t="shared" si="1965"/>
        <v>0</v>
      </c>
      <c r="BT1251" s="146">
        <f t="shared" si="1966"/>
        <v>0</v>
      </c>
      <c r="BU1251" s="146">
        <f t="shared" si="1967"/>
        <v>0</v>
      </c>
      <c r="BV1251" s="146">
        <f t="shared" si="1968"/>
        <v>0</v>
      </c>
      <c r="BW1251" s="146">
        <f t="shared" si="1969"/>
        <v>0</v>
      </c>
      <c r="BX1251" s="146">
        <f t="shared" si="1970"/>
        <v>0</v>
      </c>
      <c r="BY1251" s="146">
        <f t="shared" si="1971"/>
        <v>0</v>
      </c>
      <c r="BZ1251" s="146">
        <f t="shared" si="1972"/>
        <v>0</v>
      </c>
      <c r="CA1251" s="146">
        <f t="shared" si="1973"/>
        <v>0</v>
      </c>
      <c r="CB1251" s="146">
        <f t="shared" si="1974"/>
        <v>0</v>
      </c>
      <c r="CC1251" s="146">
        <f t="shared" si="1975"/>
        <v>0</v>
      </c>
      <c r="CD1251" s="146">
        <f t="shared" si="1976"/>
        <v>0</v>
      </c>
      <c r="CE1251" s="146">
        <f t="shared" si="1977"/>
        <v>0</v>
      </c>
      <c r="CF1251" s="146">
        <f t="shared" si="1978"/>
        <v>0</v>
      </c>
      <c r="CG1251" s="146">
        <f t="shared" si="1979"/>
        <v>0</v>
      </c>
      <c r="CH1251" s="146">
        <f t="shared" si="1980"/>
        <v>0</v>
      </c>
      <c r="CI1251" s="146">
        <f t="shared" si="1981"/>
        <v>0</v>
      </c>
      <c r="CJ1251" s="146">
        <f t="shared" si="1982"/>
        <v>0</v>
      </c>
      <c r="CK1251" s="146">
        <f t="shared" si="1983"/>
        <v>0</v>
      </c>
      <c r="CL1251" s="146">
        <f t="shared" si="1984"/>
        <v>0</v>
      </c>
      <c r="CM1251" s="146">
        <f t="shared" si="1985"/>
        <v>0</v>
      </c>
      <c r="CN1251" s="146">
        <f t="shared" si="1986"/>
        <v>0</v>
      </c>
      <c r="CO1251" s="146">
        <f t="shared" si="1987"/>
        <v>12</v>
      </c>
      <c r="CP1251" s="146">
        <f t="shared" si="1988"/>
        <v>12</v>
      </c>
      <c r="CQ1251" s="146">
        <f t="shared" si="1989"/>
        <v>12</v>
      </c>
      <c r="CR1251" s="146">
        <f t="shared" si="1990"/>
        <v>12</v>
      </c>
      <c r="CS1251" s="146">
        <f t="shared" si="1991"/>
        <v>12</v>
      </c>
      <c r="CT1251" s="146">
        <f t="shared" si="1992"/>
        <v>12</v>
      </c>
      <c r="CU1251" s="146">
        <f t="shared" si="1993"/>
        <v>12</v>
      </c>
      <c r="CV1251" s="146">
        <f t="shared" si="1994"/>
        <v>12</v>
      </c>
      <c r="CW1251" s="146">
        <f t="shared" si="1995"/>
        <v>12</v>
      </c>
      <c r="CX1251" s="146">
        <f t="shared" si="1996"/>
        <v>12</v>
      </c>
      <c r="CY1251" s="146">
        <f t="shared" si="1997"/>
        <v>12</v>
      </c>
      <c r="CZ1251" s="146">
        <f t="shared" si="1998"/>
        <v>12</v>
      </c>
      <c r="DA1251" s="146">
        <f t="shared" si="1999"/>
        <v>12</v>
      </c>
      <c r="DB1251" s="146">
        <f t="shared" si="2000"/>
        <v>12</v>
      </c>
      <c r="DC1251" s="146">
        <f t="shared" si="2001"/>
        <v>12</v>
      </c>
      <c r="DD1251" s="146">
        <f t="shared" si="2002"/>
        <v>0</v>
      </c>
      <c r="DE1251" s="146">
        <f t="shared" si="2003"/>
        <v>0</v>
      </c>
      <c r="DF1251" s="146">
        <f t="shared" si="2004"/>
        <v>0</v>
      </c>
      <c r="DG1251" s="146">
        <f t="shared" si="2005"/>
        <v>0</v>
      </c>
      <c r="DH1251" s="146">
        <f t="shared" si="2006"/>
        <v>0</v>
      </c>
      <c r="DI1251" s="146">
        <f t="shared" si="2007"/>
        <v>0</v>
      </c>
      <c r="DJ1251" s="146">
        <f t="shared" si="2008"/>
        <v>0</v>
      </c>
      <c r="DK1251" s="146">
        <f t="shared" si="2009"/>
        <v>0</v>
      </c>
      <c r="DL1251" s="146">
        <f t="shared" si="2010"/>
        <v>0</v>
      </c>
      <c r="DM1251" s="146">
        <f t="shared" si="2011"/>
        <v>0</v>
      </c>
      <c r="DN1251" s="65">
        <f t="shared" si="2024"/>
        <v>180</v>
      </c>
      <c r="DO1251" s="57" t="str">
        <f t="shared" si="2025"/>
        <v/>
      </c>
      <c r="DP1251" s="57" t="str">
        <f t="shared" si="1947"/>
        <v/>
      </c>
      <c r="DQ1251" s="58">
        <f t="shared" si="1948"/>
        <v>180</v>
      </c>
      <c r="DR1251" s="1">
        <f t="shared" si="2026"/>
        <v>2</v>
      </c>
      <c r="DS1251" s="168" t="e">
        <f>IF(AND(DR1251=#REF!,BL1251=#REF!),'Tiến độ'!D1251,"")</f>
        <v>#REF!</v>
      </c>
    </row>
    <row r="1252" spans="1:123" ht="11.25" customHeight="1">
      <c r="A1252" s="309" t="str">
        <f>IF(B1252="","",MAX($A$7:A1251)+1)</f>
        <v/>
      </c>
      <c r="B1252" s="312"/>
      <c r="C1252" s="101" t="s">
        <v>1028</v>
      </c>
      <c r="D1252" s="102" t="s">
        <v>1029</v>
      </c>
      <c r="E1252" s="103">
        <v>2</v>
      </c>
      <c r="F1252" s="104">
        <v>30</v>
      </c>
      <c r="G1252" s="105"/>
      <c r="H1252" s="106">
        <f t="shared" si="2027"/>
        <v>3</v>
      </c>
      <c r="I1252" s="107">
        <f t="shared" si="2028"/>
        <v>0</v>
      </c>
      <c r="J1252" s="28"/>
      <c r="K1252" s="108"/>
      <c r="L1252" s="109"/>
      <c r="M1252" s="109"/>
      <c r="N1252" s="110"/>
      <c r="O1252" s="108"/>
      <c r="P1252" s="109"/>
      <c r="Q1252" s="109"/>
      <c r="R1252" s="110"/>
      <c r="S1252" s="108"/>
      <c r="T1252" s="109"/>
      <c r="U1252" s="109"/>
      <c r="V1252" s="109"/>
      <c r="W1252" s="110"/>
      <c r="X1252" s="108"/>
      <c r="Y1252" s="109"/>
      <c r="Z1252" s="109"/>
      <c r="AA1252" s="110"/>
      <c r="AB1252" s="108"/>
      <c r="AC1252" s="109"/>
      <c r="AD1252" s="109"/>
      <c r="AE1252" s="110"/>
      <c r="AF1252" s="108"/>
      <c r="AG1252" s="109"/>
      <c r="AH1252" s="109"/>
      <c r="AI1252" s="362"/>
      <c r="AJ1252" s="363"/>
      <c r="AK1252" s="108"/>
      <c r="AL1252" s="109">
        <v>2</v>
      </c>
      <c r="AM1252" s="109">
        <v>2</v>
      </c>
      <c r="AN1252" s="110">
        <v>2</v>
      </c>
      <c r="AO1252" s="108">
        <v>2</v>
      </c>
      <c r="AP1252" s="109">
        <v>2</v>
      </c>
      <c r="AQ1252" s="109">
        <v>2</v>
      </c>
      <c r="AR1252" s="110">
        <v>2</v>
      </c>
      <c r="AS1252" s="111">
        <v>2</v>
      </c>
      <c r="AT1252" s="109">
        <v>2</v>
      </c>
      <c r="AU1252" s="109">
        <v>2</v>
      </c>
      <c r="AV1252" s="112">
        <v>2</v>
      </c>
      <c r="AW1252" s="108">
        <v>2</v>
      </c>
      <c r="AX1252" s="109">
        <v>2</v>
      </c>
      <c r="AY1252" s="109">
        <v>2</v>
      </c>
      <c r="AZ1252" s="109">
        <v>2</v>
      </c>
      <c r="BA1252" s="110" t="s">
        <v>163</v>
      </c>
      <c r="BB1252" s="111" t="s">
        <v>163</v>
      </c>
      <c r="BC1252" s="109" t="s">
        <v>163</v>
      </c>
      <c r="BD1252" s="109" t="s">
        <v>163</v>
      </c>
      <c r="BE1252" s="321"/>
      <c r="BF1252" s="322"/>
      <c r="BG1252" s="322"/>
      <c r="BH1252" s="322"/>
      <c r="BI1252" s="322"/>
      <c r="BJ1252" s="323"/>
      <c r="BK1252" s="48" t="s">
        <v>18</v>
      </c>
      <c r="BL1252" s="48" t="s">
        <v>60</v>
      </c>
      <c r="BN1252" s="146">
        <f t="shared" si="2013"/>
        <v>0</v>
      </c>
      <c r="BO1252" s="146">
        <f t="shared" si="1961"/>
        <v>0</v>
      </c>
      <c r="BP1252" s="146">
        <f t="shared" si="1962"/>
        <v>0</v>
      </c>
      <c r="BQ1252" s="146">
        <f t="shared" si="1963"/>
        <v>0</v>
      </c>
      <c r="BR1252" s="146">
        <f t="shared" si="1964"/>
        <v>0</v>
      </c>
      <c r="BS1252" s="146">
        <f t="shared" si="1965"/>
        <v>0</v>
      </c>
      <c r="BT1252" s="146">
        <f t="shared" si="1966"/>
        <v>0</v>
      </c>
      <c r="BU1252" s="146">
        <f t="shared" si="1967"/>
        <v>0</v>
      </c>
      <c r="BV1252" s="146">
        <f t="shared" si="1968"/>
        <v>0</v>
      </c>
      <c r="BW1252" s="146">
        <f t="shared" si="1969"/>
        <v>0</v>
      </c>
      <c r="BX1252" s="146">
        <f t="shared" si="1970"/>
        <v>0</v>
      </c>
      <c r="BY1252" s="146">
        <f t="shared" si="1971"/>
        <v>0</v>
      </c>
      <c r="BZ1252" s="146">
        <f t="shared" si="1972"/>
        <v>0</v>
      </c>
      <c r="CA1252" s="146">
        <f t="shared" si="1973"/>
        <v>0</v>
      </c>
      <c r="CB1252" s="146">
        <f t="shared" si="1974"/>
        <v>0</v>
      </c>
      <c r="CC1252" s="146">
        <f t="shared" si="1975"/>
        <v>0</v>
      </c>
      <c r="CD1252" s="146">
        <f t="shared" si="1976"/>
        <v>0</v>
      </c>
      <c r="CE1252" s="146">
        <f t="shared" si="1977"/>
        <v>0</v>
      </c>
      <c r="CF1252" s="146">
        <f t="shared" si="1978"/>
        <v>0</v>
      </c>
      <c r="CG1252" s="146">
        <f t="shared" si="1979"/>
        <v>0</v>
      </c>
      <c r="CH1252" s="146">
        <f t="shared" si="1980"/>
        <v>0</v>
      </c>
      <c r="CI1252" s="146">
        <f t="shared" si="1981"/>
        <v>0</v>
      </c>
      <c r="CJ1252" s="146">
        <f t="shared" si="1982"/>
        <v>0</v>
      </c>
      <c r="CK1252" s="146">
        <f t="shared" si="1983"/>
        <v>0</v>
      </c>
      <c r="CL1252" s="146">
        <f t="shared" si="1984"/>
        <v>0</v>
      </c>
      <c r="CM1252" s="146">
        <f t="shared" si="1985"/>
        <v>0</v>
      </c>
      <c r="CN1252" s="146">
        <f t="shared" si="1986"/>
        <v>0</v>
      </c>
      <c r="CO1252" s="146">
        <f t="shared" si="1987"/>
        <v>6</v>
      </c>
      <c r="CP1252" s="146">
        <f t="shared" si="1988"/>
        <v>6</v>
      </c>
      <c r="CQ1252" s="146">
        <f t="shared" si="1989"/>
        <v>6</v>
      </c>
      <c r="CR1252" s="146">
        <f t="shared" si="1990"/>
        <v>6</v>
      </c>
      <c r="CS1252" s="146">
        <f t="shared" si="1991"/>
        <v>6</v>
      </c>
      <c r="CT1252" s="146">
        <f t="shared" si="1992"/>
        <v>6</v>
      </c>
      <c r="CU1252" s="146">
        <f t="shared" si="1993"/>
        <v>6</v>
      </c>
      <c r="CV1252" s="146">
        <f t="shared" si="1994"/>
        <v>6</v>
      </c>
      <c r="CW1252" s="146">
        <f t="shared" si="1995"/>
        <v>6</v>
      </c>
      <c r="CX1252" s="146">
        <f t="shared" si="1996"/>
        <v>6</v>
      </c>
      <c r="CY1252" s="146">
        <f t="shared" si="1997"/>
        <v>6</v>
      </c>
      <c r="CZ1252" s="146">
        <f t="shared" si="1998"/>
        <v>6</v>
      </c>
      <c r="DA1252" s="146">
        <f t="shared" si="1999"/>
        <v>6</v>
      </c>
      <c r="DB1252" s="146">
        <f t="shared" si="2000"/>
        <v>6</v>
      </c>
      <c r="DC1252" s="146">
        <f t="shared" si="2001"/>
        <v>6</v>
      </c>
      <c r="DD1252" s="146">
        <f t="shared" si="2002"/>
        <v>0</v>
      </c>
      <c r="DE1252" s="146">
        <f t="shared" si="2003"/>
        <v>0</v>
      </c>
      <c r="DF1252" s="146">
        <f t="shared" si="2004"/>
        <v>0</v>
      </c>
      <c r="DG1252" s="146">
        <f t="shared" si="2005"/>
        <v>0</v>
      </c>
      <c r="DH1252" s="146">
        <f t="shared" si="2006"/>
        <v>0</v>
      </c>
      <c r="DI1252" s="146">
        <f t="shared" si="2007"/>
        <v>0</v>
      </c>
      <c r="DJ1252" s="146">
        <f t="shared" si="2008"/>
        <v>0</v>
      </c>
      <c r="DK1252" s="146">
        <f t="shared" si="2009"/>
        <v>0</v>
      </c>
      <c r="DL1252" s="146">
        <f t="shared" si="2010"/>
        <v>0</v>
      </c>
      <c r="DM1252" s="146">
        <f t="shared" si="2011"/>
        <v>0</v>
      </c>
      <c r="DN1252" s="65">
        <f t="shared" si="2024"/>
        <v>90</v>
      </c>
      <c r="DO1252" s="57" t="str">
        <f t="shared" si="2025"/>
        <v/>
      </c>
      <c r="DP1252" s="57" t="str">
        <f t="shared" si="1947"/>
        <v/>
      </c>
      <c r="DQ1252" s="58">
        <f t="shared" si="1948"/>
        <v>90</v>
      </c>
      <c r="DR1252" s="1">
        <f t="shared" si="2026"/>
        <v>2</v>
      </c>
      <c r="DS1252" s="168" t="e">
        <f>IF(AND(DR1252=#REF!,BL1252=#REF!),'Tiến độ'!D1252,"")</f>
        <v>#REF!</v>
      </c>
    </row>
    <row r="1253" spans="1:123" ht="11.25" customHeight="1">
      <c r="A1253" s="309" t="str">
        <f>IF(B1253="","",MAX($A$7:A1252)+1)</f>
        <v/>
      </c>
      <c r="B1253" s="312"/>
      <c r="C1253" s="101" t="s">
        <v>1030</v>
      </c>
      <c r="D1253" s="102" t="s">
        <v>11946</v>
      </c>
      <c r="E1253" s="103">
        <v>2</v>
      </c>
      <c r="F1253" s="104">
        <v>30</v>
      </c>
      <c r="G1253" s="105"/>
      <c r="H1253" s="106">
        <f t="shared" si="2027"/>
        <v>3</v>
      </c>
      <c r="I1253" s="107">
        <f t="shared" si="2028"/>
        <v>0</v>
      </c>
      <c r="J1253" s="28"/>
      <c r="K1253" s="108"/>
      <c r="L1253" s="109"/>
      <c r="M1253" s="109"/>
      <c r="N1253" s="110"/>
      <c r="O1253" s="108"/>
      <c r="P1253" s="109"/>
      <c r="Q1253" s="109"/>
      <c r="R1253" s="110"/>
      <c r="S1253" s="108"/>
      <c r="T1253" s="109"/>
      <c r="U1253" s="109"/>
      <c r="V1253" s="109"/>
      <c r="W1253" s="110"/>
      <c r="X1253" s="108"/>
      <c r="Y1253" s="109"/>
      <c r="Z1253" s="109"/>
      <c r="AA1253" s="110"/>
      <c r="AB1253" s="108"/>
      <c r="AC1253" s="109"/>
      <c r="AD1253" s="109"/>
      <c r="AE1253" s="110"/>
      <c r="AF1253" s="108"/>
      <c r="AG1253" s="109"/>
      <c r="AH1253" s="109"/>
      <c r="AI1253" s="362"/>
      <c r="AJ1253" s="363"/>
      <c r="AK1253" s="108"/>
      <c r="AL1253" s="109">
        <v>2</v>
      </c>
      <c r="AM1253" s="109">
        <v>2</v>
      </c>
      <c r="AN1253" s="110">
        <v>2</v>
      </c>
      <c r="AO1253" s="108">
        <v>2</v>
      </c>
      <c r="AP1253" s="109">
        <v>2</v>
      </c>
      <c r="AQ1253" s="109">
        <v>2</v>
      </c>
      <c r="AR1253" s="110">
        <v>2</v>
      </c>
      <c r="AS1253" s="111">
        <v>2</v>
      </c>
      <c r="AT1253" s="109">
        <v>2</v>
      </c>
      <c r="AU1253" s="109">
        <v>2</v>
      </c>
      <c r="AV1253" s="112">
        <v>2</v>
      </c>
      <c r="AW1253" s="108">
        <v>2</v>
      </c>
      <c r="AX1253" s="109">
        <v>2</v>
      </c>
      <c r="AY1253" s="109">
        <v>2</v>
      </c>
      <c r="AZ1253" s="109">
        <v>2</v>
      </c>
      <c r="BA1253" s="110" t="s">
        <v>163</v>
      </c>
      <c r="BB1253" s="111" t="s">
        <v>163</v>
      </c>
      <c r="BC1253" s="109" t="s">
        <v>163</v>
      </c>
      <c r="BD1253" s="109" t="s">
        <v>163</v>
      </c>
      <c r="BE1253" s="321"/>
      <c r="BF1253" s="322"/>
      <c r="BG1253" s="322"/>
      <c r="BH1253" s="322"/>
      <c r="BI1253" s="322"/>
      <c r="BJ1253" s="323"/>
      <c r="BK1253" s="48" t="s">
        <v>18</v>
      </c>
      <c r="BL1253" s="48" t="s">
        <v>30</v>
      </c>
      <c r="BN1253" s="146">
        <f t="shared" si="2013"/>
        <v>0</v>
      </c>
      <c r="BO1253" s="146">
        <f t="shared" si="1961"/>
        <v>0</v>
      </c>
      <c r="BP1253" s="146">
        <f t="shared" si="1962"/>
        <v>0</v>
      </c>
      <c r="BQ1253" s="146">
        <f t="shared" si="1963"/>
        <v>0</v>
      </c>
      <c r="BR1253" s="146">
        <f t="shared" si="1964"/>
        <v>0</v>
      </c>
      <c r="BS1253" s="146">
        <f t="shared" si="1965"/>
        <v>0</v>
      </c>
      <c r="BT1253" s="146">
        <f t="shared" si="1966"/>
        <v>0</v>
      </c>
      <c r="BU1253" s="146">
        <f t="shared" si="1967"/>
        <v>0</v>
      </c>
      <c r="BV1253" s="146">
        <f t="shared" si="1968"/>
        <v>0</v>
      </c>
      <c r="BW1253" s="146">
        <f t="shared" si="1969"/>
        <v>0</v>
      </c>
      <c r="BX1253" s="146">
        <f t="shared" si="1970"/>
        <v>0</v>
      </c>
      <c r="BY1253" s="146">
        <f t="shared" si="1971"/>
        <v>0</v>
      </c>
      <c r="BZ1253" s="146">
        <f t="shared" si="1972"/>
        <v>0</v>
      </c>
      <c r="CA1253" s="146">
        <f t="shared" si="1973"/>
        <v>0</v>
      </c>
      <c r="CB1253" s="146">
        <f t="shared" si="1974"/>
        <v>0</v>
      </c>
      <c r="CC1253" s="146">
        <f t="shared" si="1975"/>
        <v>0</v>
      </c>
      <c r="CD1253" s="146">
        <f t="shared" si="1976"/>
        <v>0</v>
      </c>
      <c r="CE1253" s="146">
        <f t="shared" si="1977"/>
        <v>0</v>
      </c>
      <c r="CF1253" s="146">
        <f t="shared" si="1978"/>
        <v>0</v>
      </c>
      <c r="CG1253" s="146">
        <f t="shared" si="1979"/>
        <v>0</v>
      </c>
      <c r="CH1253" s="146">
        <f t="shared" si="1980"/>
        <v>0</v>
      </c>
      <c r="CI1253" s="146">
        <f t="shared" si="1981"/>
        <v>0</v>
      </c>
      <c r="CJ1253" s="146">
        <f t="shared" si="1982"/>
        <v>0</v>
      </c>
      <c r="CK1253" s="146">
        <f t="shared" si="1983"/>
        <v>0</v>
      </c>
      <c r="CL1253" s="146">
        <f t="shared" si="1984"/>
        <v>0</v>
      </c>
      <c r="CM1253" s="146">
        <f t="shared" si="1985"/>
        <v>0</v>
      </c>
      <c r="CN1253" s="146">
        <f t="shared" si="1986"/>
        <v>0</v>
      </c>
      <c r="CO1253" s="146">
        <f t="shared" si="1987"/>
        <v>6</v>
      </c>
      <c r="CP1253" s="146">
        <f t="shared" si="1988"/>
        <v>6</v>
      </c>
      <c r="CQ1253" s="146">
        <f t="shared" si="1989"/>
        <v>6</v>
      </c>
      <c r="CR1253" s="146">
        <f t="shared" si="1990"/>
        <v>6</v>
      </c>
      <c r="CS1253" s="146">
        <f t="shared" si="1991"/>
        <v>6</v>
      </c>
      <c r="CT1253" s="146">
        <f t="shared" si="1992"/>
        <v>6</v>
      </c>
      <c r="CU1253" s="146">
        <f t="shared" si="1993"/>
        <v>6</v>
      </c>
      <c r="CV1253" s="146">
        <f t="shared" si="1994"/>
        <v>6</v>
      </c>
      <c r="CW1253" s="146">
        <f t="shared" si="1995"/>
        <v>6</v>
      </c>
      <c r="CX1253" s="146">
        <f t="shared" si="1996"/>
        <v>6</v>
      </c>
      <c r="CY1253" s="146">
        <f t="shared" si="1997"/>
        <v>6</v>
      </c>
      <c r="CZ1253" s="146">
        <f t="shared" si="1998"/>
        <v>6</v>
      </c>
      <c r="DA1253" s="146">
        <f t="shared" si="1999"/>
        <v>6</v>
      </c>
      <c r="DB1253" s="146">
        <f t="shared" si="2000"/>
        <v>6</v>
      </c>
      <c r="DC1253" s="146">
        <f t="shared" si="2001"/>
        <v>6</v>
      </c>
      <c r="DD1253" s="146">
        <f t="shared" si="2002"/>
        <v>0</v>
      </c>
      <c r="DE1253" s="146">
        <f t="shared" si="2003"/>
        <v>0</v>
      </c>
      <c r="DF1253" s="146">
        <f t="shared" si="2004"/>
        <v>0</v>
      </c>
      <c r="DG1253" s="146">
        <f t="shared" si="2005"/>
        <v>0</v>
      </c>
      <c r="DH1253" s="146">
        <f t="shared" si="2006"/>
        <v>0</v>
      </c>
      <c r="DI1253" s="146">
        <f t="shared" si="2007"/>
        <v>0</v>
      </c>
      <c r="DJ1253" s="146">
        <f t="shared" si="2008"/>
        <v>0</v>
      </c>
      <c r="DK1253" s="146">
        <f t="shared" si="2009"/>
        <v>0</v>
      </c>
      <c r="DL1253" s="146">
        <f t="shared" si="2010"/>
        <v>0</v>
      </c>
      <c r="DM1253" s="146">
        <f t="shared" si="2011"/>
        <v>0</v>
      </c>
      <c r="DN1253" s="65">
        <f t="shared" si="2024"/>
        <v>90</v>
      </c>
      <c r="DO1253" s="57" t="str">
        <f t="shared" si="2025"/>
        <v/>
      </c>
      <c r="DP1253" s="57" t="str">
        <f t="shared" si="1947"/>
        <v/>
      </c>
      <c r="DQ1253" s="58">
        <f t="shared" si="1948"/>
        <v>90</v>
      </c>
      <c r="DR1253" s="1">
        <f t="shared" si="2026"/>
        <v>2</v>
      </c>
      <c r="DS1253" s="168" t="e">
        <f>IF(AND(DR1253=#REF!,BL1253=#REF!),'Tiến độ'!D1253,"")</f>
        <v>#REF!</v>
      </c>
    </row>
    <row r="1254" spans="1:123" ht="11.25" customHeight="1">
      <c r="A1254" s="309" t="str">
        <f>IF(B1254="","",MAX($A$7:A1253)+1)</f>
        <v/>
      </c>
      <c r="B1254" s="312"/>
      <c r="C1254" s="101" t="s">
        <v>1031</v>
      </c>
      <c r="D1254" s="102" t="s">
        <v>11944</v>
      </c>
      <c r="E1254" s="103">
        <v>5</v>
      </c>
      <c r="F1254" s="104">
        <v>75</v>
      </c>
      <c r="G1254" s="105"/>
      <c r="H1254" s="106">
        <f t="shared" si="2027"/>
        <v>3</v>
      </c>
      <c r="I1254" s="107">
        <f t="shared" si="2028"/>
        <v>0</v>
      </c>
      <c r="J1254" s="28"/>
      <c r="K1254" s="108"/>
      <c r="L1254" s="109"/>
      <c r="M1254" s="109"/>
      <c r="N1254" s="110"/>
      <c r="O1254" s="108"/>
      <c r="P1254" s="109"/>
      <c r="Q1254" s="109"/>
      <c r="R1254" s="110"/>
      <c r="S1254" s="108"/>
      <c r="T1254" s="109"/>
      <c r="U1254" s="109"/>
      <c r="V1254" s="109"/>
      <c r="W1254" s="110"/>
      <c r="X1254" s="108"/>
      <c r="Y1254" s="109"/>
      <c r="Z1254" s="109"/>
      <c r="AA1254" s="110"/>
      <c r="AB1254" s="108"/>
      <c r="AC1254" s="109"/>
      <c r="AD1254" s="109"/>
      <c r="AE1254" s="110"/>
      <c r="AF1254" s="108"/>
      <c r="AG1254" s="109"/>
      <c r="AH1254" s="109"/>
      <c r="AI1254" s="362"/>
      <c r="AJ1254" s="363"/>
      <c r="AK1254" s="108"/>
      <c r="AL1254" s="109">
        <v>5</v>
      </c>
      <c r="AM1254" s="109">
        <v>5</v>
      </c>
      <c r="AN1254" s="110">
        <v>5</v>
      </c>
      <c r="AO1254" s="108">
        <v>5</v>
      </c>
      <c r="AP1254" s="109">
        <v>5</v>
      </c>
      <c r="AQ1254" s="109">
        <v>5</v>
      </c>
      <c r="AR1254" s="110">
        <v>5</v>
      </c>
      <c r="AS1254" s="111">
        <v>5</v>
      </c>
      <c r="AT1254" s="109">
        <v>5</v>
      </c>
      <c r="AU1254" s="109">
        <v>5</v>
      </c>
      <c r="AV1254" s="112">
        <v>5</v>
      </c>
      <c r="AW1254" s="108">
        <v>5</v>
      </c>
      <c r="AX1254" s="109">
        <v>5</v>
      </c>
      <c r="AY1254" s="109">
        <v>5</v>
      </c>
      <c r="AZ1254" s="109">
        <v>5</v>
      </c>
      <c r="BA1254" s="110" t="s">
        <v>163</v>
      </c>
      <c r="BB1254" s="111" t="s">
        <v>163</v>
      </c>
      <c r="BC1254" s="109" t="s">
        <v>163</v>
      </c>
      <c r="BD1254" s="109" t="s">
        <v>163</v>
      </c>
      <c r="BE1254" s="321"/>
      <c r="BF1254" s="322"/>
      <c r="BG1254" s="322"/>
      <c r="BH1254" s="322"/>
      <c r="BI1254" s="322"/>
      <c r="BJ1254" s="323"/>
      <c r="BK1254" s="48" t="s">
        <v>18</v>
      </c>
      <c r="BL1254" s="48" t="s">
        <v>59</v>
      </c>
      <c r="BN1254" s="146">
        <f t="shared" si="2013"/>
        <v>0</v>
      </c>
      <c r="BO1254" s="146">
        <f t="shared" si="1961"/>
        <v>0</v>
      </c>
      <c r="BP1254" s="146">
        <f t="shared" si="1962"/>
        <v>0</v>
      </c>
      <c r="BQ1254" s="146">
        <f t="shared" si="1963"/>
        <v>0</v>
      </c>
      <c r="BR1254" s="146">
        <f t="shared" si="1964"/>
        <v>0</v>
      </c>
      <c r="BS1254" s="146">
        <f t="shared" si="1965"/>
        <v>0</v>
      </c>
      <c r="BT1254" s="146">
        <f t="shared" si="1966"/>
        <v>0</v>
      </c>
      <c r="BU1254" s="146">
        <f t="shared" si="1967"/>
        <v>0</v>
      </c>
      <c r="BV1254" s="146">
        <f t="shared" si="1968"/>
        <v>0</v>
      </c>
      <c r="BW1254" s="146">
        <f t="shared" si="1969"/>
        <v>0</v>
      </c>
      <c r="BX1254" s="146">
        <f t="shared" si="1970"/>
        <v>0</v>
      </c>
      <c r="BY1254" s="146">
        <f t="shared" si="1971"/>
        <v>0</v>
      </c>
      <c r="BZ1254" s="146">
        <f t="shared" si="1972"/>
        <v>0</v>
      </c>
      <c r="CA1254" s="146">
        <f t="shared" si="1973"/>
        <v>0</v>
      </c>
      <c r="CB1254" s="146">
        <f t="shared" si="1974"/>
        <v>0</v>
      </c>
      <c r="CC1254" s="146">
        <f t="shared" si="1975"/>
        <v>0</v>
      </c>
      <c r="CD1254" s="146">
        <f t="shared" si="1976"/>
        <v>0</v>
      </c>
      <c r="CE1254" s="146">
        <f t="shared" si="1977"/>
        <v>0</v>
      </c>
      <c r="CF1254" s="146">
        <f t="shared" si="1978"/>
        <v>0</v>
      </c>
      <c r="CG1254" s="146">
        <f t="shared" si="1979"/>
        <v>0</v>
      </c>
      <c r="CH1254" s="146">
        <f t="shared" si="1980"/>
        <v>0</v>
      </c>
      <c r="CI1254" s="146">
        <f t="shared" si="1981"/>
        <v>0</v>
      </c>
      <c r="CJ1254" s="146">
        <f t="shared" si="1982"/>
        <v>0</v>
      </c>
      <c r="CK1254" s="146">
        <f t="shared" si="1983"/>
        <v>0</v>
      </c>
      <c r="CL1254" s="146">
        <f t="shared" si="1984"/>
        <v>0</v>
      </c>
      <c r="CM1254" s="146">
        <f t="shared" si="1985"/>
        <v>0</v>
      </c>
      <c r="CN1254" s="146">
        <f t="shared" si="1986"/>
        <v>0</v>
      </c>
      <c r="CO1254" s="146">
        <f t="shared" si="1987"/>
        <v>15</v>
      </c>
      <c r="CP1254" s="146">
        <f t="shared" si="1988"/>
        <v>15</v>
      </c>
      <c r="CQ1254" s="146">
        <f t="shared" si="1989"/>
        <v>15</v>
      </c>
      <c r="CR1254" s="146">
        <f t="shared" si="1990"/>
        <v>15</v>
      </c>
      <c r="CS1254" s="146">
        <f t="shared" si="1991"/>
        <v>15</v>
      </c>
      <c r="CT1254" s="146">
        <f t="shared" si="1992"/>
        <v>15</v>
      </c>
      <c r="CU1254" s="146">
        <f t="shared" si="1993"/>
        <v>15</v>
      </c>
      <c r="CV1254" s="146">
        <f t="shared" si="1994"/>
        <v>15</v>
      </c>
      <c r="CW1254" s="146">
        <f t="shared" si="1995"/>
        <v>15</v>
      </c>
      <c r="CX1254" s="146">
        <f t="shared" si="1996"/>
        <v>15</v>
      </c>
      <c r="CY1254" s="146">
        <f t="shared" si="1997"/>
        <v>15</v>
      </c>
      <c r="CZ1254" s="146">
        <f t="shared" si="1998"/>
        <v>15</v>
      </c>
      <c r="DA1254" s="146">
        <f t="shared" si="1999"/>
        <v>15</v>
      </c>
      <c r="DB1254" s="146">
        <f t="shared" si="2000"/>
        <v>15</v>
      </c>
      <c r="DC1254" s="146">
        <f t="shared" si="2001"/>
        <v>15</v>
      </c>
      <c r="DD1254" s="146">
        <f t="shared" si="2002"/>
        <v>0</v>
      </c>
      <c r="DE1254" s="146">
        <f t="shared" si="2003"/>
        <v>0</v>
      </c>
      <c r="DF1254" s="146">
        <f t="shared" si="2004"/>
        <v>0</v>
      </c>
      <c r="DG1254" s="146">
        <f t="shared" si="2005"/>
        <v>0</v>
      </c>
      <c r="DH1254" s="146">
        <f t="shared" si="2006"/>
        <v>0</v>
      </c>
      <c r="DI1254" s="146">
        <f t="shared" si="2007"/>
        <v>0</v>
      </c>
      <c r="DJ1254" s="146">
        <f t="shared" si="2008"/>
        <v>0</v>
      </c>
      <c r="DK1254" s="146">
        <f t="shared" si="2009"/>
        <v>0</v>
      </c>
      <c r="DL1254" s="146">
        <f t="shared" si="2010"/>
        <v>0</v>
      </c>
      <c r="DM1254" s="146">
        <f t="shared" si="2011"/>
        <v>0</v>
      </c>
      <c r="DN1254" s="65">
        <f t="shared" si="2024"/>
        <v>225</v>
      </c>
      <c r="DO1254" s="57" t="str">
        <f t="shared" si="2025"/>
        <v/>
      </c>
      <c r="DP1254" s="57" t="str">
        <f t="shared" si="1947"/>
        <v/>
      </c>
      <c r="DQ1254" s="58">
        <f t="shared" si="1948"/>
        <v>225</v>
      </c>
      <c r="DR1254" s="1">
        <f t="shared" si="2026"/>
        <v>2</v>
      </c>
      <c r="DS1254" s="168" t="e">
        <f>IF(AND(DR1254=#REF!,BL1254=#REF!),'Tiến độ'!D1254,"")</f>
        <v>#REF!</v>
      </c>
    </row>
    <row r="1255" spans="1:123" ht="11.25" customHeight="1">
      <c r="A1255" s="309" t="str">
        <f>IF(B1255="","",MAX($A$7:A1254)+1)</f>
        <v/>
      </c>
      <c r="B1255" s="312"/>
      <c r="C1255" s="101" t="s">
        <v>1019</v>
      </c>
      <c r="D1255" s="102" t="s">
        <v>11968</v>
      </c>
      <c r="E1255" s="103">
        <v>2</v>
      </c>
      <c r="F1255" s="104">
        <v>30</v>
      </c>
      <c r="G1255" s="105"/>
      <c r="H1255" s="106">
        <f t="shared" si="2027"/>
        <v>3</v>
      </c>
      <c r="I1255" s="107">
        <f t="shared" si="2028"/>
        <v>0</v>
      </c>
      <c r="J1255" s="28"/>
      <c r="K1255" s="108"/>
      <c r="L1255" s="109"/>
      <c r="M1255" s="109"/>
      <c r="N1255" s="110"/>
      <c r="O1255" s="108"/>
      <c r="P1255" s="109"/>
      <c r="Q1255" s="109"/>
      <c r="R1255" s="110"/>
      <c r="S1255" s="108"/>
      <c r="T1255" s="109"/>
      <c r="U1255" s="109"/>
      <c r="V1255" s="109"/>
      <c r="W1255" s="110"/>
      <c r="X1255" s="108"/>
      <c r="Y1255" s="109"/>
      <c r="Z1255" s="109"/>
      <c r="AA1255" s="110"/>
      <c r="AB1255" s="108"/>
      <c r="AC1255" s="109"/>
      <c r="AD1255" s="109"/>
      <c r="AE1255" s="110"/>
      <c r="AF1255" s="108"/>
      <c r="AG1255" s="109"/>
      <c r="AH1255" s="109"/>
      <c r="AI1255" s="362"/>
      <c r="AJ1255" s="363"/>
      <c r="AK1255" s="108"/>
      <c r="AL1255" s="109">
        <v>2</v>
      </c>
      <c r="AM1255" s="109">
        <v>2</v>
      </c>
      <c r="AN1255" s="110">
        <v>2</v>
      </c>
      <c r="AO1255" s="108">
        <v>2</v>
      </c>
      <c r="AP1255" s="109">
        <v>2</v>
      </c>
      <c r="AQ1255" s="109">
        <v>2</v>
      </c>
      <c r="AR1255" s="110">
        <v>2</v>
      </c>
      <c r="AS1255" s="111">
        <v>2</v>
      </c>
      <c r="AT1255" s="109">
        <v>2</v>
      </c>
      <c r="AU1255" s="109">
        <v>2</v>
      </c>
      <c r="AV1255" s="112">
        <v>2</v>
      </c>
      <c r="AW1255" s="108">
        <v>2</v>
      </c>
      <c r="AX1255" s="109">
        <v>2</v>
      </c>
      <c r="AY1255" s="109">
        <v>2</v>
      </c>
      <c r="AZ1255" s="109">
        <v>2</v>
      </c>
      <c r="BA1255" s="110" t="s">
        <v>163</v>
      </c>
      <c r="BB1255" s="111" t="s">
        <v>163</v>
      </c>
      <c r="BC1255" s="109" t="s">
        <v>163</v>
      </c>
      <c r="BD1255" s="109" t="s">
        <v>163</v>
      </c>
      <c r="BE1255" s="321"/>
      <c r="BF1255" s="322"/>
      <c r="BG1255" s="322"/>
      <c r="BH1255" s="322"/>
      <c r="BI1255" s="322"/>
      <c r="BJ1255" s="323"/>
      <c r="BK1255" s="48" t="s">
        <v>18</v>
      </c>
      <c r="BL1255" s="48" t="s">
        <v>29</v>
      </c>
      <c r="BN1255" s="146">
        <f t="shared" si="2013"/>
        <v>0</v>
      </c>
      <c r="BO1255" s="146">
        <f t="shared" si="1961"/>
        <v>0</v>
      </c>
      <c r="BP1255" s="146">
        <f t="shared" si="1962"/>
        <v>0</v>
      </c>
      <c r="BQ1255" s="146">
        <f t="shared" si="1963"/>
        <v>0</v>
      </c>
      <c r="BR1255" s="146">
        <f t="shared" si="1964"/>
        <v>0</v>
      </c>
      <c r="BS1255" s="146">
        <f t="shared" si="1965"/>
        <v>0</v>
      </c>
      <c r="BT1255" s="146">
        <f t="shared" si="1966"/>
        <v>0</v>
      </c>
      <c r="BU1255" s="146">
        <f t="shared" si="1967"/>
        <v>0</v>
      </c>
      <c r="BV1255" s="146">
        <f t="shared" si="1968"/>
        <v>0</v>
      </c>
      <c r="BW1255" s="146">
        <f t="shared" si="1969"/>
        <v>0</v>
      </c>
      <c r="BX1255" s="146">
        <f t="shared" si="1970"/>
        <v>0</v>
      </c>
      <c r="BY1255" s="146">
        <f t="shared" si="1971"/>
        <v>0</v>
      </c>
      <c r="BZ1255" s="146">
        <f t="shared" si="1972"/>
        <v>0</v>
      </c>
      <c r="CA1255" s="146">
        <f t="shared" si="1973"/>
        <v>0</v>
      </c>
      <c r="CB1255" s="146">
        <f t="shared" si="1974"/>
        <v>0</v>
      </c>
      <c r="CC1255" s="146">
        <f t="shared" si="1975"/>
        <v>0</v>
      </c>
      <c r="CD1255" s="146">
        <f t="shared" si="1976"/>
        <v>0</v>
      </c>
      <c r="CE1255" s="146">
        <f t="shared" si="1977"/>
        <v>0</v>
      </c>
      <c r="CF1255" s="146">
        <f t="shared" si="1978"/>
        <v>0</v>
      </c>
      <c r="CG1255" s="146">
        <f t="shared" si="1979"/>
        <v>0</v>
      </c>
      <c r="CH1255" s="146">
        <f t="shared" si="1980"/>
        <v>0</v>
      </c>
      <c r="CI1255" s="146">
        <f t="shared" si="1981"/>
        <v>0</v>
      </c>
      <c r="CJ1255" s="146">
        <f t="shared" si="1982"/>
        <v>0</v>
      </c>
      <c r="CK1255" s="146">
        <f t="shared" si="1983"/>
        <v>0</v>
      </c>
      <c r="CL1255" s="146">
        <f t="shared" si="1984"/>
        <v>0</v>
      </c>
      <c r="CM1255" s="146">
        <f t="shared" si="1985"/>
        <v>0</v>
      </c>
      <c r="CN1255" s="146">
        <f t="shared" si="1986"/>
        <v>0</v>
      </c>
      <c r="CO1255" s="146">
        <f t="shared" si="1987"/>
        <v>6</v>
      </c>
      <c r="CP1255" s="146">
        <f t="shared" si="1988"/>
        <v>6</v>
      </c>
      <c r="CQ1255" s="146">
        <f t="shared" si="1989"/>
        <v>6</v>
      </c>
      <c r="CR1255" s="146">
        <f t="shared" si="1990"/>
        <v>6</v>
      </c>
      <c r="CS1255" s="146">
        <f t="shared" si="1991"/>
        <v>6</v>
      </c>
      <c r="CT1255" s="146">
        <f t="shared" si="1992"/>
        <v>6</v>
      </c>
      <c r="CU1255" s="146">
        <f t="shared" si="1993"/>
        <v>6</v>
      </c>
      <c r="CV1255" s="146">
        <f t="shared" si="1994"/>
        <v>6</v>
      </c>
      <c r="CW1255" s="146">
        <f t="shared" si="1995"/>
        <v>6</v>
      </c>
      <c r="CX1255" s="146">
        <f t="shared" si="1996"/>
        <v>6</v>
      </c>
      <c r="CY1255" s="146">
        <f t="shared" si="1997"/>
        <v>6</v>
      </c>
      <c r="CZ1255" s="146">
        <f t="shared" si="1998"/>
        <v>6</v>
      </c>
      <c r="DA1255" s="146">
        <f t="shared" si="1999"/>
        <v>6</v>
      </c>
      <c r="DB1255" s="146">
        <f t="shared" si="2000"/>
        <v>6</v>
      </c>
      <c r="DC1255" s="146">
        <f t="shared" si="2001"/>
        <v>6</v>
      </c>
      <c r="DD1255" s="146">
        <f t="shared" si="2002"/>
        <v>0</v>
      </c>
      <c r="DE1255" s="146">
        <f t="shared" si="2003"/>
        <v>0</v>
      </c>
      <c r="DF1255" s="146">
        <f t="shared" si="2004"/>
        <v>0</v>
      </c>
      <c r="DG1255" s="146">
        <f t="shared" si="2005"/>
        <v>0</v>
      </c>
      <c r="DH1255" s="146">
        <f t="shared" si="2006"/>
        <v>0</v>
      </c>
      <c r="DI1255" s="146">
        <f t="shared" si="2007"/>
        <v>0</v>
      </c>
      <c r="DJ1255" s="146">
        <f t="shared" si="2008"/>
        <v>0</v>
      </c>
      <c r="DK1255" s="146">
        <f t="shared" si="2009"/>
        <v>0</v>
      </c>
      <c r="DL1255" s="146">
        <f t="shared" si="2010"/>
        <v>0</v>
      </c>
      <c r="DM1255" s="146">
        <f t="shared" si="2011"/>
        <v>0</v>
      </c>
      <c r="DN1255" s="65">
        <f t="shared" si="2024"/>
        <v>90</v>
      </c>
      <c r="DO1255" s="57" t="str">
        <f t="shared" si="2025"/>
        <v/>
      </c>
      <c r="DP1255" s="57" t="str">
        <f t="shared" si="1947"/>
        <v/>
      </c>
      <c r="DQ1255" s="58">
        <f t="shared" si="1948"/>
        <v>90</v>
      </c>
      <c r="DR1255" s="1">
        <f t="shared" si="2026"/>
        <v>2</v>
      </c>
      <c r="DS1255" s="168" t="e">
        <f>IF(AND(DR1255=#REF!,BL1255=#REF!),'Tiến độ'!D1255,"")</f>
        <v>#REF!</v>
      </c>
    </row>
    <row r="1256" spans="1:123" ht="11.25" customHeight="1">
      <c r="A1256" s="314" t="str">
        <f>IF(B1256="","",MAX($A$7:A1255)+1)</f>
        <v/>
      </c>
      <c r="B1256" s="315"/>
      <c r="C1256" s="101" t="s">
        <v>455</v>
      </c>
      <c r="D1256" s="102" t="s">
        <v>456</v>
      </c>
      <c r="E1256" s="103">
        <v>3</v>
      </c>
      <c r="F1256" s="104">
        <v>60</v>
      </c>
      <c r="G1256" s="105"/>
      <c r="H1256" s="106">
        <f t="shared" si="2027"/>
        <v>3</v>
      </c>
      <c r="I1256" s="107">
        <f t="shared" si="2028"/>
        <v>0</v>
      </c>
      <c r="J1256" s="27"/>
      <c r="K1256" s="86"/>
      <c r="L1256" s="87"/>
      <c r="M1256" s="87"/>
      <c r="N1256" s="110"/>
      <c r="O1256" s="108"/>
      <c r="P1256" s="109"/>
      <c r="Q1256" s="109"/>
      <c r="R1256" s="110"/>
      <c r="S1256" s="108"/>
      <c r="T1256" s="109"/>
      <c r="U1256" s="109"/>
      <c r="V1256" s="109"/>
      <c r="W1256" s="110"/>
      <c r="X1256" s="108"/>
      <c r="Y1256" s="109"/>
      <c r="Z1256" s="109"/>
      <c r="AA1256" s="110"/>
      <c r="AB1256" s="108"/>
      <c r="AC1256" s="109"/>
      <c r="AD1256" s="109"/>
      <c r="AE1256" s="110"/>
      <c r="AF1256" s="108"/>
      <c r="AG1256" s="109"/>
      <c r="AH1256" s="109"/>
      <c r="AI1256" s="362"/>
      <c r="AJ1256" s="363"/>
      <c r="AK1256" s="108"/>
      <c r="AL1256" s="109">
        <v>4</v>
      </c>
      <c r="AM1256" s="109">
        <v>4</v>
      </c>
      <c r="AN1256" s="110">
        <v>4</v>
      </c>
      <c r="AO1256" s="108">
        <v>4</v>
      </c>
      <c r="AP1256" s="109">
        <v>4</v>
      </c>
      <c r="AQ1256" s="109">
        <v>4</v>
      </c>
      <c r="AR1256" s="110">
        <v>4</v>
      </c>
      <c r="AS1256" s="111">
        <v>4</v>
      </c>
      <c r="AT1256" s="109">
        <v>4</v>
      </c>
      <c r="AU1256" s="109">
        <v>4</v>
      </c>
      <c r="AV1256" s="112">
        <v>4</v>
      </c>
      <c r="AW1256" s="108">
        <v>4</v>
      </c>
      <c r="AX1256" s="109">
        <v>4</v>
      </c>
      <c r="AY1256" s="109">
        <v>4</v>
      </c>
      <c r="AZ1256" s="109">
        <v>4</v>
      </c>
      <c r="BA1256" s="110" t="s">
        <v>163</v>
      </c>
      <c r="BB1256" s="111" t="s">
        <v>163</v>
      </c>
      <c r="BC1256" s="109" t="s">
        <v>163</v>
      </c>
      <c r="BD1256" s="109" t="s">
        <v>163</v>
      </c>
      <c r="BE1256" s="321"/>
      <c r="BF1256" s="322"/>
      <c r="BG1256" s="322"/>
      <c r="BH1256" s="322"/>
      <c r="BI1256" s="322"/>
      <c r="BJ1256" s="323"/>
      <c r="BK1256" s="48" t="s">
        <v>1111</v>
      </c>
      <c r="BL1256" s="48" t="s">
        <v>51</v>
      </c>
      <c r="BN1256" s="146">
        <f t="shared" si="2013"/>
        <v>0</v>
      </c>
      <c r="BO1256" s="146">
        <f t="shared" si="1961"/>
        <v>0</v>
      </c>
      <c r="BP1256" s="146">
        <f t="shared" si="1962"/>
        <v>0</v>
      </c>
      <c r="BQ1256" s="146">
        <f t="shared" si="1963"/>
        <v>0</v>
      </c>
      <c r="BR1256" s="146">
        <f t="shared" si="1964"/>
        <v>0</v>
      </c>
      <c r="BS1256" s="146">
        <f t="shared" si="1965"/>
        <v>0</v>
      </c>
      <c r="BT1256" s="146">
        <f t="shared" si="1966"/>
        <v>0</v>
      </c>
      <c r="BU1256" s="146">
        <f t="shared" si="1967"/>
        <v>0</v>
      </c>
      <c r="BV1256" s="146">
        <f t="shared" si="1968"/>
        <v>0</v>
      </c>
      <c r="BW1256" s="146">
        <f t="shared" si="1969"/>
        <v>0</v>
      </c>
      <c r="BX1256" s="146">
        <f t="shared" si="1970"/>
        <v>0</v>
      </c>
      <c r="BY1256" s="146">
        <f t="shared" si="1971"/>
        <v>0</v>
      </c>
      <c r="BZ1256" s="146">
        <f t="shared" si="1972"/>
        <v>0</v>
      </c>
      <c r="CA1256" s="146">
        <f t="shared" si="1973"/>
        <v>0</v>
      </c>
      <c r="CB1256" s="146">
        <f t="shared" si="1974"/>
        <v>0</v>
      </c>
      <c r="CC1256" s="146">
        <f t="shared" si="1975"/>
        <v>0</v>
      </c>
      <c r="CD1256" s="146">
        <f t="shared" si="1976"/>
        <v>0</v>
      </c>
      <c r="CE1256" s="146">
        <f t="shared" si="1977"/>
        <v>0</v>
      </c>
      <c r="CF1256" s="146">
        <f t="shared" si="1978"/>
        <v>0</v>
      </c>
      <c r="CG1256" s="146">
        <f t="shared" si="1979"/>
        <v>0</v>
      </c>
      <c r="CH1256" s="146">
        <f t="shared" si="1980"/>
        <v>0</v>
      </c>
      <c r="CI1256" s="146">
        <f t="shared" si="1981"/>
        <v>0</v>
      </c>
      <c r="CJ1256" s="146">
        <f t="shared" si="1982"/>
        <v>0</v>
      </c>
      <c r="CK1256" s="146">
        <f t="shared" si="1983"/>
        <v>0</v>
      </c>
      <c r="CL1256" s="146">
        <f t="shared" si="1984"/>
        <v>0</v>
      </c>
      <c r="CM1256" s="146">
        <f t="shared" si="1985"/>
        <v>0</v>
      </c>
      <c r="CN1256" s="146">
        <f t="shared" si="1986"/>
        <v>0</v>
      </c>
      <c r="CO1256" s="146">
        <f t="shared" si="1987"/>
        <v>12</v>
      </c>
      <c r="CP1256" s="146">
        <f t="shared" si="1988"/>
        <v>12</v>
      </c>
      <c r="CQ1256" s="146">
        <f t="shared" si="1989"/>
        <v>12</v>
      </c>
      <c r="CR1256" s="146">
        <f t="shared" si="1990"/>
        <v>12</v>
      </c>
      <c r="CS1256" s="146">
        <f t="shared" si="1991"/>
        <v>12</v>
      </c>
      <c r="CT1256" s="146">
        <f t="shared" si="1992"/>
        <v>12</v>
      </c>
      <c r="CU1256" s="146">
        <f t="shared" si="1993"/>
        <v>12</v>
      </c>
      <c r="CV1256" s="146">
        <f t="shared" si="1994"/>
        <v>12</v>
      </c>
      <c r="CW1256" s="146">
        <f t="shared" si="1995"/>
        <v>12</v>
      </c>
      <c r="CX1256" s="146">
        <f t="shared" si="1996"/>
        <v>12</v>
      </c>
      <c r="CY1256" s="146">
        <f t="shared" si="1997"/>
        <v>12</v>
      </c>
      <c r="CZ1256" s="146">
        <f t="shared" si="1998"/>
        <v>12</v>
      </c>
      <c r="DA1256" s="146">
        <f t="shared" si="1999"/>
        <v>12</v>
      </c>
      <c r="DB1256" s="146">
        <f t="shared" si="2000"/>
        <v>12</v>
      </c>
      <c r="DC1256" s="146">
        <f t="shared" si="2001"/>
        <v>12</v>
      </c>
      <c r="DD1256" s="146">
        <f t="shared" si="2002"/>
        <v>0</v>
      </c>
      <c r="DE1256" s="146">
        <f t="shared" si="2003"/>
        <v>0</v>
      </c>
      <c r="DF1256" s="146">
        <f t="shared" si="2004"/>
        <v>0</v>
      </c>
      <c r="DG1256" s="146">
        <f t="shared" si="2005"/>
        <v>0</v>
      </c>
      <c r="DH1256" s="146">
        <f t="shared" si="2006"/>
        <v>0</v>
      </c>
      <c r="DI1256" s="146">
        <f t="shared" si="2007"/>
        <v>0</v>
      </c>
      <c r="DJ1256" s="146">
        <f t="shared" si="2008"/>
        <v>0</v>
      </c>
      <c r="DK1256" s="146">
        <f t="shared" si="2009"/>
        <v>0</v>
      </c>
      <c r="DL1256" s="146">
        <f t="shared" si="2010"/>
        <v>0</v>
      </c>
      <c r="DM1256" s="146">
        <f t="shared" si="2011"/>
        <v>0</v>
      </c>
      <c r="DN1256" s="64">
        <f t="shared" si="2024"/>
        <v>180</v>
      </c>
      <c r="DO1256" s="52" t="str">
        <f t="shared" si="2025"/>
        <v/>
      </c>
      <c r="DP1256" s="52" t="str">
        <f t="shared" si="1947"/>
        <v/>
      </c>
      <c r="DQ1256" s="53">
        <f t="shared" si="1948"/>
        <v>180</v>
      </c>
      <c r="DR1256" s="1">
        <f t="shared" si="2026"/>
        <v>2</v>
      </c>
      <c r="DS1256" s="168" t="e">
        <f>IF(AND(DR1256=#REF!,BL1256=#REF!),'Tiến độ'!D1256,"")</f>
        <v>#REF!</v>
      </c>
    </row>
    <row r="1257" spans="1:123" ht="11.25" customHeight="1">
      <c r="A1257" s="310" t="str">
        <f>IF(B1257="","",MAX($A$7:A1256)+1)</f>
        <v/>
      </c>
      <c r="B1257" s="313"/>
      <c r="C1257" s="91" t="s">
        <v>8</v>
      </c>
      <c r="D1257" s="92"/>
      <c r="E1257" s="93">
        <f>SUM(E1240:E1256)</f>
        <v>45</v>
      </c>
      <c r="F1257" s="131"/>
      <c r="G1257" s="132"/>
      <c r="H1257" s="133"/>
      <c r="I1257" s="134"/>
      <c r="J1257" s="30"/>
      <c r="K1257" s="96">
        <f t="shared" ref="K1257:AH1257" si="2034">SUM(K1240:K1256)</f>
        <v>0</v>
      </c>
      <c r="L1257" s="97">
        <f t="shared" si="2034"/>
        <v>0</v>
      </c>
      <c r="M1257" s="97">
        <f t="shared" si="2034"/>
        <v>0</v>
      </c>
      <c r="N1257" s="98">
        <f t="shared" si="2034"/>
        <v>0</v>
      </c>
      <c r="O1257" s="96">
        <f t="shared" si="2034"/>
        <v>0</v>
      </c>
      <c r="P1257" s="97">
        <f t="shared" si="2034"/>
        <v>0</v>
      </c>
      <c r="Q1257" s="97">
        <f t="shared" si="2034"/>
        <v>33</v>
      </c>
      <c r="R1257" s="98">
        <f t="shared" si="2034"/>
        <v>33</v>
      </c>
      <c r="S1257" s="96">
        <f t="shared" si="2034"/>
        <v>33</v>
      </c>
      <c r="T1257" s="97">
        <f t="shared" si="2034"/>
        <v>33</v>
      </c>
      <c r="U1257" s="97">
        <f t="shared" si="2034"/>
        <v>33</v>
      </c>
      <c r="V1257" s="97">
        <f t="shared" si="2034"/>
        <v>33</v>
      </c>
      <c r="W1257" s="98">
        <f t="shared" si="2034"/>
        <v>33</v>
      </c>
      <c r="X1257" s="96">
        <f t="shared" si="2034"/>
        <v>33</v>
      </c>
      <c r="Y1257" s="97">
        <f t="shared" si="2034"/>
        <v>33</v>
      </c>
      <c r="Z1257" s="97">
        <f t="shared" si="2034"/>
        <v>33</v>
      </c>
      <c r="AA1257" s="98">
        <f t="shared" si="2034"/>
        <v>33</v>
      </c>
      <c r="AB1257" s="96">
        <f t="shared" si="2034"/>
        <v>33</v>
      </c>
      <c r="AC1257" s="97">
        <f t="shared" si="2034"/>
        <v>33</v>
      </c>
      <c r="AD1257" s="97">
        <f t="shared" si="2034"/>
        <v>33</v>
      </c>
      <c r="AE1257" s="98">
        <f t="shared" si="2034"/>
        <v>27</v>
      </c>
      <c r="AF1257" s="96">
        <f t="shared" si="2034"/>
        <v>0</v>
      </c>
      <c r="AG1257" s="97">
        <f t="shared" si="2034"/>
        <v>0</v>
      </c>
      <c r="AH1257" s="97">
        <f t="shared" si="2034"/>
        <v>0</v>
      </c>
      <c r="AI1257" s="362"/>
      <c r="AJ1257" s="363"/>
      <c r="AK1257" s="96">
        <f t="shared" ref="AK1257:BD1257" si="2035">SUM(AK1240:AK1256)</f>
        <v>0</v>
      </c>
      <c r="AL1257" s="97">
        <f t="shared" si="2035"/>
        <v>23</v>
      </c>
      <c r="AM1257" s="97">
        <f t="shared" si="2035"/>
        <v>23</v>
      </c>
      <c r="AN1257" s="98">
        <f t="shared" si="2035"/>
        <v>23</v>
      </c>
      <c r="AO1257" s="96">
        <f t="shared" si="2035"/>
        <v>23</v>
      </c>
      <c r="AP1257" s="97">
        <f t="shared" si="2035"/>
        <v>23</v>
      </c>
      <c r="AQ1257" s="97">
        <f t="shared" si="2035"/>
        <v>23</v>
      </c>
      <c r="AR1257" s="98">
        <f t="shared" si="2035"/>
        <v>23</v>
      </c>
      <c r="AS1257" s="99">
        <f t="shared" si="2035"/>
        <v>23</v>
      </c>
      <c r="AT1257" s="97">
        <f t="shared" si="2035"/>
        <v>23</v>
      </c>
      <c r="AU1257" s="97">
        <f t="shared" si="2035"/>
        <v>23</v>
      </c>
      <c r="AV1257" s="100">
        <f t="shared" si="2035"/>
        <v>23</v>
      </c>
      <c r="AW1257" s="96">
        <f t="shared" si="2035"/>
        <v>23</v>
      </c>
      <c r="AX1257" s="97">
        <f t="shared" si="2035"/>
        <v>23</v>
      </c>
      <c r="AY1257" s="97">
        <f t="shared" si="2035"/>
        <v>23</v>
      </c>
      <c r="AZ1257" s="97">
        <f t="shared" si="2035"/>
        <v>23</v>
      </c>
      <c r="BA1257" s="98">
        <f t="shared" si="2035"/>
        <v>0</v>
      </c>
      <c r="BB1257" s="99">
        <f t="shared" si="2035"/>
        <v>0</v>
      </c>
      <c r="BC1257" s="97">
        <f t="shared" si="2035"/>
        <v>0</v>
      </c>
      <c r="BD1257" s="97">
        <f t="shared" si="2035"/>
        <v>0</v>
      </c>
      <c r="BE1257" s="321"/>
      <c r="BF1257" s="322"/>
      <c r="BG1257" s="322"/>
      <c r="BH1257" s="322"/>
      <c r="BI1257" s="322"/>
      <c r="BJ1257" s="323"/>
      <c r="BK1257" s="47"/>
      <c r="BL1257" s="47"/>
      <c r="BN1257" s="146">
        <f t="shared" si="2013"/>
        <v>0</v>
      </c>
      <c r="BO1257" s="146">
        <f t="shared" si="1961"/>
        <v>0</v>
      </c>
      <c r="BP1257" s="146">
        <f t="shared" si="1962"/>
        <v>0</v>
      </c>
      <c r="BQ1257" s="146">
        <f t="shared" si="1963"/>
        <v>0</v>
      </c>
      <c r="BR1257" s="146">
        <f t="shared" si="1964"/>
        <v>0</v>
      </c>
      <c r="BS1257" s="146">
        <f t="shared" si="1965"/>
        <v>0</v>
      </c>
      <c r="BT1257" s="146">
        <f t="shared" si="1966"/>
        <v>0</v>
      </c>
      <c r="BU1257" s="146">
        <f t="shared" si="1967"/>
        <v>0</v>
      </c>
      <c r="BV1257" s="146">
        <f t="shared" si="1968"/>
        <v>0</v>
      </c>
      <c r="BW1257" s="146">
        <f t="shared" si="1969"/>
        <v>0</v>
      </c>
      <c r="BX1257" s="146">
        <f t="shared" si="1970"/>
        <v>0</v>
      </c>
      <c r="BY1257" s="146">
        <f t="shared" si="1971"/>
        <v>0</v>
      </c>
      <c r="BZ1257" s="146">
        <f t="shared" si="1972"/>
        <v>0</v>
      </c>
      <c r="CA1257" s="146">
        <f t="shared" si="1973"/>
        <v>0</v>
      </c>
      <c r="CB1257" s="146">
        <f t="shared" si="1974"/>
        <v>0</v>
      </c>
      <c r="CC1257" s="146">
        <f t="shared" si="1975"/>
        <v>0</v>
      </c>
      <c r="CD1257" s="146">
        <f t="shared" si="1976"/>
        <v>0</v>
      </c>
      <c r="CE1257" s="146">
        <f t="shared" si="1977"/>
        <v>0</v>
      </c>
      <c r="CF1257" s="146">
        <f t="shared" si="1978"/>
        <v>0</v>
      </c>
      <c r="CG1257" s="146">
        <f t="shared" si="1979"/>
        <v>0</v>
      </c>
      <c r="CH1257" s="146">
        <f t="shared" si="1980"/>
        <v>0</v>
      </c>
      <c r="CI1257" s="146">
        <f t="shared" si="1981"/>
        <v>0</v>
      </c>
      <c r="CJ1257" s="146">
        <f t="shared" si="1982"/>
        <v>0</v>
      </c>
      <c r="CK1257" s="146">
        <f t="shared" si="1983"/>
        <v>0</v>
      </c>
      <c r="CL1257" s="146">
        <f t="shared" si="1984"/>
        <v>0</v>
      </c>
      <c r="CM1257" s="146">
        <f t="shared" si="1985"/>
        <v>0</v>
      </c>
      <c r="CN1257" s="146">
        <f t="shared" si="1986"/>
        <v>0</v>
      </c>
      <c r="CO1257" s="146">
        <f t="shared" si="1987"/>
        <v>0</v>
      </c>
      <c r="CP1257" s="146">
        <f t="shared" si="1988"/>
        <v>0</v>
      </c>
      <c r="CQ1257" s="146">
        <f t="shared" si="1989"/>
        <v>0</v>
      </c>
      <c r="CR1257" s="146">
        <f t="shared" si="1990"/>
        <v>0</v>
      </c>
      <c r="CS1257" s="146">
        <f t="shared" si="1991"/>
        <v>0</v>
      </c>
      <c r="CT1257" s="146">
        <f t="shared" si="1992"/>
        <v>0</v>
      </c>
      <c r="CU1257" s="146">
        <f t="shared" si="1993"/>
        <v>0</v>
      </c>
      <c r="CV1257" s="146">
        <f t="shared" si="1994"/>
        <v>0</v>
      </c>
      <c r="CW1257" s="146">
        <f t="shared" si="1995"/>
        <v>0</v>
      </c>
      <c r="CX1257" s="146">
        <f t="shared" si="1996"/>
        <v>0</v>
      </c>
      <c r="CY1257" s="146">
        <f t="shared" si="1997"/>
        <v>0</v>
      </c>
      <c r="CZ1257" s="146">
        <f t="shared" si="1998"/>
        <v>0</v>
      </c>
      <c r="DA1257" s="146">
        <f t="shared" si="1999"/>
        <v>0</v>
      </c>
      <c r="DB1257" s="146">
        <f t="shared" si="2000"/>
        <v>0</v>
      </c>
      <c r="DC1257" s="146">
        <f t="shared" si="2001"/>
        <v>0</v>
      </c>
      <c r="DD1257" s="146">
        <f t="shared" si="2002"/>
        <v>0</v>
      </c>
      <c r="DE1257" s="146">
        <f t="shared" si="2003"/>
        <v>0</v>
      </c>
      <c r="DF1257" s="146">
        <f t="shared" si="2004"/>
        <v>0</v>
      </c>
      <c r="DG1257" s="146">
        <f t="shared" si="2005"/>
        <v>0</v>
      </c>
      <c r="DH1257" s="146">
        <f t="shared" si="2006"/>
        <v>0</v>
      </c>
      <c r="DI1257" s="146">
        <f t="shared" si="2007"/>
        <v>0</v>
      </c>
      <c r="DJ1257" s="146">
        <f t="shared" si="2008"/>
        <v>0</v>
      </c>
      <c r="DK1257" s="146">
        <f t="shared" si="2009"/>
        <v>0</v>
      </c>
      <c r="DL1257" s="146">
        <f t="shared" si="2010"/>
        <v>0</v>
      </c>
      <c r="DM1257" s="146">
        <f t="shared" si="2011"/>
        <v>0</v>
      </c>
      <c r="DN1257" s="54"/>
      <c r="DO1257" s="55"/>
      <c r="DP1257" s="55"/>
      <c r="DQ1257" s="56"/>
      <c r="DS1257" s="168" t="e">
        <f>IF(AND(DR1257=#REF!,BL1257=#REF!),'Tiến độ'!D1257,"")</f>
        <v>#REF!</v>
      </c>
    </row>
    <row r="1258" spans="1:123" ht="11.25" customHeight="1">
      <c r="A1258" s="308">
        <f>IF(B1258="","",MAX($A$7:A1257)+1)</f>
        <v>83</v>
      </c>
      <c r="B1258" s="311" t="s">
        <v>1003</v>
      </c>
      <c r="C1258" s="255" t="s">
        <v>1025</v>
      </c>
      <c r="D1258" s="68" t="s">
        <v>1011</v>
      </c>
      <c r="E1258" s="69">
        <v>2</v>
      </c>
      <c r="F1258" s="70">
        <v>39</v>
      </c>
      <c r="G1258" s="71"/>
      <c r="H1258" s="72">
        <v>2</v>
      </c>
      <c r="I1258" s="73"/>
      <c r="J1258" s="24"/>
      <c r="K1258" s="74"/>
      <c r="L1258" s="75"/>
      <c r="M1258" s="75"/>
      <c r="N1258" s="76" t="s">
        <v>874</v>
      </c>
      <c r="O1258" s="74" t="s">
        <v>987</v>
      </c>
      <c r="P1258" s="75" t="s">
        <v>987</v>
      </c>
      <c r="Q1258" s="75">
        <v>7</v>
      </c>
      <c r="R1258" s="76">
        <v>7</v>
      </c>
      <c r="S1258" s="74">
        <v>7</v>
      </c>
      <c r="T1258" s="75">
        <v>7</v>
      </c>
      <c r="U1258" s="75">
        <v>7</v>
      </c>
      <c r="V1258" s="75">
        <v>4</v>
      </c>
      <c r="W1258" s="76"/>
      <c r="X1258" s="74"/>
      <c r="Y1258" s="75"/>
      <c r="Z1258" s="75"/>
      <c r="AA1258" s="76"/>
      <c r="AB1258" s="74"/>
      <c r="AC1258" s="75"/>
      <c r="AD1258" s="75"/>
      <c r="AE1258" s="76"/>
      <c r="AF1258" s="74" t="s">
        <v>163</v>
      </c>
      <c r="AG1258" s="75" t="s">
        <v>163</v>
      </c>
      <c r="AH1258" s="75" t="s">
        <v>163</v>
      </c>
      <c r="AI1258" s="362"/>
      <c r="AJ1258" s="363"/>
      <c r="AK1258" s="74" t="s">
        <v>166</v>
      </c>
      <c r="AL1258" s="75"/>
      <c r="AM1258" s="75"/>
      <c r="AN1258" s="76"/>
      <c r="AO1258" s="74"/>
      <c r="AP1258" s="75"/>
      <c r="AQ1258" s="75"/>
      <c r="AR1258" s="76"/>
      <c r="AS1258" s="77"/>
      <c r="AT1258" s="75"/>
      <c r="AU1258" s="75"/>
      <c r="AV1258" s="78"/>
      <c r="AW1258" s="74"/>
      <c r="AX1258" s="75"/>
      <c r="AY1258" s="75"/>
      <c r="AZ1258" s="75"/>
      <c r="BA1258" s="76"/>
      <c r="BB1258" s="77"/>
      <c r="BC1258" s="75"/>
      <c r="BD1258" s="75"/>
      <c r="BE1258" s="321"/>
      <c r="BF1258" s="322"/>
      <c r="BG1258" s="322"/>
      <c r="BH1258" s="322"/>
      <c r="BI1258" s="322"/>
      <c r="BJ1258" s="323"/>
      <c r="BK1258" s="45" t="s">
        <v>1077</v>
      </c>
      <c r="BL1258" s="45" t="s">
        <v>56</v>
      </c>
      <c r="BN1258" s="146">
        <f t="shared" si="2013"/>
        <v>0</v>
      </c>
      <c r="BO1258" s="146">
        <f t="shared" si="1961"/>
        <v>0</v>
      </c>
      <c r="BP1258" s="146">
        <f t="shared" si="1962"/>
        <v>0</v>
      </c>
      <c r="BQ1258" s="146">
        <f t="shared" si="1963"/>
        <v>0</v>
      </c>
      <c r="BR1258" s="146">
        <f t="shared" si="1964"/>
        <v>0</v>
      </c>
      <c r="BS1258" s="146">
        <f t="shared" si="1965"/>
        <v>0</v>
      </c>
      <c r="BT1258" s="146">
        <f t="shared" si="1966"/>
        <v>14</v>
      </c>
      <c r="BU1258" s="146">
        <f t="shared" si="1967"/>
        <v>14</v>
      </c>
      <c r="BV1258" s="146">
        <f t="shared" si="1968"/>
        <v>14</v>
      </c>
      <c r="BW1258" s="146">
        <f t="shared" si="1969"/>
        <v>14</v>
      </c>
      <c r="BX1258" s="146">
        <f t="shared" si="1970"/>
        <v>14</v>
      </c>
      <c r="BY1258" s="146">
        <f t="shared" si="1971"/>
        <v>8</v>
      </c>
      <c r="BZ1258" s="146">
        <f t="shared" si="1972"/>
        <v>0</v>
      </c>
      <c r="CA1258" s="146">
        <f t="shared" si="1973"/>
        <v>0</v>
      </c>
      <c r="CB1258" s="146">
        <f t="shared" si="1974"/>
        <v>0</v>
      </c>
      <c r="CC1258" s="146">
        <f t="shared" si="1975"/>
        <v>0</v>
      </c>
      <c r="CD1258" s="146">
        <f t="shared" si="1976"/>
        <v>0</v>
      </c>
      <c r="CE1258" s="146">
        <f t="shared" si="1977"/>
        <v>0</v>
      </c>
      <c r="CF1258" s="146">
        <f t="shared" si="1978"/>
        <v>0</v>
      </c>
      <c r="CG1258" s="146">
        <f t="shared" si="1979"/>
        <v>0</v>
      </c>
      <c r="CH1258" s="146">
        <f t="shared" si="1980"/>
        <v>0</v>
      </c>
      <c r="CI1258" s="146">
        <f t="shared" si="1981"/>
        <v>0</v>
      </c>
      <c r="CJ1258" s="146">
        <f t="shared" si="1982"/>
        <v>0</v>
      </c>
      <c r="CK1258" s="146">
        <f t="shared" si="1983"/>
        <v>0</v>
      </c>
      <c r="CL1258" s="146">
        <f t="shared" si="1984"/>
        <v>0</v>
      </c>
      <c r="CM1258" s="146">
        <f t="shared" si="1985"/>
        <v>0</v>
      </c>
      <c r="CN1258" s="146">
        <f t="shared" si="1986"/>
        <v>0</v>
      </c>
      <c r="CO1258" s="146">
        <f t="shared" si="1987"/>
        <v>0</v>
      </c>
      <c r="CP1258" s="146">
        <f t="shared" si="1988"/>
        <v>0</v>
      </c>
      <c r="CQ1258" s="146">
        <f t="shared" si="1989"/>
        <v>0</v>
      </c>
      <c r="CR1258" s="146">
        <f t="shared" si="1990"/>
        <v>0</v>
      </c>
      <c r="CS1258" s="146">
        <f t="shared" si="1991"/>
        <v>0</v>
      </c>
      <c r="CT1258" s="146">
        <f t="shared" si="1992"/>
        <v>0</v>
      </c>
      <c r="CU1258" s="146">
        <f t="shared" si="1993"/>
        <v>0</v>
      </c>
      <c r="CV1258" s="146">
        <f t="shared" si="1994"/>
        <v>0</v>
      </c>
      <c r="CW1258" s="146">
        <f t="shared" si="1995"/>
        <v>0</v>
      </c>
      <c r="CX1258" s="146">
        <f t="shared" si="1996"/>
        <v>0</v>
      </c>
      <c r="CY1258" s="146">
        <f t="shared" si="1997"/>
        <v>0</v>
      </c>
      <c r="CZ1258" s="146">
        <f t="shared" si="1998"/>
        <v>0</v>
      </c>
      <c r="DA1258" s="146">
        <f t="shared" si="1999"/>
        <v>0</v>
      </c>
      <c r="DB1258" s="146">
        <f t="shared" si="2000"/>
        <v>0</v>
      </c>
      <c r="DC1258" s="146">
        <f t="shared" si="2001"/>
        <v>0</v>
      </c>
      <c r="DD1258" s="146">
        <f t="shared" si="2002"/>
        <v>0</v>
      </c>
      <c r="DE1258" s="146">
        <f t="shared" si="2003"/>
        <v>0</v>
      </c>
      <c r="DF1258" s="146">
        <f t="shared" si="2004"/>
        <v>0</v>
      </c>
      <c r="DG1258" s="146">
        <f t="shared" si="2005"/>
        <v>0</v>
      </c>
      <c r="DH1258" s="146">
        <f t="shared" si="2006"/>
        <v>0</v>
      </c>
      <c r="DI1258" s="146">
        <f t="shared" si="2007"/>
        <v>0</v>
      </c>
      <c r="DJ1258" s="146">
        <f t="shared" si="2008"/>
        <v>0</v>
      </c>
      <c r="DK1258" s="146">
        <f t="shared" si="2009"/>
        <v>0</v>
      </c>
      <c r="DL1258" s="146">
        <f t="shared" si="2010"/>
        <v>0</v>
      </c>
      <c r="DM1258" s="146">
        <f t="shared" si="2011"/>
        <v>0</v>
      </c>
      <c r="DN1258" s="63">
        <f t="shared" ref="DN1258:DN1262" si="2036">F1258*H1258</f>
        <v>78</v>
      </c>
      <c r="DO1258" s="50">
        <f t="shared" ref="DO1258:DO1262" si="2037">IF(COUNTA(K1258:AC1258)&gt;0,DN1258,"")</f>
        <v>78</v>
      </c>
      <c r="DP1258" s="50" t="str">
        <f t="shared" si="1947"/>
        <v/>
      </c>
      <c r="DQ1258" s="51" t="str">
        <f t="shared" si="1948"/>
        <v/>
      </c>
      <c r="DR1258" s="1">
        <f t="shared" ref="DR1258:DR1262" si="2038">IF(DQ1258="",1,2)</f>
        <v>1</v>
      </c>
      <c r="DS1258" s="168" t="e">
        <f>IF(AND(DR1258=#REF!,BL1258=#REF!),'Tiến độ'!D1258,"")</f>
        <v>#REF!</v>
      </c>
    </row>
    <row r="1259" spans="1:123" ht="11.25" customHeight="1">
      <c r="A1259" s="309" t="str">
        <f>IF(B1259="","",MAX($A$7:A1258)+1)</f>
        <v/>
      </c>
      <c r="B1259" s="312"/>
      <c r="C1259" s="254" t="s">
        <v>784</v>
      </c>
      <c r="D1259" s="102" t="s">
        <v>442</v>
      </c>
      <c r="E1259" s="103">
        <v>3</v>
      </c>
      <c r="F1259" s="104">
        <v>60</v>
      </c>
      <c r="G1259" s="105"/>
      <c r="H1259" s="106">
        <f>H1258</f>
        <v>2</v>
      </c>
      <c r="I1259" s="107">
        <f>I1258</f>
        <v>0</v>
      </c>
      <c r="J1259" s="28"/>
      <c r="K1259" s="108"/>
      <c r="L1259" s="109"/>
      <c r="M1259" s="109"/>
      <c r="N1259" s="110"/>
      <c r="O1259" s="108"/>
      <c r="P1259" s="109"/>
      <c r="Q1259" s="109"/>
      <c r="R1259" s="110"/>
      <c r="S1259" s="108"/>
      <c r="T1259" s="109"/>
      <c r="U1259" s="109"/>
      <c r="V1259" s="109">
        <v>3</v>
      </c>
      <c r="W1259" s="110">
        <v>7</v>
      </c>
      <c r="X1259" s="108">
        <v>7</v>
      </c>
      <c r="Y1259" s="109">
        <v>7</v>
      </c>
      <c r="Z1259" s="109">
        <v>7</v>
      </c>
      <c r="AA1259" s="110">
        <v>7</v>
      </c>
      <c r="AB1259" s="108">
        <v>7</v>
      </c>
      <c r="AC1259" s="109">
        <v>7</v>
      </c>
      <c r="AD1259" s="109">
        <v>7</v>
      </c>
      <c r="AE1259" s="110">
        <v>1</v>
      </c>
      <c r="AF1259" s="108" t="s">
        <v>163</v>
      </c>
      <c r="AG1259" s="109" t="s">
        <v>163</v>
      </c>
      <c r="AH1259" s="109" t="s">
        <v>163</v>
      </c>
      <c r="AI1259" s="362"/>
      <c r="AJ1259" s="363"/>
      <c r="AK1259" s="108" t="s">
        <v>166</v>
      </c>
      <c r="AL1259" s="109"/>
      <c r="AM1259" s="109"/>
      <c r="AN1259" s="110"/>
      <c r="AO1259" s="108"/>
      <c r="AP1259" s="109"/>
      <c r="AQ1259" s="109"/>
      <c r="AR1259" s="110"/>
      <c r="AS1259" s="111"/>
      <c r="AT1259" s="109"/>
      <c r="AU1259" s="109"/>
      <c r="AV1259" s="112"/>
      <c r="AW1259" s="108"/>
      <c r="AX1259" s="109"/>
      <c r="AY1259" s="109"/>
      <c r="AZ1259" s="109"/>
      <c r="BA1259" s="110"/>
      <c r="BB1259" s="111"/>
      <c r="BC1259" s="109"/>
      <c r="BD1259" s="109"/>
      <c r="BE1259" s="321"/>
      <c r="BF1259" s="322"/>
      <c r="BG1259" s="322"/>
      <c r="BH1259" s="322"/>
      <c r="BI1259" s="322"/>
      <c r="BJ1259" s="323"/>
      <c r="BK1259" s="48" t="s">
        <v>1077</v>
      </c>
      <c r="BL1259" s="48" t="s">
        <v>56</v>
      </c>
      <c r="BN1259" s="146">
        <f t="shared" si="2013"/>
        <v>0</v>
      </c>
      <c r="BO1259" s="146">
        <f t="shared" si="1961"/>
        <v>0</v>
      </c>
      <c r="BP1259" s="146">
        <f t="shared" si="1962"/>
        <v>0</v>
      </c>
      <c r="BQ1259" s="146">
        <f t="shared" si="1963"/>
        <v>0</v>
      </c>
      <c r="BR1259" s="146">
        <f t="shared" si="1964"/>
        <v>0</v>
      </c>
      <c r="BS1259" s="146">
        <f t="shared" si="1965"/>
        <v>0</v>
      </c>
      <c r="BT1259" s="146">
        <f t="shared" si="1966"/>
        <v>0</v>
      </c>
      <c r="BU1259" s="146">
        <f t="shared" si="1967"/>
        <v>0</v>
      </c>
      <c r="BV1259" s="146">
        <f t="shared" si="1968"/>
        <v>0</v>
      </c>
      <c r="BW1259" s="146">
        <f t="shared" si="1969"/>
        <v>0</v>
      </c>
      <c r="BX1259" s="146">
        <f t="shared" si="1970"/>
        <v>0</v>
      </c>
      <c r="BY1259" s="146">
        <f t="shared" si="1971"/>
        <v>6</v>
      </c>
      <c r="BZ1259" s="146">
        <f t="shared" si="1972"/>
        <v>14</v>
      </c>
      <c r="CA1259" s="146">
        <f t="shared" si="1973"/>
        <v>14</v>
      </c>
      <c r="CB1259" s="146">
        <f t="shared" si="1974"/>
        <v>14</v>
      </c>
      <c r="CC1259" s="146">
        <f t="shared" si="1975"/>
        <v>14</v>
      </c>
      <c r="CD1259" s="146">
        <f t="shared" si="1976"/>
        <v>14</v>
      </c>
      <c r="CE1259" s="146">
        <f t="shared" si="1977"/>
        <v>14</v>
      </c>
      <c r="CF1259" s="146">
        <f t="shared" si="1978"/>
        <v>14</v>
      </c>
      <c r="CG1259" s="146">
        <f t="shared" si="1979"/>
        <v>14</v>
      </c>
      <c r="CH1259" s="146">
        <f t="shared" si="1980"/>
        <v>2</v>
      </c>
      <c r="CI1259" s="146">
        <f t="shared" si="1981"/>
        <v>0</v>
      </c>
      <c r="CJ1259" s="146">
        <f t="shared" si="1982"/>
        <v>0</v>
      </c>
      <c r="CK1259" s="146">
        <f t="shared" si="1983"/>
        <v>0</v>
      </c>
      <c r="CL1259" s="146">
        <f t="shared" si="1984"/>
        <v>0</v>
      </c>
      <c r="CM1259" s="146">
        <f t="shared" si="1985"/>
        <v>0</v>
      </c>
      <c r="CN1259" s="146">
        <f t="shared" si="1986"/>
        <v>0</v>
      </c>
      <c r="CO1259" s="146">
        <f t="shared" si="1987"/>
        <v>0</v>
      </c>
      <c r="CP1259" s="146">
        <f t="shared" si="1988"/>
        <v>0</v>
      </c>
      <c r="CQ1259" s="146">
        <f t="shared" si="1989"/>
        <v>0</v>
      </c>
      <c r="CR1259" s="146">
        <f t="shared" si="1990"/>
        <v>0</v>
      </c>
      <c r="CS1259" s="146">
        <f t="shared" si="1991"/>
        <v>0</v>
      </c>
      <c r="CT1259" s="146">
        <f t="shared" si="1992"/>
        <v>0</v>
      </c>
      <c r="CU1259" s="146">
        <f t="shared" si="1993"/>
        <v>0</v>
      </c>
      <c r="CV1259" s="146">
        <f t="shared" si="1994"/>
        <v>0</v>
      </c>
      <c r="CW1259" s="146">
        <f t="shared" si="1995"/>
        <v>0</v>
      </c>
      <c r="CX1259" s="146">
        <f t="shared" si="1996"/>
        <v>0</v>
      </c>
      <c r="CY1259" s="146">
        <f t="shared" si="1997"/>
        <v>0</v>
      </c>
      <c r="CZ1259" s="146">
        <f t="shared" si="1998"/>
        <v>0</v>
      </c>
      <c r="DA1259" s="146">
        <f t="shared" si="1999"/>
        <v>0</v>
      </c>
      <c r="DB1259" s="146">
        <f t="shared" si="2000"/>
        <v>0</v>
      </c>
      <c r="DC1259" s="146">
        <f t="shared" si="2001"/>
        <v>0</v>
      </c>
      <c r="DD1259" s="146">
        <f t="shared" si="2002"/>
        <v>0</v>
      </c>
      <c r="DE1259" s="146">
        <f t="shared" si="2003"/>
        <v>0</v>
      </c>
      <c r="DF1259" s="146">
        <f t="shared" si="2004"/>
        <v>0</v>
      </c>
      <c r="DG1259" s="146">
        <f t="shared" si="2005"/>
        <v>0</v>
      </c>
      <c r="DH1259" s="146">
        <f t="shared" si="2006"/>
        <v>0</v>
      </c>
      <c r="DI1259" s="146">
        <f t="shared" si="2007"/>
        <v>0</v>
      </c>
      <c r="DJ1259" s="146">
        <f t="shared" si="2008"/>
        <v>0</v>
      </c>
      <c r="DK1259" s="146">
        <f t="shared" si="2009"/>
        <v>0</v>
      </c>
      <c r="DL1259" s="146">
        <f t="shared" si="2010"/>
        <v>0</v>
      </c>
      <c r="DM1259" s="146">
        <f t="shared" si="2011"/>
        <v>0</v>
      </c>
      <c r="DN1259" s="65">
        <f t="shared" si="2036"/>
        <v>120</v>
      </c>
      <c r="DO1259" s="57">
        <f t="shared" si="2037"/>
        <v>120</v>
      </c>
      <c r="DP1259" s="57" t="str">
        <f t="shared" si="1947"/>
        <v/>
      </c>
      <c r="DQ1259" s="58" t="str">
        <f t="shared" si="1948"/>
        <v/>
      </c>
      <c r="DR1259" s="1">
        <f t="shared" si="2038"/>
        <v>1</v>
      </c>
      <c r="DS1259" s="168" t="e">
        <f>IF(AND(DR1259=#REF!,BL1259=#REF!),'Tiến độ'!D1259,"")</f>
        <v>#REF!</v>
      </c>
    </row>
    <row r="1260" spans="1:123" ht="11.25" customHeight="1">
      <c r="A1260" s="309" t="str">
        <f>IF(B1260="","",MAX($A$7:A1259)+1)</f>
        <v/>
      </c>
      <c r="B1260" s="312"/>
      <c r="C1260" s="254" t="s">
        <v>573</v>
      </c>
      <c r="D1260" s="102" t="s">
        <v>574</v>
      </c>
      <c r="E1260" s="103">
        <v>2</v>
      </c>
      <c r="F1260" s="104">
        <v>30</v>
      </c>
      <c r="G1260" s="105"/>
      <c r="H1260" s="106">
        <f t="shared" ref="H1260:H1274" si="2039">H1259</f>
        <v>2</v>
      </c>
      <c r="I1260" s="107">
        <f t="shared" ref="I1260:I1274" si="2040">I1259</f>
        <v>0</v>
      </c>
      <c r="J1260" s="28"/>
      <c r="K1260" s="108"/>
      <c r="L1260" s="109"/>
      <c r="M1260" s="109"/>
      <c r="N1260" s="110"/>
      <c r="O1260" s="108"/>
      <c r="P1260" s="109"/>
      <c r="Q1260" s="109">
        <v>2</v>
      </c>
      <c r="R1260" s="110">
        <v>2</v>
      </c>
      <c r="S1260" s="108">
        <v>2</v>
      </c>
      <c r="T1260" s="109">
        <v>2</v>
      </c>
      <c r="U1260" s="109">
        <v>2</v>
      </c>
      <c r="V1260" s="109">
        <v>2</v>
      </c>
      <c r="W1260" s="110">
        <v>2</v>
      </c>
      <c r="X1260" s="108">
        <v>2</v>
      </c>
      <c r="Y1260" s="109">
        <v>2</v>
      </c>
      <c r="Z1260" s="109">
        <v>2</v>
      </c>
      <c r="AA1260" s="110">
        <v>2</v>
      </c>
      <c r="AB1260" s="108">
        <v>2</v>
      </c>
      <c r="AC1260" s="109">
        <v>2</v>
      </c>
      <c r="AD1260" s="109">
        <v>2</v>
      </c>
      <c r="AE1260" s="110">
        <v>2</v>
      </c>
      <c r="AF1260" s="108" t="s">
        <v>163</v>
      </c>
      <c r="AG1260" s="109" t="s">
        <v>163</v>
      </c>
      <c r="AH1260" s="109" t="s">
        <v>163</v>
      </c>
      <c r="AI1260" s="362"/>
      <c r="AJ1260" s="363"/>
      <c r="AK1260" s="108" t="s">
        <v>166</v>
      </c>
      <c r="AL1260" s="109"/>
      <c r="AM1260" s="109"/>
      <c r="AN1260" s="110"/>
      <c r="AO1260" s="108"/>
      <c r="AP1260" s="109"/>
      <c r="AQ1260" s="109"/>
      <c r="AR1260" s="110"/>
      <c r="AS1260" s="111"/>
      <c r="AT1260" s="109"/>
      <c r="AU1260" s="109"/>
      <c r="AV1260" s="112"/>
      <c r="AW1260" s="108"/>
      <c r="AX1260" s="109"/>
      <c r="AY1260" s="109"/>
      <c r="AZ1260" s="109"/>
      <c r="BA1260" s="110"/>
      <c r="BB1260" s="111"/>
      <c r="BC1260" s="109"/>
      <c r="BD1260" s="109"/>
      <c r="BE1260" s="321"/>
      <c r="BF1260" s="322"/>
      <c r="BG1260" s="322"/>
      <c r="BH1260" s="322"/>
      <c r="BI1260" s="322"/>
      <c r="BJ1260" s="323"/>
      <c r="BK1260" s="48" t="s">
        <v>1077</v>
      </c>
      <c r="BL1260" s="48" t="s">
        <v>58</v>
      </c>
      <c r="BN1260" s="146">
        <f t="shared" si="2013"/>
        <v>0</v>
      </c>
      <c r="BO1260" s="146">
        <f t="shared" si="1961"/>
        <v>0</v>
      </c>
      <c r="BP1260" s="146">
        <f t="shared" si="1962"/>
        <v>0</v>
      </c>
      <c r="BQ1260" s="146">
        <f t="shared" si="1963"/>
        <v>0</v>
      </c>
      <c r="BR1260" s="146">
        <f t="shared" si="1964"/>
        <v>0</v>
      </c>
      <c r="BS1260" s="146">
        <f t="shared" si="1965"/>
        <v>0</v>
      </c>
      <c r="BT1260" s="146">
        <f t="shared" si="1966"/>
        <v>4</v>
      </c>
      <c r="BU1260" s="146">
        <f t="shared" si="1967"/>
        <v>4</v>
      </c>
      <c r="BV1260" s="146">
        <f t="shared" si="1968"/>
        <v>4</v>
      </c>
      <c r="BW1260" s="146">
        <f t="shared" si="1969"/>
        <v>4</v>
      </c>
      <c r="BX1260" s="146">
        <f t="shared" si="1970"/>
        <v>4</v>
      </c>
      <c r="BY1260" s="146">
        <f t="shared" si="1971"/>
        <v>4</v>
      </c>
      <c r="BZ1260" s="146">
        <f t="shared" si="1972"/>
        <v>4</v>
      </c>
      <c r="CA1260" s="146">
        <f t="shared" si="1973"/>
        <v>4</v>
      </c>
      <c r="CB1260" s="146">
        <f t="shared" si="1974"/>
        <v>4</v>
      </c>
      <c r="CC1260" s="146">
        <f t="shared" si="1975"/>
        <v>4</v>
      </c>
      <c r="CD1260" s="146">
        <f t="shared" si="1976"/>
        <v>4</v>
      </c>
      <c r="CE1260" s="146">
        <f t="shared" si="1977"/>
        <v>4</v>
      </c>
      <c r="CF1260" s="146">
        <f t="shared" si="1978"/>
        <v>4</v>
      </c>
      <c r="CG1260" s="146">
        <f t="shared" si="1979"/>
        <v>4</v>
      </c>
      <c r="CH1260" s="146">
        <f t="shared" si="1980"/>
        <v>4</v>
      </c>
      <c r="CI1260" s="146">
        <f t="shared" si="1981"/>
        <v>0</v>
      </c>
      <c r="CJ1260" s="146">
        <f t="shared" si="1982"/>
        <v>0</v>
      </c>
      <c r="CK1260" s="146">
        <f t="shared" si="1983"/>
        <v>0</v>
      </c>
      <c r="CL1260" s="146">
        <f t="shared" si="1984"/>
        <v>0</v>
      </c>
      <c r="CM1260" s="146">
        <f t="shared" si="1985"/>
        <v>0</v>
      </c>
      <c r="CN1260" s="146">
        <f t="shared" si="1986"/>
        <v>0</v>
      </c>
      <c r="CO1260" s="146">
        <f t="shared" si="1987"/>
        <v>0</v>
      </c>
      <c r="CP1260" s="146">
        <f t="shared" si="1988"/>
        <v>0</v>
      </c>
      <c r="CQ1260" s="146">
        <f t="shared" si="1989"/>
        <v>0</v>
      </c>
      <c r="CR1260" s="146">
        <f t="shared" si="1990"/>
        <v>0</v>
      </c>
      <c r="CS1260" s="146">
        <f t="shared" si="1991"/>
        <v>0</v>
      </c>
      <c r="CT1260" s="146">
        <f t="shared" si="1992"/>
        <v>0</v>
      </c>
      <c r="CU1260" s="146">
        <f t="shared" si="1993"/>
        <v>0</v>
      </c>
      <c r="CV1260" s="146">
        <f t="shared" si="1994"/>
        <v>0</v>
      </c>
      <c r="CW1260" s="146">
        <f t="shared" si="1995"/>
        <v>0</v>
      </c>
      <c r="CX1260" s="146">
        <f t="shared" si="1996"/>
        <v>0</v>
      </c>
      <c r="CY1260" s="146">
        <f t="shared" si="1997"/>
        <v>0</v>
      </c>
      <c r="CZ1260" s="146">
        <f t="shared" si="1998"/>
        <v>0</v>
      </c>
      <c r="DA1260" s="146">
        <f t="shared" si="1999"/>
        <v>0</v>
      </c>
      <c r="DB1260" s="146">
        <f t="shared" si="2000"/>
        <v>0</v>
      </c>
      <c r="DC1260" s="146">
        <f t="shared" si="2001"/>
        <v>0</v>
      </c>
      <c r="DD1260" s="146">
        <f t="shared" si="2002"/>
        <v>0</v>
      </c>
      <c r="DE1260" s="146">
        <f t="shared" si="2003"/>
        <v>0</v>
      </c>
      <c r="DF1260" s="146">
        <f t="shared" si="2004"/>
        <v>0</v>
      </c>
      <c r="DG1260" s="146">
        <f t="shared" si="2005"/>
        <v>0</v>
      </c>
      <c r="DH1260" s="146">
        <f t="shared" si="2006"/>
        <v>0</v>
      </c>
      <c r="DI1260" s="146">
        <f t="shared" si="2007"/>
        <v>0</v>
      </c>
      <c r="DJ1260" s="146">
        <f t="shared" si="2008"/>
        <v>0</v>
      </c>
      <c r="DK1260" s="146">
        <f t="shared" si="2009"/>
        <v>0</v>
      </c>
      <c r="DL1260" s="146">
        <f t="shared" si="2010"/>
        <v>0</v>
      </c>
      <c r="DM1260" s="146">
        <f t="shared" si="2011"/>
        <v>0</v>
      </c>
      <c r="DN1260" s="65">
        <f t="shared" si="2036"/>
        <v>60</v>
      </c>
      <c r="DO1260" s="57">
        <f t="shared" si="2037"/>
        <v>60</v>
      </c>
      <c r="DP1260" s="57" t="str">
        <f t="shared" si="1947"/>
        <v/>
      </c>
      <c r="DQ1260" s="58" t="str">
        <f t="shared" si="1948"/>
        <v/>
      </c>
      <c r="DR1260" s="1">
        <f t="shared" si="2038"/>
        <v>1</v>
      </c>
      <c r="DS1260" s="168" t="e">
        <f>IF(AND(DR1260=#REF!,BL1260=#REF!),'Tiến độ'!D1260,"")</f>
        <v>#REF!</v>
      </c>
    </row>
    <row r="1261" spans="1:123" ht="11.25" customHeight="1">
      <c r="A1261" s="309" t="str">
        <f>IF(B1261="","",MAX($A$7:A1260)+1)</f>
        <v/>
      </c>
      <c r="B1261" s="312"/>
      <c r="C1261" s="254" t="s">
        <v>1019</v>
      </c>
      <c r="D1261" s="102" t="s">
        <v>11968</v>
      </c>
      <c r="E1261" s="103">
        <v>2</v>
      </c>
      <c r="F1261" s="104">
        <v>30</v>
      </c>
      <c r="G1261" s="105"/>
      <c r="H1261" s="106">
        <f t="shared" si="2039"/>
        <v>2</v>
      </c>
      <c r="I1261" s="107">
        <f t="shared" si="2040"/>
        <v>0</v>
      </c>
      <c r="J1261" s="28"/>
      <c r="K1261" s="108"/>
      <c r="L1261" s="109"/>
      <c r="M1261" s="109"/>
      <c r="N1261" s="110"/>
      <c r="O1261" s="108"/>
      <c r="P1261" s="109"/>
      <c r="Q1261" s="109">
        <v>2</v>
      </c>
      <c r="R1261" s="110">
        <v>2</v>
      </c>
      <c r="S1261" s="108">
        <v>2</v>
      </c>
      <c r="T1261" s="109">
        <v>2</v>
      </c>
      <c r="U1261" s="109">
        <v>2</v>
      </c>
      <c r="V1261" s="109">
        <v>2</v>
      </c>
      <c r="W1261" s="110">
        <v>2</v>
      </c>
      <c r="X1261" s="108">
        <v>2</v>
      </c>
      <c r="Y1261" s="109">
        <v>2</v>
      </c>
      <c r="Z1261" s="109">
        <v>2</v>
      </c>
      <c r="AA1261" s="110">
        <v>2</v>
      </c>
      <c r="AB1261" s="108">
        <v>2</v>
      </c>
      <c r="AC1261" s="109">
        <v>2</v>
      </c>
      <c r="AD1261" s="109">
        <v>2</v>
      </c>
      <c r="AE1261" s="110">
        <v>2</v>
      </c>
      <c r="AF1261" s="108" t="s">
        <v>163</v>
      </c>
      <c r="AG1261" s="109" t="s">
        <v>163</v>
      </c>
      <c r="AH1261" s="109" t="s">
        <v>163</v>
      </c>
      <c r="AI1261" s="362"/>
      <c r="AJ1261" s="363"/>
      <c r="AK1261" s="108" t="s">
        <v>166</v>
      </c>
      <c r="AL1261" s="109"/>
      <c r="AM1261" s="109"/>
      <c r="AN1261" s="110"/>
      <c r="AO1261" s="108"/>
      <c r="AP1261" s="109"/>
      <c r="AQ1261" s="109"/>
      <c r="AR1261" s="110"/>
      <c r="AS1261" s="111"/>
      <c r="AT1261" s="109"/>
      <c r="AU1261" s="109"/>
      <c r="AV1261" s="112"/>
      <c r="AW1261" s="108"/>
      <c r="AX1261" s="109"/>
      <c r="AY1261" s="109"/>
      <c r="AZ1261" s="109"/>
      <c r="BA1261" s="110"/>
      <c r="BB1261" s="111"/>
      <c r="BC1261" s="109"/>
      <c r="BD1261" s="109"/>
      <c r="BE1261" s="321"/>
      <c r="BF1261" s="322"/>
      <c r="BG1261" s="322"/>
      <c r="BH1261" s="322"/>
      <c r="BI1261" s="322"/>
      <c r="BJ1261" s="323"/>
      <c r="BK1261" s="48" t="s">
        <v>1077</v>
      </c>
      <c r="BL1261" s="48" t="s">
        <v>29</v>
      </c>
      <c r="BN1261" s="146">
        <f t="shared" si="2013"/>
        <v>0</v>
      </c>
      <c r="BO1261" s="146">
        <f t="shared" si="1961"/>
        <v>0</v>
      </c>
      <c r="BP1261" s="146">
        <f t="shared" si="1962"/>
        <v>0</v>
      </c>
      <c r="BQ1261" s="146">
        <f t="shared" si="1963"/>
        <v>0</v>
      </c>
      <c r="BR1261" s="146">
        <f t="shared" si="1964"/>
        <v>0</v>
      </c>
      <c r="BS1261" s="146">
        <f t="shared" si="1965"/>
        <v>0</v>
      </c>
      <c r="BT1261" s="146">
        <f t="shared" si="1966"/>
        <v>4</v>
      </c>
      <c r="BU1261" s="146">
        <f t="shared" si="1967"/>
        <v>4</v>
      </c>
      <c r="BV1261" s="146">
        <f t="shared" si="1968"/>
        <v>4</v>
      </c>
      <c r="BW1261" s="146">
        <f t="shared" si="1969"/>
        <v>4</v>
      </c>
      <c r="BX1261" s="146">
        <f t="shared" si="1970"/>
        <v>4</v>
      </c>
      <c r="BY1261" s="146">
        <f t="shared" si="1971"/>
        <v>4</v>
      </c>
      <c r="BZ1261" s="146">
        <f t="shared" si="1972"/>
        <v>4</v>
      </c>
      <c r="CA1261" s="146">
        <f t="shared" si="1973"/>
        <v>4</v>
      </c>
      <c r="CB1261" s="146">
        <f t="shared" si="1974"/>
        <v>4</v>
      </c>
      <c r="CC1261" s="146">
        <f t="shared" si="1975"/>
        <v>4</v>
      </c>
      <c r="CD1261" s="146">
        <f t="shared" si="1976"/>
        <v>4</v>
      </c>
      <c r="CE1261" s="146">
        <f t="shared" si="1977"/>
        <v>4</v>
      </c>
      <c r="CF1261" s="146">
        <f t="shared" si="1978"/>
        <v>4</v>
      </c>
      <c r="CG1261" s="146">
        <f t="shared" si="1979"/>
        <v>4</v>
      </c>
      <c r="CH1261" s="146">
        <f t="shared" si="1980"/>
        <v>4</v>
      </c>
      <c r="CI1261" s="146">
        <f t="shared" si="1981"/>
        <v>0</v>
      </c>
      <c r="CJ1261" s="146">
        <f t="shared" si="1982"/>
        <v>0</v>
      </c>
      <c r="CK1261" s="146">
        <f t="shared" si="1983"/>
        <v>0</v>
      </c>
      <c r="CL1261" s="146">
        <f t="shared" si="1984"/>
        <v>0</v>
      </c>
      <c r="CM1261" s="146">
        <f t="shared" si="1985"/>
        <v>0</v>
      </c>
      <c r="CN1261" s="146">
        <f t="shared" si="1986"/>
        <v>0</v>
      </c>
      <c r="CO1261" s="146">
        <f t="shared" si="1987"/>
        <v>0</v>
      </c>
      <c r="CP1261" s="146">
        <f t="shared" si="1988"/>
        <v>0</v>
      </c>
      <c r="CQ1261" s="146">
        <f t="shared" si="1989"/>
        <v>0</v>
      </c>
      <c r="CR1261" s="146">
        <f t="shared" si="1990"/>
        <v>0</v>
      </c>
      <c r="CS1261" s="146">
        <f t="shared" si="1991"/>
        <v>0</v>
      </c>
      <c r="CT1261" s="146">
        <f t="shared" si="1992"/>
        <v>0</v>
      </c>
      <c r="CU1261" s="146">
        <f t="shared" si="1993"/>
        <v>0</v>
      </c>
      <c r="CV1261" s="146">
        <f t="shared" si="1994"/>
        <v>0</v>
      </c>
      <c r="CW1261" s="146">
        <f t="shared" si="1995"/>
        <v>0</v>
      </c>
      <c r="CX1261" s="146">
        <f t="shared" si="1996"/>
        <v>0</v>
      </c>
      <c r="CY1261" s="146">
        <f t="shared" si="1997"/>
        <v>0</v>
      </c>
      <c r="CZ1261" s="146">
        <f t="shared" si="1998"/>
        <v>0</v>
      </c>
      <c r="DA1261" s="146">
        <f t="shared" si="1999"/>
        <v>0</v>
      </c>
      <c r="DB1261" s="146">
        <f t="shared" si="2000"/>
        <v>0</v>
      </c>
      <c r="DC1261" s="146">
        <f t="shared" si="2001"/>
        <v>0</v>
      </c>
      <c r="DD1261" s="146">
        <f t="shared" si="2002"/>
        <v>0</v>
      </c>
      <c r="DE1261" s="146">
        <f t="shared" si="2003"/>
        <v>0</v>
      </c>
      <c r="DF1261" s="146">
        <f t="shared" si="2004"/>
        <v>0</v>
      </c>
      <c r="DG1261" s="146">
        <f t="shared" si="2005"/>
        <v>0</v>
      </c>
      <c r="DH1261" s="146">
        <f t="shared" si="2006"/>
        <v>0</v>
      </c>
      <c r="DI1261" s="146">
        <f t="shared" si="2007"/>
        <v>0</v>
      </c>
      <c r="DJ1261" s="146">
        <f t="shared" si="2008"/>
        <v>0</v>
      </c>
      <c r="DK1261" s="146">
        <f t="shared" si="2009"/>
        <v>0</v>
      </c>
      <c r="DL1261" s="146">
        <f t="shared" si="2010"/>
        <v>0</v>
      </c>
      <c r="DM1261" s="146">
        <f t="shared" si="2011"/>
        <v>0</v>
      </c>
      <c r="DN1261" s="65">
        <f t="shared" si="2036"/>
        <v>60</v>
      </c>
      <c r="DO1261" s="57">
        <f t="shared" si="2037"/>
        <v>60</v>
      </c>
      <c r="DP1261" s="57" t="str">
        <f t="shared" si="1947"/>
        <v/>
      </c>
      <c r="DQ1261" s="58" t="str">
        <f t="shared" si="1948"/>
        <v/>
      </c>
      <c r="DR1261" s="1">
        <f t="shared" si="2038"/>
        <v>1</v>
      </c>
      <c r="DS1261" s="168" t="e">
        <f>IF(AND(DR1261=#REF!,BL1261=#REF!),'Tiến độ'!D1261,"")</f>
        <v>#REF!</v>
      </c>
    </row>
    <row r="1262" spans="1:123" ht="11.25" customHeight="1">
      <c r="A1262" s="309" t="str">
        <f>IF(B1262="","",MAX($A$7:A1261)+1)</f>
        <v/>
      </c>
      <c r="B1262" s="312"/>
      <c r="C1262" s="254" t="s">
        <v>1014</v>
      </c>
      <c r="D1262" s="102" t="s">
        <v>11947</v>
      </c>
      <c r="E1262" s="103">
        <v>3</v>
      </c>
      <c r="F1262" s="104">
        <v>60</v>
      </c>
      <c r="G1262" s="105"/>
      <c r="H1262" s="106">
        <f t="shared" si="2039"/>
        <v>2</v>
      </c>
      <c r="I1262" s="107">
        <f t="shared" si="2040"/>
        <v>0</v>
      </c>
      <c r="J1262" s="28"/>
      <c r="K1262" s="108"/>
      <c r="L1262" s="109"/>
      <c r="M1262" s="109"/>
      <c r="N1262" s="110"/>
      <c r="O1262" s="108"/>
      <c r="P1262" s="109"/>
      <c r="Q1262" s="109">
        <v>4</v>
      </c>
      <c r="R1262" s="110">
        <v>4</v>
      </c>
      <c r="S1262" s="108">
        <v>4</v>
      </c>
      <c r="T1262" s="109">
        <v>4</v>
      </c>
      <c r="U1262" s="109">
        <v>4</v>
      </c>
      <c r="V1262" s="109">
        <v>4</v>
      </c>
      <c r="W1262" s="110">
        <v>4</v>
      </c>
      <c r="X1262" s="108">
        <v>4</v>
      </c>
      <c r="Y1262" s="109">
        <v>4</v>
      </c>
      <c r="Z1262" s="109">
        <v>4</v>
      </c>
      <c r="AA1262" s="110">
        <v>4</v>
      </c>
      <c r="AB1262" s="108">
        <v>4</v>
      </c>
      <c r="AC1262" s="109">
        <v>4</v>
      </c>
      <c r="AD1262" s="109">
        <v>4</v>
      </c>
      <c r="AE1262" s="110">
        <v>4</v>
      </c>
      <c r="AF1262" s="108" t="s">
        <v>163</v>
      </c>
      <c r="AG1262" s="109" t="s">
        <v>163</v>
      </c>
      <c r="AH1262" s="109" t="s">
        <v>163</v>
      </c>
      <c r="AI1262" s="362"/>
      <c r="AJ1262" s="363"/>
      <c r="AK1262" s="108" t="s">
        <v>166</v>
      </c>
      <c r="AL1262" s="109"/>
      <c r="AM1262" s="109"/>
      <c r="AN1262" s="110"/>
      <c r="AO1262" s="108"/>
      <c r="AP1262" s="109"/>
      <c r="AQ1262" s="109"/>
      <c r="AR1262" s="110"/>
      <c r="AS1262" s="111"/>
      <c r="AT1262" s="109"/>
      <c r="AU1262" s="109"/>
      <c r="AV1262" s="112"/>
      <c r="AW1262" s="108"/>
      <c r="AX1262" s="109"/>
      <c r="AY1262" s="109"/>
      <c r="AZ1262" s="109"/>
      <c r="BA1262" s="110"/>
      <c r="BB1262" s="111"/>
      <c r="BC1262" s="109"/>
      <c r="BD1262" s="109"/>
      <c r="BE1262" s="321"/>
      <c r="BF1262" s="322"/>
      <c r="BG1262" s="322"/>
      <c r="BH1262" s="322"/>
      <c r="BI1262" s="322"/>
      <c r="BJ1262" s="323"/>
      <c r="BK1262" s="48" t="s">
        <v>1077</v>
      </c>
      <c r="BL1262" s="48" t="s">
        <v>30</v>
      </c>
      <c r="BN1262" s="146">
        <f t="shared" si="2013"/>
        <v>0</v>
      </c>
      <c r="BO1262" s="146">
        <f t="shared" si="1961"/>
        <v>0</v>
      </c>
      <c r="BP1262" s="146">
        <f t="shared" si="1962"/>
        <v>0</v>
      </c>
      <c r="BQ1262" s="146">
        <f t="shared" si="1963"/>
        <v>0</v>
      </c>
      <c r="BR1262" s="146">
        <f t="shared" si="1964"/>
        <v>0</v>
      </c>
      <c r="BS1262" s="146">
        <f t="shared" si="1965"/>
        <v>0</v>
      </c>
      <c r="BT1262" s="146">
        <f t="shared" si="1966"/>
        <v>8</v>
      </c>
      <c r="BU1262" s="146">
        <f t="shared" si="1967"/>
        <v>8</v>
      </c>
      <c r="BV1262" s="146">
        <f t="shared" si="1968"/>
        <v>8</v>
      </c>
      <c r="BW1262" s="146">
        <f t="shared" si="1969"/>
        <v>8</v>
      </c>
      <c r="BX1262" s="146">
        <f t="shared" si="1970"/>
        <v>8</v>
      </c>
      <c r="BY1262" s="146">
        <f t="shared" si="1971"/>
        <v>8</v>
      </c>
      <c r="BZ1262" s="146">
        <f t="shared" si="1972"/>
        <v>8</v>
      </c>
      <c r="CA1262" s="146">
        <f t="shared" si="1973"/>
        <v>8</v>
      </c>
      <c r="CB1262" s="146">
        <f t="shared" si="1974"/>
        <v>8</v>
      </c>
      <c r="CC1262" s="146">
        <f t="shared" si="1975"/>
        <v>8</v>
      </c>
      <c r="CD1262" s="146">
        <f t="shared" si="1976"/>
        <v>8</v>
      </c>
      <c r="CE1262" s="146">
        <f t="shared" si="1977"/>
        <v>8</v>
      </c>
      <c r="CF1262" s="146">
        <f t="shared" si="1978"/>
        <v>8</v>
      </c>
      <c r="CG1262" s="146">
        <f t="shared" si="1979"/>
        <v>8</v>
      </c>
      <c r="CH1262" s="146">
        <f t="shared" si="1980"/>
        <v>8</v>
      </c>
      <c r="CI1262" s="146">
        <f t="shared" si="1981"/>
        <v>0</v>
      </c>
      <c r="CJ1262" s="146">
        <f t="shared" si="1982"/>
        <v>0</v>
      </c>
      <c r="CK1262" s="146">
        <f t="shared" si="1983"/>
        <v>0</v>
      </c>
      <c r="CL1262" s="146">
        <f t="shared" si="1984"/>
        <v>0</v>
      </c>
      <c r="CM1262" s="146">
        <f t="shared" si="1985"/>
        <v>0</v>
      </c>
      <c r="CN1262" s="146">
        <f t="shared" si="1986"/>
        <v>0</v>
      </c>
      <c r="CO1262" s="146">
        <f t="shared" si="1987"/>
        <v>0</v>
      </c>
      <c r="CP1262" s="146">
        <f t="shared" si="1988"/>
        <v>0</v>
      </c>
      <c r="CQ1262" s="146">
        <f t="shared" si="1989"/>
        <v>0</v>
      </c>
      <c r="CR1262" s="146">
        <f t="shared" si="1990"/>
        <v>0</v>
      </c>
      <c r="CS1262" s="146">
        <f t="shared" si="1991"/>
        <v>0</v>
      </c>
      <c r="CT1262" s="146">
        <f t="shared" si="1992"/>
        <v>0</v>
      </c>
      <c r="CU1262" s="146">
        <f t="shared" si="1993"/>
        <v>0</v>
      </c>
      <c r="CV1262" s="146">
        <f t="shared" si="1994"/>
        <v>0</v>
      </c>
      <c r="CW1262" s="146">
        <f t="shared" si="1995"/>
        <v>0</v>
      </c>
      <c r="CX1262" s="146">
        <f t="shared" si="1996"/>
        <v>0</v>
      </c>
      <c r="CY1262" s="146">
        <f t="shared" si="1997"/>
        <v>0</v>
      </c>
      <c r="CZ1262" s="146">
        <f t="shared" si="1998"/>
        <v>0</v>
      </c>
      <c r="DA1262" s="146">
        <f t="shared" si="1999"/>
        <v>0</v>
      </c>
      <c r="DB1262" s="146">
        <f t="shared" si="2000"/>
        <v>0</v>
      </c>
      <c r="DC1262" s="146">
        <f t="shared" si="2001"/>
        <v>0</v>
      </c>
      <c r="DD1262" s="146">
        <f t="shared" si="2002"/>
        <v>0</v>
      </c>
      <c r="DE1262" s="146">
        <f t="shared" si="2003"/>
        <v>0</v>
      </c>
      <c r="DF1262" s="146">
        <f t="shared" si="2004"/>
        <v>0</v>
      </c>
      <c r="DG1262" s="146">
        <f t="shared" si="2005"/>
        <v>0</v>
      </c>
      <c r="DH1262" s="146">
        <f t="shared" si="2006"/>
        <v>0</v>
      </c>
      <c r="DI1262" s="146">
        <f t="shared" si="2007"/>
        <v>0</v>
      </c>
      <c r="DJ1262" s="146">
        <f t="shared" si="2008"/>
        <v>0</v>
      </c>
      <c r="DK1262" s="146">
        <f t="shared" si="2009"/>
        <v>0</v>
      </c>
      <c r="DL1262" s="146">
        <f t="shared" si="2010"/>
        <v>0</v>
      </c>
      <c r="DM1262" s="146">
        <f t="shared" si="2011"/>
        <v>0</v>
      </c>
      <c r="DN1262" s="65">
        <f t="shared" si="2036"/>
        <v>120</v>
      </c>
      <c r="DO1262" s="57">
        <f t="shared" si="2037"/>
        <v>120</v>
      </c>
      <c r="DP1262" s="57" t="str">
        <f t="shared" si="1947"/>
        <v/>
      </c>
      <c r="DQ1262" s="58" t="str">
        <f t="shared" si="1948"/>
        <v/>
      </c>
      <c r="DR1262" s="1">
        <f t="shared" si="2038"/>
        <v>1</v>
      </c>
      <c r="DS1262" s="168" t="e">
        <f>IF(AND(DR1262=#REF!,BL1262=#REF!),'Tiến độ'!D1262,"")</f>
        <v>#REF!</v>
      </c>
    </row>
    <row r="1263" spans="1:123" ht="11.25" customHeight="1">
      <c r="A1263" s="309" t="str">
        <f>IF(B1263="","",MAX($A$7:A1262)+1)</f>
        <v/>
      </c>
      <c r="B1263" s="312"/>
      <c r="C1263" s="254" t="s">
        <v>11956</v>
      </c>
      <c r="D1263" s="102" t="s">
        <v>11958</v>
      </c>
      <c r="E1263" s="103">
        <v>3</v>
      </c>
      <c r="F1263" s="104">
        <v>45</v>
      </c>
      <c r="G1263" s="105"/>
      <c r="H1263" s="106"/>
      <c r="I1263" s="107"/>
      <c r="J1263" s="28"/>
      <c r="K1263" s="108"/>
      <c r="L1263" s="109"/>
      <c r="M1263" s="109"/>
      <c r="N1263" s="110"/>
      <c r="O1263" s="108"/>
      <c r="P1263" s="109"/>
      <c r="Q1263" s="109">
        <v>3</v>
      </c>
      <c r="R1263" s="110">
        <v>3</v>
      </c>
      <c r="S1263" s="108">
        <v>3</v>
      </c>
      <c r="T1263" s="109">
        <v>3</v>
      </c>
      <c r="U1263" s="109">
        <v>3</v>
      </c>
      <c r="V1263" s="109">
        <v>3</v>
      </c>
      <c r="W1263" s="110">
        <v>3</v>
      </c>
      <c r="X1263" s="108">
        <v>3</v>
      </c>
      <c r="Y1263" s="109">
        <v>3</v>
      </c>
      <c r="Z1263" s="109">
        <v>3</v>
      </c>
      <c r="AA1263" s="110">
        <v>3</v>
      </c>
      <c r="AB1263" s="108">
        <v>3</v>
      </c>
      <c r="AC1263" s="109">
        <v>3</v>
      </c>
      <c r="AD1263" s="109">
        <v>3</v>
      </c>
      <c r="AE1263" s="110">
        <v>3</v>
      </c>
      <c r="AF1263" s="108"/>
      <c r="AG1263" s="109"/>
      <c r="AH1263" s="109"/>
      <c r="AI1263" s="362"/>
      <c r="AJ1263" s="363"/>
      <c r="AK1263" s="108" t="s">
        <v>166</v>
      </c>
      <c r="AL1263" s="109"/>
      <c r="AM1263" s="109"/>
      <c r="AN1263" s="110"/>
      <c r="AO1263" s="108"/>
      <c r="AP1263" s="109"/>
      <c r="AQ1263" s="109"/>
      <c r="AR1263" s="110"/>
      <c r="AS1263" s="111"/>
      <c r="AT1263" s="109"/>
      <c r="AU1263" s="109"/>
      <c r="AV1263" s="112"/>
      <c r="AW1263" s="108"/>
      <c r="AX1263" s="109"/>
      <c r="AY1263" s="109"/>
      <c r="AZ1263" s="109"/>
      <c r="BA1263" s="110"/>
      <c r="BB1263" s="111"/>
      <c r="BC1263" s="109"/>
      <c r="BD1263" s="109"/>
      <c r="BE1263" s="321"/>
      <c r="BF1263" s="322"/>
      <c r="BG1263" s="322"/>
      <c r="BH1263" s="322"/>
      <c r="BI1263" s="322"/>
      <c r="BJ1263" s="323"/>
      <c r="BK1263" s="48"/>
      <c r="BL1263" s="48"/>
      <c r="BN1263" s="146">
        <f t="shared" si="2013"/>
        <v>0</v>
      </c>
      <c r="BO1263" s="146">
        <f t="shared" si="1961"/>
        <v>0</v>
      </c>
      <c r="BP1263" s="146">
        <f t="shared" si="1962"/>
        <v>0</v>
      </c>
      <c r="BQ1263" s="146">
        <f t="shared" si="1963"/>
        <v>0</v>
      </c>
      <c r="BR1263" s="146">
        <f t="shared" si="1964"/>
        <v>0</v>
      </c>
      <c r="BS1263" s="146">
        <f t="shared" si="1965"/>
        <v>0</v>
      </c>
      <c r="BT1263" s="146">
        <f t="shared" si="1966"/>
        <v>0</v>
      </c>
      <c r="BU1263" s="146">
        <f t="shared" si="1967"/>
        <v>0</v>
      </c>
      <c r="BV1263" s="146">
        <f t="shared" si="1968"/>
        <v>0</v>
      </c>
      <c r="BW1263" s="146">
        <f t="shared" si="1969"/>
        <v>0</v>
      </c>
      <c r="BX1263" s="146">
        <f t="shared" si="1970"/>
        <v>0</v>
      </c>
      <c r="BY1263" s="146">
        <f t="shared" si="1971"/>
        <v>0</v>
      </c>
      <c r="BZ1263" s="146">
        <f t="shared" si="1972"/>
        <v>0</v>
      </c>
      <c r="CA1263" s="146">
        <f t="shared" si="1973"/>
        <v>0</v>
      </c>
      <c r="CB1263" s="146">
        <f t="shared" si="1974"/>
        <v>0</v>
      </c>
      <c r="CC1263" s="146">
        <f t="shared" si="1975"/>
        <v>0</v>
      </c>
      <c r="CD1263" s="146">
        <f t="shared" si="1976"/>
        <v>0</v>
      </c>
      <c r="CE1263" s="146">
        <f t="shared" si="1977"/>
        <v>0</v>
      </c>
      <c r="CF1263" s="146">
        <f t="shared" si="1978"/>
        <v>0</v>
      </c>
      <c r="CG1263" s="146">
        <f t="shared" si="1979"/>
        <v>0</v>
      </c>
      <c r="CH1263" s="146">
        <f t="shared" si="1980"/>
        <v>0</v>
      </c>
      <c r="CI1263" s="146">
        <f t="shared" si="1981"/>
        <v>0</v>
      </c>
      <c r="CJ1263" s="146">
        <f t="shared" si="1982"/>
        <v>0</v>
      </c>
      <c r="CK1263" s="146">
        <f t="shared" si="1983"/>
        <v>0</v>
      </c>
      <c r="CL1263" s="146">
        <f t="shared" si="1984"/>
        <v>0</v>
      </c>
      <c r="CM1263" s="146">
        <f t="shared" si="1985"/>
        <v>0</v>
      </c>
      <c r="CN1263" s="146">
        <f t="shared" si="1986"/>
        <v>0</v>
      </c>
      <c r="CO1263" s="146">
        <f t="shared" si="1987"/>
        <v>0</v>
      </c>
      <c r="CP1263" s="146">
        <f t="shared" si="1988"/>
        <v>0</v>
      </c>
      <c r="CQ1263" s="146">
        <f t="shared" si="1989"/>
        <v>0</v>
      </c>
      <c r="CR1263" s="146">
        <f t="shared" si="1990"/>
        <v>0</v>
      </c>
      <c r="CS1263" s="146">
        <f t="shared" si="1991"/>
        <v>0</v>
      </c>
      <c r="CT1263" s="146">
        <f t="shared" si="1992"/>
        <v>0</v>
      </c>
      <c r="CU1263" s="146">
        <f t="shared" si="1993"/>
        <v>0</v>
      </c>
      <c r="CV1263" s="146">
        <f t="shared" si="1994"/>
        <v>0</v>
      </c>
      <c r="CW1263" s="146">
        <f t="shared" si="1995"/>
        <v>0</v>
      </c>
      <c r="CX1263" s="146">
        <f t="shared" si="1996"/>
        <v>0</v>
      </c>
      <c r="CY1263" s="146">
        <f t="shared" si="1997"/>
        <v>0</v>
      </c>
      <c r="CZ1263" s="146">
        <f t="shared" si="1998"/>
        <v>0</v>
      </c>
      <c r="DA1263" s="146">
        <f t="shared" si="1999"/>
        <v>0</v>
      </c>
      <c r="DB1263" s="146">
        <f t="shared" si="2000"/>
        <v>0</v>
      </c>
      <c r="DC1263" s="146">
        <f t="shared" si="2001"/>
        <v>0</v>
      </c>
      <c r="DD1263" s="146">
        <f t="shared" si="2002"/>
        <v>0</v>
      </c>
      <c r="DE1263" s="146">
        <f t="shared" si="2003"/>
        <v>0</v>
      </c>
      <c r="DF1263" s="146">
        <f t="shared" si="2004"/>
        <v>0</v>
      </c>
      <c r="DG1263" s="146">
        <f t="shared" si="2005"/>
        <v>0</v>
      </c>
      <c r="DH1263" s="146">
        <f t="shared" si="2006"/>
        <v>0</v>
      </c>
      <c r="DI1263" s="146">
        <f t="shared" si="2007"/>
        <v>0</v>
      </c>
      <c r="DJ1263" s="146">
        <f t="shared" si="2008"/>
        <v>0</v>
      </c>
      <c r="DK1263" s="146">
        <f t="shared" si="2009"/>
        <v>0</v>
      </c>
      <c r="DL1263" s="146">
        <f t="shared" si="2010"/>
        <v>0</v>
      </c>
      <c r="DM1263" s="146">
        <f t="shared" si="2011"/>
        <v>0</v>
      </c>
      <c r="DN1263" s="65"/>
      <c r="DO1263" s="57"/>
      <c r="DP1263" s="57"/>
      <c r="DQ1263" s="58"/>
      <c r="DS1263" s="168" t="e">
        <f>IF(AND(DR1263=#REF!,BL1263=#REF!),'Tiến độ'!D1263,"")</f>
        <v>#REF!</v>
      </c>
    </row>
    <row r="1264" spans="1:123" ht="11.25" customHeight="1">
      <c r="A1264" s="309" t="str">
        <f>IF(B1264="","",MAX($A$7:A1263)+1)</f>
        <v/>
      </c>
      <c r="B1264" s="312"/>
      <c r="C1264" s="254" t="s">
        <v>11957</v>
      </c>
      <c r="D1264" s="102" t="s">
        <v>11959</v>
      </c>
      <c r="E1264" s="103">
        <v>2</v>
      </c>
      <c r="F1264" s="104">
        <v>30</v>
      </c>
      <c r="G1264" s="105"/>
      <c r="H1264" s="106"/>
      <c r="I1264" s="107"/>
      <c r="J1264" s="28"/>
      <c r="K1264" s="108"/>
      <c r="L1264" s="109"/>
      <c r="M1264" s="109"/>
      <c r="N1264" s="110"/>
      <c r="O1264" s="108"/>
      <c r="P1264" s="109"/>
      <c r="Q1264" s="109">
        <v>2</v>
      </c>
      <c r="R1264" s="110">
        <v>2</v>
      </c>
      <c r="S1264" s="108">
        <v>2</v>
      </c>
      <c r="T1264" s="109">
        <v>2</v>
      </c>
      <c r="U1264" s="109">
        <v>2</v>
      </c>
      <c r="V1264" s="109">
        <v>2</v>
      </c>
      <c r="W1264" s="110">
        <v>2</v>
      </c>
      <c r="X1264" s="108">
        <v>2</v>
      </c>
      <c r="Y1264" s="109">
        <v>2</v>
      </c>
      <c r="Z1264" s="109">
        <v>2</v>
      </c>
      <c r="AA1264" s="110">
        <v>2</v>
      </c>
      <c r="AB1264" s="108">
        <v>2</v>
      </c>
      <c r="AC1264" s="109">
        <v>2</v>
      </c>
      <c r="AD1264" s="109">
        <v>2</v>
      </c>
      <c r="AE1264" s="110">
        <v>2</v>
      </c>
      <c r="AF1264" s="108"/>
      <c r="AG1264" s="109"/>
      <c r="AH1264" s="109"/>
      <c r="AI1264" s="362"/>
      <c r="AJ1264" s="363"/>
      <c r="AK1264" s="108" t="s">
        <v>166</v>
      </c>
      <c r="AL1264" s="109"/>
      <c r="AM1264" s="109"/>
      <c r="AN1264" s="110"/>
      <c r="AO1264" s="108"/>
      <c r="AP1264" s="109"/>
      <c r="AQ1264" s="109"/>
      <c r="AR1264" s="110"/>
      <c r="AS1264" s="111"/>
      <c r="AT1264" s="109"/>
      <c r="AU1264" s="109"/>
      <c r="AV1264" s="112"/>
      <c r="AW1264" s="108"/>
      <c r="AX1264" s="109"/>
      <c r="AY1264" s="109"/>
      <c r="AZ1264" s="109"/>
      <c r="BA1264" s="110"/>
      <c r="BB1264" s="111"/>
      <c r="BC1264" s="109"/>
      <c r="BD1264" s="109"/>
      <c r="BE1264" s="321"/>
      <c r="BF1264" s="322"/>
      <c r="BG1264" s="322"/>
      <c r="BH1264" s="322"/>
      <c r="BI1264" s="322"/>
      <c r="BJ1264" s="323"/>
      <c r="BK1264" s="48"/>
      <c r="BL1264" s="48"/>
      <c r="BN1264" s="146">
        <f t="shared" si="2013"/>
        <v>0</v>
      </c>
      <c r="BO1264" s="146">
        <f t="shared" si="1961"/>
        <v>0</v>
      </c>
      <c r="BP1264" s="146">
        <f t="shared" si="1962"/>
        <v>0</v>
      </c>
      <c r="BQ1264" s="146">
        <f t="shared" si="1963"/>
        <v>0</v>
      </c>
      <c r="BR1264" s="146">
        <f t="shared" si="1964"/>
        <v>0</v>
      </c>
      <c r="BS1264" s="146">
        <f t="shared" si="1965"/>
        <v>0</v>
      </c>
      <c r="BT1264" s="146">
        <f t="shared" si="1966"/>
        <v>0</v>
      </c>
      <c r="BU1264" s="146">
        <f t="shared" si="1967"/>
        <v>0</v>
      </c>
      <c r="BV1264" s="146">
        <f t="shared" si="1968"/>
        <v>0</v>
      </c>
      <c r="BW1264" s="146">
        <f t="shared" si="1969"/>
        <v>0</v>
      </c>
      <c r="BX1264" s="146">
        <f t="shared" si="1970"/>
        <v>0</v>
      </c>
      <c r="BY1264" s="146">
        <f t="shared" si="1971"/>
        <v>0</v>
      </c>
      <c r="BZ1264" s="146">
        <f t="shared" si="1972"/>
        <v>0</v>
      </c>
      <c r="CA1264" s="146">
        <f t="shared" si="1973"/>
        <v>0</v>
      </c>
      <c r="CB1264" s="146">
        <f t="shared" si="1974"/>
        <v>0</v>
      </c>
      <c r="CC1264" s="146">
        <f t="shared" si="1975"/>
        <v>0</v>
      </c>
      <c r="CD1264" s="146">
        <f t="shared" si="1976"/>
        <v>0</v>
      </c>
      <c r="CE1264" s="146">
        <f t="shared" si="1977"/>
        <v>0</v>
      </c>
      <c r="CF1264" s="146">
        <f t="shared" si="1978"/>
        <v>0</v>
      </c>
      <c r="CG1264" s="146">
        <f t="shared" si="1979"/>
        <v>0</v>
      </c>
      <c r="CH1264" s="146">
        <f t="shared" si="1980"/>
        <v>0</v>
      </c>
      <c r="CI1264" s="146">
        <f t="shared" si="1981"/>
        <v>0</v>
      </c>
      <c r="CJ1264" s="146">
        <f t="shared" si="1982"/>
        <v>0</v>
      </c>
      <c r="CK1264" s="146">
        <f t="shared" si="1983"/>
        <v>0</v>
      </c>
      <c r="CL1264" s="146">
        <f t="shared" si="1984"/>
        <v>0</v>
      </c>
      <c r="CM1264" s="146">
        <f t="shared" si="1985"/>
        <v>0</v>
      </c>
      <c r="CN1264" s="146">
        <f t="shared" si="1986"/>
        <v>0</v>
      </c>
      <c r="CO1264" s="146">
        <f t="shared" si="1987"/>
        <v>0</v>
      </c>
      <c r="CP1264" s="146">
        <f t="shared" si="1988"/>
        <v>0</v>
      </c>
      <c r="CQ1264" s="146">
        <f t="shared" si="1989"/>
        <v>0</v>
      </c>
      <c r="CR1264" s="146">
        <f t="shared" si="1990"/>
        <v>0</v>
      </c>
      <c r="CS1264" s="146">
        <f t="shared" si="1991"/>
        <v>0</v>
      </c>
      <c r="CT1264" s="146">
        <f t="shared" si="1992"/>
        <v>0</v>
      </c>
      <c r="CU1264" s="146">
        <f t="shared" si="1993"/>
        <v>0</v>
      </c>
      <c r="CV1264" s="146">
        <f t="shared" si="1994"/>
        <v>0</v>
      </c>
      <c r="CW1264" s="146">
        <f t="shared" si="1995"/>
        <v>0</v>
      </c>
      <c r="CX1264" s="146">
        <f t="shared" si="1996"/>
        <v>0</v>
      </c>
      <c r="CY1264" s="146">
        <f t="shared" si="1997"/>
        <v>0</v>
      </c>
      <c r="CZ1264" s="146">
        <f t="shared" si="1998"/>
        <v>0</v>
      </c>
      <c r="DA1264" s="146">
        <f t="shared" si="1999"/>
        <v>0</v>
      </c>
      <c r="DB1264" s="146">
        <f t="shared" si="2000"/>
        <v>0</v>
      </c>
      <c r="DC1264" s="146">
        <f t="shared" si="2001"/>
        <v>0</v>
      </c>
      <c r="DD1264" s="146">
        <f t="shared" si="2002"/>
        <v>0</v>
      </c>
      <c r="DE1264" s="146">
        <f t="shared" si="2003"/>
        <v>0</v>
      </c>
      <c r="DF1264" s="146">
        <f t="shared" si="2004"/>
        <v>0</v>
      </c>
      <c r="DG1264" s="146">
        <f t="shared" si="2005"/>
        <v>0</v>
      </c>
      <c r="DH1264" s="146">
        <f t="shared" si="2006"/>
        <v>0</v>
      </c>
      <c r="DI1264" s="146">
        <f t="shared" si="2007"/>
        <v>0</v>
      </c>
      <c r="DJ1264" s="146">
        <f t="shared" si="2008"/>
        <v>0</v>
      </c>
      <c r="DK1264" s="146">
        <f t="shared" si="2009"/>
        <v>0</v>
      </c>
      <c r="DL1264" s="146">
        <f t="shared" si="2010"/>
        <v>0</v>
      </c>
      <c r="DM1264" s="146">
        <f t="shared" si="2011"/>
        <v>0</v>
      </c>
      <c r="DN1264" s="65"/>
      <c r="DO1264" s="57"/>
      <c r="DP1264" s="57"/>
      <c r="DQ1264" s="58"/>
      <c r="DS1264" s="168" t="e">
        <f>IF(AND(DR1264=#REF!,BL1264=#REF!),'Tiến độ'!D1264,"")</f>
        <v>#REF!</v>
      </c>
    </row>
    <row r="1265" spans="1:123" ht="11.25" customHeight="1">
      <c r="A1265" s="309" t="str">
        <f>IF(B1265="","",MAX($A$7:A1264)+1)</f>
        <v/>
      </c>
      <c r="B1265" s="312"/>
      <c r="C1265" s="254" t="s">
        <v>11961</v>
      </c>
      <c r="D1265" s="102" t="s">
        <v>11960</v>
      </c>
      <c r="E1265" s="103">
        <v>3</v>
      </c>
      <c r="F1265" s="104">
        <v>15</v>
      </c>
      <c r="G1265" s="105">
        <v>60</v>
      </c>
      <c r="H1265" s="106"/>
      <c r="I1265" s="107"/>
      <c r="J1265" s="28"/>
      <c r="K1265" s="108"/>
      <c r="L1265" s="109"/>
      <c r="M1265" s="109"/>
      <c r="N1265" s="110"/>
      <c r="O1265" s="108"/>
      <c r="P1265" s="109"/>
      <c r="Q1265" s="109">
        <v>5</v>
      </c>
      <c r="R1265" s="110">
        <v>5</v>
      </c>
      <c r="S1265" s="108">
        <v>5</v>
      </c>
      <c r="T1265" s="109">
        <v>5</v>
      </c>
      <c r="U1265" s="109">
        <v>5</v>
      </c>
      <c r="V1265" s="109">
        <v>5</v>
      </c>
      <c r="W1265" s="110">
        <v>5</v>
      </c>
      <c r="X1265" s="108">
        <v>5</v>
      </c>
      <c r="Y1265" s="109">
        <v>5</v>
      </c>
      <c r="Z1265" s="109">
        <v>5</v>
      </c>
      <c r="AA1265" s="110">
        <v>5</v>
      </c>
      <c r="AB1265" s="108">
        <v>5</v>
      </c>
      <c r="AC1265" s="109">
        <v>5</v>
      </c>
      <c r="AD1265" s="109">
        <v>5</v>
      </c>
      <c r="AE1265" s="110">
        <v>5</v>
      </c>
      <c r="AF1265" s="108"/>
      <c r="AG1265" s="109"/>
      <c r="AH1265" s="109"/>
      <c r="AI1265" s="362"/>
      <c r="AJ1265" s="363"/>
      <c r="AK1265" s="108" t="s">
        <v>166</v>
      </c>
      <c r="AL1265" s="109"/>
      <c r="AM1265" s="109"/>
      <c r="AN1265" s="110"/>
      <c r="AO1265" s="108"/>
      <c r="AP1265" s="109"/>
      <c r="AQ1265" s="109"/>
      <c r="AR1265" s="110"/>
      <c r="AS1265" s="111"/>
      <c r="AT1265" s="109"/>
      <c r="AU1265" s="109"/>
      <c r="AV1265" s="112"/>
      <c r="AW1265" s="108"/>
      <c r="AX1265" s="109"/>
      <c r="AY1265" s="109"/>
      <c r="AZ1265" s="109"/>
      <c r="BA1265" s="110"/>
      <c r="BB1265" s="111"/>
      <c r="BC1265" s="109"/>
      <c r="BD1265" s="109"/>
      <c r="BE1265" s="321"/>
      <c r="BF1265" s="322"/>
      <c r="BG1265" s="322"/>
      <c r="BH1265" s="322"/>
      <c r="BI1265" s="322"/>
      <c r="BJ1265" s="323"/>
      <c r="BK1265" s="48"/>
      <c r="BL1265" s="48"/>
      <c r="BN1265" s="146">
        <f t="shared" si="2013"/>
        <v>0</v>
      </c>
      <c r="BO1265" s="146">
        <f t="shared" si="1961"/>
        <v>0</v>
      </c>
      <c r="BP1265" s="146">
        <f t="shared" si="1962"/>
        <v>0</v>
      </c>
      <c r="BQ1265" s="146">
        <f t="shared" si="1963"/>
        <v>0</v>
      </c>
      <c r="BR1265" s="146">
        <f t="shared" si="1964"/>
        <v>0</v>
      </c>
      <c r="BS1265" s="146">
        <f t="shared" si="1965"/>
        <v>0</v>
      </c>
      <c r="BT1265" s="146">
        <f t="shared" si="1966"/>
        <v>0</v>
      </c>
      <c r="BU1265" s="146">
        <f t="shared" si="1967"/>
        <v>0</v>
      </c>
      <c r="BV1265" s="146">
        <f t="shared" si="1968"/>
        <v>0</v>
      </c>
      <c r="BW1265" s="146">
        <f t="shared" si="1969"/>
        <v>0</v>
      </c>
      <c r="BX1265" s="146">
        <f t="shared" si="1970"/>
        <v>0</v>
      </c>
      <c r="BY1265" s="146">
        <f t="shared" si="1971"/>
        <v>0</v>
      </c>
      <c r="BZ1265" s="146">
        <f t="shared" si="1972"/>
        <v>0</v>
      </c>
      <c r="CA1265" s="146">
        <f t="shared" si="1973"/>
        <v>0</v>
      </c>
      <c r="CB1265" s="146">
        <f t="shared" si="1974"/>
        <v>0</v>
      </c>
      <c r="CC1265" s="146">
        <f t="shared" si="1975"/>
        <v>0</v>
      </c>
      <c r="CD1265" s="146">
        <f t="shared" si="1976"/>
        <v>0</v>
      </c>
      <c r="CE1265" s="146">
        <f t="shared" si="1977"/>
        <v>0</v>
      </c>
      <c r="CF1265" s="146">
        <f t="shared" si="1978"/>
        <v>0</v>
      </c>
      <c r="CG1265" s="146">
        <f t="shared" si="1979"/>
        <v>0</v>
      </c>
      <c r="CH1265" s="146">
        <f t="shared" si="1980"/>
        <v>0</v>
      </c>
      <c r="CI1265" s="146">
        <f t="shared" si="1981"/>
        <v>0</v>
      </c>
      <c r="CJ1265" s="146">
        <f t="shared" si="1982"/>
        <v>0</v>
      </c>
      <c r="CK1265" s="146">
        <f t="shared" si="1983"/>
        <v>0</v>
      </c>
      <c r="CL1265" s="146">
        <f t="shared" si="1984"/>
        <v>0</v>
      </c>
      <c r="CM1265" s="146">
        <f t="shared" si="1985"/>
        <v>0</v>
      </c>
      <c r="CN1265" s="146">
        <f t="shared" si="1986"/>
        <v>0</v>
      </c>
      <c r="CO1265" s="146">
        <f t="shared" si="1987"/>
        <v>0</v>
      </c>
      <c r="CP1265" s="146">
        <f t="shared" si="1988"/>
        <v>0</v>
      </c>
      <c r="CQ1265" s="146">
        <f t="shared" si="1989"/>
        <v>0</v>
      </c>
      <c r="CR1265" s="146">
        <f t="shared" si="1990"/>
        <v>0</v>
      </c>
      <c r="CS1265" s="146">
        <f t="shared" si="1991"/>
        <v>0</v>
      </c>
      <c r="CT1265" s="146">
        <f t="shared" si="1992"/>
        <v>0</v>
      </c>
      <c r="CU1265" s="146">
        <f t="shared" si="1993"/>
        <v>0</v>
      </c>
      <c r="CV1265" s="146">
        <f t="shared" si="1994"/>
        <v>0</v>
      </c>
      <c r="CW1265" s="146">
        <f t="shared" si="1995"/>
        <v>0</v>
      </c>
      <c r="CX1265" s="146">
        <f t="shared" si="1996"/>
        <v>0</v>
      </c>
      <c r="CY1265" s="146">
        <f t="shared" si="1997"/>
        <v>0</v>
      </c>
      <c r="CZ1265" s="146">
        <f t="shared" si="1998"/>
        <v>0</v>
      </c>
      <c r="DA1265" s="146">
        <f t="shared" si="1999"/>
        <v>0</v>
      </c>
      <c r="DB1265" s="146">
        <f t="shared" si="2000"/>
        <v>0</v>
      </c>
      <c r="DC1265" s="146">
        <f t="shared" si="2001"/>
        <v>0</v>
      </c>
      <c r="DD1265" s="146">
        <f t="shared" si="2002"/>
        <v>0</v>
      </c>
      <c r="DE1265" s="146">
        <f t="shared" si="2003"/>
        <v>0</v>
      </c>
      <c r="DF1265" s="146">
        <f t="shared" si="2004"/>
        <v>0</v>
      </c>
      <c r="DG1265" s="146">
        <f t="shared" si="2005"/>
        <v>0</v>
      </c>
      <c r="DH1265" s="146">
        <f t="shared" si="2006"/>
        <v>0</v>
      </c>
      <c r="DI1265" s="146">
        <f t="shared" si="2007"/>
        <v>0</v>
      </c>
      <c r="DJ1265" s="146">
        <f t="shared" si="2008"/>
        <v>0</v>
      </c>
      <c r="DK1265" s="146">
        <f t="shared" si="2009"/>
        <v>0</v>
      </c>
      <c r="DL1265" s="146">
        <f t="shared" si="2010"/>
        <v>0</v>
      </c>
      <c r="DM1265" s="146">
        <f t="shared" si="2011"/>
        <v>0</v>
      </c>
      <c r="DN1265" s="65"/>
      <c r="DO1265" s="57"/>
      <c r="DP1265" s="57"/>
      <c r="DQ1265" s="58"/>
      <c r="DS1265" s="168" t="e">
        <f>IF(AND(DR1265=#REF!,BL1265=#REF!),'Tiến độ'!D1265,"")</f>
        <v>#REF!</v>
      </c>
    </row>
    <row r="1266" spans="1:123" ht="11.25" customHeight="1">
      <c r="A1266" s="309" t="str">
        <f>IF(B1266="","",MAX($A$7:A1265)+1)</f>
        <v/>
      </c>
      <c r="B1266" s="312"/>
      <c r="C1266" s="254" t="s">
        <v>11964</v>
      </c>
      <c r="D1266" s="102" t="s">
        <v>11962</v>
      </c>
      <c r="E1266" s="103">
        <v>2</v>
      </c>
      <c r="F1266" s="104"/>
      <c r="G1266" s="105">
        <v>60</v>
      </c>
      <c r="H1266" s="106"/>
      <c r="I1266" s="107"/>
      <c r="J1266" s="28"/>
      <c r="K1266" s="108"/>
      <c r="L1266" s="109"/>
      <c r="M1266" s="109"/>
      <c r="N1266" s="110"/>
      <c r="O1266" s="108"/>
      <c r="P1266" s="109"/>
      <c r="Q1266" s="109">
        <v>4</v>
      </c>
      <c r="R1266" s="110">
        <v>4</v>
      </c>
      <c r="S1266" s="108">
        <v>4</v>
      </c>
      <c r="T1266" s="109">
        <v>4</v>
      </c>
      <c r="U1266" s="109">
        <v>4</v>
      </c>
      <c r="V1266" s="109">
        <v>4</v>
      </c>
      <c r="W1266" s="110">
        <v>4</v>
      </c>
      <c r="X1266" s="108">
        <v>4</v>
      </c>
      <c r="Y1266" s="109">
        <v>4</v>
      </c>
      <c r="Z1266" s="109">
        <v>4</v>
      </c>
      <c r="AA1266" s="110">
        <v>4</v>
      </c>
      <c r="AB1266" s="108">
        <v>4</v>
      </c>
      <c r="AC1266" s="109">
        <v>4</v>
      </c>
      <c r="AD1266" s="109">
        <v>4</v>
      </c>
      <c r="AE1266" s="110">
        <v>4</v>
      </c>
      <c r="AF1266" s="108"/>
      <c r="AG1266" s="109"/>
      <c r="AH1266" s="109"/>
      <c r="AI1266" s="362"/>
      <c r="AJ1266" s="363"/>
      <c r="AK1266" s="108" t="s">
        <v>166</v>
      </c>
      <c r="AL1266" s="109"/>
      <c r="AM1266" s="109"/>
      <c r="AN1266" s="110"/>
      <c r="AO1266" s="108"/>
      <c r="AP1266" s="109"/>
      <c r="AQ1266" s="109"/>
      <c r="AR1266" s="110"/>
      <c r="AS1266" s="111"/>
      <c r="AT1266" s="109"/>
      <c r="AU1266" s="109"/>
      <c r="AV1266" s="112"/>
      <c r="AW1266" s="108"/>
      <c r="AX1266" s="109"/>
      <c r="AY1266" s="109"/>
      <c r="AZ1266" s="109"/>
      <c r="BA1266" s="110"/>
      <c r="BB1266" s="111"/>
      <c r="BC1266" s="109"/>
      <c r="BD1266" s="109"/>
      <c r="BE1266" s="321"/>
      <c r="BF1266" s="322"/>
      <c r="BG1266" s="322"/>
      <c r="BH1266" s="322"/>
      <c r="BI1266" s="322"/>
      <c r="BJ1266" s="323"/>
      <c r="BK1266" s="48"/>
      <c r="BL1266" s="48"/>
      <c r="BN1266" s="146">
        <f t="shared" si="2013"/>
        <v>0</v>
      </c>
      <c r="BO1266" s="146">
        <f t="shared" si="1961"/>
        <v>0</v>
      </c>
      <c r="BP1266" s="146">
        <f t="shared" si="1962"/>
        <v>0</v>
      </c>
      <c r="BQ1266" s="146">
        <f t="shared" si="1963"/>
        <v>0</v>
      </c>
      <c r="BR1266" s="146">
        <f t="shared" si="1964"/>
        <v>0</v>
      </c>
      <c r="BS1266" s="146">
        <f t="shared" si="1965"/>
        <v>0</v>
      </c>
      <c r="BT1266" s="146">
        <f t="shared" si="1966"/>
        <v>0</v>
      </c>
      <c r="BU1266" s="146">
        <f t="shared" si="1967"/>
        <v>0</v>
      </c>
      <c r="BV1266" s="146">
        <f t="shared" si="1968"/>
        <v>0</v>
      </c>
      <c r="BW1266" s="146">
        <f t="shared" si="1969"/>
        <v>0</v>
      </c>
      <c r="BX1266" s="146">
        <f t="shared" si="1970"/>
        <v>0</v>
      </c>
      <c r="BY1266" s="146">
        <f t="shared" si="1971"/>
        <v>0</v>
      </c>
      <c r="BZ1266" s="146">
        <f t="shared" si="1972"/>
        <v>0</v>
      </c>
      <c r="CA1266" s="146">
        <f t="shared" si="1973"/>
        <v>0</v>
      </c>
      <c r="CB1266" s="146">
        <f t="shared" si="1974"/>
        <v>0</v>
      </c>
      <c r="CC1266" s="146">
        <f t="shared" si="1975"/>
        <v>0</v>
      </c>
      <c r="CD1266" s="146">
        <f t="shared" si="1976"/>
        <v>0</v>
      </c>
      <c r="CE1266" s="146">
        <f t="shared" si="1977"/>
        <v>0</v>
      </c>
      <c r="CF1266" s="146">
        <f t="shared" si="1978"/>
        <v>0</v>
      </c>
      <c r="CG1266" s="146">
        <f t="shared" si="1979"/>
        <v>0</v>
      </c>
      <c r="CH1266" s="146">
        <f t="shared" si="1980"/>
        <v>0</v>
      </c>
      <c r="CI1266" s="146">
        <f t="shared" si="1981"/>
        <v>0</v>
      </c>
      <c r="CJ1266" s="146">
        <f t="shared" si="1982"/>
        <v>0</v>
      </c>
      <c r="CK1266" s="146">
        <f t="shared" si="1983"/>
        <v>0</v>
      </c>
      <c r="CL1266" s="146">
        <f t="shared" si="1984"/>
        <v>0</v>
      </c>
      <c r="CM1266" s="146">
        <f t="shared" si="1985"/>
        <v>0</v>
      </c>
      <c r="CN1266" s="146">
        <f t="shared" si="1986"/>
        <v>0</v>
      </c>
      <c r="CO1266" s="146">
        <f t="shared" si="1987"/>
        <v>0</v>
      </c>
      <c r="CP1266" s="146">
        <f t="shared" si="1988"/>
        <v>0</v>
      </c>
      <c r="CQ1266" s="146">
        <f t="shared" si="1989"/>
        <v>0</v>
      </c>
      <c r="CR1266" s="146">
        <f t="shared" si="1990"/>
        <v>0</v>
      </c>
      <c r="CS1266" s="146">
        <f t="shared" si="1991"/>
        <v>0</v>
      </c>
      <c r="CT1266" s="146">
        <f t="shared" si="1992"/>
        <v>0</v>
      </c>
      <c r="CU1266" s="146">
        <f t="shared" si="1993"/>
        <v>0</v>
      </c>
      <c r="CV1266" s="146">
        <f t="shared" si="1994"/>
        <v>0</v>
      </c>
      <c r="CW1266" s="146">
        <f t="shared" si="1995"/>
        <v>0</v>
      </c>
      <c r="CX1266" s="146">
        <f t="shared" si="1996"/>
        <v>0</v>
      </c>
      <c r="CY1266" s="146">
        <f t="shared" si="1997"/>
        <v>0</v>
      </c>
      <c r="CZ1266" s="146">
        <f t="shared" si="1998"/>
        <v>0</v>
      </c>
      <c r="DA1266" s="146">
        <f t="shared" si="1999"/>
        <v>0</v>
      </c>
      <c r="DB1266" s="146">
        <f t="shared" si="2000"/>
        <v>0</v>
      </c>
      <c r="DC1266" s="146">
        <f t="shared" si="2001"/>
        <v>0</v>
      </c>
      <c r="DD1266" s="146">
        <f t="shared" si="2002"/>
        <v>0</v>
      </c>
      <c r="DE1266" s="146">
        <f t="shared" si="2003"/>
        <v>0</v>
      </c>
      <c r="DF1266" s="146">
        <f t="shared" si="2004"/>
        <v>0</v>
      </c>
      <c r="DG1266" s="146">
        <f t="shared" si="2005"/>
        <v>0</v>
      </c>
      <c r="DH1266" s="146">
        <f t="shared" si="2006"/>
        <v>0</v>
      </c>
      <c r="DI1266" s="146">
        <f t="shared" si="2007"/>
        <v>0</v>
      </c>
      <c r="DJ1266" s="146">
        <f t="shared" si="2008"/>
        <v>0</v>
      </c>
      <c r="DK1266" s="146">
        <f t="shared" si="2009"/>
        <v>0</v>
      </c>
      <c r="DL1266" s="146">
        <f t="shared" si="2010"/>
        <v>0</v>
      </c>
      <c r="DM1266" s="146">
        <f t="shared" si="2011"/>
        <v>0</v>
      </c>
      <c r="DN1266" s="65"/>
      <c r="DO1266" s="57"/>
      <c r="DP1266" s="57"/>
      <c r="DQ1266" s="58"/>
      <c r="DS1266" s="168" t="e">
        <f>IF(AND(DR1266=#REF!,BL1266=#REF!),'Tiến độ'!D1266,"")</f>
        <v>#REF!</v>
      </c>
    </row>
    <row r="1267" spans="1:123" ht="11.25" customHeight="1">
      <c r="A1267" s="309" t="str">
        <f>IF(B1267="","",MAX($A$7:A1266)+1)</f>
        <v/>
      </c>
      <c r="B1267" s="312"/>
      <c r="C1267" s="254" t="s">
        <v>11963</v>
      </c>
      <c r="D1267" s="102" t="s">
        <v>11965</v>
      </c>
      <c r="E1267" s="103">
        <v>2</v>
      </c>
      <c r="F1267" s="104"/>
      <c r="G1267" s="105">
        <v>60</v>
      </c>
      <c r="H1267" s="106"/>
      <c r="I1267" s="107"/>
      <c r="J1267" s="28"/>
      <c r="K1267" s="108"/>
      <c r="L1267" s="109"/>
      <c r="M1267" s="109"/>
      <c r="N1267" s="110"/>
      <c r="O1267" s="108"/>
      <c r="P1267" s="109"/>
      <c r="Q1267" s="109">
        <v>4</v>
      </c>
      <c r="R1267" s="110">
        <v>4</v>
      </c>
      <c r="S1267" s="108">
        <v>4</v>
      </c>
      <c r="T1267" s="109">
        <v>4</v>
      </c>
      <c r="U1267" s="109">
        <v>4</v>
      </c>
      <c r="V1267" s="109">
        <v>4</v>
      </c>
      <c r="W1267" s="110">
        <v>4</v>
      </c>
      <c r="X1267" s="108">
        <v>4</v>
      </c>
      <c r="Y1267" s="109">
        <v>4</v>
      </c>
      <c r="Z1267" s="109">
        <v>4</v>
      </c>
      <c r="AA1267" s="110">
        <v>4</v>
      </c>
      <c r="AB1267" s="108">
        <v>4</v>
      </c>
      <c r="AC1267" s="109">
        <v>4</v>
      </c>
      <c r="AD1267" s="109">
        <v>4</v>
      </c>
      <c r="AE1267" s="110">
        <v>4</v>
      </c>
      <c r="AF1267" s="108"/>
      <c r="AG1267" s="109"/>
      <c r="AH1267" s="109"/>
      <c r="AI1267" s="362"/>
      <c r="AJ1267" s="363"/>
      <c r="AK1267" s="108" t="s">
        <v>166</v>
      </c>
      <c r="AL1267" s="109"/>
      <c r="AM1267" s="109"/>
      <c r="AN1267" s="110"/>
      <c r="AO1267" s="108"/>
      <c r="AP1267" s="109"/>
      <c r="AQ1267" s="109"/>
      <c r="AR1267" s="110"/>
      <c r="AS1267" s="111"/>
      <c r="AT1267" s="109"/>
      <c r="AU1267" s="109"/>
      <c r="AV1267" s="112"/>
      <c r="AW1267" s="108"/>
      <c r="AX1267" s="109"/>
      <c r="AY1267" s="109"/>
      <c r="AZ1267" s="109"/>
      <c r="BA1267" s="110"/>
      <c r="BB1267" s="111"/>
      <c r="BC1267" s="109"/>
      <c r="BD1267" s="109"/>
      <c r="BE1267" s="321"/>
      <c r="BF1267" s="322"/>
      <c r="BG1267" s="322"/>
      <c r="BH1267" s="322"/>
      <c r="BI1267" s="322"/>
      <c r="BJ1267" s="323"/>
      <c r="BK1267" s="48"/>
      <c r="BL1267" s="48"/>
      <c r="BN1267" s="146">
        <f t="shared" si="2013"/>
        <v>0</v>
      </c>
      <c r="BO1267" s="146">
        <f t="shared" si="1961"/>
        <v>0</v>
      </c>
      <c r="BP1267" s="146">
        <f t="shared" si="1962"/>
        <v>0</v>
      </c>
      <c r="BQ1267" s="146">
        <f t="shared" si="1963"/>
        <v>0</v>
      </c>
      <c r="BR1267" s="146">
        <f t="shared" si="1964"/>
        <v>0</v>
      </c>
      <c r="BS1267" s="146">
        <f t="shared" si="1965"/>
        <v>0</v>
      </c>
      <c r="BT1267" s="146">
        <f t="shared" si="1966"/>
        <v>0</v>
      </c>
      <c r="BU1267" s="146">
        <f t="shared" si="1967"/>
        <v>0</v>
      </c>
      <c r="BV1267" s="146">
        <f t="shared" si="1968"/>
        <v>0</v>
      </c>
      <c r="BW1267" s="146">
        <f t="shared" si="1969"/>
        <v>0</v>
      </c>
      <c r="BX1267" s="146">
        <f t="shared" si="1970"/>
        <v>0</v>
      </c>
      <c r="BY1267" s="146">
        <f t="shared" si="1971"/>
        <v>0</v>
      </c>
      <c r="BZ1267" s="146">
        <f t="shared" si="1972"/>
        <v>0</v>
      </c>
      <c r="CA1267" s="146">
        <f t="shared" si="1973"/>
        <v>0</v>
      </c>
      <c r="CB1267" s="146">
        <f t="shared" si="1974"/>
        <v>0</v>
      </c>
      <c r="CC1267" s="146">
        <f t="shared" si="1975"/>
        <v>0</v>
      </c>
      <c r="CD1267" s="146">
        <f t="shared" si="1976"/>
        <v>0</v>
      </c>
      <c r="CE1267" s="146">
        <f t="shared" si="1977"/>
        <v>0</v>
      </c>
      <c r="CF1267" s="146">
        <f t="shared" si="1978"/>
        <v>0</v>
      </c>
      <c r="CG1267" s="146">
        <f t="shared" si="1979"/>
        <v>0</v>
      </c>
      <c r="CH1267" s="146">
        <f t="shared" si="1980"/>
        <v>0</v>
      </c>
      <c r="CI1267" s="146">
        <f t="shared" si="1981"/>
        <v>0</v>
      </c>
      <c r="CJ1267" s="146">
        <f t="shared" si="1982"/>
        <v>0</v>
      </c>
      <c r="CK1267" s="146">
        <f t="shared" si="1983"/>
        <v>0</v>
      </c>
      <c r="CL1267" s="146">
        <f t="shared" si="1984"/>
        <v>0</v>
      </c>
      <c r="CM1267" s="146">
        <f t="shared" si="1985"/>
        <v>0</v>
      </c>
      <c r="CN1267" s="146">
        <f t="shared" si="1986"/>
        <v>0</v>
      </c>
      <c r="CO1267" s="146">
        <f t="shared" si="1987"/>
        <v>0</v>
      </c>
      <c r="CP1267" s="146">
        <f t="shared" si="1988"/>
        <v>0</v>
      </c>
      <c r="CQ1267" s="146">
        <f t="shared" si="1989"/>
        <v>0</v>
      </c>
      <c r="CR1267" s="146">
        <f t="shared" si="1990"/>
        <v>0</v>
      </c>
      <c r="CS1267" s="146">
        <f t="shared" si="1991"/>
        <v>0</v>
      </c>
      <c r="CT1267" s="146">
        <f t="shared" si="1992"/>
        <v>0</v>
      </c>
      <c r="CU1267" s="146">
        <f t="shared" si="1993"/>
        <v>0</v>
      </c>
      <c r="CV1267" s="146">
        <f t="shared" si="1994"/>
        <v>0</v>
      </c>
      <c r="CW1267" s="146">
        <f t="shared" si="1995"/>
        <v>0</v>
      </c>
      <c r="CX1267" s="146">
        <f t="shared" si="1996"/>
        <v>0</v>
      </c>
      <c r="CY1267" s="146">
        <f t="shared" si="1997"/>
        <v>0</v>
      </c>
      <c r="CZ1267" s="146">
        <f t="shared" si="1998"/>
        <v>0</v>
      </c>
      <c r="DA1267" s="146">
        <f t="shared" si="1999"/>
        <v>0</v>
      </c>
      <c r="DB1267" s="146">
        <f t="shared" si="2000"/>
        <v>0</v>
      </c>
      <c r="DC1267" s="146">
        <f t="shared" si="2001"/>
        <v>0</v>
      </c>
      <c r="DD1267" s="146">
        <f t="shared" si="2002"/>
        <v>0</v>
      </c>
      <c r="DE1267" s="146">
        <f t="shared" si="2003"/>
        <v>0</v>
      </c>
      <c r="DF1267" s="146">
        <f t="shared" si="2004"/>
        <v>0</v>
      </c>
      <c r="DG1267" s="146">
        <f t="shared" si="2005"/>
        <v>0</v>
      </c>
      <c r="DH1267" s="146">
        <f t="shared" si="2006"/>
        <v>0</v>
      </c>
      <c r="DI1267" s="146">
        <f t="shared" si="2007"/>
        <v>0</v>
      </c>
      <c r="DJ1267" s="146">
        <f t="shared" si="2008"/>
        <v>0</v>
      </c>
      <c r="DK1267" s="146">
        <f t="shared" si="2009"/>
        <v>0</v>
      </c>
      <c r="DL1267" s="146">
        <f t="shared" si="2010"/>
        <v>0</v>
      </c>
      <c r="DM1267" s="146">
        <f t="shared" si="2011"/>
        <v>0</v>
      </c>
      <c r="DN1267" s="65"/>
      <c r="DO1267" s="57"/>
      <c r="DP1267" s="57"/>
      <c r="DQ1267" s="58"/>
      <c r="DS1267" s="168" t="e">
        <f>IF(AND(DR1267=#REF!,BL1267=#REF!),'Tiến độ'!D1267,"")</f>
        <v>#REF!</v>
      </c>
    </row>
    <row r="1268" spans="1:123" ht="11.25" customHeight="1">
      <c r="A1268" s="309"/>
      <c r="B1268" s="312"/>
      <c r="C1268" s="101" t="s">
        <v>1016</v>
      </c>
      <c r="D1268" s="102" t="s">
        <v>1017</v>
      </c>
      <c r="E1268" s="103">
        <v>4</v>
      </c>
      <c r="F1268" s="104">
        <v>60</v>
      </c>
      <c r="G1268" s="105"/>
      <c r="H1268" s="106">
        <f>H1262</f>
        <v>2</v>
      </c>
      <c r="I1268" s="107">
        <f>I1262</f>
        <v>0</v>
      </c>
      <c r="J1268" s="28"/>
      <c r="K1268" s="108"/>
      <c r="L1268" s="109"/>
      <c r="M1268" s="109"/>
      <c r="N1268" s="110"/>
      <c r="O1268" s="108"/>
      <c r="P1268" s="109"/>
      <c r="Q1268" s="109"/>
      <c r="R1268" s="110"/>
      <c r="S1268" s="108"/>
      <c r="T1268" s="109"/>
      <c r="U1268" s="109"/>
      <c r="V1268" s="109"/>
      <c r="W1268" s="110"/>
      <c r="X1268" s="108"/>
      <c r="Y1268" s="109"/>
      <c r="Z1268" s="109"/>
      <c r="AA1268" s="110"/>
      <c r="AB1268" s="108"/>
      <c r="AC1268" s="109"/>
      <c r="AD1268" s="109"/>
      <c r="AE1268" s="110"/>
      <c r="AF1268" s="108"/>
      <c r="AG1268" s="109"/>
      <c r="AH1268" s="109"/>
      <c r="AI1268" s="362"/>
      <c r="AJ1268" s="363"/>
      <c r="AK1268" s="108"/>
      <c r="AL1268" s="109">
        <v>4</v>
      </c>
      <c r="AM1268" s="109">
        <v>4</v>
      </c>
      <c r="AN1268" s="110">
        <v>4</v>
      </c>
      <c r="AO1268" s="108">
        <v>4</v>
      </c>
      <c r="AP1268" s="109">
        <v>4</v>
      </c>
      <c r="AQ1268" s="109">
        <v>4</v>
      </c>
      <c r="AR1268" s="110">
        <v>4</v>
      </c>
      <c r="AS1268" s="111">
        <v>4</v>
      </c>
      <c r="AT1268" s="109">
        <v>4</v>
      </c>
      <c r="AU1268" s="109">
        <v>4</v>
      </c>
      <c r="AV1268" s="112">
        <v>4</v>
      </c>
      <c r="AW1268" s="108">
        <v>4</v>
      </c>
      <c r="AX1268" s="109">
        <v>4</v>
      </c>
      <c r="AY1268" s="109">
        <v>4</v>
      </c>
      <c r="AZ1268" s="109">
        <v>4</v>
      </c>
      <c r="BA1268" s="110" t="s">
        <v>163</v>
      </c>
      <c r="BB1268" s="111" t="s">
        <v>163</v>
      </c>
      <c r="BC1268" s="109" t="s">
        <v>163</v>
      </c>
      <c r="BD1268" s="109" t="s">
        <v>163</v>
      </c>
      <c r="BE1268" s="321"/>
      <c r="BF1268" s="322"/>
      <c r="BG1268" s="322"/>
      <c r="BH1268" s="322"/>
      <c r="BI1268" s="322"/>
      <c r="BJ1268" s="323"/>
      <c r="BK1268" s="46" t="s">
        <v>18</v>
      </c>
      <c r="BL1268" s="48" t="s">
        <v>29</v>
      </c>
      <c r="BN1268" s="146">
        <f t="shared" si="2013"/>
        <v>0</v>
      </c>
      <c r="BO1268" s="146">
        <f t="shared" si="1961"/>
        <v>0</v>
      </c>
      <c r="BP1268" s="146">
        <f t="shared" si="1962"/>
        <v>0</v>
      </c>
      <c r="BQ1268" s="146">
        <f t="shared" si="1963"/>
        <v>0</v>
      </c>
      <c r="BR1268" s="146">
        <f t="shared" si="1964"/>
        <v>0</v>
      </c>
      <c r="BS1268" s="146">
        <f t="shared" si="1965"/>
        <v>0</v>
      </c>
      <c r="BT1268" s="146">
        <f t="shared" si="1966"/>
        <v>0</v>
      </c>
      <c r="BU1268" s="146">
        <f t="shared" si="1967"/>
        <v>0</v>
      </c>
      <c r="BV1268" s="146">
        <f t="shared" si="1968"/>
        <v>0</v>
      </c>
      <c r="BW1268" s="146">
        <f t="shared" si="1969"/>
        <v>0</v>
      </c>
      <c r="BX1268" s="146">
        <f t="shared" si="1970"/>
        <v>0</v>
      </c>
      <c r="BY1268" s="146">
        <f t="shared" si="1971"/>
        <v>0</v>
      </c>
      <c r="BZ1268" s="146">
        <f t="shared" si="1972"/>
        <v>0</v>
      </c>
      <c r="CA1268" s="146">
        <f t="shared" si="1973"/>
        <v>0</v>
      </c>
      <c r="CB1268" s="146">
        <f t="shared" si="1974"/>
        <v>0</v>
      </c>
      <c r="CC1268" s="146">
        <f t="shared" si="1975"/>
        <v>0</v>
      </c>
      <c r="CD1268" s="146">
        <f t="shared" si="1976"/>
        <v>0</v>
      </c>
      <c r="CE1268" s="146">
        <f t="shared" si="1977"/>
        <v>0</v>
      </c>
      <c r="CF1268" s="146">
        <f t="shared" si="1978"/>
        <v>0</v>
      </c>
      <c r="CG1268" s="146">
        <f t="shared" si="1979"/>
        <v>0</v>
      </c>
      <c r="CH1268" s="146">
        <f t="shared" si="1980"/>
        <v>0</v>
      </c>
      <c r="CI1268" s="146">
        <f t="shared" si="1981"/>
        <v>0</v>
      </c>
      <c r="CJ1268" s="146">
        <f t="shared" si="1982"/>
        <v>0</v>
      </c>
      <c r="CK1268" s="146">
        <f t="shared" si="1983"/>
        <v>0</v>
      </c>
      <c r="CL1268" s="146">
        <f t="shared" si="1984"/>
        <v>0</v>
      </c>
      <c r="CM1268" s="146">
        <f t="shared" si="1985"/>
        <v>0</v>
      </c>
      <c r="CN1268" s="146">
        <f t="shared" si="1986"/>
        <v>0</v>
      </c>
      <c r="CO1268" s="146">
        <f t="shared" si="1987"/>
        <v>8</v>
      </c>
      <c r="CP1268" s="146">
        <f t="shared" si="1988"/>
        <v>8</v>
      </c>
      <c r="CQ1268" s="146">
        <f t="shared" si="1989"/>
        <v>8</v>
      </c>
      <c r="CR1268" s="146">
        <f t="shared" si="1990"/>
        <v>8</v>
      </c>
      <c r="CS1268" s="146">
        <f t="shared" si="1991"/>
        <v>8</v>
      </c>
      <c r="CT1268" s="146">
        <f t="shared" si="1992"/>
        <v>8</v>
      </c>
      <c r="CU1268" s="146">
        <f t="shared" si="1993"/>
        <v>8</v>
      </c>
      <c r="CV1268" s="146">
        <f t="shared" si="1994"/>
        <v>8</v>
      </c>
      <c r="CW1268" s="146">
        <f t="shared" si="1995"/>
        <v>8</v>
      </c>
      <c r="CX1268" s="146">
        <f t="shared" si="1996"/>
        <v>8</v>
      </c>
      <c r="CY1268" s="146">
        <f t="shared" si="1997"/>
        <v>8</v>
      </c>
      <c r="CZ1268" s="146">
        <f t="shared" si="1998"/>
        <v>8</v>
      </c>
      <c r="DA1268" s="146">
        <f t="shared" si="1999"/>
        <v>8</v>
      </c>
      <c r="DB1268" s="146">
        <f t="shared" si="2000"/>
        <v>8</v>
      </c>
      <c r="DC1268" s="146">
        <f t="shared" si="2001"/>
        <v>8</v>
      </c>
      <c r="DD1268" s="146">
        <f t="shared" si="2002"/>
        <v>0</v>
      </c>
      <c r="DE1268" s="146">
        <f t="shared" si="2003"/>
        <v>0</v>
      </c>
      <c r="DF1268" s="146">
        <f t="shared" si="2004"/>
        <v>0</v>
      </c>
      <c r="DG1268" s="146">
        <f t="shared" si="2005"/>
        <v>0</v>
      </c>
      <c r="DH1268" s="146">
        <f t="shared" si="2006"/>
        <v>0</v>
      </c>
      <c r="DI1268" s="146">
        <f t="shared" si="2007"/>
        <v>0</v>
      </c>
      <c r="DJ1268" s="146">
        <f t="shared" si="2008"/>
        <v>0</v>
      </c>
      <c r="DK1268" s="146">
        <f t="shared" si="2009"/>
        <v>0</v>
      </c>
      <c r="DL1268" s="146">
        <f t="shared" si="2010"/>
        <v>0</v>
      </c>
      <c r="DM1268" s="146">
        <f t="shared" si="2011"/>
        <v>0</v>
      </c>
      <c r="DN1268" s="65">
        <f t="shared" ref="DN1268:DN1274" si="2041">F1268*H1268</f>
        <v>120</v>
      </c>
      <c r="DO1268" s="57" t="str">
        <f t="shared" ref="DO1268:DO1274" si="2042">IF(COUNTA(K1268:AC1268)&gt;0,DN1268,"")</f>
        <v/>
      </c>
      <c r="DP1268" s="57" t="str">
        <f t="shared" ref="DP1268:DP1274" si="2043">IF(DO1268="",IF(COUNT(AD1268:AH1268,AK1268)&gt;0,DN1268,""),"")</f>
        <v/>
      </c>
      <c r="DQ1268" s="58">
        <f t="shared" ref="DQ1268:DQ1274" si="2044">IF(AND(DO1268="",DP1268=""),IF(COUNTA(AL1268:BD1268)&gt;0,DN1268,""),"")</f>
        <v>120</v>
      </c>
      <c r="DR1268" s="1">
        <f t="shared" ref="DR1268:DR1274" si="2045">IF(DQ1268="",1,2)</f>
        <v>2</v>
      </c>
      <c r="DS1268" s="168" t="e">
        <f>IF(AND(DR1268=#REF!,BL1268=#REF!),'Tiến độ'!D1268,"")</f>
        <v>#REF!</v>
      </c>
    </row>
    <row r="1269" spans="1:123" ht="11.25" customHeight="1">
      <c r="A1269" s="309"/>
      <c r="B1269" s="312"/>
      <c r="C1269" s="101" t="s">
        <v>455</v>
      </c>
      <c r="D1269" s="102" t="s">
        <v>456</v>
      </c>
      <c r="E1269" s="103">
        <v>3</v>
      </c>
      <c r="F1269" s="104">
        <v>60</v>
      </c>
      <c r="G1269" s="105"/>
      <c r="H1269" s="106">
        <f t="shared" si="2039"/>
        <v>2</v>
      </c>
      <c r="I1269" s="107">
        <f t="shared" si="2040"/>
        <v>0</v>
      </c>
      <c r="J1269" s="28"/>
      <c r="K1269" s="108"/>
      <c r="L1269" s="109"/>
      <c r="M1269" s="109"/>
      <c r="N1269" s="110"/>
      <c r="O1269" s="108"/>
      <c r="P1269" s="109"/>
      <c r="Q1269" s="109"/>
      <c r="R1269" s="110"/>
      <c r="S1269" s="108"/>
      <c r="T1269" s="109"/>
      <c r="U1269" s="109"/>
      <c r="V1269" s="109"/>
      <c r="W1269" s="110"/>
      <c r="X1269" s="108"/>
      <c r="Y1269" s="109"/>
      <c r="Z1269" s="109"/>
      <c r="AA1269" s="110"/>
      <c r="AB1269" s="108"/>
      <c r="AC1269" s="109"/>
      <c r="AD1269" s="109"/>
      <c r="AE1269" s="110"/>
      <c r="AF1269" s="108"/>
      <c r="AG1269" s="109"/>
      <c r="AH1269" s="109"/>
      <c r="AI1269" s="362"/>
      <c r="AJ1269" s="363"/>
      <c r="AK1269" s="108"/>
      <c r="AL1269" s="109">
        <v>4</v>
      </c>
      <c r="AM1269" s="109">
        <v>4</v>
      </c>
      <c r="AN1269" s="110">
        <v>4</v>
      </c>
      <c r="AO1269" s="108">
        <v>4</v>
      </c>
      <c r="AP1269" s="109">
        <v>4</v>
      </c>
      <c r="AQ1269" s="109">
        <v>4</v>
      </c>
      <c r="AR1269" s="110">
        <v>4</v>
      </c>
      <c r="AS1269" s="111">
        <v>4</v>
      </c>
      <c r="AT1269" s="109">
        <v>4</v>
      </c>
      <c r="AU1269" s="109">
        <v>4</v>
      </c>
      <c r="AV1269" s="112">
        <v>4</v>
      </c>
      <c r="AW1269" s="108">
        <v>4</v>
      </c>
      <c r="AX1269" s="109">
        <v>4</v>
      </c>
      <c r="AY1269" s="109">
        <v>4</v>
      </c>
      <c r="AZ1269" s="109">
        <v>4</v>
      </c>
      <c r="BA1269" s="110" t="s">
        <v>163</v>
      </c>
      <c r="BB1269" s="111" t="s">
        <v>163</v>
      </c>
      <c r="BC1269" s="109" t="s">
        <v>163</v>
      </c>
      <c r="BD1269" s="109" t="s">
        <v>163</v>
      </c>
      <c r="BE1269" s="321"/>
      <c r="BF1269" s="322"/>
      <c r="BG1269" s="322"/>
      <c r="BH1269" s="322"/>
      <c r="BI1269" s="322"/>
      <c r="BJ1269" s="323"/>
      <c r="BK1269" s="48" t="s">
        <v>1111</v>
      </c>
      <c r="BL1269" s="48" t="s">
        <v>51</v>
      </c>
      <c r="BN1269" s="146">
        <f t="shared" si="2013"/>
        <v>0</v>
      </c>
      <c r="BO1269" s="146">
        <f t="shared" si="1961"/>
        <v>0</v>
      </c>
      <c r="BP1269" s="146">
        <f t="shared" si="1962"/>
        <v>0</v>
      </c>
      <c r="BQ1269" s="146">
        <f t="shared" si="1963"/>
        <v>0</v>
      </c>
      <c r="BR1269" s="146">
        <f t="shared" si="1964"/>
        <v>0</v>
      </c>
      <c r="BS1269" s="146">
        <f t="shared" si="1965"/>
        <v>0</v>
      </c>
      <c r="BT1269" s="146">
        <f t="shared" si="1966"/>
        <v>0</v>
      </c>
      <c r="BU1269" s="146">
        <f t="shared" si="1967"/>
        <v>0</v>
      </c>
      <c r="BV1269" s="146">
        <f t="shared" si="1968"/>
        <v>0</v>
      </c>
      <c r="BW1269" s="146">
        <f t="shared" si="1969"/>
        <v>0</v>
      </c>
      <c r="BX1269" s="146">
        <f t="shared" si="1970"/>
        <v>0</v>
      </c>
      <c r="BY1269" s="146">
        <f t="shared" si="1971"/>
        <v>0</v>
      </c>
      <c r="BZ1269" s="146">
        <f t="shared" si="1972"/>
        <v>0</v>
      </c>
      <c r="CA1269" s="146">
        <f t="shared" si="1973"/>
        <v>0</v>
      </c>
      <c r="CB1269" s="146">
        <f t="shared" si="1974"/>
        <v>0</v>
      </c>
      <c r="CC1269" s="146">
        <f t="shared" si="1975"/>
        <v>0</v>
      </c>
      <c r="CD1269" s="146">
        <f t="shared" si="1976"/>
        <v>0</v>
      </c>
      <c r="CE1269" s="146">
        <f t="shared" si="1977"/>
        <v>0</v>
      </c>
      <c r="CF1269" s="146">
        <f t="shared" si="1978"/>
        <v>0</v>
      </c>
      <c r="CG1269" s="146">
        <f t="shared" si="1979"/>
        <v>0</v>
      </c>
      <c r="CH1269" s="146">
        <f t="shared" si="1980"/>
        <v>0</v>
      </c>
      <c r="CI1269" s="146">
        <f t="shared" si="1981"/>
        <v>0</v>
      </c>
      <c r="CJ1269" s="146">
        <f t="shared" si="1982"/>
        <v>0</v>
      </c>
      <c r="CK1269" s="146">
        <f t="shared" si="1983"/>
        <v>0</v>
      </c>
      <c r="CL1269" s="146">
        <f t="shared" si="1984"/>
        <v>0</v>
      </c>
      <c r="CM1269" s="146">
        <f t="shared" si="1985"/>
        <v>0</v>
      </c>
      <c r="CN1269" s="146">
        <f t="shared" si="1986"/>
        <v>0</v>
      </c>
      <c r="CO1269" s="146">
        <f t="shared" si="1987"/>
        <v>8</v>
      </c>
      <c r="CP1269" s="146">
        <f t="shared" si="1988"/>
        <v>8</v>
      </c>
      <c r="CQ1269" s="146">
        <f t="shared" si="1989"/>
        <v>8</v>
      </c>
      <c r="CR1269" s="146">
        <f t="shared" si="1990"/>
        <v>8</v>
      </c>
      <c r="CS1269" s="146">
        <f t="shared" si="1991"/>
        <v>8</v>
      </c>
      <c r="CT1269" s="146">
        <f t="shared" si="1992"/>
        <v>8</v>
      </c>
      <c r="CU1269" s="146">
        <f t="shared" si="1993"/>
        <v>8</v>
      </c>
      <c r="CV1269" s="146">
        <f t="shared" si="1994"/>
        <v>8</v>
      </c>
      <c r="CW1269" s="146">
        <f t="shared" si="1995"/>
        <v>8</v>
      </c>
      <c r="CX1269" s="146">
        <f t="shared" si="1996"/>
        <v>8</v>
      </c>
      <c r="CY1269" s="146">
        <f t="shared" si="1997"/>
        <v>8</v>
      </c>
      <c r="CZ1269" s="146">
        <f t="shared" si="1998"/>
        <v>8</v>
      </c>
      <c r="DA1269" s="146">
        <f t="shared" si="1999"/>
        <v>8</v>
      </c>
      <c r="DB1269" s="146">
        <f t="shared" si="2000"/>
        <v>8</v>
      </c>
      <c r="DC1269" s="146">
        <f t="shared" si="2001"/>
        <v>8</v>
      </c>
      <c r="DD1269" s="146">
        <f t="shared" si="2002"/>
        <v>0</v>
      </c>
      <c r="DE1269" s="146">
        <f t="shared" si="2003"/>
        <v>0</v>
      </c>
      <c r="DF1269" s="146">
        <f t="shared" si="2004"/>
        <v>0</v>
      </c>
      <c r="DG1269" s="146">
        <f t="shared" si="2005"/>
        <v>0</v>
      </c>
      <c r="DH1269" s="146">
        <f t="shared" si="2006"/>
        <v>0</v>
      </c>
      <c r="DI1269" s="146">
        <f t="shared" si="2007"/>
        <v>0</v>
      </c>
      <c r="DJ1269" s="146">
        <f t="shared" si="2008"/>
        <v>0</v>
      </c>
      <c r="DK1269" s="146">
        <f t="shared" si="2009"/>
        <v>0</v>
      </c>
      <c r="DL1269" s="146">
        <f t="shared" si="2010"/>
        <v>0</v>
      </c>
      <c r="DM1269" s="146">
        <f t="shared" si="2011"/>
        <v>0</v>
      </c>
      <c r="DN1269" s="65">
        <f t="shared" si="2041"/>
        <v>120</v>
      </c>
      <c r="DO1269" s="57" t="str">
        <f t="shared" si="2042"/>
        <v/>
      </c>
      <c r="DP1269" s="57" t="str">
        <f t="shared" si="2043"/>
        <v/>
      </c>
      <c r="DQ1269" s="58">
        <f t="shared" si="2044"/>
        <v>120</v>
      </c>
      <c r="DR1269" s="1">
        <f t="shared" si="2045"/>
        <v>2</v>
      </c>
      <c r="DS1269" s="168" t="e">
        <f>IF(AND(DR1269=#REF!,BL1269=#REF!),'Tiến độ'!D1269,"")</f>
        <v>#REF!</v>
      </c>
    </row>
    <row r="1270" spans="1:123" ht="11.25" customHeight="1">
      <c r="A1270" s="309"/>
      <c r="B1270" s="312"/>
      <c r="C1270" s="101" t="s">
        <v>801</v>
      </c>
      <c r="D1270" s="102" t="s">
        <v>1034</v>
      </c>
      <c r="E1270" s="103">
        <v>3</v>
      </c>
      <c r="F1270" s="104">
        <v>60</v>
      </c>
      <c r="G1270" s="105"/>
      <c r="H1270" s="106">
        <f t="shared" si="2039"/>
        <v>2</v>
      </c>
      <c r="I1270" s="107">
        <f t="shared" si="2040"/>
        <v>0</v>
      </c>
      <c r="J1270" s="28"/>
      <c r="K1270" s="108"/>
      <c r="L1270" s="109"/>
      <c r="M1270" s="109"/>
      <c r="N1270" s="110"/>
      <c r="O1270" s="108"/>
      <c r="P1270" s="109"/>
      <c r="Q1270" s="109"/>
      <c r="R1270" s="110"/>
      <c r="S1270" s="108"/>
      <c r="T1270" s="109"/>
      <c r="U1270" s="109"/>
      <c r="V1270" s="109"/>
      <c r="W1270" s="110"/>
      <c r="X1270" s="108"/>
      <c r="Y1270" s="109"/>
      <c r="Z1270" s="109"/>
      <c r="AA1270" s="110"/>
      <c r="AB1270" s="108"/>
      <c r="AC1270" s="109"/>
      <c r="AD1270" s="109"/>
      <c r="AE1270" s="110"/>
      <c r="AF1270" s="108"/>
      <c r="AG1270" s="109"/>
      <c r="AH1270" s="109"/>
      <c r="AI1270" s="362"/>
      <c r="AJ1270" s="363"/>
      <c r="AK1270" s="108"/>
      <c r="AL1270" s="109">
        <v>4</v>
      </c>
      <c r="AM1270" s="109">
        <v>4</v>
      </c>
      <c r="AN1270" s="110">
        <v>4</v>
      </c>
      <c r="AO1270" s="108">
        <v>4</v>
      </c>
      <c r="AP1270" s="109">
        <v>4</v>
      </c>
      <c r="AQ1270" s="109">
        <v>4</v>
      </c>
      <c r="AR1270" s="110">
        <v>4</v>
      </c>
      <c r="AS1270" s="111">
        <v>4</v>
      </c>
      <c r="AT1270" s="109">
        <v>4</v>
      </c>
      <c r="AU1270" s="109">
        <v>4</v>
      </c>
      <c r="AV1270" s="112">
        <v>4</v>
      </c>
      <c r="AW1270" s="108">
        <v>4</v>
      </c>
      <c r="AX1270" s="109">
        <v>4</v>
      </c>
      <c r="AY1270" s="109">
        <v>4</v>
      </c>
      <c r="AZ1270" s="109">
        <v>4</v>
      </c>
      <c r="BA1270" s="110" t="s">
        <v>163</v>
      </c>
      <c r="BB1270" s="111" t="s">
        <v>163</v>
      </c>
      <c r="BC1270" s="109" t="s">
        <v>163</v>
      </c>
      <c r="BD1270" s="109" t="s">
        <v>163</v>
      </c>
      <c r="BE1270" s="321"/>
      <c r="BF1270" s="322"/>
      <c r="BG1270" s="322"/>
      <c r="BH1270" s="322"/>
      <c r="BI1270" s="322"/>
      <c r="BJ1270" s="323"/>
      <c r="BK1270" s="46" t="s">
        <v>18</v>
      </c>
      <c r="BL1270" s="48" t="s">
        <v>53</v>
      </c>
      <c r="BN1270" s="146">
        <f t="shared" si="2013"/>
        <v>0</v>
      </c>
      <c r="BO1270" s="146">
        <f t="shared" si="1961"/>
        <v>0</v>
      </c>
      <c r="BP1270" s="146">
        <f t="shared" si="1962"/>
        <v>0</v>
      </c>
      <c r="BQ1270" s="146">
        <f t="shared" si="1963"/>
        <v>0</v>
      </c>
      <c r="BR1270" s="146">
        <f t="shared" si="1964"/>
        <v>0</v>
      </c>
      <c r="BS1270" s="146">
        <f t="shared" si="1965"/>
        <v>0</v>
      </c>
      <c r="BT1270" s="146">
        <f t="shared" si="1966"/>
        <v>0</v>
      </c>
      <c r="BU1270" s="146">
        <f t="shared" si="1967"/>
        <v>0</v>
      </c>
      <c r="BV1270" s="146">
        <f t="shared" si="1968"/>
        <v>0</v>
      </c>
      <c r="BW1270" s="146">
        <f t="shared" si="1969"/>
        <v>0</v>
      </c>
      <c r="BX1270" s="146">
        <f t="shared" si="1970"/>
        <v>0</v>
      </c>
      <c r="BY1270" s="146">
        <f t="shared" si="1971"/>
        <v>0</v>
      </c>
      <c r="BZ1270" s="146">
        <f t="shared" si="1972"/>
        <v>0</v>
      </c>
      <c r="CA1270" s="146">
        <f t="shared" si="1973"/>
        <v>0</v>
      </c>
      <c r="CB1270" s="146">
        <f t="shared" si="1974"/>
        <v>0</v>
      </c>
      <c r="CC1270" s="146">
        <f t="shared" si="1975"/>
        <v>0</v>
      </c>
      <c r="CD1270" s="146">
        <f t="shared" si="1976"/>
        <v>0</v>
      </c>
      <c r="CE1270" s="146">
        <f t="shared" si="1977"/>
        <v>0</v>
      </c>
      <c r="CF1270" s="146">
        <f t="shared" si="1978"/>
        <v>0</v>
      </c>
      <c r="CG1270" s="146">
        <f t="shared" si="1979"/>
        <v>0</v>
      </c>
      <c r="CH1270" s="146">
        <f t="shared" si="1980"/>
        <v>0</v>
      </c>
      <c r="CI1270" s="146">
        <f t="shared" si="1981"/>
        <v>0</v>
      </c>
      <c r="CJ1270" s="146">
        <f t="shared" si="1982"/>
        <v>0</v>
      </c>
      <c r="CK1270" s="146">
        <f t="shared" si="1983"/>
        <v>0</v>
      </c>
      <c r="CL1270" s="146">
        <f t="shared" si="1984"/>
        <v>0</v>
      </c>
      <c r="CM1270" s="146">
        <f t="shared" si="1985"/>
        <v>0</v>
      </c>
      <c r="CN1270" s="146">
        <f t="shared" si="1986"/>
        <v>0</v>
      </c>
      <c r="CO1270" s="146">
        <f t="shared" si="1987"/>
        <v>8</v>
      </c>
      <c r="CP1270" s="146">
        <f t="shared" si="1988"/>
        <v>8</v>
      </c>
      <c r="CQ1270" s="146">
        <f t="shared" si="1989"/>
        <v>8</v>
      </c>
      <c r="CR1270" s="146">
        <f t="shared" si="1990"/>
        <v>8</v>
      </c>
      <c r="CS1270" s="146">
        <f t="shared" si="1991"/>
        <v>8</v>
      </c>
      <c r="CT1270" s="146">
        <f t="shared" si="1992"/>
        <v>8</v>
      </c>
      <c r="CU1270" s="146">
        <f t="shared" si="1993"/>
        <v>8</v>
      </c>
      <c r="CV1270" s="146">
        <f t="shared" si="1994"/>
        <v>8</v>
      </c>
      <c r="CW1270" s="146">
        <f t="shared" si="1995"/>
        <v>8</v>
      </c>
      <c r="CX1270" s="146">
        <f t="shared" si="1996"/>
        <v>8</v>
      </c>
      <c r="CY1270" s="146">
        <f t="shared" si="1997"/>
        <v>8</v>
      </c>
      <c r="CZ1270" s="146">
        <f t="shared" si="1998"/>
        <v>8</v>
      </c>
      <c r="DA1270" s="146">
        <f t="shared" si="1999"/>
        <v>8</v>
      </c>
      <c r="DB1270" s="146">
        <f t="shared" si="2000"/>
        <v>8</v>
      </c>
      <c r="DC1270" s="146">
        <f t="shared" si="2001"/>
        <v>8</v>
      </c>
      <c r="DD1270" s="146">
        <f t="shared" si="2002"/>
        <v>0</v>
      </c>
      <c r="DE1270" s="146">
        <f t="shared" si="2003"/>
        <v>0</v>
      </c>
      <c r="DF1270" s="146">
        <f t="shared" si="2004"/>
        <v>0</v>
      </c>
      <c r="DG1270" s="146">
        <f t="shared" si="2005"/>
        <v>0</v>
      </c>
      <c r="DH1270" s="146">
        <f t="shared" si="2006"/>
        <v>0</v>
      </c>
      <c r="DI1270" s="146">
        <f t="shared" si="2007"/>
        <v>0</v>
      </c>
      <c r="DJ1270" s="146">
        <f t="shared" si="2008"/>
        <v>0</v>
      </c>
      <c r="DK1270" s="146">
        <f t="shared" si="2009"/>
        <v>0</v>
      </c>
      <c r="DL1270" s="146">
        <f t="shared" si="2010"/>
        <v>0</v>
      </c>
      <c r="DM1270" s="146">
        <f t="shared" si="2011"/>
        <v>0</v>
      </c>
      <c r="DN1270" s="65">
        <f t="shared" si="2041"/>
        <v>120</v>
      </c>
      <c r="DO1270" s="57" t="str">
        <f t="shared" si="2042"/>
        <v/>
      </c>
      <c r="DP1270" s="57" t="str">
        <f t="shared" si="2043"/>
        <v/>
      </c>
      <c r="DQ1270" s="58">
        <f t="shared" si="2044"/>
        <v>120</v>
      </c>
      <c r="DR1270" s="1">
        <f t="shared" si="2045"/>
        <v>2</v>
      </c>
      <c r="DS1270" s="168" t="e">
        <f>IF(AND(DR1270=#REF!,BL1270=#REF!),'Tiến độ'!D1270,"")</f>
        <v>#REF!</v>
      </c>
    </row>
    <row r="1271" spans="1:123" ht="11.25" customHeight="1">
      <c r="A1271" s="309"/>
      <c r="B1271" s="312"/>
      <c r="C1271" s="101" t="s">
        <v>240</v>
      </c>
      <c r="D1271" s="102" t="s">
        <v>11801</v>
      </c>
      <c r="E1271" s="103">
        <v>3</v>
      </c>
      <c r="F1271" s="104">
        <v>45</v>
      </c>
      <c r="G1271" s="105"/>
      <c r="H1271" s="106">
        <f t="shared" si="2039"/>
        <v>2</v>
      </c>
      <c r="I1271" s="107">
        <f t="shared" si="2040"/>
        <v>0</v>
      </c>
      <c r="J1271" s="28"/>
      <c r="K1271" s="108"/>
      <c r="L1271" s="109"/>
      <c r="M1271" s="109"/>
      <c r="N1271" s="110"/>
      <c r="O1271" s="108"/>
      <c r="P1271" s="109"/>
      <c r="Q1271" s="109"/>
      <c r="R1271" s="110"/>
      <c r="S1271" s="108"/>
      <c r="T1271" s="109"/>
      <c r="U1271" s="109"/>
      <c r="V1271" s="109"/>
      <c r="W1271" s="110"/>
      <c r="X1271" s="108"/>
      <c r="Y1271" s="109"/>
      <c r="Z1271" s="109"/>
      <c r="AA1271" s="110"/>
      <c r="AB1271" s="108"/>
      <c r="AC1271" s="109"/>
      <c r="AD1271" s="109"/>
      <c r="AE1271" s="110"/>
      <c r="AF1271" s="108"/>
      <c r="AG1271" s="109"/>
      <c r="AH1271" s="109"/>
      <c r="AI1271" s="362"/>
      <c r="AJ1271" s="363"/>
      <c r="AK1271" s="108"/>
      <c r="AL1271" s="109">
        <v>3</v>
      </c>
      <c r="AM1271" s="109">
        <v>3</v>
      </c>
      <c r="AN1271" s="110">
        <v>3</v>
      </c>
      <c r="AO1271" s="108">
        <v>3</v>
      </c>
      <c r="AP1271" s="109">
        <v>3</v>
      </c>
      <c r="AQ1271" s="109">
        <v>3</v>
      </c>
      <c r="AR1271" s="110">
        <v>3</v>
      </c>
      <c r="AS1271" s="111">
        <v>3</v>
      </c>
      <c r="AT1271" s="109">
        <v>3</v>
      </c>
      <c r="AU1271" s="109">
        <v>3</v>
      </c>
      <c r="AV1271" s="112">
        <v>3</v>
      </c>
      <c r="AW1271" s="108">
        <v>3</v>
      </c>
      <c r="AX1271" s="109">
        <v>3</v>
      </c>
      <c r="AY1271" s="109">
        <v>3</v>
      </c>
      <c r="AZ1271" s="109">
        <v>3</v>
      </c>
      <c r="BA1271" s="110" t="s">
        <v>163</v>
      </c>
      <c r="BB1271" s="111" t="s">
        <v>163</v>
      </c>
      <c r="BC1271" s="109" t="s">
        <v>163</v>
      </c>
      <c r="BD1271" s="109" t="s">
        <v>163</v>
      </c>
      <c r="BE1271" s="321"/>
      <c r="BF1271" s="322"/>
      <c r="BG1271" s="322"/>
      <c r="BH1271" s="322"/>
      <c r="BI1271" s="322"/>
      <c r="BJ1271" s="323"/>
      <c r="BK1271" s="46" t="s">
        <v>18</v>
      </c>
      <c r="BL1271" s="48" t="s">
        <v>29</v>
      </c>
      <c r="BN1271" s="146">
        <f t="shared" si="2013"/>
        <v>0</v>
      </c>
      <c r="BO1271" s="146">
        <f t="shared" si="1961"/>
        <v>0</v>
      </c>
      <c r="BP1271" s="146">
        <f t="shared" si="1962"/>
        <v>0</v>
      </c>
      <c r="BQ1271" s="146">
        <f t="shared" si="1963"/>
        <v>0</v>
      </c>
      <c r="BR1271" s="146">
        <f t="shared" si="1964"/>
        <v>0</v>
      </c>
      <c r="BS1271" s="146">
        <f t="shared" si="1965"/>
        <v>0</v>
      </c>
      <c r="BT1271" s="146">
        <f t="shared" si="1966"/>
        <v>0</v>
      </c>
      <c r="BU1271" s="146">
        <f t="shared" si="1967"/>
        <v>0</v>
      </c>
      <c r="BV1271" s="146">
        <f t="shared" si="1968"/>
        <v>0</v>
      </c>
      <c r="BW1271" s="146">
        <f t="shared" si="1969"/>
        <v>0</v>
      </c>
      <c r="BX1271" s="146">
        <f t="shared" si="1970"/>
        <v>0</v>
      </c>
      <c r="BY1271" s="146">
        <f t="shared" si="1971"/>
        <v>0</v>
      </c>
      <c r="BZ1271" s="146">
        <f t="shared" si="1972"/>
        <v>0</v>
      </c>
      <c r="CA1271" s="146">
        <f t="shared" si="1973"/>
        <v>0</v>
      </c>
      <c r="CB1271" s="146">
        <f t="shared" si="1974"/>
        <v>0</v>
      </c>
      <c r="CC1271" s="146">
        <f t="shared" si="1975"/>
        <v>0</v>
      </c>
      <c r="CD1271" s="146">
        <f t="shared" si="1976"/>
        <v>0</v>
      </c>
      <c r="CE1271" s="146">
        <f t="shared" si="1977"/>
        <v>0</v>
      </c>
      <c r="CF1271" s="146">
        <f t="shared" si="1978"/>
        <v>0</v>
      </c>
      <c r="CG1271" s="146">
        <f t="shared" si="1979"/>
        <v>0</v>
      </c>
      <c r="CH1271" s="146">
        <f t="shared" si="1980"/>
        <v>0</v>
      </c>
      <c r="CI1271" s="146">
        <f t="shared" si="1981"/>
        <v>0</v>
      </c>
      <c r="CJ1271" s="146">
        <f t="shared" si="1982"/>
        <v>0</v>
      </c>
      <c r="CK1271" s="146">
        <f t="shared" si="1983"/>
        <v>0</v>
      </c>
      <c r="CL1271" s="146">
        <f t="shared" si="1984"/>
        <v>0</v>
      </c>
      <c r="CM1271" s="146">
        <f t="shared" si="1985"/>
        <v>0</v>
      </c>
      <c r="CN1271" s="146">
        <f t="shared" si="1986"/>
        <v>0</v>
      </c>
      <c r="CO1271" s="146">
        <f t="shared" si="1987"/>
        <v>6</v>
      </c>
      <c r="CP1271" s="146">
        <f t="shared" si="1988"/>
        <v>6</v>
      </c>
      <c r="CQ1271" s="146">
        <f t="shared" si="1989"/>
        <v>6</v>
      </c>
      <c r="CR1271" s="146">
        <f t="shared" si="1990"/>
        <v>6</v>
      </c>
      <c r="CS1271" s="146">
        <f t="shared" si="1991"/>
        <v>6</v>
      </c>
      <c r="CT1271" s="146">
        <f t="shared" si="1992"/>
        <v>6</v>
      </c>
      <c r="CU1271" s="146">
        <f t="shared" si="1993"/>
        <v>6</v>
      </c>
      <c r="CV1271" s="146">
        <f t="shared" si="1994"/>
        <v>6</v>
      </c>
      <c r="CW1271" s="146">
        <f t="shared" si="1995"/>
        <v>6</v>
      </c>
      <c r="CX1271" s="146">
        <f t="shared" si="1996"/>
        <v>6</v>
      </c>
      <c r="CY1271" s="146">
        <f t="shared" si="1997"/>
        <v>6</v>
      </c>
      <c r="CZ1271" s="146">
        <f t="shared" si="1998"/>
        <v>6</v>
      </c>
      <c r="DA1271" s="146">
        <f t="shared" si="1999"/>
        <v>6</v>
      </c>
      <c r="DB1271" s="146">
        <f t="shared" si="2000"/>
        <v>6</v>
      </c>
      <c r="DC1271" s="146">
        <f t="shared" si="2001"/>
        <v>6</v>
      </c>
      <c r="DD1271" s="146">
        <f t="shared" si="2002"/>
        <v>0</v>
      </c>
      <c r="DE1271" s="146">
        <f t="shared" si="2003"/>
        <v>0</v>
      </c>
      <c r="DF1271" s="146">
        <f t="shared" si="2004"/>
        <v>0</v>
      </c>
      <c r="DG1271" s="146">
        <f t="shared" si="2005"/>
        <v>0</v>
      </c>
      <c r="DH1271" s="146">
        <f t="shared" si="2006"/>
        <v>0</v>
      </c>
      <c r="DI1271" s="146">
        <f t="shared" si="2007"/>
        <v>0</v>
      </c>
      <c r="DJ1271" s="146">
        <f t="shared" si="2008"/>
        <v>0</v>
      </c>
      <c r="DK1271" s="146">
        <f t="shared" si="2009"/>
        <v>0</v>
      </c>
      <c r="DL1271" s="146">
        <f t="shared" si="2010"/>
        <v>0</v>
      </c>
      <c r="DM1271" s="146">
        <f t="shared" si="2011"/>
        <v>0</v>
      </c>
      <c r="DN1271" s="65">
        <f t="shared" si="2041"/>
        <v>90</v>
      </c>
      <c r="DO1271" s="57" t="str">
        <f t="shared" si="2042"/>
        <v/>
      </c>
      <c r="DP1271" s="57" t="str">
        <f t="shared" si="2043"/>
        <v/>
      </c>
      <c r="DQ1271" s="58">
        <f t="shared" si="2044"/>
        <v>90</v>
      </c>
      <c r="DR1271" s="1">
        <f t="shared" si="2045"/>
        <v>2</v>
      </c>
      <c r="DS1271" s="168" t="e">
        <f>IF(AND(DR1271=#REF!,BL1271=#REF!),'Tiến độ'!D1271,"")</f>
        <v>#REF!</v>
      </c>
    </row>
    <row r="1272" spans="1:123" ht="11.25" customHeight="1">
      <c r="A1272" s="309"/>
      <c r="B1272" s="312"/>
      <c r="C1272" s="101" t="s">
        <v>1030</v>
      </c>
      <c r="D1272" s="102" t="s">
        <v>11948</v>
      </c>
      <c r="E1272" s="103">
        <v>2</v>
      </c>
      <c r="F1272" s="104">
        <v>30</v>
      </c>
      <c r="G1272" s="105"/>
      <c r="H1272" s="106">
        <f t="shared" si="2039"/>
        <v>2</v>
      </c>
      <c r="I1272" s="107">
        <f t="shared" si="2040"/>
        <v>0</v>
      </c>
      <c r="J1272" s="28"/>
      <c r="K1272" s="108"/>
      <c r="L1272" s="109"/>
      <c r="M1272" s="109"/>
      <c r="N1272" s="110"/>
      <c r="O1272" s="108"/>
      <c r="P1272" s="109"/>
      <c r="Q1272" s="109"/>
      <c r="R1272" s="110"/>
      <c r="S1272" s="108"/>
      <c r="T1272" s="109"/>
      <c r="U1272" s="109"/>
      <c r="V1272" s="109"/>
      <c r="W1272" s="110"/>
      <c r="X1272" s="108"/>
      <c r="Y1272" s="109"/>
      <c r="Z1272" s="109"/>
      <c r="AA1272" s="110"/>
      <c r="AB1272" s="108"/>
      <c r="AC1272" s="109"/>
      <c r="AD1272" s="109"/>
      <c r="AE1272" s="110"/>
      <c r="AF1272" s="108"/>
      <c r="AG1272" s="109"/>
      <c r="AH1272" s="109"/>
      <c r="AI1272" s="362"/>
      <c r="AJ1272" s="363"/>
      <c r="AK1272" s="108"/>
      <c r="AL1272" s="109">
        <v>2</v>
      </c>
      <c r="AM1272" s="109">
        <v>2</v>
      </c>
      <c r="AN1272" s="110">
        <v>2</v>
      </c>
      <c r="AO1272" s="108">
        <v>2</v>
      </c>
      <c r="AP1272" s="109">
        <v>2</v>
      </c>
      <c r="AQ1272" s="109">
        <v>2</v>
      </c>
      <c r="AR1272" s="110">
        <v>2</v>
      </c>
      <c r="AS1272" s="111">
        <v>2</v>
      </c>
      <c r="AT1272" s="109">
        <v>2</v>
      </c>
      <c r="AU1272" s="109">
        <v>2</v>
      </c>
      <c r="AV1272" s="112">
        <v>2</v>
      </c>
      <c r="AW1272" s="108">
        <v>2</v>
      </c>
      <c r="AX1272" s="109">
        <v>2</v>
      </c>
      <c r="AY1272" s="109">
        <v>2</v>
      </c>
      <c r="AZ1272" s="109">
        <v>2</v>
      </c>
      <c r="BA1272" s="110" t="s">
        <v>163</v>
      </c>
      <c r="BB1272" s="111" t="s">
        <v>163</v>
      </c>
      <c r="BC1272" s="109" t="s">
        <v>163</v>
      </c>
      <c r="BD1272" s="109" t="s">
        <v>163</v>
      </c>
      <c r="BE1272" s="321"/>
      <c r="BF1272" s="322"/>
      <c r="BG1272" s="322"/>
      <c r="BH1272" s="322"/>
      <c r="BI1272" s="322"/>
      <c r="BJ1272" s="323"/>
      <c r="BK1272" s="46" t="s">
        <v>18</v>
      </c>
      <c r="BL1272" s="48" t="s">
        <v>30</v>
      </c>
      <c r="BN1272" s="146">
        <f t="shared" si="2013"/>
        <v>0</v>
      </c>
      <c r="BO1272" s="146">
        <f t="shared" si="1961"/>
        <v>0</v>
      </c>
      <c r="BP1272" s="146">
        <f t="shared" si="1962"/>
        <v>0</v>
      </c>
      <c r="BQ1272" s="146">
        <f t="shared" si="1963"/>
        <v>0</v>
      </c>
      <c r="BR1272" s="146">
        <f t="shared" si="1964"/>
        <v>0</v>
      </c>
      <c r="BS1272" s="146">
        <f t="shared" si="1965"/>
        <v>0</v>
      </c>
      <c r="BT1272" s="146">
        <f t="shared" si="1966"/>
        <v>0</v>
      </c>
      <c r="BU1272" s="146">
        <f t="shared" si="1967"/>
        <v>0</v>
      </c>
      <c r="BV1272" s="146">
        <f t="shared" si="1968"/>
        <v>0</v>
      </c>
      <c r="BW1272" s="146">
        <f t="shared" si="1969"/>
        <v>0</v>
      </c>
      <c r="BX1272" s="146">
        <f t="shared" si="1970"/>
        <v>0</v>
      </c>
      <c r="BY1272" s="146">
        <f t="shared" si="1971"/>
        <v>0</v>
      </c>
      <c r="BZ1272" s="146">
        <f t="shared" si="1972"/>
        <v>0</v>
      </c>
      <c r="CA1272" s="146">
        <f t="shared" si="1973"/>
        <v>0</v>
      </c>
      <c r="CB1272" s="146">
        <f t="shared" si="1974"/>
        <v>0</v>
      </c>
      <c r="CC1272" s="146">
        <f t="shared" si="1975"/>
        <v>0</v>
      </c>
      <c r="CD1272" s="146">
        <f t="shared" si="1976"/>
        <v>0</v>
      </c>
      <c r="CE1272" s="146">
        <f t="shared" si="1977"/>
        <v>0</v>
      </c>
      <c r="CF1272" s="146">
        <f t="shared" si="1978"/>
        <v>0</v>
      </c>
      <c r="CG1272" s="146">
        <f t="shared" si="1979"/>
        <v>0</v>
      </c>
      <c r="CH1272" s="146">
        <f t="shared" si="1980"/>
        <v>0</v>
      </c>
      <c r="CI1272" s="146">
        <f t="shared" si="1981"/>
        <v>0</v>
      </c>
      <c r="CJ1272" s="146">
        <f t="shared" si="1982"/>
        <v>0</v>
      </c>
      <c r="CK1272" s="146">
        <f t="shared" si="1983"/>
        <v>0</v>
      </c>
      <c r="CL1272" s="146">
        <f t="shared" si="1984"/>
        <v>0</v>
      </c>
      <c r="CM1272" s="146">
        <f t="shared" si="1985"/>
        <v>0</v>
      </c>
      <c r="CN1272" s="146">
        <f t="shared" si="1986"/>
        <v>0</v>
      </c>
      <c r="CO1272" s="146">
        <f t="shared" si="1987"/>
        <v>4</v>
      </c>
      <c r="CP1272" s="146">
        <f t="shared" si="1988"/>
        <v>4</v>
      </c>
      <c r="CQ1272" s="146">
        <f t="shared" si="1989"/>
        <v>4</v>
      </c>
      <c r="CR1272" s="146">
        <f t="shared" si="1990"/>
        <v>4</v>
      </c>
      <c r="CS1272" s="146">
        <f t="shared" si="1991"/>
        <v>4</v>
      </c>
      <c r="CT1272" s="146">
        <f t="shared" si="1992"/>
        <v>4</v>
      </c>
      <c r="CU1272" s="146">
        <f t="shared" si="1993"/>
        <v>4</v>
      </c>
      <c r="CV1272" s="146">
        <f t="shared" si="1994"/>
        <v>4</v>
      </c>
      <c r="CW1272" s="146">
        <f t="shared" si="1995"/>
        <v>4</v>
      </c>
      <c r="CX1272" s="146">
        <f t="shared" si="1996"/>
        <v>4</v>
      </c>
      <c r="CY1272" s="146">
        <f t="shared" si="1997"/>
        <v>4</v>
      </c>
      <c r="CZ1272" s="146">
        <f t="shared" si="1998"/>
        <v>4</v>
      </c>
      <c r="DA1272" s="146">
        <f t="shared" si="1999"/>
        <v>4</v>
      </c>
      <c r="DB1272" s="146">
        <f t="shared" si="2000"/>
        <v>4</v>
      </c>
      <c r="DC1272" s="146">
        <f t="shared" si="2001"/>
        <v>4</v>
      </c>
      <c r="DD1272" s="146">
        <f t="shared" si="2002"/>
        <v>0</v>
      </c>
      <c r="DE1272" s="146">
        <f t="shared" si="2003"/>
        <v>0</v>
      </c>
      <c r="DF1272" s="146">
        <f t="shared" si="2004"/>
        <v>0</v>
      </c>
      <c r="DG1272" s="146">
        <f t="shared" si="2005"/>
        <v>0</v>
      </c>
      <c r="DH1272" s="146">
        <f t="shared" si="2006"/>
        <v>0</v>
      </c>
      <c r="DI1272" s="146">
        <f t="shared" si="2007"/>
        <v>0</v>
      </c>
      <c r="DJ1272" s="146">
        <f t="shared" si="2008"/>
        <v>0</v>
      </c>
      <c r="DK1272" s="146">
        <f t="shared" si="2009"/>
        <v>0</v>
      </c>
      <c r="DL1272" s="146">
        <f t="shared" si="2010"/>
        <v>0</v>
      </c>
      <c r="DM1272" s="146">
        <f t="shared" si="2011"/>
        <v>0</v>
      </c>
      <c r="DN1272" s="65">
        <f t="shared" si="2041"/>
        <v>60</v>
      </c>
      <c r="DO1272" s="57" t="str">
        <f t="shared" si="2042"/>
        <v/>
      </c>
      <c r="DP1272" s="57" t="str">
        <f t="shared" si="2043"/>
        <v/>
      </c>
      <c r="DQ1272" s="58">
        <f t="shared" si="2044"/>
        <v>60</v>
      </c>
      <c r="DR1272" s="1">
        <f t="shared" si="2045"/>
        <v>2</v>
      </c>
      <c r="DS1272" s="168" t="e">
        <f>IF(AND(DR1272=#REF!,BL1272=#REF!),'Tiến độ'!D1272,"")</f>
        <v>#REF!</v>
      </c>
    </row>
    <row r="1273" spans="1:123" ht="11.25" customHeight="1">
      <c r="A1273" s="309"/>
      <c r="B1273" s="312"/>
      <c r="C1273" s="101" t="s">
        <v>1035</v>
      </c>
      <c r="D1273" s="102" t="s">
        <v>1036</v>
      </c>
      <c r="E1273" s="103">
        <v>3</v>
      </c>
      <c r="F1273" s="104">
        <v>45</v>
      </c>
      <c r="G1273" s="105"/>
      <c r="H1273" s="106">
        <f t="shared" si="2039"/>
        <v>2</v>
      </c>
      <c r="I1273" s="107">
        <f t="shared" si="2040"/>
        <v>0</v>
      </c>
      <c r="J1273" s="28"/>
      <c r="K1273" s="108"/>
      <c r="L1273" s="109"/>
      <c r="M1273" s="109"/>
      <c r="N1273" s="110"/>
      <c r="O1273" s="108"/>
      <c r="P1273" s="109"/>
      <c r="Q1273" s="109"/>
      <c r="R1273" s="110"/>
      <c r="S1273" s="108"/>
      <c r="T1273" s="109"/>
      <c r="U1273" s="109"/>
      <c r="V1273" s="109"/>
      <c r="W1273" s="110"/>
      <c r="X1273" s="108"/>
      <c r="Y1273" s="109"/>
      <c r="Z1273" s="109"/>
      <c r="AA1273" s="110"/>
      <c r="AB1273" s="108"/>
      <c r="AC1273" s="109"/>
      <c r="AD1273" s="109"/>
      <c r="AE1273" s="110"/>
      <c r="AF1273" s="108"/>
      <c r="AG1273" s="109"/>
      <c r="AH1273" s="109"/>
      <c r="AI1273" s="362"/>
      <c r="AJ1273" s="363"/>
      <c r="AK1273" s="108"/>
      <c r="AL1273" s="109">
        <v>3</v>
      </c>
      <c r="AM1273" s="109">
        <v>3</v>
      </c>
      <c r="AN1273" s="110">
        <v>3</v>
      </c>
      <c r="AO1273" s="108">
        <v>3</v>
      </c>
      <c r="AP1273" s="109">
        <v>3</v>
      </c>
      <c r="AQ1273" s="109">
        <v>3</v>
      </c>
      <c r="AR1273" s="110">
        <v>3</v>
      </c>
      <c r="AS1273" s="111">
        <v>3</v>
      </c>
      <c r="AT1273" s="109">
        <v>3</v>
      </c>
      <c r="AU1273" s="109">
        <v>3</v>
      </c>
      <c r="AV1273" s="112">
        <v>3</v>
      </c>
      <c r="AW1273" s="108">
        <v>3</v>
      </c>
      <c r="AX1273" s="109">
        <v>3</v>
      </c>
      <c r="AY1273" s="109">
        <v>3</v>
      </c>
      <c r="AZ1273" s="109">
        <v>3</v>
      </c>
      <c r="BA1273" s="110" t="s">
        <v>163</v>
      </c>
      <c r="BB1273" s="111" t="s">
        <v>163</v>
      </c>
      <c r="BC1273" s="109" t="s">
        <v>163</v>
      </c>
      <c r="BD1273" s="109" t="s">
        <v>163</v>
      </c>
      <c r="BE1273" s="321"/>
      <c r="BF1273" s="322"/>
      <c r="BG1273" s="322"/>
      <c r="BH1273" s="322"/>
      <c r="BI1273" s="322"/>
      <c r="BJ1273" s="323"/>
      <c r="BK1273" s="46" t="s">
        <v>18</v>
      </c>
      <c r="BL1273" s="48" t="s">
        <v>53</v>
      </c>
      <c r="BN1273" s="146">
        <f t="shared" si="2013"/>
        <v>0</v>
      </c>
      <c r="BO1273" s="146">
        <f t="shared" si="1961"/>
        <v>0</v>
      </c>
      <c r="BP1273" s="146">
        <f t="shared" si="1962"/>
        <v>0</v>
      </c>
      <c r="BQ1273" s="146">
        <f t="shared" si="1963"/>
        <v>0</v>
      </c>
      <c r="BR1273" s="146">
        <f t="shared" si="1964"/>
        <v>0</v>
      </c>
      <c r="BS1273" s="146">
        <f t="shared" si="1965"/>
        <v>0</v>
      </c>
      <c r="BT1273" s="146">
        <f t="shared" si="1966"/>
        <v>0</v>
      </c>
      <c r="BU1273" s="146">
        <f t="shared" si="1967"/>
        <v>0</v>
      </c>
      <c r="BV1273" s="146">
        <f t="shared" si="1968"/>
        <v>0</v>
      </c>
      <c r="BW1273" s="146">
        <f t="shared" si="1969"/>
        <v>0</v>
      </c>
      <c r="BX1273" s="146">
        <f t="shared" si="1970"/>
        <v>0</v>
      </c>
      <c r="BY1273" s="146">
        <f t="shared" si="1971"/>
        <v>0</v>
      </c>
      <c r="BZ1273" s="146">
        <f t="shared" si="1972"/>
        <v>0</v>
      </c>
      <c r="CA1273" s="146">
        <f t="shared" si="1973"/>
        <v>0</v>
      </c>
      <c r="CB1273" s="146">
        <f t="shared" si="1974"/>
        <v>0</v>
      </c>
      <c r="CC1273" s="146">
        <f t="shared" si="1975"/>
        <v>0</v>
      </c>
      <c r="CD1273" s="146">
        <f t="shared" si="1976"/>
        <v>0</v>
      </c>
      <c r="CE1273" s="146">
        <f t="shared" si="1977"/>
        <v>0</v>
      </c>
      <c r="CF1273" s="146">
        <f t="shared" si="1978"/>
        <v>0</v>
      </c>
      <c r="CG1273" s="146">
        <f t="shared" si="1979"/>
        <v>0</v>
      </c>
      <c r="CH1273" s="146">
        <f t="shared" si="1980"/>
        <v>0</v>
      </c>
      <c r="CI1273" s="146">
        <f t="shared" si="1981"/>
        <v>0</v>
      </c>
      <c r="CJ1273" s="146">
        <f t="shared" si="1982"/>
        <v>0</v>
      </c>
      <c r="CK1273" s="146">
        <f t="shared" si="1983"/>
        <v>0</v>
      </c>
      <c r="CL1273" s="146">
        <f t="shared" si="1984"/>
        <v>0</v>
      </c>
      <c r="CM1273" s="146">
        <f t="shared" si="1985"/>
        <v>0</v>
      </c>
      <c r="CN1273" s="146">
        <f t="shared" si="1986"/>
        <v>0</v>
      </c>
      <c r="CO1273" s="146">
        <f t="shared" si="1987"/>
        <v>6</v>
      </c>
      <c r="CP1273" s="146">
        <f t="shared" si="1988"/>
        <v>6</v>
      </c>
      <c r="CQ1273" s="146">
        <f t="shared" si="1989"/>
        <v>6</v>
      </c>
      <c r="CR1273" s="146">
        <f t="shared" si="1990"/>
        <v>6</v>
      </c>
      <c r="CS1273" s="146">
        <f t="shared" si="1991"/>
        <v>6</v>
      </c>
      <c r="CT1273" s="146">
        <f t="shared" si="1992"/>
        <v>6</v>
      </c>
      <c r="CU1273" s="146">
        <f t="shared" si="1993"/>
        <v>6</v>
      </c>
      <c r="CV1273" s="146">
        <f t="shared" si="1994"/>
        <v>6</v>
      </c>
      <c r="CW1273" s="146">
        <f t="shared" si="1995"/>
        <v>6</v>
      </c>
      <c r="CX1273" s="146">
        <f t="shared" si="1996"/>
        <v>6</v>
      </c>
      <c r="CY1273" s="146">
        <f t="shared" si="1997"/>
        <v>6</v>
      </c>
      <c r="CZ1273" s="146">
        <f t="shared" si="1998"/>
        <v>6</v>
      </c>
      <c r="DA1273" s="146">
        <f t="shared" si="1999"/>
        <v>6</v>
      </c>
      <c r="DB1273" s="146">
        <f t="shared" si="2000"/>
        <v>6</v>
      </c>
      <c r="DC1273" s="146">
        <f t="shared" si="2001"/>
        <v>6</v>
      </c>
      <c r="DD1273" s="146">
        <f t="shared" si="2002"/>
        <v>0</v>
      </c>
      <c r="DE1273" s="146">
        <f t="shared" si="2003"/>
        <v>0</v>
      </c>
      <c r="DF1273" s="146">
        <f t="shared" si="2004"/>
        <v>0</v>
      </c>
      <c r="DG1273" s="146">
        <f t="shared" si="2005"/>
        <v>0</v>
      </c>
      <c r="DH1273" s="146">
        <f t="shared" si="2006"/>
        <v>0</v>
      </c>
      <c r="DI1273" s="146">
        <f t="shared" si="2007"/>
        <v>0</v>
      </c>
      <c r="DJ1273" s="146">
        <f t="shared" si="2008"/>
        <v>0</v>
      </c>
      <c r="DK1273" s="146">
        <f t="shared" si="2009"/>
        <v>0</v>
      </c>
      <c r="DL1273" s="146">
        <f t="shared" si="2010"/>
        <v>0</v>
      </c>
      <c r="DM1273" s="146">
        <f t="shared" si="2011"/>
        <v>0</v>
      </c>
      <c r="DN1273" s="65">
        <f t="shared" si="2041"/>
        <v>90</v>
      </c>
      <c r="DO1273" s="57" t="str">
        <f t="shared" si="2042"/>
        <v/>
      </c>
      <c r="DP1273" s="57" t="str">
        <f t="shared" si="2043"/>
        <v/>
      </c>
      <c r="DQ1273" s="58">
        <f t="shared" si="2044"/>
        <v>90</v>
      </c>
      <c r="DR1273" s="1">
        <f t="shared" si="2045"/>
        <v>2</v>
      </c>
      <c r="DS1273" s="168" t="e">
        <f>IF(AND(DR1273=#REF!,BL1273=#REF!),'Tiến độ'!D1273,"")</f>
        <v>#REF!</v>
      </c>
    </row>
    <row r="1274" spans="1:123" ht="11.25" customHeight="1">
      <c r="A1274" s="314" t="str">
        <f>IF(B1274="","",MAX($A$7:A1273)+1)</f>
        <v/>
      </c>
      <c r="B1274" s="315"/>
      <c r="C1274" s="79" t="s">
        <v>1037</v>
      </c>
      <c r="D1274" s="80" t="s">
        <v>11815</v>
      </c>
      <c r="E1274" s="81">
        <v>4</v>
      </c>
      <c r="F1274" s="82">
        <v>75</v>
      </c>
      <c r="G1274" s="83"/>
      <c r="H1274" s="106">
        <f t="shared" si="2039"/>
        <v>2</v>
      </c>
      <c r="I1274" s="107">
        <f t="shared" si="2040"/>
        <v>0</v>
      </c>
      <c r="J1274" s="27"/>
      <c r="K1274" s="86"/>
      <c r="L1274" s="87"/>
      <c r="M1274" s="87"/>
      <c r="N1274" s="88"/>
      <c r="O1274" s="86"/>
      <c r="P1274" s="87"/>
      <c r="Q1274" s="87"/>
      <c r="R1274" s="88"/>
      <c r="S1274" s="86"/>
      <c r="T1274" s="87"/>
      <c r="U1274" s="87"/>
      <c r="V1274" s="87"/>
      <c r="W1274" s="88"/>
      <c r="X1274" s="86"/>
      <c r="Y1274" s="87"/>
      <c r="Z1274" s="87"/>
      <c r="AA1274" s="88"/>
      <c r="AB1274" s="86"/>
      <c r="AC1274" s="87"/>
      <c r="AD1274" s="87"/>
      <c r="AE1274" s="88"/>
      <c r="AF1274" s="86"/>
      <c r="AG1274" s="87"/>
      <c r="AH1274" s="87"/>
      <c r="AI1274" s="362"/>
      <c r="AJ1274" s="363"/>
      <c r="AK1274" s="86"/>
      <c r="AL1274" s="87">
        <v>5</v>
      </c>
      <c r="AM1274" s="87">
        <v>5</v>
      </c>
      <c r="AN1274" s="88">
        <v>5</v>
      </c>
      <c r="AO1274" s="86">
        <v>5</v>
      </c>
      <c r="AP1274" s="87">
        <v>5</v>
      </c>
      <c r="AQ1274" s="87">
        <v>5</v>
      </c>
      <c r="AR1274" s="88">
        <v>5</v>
      </c>
      <c r="AS1274" s="89">
        <v>5</v>
      </c>
      <c r="AT1274" s="87">
        <v>5</v>
      </c>
      <c r="AU1274" s="87">
        <v>5</v>
      </c>
      <c r="AV1274" s="90">
        <v>5</v>
      </c>
      <c r="AW1274" s="86">
        <v>5</v>
      </c>
      <c r="AX1274" s="87">
        <v>5</v>
      </c>
      <c r="AY1274" s="87">
        <v>5</v>
      </c>
      <c r="AZ1274" s="87">
        <v>5</v>
      </c>
      <c r="BA1274" s="88" t="s">
        <v>163</v>
      </c>
      <c r="BB1274" s="89" t="s">
        <v>163</v>
      </c>
      <c r="BC1274" s="87" t="s">
        <v>163</v>
      </c>
      <c r="BD1274" s="87" t="s">
        <v>163</v>
      </c>
      <c r="BE1274" s="321"/>
      <c r="BF1274" s="322"/>
      <c r="BG1274" s="322"/>
      <c r="BH1274" s="322"/>
      <c r="BI1274" s="322"/>
      <c r="BJ1274" s="323"/>
      <c r="BK1274" s="46" t="s">
        <v>18</v>
      </c>
      <c r="BL1274" s="48" t="s">
        <v>51</v>
      </c>
      <c r="BN1274" s="146">
        <f t="shared" si="2013"/>
        <v>0</v>
      </c>
      <c r="BO1274" s="146">
        <f t="shared" si="1961"/>
        <v>0</v>
      </c>
      <c r="BP1274" s="146">
        <f t="shared" si="1962"/>
        <v>0</v>
      </c>
      <c r="BQ1274" s="146">
        <f t="shared" si="1963"/>
        <v>0</v>
      </c>
      <c r="BR1274" s="146">
        <f t="shared" si="1964"/>
        <v>0</v>
      </c>
      <c r="BS1274" s="146">
        <f t="shared" si="1965"/>
        <v>0</v>
      </c>
      <c r="BT1274" s="146">
        <f t="shared" si="1966"/>
        <v>0</v>
      </c>
      <c r="BU1274" s="146">
        <f t="shared" si="1967"/>
        <v>0</v>
      </c>
      <c r="BV1274" s="146">
        <f t="shared" si="1968"/>
        <v>0</v>
      </c>
      <c r="BW1274" s="146">
        <f t="shared" si="1969"/>
        <v>0</v>
      </c>
      <c r="BX1274" s="146">
        <f t="shared" si="1970"/>
        <v>0</v>
      </c>
      <c r="BY1274" s="146">
        <f t="shared" si="1971"/>
        <v>0</v>
      </c>
      <c r="BZ1274" s="146">
        <f t="shared" si="1972"/>
        <v>0</v>
      </c>
      <c r="CA1274" s="146">
        <f t="shared" si="1973"/>
        <v>0</v>
      </c>
      <c r="CB1274" s="146">
        <f t="shared" si="1974"/>
        <v>0</v>
      </c>
      <c r="CC1274" s="146">
        <f t="shared" si="1975"/>
        <v>0</v>
      </c>
      <c r="CD1274" s="146">
        <f t="shared" si="1976"/>
        <v>0</v>
      </c>
      <c r="CE1274" s="146">
        <f t="shared" si="1977"/>
        <v>0</v>
      </c>
      <c r="CF1274" s="146">
        <f t="shared" si="1978"/>
        <v>0</v>
      </c>
      <c r="CG1274" s="146">
        <f t="shared" si="1979"/>
        <v>0</v>
      </c>
      <c r="CH1274" s="146">
        <f t="shared" si="1980"/>
        <v>0</v>
      </c>
      <c r="CI1274" s="146">
        <f t="shared" si="1981"/>
        <v>0</v>
      </c>
      <c r="CJ1274" s="146">
        <f t="shared" si="1982"/>
        <v>0</v>
      </c>
      <c r="CK1274" s="146">
        <f t="shared" si="1983"/>
        <v>0</v>
      </c>
      <c r="CL1274" s="146">
        <f t="shared" si="1984"/>
        <v>0</v>
      </c>
      <c r="CM1274" s="146">
        <f t="shared" si="1985"/>
        <v>0</v>
      </c>
      <c r="CN1274" s="146">
        <f t="shared" si="1986"/>
        <v>0</v>
      </c>
      <c r="CO1274" s="146">
        <f t="shared" si="1987"/>
        <v>10</v>
      </c>
      <c r="CP1274" s="146">
        <f t="shared" si="1988"/>
        <v>10</v>
      </c>
      <c r="CQ1274" s="146">
        <f t="shared" si="1989"/>
        <v>10</v>
      </c>
      <c r="CR1274" s="146">
        <f t="shared" si="1990"/>
        <v>10</v>
      </c>
      <c r="CS1274" s="146">
        <f t="shared" si="1991"/>
        <v>10</v>
      </c>
      <c r="CT1274" s="146">
        <f t="shared" si="1992"/>
        <v>10</v>
      </c>
      <c r="CU1274" s="146">
        <f t="shared" si="1993"/>
        <v>10</v>
      </c>
      <c r="CV1274" s="146">
        <f t="shared" si="1994"/>
        <v>10</v>
      </c>
      <c r="CW1274" s="146">
        <f t="shared" si="1995"/>
        <v>10</v>
      </c>
      <c r="CX1274" s="146">
        <f t="shared" si="1996"/>
        <v>10</v>
      </c>
      <c r="CY1274" s="146">
        <f t="shared" si="1997"/>
        <v>10</v>
      </c>
      <c r="CZ1274" s="146">
        <f t="shared" si="1998"/>
        <v>10</v>
      </c>
      <c r="DA1274" s="146">
        <f t="shared" si="1999"/>
        <v>10</v>
      </c>
      <c r="DB1274" s="146">
        <f t="shared" si="2000"/>
        <v>10</v>
      </c>
      <c r="DC1274" s="146">
        <f t="shared" si="2001"/>
        <v>10</v>
      </c>
      <c r="DD1274" s="146">
        <f t="shared" si="2002"/>
        <v>0</v>
      </c>
      <c r="DE1274" s="146">
        <f t="shared" si="2003"/>
        <v>0</v>
      </c>
      <c r="DF1274" s="146">
        <f t="shared" si="2004"/>
        <v>0</v>
      </c>
      <c r="DG1274" s="146">
        <f t="shared" si="2005"/>
        <v>0</v>
      </c>
      <c r="DH1274" s="146">
        <f t="shared" si="2006"/>
        <v>0</v>
      </c>
      <c r="DI1274" s="146">
        <f t="shared" si="2007"/>
        <v>0</v>
      </c>
      <c r="DJ1274" s="146">
        <f t="shared" si="2008"/>
        <v>0</v>
      </c>
      <c r="DK1274" s="146">
        <f t="shared" si="2009"/>
        <v>0</v>
      </c>
      <c r="DL1274" s="146">
        <f t="shared" si="2010"/>
        <v>0</v>
      </c>
      <c r="DM1274" s="146">
        <f t="shared" si="2011"/>
        <v>0</v>
      </c>
      <c r="DN1274" s="65">
        <f t="shared" si="2041"/>
        <v>150</v>
      </c>
      <c r="DO1274" s="57" t="str">
        <f t="shared" si="2042"/>
        <v/>
      </c>
      <c r="DP1274" s="57" t="str">
        <f t="shared" si="2043"/>
        <v/>
      </c>
      <c r="DQ1274" s="58">
        <f t="shared" si="2044"/>
        <v>150</v>
      </c>
      <c r="DR1274" s="1">
        <f t="shared" si="2045"/>
        <v>2</v>
      </c>
      <c r="DS1274" s="168" t="e">
        <f>IF(AND(DR1274=#REF!,BL1274=#REF!),'Tiến độ'!D1274,"")</f>
        <v>#REF!</v>
      </c>
    </row>
    <row r="1275" spans="1:123" ht="11.25" customHeight="1">
      <c r="A1275" s="310" t="str">
        <f>IF(B1275="","",MAX($A$7:A1274)+1)</f>
        <v/>
      </c>
      <c r="B1275" s="313"/>
      <c r="C1275" s="91" t="s">
        <v>8</v>
      </c>
      <c r="D1275" s="92"/>
      <c r="E1275" s="93">
        <f>SUM(E1258:E1274)</f>
        <v>46</v>
      </c>
      <c r="F1275" s="131"/>
      <c r="G1275" s="132"/>
      <c r="H1275" s="133"/>
      <c r="I1275" s="134"/>
      <c r="J1275" s="30"/>
      <c r="K1275" s="96">
        <f t="shared" ref="K1275:AH1275" si="2046">SUM(K1258:K1274)</f>
        <v>0</v>
      </c>
      <c r="L1275" s="97">
        <f t="shared" si="2046"/>
        <v>0</v>
      </c>
      <c r="M1275" s="97">
        <f t="shared" si="2046"/>
        <v>0</v>
      </c>
      <c r="N1275" s="98">
        <f t="shared" si="2046"/>
        <v>0</v>
      </c>
      <c r="O1275" s="96">
        <f t="shared" si="2046"/>
        <v>0</v>
      </c>
      <c r="P1275" s="97">
        <f t="shared" si="2046"/>
        <v>0</v>
      </c>
      <c r="Q1275" s="97">
        <f t="shared" si="2046"/>
        <v>33</v>
      </c>
      <c r="R1275" s="98">
        <f t="shared" si="2046"/>
        <v>33</v>
      </c>
      <c r="S1275" s="96">
        <f t="shared" si="2046"/>
        <v>33</v>
      </c>
      <c r="T1275" s="97">
        <f t="shared" si="2046"/>
        <v>33</v>
      </c>
      <c r="U1275" s="97">
        <f t="shared" si="2046"/>
        <v>33</v>
      </c>
      <c r="V1275" s="97">
        <f t="shared" si="2046"/>
        <v>33</v>
      </c>
      <c r="W1275" s="98">
        <f t="shared" si="2046"/>
        <v>33</v>
      </c>
      <c r="X1275" s="96">
        <f t="shared" si="2046"/>
        <v>33</v>
      </c>
      <c r="Y1275" s="97">
        <f t="shared" si="2046"/>
        <v>33</v>
      </c>
      <c r="Z1275" s="97">
        <f t="shared" si="2046"/>
        <v>33</v>
      </c>
      <c r="AA1275" s="98">
        <f t="shared" si="2046"/>
        <v>33</v>
      </c>
      <c r="AB1275" s="96">
        <f t="shared" si="2046"/>
        <v>33</v>
      </c>
      <c r="AC1275" s="97">
        <f t="shared" si="2046"/>
        <v>33</v>
      </c>
      <c r="AD1275" s="97">
        <f t="shared" si="2046"/>
        <v>33</v>
      </c>
      <c r="AE1275" s="98">
        <f t="shared" si="2046"/>
        <v>27</v>
      </c>
      <c r="AF1275" s="96">
        <f t="shared" si="2046"/>
        <v>0</v>
      </c>
      <c r="AG1275" s="97">
        <f t="shared" si="2046"/>
        <v>0</v>
      </c>
      <c r="AH1275" s="97">
        <f t="shared" si="2046"/>
        <v>0</v>
      </c>
      <c r="AI1275" s="362"/>
      <c r="AJ1275" s="363"/>
      <c r="AK1275" s="96">
        <f t="shared" ref="AK1275:BD1275" si="2047">SUM(AK1258:AK1274)</f>
        <v>0</v>
      </c>
      <c r="AL1275" s="97">
        <f t="shared" si="2047"/>
        <v>25</v>
      </c>
      <c r="AM1275" s="97">
        <f t="shared" si="2047"/>
        <v>25</v>
      </c>
      <c r="AN1275" s="98">
        <f t="shared" si="2047"/>
        <v>25</v>
      </c>
      <c r="AO1275" s="96">
        <f t="shared" si="2047"/>
        <v>25</v>
      </c>
      <c r="AP1275" s="97">
        <f t="shared" si="2047"/>
        <v>25</v>
      </c>
      <c r="AQ1275" s="97">
        <f t="shared" si="2047"/>
        <v>25</v>
      </c>
      <c r="AR1275" s="98">
        <f t="shared" si="2047"/>
        <v>25</v>
      </c>
      <c r="AS1275" s="99">
        <f t="shared" si="2047"/>
        <v>25</v>
      </c>
      <c r="AT1275" s="97">
        <f t="shared" si="2047"/>
        <v>25</v>
      </c>
      <c r="AU1275" s="97">
        <f t="shared" si="2047"/>
        <v>25</v>
      </c>
      <c r="AV1275" s="100">
        <f t="shared" si="2047"/>
        <v>25</v>
      </c>
      <c r="AW1275" s="96">
        <f t="shared" si="2047"/>
        <v>25</v>
      </c>
      <c r="AX1275" s="97">
        <f t="shared" si="2047"/>
        <v>25</v>
      </c>
      <c r="AY1275" s="97">
        <f t="shared" si="2047"/>
        <v>25</v>
      </c>
      <c r="AZ1275" s="97">
        <f t="shared" si="2047"/>
        <v>25</v>
      </c>
      <c r="BA1275" s="98">
        <f t="shared" si="2047"/>
        <v>0</v>
      </c>
      <c r="BB1275" s="99">
        <f t="shared" si="2047"/>
        <v>0</v>
      </c>
      <c r="BC1275" s="97">
        <f t="shared" si="2047"/>
        <v>0</v>
      </c>
      <c r="BD1275" s="97">
        <f t="shared" si="2047"/>
        <v>0</v>
      </c>
      <c r="BE1275" s="321"/>
      <c r="BF1275" s="322"/>
      <c r="BG1275" s="322"/>
      <c r="BH1275" s="322"/>
      <c r="BI1275" s="322"/>
      <c r="BJ1275" s="323"/>
      <c r="BK1275" s="47"/>
      <c r="BL1275" s="47"/>
      <c r="BN1275" s="146">
        <f t="shared" si="2013"/>
        <v>0</v>
      </c>
      <c r="BO1275" s="146">
        <f t="shared" si="1961"/>
        <v>0</v>
      </c>
      <c r="BP1275" s="146">
        <f t="shared" si="1962"/>
        <v>0</v>
      </c>
      <c r="BQ1275" s="146">
        <f t="shared" si="1963"/>
        <v>0</v>
      </c>
      <c r="BR1275" s="146">
        <f t="shared" si="1964"/>
        <v>0</v>
      </c>
      <c r="BS1275" s="146">
        <f t="shared" si="1965"/>
        <v>0</v>
      </c>
      <c r="BT1275" s="146">
        <f t="shared" si="1966"/>
        <v>0</v>
      </c>
      <c r="BU1275" s="146">
        <f t="shared" si="1967"/>
        <v>0</v>
      </c>
      <c r="BV1275" s="146">
        <f t="shared" si="1968"/>
        <v>0</v>
      </c>
      <c r="BW1275" s="146">
        <f t="shared" si="1969"/>
        <v>0</v>
      </c>
      <c r="BX1275" s="146">
        <f t="shared" si="1970"/>
        <v>0</v>
      </c>
      <c r="BY1275" s="146">
        <f t="shared" si="1971"/>
        <v>0</v>
      </c>
      <c r="BZ1275" s="146">
        <f t="shared" si="1972"/>
        <v>0</v>
      </c>
      <c r="CA1275" s="146">
        <f t="shared" si="1973"/>
        <v>0</v>
      </c>
      <c r="CB1275" s="146">
        <f t="shared" si="1974"/>
        <v>0</v>
      </c>
      <c r="CC1275" s="146">
        <f t="shared" si="1975"/>
        <v>0</v>
      </c>
      <c r="CD1275" s="146">
        <f t="shared" si="1976"/>
        <v>0</v>
      </c>
      <c r="CE1275" s="146">
        <f t="shared" si="1977"/>
        <v>0</v>
      </c>
      <c r="CF1275" s="146">
        <f t="shared" si="1978"/>
        <v>0</v>
      </c>
      <c r="CG1275" s="146">
        <f t="shared" si="1979"/>
        <v>0</v>
      </c>
      <c r="CH1275" s="146">
        <f t="shared" si="1980"/>
        <v>0</v>
      </c>
      <c r="CI1275" s="146">
        <f t="shared" si="1981"/>
        <v>0</v>
      </c>
      <c r="CJ1275" s="146">
        <f t="shared" si="1982"/>
        <v>0</v>
      </c>
      <c r="CK1275" s="146">
        <f t="shared" si="1983"/>
        <v>0</v>
      </c>
      <c r="CL1275" s="146">
        <f t="shared" si="1984"/>
        <v>0</v>
      </c>
      <c r="CM1275" s="146">
        <f t="shared" si="1985"/>
        <v>0</v>
      </c>
      <c r="CN1275" s="146">
        <f t="shared" si="1986"/>
        <v>0</v>
      </c>
      <c r="CO1275" s="146">
        <f t="shared" si="1987"/>
        <v>0</v>
      </c>
      <c r="CP1275" s="146">
        <f t="shared" si="1988"/>
        <v>0</v>
      </c>
      <c r="CQ1275" s="146">
        <f t="shared" si="1989"/>
        <v>0</v>
      </c>
      <c r="CR1275" s="146">
        <f t="shared" si="1990"/>
        <v>0</v>
      </c>
      <c r="CS1275" s="146">
        <f t="shared" si="1991"/>
        <v>0</v>
      </c>
      <c r="CT1275" s="146">
        <f t="shared" si="1992"/>
        <v>0</v>
      </c>
      <c r="CU1275" s="146">
        <f t="shared" si="1993"/>
        <v>0</v>
      </c>
      <c r="CV1275" s="146">
        <f t="shared" si="1994"/>
        <v>0</v>
      </c>
      <c r="CW1275" s="146">
        <f t="shared" si="1995"/>
        <v>0</v>
      </c>
      <c r="CX1275" s="146">
        <f t="shared" si="1996"/>
        <v>0</v>
      </c>
      <c r="CY1275" s="146">
        <f t="shared" si="1997"/>
        <v>0</v>
      </c>
      <c r="CZ1275" s="146">
        <f t="shared" si="1998"/>
        <v>0</v>
      </c>
      <c r="DA1275" s="146">
        <f t="shared" si="1999"/>
        <v>0</v>
      </c>
      <c r="DB1275" s="146">
        <f t="shared" si="2000"/>
        <v>0</v>
      </c>
      <c r="DC1275" s="146">
        <f t="shared" si="2001"/>
        <v>0</v>
      </c>
      <c r="DD1275" s="146">
        <f t="shared" si="2002"/>
        <v>0</v>
      </c>
      <c r="DE1275" s="146">
        <f t="shared" si="2003"/>
        <v>0</v>
      </c>
      <c r="DF1275" s="146">
        <f t="shared" si="2004"/>
        <v>0</v>
      </c>
      <c r="DG1275" s="146">
        <f t="shared" si="2005"/>
        <v>0</v>
      </c>
      <c r="DH1275" s="146">
        <f t="shared" si="2006"/>
        <v>0</v>
      </c>
      <c r="DI1275" s="146">
        <f t="shared" si="2007"/>
        <v>0</v>
      </c>
      <c r="DJ1275" s="146">
        <f t="shared" si="2008"/>
        <v>0</v>
      </c>
      <c r="DK1275" s="146">
        <f t="shared" si="2009"/>
        <v>0</v>
      </c>
      <c r="DL1275" s="146">
        <f t="shared" si="2010"/>
        <v>0</v>
      </c>
      <c r="DM1275" s="146">
        <f t="shared" si="2011"/>
        <v>0</v>
      </c>
      <c r="DN1275" s="54"/>
      <c r="DO1275" s="55"/>
      <c r="DP1275" s="55"/>
      <c r="DQ1275" s="56"/>
      <c r="DS1275" s="168" t="e">
        <f>IF(AND(DR1275=#REF!,BL1275=#REF!),'Tiến độ'!D1275,"")</f>
        <v>#REF!</v>
      </c>
    </row>
    <row r="1276" spans="1:123" ht="11.25" customHeight="1">
      <c r="A1276" s="308">
        <f>IF(B1276="","",MAX($A$7:A1275)+1)</f>
        <v>84</v>
      </c>
      <c r="B1276" s="311" t="s">
        <v>1004</v>
      </c>
      <c r="C1276" s="255" t="s">
        <v>1025</v>
      </c>
      <c r="D1276" s="68" t="s">
        <v>1011</v>
      </c>
      <c r="E1276" s="69">
        <v>2</v>
      </c>
      <c r="F1276" s="70">
        <v>39</v>
      </c>
      <c r="G1276" s="71"/>
      <c r="H1276" s="72">
        <v>3</v>
      </c>
      <c r="I1276" s="73"/>
      <c r="J1276" s="24"/>
      <c r="K1276" s="74"/>
      <c r="L1276" s="75"/>
      <c r="M1276" s="75"/>
      <c r="N1276" s="76" t="s">
        <v>874</v>
      </c>
      <c r="O1276" s="74" t="s">
        <v>987</v>
      </c>
      <c r="P1276" s="75" t="s">
        <v>987</v>
      </c>
      <c r="Q1276" s="75">
        <v>7</v>
      </c>
      <c r="R1276" s="76">
        <v>7</v>
      </c>
      <c r="S1276" s="74">
        <v>7</v>
      </c>
      <c r="T1276" s="75">
        <v>7</v>
      </c>
      <c r="U1276" s="75">
        <v>7</v>
      </c>
      <c r="V1276" s="75">
        <v>4</v>
      </c>
      <c r="W1276" s="76"/>
      <c r="X1276" s="74"/>
      <c r="Y1276" s="75"/>
      <c r="Z1276" s="75"/>
      <c r="AA1276" s="76"/>
      <c r="AB1276" s="74"/>
      <c r="AC1276" s="75"/>
      <c r="AD1276" s="75"/>
      <c r="AE1276" s="76"/>
      <c r="AF1276" s="74" t="s">
        <v>163</v>
      </c>
      <c r="AG1276" s="75" t="s">
        <v>163</v>
      </c>
      <c r="AH1276" s="75" t="s">
        <v>163</v>
      </c>
      <c r="AI1276" s="362"/>
      <c r="AJ1276" s="363"/>
      <c r="AK1276" s="74" t="s">
        <v>166</v>
      </c>
      <c r="AL1276" s="75"/>
      <c r="AM1276" s="75"/>
      <c r="AN1276" s="76"/>
      <c r="AO1276" s="74"/>
      <c r="AP1276" s="75"/>
      <c r="AQ1276" s="75"/>
      <c r="AR1276" s="76"/>
      <c r="AS1276" s="77"/>
      <c r="AT1276" s="75"/>
      <c r="AU1276" s="75"/>
      <c r="AV1276" s="78"/>
      <c r="AW1276" s="74"/>
      <c r="AX1276" s="75"/>
      <c r="AY1276" s="75"/>
      <c r="AZ1276" s="75"/>
      <c r="BA1276" s="76"/>
      <c r="BB1276" s="77"/>
      <c r="BC1276" s="75"/>
      <c r="BD1276" s="75"/>
      <c r="BE1276" s="321"/>
      <c r="BF1276" s="322"/>
      <c r="BG1276" s="322"/>
      <c r="BH1276" s="322"/>
      <c r="BI1276" s="322"/>
      <c r="BJ1276" s="323"/>
      <c r="BK1276" s="45" t="s">
        <v>1077</v>
      </c>
      <c r="BL1276" s="45" t="s">
        <v>56</v>
      </c>
      <c r="BN1276" s="146">
        <f t="shared" si="2013"/>
        <v>0</v>
      </c>
      <c r="BO1276" s="146">
        <f t="shared" si="1961"/>
        <v>0</v>
      </c>
      <c r="BP1276" s="146">
        <f t="shared" si="1962"/>
        <v>0</v>
      </c>
      <c r="BQ1276" s="146">
        <f t="shared" si="1963"/>
        <v>0</v>
      </c>
      <c r="BR1276" s="146">
        <f t="shared" si="1964"/>
        <v>0</v>
      </c>
      <c r="BS1276" s="146">
        <f t="shared" si="1965"/>
        <v>0</v>
      </c>
      <c r="BT1276" s="146">
        <f t="shared" si="1966"/>
        <v>21</v>
      </c>
      <c r="BU1276" s="146">
        <f t="shared" si="1967"/>
        <v>21</v>
      </c>
      <c r="BV1276" s="146">
        <f t="shared" si="1968"/>
        <v>21</v>
      </c>
      <c r="BW1276" s="146">
        <f t="shared" si="1969"/>
        <v>21</v>
      </c>
      <c r="BX1276" s="146">
        <f t="shared" si="1970"/>
        <v>21</v>
      </c>
      <c r="BY1276" s="146">
        <f t="shared" si="1971"/>
        <v>12</v>
      </c>
      <c r="BZ1276" s="146">
        <f t="shared" si="1972"/>
        <v>0</v>
      </c>
      <c r="CA1276" s="146">
        <f t="shared" si="1973"/>
        <v>0</v>
      </c>
      <c r="CB1276" s="146">
        <f t="shared" si="1974"/>
        <v>0</v>
      </c>
      <c r="CC1276" s="146">
        <f t="shared" si="1975"/>
        <v>0</v>
      </c>
      <c r="CD1276" s="146">
        <f t="shared" si="1976"/>
        <v>0</v>
      </c>
      <c r="CE1276" s="146">
        <f t="shared" si="1977"/>
        <v>0</v>
      </c>
      <c r="CF1276" s="146">
        <f t="shared" si="1978"/>
        <v>0</v>
      </c>
      <c r="CG1276" s="146">
        <f t="shared" si="1979"/>
        <v>0</v>
      </c>
      <c r="CH1276" s="146">
        <f t="shared" si="1980"/>
        <v>0</v>
      </c>
      <c r="CI1276" s="146">
        <f t="shared" si="1981"/>
        <v>0</v>
      </c>
      <c r="CJ1276" s="146">
        <f t="shared" si="1982"/>
        <v>0</v>
      </c>
      <c r="CK1276" s="146">
        <f t="shared" si="1983"/>
        <v>0</v>
      </c>
      <c r="CL1276" s="146">
        <f t="shared" si="1984"/>
        <v>0</v>
      </c>
      <c r="CM1276" s="146">
        <f t="shared" si="1985"/>
        <v>0</v>
      </c>
      <c r="CN1276" s="146">
        <f t="shared" si="1986"/>
        <v>0</v>
      </c>
      <c r="CO1276" s="146">
        <f t="shared" si="1987"/>
        <v>0</v>
      </c>
      <c r="CP1276" s="146">
        <f t="shared" si="1988"/>
        <v>0</v>
      </c>
      <c r="CQ1276" s="146">
        <f t="shared" si="1989"/>
        <v>0</v>
      </c>
      <c r="CR1276" s="146">
        <f t="shared" si="1990"/>
        <v>0</v>
      </c>
      <c r="CS1276" s="146">
        <f t="shared" si="1991"/>
        <v>0</v>
      </c>
      <c r="CT1276" s="146">
        <f t="shared" si="1992"/>
        <v>0</v>
      </c>
      <c r="CU1276" s="146">
        <f t="shared" si="1993"/>
        <v>0</v>
      </c>
      <c r="CV1276" s="146">
        <f t="shared" si="1994"/>
        <v>0</v>
      </c>
      <c r="CW1276" s="146">
        <f t="shared" si="1995"/>
        <v>0</v>
      </c>
      <c r="CX1276" s="146">
        <f t="shared" si="1996"/>
        <v>0</v>
      </c>
      <c r="CY1276" s="146">
        <f t="shared" si="1997"/>
        <v>0</v>
      </c>
      <c r="CZ1276" s="146">
        <f t="shared" si="1998"/>
        <v>0</v>
      </c>
      <c r="DA1276" s="146">
        <f t="shared" si="1999"/>
        <v>0</v>
      </c>
      <c r="DB1276" s="146">
        <f t="shared" si="2000"/>
        <v>0</v>
      </c>
      <c r="DC1276" s="146">
        <f t="shared" si="2001"/>
        <v>0</v>
      </c>
      <c r="DD1276" s="146">
        <f t="shared" si="2002"/>
        <v>0</v>
      </c>
      <c r="DE1276" s="146">
        <f t="shared" si="2003"/>
        <v>0</v>
      </c>
      <c r="DF1276" s="146">
        <f t="shared" si="2004"/>
        <v>0</v>
      </c>
      <c r="DG1276" s="146">
        <f t="shared" si="2005"/>
        <v>0</v>
      </c>
      <c r="DH1276" s="146">
        <f t="shared" si="2006"/>
        <v>0</v>
      </c>
      <c r="DI1276" s="146">
        <f t="shared" si="2007"/>
        <v>0</v>
      </c>
      <c r="DJ1276" s="146">
        <f t="shared" si="2008"/>
        <v>0</v>
      </c>
      <c r="DK1276" s="146">
        <f t="shared" si="2009"/>
        <v>0</v>
      </c>
      <c r="DL1276" s="146">
        <f t="shared" si="2010"/>
        <v>0</v>
      </c>
      <c r="DM1276" s="146">
        <f t="shared" si="2011"/>
        <v>0</v>
      </c>
      <c r="DN1276" s="63">
        <f t="shared" ref="DN1276:DN1293" si="2048">F1276*H1276</f>
        <v>117</v>
      </c>
      <c r="DO1276" s="50">
        <f t="shared" ref="DO1276:DO1293" si="2049">IF(COUNTA(K1276:AC1276)&gt;0,DN1276,"")</f>
        <v>117</v>
      </c>
      <c r="DP1276" s="50" t="str">
        <f t="shared" si="1947"/>
        <v/>
      </c>
      <c r="DQ1276" s="51" t="str">
        <f t="shared" si="1948"/>
        <v/>
      </c>
      <c r="DR1276" s="1">
        <f t="shared" ref="DR1276:DR1293" si="2050">IF(DQ1276="",1,2)</f>
        <v>1</v>
      </c>
      <c r="DS1276" s="168" t="e">
        <f>IF(AND(DR1276=#REF!,BL1276=#REF!),'Tiến độ'!D1276,"")</f>
        <v>#REF!</v>
      </c>
    </row>
    <row r="1277" spans="1:123" ht="11.25" customHeight="1">
      <c r="A1277" s="309" t="str">
        <f>IF(B1277="","",MAX($A$7:A1276)+1)</f>
        <v/>
      </c>
      <c r="B1277" s="312"/>
      <c r="C1277" s="254" t="s">
        <v>784</v>
      </c>
      <c r="D1277" s="102" t="s">
        <v>442</v>
      </c>
      <c r="E1277" s="103">
        <v>3</v>
      </c>
      <c r="F1277" s="104">
        <v>60</v>
      </c>
      <c r="G1277" s="105"/>
      <c r="H1277" s="106">
        <f>H1276</f>
        <v>3</v>
      </c>
      <c r="I1277" s="107">
        <f>I1276</f>
        <v>0</v>
      </c>
      <c r="J1277" s="28"/>
      <c r="K1277" s="108"/>
      <c r="L1277" s="109"/>
      <c r="M1277" s="109"/>
      <c r="N1277" s="110"/>
      <c r="O1277" s="108"/>
      <c r="P1277" s="109"/>
      <c r="Q1277" s="109"/>
      <c r="R1277" s="110"/>
      <c r="S1277" s="108"/>
      <c r="T1277" s="109"/>
      <c r="U1277" s="109"/>
      <c r="V1277" s="109">
        <v>3</v>
      </c>
      <c r="W1277" s="110">
        <v>7</v>
      </c>
      <c r="X1277" s="108">
        <v>7</v>
      </c>
      <c r="Y1277" s="109">
        <v>7</v>
      </c>
      <c r="Z1277" s="109">
        <v>7</v>
      </c>
      <c r="AA1277" s="110">
        <v>7</v>
      </c>
      <c r="AB1277" s="108">
        <v>7</v>
      </c>
      <c r="AC1277" s="109">
        <v>7</v>
      </c>
      <c r="AD1277" s="109">
        <v>7</v>
      </c>
      <c r="AE1277" s="110">
        <v>1</v>
      </c>
      <c r="AF1277" s="108" t="s">
        <v>163</v>
      </c>
      <c r="AG1277" s="109" t="s">
        <v>163</v>
      </c>
      <c r="AH1277" s="109" t="s">
        <v>163</v>
      </c>
      <c r="AI1277" s="362"/>
      <c r="AJ1277" s="363"/>
      <c r="AK1277" s="108" t="s">
        <v>166</v>
      </c>
      <c r="AL1277" s="109"/>
      <c r="AM1277" s="109"/>
      <c r="AN1277" s="110"/>
      <c r="AO1277" s="108"/>
      <c r="AP1277" s="109"/>
      <c r="AQ1277" s="109"/>
      <c r="AR1277" s="110"/>
      <c r="AS1277" s="111"/>
      <c r="AT1277" s="109"/>
      <c r="AU1277" s="109"/>
      <c r="AV1277" s="112"/>
      <c r="AW1277" s="108"/>
      <c r="AX1277" s="109"/>
      <c r="AY1277" s="109"/>
      <c r="AZ1277" s="109"/>
      <c r="BA1277" s="110"/>
      <c r="BB1277" s="111"/>
      <c r="BC1277" s="109"/>
      <c r="BD1277" s="109"/>
      <c r="BE1277" s="321"/>
      <c r="BF1277" s="322"/>
      <c r="BG1277" s="322"/>
      <c r="BH1277" s="322"/>
      <c r="BI1277" s="322"/>
      <c r="BJ1277" s="323"/>
      <c r="BK1277" s="48" t="s">
        <v>1077</v>
      </c>
      <c r="BL1277" s="48" t="s">
        <v>56</v>
      </c>
      <c r="BN1277" s="146">
        <f t="shared" si="2013"/>
        <v>0</v>
      </c>
      <c r="BO1277" s="146">
        <f t="shared" si="1961"/>
        <v>0</v>
      </c>
      <c r="BP1277" s="146">
        <f t="shared" si="1962"/>
        <v>0</v>
      </c>
      <c r="BQ1277" s="146">
        <f t="shared" si="1963"/>
        <v>0</v>
      </c>
      <c r="BR1277" s="146">
        <f t="shared" si="1964"/>
        <v>0</v>
      </c>
      <c r="BS1277" s="146">
        <f t="shared" si="1965"/>
        <v>0</v>
      </c>
      <c r="BT1277" s="146">
        <f t="shared" si="1966"/>
        <v>0</v>
      </c>
      <c r="BU1277" s="146">
        <f t="shared" si="1967"/>
        <v>0</v>
      </c>
      <c r="BV1277" s="146">
        <f t="shared" si="1968"/>
        <v>0</v>
      </c>
      <c r="BW1277" s="146">
        <f t="shared" si="1969"/>
        <v>0</v>
      </c>
      <c r="BX1277" s="146">
        <f t="shared" si="1970"/>
        <v>0</v>
      </c>
      <c r="BY1277" s="146">
        <f t="shared" si="1971"/>
        <v>9</v>
      </c>
      <c r="BZ1277" s="146">
        <f t="shared" si="1972"/>
        <v>21</v>
      </c>
      <c r="CA1277" s="146">
        <f t="shared" si="1973"/>
        <v>21</v>
      </c>
      <c r="CB1277" s="146">
        <f t="shared" si="1974"/>
        <v>21</v>
      </c>
      <c r="CC1277" s="146">
        <f t="shared" si="1975"/>
        <v>21</v>
      </c>
      <c r="CD1277" s="146">
        <f t="shared" si="1976"/>
        <v>21</v>
      </c>
      <c r="CE1277" s="146">
        <f t="shared" si="1977"/>
        <v>21</v>
      </c>
      <c r="CF1277" s="146">
        <f t="shared" si="1978"/>
        <v>21</v>
      </c>
      <c r="CG1277" s="146">
        <f t="shared" si="1979"/>
        <v>21</v>
      </c>
      <c r="CH1277" s="146">
        <f t="shared" si="1980"/>
        <v>3</v>
      </c>
      <c r="CI1277" s="146">
        <f t="shared" si="1981"/>
        <v>0</v>
      </c>
      <c r="CJ1277" s="146">
        <f t="shared" si="1982"/>
        <v>0</v>
      </c>
      <c r="CK1277" s="146">
        <f t="shared" si="1983"/>
        <v>0</v>
      </c>
      <c r="CL1277" s="146">
        <f t="shared" si="1984"/>
        <v>0</v>
      </c>
      <c r="CM1277" s="146">
        <f t="shared" si="1985"/>
        <v>0</v>
      </c>
      <c r="CN1277" s="146">
        <f t="shared" si="1986"/>
        <v>0</v>
      </c>
      <c r="CO1277" s="146">
        <f t="shared" si="1987"/>
        <v>0</v>
      </c>
      <c r="CP1277" s="146">
        <f t="shared" si="1988"/>
        <v>0</v>
      </c>
      <c r="CQ1277" s="146">
        <f t="shared" si="1989"/>
        <v>0</v>
      </c>
      <c r="CR1277" s="146">
        <f t="shared" si="1990"/>
        <v>0</v>
      </c>
      <c r="CS1277" s="146">
        <f t="shared" si="1991"/>
        <v>0</v>
      </c>
      <c r="CT1277" s="146">
        <f t="shared" si="1992"/>
        <v>0</v>
      </c>
      <c r="CU1277" s="146">
        <f t="shared" si="1993"/>
        <v>0</v>
      </c>
      <c r="CV1277" s="146">
        <f t="shared" si="1994"/>
        <v>0</v>
      </c>
      <c r="CW1277" s="146">
        <f t="shared" si="1995"/>
        <v>0</v>
      </c>
      <c r="CX1277" s="146">
        <f t="shared" si="1996"/>
        <v>0</v>
      </c>
      <c r="CY1277" s="146">
        <f t="shared" si="1997"/>
        <v>0</v>
      </c>
      <c r="CZ1277" s="146">
        <f t="shared" si="1998"/>
        <v>0</v>
      </c>
      <c r="DA1277" s="146">
        <f t="shared" si="1999"/>
        <v>0</v>
      </c>
      <c r="DB1277" s="146">
        <f t="shared" si="2000"/>
        <v>0</v>
      </c>
      <c r="DC1277" s="146">
        <f t="shared" si="2001"/>
        <v>0</v>
      </c>
      <c r="DD1277" s="146">
        <f t="shared" si="2002"/>
        <v>0</v>
      </c>
      <c r="DE1277" s="146">
        <f t="shared" si="2003"/>
        <v>0</v>
      </c>
      <c r="DF1277" s="146">
        <f t="shared" si="2004"/>
        <v>0</v>
      </c>
      <c r="DG1277" s="146">
        <f t="shared" si="2005"/>
        <v>0</v>
      </c>
      <c r="DH1277" s="146">
        <f t="shared" si="2006"/>
        <v>0</v>
      </c>
      <c r="DI1277" s="146">
        <f t="shared" si="2007"/>
        <v>0</v>
      </c>
      <c r="DJ1277" s="146">
        <f t="shared" si="2008"/>
        <v>0</v>
      </c>
      <c r="DK1277" s="146">
        <f t="shared" si="2009"/>
        <v>0</v>
      </c>
      <c r="DL1277" s="146">
        <f t="shared" si="2010"/>
        <v>0</v>
      </c>
      <c r="DM1277" s="146">
        <f t="shared" si="2011"/>
        <v>0</v>
      </c>
      <c r="DN1277" s="65">
        <f t="shared" si="2048"/>
        <v>180</v>
      </c>
      <c r="DO1277" s="57">
        <f t="shared" si="2049"/>
        <v>180</v>
      </c>
      <c r="DP1277" s="57" t="str">
        <f t="shared" si="1947"/>
        <v/>
      </c>
      <c r="DQ1277" s="58" t="str">
        <f t="shared" si="1948"/>
        <v/>
      </c>
      <c r="DR1277" s="1">
        <f t="shared" si="2050"/>
        <v>1</v>
      </c>
      <c r="DS1277" s="168" t="e">
        <f>IF(AND(DR1277=#REF!,BL1277=#REF!),'Tiến độ'!D1277,"")</f>
        <v>#REF!</v>
      </c>
    </row>
    <row r="1278" spans="1:123" ht="11.25" customHeight="1">
      <c r="A1278" s="309" t="str">
        <f>IF(B1278="","",MAX($A$7:A1277)+1)</f>
        <v/>
      </c>
      <c r="B1278" s="312"/>
      <c r="C1278" s="254" t="s">
        <v>573</v>
      </c>
      <c r="D1278" s="102" t="s">
        <v>574</v>
      </c>
      <c r="E1278" s="103">
        <v>2</v>
      </c>
      <c r="F1278" s="104">
        <v>30</v>
      </c>
      <c r="G1278" s="105"/>
      <c r="H1278" s="106">
        <f t="shared" ref="H1278:H1293" si="2051">H1277</f>
        <v>3</v>
      </c>
      <c r="I1278" s="107">
        <f t="shared" ref="I1278:I1293" si="2052">I1277</f>
        <v>0</v>
      </c>
      <c r="J1278" s="28"/>
      <c r="K1278" s="108"/>
      <c r="L1278" s="109"/>
      <c r="M1278" s="109"/>
      <c r="N1278" s="110"/>
      <c r="O1278" s="108"/>
      <c r="P1278" s="109"/>
      <c r="Q1278" s="109">
        <v>2</v>
      </c>
      <c r="R1278" s="110">
        <v>2</v>
      </c>
      <c r="S1278" s="108">
        <v>2</v>
      </c>
      <c r="T1278" s="109">
        <v>2</v>
      </c>
      <c r="U1278" s="109">
        <v>2</v>
      </c>
      <c r="V1278" s="109">
        <v>2</v>
      </c>
      <c r="W1278" s="110">
        <v>2</v>
      </c>
      <c r="X1278" s="108">
        <v>2</v>
      </c>
      <c r="Y1278" s="109">
        <v>2</v>
      </c>
      <c r="Z1278" s="109">
        <v>2</v>
      </c>
      <c r="AA1278" s="110">
        <v>2</v>
      </c>
      <c r="AB1278" s="108">
        <v>2</v>
      </c>
      <c r="AC1278" s="109">
        <v>2</v>
      </c>
      <c r="AD1278" s="109">
        <v>2</v>
      </c>
      <c r="AE1278" s="110">
        <v>2</v>
      </c>
      <c r="AF1278" s="108" t="s">
        <v>163</v>
      </c>
      <c r="AG1278" s="109" t="s">
        <v>163</v>
      </c>
      <c r="AH1278" s="109" t="s">
        <v>163</v>
      </c>
      <c r="AI1278" s="362"/>
      <c r="AJ1278" s="363"/>
      <c r="AK1278" s="108" t="s">
        <v>166</v>
      </c>
      <c r="AL1278" s="109"/>
      <c r="AM1278" s="109"/>
      <c r="AN1278" s="110"/>
      <c r="AO1278" s="108"/>
      <c r="AP1278" s="109"/>
      <c r="AQ1278" s="109"/>
      <c r="AR1278" s="110"/>
      <c r="AS1278" s="111"/>
      <c r="AT1278" s="109"/>
      <c r="AU1278" s="109"/>
      <c r="AV1278" s="112"/>
      <c r="AW1278" s="108"/>
      <c r="AX1278" s="109"/>
      <c r="AY1278" s="109"/>
      <c r="AZ1278" s="109"/>
      <c r="BA1278" s="110"/>
      <c r="BB1278" s="111"/>
      <c r="BC1278" s="109"/>
      <c r="BD1278" s="109"/>
      <c r="BE1278" s="321"/>
      <c r="BF1278" s="322"/>
      <c r="BG1278" s="322"/>
      <c r="BH1278" s="322"/>
      <c r="BI1278" s="322"/>
      <c r="BJ1278" s="323"/>
      <c r="BK1278" s="48" t="s">
        <v>1077</v>
      </c>
      <c r="BL1278" s="48" t="s">
        <v>58</v>
      </c>
      <c r="BN1278" s="146">
        <f t="shared" si="2013"/>
        <v>0</v>
      </c>
      <c r="BO1278" s="146">
        <f t="shared" si="1961"/>
        <v>0</v>
      </c>
      <c r="BP1278" s="146">
        <f t="shared" si="1962"/>
        <v>0</v>
      </c>
      <c r="BQ1278" s="146">
        <f t="shared" si="1963"/>
        <v>0</v>
      </c>
      <c r="BR1278" s="146">
        <f t="shared" si="1964"/>
        <v>0</v>
      </c>
      <c r="BS1278" s="146">
        <f t="shared" si="1965"/>
        <v>0</v>
      </c>
      <c r="BT1278" s="146">
        <f t="shared" si="1966"/>
        <v>6</v>
      </c>
      <c r="BU1278" s="146">
        <f t="shared" si="1967"/>
        <v>6</v>
      </c>
      <c r="BV1278" s="146">
        <f t="shared" si="1968"/>
        <v>6</v>
      </c>
      <c r="BW1278" s="146">
        <f t="shared" si="1969"/>
        <v>6</v>
      </c>
      <c r="BX1278" s="146">
        <f t="shared" si="1970"/>
        <v>6</v>
      </c>
      <c r="BY1278" s="146">
        <f t="shared" si="1971"/>
        <v>6</v>
      </c>
      <c r="BZ1278" s="146">
        <f t="shared" si="1972"/>
        <v>6</v>
      </c>
      <c r="CA1278" s="146">
        <f t="shared" si="1973"/>
        <v>6</v>
      </c>
      <c r="CB1278" s="146">
        <f t="shared" si="1974"/>
        <v>6</v>
      </c>
      <c r="CC1278" s="146">
        <f t="shared" si="1975"/>
        <v>6</v>
      </c>
      <c r="CD1278" s="146">
        <f t="shared" si="1976"/>
        <v>6</v>
      </c>
      <c r="CE1278" s="146">
        <f t="shared" si="1977"/>
        <v>6</v>
      </c>
      <c r="CF1278" s="146">
        <f t="shared" si="1978"/>
        <v>6</v>
      </c>
      <c r="CG1278" s="146">
        <f t="shared" si="1979"/>
        <v>6</v>
      </c>
      <c r="CH1278" s="146">
        <f t="shared" si="1980"/>
        <v>6</v>
      </c>
      <c r="CI1278" s="146">
        <f t="shared" si="1981"/>
        <v>0</v>
      </c>
      <c r="CJ1278" s="146">
        <f t="shared" si="1982"/>
        <v>0</v>
      </c>
      <c r="CK1278" s="146">
        <f t="shared" si="1983"/>
        <v>0</v>
      </c>
      <c r="CL1278" s="146">
        <f t="shared" si="1984"/>
        <v>0</v>
      </c>
      <c r="CM1278" s="146">
        <f t="shared" si="1985"/>
        <v>0</v>
      </c>
      <c r="CN1278" s="146">
        <f t="shared" si="1986"/>
        <v>0</v>
      </c>
      <c r="CO1278" s="146">
        <f t="shared" si="1987"/>
        <v>0</v>
      </c>
      <c r="CP1278" s="146">
        <f t="shared" si="1988"/>
        <v>0</v>
      </c>
      <c r="CQ1278" s="146">
        <f t="shared" si="1989"/>
        <v>0</v>
      </c>
      <c r="CR1278" s="146">
        <f t="shared" si="1990"/>
        <v>0</v>
      </c>
      <c r="CS1278" s="146">
        <f t="shared" si="1991"/>
        <v>0</v>
      </c>
      <c r="CT1278" s="146">
        <f t="shared" si="1992"/>
        <v>0</v>
      </c>
      <c r="CU1278" s="146">
        <f t="shared" si="1993"/>
        <v>0</v>
      </c>
      <c r="CV1278" s="146">
        <f t="shared" si="1994"/>
        <v>0</v>
      </c>
      <c r="CW1278" s="146">
        <f t="shared" si="1995"/>
        <v>0</v>
      </c>
      <c r="CX1278" s="146">
        <f t="shared" si="1996"/>
        <v>0</v>
      </c>
      <c r="CY1278" s="146">
        <f t="shared" si="1997"/>
        <v>0</v>
      </c>
      <c r="CZ1278" s="146">
        <f t="shared" si="1998"/>
        <v>0</v>
      </c>
      <c r="DA1278" s="146">
        <f t="shared" si="1999"/>
        <v>0</v>
      </c>
      <c r="DB1278" s="146">
        <f t="shared" si="2000"/>
        <v>0</v>
      </c>
      <c r="DC1278" s="146">
        <f t="shared" si="2001"/>
        <v>0</v>
      </c>
      <c r="DD1278" s="146">
        <f t="shared" si="2002"/>
        <v>0</v>
      </c>
      <c r="DE1278" s="146">
        <f t="shared" si="2003"/>
        <v>0</v>
      </c>
      <c r="DF1278" s="146">
        <f t="shared" si="2004"/>
        <v>0</v>
      </c>
      <c r="DG1278" s="146">
        <f t="shared" si="2005"/>
        <v>0</v>
      </c>
      <c r="DH1278" s="146">
        <f t="shared" si="2006"/>
        <v>0</v>
      </c>
      <c r="DI1278" s="146">
        <f t="shared" si="2007"/>
        <v>0</v>
      </c>
      <c r="DJ1278" s="146">
        <f t="shared" si="2008"/>
        <v>0</v>
      </c>
      <c r="DK1278" s="146">
        <f t="shared" si="2009"/>
        <v>0</v>
      </c>
      <c r="DL1278" s="146">
        <f t="shared" si="2010"/>
        <v>0</v>
      </c>
      <c r="DM1278" s="146">
        <f t="shared" si="2011"/>
        <v>0</v>
      </c>
      <c r="DN1278" s="65">
        <f t="shared" si="2048"/>
        <v>90</v>
      </c>
      <c r="DO1278" s="57">
        <f t="shared" si="2049"/>
        <v>90</v>
      </c>
      <c r="DP1278" s="57" t="str">
        <f t="shared" si="1947"/>
        <v/>
      </c>
      <c r="DQ1278" s="58" t="str">
        <f t="shared" si="1948"/>
        <v/>
      </c>
      <c r="DR1278" s="1">
        <f t="shared" si="2050"/>
        <v>1</v>
      </c>
      <c r="DS1278" s="168" t="e">
        <f>IF(AND(DR1278=#REF!,BL1278=#REF!),'Tiến độ'!D1278,"")</f>
        <v>#REF!</v>
      </c>
    </row>
    <row r="1279" spans="1:123" ht="11.25" customHeight="1">
      <c r="A1279" s="309" t="str">
        <f>IF(B1279="","",MAX($A$7:A1278)+1)</f>
        <v/>
      </c>
      <c r="B1279" s="312"/>
      <c r="C1279" s="254" t="s">
        <v>455</v>
      </c>
      <c r="D1279" s="102" t="s">
        <v>1038</v>
      </c>
      <c r="E1279" s="103">
        <v>3</v>
      </c>
      <c r="F1279" s="104">
        <v>60</v>
      </c>
      <c r="G1279" s="105"/>
      <c r="H1279" s="106">
        <f t="shared" si="2051"/>
        <v>3</v>
      </c>
      <c r="I1279" s="107">
        <f t="shared" si="2052"/>
        <v>0</v>
      </c>
      <c r="J1279" s="28"/>
      <c r="K1279" s="108"/>
      <c r="L1279" s="109"/>
      <c r="M1279" s="109"/>
      <c r="N1279" s="110"/>
      <c r="O1279" s="108"/>
      <c r="P1279" s="109"/>
      <c r="Q1279" s="109">
        <v>4</v>
      </c>
      <c r="R1279" s="110">
        <v>4</v>
      </c>
      <c r="S1279" s="108">
        <v>4</v>
      </c>
      <c r="T1279" s="109">
        <v>4</v>
      </c>
      <c r="U1279" s="109">
        <v>4</v>
      </c>
      <c r="V1279" s="109">
        <v>4</v>
      </c>
      <c r="W1279" s="110">
        <v>4</v>
      </c>
      <c r="X1279" s="108">
        <v>4</v>
      </c>
      <c r="Y1279" s="109">
        <v>4</v>
      </c>
      <c r="Z1279" s="109">
        <v>4</v>
      </c>
      <c r="AA1279" s="110">
        <v>4</v>
      </c>
      <c r="AB1279" s="108">
        <v>4</v>
      </c>
      <c r="AC1279" s="109">
        <v>4</v>
      </c>
      <c r="AD1279" s="109">
        <v>4</v>
      </c>
      <c r="AE1279" s="110">
        <v>4</v>
      </c>
      <c r="AF1279" s="108" t="s">
        <v>163</v>
      </c>
      <c r="AG1279" s="109" t="s">
        <v>163</v>
      </c>
      <c r="AH1279" s="109" t="s">
        <v>163</v>
      </c>
      <c r="AI1279" s="362"/>
      <c r="AJ1279" s="363"/>
      <c r="AK1279" s="108" t="s">
        <v>166</v>
      </c>
      <c r="AL1279" s="109"/>
      <c r="AM1279" s="109"/>
      <c r="AN1279" s="110"/>
      <c r="AO1279" s="108"/>
      <c r="AP1279" s="109"/>
      <c r="AQ1279" s="109"/>
      <c r="AR1279" s="110"/>
      <c r="AS1279" s="111"/>
      <c r="AT1279" s="109"/>
      <c r="AU1279" s="109"/>
      <c r="AV1279" s="112"/>
      <c r="AW1279" s="108"/>
      <c r="AX1279" s="109"/>
      <c r="AY1279" s="109"/>
      <c r="AZ1279" s="109"/>
      <c r="BA1279" s="110"/>
      <c r="BB1279" s="111"/>
      <c r="BC1279" s="109"/>
      <c r="BD1279" s="109"/>
      <c r="BE1279" s="321"/>
      <c r="BF1279" s="322"/>
      <c r="BG1279" s="322"/>
      <c r="BH1279" s="322"/>
      <c r="BI1279" s="322"/>
      <c r="BJ1279" s="323"/>
      <c r="BK1279" s="48" t="s">
        <v>1077</v>
      </c>
      <c r="BL1279" s="48" t="s">
        <v>51</v>
      </c>
      <c r="BN1279" s="146">
        <f t="shared" si="2013"/>
        <v>0</v>
      </c>
      <c r="BO1279" s="146">
        <f t="shared" si="1961"/>
        <v>0</v>
      </c>
      <c r="BP1279" s="146">
        <f t="shared" si="1962"/>
        <v>0</v>
      </c>
      <c r="BQ1279" s="146">
        <f t="shared" si="1963"/>
        <v>0</v>
      </c>
      <c r="BR1279" s="146">
        <f t="shared" si="1964"/>
        <v>0</v>
      </c>
      <c r="BS1279" s="146">
        <f t="shared" si="1965"/>
        <v>0</v>
      </c>
      <c r="BT1279" s="146">
        <f t="shared" si="1966"/>
        <v>12</v>
      </c>
      <c r="BU1279" s="146">
        <f t="shared" si="1967"/>
        <v>12</v>
      </c>
      <c r="BV1279" s="146">
        <f t="shared" si="1968"/>
        <v>12</v>
      </c>
      <c r="BW1279" s="146">
        <f t="shared" si="1969"/>
        <v>12</v>
      </c>
      <c r="BX1279" s="146">
        <f t="shared" si="1970"/>
        <v>12</v>
      </c>
      <c r="BY1279" s="146">
        <f t="shared" si="1971"/>
        <v>12</v>
      </c>
      <c r="BZ1279" s="146">
        <f t="shared" si="1972"/>
        <v>12</v>
      </c>
      <c r="CA1279" s="146">
        <f t="shared" si="1973"/>
        <v>12</v>
      </c>
      <c r="CB1279" s="146">
        <f t="shared" si="1974"/>
        <v>12</v>
      </c>
      <c r="CC1279" s="146">
        <f t="shared" si="1975"/>
        <v>12</v>
      </c>
      <c r="CD1279" s="146">
        <f t="shared" si="1976"/>
        <v>12</v>
      </c>
      <c r="CE1279" s="146">
        <f t="shared" si="1977"/>
        <v>12</v>
      </c>
      <c r="CF1279" s="146">
        <f t="shared" si="1978"/>
        <v>12</v>
      </c>
      <c r="CG1279" s="146">
        <f t="shared" si="1979"/>
        <v>12</v>
      </c>
      <c r="CH1279" s="146">
        <f t="shared" si="1980"/>
        <v>12</v>
      </c>
      <c r="CI1279" s="146">
        <f t="shared" si="1981"/>
        <v>0</v>
      </c>
      <c r="CJ1279" s="146">
        <f t="shared" si="1982"/>
        <v>0</v>
      </c>
      <c r="CK1279" s="146">
        <f t="shared" si="1983"/>
        <v>0</v>
      </c>
      <c r="CL1279" s="146">
        <f t="shared" si="1984"/>
        <v>0</v>
      </c>
      <c r="CM1279" s="146">
        <f t="shared" si="1985"/>
        <v>0</v>
      </c>
      <c r="CN1279" s="146">
        <f t="shared" si="1986"/>
        <v>0</v>
      </c>
      <c r="CO1279" s="146">
        <f t="shared" si="1987"/>
        <v>0</v>
      </c>
      <c r="CP1279" s="146">
        <f t="shared" si="1988"/>
        <v>0</v>
      </c>
      <c r="CQ1279" s="146">
        <f t="shared" si="1989"/>
        <v>0</v>
      </c>
      <c r="CR1279" s="146">
        <f t="shared" si="1990"/>
        <v>0</v>
      </c>
      <c r="CS1279" s="146">
        <f t="shared" si="1991"/>
        <v>0</v>
      </c>
      <c r="CT1279" s="146">
        <f t="shared" si="1992"/>
        <v>0</v>
      </c>
      <c r="CU1279" s="146">
        <f t="shared" si="1993"/>
        <v>0</v>
      </c>
      <c r="CV1279" s="146">
        <f t="shared" si="1994"/>
        <v>0</v>
      </c>
      <c r="CW1279" s="146">
        <f t="shared" si="1995"/>
        <v>0</v>
      </c>
      <c r="CX1279" s="146">
        <f t="shared" si="1996"/>
        <v>0</v>
      </c>
      <c r="CY1279" s="146">
        <f t="shared" si="1997"/>
        <v>0</v>
      </c>
      <c r="CZ1279" s="146">
        <f t="shared" si="1998"/>
        <v>0</v>
      </c>
      <c r="DA1279" s="146">
        <f t="shared" si="1999"/>
        <v>0</v>
      </c>
      <c r="DB1279" s="146">
        <f t="shared" si="2000"/>
        <v>0</v>
      </c>
      <c r="DC1279" s="146">
        <f t="shared" si="2001"/>
        <v>0</v>
      </c>
      <c r="DD1279" s="146">
        <f t="shared" si="2002"/>
        <v>0</v>
      </c>
      <c r="DE1279" s="146">
        <f t="shared" si="2003"/>
        <v>0</v>
      </c>
      <c r="DF1279" s="146">
        <f t="shared" si="2004"/>
        <v>0</v>
      </c>
      <c r="DG1279" s="146">
        <f t="shared" si="2005"/>
        <v>0</v>
      </c>
      <c r="DH1279" s="146">
        <f t="shared" si="2006"/>
        <v>0</v>
      </c>
      <c r="DI1279" s="146">
        <f t="shared" si="2007"/>
        <v>0</v>
      </c>
      <c r="DJ1279" s="146">
        <f t="shared" si="2008"/>
        <v>0</v>
      </c>
      <c r="DK1279" s="146">
        <f t="shared" si="2009"/>
        <v>0</v>
      </c>
      <c r="DL1279" s="146">
        <f t="shared" si="2010"/>
        <v>0</v>
      </c>
      <c r="DM1279" s="146">
        <f t="shared" si="2011"/>
        <v>0</v>
      </c>
      <c r="DN1279" s="65">
        <f t="shared" si="2048"/>
        <v>180</v>
      </c>
      <c r="DO1279" s="57">
        <f t="shared" si="2049"/>
        <v>180</v>
      </c>
      <c r="DP1279" s="57" t="str">
        <f t="shared" si="1947"/>
        <v/>
      </c>
      <c r="DQ1279" s="58" t="str">
        <f t="shared" si="1948"/>
        <v/>
      </c>
      <c r="DR1279" s="1">
        <f t="shared" si="2050"/>
        <v>1</v>
      </c>
      <c r="DS1279" s="168" t="e">
        <f>IF(AND(DR1279=#REF!,BL1279=#REF!),'Tiến độ'!D1279,"")</f>
        <v>#REF!</v>
      </c>
    </row>
    <row r="1280" spans="1:123" ht="11.25" customHeight="1">
      <c r="A1280" s="309"/>
      <c r="B1280" s="312"/>
      <c r="C1280" s="254" t="s">
        <v>11806</v>
      </c>
      <c r="D1280" s="102" t="s">
        <v>11807</v>
      </c>
      <c r="E1280" s="103">
        <v>2</v>
      </c>
      <c r="F1280" s="104">
        <v>30</v>
      </c>
      <c r="G1280" s="105"/>
      <c r="H1280" s="106">
        <f t="shared" si="2051"/>
        <v>3</v>
      </c>
      <c r="I1280" s="107">
        <f t="shared" si="2052"/>
        <v>0</v>
      </c>
      <c r="J1280" s="28"/>
      <c r="K1280" s="108"/>
      <c r="L1280" s="109"/>
      <c r="M1280" s="109"/>
      <c r="N1280" s="110"/>
      <c r="O1280" s="108"/>
      <c r="P1280" s="109"/>
      <c r="Q1280" s="109">
        <v>2</v>
      </c>
      <c r="R1280" s="110">
        <v>2</v>
      </c>
      <c r="S1280" s="108">
        <v>2</v>
      </c>
      <c r="T1280" s="109">
        <v>2</v>
      </c>
      <c r="U1280" s="109">
        <v>2</v>
      </c>
      <c r="V1280" s="109">
        <v>2</v>
      </c>
      <c r="W1280" s="110">
        <v>2</v>
      </c>
      <c r="X1280" s="108">
        <v>2</v>
      </c>
      <c r="Y1280" s="109">
        <v>2</v>
      </c>
      <c r="Z1280" s="109">
        <v>2</v>
      </c>
      <c r="AA1280" s="110">
        <v>2</v>
      </c>
      <c r="AB1280" s="108">
        <v>2</v>
      </c>
      <c r="AC1280" s="109">
        <v>2</v>
      </c>
      <c r="AD1280" s="109">
        <v>2</v>
      </c>
      <c r="AE1280" s="110">
        <v>2</v>
      </c>
      <c r="AF1280" s="108" t="s">
        <v>163</v>
      </c>
      <c r="AG1280" s="109" t="s">
        <v>163</v>
      </c>
      <c r="AH1280" s="109" t="s">
        <v>163</v>
      </c>
      <c r="AI1280" s="362"/>
      <c r="AJ1280" s="363"/>
      <c r="AK1280" s="108" t="s">
        <v>166</v>
      </c>
      <c r="AL1280" s="109"/>
      <c r="AM1280" s="109"/>
      <c r="AN1280" s="110"/>
      <c r="AO1280" s="108"/>
      <c r="AP1280" s="109"/>
      <c r="AQ1280" s="109"/>
      <c r="AR1280" s="110"/>
      <c r="AS1280" s="111"/>
      <c r="AT1280" s="109"/>
      <c r="AU1280" s="109"/>
      <c r="AV1280" s="112"/>
      <c r="AW1280" s="108"/>
      <c r="AX1280" s="109"/>
      <c r="AY1280" s="109"/>
      <c r="AZ1280" s="109"/>
      <c r="BA1280" s="110"/>
      <c r="BB1280" s="111"/>
      <c r="BC1280" s="109"/>
      <c r="BD1280" s="109"/>
      <c r="BE1280" s="321"/>
      <c r="BF1280" s="322"/>
      <c r="BG1280" s="322"/>
      <c r="BH1280" s="322"/>
      <c r="BI1280" s="322"/>
      <c r="BJ1280" s="323"/>
      <c r="BK1280" s="48" t="s">
        <v>1077</v>
      </c>
      <c r="BL1280" s="48" t="s">
        <v>51</v>
      </c>
      <c r="BN1280" s="146">
        <f t="shared" si="2013"/>
        <v>0</v>
      </c>
      <c r="BO1280" s="146">
        <f t="shared" si="1961"/>
        <v>0</v>
      </c>
      <c r="BP1280" s="146">
        <f t="shared" si="1962"/>
        <v>0</v>
      </c>
      <c r="BQ1280" s="146">
        <f t="shared" si="1963"/>
        <v>0</v>
      </c>
      <c r="BR1280" s="146">
        <f t="shared" si="1964"/>
        <v>0</v>
      </c>
      <c r="BS1280" s="146">
        <f t="shared" si="1965"/>
        <v>0</v>
      </c>
      <c r="BT1280" s="146">
        <f t="shared" si="1966"/>
        <v>6</v>
      </c>
      <c r="BU1280" s="146">
        <f t="shared" si="1967"/>
        <v>6</v>
      </c>
      <c r="BV1280" s="146">
        <f t="shared" si="1968"/>
        <v>6</v>
      </c>
      <c r="BW1280" s="146">
        <f t="shared" si="1969"/>
        <v>6</v>
      </c>
      <c r="BX1280" s="146">
        <f t="shared" si="1970"/>
        <v>6</v>
      </c>
      <c r="BY1280" s="146">
        <f t="shared" si="1971"/>
        <v>6</v>
      </c>
      <c r="BZ1280" s="146">
        <f t="shared" si="1972"/>
        <v>6</v>
      </c>
      <c r="CA1280" s="146">
        <f t="shared" si="1973"/>
        <v>6</v>
      </c>
      <c r="CB1280" s="146">
        <f t="shared" si="1974"/>
        <v>6</v>
      </c>
      <c r="CC1280" s="146">
        <f t="shared" si="1975"/>
        <v>6</v>
      </c>
      <c r="CD1280" s="146">
        <f t="shared" si="1976"/>
        <v>6</v>
      </c>
      <c r="CE1280" s="146">
        <f t="shared" si="1977"/>
        <v>6</v>
      </c>
      <c r="CF1280" s="146">
        <f t="shared" si="1978"/>
        <v>6</v>
      </c>
      <c r="CG1280" s="146">
        <f t="shared" si="1979"/>
        <v>6</v>
      </c>
      <c r="CH1280" s="146">
        <f t="shared" si="1980"/>
        <v>6</v>
      </c>
      <c r="CI1280" s="146">
        <f t="shared" si="1981"/>
        <v>0</v>
      </c>
      <c r="CJ1280" s="146">
        <f t="shared" si="1982"/>
        <v>0</v>
      </c>
      <c r="CK1280" s="146">
        <f t="shared" si="1983"/>
        <v>0</v>
      </c>
      <c r="CL1280" s="146">
        <f t="shared" si="1984"/>
        <v>0</v>
      </c>
      <c r="CM1280" s="146">
        <f t="shared" si="1985"/>
        <v>0</v>
      </c>
      <c r="CN1280" s="146">
        <f t="shared" si="1986"/>
        <v>0</v>
      </c>
      <c r="CO1280" s="146">
        <f t="shared" si="1987"/>
        <v>0</v>
      </c>
      <c r="CP1280" s="146">
        <f t="shared" si="1988"/>
        <v>0</v>
      </c>
      <c r="CQ1280" s="146">
        <f t="shared" si="1989"/>
        <v>0</v>
      </c>
      <c r="CR1280" s="146">
        <f t="shared" si="1990"/>
        <v>0</v>
      </c>
      <c r="CS1280" s="146">
        <f t="shared" si="1991"/>
        <v>0</v>
      </c>
      <c r="CT1280" s="146">
        <f t="shared" si="1992"/>
        <v>0</v>
      </c>
      <c r="CU1280" s="146">
        <f t="shared" si="1993"/>
        <v>0</v>
      </c>
      <c r="CV1280" s="146">
        <f t="shared" si="1994"/>
        <v>0</v>
      </c>
      <c r="CW1280" s="146">
        <f t="shared" si="1995"/>
        <v>0</v>
      </c>
      <c r="CX1280" s="146">
        <f t="shared" si="1996"/>
        <v>0</v>
      </c>
      <c r="CY1280" s="146">
        <f t="shared" si="1997"/>
        <v>0</v>
      </c>
      <c r="CZ1280" s="146">
        <f t="shared" si="1998"/>
        <v>0</v>
      </c>
      <c r="DA1280" s="146">
        <f t="shared" si="1999"/>
        <v>0</v>
      </c>
      <c r="DB1280" s="146">
        <f t="shared" si="2000"/>
        <v>0</v>
      </c>
      <c r="DC1280" s="146">
        <f t="shared" si="2001"/>
        <v>0</v>
      </c>
      <c r="DD1280" s="146">
        <f t="shared" si="2002"/>
        <v>0</v>
      </c>
      <c r="DE1280" s="146">
        <f t="shared" si="2003"/>
        <v>0</v>
      </c>
      <c r="DF1280" s="146">
        <f t="shared" si="2004"/>
        <v>0</v>
      </c>
      <c r="DG1280" s="146">
        <f t="shared" si="2005"/>
        <v>0</v>
      </c>
      <c r="DH1280" s="146">
        <f t="shared" si="2006"/>
        <v>0</v>
      </c>
      <c r="DI1280" s="146">
        <f t="shared" si="2007"/>
        <v>0</v>
      </c>
      <c r="DJ1280" s="146">
        <f t="shared" si="2008"/>
        <v>0</v>
      </c>
      <c r="DK1280" s="146">
        <f t="shared" si="2009"/>
        <v>0</v>
      </c>
      <c r="DL1280" s="146">
        <f t="shared" si="2010"/>
        <v>0</v>
      </c>
      <c r="DM1280" s="146">
        <f t="shared" si="2011"/>
        <v>0</v>
      </c>
      <c r="DN1280" s="65">
        <f t="shared" si="2048"/>
        <v>90</v>
      </c>
      <c r="DO1280" s="57">
        <f t="shared" si="2049"/>
        <v>90</v>
      </c>
      <c r="DP1280" s="57" t="str">
        <f t="shared" si="1947"/>
        <v/>
      </c>
      <c r="DQ1280" s="58" t="str">
        <f t="shared" si="1948"/>
        <v/>
      </c>
      <c r="DR1280" s="1">
        <f t="shared" si="2050"/>
        <v>1</v>
      </c>
      <c r="DS1280" s="168" t="e">
        <f>IF(AND(DR1280=#REF!,BL1280=#REF!),'Tiến độ'!D1280,"")</f>
        <v>#REF!</v>
      </c>
    </row>
    <row r="1281" spans="1:123" ht="11.25" customHeight="1">
      <c r="A1281" s="309"/>
      <c r="B1281" s="312"/>
      <c r="C1281" s="254" t="s">
        <v>11956</v>
      </c>
      <c r="D1281" s="102" t="s">
        <v>11958</v>
      </c>
      <c r="E1281" s="103">
        <v>3</v>
      </c>
      <c r="F1281" s="104">
        <v>45</v>
      </c>
      <c r="G1281" s="105"/>
      <c r="H1281" s="106"/>
      <c r="I1281" s="107"/>
      <c r="J1281" s="28"/>
      <c r="K1281" s="108"/>
      <c r="L1281" s="109"/>
      <c r="M1281" s="109"/>
      <c r="N1281" s="110"/>
      <c r="O1281" s="108"/>
      <c r="P1281" s="109"/>
      <c r="Q1281" s="109">
        <v>3</v>
      </c>
      <c r="R1281" s="110">
        <v>3</v>
      </c>
      <c r="S1281" s="108">
        <v>3</v>
      </c>
      <c r="T1281" s="109">
        <v>3</v>
      </c>
      <c r="U1281" s="109">
        <v>3</v>
      </c>
      <c r="V1281" s="109">
        <v>3</v>
      </c>
      <c r="W1281" s="110">
        <v>3</v>
      </c>
      <c r="X1281" s="108">
        <v>3</v>
      </c>
      <c r="Y1281" s="109">
        <v>3</v>
      </c>
      <c r="Z1281" s="109">
        <v>3</v>
      </c>
      <c r="AA1281" s="110">
        <v>3</v>
      </c>
      <c r="AB1281" s="108">
        <v>3</v>
      </c>
      <c r="AC1281" s="109">
        <v>3</v>
      </c>
      <c r="AD1281" s="109">
        <v>3</v>
      </c>
      <c r="AE1281" s="110">
        <v>3</v>
      </c>
      <c r="AF1281" s="108"/>
      <c r="AG1281" s="109"/>
      <c r="AH1281" s="109"/>
      <c r="AI1281" s="362"/>
      <c r="AJ1281" s="363"/>
      <c r="AK1281" s="108" t="s">
        <v>166</v>
      </c>
      <c r="AL1281" s="109"/>
      <c r="AM1281" s="109"/>
      <c r="AN1281" s="110"/>
      <c r="AO1281" s="108"/>
      <c r="AP1281" s="109"/>
      <c r="AQ1281" s="109"/>
      <c r="AR1281" s="110"/>
      <c r="AS1281" s="111"/>
      <c r="AT1281" s="109"/>
      <c r="AU1281" s="109"/>
      <c r="AV1281" s="112"/>
      <c r="AW1281" s="108"/>
      <c r="AX1281" s="109"/>
      <c r="AY1281" s="109"/>
      <c r="AZ1281" s="109"/>
      <c r="BA1281" s="110"/>
      <c r="BB1281" s="111"/>
      <c r="BC1281" s="109"/>
      <c r="BD1281" s="109"/>
      <c r="BE1281" s="321"/>
      <c r="BF1281" s="322"/>
      <c r="BG1281" s="322"/>
      <c r="BH1281" s="322"/>
      <c r="BI1281" s="322"/>
      <c r="BJ1281" s="323"/>
      <c r="BK1281" s="48"/>
      <c r="BL1281" s="48"/>
      <c r="BN1281" s="146">
        <f t="shared" si="2013"/>
        <v>0</v>
      </c>
      <c r="BO1281" s="146">
        <f t="shared" si="1961"/>
        <v>0</v>
      </c>
      <c r="BP1281" s="146">
        <f t="shared" si="1962"/>
        <v>0</v>
      </c>
      <c r="BQ1281" s="146">
        <f t="shared" si="1963"/>
        <v>0</v>
      </c>
      <c r="BR1281" s="146">
        <f t="shared" si="1964"/>
        <v>0</v>
      </c>
      <c r="BS1281" s="146">
        <f t="shared" si="1965"/>
        <v>0</v>
      </c>
      <c r="BT1281" s="146">
        <f t="shared" si="1966"/>
        <v>0</v>
      </c>
      <c r="BU1281" s="146">
        <f t="shared" si="1967"/>
        <v>0</v>
      </c>
      <c r="BV1281" s="146">
        <f t="shared" si="1968"/>
        <v>0</v>
      </c>
      <c r="BW1281" s="146">
        <f t="shared" si="1969"/>
        <v>0</v>
      </c>
      <c r="BX1281" s="146">
        <f t="shared" si="1970"/>
        <v>0</v>
      </c>
      <c r="BY1281" s="146">
        <f t="shared" si="1971"/>
        <v>0</v>
      </c>
      <c r="BZ1281" s="146">
        <f t="shared" si="1972"/>
        <v>0</v>
      </c>
      <c r="CA1281" s="146">
        <f t="shared" si="1973"/>
        <v>0</v>
      </c>
      <c r="CB1281" s="146">
        <f t="shared" si="1974"/>
        <v>0</v>
      </c>
      <c r="CC1281" s="146">
        <f t="shared" si="1975"/>
        <v>0</v>
      </c>
      <c r="CD1281" s="146">
        <f t="shared" si="1976"/>
        <v>0</v>
      </c>
      <c r="CE1281" s="146">
        <f t="shared" si="1977"/>
        <v>0</v>
      </c>
      <c r="CF1281" s="146">
        <f t="shared" si="1978"/>
        <v>0</v>
      </c>
      <c r="CG1281" s="146">
        <f t="shared" si="1979"/>
        <v>0</v>
      </c>
      <c r="CH1281" s="146">
        <f t="shared" si="1980"/>
        <v>0</v>
      </c>
      <c r="CI1281" s="146">
        <f t="shared" si="1981"/>
        <v>0</v>
      </c>
      <c r="CJ1281" s="146">
        <f t="shared" si="1982"/>
        <v>0</v>
      </c>
      <c r="CK1281" s="146">
        <f t="shared" si="1983"/>
        <v>0</v>
      </c>
      <c r="CL1281" s="146">
        <f t="shared" si="1984"/>
        <v>0</v>
      </c>
      <c r="CM1281" s="146">
        <f t="shared" si="1985"/>
        <v>0</v>
      </c>
      <c r="CN1281" s="146">
        <f t="shared" si="1986"/>
        <v>0</v>
      </c>
      <c r="CO1281" s="146">
        <f t="shared" si="1987"/>
        <v>0</v>
      </c>
      <c r="CP1281" s="146">
        <f t="shared" si="1988"/>
        <v>0</v>
      </c>
      <c r="CQ1281" s="146">
        <f t="shared" si="1989"/>
        <v>0</v>
      </c>
      <c r="CR1281" s="146">
        <f t="shared" si="1990"/>
        <v>0</v>
      </c>
      <c r="CS1281" s="146">
        <f t="shared" si="1991"/>
        <v>0</v>
      </c>
      <c r="CT1281" s="146">
        <f t="shared" si="1992"/>
        <v>0</v>
      </c>
      <c r="CU1281" s="146">
        <f t="shared" si="1993"/>
        <v>0</v>
      </c>
      <c r="CV1281" s="146">
        <f t="shared" si="1994"/>
        <v>0</v>
      </c>
      <c r="CW1281" s="146">
        <f t="shared" si="1995"/>
        <v>0</v>
      </c>
      <c r="CX1281" s="146">
        <f t="shared" si="1996"/>
        <v>0</v>
      </c>
      <c r="CY1281" s="146">
        <f t="shared" si="1997"/>
        <v>0</v>
      </c>
      <c r="CZ1281" s="146">
        <f t="shared" si="1998"/>
        <v>0</v>
      </c>
      <c r="DA1281" s="146">
        <f t="shared" si="1999"/>
        <v>0</v>
      </c>
      <c r="DB1281" s="146">
        <f t="shared" si="2000"/>
        <v>0</v>
      </c>
      <c r="DC1281" s="146">
        <f t="shared" si="2001"/>
        <v>0</v>
      </c>
      <c r="DD1281" s="146">
        <f t="shared" si="2002"/>
        <v>0</v>
      </c>
      <c r="DE1281" s="146">
        <f t="shared" si="2003"/>
        <v>0</v>
      </c>
      <c r="DF1281" s="146">
        <f t="shared" si="2004"/>
        <v>0</v>
      </c>
      <c r="DG1281" s="146">
        <f t="shared" si="2005"/>
        <v>0</v>
      </c>
      <c r="DH1281" s="146">
        <f t="shared" si="2006"/>
        <v>0</v>
      </c>
      <c r="DI1281" s="146">
        <f t="shared" si="2007"/>
        <v>0</v>
      </c>
      <c r="DJ1281" s="146">
        <f t="shared" si="2008"/>
        <v>0</v>
      </c>
      <c r="DK1281" s="146">
        <f t="shared" si="2009"/>
        <v>0</v>
      </c>
      <c r="DL1281" s="146">
        <f t="shared" si="2010"/>
        <v>0</v>
      </c>
      <c r="DM1281" s="146">
        <f t="shared" si="2011"/>
        <v>0</v>
      </c>
      <c r="DN1281" s="65"/>
      <c r="DO1281" s="57"/>
      <c r="DP1281" s="57"/>
      <c r="DQ1281" s="58"/>
      <c r="DS1281" s="168" t="e">
        <f>IF(AND(DR1281=#REF!,BL1281=#REF!),'Tiến độ'!D1281,"")</f>
        <v>#REF!</v>
      </c>
    </row>
    <row r="1282" spans="1:123" ht="11.25" customHeight="1">
      <c r="A1282" s="309"/>
      <c r="B1282" s="312"/>
      <c r="C1282" s="254" t="s">
        <v>11957</v>
      </c>
      <c r="D1282" s="102" t="s">
        <v>11959</v>
      </c>
      <c r="E1282" s="103">
        <v>2</v>
      </c>
      <c r="F1282" s="104">
        <v>30</v>
      </c>
      <c r="G1282" s="105"/>
      <c r="H1282" s="106"/>
      <c r="I1282" s="107"/>
      <c r="J1282" s="28"/>
      <c r="K1282" s="108"/>
      <c r="L1282" s="109"/>
      <c r="M1282" s="109"/>
      <c r="N1282" s="110"/>
      <c r="O1282" s="108"/>
      <c r="P1282" s="109"/>
      <c r="Q1282" s="109">
        <v>2</v>
      </c>
      <c r="R1282" s="110">
        <v>2</v>
      </c>
      <c r="S1282" s="108">
        <v>2</v>
      </c>
      <c r="T1282" s="109">
        <v>2</v>
      </c>
      <c r="U1282" s="109">
        <v>2</v>
      </c>
      <c r="V1282" s="109">
        <v>2</v>
      </c>
      <c r="W1282" s="110">
        <v>2</v>
      </c>
      <c r="X1282" s="108">
        <v>2</v>
      </c>
      <c r="Y1282" s="109">
        <v>2</v>
      </c>
      <c r="Z1282" s="109">
        <v>2</v>
      </c>
      <c r="AA1282" s="110">
        <v>2</v>
      </c>
      <c r="AB1282" s="108">
        <v>2</v>
      </c>
      <c r="AC1282" s="109">
        <v>2</v>
      </c>
      <c r="AD1282" s="109">
        <v>2</v>
      </c>
      <c r="AE1282" s="110">
        <v>2</v>
      </c>
      <c r="AF1282" s="108"/>
      <c r="AG1282" s="109"/>
      <c r="AH1282" s="109"/>
      <c r="AI1282" s="362"/>
      <c r="AJ1282" s="363"/>
      <c r="AK1282" s="108" t="s">
        <v>166</v>
      </c>
      <c r="AL1282" s="109"/>
      <c r="AM1282" s="109"/>
      <c r="AN1282" s="110"/>
      <c r="AO1282" s="108"/>
      <c r="AP1282" s="109"/>
      <c r="AQ1282" s="109"/>
      <c r="AR1282" s="110"/>
      <c r="AS1282" s="111"/>
      <c r="AT1282" s="109"/>
      <c r="AU1282" s="109"/>
      <c r="AV1282" s="112"/>
      <c r="AW1282" s="108"/>
      <c r="AX1282" s="109"/>
      <c r="AY1282" s="109"/>
      <c r="AZ1282" s="109"/>
      <c r="BA1282" s="110"/>
      <c r="BB1282" s="111"/>
      <c r="BC1282" s="109"/>
      <c r="BD1282" s="109"/>
      <c r="BE1282" s="321"/>
      <c r="BF1282" s="322"/>
      <c r="BG1282" s="322"/>
      <c r="BH1282" s="322"/>
      <c r="BI1282" s="322"/>
      <c r="BJ1282" s="323"/>
      <c r="BK1282" s="48"/>
      <c r="BL1282" s="48"/>
      <c r="BN1282" s="146">
        <f t="shared" si="2013"/>
        <v>0</v>
      </c>
      <c r="BO1282" s="146">
        <f t="shared" si="1961"/>
        <v>0</v>
      </c>
      <c r="BP1282" s="146">
        <f t="shared" si="1962"/>
        <v>0</v>
      </c>
      <c r="BQ1282" s="146">
        <f t="shared" si="1963"/>
        <v>0</v>
      </c>
      <c r="BR1282" s="146">
        <f t="shared" si="1964"/>
        <v>0</v>
      </c>
      <c r="BS1282" s="146">
        <f t="shared" si="1965"/>
        <v>0</v>
      </c>
      <c r="BT1282" s="146">
        <f t="shared" si="1966"/>
        <v>0</v>
      </c>
      <c r="BU1282" s="146">
        <f t="shared" si="1967"/>
        <v>0</v>
      </c>
      <c r="BV1282" s="146">
        <f t="shared" si="1968"/>
        <v>0</v>
      </c>
      <c r="BW1282" s="146">
        <f t="shared" si="1969"/>
        <v>0</v>
      </c>
      <c r="BX1282" s="146">
        <f t="shared" si="1970"/>
        <v>0</v>
      </c>
      <c r="BY1282" s="146">
        <f t="shared" si="1971"/>
        <v>0</v>
      </c>
      <c r="BZ1282" s="146">
        <f t="shared" si="1972"/>
        <v>0</v>
      </c>
      <c r="CA1282" s="146">
        <f t="shared" si="1973"/>
        <v>0</v>
      </c>
      <c r="CB1282" s="146">
        <f t="shared" si="1974"/>
        <v>0</v>
      </c>
      <c r="CC1282" s="146">
        <f t="shared" si="1975"/>
        <v>0</v>
      </c>
      <c r="CD1282" s="146">
        <f t="shared" si="1976"/>
        <v>0</v>
      </c>
      <c r="CE1282" s="146">
        <f t="shared" si="1977"/>
        <v>0</v>
      </c>
      <c r="CF1282" s="146">
        <f t="shared" si="1978"/>
        <v>0</v>
      </c>
      <c r="CG1282" s="146">
        <f t="shared" si="1979"/>
        <v>0</v>
      </c>
      <c r="CH1282" s="146">
        <f t="shared" si="1980"/>
        <v>0</v>
      </c>
      <c r="CI1282" s="146">
        <f t="shared" si="1981"/>
        <v>0</v>
      </c>
      <c r="CJ1282" s="146">
        <f t="shared" si="1982"/>
        <v>0</v>
      </c>
      <c r="CK1282" s="146">
        <f t="shared" si="1983"/>
        <v>0</v>
      </c>
      <c r="CL1282" s="146">
        <f t="shared" si="1984"/>
        <v>0</v>
      </c>
      <c r="CM1282" s="146">
        <f t="shared" si="1985"/>
        <v>0</v>
      </c>
      <c r="CN1282" s="146">
        <f t="shared" si="1986"/>
        <v>0</v>
      </c>
      <c r="CO1282" s="146">
        <f t="shared" si="1987"/>
        <v>0</v>
      </c>
      <c r="CP1282" s="146">
        <f t="shared" si="1988"/>
        <v>0</v>
      </c>
      <c r="CQ1282" s="146">
        <f t="shared" si="1989"/>
        <v>0</v>
      </c>
      <c r="CR1282" s="146">
        <f t="shared" si="1990"/>
        <v>0</v>
      </c>
      <c r="CS1282" s="146">
        <f t="shared" si="1991"/>
        <v>0</v>
      </c>
      <c r="CT1282" s="146">
        <f t="shared" si="1992"/>
        <v>0</v>
      </c>
      <c r="CU1282" s="146">
        <f t="shared" si="1993"/>
        <v>0</v>
      </c>
      <c r="CV1282" s="146">
        <f t="shared" si="1994"/>
        <v>0</v>
      </c>
      <c r="CW1282" s="146">
        <f t="shared" si="1995"/>
        <v>0</v>
      </c>
      <c r="CX1282" s="146">
        <f t="shared" si="1996"/>
        <v>0</v>
      </c>
      <c r="CY1282" s="146">
        <f t="shared" si="1997"/>
        <v>0</v>
      </c>
      <c r="CZ1282" s="146">
        <f t="shared" si="1998"/>
        <v>0</v>
      </c>
      <c r="DA1282" s="146">
        <f t="shared" si="1999"/>
        <v>0</v>
      </c>
      <c r="DB1282" s="146">
        <f t="shared" si="2000"/>
        <v>0</v>
      </c>
      <c r="DC1282" s="146">
        <f t="shared" si="2001"/>
        <v>0</v>
      </c>
      <c r="DD1282" s="146">
        <f t="shared" si="2002"/>
        <v>0</v>
      </c>
      <c r="DE1282" s="146">
        <f t="shared" si="2003"/>
        <v>0</v>
      </c>
      <c r="DF1282" s="146">
        <f t="shared" si="2004"/>
        <v>0</v>
      </c>
      <c r="DG1282" s="146">
        <f t="shared" si="2005"/>
        <v>0</v>
      </c>
      <c r="DH1282" s="146">
        <f t="shared" si="2006"/>
        <v>0</v>
      </c>
      <c r="DI1282" s="146">
        <f t="shared" si="2007"/>
        <v>0</v>
      </c>
      <c r="DJ1282" s="146">
        <f t="shared" si="2008"/>
        <v>0</v>
      </c>
      <c r="DK1282" s="146">
        <f t="shared" si="2009"/>
        <v>0</v>
      </c>
      <c r="DL1282" s="146">
        <f t="shared" si="2010"/>
        <v>0</v>
      </c>
      <c r="DM1282" s="146">
        <f t="shared" si="2011"/>
        <v>0</v>
      </c>
      <c r="DN1282" s="65"/>
      <c r="DO1282" s="57"/>
      <c r="DP1282" s="57"/>
      <c r="DQ1282" s="58"/>
      <c r="DS1282" s="168" t="e">
        <f>IF(AND(DR1282=#REF!,BL1282=#REF!),'Tiến độ'!D1282,"")</f>
        <v>#REF!</v>
      </c>
    </row>
    <row r="1283" spans="1:123" ht="11.25" customHeight="1">
      <c r="A1283" s="309"/>
      <c r="B1283" s="312"/>
      <c r="C1283" s="254" t="s">
        <v>11961</v>
      </c>
      <c r="D1283" s="102" t="s">
        <v>11960</v>
      </c>
      <c r="E1283" s="103">
        <v>3</v>
      </c>
      <c r="F1283" s="104">
        <v>15</v>
      </c>
      <c r="G1283" s="105">
        <v>60</v>
      </c>
      <c r="H1283" s="106"/>
      <c r="I1283" s="107"/>
      <c r="J1283" s="28"/>
      <c r="K1283" s="108"/>
      <c r="L1283" s="109"/>
      <c r="M1283" s="109"/>
      <c r="N1283" s="110"/>
      <c r="O1283" s="108"/>
      <c r="P1283" s="109"/>
      <c r="Q1283" s="109">
        <v>5</v>
      </c>
      <c r="R1283" s="110">
        <v>5</v>
      </c>
      <c r="S1283" s="108">
        <v>5</v>
      </c>
      <c r="T1283" s="109">
        <v>5</v>
      </c>
      <c r="U1283" s="109">
        <v>5</v>
      </c>
      <c r="V1283" s="109">
        <v>5</v>
      </c>
      <c r="W1283" s="110">
        <v>5</v>
      </c>
      <c r="X1283" s="108">
        <v>5</v>
      </c>
      <c r="Y1283" s="109">
        <v>5</v>
      </c>
      <c r="Z1283" s="109">
        <v>5</v>
      </c>
      <c r="AA1283" s="110">
        <v>5</v>
      </c>
      <c r="AB1283" s="108">
        <v>5</v>
      </c>
      <c r="AC1283" s="109">
        <v>5</v>
      </c>
      <c r="AD1283" s="109">
        <v>5</v>
      </c>
      <c r="AE1283" s="110">
        <v>5</v>
      </c>
      <c r="AF1283" s="108"/>
      <c r="AG1283" s="109"/>
      <c r="AH1283" s="109"/>
      <c r="AI1283" s="362"/>
      <c r="AJ1283" s="363"/>
      <c r="AK1283" s="108" t="s">
        <v>166</v>
      </c>
      <c r="AL1283" s="109"/>
      <c r="AM1283" s="109"/>
      <c r="AN1283" s="110"/>
      <c r="AO1283" s="108"/>
      <c r="AP1283" s="109"/>
      <c r="AQ1283" s="109"/>
      <c r="AR1283" s="110"/>
      <c r="AS1283" s="111"/>
      <c r="AT1283" s="109"/>
      <c r="AU1283" s="109"/>
      <c r="AV1283" s="112"/>
      <c r="AW1283" s="108"/>
      <c r="AX1283" s="109"/>
      <c r="AY1283" s="109"/>
      <c r="AZ1283" s="109"/>
      <c r="BA1283" s="110"/>
      <c r="BB1283" s="111"/>
      <c r="BC1283" s="109"/>
      <c r="BD1283" s="109"/>
      <c r="BE1283" s="321"/>
      <c r="BF1283" s="322"/>
      <c r="BG1283" s="322"/>
      <c r="BH1283" s="322"/>
      <c r="BI1283" s="322"/>
      <c r="BJ1283" s="323"/>
      <c r="BK1283" s="48"/>
      <c r="BL1283" s="48"/>
      <c r="BN1283" s="146">
        <f t="shared" si="2013"/>
        <v>0</v>
      </c>
      <c r="BO1283" s="146">
        <f t="shared" si="1961"/>
        <v>0</v>
      </c>
      <c r="BP1283" s="146">
        <f t="shared" si="1962"/>
        <v>0</v>
      </c>
      <c r="BQ1283" s="146">
        <f t="shared" si="1963"/>
        <v>0</v>
      </c>
      <c r="BR1283" s="146">
        <f t="shared" si="1964"/>
        <v>0</v>
      </c>
      <c r="BS1283" s="146">
        <f t="shared" si="1965"/>
        <v>0</v>
      </c>
      <c r="BT1283" s="146">
        <f t="shared" si="1966"/>
        <v>0</v>
      </c>
      <c r="BU1283" s="146">
        <f t="shared" si="1967"/>
        <v>0</v>
      </c>
      <c r="BV1283" s="146">
        <f t="shared" si="1968"/>
        <v>0</v>
      </c>
      <c r="BW1283" s="146">
        <f t="shared" si="1969"/>
        <v>0</v>
      </c>
      <c r="BX1283" s="146">
        <f t="shared" si="1970"/>
        <v>0</v>
      </c>
      <c r="BY1283" s="146">
        <f t="shared" si="1971"/>
        <v>0</v>
      </c>
      <c r="BZ1283" s="146">
        <f t="shared" si="1972"/>
        <v>0</v>
      </c>
      <c r="CA1283" s="146">
        <f t="shared" si="1973"/>
        <v>0</v>
      </c>
      <c r="CB1283" s="146">
        <f t="shared" si="1974"/>
        <v>0</v>
      </c>
      <c r="CC1283" s="146">
        <f t="shared" si="1975"/>
        <v>0</v>
      </c>
      <c r="CD1283" s="146">
        <f t="shared" si="1976"/>
        <v>0</v>
      </c>
      <c r="CE1283" s="146">
        <f t="shared" si="1977"/>
        <v>0</v>
      </c>
      <c r="CF1283" s="146">
        <f t="shared" si="1978"/>
        <v>0</v>
      </c>
      <c r="CG1283" s="146">
        <f t="shared" si="1979"/>
        <v>0</v>
      </c>
      <c r="CH1283" s="146">
        <f t="shared" si="1980"/>
        <v>0</v>
      </c>
      <c r="CI1283" s="146">
        <f t="shared" si="1981"/>
        <v>0</v>
      </c>
      <c r="CJ1283" s="146">
        <f t="shared" si="1982"/>
        <v>0</v>
      </c>
      <c r="CK1283" s="146">
        <f t="shared" si="1983"/>
        <v>0</v>
      </c>
      <c r="CL1283" s="146">
        <f t="shared" si="1984"/>
        <v>0</v>
      </c>
      <c r="CM1283" s="146">
        <f t="shared" si="1985"/>
        <v>0</v>
      </c>
      <c r="CN1283" s="146">
        <f t="shared" si="1986"/>
        <v>0</v>
      </c>
      <c r="CO1283" s="146">
        <f t="shared" si="1987"/>
        <v>0</v>
      </c>
      <c r="CP1283" s="146">
        <f t="shared" si="1988"/>
        <v>0</v>
      </c>
      <c r="CQ1283" s="146">
        <f t="shared" si="1989"/>
        <v>0</v>
      </c>
      <c r="CR1283" s="146">
        <f t="shared" si="1990"/>
        <v>0</v>
      </c>
      <c r="CS1283" s="146">
        <f t="shared" si="1991"/>
        <v>0</v>
      </c>
      <c r="CT1283" s="146">
        <f t="shared" si="1992"/>
        <v>0</v>
      </c>
      <c r="CU1283" s="146">
        <f t="shared" si="1993"/>
        <v>0</v>
      </c>
      <c r="CV1283" s="146">
        <f t="shared" si="1994"/>
        <v>0</v>
      </c>
      <c r="CW1283" s="146">
        <f t="shared" si="1995"/>
        <v>0</v>
      </c>
      <c r="CX1283" s="146">
        <f t="shared" si="1996"/>
        <v>0</v>
      </c>
      <c r="CY1283" s="146">
        <f t="shared" si="1997"/>
        <v>0</v>
      </c>
      <c r="CZ1283" s="146">
        <f t="shared" si="1998"/>
        <v>0</v>
      </c>
      <c r="DA1283" s="146">
        <f t="shared" si="1999"/>
        <v>0</v>
      </c>
      <c r="DB1283" s="146">
        <f t="shared" si="2000"/>
        <v>0</v>
      </c>
      <c r="DC1283" s="146">
        <f t="shared" si="2001"/>
        <v>0</v>
      </c>
      <c r="DD1283" s="146">
        <f t="shared" si="2002"/>
        <v>0</v>
      </c>
      <c r="DE1283" s="146">
        <f t="shared" si="2003"/>
        <v>0</v>
      </c>
      <c r="DF1283" s="146">
        <f t="shared" si="2004"/>
        <v>0</v>
      </c>
      <c r="DG1283" s="146">
        <f t="shared" si="2005"/>
        <v>0</v>
      </c>
      <c r="DH1283" s="146">
        <f t="shared" si="2006"/>
        <v>0</v>
      </c>
      <c r="DI1283" s="146">
        <f t="shared" si="2007"/>
        <v>0</v>
      </c>
      <c r="DJ1283" s="146">
        <f t="shared" si="2008"/>
        <v>0</v>
      </c>
      <c r="DK1283" s="146">
        <f t="shared" si="2009"/>
        <v>0</v>
      </c>
      <c r="DL1283" s="146">
        <f t="shared" si="2010"/>
        <v>0</v>
      </c>
      <c r="DM1283" s="146">
        <f t="shared" si="2011"/>
        <v>0</v>
      </c>
      <c r="DN1283" s="65"/>
      <c r="DO1283" s="57"/>
      <c r="DP1283" s="57"/>
      <c r="DQ1283" s="58"/>
      <c r="DS1283" s="168" t="e">
        <f>IF(AND(DR1283=#REF!,BL1283=#REF!),'Tiến độ'!D1283,"")</f>
        <v>#REF!</v>
      </c>
    </row>
    <row r="1284" spans="1:123" ht="11.25" customHeight="1">
      <c r="A1284" s="309"/>
      <c r="B1284" s="312"/>
      <c r="C1284" s="254" t="s">
        <v>11964</v>
      </c>
      <c r="D1284" s="102" t="s">
        <v>11962</v>
      </c>
      <c r="E1284" s="103">
        <v>2</v>
      </c>
      <c r="F1284" s="104"/>
      <c r="G1284" s="105">
        <v>60</v>
      </c>
      <c r="H1284" s="106"/>
      <c r="I1284" s="107"/>
      <c r="J1284" s="28"/>
      <c r="K1284" s="108"/>
      <c r="L1284" s="109"/>
      <c r="M1284" s="109"/>
      <c r="N1284" s="110"/>
      <c r="O1284" s="108"/>
      <c r="P1284" s="109"/>
      <c r="Q1284" s="109">
        <v>4</v>
      </c>
      <c r="R1284" s="110">
        <v>4</v>
      </c>
      <c r="S1284" s="108">
        <v>4</v>
      </c>
      <c r="T1284" s="109">
        <v>4</v>
      </c>
      <c r="U1284" s="109">
        <v>4</v>
      </c>
      <c r="V1284" s="109">
        <v>4</v>
      </c>
      <c r="W1284" s="110">
        <v>4</v>
      </c>
      <c r="X1284" s="108">
        <v>4</v>
      </c>
      <c r="Y1284" s="109">
        <v>4</v>
      </c>
      <c r="Z1284" s="109">
        <v>4</v>
      </c>
      <c r="AA1284" s="110">
        <v>4</v>
      </c>
      <c r="AB1284" s="108">
        <v>4</v>
      </c>
      <c r="AC1284" s="109">
        <v>4</v>
      </c>
      <c r="AD1284" s="109">
        <v>4</v>
      </c>
      <c r="AE1284" s="110">
        <v>4</v>
      </c>
      <c r="AF1284" s="108"/>
      <c r="AG1284" s="109"/>
      <c r="AH1284" s="109"/>
      <c r="AI1284" s="362"/>
      <c r="AJ1284" s="363"/>
      <c r="AK1284" s="108" t="s">
        <v>166</v>
      </c>
      <c r="AL1284" s="109"/>
      <c r="AM1284" s="109"/>
      <c r="AN1284" s="110"/>
      <c r="AO1284" s="108"/>
      <c r="AP1284" s="109"/>
      <c r="AQ1284" s="109"/>
      <c r="AR1284" s="110"/>
      <c r="AS1284" s="111"/>
      <c r="AT1284" s="109"/>
      <c r="AU1284" s="109"/>
      <c r="AV1284" s="112"/>
      <c r="AW1284" s="108"/>
      <c r="AX1284" s="109"/>
      <c r="AY1284" s="109"/>
      <c r="AZ1284" s="109"/>
      <c r="BA1284" s="110"/>
      <c r="BB1284" s="111"/>
      <c r="BC1284" s="109"/>
      <c r="BD1284" s="109"/>
      <c r="BE1284" s="321"/>
      <c r="BF1284" s="322"/>
      <c r="BG1284" s="322"/>
      <c r="BH1284" s="322"/>
      <c r="BI1284" s="322"/>
      <c r="BJ1284" s="323"/>
      <c r="BK1284" s="48"/>
      <c r="BL1284" s="48"/>
      <c r="BN1284" s="146">
        <f t="shared" si="2013"/>
        <v>0</v>
      </c>
      <c r="BO1284" s="146">
        <f t="shared" si="1961"/>
        <v>0</v>
      </c>
      <c r="BP1284" s="146">
        <f t="shared" si="1962"/>
        <v>0</v>
      </c>
      <c r="BQ1284" s="146">
        <f t="shared" si="1963"/>
        <v>0</v>
      </c>
      <c r="BR1284" s="146">
        <f t="shared" si="1964"/>
        <v>0</v>
      </c>
      <c r="BS1284" s="146">
        <f t="shared" si="1965"/>
        <v>0</v>
      </c>
      <c r="BT1284" s="146">
        <f t="shared" si="1966"/>
        <v>0</v>
      </c>
      <c r="BU1284" s="146">
        <f t="shared" si="1967"/>
        <v>0</v>
      </c>
      <c r="BV1284" s="146">
        <f t="shared" si="1968"/>
        <v>0</v>
      </c>
      <c r="BW1284" s="146">
        <f t="shared" si="1969"/>
        <v>0</v>
      </c>
      <c r="BX1284" s="146">
        <f t="shared" si="1970"/>
        <v>0</v>
      </c>
      <c r="BY1284" s="146">
        <f t="shared" si="1971"/>
        <v>0</v>
      </c>
      <c r="BZ1284" s="146">
        <f t="shared" si="1972"/>
        <v>0</v>
      </c>
      <c r="CA1284" s="146">
        <f t="shared" si="1973"/>
        <v>0</v>
      </c>
      <c r="CB1284" s="146">
        <f t="shared" si="1974"/>
        <v>0</v>
      </c>
      <c r="CC1284" s="146">
        <f t="shared" si="1975"/>
        <v>0</v>
      </c>
      <c r="CD1284" s="146">
        <f t="shared" si="1976"/>
        <v>0</v>
      </c>
      <c r="CE1284" s="146">
        <f t="shared" si="1977"/>
        <v>0</v>
      </c>
      <c r="CF1284" s="146">
        <f t="shared" si="1978"/>
        <v>0</v>
      </c>
      <c r="CG1284" s="146">
        <f t="shared" si="1979"/>
        <v>0</v>
      </c>
      <c r="CH1284" s="146">
        <f t="shared" si="1980"/>
        <v>0</v>
      </c>
      <c r="CI1284" s="146">
        <f t="shared" si="1981"/>
        <v>0</v>
      </c>
      <c r="CJ1284" s="146">
        <f t="shared" si="1982"/>
        <v>0</v>
      </c>
      <c r="CK1284" s="146">
        <f t="shared" si="1983"/>
        <v>0</v>
      </c>
      <c r="CL1284" s="146">
        <f t="shared" si="1984"/>
        <v>0</v>
      </c>
      <c r="CM1284" s="146">
        <f t="shared" si="1985"/>
        <v>0</v>
      </c>
      <c r="CN1284" s="146">
        <f t="shared" si="1986"/>
        <v>0</v>
      </c>
      <c r="CO1284" s="146">
        <f t="shared" si="1987"/>
        <v>0</v>
      </c>
      <c r="CP1284" s="146">
        <f t="shared" si="1988"/>
        <v>0</v>
      </c>
      <c r="CQ1284" s="146">
        <f t="shared" si="1989"/>
        <v>0</v>
      </c>
      <c r="CR1284" s="146">
        <f t="shared" si="1990"/>
        <v>0</v>
      </c>
      <c r="CS1284" s="146">
        <f t="shared" si="1991"/>
        <v>0</v>
      </c>
      <c r="CT1284" s="146">
        <f t="shared" si="1992"/>
        <v>0</v>
      </c>
      <c r="CU1284" s="146">
        <f t="shared" si="1993"/>
        <v>0</v>
      </c>
      <c r="CV1284" s="146">
        <f t="shared" si="1994"/>
        <v>0</v>
      </c>
      <c r="CW1284" s="146">
        <f t="shared" si="1995"/>
        <v>0</v>
      </c>
      <c r="CX1284" s="146">
        <f t="shared" si="1996"/>
        <v>0</v>
      </c>
      <c r="CY1284" s="146">
        <f t="shared" si="1997"/>
        <v>0</v>
      </c>
      <c r="CZ1284" s="146">
        <f t="shared" si="1998"/>
        <v>0</v>
      </c>
      <c r="DA1284" s="146">
        <f t="shared" si="1999"/>
        <v>0</v>
      </c>
      <c r="DB1284" s="146">
        <f t="shared" si="2000"/>
        <v>0</v>
      </c>
      <c r="DC1284" s="146">
        <f t="shared" si="2001"/>
        <v>0</v>
      </c>
      <c r="DD1284" s="146">
        <f t="shared" si="2002"/>
        <v>0</v>
      </c>
      <c r="DE1284" s="146">
        <f t="shared" si="2003"/>
        <v>0</v>
      </c>
      <c r="DF1284" s="146">
        <f t="shared" si="2004"/>
        <v>0</v>
      </c>
      <c r="DG1284" s="146">
        <f t="shared" si="2005"/>
        <v>0</v>
      </c>
      <c r="DH1284" s="146">
        <f t="shared" si="2006"/>
        <v>0</v>
      </c>
      <c r="DI1284" s="146">
        <f t="shared" si="2007"/>
        <v>0</v>
      </c>
      <c r="DJ1284" s="146">
        <f t="shared" si="2008"/>
        <v>0</v>
      </c>
      <c r="DK1284" s="146">
        <f t="shared" si="2009"/>
        <v>0</v>
      </c>
      <c r="DL1284" s="146">
        <f t="shared" si="2010"/>
        <v>0</v>
      </c>
      <c r="DM1284" s="146">
        <f t="shared" si="2011"/>
        <v>0</v>
      </c>
      <c r="DN1284" s="65"/>
      <c r="DO1284" s="57"/>
      <c r="DP1284" s="57"/>
      <c r="DQ1284" s="58"/>
      <c r="DS1284" s="168" t="e">
        <f>IF(AND(DR1284=#REF!,BL1284=#REF!),'Tiến độ'!D1284,"")</f>
        <v>#REF!</v>
      </c>
    </row>
    <row r="1285" spans="1:123" ht="11.25" customHeight="1">
      <c r="A1285" s="309"/>
      <c r="B1285" s="312"/>
      <c r="C1285" s="254" t="s">
        <v>11963</v>
      </c>
      <c r="D1285" s="102" t="s">
        <v>11965</v>
      </c>
      <c r="E1285" s="103">
        <v>2</v>
      </c>
      <c r="F1285" s="104"/>
      <c r="G1285" s="105">
        <v>60</v>
      </c>
      <c r="H1285" s="106"/>
      <c r="I1285" s="107"/>
      <c r="J1285" s="28"/>
      <c r="K1285" s="108"/>
      <c r="L1285" s="109"/>
      <c r="M1285" s="109"/>
      <c r="N1285" s="110"/>
      <c r="O1285" s="108"/>
      <c r="P1285" s="109"/>
      <c r="Q1285" s="109">
        <v>4</v>
      </c>
      <c r="R1285" s="110">
        <v>4</v>
      </c>
      <c r="S1285" s="108">
        <v>4</v>
      </c>
      <c r="T1285" s="109">
        <v>4</v>
      </c>
      <c r="U1285" s="109">
        <v>4</v>
      </c>
      <c r="V1285" s="109">
        <v>4</v>
      </c>
      <c r="W1285" s="110">
        <v>4</v>
      </c>
      <c r="X1285" s="108">
        <v>4</v>
      </c>
      <c r="Y1285" s="109">
        <v>4</v>
      </c>
      <c r="Z1285" s="109">
        <v>4</v>
      </c>
      <c r="AA1285" s="110">
        <v>4</v>
      </c>
      <c r="AB1285" s="108">
        <v>4</v>
      </c>
      <c r="AC1285" s="109">
        <v>4</v>
      </c>
      <c r="AD1285" s="109">
        <v>4</v>
      </c>
      <c r="AE1285" s="110">
        <v>4</v>
      </c>
      <c r="AF1285" s="108"/>
      <c r="AG1285" s="109"/>
      <c r="AH1285" s="109"/>
      <c r="AI1285" s="362"/>
      <c r="AJ1285" s="363"/>
      <c r="AK1285" s="108" t="s">
        <v>166</v>
      </c>
      <c r="AL1285" s="109"/>
      <c r="AM1285" s="109"/>
      <c r="AN1285" s="110"/>
      <c r="AO1285" s="108"/>
      <c r="AP1285" s="109"/>
      <c r="AQ1285" s="109"/>
      <c r="AR1285" s="110"/>
      <c r="AS1285" s="111"/>
      <c r="AT1285" s="109"/>
      <c r="AU1285" s="109"/>
      <c r="AV1285" s="112"/>
      <c r="AW1285" s="108"/>
      <c r="AX1285" s="109"/>
      <c r="AY1285" s="109"/>
      <c r="AZ1285" s="109"/>
      <c r="BA1285" s="110"/>
      <c r="BB1285" s="111"/>
      <c r="BC1285" s="109"/>
      <c r="BD1285" s="109"/>
      <c r="BE1285" s="321"/>
      <c r="BF1285" s="322"/>
      <c r="BG1285" s="322"/>
      <c r="BH1285" s="322"/>
      <c r="BI1285" s="322"/>
      <c r="BJ1285" s="323"/>
      <c r="BK1285" s="48"/>
      <c r="BL1285" s="48"/>
      <c r="BN1285" s="146">
        <f t="shared" si="2013"/>
        <v>0</v>
      </c>
      <c r="BO1285" s="146">
        <f t="shared" si="1961"/>
        <v>0</v>
      </c>
      <c r="BP1285" s="146">
        <f t="shared" si="1962"/>
        <v>0</v>
      </c>
      <c r="BQ1285" s="146">
        <f t="shared" si="1963"/>
        <v>0</v>
      </c>
      <c r="BR1285" s="146">
        <f t="shared" si="1964"/>
        <v>0</v>
      </c>
      <c r="BS1285" s="146">
        <f t="shared" si="1965"/>
        <v>0</v>
      </c>
      <c r="BT1285" s="146">
        <f t="shared" si="1966"/>
        <v>0</v>
      </c>
      <c r="BU1285" s="146">
        <f t="shared" si="1967"/>
        <v>0</v>
      </c>
      <c r="BV1285" s="146">
        <f t="shared" si="1968"/>
        <v>0</v>
      </c>
      <c r="BW1285" s="146">
        <f t="shared" si="1969"/>
        <v>0</v>
      </c>
      <c r="BX1285" s="146">
        <f t="shared" si="1970"/>
        <v>0</v>
      </c>
      <c r="BY1285" s="146">
        <f t="shared" si="1971"/>
        <v>0</v>
      </c>
      <c r="BZ1285" s="146">
        <f t="shared" si="1972"/>
        <v>0</v>
      </c>
      <c r="CA1285" s="146">
        <f t="shared" si="1973"/>
        <v>0</v>
      </c>
      <c r="CB1285" s="146">
        <f t="shared" si="1974"/>
        <v>0</v>
      </c>
      <c r="CC1285" s="146">
        <f t="shared" si="1975"/>
        <v>0</v>
      </c>
      <c r="CD1285" s="146">
        <f t="shared" si="1976"/>
        <v>0</v>
      </c>
      <c r="CE1285" s="146">
        <f t="shared" si="1977"/>
        <v>0</v>
      </c>
      <c r="CF1285" s="146">
        <f t="shared" si="1978"/>
        <v>0</v>
      </c>
      <c r="CG1285" s="146">
        <f t="shared" si="1979"/>
        <v>0</v>
      </c>
      <c r="CH1285" s="146">
        <f t="shared" si="1980"/>
        <v>0</v>
      </c>
      <c r="CI1285" s="146">
        <f t="shared" si="1981"/>
        <v>0</v>
      </c>
      <c r="CJ1285" s="146">
        <f t="shared" si="1982"/>
        <v>0</v>
      </c>
      <c r="CK1285" s="146">
        <f t="shared" si="1983"/>
        <v>0</v>
      </c>
      <c r="CL1285" s="146">
        <f t="shared" si="1984"/>
        <v>0</v>
      </c>
      <c r="CM1285" s="146">
        <f t="shared" si="1985"/>
        <v>0</v>
      </c>
      <c r="CN1285" s="146">
        <f t="shared" si="1986"/>
        <v>0</v>
      </c>
      <c r="CO1285" s="146">
        <f t="shared" si="1987"/>
        <v>0</v>
      </c>
      <c r="CP1285" s="146">
        <f t="shared" si="1988"/>
        <v>0</v>
      </c>
      <c r="CQ1285" s="146">
        <f t="shared" si="1989"/>
        <v>0</v>
      </c>
      <c r="CR1285" s="146">
        <f t="shared" si="1990"/>
        <v>0</v>
      </c>
      <c r="CS1285" s="146">
        <f t="shared" si="1991"/>
        <v>0</v>
      </c>
      <c r="CT1285" s="146">
        <f t="shared" si="1992"/>
        <v>0</v>
      </c>
      <c r="CU1285" s="146">
        <f t="shared" si="1993"/>
        <v>0</v>
      </c>
      <c r="CV1285" s="146">
        <f t="shared" si="1994"/>
        <v>0</v>
      </c>
      <c r="CW1285" s="146">
        <f t="shared" si="1995"/>
        <v>0</v>
      </c>
      <c r="CX1285" s="146">
        <f t="shared" si="1996"/>
        <v>0</v>
      </c>
      <c r="CY1285" s="146">
        <f t="shared" si="1997"/>
        <v>0</v>
      </c>
      <c r="CZ1285" s="146">
        <f t="shared" si="1998"/>
        <v>0</v>
      </c>
      <c r="DA1285" s="146">
        <f t="shared" si="1999"/>
        <v>0</v>
      </c>
      <c r="DB1285" s="146">
        <f t="shared" si="2000"/>
        <v>0</v>
      </c>
      <c r="DC1285" s="146">
        <f t="shared" si="2001"/>
        <v>0</v>
      </c>
      <c r="DD1285" s="146">
        <f t="shared" si="2002"/>
        <v>0</v>
      </c>
      <c r="DE1285" s="146">
        <f t="shared" si="2003"/>
        <v>0</v>
      </c>
      <c r="DF1285" s="146">
        <f t="shared" si="2004"/>
        <v>0</v>
      </c>
      <c r="DG1285" s="146">
        <f t="shared" si="2005"/>
        <v>0</v>
      </c>
      <c r="DH1285" s="146">
        <f t="shared" si="2006"/>
        <v>0</v>
      </c>
      <c r="DI1285" s="146">
        <f t="shared" si="2007"/>
        <v>0</v>
      </c>
      <c r="DJ1285" s="146">
        <f t="shared" si="2008"/>
        <v>0</v>
      </c>
      <c r="DK1285" s="146">
        <f t="shared" si="2009"/>
        <v>0</v>
      </c>
      <c r="DL1285" s="146">
        <f t="shared" si="2010"/>
        <v>0</v>
      </c>
      <c r="DM1285" s="146">
        <f t="shared" si="2011"/>
        <v>0</v>
      </c>
      <c r="DN1285" s="65"/>
      <c r="DO1285" s="57"/>
      <c r="DP1285" s="57"/>
      <c r="DQ1285" s="58"/>
      <c r="DS1285" s="168" t="e">
        <f>IF(AND(DR1285=#REF!,BL1285=#REF!),'Tiến độ'!D1285,"")</f>
        <v>#REF!</v>
      </c>
    </row>
    <row r="1286" spans="1:123" ht="11.25" customHeight="1">
      <c r="A1286" s="309"/>
      <c r="B1286" s="312"/>
      <c r="C1286" s="101" t="s">
        <v>16</v>
      </c>
      <c r="D1286" s="102" t="s">
        <v>242</v>
      </c>
      <c r="E1286" s="103">
        <v>2</v>
      </c>
      <c r="F1286" s="104">
        <v>39</v>
      </c>
      <c r="G1286" s="105"/>
      <c r="H1286" s="106">
        <f>H1280</f>
        <v>3</v>
      </c>
      <c r="I1286" s="107">
        <f>I1280</f>
        <v>0</v>
      </c>
      <c r="J1286" s="28"/>
      <c r="K1286" s="108"/>
      <c r="L1286" s="109"/>
      <c r="M1286" s="109"/>
      <c r="N1286" s="110"/>
      <c r="O1286" s="108"/>
      <c r="P1286" s="109"/>
      <c r="Q1286" s="109"/>
      <c r="R1286" s="110"/>
      <c r="S1286" s="108"/>
      <c r="T1286" s="109"/>
      <c r="U1286" s="109"/>
      <c r="V1286" s="109"/>
      <c r="W1286" s="110"/>
      <c r="X1286" s="108"/>
      <c r="Y1286" s="109"/>
      <c r="Z1286" s="109"/>
      <c r="AA1286" s="110"/>
      <c r="AB1286" s="108"/>
      <c r="AC1286" s="109"/>
      <c r="AD1286" s="109"/>
      <c r="AE1286" s="110"/>
      <c r="AF1286" s="108"/>
      <c r="AG1286" s="109"/>
      <c r="AH1286" s="109"/>
      <c r="AI1286" s="362"/>
      <c r="AJ1286" s="363"/>
      <c r="AK1286" s="108"/>
      <c r="AL1286" s="109">
        <v>3</v>
      </c>
      <c r="AM1286" s="109">
        <v>3</v>
      </c>
      <c r="AN1286" s="110">
        <v>3</v>
      </c>
      <c r="AO1286" s="108">
        <v>3</v>
      </c>
      <c r="AP1286" s="109">
        <v>3</v>
      </c>
      <c r="AQ1286" s="109">
        <v>3</v>
      </c>
      <c r="AR1286" s="110">
        <v>3</v>
      </c>
      <c r="AS1286" s="111">
        <v>3</v>
      </c>
      <c r="AT1286" s="109">
        <v>3</v>
      </c>
      <c r="AU1286" s="109">
        <v>3</v>
      </c>
      <c r="AV1286" s="112">
        <v>3</v>
      </c>
      <c r="AW1286" s="108">
        <v>3</v>
      </c>
      <c r="AX1286" s="109">
        <v>3</v>
      </c>
      <c r="AY1286" s="109">
        <v>3</v>
      </c>
      <c r="AZ1286" s="109">
        <v>3</v>
      </c>
      <c r="BA1286" s="110" t="s">
        <v>163</v>
      </c>
      <c r="BB1286" s="111" t="s">
        <v>163</v>
      </c>
      <c r="BC1286" s="109" t="s">
        <v>163</v>
      </c>
      <c r="BD1286" s="109" t="s">
        <v>163</v>
      </c>
      <c r="BE1286" s="321"/>
      <c r="BF1286" s="322"/>
      <c r="BG1286" s="322"/>
      <c r="BH1286" s="322"/>
      <c r="BI1286" s="322"/>
      <c r="BJ1286" s="323"/>
      <c r="BK1286" s="48" t="s">
        <v>18</v>
      </c>
      <c r="BL1286" s="48" t="s">
        <v>16</v>
      </c>
      <c r="BN1286" s="146">
        <f t="shared" si="2013"/>
        <v>0</v>
      </c>
      <c r="BO1286" s="146">
        <f t="shared" si="1961"/>
        <v>0</v>
      </c>
      <c r="BP1286" s="146">
        <f t="shared" si="1962"/>
        <v>0</v>
      </c>
      <c r="BQ1286" s="146">
        <f t="shared" si="1963"/>
        <v>0</v>
      </c>
      <c r="BR1286" s="146">
        <f t="shared" si="1964"/>
        <v>0</v>
      </c>
      <c r="BS1286" s="146">
        <f t="shared" si="1965"/>
        <v>0</v>
      </c>
      <c r="BT1286" s="146">
        <f t="shared" si="1966"/>
        <v>0</v>
      </c>
      <c r="BU1286" s="146">
        <f t="shared" si="1967"/>
        <v>0</v>
      </c>
      <c r="BV1286" s="146">
        <f t="shared" si="1968"/>
        <v>0</v>
      </c>
      <c r="BW1286" s="146">
        <f t="shared" si="1969"/>
        <v>0</v>
      </c>
      <c r="BX1286" s="146">
        <f t="shared" si="1970"/>
        <v>0</v>
      </c>
      <c r="BY1286" s="146">
        <f t="shared" si="1971"/>
        <v>0</v>
      </c>
      <c r="BZ1286" s="146">
        <f t="shared" si="1972"/>
        <v>0</v>
      </c>
      <c r="CA1286" s="146">
        <f t="shared" si="1973"/>
        <v>0</v>
      </c>
      <c r="CB1286" s="146">
        <f t="shared" si="1974"/>
        <v>0</v>
      </c>
      <c r="CC1286" s="146">
        <f t="shared" si="1975"/>
        <v>0</v>
      </c>
      <c r="CD1286" s="146">
        <f t="shared" si="1976"/>
        <v>0</v>
      </c>
      <c r="CE1286" s="146">
        <f t="shared" si="1977"/>
        <v>0</v>
      </c>
      <c r="CF1286" s="146">
        <f t="shared" si="1978"/>
        <v>0</v>
      </c>
      <c r="CG1286" s="146">
        <f t="shared" si="1979"/>
        <v>0</v>
      </c>
      <c r="CH1286" s="146">
        <f t="shared" si="1980"/>
        <v>0</v>
      </c>
      <c r="CI1286" s="146">
        <f t="shared" si="1981"/>
        <v>0</v>
      </c>
      <c r="CJ1286" s="146">
        <f t="shared" si="1982"/>
        <v>0</v>
      </c>
      <c r="CK1286" s="146">
        <f t="shared" si="1983"/>
        <v>0</v>
      </c>
      <c r="CL1286" s="146">
        <f t="shared" si="1984"/>
        <v>0</v>
      </c>
      <c r="CM1286" s="146">
        <f t="shared" si="1985"/>
        <v>0</v>
      </c>
      <c r="CN1286" s="146">
        <f t="shared" si="1986"/>
        <v>0</v>
      </c>
      <c r="CO1286" s="146">
        <f t="shared" si="1987"/>
        <v>9</v>
      </c>
      <c r="CP1286" s="146">
        <f t="shared" si="1988"/>
        <v>9</v>
      </c>
      <c r="CQ1286" s="146">
        <f t="shared" si="1989"/>
        <v>9</v>
      </c>
      <c r="CR1286" s="146">
        <f t="shared" si="1990"/>
        <v>9</v>
      </c>
      <c r="CS1286" s="146">
        <f t="shared" si="1991"/>
        <v>9</v>
      </c>
      <c r="CT1286" s="146">
        <f t="shared" si="1992"/>
        <v>9</v>
      </c>
      <c r="CU1286" s="146">
        <f t="shared" si="1993"/>
        <v>9</v>
      </c>
      <c r="CV1286" s="146">
        <f t="shared" si="1994"/>
        <v>9</v>
      </c>
      <c r="CW1286" s="146">
        <f t="shared" si="1995"/>
        <v>9</v>
      </c>
      <c r="CX1286" s="146">
        <f t="shared" si="1996"/>
        <v>9</v>
      </c>
      <c r="CY1286" s="146">
        <f t="shared" si="1997"/>
        <v>9</v>
      </c>
      <c r="CZ1286" s="146">
        <f t="shared" si="1998"/>
        <v>9</v>
      </c>
      <c r="DA1286" s="146">
        <f t="shared" si="1999"/>
        <v>9</v>
      </c>
      <c r="DB1286" s="146">
        <f t="shared" si="2000"/>
        <v>9</v>
      </c>
      <c r="DC1286" s="146">
        <f t="shared" si="2001"/>
        <v>9</v>
      </c>
      <c r="DD1286" s="146">
        <f t="shared" si="2002"/>
        <v>0</v>
      </c>
      <c r="DE1286" s="146">
        <f t="shared" si="2003"/>
        <v>0</v>
      </c>
      <c r="DF1286" s="146">
        <f t="shared" si="2004"/>
        <v>0</v>
      </c>
      <c r="DG1286" s="146">
        <f t="shared" si="2005"/>
        <v>0</v>
      </c>
      <c r="DH1286" s="146">
        <f t="shared" si="2006"/>
        <v>0</v>
      </c>
      <c r="DI1286" s="146">
        <f t="shared" si="2007"/>
        <v>0</v>
      </c>
      <c r="DJ1286" s="146">
        <f t="shared" si="2008"/>
        <v>0</v>
      </c>
      <c r="DK1286" s="146">
        <f t="shared" si="2009"/>
        <v>0</v>
      </c>
      <c r="DL1286" s="146">
        <f t="shared" si="2010"/>
        <v>0</v>
      </c>
      <c r="DM1286" s="146">
        <f t="shared" si="2011"/>
        <v>0</v>
      </c>
      <c r="DN1286" s="65">
        <f t="shared" ref="DN1286:DN1287" si="2053">F1286*H1286</f>
        <v>117</v>
      </c>
      <c r="DO1286" s="57" t="str">
        <f t="shared" ref="DO1286:DO1287" si="2054">IF(COUNTA(K1286:AC1286)&gt;0,DN1286,"")</f>
        <v/>
      </c>
      <c r="DP1286" s="57" t="str">
        <f t="shared" ref="DP1286:DP1287" si="2055">IF(DO1286="",IF(COUNT(AD1286:AH1286,AK1286)&gt;0,DN1286,""),"")</f>
        <v/>
      </c>
      <c r="DQ1286" s="58">
        <f t="shared" ref="DQ1286:DQ1287" si="2056">IF(AND(DO1286="",DP1286=""),IF(COUNTA(AL1286:BD1286)&gt;0,DN1286,""),"")</f>
        <v>117</v>
      </c>
      <c r="DR1286" s="1">
        <f t="shared" ref="DR1286:DR1287" si="2057">IF(DQ1286="",1,2)</f>
        <v>2</v>
      </c>
      <c r="DS1286" s="168" t="e">
        <f>IF(AND(DR1286=#REF!,BL1286=#REF!),'Tiến độ'!D1286,"")</f>
        <v>#REF!</v>
      </c>
    </row>
    <row r="1287" spans="1:123" ht="11.25" customHeight="1">
      <c r="A1287" s="309"/>
      <c r="B1287" s="312"/>
      <c r="C1287" s="101" t="s">
        <v>1014</v>
      </c>
      <c r="D1287" s="102" t="s">
        <v>11813</v>
      </c>
      <c r="E1287" s="103">
        <v>2</v>
      </c>
      <c r="F1287" s="104">
        <v>30</v>
      </c>
      <c r="G1287" s="105"/>
      <c r="H1287" s="106">
        <f t="shared" si="2051"/>
        <v>3</v>
      </c>
      <c r="I1287" s="107">
        <f t="shared" si="2052"/>
        <v>0</v>
      </c>
      <c r="J1287" s="28"/>
      <c r="K1287" s="108"/>
      <c r="L1287" s="109"/>
      <c r="M1287" s="109"/>
      <c r="N1287" s="110"/>
      <c r="O1287" s="108"/>
      <c r="P1287" s="109"/>
      <c r="Q1287" s="109"/>
      <c r="R1287" s="110"/>
      <c r="S1287" s="108"/>
      <c r="T1287" s="109"/>
      <c r="U1287" s="109"/>
      <c r="V1287" s="109"/>
      <c r="W1287" s="110"/>
      <c r="X1287" s="108"/>
      <c r="Y1287" s="109"/>
      <c r="Z1287" s="109"/>
      <c r="AA1287" s="110"/>
      <c r="AB1287" s="108"/>
      <c r="AC1287" s="109"/>
      <c r="AD1287" s="109"/>
      <c r="AE1287" s="110"/>
      <c r="AF1287" s="108"/>
      <c r="AG1287" s="109"/>
      <c r="AH1287" s="109"/>
      <c r="AI1287" s="362"/>
      <c r="AJ1287" s="363"/>
      <c r="AK1287" s="108"/>
      <c r="AL1287" s="109">
        <v>2</v>
      </c>
      <c r="AM1287" s="109">
        <v>2</v>
      </c>
      <c r="AN1287" s="110">
        <v>2</v>
      </c>
      <c r="AO1287" s="108">
        <v>2</v>
      </c>
      <c r="AP1287" s="109">
        <v>2</v>
      </c>
      <c r="AQ1287" s="109">
        <v>2</v>
      </c>
      <c r="AR1287" s="110">
        <v>2</v>
      </c>
      <c r="AS1287" s="111">
        <v>2</v>
      </c>
      <c r="AT1287" s="109">
        <v>2</v>
      </c>
      <c r="AU1287" s="109">
        <v>2</v>
      </c>
      <c r="AV1287" s="112">
        <v>2</v>
      </c>
      <c r="AW1287" s="108">
        <v>2</v>
      </c>
      <c r="AX1287" s="109">
        <v>2</v>
      </c>
      <c r="AY1287" s="109">
        <v>2</v>
      </c>
      <c r="AZ1287" s="109">
        <v>2</v>
      </c>
      <c r="BA1287" s="110" t="s">
        <v>163</v>
      </c>
      <c r="BB1287" s="111" t="s">
        <v>163</v>
      </c>
      <c r="BC1287" s="109" t="s">
        <v>163</v>
      </c>
      <c r="BD1287" s="109" t="s">
        <v>163</v>
      </c>
      <c r="BE1287" s="321"/>
      <c r="BF1287" s="322"/>
      <c r="BG1287" s="322"/>
      <c r="BH1287" s="322"/>
      <c r="BI1287" s="322"/>
      <c r="BJ1287" s="323"/>
      <c r="BK1287" s="48" t="s">
        <v>18</v>
      </c>
      <c r="BL1287" s="48" t="s">
        <v>30</v>
      </c>
      <c r="BN1287" s="146">
        <f t="shared" si="2013"/>
        <v>0</v>
      </c>
      <c r="BO1287" s="146">
        <f t="shared" ref="BO1287:BO1350" si="2058">IF(ISERROR(L1287-0)=TRUE,0,$H1287*L1287)</f>
        <v>0</v>
      </c>
      <c r="BP1287" s="146">
        <f t="shared" ref="BP1287:BP1350" si="2059">IF(ISERROR(M1287-0)=TRUE,0,$H1287*M1287)</f>
        <v>0</v>
      </c>
      <c r="BQ1287" s="146">
        <f t="shared" ref="BQ1287:BQ1350" si="2060">IF(ISERROR(N1287-0)=TRUE,0,$H1287*N1287)</f>
        <v>0</v>
      </c>
      <c r="BR1287" s="146">
        <f t="shared" ref="BR1287:BR1350" si="2061">IF(ISERROR(O1287-0)=TRUE,0,$H1287*O1287)</f>
        <v>0</v>
      </c>
      <c r="BS1287" s="146">
        <f t="shared" ref="BS1287:BS1350" si="2062">IF(ISERROR(P1287-0)=TRUE,0,$H1287*P1287)</f>
        <v>0</v>
      </c>
      <c r="BT1287" s="146">
        <f t="shared" ref="BT1287:BT1350" si="2063">IF(ISERROR(Q1287-0)=TRUE,0,$H1287*Q1287)</f>
        <v>0</v>
      </c>
      <c r="BU1287" s="146">
        <f t="shared" ref="BU1287:BU1350" si="2064">IF(ISERROR(R1287-0)=TRUE,0,$H1287*R1287)</f>
        <v>0</v>
      </c>
      <c r="BV1287" s="146">
        <f t="shared" ref="BV1287:BV1350" si="2065">IF(ISERROR(S1287-0)=TRUE,0,$H1287*S1287)</f>
        <v>0</v>
      </c>
      <c r="BW1287" s="146">
        <f t="shared" ref="BW1287:BW1350" si="2066">IF(ISERROR(T1287-0)=TRUE,0,$H1287*T1287)</f>
        <v>0</v>
      </c>
      <c r="BX1287" s="146">
        <f t="shared" ref="BX1287:BX1350" si="2067">IF(ISERROR(U1287-0)=TRUE,0,$H1287*U1287)</f>
        <v>0</v>
      </c>
      <c r="BY1287" s="146">
        <f t="shared" ref="BY1287:BY1350" si="2068">IF(ISERROR(V1287-0)=TRUE,0,$H1287*V1287)</f>
        <v>0</v>
      </c>
      <c r="BZ1287" s="146">
        <f t="shared" ref="BZ1287:BZ1350" si="2069">IF(ISERROR(W1287-0)=TRUE,0,$H1287*W1287)</f>
        <v>0</v>
      </c>
      <c r="CA1287" s="146">
        <f t="shared" ref="CA1287:CA1350" si="2070">IF(ISERROR(X1287-0)=TRUE,0,$H1287*X1287)</f>
        <v>0</v>
      </c>
      <c r="CB1287" s="146">
        <f t="shared" ref="CB1287:CB1350" si="2071">IF(ISERROR(Y1287-0)=TRUE,0,$H1287*Y1287)</f>
        <v>0</v>
      </c>
      <c r="CC1287" s="146">
        <f t="shared" ref="CC1287:CC1350" si="2072">IF(ISERROR(Z1287-0)=TRUE,0,$H1287*Z1287)</f>
        <v>0</v>
      </c>
      <c r="CD1287" s="146">
        <f t="shared" ref="CD1287:CD1350" si="2073">IF(ISERROR(AA1287-0)=TRUE,0,$H1287*AA1287)</f>
        <v>0</v>
      </c>
      <c r="CE1287" s="146">
        <f t="shared" ref="CE1287:CE1350" si="2074">IF(ISERROR(AB1287-0)=TRUE,0,$H1287*AB1287)</f>
        <v>0</v>
      </c>
      <c r="CF1287" s="146">
        <f t="shared" ref="CF1287:CF1350" si="2075">IF(ISERROR(AC1287-0)=TRUE,0,$H1287*AC1287)</f>
        <v>0</v>
      </c>
      <c r="CG1287" s="146">
        <f t="shared" ref="CG1287:CG1350" si="2076">IF(ISERROR(AD1287-0)=TRUE,0,$H1287*AD1287)</f>
        <v>0</v>
      </c>
      <c r="CH1287" s="146">
        <f t="shared" ref="CH1287:CH1350" si="2077">IF(ISERROR(AE1287-0)=TRUE,0,$H1287*AE1287)</f>
        <v>0</v>
      </c>
      <c r="CI1287" s="146">
        <f t="shared" ref="CI1287:CI1350" si="2078">IF(ISERROR(AF1287-0)=TRUE,0,$H1287*AF1287)</f>
        <v>0</v>
      </c>
      <c r="CJ1287" s="146">
        <f t="shared" ref="CJ1287:CJ1350" si="2079">IF(ISERROR(AG1287-0)=TRUE,0,$H1287*AG1287)</f>
        <v>0</v>
      </c>
      <c r="CK1287" s="146">
        <f t="shared" ref="CK1287:CK1350" si="2080">IF(ISERROR(AH1287-0)=TRUE,0,$H1287*AH1287)</f>
        <v>0</v>
      </c>
      <c r="CL1287" s="146">
        <f t="shared" ref="CL1287:CL1350" si="2081">IF(ISERROR(AI1287-0)=TRUE,0,$H1287*AI1287)</f>
        <v>0</v>
      </c>
      <c r="CM1287" s="146">
        <f t="shared" ref="CM1287:CM1350" si="2082">IF(ISERROR(AJ1287-0)=TRUE,0,$H1287*AJ1287)</f>
        <v>0</v>
      </c>
      <c r="CN1287" s="146">
        <f t="shared" ref="CN1287:CN1350" si="2083">IF(ISERROR(AK1287-0)=TRUE,0,$H1287*AK1287)</f>
        <v>0</v>
      </c>
      <c r="CO1287" s="146">
        <f t="shared" ref="CO1287:CO1350" si="2084">IF(ISERROR(AL1287-0)=TRUE,0,$H1287*AL1287)</f>
        <v>6</v>
      </c>
      <c r="CP1287" s="146">
        <f t="shared" ref="CP1287:CP1350" si="2085">IF(ISERROR(AM1287-0)=TRUE,0,$H1287*AM1287)</f>
        <v>6</v>
      </c>
      <c r="CQ1287" s="146">
        <f t="shared" ref="CQ1287:CQ1350" si="2086">IF(ISERROR(AN1287-0)=TRUE,0,$H1287*AN1287)</f>
        <v>6</v>
      </c>
      <c r="CR1287" s="146">
        <f t="shared" ref="CR1287:CR1350" si="2087">IF(ISERROR(AO1287-0)=TRUE,0,$H1287*AO1287)</f>
        <v>6</v>
      </c>
      <c r="CS1287" s="146">
        <f t="shared" ref="CS1287:CS1350" si="2088">IF(ISERROR(AP1287-0)=TRUE,0,$H1287*AP1287)</f>
        <v>6</v>
      </c>
      <c r="CT1287" s="146">
        <f t="shared" ref="CT1287:CT1350" si="2089">IF(ISERROR(AQ1287-0)=TRUE,0,$H1287*AQ1287)</f>
        <v>6</v>
      </c>
      <c r="CU1287" s="146">
        <f t="shared" ref="CU1287:CU1350" si="2090">IF(ISERROR(AR1287-0)=TRUE,0,$H1287*AR1287)</f>
        <v>6</v>
      </c>
      <c r="CV1287" s="146">
        <f t="shared" ref="CV1287:CV1350" si="2091">IF(ISERROR(AS1287-0)=TRUE,0,$H1287*AS1287)</f>
        <v>6</v>
      </c>
      <c r="CW1287" s="146">
        <f t="shared" ref="CW1287:CW1350" si="2092">IF(ISERROR(AT1287-0)=TRUE,0,$H1287*AT1287)</f>
        <v>6</v>
      </c>
      <c r="CX1287" s="146">
        <f t="shared" ref="CX1287:CX1350" si="2093">IF(ISERROR(AU1287-0)=TRUE,0,$H1287*AU1287)</f>
        <v>6</v>
      </c>
      <c r="CY1287" s="146">
        <f t="shared" ref="CY1287:CY1350" si="2094">IF(ISERROR(AV1287-0)=TRUE,0,$H1287*AV1287)</f>
        <v>6</v>
      </c>
      <c r="CZ1287" s="146">
        <f t="shared" ref="CZ1287:CZ1350" si="2095">IF(ISERROR(AW1287-0)=TRUE,0,$H1287*AW1287)</f>
        <v>6</v>
      </c>
      <c r="DA1287" s="146">
        <f t="shared" ref="DA1287:DA1350" si="2096">IF(ISERROR(AX1287-0)=TRUE,0,$H1287*AX1287)</f>
        <v>6</v>
      </c>
      <c r="DB1287" s="146">
        <f t="shared" ref="DB1287:DB1350" si="2097">IF(ISERROR(AY1287-0)=TRUE,0,$H1287*AY1287)</f>
        <v>6</v>
      </c>
      <c r="DC1287" s="146">
        <f t="shared" ref="DC1287:DC1350" si="2098">IF(ISERROR(AZ1287-0)=TRUE,0,$H1287*AZ1287)</f>
        <v>6</v>
      </c>
      <c r="DD1287" s="146">
        <f t="shared" ref="DD1287:DD1350" si="2099">IF(ISERROR(BA1287-0)=TRUE,0,$H1287*BA1287)</f>
        <v>0</v>
      </c>
      <c r="DE1287" s="146">
        <f t="shared" ref="DE1287:DE1350" si="2100">IF(ISERROR(BB1287-0)=TRUE,0,$H1287*BB1287)</f>
        <v>0</v>
      </c>
      <c r="DF1287" s="146">
        <f t="shared" ref="DF1287:DF1350" si="2101">IF(ISERROR(BC1287-0)=TRUE,0,$H1287*BC1287)</f>
        <v>0</v>
      </c>
      <c r="DG1287" s="146">
        <f t="shared" ref="DG1287:DG1350" si="2102">IF(ISERROR(BD1287-0)=TRUE,0,$H1287*BD1287)</f>
        <v>0</v>
      </c>
      <c r="DH1287" s="146">
        <f t="shared" ref="DH1287:DH1350" si="2103">IF(ISERROR(BE1287-0)=TRUE,0,$H1287*BE1287)</f>
        <v>0</v>
      </c>
      <c r="DI1287" s="146">
        <f t="shared" ref="DI1287:DI1350" si="2104">IF(ISERROR(BF1287-0)=TRUE,0,$H1287*BF1287)</f>
        <v>0</v>
      </c>
      <c r="DJ1287" s="146">
        <f t="shared" ref="DJ1287:DJ1350" si="2105">IF(ISERROR(BG1287-0)=TRUE,0,$H1287*BG1287)</f>
        <v>0</v>
      </c>
      <c r="DK1287" s="146">
        <f t="shared" ref="DK1287:DK1350" si="2106">IF(ISERROR(BH1287-0)=TRUE,0,$H1287*BH1287)</f>
        <v>0</v>
      </c>
      <c r="DL1287" s="146">
        <f t="shared" ref="DL1287:DL1350" si="2107">IF(ISERROR(BI1287-0)=TRUE,0,$H1287*BI1287)</f>
        <v>0</v>
      </c>
      <c r="DM1287" s="146">
        <f t="shared" ref="DM1287:DM1350" si="2108">IF(ISERROR(BJ1287-0)=TRUE,0,$H1287*BJ1287)</f>
        <v>0</v>
      </c>
      <c r="DN1287" s="65">
        <f t="shared" si="2053"/>
        <v>90</v>
      </c>
      <c r="DO1287" s="57" t="str">
        <f t="shared" si="2054"/>
        <v/>
      </c>
      <c r="DP1287" s="57" t="str">
        <f t="shared" si="2055"/>
        <v/>
      </c>
      <c r="DQ1287" s="58">
        <f t="shared" si="2056"/>
        <v>90</v>
      </c>
      <c r="DR1287" s="1">
        <f t="shared" si="2057"/>
        <v>2</v>
      </c>
      <c r="DS1287" s="168" t="e">
        <f>IF(AND(DR1287=#REF!,BL1287=#REF!),'Tiến độ'!D1287,"")</f>
        <v>#REF!</v>
      </c>
    </row>
    <row r="1288" spans="1:123" ht="11.25" customHeight="1">
      <c r="A1288" s="309" t="str">
        <f>IF(B1288="","",MAX($A$7:A1279)+1)</f>
        <v/>
      </c>
      <c r="B1288" s="312"/>
      <c r="C1288" s="101" t="s">
        <v>1016</v>
      </c>
      <c r="D1288" s="102" t="s">
        <v>1017</v>
      </c>
      <c r="E1288" s="103">
        <v>4</v>
      </c>
      <c r="F1288" s="104">
        <v>60</v>
      </c>
      <c r="G1288" s="105"/>
      <c r="H1288" s="106">
        <f t="shared" si="2051"/>
        <v>3</v>
      </c>
      <c r="I1288" s="107">
        <f t="shared" si="2052"/>
        <v>0</v>
      </c>
      <c r="J1288" s="28"/>
      <c r="K1288" s="108"/>
      <c r="L1288" s="109"/>
      <c r="M1288" s="109"/>
      <c r="N1288" s="110"/>
      <c r="O1288" s="108"/>
      <c r="P1288" s="109"/>
      <c r="Q1288" s="109"/>
      <c r="R1288" s="110"/>
      <c r="S1288" s="108"/>
      <c r="T1288" s="109"/>
      <c r="U1288" s="109"/>
      <c r="V1288" s="109"/>
      <c r="W1288" s="110"/>
      <c r="X1288" s="108"/>
      <c r="Y1288" s="109"/>
      <c r="Z1288" s="109"/>
      <c r="AA1288" s="110"/>
      <c r="AB1288" s="108"/>
      <c r="AC1288" s="109"/>
      <c r="AD1288" s="109"/>
      <c r="AE1288" s="110"/>
      <c r="AF1288" s="108"/>
      <c r="AG1288" s="109"/>
      <c r="AH1288" s="109"/>
      <c r="AI1288" s="362"/>
      <c r="AJ1288" s="363"/>
      <c r="AK1288" s="108"/>
      <c r="AL1288" s="109">
        <v>4</v>
      </c>
      <c r="AM1288" s="109">
        <v>4</v>
      </c>
      <c r="AN1288" s="110">
        <v>4</v>
      </c>
      <c r="AO1288" s="108">
        <v>4</v>
      </c>
      <c r="AP1288" s="109">
        <v>4</v>
      </c>
      <c r="AQ1288" s="109">
        <v>4</v>
      </c>
      <c r="AR1288" s="110">
        <v>4</v>
      </c>
      <c r="AS1288" s="111">
        <v>4</v>
      </c>
      <c r="AT1288" s="109">
        <v>4</v>
      </c>
      <c r="AU1288" s="109">
        <v>4</v>
      </c>
      <c r="AV1288" s="112">
        <v>4</v>
      </c>
      <c r="AW1288" s="108">
        <v>4</v>
      </c>
      <c r="AX1288" s="109">
        <v>4</v>
      </c>
      <c r="AY1288" s="109">
        <v>4</v>
      </c>
      <c r="AZ1288" s="109">
        <v>4</v>
      </c>
      <c r="BA1288" s="110" t="s">
        <v>163</v>
      </c>
      <c r="BB1288" s="111" t="s">
        <v>163</v>
      </c>
      <c r="BC1288" s="109" t="s">
        <v>163</v>
      </c>
      <c r="BD1288" s="109" t="s">
        <v>163</v>
      </c>
      <c r="BE1288" s="321"/>
      <c r="BF1288" s="322"/>
      <c r="BG1288" s="322"/>
      <c r="BH1288" s="322"/>
      <c r="BI1288" s="322"/>
      <c r="BJ1288" s="323"/>
      <c r="BK1288" s="48" t="s">
        <v>18</v>
      </c>
      <c r="BL1288" s="48" t="s">
        <v>29</v>
      </c>
      <c r="BN1288" s="146">
        <f t="shared" ref="BN1288:BN1351" si="2109">IF(ISERROR(K1288-0)=TRUE,0,$H1288*K1288)</f>
        <v>0</v>
      </c>
      <c r="BO1288" s="146">
        <f t="shared" si="2058"/>
        <v>0</v>
      </c>
      <c r="BP1288" s="146">
        <f t="shared" si="2059"/>
        <v>0</v>
      </c>
      <c r="BQ1288" s="146">
        <f t="shared" si="2060"/>
        <v>0</v>
      </c>
      <c r="BR1288" s="146">
        <f t="shared" si="2061"/>
        <v>0</v>
      </c>
      <c r="BS1288" s="146">
        <f t="shared" si="2062"/>
        <v>0</v>
      </c>
      <c r="BT1288" s="146">
        <f t="shared" si="2063"/>
        <v>0</v>
      </c>
      <c r="BU1288" s="146">
        <f t="shared" si="2064"/>
        <v>0</v>
      </c>
      <c r="BV1288" s="146">
        <f t="shared" si="2065"/>
        <v>0</v>
      </c>
      <c r="BW1288" s="146">
        <f t="shared" si="2066"/>
        <v>0</v>
      </c>
      <c r="BX1288" s="146">
        <f t="shared" si="2067"/>
        <v>0</v>
      </c>
      <c r="BY1288" s="146">
        <f t="shared" si="2068"/>
        <v>0</v>
      </c>
      <c r="BZ1288" s="146">
        <f t="shared" si="2069"/>
        <v>0</v>
      </c>
      <c r="CA1288" s="146">
        <f t="shared" si="2070"/>
        <v>0</v>
      </c>
      <c r="CB1288" s="146">
        <f t="shared" si="2071"/>
        <v>0</v>
      </c>
      <c r="CC1288" s="146">
        <f t="shared" si="2072"/>
        <v>0</v>
      </c>
      <c r="CD1288" s="146">
        <f t="shared" si="2073"/>
        <v>0</v>
      </c>
      <c r="CE1288" s="146">
        <f t="shared" si="2074"/>
        <v>0</v>
      </c>
      <c r="CF1288" s="146">
        <f t="shared" si="2075"/>
        <v>0</v>
      </c>
      <c r="CG1288" s="146">
        <f t="shared" si="2076"/>
        <v>0</v>
      </c>
      <c r="CH1288" s="146">
        <f t="shared" si="2077"/>
        <v>0</v>
      </c>
      <c r="CI1288" s="146">
        <f t="shared" si="2078"/>
        <v>0</v>
      </c>
      <c r="CJ1288" s="146">
        <f t="shared" si="2079"/>
        <v>0</v>
      </c>
      <c r="CK1288" s="146">
        <f t="shared" si="2080"/>
        <v>0</v>
      </c>
      <c r="CL1288" s="146">
        <f t="shared" si="2081"/>
        <v>0</v>
      </c>
      <c r="CM1288" s="146">
        <f t="shared" si="2082"/>
        <v>0</v>
      </c>
      <c r="CN1288" s="146">
        <f t="shared" si="2083"/>
        <v>0</v>
      </c>
      <c r="CO1288" s="146">
        <f t="shared" si="2084"/>
        <v>12</v>
      </c>
      <c r="CP1288" s="146">
        <f t="shared" si="2085"/>
        <v>12</v>
      </c>
      <c r="CQ1288" s="146">
        <f t="shared" si="2086"/>
        <v>12</v>
      </c>
      <c r="CR1288" s="146">
        <f t="shared" si="2087"/>
        <v>12</v>
      </c>
      <c r="CS1288" s="146">
        <f t="shared" si="2088"/>
        <v>12</v>
      </c>
      <c r="CT1288" s="146">
        <f t="shared" si="2089"/>
        <v>12</v>
      </c>
      <c r="CU1288" s="146">
        <f t="shared" si="2090"/>
        <v>12</v>
      </c>
      <c r="CV1288" s="146">
        <f t="shared" si="2091"/>
        <v>12</v>
      </c>
      <c r="CW1288" s="146">
        <f t="shared" si="2092"/>
        <v>12</v>
      </c>
      <c r="CX1288" s="146">
        <f t="shared" si="2093"/>
        <v>12</v>
      </c>
      <c r="CY1288" s="146">
        <f t="shared" si="2094"/>
        <v>12</v>
      </c>
      <c r="CZ1288" s="146">
        <f t="shared" si="2095"/>
        <v>12</v>
      </c>
      <c r="DA1288" s="146">
        <f t="shared" si="2096"/>
        <v>12</v>
      </c>
      <c r="DB1288" s="146">
        <f t="shared" si="2097"/>
        <v>12</v>
      </c>
      <c r="DC1288" s="146">
        <f t="shared" si="2098"/>
        <v>12</v>
      </c>
      <c r="DD1288" s="146">
        <f t="shared" si="2099"/>
        <v>0</v>
      </c>
      <c r="DE1288" s="146">
        <f t="shared" si="2100"/>
        <v>0</v>
      </c>
      <c r="DF1288" s="146">
        <f t="shared" si="2101"/>
        <v>0</v>
      </c>
      <c r="DG1288" s="146">
        <f t="shared" si="2102"/>
        <v>0</v>
      </c>
      <c r="DH1288" s="146">
        <f t="shared" si="2103"/>
        <v>0</v>
      </c>
      <c r="DI1288" s="146">
        <f t="shared" si="2104"/>
        <v>0</v>
      </c>
      <c r="DJ1288" s="146">
        <f t="shared" si="2105"/>
        <v>0</v>
      </c>
      <c r="DK1288" s="146">
        <f t="shared" si="2106"/>
        <v>0</v>
      </c>
      <c r="DL1288" s="146">
        <f t="shared" si="2107"/>
        <v>0</v>
      </c>
      <c r="DM1288" s="146">
        <f t="shared" si="2108"/>
        <v>0</v>
      </c>
      <c r="DN1288" s="65">
        <f t="shared" si="2048"/>
        <v>180</v>
      </c>
      <c r="DO1288" s="57" t="str">
        <f t="shared" si="2049"/>
        <v/>
      </c>
      <c r="DP1288" s="57" t="str">
        <f t="shared" si="1947"/>
        <v/>
      </c>
      <c r="DQ1288" s="58">
        <f t="shared" si="1948"/>
        <v>180</v>
      </c>
      <c r="DR1288" s="1">
        <f t="shared" si="2050"/>
        <v>2</v>
      </c>
      <c r="DS1288" s="168" t="e">
        <f>IF(AND(DR1288=#REF!,BL1288=#REF!),'Tiến độ'!D1288,"")</f>
        <v>#REF!</v>
      </c>
    </row>
    <row r="1289" spans="1:123" ht="11.25" customHeight="1">
      <c r="A1289" s="309" t="str">
        <f>IF(B1289="","",MAX($A$7:A1288)+1)</f>
        <v/>
      </c>
      <c r="B1289" s="312"/>
      <c r="C1289" s="101" t="s">
        <v>1019</v>
      </c>
      <c r="D1289" s="102" t="s">
        <v>11968</v>
      </c>
      <c r="E1289" s="103">
        <v>2</v>
      </c>
      <c r="F1289" s="104">
        <v>30</v>
      </c>
      <c r="G1289" s="105"/>
      <c r="H1289" s="106">
        <f t="shared" si="2051"/>
        <v>3</v>
      </c>
      <c r="I1289" s="107">
        <f t="shared" si="2052"/>
        <v>0</v>
      </c>
      <c r="J1289" s="28"/>
      <c r="K1289" s="108"/>
      <c r="L1289" s="109"/>
      <c r="M1289" s="109"/>
      <c r="N1289" s="110"/>
      <c r="O1289" s="108"/>
      <c r="P1289" s="109"/>
      <c r="Q1289" s="109"/>
      <c r="R1289" s="110"/>
      <c r="S1289" s="108"/>
      <c r="T1289" s="109"/>
      <c r="U1289" s="109"/>
      <c r="V1289" s="109"/>
      <c r="W1289" s="110"/>
      <c r="X1289" s="108"/>
      <c r="Y1289" s="109"/>
      <c r="Z1289" s="109"/>
      <c r="AA1289" s="110"/>
      <c r="AB1289" s="108"/>
      <c r="AC1289" s="109"/>
      <c r="AD1289" s="109"/>
      <c r="AE1289" s="110"/>
      <c r="AF1289" s="108"/>
      <c r="AG1289" s="109"/>
      <c r="AH1289" s="109"/>
      <c r="AI1289" s="362"/>
      <c r="AJ1289" s="363"/>
      <c r="AK1289" s="108"/>
      <c r="AL1289" s="109">
        <v>2</v>
      </c>
      <c r="AM1289" s="109">
        <v>2</v>
      </c>
      <c r="AN1289" s="110">
        <v>2</v>
      </c>
      <c r="AO1289" s="108">
        <v>2</v>
      </c>
      <c r="AP1289" s="109">
        <v>2</v>
      </c>
      <c r="AQ1289" s="109">
        <v>2</v>
      </c>
      <c r="AR1289" s="110">
        <v>2</v>
      </c>
      <c r="AS1289" s="111">
        <v>2</v>
      </c>
      <c r="AT1289" s="109">
        <v>2</v>
      </c>
      <c r="AU1289" s="109">
        <v>2</v>
      </c>
      <c r="AV1289" s="112">
        <v>2</v>
      </c>
      <c r="AW1289" s="108">
        <v>2</v>
      </c>
      <c r="AX1289" s="109">
        <v>2</v>
      </c>
      <c r="AY1289" s="109">
        <v>2</v>
      </c>
      <c r="AZ1289" s="109">
        <v>2</v>
      </c>
      <c r="BA1289" s="110" t="s">
        <v>163</v>
      </c>
      <c r="BB1289" s="111" t="s">
        <v>163</v>
      </c>
      <c r="BC1289" s="109" t="s">
        <v>163</v>
      </c>
      <c r="BD1289" s="109" t="s">
        <v>163</v>
      </c>
      <c r="BE1289" s="321"/>
      <c r="BF1289" s="322"/>
      <c r="BG1289" s="322"/>
      <c r="BH1289" s="322"/>
      <c r="BI1289" s="322"/>
      <c r="BJ1289" s="323"/>
      <c r="BK1289" s="48" t="s">
        <v>18</v>
      </c>
      <c r="BL1289" s="48" t="s">
        <v>29</v>
      </c>
      <c r="BN1289" s="146">
        <f t="shared" si="2109"/>
        <v>0</v>
      </c>
      <c r="BO1289" s="146">
        <f t="shared" si="2058"/>
        <v>0</v>
      </c>
      <c r="BP1289" s="146">
        <f t="shared" si="2059"/>
        <v>0</v>
      </c>
      <c r="BQ1289" s="146">
        <f t="shared" si="2060"/>
        <v>0</v>
      </c>
      <c r="BR1289" s="146">
        <f t="shared" si="2061"/>
        <v>0</v>
      </c>
      <c r="BS1289" s="146">
        <f t="shared" si="2062"/>
        <v>0</v>
      </c>
      <c r="BT1289" s="146">
        <f t="shared" si="2063"/>
        <v>0</v>
      </c>
      <c r="BU1289" s="146">
        <f t="shared" si="2064"/>
        <v>0</v>
      </c>
      <c r="BV1289" s="146">
        <f t="shared" si="2065"/>
        <v>0</v>
      </c>
      <c r="BW1289" s="146">
        <f t="shared" si="2066"/>
        <v>0</v>
      </c>
      <c r="BX1289" s="146">
        <f t="shared" si="2067"/>
        <v>0</v>
      </c>
      <c r="BY1289" s="146">
        <f t="shared" si="2068"/>
        <v>0</v>
      </c>
      <c r="BZ1289" s="146">
        <f t="shared" si="2069"/>
        <v>0</v>
      </c>
      <c r="CA1289" s="146">
        <f t="shared" si="2070"/>
        <v>0</v>
      </c>
      <c r="CB1289" s="146">
        <f t="shared" si="2071"/>
        <v>0</v>
      </c>
      <c r="CC1289" s="146">
        <f t="shared" si="2072"/>
        <v>0</v>
      </c>
      <c r="CD1289" s="146">
        <f t="shared" si="2073"/>
        <v>0</v>
      </c>
      <c r="CE1289" s="146">
        <f t="shared" si="2074"/>
        <v>0</v>
      </c>
      <c r="CF1289" s="146">
        <f t="shared" si="2075"/>
        <v>0</v>
      </c>
      <c r="CG1289" s="146">
        <f t="shared" si="2076"/>
        <v>0</v>
      </c>
      <c r="CH1289" s="146">
        <f t="shared" si="2077"/>
        <v>0</v>
      </c>
      <c r="CI1289" s="146">
        <f t="shared" si="2078"/>
        <v>0</v>
      </c>
      <c r="CJ1289" s="146">
        <f t="shared" si="2079"/>
        <v>0</v>
      </c>
      <c r="CK1289" s="146">
        <f t="shared" si="2080"/>
        <v>0</v>
      </c>
      <c r="CL1289" s="146">
        <f t="shared" si="2081"/>
        <v>0</v>
      </c>
      <c r="CM1289" s="146">
        <f t="shared" si="2082"/>
        <v>0</v>
      </c>
      <c r="CN1289" s="146">
        <f t="shared" si="2083"/>
        <v>0</v>
      </c>
      <c r="CO1289" s="146">
        <f t="shared" si="2084"/>
        <v>6</v>
      </c>
      <c r="CP1289" s="146">
        <f t="shared" si="2085"/>
        <v>6</v>
      </c>
      <c r="CQ1289" s="146">
        <f t="shared" si="2086"/>
        <v>6</v>
      </c>
      <c r="CR1289" s="146">
        <f t="shared" si="2087"/>
        <v>6</v>
      </c>
      <c r="CS1289" s="146">
        <f t="shared" si="2088"/>
        <v>6</v>
      </c>
      <c r="CT1289" s="146">
        <f t="shared" si="2089"/>
        <v>6</v>
      </c>
      <c r="CU1289" s="146">
        <f t="shared" si="2090"/>
        <v>6</v>
      </c>
      <c r="CV1289" s="146">
        <f t="shared" si="2091"/>
        <v>6</v>
      </c>
      <c r="CW1289" s="146">
        <f t="shared" si="2092"/>
        <v>6</v>
      </c>
      <c r="CX1289" s="146">
        <f t="shared" si="2093"/>
        <v>6</v>
      </c>
      <c r="CY1289" s="146">
        <f t="shared" si="2094"/>
        <v>6</v>
      </c>
      <c r="CZ1289" s="146">
        <f t="shared" si="2095"/>
        <v>6</v>
      </c>
      <c r="DA1289" s="146">
        <f t="shared" si="2096"/>
        <v>6</v>
      </c>
      <c r="DB1289" s="146">
        <f t="shared" si="2097"/>
        <v>6</v>
      </c>
      <c r="DC1289" s="146">
        <f t="shared" si="2098"/>
        <v>6</v>
      </c>
      <c r="DD1289" s="146">
        <f t="shared" si="2099"/>
        <v>0</v>
      </c>
      <c r="DE1289" s="146">
        <f t="shared" si="2100"/>
        <v>0</v>
      </c>
      <c r="DF1289" s="146">
        <f t="shared" si="2101"/>
        <v>0</v>
      </c>
      <c r="DG1289" s="146">
        <f t="shared" si="2102"/>
        <v>0</v>
      </c>
      <c r="DH1289" s="146">
        <f t="shared" si="2103"/>
        <v>0</v>
      </c>
      <c r="DI1289" s="146">
        <f t="shared" si="2104"/>
        <v>0</v>
      </c>
      <c r="DJ1289" s="146">
        <f t="shared" si="2105"/>
        <v>0</v>
      </c>
      <c r="DK1289" s="146">
        <f t="shared" si="2106"/>
        <v>0</v>
      </c>
      <c r="DL1289" s="146">
        <f t="shared" si="2107"/>
        <v>0</v>
      </c>
      <c r="DM1289" s="146">
        <f t="shared" si="2108"/>
        <v>0</v>
      </c>
      <c r="DN1289" s="65">
        <f t="shared" si="2048"/>
        <v>90</v>
      </c>
      <c r="DO1289" s="57" t="str">
        <f t="shared" si="2049"/>
        <v/>
      </c>
      <c r="DP1289" s="57" t="str">
        <f t="shared" si="1947"/>
        <v/>
      </c>
      <c r="DQ1289" s="58">
        <f t="shared" si="1948"/>
        <v>90</v>
      </c>
      <c r="DR1289" s="1">
        <f t="shared" si="2050"/>
        <v>2</v>
      </c>
      <c r="DS1289" s="168" t="e">
        <f>IF(AND(DR1289=#REF!,BL1289=#REF!),'Tiến độ'!D1289,"")</f>
        <v>#REF!</v>
      </c>
    </row>
    <row r="1290" spans="1:123" ht="11.25" customHeight="1">
      <c r="A1290" s="309" t="str">
        <f>IF(B1290="","",MAX($A$7:A1289)+1)</f>
        <v/>
      </c>
      <c r="B1290" s="312"/>
      <c r="C1290" s="101" t="s">
        <v>1039</v>
      </c>
      <c r="D1290" s="102" t="s">
        <v>11814</v>
      </c>
      <c r="E1290" s="103">
        <v>4</v>
      </c>
      <c r="F1290" s="104">
        <v>60</v>
      </c>
      <c r="G1290" s="105"/>
      <c r="H1290" s="106">
        <f t="shared" si="2051"/>
        <v>3</v>
      </c>
      <c r="I1290" s="107">
        <f t="shared" si="2052"/>
        <v>0</v>
      </c>
      <c r="J1290" s="28"/>
      <c r="K1290" s="108"/>
      <c r="L1290" s="109"/>
      <c r="M1290" s="109"/>
      <c r="N1290" s="110"/>
      <c r="O1290" s="108"/>
      <c r="P1290" s="109"/>
      <c r="Q1290" s="109"/>
      <c r="R1290" s="110"/>
      <c r="S1290" s="108"/>
      <c r="T1290" s="109"/>
      <c r="U1290" s="109"/>
      <c r="V1290" s="109"/>
      <c r="W1290" s="110"/>
      <c r="X1290" s="108"/>
      <c r="Y1290" s="109"/>
      <c r="Z1290" s="109"/>
      <c r="AA1290" s="110"/>
      <c r="AB1290" s="108"/>
      <c r="AC1290" s="109"/>
      <c r="AD1290" s="109"/>
      <c r="AE1290" s="110"/>
      <c r="AF1290" s="108"/>
      <c r="AG1290" s="109"/>
      <c r="AH1290" s="109"/>
      <c r="AI1290" s="362"/>
      <c r="AJ1290" s="363"/>
      <c r="AK1290" s="108"/>
      <c r="AL1290" s="109">
        <v>4</v>
      </c>
      <c r="AM1290" s="109">
        <v>4</v>
      </c>
      <c r="AN1290" s="110">
        <v>4</v>
      </c>
      <c r="AO1290" s="108">
        <v>4</v>
      </c>
      <c r="AP1290" s="109">
        <v>4</v>
      </c>
      <c r="AQ1290" s="109">
        <v>4</v>
      </c>
      <c r="AR1290" s="110">
        <v>4</v>
      </c>
      <c r="AS1290" s="111">
        <v>4</v>
      </c>
      <c r="AT1290" s="109">
        <v>4</v>
      </c>
      <c r="AU1290" s="109">
        <v>4</v>
      </c>
      <c r="AV1290" s="112">
        <v>4</v>
      </c>
      <c r="AW1290" s="108">
        <v>4</v>
      </c>
      <c r="AX1290" s="109">
        <v>4</v>
      </c>
      <c r="AY1290" s="109">
        <v>4</v>
      </c>
      <c r="AZ1290" s="109">
        <v>4</v>
      </c>
      <c r="BA1290" s="110" t="s">
        <v>163</v>
      </c>
      <c r="BB1290" s="111" t="s">
        <v>163</v>
      </c>
      <c r="BC1290" s="109" t="s">
        <v>163</v>
      </c>
      <c r="BD1290" s="109" t="s">
        <v>163</v>
      </c>
      <c r="BE1290" s="321"/>
      <c r="BF1290" s="322"/>
      <c r="BG1290" s="322"/>
      <c r="BH1290" s="322"/>
      <c r="BI1290" s="322"/>
      <c r="BJ1290" s="323"/>
      <c r="BK1290" s="48" t="s">
        <v>18</v>
      </c>
      <c r="BL1290" s="48" t="s">
        <v>51</v>
      </c>
      <c r="BN1290" s="146">
        <f t="shared" si="2109"/>
        <v>0</v>
      </c>
      <c r="BO1290" s="146">
        <f t="shared" si="2058"/>
        <v>0</v>
      </c>
      <c r="BP1290" s="146">
        <f t="shared" si="2059"/>
        <v>0</v>
      </c>
      <c r="BQ1290" s="146">
        <f t="shared" si="2060"/>
        <v>0</v>
      </c>
      <c r="BR1290" s="146">
        <f t="shared" si="2061"/>
        <v>0</v>
      </c>
      <c r="BS1290" s="146">
        <f t="shared" si="2062"/>
        <v>0</v>
      </c>
      <c r="BT1290" s="146">
        <f t="shared" si="2063"/>
        <v>0</v>
      </c>
      <c r="BU1290" s="146">
        <f t="shared" si="2064"/>
        <v>0</v>
      </c>
      <c r="BV1290" s="146">
        <f t="shared" si="2065"/>
        <v>0</v>
      </c>
      <c r="BW1290" s="146">
        <f t="shared" si="2066"/>
        <v>0</v>
      </c>
      <c r="BX1290" s="146">
        <f t="shared" si="2067"/>
        <v>0</v>
      </c>
      <c r="BY1290" s="146">
        <f t="shared" si="2068"/>
        <v>0</v>
      </c>
      <c r="BZ1290" s="146">
        <f t="shared" si="2069"/>
        <v>0</v>
      </c>
      <c r="CA1290" s="146">
        <f t="shared" si="2070"/>
        <v>0</v>
      </c>
      <c r="CB1290" s="146">
        <f t="shared" si="2071"/>
        <v>0</v>
      </c>
      <c r="CC1290" s="146">
        <f t="shared" si="2072"/>
        <v>0</v>
      </c>
      <c r="CD1290" s="146">
        <f t="shared" si="2073"/>
        <v>0</v>
      </c>
      <c r="CE1290" s="146">
        <f t="shared" si="2074"/>
        <v>0</v>
      </c>
      <c r="CF1290" s="146">
        <f t="shared" si="2075"/>
        <v>0</v>
      </c>
      <c r="CG1290" s="146">
        <f t="shared" si="2076"/>
        <v>0</v>
      </c>
      <c r="CH1290" s="146">
        <f t="shared" si="2077"/>
        <v>0</v>
      </c>
      <c r="CI1290" s="146">
        <f t="shared" si="2078"/>
        <v>0</v>
      </c>
      <c r="CJ1290" s="146">
        <f t="shared" si="2079"/>
        <v>0</v>
      </c>
      <c r="CK1290" s="146">
        <f t="shared" si="2080"/>
        <v>0</v>
      </c>
      <c r="CL1290" s="146">
        <f t="shared" si="2081"/>
        <v>0</v>
      </c>
      <c r="CM1290" s="146">
        <f t="shared" si="2082"/>
        <v>0</v>
      </c>
      <c r="CN1290" s="146">
        <f t="shared" si="2083"/>
        <v>0</v>
      </c>
      <c r="CO1290" s="146">
        <f t="shared" si="2084"/>
        <v>12</v>
      </c>
      <c r="CP1290" s="146">
        <f t="shared" si="2085"/>
        <v>12</v>
      </c>
      <c r="CQ1290" s="146">
        <f t="shared" si="2086"/>
        <v>12</v>
      </c>
      <c r="CR1290" s="146">
        <f t="shared" si="2087"/>
        <v>12</v>
      </c>
      <c r="CS1290" s="146">
        <f t="shared" si="2088"/>
        <v>12</v>
      </c>
      <c r="CT1290" s="146">
        <f t="shared" si="2089"/>
        <v>12</v>
      </c>
      <c r="CU1290" s="146">
        <f t="shared" si="2090"/>
        <v>12</v>
      </c>
      <c r="CV1290" s="146">
        <f t="shared" si="2091"/>
        <v>12</v>
      </c>
      <c r="CW1290" s="146">
        <f t="shared" si="2092"/>
        <v>12</v>
      </c>
      <c r="CX1290" s="146">
        <f t="shared" si="2093"/>
        <v>12</v>
      </c>
      <c r="CY1290" s="146">
        <f t="shared" si="2094"/>
        <v>12</v>
      </c>
      <c r="CZ1290" s="146">
        <f t="shared" si="2095"/>
        <v>12</v>
      </c>
      <c r="DA1290" s="146">
        <f t="shared" si="2096"/>
        <v>12</v>
      </c>
      <c r="DB1290" s="146">
        <f t="shared" si="2097"/>
        <v>12</v>
      </c>
      <c r="DC1290" s="146">
        <f t="shared" si="2098"/>
        <v>12</v>
      </c>
      <c r="DD1290" s="146">
        <f t="shared" si="2099"/>
        <v>0</v>
      </c>
      <c r="DE1290" s="146">
        <f t="shared" si="2100"/>
        <v>0</v>
      </c>
      <c r="DF1290" s="146">
        <f t="shared" si="2101"/>
        <v>0</v>
      </c>
      <c r="DG1290" s="146">
        <f t="shared" si="2102"/>
        <v>0</v>
      </c>
      <c r="DH1290" s="146">
        <f t="shared" si="2103"/>
        <v>0</v>
      </c>
      <c r="DI1290" s="146">
        <f t="shared" si="2104"/>
        <v>0</v>
      </c>
      <c r="DJ1290" s="146">
        <f t="shared" si="2105"/>
        <v>0</v>
      </c>
      <c r="DK1290" s="146">
        <f t="shared" si="2106"/>
        <v>0</v>
      </c>
      <c r="DL1290" s="146">
        <f t="shared" si="2107"/>
        <v>0</v>
      </c>
      <c r="DM1290" s="146">
        <f t="shared" si="2108"/>
        <v>0</v>
      </c>
      <c r="DN1290" s="65">
        <f t="shared" si="2048"/>
        <v>180</v>
      </c>
      <c r="DO1290" s="57" t="str">
        <f t="shared" si="2049"/>
        <v/>
      </c>
      <c r="DP1290" s="57" t="str">
        <f t="shared" si="1947"/>
        <v/>
      </c>
      <c r="DQ1290" s="58">
        <f t="shared" si="1948"/>
        <v>180</v>
      </c>
      <c r="DR1290" s="1">
        <f t="shared" si="2050"/>
        <v>2</v>
      </c>
      <c r="DS1290" s="168" t="e">
        <f>IF(AND(DR1290=#REF!,BL1290=#REF!),'Tiến độ'!D1290,"")</f>
        <v>#REF!</v>
      </c>
    </row>
    <row r="1291" spans="1:123" ht="11.25" customHeight="1">
      <c r="A1291" s="309" t="str">
        <f>IF(B1291="","",MAX($A$7:A1290)+1)</f>
        <v/>
      </c>
      <c r="B1291" s="312"/>
      <c r="C1291" s="101" t="s">
        <v>673</v>
      </c>
      <c r="D1291" s="102" t="s">
        <v>1041</v>
      </c>
      <c r="E1291" s="103">
        <v>3</v>
      </c>
      <c r="F1291" s="104">
        <v>60</v>
      </c>
      <c r="G1291" s="105"/>
      <c r="H1291" s="106">
        <f t="shared" si="2051"/>
        <v>3</v>
      </c>
      <c r="I1291" s="107">
        <f t="shared" si="2052"/>
        <v>0</v>
      </c>
      <c r="J1291" s="28"/>
      <c r="K1291" s="108"/>
      <c r="L1291" s="109"/>
      <c r="M1291" s="109"/>
      <c r="N1291" s="110"/>
      <c r="O1291" s="108"/>
      <c r="P1291" s="109"/>
      <c r="Q1291" s="109"/>
      <c r="R1291" s="110"/>
      <c r="S1291" s="108"/>
      <c r="T1291" s="109"/>
      <c r="U1291" s="109"/>
      <c r="V1291" s="109"/>
      <c r="W1291" s="110"/>
      <c r="X1291" s="108"/>
      <c r="Y1291" s="109"/>
      <c r="Z1291" s="109"/>
      <c r="AA1291" s="110"/>
      <c r="AB1291" s="108"/>
      <c r="AC1291" s="109"/>
      <c r="AD1291" s="109"/>
      <c r="AE1291" s="110"/>
      <c r="AF1291" s="108"/>
      <c r="AG1291" s="109"/>
      <c r="AH1291" s="109"/>
      <c r="AI1291" s="362"/>
      <c r="AJ1291" s="363"/>
      <c r="AK1291" s="108"/>
      <c r="AL1291" s="109">
        <v>4</v>
      </c>
      <c r="AM1291" s="109">
        <v>4</v>
      </c>
      <c r="AN1291" s="110">
        <v>4</v>
      </c>
      <c r="AO1291" s="108">
        <v>4</v>
      </c>
      <c r="AP1291" s="109">
        <v>4</v>
      </c>
      <c r="AQ1291" s="109">
        <v>4</v>
      </c>
      <c r="AR1291" s="110">
        <v>4</v>
      </c>
      <c r="AS1291" s="111">
        <v>4</v>
      </c>
      <c r="AT1291" s="109">
        <v>4</v>
      </c>
      <c r="AU1291" s="109">
        <v>4</v>
      </c>
      <c r="AV1291" s="112">
        <v>4</v>
      </c>
      <c r="AW1291" s="108">
        <v>4</v>
      </c>
      <c r="AX1291" s="109">
        <v>4</v>
      </c>
      <c r="AY1291" s="109">
        <v>4</v>
      </c>
      <c r="AZ1291" s="109">
        <v>4</v>
      </c>
      <c r="BA1291" s="110" t="s">
        <v>163</v>
      </c>
      <c r="BB1291" s="111" t="s">
        <v>163</v>
      </c>
      <c r="BC1291" s="109" t="s">
        <v>163</v>
      </c>
      <c r="BD1291" s="109" t="s">
        <v>163</v>
      </c>
      <c r="BE1291" s="321"/>
      <c r="BF1291" s="322"/>
      <c r="BG1291" s="322"/>
      <c r="BH1291" s="322"/>
      <c r="BI1291" s="322"/>
      <c r="BJ1291" s="323"/>
      <c r="BK1291" s="48" t="s">
        <v>18</v>
      </c>
      <c r="BL1291" s="48" t="s">
        <v>52</v>
      </c>
      <c r="BN1291" s="146">
        <f t="shared" si="2109"/>
        <v>0</v>
      </c>
      <c r="BO1291" s="146">
        <f t="shared" si="2058"/>
        <v>0</v>
      </c>
      <c r="BP1291" s="146">
        <f t="shared" si="2059"/>
        <v>0</v>
      </c>
      <c r="BQ1291" s="146">
        <f t="shared" si="2060"/>
        <v>0</v>
      </c>
      <c r="BR1291" s="146">
        <f t="shared" si="2061"/>
        <v>0</v>
      </c>
      <c r="BS1291" s="146">
        <f t="shared" si="2062"/>
        <v>0</v>
      </c>
      <c r="BT1291" s="146">
        <f t="shared" si="2063"/>
        <v>0</v>
      </c>
      <c r="BU1291" s="146">
        <f t="shared" si="2064"/>
        <v>0</v>
      </c>
      <c r="BV1291" s="146">
        <f t="shared" si="2065"/>
        <v>0</v>
      </c>
      <c r="BW1291" s="146">
        <f t="shared" si="2066"/>
        <v>0</v>
      </c>
      <c r="BX1291" s="146">
        <f t="shared" si="2067"/>
        <v>0</v>
      </c>
      <c r="BY1291" s="146">
        <f t="shared" si="2068"/>
        <v>0</v>
      </c>
      <c r="BZ1291" s="146">
        <f t="shared" si="2069"/>
        <v>0</v>
      </c>
      <c r="CA1291" s="146">
        <f t="shared" si="2070"/>
        <v>0</v>
      </c>
      <c r="CB1291" s="146">
        <f t="shared" si="2071"/>
        <v>0</v>
      </c>
      <c r="CC1291" s="146">
        <f t="shared" si="2072"/>
        <v>0</v>
      </c>
      <c r="CD1291" s="146">
        <f t="shared" si="2073"/>
        <v>0</v>
      </c>
      <c r="CE1291" s="146">
        <f t="shared" si="2074"/>
        <v>0</v>
      </c>
      <c r="CF1291" s="146">
        <f t="shared" si="2075"/>
        <v>0</v>
      </c>
      <c r="CG1291" s="146">
        <f t="shared" si="2076"/>
        <v>0</v>
      </c>
      <c r="CH1291" s="146">
        <f t="shared" si="2077"/>
        <v>0</v>
      </c>
      <c r="CI1291" s="146">
        <f t="shared" si="2078"/>
        <v>0</v>
      </c>
      <c r="CJ1291" s="146">
        <f t="shared" si="2079"/>
        <v>0</v>
      </c>
      <c r="CK1291" s="146">
        <f t="shared" si="2080"/>
        <v>0</v>
      </c>
      <c r="CL1291" s="146">
        <f t="shared" si="2081"/>
        <v>0</v>
      </c>
      <c r="CM1291" s="146">
        <f t="shared" si="2082"/>
        <v>0</v>
      </c>
      <c r="CN1291" s="146">
        <f t="shared" si="2083"/>
        <v>0</v>
      </c>
      <c r="CO1291" s="146">
        <f t="shared" si="2084"/>
        <v>12</v>
      </c>
      <c r="CP1291" s="146">
        <f t="shared" si="2085"/>
        <v>12</v>
      </c>
      <c r="CQ1291" s="146">
        <f t="shared" si="2086"/>
        <v>12</v>
      </c>
      <c r="CR1291" s="146">
        <f t="shared" si="2087"/>
        <v>12</v>
      </c>
      <c r="CS1291" s="146">
        <f t="shared" si="2088"/>
        <v>12</v>
      </c>
      <c r="CT1291" s="146">
        <f t="shared" si="2089"/>
        <v>12</v>
      </c>
      <c r="CU1291" s="146">
        <f t="shared" si="2090"/>
        <v>12</v>
      </c>
      <c r="CV1291" s="146">
        <f t="shared" si="2091"/>
        <v>12</v>
      </c>
      <c r="CW1291" s="146">
        <f t="shared" si="2092"/>
        <v>12</v>
      </c>
      <c r="CX1291" s="146">
        <f t="shared" si="2093"/>
        <v>12</v>
      </c>
      <c r="CY1291" s="146">
        <f t="shared" si="2094"/>
        <v>12</v>
      </c>
      <c r="CZ1291" s="146">
        <f t="shared" si="2095"/>
        <v>12</v>
      </c>
      <c r="DA1291" s="146">
        <f t="shared" si="2096"/>
        <v>12</v>
      </c>
      <c r="DB1291" s="146">
        <f t="shared" si="2097"/>
        <v>12</v>
      </c>
      <c r="DC1291" s="146">
        <f t="shared" si="2098"/>
        <v>12</v>
      </c>
      <c r="DD1291" s="146">
        <f t="shared" si="2099"/>
        <v>0</v>
      </c>
      <c r="DE1291" s="146">
        <f t="shared" si="2100"/>
        <v>0</v>
      </c>
      <c r="DF1291" s="146">
        <f t="shared" si="2101"/>
        <v>0</v>
      </c>
      <c r="DG1291" s="146">
        <f t="shared" si="2102"/>
        <v>0</v>
      </c>
      <c r="DH1291" s="146">
        <f t="shared" si="2103"/>
        <v>0</v>
      </c>
      <c r="DI1291" s="146">
        <f t="shared" si="2104"/>
        <v>0</v>
      </c>
      <c r="DJ1291" s="146">
        <f t="shared" si="2105"/>
        <v>0</v>
      </c>
      <c r="DK1291" s="146">
        <f t="shared" si="2106"/>
        <v>0</v>
      </c>
      <c r="DL1291" s="146">
        <f t="shared" si="2107"/>
        <v>0</v>
      </c>
      <c r="DM1291" s="146">
        <f t="shared" si="2108"/>
        <v>0</v>
      </c>
      <c r="DN1291" s="65">
        <f t="shared" si="2048"/>
        <v>180</v>
      </c>
      <c r="DO1291" s="57" t="str">
        <f t="shared" si="2049"/>
        <v/>
      </c>
      <c r="DP1291" s="57" t="str">
        <f t="shared" si="1947"/>
        <v/>
      </c>
      <c r="DQ1291" s="58">
        <f t="shared" si="1948"/>
        <v>180</v>
      </c>
      <c r="DR1291" s="1">
        <f t="shared" si="2050"/>
        <v>2</v>
      </c>
      <c r="DS1291" s="168" t="e">
        <f>IF(AND(DR1291=#REF!,BL1291=#REF!),'Tiến độ'!D1291,"")</f>
        <v>#REF!</v>
      </c>
    </row>
    <row r="1292" spans="1:123" ht="11.25" customHeight="1">
      <c r="A1292" s="309" t="str">
        <f>IF(B1292="","",MAX($A$7:A1291)+1)</f>
        <v/>
      </c>
      <c r="B1292" s="312"/>
      <c r="C1292" s="101" t="s">
        <v>861</v>
      </c>
      <c r="D1292" s="102" t="s">
        <v>862</v>
      </c>
      <c r="E1292" s="103">
        <v>3</v>
      </c>
      <c r="F1292" s="104">
        <v>60</v>
      </c>
      <c r="G1292" s="105"/>
      <c r="H1292" s="106">
        <f t="shared" si="2051"/>
        <v>3</v>
      </c>
      <c r="I1292" s="107">
        <f t="shared" si="2052"/>
        <v>0</v>
      </c>
      <c r="J1292" s="28"/>
      <c r="K1292" s="108"/>
      <c r="L1292" s="109"/>
      <c r="M1292" s="109"/>
      <c r="N1292" s="110"/>
      <c r="O1292" s="108"/>
      <c r="P1292" s="109"/>
      <c r="Q1292" s="109"/>
      <c r="R1292" s="110"/>
      <c r="S1292" s="108"/>
      <c r="T1292" s="109"/>
      <c r="U1292" s="109"/>
      <c r="V1292" s="109"/>
      <c r="W1292" s="110"/>
      <c r="X1292" s="108"/>
      <c r="Y1292" s="109"/>
      <c r="Z1292" s="109"/>
      <c r="AA1292" s="110"/>
      <c r="AB1292" s="108"/>
      <c r="AC1292" s="109"/>
      <c r="AD1292" s="109"/>
      <c r="AE1292" s="110"/>
      <c r="AF1292" s="108"/>
      <c r="AG1292" s="109"/>
      <c r="AH1292" s="109"/>
      <c r="AI1292" s="362"/>
      <c r="AJ1292" s="363"/>
      <c r="AK1292" s="108"/>
      <c r="AL1292" s="109">
        <v>4</v>
      </c>
      <c r="AM1292" s="109">
        <v>4</v>
      </c>
      <c r="AN1292" s="110">
        <v>4</v>
      </c>
      <c r="AO1292" s="108">
        <v>4</v>
      </c>
      <c r="AP1292" s="109">
        <v>4</v>
      </c>
      <c r="AQ1292" s="109">
        <v>4</v>
      </c>
      <c r="AR1292" s="110">
        <v>4</v>
      </c>
      <c r="AS1292" s="111">
        <v>4</v>
      </c>
      <c r="AT1292" s="109">
        <v>4</v>
      </c>
      <c r="AU1292" s="109">
        <v>4</v>
      </c>
      <c r="AV1292" s="112">
        <v>4</v>
      </c>
      <c r="AW1292" s="108">
        <v>4</v>
      </c>
      <c r="AX1292" s="109">
        <v>4</v>
      </c>
      <c r="AY1292" s="109">
        <v>4</v>
      </c>
      <c r="AZ1292" s="109">
        <v>4</v>
      </c>
      <c r="BA1292" s="110" t="s">
        <v>163</v>
      </c>
      <c r="BB1292" s="111" t="s">
        <v>163</v>
      </c>
      <c r="BC1292" s="109" t="s">
        <v>163</v>
      </c>
      <c r="BD1292" s="109" t="s">
        <v>163</v>
      </c>
      <c r="BE1292" s="321"/>
      <c r="BF1292" s="322"/>
      <c r="BG1292" s="322"/>
      <c r="BH1292" s="322"/>
      <c r="BI1292" s="322"/>
      <c r="BJ1292" s="323"/>
      <c r="BK1292" s="48" t="s">
        <v>18</v>
      </c>
      <c r="BL1292" s="48" t="s">
        <v>51</v>
      </c>
      <c r="BN1292" s="146">
        <f t="shared" si="2109"/>
        <v>0</v>
      </c>
      <c r="BO1292" s="146">
        <f t="shared" si="2058"/>
        <v>0</v>
      </c>
      <c r="BP1292" s="146">
        <f t="shared" si="2059"/>
        <v>0</v>
      </c>
      <c r="BQ1292" s="146">
        <f t="shared" si="2060"/>
        <v>0</v>
      </c>
      <c r="BR1292" s="146">
        <f t="shared" si="2061"/>
        <v>0</v>
      </c>
      <c r="BS1292" s="146">
        <f t="shared" si="2062"/>
        <v>0</v>
      </c>
      <c r="BT1292" s="146">
        <f t="shared" si="2063"/>
        <v>0</v>
      </c>
      <c r="BU1292" s="146">
        <f t="shared" si="2064"/>
        <v>0</v>
      </c>
      <c r="BV1292" s="146">
        <f t="shared" si="2065"/>
        <v>0</v>
      </c>
      <c r="BW1292" s="146">
        <f t="shared" si="2066"/>
        <v>0</v>
      </c>
      <c r="BX1292" s="146">
        <f t="shared" si="2067"/>
        <v>0</v>
      </c>
      <c r="BY1292" s="146">
        <f t="shared" si="2068"/>
        <v>0</v>
      </c>
      <c r="BZ1292" s="146">
        <f t="shared" si="2069"/>
        <v>0</v>
      </c>
      <c r="CA1292" s="146">
        <f t="shared" si="2070"/>
        <v>0</v>
      </c>
      <c r="CB1292" s="146">
        <f t="shared" si="2071"/>
        <v>0</v>
      </c>
      <c r="CC1292" s="146">
        <f t="shared" si="2072"/>
        <v>0</v>
      </c>
      <c r="CD1292" s="146">
        <f t="shared" si="2073"/>
        <v>0</v>
      </c>
      <c r="CE1292" s="146">
        <f t="shared" si="2074"/>
        <v>0</v>
      </c>
      <c r="CF1292" s="146">
        <f t="shared" si="2075"/>
        <v>0</v>
      </c>
      <c r="CG1292" s="146">
        <f t="shared" si="2076"/>
        <v>0</v>
      </c>
      <c r="CH1292" s="146">
        <f t="shared" si="2077"/>
        <v>0</v>
      </c>
      <c r="CI1292" s="146">
        <f t="shared" si="2078"/>
        <v>0</v>
      </c>
      <c r="CJ1292" s="146">
        <f t="shared" si="2079"/>
        <v>0</v>
      </c>
      <c r="CK1292" s="146">
        <f t="shared" si="2080"/>
        <v>0</v>
      </c>
      <c r="CL1292" s="146">
        <f t="shared" si="2081"/>
        <v>0</v>
      </c>
      <c r="CM1292" s="146">
        <f t="shared" si="2082"/>
        <v>0</v>
      </c>
      <c r="CN1292" s="146">
        <f t="shared" si="2083"/>
        <v>0</v>
      </c>
      <c r="CO1292" s="146">
        <f t="shared" si="2084"/>
        <v>12</v>
      </c>
      <c r="CP1292" s="146">
        <f t="shared" si="2085"/>
        <v>12</v>
      </c>
      <c r="CQ1292" s="146">
        <f t="shared" si="2086"/>
        <v>12</v>
      </c>
      <c r="CR1292" s="146">
        <f t="shared" si="2087"/>
        <v>12</v>
      </c>
      <c r="CS1292" s="146">
        <f t="shared" si="2088"/>
        <v>12</v>
      </c>
      <c r="CT1292" s="146">
        <f t="shared" si="2089"/>
        <v>12</v>
      </c>
      <c r="CU1292" s="146">
        <f t="shared" si="2090"/>
        <v>12</v>
      </c>
      <c r="CV1292" s="146">
        <f t="shared" si="2091"/>
        <v>12</v>
      </c>
      <c r="CW1292" s="146">
        <f t="shared" si="2092"/>
        <v>12</v>
      </c>
      <c r="CX1292" s="146">
        <f t="shared" si="2093"/>
        <v>12</v>
      </c>
      <c r="CY1292" s="146">
        <f t="shared" si="2094"/>
        <v>12</v>
      </c>
      <c r="CZ1292" s="146">
        <f t="shared" si="2095"/>
        <v>12</v>
      </c>
      <c r="DA1292" s="146">
        <f t="shared" si="2096"/>
        <v>12</v>
      </c>
      <c r="DB1292" s="146">
        <f t="shared" si="2097"/>
        <v>12</v>
      </c>
      <c r="DC1292" s="146">
        <f t="shared" si="2098"/>
        <v>12</v>
      </c>
      <c r="DD1292" s="146">
        <f t="shared" si="2099"/>
        <v>0</v>
      </c>
      <c r="DE1292" s="146">
        <f t="shared" si="2100"/>
        <v>0</v>
      </c>
      <c r="DF1292" s="146">
        <f t="shared" si="2101"/>
        <v>0</v>
      </c>
      <c r="DG1292" s="146">
        <f t="shared" si="2102"/>
        <v>0</v>
      </c>
      <c r="DH1292" s="146">
        <f t="shared" si="2103"/>
        <v>0</v>
      </c>
      <c r="DI1292" s="146">
        <f t="shared" si="2104"/>
        <v>0</v>
      </c>
      <c r="DJ1292" s="146">
        <f t="shared" si="2105"/>
        <v>0</v>
      </c>
      <c r="DK1292" s="146">
        <f t="shared" si="2106"/>
        <v>0</v>
      </c>
      <c r="DL1292" s="146">
        <f t="shared" si="2107"/>
        <v>0</v>
      </c>
      <c r="DM1292" s="146">
        <f t="shared" si="2108"/>
        <v>0</v>
      </c>
      <c r="DN1292" s="65">
        <f t="shared" si="2048"/>
        <v>180</v>
      </c>
      <c r="DO1292" s="57" t="str">
        <f t="shared" si="2049"/>
        <v/>
      </c>
      <c r="DP1292" s="57" t="str">
        <f t="shared" si="1947"/>
        <v/>
      </c>
      <c r="DQ1292" s="58">
        <f t="shared" si="1948"/>
        <v>180</v>
      </c>
      <c r="DR1292" s="1">
        <f t="shared" si="2050"/>
        <v>2</v>
      </c>
      <c r="DS1292" s="168" t="e">
        <f>IF(AND(DR1292=#REF!,BL1292=#REF!),'Tiến độ'!D1292,"")</f>
        <v>#REF!</v>
      </c>
    </row>
    <row r="1293" spans="1:123" ht="11.25" customHeight="1">
      <c r="A1293" s="309" t="str">
        <f>IF(B1293="","",MAX($A$7:A1292)+1)</f>
        <v/>
      </c>
      <c r="B1293" s="312"/>
      <c r="C1293" s="101" t="s">
        <v>912</v>
      </c>
      <c r="D1293" s="102" t="s">
        <v>913</v>
      </c>
      <c r="E1293" s="103">
        <v>2</v>
      </c>
      <c r="F1293" s="104">
        <v>30</v>
      </c>
      <c r="G1293" s="105"/>
      <c r="H1293" s="106">
        <f t="shared" si="2051"/>
        <v>3</v>
      </c>
      <c r="I1293" s="107">
        <f t="shared" si="2052"/>
        <v>0</v>
      </c>
      <c r="J1293" s="28"/>
      <c r="K1293" s="108"/>
      <c r="L1293" s="109"/>
      <c r="M1293" s="109"/>
      <c r="N1293" s="110"/>
      <c r="O1293" s="108"/>
      <c r="P1293" s="109"/>
      <c r="Q1293" s="109"/>
      <c r="R1293" s="110"/>
      <c r="S1293" s="108"/>
      <c r="T1293" s="109"/>
      <c r="U1293" s="109"/>
      <c r="V1293" s="109"/>
      <c r="W1293" s="110"/>
      <c r="X1293" s="108"/>
      <c r="Y1293" s="109"/>
      <c r="Z1293" s="109"/>
      <c r="AA1293" s="110"/>
      <c r="AB1293" s="108"/>
      <c r="AC1293" s="109"/>
      <c r="AD1293" s="109"/>
      <c r="AE1293" s="110"/>
      <c r="AF1293" s="108"/>
      <c r="AG1293" s="109"/>
      <c r="AH1293" s="109"/>
      <c r="AI1293" s="362"/>
      <c r="AJ1293" s="363"/>
      <c r="AK1293" s="108"/>
      <c r="AL1293" s="109">
        <v>2</v>
      </c>
      <c r="AM1293" s="109">
        <v>2</v>
      </c>
      <c r="AN1293" s="110">
        <v>2</v>
      </c>
      <c r="AO1293" s="108">
        <v>2</v>
      </c>
      <c r="AP1293" s="109">
        <v>2</v>
      </c>
      <c r="AQ1293" s="109">
        <v>2</v>
      </c>
      <c r="AR1293" s="110">
        <v>2</v>
      </c>
      <c r="AS1293" s="111">
        <v>2</v>
      </c>
      <c r="AT1293" s="109">
        <v>2</v>
      </c>
      <c r="AU1293" s="109">
        <v>2</v>
      </c>
      <c r="AV1293" s="112">
        <v>2</v>
      </c>
      <c r="AW1293" s="108">
        <v>2</v>
      </c>
      <c r="AX1293" s="109">
        <v>2</v>
      </c>
      <c r="AY1293" s="109">
        <v>2</v>
      </c>
      <c r="AZ1293" s="109">
        <v>2</v>
      </c>
      <c r="BA1293" s="110" t="s">
        <v>163</v>
      </c>
      <c r="BB1293" s="111" t="s">
        <v>163</v>
      </c>
      <c r="BC1293" s="109" t="s">
        <v>163</v>
      </c>
      <c r="BD1293" s="109" t="s">
        <v>163</v>
      </c>
      <c r="BE1293" s="321"/>
      <c r="BF1293" s="322"/>
      <c r="BG1293" s="322"/>
      <c r="BH1293" s="322"/>
      <c r="BI1293" s="322"/>
      <c r="BJ1293" s="323"/>
      <c r="BK1293" s="48" t="s">
        <v>18</v>
      </c>
      <c r="BL1293" s="48" t="s">
        <v>49</v>
      </c>
      <c r="BN1293" s="146">
        <f t="shared" si="2109"/>
        <v>0</v>
      </c>
      <c r="BO1293" s="146">
        <f t="shared" si="2058"/>
        <v>0</v>
      </c>
      <c r="BP1293" s="146">
        <f t="shared" si="2059"/>
        <v>0</v>
      </c>
      <c r="BQ1293" s="146">
        <f t="shared" si="2060"/>
        <v>0</v>
      </c>
      <c r="BR1293" s="146">
        <f t="shared" si="2061"/>
        <v>0</v>
      </c>
      <c r="BS1293" s="146">
        <f t="shared" si="2062"/>
        <v>0</v>
      </c>
      <c r="BT1293" s="146">
        <f t="shared" si="2063"/>
        <v>0</v>
      </c>
      <c r="BU1293" s="146">
        <f t="shared" si="2064"/>
        <v>0</v>
      </c>
      <c r="BV1293" s="146">
        <f t="shared" si="2065"/>
        <v>0</v>
      </c>
      <c r="BW1293" s="146">
        <f t="shared" si="2066"/>
        <v>0</v>
      </c>
      <c r="BX1293" s="146">
        <f t="shared" si="2067"/>
        <v>0</v>
      </c>
      <c r="BY1293" s="146">
        <f t="shared" si="2068"/>
        <v>0</v>
      </c>
      <c r="BZ1293" s="146">
        <f t="shared" si="2069"/>
        <v>0</v>
      </c>
      <c r="CA1293" s="146">
        <f t="shared" si="2070"/>
        <v>0</v>
      </c>
      <c r="CB1293" s="146">
        <f t="shared" si="2071"/>
        <v>0</v>
      </c>
      <c r="CC1293" s="146">
        <f t="shared" si="2072"/>
        <v>0</v>
      </c>
      <c r="CD1293" s="146">
        <f t="shared" si="2073"/>
        <v>0</v>
      </c>
      <c r="CE1293" s="146">
        <f t="shared" si="2074"/>
        <v>0</v>
      </c>
      <c r="CF1293" s="146">
        <f t="shared" si="2075"/>
        <v>0</v>
      </c>
      <c r="CG1293" s="146">
        <f t="shared" si="2076"/>
        <v>0</v>
      </c>
      <c r="CH1293" s="146">
        <f t="shared" si="2077"/>
        <v>0</v>
      </c>
      <c r="CI1293" s="146">
        <f t="shared" si="2078"/>
        <v>0</v>
      </c>
      <c r="CJ1293" s="146">
        <f t="shared" si="2079"/>
        <v>0</v>
      </c>
      <c r="CK1293" s="146">
        <f t="shared" si="2080"/>
        <v>0</v>
      </c>
      <c r="CL1293" s="146">
        <f t="shared" si="2081"/>
        <v>0</v>
      </c>
      <c r="CM1293" s="146">
        <f t="shared" si="2082"/>
        <v>0</v>
      </c>
      <c r="CN1293" s="146">
        <f t="shared" si="2083"/>
        <v>0</v>
      </c>
      <c r="CO1293" s="146">
        <f t="shared" si="2084"/>
        <v>6</v>
      </c>
      <c r="CP1293" s="146">
        <f t="shared" si="2085"/>
        <v>6</v>
      </c>
      <c r="CQ1293" s="146">
        <f t="shared" si="2086"/>
        <v>6</v>
      </c>
      <c r="CR1293" s="146">
        <f t="shared" si="2087"/>
        <v>6</v>
      </c>
      <c r="CS1293" s="146">
        <f t="shared" si="2088"/>
        <v>6</v>
      </c>
      <c r="CT1293" s="146">
        <f t="shared" si="2089"/>
        <v>6</v>
      </c>
      <c r="CU1293" s="146">
        <f t="shared" si="2090"/>
        <v>6</v>
      </c>
      <c r="CV1293" s="146">
        <f t="shared" si="2091"/>
        <v>6</v>
      </c>
      <c r="CW1293" s="146">
        <f t="shared" si="2092"/>
        <v>6</v>
      </c>
      <c r="CX1293" s="146">
        <f t="shared" si="2093"/>
        <v>6</v>
      </c>
      <c r="CY1293" s="146">
        <f t="shared" si="2094"/>
        <v>6</v>
      </c>
      <c r="CZ1293" s="146">
        <f t="shared" si="2095"/>
        <v>6</v>
      </c>
      <c r="DA1293" s="146">
        <f t="shared" si="2096"/>
        <v>6</v>
      </c>
      <c r="DB1293" s="146">
        <f t="shared" si="2097"/>
        <v>6</v>
      </c>
      <c r="DC1293" s="146">
        <f t="shared" si="2098"/>
        <v>6</v>
      </c>
      <c r="DD1293" s="146">
        <f t="shared" si="2099"/>
        <v>0</v>
      </c>
      <c r="DE1293" s="146">
        <f t="shared" si="2100"/>
        <v>0</v>
      </c>
      <c r="DF1293" s="146">
        <f t="shared" si="2101"/>
        <v>0</v>
      </c>
      <c r="DG1293" s="146">
        <f t="shared" si="2102"/>
        <v>0</v>
      </c>
      <c r="DH1293" s="146">
        <f t="shared" si="2103"/>
        <v>0</v>
      </c>
      <c r="DI1293" s="146">
        <f t="shared" si="2104"/>
        <v>0</v>
      </c>
      <c r="DJ1293" s="146">
        <f t="shared" si="2105"/>
        <v>0</v>
      </c>
      <c r="DK1293" s="146">
        <f t="shared" si="2106"/>
        <v>0</v>
      </c>
      <c r="DL1293" s="146">
        <f t="shared" si="2107"/>
        <v>0</v>
      </c>
      <c r="DM1293" s="146">
        <f t="shared" si="2108"/>
        <v>0</v>
      </c>
      <c r="DN1293" s="65">
        <f t="shared" si="2048"/>
        <v>90</v>
      </c>
      <c r="DO1293" s="57" t="str">
        <f t="shared" si="2049"/>
        <v/>
      </c>
      <c r="DP1293" s="57" t="str">
        <f t="shared" si="1947"/>
        <v/>
      </c>
      <c r="DQ1293" s="58">
        <f t="shared" si="1948"/>
        <v>90</v>
      </c>
      <c r="DR1293" s="1">
        <f t="shared" si="2050"/>
        <v>2</v>
      </c>
      <c r="DS1293" s="168" t="e">
        <f>IF(AND(DR1293=#REF!,BL1293=#REF!),'Tiến độ'!D1293,"")</f>
        <v>#REF!</v>
      </c>
    </row>
    <row r="1294" spans="1:123" ht="11.25" customHeight="1">
      <c r="A1294" s="310" t="str">
        <f>IF(B1294="","",MAX($A$7:A1293)+1)</f>
        <v/>
      </c>
      <c r="B1294" s="313"/>
      <c r="C1294" s="91" t="s">
        <v>8</v>
      </c>
      <c r="D1294" s="92"/>
      <c r="E1294" s="93">
        <f>SUM(E1276:E1293)</f>
        <v>46</v>
      </c>
      <c r="F1294" s="131"/>
      <c r="G1294" s="132"/>
      <c r="H1294" s="133"/>
      <c r="I1294" s="134"/>
      <c r="J1294" s="30"/>
      <c r="K1294" s="96">
        <f t="shared" ref="K1294:AH1294" si="2110">SUM(K1276:K1293)</f>
        <v>0</v>
      </c>
      <c r="L1294" s="97">
        <f t="shared" si="2110"/>
        <v>0</v>
      </c>
      <c r="M1294" s="97">
        <f t="shared" si="2110"/>
        <v>0</v>
      </c>
      <c r="N1294" s="98">
        <f t="shared" si="2110"/>
        <v>0</v>
      </c>
      <c r="O1294" s="96">
        <f t="shared" si="2110"/>
        <v>0</v>
      </c>
      <c r="P1294" s="97">
        <f t="shared" si="2110"/>
        <v>0</v>
      </c>
      <c r="Q1294" s="97">
        <f t="shared" si="2110"/>
        <v>33</v>
      </c>
      <c r="R1294" s="98">
        <f t="shared" si="2110"/>
        <v>33</v>
      </c>
      <c r="S1294" s="96">
        <f t="shared" si="2110"/>
        <v>33</v>
      </c>
      <c r="T1294" s="97">
        <f t="shared" si="2110"/>
        <v>33</v>
      </c>
      <c r="U1294" s="97">
        <f t="shared" si="2110"/>
        <v>33</v>
      </c>
      <c r="V1294" s="97">
        <f t="shared" si="2110"/>
        <v>33</v>
      </c>
      <c r="W1294" s="98">
        <f t="shared" si="2110"/>
        <v>33</v>
      </c>
      <c r="X1294" s="96">
        <f t="shared" si="2110"/>
        <v>33</v>
      </c>
      <c r="Y1294" s="97">
        <f t="shared" si="2110"/>
        <v>33</v>
      </c>
      <c r="Z1294" s="97">
        <f t="shared" si="2110"/>
        <v>33</v>
      </c>
      <c r="AA1294" s="98">
        <f t="shared" si="2110"/>
        <v>33</v>
      </c>
      <c r="AB1294" s="96">
        <f t="shared" si="2110"/>
        <v>33</v>
      </c>
      <c r="AC1294" s="97">
        <f t="shared" si="2110"/>
        <v>33</v>
      </c>
      <c r="AD1294" s="97">
        <f t="shared" si="2110"/>
        <v>33</v>
      </c>
      <c r="AE1294" s="98">
        <f t="shared" si="2110"/>
        <v>27</v>
      </c>
      <c r="AF1294" s="96">
        <f t="shared" si="2110"/>
        <v>0</v>
      </c>
      <c r="AG1294" s="97">
        <f t="shared" si="2110"/>
        <v>0</v>
      </c>
      <c r="AH1294" s="97">
        <f t="shared" si="2110"/>
        <v>0</v>
      </c>
      <c r="AI1294" s="362"/>
      <c r="AJ1294" s="363"/>
      <c r="AK1294" s="96">
        <f t="shared" ref="AK1294:BD1294" si="2111">SUM(AK1276:AK1293)</f>
        <v>0</v>
      </c>
      <c r="AL1294" s="97">
        <f t="shared" si="2111"/>
        <v>25</v>
      </c>
      <c r="AM1294" s="97">
        <f t="shared" si="2111"/>
        <v>25</v>
      </c>
      <c r="AN1294" s="98">
        <f t="shared" si="2111"/>
        <v>25</v>
      </c>
      <c r="AO1294" s="96">
        <f t="shared" si="2111"/>
        <v>25</v>
      </c>
      <c r="AP1294" s="97">
        <f t="shared" si="2111"/>
        <v>25</v>
      </c>
      <c r="AQ1294" s="97">
        <f t="shared" si="2111"/>
        <v>25</v>
      </c>
      <c r="AR1294" s="98">
        <f t="shared" si="2111"/>
        <v>25</v>
      </c>
      <c r="AS1294" s="99">
        <f t="shared" si="2111"/>
        <v>25</v>
      </c>
      <c r="AT1294" s="97">
        <f t="shared" si="2111"/>
        <v>25</v>
      </c>
      <c r="AU1294" s="97">
        <f t="shared" si="2111"/>
        <v>25</v>
      </c>
      <c r="AV1294" s="100">
        <f t="shared" si="2111"/>
        <v>25</v>
      </c>
      <c r="AW1294" s="96">
        <f t="shared" si="2111"/>
        <v>25</v>
      </c>
      <c r="AX1294" s="97">
        <f t="shared" si="2111"/>
        <v>25</v>
      </c>
      <c r="AY1294" s="97">
        <f t="shared" si="2111"/>
        <v>25</v>
      </c>
      <c r="AZ1294" s="97">
        <f t="shared" si="2111"/>
        <v>25</v>
      </c>
      <c r="BA1294" s="98">
        <f t="shared" si="2111"/>
        <v>0</v>
      </c>
      <c r="BB1294" s="99">
        <f t="shared" si="2111"/>
        <v>0</v>
      </c>
      <c r="BC1294" s="97">
        <f t="shared" si="2111"/>
        <v>0</v>
      </c>
      <c r="BD1294" s="97">
        <f t="shared" si="2111"/>
        <v>0</v>
      </c>
      <c r="BE1294" s="321"/>
      <c r="BF1294" s="322"/>
      <c r="BG1294" s="322"/>
      <c r="BH1294" s="322"/>
      <c r="BI1294" s="322"/>
      <c r="BJ1294" s="323"/>
      <c r="BK1294" s="47"/>
      <c r="BL1294" s="47"/>
      <c r="BN1294" s="146">
        <f t="shared" si="2109"/>
        <v>0</v>
      </c>
      <c r="BO1294" s="146">
        <f t="shared" si="2058"/>
        <v>0</v>
      </c>
      <c r="BP1294" s="146">
        <f t="shared" si="2059"/>
        <v>0</v>
      </c>
      <c r="BQ1294" s="146">
        <f t="shared" si="2060"/>
        <v>0</v>
      </c>
      <c r="BR1294" s="146">
        <f t="shared" si="2061"/>
        <v>0</v>
      </c>
      <c r="BS1294" s="146">
        <f t="shared" si="2062"/>
        <v>0</v>
      </c>
      <c r="BT1294" s="146">
        <f t="shared" si="2063"/>
        <v>0</v>
      </c>
      <c r="BU1294" s="146">
        <f t="shared" si="2064"/>
        <v>0</v>
      </c>
      <c r="BV1294" s="146">
        <f t="shared" si="2065"/>
        <v>0</v>
      </c>
      <c r="BW1294" s="146">
        <f t="shared" si="2066"/>
        <v>0</v>
      </c>
      <c r="BX1294" s="146">
        <f t="shared" si="2067"/>
        <v>0</v>
      </c>
      <c r="BY1294" s="146">
        <f t="shared" si="2068"/>
        <v>0</v>
      </c>
      <c r="BZ1294" s="146">
        <f t="shared" si="2069"/>
        <v>0</v>
      </c>
      <c r="CA1294" s="146">
        <f t="shared" si="2070"/>
        <v>0</v>
      </c>
      <c r="CB1294" s="146">
        <f t="shared" si="2071"/>
        <v>0</v>
      </c>
      <c r="CC1294" s="146">
        <f t="shared" si="2072"/>
        <v>0</v>
      </c>
      <c r="CD1294" s="146">
        <f t="shared" si="2073"/>
        <v>0</v>
      </c>
      <c r="CE1294" s="146">
        <f t="shared" si="2074"/>
        <v>0</v>
      </c>
      <c r="CF1294" s="146">
        <f t="shared" si="2075"/>
        <v>0</v>
      </c>
      <c r="CG1294" s="146">
        <f t="shared" si="2076"/>
        <v>0</v>
      </c>
      <c r="CH1294" s="146">
        <f t="shared" si="2077"/>
        <v>0</v>
      </c>
      <c r="CI1294" s="146">
        <f t="shared" si="2078"/>
        <v>0</v>
      </c>
      <c r="CJ1294" s="146">
        <f t="shared" si="2079"/>
        <v>0</v>
      </c>
      <c r="CK1294" s="146">
        <f t="shared" si="2080"/>
        <v>0</v>
      </c>
      <c r="CL1294" s="146">
        <f t="shared" si="2081"/>
        <v>0</v>
      </c>
      <c r="CM1294" s="146">
        <f t="shared" si="2082"/>
        <v>0</v>
      </c>
      <c r="CN1294" s="146">
        <f t="shared" si="2083"/>
        <v>0</v>
      </c>
      <c r="CO1294" s="146">
        <f t="shared" si="2084"/>
        <v>0</v>
      </c>
      <c r="CP1294" s="146">
        <f t="shared" si="2085"/>
        <v>0</v>
      </c>
      <c r="CQ1294" s="146">
        <f t="shared" si="2086"/>
        <v>0</v>
      </c>
      <c r="CR1294" s="146">
        <f t="shared" si="2087"/>
        <v>0</v>
      </c>
      <c r="CS1294" s="146">
        <f t="shared" si="2088"/>
        <v>0</v>
      </c>
      <c r="CT1294" s="146">
        <f t="shared" si="2089"/>
        <v>0</v>
      </c>
      <c r="CU1294" s="146">
        <f t="shared" si="2090"/>
        <v>0</v>
      </c>
      <c r="CV1294" s="146">
        <f t="shared" si="2091"/>
        <v>0</v>
      </c>
      <c r="CW1294" s="146">
        <f t="shared" si="2092"/>
        <v>0</v>
      </c>
      <c r="CX1294" s="146">
        <f t="shared" si="2093"/>
        <v>0</v>
      </c>
      <c r="CY1294" s="146">
        <f t="shared" si="2094"/>
        <v>0</v>
      </c>
      <c r="CZ1294" s="146">
        <f t="shared" si="2095"/>
        <v>0</v>
      </c>
      <c r="DA1294" s="146">
        <f t="shared" si="2096"/>
        <v>0</v>
      </c>
      <c r="DB1294" s="146">
        <f t="shared" si="2097"/>
        <v>0</v>
      </c>
      <c r="DC1294" s="146">
        <f t="shared" si="2098"/>
        <v>0</v>
      </c>
      <c r="DD1294" s="146">
        <f t="shared" si="2099"/>
        <v>0</v>
      </c>
      <c r="DE1294" s="146">
        <f t="shared" si="2100"/>
        <v>0</v>
      </c>
      <c r="DF1294" s="146">
        <f t="shared" si="2101"/>
        <v>0</v>
      </c>
      <c r="DG1294" s="146">
        <f t="shared" si="2102"/>
        <v>0</v>
      </c>
      <c r="DH1294" s="146">
        <f t="shared" si="2103"/>
        <v>0</v>
      </c>
      <c r="DI1294" s="146">
        <f t="shared" si="2104"/>
        <v>0</v>
      </c>
      <c r="DJ1294" s="146">
        <f t="shared" si="2105"/>
        <v>0</v>
      </c>
      <c r="DK1294" s="146">
        <f t="shared" si="2106"/>
        <v>0</v>
      </c>
      <c r="DL1294" s="146">
        <f t="shared" si="2107"/>
        <v>0</v>
      </c>
      <c r="DM1294" s="146">
        <f t="shared" si="2108"/>
        <v>0</v>
      </c>
      <c r="DN1294" s="54"/>
      <c r="DO1294" s="55"/>
      <c r="DP1294" s="55"/>
      <c r="DQ1294" s="56"/>
      <c r="DS1294" s="168" t="e">
        <f>IF(AND(DR1294=#REF!,BL1294=#REF!),'Tiến độ'!D1294,"")</f>
        <v>#REF!</v>
      </c>
    </row>
    <row r="1295" spans="1:123" ht="11.25" customHeight="1">
      <c r="A1295" s="308">
        <f>IF(B1295="","",MAX($A$7:A1294)+1)</f>
        <v>85</v>
      </c>
      <c r="B1295" s="311" t="s">
        <v>1005</v>
      </c>
      <c r="C1295" s="255" t="s">
        <v>1025</v>
      </c>
      <c r="D1295" s="68" t="s">
        <v>1011</v>
      </c>
      <c r="E1295" s="69">
        <v>2</v>
      </c>
      <c r="F1295" s="70">
        <v>39</v>
      </c>
      <c r="G1295" s="71"/>
      <c r="H1295" s="72">
        <v>2</v>
      </c>
      <c r="I1295" s="73"/>
      <c r="J1295" s="24"/>
      <c r="K1295" s="74"/>
      <c r="L1295" s="75"/>
      <c r="M1295" s="75"/>
      <c r="N1295" s="76" t="s">
        <v>874</v>
      </c>
      <c r="O1295" s="74" t="s">
        <v>987</v>
      </c>
      <c r="P1295" s="75" t="s">
        <v>987</v>
      </c>
      <c r="Q1295" s="75">
        <v>7</v>
      </c>
      <c r="R1295" s="76">
        <v>7</v>
      </c>
      <c r="S1295" s="74">
        <v>7</v>
      </c>
      <c r="T1295" s="75">
        <v>7</v>
      </c>
      <c r="U1295" s="75">
        <v>7</v>
      </c>
      <c r="V1295" s="75">
        <v>4</v>
      </c>
      <c r="W1295" s="76"/>
      <c r="X1295" s="74"/>
      <c r="Y1295" s="75"/>
      <c r="Z1295" s="75"/>
      <c r="AA1295" s="76"/>
      <c r="AB1295" s="74"/>
      <c r="AC1295" s="75"/>
      <c r="AD1295" s="75"/>
      <c r="AE1295" s="76"/>
      <c r="AF1295" s="74" t="s">
        <v>163</v>
      </c>
      <c r="AG1295" s="75" t="s">
        <v>163</v>
      </c>
      <c r="AH1295" s="75" t="s">
        <v>163</v>
      </c>
      <c r="AI1295" s="362"/>
      <c r="AJ1295" s="363"/>
      <c r="AK1295" s="74" t="s">
        <v>166</v>
      </c>
      <c r="AL1295" s="75"/>
      <c r="AM1295" s="75"/>
      <c r="AN1295" s="76"/>
      <c r="AO1295" s="74"/>
      <c r="AP1295" s="75"/>
      <c r="AQ1295" s="75"/>
      <c r="AR1295" s="76"/>
      <c r="AS1295" s="77"/>
      <c r="AT1295" s="75"/>
      <c r="AU1295" s="75"/>
      <c r="AV1295" s="78"/>
      <c r="AW1295" s="74"/>
      <c r="AX1295" s="75"/>
      <c r="AY1295" s="75"/>
      <c r="AZ1295" s="75"/>
      <c r="BA1295" s="76"/>
      <c r="BB1295" s="77"/>
      <c r="BC1295" s="75"/>
      <c r="BD1295" s="75"/>
      <c r="BE1295" s="321"/>
      <c r="BF1295" s="322"/>
      <c r="BG1295" s="322"/>
      <c r="BH1295" s="322"/>
      <c r="BI1295" s="322"/>
      <c r="BJ1295" s="323"/>
      <c r="BK1295" s="45" t="s">
        <v>1077</v>
      </c>
      <c r="BL1295" s="45" t="s">
        <v>56</v>
      </c>
      <c r="BN1295" s="146">
        <f t="shared" si="2109"/>
        <v>0</v>
      </c>
      <c r="BO1295" s="146">
        <f t="shared" si="2058"/>
        <v>0</v>
      </c>
      <c r="BP1295" s="146">
        <f t="shared" si="2059"/>
        <v>0</v>
      </c>
      <c r="BQ1295" s="146">
        <f t="shared" si="2060"/>
        <v>0</v>
      </c>
      <c r="BR1295" s="146">
        <f t="shared" si="2061"/>
        <v>0</v>
      </c>
      <c r="BS1295" s="146">
        <f t="shared" si="2062"/>
        <v>0</v>
      </c>
      <c r="BT1295" s="146">
        <f t="shared" si="2063"/>
        <v>14</v>
      </c>
      <c r="BU1295" s="146">
        <f t="shared" si="2064"/>
        <v>14</v>
      </c>
      <c r="BV1295" s="146">
        <f t="shared" si="2065"/>
        <v>14</v>
      </c>
      <c r="BW1295" s="146">
        <f t="shared" si="2066"/>
        <v>14</v>
      </c>
      <c r="BX1295" s="146">
        <f t="shared" si="2067"/>
        <v>14</v>
      </c>
      <c r="BY1295" s="146">
        <f t="shared" si="2068"/>
        <v>8</v>
      </c>
      <c r="BZ1295" s="146">
        <f t="shared" si="2069"/>
        <v>0</v>
      </c>
      <c r="CA1295" s="146">
        <f t="shared" si="2070"/>
        <v>0</v>
      </c>
      <c r="CB1295" s="146">
        <f t="shared" si="2071"/>
        <v>0</v>
      </c>
      <c r="CC1295" s="146">
        <f t="shared" si="2072"/>
        <v>0</v>
      </c>
      <c r="CD1295" s="146">
        <f t="shared" si="2073"/>
        <v>0</v>
      </c>
      <c r="CE1295" s="146">
        <f t="shared" si="2074"/>
        <v>0</v>
      </c>
      <c r="CF1295" s="146">
        <f t="shared" si="2075"/>
        <v>0</v>
      </c>
      <c r="CG1295" s="146">
        <f t="shared" si="2076"/>
        <v>0</v>
      </c>
      <c r="CH1295" s="146">
        <f t="shared" si="2077"/>
        <v>0</v>
      </c>
      <c r="CI1295" s="146">
        <f t="shared" si="2078"/>
        <v>0</v>
      </c>
      <c r="CJ1295" s="146">
        <f t="shared" si="2079"/>
        <v>0</v>
      </c>
      <c r="CK1295" s="146">
        <f t="shared" si="2080"/>
        <v>0</v>
      </c>
      <c r="CL1295" s="146">
        <f t="shared" si="2081"/>
        <v>0</v>
      </c>
      <c r="CM1295" s="146">
        <f t="shared" si="2082"/>
        <v>0</v>
      </c>
      <c r="CN1295" s="146">
        <f t="shared" si="2083"/>
        <v>0</v>
      </c>
      <c r="CO1295" s="146">
        <f t="shared" si="2084"/>
        <v>0</v>
      </c>
      <c r="CP1295" s="146">
        <f t="shared" si="2085"/>
        <v>0</v>
      </c>
      <c r="CQ1295" s="146">
        <f t="shared" si="2086"/>
        <v>0</v>
      </c>
      <c r="CR1295" s="146">
        <f t="shared" si="2087"/>
        <v>0</v>
      </c>
      <c r="CS1295" s="146">
        <f t="shared" si="2088"/>
        <v>0</v>
      </c>
      <c r="CT1295" s="146">
        <f t="shared" si="2089"/>
        <v>0</v>
      </c>
      <c r="CU1295" s="146">
        <f t="shared" si="2090"/>
        <v>0</v>
      </c>
      <c r="CV1295" s="146">
        <f t="shared" si="2091"/>
        <v>0</v>
      </c>
      <c r="CW1295" s="146">
        <f t="shared" si="2092"/>
        <v>0</v>
      </c>
      <c r="CX1295" s="146">
        <f t="shared" si="2093"/>
        <v>0</v>
      </c>
      <c r="CY1295" s="146">
        <f t="shared" si="2094"/>
        <v>0</v>
      </c>
      <c r="CZ1295" s="146">
        <f t="shared" si="2095"/>
        <v>0</v>
      </c>
      <c r="DA1295" s="146">
        <f t="shared" si="2096"/>
        <v>0</v>
      </c>
      <c r="DB1295" s="146">
        <f t="shared" si="2097"/>
        <v>0</v>
      </c>
      <c r="DC1295" s="146">
        <f t="shared" si="2098"/>
        <v>0</v>
      </c>
      <c r="DD1295" s="146">
        <f t="shared" si="2099"/>
        <v>0</v>
      </c>
      <c r="DE1295" s="146">
        <f t="shared" si="2100"/>
        <v>0</v>
      </c>
      <c r="DF1295" s="146">
        <f t="shared" si="2101"/>
        <v>0</v>
      </c>
      <c r="DG1295" s="146">
        <f t="shared" si="2102"/>
        <v>0</v>
      </c>
      <c r="DH1295" s="146">
        <f t="shared" si="2103"/>
        <v>0</v>
      </c>
      <c r="DI1295" s="146">
        <f t="shared" si="2104"/>
        <v>0</v>
      </c>
      <c r="DJ1295" s="146">
        <f t="shared" si="2105"/>
        <v>0</v>
      </c>
      <c r="DK1295" s="146">
        <f t="shared" si="2106"/>
        <v>0</v>
      </c>
      <c r="DL1295" s="146">
        <f t="shared" si="2107"/>
        <v>0</v>
      </c>
      <c r="DM1295" s="146">
        <f t="shared" si="2108"/>
        <v>0</v>
      </c>
      <c r="DN1295" s="63">
        <f t="shared" ref="DN1295:DN1299" si="2112">F1295*H1295</f>
        <v>78</v>
      </c>
      <c r="DO1295" s="50">
        <f t="shared" ref="DO1295:DO1299" si="2113">IF(COUNTA(K1295:AC1295)&gt;0,DN1295,"")</f>
        <v>78</v>
      </c>
      <c r="DP1295" s="50" t="str">
        <f t="shared" si="1947"/>
        <v/>
      </c>
      <c r="DQ1295" s="51" t="str">
        <f t="shared" si="1948"/>
        <v/>
      </c>
      <c r="DR1295" s="1">
        <f t="shared" ref="DR1295:DR1299" si="2114">IF(DQ1295="",1,2)</f>
        <v>1</v>
      </c>
      <c r="DS1295" s="168" t="e">
        <f>IF(AND(DR1295=#REF!,BL1295=#REF!),'Tiến độ'!D1295,"")</f>
        <v>#REF!</v>
      </c>
    </row>
    <row r="1296" spans="1:123" ht="11.25" customHeight="1">
      <c r="A1296" s="309" t="str">
        <f>IF(B1296="","",MAX($A$7:A1295)+1)</f>
        <v/>
      </c>
      <c r="B1296" s="312"/>
      <c r="C1296" s="254" t="s">
        <v>784</v>
      </c>
      <c r="D1296" s="102" t="s">
        <v>442</v>
      </c>
      <c r="E1296" s="103">
        <v>3</v>
      </c>
      <c r="F1296" s="104">
        <v>60</v>
      </c>
      <c r="G1296" s="105"/>
      <c r="H1296" s="106">
        <f>H1295</f>
        <v>2</v>
      </c>
      <c r="I1296" s="107">
        <f>I1295</f>
        <v>0</v>
      </c>
      <c r="J1296" s="28"/>
      <c r="K1296" s="108"/>
      <c r="L1296" s="109"/>
      <c r="M1296" s="109"/>
      <c r="N1296" s="110"/>
      <c r="O1296" s="108"/>
      <c r="P1296" s="109"/>
      <c r="Q1296" s="109"/>
      <c r="R1296" s="110"/>
      <c r="S1296" s="108"/>
      <c r="T1296" s="109"/>
      <c r="U1296" s="109"/>
      <c r="V1296" s="109">
        <v>3</v>
      </c>
      <c r="W1296" s="110">
        <v>7</v>
      </c>
      <c r="X1296" s="108">
        <v>7</v>
      </c>
      <c r="Y1296" s="109">
        <v>7</v>
      </c>
      <c r="Z1296" s="109">
        <v>7</v>
      </c>
      <c r="AA1296" s="110">
        <v>7</v>
      </c>
      <c r="AB1296" s="108">
        <v>7</v>
      </c>
      <c r="AC1296" s="109">
        <v>7</v>
      </c>
      <c r="AD1296" s="109">
        <v>7</v>
      </c>
      <c r="AE1296" s="110">
        <v>1</v>
      </c>
      <c r="AF1296" s="108" t="s">
        <v>163</v>
      </c>
      <c r="AG1296" s="109" t="s">
        <v>163</v>
      </c>
      <c r="AH1296" s="109" t="s">
        <v>163</v>
      </c>
      <c r="AI1296" s="362"/>
      <c r="AJ1296" s="363"/>
      <c r="AK1296" s="108" t="s">
        <v>166</v>
      </c>
      <c r="AL1296" s="109"/>
      <c r="AM1296" s="109"/>
      <c r="AN1296" s="110"/>
      <c r="AO1296" s="108"/>
      <c r="AP1296" s="109"/>
      <c r="AQ1296" s="109"/>
      <c r="AR1296" s="110"/>
      <c r="AS1296" s="111"/>
      <c r="AT1296" s="109"/>
      <c r="AU1296" s="109"/>
      <c r="AV1296" s="112"/>
      <c r="AW1296" s="108"/>
      <c r="AX1296" s="109"/>
      <c r="AY1296" s="109"/>
      <c r="AZ1296" s="109"/>
      <c r="BA1296" s="110"/>
      <c r="BB1296" s="111"/>
      <c r="BC1296" s="109"/>
      <c r="BD1296" s="109"/>
      <c r="BE1296" s="321"/>
      <c r="BF1296" s="322"/>
      <c r="BG1296" s="322"/>
      <c r="BH1296" s="322"/>
      <c r="BI1296" s="322"/>
      <c r="BJ1296" s="323"/>
      <c r="BK1296" s="48" t="s">
        <v>1077</v>
      </c>
      <c r="BL1296" s="48" t="s">
        <v>56</v>
      </c>
      <c r="BN1296" s="146">
        <f t="shared" si="2109"/>
        <v>0</v>
      </c>
      <c r="BO1296" s="146">
        <f t="shared" si="2058"/>
        <v>0</v>
      </c>
      <c r="BP1296" s="146">
        <f t="shared" si="2059"/>
        <v>0</v>
      </c>
      <c r="BQ1296" s="146">
        <f t="shared" si="2060"/>
        <v>0</v>
      </c>
      <c r="BR1296" s="146">
        <f t="shared" si="2061"/>
        <v>0</v>
      </c>
      <c r="BS1296" s="146">
        <f t="shared" si="2062"/>
        <v>0</v>
      </c>
      <c r="BT1296" s="146">
        <f t="shared" si="2063"/>
        <v>0</v>
      </c>
      <c r="BU1296" s="146">
        <f t="shared" si="2064"/>
        <v>0</v>
      </c>
      <c r="BV1296" s="146">
        <f t="shared" si="2065"/>
        <v>0</v>
      </c>
      <c r="BW1296" s="146">
        <f t="shared" si="2066"/>
        <v>0</v>
      </c>
      <c r="BX1296" s="146">
        <f t="shared" si="2067"/>
        <v>0</v>
      </c>
      <c r="BY1296" s="146">
        <f t="shared" si="2068"/>
        <v>6</v>
      </c>
      <c r="BZ1296" s="146">
        <f t="shared" si="2069"/>
        <v>14</v>
      </c>
      <c r="CA1296" s="146">
        <f t="shared" si="2070"/>
        <v>14</v>
      </c>
      <c r="CB1296" s="146">
        <f t="shared" si="2071"/>
        <v>14</v>
      </c>
      <c r="CC1296" s="146">
        <f t="shared" si="2072"/>
        <v>14</v>
      </c>
      <c r="CD1296" s="146">
        <f t="shared" si="2073"/>
        <v>14</v>
      </c>
      <c r="CE1296" s="146">
        <f t="shared" si="2074"/>
        <v>14</v>
      </c>
      <c r="CF1296" s="146">
        <f t="shared" si="2075"/>
        <v>14</v>
      </c>
      <c r="CG1296" s="146">
        <f t="shared" si="2076"/>
        <v>14</v>
      </c>
      <c r="CH1296" s="146">
        <f t="shared" si="2077"/>
        <v>2</v>
      </c>
      <c r="CI1296" s="146">
        <f t="shared" si="2078"/>
        <v>0</v>
      </c>
      <c r="CJ1296" s="146">
        <f t="shared" si="2079"/>
        <v>0</v>
      </c>
      <c r="CK1296" s="146">
        <f t="shared" si="2080"/>
        <v>0</v>
      </c>
      <c r="CL1296" s="146">
        <f t="shared" si="2081"/>
        <v>0</v>
      </c>
      <c r="CM1296" s="146">
        <f t="shared" si="2082"/>
        <v>0</v>
      </c>
      <c r="CN1296" s="146">
        <f t="shared" si="2083"/>
        <v>0</v>
      </c>
      <c r="CO1296" s="146">
        <f t="shared" si="2084"/>
        <v>0</v>
      </c>
      <c r="CP1296" s="146">
        <f t="shared" si="2085"/>
        <v>0</v>
      </c>
      <c r="CQ1296" s="146">
        <f t="shared" si="2086"/>
        <v>0</v>
      </c>
      <c r="CR1296" s="146">
        <f t="shared" si="2087"/>
        <v>0</v>
      </c>
      <c r="CS1296" s="146">
        <f t="shared" si="2088"/>
        <v>0</v>
      </c>
      <c r="CT1296" s="146">
        <f t="shared" si="2089"/>
        <v>0</v>
      </c>
      <c r="CU1296" s="146">
        <f t="shared" si="2090"/>
        <v>0</v>
      </c>
      <c r="CV1296" s="146">
        <f t="shared" si="2091"/>
        <v>0</v>
      </c>
      <c r="CW1296" s="146">
        <f t="shared" si="2092"/>
        <v>0</v>
      </c>
      <c r="CX1296" s="146">
        <f t="shared" si="2093"/>
        <v>0</v>
      </c>
      <c r="CY1296" s="146">
        <f t="shared" si="2094"/>
        <v>0</v>
      </c>
      <c r="CZ1296" s="146">
        <f t="shared" si="2095"/>
        <v>0</v>
      </c>
      <c r="DA1296" s="146">
        <f t="shared" si="2096"/>
        <v>0</v>
      </c>
      <c r="DB1296" s="146">
        <f t="shared" si="2097"/>
        <v>0</v>
      </c>
      <c r="DC1296" s="146">
        <f t="shared" si="2098"/>
        <v>0</v>
      </c>
      <c r="DD1296" s="146">
        <f t="shared" si="2099"/>
        <v>0</v>
      </c>
      <c r="DE1296" s="146">
        <f t="shared" si="2100"/>
        <v>0</v>
      </c>
      <c r="DF1296" s="146">
        <f t="shared" si="2101"/>
        <v>0</v>
      </c>
      <c r="DG1296" s="146">
        <f t="shared" si="2102"/>
        <v>0</v>
      </c>
      <c r="DH1296" s="146">
        <f t="shared" si="2103"/>
        <v>0</v>
      </c>
      <c r="DI1296" s="146">
        <f t="shared" si="2104"/>
        <v>0</v>
      </c>
      <c r="DJ1296" s="146">
        <f t="shared" si="2105"/>
        <v>0</v>
      </c>
      <c r="DK1296" s="146">
        <f t="shared" si="2106"/>
        <v>0</v>
      </c>
      <c r="DL1296" s="146">
        <f t="shared" si="2107"/>
        <v>0</v>
      </c>
      <c r="DM1296" s="146">
        <f t="shared" si="2108"/>
        <v>0</v>
      </c>
      <c r="DN1296" s="65">
        <f t="shared" si="2112"/>
        <v>120</v>
      </c>
      <c r="DO1296" s="57">
        <f t="shared" si="2113"/>
        <v>120</v>
      </c>
      <c r="DP1296" s="57" t="str">
        <f t="shared" si="1947"/>
        <v/>
      </c>
      <c r="DQ1296" s="58" t="str">
        <f t="shared" si="1948"/>
        <v/>
      </c>
      <c r="DR1296" s="1">
        <f t="shared" si="2114"/>
        <v>1</v>
      </c>
      <c r="DS1296" s="168" t="e">
        <f>IF(AND(DR1296=#REF!,BL1296=#REF!),'Tiến độ'!D1296,"")</f>
        <v>#REF!</v>
      </c>
    </row>
    <row r="1297" spans="1:123" ht="11.25" customHeight="1">
      <c r="A1297" s="309" t="str">
        <f>IF(B1297="","",MAX($A$7:A1296)+1)</f>
        <v/>
      </c>
      <c r="B1297" s="312"/>
      <c r="C1297" s="254" t="s">
        <v>573</v>
      </c>
      <c r="D1297" s="102" t="s">
        <v>574</v>
      </c>
      <c r="E1297" s="103">
        <v>2</v>
      </c>
      <c r="F1297" s="104">
        <v>30</v>
      </c>
      <c r="G1297" s="105"/>
      <c r="H1297" s="106">
        <f t="shared" ref="H1297:H1311" si="2115">H1296</f>
        <v>2</v>
      </c>
      <c r="I1297" s="107">
        <f t="shared" ref="I1297:I1311" si="2116">I1296</f>
        <v>0</v>
      </c>
      <c r="J1297" s="28"/>
      <c r="K1297" s="108"/>
      <c r="L1297" s="109"/>
      <c r="M1297" s="109"/>
      <c r="N1297" s="110"/>
      <c r="O1297" s="108"/>
      <c r="P1297" s="109"/>
      <c r="Q1297" s="109">
        <v>2</v>
      </c>
      <c r="R1297" s="110">
        <v>2</v>
      </c>
      <c r="S1297" s="108">
        <v>2</v>
      </c>
      <c r="T1297" s="109">
        <v>2</v>
      </c>
      <c r="U1297" s="109">
        <v>2</v>
      </c>
      <c r="V1297" s="109">
        <v>2</v>
      </c>
      <c r="W1297" s="110">
        <v>2</v>
      </c>
      <c r="X1297" s="108">
        <v>2</v>
      </c>
      <c r="Y1297" s="109">
        <v>2</v>
      </c>
      <c r="Z1297" s="109">
        <v>2</v>
      </c>
      <c r="AA1297" s="110">
        <v>2</v>
      </c>
      <c r="AB1297" s="108">
        <v>2</v>
      </c>
      <c r="AC1297" s="109">
        <v>2</v>
      </c>
      <c r="AD1297" s="109">
        <v>2</v>
      </c>
      <c r="AE1297" s="110">
        <v>2</v>
      </c>
      <c r="AF1297" s="108" t="s">
        <v>163</v>
      </c>
      <c r="AG1297" s="109" t="s">
        <v>163</v>
      </c>
      <c r="AH1297" s="109" t="s">
        <v>163</v>
      </c>
      <c r="AI1297" s="362"/>
      <c r="AJ1297" s="363"/>
      <c r="AK1297" s="108" t="s">
        <v>166</v>
      </c>
      <c r="AL1297" s="109"/>
      <c r="AM1297" s="109"/>
      <c r="AN1297" s="110"/>
      <c r="AO1297" s="108"/>
      <c r="AP1297" s="109"/>
      <c r="AQ1297" s="109"/>
      <c r="AR1297" s="110"/>
      <c r="AS1297" s="111"/>
      <c r="AT1297" s="109"/>
      <c r="AU1297" s="109"/>
      <c r="AV1297" s="112"/>
      <c r="AW1297" s="108"/>
      <c r="AX1297" s="109"/>
      <c r="AY1297" s="109"/>
      <c r="AZ1297" s="109"/>
      <c r="BA1297" s="110"/>
      <c r="BB1297" s="111"/>
      <c r="BC1297" s="109"/>
      <c r="BD1297" s="109"/>
      <c r="BE1297" s="321"/>
      <c r="BF1297" s="322"/>
      <c r="BG1297" s="322"/>
      <c r="BH1297" s="322"/>
      <c r="BI1297" s="322"/>
      <c r="BJ1297" s="323"/>
      <c r="BK1297" s="48" t="s">
        <v>1077</v>
      </c>
      <c r="BL1297" s="48" t="s">
        <v>58</v>
      </c>
      <c r="BN1297" s="146">
        <f t="shared" si="2109"/>
        <v>0</v>
      </c>
      <c r="BO1297" s="146">
        <f t="shared" si="2058"/>
        <v>0</v>
      </c>
      <c r="BP1297" s="146">
        <f t="shared" si="2059"/>
        <v>0</v>
      </c>
      <c r="BQ1297" s="146">
        <f t="shared" si="2060"/>
        <v>0</v>
      </c>
      <c r="BR1297" s="146">
        <f t="shared" si="2061"/>
        <v>0</v>
      </c>
      <c r="BS1297" s="146">
        <f t="shared" si="2062"/>
        <v>0</v>
      </c>
      <c r="BT1297" s="146">
        <f t="shared" si="2063"/>
        <v>4</v>
      </c>
      <c r="BU1297" s="146">
        <f t="shared" si="2064"/>
        <v>4</v>
      </c>
      <c r="BV1297" s="146">
        <f t="shared" si="2065"/>
        <v>4</v>
      </c>
      <c r="BW1297" s="146">
        <f t="shared" si="2066"/>
        <v>4</v>
      </c>
      <c r="BX1297" s="146">
        <f t="shared" si="2067"/>
        <v>4</v>
      </c>
      <c r="BY1297" s="146">
        <f t="shared" si="2068"/>
        <v>4</v>
      </c>
      <c r="BZ1297" s="146">
        <f t="shared" si="2069"/>
        <v>4</v>
      </c>
      <c r="CA1297" s="146">
        <f t="shared" si="2070"/>
        <v>4</v>
      </c>
      <c r="CB1297" s="146">
        <f t="shared" si="2071"/>
        <v>4</v>
      </c>
      <c r="CC1297" s="146">
        <f t="shared" si="2072"/>
        <v>4</v>
      </c>
      <c r="CD1297" s="146">
        <f t="shared" si="2073"/>
        <v>4</v>
      </c>
      <c r="CE1297" s="146">
        <f t="shared" si="2074"/>
        <v>4</v>
      </c>
      <c r="CF1297" s="146">
        <f t="shared" si="2075"/>
        <v>4</v>
      </c>
      <c r="CG1297" s="146">
        <f t="shared" si="2076"/>
        <v>4</v>
      </c>
      <c r="CH1297" s="146">
        <f t="shared" si="2077"/>
        <v>4</v>
      </c>
      <c r="CI1297" s="146">
        <f t="shared" si="2078"/>
        <v>0</v>
      </c>
      <c r="CJ1297" s="146">
        <f t="shared" si="2079"/>
        <v>0</v>
      </c>
      <c r="CK1297" s="146">
        <f t="shared" si="2080"/>
        <v>0</v>
      </c>
      <c r="CL1297" s="146">
        <f t="shared" si="2081"/>
        <v>0</v>
      </c>
      <c r="CM1297" s="146">
        <f t="shared" si="2082"/>
        <v>0</v>
      </c>
      <c r="CN1297" s="146">
        <f t="shared" si="2083"/>
        <v>0</v>
      </c>
      <c r="CO1297" s="146">
        <f t="shared" si="2084"/>
        <v>0</v>
      </c>
      <c r="CP1297" s="146">
        <f t="shared" si="2085"/>
        <v>0</v>
      </c>
      <c r="CQ1297" s="146">
        <f t="shared" si="2086"/>
        <v>0</v>
      </c>
      <c r="CR1297" s="146">
        <f t="shared" si="2087"/>
        <v>0</v>
      </c>
      <c r="CS1297" s="146">
        <f t="shared" si="2088"/>
        <v>0</v>
      </c>
      <c r="CT1297" s="146">
        <f t="shared" si="2089"/>
        <v>0</v>
      </c>
      <c r="CU1297" s="146">
        <f t="shared" si="2090"/>
        <v>0</v>
      </c>
      <c r="CV1297" s="146">
        <f t="shared" si="2091"/>
        <v>0</v>
      </c>
      <c r="CW1297" s="146">
        <f t="shared" si="2092"/>
        <v>0</v>
      </c>
      <c r="CX1297" s="146">
        <f t="shared" si="2093"/>
        <v>0</v>
      </c>
      <c r="CY1297" s="146">
        <f t="shared" si="2094"/>
        <v>0</v>
      </c>
      <c r="CZ1297" s="146">
        <f t="shared" si="2095"/>
        <v>0</v>
      </c>
      <c r="DA1297" s="146">
        <f t="shared" si="2096"/>
        <v>0</v>
      </c>
      <c r="DB1297" s="146">
        <f t="shared" si="2097"/>
        <v>0</v>
      </c>
      <c r="DC1297" s="146">
        <f t="shared" si="2098"/>
        <v>0</v>
      </c>
      <c r="DD1297" s="146">
        <f t="shared" si="2099"/>
        <v>0</v>
      </c>
      <c r="DE1297" s="146">
        <f t="shared" si="2100"/>
        <v>0</v>
      </c>
      <c r="DF1297" s="146">
        <f t="shared" si="2101"/>
        <v>0</v>
      </c>
      <c r="DG1297" s="146">
        <f t="shared" si="2102"/>
        <v>0</v>
      </c>
      <c r="DH1297" s="146">
        <f t="shared" si="2103"/>
        <v>0</v>
      </c>
      <c r="DI1297" s="146">
        <f t="shared" si="2104"/>
        <v>0</v>
      </c>
      <c r="DJ1297" s="146">
        <f t="shared" si="2105"/>
        <v>0</v>
      </c>
      <c r="DK1297" s="146">
        <f t="shared" si="2106"/>
        <v>0</v>
      </c>
      <c r="DL1297" s="146">
        <f t="shared" si="2107"/>
        <v>0</v>
      </c>
      <c r="DM1297" s="146">
        <f t="shared" si="2108"/>
        <v>0</v>
      </c>
      <c r="DN1297" s="65">
        <f t="shared" si="2112"/>
        <v>60</v>
      </c>
      <c r="DO1297" s="57">
        <f t="shared" si="2113"/>
        <v>60</v>
      </c>
      <c r="DP1297" s="57" t="str">
        <f t="shared" si="1947"/>
        <v/>
      </c>
      <c r="DQ1297" s="58" t="str">
        <f t="shared" si="1948"/>
        <v/>
      </c>
      <c r="DR1297" s="1">
        <f t="shared" si="2114"/>
        <v>1</v>
      </c>
      <c r="DS1297" s="168" t="e">
        <f>IF(AND(DR1297=#REF!,BL1297=#REF!),'Tiến độ'!D1297,"")</f>
        <v>#REF!</v>
      </c>
    </row>
    <row r="1298" spans="1:123" ht="11.25" customHeight="1">
      <c r="A1298" s="309" t="str">
        <f>IF(B1298="","",MAX($A$7:A1297)+1)</f>
        <v/>
      </c>
      <c r="B1298" s="312"/>
      <c r="C1298" s="254" t="s">
        <v>455</v>
      </c>
      <c r="D1298" s="102" t="s">
        <v>1038</v>
      </c>
      <c r="E1298" s="103">
        <v>3</v>
      </c>
      <c r="F1298" s="104">
        <v>60</v>
      </c>
      <c r="G1298" s="105"/>
      <c r="H1298" s="106">
        <f t="shared" si="2115"/>
        <v>2</v>
      </c>
      <c r="I1298" s="107">
        <f t="shared" si="2116"/>
        <v>0</v>
      </c>
      <c r="J1298" s="28"/>
      <c r="K1298" s="108"/>
      <c r="L1298" s="109"/>
      <c r="M1298" s="109"/>
      <c r="N1298" s="110"/>
      <c r="O1298" s="108"/>
      <c r="P1298" s="109"/>
      <c r="Q1298" s="109">
        <v>4</v>
      </c>
      <c r="R1298" s="110">
        <v>4</v>
      </c>
      <c r="S1298" s="108">
        <v>4</v>
      </c>
      <c r="T1298" s="109">
        <v>4</v>
      </c>
      <c r="U1298" s="109">
        <v>4</v>
      </c>
      <c r="V1298" s="109">
        <v>4</v>
      </c>
      <c r="W1298" s="110">
        <v>4</v>
      </c>
      <c r="X1298" s="108">
        <v>4</v>
      </c>
      <c r="Y1298" s="109">
        <v>4</v>
      </c>
      <c r="Z1298" s="109">
        <v>4</v>
      </c>
      <c r="AA1298" s="110">
        <v>4</v>
      </c>
      <c r="AB1298" s="108">
        <v>4</v>
      </c>
      <c r="AC1298" s="109">
        <v>4</v>
      </c>
      <c r="AD1298" s="109">
        <v>4</v>
      </c>
      <c r="AE1298" s="110">
        <v>4</v>
      </c>
      <c r="AF1298" s="108" t="s">
        <v>163</v>
      </c>
      <c r="AG1298" s="109" t="s">
        <v>163</v>
      </c>
      <c r="AH1298" s="109" t="s">
        <v>163</v>
      </c>
      <c r="AI1298" s="362"/>
      <c r="AJ1298" s="363"/>
      <c r="AK1298" s="108" t="s">
        <v>166</v>
      </c>
      <c r="AL1298" s="109"/>
      <c r="AM1298" s="109"/>
      <c r="AN1298" s="110"/>
      <c r="AO1298" s="108"/>
      <c r="AP1298" s="109"/>
      <c r="AQ1298" s="109"/>
      <c r="AR1298" s="110"/>
      <c r="AS1298" s="111"/>
      <c r="AT1298" s="109"/>
      <c r="AU1298" s="109"/>
      <c r="AV1298" s="112"/>
      <c r="AW1298" s="108"/>
      <c r="AX1298" s="109"/>
      <c r="AY1298" s="109"/>
      <c r="AZ1298" s="109"/>
      <c r="BA1298" s="110"/>
      <c r="BB1298" s="111"/>
      <c r="BC1298" s="109"/>
      <c r="BD1298" s="109"/>
      <c r="BE1298" s="321"/>
      <c r="BF1298" s="322"/>
      <c r="BG1298" s="322"/>
      <c r="BH1298" s="322"/>
      <c r="BI1298" s="322"/>
      <c r="BJ1298" s="323"/>
      <c r="BK1298" s="48" t="s">
        <v>1077</v>
      </c>
      <c r="BL1298" s="48" t="s">
        <v>51</v>
      </c>
      <c r="BN1298" s="146">
        <f t="shared" si="2109"/>
        <v>0</v>
      </c>
      <c r="BO1298" s="146">
        <f t="shared" si="2058"/>
        <v>0</v>
      </c>
      <c r="BP1298" s="146">
        <f t="shared" si="2059"/>
        <v>0</v>
      </c>
      <c r="BQ1298" s="146">
        <f t="shared" si="2060"/>
        <v>0</v>
      </c>
      <c r="BR1298" s="146">
        <f t="shared" si="2061"/>
        <v>0</v>
      </c>
      <c r="BS1298" s="146">
        <f t="shared" si="2062"/>
        <v>0</v>
      </c>
      <c r="BT1298" s="146">
        <f t="shared" si="2063"/>
        <v>8</v>
      </c>
      <c r="BU1298" s="146">
        <f t="shared" si="2064"/>
        <v>8</v>
      </c>
      <c r="BV1298" s="146">
        <f t="shared" si="2065"/>
        <v>8</v>
      </c>
      <c r="BW1298" s="146">
        <f t="shared" si="2066"/>
        <v>8</v>
      </c>
      <c r="BX1298" s="146">
        <f t="shared" si="2067"/>
        <v>8</v>
      </c>
      <c r="BY1298" s="146">
        <f t="shared" si="2068"/>
        <v>8</v>
      </c>
      <c r="BZ1298" s="146">
        <f t="shared" si="2069"/>
        <v>8</v>
      </c>
      <c r="CA1298" s="146">
        <f t="shared" si="2070"/>
        <v>8</v>
      </c>
      <c r="CB1298" s="146">
        <f t="shared" si="2071"/>
        <v>8</v>
      </c>
      <c r="CC1298" s="146">
        <f t="shared" si="2072"/>
        <v>8</v>
      </c>
      <c r="CD1298" s="146">
        <f t="shared" si="2073"/>
        <v>8</v>
      </c>
      <c r="CE1298" s="146">
        <f t="shared" si="2074"/>
        <v>8</v>
      </c>
      <c r="CF1298" s="146">
        <f t="shared" si="2075"/>
        <v>8</v>
      </c>
      <c r="CG1298" s="146">
        <f t="shared" si="2076"/>
        <v>8</v>
      </c>
      <c r="CH1298" s="146">
        <f t="shared" si="2077"/>
        <v>8</v>
      </c>
      <c r="CI1298" s="146">
        <f t="shared" si="2078"/>
        <v>0</v>
      </c>
      <c r="CJ1298" s="146">
        <f t="shared" si="2079"/>
        <v>0</v>
      </c>
      <c r="CK1298" s="146">
        <f t="shared" si="2080"/>
        <v>0</v>
      </c>
      <c r="CL1298" s="146">
        <f t="shared" si="2081"/>
        <v>0</v>
      </c>
      <c r="CM1298" s="146">
        <f t="shared" si="2082"/>
        <v>0</v>
      </c>
      <c r="CN1298" s="146">
        <f t="shared" si="2083"/>
        <v>0</v>
      </c>
      <c r="CO1298" s="146">
        <f t="shared" si="2084"/>
        <v>0</v>
      </c>
      <c r="CP1298" s="146">
        <f t="shared" si="2085"/>
        <v>0</v>
      </c>
      <c r="CQ1298" s="146">
        <f t="shared" si="2086"/>
        <v>0</v>
      </c>
      <c r="CR1298" s="146">
        <f t="shared" si="2087"/>
        <v>0</v>
      </c>
      <c r="CS1298" s="146">
        <f t="shared" si="2088"/>
        <v>0</v>
      </c>
      <c r="CT1298" s="146">
        <f t="shared" si="2089"/>
        <v>0</v>
      </c>
      <c r="CU1298" s="146">
        <f t="shared" si="2090"/>
        <v>0</v>
      </c>
      <c r="CV1298" s="146">
        <f t="shared" si="2091"/>
        <v>0</v>
      </c>
      <c r="CW1298" s="146">
        <f t="shared" si="2092"/>
        <v>0</v>
      </c>
      <c r="CX1298" s="146">
        <f t="shared" si="2093"/>
        <v>0</v>
      </c>
      <c r="CY1298" s="146">
        <f t="shared" si="2094"/>
        <v>0</v>
      </c>
      <c r="CZ1298" s="146">
        <f t="shared" si="2095"/>
        <v>0</v>
      </c>
      <c r="DA1298" s="146">
        <f t="shared" si="2096"/>
        <v>0</v>
      </c>
      <c r="DB1298" s="146">
        <f t="shared" si="2097"/>
        <v>0</v>
      </c>
      <c r="DC1298" s="146">
        <f t="shared" si="2098"/>
        <v>0</v>
      </c>
      <c r="DD1298" s="146">
        <f t="shared" si="2099"/>
        <v>0</v>
      </c>
      <c r="DE1298" s="146">
        <f t="shared" si="2100"/>
        <v>0</v>
      </c>
      <c r="DF1298" s="146">
        <f t="shared" si="2101"/>
        <v>0</v>
      </c>
      <c r="DG1298" s="146">
        <f t="shared" si="2102"/>
        <v>0</v>
      </c>
      <c r="DH1298" s="146">
        <f t="shared" si="2103"/>
        <v>0</v>
      </c>
      <c r="DI1298" s="146">
        <f t="shared" si="2104"/>
        <v>0</v>
      </c>
      <c r="DJ1298" s="146">
        <f t="shared" si="2105"/>
        <v>0</v>
      </c>
      <c r="DK1298" s="146">
        <f t="shared" si="2106"/>
        <v>0</v>
      </c>
      <c r="DL1298" s="146">
        <f t="shared" si="2107"/>
        <v>0</v>
      </c>
      <c r="DM1298" s="146">
        <f t="shared" si="2108"/>
        <v>0</v>
      </c>
      <c r="DN1298" s="65">
        <f t="shared" si="2112"/>
        <v>120</v>
      </c>
      <c r="DO1298" s="57">
        <f t="shared" si="2113"/>
        <v>120</v>
      </c>
      <c r="DP1298" s="57" t="str">
        <f t="shared" si="1947"/>
        <v/>
      </c>
      <c r="DQ1298" s="58" t="str">
        <f t="shared" si="1948"/>
        <v/>
      </c>
      <c r="DR1298" s="1">
        <f t="shared" si="2114"/>
        <v>1</v>
      </c>
      <c r="DS1298" s="168" t="e">
        <f>IF(AND(DR1298=#REF!,BL1298=#REF!),'Tiến độ'!D1298,"")</f>
        <v>#REF!</v>
      </c>
    </row>
    <row r="1299" spans="1:123" ht="11.25" customHeight="1">
      <c r="A1299" s="309" t="str">
        <f>IF(B1299="","",MAX($A$7:A1298)+1)</f>
        <v/>
      </c>
      <c r="B1299" s="312"/>
      <c r="C1299" s="256" t="s">
        <v>1042</v>
      </c>
      <c r="D1299" s="80" t="s">
        <v>1043</v>
      </c>
      <c r="E1299" s="81">
        <v>2</v>
      </c>
      <c r="F1299" s="82">
        <v>30</v>
      </c>
      <c r="G1299" s="105"/>
      <c r="H1299" s="106">
        <f t="shared" si="2115"/>
        <v>2</v>
      </c>
      <c r="I1299" s="107">
        <f t="shared" si="2116"/>
        <v>0</v>
      </c>
      <c r="J1299" s="28"/>
      <c r="K1299" s="108"/>
      <c r="L1299" s="109"/>
      <c r="M1299" s="109"/>
      <c r="N1299" s="110"/>
      <c r="O1299" s="108"/>
      <c r="P1299" s="109"/>
      <c r="Q1299" s="109">
        <v>2</v>
      </c>
      <c r="R1299" s="110">
        <v>2</v>
      </c>
      <c r="S1299" s="108">
        <v>2</v>
      </c>
      <c r="T1299" s="109">
        <v>2</v>
      </c>
      <c r="U1299" s="109">
        <v>2</v>
      </c>
      <c r="V1299" s="109">
        <v>2</v>
      </c>
      <c r="W1299" s="110">
        <v>2</v>
      </c>
      <c r="X1299" s="108">
        <v>2</v>
      </c>
      <c r="Y1299" s="109">
        <v>2</v>
      </c>
      <c r="Z1299" s="109">
        <v>2</v>
      </c>
      <c r="AA1299" s="110">
        <v>2</v>
      </c>
      <c r="AB1299" s="108">
        <v>2</v>
      </c>
      <c r="AC1299" s="109">
        <v>2</v>
      </c>
      <c r="AD1299" s="109">
        <v>2</v>
      </c>
      <c r="AE1299" s="110">
        <v>2</v>
      </c>
      <c r="AF1299" s="108" t="s">
        <v>163</v>
      </c>
      <c r="AG1299" s="109" t="s">
        <v>163</v>
      </c>
      <c r="AH1299" s="109" t="s">
        <v>163</v>
      </c>
      <c r="AI1299" s="362"/>
      <c r="AJ1299" s="363"/>
      <c r="AK1299" s="108" t="s">
        <v>166</v>
      </c>
      <c r="AL1299" s="109"/>
      <c r="AM1299" s="109"/>
      <c r="AN1299" s="110"/>
      <c r="AO1299" s="108"/>
      <c r="AP1299" s="109"/>
      <c r="AQ1299" s="109"/>
      <c r="AR1299" s="110"/>
      <c r="AS1299" s="111"/>
      <c r="AT1299" s="109"/>
      <c r="AU1299" s="109"/>
      <c r="AV1299" s="112"/>
      <c r="AW1299" s="108"/>
      <c r="AX1299" s="109"/>
      <c r="AY1299" s="109"/>
      <c r="AZ1299" s="109"/>
      <c r="BA1299" s="110"/>
      <c r="BB1299" s="111"/>
      <c r="BC1299" s="109"/>
      <c r="BD1299" s="109"/>
      <c r="BE1299" s="321"/>
      <c r="BF1299" s="322"/>
      <c r="BG1299" s="322"/>
      <c r="BH1299" s="322"/>
      <c r="BI1299" s="322"/>
      <c r="BJ1299" s="323"/>
      <c r="BK1299" s="48" t="s">
        <v>1077</v>
      </c>
      <c r="BL1299" s="48" t="s">
        <v>52</v>
      </c>
      <c r="BN1299" s="146">
        <f t="shared" si="2109"/>
        <v>0</v>
      </c>
      <c r="BO1299" s="146">
        <f t="shared" si="2058"/>
        <v>0</v>
      </c>
      <c r="BP1299" s="146">
        <f t="shared" si="2059"/>
        <v>0</v>
      </c>
      <c r="BQ1299" s="146">
        <f t="shared" si="2060"/>
        <v>0</v>
      </c>
      <c r="BR1299" s="146">
        <f t="shared" si="2061"/>
        <v>0</v>
      </c>
      <c r="BS1299" s="146">
        <f t="shared" si="2062"/>
        <v>0</v>
      </c>
      <c r="BT1299" s="146">
        <f t="shared" si="2063"/>
        <v>4</v>
      </c>
      <c r="BU1299" s="146">
        <f t="shared" si="2064"/>
        <v>4</v>
      </c>
      <c r="BV1299" s="146">
        <f t="shared" si="2065"/>
        <v>4</v>
      </c>
      <c r="BW1299" s="146">
        <f t="shared" si="2066"/>
        <v>4</v>
      </c>
      <c r="BX1299" s="146">
        <f t="shared" si="2067"/>
        <v>4</v>
      </c>
      <c r="BY1299" s="146">
        <f t="shared" si="2068"/>
        <v>4</v>
      </c>
      <c r="BZ1299" s="146">
        <f t="shared" si="2069"/>
        <v>4</v>
      </c>
      <c r="CA1299" s="146">
        <f t="shared" si="2070"/>
        <v>4</v>
      </c>
      <c r="CB1299" s="146">
        <f t="shared" si="2071"/>
        <v>4</v>
      </c>
      <c r="CC1299" s="146">
        <f t="shared" si="2072"/>
        <v>4</v>
      </c>
      <c r="CD1299" s="146">
        <f t="shared" si="2073"/>
        <v>4</v>
      </c>
      <c r="CE1299" s="146">
        <f t="shared" si="2074"/>
        <v>4</v>
      </c>
      <c r="CF1299" s="146">
        <f t="shared" si="2075"/>
        <v>4</v>
      </c>
      <c r="CG1299" s="146">
        <f t="shared" si="2076"/>
        <v>4</v>
      </c>
      <c r="CH1299" s="146">
        <f t="shared" si="2077"/>
        <v>4</v>
      </c>
      <c r="CI1299" s="146">
        <f t="shared" si="2078"/>
        <v>0</v>
      </c>
      <c r="CJ1299" s="146">
        <f t="shared" si="2079"/>
        <v>0</v>
      </c>
      <c r="CK1299" s="146">
        <f t="shared" si="2080"/>
        <v>0</v>
      </c>
      <c r="CL1299" s="146">
        <f t="shared" si="2081"/>
        <v>0</v>
      </c>
      <c r="CM1299" s="146">
        <f t="shared" si="2082"/>
        <v>0</v>
      </c>
      <c r="CN1299" s="146">
        <f t="shared" si="2083"/>
        <v>0</v>
      </c>
      <c r="CO1299" s="146">
        <f t="shared" si="2084"/>
        <v>0</v>
      </c>
      <c r="CP1299" s="146">
        <f t="shared" si="2085"/>
        <v>0</v>
      </c>
      <c r="CQ1299" s="146">
        <f t="shared" si="2086"/>
        <v>0</v>
      </c>
      <c r="CR1299" s="146">
        <f t="shared" si="2087"/>
        <v>0</v>
      </c>
      <c r="CS1299" s="146">
        <f t="shared" si="2088"/>
        <v>0</v>
      </c>
      <c r="CT1299" s="146">
        <f t="shared" si="2089"/>
        <v>0</v>
      </c>
      <c r="CU1299" s="146">
        <f t="shared" si="2090"/>
        <v>0</v>
      </c>
      <c r="CV1299" s="146">
        <f t="shared" si="2091"/>
        <v>0</v>
      </c>
      <c r="CW1299" s="146">
        <f t="shared" si="2092"/>
        <v>0</v>
      </c>
      <c r="CX1299" s="146">
        <f t="shared" si="2093"/>
        <v>0</v>
      </c>
      <c r="CY1299" s="146">
        <f t="shared" si="2094"/>
        <v>0</v>
      </c>
      <c r="CZ1299" s="146">
        <f t="shared" si="2095"/>
        <v>0</v>
      </c>
      <c r="DA1299" s="146">
        <f t="shared" si="2096"/>
        <v>0</v>
      </c>
      <c r="DB1299" s="146">
        <f t="shared" si="2097"/>
        <v>0</v>
      </c>
      <c r="DC1299" s="146">
        <f t="shared" si="2098"/>
        <v>0</v>
      </c>
      <c r="DD1299" s="146">
        <f t="shared" si="2099"/>
        <v>0</v>
      </c>
      <c r="DE1299" s="146">
        <f t="shared" si="2100"/>
        <v>0</v>
      </c>
      <c r="DF1299" s="146">
        <f t="shared" si="2101"/>
        <v>0</v>
      </c>
      <c r="DG1299" s="146">
        <f t="shared" si="2102"/>
        <v>0</v>
      </c>
      <c r="DH1299" s="146">
        <f t="shared" si="2103"/>
        <v>0</v>
      </c>
      <c r="DI1299" s="146">
        <f t="shared" si="2104"/>
        <v>0</v>
      </c>
      <c r="DJ1299" s="146">
        <f t="shared" si="2105"/>
        <v>0</v>
      </c>
      <c r="DK1299" s="146">
        <f t="shared" si="2106"/>
        <v>0</v>
      </c>
      <c r="DL1299" s="146">
        <f t="shared" si="2107"/>
        <v>0</v>
      </c>
      <c r="DM1299" s="146">
        <f t="shared" si="2108"/>
        <v>0</v>
      </c>
      <c r="DN1299" s="65">
        <f t="shared" si="2112"/>
        <v>60</v>
      </c>
      <c r="DO1299" s="57">
        <f t="shared" si="2113"/>
        <v>60</v>
      </c>
      <c r="DP1299" s="57" t="str">
        <f t="shared" ref="DP1299:DP1388" si="2117">IF(DO1299="",IF(COUNT(AD1299:AH1299,AK1299)&gt;0,DN1299,""),"")</f>
        <v/>
      </c>
      <c r="DQ1299" s="58" t="str">
        <f t="shared" ref="DQ1299:DQ1388" si="2118">IF(AND(DO1299="",DP1299=""),IF(COUNTA(AL1299:BD1299)&gt;0,DN1299,""),"")</f>
        <v/>
      </c>
      <c r="DR1299" s="1">
        <f t="shared" si="2114"/>
        <v>1</v>
      </c>
      <c r="DS1299" s="168" t="e">
        <f>IF(AND(DR1299=#REF!,BL1299=#REF!),'Tiến độ'!D1299,"")</f>
        <v>#REF!</v>
      </c>
    </row>
    <row r="1300" spans="1:123" ht="11.25" customHeight="1">
      <c r="A1300" s="309" t="str">
        <f>IF(B1300="","",MAX($A$7:A1299)+1)</f>
        <v/>
      </c>
      <c r="B1300" s="312"/>
      <c r="C1300" s="254" t="s">
        <v>11956</v>
      </c>
      <c r="D1300" s="102" t="s">
        <v>11958</v>
      </c>
      <c r="E1300" s="103">
        <v>3</v>
      </c>
      <c r="F1300" s="104">
        <v>45</v>
      </c>
      <c r="G1300" s="105"/>
      <c r="H1300" s="106"/>
      <c r="I1300" s="107"/>
      <c r="J1300" s="28"/>
      <c r="K1300" s="108"/>
      <c r="L1300" s="109"/>
      <c r="M1300" s="109"/>
      <c r="N1300" s="110"/>
      <c r="O1300" s="108"/>
      <c r="P1300" s="109"/>
      <c r="Q1300" s="109">
        <v>3</v>
      </c>
      <c r="R1300" s="110">
        <v>3</v>
      </c>
      <c r="S1300" s="108">
        <v>3</v>
      </c>
      <c r="T1300" s="109">
        <v>3</v>
      </c>
      <c r="U1300" s="109">
        <v>3</v>
      </c>
      <c r="V1300" s="109">
        <v>3</v>
      </c>
      <c r="W1300" s="110">
        <v>3</v>
      </c>
      <c r="X1300" s="108">
        <v>3</v>
      </c>
      <c r="Y1300" s="109">
        <v>3</v>
      </c>
      <c r="Z1300" s="109">
        <v>3</v>
      </c>
      <c r="AA1300" s="110">
        <v>3</v>
      </c>
      <c r="AB1300" s="108">
        <v>3</v>
      </c>
      <c r="AC1300" s="109">
        <v>3</v>
      </c>
      <c r="AD1300" s="109">
        <v>3</v>
      </c>
      <c r="AE1300" s="110">
        <v>3</v>
      </c>
      <c r="AF1300" s="108"/>
      <c r="AG1300" s="109"/>
      <c r="AH1300" s="109"/>
      <c r="AI1300" s="362"/>
      <c r="AJ1300" s="363"/>
      <c r="AK1300" s="108" t="s">
        <v>166</v>
      </c>
      <c r="AL1300" s="109"/>
      <c r="AM1300" s="109"/>
      <c r="AN1300" s="110"/>
      <c r="AO1300" s="108"/>
      <c r="AP1300" s="109"/>
      <c r="AQ1300" s="109"/>
      <c r="AR1300" s="110"/>
      <c r="AS1300" s="111"/>
      <c r="AT1300" s="109"/>
      <c r="AU1300" s="109"/>
      <c r="AV1300" s="112"/>
      <c r="AW1300" s="108"/>
      <c r="AX1300" s="109"/>
      <c r="AY1300" s="109"/>
      <c r="AZ1300" s="109"/>
      <c r="BA1300" s="110"/>
      <c r="BB1300" s="111"/>
      <c r="BC1300" s="109"/>
      <c r="BD1300" s="109"/>
      <c r="BE1300" s="321"/>
      <c r="BF1300" s="322"/>
      <c r="BG1300" s="322"/>
      <c r="BH1300" s="322"/>
      <c r="BI1300" s="322"/>
      <c r="BJ1300" s="323"/>
      <c r="BK1300" s="48"/>
      <c r="BL1300" s="48"/>
      <c r="BN1300" s="146">
        <f t="shared" si="2109"/>
        <v>0</v>
      </c>
      <c r="BO1300" s="146">
        <f t="shared" si="2058"/>
        <v>0</v>
      </c>
      <c r="BP1300" s="146">
        <f t="shared" si="2059"/>
        <v>0</v>
      </c>
      <c r="BQ1300" s="146">
        <f t="shared" si="2060"/>
        <v>0</v>
      </c>
      <c r="BR1300" s="146">
        <f t="shared" si="2061"/>
        <v>0</v>
      </c>
      <c r="BS1300" s="146">
        <f t="shared" si="2062"/>
        <v>0</v>
      </c>
      <c r="BT1300" s="146">
        <f t="shared" si="2063"/>
        <v>0</v>
      </c>
      <c r="BU1300" s="146">
        <f t="shared" si="2064"/>
        <v>0</v>
      </c>
      <c r="BV1300" s="146">
        <f t="shared" si="2065"/>
        <v>0</v>
      </c>
      <c r="BW1300" s="146">
        <f t="shared" si="2066"/>
        <v>0</v>
      </c>
      <c r="BX1300" s="146">
        <f t="shared" si="2067"/>
        <v>0</v>
      </c>
      <c r="BY1300" s="146">
        <f t="shared" si="2068"/>
        <v>0</v>
      </c>
      <c r="BZ1300" s="146">
        <f t="shared" si="2069"/>
        <v>0</v>
      </c>
      <c r="CA1300" s="146">
        <f t="shared" si="2070"/>
        <v>0</v>
      </c>
      <c r="CB1300" s="146">
        <f t="shared" si="2071"/>
        <v>0</v>
      </c>
      <c r="CC1300" s="146">
        <f t="shared" si="2072"/>
        <v>0</v>
      </c>
      <c r="CD1300" s="146">
        <f t="shared" si="2073"/>
        <v>0</v>
      </c>
      <c r="CE1300" s="146">
        <f t="shared" si="2074"/>
        <v>0</v>
      </c>
      <c r="CF1300" s="146">
        <f t="shared" si="2075"/>
        <v>0</v>
      </c>
      <c r="CG1300" s="146">
        <f t="shared" si="2076"/>
        <v>0</v>
      </c>
      <c r="CH1300" s="146">
        <f t="shared" si="2077"/>
        <v>0</v>
      </c>
      <c r="CI1300" s="146">
        <f t="shared" si="2078"/>
        <v>0</v>
      </c>
      <c r="CJ1300" s="146">
        <f t="shared" si="2079"/>
        <v>0</v>
      </c>
      <c r="CK1300" s="146">
        <f t="shared" si="2080"/>
        <v>0</v>
      </c>
      <c r="CL1300" s="146">
        <f t="shared" si="2081"/>
        <v>0</v>
      </c>
      <c r="CM1300" s="146">
        <f t="shared" si="2082"/>
        <v>0</v>
      </c>
      <c r="CN1300" s="146">
        <f t="shared" si="2083"/>
        <v>0</v>
      </c>
      <c r="CO1300" s="146">
        <f t="shared" si="2084"/>
        <v>0</v>
      </c>
      <c r="CP1300" s="146">
        <f t="shared" si="2085"/>
        <v>0</v>
      </c>
      <c r="CQ1300" s="146">
        <f t="shared" si="2086"/>
        <v>0</v>
      </c>
      <c r="CR1300" s="146">
        <f t="shared" si="2087"/>
        <v>0</v>
      </c>
      <c r="CS1300" s="146">
        <f t="shared" si="2088"/>
        <v>0</v>
      </c>
      <c r="CT1300" s="146">
        <f t="shared" si="2089"/>
        <v>0</v>
      </c>
      <c r="CU1300" s="146">
        <f t="shared" si="2090"/>
        <v>0</v>
      </c>
      <c r="CV1300" s="146">
        <f t="shared" si="2091"/>
        <v>0</v>
      </c>
      <c r="CW1300" s="146">
        <f t="shared" si="2092"/>
        <v>0</v>
      </c>
      <c r="CX1300" s="146">
        <f t="shared" si="2093"/>
        <v>0</v>
      </c>
      <c r="CY1300" s="146">
        <f t="shared" si="2094"/>
        <v>0</v>
      </c>
      <c r="CZ1300" s="146">
        <f t="shared" si="2095"/>
        <v>0</v>
      </c>
      <c r="DA1300" s="146">
        <f t="shared" si="2096"/>
        <v>0</v>
      </c>
      <c r="DB1300" s="146">
        <f t="shared" si="2097"/>
        <v>0</v>
      </c>
      <c r="DC1300" s="146">
        <f t="shared" si="2098"/>
        <v>0</v>
      </c>
      <c r="DD1300" s="146">
        <f t="shared" si="2099"/>
        <v>0</v>
      </c>
      <c r="DE1300" s="146">
        <f t="shared" si="2100"/>
        <v>0</v>
      </c>
      <c r="DF1300" s="146">
        <f t="shared" si="2101"/>
        <v>0</v>
      </c>
      <c r="DG1300" s="146">
        <f t="shared" si="2102"/>
        <v>0</v>
      </c>
      <c r="DH1300" s="146">
        <f t="shared" si="2103"/>
        <v>0</v>
      </c>
      <c r="DI1300" s="146">
        <f t="shared" si="2104"/>
        <v>0</v>
      </c>
      <c r="DJ1300" s="146">
        <f t="shared" si="2105"/>
        <v>0</v>
      </c>
      <c r="DK1300" s="146">
        <f t="shared" si="2106"/>
        <v>0</v>
      </c>
      <c r="DL1300" s="146">
        <f t="shared" si="2107"/>
        <v>0</v>
      </c>
      <c r="DM1300" s="146">
        <f t="shared" si="2108"/>
        <v>0</v>
      </c>
      <c r="DN1300" s="65"/>
      <c r="DO1300" s="57"/>
      <c r="DP1300" s="57"/>
      <c r="DQ1300" s="58"/>
      <c r="DS1300" s="168" t="e">
        <f>IF(AND(DR1300=#REF!,BL1300=#REF!),'Tiến độ'!D1300,"")</f>
        <v>#REF!</v>
      </c>
    </row>
    <row r="1301" spans="1:123" ht="11.25" customHeight="1">
      <c r="A1301" s="309" t="str">
        <f>IF(B1301="","",MAX($A$7:A1300)+1)</f>
        <v/>
      </c>
      <c r="B1301" s="312"/>
      <c r="C1301" s="254" t="s">
        <v>11957</v>
      </c>
      <c r="D1301" s="102" t="s">
        <v>11959</v>
      </c>
      <c r="E1301" s="103">
        <v>2</v>
      </c>
      <c r="F1301" s="104">
        <v>30</v>
      </c>
      <c r="G1301" s="105"/>
      <c r="H1301" s="106"/>
      <c r="I1301" s="107"/>
      <c r="J1301" s="28"/>
      <c r="K1301" s="108"/>
      <c r="L1301" s="109"/>
      <c r="M1301" s="109"/>
      <c r="N1301" s="110"/>
      <c r="O1301" s="108"/>
      <c r="P1301" s="109"/>
      <c r="Q1301" s="109">
        <v>2</v>
      </c>
      <c r="R1301" s="110">
        <v>2</v>
      </c>
      <c r="S1301" s="108">
        <v>2</v>
      </c>
      <c r="T1301" s="109">
        <v>2</v>
      </c>
      <c r="U1301" s="109">
        <v>2</v>
      </c>
      <c r="V1301" s="109">
        <v>2</v>
      </c>
      <c r="W1301" s="110">
        <v>2</v>
      </c>
      <c r="X1301" s="108">
        <v>2</v>
      </c>
      <c r="Y1301" s="109">
        <v>2</v>
      </c>
      <c r="Z1301" s="109">
        <v>2</v>
      </c>
      <c r="AA1301" s="110">
        <v>2</v>
      </c>
      <c r="AB1301" s="108">
        <v>2</v>
      </c>
      <c r="AC1301" s="109">
        <v>2</v>
      </c>
      <c r="AD1301" s="109">
        <v>2</v>
      </c>
      <c r="AE1301" s="110">
        <v>2</v>
      </c>
      <c r="AF1301" s="108"/>
      <c r="AG1301" s="109"/>
      <c r="AH1301" s="109"/>
      <c r="AI1301" s="362"/>
      <c r="AJ1301" s="363"/>
      <c r="AK1301" s="108" t="s">
        <v>166</v>
      </c>
      <c r="AL1301" s="109"/>
      <c r="AM1301" s="109"/>
      <c r="AN1301" s="110"/>
      <c r="AO1301" s="108"/>
      <c r="AP1301" s="109"/>
      <c r="AQ1301" s="109"/>
      <c r="AR1301" s="110"/>
      <c r="AS1301" s="111"/>
      <c r="AT1301" s="109"/>
      <c r="AU1301" s="109"/>
      <c r="AV1301" s="112"/>
      <c r="AW1301" s="108"/>
      <c r="AX1301" s="109"/>
      <c r="AY1301" s="109"/>
      <c r="AZ1301" s="109"/>
      <c r="BA1301" s="110"/>
      <c r="BB1301" s="111"/>
      <c r="BC1301" s="109"/>
      <c r="BD1301" s="109"/>
      <c r="BE1301" s="321"/>
      <c r="BF1301" s="322"/>
      <c r="BG1301" s="322"/>
      <c r="BH1301" s="322"/>
      <c r="BI1301" s="322"/>
      <c r="BJ1301" s="323"/>
      <c r="BK1301" s="48"/>
      <c r="BL1301" s="48"/>
      <c r="BN1301" s="146">
        <f t="shared" si="2109"/>
        <v>0</v>
      </c>
      <c r="BO1301" s="146">
        <f t="shared" si="2058"/>
        <v>0</v>
      </c>
      <c r="BP1301" s="146">
        <f t="shared" si="2059"/>
        <v>0</v>
      </c>
      <c r="BQ1301" s="146">
        <f t="shared" si="2060"/>
        <v>0</v>
      </c>
      <c r="BR1301" s="146">
        <f t="shared" si="2061"/>
        <v>0</v>
      </c>
      <c r="BS1301" s="146">
        <f t="shared" si="2062"/>
        <v>0</v>
      </c>
      <c r="BT1301" s="146">
        <f t="shared" si="2063"/>
        <v>0</v>
      </c>
      <c r="BU1301" s="146">
        <f t="shared" si="2064"/>
        <v>0</v>
      </c>
      <c r="BV1301" s="146">
        <f t="shared" si="2065"/>
        <v>0</v>
      </c>
      <c r="BW1301" s="146">
        <f t="shared" si="2066"/>
        <v>0</v>
      </c>
      <c r="BX1301" s="146">
        <f t="shared" si="2067"/>
        <v>0</v>
      </c>
      <c r="BY1301" s="146">
        <f t="shared" si="2068"/>
        <v>0</v>
      </c>
      <c r="BZ1301" s="146">
        <f t="shared" si="2069"/>
        <v>0</v>
      </c>
      <c r="CA1301" s="146">
        <f t="shared" si="2070"/>
        <v>0</v>
      </c>
      <c r="CB1301" s="146">
        <f t="shared" si="2071"/>
        <v>0</v>
      </c>
      <c r="CC1301" s="146">
        <f t="shared" si="2072"/>
        <v>0</v>
      </c>
      <c r="CD1301" s="146">
        <f t="shared" si="2073"/>
        <v>0</v>
      </c>
      <c r="CE1301" s="146">
        <f t="shared" si="2074"/>
        <v>0</v>
      </c>
      <c r="CF1301" s="146">
        <f t="shared" si="2075"/>
        <v>0</v>
      </c>
      <c r="CG1301" s="146">
        <f t="shared" si="2076"/>
        <v>0</v>
      </c>
      <c r="CH1301" s="146">
        <f t="shared" si="2077"/>
        <v>0</v>
      </c>
      <c r="CI1301" s="146">
        <f t="shared" si="2078"/>
        <v>0</v>
      </c>
      <c r="CJ1301" s="146">
        <f t="shared" si="2079"/>
        <v>0</v>
      </c>
      <c r="CK1301" s="146">
        <f t="shared" si="2080"/>
        <v>0</v>
      </c>
      <c r="CL1301" s="146">
        <f t="shared" si="2081"/>
        <v>0</v>
      </c>
      <c r="CM1301" s="146">
        <f t="shared" si="2082"/>
        <v>0</v>
      </c>
      <c r="CN1301" s="146">
        <f t="shared" si="2083"/>
        <v>0</v>
      </c>
      <c r="CO1301" s="146">
        <f t="shared" si="2084"/>
        <v>0</v>
      </c>
      <c r="CP1301" s="146">
        <f t="shared" si="2085"/>
        <v>0</v>
      </c>
      <c r="CQ1301" s="146">
        <f t="shared" si="2086"/>
        <v>0</v>
      </c>
      <c r="CR1301" s="146">
        <f t="shared" si="2087"/>
        <v>0</v>
      </c>
      <c r="CS1301" s="146">
        <f t="shared" si="2088"/>
        <v>0</v>
      </c>
      <c r="CT1301" s="146">
        <f t="shared" si="2089"/>
        <v>0</v>
      </c>
      <c r="CU1301" s="146">
        <f t="shared" si="2090"/>
        <v>0</v>
      </c>
      <c r="CV1301" s="146">
        <f t="shared" si="2091"/>
        <v>0</v>
      </c>
      <c r="CW1301" s="146">
        <f t="shared" si="2092"/>
        <v>0</v>
      </c>
      <c r="CX1301" s="146">
        <f t="shared" si="2093"/>
        <v>0</v>
      </c>
      <c r="CY1301" s="146">
        <f t="shared" si="2094"/>
        <v>0</v>
      </c>
      <c r="CZ1301" s="146">
        <f t="shared" si="2095"/>
        <v>0</v>
      </c>
      <c r="DA1301" s="146">
        <f t="shared" si="2096"/>
        <v>0</v>
      </c>
      <c r="DB1301" s="146">
        <f t="shared" si="2097"/>
        <v>0</v>
      </c>
      <c r="DC1301" s="146">
        <f t="shared" si="2098"/>
        <v>0</v>
      </c>
      <c r="DD1301" s="146">
        <f t="shared" si="2099"/>
        <v>0</v>
      </c>
      <c r="DE1301" s="146">
        <f t="shared" si="2100"/>
        <v>0</v>
      </c>
      <c r="DF1301" s="146">
        <f t="shared" si="2101"/>
        <v>0</v>
      </c>
      <c r="DG1301" s="146">
        <f t="shared" si="2102"/>
        <v>0</v>
      </c>
      <c r="DH1301" s="146">
        <f t="shared" si="2103"/>
        <v>0</v>
      </c>
      <c r="DI1301" s="146">
        <f t="shared" si="2104"/>
        <v>0</v>
      </c>
      <c r="DJ1301" s="146">
        <f t="shared" si="2105"/>
        <v>0</v>
      </c>
      <c r="DK1301" s="146">
        <f t="shared" si="2106"/>
        <v>0</v>
      </c>
      <c r="DL1301" s="146">
        <f t="shared" si="2107"/>
        <v>0</v>
      </c>
      <c r="DM1301" s="146">
        <f t="shared" si="2108"/>
        <v>0</v>
      </c>
      <c r="DN1301" s="65"/>
      <c r="DO1301" s="57"/>
      <c r="DP1301" s="57"/>
      <c r="DQ1301" s="58"/>
      <c r="DS1301" s="168" t="e">
        <f>IF(AND(DR1301=#REF!,BL1301=#REF!),'Tiến độ'!D1301,"")</f>
        <v>#REF!</v>
      </c>
    </row>
    <row r="1302" spans="1:123" ht="11.25" customHeight="1">
      <c r="A1302" s="309" t="str">
        <f>IF(B1302="","",MAX($A$7:A1301)+1)</f>
        <v/>
      </c>
      <c r="B1302" s="312"/>
      <c r="C1302" s="254" t="s">
        <v>11961</v>
      </c>
      <c r="D1302" s="102" t="s">
        <v>11960</v>
      </c>
      <c r="E1302" s="103">
        <v>3</v>
      </c>
      <c r="F1302" s="104">
        <v>15</v>
      </c>
      <c r="G1302" s="105">
        <v>60</v>
      </c>
      <c r="H1302" s="106"/>
      <c r="I1302" s="107"/>
      <c r="J1302" s="28"/>
      <c r="K1302" s="108"/>
      <c r="L1302" s="109"/>
      <c r="M1302" s="109"/>
      <c r="N1302" s="110"/>
      <c r="O1302" s="108"/>
      <c r="P1302" s="109"/>
      <c r="Q1302" s="109">
        <v>5</v>
      </c>
      <c r="R1302" s="110">
        <v>5</v>
      </c>
      <c r="S1302" s="108">
        <v>5</v>
      </c>
      <c r="T1302" s="109">
        <v>5</v>
      </c>
      <c r="U1302" s="109">
        <v>5</v>
      </c>
      <c r="V1302" s="109">
        <v>5</v>
      </c>
      <c r="W1302" s="110">
        <v>5</v>
      </c>
      <c r="X1302" s="108">
        <v>5</v>
      </c>
      <c r="Y1302" s="109">
        <v>5</v>
      </c>
      <c r="Z1302" s="109">
        <v>5</v>
      </c>
      <c r="AA1302" s="110">
        <v>5</v>
      </c>
      <c r="AB1302" s="108">
        <v>5</v>
      </c>
      <c r="AC1302" s="109">
        <v>5</v>
      </c>
      <c r="AD1302" s="109">
        <v>5</v>
      </c>
      <c r="AE1302" s="110">
        <v>5</v>
      </c>
      <c r="AF1302" s="108"/>
      <c r="AG1302" s="109"/>
      <c r="AH1302" s="109"/>
      <c r="AI1302" s="362"/>
      <c r="AJ1302" s="363"/>
      <c r="AK1302" s="108" t="s">
        <v>166</v>
      </c>
      <c r="AL1302" s="109"/>
      <c r="AM1302" s="109"/>
      <c r="AN1302" s="110"/>
      <c r="AO1302" s="108"/>
      <c r="AP1302" s="109"/>
      <c r="AQ1302" s="109"/>
      <c r="AR1302" s="110"/>
      <c r="AS1302" s="111"/>
      <c r="AT1302" s="109"/>
      <c r="AU1302" s="109"/>
      <c r="AV1302" s="112"/>
      <c r="AW1302" s="108"/>
      <c r="AX1302" s="109"/>
      <c r="AY1302" s="109"/>
      <c r="AZ1302" s="109"/>
      <c r="BA1302" s="110"/>
      <c r="BB1302" s="111"/>
      <c r="BC1302" s="109"/>
      <c r="BD1302" s="109"/>
      <c r="BE1302" s="321"/>
      <c r="BF1302" s="322"/>
      <c r="BG1302" s="322"/>
      <c r="BH1302" s="322"/>
      <c r="BI1302" s="322"/>
      <c r="BJ1302" s="323"/>
      <c r="BK1302" s="48"/>
      <c r="BL1302" s="48"/>
      <c r="BN1302" s="146">
        <f t="shared" si="2109"/>
        <v>0</v>
      </c>
      <c r="BO1302" s="146">
        <f t="shared" si="2058"/>
        <v>0</v>
      </c>
      <c r="BP1302" s="146">
        <f t="shared" si="2059"/>
        <v>0</v>
      </c>
      <c r="BQ1302" s="146">
        <f t="shared" si="2060"/>
        <v>0</v>
      </c>
      <c r="BR1302" s="146">
        <f t="shared" si="2061"/>
        <v>0</v>
      </c>
      <c r="BS1302" s="146">
        <f t="shared" si="2062"/>
        <v>0</v>
      </c>
      <c r="BT1302" s="146">
        <f t="shared" si="2063"/>
        <v>0</v>
      </c>
      <c r="BU1302" s="146">
        <f t="shared" si="2064"/>
        <v>0</v>
      </c>
      <c r="BV1302" s="146">
        <f t="shared" si="2065"/>
        <v>0</v>
      </c>
      <c r="BW1302" s="146">
        <f t="shared" si="2066"/>
        <v>0</v>
      </c>
      <c r="BX1302" s="146">
        <f t="shared" si="2067"/>
        <v>0</v>
      </c>
      <c r="BY1302" s="146">
        <f t="shared" si="2068"/>
        <v>0</v>
      </c>
      <c r="BZ1302" s="146">
        <f t="shared" si="2069"/>
        <v>0</v>
      </c>
      <c r="CA1302" s="146">
        <f t="shared" si="2070"/>
        <v>0</v>
      </c>
      <c r="CB1302" s="146">
        <f t="shared" si="2071"/>
        <v>0</v>
      </c>
      <c r="CC1302" s="146">
        <f t="shared" si="2072"/>
        <v>0</v>
      </c>
      <c r="CD1302" s="146">
        <f t="shared" si="2073"/>
        <v>0</v>
      </c>
      <c r="CE1302" s="146">
        <f t="shared" si="2074"/>
        <v>0</v>
      </c>
      <c r="CF1302" s="146">
        <f t="shared" si="2075"/>
        <v>0</v>
      </c>
      <c r="CG1302" s="146">
        <f t="shared" si="2076"/>
        <v>0</v>
      </c>
      <c r="CH1302" s="146">
        <f t="shared" si="2077"/>
        <v>0</v>
      </c>
      <c r="CI1302" s="146">
        <f t="shared" si="2078"/>
        <v>0</v>
      </c>
      <c r="CJ1302" s="146">
        <f t="shared" si="2079"/>
        <v>0</v>
      </c>
      <c r="CK1302" s="146">
        <f t="shared" si="2080"/>
        <v>0</v>
      </c>
      <c r="CL1302" s="146">
        <f t="shared" si="2081"/>
        <v>0</v>
      </c>
      <c r="CM1302" s="146">
        <f t="shared" si="2082"/>
        <v>0</v>
      </c>
      <c r="CN1302" s="146">
        <f t="shared" si="2083"/>
        <v>0</v>
      </c>
      <c r="CO1302" s="146">
        <f t="shared" si="2084"/>
        <v>0</v>
      </c>
      <c r="CP1302" s="146">
        <f t="shared" si="2085"/>
        <v>0</v>
      </c>
      <c r="CQ1302" s="146">
        <f t="shared" si="2086"/>
        <v>0</v>
      </c>
      <c r="CR1302" s="146">
        <f t="shared" si="2087"/>
        <v>0</v>
      </c>
      <c r="CS1302" s="146">
        <f t="shared" si="2088"/>
        <v>0</v>
      </c>
      <c r="CT1302" s="146">
        <f t="shared" si="2089"/>
        <v>0</v>
      </c>
      <c r="CU1302" s="146">
        <f t="shared" si="2090"/>
        <v>0</v>
      </c>
      <c r="CV1302" s="146">
        <f t="shared" si="2091"/>
        <v>0</v>
      </c>
      <c r="CW1302" s="146">
        <f t="shared" si="2092"/>
        <v>0</v>
      </c>
      <c r="CX1302" s="146">
        <f t="shared" si="2093"/>
        <v>0</v>
      </c>
      <c r="CY1302" s="146">
        <f t="shared" si="2094"/>
        <v>0</v>
      </c>
      <c r="CZ1302" s="146">
        <f t="shared" si="2095"/>
        <v>0</v>
      </c>
      <c r="DA1302" s="146">
        <f t="shared" si="2096"/>
        <v>0</v>
      </c>
      <c r="DB1302" s="146">
        <f t="shared" si="2097"/>
        <v>0</v>
      </c>
      <c r="DC1302" s="146">
        <f t="shared" si="2098"/>
        <v>0</v>
      </c>
      <c r="DD1302" s="146">
        <f t="shared" si="2099"/>
        <v>0</v>
      </c>
      <c r="DE1302" s="146">
        <f t="shared" si="2100"/>
        <v>0</v>
      </c>
      <c r="DF1302" s="146">
        <f t="shared" si="2101"/>
        <v>0</v>
      </c>
      <c r="DG1302" s="146">
        <f t="shared" si="2102"/>
        <v>0</v>
      </c>
      <c r="DH1302" s="146">
        <f t="shared" si="2103"/>
        <v>0</v>
      </c>
      <c r="DI1302" s="146">
        <f t="shared" si="2104"/>
        <v>0</v>
      </c>
      <c r="DJ1302" s="146">
        <f t="shared" si="2105"/>
        <v>0</v>
      </c>
      <c r="DK1302" s="146">
        <f t="shared" si="2106"/>
        <v>0</v>
      </c>
      <c r="DL1302" s="146">
        <f t="shared" si="2107"/>
        <v>0</v>
      </c>
      <c r="DM1302" s="146">
        <f t="shared" si="2108"/>
        <v>0</v>
      </c>
      <c r="DN1302" s="65"/>
      <c r="DO1302" s="57"/>
      <c r="DP1302" s="57"/>
      <c r="DQ1302" s="58"/>
      <c r="DS1302" s="168" t="e">
        <f>IF(AND(DR1302=#REF!,BL1302=#REF!),'Tiến độ'!D1302,"")</f>
        <v>#REF!</v>
      </c>
    </row>
    <row r="1303" spans="1:123" ht="11.25" customHeight="1">
      <c r="A1303" s="309" t="str">
        <f>IF(B1303="","",MAX($A$7:A1302)+1)</f>
        <v/>
      </c>
      <c r="B1303" s="312"/>
      <c r="C1303" s="254" t="s">
        <v>11964</v>
      </c>
      <c r="D1303" s="102" t="s">
        <v>11962</v>
      </c>
      <c r="E1303" s="103">
        <v>2</v>
      </c>
      <c r="F1303" s="104"/>
      <c r="G1303" s="105">
        <v>60</v>
      </c>
      <c r="H1303" s="106"/>
      <c r="I1303" s="107"/>
      <c r="J1303" s="28"/>
      <c r="K1303" s="108"/>
      <c r="L1303" s="109"/>
      <c r="M1303" s="109"/>
      <c r="N1303" s="110"/>
      <c r="O1303" s="108"/>
      <c r="P1303" s="109"/>
      <c r="Q1303" s="109">
        <v>4</v>
      </c>
      <c r="R1303" s="110">
        <v>4</v>
      </c>
      <c r="S1303" s="108">
        <v>4</v>
      </c>
      <c r="T1303" s="109">
        <v>4</v>
      </c>
      <c r="U1303" s="109">
        <v>4</v>
      </c>
      <c r="V1303" s="109">
        <v>4</v>
      </c>
      <c r="W1303" s="110">
        <v>4</v>
      </c>
      <c r="X1303" s="108">
        <v>4</v>
      </c>
      <c r="Y1303" s="109">
        <v>4</v>
      </c>
      <c r="Z1303" s="109">
        <v>4</v>
      </c>
      <c r="AA1303" s="110">
        <v>4</v>
      </c>
      <c r="AB1303" s="108">
        <v>4</v>
      </c>
      <c r="AC1303" s="109">
        <v>4</v>
      </c>
      <c r="AD1303" s="109">
        <v>4</v>
      </c>
      <c r="AE1303" s="110">
        <v>4</v>
      </c>
      <c r="AF1303" s="108"/>
      <c r="AG1303" s="109"/>
      <c r="AH1303" s="109"/>
      <c r="AI1303" s="362"/>
      <c r="AJ1303" s="363"/>
      <c r="AK1303" s="108" t="s">
        <v>166</v>
      </c>
      <c r="AL1303" s="109"/>
      <c r="AM1303" s="109"/>
      <c r="AN1303" s="110"/>
      <c r="AO1303" s="108"/>
      <c r="AP1303" s="109"/>
      <c r="AQ1303" s="109"/>
      <c r="AR1303" s="110"/>
      <c r="AS1303" s="111"/>
      <c r="AT1303" s="109"/>
      <c r="AU1303" s="109"/>
      <c r="AV1303" s="112"/>
      <c r="AW1303" s="108"/>
      <c r="AX1303" s="109"/>
      <c r="AY1303" s="109"/>
      <c r="AZ1303" s="109"/>
      <c r="BA1303" s="110"/>
      <c r="BB1303" s="111"/>
      <c r="BC1303" s="109"/>
      <c r="BD1303" s="109"/>
      <c r="BE1303" s="321"/>
      <c r="BF1303" s="322"/>
      <c r="BG1303" s="322"/>
      <c r="BH1303" s="322"/>
      <c r="BI1303" s="322"/>
      <c r="BJ1303" s="323"/>
      <c r="BK1303" s="48"/>
      <c r="BL1303" s="48"/>
      <c r="BN1303" s="146">
        <f t="shared" si="2109"/>
        <v>0</v>
      </c>
      <c r="BO1303" s="146">
        <f t="shared" si="2058"/>
        <v>0</v>
      </c>
      <c r="BP1303" s="146">
        <f t="shared" si="2059"/>
        <v>0</v>
      </c>
      <c r="BQ1303" s="146">
        <f t="shared" si="2060"/>
        <v>0</v>
      </c>
      <c r="BR1303" s="146">
        <f t="shared" si="2061"/>
        <v>0</v>
      </c>
      <c r="BS1303" s="146">
        <f t="shared" si="2062"/>
        <v>0</v>
      </c>
      <c r="BT1303" s="146">
        <f t="shared" si="2063"/>
        <v>0</v>
      </c>
      <c r="BU1303" s="146">
        <f t="shared" si="2064"/>
        <v>0</v>
      </c>
      <c r="BV1303" s="146">
        <f t="shared" si="2065"/>
        <v>0</v>
      </c>
      <c r="BW1303" s="146">
        <f t="shared" si="2066"/>
        <v>0</v>
      </c>
      <c r="BX1303" s="146">
        <f t="shared" si="2067"/>
        <v>0</v>
      </c>
      <c r="BY1303" s="146">
        <f t="shared" si="2068"/>
        <v>0</v>
      </c>
      <c r="BZ1303" s="146">
        <f t="shared" si="2069"/>
        <v>0</v>
      </c>
      <c r="CA1303" s="146">
        <f t="shared" si="2070"/>
        <v>0</v>
      </c>
      <c r="CB1303" s="146">
        <f t="shared" si="2071"/>
        <v>0</v>
      </c>
      <c r="CC1303" s="146">
        <f t="shared" si="2072"/>
        <v>0</v>
      </c>
      <c r="CD1303" s="146">
        <f t="shared" si="2073"/>
        <v>0</v>
      </c>
      <c r="CE1303" s="146">
        <f t="shared" si="2074"/>
        <v>0</v>
      </c>
      <c r="CF1303" s="146">
        <f t="shared" si="2075"/>
        <v>0</v>
      </c>
      <c r="CG1303" s="146">
        <f t="shared" si="2076"/>
        <v>0</v>
      </c>
      <c r="CH1303" s="146">
        <f t="shared" si="2077"/>
        <v>0</v>
      </c>
      <c r="CI1303" s="146">
        <f t="shared" si="2078"/>
        <v>0</v>
      </c>
      <c r="CJ1303" s="146">
        <f t="shared" si="2079"/>
        <v>0</v>
      </c>
      <c r="CK1303" s="146">
        <f t="shared" si="2080"/>
        <v>0</v>
      </c>
      <c r="CL1303" s="146">
        <f t="shared" si="2081"/>
        <v>0</v>
      </c>
      <c r="CM1303" s="146">
        <f t="shared" si="2082"/>
        <v>0</v>
      </c>
      <c r="CN1303" s="146">
        <f t="shared" si="2083"/>
        <v>0</v>
      </c>
      <c r="CO1303" s="146">
        <f t="shared" si="2084"/>
        <v>0</v>
      </c>
      <c r="CP1303" s="146">
        <f t="shared" si="2085"/>
        <v>0</v>
      </c>
      <c r="CQ1303" s="146">
        <f t="shared" si="2086"/>
        <v>0</v>
      </c>
      <c r="CR1303" s="146">
        <f t="shared" si="2087"/>
        <v>0</v>
      </c>
      <c r="CS1303" s="146">
        <f t="shared" si="2088"/>
        <v>0</v>
      </c>
      <c r="CT1303" s="146">
        <f t="shared" si="2089"/>
        <v>0</v>
      </c>
      <c r="CU1303" s="146">
        <f t="shared" si="2090"/>
        <v>0</v>
      </c>
      <c r="CV1303" s="146">
        <f t="shared" si="2091"/>
        <v>0</v>
      </c>
      <c r="CW1303" s="146">
        <f t="shared" si="2092"/>
        <v>0</v>
      </c>
      <c r="CX1303" s="146">
        <f t="shared" si="2093"/>
        <v>0</v>
      </c>
      <c r="CY1303" s="146">
        <f t="shared" si="2094"/>
        <v>0</v>
      </c>
      <c r="CZ1303" s="146">
        <f t="shared" si="2095"/>
        <v>0</v>
      </c>
      <c r="DA1303" s="146">
        <f t="shared" si="2096"/>
        <v>0</v>
      </c>
      <c r="DB1303" s="146">
        <f t="shared" si="2097"/>
        <v>0</v>
      </c>
      <c r="DC1303" s="146">
        <f t="shared" si="2098"/>
        <v>0</v>
      </c>
      <c r="DD1303" s="146">
        <f t="shared" si="2099"/>
        <v>0</v>
      </c>
      <c r="DE1303" s="146">
        <f t="shared" si="2100"/>
        <v>0</v>
      </c>
      <c r="DF1303" s="146">
        <f t="shared" si="2101"/>
        <v>0</v>
      </c>
      <c r="DG1303" s="146">
        <f t="shared" si="2102"/>
        <v>0</v>
      </c>
      <c r="DH1303" s="146">
        <f t="shared" si="2103"/>
        <v>0</v>
      </c>
      <c r="DI1303" s="146">
        <f t="shared" si="2104"/>
        <v>0</v>
      </c>
      <c r="DJ1303" s="146">
        <f t="shared" si="2105"/>
        <v>0</v>
      </c>
      <c r="DK1303" s="146">
        <f t="shared" si="2106"/>
        <v>0</v>
      </c>
      <c r="DL1303" s="146">
        <f t="shared" si="2107"/>
        <v>0</v>
      </c>
      <c r="DM1303" s="146">
        <f t="shared" si="2108"/>
        <v>0</v>
      </c>
      <c r="DN1303" s="65"/>
      <c r="DO1303" s="57"/>
      <c r="DP1303" s="57"/>
      <c r="DQ1303" s="58"/>
      <c r="DS1303" s="168" t="e">
        <f>IF(AND(DR1303=#REF!,BL1303=#REF!),'Tiến độ'!D1303,"")</f>
        <v>#REF!</v>
      </c>
    </row>
    <row r="1304" spans="1:123" ht="11.25" customHeight="1">
      <c r="A1304" s="309"/>
      <c r="B1304" s="312"/>
      <c r="C1304" s="254" t="s">
        <v>11963</v>
      </c>
      <c r="D1304" s="102" t="s">
        <v>11965</v>
      </c>
      <c r="E1304" s="103">
        <v>2</v>
      </c>
      <c r="F1304" s="104"/>
      <c r="G1304" s="105">
        <v>60</v>
      </c>
      <c r="H1304" s="106"/>
      <c r="I1304" s="107"/>
      <c r="J1304" s="28"/>
      <c r="K1304" s="108"/>
      <c r="L1304" s="109"/>
      <c r="M1304" s="109"/>
      <c r="N1304" s="110"/>
      <c r="O1304" s="108"/>
      <c r="P1304" s="109"/>
      <c r="Q1304" s="109">
        <v>4</v>
      </c>
      <c r="R1304" s="110">
        <v>4</v>
      </c>
      <c r="S1304" s="108">
        <v>4</v>
      </c>
      <c r="T1304" s="109">
        <v>4</v>
      </c>
      <c r="U1304" s="109">
        <v>4</v>
      </c>
      <c r="V1304" s="109">
        <v>4</v>
      </c>
      <c r="W1304" s="110">
        <v>4</v>
      </c>
      <c r="X1304" s="108">
        <v>4</v>
      </c>
      <c r="Y1304" s="109">
        <v>4</v>
      </c>
      <c r="Z1304" s="109">
        <v>4</v>
      </c>
      <c r="AA1304" s="110">
        <v>4</v>
      </c>
      <c r="AB1304" s="108">
        <v>4</v>
      </c>
      <c r="AC1304" s="109">
        <v>4</v>
      </c>
      <c r="AD1304" s="109">
        <v>4</v>
      </c>
      <c r="AE1304" s="110">
        <v>4</v>
      </c>
      <c r="AF1304" s="108"/>
      <c r="AG1304" s="109"/>
      <c r="AH1304" s="109"/>
      <c r="AI1304" s="362"/>
      <c r="AJ1304" s="363"/>
      <c r="AK1304" s="108" t="s">
        <v>166</v>
      </c>
      <c r="AL1304" s="109"/>
      <c r="AM1304" s="109"/>
      <c r="AN1304" s="110"/>
      <c r="AO1304" s="108"/>
      <c r="AP1304" s="109"/>
      <c r="AQ1304" s="109"/>
      <c r="AR1304" s="110"/>
      <c r="AS1304" s="111"/>
      <c r="AT1304" s="109"/>
      <c r="AU1304" s="109"/>
      <c r="AV1304" s="112"/>
      <c r="AW1304" s="108"/>
      <c r="AX1304" s="109"/>
      <c r="AY1304" s="109"/>
      <c r="AZ1304" s="109"/>
      <c r="BA1304" s="110"/>
      <c r="BB1304" s="111"/>
      <c r="BC1304" s="109"/>
      <c r="BD1304" s="109"/>
      <c r="BE1304" s="321"/>
      <c r="BF1304" s="322"/>
      <c r="BG1304" s="322"/>
      <c r="BH1304" s="322"/>
      <c r="BI1304" s="322"/>
      <c r="BJ1304" s="323"/>
      <c r="BK1304" s="48"/>
      <c r="BL1304" s="48"/>
      <c r="BN1304" s="146">
        <f t="shared" si="2109"/>
        <v>0</v>
      </c>
      <c r="BO1304" s="146">
        <f t="shared" si="2058"/>
        <v>0</v>
      </c>
      <c r="BP1304" s="146">
        <f t="shared" si="2059"/>
        <v>0</v>
      </c>
      <c r="BQ1304" s="146">
        <f t="shared" si="2060"/>
        <v>0</v>
      </c>
      <c r="BR1304" s="146">
        <f t="shared" si="2061"/>
        <v>0</v>
      </c>
      <c r="BS1304" s="146">
        <f t="shared" si="2062"/>
        <v>0</v>
      </c>
      <c r="BT1304" s="146">
        <f t="shared" si="2063"/>
        <v>0</v>
      </c>
      <c r="BU1304" s="146">
        <f t="shared" si="2064"/>
        <v>0</v>
      </c>
      <c r="BV1304" s="146">
        <f t="shared" si="2065"/>
        <v>0</v>
      </c>
      <c r="BW1304" s="146">
        <f t="shared" si="2066"/>
        <v>0</v>
      </c>
      <c r="BX1304" s="146">
        <f t="shared" si="2067"/>
        <v>0</v>
      </c>
      <c r="BY1304" s="146">
        <f t="shared" si="2068"/>
        <v>0</v>
      </c>
      <c r="BZ1304" s="146">
        <f t="shared" si="2069"/>
        <v>0</v>
      </c>
      <c r="CA1304" s="146">
        <f t="shared" si="2070"/>
        <v>0</v>
      </c>
      <c r="CB1304" s="146">
        <f t="shared" si="2071"/>
        <v>0</v>
      </c>
      <c r="CC1304" s="146">
        <f t="shared" si="2072"/>
        <v>0</v>
      </c>
      <c r="CD1304" s="146">
        <f t="shared" si="2073"/>
        <v>0</v>
      </c>
      <c r="CE1304" s="146">
        <f t="shared" si="2074"/>
        <v>0</v>
      </c>
      <c r="CF1304" s="146">
        <f t="shared" si="2075"/>
        <v>0</v>
      </c>
      <c r="CG1304" s="146">
        <f t="shared" si="2076"/>
        <v>0</v>
      </c>
      <c r="CH1304" s="146">
        <f t="shared" si="2077"/>
        <v>0</v>
      </c>
      <c r="CI1304" s="146">
        <f t="shared" si="2078"/>
        <v>0</v>
      </c>
      <c r="CJ1304" s="146">
        <f t="shared" si="2079"/>
        <v>0</v>
      </c>
      <c r="CK1304" s="146">
        <f t="shared" si="2080"/>
        <v>0</v>
      </c>
      <c r="CL1304" s="146">
        <f t="shared" si="2081"/>
        <v>0</v>
      </c>
      <c r="CM1304" s="146">
        <f t="shared" si="2082"/>
        <v>0</v>
      </c>
      <c r="CN1304" s="146">
        <f t="shared" si="2083"/>
        <v>0</v>
      </c>
      <c r="CO1304" s="146">
        <f t="shared" si="2084"/>
        <v>0</v>
      </c>
      <c r="CP1304" s="146">
        <f t="shared" si="2085"/>
        <v>0</v>
      </c>
      <c r="CQ1304" s="146">
        <f t="shared" si="2086"/>
        <v>0</v>
      </c>
      <c r="CR1304" s="146">
        <f t="shared" si="2087"/>
        <v>0</v>
      </c>
      <c r="CS1304" s="146">
        <f t="shared" si="2088"/>
        <v>0</v>
      </c>
      <c r="CT1304" s="146">
        <f t="shared" si="2089"/>
        <v>0</v>
      </c>
      <c r="CU1304" s="146">
        <f t="shared" si="2090"/>
        <v>0</v>
      </c>
      <c r="CV1304" s="146">
        <f t="shared" si="2091"/>
        <v>0</v>
      </c>
      <c r="CW1304" s="146">
        <f t="shared" si="2092"/>
        <v>0</v>
      </c>
      <c r="CX1304" s="146">
        <f t="shared" si="2093"/>
        <v>0</v>
      </c>
      <c r="CY1304" s="146">
        <f t="shared" si="2094"/>
        <v>0</v>
      </c>
      <c r="CZ1304" s="146">
        <f t="shared" si="2095"/>
        <v>0</v>
      </c>
      <c r="DA1304" s="146">
        <f t="shared" si="2096"/>
        <v>0</v>
      </c>
      <c r="DB1304" s="146">
        <f t="shared" si="2097"/>
        <v>0</v>
      </c>
      <c r="DC1304" s="146">
        <f t="shared" si="2098"/>
        <v>0</v>
      </c>
      <c r="DD1304" s="146">
        <f t="shared" si="2099"/>
        <v>0</v>
      </c>
      <c r="DE1304" s="146">
        <f t="shared" si="2100"/>
        <v>0</v>
      </c>
      <c r="DF1304" s="146">
        <f t="shared" si="2101"/>
        <v>0</v>
      </c>
      <c r="DG1304" s="146">
        <f t="shared" si="2102"/>
        <v>0</v>
      </c>
      <c r="DH1304" s="146">
        <f t="shared" si="2103"/>
        <v>0</v>
      </c>
      <c r="DI1304" s="146">
        <f t="shared" si="2104"/>
        <v>0</v>
      </c>
      <c r="DJ1304" s="146">
        <f t="shared" si="2105"/>
        <v>0</v>
      </c>
      <c r="DK1304" s="146">
        <f t="shared" si="2106"/>
        <v>0</v>
      </c>
      <c r="DL1304" s="146">
        <f t="shared" si="2107"/>
        <v>0</v>
      </c>
      <c r="DM1304" s="146">
        <f t="shared" si="2108"/>
        <v>0</v>
      </c>
      <c r="DN1304" s="65"/>
      <c r="DO1304" s="57"/>
      <c r="DP1304" s="57"/>
      <c r="DQ1304" s="58"/>
      <c r="DS1304" s="168" t="e">
        <f>IF(AND(DR1304=#REF!,BL1304=#REF!),'Tiến độ'!D1304,"")</f>
        <v>#REF!</v>
      </c>
    </row>
    <row r="1305" spans="1:123" ht="11.25" customHeight="1">
      <c r="A1305" s="309"/>
      <c r="B1305" s="312"/>
      <c r="C1305" s="101" t="s">
        <v>1014</v>
      </c>
      <c r="D1305" s="102" t="s">
        <v>11813</v>
      </c>
      <c r="E1305" s="103">
        <v>2</v>
      </c>
      <c r="F1305" s="104">
        <v>30</v>
      </c>
      <c r="G1305" s="105"/>
      <c r="H1305" s="106">
        <f>H1299</f>
        <v>2</v>
      </c>
      <c r="I1305" s="107">
        <f>I1299</f>
        <v>0</v>
      </c>
      <c r="J1305" s="28"/>
      <c r="K1305" s="108"/>
      <c r="L1305" s="109"/>
      <c r="M1305" s="109"/>
      <c r="N1305" s="110"/>
      <c r="O1305" s="108"/>
      <c r="P1305" s="109"/>
      <c r="Q1305" s="109"/>
      <c r="R1305" s="110"/>
      <c r="S1305" s="108"/>
      <c r="T1305" s="109"/>
      <c r="U1305" s="109"/>
      <c r="V1305" s="109"/>
      <c r="W1305" s="110"/>
      <c r="X1305" s="108"/>
      <c r="Y1305" s="109"/>
      <c r="Z1305" s="109"/>
      <c r="AA1305" s="110"/>
      <c r="AB1305" s="108"/>
      <c r="AC1305" s="109"/>
      <c r="AD1305" s="109"/>
      <c r="AE1305" s="110"/>
      <c r="AF1305" s="108"/>
      <c r="AG1305" s="109"/>
      <c r="AH1305" s="109"/>
      <c r="AI1305" s="362"/>
      <c r="AJ1305" s="363"/>
      <c r="AK1305" s="108"/>
      <c r="AL1305" s="109">
        <v>2</v>
      </c>
      <c r="AM1305" s="109">
        <v>2</v>
      </c>
      <c r="AN1305" s="110">
        <v>2</v>
      </c>
      <c r="AO1305" s="108">
        <v>2</v>
      </c>
      <c r="AP1305" s="109">
        <v>2</v>
      </c>
      <c r="AQ1305" s="109">
        <v>2</v>
      </c>
      <c r="AR1305" s="110">
        <v>2</v>
      </c>
      <c r="AS1305" s="111">
        <v>2</v>
      </c>
      <c r="AT1305" s="109">
        <v>2</v>
      </c>
      <c r="AU1305" s="109">
        <v>2</v>
      </c>
      <c r="AV1305" s="112">
        <v>2</v>
      </c>
      <c r="AW1305" s="108">
        <v>2</v>
      </c>
      <c r="AX1305" s="109">
        <v>2</v>
      </c>
      <c r="AY1305" s="109">
        <v>2</v>
      </c>
      <c r="AZ1305" s="109">
        <v>2</v>
      </c>
      <c r="BA1305" s="110" t="s">
        <v>163</v>
      </c>
      <c r="BB1305" s="111" t="s">
        <v>163</v>
      </c>
      <c r="BC1305" s="109" t="s">
        <v>163</v>
      </c>
      <c r="BD1305" s="109" t="s">
        <v>163</v>
      </c>
      <c r="BE1305" s="321"/>
      <c r="BF1305" s="322"/>
      <c r="BG1305" s="322"/>
      <c r="BH1305" s="322"/>
      <c r="BI1305" s="322"/>
      <c r="BJ1305" s="323"/>
      <c r="BK1305" s="48" t="s">
        <v>18</v>
      </c>
      <c r="BL1305" s="48" t="s">
        <v>30</v>
      </c>
      <c r="BN1305" s="146">
        <f t="shared" si="2109"/>
        <v>0</v>
      </c>
      <c r="BO1305" s="146">
        <f t="shared" si="2058"/>
        <v>0</v>
      </c>
      <c r="BP1305" s="146">
        <f t="shared" si="2059"/>
        <v>0</v>
      </c>
      <c r="BQ1305" s="146">
        <f t="shared" si="2060"/>
        <v>0</v>
      </c>
      <c r="BR1305" s="146">
        <f t="shared" si="2061"/>
        <v>0</v>
      </c>
      <c r="BS1305" s="146">
        <f t="shared" si="2062"/>
        <v>0</v>
      </c>
      <c r="BT1305" s="146">
        <f t="shared" si="2063"/>
        <v>0</v>
      </c>
      <c r="BU1305" s="146">
        <f t="shared" si="2064"/>
        <v>0</v>
      </c>
      <c r="BV1305" s="146">
        <f t="shared" si="2065"/>
        <v>0</v>
      </c>
      <c r="BW1305" s="146">
        <f t="shared" si="2066"/>
        <v>0</v>
      </c>
      <c r="BX1305" s="146">
        <f t="shared" si="2067"/>
        <v>0</v>
      </c>
      <c r="BY1305" s="146">
        <f t="shared" si="2068"/>
        <v>0</v>
      </c>
      <c r="BZ1305" s="146">
        <f t="shared" si="2069"/>
        <v>0</v>
      </c>
      <c r="CA1305" s="146">
        <f t="shared" si="2070"/>
        <v>0</v>
      </c>
      <c r="CB1305" s="146">
        <f t="shared" si="2071"/>
        <v>0</v>
      </c>
      <c r="CC1305" s="146">
        <f t="shared" si="2072"/>
        <v>0</v>
      </c>
      <c r="CD1305" s="146">
        <f t="shared" si="2073"/>
        <v>0</v>
      </c>
      <c r="CE1305" s="146">
        <f t="shared" si="2074"/>
        <v>0</v>
      </c>
      <c r="CF1305" s="146">
        <f t="shared" si="2075"/>
        <v>0</v>
      </c>
      <c r="CG1305" s="146">
        <f t="shared" si="2076"/>
        <v>0</v>
      </c>
      <c r="CH1305" s="146">
        <f t="shared" si="2077"/>
        <v>0</v>
      </c>
      <c r="CI1305" s="146">
        <f t="shared" si="2078"/>
        <v>0</v>
      </c>
      <c r="CJ1305" s="146">
        <f t="shared" si="2079"/>
        <v>0</v>
      </c>
      <c r="CK1305" s="146">
        <f t="shared" si="2080"/>
        <v>0</v>
      </c>
      <c r="CL1305" s="146">
        <f t="shared" si="2081"/>
        <v>0</v>
      </c>
      <c r="CM1305" s="146">
        <f t="shared" si="2082"/>
        <v>0</v>
      </c>
      <c r="CN1305" s="146">
        <f t="shared" si="2083"/>
        <v>0</v>
      </c>
      <c r="CO1305" s="146">
        <f t="shared" si="2084"/>
        <v>4</v>
      </c>
      <c r="CP1305" s="146">
        <f t="shared" si="2085"/>
        <v>4</v>
      </c>
      <c r="CQ1305" s="146">
        <f t="shared" si="2086"/>
        <v>4</v>
      </c>
      <c r="CR1305" s="146">
        <f t="shared" si="2087"/>
        <v>4</v>
      </c>
      <c r="CS1305" s="146">
        <f t="shared" si="2088"/>
        <v>4</v>
      </c>
      <c r="CT1305" s="146">
        <f t="shared" si="2089"/>
        <v>4</v>
      </c>
      <c r="CU1305" s="146">
        <f t="shared" si="2090"/>
        <v>4</v>
      </c>
      <c r="CV1305" s="146">
        <f t="shared" si="2091"/>
        <v>4</v>
      </c>
      <c r="CW1305" s="146">
        <f t="shared" si="2092"/>
        <v>4</v>
      </c>
      <c r="CX1305" s="146">
        <f t="shared" si="2093"/>
        <v>4</v>
      </c>
      <c r="CY1305" s="146">
        <f t="shared" si="2094"/>
        <v>4</v>
      </c>
      <c r="CZ1305" s="146">
        <f t="shared" si="2095"/>
        <v>4</v>
      </c>
      <c r="DA1305" s="146">
        <f t="shared" si="2096"/>
        <v>4</v>
      </c>
      <c r="DB1305" s="146">
        <f t="shared" si="2097"/>
        <v>4</v>
      </c>
      <c r="DC1305" s="146">
        <f t="shared" si="2098"/>
        <v>4</v>
      </c>
      <c r="DD1305" s="146">
        <f t="shared" si="2099"/>
        <v>0</v>
      </c>
      <c r="DE1305" s="146">
        <f t="shared" si="2100"/>
        <v>0</v>
      </c>
      <c r="DF1305" s="146">
        <f t="shared" si="2101"/>
        <v>0</v>
      </c>
      <c r="DG1305" s="146">
        <f t="shared" si="2102"/>
        <v>0</v>
      </c>
      <c r="DH1305" s="146">
        <f t="shared" si="2103"/>
        <v>0</v>
      </c>
      <c r="DI1305" s="146">
        <f t="shared" si="2104"/>
        <v>0</v>
      </c>
      <c r="DJ1305" s="146">
        <f t="shared" si="2105"/>
        <v>0</v>
      </c>
      <c r="DK1305" s="146">
        <f t="shared" si="2106"/>
        <v>0</v>
      </c>
      <c r="DL1305" s="146">
        <f t="shared" si="2107"/>
        <v>0</v>
      </c>
      <c r="DM1305" s="146">
        <f t="shared" si="2108"/>
        <v>0</v>
      </c>
      <c r="DN1305" s="65">
        <f t="shared" ref="DN1305:DN1311" si="2119">F1305*H1305</f>
        <v>60</v>
      </c>
      <c r="DO1305" s="57" t="str">
        <f t="shared" ref="DO1305:DO1311" si="2120">IF(COUNTA(K1305:AC1305)&gt;0,DN1305,"")</f>
        <v/>
      </c>
      <c r="DP1305" s="57" t="str">
        <f t="shared" ref="DP1305:DP1311" si="2121">IF(DO1305="",IF(COUNT(AD1305:AH1305,AK1305)&gt;0,DN1305,""),"")</f>
        <v/>
      </c>
      <c r="DQ1305" s="58">
        <f t="shared" ref="DQ1305:DQ1311" si="2122">IF(AND(DO1305="",DP1305=""),IF(COUNTA(AL1305:BD1305)&gt;0,DN1305,""),"")</f>
        <v>60</v>
      </c>
      <c r="DR1305" s="1">
        <f t="shared" ref="DR1305:DR1311" si="2123">IF(DQ1305="",1,2)</f>
        <v>2</v>
      </c>
      <c r="DS1305" s="168" t="e">
        <f>IF(AND(DR1305=#REF!,BL1305=#REF!),'Tiến độ'!D1305,"")</f>
        <v>#REF!</v>
      </c>
    </row>
    <row r="1306" spans="1:123" ht="11.25" customHeight="1">
      <c r="A1306" s="309"/>
      <c r="B1306" s="312"/>
      <c r="C1306" s="101" t="s">
        <v>1016</v>
      </c>
      <c r="D1306" s="102" t="s">
        <v>1017</v>
      </c>
      <c r="E1306" s="103">
        <v>4</v>
      </c>
      <c r="F1306" s="104">
        <v>60</v>
      </c>
      <c r="G1306" s="105"/>
      <c r="H1306" s="106">
        <f t="shared" si="2115"/>
        <v>2</v>
      </c>
      <c r="I1306" s="107">
        <f t="shared" si="2116"/>
        <v>0</v>
      </c>
      <c r="J1306" s="28"/>
      <c r="K1306" s="108"/>
      <c r="L1306" s="109"/>
      <c r="M1306" s="109"/>
      <c r="N1306" s="110"/>
      <c r="O1306" s="108"/>
      <c r="P1306" s="109"/>
      <c r="Q1306" s="109"/>
      <c r="R1306" s="110"/>
      <c r="S1306" s="108"/>
      <c r="T1306" s="109"/>
      <c r="U1306" s="109"/>
      <c r="V1306" s="109"/>
      <c r="W1306" s="110"/>
      <c r="X1306" s="108"/>
      <c r="Y1306" s="109"/>
      <c r="Z1306" s="109"/>
      <c r="AA1306" s="110"/>
      <c r="AB1306" s="108"/>
      <c r="AC1306" s="109"/>
      <c r="AD1306" s="109"/>
      <c r="AE1306" s="110"/>
      <c r="AF1306" s="108"/>
      <c r="AG1306" s="109"/>
      <c r="AH1306" s="109"/>
      <c r="AI1306" s="362"/>
      <c r="AJ1306" s="363"/>
      <c r="AK1306" s="108"/>
      <c r="AL1306" s="109">
        <v>4</v>
      </c>
      <c r="AM1306" s="109">
        <v>4</v>
      </c>
      <c r="AN1306" s="110">
        <v>4</v>
      </c>
      <c r="AO1306" s="108">
        <v>4</v>
      </c>
      <c r="AP1306" s="109">
        <v>4</v>
      </c>
      <c r="AQ1306" s="109">
        <v>4</v>
      </c>
      <c r="AR1306" s="110">
        <v>4</v>
      </c>
      <c r="AS1306" s="111">
        <v>4</v>
      </c>
      <c r="AT1306" s="109">
        <v>4</v>
      </c>
      <c r="AU1306" s="109">
        <v>4</v>
      </c>
      <c r="AV1306" s="112">
        <v>4</v>
      </c>
      <c r="AW1306" s="108">
        <v>4</v>
      </c>
      <c r="AX1306" s="109">
        <v>4</v>
      </c>
      <c r="AY1306" s="109">
        <v>4</v>
      </c>
      <c r="AZ1306" s="109">
        <v>4</v>
      </c>
      <c r="BA1306" s="110" t="s">
        <v>163</v>
      </c>
      <c r="BB1306" s="111" t="s">
        <v>163</v>
      </c>
      <c r="BC1306" s="109" t="s">
        <v>163</v>
      </c>
      <c r="BD1306" s="109" t="s">
        <v>163</v>
      </c>
      <c r="BE1306" s="321"/>
      <c r="BF1306" s="322"/>
      <c r="BG1306" s="322"/>
      <c r="BH1306" s="322"/>
      <c r="BI1306" s="322"/>
      <c r="BJ1306" s="323"/>
      <c r="BK1306" s="48" t="s">
        <v>18</v>
      </c>
      <c r="BL1306" s="48" t="s">
        <v>29</v>
      </c>
      <c r="BN1306" s="146">
        <f t="shared" si="2109"/>
        <v>0</v>
      </c>
      <c r="BO1306" s="146">
        <f t="shared" si="2058"/>
        <v>0</v>
      </c>
      <c r="BP1306" s="146">
        <f t="shared" si="2059"/>
        <v>0</v>
      </c>
      <c r="BQ1306" s="146">
        <f t="shared" si="2060"/>
        <v>0</v>
      </c>
      <c r="BR1306" s="146">
        <f t="shared" si="2061"/>
        <v>0</v>
      </c>
      <c r="BS1306" s="146">
        <f t="shared" si="2062"/>
        <v>0</v>
      </c>
      <c r="BT1306" s="146">
        <f t="shared" si="2063"/>
        <v>0</v>
      </c>
      <c r="BU1306" s="146">
        <f t="shared" si="2064"/>
        <v>0</v>
      </c>
      <c r="BV1306" s="146">
        <f t="shared" si="2065"/>
        <v>0</v>
      </c>
      <c r="BW1306" s="146">
        <f t="shared" si="2066"/>
        <v>0</v>
      </c>
      <c r="BX1306" s="146">
        <f t="shared" si="2067"/>
        <v>0</v>
      </c>
      <c r="BY1306" s="146">
        <f t="shared" si="2068"/>
        <v>0</v>
      </c>
      <c r="BZ1306" s="146">
        <f t="shared" si="2069"/>
        <v>0</v>
      </c>
      <c r="CA1306" s="146">
        <f t="shared" si="2070"/>
        <v>0</v>
      </c>
      <c r="CB1306" s="146">
        <f t="shared" si="2071"/>
        <v>0</v>
      </c>
      <c r="CC1306" s="146">
        <f t="shared" si="2072"/>
        <v>0</v>
      </c>
      <c r="CD1306" s="146">
        <f t="shared" si="2073"/>
        <v>0</v>
      </c>
      <c r="CE1306" s="146">
        <f t="shared" si="2074"/>
        <v>0</v>
      </c>
      <c r="CF1306" s="146">
        <f t="shared" si="2075"/>
        <v>0</v>
      </c>
      <c r="CG1306" s="146">
        <f t="shared" si="2076"/>
        <v>0</v>
      </c>
      <c r="CH1306" s="146">
        <f t="shared" si="2077"/>
        <v>0</v>
      </c>
      <c r="CI1306" s="146">
        <f t="shared" si="2078"/>
        <v>0</v>
      </c>
      <c r="CJ1306" s="146">
        <f t="shared" si="2079"/>
        <v>0</v>
      </c>
      <c r="CK1306" s="146">
        <f t="shared" si="2080"/>
        <v>0</v>
      </c>
      <c r="CL1306" s="146">
        <f t="shared" si="2081"/>
        <v>0</v>
      </c>
      <c r="CM1306" s="146">
        <f t="shared" si="2082"/>
        <v>0</v>
      </c>
      <c r="CN1306" s="146">
        <f t="shared" si="2083"/>
        <v>0</v>
      </c>
      <c r="CO1306" s="146">
        <f t="shared" si="2084"/>
        <v>8</v>
      </c>
      <c r="CP1306" s="146">
        <f t="shared" si="2085"/>
        <v>8</v>
      </c>
      <c r="CQ1306" s="146">
        <f t="shared" si="2086"/>
        <v>8</v>
      </c>
      <c r="CR1306" s="146">
        <f t="shared" si="2087"/>
        <v>8</v>
      </c>
      <c r="CS1306" s="146">
        <f t="shared" si="2088"/>
        <v>8</v>
      </c>
      <c r="CT1306" s="146">
        <f t="shared" si="2089"/>
        <v>8</v>
      </c>
      <c r="CU1306" s="146">
        <f t="shared" si="2090"/>
        <v>8</v>
      </c>
      <c r="CV1306" s="146">
        <f t="shared" si="2091"/>
        <v>8</v>
      </c>
      <c r="CW1306" s="146">
        <f t="shared" si="2092"/>
        <v>8</v>
      </c>
      <c r="CX1306" s="146">
        <f t="shared" si="2093"/>
        <v>8</v>
      </c>
      <c r="CY1306" s="146">
        <f t="shared" si="2094"/>
        <v>8</v>
      </c>
      <c r="CZ1306" s="146">
        <f t="shared" si="2095"/>
        <v>8</v>
      </c>
      <c r="DA1306" s="146">
        <f t="shared" si="2096"/>
        <v>8</v>
      </c>
      <c r="DB1306" s="146">
        <f t="shared" si="2097"/>
        <v>8</v>
      </c>
      <c r="DC1306" s="146">
        <f t="shared" si="2098"/>
        <v>8</v>
      </c>
      <c r="DD1306" s="146">
        <f t="shared" si="2099"/>
        <v>0</v>
      </c>
      <c r="DE1306" s="146">
        <f t="shared" si="2100"/>
        <v>0</v>
      </c>
      <c r="DF1306" s="146">
        <f t="shared" si="2101"/>
        <v>0</v>
      </c>
      <c r="DG1306" s="146">
        <f t="shared" si="2102"/>
        <v>0</v>
      </c>
      <c r="DH1306" s="146">
        <f t="shared" si="2103"/>
        <v>0</v>
      </c>
      <c r="DI1306" s="146">
        <f t="shared" si="2104"/>
        <v>0</v>
      </c>
      <c r="DJ1306" s="146">
        <f t="shared" si="2105"/>
        <v>0</v>
      </c>
      <c r="DK1306" s="146">
        <f t="shared" si="2106"/>
        <v>0</v>
      </c>
      <c r="DL1306" s="146">
        <f t="shared" si="2107"/>
        <v>0</v>
      </c>
      <c r="DM1306" s="146">
        <f t="shared" si="2108"/>
        <v>0</v>
      </c>
      <c r="DN1306" s="65">
        <f t="shared" si="2119"/>
        <v>120</v>
      </c>
      <c r="DO1306" s="57" t="str">
        <f t="shared" si="2120"/>
        <v/>
      </c>
      <c r="DP1306" s="57" t="str">
        <f t="shared" si="2121"/>
        <v/>
      </c>
      <c r="DQ1306" s="58">
        <f t="shared" si="2122"/>
        <v>120</v>
      </c>
      <c r="DR1306" s="1">
        <f t="shared" si="2123"/>
        <v>2</v>
      </c>
      <c r="DS1306" s="168" t="e">
        <f>IF(AND(DR1306=#REF!,BL1306=#REF!),'Tiến độ'!D1306,"")</f>
        <v>#REF!</v>
      </c>
    </row>
    <row r="1307" spans="1:123" ht="11.25" customHeight="1">
      <c r="A1307" s="309"/>
      <c r="B1307" s="312"/>
      <c r="C1307" s="101" t="s">
        <v>1019</v>
      </c>
      <c r="D1307" s="102" t="s">
        <v>11968</v>
      </c>
      <c r="E1307" s="103">
        <v>2</v>
      </c>
      <c r="F1307" s="104">
        <v>30</v>
      </c>
      <c r="G1307" s="105"/>
      <c r="H1307" s="106">
        <f t="shared" si="2115"/>
        <v>2</v>
      </c>
      <c r="I1307" s="107">
        <f t="shared" si="2116"/>
        <v>0</v>
      </c>
      <c r="J1307" s="28"/>
      <c r="K1307" s="108"/>
      <c r="L1307" s="109"/>
      <c r="M1307" s="109"/>
      <c r="N1307" s="110"/>
      <c r="O1307" s="108"/>
      <c r="P1307" s="109"/>
      <c r="Q1307" s="109"/>
      <c r="R1307" s="110"/>
      <c r="S1307" s="108"/>
      <c r="T1307" s="109"/>
      <c r="U1307" s="109"/>
      <c r="V1307" s="109"/>
      <c r="W1307" s="110"/>
      <c r="X1307" s="108"/>
      <c r="Y1307" s="109"/>
      <c r="Z1307" s="109"/>
      <c r="AA1307" s="110"/>
      <c r="AB1307" s="108"/>
      <c r="AC1307" s="109"/>
      <c r="AD1307" s="109"/>
      <c r="AE1307" s="110"/>
      <c r="AF1307" s="108"/>
      <c r="AG1307" s="109"/>
      <c r="AH1307" s="109"/>
      <c r="AI1307" s="362"/>
      <c r="AJ1307" s="363"/>
      <c r="AK1307" s="108"/>
      <c r="AL1307" s="109">
        <v>2</v>
      </c>
      <c r="AM1307" s="109">
        <v>2</v>
      </c>
      <c r="AN1307" s="110">
        <v>2</v>
      </c>
      <c r="AO1307" s="108">
        <v>2</v>
      </c>
      <c r="AP1307" s="109">
        <v>2</v>
      </c>
      <c r="AQ1307" s="109">
        <v>2</v>
      </c>
      <c r="AR1307" s="110">
        <v>2</v>
      </c>
      <c r="AS1307" s="111">
        <v>2</v>
      </c>
      <c r="AT1307" s="109">
        <v>2</v>
      </c>
      <c r="AU1307" s="109">
        <v>2</v>
      </c>
      <c r="AV1307" s="112">
        <v>2</v>
      </c>
      <c r="AW1307" s="108">
        <v>2</v>
      </c>
      <c r="AX1307" s="109">
        <v>2</v>
      </c>
      <c r="AY1307" s="109">
        <v>2</v>
      </c>
      <c r="AZ1307" s="109">
        <v>2</v>
      </c>
      <c r="BA1307" s="110" t="s">
        <v>163</v>
      </c>
      <c r="BB1307" s="111" t="s">
        <v>163</v>
      </c>
      <c r="BC1307" s="109" t="s">
        <v>163</v>
      </c>
      <c r="BD1307" s="109" t="s">
        <v>163</v>
      </c>
      <c r="BE1307" s="321"/>
      <c r="BF1307" s="322"/>
      <c r="BG1307" s="322"/>
      <c r="BH1307" s="322"/>
      <c r="BI1307" s="322"/>
      <c r="BJ1307" s="323"/>
      <c r="BK1307" s="48" t="s">
        <v>18</v>
      </c>
      <c r="BL1307" s="48" t="s">
        <v>29</v>
      </c>
      <c r="BN1307" s="146">
        <f t="shared" si="2109"/>
        <v>0</v>
      </c>
      <c r="BO1307" s="146">
        <f t="shared" si="2058"/>
        <v>0</v>
      </c>
      <c r="BP1307" s="146">
        <f t="shared" si="2059"/>
        <v>0</v>
      </c>
      <c r="BQ1307" s="146">
        <f t="shared" si="2060"/>
        <v>0</v>
      </c>
      <c r="BR1307" s="146">
        <f t="shared" si="2061"/>
        <v>0</v>
      </c>
      <c r="BS1307" s="146">
        <f t="shared" si="2062"/>
        <v>0</v>
      </c>
      <c r="BT1307" s="146">
        <f t="shared" si="2063"/>
        <v>0</v>
      </c>
      <c r="BU1307" s="146">
        <f t="shared" si="2064"/>
        <v>0</v>
      </c>
      <c r="BV1307" s="146">
        <f t="shared" si="2065"/>
        <v>0</v>
      </c>
      <c r="BW1307" s="146">
        <f t="shared" si="2066"/>
        <v>0</v>
      </c>
      <c r="BX1307" s="146">
        <f t="shared" si="2067"/>
        <v>0</v>
      </c>
      <c r="BY1307" s="146">
        <f t="shared" si="2068"/>
        <v>0</v>
      </c>
      <c r="BZ1307" s="146">
        <f t="shared" si="2069"/>
        <v>0</v>
      </c>
      <c r="CA1307" s="146">
        <f t="shared" si="2070"/>
        <v>0</v>
      </c>
      <c r="CB1307" s="146">
        <f t="shared" si="2071"/>
        <v>0</v>
      </c>
      <c r="CC1307" s="146">
        <f t="shared" si="2072"/>
        <v>0</v>
      </c>
      <c r="CD1307" s="146">
        <f t="shared" si="2073"/>
        <v>0</v>
      </c>
      <c r="CE1307" s="146">
        <f t="shared" si="2074"/>
        <v>0</v>
      </c>
      <c r="CF1307" s="146">
        <f t="shared" si="2075"/>
        <v>0</v>
      </c>
      <c r="CG1307" s="146">
        <f t="shared" si="2076"/>
        <v>0</v>
      </c>
      <c r="CH1307" s="146">
        <f t="shared" si="2077"/>
        <v>0</v>
      </c>
      <c r="CI1307" s="146">
        <f t="shared" si="2078"/>
        <v>0</v>
      </c>
      <c r="CJ1307" s="146">
        <f t="shared" si="2079"/>
        <v>0</v>
      </c>
      <c r="CK1307" s="146">
        <f t="shared" si="2080"/>
        <v>0</v>
      </c>
      <c r="CL1307" s="146">
        <f t="shared" si="2081"/>
        <v>0</v>
      </c>
      <c r="CM1307" s="146">
        <f t="shared" si="2082"/>
        <v>0</v>
      </c>
      <c r="CN1307" s="146">
        <f t="shared" si="2083"/>
        <v>0</v>
      </c>
      <c r="CO1307" s="146">
        <f t="shared" si="2084"/>
        <v>4</v>
      </c>
      <c r="CP1307" s="146">
        <f t="shared" si="2085"/>
        <v>4</v>
      </c>
      <c r="CQ1307" s="146">
        <f t="shared" si="2086"/>
        <v>4</v>
      </c>
      <c r="CR1307" s="146">
        <f t="shared" si="2087"/>
        <v>4</v>
      </c>
      <c r="CS1307" s="146">
        <f t="shared" si="2088"/>
        <v>4</v>
      </c>
      <c r="CT1307" s="146">
        <f t="shared" si="2089"/>
        <v>4</v>
      </c>
      <c r="CU1307" s="146">
        <f t="shared" si="2090"/>
        <v>4</v>
      </c>
      <c r="CV1307" s="146">
        <f t="shared" si="2091"/>
        <v>4</v>
      </c>
      <c r="CW1307" s="146">
        <f t="shared" si="2092"/>
        <v>4</v>
      </c>
      <c r="CX1307" s="146">
        <f t="shared" si="2093"/>
        <v>4</v>
      </c>
      <c r="CY1307" s="146">
        <f t="shared" si="2094"/>
        <v>4</v>
      </c>
      <c r="CZ1307" s="146">
        <f t="shared" si="2095"/>
        <v>4</v>
      </c>
      <c r="DA1307" s="146">
        <f t="shared" si="2096"/>
        <v>4</v>
      </c>
      <c r="DB1307" s="146">
        <f t="shared" si="2097"/>
        <v>4</v>
      </c>
      <c r="DC1307" s="146">
        <f t="shared" si="2098"/>
        <v>4</v>
      </c>
      <c r="DD1307" s="146">
        <f t="shared" si="2099"/>
        <v>0</v>
      </c>
      <c r="DE1307" s="146">
        <f t="shared" si="2100"/>
        <v>0</v>
      </c>
      <c r="DF1307" s="146">
        <f t="shared" si="2101"/>
        <v>0</v>
      </c>
      <c r="DG1307" s="146">
        <f t="shared" si="2102"/>
        <v>0</v>
      </c>
      <c r="DH1307" s="146">
        <f t="shared" si="2103"/>
        <v>0</v>
      </c>
      <c r="DI1307" s="146">
        <f t="shared" si="2104"/>
        <v>0</v>
      </c>
      <c r="DJ1307" s="146">
        <f t="shared" si="2105"/>
        <v>0</v>
      </c>
      <c r="DK1307" s="146">
        <f t="shared" si="2106"/>
        <v>0</v>
      </c>
      <c r="DL1307" s="146">
        <f t="shared" si="2107"/>
        <v>0</v>
      </c>
      <c r="DM1307" s="146">
        <f t="shared" si="2108"/>
        <v>0</v>
      </c>
      <c r="DN1307" s="65">
        <f t="shared" si="2119"/>
        <v>60</v>
      </c>
      <c r="DO1307" s="57" t="str">
        <f t="shared" si="2120"/>
        <v/>
      </c>
      <c r="DP1307" s="57" t="str">
        <f t="shared" si="2121"/>
        <v/>
      </c>
      <c r="DQ1307" s="58">
        <f t="shared" si="2122"/>
        <v>60</v>
      </c>
      <c r="DR1307" s="1">
        <f t="shared" si="2123"/>
        <v>2</v>
      </c>
      <c r="DS1307" s="168" t="e">
        <f>IF(AND(DR1307=#REF!,BL1307=#REF!),'Tiến độ'!D1307,"")</f>
        <v>#REF!</v>
      </c>
    </row>
    <row r="1308" spans="1:123" ht="11.25" customHeight="1">
      <c r="A1308" s="309"/>
      <c r="B1308" s="312"/>
      <c r="C1308" s="101" t="s">
        <v>1039</v>
      </c>
      <c r="D1308" s="102" t="s">
        <v>1040</v>
      </c>
      <c r="E1308" s="103">
        <v>3</v>
      </c>
      <c r="F1308" s="104">
        <v>45</v>
      </c>
      <c r="G1308" s="105"/>
      <c r="H1308" s="106">
        <f t="shared" si="2115"/>
        <v>2</v>
      </c>
      <c r="I1308" s="107">
        <f t="shared" si="2116"/>
        <v>0</v>
      </c>
      <c r="J1308" s="28"/>
      <c r="K1308" s="108"/>
      <c r="L1308" s="109"/>
      <c r="M1308" s="109"/>
      <c r="N1308" s="110"/>
      <c r="O1308" s="108"/>
      <c r="P1308" s="109"/>
      <c r="Q1308" s="109"/>
      <c r="R1308" s="110"/>
      <c r="S1308" s="108"/>
      <c r="T1308" s="109"/>
      <c r="U1308" s="109"/>
      <c r="V1308" s="109"/>
      <c r="W1308" s="110"/>
      <c r="X1308" s="108"/>
      <c r="Y1308" s="109"/>
      <c r="Z1308" s="109"/>
      <c r="AA1308" s="110"/>
      <c r="AB1308" s="108"/>
      <c r="AC1308" s="109"/>
      <c r="AD1308" s="109"/>
      <c r="AE1308" s="110"/>
      <c r="AF1308" s="108"/>
      <c r="AG1308" s="109"/>
      <c r="AH1308" s="109"/>
      <c r="AI1308" s="362"/>
      <c r="AJ1308" s="363"/>
      <c r="AK1308" s="108"/>
      <c r="AL1308" s="109">
        <v>3</v>
      </c>
      <c r="AM1308" s="109">
        <v>3</v>
      </c>
      <c r="AN1308" s="110">
        <v>3</v>
      </c>
      <c r="AO1308" s="108">
        <v>3</v>
      </c>
      <c r="AP1308" s="109">
        <v>3</v>
      </c>
      <c r="AQ1308" s="109">
        <v>3</v>
      </c>
      <c r="AR1308" s="110">
        <v>3</v>
      </c>
      <c r="AS1308" s="111">
        <v>3</v>
      </c>
      <c r="AT1308" s="109">
        <v>3</v>
      </c>
      <c r="AU1308" s="109">
        <v>3</v>
      </c>
      <c r="AV1308" s="112">
        <v>3</v>
      </c>
      <c r="AW1308" s="108">
        <v>3</v>
      </c>
      <c r="AX1308" s="109">
        <v>3</v>
      </c>
      <c r="AY1308" s="109">
        <v>3</v>
      </c>
      <c r="AZ1308" s="109">
        <v>3</v>
      </c>
      <c r="BA1308" s="110" t="s">
        <v>163</v>
      </c>
      <c r="BB1308" s="111" t="s">
        <v>163</v>
      </c>
      <c r="BC1308" s="109" t="s">
        <v>163</v>
      </c>
      <c r="BD1308" s="109" t="s">
        <v>163</v>
      </c>
      <c r="BE1308" s="321"/>
      <c r="BF1308" s="322"/>
      <c r="BG1308" s="322"/>
      <c r="BH1308" s="322"/>
      <c r="BI1308" s="322"/>
      <c r="BJ1308" s="323"/>
      <c r="BK1308" s="48" t="s">
        <v>18</v>
      </c>
      <c r="BL1308" s="48" t="s">
        <v>51</v>
      </c>
      <c r="BN1308" s="146">
        <f t="shared" si="2109"/>
        <v>0</v>
      </c>
      <c r="BO1308" s="146">
        <f t="shared" si="2058"/>
        <v>0</v>
      </c>
      <c r="BP1308" s="146">
        <f t="shared" si="2059"/>
        <v>0</v>
      </c>
      <c r="BQ1308" s="146">
        <f t="shared" si="2060"/>
        <v>0</v>
      </c>
      <c r="BR1308" s="146">
        <f t="shared" si="2061"/>
        <v>0</v>
      </c>
      <c r="BS1308" s="146">
        <f t="shared" si="2062"/>
        <v>0</v>
      </c>
      <c r="BT1308" s="146">
        <f t="shared" si="2063"/>
        <v>0</v>
      </c>
      <c r="BU1308" s="146">
        <f t="shared" si="2064"/>
        <v>0</v>
      </c>
      <c r="BV1308" s="146">
        <f t="shared" si="2065"/>
        <v>0</v>
      </c>
      <c r="BW1308" s="146">
        <f t="shared" si="2066"/>
        <v>0</v>
      </c>
      <c r="BX1308" s="146">
        <f t="shared" si="2067"/>
        <v>0</v>
      </c>
      <c r="BY1308" s="146">
        <f t="shared" si="2068"/>
        <v>0</v>
      </c>
      <c r="BZ1308" s="146">
        <f t="shared" si="2069"/>
        <v>0</v>
      </c>
      <c r="CA1308" s="146">
        <f t="shared" si="2070"/>
        <v>0</v>
      </c>
      <c r="CB1308" s="146">
        <f t="shared" si="2071"/>
        <v>0</v>
      </c>
      <c r="CC1308" s="146">
        <f t="shared" si="2072"/>
        <v>0</v>
      </c>
      <c r="CD1308" s="146">
        <f t="shared" si="2073"/>
        <v>0</v>
      </c>
      <c r="CE1308" s="146">
        <f t="shared" si="2074"/>
        <v>0</v>
      </c>
      <c r="CF1308" s="146">
        <f t="shared" si="2075"/>
        <v>0</v>
      </c>
      <c r="CG1308" s="146">
        <f t="shared" si="2076"/>
        <v>0</v>
      </c>
      <c r="CH1308" s="146">
        <f t="shared" si="2077"/>
        <v>0</v>
      </c>
      <c r="CI1308" s="146">
        <f t="shared" si="2078"/>
        <v>0</v>
      </c>
      <c r="CJ1308" s="146">
        <f t="shared" si="2079"/>
        <v>0</v>
      </c>
      <c r="CK1308" s="146">
        <f t="shared" si="2080"/>
        <v>0</v>
      </c>
      <c r="CL1308" s="146">
        <f t="shared" si="2081"/>
        <v>0</v>
      </c>
      <c r="CM1308" s="146">
        <f t="shared" si="2082"/>
        <v>0</v>
      </c>
      <c r="CN1308" s="146">
        <f t="shared" si="2083"/>
        <v>0</v>
      </c>
      <c r="CO1308" s="146">
        <f t="shared" si="2084"/>
        <v>6</v>
      </c>
      <c r="CP1308" s="146">
        <f t="shared" si="2085"/>
        <v>6</v>
      </c>
      <c r="CQ1308" s="146">
        <f t="shared" si="2086"/>
        <v>6</v>
      </c>
      <c r="CR1308" s="146">
        <f t="shared" si="2087"/>
        <v>6</v>
      </c>
      <c r="CS1308" s="146">
        <f t="shared" si="2088"/>
        <v>6</v>
      </c>
      <c r="CT1308" s="146">
        <f t="shared" si="2089"/>
        <v>6</v>
      </c>
      <c r="CU1308" s="146">
        <f t="shared" si="2090"/>
        <v>6</v>
      </c>
      <c r="CV1308" s="146">
        <f t="shared" si="2091"/>
        <v>6</v>
      </c>
      <c r="CW1308" s="146">
        <f t="shared" si="2092"/>
        <v>6</v>
      </c>
      <c r="CX1308" s="146">
        <f t="shared" si="2093"/>
        <v>6</v>
      </c>
      <c r="CY1308" s="146">
        <f t="shared" si="2094"/>
        <v>6</v>
      </c>
      <c r="CZ1308" s="146">
        <f t="shared" si="2095"/>
        <v>6</v>
      </c>
      <c r="DA1308" s="146">
        <f t="shared" si="2096"/>
        <v>6</v>
      </c>
      <c r="DB1308" s="146">
        <f t="shared" si="2097"/>
        <v>6</v>
      </c>
      <c r="DC1308" s="146">
        <f t="shared" si="2098"/>
        <v>6</v>
      </c>
      <c r="DD1308" s="146">
        <f t="shared" si="2099"/>
        <v>0</v>
      </c>
      <c r="DE1308" s="146">
        <f t="shared" si="2100"/>
        <v>0</v>
      </c>
      <c r="DF1308" s="146">
        <f t="shared" si="2101"/>
        <v>0</v>
      </c>
      <c r="DG1308" s="146">
        <f t="shared" si="2102"/>
        <v>0</v>
      </c>
      <c r="DH1308" s="146">
        <f t="shared" si="2103"/>
        <v>0</v>
      </c>
      <c r="DI1308" s="146">
        <f t="shared" si="2104"/>
        <v>0</v>
      </c>
      <c r="DJ1308" s="146">
        <f t="shared" si="2105"/>
        <v>0</v>
      </c>
      <c r="DK1308" s="146">
        <f t="shared" si="2106"/>
        <v>0</v>
      </c>
      <c r="DL1308" s="146">
        <f t="shared" si="2107"/>
        <v>0</v>
      </c>
      <c r="DM1308" s="146">
        <f t="shared" si="2108"/>
        <v>0</v>
      </c>
      <c r="DN1308" s="65">
        <f t="shared" si="2119"/>
        <v>90</v>
      </c>
      <c r="DO1308" s="57" t="str">
        <f t="shared" si="2120"/>
        <v/>
      </c>
      <c r="DP1308" s="57" t="str">
        <f t="shared" si="2121"/>
        <v/>
      </c>
      <c r="DQ1308" s="58">
        <f t="shared" si="2122"/>
        <v>90</v>
      </c>
      <c r="DR1308" s="1">
        <f t="shared" si="2123"/>
        <v>2</v>
      </c>
      <c r="DS1308" s="168" t="e">
        <f>IF(AND(DR1308=#REF!,BL1308=#REF!),'Tiến độ'!D1308,"")</f>
        <v>#REF!</v>
      </c>
    </row>
    <row r="1309" spans="1:123" ht="11.25" customHeight="1">
      <c r="A1309" s="309"/>
      <c r="B1309" s="312"/>
      <c r="C1309" s="101" t="s">
        <v>673</v>
      </c>
      <c r="D1309" s="102" t="s">
        <v>1041</v>
      </c>
      <c r="E1309" s="103">
        <v>3</v>
      </c>
      <c r="F1309" s="104">
        <v>60</v>
      </c>
      <c r="G1309" s="105"/>
      <c r="H1309" s="106">
        <f t="shared" si="2115"/>
        <v>2</v>
      </c>
      <c r="I1309" s="107">
        <f t="shared" si="2116"/>
        <v>0</v>
      </c>
      <c r="J1309" s="28"/>
      <c r="K1309" s="108"/>
      <c r="L1309" s="109"/>
      <c r="M1309" s="109"/>
      <c r="N1309" s="110"/>
      <c r="O1309" s="108"/>
      <c r="P1309" s="109"/>
      <c r="Q1309" s="109"/>
      <c r="R1309" s="110"/>
      <c r="S1309" s="108"/>
      <c r="T1309" s="109"/>
      <c r="U1309" s="109"/>
      <c r="V1309" s="109"/>
      <c r="W1309" s="110"/>
      <c r="X1309" s="108"/>
      <c r="Y1309" s="109"/>
      <c r="Z1309" s="109"/>
      <c r="AA1309" s="110"/>
      <c r="AB1309" s="108"/>
      <c r="AC1309" s="109"/>
      <c r="AD1309" s="109"/>
      <c r="AE1309" s="110"/>
      <c r="AF1309" s="108"/>
      <c r="AG1309" s="109"/>
      <c r="AH1309" s="109"/>
      <c r="AI1309" s="362"/>
      <c r="AJ1309" s="363"/>
      <c r="AK1309" s="108"/>
      <c r="AL1309" s="109">
        <v>4</v>
      </c>
      <c r="AM1309" s="109">
        <v>4</v>
      </c>
      <c r="AN1309" s="110">
        <v>4</v>
      </c>
      <c r="AO1309" s="108">
        <v>4</v>
      </c>
      <c r="AP1309" s="109">
        <v>4</v>
      </c>
      <c r="AQ1309" s="109">
        <v>4</v>
      </c>
      <c r="AR1309" s="110">
        <v>4</v>
      </c>
      <c r="AS1309" s="111">
        <v>4</v>
      </c>
      <c r="AT1309" s="109">
        <v>4</v>
      </c>
      <c r="AU1309" s="109">
        <v>4</v>
      </c>
      <c r="AV1309" s="112">
        <v>4</v>
      </c>
      <c r="AW1309" s="108">
        <v>4</v>
      </c>
      <c r="AX1309" s="109">
        <v>4</v>
      </c>
      <c r="AY1309" s="109">
        <v>4</v>
      </c>
      <c r="AZ1309" s="109">
        <v>4</v>
      </c>
      <c r="BA1309" s="110" t="s">
        <v>163</v>
      </c>
      <c r="BB1309" s="111" t="s">
        <v>163</v>
      </c>
      <c r="BC1309" s="109" t="s">
        <v>163</v>
      </c>
      <c r="BD1309" s="109" t="s">
        <v>163</v>
      </c>
      <c r="BE1309" s="321"/>
      <c r="BF1309" s="322"/>
      <c r="BG1309" s="322"/>
      <c r="BH1309" s="322"/>
      <c r="BI1309" s="322"/>
      <c r="BJ1309" s="323"/>
      <c r="BK1309" s="48" t="s">
        <v>18</v>
      </c>
      <c r="BL1309" s="48" t="s">
        <v>52</v>
      </c>
      <c r="BN1309" s="146">
        <f t="shared" si="2109"/>
        <v>0</v>
      </c>
      <c r="BO1309" s="146">
        <f t="shared" si="2058"/>
        <v>0</v>
      </c>
      <c r="BP1309" s="146">
        <f t="shared" si="2059"/>
        <v>0</v>
      </c>
      <c r="BQ1309" s="146">
        <f t="shared" si="2060"/>
        <v>0</v>
      </c>
      <c r="BR1309" s="146">
        <f t="shared" si="2061"/>
        <v>0</v>
      </c>
      <c r="BS1309" s="146">
        <f t="shared" si="2062"/>
        <v>0</v>
      </c>
      <c r="BT1309" s="146">
        <f t="shared" si="2063"/>
        <v>0</v>
      </c>
      <c r="BU1309" s="146">
        <f t="shared" si="2064"/>
        <v>0</v>
      </c>
      <c r="BV1309" s="146">
        <f t="shared" si="2065"/>
        <v>0</v>
      </c>
      <c r="BW1309" s="146">
        <f t="shared" si="2066"/>
        <v>0</v>
      </c>
      <c r="BX1309" s="146">
        <f t="shared" si="2067"/>
        <v>0</v>
      </c>
      <c r="BY1309" s="146">
        <f t="shared" si="2068"/>
        <v>0</v>
      </c>
      <c r="BZ1309" s="146">
        <f t="shared" si="2069"/>
        <v>0</v>
      </c>
      <c r="CA1309" s="146">
        <f t="shared" si="2070"/>
        <v>0</v>
      </c>
      <c r="CB1309" s="146">
        <f t="shared" si="2071"/>
        <v>0</v>
      </c>
      <c r="CC1309" s="146">
        <f t="shared" si="2072"/>
        <v>0</v>
      </c>
      <c r="CD1309" s="146">
        <f t="shared" si="2073"/>
        <v>0</v>
      </c>
      <c r="CE1309" s="146">
        <f t="shared" si="2074"/>
        <v>0</v>
      </c>
      <c r="CF1309" s="146">
        <f t="shared" si="2075"/>
        <v>0</v>
      </c>
      <c r="CG1309" s="146">
        <f t="shared" si="2076"/>
        <v>0</v>
      </c>
      <c r="CH1309" s="146">
        <f t="shared" si="2077"/>
        <v>0</v>
      </c>
      <c r="CI1309" s="146">
        <f t="shared" si="2078"/>
        <v>0</v>
      </c>
      <c r="CJ1309" s="146">
        <f t="shared" si="2079"/>
        <v>0</v>
      </c>
      <c r="CK1309" s="146">
        <f t="shared" si="2080"/>
        <v>0</v>
      </c>
      <c r="CL1309" s="146">
        <f t="shared" si="2081"/>
        <v>0</v>
      </c>
      <c r="CM1309" s="146">
        <f t="shared" si="2082"/>
        <v>0</v>
      </c>
      <c r="CN1309" s="146">
        <f t="shared" si="2083"/>
        <v>0</v>
      </c>
      <c r="CO1309" s="146">
        <f t="shared" si="2084"/>
        <v>8</v>
      </c>
      <c r="CP1309" s="146">
        <f t="shared" si="2085"/>
        <v>8</v>
      </c>
      <c r="CQ1309" s="146">
        <f t="shared" si="2086"/>
        <v>8</v>
      </c>
      <c r="CR1309" s="146">
        <f t="shared" si="2087"/>
        <v>8</v>
      </c>
      <c r="CS1309" s="146">
        <f t="shared" si="2088"/>
        <v>8</v>
      </c>
      <c r="CT1309" s="146">
        <f t="shared" si="2089"/>
        <v>8</v>
      </c>
      <c r="CU1309" s="146">
        <f t="shared" si="2090"/>
        <v>8</v>
      </c>
      <c r="CV1309" s="146">
        <f t="shared" si="2091"/>
        <v>8</v>
      </c>
      <c r="CW1309" s="146">
        <f t="shared" si="2092"/>
        <v>8</v>
      </c>
      <c r="CX1309" s="146">
        <f t="shared" si="2093"/>
        <v>8</v>
      </c>
      <c r="CY1309" s="146">
        <f t="shared" si="2094"/>
        <v>8</v>
      </c>
      <c r="CZ1309" s="146">
        <f t="shared" si="2095"/>
        <v>8</v>
      </c>
      <c r="DA1309" s="146">
        <f t="shared" si="2096"/>
        <v>8</v>
      </c>
      <c r="DB1309" s="146">
        <f t="shared" si="2097"/>
        <v>8</v>
      </c>
      <c r="DC1309" s="146">
        <f t="shared" si="2098"/>
        <v>8</v>
      </c>
      <c r="DD1309" s="146">
        <f t="shared" si="2099"/>
        <v>0</v>
      </c>
      <c r="DE1309" s="146">
        <f t="shared" si="2100"/>
        <v>0</v>
      </c>
      <c r="DF1309" s="146">
        <f t="shared" si="2101"/>
        <v>0</v>
      </c>
      <c r="DG1309" s="146">
        <f t="shared" si="2102"/>
        <v>0</v>
      </c>
      <c r="DH1309" s="146">
        <f t="shared" si="2103"/>
        <v>0</v>
      </c>
      <c r="DI1309" s="146">
        <f t="shared" si="2104"/>
        <v>0</v>
      </c>
      <c r="DJ1309" s="146">
        <f t="shared" si="2105"/>
        <v>0</v>
      </c>
      <c r="DK1309" s="146">
        <f t="shared" si="2106"/>
        <v>0</v>
      </c>
      <c r="DL1309" s="146">
        <f t="shared" si="2107"/>
        <v>0</v>
      </c>
      <c r="DM1309" s="146">
        <f t="shared" si="2108"/>
        <v>0</v>
      </c>
      <c r="DN1309" s="65">
        <f t="shared" si="2119"/>
        <v>120</v>
      </c>
      <c r="DO1309" s="57" t="str">
        <f t="shared" si="2120"/>
        <v/>
      </c>
      <c r="DP1309" s="57" t="str">
        <f t="shared" si="2121"/>
        <v/>
      </c>
      <c r="DQ1309" s="58">
        <f t="shared" si="2122"/>
        <v>120</v>
      </c>
      <c r="DR1309" s="1">
        <f t="shared" si="2123"/>
        <v>2</v>
      </c>
      <c r="DS1309" s="168" t="e">
        <f>IF(AND(DR1309=#REF!,BL1309=#REF!),'Tiến độ'!D1309,"")</f>
        <v>#REF!</v>
      </c>
    </row>
    <row r="1310" spans="1:123" ht="11.25" customHeight="1">
      <c r="A1310" s="309"/>
      <c r="B1310" s="312"/>
      <c r="C1310" s="101" t="s">
        <v>850</v>
      </c>
      <c r="D1310" s="102" t="s">
        <v>851</v>
      </c>
      <c r="E1310" s="103">
        <v>3</v>
      </c>
      <c r="F1310" s="104">
        <v>45</v>
      </c>
      <c r="G1310" s="105"/>
      <c r="H1310" s="106">
        <f t="shared" si="2115"/>
        <v>2</v>
      </c>
      <c r="I1310" s="107">
        <f t="shared" si="2116"/>
        <v>0</v>
      </c>
      <c r="J1310" s="28"/>
      <c r="K1310" s="108"/>
      <c r="L1310" s="109"/>
      <c r="M1310" s="109"/>
      <c r="N1310" s="110"/>
      <c r="O1310" s="108"/>
      <c r="P1310" s="109"/>
      <c r="Q1310" s="109"/>
      <c r="R1310" s="110"/>
      <c r="S1310" s="108"/>
      <c r="T1310" s="109"/>
      <c r="U1310" s="109"/>
      <c r="V1310" s="109"/>
      <c r="W1310" s="110"/>
      <c r="X1310" s="108"/>
      <c r="Y1310" s="109"/>
      <c r="Z1310" s="109"/>
      <c r="AA1310" s="110"/>
      <c r="AB1310" s="108"/>
      <c r="AC1310" s="109"/>
      <c r="AD1310" s="109"/>
      <c r="AE1310" s="110"/>
      <c r="AF1310" s="108"/>
      <c r="AG1310" s="109"/>
      <c r="AH1310" s="109"/>
      <c r="AI1310" s="362"/>
      <c r="AJ1310" s="363"/>
      <c r="AK1310" s="108"/>
      <c r="AL1310" s="109">
        <v>3</v>
      </c>
      <c r="AM1310" s="109">
        <v>3</v>
      </c>
      <c r="AN1310" s="110">
        <v>3</v>
      </c>
      <c r="AO1310" s="108">
        <v>3</v>
      </c>
      <c r="AP1310" s="109">
        <v>3</v>
      </c>
      <c r="AQ1310" s="109">
        <v>3</v>
      </c>
      <c r="AR1310" s="110">
        <v>3</v>
      </c>
      <c r="AS1310" s="111">
        <v>3</v>
      </c>
      <c r="AT1310" s="109">
        <v>3</v>
      </c>
      <c r="AU1310" s="109">
        <v>3</v>
      </c>
      <c r="AV1310" s="112">
        <v>3</v>
      </c>
      <c r="AW1310" s="108">
        <v>3</v>
      </c>
      <c r="AX1310" s="109">
        <v>3</v>
      </c>
      <c r="AY1310" s="109">
        <v>3</v>
      </c>
      <c r="AZ1310" s="109">
        <v>3</v>
      </c>
      <c r="BA1310" s="110" t="s">
        <v>163</v>
      </c>
      <c r="BB1310" s="111" t="s">
        <v>163</v>
      </c>
      <c r="BC1310" s="109" t="s">
        <v>163</v>
      </c>
      <c r="BD1310" s="109" t="s">
        <v>163</v>
      </c>
      <c r="BE1310" s="321"/>
      <c r="BF1310" s="322"/>
      <c r="BG1310" s="322"/>
      <c r="BH1310" s="322"/>
      <c r="BI1310" s="322"/>
      <c r="BJ1310" s="323"/>
      <c r="BK1310" s="48" t="s">
        <v>18</v>
      </c>
      <c r="BL1310" s="48" t="s">
        <v>51</v>
      </c>
      <c r="BN1310" s="146">
        <f t="shared" si="2109"/>
        <v>0</v>
      </c>
      <c r="BO1310" s="146">
        <f t="shared" si="2058"/>
        <v>0</v>
      </c>
      <c r="BP1310" s="146">
        <f t="shared" si="2059"/>
        <v>0</v>
      </c>
      <c r="BQ1310" s="146">
        <f t="shared" si="2060"/>
        <v>0</v>
      </c>
      <c r="BR1310" s="146">
        <f t="shared" si="2061"/>
        <v>0</v>
      </c>
      <c r="BS1310" s="146">
        <f t="shared" si="2062"/>
        <v>0</v>
      </c>
      <c r="BT1310" s="146">
        <f t="shared" si="2063"/>
        <v>0</v>
      </c>
      <c r="BU1310" s="146">
        <f t="shared" si="2064"/>
        <v>0</v>
      </c>
      <c r="BV1310" s="146">
        <f t="shared" si="2065"/>
        <v>0</v>
      </c>
      <c r="BW1310" s="146">
        <f t="shared" si="2066"/>
        <v>0</v>
      </c>
      <c r="BX1310" s="146">
        <f t="shared" si="2067"/>
        <v>0</v>
      </c>
      <c r="BY1310" s="146">
        <f t="shared" si="2068"/>
        <v>0</v>
      </c>
      <c r="BZ1310" s="146">
        <f t="shared" si="2069"/>
        <v>0</v>
      </c>
      <c r="CA1310" s="146">
        <f t="shared" si="2070"/>
        <v>0</v>
      </c>
      <c r="CB1310" s="146">
        <f t="shared" si="2071"/>
        <v>0</v>
      </c>
      <c r="CC1310" s="146">
        <f t="shared" si="2072"/>
        <v>0</v>
      </c>
      <c r="CD1310" s="146">
        <f t="shared" si="2073"/>
        <v>0</v>
      </c>
      <c r="CE1310" s="146">
        <f t="shared" si="2074"/>
        <v>0</v>
      </c>
      <c r="CF1310" s="146">
        <f t="shared" si="2075"/>
        <v>0</v>
      </c>
      <c r="CG1310" s="146">
        <f t="shared" si="2076"/>
        <v>0</v>
      </c>
      <c r="CH1310" s="146">
        <f t="shared" si="2077"/>
        <v>0</v>
      </c>
      <c r="CI1310" s="146">
        <f t="shared" si="2078"/>
        <v>0</v>
      </c>
      <c r="CJ1310" s="146">
        <f t="shared" si="2079"/>
        <v>0</v>
      </c>
      <c r="CK1310" s="146">
        <f t="shared" si="2080"/>
        <v>0</v>
      </c>
      <c r="CL1310" s="146">
        <f t="shared" si="2081"/>
        <v>0</v>
      </c>
      <c r="CM1310" s="146">
        <f t="shared" si="2082"/>
        <v>0</v>
      </c>
      <c r="CN1310" s="146">
        <f t="shared" si="2083"/>
        <v>0</v>
      </c>
      <c r="CO1310" s="146">
        <f t="shared" si="2084"/>
        <v>6</v>
      </c>
      <c r="CP1310" s="146">
        <f t="shared" si="2085"/>
        <v>6</v>
      </c>
      <c r="CQ1310" s="146">
        <f t="shared" si="2086"/>
        <v>6</v>
      </c>
      <c r="CR1310" s="146">
        <f t="shared" si="2087"/>
        <v>6</v>
      </c>
      <c r="CS1310" s="146">
        <f t="shared" si="2088"/>
        <v>6</v>
      </c>
      <c r="CT1310" s="146">
        <f t="shared" si="2089"/>
        <v>6</v>
      </c>
      <c r="CU1310" s="146">
        <f t="shared" si="2090"/>
        <v>6</v>
      </c>
      <c r="CV1310" s="146">
        <f t="shared" si="2091"/>
        <v>6</v>
      </c>
      <c r="CW1310" s="146">
        <f t="shared" si="2092"/>
        <v>6</v>
      </c>
      <c r="CX1310" s="146">
        <f t="shared" si="2093"/>
        <v>6</v>
      </c>
      <c r="CY1310" s="146">
        <f t="shared" si="2094"/>
        <v>6</v>
      </c>
      <c r="CZ1310" s="146">
        <f t="shared" si="2095"/>
        <v>6</v>
      </c>
      <c r="DA1310" s="146">
        <f t="shared" si="2096"/>
        <v>6</v>
      </c>
      <c r="DB1310" s="146">
        <f t="shared" si="2097"/>
        <v>6</v>
      </c>
      <c r="DC1310" s="146">
        <f t="shared" si="2098"/>
        <v>6</v>
      </c>
      <c r="DD1310" s="146">
        <f t="shared" si="2099"/>
        <v>0</v>
      </c>
      <c r="DE1310" s="146">
        <f t="shared" si="2100"/>
        <v>0</v>
      </c>
      <c r="DF1310" s="146">
        <f t="shared" si="2101"/>
        <v>0</v>
      </c>
      <c r="DG1310" s="146">
        <f t="shared" si="2102"/>
        <v>0</v>
      </c>
      <c r="DH1310" s="146">
        <f t="shared" si="2103"/>
        <v>0</v>
      </c>
      <c r="DI1310" s="146">
        <f t="shared" si="2104"/>
        <v>0</v>
      </c>
      <c r="DJ1310" s="146">
        <f t="shared" si="2105"/>
        <v>0</v>
      </c>
      <c r="DK1310" s="146">
        <f t="shared" si="2106"/>
        <v>0</v>
      </c>
      <c r="DL1310" s="146">
        <f t="shared" si="2107"/>
        <v>0</v>
      </c>
      <c r="DM1310" s="146">
        <f t="shared" si="2108"/>
        <v>0</v>
      </c>
      <c r="DN1310" s="65">
        <f t="shared" si="2119"/>
        <v>90</v>
      </c>
      <c r="DO1310" s="57" t="str">
        <f t="shared" si="2120"/>
        <v/>
      </c>
      <c r="DP1310" s="57" t="str">
        <f t="shared" si="2121"/>
        <v/>
      </c>
      <c r="DQ1310" s="58">
        <f t="shared" si="2122"/>
        <v>90</v>
      </c>
      <c r="DR1310" s="1">
        <f t="shared" si="2123"/>
        <v>2</v>
      </c>
      <c r="DS1310" s="168" t="e">
        <f>IF(AND(DR1310=#REF!,BL1310=#REF!),'Tiến độ'!D1310,"")</f>
        <v>#REF!</v>
      </c>
    </row>
    <row r="1311" spans="1:123" ht="11.25" customHeight="1">
      <c r="A1311" s="309"/>
      <c r="B1311" s="312"/>
      <c r="C1311" s="101" t="s">
        <v>854</v>
      </c>
      <c r="D1311" s="102" t="s">
        <v>855</v>
      </c>
      <c r="E1311" s="103">
        <v>3</v>
      </c>
      <c r="F1311" s="104">
        <v>60</v>
      </c>
      <c r="G1311" s="105"/>
      <c r="H1311" s="106">
        <f t="shared" si="2115"/>
        <v>2</v>
      </c>
      <c r="I1311" s="107">
        <f t="shared" si="2116"/>
        <v>0</v>
      </c>
      <c r="J1311" s="28"/>
      <c r="K1311" s="108"/>
      <c r="L1311" s="109"/>
      <c r="M1311" s="109"/>
      <c r="N1311" s="110"/>
      <c r="O1311" s="108"/>
      <c r="P1311" s="109"/>
      <c r="Q1311" s="109"/>
      <c r="R1311" s="110"/>
      <c r="S1311" s="108"/>
      <c r="T1311" s="109"/>
      <c r="U1311" s="109"/>
      <c r="V1311" s="109"/>
      <c r="W1311" s="110"/>
      <c r="X1311" s="108"/>
      <c r="Y1311" s="109"/>
      <c r="Z1311" s="109"/>
      <c r="AA1311" s="110"/>
      <c r="AB1311" s="108"/>
      <c r="AC1311" s="109"/>
      <c r="AD1311" s="109"/>
      <c r="AE1311" s="110"/>
      <c r="AF1311" s="108"/>
      <c r="AG1311" s="109"/>
      <c r="AH1311" s="109"/>
      <c r="AI1311" s="362"/>
      <c r="AJ1311" s="363"/>
      <c r="AK1311" s="108"/>
      <c r="AL1311" s="109">
        <v>4</v>
      </c>
      <c r="AM1311" s="109">
        <v>4</v>
      </c>
      <c r="AN1311" s="110">
        <v>4</v>
      </c>
      <c r="AO1311" s="108">
        <v>4</v>
      </c>
      <c r="AP1311" s="109">
        <v>4</v>
      </c>
      <c r="AQ1311" s="109">
        <v>4</v>
      </c>
      <c r="AR1311" s="110">
        <v>4</v>
      </c>
      <c r="AS1311" s="111">
        <v>4</v>
      </c>
      <c r="AT1311" s="109">
        <v>4</v>
      </c>
      <c r="AU1311" s="109">
        <v>4</v>
      </c>
      <c r="AV1311" s="112">
        <v>4</v>
      </c>
      <c r="AW1311" s="108">
        <v>4</v>
      </c>
      <c r="AX1311" s="109">
        <v>4</v>
      </c>
      <c r="AY1311" s="109">
        <v>4</v>
      </c>
      <c r="AZ1311" s="109">
        <v>4</v>
      </c>
      <c r="BA1311" s="110" t="s">
        <v>163</v>
      </c>
      <c r="BB1311" s="111" t="s">
        <v>163</v>
      </c>
      <c r="BC1311" s="109" t="s">
        <v>163</v>
      </c>
      <c r="BD1311" s="109" t="s">
        <v>163</v>
      </c>
      <c r="BE1311" s="321"/>
      <c r="BF1311" s="322"/>
      <c r="BG1311" s="322"/>
      <c r="BH1311" s="322"/>
      <c r="BI1311" s="322"/>
      <c r="BJ1311" s="323"/>
      <c r="BK1311" s="48" t="s">
        <v>18</v>
      </c>
      <c r="BL1311" s="48" t="s">
        <v>52</v>
      </c>
      <c r="BN1311" s="146">
        <f t="shared" si="2109"/>
        <v>0</v>
      </c>
      <c r="BO1311" s="146">
        <f t="shared" si="2058"/>
        <v>0</v>
      </c>
      <c r="BP1311" s="146">
        <f t="shared" si="2059"/>
        <v>0</v>
      </c>
      <c r="BQ1311" s="146">
        <f t="shared" si="2060"/>
        <v>0</v>
      </c>
      <c r="BR1311" s="146">
        <f t="shared" si="2061"/>
        <v>0</v>
      </c>
      <c r="BS1311" s="146">
        <f t="shared" si="2062"/>
        <v>0</v>
      </c>
      <c r="BT1311" s="146">
        <f t="shared" si="2063"/>
        <v>0</v>
      </c>
      <c r="BU1311" s="146">
        <f t="shared" si="2064"/>
        <v>0</v>
      </c>
      <c r="BV1311" s="146">
        <f t="shared" si="2065"/>
        <v>0</v>
      </c>
      <c r="BW1311" s="146">
        <f t="shared" si="2066"/>
        <v>0</v>
      </c>
      <c r="BX1311" s="146">
        <f t="shared" si="2067"/>
        <v>0</v>
      </c>
      <c r="BY1311" s="146">
        <f t="shared" si="2068"/>
        <v>0</v>
      </c>
      <c r="BZ1311" s="146">
        <f t="shared" si="2069"/>
        <v>0</v>
      </c>
      <c r="CA1311" s="146">
        <f t="shared" si="2070"/>
        <v>0</v>
      </c>
      <c r="CB1311" s="146">
        <f t="shared" si="2071"/>
        <v>0</v>
      </c>
      <c r="CC1311" s="146">
        <f t="shared" si="2072"/>
        <v>0</v>
      </c>
      <c r="CD1311" s="146">
        <f t="shared" si="2073"/>
        <v>0</v>
      </c>
      <c r="CE1311" s="146">
        <f t="shared" si="2074"/>
        <v>0</v>
      </c>
      <c r="CF1311" s="146">
        <f t="shared" si="2075"/>
        <v>0</v>
      </c>
      <c r="CG1311" s="146">
        <f t="shared" si="2076"/>
        <v>0</v>
      </c>
      <c r="CH1311" s="146">
        <f t="shared" si="2077"/>
        <v>0</v>
      </c>
      <c r="CI1311" s="146">
        <f t="shared" si="2078"/>
        <v>0</v>
      </c>
      <c r="CJ1311" s="146">
        <f t="shared" si="2079"/>
        <v>0</v>
      </c>
      <c r="CK1311" s="146">
        <f t="shared" si="2080"/>
        <v>0</v>
      </c>
      <c r="CL1311" s="146">
        <f t="shared" si="2081"/>
        <v>0</v>
      </c>
      <c r="CM1311" s="146">
        <f t="shared" si="2082"/>
        <v>0</v>
      </c>
      <c r="CN1311" s="146">
        <f t="shared" si="2083"/>
        <v>0</v>
      </c>
      <c r="CO1311" s="146">
        <f t="shared" si="2084"/>
        <v>8</v>
      </c>
      <c r="CP1311" s="146">
        <f t="shared" si="2085"/>
        <v>8</v>
      </c>
      <c r="CQ1311" s="146">
        <f t="shared" si="2086"/>
        <v>8</v>
      </c>
      <c r="CR1311" s="146">
        <f t="shared" si="2087"/>
        <v>8</v>
      </c>
      <c r="CS1311" s="146">
        <f t="shared" si="2088"/>
        <v>8</v>
      </c>
      <c r="CT1311" s="146">
        <f t="shared" si="2089"/>
        <v>8</v>
      </c>
      <c r="CU1311" s="146">
        <f t="shared" si="2090"/>
        <v>8</v>
      </c>
      <c r="CV1311" s="146">
        <f t="shared" si="2091"/>
        <v>8</v>
      </c>
      <c r="CW1311" s="146">
        <f t="shared" si="2092"/>
        <v>8</v>
      </c>
      <c r="CX1311" s="146">
        <f t="shared" si="2093"/>
        <v>8</v>
      </c>
      <c r="CY1311" s="146">
        <f t="shared" si="2094"/>
        <v>8</v>
      </c>
      <c r="CZ1311" s="146">
        <f t="shared" si="2095"/>
        <v>8</v>
      </c>
      <c r="DA1311" s="146">
        <f t="shared" si="2096"/>
        <v>8</v>
      </c>
      <c r="DB1311" s="146">
        <f t="shared" si="2097"/>
        <v>8</v>
      </c>
      <c r="DC1311" s="146">
        <f t="shared" si="2098"/>
        <v>8</v>
      </c>
      <c r="DD1311" s="146">
        <f t="shared" si="2099"/>
        <v>0</v>
      </c>
      <c r="DE1311" s="146">
        <f t="shared" si="2100"/>
        <v>0</v>
      </c>
      <c r="DF1311" s="146">
        <f t="shared" si="2101"/>
        <v>0</v>
      </c>
      <c r="DG1311" s="146">
        <f t="shared" si="2102"/>
        <v>0</v>
      </c>
      <c r="DH1311" s="146">
        <f t="shared" si="2103"/>
        <v>0</v>
      </c>
      <c r="DI1311" s="146">
        <f t="shared" si="2104"/>
        <v>0</v>
      </c>
      <c r="DJ1311" s="146">
        <f t="shared" si="2105"/>
        <v>0</v>
      </c>
      <c r="DK1311" s="146">
        <f t="shared" si="2106"/>
        <v>0</v>
      </c>
      <c r="DL1311" s="146">
        <f t="shared" si="2107"/>
        <v>0</v>
      </c>
      <c r="DM1311" s="146">
        <f t="shared" si="2108"/>
        <v>0</v>
      </c>
      <c r="DN1311" s="65">
        <f t="shared" si="2119"/>
        <v>120</v>
      </c>
      <c r="DO1311" s="57" t="str">
        <f t="shared" si="2120"/>
        <v/>
      </c>
      <c r="DP1311" s="57" t="str">
        <f t="shared" si="2121"/>
        <v/>
      </c>
      <c r="DQ1311" s="58">
        <f t="shared" si="2122"/>
        <v>120</v>
      </c>
      <c r="DR1311" s="1">
        <f t="shared" si="2123"/>
        <v>2</v>
      </c>
      <c r="DS1311" s="168" t="e">
        <f>IF(AND(DR1311=#REF!,BL1311=#REF!),'Tiến độ'!D1311,"")</f>
        <v>#REF!</v>
      </c>
    </row>
    <row r="1312" spans="1:123" ht="11.25" customHeight="1">
      <c r="A1312" s="310" t="str">
        <f>IF(B1312="","",MAX($A$7:A1311)+1)</f>
        <v/>
      </c>
      <c r="B1312" s="313"/>
      <c r="C1312" s="91" t="s">
        <v>8</v>
      </c>
      <c r="D1312" s="92"/>
      <c r="E1312" s="93">
        <f>SUM(E1295:E1311)</f>
        <v>44</v>
      </c>
      <c r="F1312" s="131"/>
      <c r="G1312" s="132"/>
      <c r="H1312" s="133"/>
      <c r="I1312" s="134"/>
      <c r="J1312" s="30"/>
      <c r="K1312" s="96">
        <f t="shared" ref="K1312:AH1312" si="2124">SUM(K1295:K1311)</f>
        <v>0</v>
      </c>
      <c r="L1312" s="97">
        <f t="shared" si="2124"/>
        <v>0</v>
      </c>
      <c r="M1312" s="97">
        <f t="shared" si="2124"/>
        <v>0</v>
      </c>
      <c r="N1312" s="98">
        <f t="shared" si="2124"/>
        <v>0</v>
      </c>
      <c r="O1312" s="96">
        <f t="shared" si="2124"/>
        <v>0</v>
      </c>
      <c r="P1312" s="97">
        <f t="shared" si="2124"/>
        <v>0</v>
      </c>
      <c r="Q1312" s="97">
        <f t="shared" si="2124"/>
        <v>33</v>
      </c>
      <c r="R1312" s="98">
        <f t="shared" si="2124"/>
        <v>33</v>
      </c>
      <c r="S1312" s="96">
        <f t="shared" si="2124"/>
        <v>33</v>
      </c>
      <c r="T1312" s="97">
        <f t="shared" si="2124"/>
        <v>33</v>
      </c>
      <c r="U1312" s="97">
        <f t="shared" si="2124"/>
        <v>33</v>
      </c>
      <c r="V1312" s="97">
        <f t="shared" si="2124"/>
        <v>33</v>
      </c>
      <c r="W1312" s="98">
        <f t="shared" si="2124"/>
        <v>33</v>
      </c>
      <c r="X1312" s="96">
        <f t="shared" si="2124"/>
        <v>33</v>
      </c>
      <c r="Y1312" s="97">
        <f t="shared" si="2124"/>
        <v>33</v>
      </c>
      <c r="Z1312" s="97">
        <f t="shared" si="2124"/>
        <v>33</v>
      </c>
      <c r="AA1312" s="98">
        <f t="shared" si="2124"/>
        <v>33</v>
      </c>
      <c r="AB1312" s="96">
        <f t="shared" si="2124"/>
        <v>33</v>
      </c>
      <c r="AC1312" s="97">
        <f t="shared" si="2124"/>
        <v>33</v>
      </c>
      <c r="AD1312" s="97">
        <f t="shared" si="2124"/>
        <v>33</v>
      </c>
      <c r="AE1312" s="98">
        <f t="shared" si="2124"/>
        <v>27</v>
      </c>
      <c r="AF1312" s="96">
        <f t="shared" si="2124"/>
        <v>0</v>
      </c>
      <c r="AG1312" s="97">
        <f t="shared" si="2124"/>
        <v>0</v>
      </c>
      <c r="AH1312" s="97">
        <f t="shared" si="2124"/>
        <v>0</v>
      </c>
      <c r="AI1312" s="362"/>
      <c r="AJ1312" s="363"/>
      <c r="AK1312" s="96">
        <f t="shared" ref="AK1312:BD1312" si="2125">SUM(AK1295:AK1311)</f>
        <v>0</v>
      </c>
      <c r="AL1312" s="97">
        <f t="shared" si="2125"/>
        <v>22</v>
      </c>
      <c r="AM1312" s="97">
        <f t="shared" si="2125"/>
        <v>22</v>
      </c>
      <c r="AN1312" s="98">
        <f t="shared" si="2125"/>
        <v>22</v>
      </c>
      <c r="AO1312" s="96">
        <f t="shared" si="2125"/>
        <v>22</v>
      </c>
      <c r="AP1312" s="97">
        <f t="shared" si="2125"/>
        <v>22</v>
      </c>
      <c r="AQ1312" s="97">
        <f t="shared" si="2125"/>
        <v>22</v>
      </c>
      <c r="AR1312" s="98">
        <f t="shared" si="2125"/>
        <v>22</v>
      </c>
      <c r="AS1312" s="99">
        <f t="shared" si="2125"/>
        <v>22</v>
      </c>
      <c r="AT1312" s="97">
        <f t="shared" si="2125"/>
        <v>22</v>
      </c>
      <c r="AU1312" s="97">
        <f t="shared" si="2125"/>
        <v>22</v>
      </c>
      <c r="AV1312" s="100">
        <f t="shared" si="2125"/>
        <v>22</v>
      </c>
      <c r="AW1312" s="96">
        <f t="shared" si="2125"/>
        <v>22</v>
      </c>
      <c r="AX1312" s="97">
        <f t="shared" si="2125"/>
        <v>22</v>
      </c>
      <c r="AY1312" s="97">
        <f t="shared" si="2125"/>
        <v>22</v>
      </c>
      <c r="AZ1312" s="97">
        <f t="shared" si="2125"/>
        <v>22</v>
      </c>
      <c r="BA1312" s="98">
        <f t="shared" si="2125"/>
        <v>0</v>
      </c>
      <c r="BB1312" s="99">
        <f t="shared" si="2125"/>
        <v>0</v>
      </c>
      <c r="BC1312" s="97">
        <f t="shared" si="2125"/>
        <v>0</v>
      </c>
      <c r="BD1312" s="97">
        <f t="shared" si="2125"/>
        <v>0</v>
      </c>
      <c r="BE1312" s="321"/>
      <c r="BF1312" s="322"/>
      <c r="BG1312" s="322"/>
      <c r="BH1312" s="322"/>
      <c r="BI1312" s="322"/>
      <c r="BJ1312" s="323"/>
      <c r="BK1312" s="47"/>
      <c r="BL1312" s="47"/>
      <c r="BN1312" s="146">
        <f t="shared" si="2109"/>
        <v>0</v>
      </c>
      <c r="BO1312" s="146">
        <f t="shared" si="2058"/>
        <v>0</v>
      </c>
      <c r="BP1312" s="146">
        <f t="shared" si="2059"/>
        <v>0</v>
      </c>
      <c r="BQ1312" s="146">
        <f t="shared" si="2060"/>
        <v>0</v>
      </c>
      <c r="BR1312" s="146">
        <f t="shared" si="2061"/>
        <v>0</v>
      </c>
      <c r="BS1312" s="146">
        <f t="shared" si="2062"/>
        <v>0</v>
      </c>
      <c r="BT1312" s="146">
        <f t="shared" si="2063"/>
        <v>0</v>
      </c>
      <c r="BU1312" s="146">
        <f t="shared" si="2064"/>
        <v>0</v>
      </c>
      <c r="BV1312" s="146">
        <f t="shared" si="2065"/>
        <v>0</v>
      </c>
      <c r="BW1312" s="146">
        <f t="shared" si="2066"/>
        <v>0</v>
      </c>
      <c r="BX1312" s="146">
        <f t="shared" si="2067"/>
        <v>0</v>
      </c>
      <c r="BY1312" s="146">
        <f t="shared" si="2068"/>
        <v>0</v>
      </c>
      <c r="BZ1312" s="146">
        <f t="shared" si="2069"/>
        <v>0</v>
      </c>
      <c r="CA1312" s="146">
        <f t="shared" si="2070"/>
        <v>0</v>
      </c>
      <c r="CB1312" s="146">
        <f t="shared" si="2071"/>
        <v>0</v>
      </c>
      <c r="CC1312" s="146">
        <f t="shared" si="2072"/>
        <v>0</v>
      </c>
      <c r="CD1312" s="146">
        <f t="shared" si="2073"/>
        <v>0</v>
      </c>
      <c r="CE1312" s="146">
        <f t="shared" si="2074"/>
        <v>0</v>
      </c>
      <c r="CF1312" s="146">
        <f t="shared" si="2075"/>
        <v>0</v>
      </c>
      <c r="CG1312" s="146">
        <f t="shared" si="2076"/>
        <v>0</v>
      </c>
      <c r="CH1312" s="146">
        <f t="shared" si="2077"/>
        <v>0</v>
      </c>
      <c r="CI1312" s="146">
        <f t="shared" si="2078"/>
        <v>0</v>
      </c>
      <c r="CJ1312" s="146">
        <f t="shared" si="2079"/>
        <v>0</v>
      </c>
      <c r="CK1312" s="146">
        <f t="shared" si="2080"/>
        <v>0</v>
      </c>
      <c r="CL1312" s="146">
        <f t="shared" si="2081"/>
        <v>0</v>
      </c>
      <c r="CM1312" s="146">
        <f t="shared" si="2082"/>
        <v>0</v>
      </c>
      <c r="CN1312" s="146">
        <f t="shared" si="2083"/>
        <v>0</v>
      </c>
      <c r="CO1312" s="146">
        <f t="shared" si="2084"/>
        <v>0</v>
      </c>
      <c r="CP1312" s="146">
        <f t="shared" si="2085"/>
        <v>0</v>
      </c>
      <c r="CQ1312" s="146">
        <f t="shared" si="2086"/>
        <v>0</v>
      </c>
      <c r="CR1312" s="146">
        <f t="shared" si="2087"/>
        <v>0</v>
      </c>
      <c r="CS1312" s="146">
        <f t="shared" si="2088"/>
        <v>0</v>
      </c>
      <c r="CT1312" s="146">
        <f t="shared" si="2089"/>
        <v>0</v>
      </c>
      <c r="CU1312" s="146">
        <f t="shared" si="2090"/>
        <v>0</v>
      </c>
      <c r="CV1312" s="146">
        <f t="shared" si="2091"/>
        <v>0</v>
      </c>
      <c r="CW1312" s="146">
        <f t="shared" si="2092"/>
        <v>0</v>
      </c>
      <c r="CX1312" s="146">
        <f t="shared" si="2093"/>
        <v>0</v>
      </c>
      <c r="CY1312" s="146">
        <f t="shared" si="2094"/>
        <v>0</v>
      </c>
      <c r="CZ1312" s="146">
        <f t="shared" si="2095"/>
        <v>0</v>
      </c>
      <c r="DA1312" s="146">
        <f t="shared" si="2096"/>
        <v>0</v>
      </c>
      <c r="DB1312" s="146">
        <f t="shared" si="2097"/>
        <v>0</v>
      </c>
      <c r="DC1312" s="146">
        <f t="shared" si="2098"/>
        <v>0</v>
      </c>
      <c r="DD1312" s="146">
        <f t="shared" si="2099"/>
        <v>0</v>
      </c>
      <c r="DE1312" s="146">
        <f t="shared" si="2100"/>
        <v>0</v>
      </c>
      <c r="DF1312" s="146">
        <f t="shared" si="2101"/>
        <v>0</v>
      </c>
      <c r="DG1312" s="146">
        <f t="shared" si="2102"/>
        <v>0</v>
      </c>
      <c r="DH1312" s="146">
        <f t="shared" si="2103"/>
        <v>0</v>
      </c>
      <c r="DI1312" s="146">
        <f t="shared" si="2104"/>
        <v>0</v>
      </c>
      <c r="DJ1312" s="146">
        <f t="shared" si="2105"/>
        <v>0</v>
      </c>
      <c r="DK1312" s="146">
        <f t="shared" si="2106"/>
        <v>0</v>
      </c>
      <c r="DL1312" s="146">
        <f t="shared" si="2107"/>
        <v>0</v>
      </c>
      <c r="DM1312" s="146">
        <f t="shared" si="2108"/>
        <v>0</v>
      </c>
      <c r="DN1312" s="54"/>
      <c r="DO1312" s="55"/>
      <c r="DP1312" s="55"/>
      <c r="DQ1312" s="56"/>
      <c r="DS1312" s="168" t="e">
        <f>IF(AND(DR1312=#REF!,BL1312=#REF!),'Tiến độ'!D1312,"")</f>
        <v>#REF!</v>
      </c>
    </row>
    <row r="1313" spans="1:123" ht="11.25" customHeight="1">
      <c r="A1313" s="308">
        <f>IF(B1313="","",MAX($A$7:A1312)+1)</f>
        <v>86</v>
      </c>
      <c r="B1313" s="311" t="s">
        <v>995</v>
      </c>
      <c r="C1313" s="255" t="s">
        <v>1025</v>
      </c>
      <c r="D1313" s="68" t="s">
        <v>1011</v>
      </c>
      <c r="E1313" s="69">
        <v>2</v>
      </c>
      <c r="F1313" s="70">
        <v>39</v>
      </c>
      <c r="G1313" s="71"/>
      <c r="H1313" s="72">
        <v>4</v>
      </c>
      <c r="I1313" s="73"/>
      <c r="J1313" s="24"/>
      <c r="K1313" s="74"/>
      <c r="L1313" s="75"/>
      <c r="M1313" s="75"/>
      <c r="N1313" s="76" t="s">
        <v>874</v>
      </c>
      <c r="O1313" s="74" t="s">
        <v>987</v>
      </c>
      <c r="P1313" s="75" t="s">
        <v>987</v>
      </c>
      <c r="Q1313" s="75">
        <v>7</v>
      </c>
      <c r="R1313" s="76">
        <v>7</v>
      </c>
      <c r="S1313" s="74">
        <v>7</v>
      </c>
      <c r="T1313" s="75">
        <v>7</v>
      </c>
      <c r="U1313" s="75">
        <v>7</v>
      </c>
      <c r="V1313" s="75">
        <v>4</v>
      </c>
      <c r="W1313" s="76"/>
      <c r="X1313" s="74"/>
      <c r="Y1313" s="75"/>
      <c r="Z1313" s="75"/>
      <c r="AA1313" s="76"/>
      <c r="AB1313" s="74"/>
      <c r="AC1313" s="75"/>
      <c r="AD1313" s="75"/>
      <c r="AE1313" s="76"/>
      <c r="AF1313" s="74" t="s">
        <v>163</v>
      </c>
      <c r="AG1313" s="75" t="s">
        <v>163</v>
      </c>
      <c r="AH1313" s="75" t="s">
        <v>163</v>
      </c>
      <c r="AI1313" s="362"/>
      <c r="AJ1313" s="363"/>
      <c r="AK1313" s="74" t="s">
        <v>166</v>
      </c>
      <c r="AL1313" s="75"/>
      <c r="AM1313" s="75"/>
      <c r="AN1313" s="76"/>
      <c r="AO1313" s="74"/>
      <c r="AP1313" s="75"/>
      <c r="AQ1313" s="75"/>
      <c r="AR1313" s="76"/>
      <c r="AS1313" s="77"/>
      <c r="AT1313" s="75"/>
      <c r="AU1313" s="75"/>
      <c r="AV1313" s="78"/>
      <c r="AW1313" s="74"/>
      <c r="AX1313" s="75"/>
      <c r="AY1313" s="75"/>
      <c r="AZ1313" s="75"/>
      <c r="BA1313" s="76"/>
      <c r="BB1313" s="77"/>
      <c r="BC1313" s="75"/>
      <c r="BD1313" s="75"/>
      <c r="BE1313" s="321"/>
      <c r="BF1313" s="322"/>
      <c r="BG1313" s="322"/>
      <c r="BH1313" s="322"/>
      <c r="BI1313" s="322"/>
      <c r="BJ1313" s="323"/>
      <c r="BK1313" s="45" t="s">
        <v>1077</v>
      </c>
      <c r="BL1313" s="45" t="s">
        <v>56</v>
      </c>
      <c r="BN1313" s="146">
        <f t="shared" si="2109"/>
        <v>0</v>
      </c>
      <c r="BO1313" s="146">
        <f t="shared" si="2058"/>
        <v>0</v>
      </c>
      <c r="BP1313" s="146">
        <f t="shared" si="2059"/>
        <v>0</v>
      </c>
      <c r="BQ1313" s="146">
        <f t="shared" si="2060"/>
        <v>0</v>
      </c>
      <c r="BR1313" s="146">
        <f t="shared" si="2061"/>
        <v>0</v>
      </c>
      <c r="BS1313" s="146">
        <f t="shared" si="2062"/>
        <v>0</v>
      </c>
      <c r="BT1313" s="146">
        <f t="shared" si="2063"/>
        <v>28</v>
      </c>
      <c r="BU1313" s="146">
        <f t="shared" si="2064"/>
        <v>28</v>
      </c>
      <c r="BV1313" s="146">
        <f t="shared" si="2065"/>
        <v>28</v>
      </c>
      <c r="BW1313" s="146">
        <f t="shared" si="2066"/>
        <v>28</v>
      </c>
      <c r="BX1313" s="146">
        <f t="shared" si="2067"/>
        <v>28</v>
      </c>
      <c r="BY1313" s="146">
        <f t="shared" si="2068"/>
        <v>16</v>
      </c>
      <c r="BZ1313" s="146">
        <f t="shared" si="2069"/>
        <v>0</v>
      </c>
      <c r="CA1313" s="146">
        <f t="shared" si="2070"/>
        <v>0</v>
      </c>
      <c r="CB1313" s="146">
        <f t="shared" si="2071"/>
        <v>0</v>
      </c>
      <c r="CC1313" s="146">
        <f t="shared" si="2072"/>
        <v>0</v>
      </c>
      <c r="CD1313" s="146">
        <f t="shared" si="2073"/>
        <v>0</v>
      </c>
      <c r="CE1313" s="146">
        <f t="shared" si="2074"/>
        <v>0</v>
      </c>
      <c r="CF1313" s="146">
        <f t="shared" si="2075"/>
        <v>0</v>
      </c>
      <c r="CG1313" s="146">
        <f t="shared" si="2076"/>
        <v>0</v>
      </c>
      <c r="CH1313" s="146">
        <f t="shared" si="2077"/>
        <v>0</v>
      </c>
      <c r="CI1313" s="146">
        <f t="shared" si="2078"/>
        <v>0</v>
      </c>
      <c r="CJ1313" s="146">
        <f t="shared" si="2079"/>
        <v>0</v>
      </c>
      <c r="CK1313" s="146">
        <f t="shared" si="2080"/>
        <v>0</v>
      </c>
      <c r="CL1313" s="146">
        <f t="shared" si="2081"/>
        <v>0</v>
      </c>
      <c r="CM1313" s="146">
        <f t="shared" si="2082"/>
        <v>0</v>
      </c>
      <c r="CN1313" s="146">
        <f t="shared" si="2083"/>
        <v>0</v>
      </c>
      <c r="CO1313" s="146">
        <f t="shared" si="2084"/>
        <v>0</v>
      </c>
      <c r="CP1313" s="146">
        <f t="shared" si="2085"/>
        <v>0</v>
      </c>
      <c r="CQ1313" s="146">
        <f t="shared" si="2086"/>
        <v>0</v>
      </c>
      <c r="CR1313" s="146">
        <f t="shared" si="2087"/>
        <v>0</v>
      </c>
      <c r="CS1313" s="146">
        <f t="shared" si="2088"/>
        <v>0</v>
      </c>
      <c r="CT1313" s="146">
        <f t="shared" si="2089"/>
        <v>0</v>
      </c>
      <c r="CU1313" s="146">
        <f t="shared" si="2090"/>
        <v>0</v>
      </c>
      <c r="CV1313" s="146">
        <f t="shared" si="2091"/>
        <v>0</v>
      </c>
      <c r="CW1313" s="146">
        <f t="shared" si="2092"/>
        <v>0</v>
      </c>
      <c r="CX1313" s="146">
        <f t="shared" si="2093"/>
        <v>0</v>
      </c>
      <c r="CY1313" s="146">
        <f t="shared" si="2094"/>
        <v>0</v>
      </c>
      <c r="CZ1313" s="146">
        <f t="shared" si="2095"/>
        <v>0</v>
      </c>
      <c r="DA1313" s="146">
        <f t="shared" si="2096"/>
        <v>0</v>
      </c>
      <c r="DB1313" s="146">
        <f t="shared" si="2097"/>
        <v>0</v>
      </c>
      <c r="DC1313" s="146">
        <f t="shared" si="2098"/>
        <v>0</v>
      </c>
      <c r="DD1313" s="146">
        <f t="shared" si="2099"/>
        <v>0</v>
      </c>
      <c r="DE1313" s="146">
        <f t="shared" si="2100"/>
        <v>0</v>
      </c>
      <c r="DF1313" s="146">
        <f t="shared" si="2101"/>
        <v>0</v>
      </c>
      <c r="DG1313" s="146">
        <f t="shared" si="2102"/>
        <v>0</v>
      </c>
      <c r="DH1313" s="146">
        <f t="shared" si="2103"/>
        <v>0</v>
      </c>
      <c r="DI1313" s="146">
        <f t="shared" si="2104"/>
        <v>0</v>
      </c>
      <c r="DJ1313" s="146">
        <f t="shared" si="2105"/>
        <v>0</v>
      </c>
      <c r="DK1313" s="146">
        <f t="shared" si="2106"/>
        <v>0</v>
      </c>
      <c r="DL1313" s="146">
        <f t="shared" si="2107"/>
        <v>0</v>
      </c>
      <c r="DM1313" s="146">
        <f t="shared" si="2108"/>
        <v>0</v>
      </c>
      <c r="DN1313" s="63">
        <f t="shared" ref="DN1313:DN1317" si="2126">F1313*H1313</f>
        <v>156</v>
      </c>
      <c r="DO1313" s="50">
        <f t="shared" ref="DO1313:DO1317" si="2127">IF(COUNTA(K1313:AC1313)&gt;0,DN1313,"")</f>
        <v>156</v>
      </c>
      <c r="DP1313" s="50" t="str">
        <f t="shared" si="2117"/>
        <v/>
      </c>
      <c r="DQ1313" s="51" t="str">
        <f t="shared" si="2118"/>
        <v/>
      </c>
      <c r="DR1313" s="1">
        <f t="shared" ref="DR1313:DR1317" si="2128">IF(DQ1313="",1,2)</f>
        <v>1</v>
      </c>
      <c r="DS1313" s="168" t="e">
        <f>IF(AND(DR1313=#REF!,BL1313=#REF!),'Tiến độ'!D1313,"")</f>
        <v>#REF!</v>
      </c>
    </row>
    <row r="1314" spans="1:123" ht="11.25" customHeight="1">
      <c r="A1314" s="309" t="str">
        <f>IF(B1314="","",MAX($A$7:A1313)+1)</f>
        <v/>
      </c>
      <c r="B1314" s="312"/>
      <c r="C1314" s="254" t="s">
        <v>784</v>
      </c>
      <c r="D1314" s="102" t="s">
        <v>442</v>
      </c>
      <c r="E1314" s="103">
        <v>3</v>
      </c>
      <c r="F1314" s="104">
        <v>60</v>
      </c>
      <c r="G1314" s="105"/>
      <c r="H1314" s="106">
        <f>H1313</f>
        <v>4</v>
      </c>
      <c r="I1314" s="107">
        <f>I1313</f>
        <v>0</v>
      </c>
      <c r="J1314" s="28"/>
      <c r="K1314" s="108"/>
      <c r="L1314" s="109"/>
      <c r="M1314" s="109"/>
      <c r="N1314" s="110"/>
      <c r="O1314" s="108"/>
      <c r="P1314" s="109"/>
      <c r="Q1314" s="109"/>
      <c r="R1314" s="110"/>
      <c r="S1314" s="108"/>
      <c r="T1314" s="109"/>
      <c r="U1314" s="109"/>
      <c r="V1314" s="109">
        <v>3</v>
      </c>
      <c r="W1314" s="110">
        <v>7</v>
      </c>
      <c r="X1314" s="108">
        <v>7</v>
      </c>
      <c r="Y1314" s="109">
        <v>7</v>
      </c>
      <c r="Z1314" s="109">
        <v>7</v>
      </c>
      <c r="AA1314" s="110">
        <v>7</v>
      </c>
      <c r="AB1314" s="108">
        <v>7</v>
      </c>
      <c r="AC1314" s="109">
        <v>7</v>
      </c>
      <c r="AD1314" s="109">
        <v>7</v>
      </c>
      <c r="AE1314" s="110">
        <v>1</v>
      </c>
      <c r="AF1314" s="108" t="s">
        <v>163</v>
      </c>
      <c r="AG1314" s="109" t="s">
        <v>163</v>
      </c>
      <c r="AH1314" s="109" t="s">
        <v>163</v>
      </c>
      <c r="AI1314" s="362"/>
      <c r="AJ1314" s="363"/>
      <c r="AK1314" s="108" t="s">
        <v>166</v>
      </c>
      <c r="AL1314" s="109"/>
      <c r="AM1314" s="109"/>
      <c r="AN1314" s="110"/>
      <c r="AO1314" s="108"/>
      <c r="AP1314" s="109"/>
      <c r="AQ1314" s="109"/>
      <c r="AR1314" s="110"/>
      <c r="AS1314" s="111"/>
      <c r="AT1314" s="109"/>
      <c r="AU1314" s="109"/>
      <c r="AV1314" s="112"/>
      <c r="AW1314" s="108"/>
      <c r="AX1314" s="109"/>
      <c r="AY1314" s="109"/>
      <c r="AZ1314" s="109"/>
      <c r="BA1314" s="110"/>
      <c r="BB1314" s="111"/>
      <c r="BC1314" s="109"/>
      <c r="BD1314" s="109"/>
      <c r="BE1314" s="321"/>
      <c r="BF1314" s="322"/>
      <c r="BG1314" s="322"/>
      <c r="BH1314" s="322"/>
      <c r="BI1314" s="322"/>
      <c r="BJ1314" s="323"/>
      <c r="BK1314" s="48" t="s">
        <v>1077</v>
      </c>
      <c r="BL1314" s="48" t="s">
        <v>56</v>
      </c>
      <c r="BN1314" s="146">
        <f t="shared" si="2109"/>
        <v>0</v>
      </c>
      <c r="BO1314" s="146">
        <f t="shared" si="2058"/>
        <v>0</v>
      </c>
      <c r="BP1314" s="146">
        <f t="shared" si="2059"/>
        <v>0</v>
      </c>
      <c r="BQ1314" s="146">
        <f t="shared" si="2060"/>
        <v>0</v>
      </c>
      <c r="BR1314" s="146">
        <f t="shared" si="2061"/>
        <v>0</v>
      </c>
      <c r="BS1314" s="146">
        <f t="shared" si="2062"/>
        <v>0</v>
      </c>
      <c r="BT1314" s="146">
        <f t="shared" si="2063"/>
        <v>0</v>
      </c>
      <c r="BU1314" s="146">
        <f t="shared" si="2064"/>
        <v>0</v>
      </c>
      <c r="BV1314" s="146">
        <f t="shared" si="2065"/>
        <v>0</v>
      </c>
      <c r="BW1314" s="146">
        <f t="shared" si="2066"/>
        <v>0</v>
      </c>
      <c r="BX1314" s="146">
        <f t="shared" si="2067"/>
        <v>0</v>
      </c>
      <c r="BY1314" s="146">
        <f t="shared" si="2068"/>
        <v>12</v>
      </c>
      <c r="BZ1314" s="146">
        <f t="shared" si="2069"/>
        <v>28</v>
      </c>
      <c r="CA1314" s="146">
        <f t="shared" si="2070"/>
        <v>28</v>
      </c>
      <c r="CB1314" s="146">
        <f t="shared" si="2071"/>
        <v>28</v>
      </c>
      <c r="CC1314" s="146">
        <f t="shared" si="2072"/>
        <v>28</v>
      </c>
      <c r="CD1314" s="146">
        <f t="shared" si="2073"/>
        <v>28</v>
      </c>
      <c r="CE1314" s="146">
        <f t="shared" si="2074"/>
        <v>28</v>
      </c>
      <c r="CF1314" s="146">
        <f t="shared" si="2075"/>
        <v>28</v>
      </c>
      <c r="CG1314" s="146">
        <f t="shared" si="2076"/>
        <v>28</v>
      </c>
      <c r="CH1314" s="146">
        <f t="shared" si="2077"/>
        <v>4</v>
      </c>
      <c r="CI1314" s="146">
        <f t="shared" si="2078"/>
        <v>0</v>
      </c>
      <c r="CJ1314" s="146">
        <f t="shared" si="2079"/>
        <v>0</v>
      </c>
      <c r="CK1314" s="146">
        <f t="shared" si="2080"/>
        <v>0</v>
      </c>
      <c r="CL1314" s="146">
        <f t="shared" si="2081"/>
        <v>0</v>
      </c>
      <c r="CM1314" s="146">
        <f t="shared" si="2082"/>
        <v>0</v>
      </c>
      <c r="CN1314" s="146">
        <f t="shared" si="2083"/>
        <v>0</v>
      </c>
      <c r="CO1314" s="146">
        <f t="shared" si="2084"/>
        <v>0</v>
      </c>
      <c r="CP1314" s="146">
        <f t="shared" si="2085"/>
        <v>0</v>
      </c>
      <c r="CQ1314" s="146">
        <f t="shared" si="2086"/>
        <v>0</v>
      </c>
      <c r="CR1314" s="146">
        <f t="shared" si="2087"/>
        <v>0</v>
      </c>
      <c r="CS1314" s="146">
        <f t="shared" si="2088"/>
        <v>0</v>
      </c>
      <c r="CT1314" s="146">
        <f t="shared" si="2089"/>
        <v>0</v>
      </c>
      <c r="CU1314" s="146">
        <f t="shared" si="2090"/>
        <v>0</v>
      </c>
      <c r="CV1314" s="146">
        <f t="shared" si="2091"/>
        <v>0</v>
      </c>
      <c r="CW1314" s="146">
        <f t="shared" si="2092"/>
        <v>0</v>
      </c>
      <c r="CX1314" s="146">
        <f t="shared" si="2093"/>
        <v>0</v>
      </c>
      <c r="CY1314" s="146">
        <f t="shared" si="2094"/>
        <v>0</v>
      </c>
      <c r="CZ1314" s="146">
        <f t="shared" si="2095"/>
        <v>0</v>
      </c>
      <c r="DA1314" s="146">
        <f t="shared" si="2096"/>
        <v>0</v>
      </c>
      <c r="DB1314" s="146">
        <f t="shared" si="2097"/>
        <v>0</v>
      </c>
      <c r="DC1314" s="146">
        <f t="shared" si="2098"/>
        <v>0</v>
      </c>
      <c r="DD1314" s="146">
        <f t="shared" si="2099"/>
        <v>0</v>
      </c>
      <c r="DE1314" s="146">
        <f t="shared" si="2100"/>
        <v>0</v>
      </c>
      <c r="DF1314" s="146">
        <f t="shared" si="2101"/>
        <v>0</v>
      </c>
      <c r="DG1314" s="146">
        <f t="shared" si="2102"/>
        <v>0</v>
      </c>
      <c r="DH1314" s="146">
        <f t="shared" si="2103"/>
        <v>0</v>
      </c>
      <c r="DI1314" s="146">
        <f t="shared" si="2104"/>
        <v>0</v>
      </c>
      <c r="DJ1314" s="146">
        <f t="shared" si="2105"/>
        <v>0</v>
      </c>
      <c r="DK1314" s="146">
        <f t="shared" si="2106"/>
        <v>0</v>
      </c>
      <c r="DL1314" s="146">
        <f t="shared" si="2107"/>
        <v>0</v>
      </c>
      <c r="DM1314" s="146">
        <f t="shared" si="2108"/>
        <v>0</v>
      </c>
      <c r="DN1314" s="65">
        <f t="shared" si="2126"/>
        <v>240</v>
      </c>
      <c r="DO1314" s="57">
        <f t="shared" si="2127"/>
        <v>240</v>
      </c>
      <c r="DP1314" s="57" t="str">
        <f t="shared" si="2117"/>
        <v/>
      </c>
      <c r="DQ1314" s="58" t="str">
        <f t="shared" si="2118"/>
        <v/>
      </c>
      <c r="DR1314" s="1">
        <f t="shared" si="2128"/>
        <v>1</v>
      </c>
      <c r="DS1314" s="168" t="e">
        <f>IF(AND(DR1314=#REF!,BL1314=#REF!),'Tiến độ'!D1314,"")</f>
        <v>#REF!</v>
      </c>
    </row>
    <row r="1315" spans="1:123" ht="11.25" customHeight="1">
      <c r="A1315" s="309" t="str">
        <f>IF(B1315="","",MAX($A$7:A1314)+1)</f>
        <v/>
      </c>
      <c r="B1315" s="312"/>
      <c r="C1315" s="254" t="s">
        <v>573</v>
      </c>
      <c r="D1315" s="102" t="s">
        <v>574</v>
      </c>
      <c r="E1315" s="103">
        <v>2</v>
      </c>
      <c r="F1315" s="104">
        <v>30</v>
      </c>
      <c r="G1315" s="105"/>
      <c r="H1315" s="106">
        <f t="shared" ref="H1315:H1330" si="2129">H1314</f>
        <v>4</v>
      </c>
      <c r="I1315" s="107">
        <f t="shared" ref="I1315:I1330" si="2130">I1314</f>
        <v>0</v>
      </c>
      <c r="J1315" s="28"/>
      <c r="K1315" s="108"/>
      <c r="L1315" s="109"/>
      <c r="M1315" s="109"/>
      <c r="N1315" s="110"/>
      <c r="O1315" s="108"/>
      <c r="P1315" s="109"/>
      <c r="Q1315" s="109">
        <v>2</v>
      </c>
      <c r="R1315" s="110">
        <v>2</v>
      </c>
      <c r="S1315" s="108">
        <v>2</v>
      </c>
      <c r="T1315" s="109">
        <v>2</v>
      </c>
      <c r="U1315" s="109">
        <v>2</v>
      </c>
      <c r="V1315" s="109">
        <v>2</v>
      </c>
      <c r="W1315" s="110">
        <v>2</v>
      </c>
      <c r="X1315" s="108">
        <v>2</v>
      </c>
      <c r="Y1315" s="109">
        <v>2</v>
      </c>
      <c r="Z1315" s="109">
        <v>2</v>
      </c>
      <c r="AA1315" s="110">
        <v>2</v>
      </c>
      <c r="AB1315" s="108">
        <v>2</v>
      </c>
      <c r="AC1315" s="109">
        <v>2</v>
      </c>
      <c r="AD1315" s="109">
        <v>2</v>
      </c>
      <c r="AE1315" s="110">
        <v>2</v>
      </c>
      <c r="AF1315" s="108" t="s">
        <v>163</v>
      </c>
      <c r="AG1315" s="109" t="s">
        <v>163</v>
      </c>
      <c r="AH1315" s="109" t="s">
        <v>163</v>
      </c>
      <c r="AI1315" s="362"/>
      <c r="AJ1315" s="363"/>
      <c r="AK1315" s="108" t="s">
        <v>166</v>
      </c>
      <c r="AL1315" s="109"/>
      <c r="AM1315" s="109"/>
      <c r="AN1315" s="110"/>
      <c r="AO1315" s="108"/>
      <c r="AP1315" s="109"/>
      <c r="AQ1315" s="109"/>
      <c r="AR1315" s="110"/>
      <c r="AS1315" s="111"/>
      <c r="AT1315" s="109"/>
      <c r="AU1315" s="109"/>
      <c r="AV1315" s="112"/>
      <c r="AW1315" s="108"/>
      <c r="AX1315" s="109"/>
      <c r="AY1315" s="109"/>
      <c r="AZ1315" s="109"/>
      <c r="BA1315" s="110"/>
      <c r="BB1315" s="111"/>
      <c r="BC1315" s="109"/>
      <c r="BD1315" s="109"/>
      <c r="BE1315" s="321"/>
      <c r="BF1315" s="322"/>
      <c r="BG1315" s="322"/>
      <c r="BH1315" s="322"/>
      <c r="BI1315" s="322"/>
      <c r="BJ1315" s="323"/>
      <c r="BK1315" s="48" t="s">
        <v>1077</v>
      </c>
      <c r="BL1315" s="48" t="s">
        <v>58</v>
      </c>
      <c r="BN1315" s="146">
        <f t="shared" si="2109"/>
        <v>0</v>
      </c>
      <c r="BO1315" s="146">
        <f t="shared" si="2058"/>
        <v>0</v>
      </c>
      <c r="BP1315" s="146">
        <f t="shared" si="2059"/>
        <v>0</v>
      </c>
      <c r="BQ1315" s="146">
        <f t="shared" si="2060"/>
        <v>0</v>
      </c>
      <c r="BR1315" s="146">
        <f t="shared" si="2061"/>
        <v>0</v>
      </c>
      <c r="BS1315" s="146">
        <f t="shared" si="2062"/>
        <v>0</v>
      </c>
      <c r="BT1315" s="146">
        <f t="shared" si="2063"/>
        <v>8</v>
      </c>
      <c r="BU1315" s="146">
        <f t="shared" si="2064"/>
        <v>8</v>
      </c>
      <c r="BV1315" s="146">
        <f t="shared" si="2065"/>
        <v>8</v>
      </c>
      <c r="BW1315" s="146">
        <f t="shared" si="2066"/>
        <v>8</v>
      </c>
      <c r="BX1315" s="146">
        <f t="shared" si="2067"/>
        <v>8</v>
      </c>
      <c r="BY1315" s="146">
        <f t="shared" si="2068"/>
        <v>8</v>
      </c>
      <c r="BZ1315" s="146">
        <f t="shared" si="2069"/>
        <v>8</v>
      </c>
      <c r="CA1315" s="146">
        <f t="shared" si="2070"/>
        <v>8</v>
      </c>
      <c r="CB1315" s="146">
        <f t="shared" si="2071"/>
        <v>8</v>
      </c>
      <c r="CC1315" s="146">
        <f t="shared" si="2072"/>
        <v>8</v>
      </c>
      <c r="CD1315" s="146">
        <f t="shared" si="2073"/>
        <v>8</v>
      </c>
      <c r="CE1315" s="146">
        <f t="shared" si="2074"/>
        <v>8</v>
      </c>
      <c r="CF1315" s="146">
        <f t="shared" si="2075"/>
        <v>8</v>
      </c>
      <c r="CG1315" s="146">
        <f t="shared" si="2076"/>
        <v>8</v>
      </c>
      <c r="CH1315" s="146">
        <f t="shared" si="2077"/>
        <v>8</v>
      </c>
      <c r="CI1315" s="146">
        <f t="shared" si="2078"/>
        <v>0</v>
      </c>
      <c r="CJ1315" s="146">
        <f t="shared" si="2079"/>
        <v>0</v>
      </c>
      <c r="CK1315" s="146">
        <f t="shared" si="2080"/>
        <v>0</v>
      </c>
      <c r="CL1315" s="146">
        <f t="shared" si="2081"/>
        <v>0</v>
      </c>
      <c r="CM1315" s="146">
        <f t="shared" si="2082"/>
        <v>0</v>
      </c>
      <c r="CN1315" s="146">
        <f t="shared" si="2083"/>
        <v>0</v>
      </c>
      <c r="CO1315" s="146">
        <f t="shared" si="2084"/>
        <v>0</v>
      </c>
      <c r="CP1315" s="146">
        <f t="shared" si="2085"/>
        <v>0</v>
      </c>
      <c r="CQ1315" s="146">
        <f t="shared" si="2086"/>
        <v>0</v>
      </c>
      <c r="CR1315" s="146">
        <f t="shared" si="2087"/>
        <v>0</v>
      </c>
      <c r="CS1315" s="146">
        <f t="shared" si="2088"/>
        <v>0</v>
      </c>
      <c r="CT1315" s="146">
        <f t="shared" si="2089"/>
        <v>0</v>
      </c>
      <c r="CU1315" s="146">
        <f t="shared" si="2090"/>
        <v>0</v>
      </c>
      <c r="CV1315" s="146">
        <f t="shared" si="2091"/>
        <v>0</v>
      </c>
      <c r="CW1315" s="146">
        <f t="shared" si="2092"/>
        <v>0</v>
      </c>
      <c r="CX1315" s="146">
        <f t="shared" si="2093"/>
        <v>0</v>
      </c>
      <c r="CY1315" s="146">
        <f t="shared" si="2094"/>
        <v>0</v>
      </c>
      <c r="CZ1315" s="146">
        <f t="shared" si="2095"/>
        <v>0</v>
      </c>
      <c r="DA1315" s="146">
        <f t="shared" si="2096"/>
        <v>0</v>
      </c>
      <c r="DB1315" s="146">
        <f t="shared" si="2097"/>
        <v>0</v>
      </c>
      <c r="DC1315" s="146">
        <f t="shared" si="2098"/>
        <v>0</v>
      </c>
      <c r="DD1315" s="146">
        <f t="shared" si="2099"/>
        <v>0</v>
      </c>
      <c r="DE1315" s="146">
        <f t="shared" si="2100"/>
        <v>0</v>
      </c>
      <c r="DF1315" s="146">
        <f t="shared" si="2101"/>
        <v>0</v>
      </c>
      <c r="DG1315" s="146">
        <f t="shared" si="2102"/>
        <v>0</v>
      </c>
      <c r="DH1315" s="146">
        <f t="shared" si="2103"/>
        <v>0</v>
      </c>
      <c r="DI1315" s="146">
        <f t="shared" si="2104"/>
        <v>0</v>
      </c>
      <c r="DJ1315" s="146">
        <f t="shared" si="2105"/>
        <v>0</v>
      </c>
      <c r="DK1315" s="146">
        <f t="shared" si="2106"/>
        <v>0</v>
      </c>
      <c r="DL1315" s="146">
        <f t="shared" si="2107"/>
        <v>0</v>
      </c>
      <c r="DM1315" s="146">
        <f t="shared" si="2108"/>
        <v>0</v>
      </c>
      <c r="DN1315" s="65">
        <f t="shared" si="2126"/>
        <v>120</v>
      </c>
      <c r="DO1315" s="57">
        <f t="shared" si="2127"/>
        <v>120</v>
      </c>
      <c r="DP1315" s="57" t="str">
        <f t="shared" si="2117"/>
        <v/>
      </c>
      <c r="DQ1315" s="58" t="str">
        <f t="shared" si="2118"/>
        <v/>
      </c>
      <c r="DR1315" s="1">
        <f t="shared" si="2128"/>
        <v>1</v>
      </c>
      <c r="DS1315" s="168" t="e">
        <f>IF(AND(DR1315=#REF!,BL1315=#REF!),'Tiến độ'!D1315,"")</f>
        <v>#REF!</v>
      </c>
    </row>
    <row r="1316" spans="1:123" ht="11.25" customHeight="1">
      <c r="A1316" s="309" t="str">
        <f>IF(B1316="","",MAX($A$7:A1315)+1)</f>
        <v/>
      </c>
      <c r="B1316" s="312"/>
      <c r="C1316" s="254" t="s">
        <v>886</v>
      </c>
      <c r="D1316" s="102" t="s">
        <v>887</v>
      </c>
      <c r="E1316" s="103">
        <v>3</v>
      </c>
      <c r="F1316" s="104">
        <v>45</v>
      </c>
      <c r="G1316" s="105"/>
      <c r="H1316" s="106">
        <f t="shared" si="2129"/>
        <v>4</v>
      </c>
      <c r="I1316" s="107">
        <f t="shared" si="2130"/>
        <v>0</v>
      </c>
      <c r="J1316" s="28"/>
      <c r="K1316" s="108"/>
      <c r="L1316" s="109"/>
      <c r="M1316" s="109"/>
      <c r="N1316" s="110"/>
      <c r="O1316" s="108"/>
      <c r="P1316" s="109"/>
      <c r="Q1316" s="109">
        <v>3</v>
      </c>
      <c r="R1316" s="110">
        <v>3</v>
      </c>
      <c r="S1316" s="108">
        <v>3</v>
      </c>
      <c r="T1316" s="109">
        <v>3</v>
      </c>
      <c r="U1316" s="109">
        <v>3</v>
      </c>
      <c r="V1316" s="109">
        <v>3</v>
      </c>
      <c r="W1316" s="110">
        <v>3</v>
      </c>
      <c r="X1316" s="108">
        <v>3</v>
      </c>
      <c r="Y1316" s="109">
        <v>3</v>
      </c>
      <c r="Z1316" s="109">
        <v>3</v>
      </c>
      <c r="AA1316" s="110">
        <v>3</v>
      </c>
      <c r="AB1316" s="108">
        <v>3</v>
      </c>
      <c r="AC1316" s="109">
        <v>3</v>
      </c>
      <c r="AD1316" s="109">
        <v>3</v>
      </c>
      <c r="AE1316" s="110">
        <v>3</v>
      </c>
      <c r="AF1316" s="108" t="s">
        <v>163</v>
      </c>
      <c r="AG1316" s="109" t="s">
        <v>163</v>
      </c>
      <c r="AH1316" s="109" t="s">
        <v>163</v>
      </c>
      <c r="AI1316" s="362"/>
      <c r="AJ1316" s="363"/>
      <c r="AK1316" s="108" t="s">
        <v>166</v>
      </c>
      <c r="AL1316" s="109"/>
      <c r="AM1316" s="109"/>
      <c r="AN1316" s="110"/>
      <c r="AO1316" s="108"/>
      <c r="AP1316" s="109"/>
      <c r="AQ1316" s="109"/>
      <c r="AR1316" s="110"/>
      <c r="AS1316" s="111"/>
      <c r="AT1316" s="109"/>
      <c r="AU1316" s="109"/>
      <c r="AV1316" s="112"/>
      <c r="AW1316" s="108"/>
      <c r="AX1316" s="109"/>
      <c r="AY1316" s="109"/>
      <c r="AZ1316" s="109"/>
      <c r="BA1316" s="110"/>
      <c r="BB1316" s="111"/>
      <c r="BC1316" s="109"/>
      <c r="BD1316" s="109"/>
      <c r="BE1316" s="321"/>
      <c r="BF1316" s="322"/>
      <c r="BG1316" s="322"/>
      <c r="BH1316" s="322"/>
      <c r="BI1316" s="322"/>
      <c r="BJ1316" s="323"/>
      <c r="BK1316" s="48" t="s">
        <v>1077</v>
      </c>
      <c r="BL1316" s="48" t="s">
        <v>48</v>
      </c>
      <c r="BN1316" s="146">
        <f t="shared" si="2109"/>
        <v>0</v>
      </c>
      <c r="BO1316" s="146">
        <f t="shared" si="2058"/>
        <v>0</v>
      </c>
      <c r="BP1316" s="146">
        <f t="shared" si="2059"/>
        <v>0</v>
      </c>
      <c r="BQ1316" s="146">
        <f t="shared" si="2060"/>
        <v>0</v>
      </c>
      <c r="BR1316" s="146">
        <f t="shared" si="2061"/>
        <v>0</v>
      </c>
      <c r="BS1316" s="146">
        <f t="shared" si="2062"/>
        <v>0</v>
      </c>
      <c r="BT1316" s="146">
        <f t="shared" si="2063"/>
        <v>12</v>
      </c>
      <c r="BU1316" s="146">
        <f t="shared" si="2064"/>
        <v>12</v>
      </c>
      <c r="BV1316" s="146">
        <f t="shared" si="2065"/>
        <v>12</v>
      </c>
      <c r="BW1316" s="146">
        <f t="shared" si="2066"/>
        <v>12</v>
      </c>
      <c r="BX1316" s="146">
        <f t="shared" si="2067"/>
        <v>12</v>
      </c>
      <c r="BY1316" s="146">
        <f t="shared" si="2068"/>
        <v>12</v>
      </c>
      <c r="BZ1316" s="146">
        <f t="shared" si="2069"/>
        <v>12</v>
      </c>
      <c r="CA1316" s="146">
        <f t="shared" si="2070"/>
        <v>12</v>
      </c>
      <c r="CB1316" s="146">
        <f t="shared" si="2071"/>
        <v>12</v>
      </c>
      <c r="CC1316" s="146">
        <f t="shared" si="2072"/>
        <v>12</v>
      </c>
      <c r="CD1316" s="146">
        <f t="shared" si="2073"/>
        <v>12</v>
      </c>
      <c r="CE1316" s="146">
        <f t="shared" si="2074"/>
        <v>12</v>
      </c>
      <c r="CF1316" s="146">
        <f t="shared" si="2075"/>
        <v>12</v>
      </c>
      <c r="CG1316" s="146">
        <f t="shared" si="2076"/>
        <v>12</v>
      </c>
      <c r="CH1316" s="146">
        <f t="shared" si="2077"/>
        <v>12</v>
      </c>
      <c r="CI1316" s="146">
        <f t="shared" si="2078"/>
        <v>0</v>
      </c>
      <c r="CJ1316" s="146">
        <f t="shared" si="2079"/>
        <v>0</v>
      </c>
      <c r="CK1316" s="146">
        <f t="shared" si="2080"/>
        <v>0</v>
      </c>
      <c r="CL1316" s="146">
        <f t="shared" si="2081"/>
        <v>0</v>
      </c>
      <c r="CM1316" s="146">
        <f t="shared" si="2082"/>
        <v>0</v>
      </c>
      <c r="CN1316" s="146">
        <f t="shared" si="2083"/>
        <v>0</v>
      </c>
      <c r="CO1316" s="146">
        <f t="shared" si="2084"/>
        <v>0</v>
      </c>
      <c r="CP1316" s="146">
        <f t="shared" si="2085"/>
        <v>0</v>
      </c>
      <c r="CQ1316" s="146">
        <f t="shared" si="2086"/>
        <v>0</v>
      </c>
      <c r="CR1316" s="146">
        <f t="shared" si="2087"/>
        <v>0</v>
      </c>
      <c r="CS1316" s="146">
        <f t="shared" si="2088"/>
        <v>0</v>
      </c>
      <c r="CT1316" s="146">
        <f t="shared" si="2089"/>
        <v>0</v>
      </c>
      <c r="CU1316" s="146">
        <f t="shared" si="2090"/>
        <v>0</v>
      </c>
      <c r="CV1316" s="146">
        <f t="shared" si="2091"/>
        <v>0</v>
      </c>
      <c r="CW1316" s="146">
        <f t="shared" si="2092"/>
        <v>0</v>
      </c>
      <c r="CX1316" s="146">
        <f t="shared" si="2093"/>
        <v>0</v>
      </c>
      <c r="CY1316" s="146">
        <f t="shared" si="2094"/>
        <v>0</v>
      </c>
      <c r="CZ1316" s="146">
        <f t="shared" si="2095"/>
        <v>0</v>
      </c>
      <c r="DA1316" s="146">
        <f t="shared" si="2096"/>
        <v>0</v>
      </c>
      <c r="DB1316" s="146">
        <f t="shared" si="2097"/>
        <v>0</v>
      </c>
      <c r="DC1316" s="146">
        <f t="shared" si="2098"/>
        <v>0</v>
      </c>
      <c r="DD1316" s="146">
        <f t="shared" si="2099"/>
        <v>0</v>
      </c>
      <c r="DE1316" s="146">
        <f t="shared" si="2100"/>
        <v>0</v>
      </c>
      <c r="DF1316" s="146">
        <f t="shared" si="2101"/>
        <v>0</v>
      </c>
      <c r="DG1316" s="146">
        <f t="shared" si="2102"/>
        <v>0</v>
      </c>
      <c r="DH1316" s="146">
        <f t="shared" si="2103"/>
        <v>0</v>
      </c>
      <c r="DI1316" s="146">
        <f t="shared" si="2104"/>
        <v>0</v>
      </c>
      <c r="DJ1316" s="146">
        <f t="shared" si="2105"/>
        <v>0</v>
      </c>
      <c r="DK1316" s="146">
        <f t="shared" si="2106"/>
        <v>0</v>
      </c>
      <c r="DL1316" s="146">
        <f t="shared" si="2107"/>
        <v>0</v>
      </c>
      <c r="DM1316" s="146">
        <f t="shared" si="2108"/>
        <v>0</v>
      </c>
      <c r="DN1316" s="65">
        <f t="shared" si="2126"/>
        <v>180</v>
      </c>
      <c r="DO1316" s="57">
        <f t="shared" si="2127"/>
        <v>180</v>
      </c>
      <c r="DP1316" s="57" t="str">
        <f t="shared" si="2117"/>
        <v/>
      </c>
      <c r="DQ1316" s="58" t="str">
        <f t="shared" si="2118"/>
        <v/>
      </c>
      <c r="DR1316" s="1">
        <f t="shared" si="2128"/>
        <v>1</v>
      </c>
      <c r="DS1316" s="168" t="e">
        <f>IF(AND(DR1316=#REF!,BL1316=#REF!),'Tiến độ'!D1316,"")</f>
        <v>#REF!</v>
      </c>
    </row>
    <row r="1317" spans="1:123" ht="11.25" customHeight="1">
      <c r="A1317" s="309" t="str">
        <f>IF(B1317="","",MAX($A$7:A1316)+1)</f>
        <v/>
      </c>
      <c r="B1317" s="312"/>
      <c r="C1317" s="254" t="s">
        <v>527</v>
      </c>
      <c r="D1317" s="102" t="s">
        <v>528</v>
      </c>
      <c r="E1317" s="103">
        <v>2</v>
      </c>
      <c r="F1317" s="104">
        <v>30</v>
      </c>
      <c r="G1317" s="105"/>
      <c r="H1317" s="106">
        <f t="shared" si="2129"/>
        <v>4</v>
      </c>
      <c r="I1317" s="107">
        <f t="shared" si="2130"/>
        <v>0</v>
      </c>
      <c r="J1317" s="28"/>
      <c r="K1317" s="108"/>
      <c r="L1317" s="109"/>
      <c r="M1317" s="109"/>
      <c r="N1317" s="110"/>
      <c r="O1317" s="108"/>
      <c r="P1317" s="109"/>
      <c r="Q1317" s="109">
        <v>2</v>
      </c>
      <c r="R1317" s="110">
        <v>2</v>
      </c>
      <c r="S1317" s="108">
        <v>2</v>
      </c>
      <c r="T1317" s="109">
        <v>2</v>
      </c>
      <c r="U1317" s="109">
        <v>2</v>
      </c>
      <c r="V1317" s="109">
        <v>2</v>
      </c>
      <c r="W1317" s="110">
        <v>2</v>
      </c>
      <c r="X1317" s="108">
        <v>2</v>
      </c>
      <c r="Y1317" s="109">
        <v>2</v>
      </c>
      <c r="Z1317" s="109">
        <v>2</v>
      </c>
      <c r="AA1317" s="110">
        <v>2</v>
      </c>
      <c r="AB1317" s="108">
        <v>2</v>
      </c>
      <c r="AC1317" s="109">
        <v>2</v>
      </c>
      <c r="AD1317" s="109">
        <v>2</v>
      </c>
      <c r="AE1317" s="110">
        <v>2</v>
      </c>
      <c r="AF1317" s="108" t="s">
        <v>163</v>
      </c>
      <c r="AG1317" s="109" t="s">
        <v>163</v>
      </c>
      <c r="AH1317" s="109" t="s">
        <v>163</v>
      </c>
      <c r="AI1317" s="362"/>
      <c r="AJ1317" s="363"/>
      <c r="AK1317" s="108" t="s">
        <v>166</v>
      </c>
      <c r="AL1317" s="109"/>
      <c r="AM1317" s="109"/>
      <c r="AN1317" s="110"/>
      <c r="AO1317" s="108"/>
      <c r="AP1317" s="109"/>
      <c r="AQ1317" s="109"/>
      <c r="AR1317" s="110"/>
      <c r="AS1317" s="111"/>
      <c r="AT1317" s="109"/>
      <c r="AU1317" s="109"/>
      <c r="AV1317" s="112"/>
      <c r="AW1317" s="108"/>
      <c r="AX1317" s="109"/>
      <c r="AY1317" s="109"/>
      <c r="AZ1317" s="109"/>
      <c r="BA1317" s="110"/>
      <c r="BB1317" s="111"/>
      <c r="BC1317" s="109"/>
      <c r="BD1317" s="109"/>
      <c r="BE1317" s="321"/>
      <c r="BF1317" s="322"/>
      <c r="BG1317" s="322"/>
      <c r="BH1317" s="322"/>
      <c r="BI1317" s="322"/>
      <c r="BJ1317" s="323"/>
      <c r="BK1317" s="48" t="s">
        <v>1077</v>
      </c>
      <c r="BL1317" s="48" t="s">
        <v>47</v>
      </c>
      <c r="BN1317" s="146">
        <f t="shared" si="2109"/>
        <v>0</v>
      </c>
      <c r="BO1317" s="146">
        <f t="shared" si="2058"/>
        <v>0</v>
      </c>
      <c r="BP1317" s="146">
        <f t="shared" si="2059"/>
        <v>0</v>
      </c>
      <c r="BQ1317" s="146">
        <f t="shared" si="2060"/>
        <v>0</v>
      </c>
      <c r="BR1317" s="146">
        <f t="shared" si="2061"/>
        <v>0</v>
      </c>
      <c r="BS1317" s="146">
        <f t="shared" si="2062"/>
        <v>0</v>
      </c>
      <c r="BT1317" s="146">
        <f t="shared" si="2063"/>
        <v>8</v>
      </c>
      <c r="BU1317" s="146">
        <f t="shared" si="2064"/>
        <v>8</v>
      </c>
      <c r="BV1317" s="146">
        <f t="shared" si="2065"/>
        <v>8</v>
      </c>
      <c r="BW1317" s="146">
        <f t="shared" si="2066"/>
        <v>8</v>
      </c>
      <c r="BX1317" s="146">
        <f t="shared" si="2067"/>
        <v>8</v>
      </c>
      <c r="BY1317" s="146">
        <f t="shared" si="2068"/>
        <v>8</v>
      </c>
      <c r="BZ1317" s="146">
        <f t="shared" si="2069"/>
        <v>8</v>
      </c>
      <c r="CA1317" s="146">
        <f t="shared" si="2070"/>
        <v>8</v>
      </c>
      <c r="CB1317" s="146">
        <f t="shared" si="2071"/>
        <v>8</v>
      </c>
      <c r="CC1317" s="146">
        <f t="shared" si="2072"/>
        <v>8</v>
      </c>
      <c r="CD1317" s="146">
        <f t="shared" si="2073"/>
        <v>8</v>
      </c>
      <c r="CE1317" s="146">
        <f t="shared" si="2074"/>
        <v>8</v>
      </c>
      <c r="CF1317" s="146">
        <f t="shared" si="2075"/>
        <v>8</v>
      </c>
      <c r="CG1317" s="146">
        <f t="shared" si="2076"/>
        <v>8</v>
      </c>
      <c r="CH1317" s="146">
        <f t="shared" si="2077"/>
        <v>8</v>
      </c>
      <c r="CI1317" s="146">
        <f t="shared" si="2078"/>
        <v>0</v>
      </c>
      <c r="CJ1317" s="146">
        <f t="shared" si="2079"/>
        <v>0</v>
      </c>
      <c r="CK1317" s="146">
        <f t="shared" si="2080"/>
        <v>0</v>
      </c>
      <c r="CL1317" s="146">
        <f t="shared" si="2081"/>
        <v>0</v>
      </c>
      <c r="CM1317" s="146">
        <f t="shared" si="2082"/>
        <v>0</v>
      </c>
      <c r="CN1317" s="146">
        <f t="shared" si="2083"/>
        <v>0</v>
      </c>
      <c r="CO1317" s="146">
        <f t="shared" si="2084"/>
        <v>0</v>
      </c>
      <c r="CP1317" s="146">
        <f t="shared" si="2085"/>
        <v>0</v>
      </c>
      <c r="CQ1317" s="146">
        <f t="shared" si="2086"/>
        <v>0</v>
      </c>
      <c r="CR1317" s="146">
        <f t="shared" si="2087"/>
        <v>0</v>
      </c>
      <c r="CS1317" s="146">
        <f t="shared" si="2088"/>
        <v>0</v>
      </c>
      <c r="CT1317" s="146">
        <f t="shared" si="2089"/>
        <v>0</v>
      </c>
      <c r="CU1317" s="146">
        <f t="shared" si="2090"/>
        <v>0</v>
      </c>
      <c r="CV1317" s="146">
        <f t="shared" si="2091"/>
        <v>0</v>
      </c>
      <c r="CW1317" s="146">
        <f t="shared" si="2092"/>
        <v>0</v>
      </c>
      <c r="CX1317" s="146">
        <f t="shared" si="2093"/>
        <v>0</v>
      </c>
      <c r="CY1317" s="146">
        <f t="shared" si="2094"/>
        <v>0</v>
      </c>
      <c r="CZ1317" s="146">
        <f t="shared" si="2095"/>
        <v>0</v>
      </c>
      <c r="DA1317" s="146">
        <f t="shared" si="2096"/>
        <v>0</v>
      </c>
      <c r="DB1317" s="146">
        <f t="shared" si="2097"/>
        <v>0</v>
      </c>
      <c r="DC1317" s="146">
        <f t="shared" si="2098"/>
        <v>0</v>
      </c>
      <c r="DD1317" s="146">
        <f t="shared" si="2099"/>
        <v>0</v>
      </c>
      <c r="DE1317" s="146">
        <f t="shared" si="2100"/>
        <v>0</v>
      </c>
      <c r="DF1317" s="146">
        <f t="shared" si="2101"/>
        <v>0</v>
      </c>
      <c r="DG1317" s="146">
        <f t="shared" si="2102"/>
        <v>0</v>
      </c>
      <c r="DH1317" s="146">
        <f t="shared" si="2103"/>
        <v>0</v>
      </c>
      <c r="DI1317" s="146">
        <f t="shared" si="2104"/>
        <v>0</v>
      </c>
      <c r="DJ1317" s="146">
        <f t="shared" si="2105"/>
        <v>0</v>
      </c>
      <c r="DK1317" s="146">
        <f t="shared" si="2106"/>
        <v>0</v>
      </c>
      <c r="DL1317" s="146">
        <f t="shared" si="2107"/>
        <v>0</v>
      </c>
      <c r="DM1317" s="146">
        <f t="shared" si="2108"/>
        <v>0</v>
      </c>
      <c r="DN1317" s="65">
        <f t="shared" si="2126"/>
        <v>120</v>
      </c>
      <c r="DO1317" s="57">
        <f t="shared" si="2127"/>
        <v>120</v>
      </c>
      <c r="DP1317" s="57" t="str">
        <f t="shared" si="2117"/>
        <v/>
      </c>
      <c r="DQ1317" s="58" t="str">
        <f t="shared" si="2118"/>
        <v/>
      </c>
      <c r="DR1317" s="1">
        <f t="shared" si="2128"/>
        <v>1</v>
      </c>
      <c r="DS1317" s="168" t="e">
        <f>IF(AND(DR1317=#REF!,BL1317=#REF!),'Tiến độ'!D1317,"")</f>
        <v>#REF!</v>
      </c>
    </row>
    <row r="1318" spans="1:123" ht="11.25" customHeight="1">
      <c r="A1318" s="309"/>
      <c r="B1318" s="312"/>
      <c r="C1318" s="254" t="s">
        <v>11956</v>
      </c>
      <c r="D1318" s="102" t="s">
        <v>11958</v>
      </c>
      <c r="E1318" s="103">
        <v>3</v>
      </c>
      <c r="F1318" s="104">
        <v>45</v>
      </c>
      <c r="G1318" s="105"/>
      <c r="H1318" s="106"/>
      <c r="I1318" s="107"/>
      <c r="J1318" s="28"/>
      <c r="K1318" s="108"/>
      <c r="L1318" s="109"/>
      <c r="M1318" s="109"/>
      <c r="N1318" s="110"/>
      <c r="O1318" s="108"/>
      <c r="P1318" s="109"/>
      <c r="Q1318" s="109">
        <v>3</v>
      </c>
      <c r="R1318" s="110">
        <v>3</v>
      </c>
      <c r="S1318" s="108">
        <v>3</v>
      </c>
      <c r="T1318" s="109">
        <v>3</v>
      </c>
      <c r="U1318" s="109">
        <v>3</v>
      </c>
      <c r="V1318" s="109">
        <v>3</v>
      </c>
      <c r="W1318" s="110">
        <v>3</v>
      </c>
      <c r="X1318" s="108">
        <v>3</v>
      </c>
      <c r="Y1318" s="109">
        <v>3</v>
      </c>
      <c r="Z1318" s="109">
        <v>3</v>
      </c>
      <c r="AA1318" s="110">
        <v>3</v>
      </c>
      <c r="AB1318" s="108">
        <v>3</v>
      </c>
      <c r="AC1318" s="109">
        <v>3</v>
      </c>
      <c r="AD1318" s="109">
        <v>3</v>
      </c>
      <c r="AE1318" s="110">
        <v>3</v>
      </c>
      <c r="AF1318" s="108"/>
      <c r="AG1318" s="109"/>
      <c r="AH1318" s="109"/>
      <c r="AI1318" s="362"/>
      <c r="AJ1318" s="363"/>
      <c r="AK1318" s="108" t="s">
        <v>166</v>
      </c>
      <c r="AL1318" s="109"/>
      <c r="AM1318" s="109"/>
      <c r="AN1318" s="110"/>
      <c r="AO1318" s="108"/>
      <c r="AP1318" s="109"/>
      <c r="AQ1318" s="109"/>
      <c r="AR1318" s="110"/>
      <c r="AS1318" s="111"/>
      <c r="AT1318" s="109"/>
      <c r="AU1318" s="109"/>
      <c r="AV1318" s="112"/>
      <c r="AW1318" s="108"/>
      <c r="AX1318" s="109"/>
      <c r="AY1318" s="109"/>
      <c r="AZ1318" s="109"/>
      <c r="BA1318" s="110"/>
      <c r="BB1318" s="111"/>
      <c r="BC1318" s="109"/>
      <c r="BD1318" s="109"/>
      <c r="BE1318" s="321"/>
      <c r="BF1318" s="322"/>
      <c r="BG1318" s="322"/>
      <c r="BH1318" s="322"/>
      <c r="BI1318" s="322"/>
      <c r="BJ1318" s="323"/>
      <c r="BK1318" s="48"/>
      <c r="BL1318" s="48"/>
      <c r="BN1318" s="146">
        <f t="shared" si="2109"/>
        <v>0</v>
      </c>
      <c r="BO1318" s="146">
        <f t="shared" si="2058"/>
        <v>0</v>
      </c>
      <c r="BP1318" s="146">
        <f t="shared" si="2059"/>
        <v>0</v>
      </c>
      <c r="BQ1318" s="146">
        <f t="shared" si="2060"/>
        <v>0</v>
      </c>
      <c r="BR1318" s="146">
        <f t="shared" si="2061"/>
        <v>0</v>
      </c>
      <c r="BS1318" s="146">
        <f t="shared" si="2062"/>
        <v>0</v>
      </c>
      <c r="BT1318" s="146">
        <f t="shared" si="2063"/>
        <v>0</v>
      </c>
      <c r="BU1318" s="146">
        <f t="shared" si="2064"/>
        <v>0</v>
      </c>
      <c r="BV1318" s="146">
        <f t="shared" si="2065"/>
        <v>0</v>
      </c>
      <c r="BW1318" s="146">
        <f t="shared" si="2066"/>
        <v>0</v>
      </c>
      <c r="BX1318" s="146">
        <f t="shared" si="2067"/>
        <v>0</v>
      </c>
      <c r="BY1318" s="146">
        <f t="shared" si="2068"/>
        <v>0</v>
      </c>
      <c r="BZ1318" s="146">
        <f t="shared" si="2069"/>
        <v>0</v>
      </c>
      <c r="CA1318" s="146">
        <f t="shared" si="2070"/>
        <v>0</v>
      </c>
      <c r="CB1318" s="146">
        <f t="shared" si="2071"/>
        <v>0</v>
      </c>
      <c r="CC1318" s="146">
        <f t="shared" si="2072"/>
        <v>0</v>
      </c>
      <c r="CD1318" s="146">
        <f t="shared" si="2073"/>
        <v>0</v>
      </c>
      <c r="CE1318" s="146">
        <f t="shared" si="2074"/>
        <v>0</v>
      </c>
      <c r="CF1318" s="146">
        <f t="shared" si="2075"/>
        <v>0</v>
      </c>
      <c r="CG1318" s="146">
        <f t="shared" si="2076"/>
        <v>0</v>
      </c>
      <c r="CH1318" s="146">
        <f t="shared" si="2077"/>
        <v>0</v>
      </c>
      <c r="CI1318" s="146">
        <f t="shared" si="2078"/>
        <v>0</v>
      </c>
      <c r="CJ1318" s="146">
        <f t="shared" si="2079"/>
        <v>0</v>
      </c>
      <c r="CK1318" s="146">
        <f t="shared" si="2080"/>
        <v>0</v>
      </c>
      <c r="CL1318" s="146">
        <f t="shared" si="2081"/>
        <v>0</v>
      </c>
      <c r="CM1318" s="146">
        <f t="shared" si="2082"/>
        <v>0</v>
      </c>
      <c r="CN1318" s="146">
        <f t="shared" si="2083"/>
        <v>0</v>
      </c>
      <c r="CO1318" s="146">
        <f t="shared" si="2084"/>
        <v>0</v>
      </c>
      <c r="CP1318" s="146">
        <f t="shared" si="2085"/>
        <v>0</v>
      </c>
      <c r="CQ1318" s="146">
        <f t="shared" si="2086"/>
        <v>0</v>
      </c>
      <c r="CR1318" s="146">
        <f t="shared" si="2087"/>
        <v>0</v>
      </c>
      <c r="CS1318" s="146">
        <f t="shared" si="2088"/>
        <v>0</v>
      </c>
      <c r="CT1318" s="146">
        <f t="shared" si="2089"/>
        <v>0</v>
      </c>
      <c r="CU1318" s="146">
        <f t="shared" si="2090"/>
        <v>0</v>
      </c>
      <c r="CV1318" s="146">
        <f t="shared" si="2091"/>
        <v>0</v>
      </c>
      <c r="CW1318" s="146">
        <f t="shared" si="2092"/>
        <v>0</v>
      </c>
      <c r="CX1318" s="146">
        <f t="shared" si="2093"/>
        <v>0</v>
      </c>
      <c r="CY1318" s="146">
        <f t="shared" si="2094"/>
        <v>0</v>
      </c>
      <c r="CZ1318" s="146">
        <f t="shared" si="2095"/>
        <v>0</v>
      </c>
      <c r="DA1318" s="146">
        <f t="shared" si="2096"/>
        <v>0</v>
      </c>
      <c r="DB1318" s="146">
        <f t="shared" si="2097"/>
        <v>0</v>
      </c>
      <c r="DC1318" s="146">
        <f t="shared" si="2098"/>
        <v>0</v>
      </c>
      <c r="DD1318" s="146">
        <f t="shared" si="2099"/>
        <v>0</v>
      </c>
      <c r="DE1318" s="146">
        <f t="shared" si="2100"/>
        <v>0</v>
      </c>
      <c r="DF1318" s="146">
        <f t="shared" si="2101"/>
        <v>0</v>
      </c>
      <c r="DG1318" s="146">
        <f t="shared" si="2102"/>
        <v>0</v>
      </c>
      <c r="DH1318" s="146">
        <f t="shared" si="2103"/>
        <v>0</v>
      </c>
      <c r="DI1318" s="146">
        <f t="shared" si="2104"/>
        <v>0</v>
      </c>
      <c r="DJ1318" s="146">
        <f t="shared" si="2105"/>
        <v>0</v>
      </c>
      <c r="DK1318" s="146">
        <f t="shared" si="2106"/>
        <v>0</v>
      </c>
      <c r="DL1318" s="146">
        <f t="shared" si="2107"/>
        <v>0</v>
      </c>
      <c r="DM1318" s="146">
        <f t="shared" si="2108"/>
        <v>0</v>
      </c>
      <c r="DN1318" s="65"/>
      <c r="DO1318" s="57"/>
      <c r="DP1318" s="57"/>
      <c r="DQ1318" s="58"/>
      <c r="DS1318" s="168" t="e">
        <f>IF(AND(DR1318=#REF!,BL1318=#REF!),'Tiến độ'!D1318,"")</f>
        <v>#REF!</v>
      </c>
    </row>
    <row r="1319" spans="1:123" ht="11.25" customHeight="1">
      <c r="A1319" s="309"/>
      <c r="B1319" s="312"/>
      <c r="C1319" s="254" t="s">
        <v>11957</v>
      </c>
      <c r="D1319" s="102" t="s">
        <v>11959</v>
      </c>
      <c r="E1319" s="103">
        <v>2</v>
      </c>
      <c r="F1319" s="104">
        <v>30</v>
      </c>
      <c r="G1319" s="105"/>
      <c r="H1319" s="106"/>
      <c r="I1319" s="107"/>
      <c r="J1319" s="28"/>
      <c r="K1319" s="108"/>
      <c r="L1319" s="109"/>
      <c r="M1319" s="109"/>
      <c r="N1319" s="110"/>
      <c r="O1319" s="108"/>
      <c r="P1319" s="109"/>
      <c r="Q1319" s="109">
        <v>2</v>
      </c>
      <c r="R1319" s="110">
        <v>2</v>
      </c>
      <c r="S1319" s="108">
        <v>2</v>
      </c>
      <c r="T1319" s="109">
        <v>2</v>
      </c>
      <c r="U1319" s="109">
        <v>2</v>
      </c>
      <c r="V1319" s="109">
        <v>2</v>
      </c>
      <c r="W1319" s="110">
        <v>2</v>
      </c>
      <c r="X1319" s="108">
        <v>2</v>
      </c>
      <c r="Y1319" s="109">
        <v>2</v>
      </c>
      <c r="Z1319" s="109">
        <v>2</v>
      </c>
      <c r="AA1319" s="110">
        <v>2</v>
      </c>
      <c r="AB1319" s="108">
        <v>2</v>
      </c>
      <c r="AC1319" s="109">
        <v>2</v>
      </c>
      <c r="AD1319" s="109">
        <v>2</v>
      </c>
      <c r="AE1319" s="110">
        <v>2</v>
      </c>
      <c r="AF1319" s="108"/>
      <c r="AG1319" s="109"/>
      <c r="AH1319" s="109"/>
      <c r="AI1319" s="362"/>
      <c r="AJ1319" s="363"/>
      <c r="AK1319" s="108" t="s">
        <v>166</v>
      </c>
      <c r="AL1319" s="109"/>
      <c r="AM1319" s="109"/>
      <c r="AN1319" s="110"/>
      <c r="AO1319" s="108"/>
      <c r="AP1319" s="109"/>
      <c r="AQ1319" s="109"/>
      <c r="AR1319" s="110"/>
      <c r="AS1319" s="111"/>
      <c r="AT1319" s="109"/>
      <c r="AU1319" s="109"/>
      <c r="AV1319" s="112"/>
      <c r="AW1319" s="108"/>
      <c r="AX1319" s="109"/>
      <c r="AY1319" s="109"/>
      <c r="AZ1319" s="109"/>
      <c r="BA1319" s="110"/>
      <c r="BB1319" s="111"/>
      <c r="BC1319" s="109"/>
      <c r="BD1319" s="109"/>
      <c r="BE1319" s="321"/>
      <c r="BF1319" s="322"/>
      <c r="BG1319" s="322"/>
      <c r="BH1319" s="322"/>
      <c r="BI1319" s="322"/>
      <c r="BJ1319" s="323"/>
      <c r="BK1319" s="48"/>
      <c r="BL1319" s="48"/>
      <c r="BN1319" s="146">
        <f t="shared" si="2109"/>
        <v>0</v>
      </c>
      <c r="BO1319" s="146">
        <f t="shared" si="2058"/>
        <v>0</v>
      </c>
      <c r="BP1319" s="146">
        <f t="shared" si="2059"/>
        <v>0</v>
      </c>
      <c r="BQ1319" s="146">
        <f t="shared" si="2060"/>
        <v>0</v>
      </c>
      <c r="BR1319" s="146">
        <f t="shared" si="2061"/>
        <v>0</v>
      </c>
      <c r="BS1319" s="146">
        <f t="shared" si="2062"/>
        <v>0</v>
      </c>
      <c r="BT1319" s="146">
        <f t="shared" si="2063"/>
        <v>0</v>
      </c>
      <c r="BU1319" s="146">
        <f t="shared" si="2064"/>
        <v>0</v>
      </c>
      <c r="BV1319" s="146">
        <f t="shared" si="2065"/>
        <v>0</v>
      </c>
      <c r="BW1319" s="146">
        <f t="shared" si="2066"/>
        <v>0</v>
      </c>
      <c r="BX1319" s="146">
        <f t="shared" si="2067"/>
        <v>0</v>
      </c>
      <c r="BY1319" s="146">
        <f t="shared" si="2068"/>
        <v>0</v>
      </c>
      <c r="BZ1319" s="146">
        <f t="shared" si="2069"/>
        <v>0</v>
      </c>
      <c r="CA1319" s="146">
        <f t="shared" si="2070"/>
        <v>0</v>
      </c>
      <c r="CB1319" s="146">
        <f t="shared" si="2071"/>
        <v>0</v>
      </c>
      <c r="CC1319" s="146">
        <f t="shared" si="2072"/>
        <v>0</v>
      </c>
      <c r="CD1319" s="146">
        <f t="shared" si="2073"/>
        <v>0</v>
      </c>
      <c r="CE1319" s="146">
        <f t="shared" si="2074"/>
        <v>0</v>
      </c>
      <c r="CF1319" s="146">
        <f t="shared" si="2075"/>
        <v>0</v>
      </c>
      <c r="CG1319" s="146">
        <f t="shared" si="2076"/>
        <v>0</v>
      </c>
      <c r="CH1319" s="146">
        <f t="shared" si="2077"/>
        <v>0</v>
      </c>
      <c r="CI1319" s="146">
        <f t="shared" si="2078"/>
        <v>0</v>
      </c>
      <c r="CJ1319" s="146">
        <f t="shared" si="2079"/>
        <v>0</v>
      </c>
      <c r="CK1319" s="146">
        <f t="shared" si="2080"/>
        <v>0</v>
      </c>
      <c r="CL1319" s="146">
        <f t="shared" si="2081"/>
        <v>0</v>
      </c>
      <c r="CM1319" s="146">
        <f t="shared" si="2082"/>
        <v>0</v>
      </c>
      <c r="CN1319" s="146">
        <f t="shared" si="2083"/>
        <v>0</v>
      </c>
      <c r="CO1319" s="146">
        <f t="shared" si="2084"/>
        <v>0</v>
      </c>
      <c r="CP1319" s="146">
        <f t="shared" si="2085"/>
        <v>0</v>
      </c>
      <c r="CQ1319" s="146">
        <f t="shared" si="2086"/>
        <v>0</v>
      </c>
      <c r="CR1319" s="146">
        <f t="shared" si="2087"/>
        <v>0</v>
      </c>
      <c r="CS1319" s="146">
        <f t="shared" si="2088"/>
        <v>0</v>
      </c>
      <c r="CT1319" s="146">
        <f t="shared" si="2089"/>
        <v>0</v>
      </c>
      <c r="CU1319" s="146">
        <f t="shared" si="2090"/>
        <v>0</v>
      </c>
      <c r="CV1319" s="146">
        <f t="shared" si="2091"/>
        <v>0</v>
      </c>
      <c r="CW1319" s="146">
        <f t="shared" si="2092"/>
        <v>0</v>
      </c>
      <c r="CX1319" s="146">
        <f t="shared" si="2093"/>
        <v>0</v>
      </c>
      <c r="CY1319" s="146">
        <f t="shared" si="2094"/>
        <v>0</v>
      </c>
      <c r="CZ1319" s="146">
        <f t="shared" si="2095"/>
        <v>0</v>
      </c>
      <c r="DA1319" s="146">
        <f t="shared" si="2096"/>
        <v>0</v>
      </c>
      <c r="DB1319" s="146">
        <f t="shared" si="2097"/>
        <v>0</v>
      </c>
      <c r="DC1319" s="146">
        <f t="shared" si="2098"/>
        <v>0</v>
      </c>
      <c r="DD1319" s="146">
        <f t="shared" si="2099"/>
        <v>0</v>
      </c>
      <c r="DE1319" s="146">
        <f t="shared" si="2100"/>
        <v>0</v>
      </c>
      <c r="DF1319" s="146">
        <f t="shared" si="2101"/>
        <v>0</v>
      </c>
      <c r="DG1319" s="146">
        <f t="shared" si="2102"/>
        <v>0</v>
      </c>
      <c r="DH1319" s="146">
        <f t="shared" si="2103"/>
        <v>0</v>
      </c>
      <c r="DI1319" s="146">
        <f t="shared" si="2104"/>
        <v>0</v>
      </c>
      <c r="DJ1319" s="146">
        <f t="shared" si="2105"/>
        <v>0</v>
      </c>
      <c r="DK1319" s="146">
        <f t="shared" si="2106"/>
        <v>0</v>
      </c>
      <c r="DL1319" s="146">
        <f t="shared" si="2107"/>
        <v>0</v>
      </c>
      <c r="DM1319" s="146">
        <f t="shared" si="2108"/>
        <v>0</v>
      </c>
      <c r="DN1319" s="65"/>
      <c r="DO1319" s="57"/>
      <c r="DP1319" s="57"/>
      <c r="DQ1319" s="58"/>
      <c r="DS1319" s="168" t="e">
        <f>IF(AND(DR1319=#REF!,BL1319=#REF!),'Tiến độ'!D1319,"")</f>
        <v>#REF!</v>
      </c>
    </row>
    <row r="1320" spans="1:123" ht="11.25" customHeight="1">
      <c r="A1320" s="309"/>
      <c r="B1320" s="312"/>
      <c r="C1320" s="254" t="s">
        <v>11961</v>
      </c>
      <c r="D1320" s="102" t="s">
        <v>11960</v>
      </c>
      <c r="E1320" s="103">
        <v>3</v>
      </c>
      <c r="F1320" s="104">
        <v>15</v>
      </c>
      <c r="G1320" s="105">
        <v>60</v>
      </c>
      <c r="H1320" s="106"/>
      <c r="I1320" s="107"/>
      <c r="J1320" s="28"/>
      <c r="K1320" s="108"/>
      <c r="L1320" s="109"/>
      <c r="M1320" s="109"/>
      <c r="N1320" s="110"/>
      <c r="O1320" s="108"/>
      <c r="P1320" s="109"/>
      <c r="Q1320" s="109">
        <v>5</v>
      </c>
      <c r="R1320" s="110">
        <v>5</v>
      </c>
      <c r="S1320" s="108">
        <v>5</v>
      </c>
      <c r="T1320" s="109">
        <v>5</v>
      </c>
      <c r="U1320" s="109">
        <v>5</v>
      </c>
      <c r="V1320" s="109">
        <v>5</v>
      </c>
      <c r="W1320" s="110">
        <v>5</v>
      </c>
      <c r="X1320" s="108">
        <v>5</v>
      </c>
      <c r="Y1320" s="109">
        <v>5</v>
      </c>
      <c r="Z1320" s="109">
        <v>5</v>
      </c>
      <c r="AA1320" s="110">
        <v>5</v>
      </c>
      <c r="AB1320" s="108">
        <v>5</v>
      </c>
      <c r="AC1320" s="109">
        <v>5</v>
      </c>
      <c r="AD1320" s="109">
        <v>5</v>
      </c>
      <c r="AE1320" s="110">
        <v>5</v>
      </c>
      <c r="AF1320" s="108"/>
      <c r="AG1320" s="109"/>
      <c r="AH1320" s="109"/>
      <c r="AI1320" s="362"/>
      <c r="AJ1320" s="363"/>
      <c r="AK1320" s="108" t="s">
        <v>166</v>
      </c>
      <c r="AL1320" s="109"/>
      <c r="AM1320" s="109"/>
      <c r="AN1320" s="110"/>
      <c r="AO1320" s="108"/>
      <c r="AP1320" s="109"/>
      <c r="AQ1320" s="109"/>
      <c r="AR1320" s="110"/>
      <c r="AS1320" s="111"/>
      <c r="AT1320" s="109"/>
      <c r="AU1320" s="109"/>
      <c r="AV1320" s="112"/>
      <c r="AW1320" s="108"/>
      <c r="AX1320" s="109"/>
      <c r="AY1320" s="109"/>
      <c r="AZ1320" s="109"/>
      <c r="BA1320" s="110"/>
      <c r="BB1320" s="111"/>
      <c r="BC1320" s="109"/>
      <c r="BD1320" s="109"/>
      <c r="BE1320" s="321"/>
      <c r="BF1320" s="322"/>
      <c r="BG1320" s="322"/>
      <c r="BH1320" s="322"/>
      <c r="BI1320" s="322"/>
      <c r="BJ1320" s="323"/>
      <c r="BK1320" s="48"/>
      <c r="BL1320" s="48"/>
      <c r="BN1320" s="146">
        <f t="shared" si="2109"/>
        <v>0</v>
      </c>
      <c r="BO1320" s="146">
        <f t="shared" si="2058"/>
        <v>0</v>
      </c>
      <c r="BP1320" s="146">
        <f t="shared" si="2059"/>
        <v>0</v>
      </c>
      <c r="BQ1320" s="146">
        <f t="shared" si="2060"/>
        <v>0</v>
      </c>
      <c r="BR1320" s="146">
        <f t="shared" si="2061"/>
        <v>0</v>
      </c>
      <c r="BS1320" s="146">
        <f t="shared" si="2062"/>
        <v>0</v>
      </c>
      <c r="BT1320" s="146">
        <f t="shared" si="2063"/>
        <v>0</v>
      </c>
      <c r="BU1320" s="146">
        <f t="shared" si="2064"/>
        <v>0</v>
      </c>
      <c r="BV1320" s="146">
        <f t="shared" si="2065"/>
        <v>0</v>
      </c>
      <c r="BW1320" s="146">
        <f t="shared" si="2066"/>
        <v>0</v>
      </c>
      <c r="BX1320" s="146">
        <f t="shared" si="2067"/>
        <v>0</v>
      </c>
      <c r="BY1320" s="146">
        <f t="shared" si="2068"/>
        <v>0</v>
      </c>
      <c r="BZ1320" s="146">
        <f t="shared" si="2069"/>
        <v>0</v>
      </c>
      <c r="CA1320" s="146">
        <f t="shared" si="2070"/>
        <v>0</v>
      </c>
      <c r="CB1320" s="146">
        <f t="shared" si="2071"/>
        <v>0</v>
      </c>
      <c r="CC1320" s="146">
        <f t="shared" si="2072"/>
        <v>0</v>
      </c>
      <c r="CD1320" s="146">
        <f t="shared" si="2073"/>
        <v>0</v>
      </c>
      <c r="CE1320" s="146">
        <f t="shared" si="2074"/>
        <v>0</v>
      </c>
      <c r="CF1320" s="146">
        <f t="shared" si="2075"/>
        <v>0</v>
      </c>
      <c r="CG1320" s="146">
        <f t="shared" si="2076"/>
        <v>0</v>
      </c>
      <c r="CH1320" s="146">
        <f t="shared" si="2077"/>
        <v>0</v>
      </c>
      <c r="CI1320" s="146">
        <f t="shared" si="2078"/>
        <v>0</v>
      </c>
      <c r="CJ1320" s="146">
        <f t="shared" si="2079"/>
        <v>0</v>
      </c>
      <c r="CK1320" s="146">
        <f t="shared" si="2080"/>
        <v>0</v>
      </c>
      <c r="CL1320" s="146">
        <f t="shared" si="2081"/>
        <v>0</v>
      </c>
      <c r="CM1320" s="146">
        <f t="shared" si="2082"/>
        <v>0</v>
      </c>
      <c r="CN1320" s="146">
        <f t="shared" si="2083"/>
        <v>0</v>
      </c>
      <c r="CO1320" s="146">
        <f t="shared" si="2084"/>
        <v>0</v>
      </c>
      <c r="CP1320" s="146">
        <f t="shared" si="2085"/>
        <v>0</v>
      </c>
      <c r="CQ1320" s="146">
        <f t="shared" si="2086"/>
        <v>0</v>
      </c>
      <c r="CR1320" s="146">
        <f t="shared" si="2087"/>
        <v>0</v>
      </c>
      <c r="CS1320" s="146">
        <f t="shared" si="2088"/>
        <v>0</v>
      </c>
      <c r="CT1320" s="146">
        <f t="shared" si="2089"/>
        <v>0</v>
      </c>
      <c r="CU1320" s="146">
        <f t="shared" si="2090"/>
        <v>0</v>
      </c>
      <c r="CV1320" s="146">
        <f t="shared" si="2091"/>
        <v>0</v>
      </c>
      <c r="CW1320" s="146">
        <f t="shared" si="2092"/>
        <v>0</v>
      </c>
      <c r="CX1320" s="146">
        <f t="shared" si="2093"/>
        <v>0</v>
      </c>
      <c r="CY1320" s="146">
        <f t="shared" si="2094"/>
        <v>0</v>
      </c>
      <c r="CZ1320" s="146">
        <f t="shared" si="2095"/>
        <v>0</v>
      </c>
      <c r="DA1320" s="146">
        <f t="shared" si="2096"/>
        <v>0</v>
      </c>
      <c r="DB1320" s="146">
        <f t="shared" si="2097"/>
        <v>0</v>
      </c>
      <c r="DC1320" s="146">
        <f t="shared" si="2098"/>
        <v>0</v>
      </c>
      <c r="DD1320" s="146">
        <f t="shared" si="2099"/>
        <v>0</v>
      </c>
      <c r="DE1320" s="146">
        <f t="shared" si="2100"/>
        <v>0</v>
      </c>
      <c r="DF1320" s="146">
        <f t="shared" si="2101"/>
        <v>0</v>
      </c>
      <c r="DG1320" s="146">
        <f t="shared" si="2102"/>
        <v>0</v>
      </c>
      <c r="DH1320" s="146">
        <f t="shared" si="2103"/>
        <v>0</v>
      </c>
      <c r="DI1320" s="146">
        <f t="shared" si="2104"/>
        <v>0</v>
      </c>
      <c r="DJ1320" s="146">
        <f t="shared" si="2105"/>
        <v>0</v>
      </c>
      <c r="DK1320" s="146">
        <f t="shared" si="2106"/>
        <v>0</v>
      </c>
      <c r="DL1320" s="146">
        <f t="shared" si="2107"/>
        <v>0</v>
      </c>
      <c r="DM1320" s="146">
        <f t="shared" si="2108"/>
        <v>0</v>
      </c>
      <c r="DN1320" s="65"/>
      <c r="DO1320" s="57"/>
      <c r="DP1320" s="57"/>
      <c r="DQ1320" s="58"/>
      <c r="DS1320" s="168" t="e">
        <f>IF(AND(DR1320=#REF!,BL1320=#REF!),'Tiến độ'!D1320,"")</f>
        <v>#REF!</v>
      </c>
    </row>
    <row r="1321" spans="1:123" ht="11.25" customHeight="1">
      <c r="A1321" s="309"/>
      <c r="B1321" s="312"/>
      <c r="C1321" s="254" t="s">
        <v>11964</v>
      </c>
      <c r="D1321" s="102" t="s">
        <v>11962</v>
      </c>
      <c r="E1321" s="103">
        <v>2</v>
      </c>
      <c r="F1321" s="104"/>
      <c r="G1321" s="105">
        <v>60</v>
      </c>
      <c r="H1321" s="106"/>
      <c r="I1321" s="107"/>
      <c r="J1321" s="28"/>
      <c r="K1321" s="108"/>
      <c r="L1321" s="109"/>
      <c r="M1321" s="109"/>
      <c r="N1321" s="110"/>
      <c r="O1321" s="108"/>
      <c r="P1321" s="109"/>
      <c r="Q1321" s="109">
        <v>4</v>
      </c>
      <c r="R1321" s="110">
        <v>4</v>
      </c>
      <c r="S1321" s="108">
        <v>4</v>
      </c>
      <c r="T1321" s="109">
        <v>4</v>
      </c>
      <c r="U1321" s="109">
        <v>4</v>
      </c>
      <c r="V1321" s="109">
        <v>4</v>
      </c>
      <c r="W1321" s="110">
        <v>4</v>
      </c>
      <c r="X1321" s="108">
        <v>4</v>
      </c>
      <c r="Y1321" s="109">
        <v>4</v>
      </c>
      <c r="Z1321" s="109">
        <v>4</v>
      </c>
      <c r="AA1321" s="110">
        <v>4</v>
      </c>
      <c r="AB1321" s="108">
        <v>4</v>
      </c>
      <c r="AC1321" s="109">
        <v>4</v>
      </c>
      <c r="AD1321" s="109">
        <v>4</v>
      </c>
      <c r="AE1321" s="110">
        <v>4</v>
      </c>
      <c r="AF1321" s="108"/>
      <c r="AG1321" s="109"/>
      <c r="AH1321" s="109"/>
      <c r="AI1321" s="362"/>
      <c r="AJ1321" s="363"/>
      <c r="AK1321" s="108" t="s">
        <v>166</v>
      </c>
      <c r="AL1321" s="109"/>
      <c r="AM1321" s="109"/>
      <c r="AN1321" s="110"/>
      <c r="AO1321" s="108"/>
      <c r="AP1321" s="109"/>
      <c r="AQ1321" s="109"/>
      <c r="AR1321" s="110"/>
      <c r="AS1321" s="111"/>
      <c r="AT1321" s="109"/>
      <c r="AU1321" s="109"/>
      <c r="AV1321" s="112"/>
      <c r="AW1321" s="108"/>
      <c r="AX1321" s="109"/>
      <c r="AY1321" s="109"/>
      <c r="AZ1321" s="109"/>
      <c r="BA1321" s="110"/>
      <c r="BB1321" s="111"/>
      <c r="BC1321" s="109"/>
      <c r="BD1321" s="109"/>
      <c r="BE1321" s="321"/>
      <c r="BF1321" s="322"/>
      <c r="BG1321" s="322"/>
      <c r="BH1321" s="322"/>
      <c r="BI1321" s="322"/>
      <c r="BJ1321" s="323"/>
      <c r="BK1321" s="48"/>
      <c r="BL1321" s="48"/>
      <c r="BN1321" s="146">
        <f t="shared" si="2109"/>
        <v>0</v>
      </c>
      <c r="BO1321" s="146">
        <f t="shared" si="2058"/>
        <v>0</v>
      </c>
      <c r="BP1321" s="146">
        <f t="shared" si="2059"/>
        <v>0</v>
      </c>
      <c r="BQ1321" s="146">
        <f t="shared" si="2060"/>
        <v>0</v>
      </c>
      <c r="BR1321" s="146">
        <f t="shared" si="2061"/>
        <v>0</v>
      </c>
      <c r="BS1321" s="146">
        <f t="shared" si="2062"/>
        <v>0</v>
      </c>
      <c r="BT1321" s="146">
        <f t="shared" si="2063"/>
        <v>0</v>
      </c>
      <c r="BU1321" s="146">
        <f t="shared" si="2064"/>
        <v>0</v>
      </c>
      <c r="BV1321" s="146">
        <f t="shared" si="2065"/>
        <v>0</v>
      </c>
      <c r="BW1321" s="146">
        <f t="shared" si="2066"/>
        <v>0</v>
      </c>
      <c r="BX1321" s="146">
        <f t="shared" si="2067"/>
        <v>0</v>
      </c>
      <c r="BY1321" s="146">
        <f t="shared" si="2068"/>
        <v>0</v>
      </c>
      <c r="BZ1321" s="146">
        <f t="shared" si="2069"/>
        <v>0</v>
      </c>
      <c r="CA1321" s="146">
        <f t="shared" si="2070"/>
        <v>0</v>
      </c>
      <c r="CB1321" s="146">
        <f t="shared" si="2071"/>
        <v>0</v>
      </c>
      <c r="CC1321" s="146">
        <f t="shared" si="2072"/>
        <v>0</v>
      </c>
      <c r="CD1321" s="146">
        <f t="shared" si="2073"/>
        <v>0</v>
      </c>
      <c r="CE1321" s="146">
        <f t="shared" si="2074"/>
        <v>0</v>
      </c>
      <c r="CF1321" s="146">
        <f t="shared" si="2075"/>
        <v>0</v>
      </c>
      <c r="CG1321" s="146">
        <f t="shared" si="2076"/>
        <v>0</v>
      </c>
      <c r="CH1321" s="146">
        <f t="shared" si="2077"/>
        <v>0</v>
      </c>
      <c r="CI1321" s="146">
        <f t="shared" si="2078"/>
        <v>0</v>
      </c>
      <c r="CJ1321" s="146">
        <f t="shared" si="2079"/>
        <v>0</v>
      </c>
      <c r="CK1321" s="146">
        <f t="shared" si="2080"/>
        <v>0</v>
      </c>
      <c r="CL1321" s="146">
        <f t="shared" si="2081"/>
        <v>0</v>
      </c>
      <c r="CM1321" s="146">
        <f t="shared" si="2082"/>
        <v>0</v>
      </c>
      <c r="CN1321" s="146">
        <f t="shared" si="2083"/>
        <v>0</v>
      </c>
      <c r="CO1321" s="146">
        <f t="shared" si="2084"/>
        <v>0</v>
      </c>
      <c r="CP1321" s="146">
        <f t="shared" si="2085"/>
        <v>0</v>
      </c>
      <c r="CQ1321" s="146">
        <f t="shared" si="2086"/>
        <v>0</v>
      </c>
      <c r="CR1321" s="146">
        <f t="shared" si="2087"/>
        <v>0</v>
      </c>
      <c r="CS1321" s="146">
        <f t="shared" si="2088"/>
        <v>0</v>
      </c>
      <c r="CT1321" s="146">
        <f t="shared" si="2089"/>
        <v>0</v>
      </c>
      <c r="CU1321" s="146">
        <f t="shared" si="2090"/>
        <v>0</v>
      </c>
      <c r="CV1321" s="146">
        <f t="shared" si="2091"/>
        <v>0</v>
      </c>
      <c r="CW1321" s="146">
        <f t="shared" si="2092"/>
        <v>0</v>
      </c>
      <c r="CX1321" s="146">
        <f t="shared" si="2093"/>
        <v>0</v>
      </c>
      <c r="CY1321" s="146">
        <f t="shared" si="2094"/>
        <v>0</v>
      </c>
      <c r="CZ1321" s="146">
        <f t="shared" si="2095"/>
        <v>0</v>
      </c>
      <c r="DA1321" s="146">
        <f t="shared" si="2096"/>
        <v>0</v>
      </c>
      <c r="DB1321" s="146">
        <f t="shared" si="2097"/>
        <v>0</v>
      </c>
      <c r="DC1321" s="146">
        <f t="shared" si="2098"/>
        <v>0</v>
      </c>
      <c r="DD1321" s="146">
        <f t="shared" si="2099"/>
        <v>0</v>
      </c>
      <c r="DE1321" s="146">
        <f t="shared" si="2100"/>
        <v>0</v>
      </c>
      <c r="DF1321" s="146">
        <f t="shared" si="2101"/>
        <v>0</v>
      </c>
      <c r="DG1321" s="146">
        <f t="shared" si="2102"/>
        <v>0</v>
      </c>
      <c r="DH1321" s="146">
        <f t="shared" si="2103"/>
        <v>0</v>
      </c>
      <c r="DI1321" s="146">
        <f t="shared" si="2104"/>
        <v>0</v>
      </c>
      <c r="DJ1321" s="146">
        <f t="shared" si="2105"/>
        <v>0</v>
      </c>
      <c r="DK1321" s="146">
        <f t="shared" si="2106"/>
        <v>0</v>
      </c>
      <c r="DL1321" s="146">
        <f t="shared" si="2107"/>
        <v>0</v>
      </c>
      <c r="DM1321" s="146">
        <f t="shared" si="2108"/>
        <v>0</v>
      </c>
      <c r="DN1321" s="65"/>
      <c r="DO1321" s="57"/>
      <c r="DP1321" s="57"/>
      <c r="DQ1321" s="58"/>
      <c r="DS1321" s="168" t="e">
        <f>IF(AND(DR1321=#REF!,BL1321=#REF!),'Tiến độ'!D1321,"")</f>
        <v>#REF!</v>
      </c>
    </row>
    <row r="1322" spans="1:123" ht="11.25" customHeight="1">
      <c r="A1322" s="309"/>
      <c r="B1322" s="312"/>
      <c r="C1322" s="254" t="s">
        <v>11963</v>
      </c>
      <c r="D1322" s="102" t="s">
        <v>11965</v>
      </c>
      <c r="E1322" s="103">
        <v>2</v>
      </c>
      <c r="F1322" s="104"/>
      <c r="G1322" s="105">
        <v>60</v>
      </c>
      <c r="H1322" s="106"/>
      <c r="I1322" s="107"/>
      <c r="J1322" s="28"/>
      <c r="K1322" s="108"/>
      <c r="L1322" s="109"/>
      <c r="M1322" s="109"/>
      <c r="N1322" s="110"/>
      <c r="O1322" s="108"/>
      <c r="P1322" s="109"/>
      <c r="Q1322" s="109">
        <v>4</v>
      </c>
      <c r="R1322" s="110">
        <v>4</v>
      </c>
      <c r="S1322" s="108">
        <v>4</v>
      </c>
      <c r="T1322" s="109">
        <v>4</v>
      </c>
      <c r="U1322" s="109">
        <v>4</v>
      </c>
      <c r="V1322" s="109">
        <v>4</v>
      </c>
      <c r="W1322" s="110">
        <v>4</v>
      </c>
      <c r="X1322" s="108">
        <v>4</v>
      </c>
      <c r="Y1322" s="109">
        <v>4</v>
      </c>
      <c r="Z1322" s="109">
        <v>4</v>
      </c>
      <c r="AA1322" s="110">
        <v>4</v>
      </c>
      <c r="AB1322" s="108">
        <v>4</v>
      </c>
      <c r="AC1322" s="109">
        <v>4</v>
      </c>
      <c r="AD1322" s="109">
        <v>4</v>
      </c>
      <c r="AE1322" s="110">
        <v>4</v>
      </c>
      <c r="AF1322" s="108"/>
      <c r="AG1322" s="109"/>
      <c r="AH1322" s="109"/>
      <c r="AI1322" s="362"/>
      <c r="AJ1322" s="363"/>
      <c r="AK1322" s="108" t="s">
        <v>166</v>
      </c>
      <c r="AL1322" s="109"/>
      <c r="AM1322" s="109"/>
      <c r="AN1322" s="110"/>
      <c r="AO1322" s="108"/>
      <c r="AP1322" s="109"/>
      <c r="AQ1322" s="109"/>
      <c r="AR1322" s="110"/>
      <c r="AS1322" s="111"/>
      <c r="AT1322" s="109"/>
      <c r="AU1322" s="109"/>
      <c r="AV1322" s="112"/>
      <c r="AW1322" s="108"/>
      <c r="AX1322" s="109"/>
      <c r="AY1322" s="109"/>
      <c r="AZ1322" s="109"/>
      <c r="BA1322" s="110"/>
      <c r="BB1322" s="111"/>
      <c r="BC1322" s="109"/>
      <c r="BD1322" s="109"/>
      <c r="BE1322" s="321"/>
      <c r="BF1322" s="322"/>
      <c r="BG1322" s="322"/>
      <c r="BH1322" s="322"/>
      <c r="BI1322" s="322"/>
      <c r="BJ1322" s="323"/>
      <c r="BK1322" s="48"/>
      <c r="BL1322" s="48"/>
      <c r="BN1322" s="146">
        <f t="shared" si="2109"/>
        <v>0</v>
      </c>
      <c r="BO1322" s="146">
        <f t="shared" si="2058"/>
        <v>0</v>
      </c>
      <c r="BP1322" s="146">
        <f t="shared" si="2059"/>
        <v>0</v>
      </c>
      <c r="BQ1322" s="146">
        <f t="shared" si="2060"/>
        <v>0</v>
      </c>
      <c r="BR1322" s="146">
        <f t="shared" si="2061"/>
        <v>0</v>
      </c>
      <c r="BS1322" s="146">
        <f t="shared" si="2062"/>
        <v>0</v>
      </c>
      <c r="BT1322" s="146">
        <f t="shared" si="2063"/>
        <v>0</v>
      </c>
      <c r="BU1322" s="146">
        <f t="shared" si="2064"/>
        <v>0</v>
      </c>
      <c r="BV1322" s="146">
        <f t="shared" si="2065"/>
        <v>0</v>
      </c>
      <c r="BW1322" s="146">
        <f t="shared" si="2066"/>
        <v>0</v>
      </c>
      <c r="BX1322" s="146">
        <f t="shared" si="2067"/>
        <v>0</v>
      </c>
      <c r="BY1322" s="146">
        <f t="shared" si="2068"/>
        <v>0</v>
      </c>
      <c r="BZ1322" s="146">
        <f t="shared" si="2069"/>
        <v>0</v>
      </c>
      <c r="CA1322" s="146">
        <f t="shared" si="2070"/>
        <v>0</v>
      </c>
      <c r="CB1322" s="146">
        <f t="shared" si="2071"/>
        <v>0</v>
      </c>
      <c r="CC1322" s="146">
        <f t="shared" si="2072"/>
        <v>0</v>
      </c>
      <c r="CD1322" s="146">
        <f t="shared" si="2073"/>
        <v>0</v>
      </c>
      <c r="CE1322" s="146">
        <f t="shared" si="2074"/>
        <v>0</v>
      </c>
      <c r="CF1322" s="146">
        <f t="shared" si="2075"/>
        <v>0</v>
      </c>
      <c r="CG1322" s="146">
        <f t="shared" si="2076"/>
        <v>0</v>
      </c>
      <c r="CH1322" s="146">
        <f t="shared" si="2077"/>
        <v>0</v>
      </c>
      <c r="CI1322" s="146">
        <f t="shared" si="2078"/>
        <v>0</v>
      </c>
      <c r="CJ1322" s="146">
        <f t="shared" si="2079"/>
        <v>0</v>
      </c>
      <c r="CK1322" s="146">
        <f t="shared" si="2080"/>
        <v>0</v>
      </c>
      <c r="CL1322" s="146">
        <f t="shared" si="2081"/>
        <v>0</v>
      </c>
      <c r="CM1322" s="146">
        <f t="shared" si="2082"/>
        <v>0</v>
      </c>
      <c r="CN1322" s="146">
        <f t="shared" si="2083"/>
        <v>0</v>
      </c>
      <c r="CO1322" s="146">
        <f t="shared" si="2084"/>
        <v>0</v>
      </c>
      <c r="CP1322" s="146">
        <f t="shared" si="2085"/>
        <v>0</v>
      </c>
      <c r="CQ1322" s="146">
        <f t="shared" si="2086"/>
        <v>0</v>
      </c>
      <c r="CR1322" s="146">
        <f t="shared" si="2087"/>
        <v>0</v>
      </c>
      <c r="CS1322" s="146">
        <f t="shared" si="2088"/>
        <v>0</v>
      </c>
      <c r="CT1322" s="146">
        <f t="shared" si="2089"/>
        <v>0</v>
      </c>
      <c r="CU1322" s="146">
        <f t="shared" si="2090"/>
        <v>0</v>
      </c>
      <c r="CV1322" s="146">
        <f t="shared" si="2091"/>
        <v>0</v>
      </c>
      <c r="CW1322" s="146">
        <f t="shared" si="2092"/>
        <v>0</v>
      </c>
      <c r="CX1322" s="146">
        <f t="shared" si="2093"/>
        <v>0</v>
      </c>
      <c r="CY1322" s="146">
        <f t="shared" si="2094"/>
        <v>0</v>
      </c>
      <c r="CZ1322" s="146">
        <f t="shared" si="2095"/>
        <v>0</v>
      </c>
      <c r="DA1322" s="146">
        <f t="shared" si="2096"/>
        <v>0</v>
      </c>
      <c r="DB1322" s="146">
        <f t="shared" si="2097"/>
        <v>0</v>
      </c>
      <c r="DC1322" s="146">
        <f t="shared" si="2098"/>
        <v>0</v>
      </c>
      <c r="DD1322" s="146">
        <f t="shared" si="2099"/>
        <v>0</v>
      </c>
      <c r="DE1322" s="146">
        <f t="shared" si="2100"/>
        <v>0</v>
      </c>
      <c r="DF1322" s="146">
        <f t="shared" si="2101"/>
        <v>0</v>
      </c>
      <c r="DG1322" s="146">
        <f t="shared" si="2102"/>
        <v>0</v>
      </c>
      <c r="DH1322" s="146">
        <f t="shared" si="2103"/>
        <v>0</v>
      </c>
      <c r="DI1322" s="146">
        <f t="shared" si="2104"/>
        <v>0</v>
      </c>
      <c r="DJ1322" s="146">
        <f t="shared" si="2105"/>
        <v>0</v>
      </c>
      <c r="DK1322" s="146">
        <f t="shared" si="2106"/>
        <v>0</v>
      </c>
      <c r="DL1322" s="146">
        <f t="shared" si="2107"/>
        <v>0</v>
      </c>
      <c r="DM1322" s="146">
        <f t="shared" si="2108"/>
        <v>0</v>
      </c>
      <c r="DN1322" s="65"/>
      <c r="DO1322" s="57"/>
      <c r="DP1322" s="57"/>
      <c r="DQ1322" s="58"/>
      <c r="DS1322" s="168" t="e">
        <f>IF(AND(DR1322=#REF!,BL1322=#REF!),'Tiến độ'!D1322,"")</f>
        <v>#REF!</v>
      </c>
    </row>
    <row r="1323" spans="1:123" ht="11.25" customHeight="1">
      <c r="A1323" s="309"/>
      <c r="B1323" s="312"/>
      <c r="C1323" s="101" t="s">
        <v>1016</v>
      </c>
      <c r="D1323" s="102" t="s">
        <v>1044</v>
      </c>
      <c r="E1323" s="103">
        <v>4</v>
      </c>
      <c r="F1323" s="104">
        <v>60</v>
      </c>
      <c r="G1323" s="105"/>
      <c r="H1323" s="106">
        <f>H1317</f>
        <v>4</v>
      </c>
      <c r="I1323" s="107">
        <f>I1317</f>
        <v>0</v>
      </c>
      <c r="J1323" s="28"/>
      <c r="K1323" s="108"/>
      <c r="L1323" s="109"/>
      <c r="M1323" s="109"/>
      <c r="N1323" s="110"/>
      <c r="O1323" s="108"/>
      <c r="P1323" s="109"/>
      <c r="Q1323" s="109"/>
      <c r="R1323" s="110"/>
      <c r="S1323" s="108"/>
      <c r="T1323" s="109"/>
      <c r="U1323" s="109"/>
      <c r="V1323" s="109"/>
      <c r="W1323" s="110"/>
      <c r="X1323" s="108"/>
      <c r="Y1323" s="109"/>
      <c r="Z1323" s="109"/>
      <c r="AA1323" s="110"/>
      <c r="AB1323" s="108"/>
      <c r="AC1323" s="109"/>
      <c r="AD1323" s="109"/>
      <c r="AE1323" s="110"/>
      <c r="AF1323" s="108"/>
      <c r="AG1323" s="109"/>
      <c r="AH1323" s="109"/>
      <c r="AI1323" s="362"/>
      <c r="AJ1323" s="363"/>
      <c r="AK1323" s="108"/>
      <c r="AL1323" s="109">
        <v>4</v>
      </c>
      <c r="AM1323" s="109">
        <v>4</v>
      </c>
      <c r="AN1323" s="110">
        <v>4</v>
      </c>
      <c r="AO1323" s="108">
        <v>4</v>
      </c>
      <c r="AP1323" s="109">
        <v>4</v>
      </c>
      <c r="AQ1323" s="109">
        <v>4</v>
      </c>
      <c r="AR1323" s="110">
        <v>4</v>
      </c>
      <c r="AS1323" s="111">
        <v>4</v>
      </c>
      <c r="AT1323" s="109">
        <v>4</v>
      </c>
      <c r="AU1323" s="109">
        <v>4</v>
      </c>
      <c r="AV1323" s="112">
        <v>4</v>
      </c>
      <c r="AW1323" s="108">
        <v>4</v>
      </c>
      <c r="AX1323" s="109">
        <v>4</v>
      </c>
      <c r="AY1323" s="109">
        <v>4</v>
      </c>
      <c r="AZ1323" s="109">
        <v>4</v>
      </c>
      <c r="BA1323" s="110" t="s">
        <v>163</v>
      </c>
      <c r="BB1323" s="111" t="s">
        <v>163</v>
      </c>
      <c r="BC1323" s="109" t="s">
        <v>163</v>
      </c>
      <c r="BD1323" s="109" t="s">
        <v>163</v>
      </c>
      <c r="BE1323" s="321"/>
      <c r="BF1323" s="322"/>
      <c r="BG1323" s="322"/>
      <c r="BH1323" s="322"/>
      <c r="BI1323" s="322"/>
      <c r="BJ1323" s="323"/>
      <c r="BK1323" s="48" t="s">
        <v>18</v>
      </c>
      <c r="BL1323" s="48" t="s">
        <v>29</v>
      </c>
      <c r="BN1323" s="146">
        <f t="shared" si="2109"/>
        <v>0</v>
      </c>
      <c r="BO1323" s="146">
        <f t="shared" si="2058"/>
        <v>0</v>
      </c>
      <c r="BP1323" s="146">
        <f t="shared" si="2059"/>
        <v>0</v>
      </c>
      <c r="BQ1323" s="146">
        <f t="shared" si="2060"/>
        <v>0</v>
      </c>
      <c r="BR1323" s="146">
        <f t="shared" si="2061"/>
        <v>0</v>
      </c>
      <c r="BS1323" s="146">
        <f t="shared" si="2062"/>
        <v>0</v>
      </c>
      <c r="BT1323" s="146">
        <f t="shared" si="2063"/>
        <v>0</v>
      </c>
      <c r="BU1323" s="146">
        <f t="shared" si="2064"/>
        <v>0</v>
      </c>
      <c r="BV1323" s="146">
        <f t="shared" si="2065"/>
        <v>0</v>
      </c>
      <c r="BW1323" s="146">
        <f t="shared" si="2066"/>
        <v>0</v>
      </c>
      <c r="BX1323" s="146">
        <f t="shared" si="2067"/>
        <v>0</v>
      </c>
      <c r="BY1323" s="146">
        <f t="shared" si="2068"/>
        <v>0</v>
      </c>
      <c r="BZ1323" s="146">
        <f t="shared" si="2069"/>
        <v>0</v>
      </c>
      <c r="CA1323" s="146">
        <f t="shared" si="2070"/>
        <v>0</v>
      </c>
      <c r="CB1323" s="146">
        <f t="shared" si="2071"/>
        <v>0</v>
      </c>
      <c r="CC1323" s="146">
        <f t="shared" si="2072"/>
        <v>0</v>
      </c>
      <c r="CD1323" s="146">
        <f t="shared" si="2073"/>
        <v>0</v>
      </c>
      <c r="CE1323" s="146">
        <f t="shared" si="2074"/>
        <v>0</v>
      </c>
      <c r="CF1323" s="146">
        <f t="shared" si="2075"/>
        <v>0</v>
      </c>
      <c r="CG1323" s="146">
        <f t="shared" si="2076"/>
        <v>0</v>
      </c>
      <c r="CH1323" s="146">
        <f t="shared" si="2077"/>
        <v>0</v>
      </c>
      <c r="CI1323" s="146">
        <f t="shared" si="2078"/>
        <v>0</v>
      </c>
      <c r="CJ1323" s="146">
        <f t="shared" si="2079"/>
        <v>0</v>
      </c>
      <c r="CK1323" s="146">
        <f t="shared" si="2080"/>
        <v>0</v>
      </c>
      <c r="CL1323" s="146">
        <f t="shared" si="2081"/>
        <v>0</v>
      </c>
      <c r="CM1323" s="146">
        <f t="shared" si="2082"/>
        <v>0</v>
      </c>
      <c r="CN1323" s="146">
        <f t="shared" si="2083"/>
        <v>0</v>
      </c>
      <c r="CO1323" s="146">
        <f t="shared" si="2084"/>
        <v>16</v>
      </c>
      <c r="CP1323" s="146">
        <f t="shared" si="2085"/>
        <v>16</v>
      </c>
      <c r="CQ1323" s="146">
        <f t="shared" si="2086"/>
        <v>16</v>
      </c>
      <c r="CR1323" s="146">
        <f t="shared" si="2087"/>
        <v>16</v>
      </c>
      <c r="CS1323" s="146">
        <f t="shared" si="2088"/>
        <v>16</v>
      </c>
      <c r="CT1323" s="146">
        <f t="shared" si="2089"/>
        <v>16</v>
      </c>
      <c r="CU1323" s="146">
        <f t="shared" si="2090"/>
        <v>16</v>
      </c>
      <c r="CV1323" s="146">
        <f t="shared" si="2091"/>
        <v>16</v>
      </c>
      <c r="CW1323" s="146">
        <f t="shared" si="2092"/>
        <v>16</v>
      </c>
      <c r="CX1323" s="146">
        <f t="shared" si="2093"/>
        <v>16</v>
      </c>
      <c r="CY1323" s="146">
        <f t="shared" si="2094"/>
        <v>16</v>
      </c>
      <c r="CZ1323" s="146">
        <f t="shared" si="2095"/>
        <v>16</v>
      </c>
      <c r="DA1323" s="146">
        <f t="shared" si="2096"/>
        <v>16</v>
      </c>
      <c r="DB1323" s="146">
        <f t="shared" si="2097"/>
        <v>16</v>
      </c>
      <c r="DC1323" s="146">
        <f t="shared" si="2098"/>
        <v>16</v>
      </c>
      <c r="DD1323" s="146">
        <f t="shared" si="2099"/>
        <v>0</v>
      </c>
      <c r="DE1323" s="146">
        <f t="shared" si="2100"/>
        <v>0</v>
      </c>
      <c r="DF1323" s="146">
        <f t="shared" si="2101"/>
        <v>0</v>
      </c>
      <c r="DG1323" s="146">
        <f t="shared" si="2102"/>
        <v>0</v>
      </c>
      <c r="DH1323" s="146">
        <f t="shared" si="2103"/>
        <v>0</v>
      </c>
      <c r="DI1323" s="146">
        <f t="shared" si="2104"/>
        <v>0</v>
      </c>
      <c r="DJ1323" s="146">
        <f t="shared" si="2105"/>
        <v>0</v>
      </c>
      <c r="DK1323" s="146">
        <f t="shared" si="2106"/>
        <v>0</v>
      </c>
      <c r="DL1323" s="146">
        <f t="shared" si="2107"/>
        <v>0</v>
      </c>
      <c r="DM1323" s="146">
        <f t="shared" si="2108"/>
        <v>0</v>
      </c>
      <c r="DN1323" s="65">
        <f t="shared" ref="DN1323:DN1330" si="2131">F1323*H1323</f>
        <v>240</v>
      </c>
      <c r="DO1323" s="57" t="str">
        <f t="shared" ref="DO1323:DO1330" si="2132">IF(COUNTA(K1323:AC1323)&gt;0,DN1323,"")</f>
        <v/>
      </c>
      <c r="DP1323" s="57" t="str">
        <f t="shared" ref="DP1323:DP1330" si="2133">IF(DO1323="",IF(COUNT(AD1323:AH1323,AK1323)&gt;0,DN1323,""),"")</f>
        <v/>
      </c>
      <c r="DQ1323" s="58">
        <f t="shared" ref="DQ1323:DQ1330" si="2134">IF(AND(DO1323="",DP1323=""),IF(COUNTA(AL1323:BD1323)&gt;0,DN1323,""),"")</f>
        <v>240</v>
      </c>
      <c r="DR1323" s="1">
        <f t="shared" ref="DR1323:DR1330" si="2135">IF(DQ1323="",1,2)</f>
        <v>2</v>
      </c>
      <c r="DS1323" s="168" t="e">
        <f>IF(AND(DR1323=#REF!,BL1323=#REF!),'Tiến độ'!D1323,"")</f>
        <v>#REF!</v>
      </c>
    </row>
    <row r="1324" spans="1:123" ht="11.25" customHeight="1">
      <c r="A1324" s="309"/>
      <c r="B1324" s="312"/>
      <c r="C1324" s="101" t="s">
        <v>1045</v>
      </c>
      <c r="D1324" s="102" t="s">
        <v>1046</v>
      </c>
      <c r="E1324" s="103">
        <v>3</v>
      </c>
      <c r="F1324" s="104">
        <v>45</v>
      </c>
      <c r="G1324" s="105"/>
      <c r="H1324" s="106">
        <f t="shared" si="2129"/>
        <v>4</v>
      </c>
      <c r="I1324" s="107">
        <f t="shared" si="2130"/>
        <v>0</v>
      </c>
      <c r="J1324" s="28"/>
      <c r="K1324" s="108"/>
      <c r="L1324" s="109"/>
      <c r="M1324" s="109"/>
      <c r="N1324" s="110"/>
      <c r="O1324" s="108"/>
      <c r="P1324" s="109"/>
      <c r="Q1324" s="109"/>
      <c r="R1324" s="110"/>
      <c r="S1324" s="108"/>
      <c r="T1324" s="109"/>
      <c r="U1324" s="109"/>
      <c r="V1324" s="109"/>
      <c r="W1324" s="110"/>
      <c r="X1324" s="108"/>
      <c r="Y1324" s="109"/>
      <c r="Z1324" s="109"/>
      <c r="AA1324" s="110"/>
      <c r="AB1324" s="108"/>
      <c r="AC1324" s="109"/>
      <c r="AD1324" s="109"/>
      <c r="AE1324" s="110"/>
      <c r="AF1324" s="108"/>
      <c r="AG1324" s="109"/>
      <c r="AH1324" s="109"/>
      <c r="AI1324" s="362"/>
      <c r="AJ1324" s="363"/>
      <c r="AK1324" s="108"/>
      <c r="AL1324" s="109">
        <v>3</v>
      </c>
      <c r="AM1324" s="109">
        <v>3</v>
      </c>
      <c r="AN1324" s="110">
        <v>3</v>
      </c>
      <c r="AO1324" s="108">
        <v>3</v>
      </c>
      <c r="AP1324" s="109">
        <v>3</v>
      </c>
      <c r="AQ1324" s="109">
        <v>3</v>
      </c>
      <c r="AR1324" s="110">
        <v>3</v>
      </c>
      <c r="AS1324" s="111">
        <v>3</v>
      </c>
      <c r="AT1324" s="109">
        <v>3</v>
      </c>
      <c r="AU1324" s="109">
        <v>3</v>
      </c>
      <c r="AV1324" s="112">
        <v>3</v>
      </c>
      <c r="AW1324" s="108">
        <v>3</v>
      </c>
      <c r="AX1324" s="109">
        <v>3</v>
      </c>
      <c r="AY1324" s="109">
        <v>3</v>
      </c>
      <c r="AZ1324" s="109">
        <v>3</v>
      </c>
      <c r="BA1324" s="110" t="s">
        <v>163</v>
      </c>
      <c r="BB1324" s="111" t="s">
        <v>163</v>
      </c>
      <c r="BC1324" s="109" t="s">
        <v>163</v>
      </c>
      <c r="BD1324" s="109" t="s">
        <v>163</v>
      </c>
      <c r="BE1324" s="321"/>
      <c r="BF1324" s="322"/>
      <c r="BG1324" s="322"/>
      <c r="BH1324" s="322"/>
      <c r="BI1324" s="322"/>
      <c r="BJ1324" s="323"/>
      <c r="BK1324" s="48" t="s">
        <v>18</v>
      </c>
      <c r="BL1324" s="48" t="s">
        <v>47</v>
      </c>
      <c r="BN1324" s="146">
        <f t="shared" si="2109"/>
        <v>0</v>
      </c>
      <c r="BO1324" s="146">
        <f t="shared" si="2058"/>
        <v>0</v>
      </c>
      <c r="BP1324" s="146">
        <f t="shared" si="2059"/>
        <v>0</v>
      </c>
      <c r="BQ1324" s="146">
        <f t="shared" si="2060"/>
        <v>0</v>
      </c>
      <c r="BR1324" s="146">
        <f t="shared" si="2061"/>
        <v>0</v>
      </c>
      <c r="BS1324" s="146">
        <f t="shared" si="2062"/>
        <v>0</v>
      </c>
      <c r="BT1324" s="146">
        <f t="shared" si="2063"/>
        <v>0</v>
      </c>
      <c r="BU1324" s="146">
        <f t="shared" si="2064"/>
        <v>0</v>
      </c>
      <c r="BV1324" s="146">
        <f t="shared" si="2065"/>
        <v>0</v>
      </c>
      <c r="BW1324" s="146">
        <f t="shared" si="2066"/>
        <v>0</v>
      </c>
      <c r="BX1324" s="146">
        <f t="shared" si="2067"/>
        <v>0</v>
      </c>
      <c r="BY1324" s="146">
        <f t="shared" si="2068"/>
        <v>0</v>
      </c>
      <c r="BZ1324" s="146">
        <f t="shared" si="2069"/>
        <v>0</v>
      </c>
      <c r="CA1324" s="146">
        <f t="shared" si="2070"/>
        <v>0</v>
      </c>
      <c r="CB1324" s="146">
        <f t="shared" si="2071"/>
        <v>0</v>
      </c>
      <c r="CC1324" s="146">
        <f t="shared" si="2072"/>
        <v>0</v>
      </c>
      <c r="CD1324" s="146">
        <f t="shared" si="2073"/>
        <v>0</v>
      </c>
      <c r="CE1324" s="146">
        <f t="shared" si="2074"/>
        <v>0</v>
      </c>
      <c r="CF1324" s="146">
        <f t="shared" si="2075"/>
        <v>0</v>
      </c>
      <c r="CG1324" s="146">
        <f t="shared" si="2076"/>
        <v>0</v>
      </c>
      <c r="CH1324" s="146">
        <f t="shared" si="2077"/>
        <v>0</v>
      </c>
      <c r="CI1324" s="146">
        <f t="shared" si="2078"/>
        <v>0</v>
      </c>
      <c r="CJ1324" s="146">
        <f t="shared" si="2079"/>
        <v>0</v>
      </c>
      <c r="CK1324" s="146">
        <f t="shared" si="2080"/>
        <v>0</v>
      </c>
      <c r="CL1324" s="146">
        <f t="shared" si="2081"/>
        <v>0</v>
      </c>
      <c r="CM1324" s="146">
        <f t="shared" si="2082"/>
        <v>0</v>
      </c>
      <c r="CN1324" s="146">
        <f t="shared" si="2083"/>
        <v>0</v>
      </c>
      <c r="CO1324" s="146">
        <f t="shared" si="2084"/>
        <v>12</v>
      </c>
      <c r="CP1324" s="146">
        <f t="shared" si="2085"/>
        <v>12</v>
      </c>
      <c r="CQ1324" s="146">
        <f t="shared" si="2086"/>
        <v>12</v>
      </c>
      <c r="CR1324" s="146">
        <f t="shared" si="2087"/>
        <v>12</v>
      </c>
      <c r="CS1324" s="146">
        <f t="shared" si="2088"/>
        <v>12</v>
      </c>
      <c r="CT1324" s="146">
        <f t="shared" si="2089"/>
        <v>12</v>
      </c>
      <c r="CU1324" s="146">
        <f t="shared" si="2090"/>
        <v>12</v>
      </c>
      <c r="CV1324" s="146">
        <f t="shared" si="2091"/>
        <v>12</v>
      </c>
      <c r="CW1324" s="146">
        <f t="shared" si="2092"/>
        <v>12</v>
      </c>
      <c r="CX1324" s="146">
        <f t="shared" si="2093"/>
        <v>12</v>
      </c>
      <c r="CY1324" s="146">
        <f t="shared" si="2094"/>
        <v>12</v>
      </c>
      <c r="CZ1324" s="146">
        <f t="shared" si="2095"/>
        <v>12</v>
      </c>
      <c r="DA1324" s="146">
        <f t="shared" si="2096"/>
        <v>12</v>
      </c>
      <c r="DB1324" s="146">
        <f t="shared" si="2097"/>
        <v>12</v>
      </c>
      <c r="DC1324" s="146">
        <f t="shared" si="2098"/>
        <v>12</v>
      </c>
      <c r="DD1324" s="146">
        <f t="shared" si="2099"/>
        <v>0</v>
      </c>
      <c r="DE1324" s="146">
        <f t="shared" si="2100"/>
        <v>0</v>
      </c>
      <c r="DF1324" s="146">
        <f t="shared" si="2101"/>
        <v>0</v>
      </c>
      <c r="DG1324" s="146">
        <f t="shared" si="2102"/>
        <v>0</v>
      </c>
      <c r="DH1324" s="146">
        <f t="shared" si="2103"/>
        <v>0</v>
      </c>
      <c r="DI1324" s="146">
        <f t="shared" si="2104"/>
        <v>0</v>
      </c>
      <c r="DJ1324" s="146">
        <f t="shared" si="2105"/>
        <v>0</v>
      </c>
      <c r="DK1324" s="146">
        <f t="shared" si="2106"/>
        <v>0</v>
      </c>
      <c r="DL1324" s="146">
        <f t="shared" si="2107"/>
        <v>0</v>
      </c>
      <c r="DM1324" s="146">
        <f t="shared" si="2108"/>
        <v>0</v>
      </c>
      <c r="DN1324" s="65">
        <f t="shared" si="2131"/>
        <v>180</v>
      </c>
      <c r="DO1324" s="57" t="str">
        <f t="shared" si="2132"/>
        <v/>
      </c>
      <c r="DP1324" s="57" t="str">
        <f t="shared" si="2133"/>
        <v/>
      </c>
      <c r="DQ1324" s="58">
        <f t="shared" si="2134"/>
        <v>180</v>
      </c>
      <c r="DR1324" s="1">
        <f t="shared" si="2135"/>
        <v>2</v>
      </c>
      <c r="DS1324" s="168" t="e">
        <f>IF(AND(DR1324=#REF!,BL1324=#REF!),'Tiến độ'!D1324,"")</f>
        <v>#REF!</v>
      </c>
    </row>
    <row r="1325" spans="1:123" ht="11.25" customHeight="1">
      <c r="A1325" s="309"/>
      <c r="B1325" s="312"/>
      <c r="C1325" s="101" t="s">
        <v>1047</v>
      </c>
      <c r="D1325" s="102" t="s">
        <v>1048</v>
      </c>
      <c r="E1325" s="103">
        <v>3</v>
      </c>
      <c r="F1325" s="104">
        <v>45</v>
      </c>
      <c r="G1325" s="105"/>
      <c r="H1325" s="106">
        <f t="shared" si="2129"/>
        <v>4</v>
      </c>
      <c r="I1325" s="107">
        <f t="shared" si="2130"/>
        <v>0</v>
      </c>
      <c r="J1325" s="28"/>
      <c r="K1325" s="108"/>
      <c r="L1325" s="109"/>
      <c r="M1325" s="109"/>
      <c r="N1325" s="110"/>
      <c r="O1325" s="108"/>
      <c r="P1325" s="109"/>
      <c r="Q1325" s="109"/>
      <c r="R1325" s="110"/>
      <c r="S1325" s="108"/>
      <c r="T1325" s="109"/>
      <c r="U1325" s="109"/>
      <c r="V1325" s="109"/>
      <c r="W1325" s="110"/>
      <c r="X1325" s="108"/>
      <c r="Y1325" s="109"/>
      <c r="Z1325" s="109"/>
      <c r="AA1325" s="110"/>
      <c r="AB1325" s="108"/>
      <c r="AC1325" s="109"/>
      <c r="AD1325" s="109"/>
      <c r="AE1325" s="110"/>
      <c r="AF1325" s="108"/>
      <c r="AG1325" s="109"/>
      <c r="AH1325" s="109"/>
      <c r="AI1325" s="362"/>
      <c r="AJ1325" s="363"/>
      <c r="AK1325" s="108"/>
      <c r="AL1325" s="109">
        <v>3</v>
      </c>
      <c r="AM1325" s="109">
        <v>3</v>
      </c>
      <c r="AN1325" s="110">
        <v>3</v>
      </c>
      <c r="AO1325" s="108">
        <v>3</v>
      </c>
      <c r="AP1325" s="109">
        <v>3</v>
      </c>
      <c r="AQ1325" s="109">
        <v>3</v>
      </c>
      <c r="AR1325" s="110">
        <v>3</v>
      </c>
      <c r="AS1325" s="111">
        <v>3</v>
      </c>
      <c r="AT1325" s="109">
        <v>3</v>
      </c>
      <c r="AU1325" s="109">
        <v>3</v>
      </c>
      <c r="AV1325" s="112">
        <v>3</v>
      </c>
      <c r="AW1325" s="108">
        <v>3</v>
      </c>
      <c r="AX1325" s="109">
        <v>3</v>
      </c>
      <c r="AY1325" s="109">
        <v>3</v>
      </c>
      <c r="AZ1325" s="109">
        <v>3</v>
      </c>
      <c r="BA1325" s="110" t="s">
        <v>163</v>
      </c>
      <c r="BB1325" s="111" t="s">
        <v>163</v>
      </c>
      <c r="BC1325" s="109" t="s">
        <v>163</v>
      </c>
      <c r="BD1325" s="109" t="s">
        <v>163</v>
      </c>
      <c r="BE1325" s="321"/>
      <c r="BF1325" s="322"/>
      <c r="BG1325" s="322"/>
      <c r="BH1325" s="322"/>
      <c r="BI1325" s="322"/>
      <c r="BJ1325" s="323"/>
      <c r="BK1325" s="48" t="s">
        <v>18</v>
      </c>
      <c r="BL1325" s="48" t="s">
        <v>47</v>
      </c>
      <c r="BN1325" s="146">
        <f t="shared" si="2109"/>
        <v>0</v>
      </c>
      <c r="BO1325" s="146">
        <f t="shared" si="2058"/>
        <v>0</v>
      </c>
      <c r="BP1325" s="146">
        <f t="shared" si="2059"/>
        <v>0</v>
      </c>
      <c r="BQ1325" s="146">
        <f t="shared" si="2060"/>
        <v>0</v>
      </c>
      <c r="BR1325" s="146">
        <f t="shared" si="2061"/>
        <v>0</v>
      </c>
      <c r="BS1325" s="146">
        <f t="shared" si="2062"/>
        <v>0</v>
      </c>
      <c r="BT1325" s="146">
        <f t="shared" si="2063"/>
        <v>0</v>
      </c>
      <c r="BU1325" s="146">
        <f t="shared" si="2064"/>
        <v>0</v>
      </c>
      <c r="BV1325" s="146">
        <f t="shared" si="2065"/>
        <v>0</v>
      </c>
      <c r="BW1325" s="146">
        <f t="shared" si="2066"/>
        <v>0</v>
      </c>
      <c r="BX1325" s="146">
        <f t="shared" si="2067"/>
        <v>0</v>
      </c>
      <c r="BY1325" s="146">
        <f t="shared" si="2068"/>
        <v>0</v>
      </c>
      <c r="BZ1325" s="146">
        <f t="shared" si="2069"/>
        <v>0</v>
      </c>
      <c r="CA1325" s="146">
        <f t="shared" si="2070"/>
        <v>0</v>
      </c>
      <c r="CB1325" s="146">
        <f t="shared" si="2071"/>
        <v>0</v>
      </c>
      <c r="CC1325" s="146">
        <f t="shared" si="2072"/>
        <v>0</v>
      </c>
      <c r="CD1325" s="146">
        <f t="shared" si="2073"/>
        <v>0</v>
      </c>
      <c r="CE1325" s="146">
        <f t="shared" si="2074"/>
        <v>0</v>
      </c>
      <c r="CF1325" s="146">
        <f t="shared" si="2075"/>
        <v>0</v>
      </c>
      <c r="CG1325" s="146">
        <f t="shared" si="2076"/>
        <v>0</v>
      </c>
      <c r="CH1325" s="146">
        <f t="shared" si="2077"/>
        <v>0</v>
      </c>
      <c r="CI1325" s="146">
        <f t="shared" si="2078"/>
        <v>0</v>
      </c>
      <c r="CJ1325" s="146">
        <f t="shared" si="2079"/>
        <v>0</v>
      </c>
      <c r="CK1325" s="146">
        <f t="shared" si="2080"/>
        <v>0</v>
      </c>
      <c r="CL1325" s="146">
        <f t="shared" si="2081"/>
        <v>0</v>
      </c>
      <c r="CM1325" s="146">
        <f t="shared" si="2082"/>
        <v>0</v>
      </c>
      <c r="CN1325" s="146">
        <f t="shared" si="2083"/>
        <v>0</v>
      </c>
      <c r="CO1325" s="146">
        <f t="shared" si="2084"/>
        <v>12</v>
      </c>
      <c r="CP1325" s="146">
        <f t="shared" si="2085"/>
        <v>12</v>
      </c>
      <c r="CQ1325" s="146">
        <f t="shared" si="2086"/>
        <v>12</v>
      </c>
      <c r="CR1325" s="146">
        <f t="shared" si="2087"/>
        <v>12</v>
      </c>
      <c r="CS1325" s="146">
        <f t="shared" si="2088"/>
        <v>12</v>
      </c>
      <c r="CT1325" s="146">
        <f t="shared" si="2089"/>
        <v>12</v>
      </c>
      <c r="CU1325" s="146">
        <f t="shared" si="2090"/>
        <v>12</v>
      </c>
      <c r="CV1325" s="146">
        <f t="shared" si="2091"/>
        <v>12</v>
      </c>
      <c r="CW1325" s="146">
        <f t="shared" si="2092"/>
        <v>12</v>
      </c>
      <c r="CX1325" s="146">
        <f t="shared" si="2093"/>
        <v>12</v>
      </c>
      <c r="CY1325" s="146">
        <f t="shared" si="2094"/>
        <v>12</v>
      </c>
      <c r="CZ1325" s="146">
        <f t="shared" si="2095"/>
        <v>12</v>
      </c>
      <c r="DA1325" s="146">
        <f t="shared" si="2096"/>
        <v>12</v>
      </c>
      <c r="DB1325" s="146">
        <f t="shared" si="2097"/>
        <v>12</v>
      </c>
      <c r="DC1325" s="146">
        <f t="shared" si="2098"/>
        <v>12</v>
      </c>
      <c r="DD1325" s="146">
        <f t="shared" si="2099"/>
        <v>0</v>
      </c>
      <c r="DE1325" s="146">
        <f t="shared" si="2100"/>
        <v>0</v>
      </c>
      <c r="DF1325" s="146">
        <f t="shared" si="2101"/>
        <v>0</v>
      </c>
      <c r="DG1325" s="146">
        <f t="shared" si="2102"/>
        <v>0</v>
      </c>
      <c r="DH1325" s="146">
        <f t="shared" si="2103"/>
        <v>0</v>
      </c>
      <c r="DI1325" s="146">
        <f t="shared" si="2104"/>
        <v>0</v>
      </c>
      <c r="DJ1325" s="146">
        <f t="shared" si="2105"/>
        <v>0</v>
      </c>
      <c r="DK1325" s="146">
        <f t="shared" si="2106"/>
        <v>0</v>
      </c>
      <c r="DL1325" s="146">
        <f t="shared" si="2107"/>
        <v>0</v>
      </c>
      <c r="DM1325" s="146">
        <f t="shared" si="2108"/>
        <v>0</v>
      </c>
      <c r="DN1325" s="65">
        <f t="shared" si="2131"/>
        <v>180</v>
      </c>
      <c r="DO1325" s="57" t="str">
        <f t="shared" si="2132"/>
        <v/>
      </c>
      <c r="DP1325" s="57" t="str">
        <f t="shared" si="2133"/>
        <v/>
      </c>
      <c r="DQ1325" s="58">
        <f t="shared" si="2134"/>
        <v>180</v>
      </c>
      <c r="DR1325" s="1">
        <f t="shared" si="2135"/>
        <v>2</v>
      </c>
      <c r="DS1325" s="168" t="e">
        <f>IF(AND(DR1325=#REF!,BL1325=#REF!),'Tiến độ'!D1325,"")</f>
        <v>#REF!</v>
      </c>
    </row>
    <row r="1326" spans="1:123" ht="11.25" customHeight="1">
      <c r="A1326" s="309"/>
      <c r="B1326" s="312"/>
      <c r="C1326" s="79" t="s">
        <v>1051</v>
      </c>
      <c r="D1326" s="80" t="s">
        <v>1052</v>
      </c>
      <c r="E1326" s="81">
        <v>3</v>
      </c>
      <c r="F1326" s="82">
        <v>45</v>
      </c>
      <c r="G1326" s="105"/>
      <c r="H1326" s="106">
        <f t="shared" si="2129"/>
        <v>4</v>
      </c>
      <c r="I1326" s="107">
        <f t="shared" si="2130"/>
        <v>0</v>
      </c>
      <c r="J1326" s="28"/>
      <c r="K1326" s="108"/>
      <c r="L1326" s="109"/>
      <c r="M1326" s="109"/>
      <c r="N1326" s="110"/>
      <c r="O1326" s="108"/>
      <c r="P1326" s="109"/>
      <c r="Q1326" s="109"/>
      <c r="R1326" s="110"/>
      <c r="S1326" s="108"/>
      <c r="T1326" s="109"/>
      <c r="U1326" s="109"/>
      <c r="V1326" s="109"/>
      <c r="W1326" s="110"/>
      <c r="X1326" s="108"/>
      <c r="Y1326" s="109"/>
      <c r="Z1326" s="109"/>
      <c r="AA1326" s="110"/>
      <c r="AB1326" s="108"/>
      <c r="AC1326" s="109"/>
      <c r="AD1326" s="109"/>
      <c r="AE1326" s="110"/>
      <c r="AF1326" s="108"/>
      <c r="AG1326" s="109"/>
      <c r="AH1326" s="109"/>
      <c r="AI1326" s="362"/>
      <c r="AJ1326" s="363"/>
      <c r="AK1326" s="108"/>
      <c r="AL1326" s="109">
        <v>3</v>
      </c>
      <c r="AM1326" s="109">
        <v>3</v>
      </c>
      <c r="AN1326" s="110">
        <v>3</v>
      </c>
      <c r="AO1326" s="108">
        <v>3</v>
      </c>
      <c r="AP1326" s="109">
        <v>3</v>
      </c>
      <c r="AQ1326" s="109">
        <v>3</v>
      </c>
      <c r="AR1326" s="110">
        <v>3</v>
      </c>
      <c r="AS1326" s="111">
        <v>3</v>
      </c>
      <c r="AT1326" s="109">
        <v>3</v>
      </c>
      <c r="AU1326" s="109">
        <v>3</v>
      </c>
      <c r="AV1326" s="112">
        <v>3</v>
      </c>
      <c r="AW1326" s="108">
        <v>3</v>
      </c>
      <c r="AX1326" s="109">
        <v>3</v>
      </c>
      <c r="AY1326" s="109">
        <v>3</v>
      </c>
      <c r="AZ1326" s="109">
        <v>3</v>
      </c>
      <c r="BA1326" s="110" t="s">
        <v>163</v>
      </c>
      <c r="BB1326" s="111" t="s">
        <v>163</v>
      </c>
      <c r="BC1326" s="109" t="s">
        <v>163</v>
      </c>
      <c r="BD1326" s="109" t="s">
        <v>163</v>
      </c>
      <c r="BE1326" s="321"/>
      <c r="BF1326" s="322"/>
      <c r="BG1326" s="322"/>
      <c r="BH1326" s="322"/>
      <c r="BI1326" s="322"/>
      <c r="BJ1326" s="323"/>
      <c r="BK1326" s="48" t="s">
        <v>18</v>
      </c>
      <c r="BL1326" s="48" t="s">
        <v>48</v>
      </c>
      <c r="BN1326" s="146">
        <f t="shared" si="2109"/>
        <v>0</v>
      </c>
      <c r="BO1326" s="146">
        <f t="shared" si="2058"/>
        <v>0</v>
      </c>
      <c r="BP1326" s="146">
        <f t="shared" si="2059"/>
        <v>0</v>
      </c>
      <c r="BQ1326" s="146">
        <f t="shared" si="2060"/>
        <v>0</v>
      </c>
      <c r="BR1326" s="146">
        <f t="shared" si="2061"/>
        <v>0</v>
      </c>
      <c r="BS1326" s="146">
        <f t="shared" si="2062"/>
        <v>0</v>
      </c>
      <c r="BT1326" s="146">
        <f t="shared" si="2063"/>
        <v>0</v>
      </c>
      <c r="BU1326" s="146">
        <f t="shared" si="2064"/>
        <v>0</v>
      </c>
      <c r="BV1326" s="146">
        <f t="shared" si="2065"/>
        <v>0</v>
      </c>
      <c r="BW1326" s="146">
        <f t="shared" si="2066"/>
        <v>0</v>
      </c>
      <c r="BX1326" s="146">
        <f t="shared" si="2067"/>
        <v>0</v>
      </c>
      <c r="BY1326" s="146">
        <f t="shared" si="2068"/>
        <v>0</v>
      </c>
      <c r="BZ1326" s="146">
        <f t="shared" si="2069"/>
        <v>0</v>
      </c>
      <c r="CA1326" s="146">
        <f t="shared" si="2070"/>
        <v>0</v>
      </c>
      <c r="CB1326" s="146">
        <f t="shared" si="2071"/>
        <v>0</v>
      </c>
      <c r="CC1326" s="146">
        <f t="shared" si="2072"/>
        <v>0</v>
      </c>
      <c r="CD1326" s="146">
        <f t="shared" si="2073"/>
        <v>0</v>
      </c>
      <c r="CE1326" s="146">
        <f t="shared" si="2074"/>
        <v>0</v>
      </c>
      <c r="CF1326" s="146">
        <f t="shared" si="2075"/>
        <v>0</v>
      </c>
      <c r="CG1326" s="146">
        <f t="shared" si="2076"/>
        <v>0</v>
      </c>
      <c r="CH1326" s="146">
        <f t="shared" si="2077"/>
        <v>0</v>
      </c>
      <c r="CI1326" s="146">
        <f t="shared" si="2078"/>
        <v>0</v>
      </c>
      <c r="CJ1326" s="146">
        <f t="shared" si="2079"/>
        <v>0</v>
      </c>
      <c r="CK1326" s="146">
        <f t="shared" si="2080"/>
        <v>0</v>
      </c>
      <c r="CL1326" s="146">
        <f t="shared" si="2081"/>
        <v>0</v>
      </c>
      <c r="CM1326" s="146">
        <f t="shared" si="2082"/>
        <v>0</v>
      </c>
      <c r="CN1326" s="146">
        <f t="shared" si="2083"/>
        <v>0</v>
      </c>
      <c r="CO1326" s="146">
        <f t="shared" si="2084"/>
        <v>12</v>
      </c>
      <c r="CP1326" s="146">
        <f t="shared" si="2085"/>
        <v>12</v>
      </c>
      <c r="CQ1326" s="146">
        <f t="shared" si="2086"/>
        <v>12</v>
      </c>
      <c r="CR1326" s="146">
        <f t="shared" si="2087"/>
        <v>12</v>
      </c>
      <c r="CS1326" s="146">
        <f t="shared" si="2088"/>
        <v>12</v>
      </c>
      <c r="CT1326" s="146">
        <f t="shared" si="2089"/>
        <v>12</v>
      </c>
      <c r="CU1326" s="146">
        <f t="shared" si="2090"/>
        <v>12</v>
      </c>
      <c r="CV1326" s="146">
        <f t="shared" si="2091"/>
        <v>12</v>
      </c>
      <c r="CW1326" s="146">
        <f t="shared" si="2092"/>
        <v>12</v>
      </c>
      <c r="CX1326" s="146">
        <f t="shared" si="2093"/>
        <v>12</v>
      </c>
      <c r="CY1326" s="146">
        <f t="shared" si="2094"/>
        <v>12</v>
      </c>
      <c r="CZ1326" s="146">
        <f t="shared" si="2095"/>
        <v>12</v>
      </c>
      <c r="DA1326" s="146">
        <f t="shared" si="2096"/>
        <v>12</v>
      </c>
      <c r="DB1326" s="146">
        <f t="shared" si="2097"/>
        <v>12</v>
      </c>
      <c r="DC1326" s="146">
        <f t="shared" si="2098"/>
        <v>12</v>
      </c>
      <c r="DD1326" s="146">
        <f t="shared" si="2099"/>
        <v>0</v>
      </c>
      <c r="DE1326" s="146">
        <f t="shared" si="2100"/>
        <v>0</v>
      </c>
      <c r="DF1326" s="146">
        <f t="shared" si="2101"/>
        <v>0</v>
      </c>
      <c r="DG1326" s="146">
        <f t="shared" si="2102"/>
        <v>0</v>
      </c>
      <c r="DH1326" s="146">
        <f t="shared" si="2103"/>
        <v>0</v>
      </c>
      <c r="DI1326" s="146">
        <f t="shared" si="2104"/>
        <v>0</v>
      </c>
      <c r="DJ1326" s="146">
        <f t="shared" si="2105"/>
        <v>0</v>
      </c>
      <c r="DK1326" s="146">
        <f t="shared" si="2106"/>
        <v>0</v>
      </c>
      <c r="DL1326" s="146">
        <f t="shared" si="2107"/>
        <v>0</v>
      </c>
      <c r="DM1326" s="146">
        <f t="shared" si="2108"/>
        <v>0</v>
      </c>
      <c r="DN1326" s="65">
        <f t="shared" si="2131"/>
        <v>180</v>
      </c>
      <c r="DO1326" s="57" t="str">
        <f t="shared" si="2132"/>
        <v/>
      </c>
      <c r="DP1326" s="57" t="str">
        <f t="shared" si="2133"/>
        <v/>
      </c>
      <c r="DQ1326" s="58">
        <f t="shared" si="2134"/>
        <v>180</v>
      </c>
      <c r="DR1326" s="1">
        <f t="shared" si="2135"/>
        <v>2</v>
      </c>
      <c r="DS1326" s="168" t="e">
        <f>IF(AND(DR1326=#REF!,BL1326=#REF!),'Tiến độ'!D1326,"")</f>
        <v>#REF!</v>
      </c>
    </row>
    <row r="1327" spans="1:123" ht="11.25" customHeight="1">
      <c r="A1327" s="309"/>
      <c r="B1327" s="312"/>
      <c r="C1327" s="101" t="s">
        <v>455</v>
      </c>
      <c r="D1327" s="102" t="s">
        <v>456</v>
      </c>
      <c r="E1327" s="103">
        <v>3</v>
      </c>
      <c r="F1327" s="104">
        <v>60</v>
      </c>
      <c r="G1327" s="105"/>
      <c r="H1327" s="106">
        <f t="shared" si="2129"/>
        <v>4</v>
      </c>
      <c r="I1327" s="107">
        <f t="shared" si="2130"/>
        <v>0</v>
      </c>
      <c r="J1327" s="28"/>
      <c r="K1327" s="108"/>
      <c r="L1327" s="109"/>
      <c r="M1327" s="109"/>
      <c r="N1327" s="110"/>
      <c r="O1327" s="108"/>
      <c r="P1327" s="109"/>
      <c r="Q1327" s="109"/>
      <c r="R1327" s="110"/>
      <c r="S1327" s="108"/>
      <c r="T1327" s="109"/>
      <c r="U1327" s="109"/>
      <c r="V1327" s="109"/>
      <c r="W1327" s="110"/>
      <c r="X1327" s="108"/>
      <c r="Y1327" s="109"/>
      <c r="Z1327" s="109"/>
      <c r="AA1327" s="110"/>
      <c r="AB1327" s="108"/>
      <c r="AC1327" s="109"/>
      <c r="AD1327" s="109"/>
      <c r="AE1327" s="110"/>
      <c r="AF1327" s="108"/>
      <c r="AG1327" s="109"/>
      <c r="AH1327" s="109"/>
      <c r="AI1327" s="362"/>
      <c r="AJ1327" s="363"/>
      <c r="AK1327" s="108"/>
      <c r="AL1327" s="109">
        <v>4</v>
      </c>
      <c r="AM1327" s="109">
        <v>4</v>
      </c>
      <c r="AN1327" s="110">
        <v>4</v>
      </c>
      <c r="AO1327" s="108">
        <v>4</v>
      </c>
      <c r="AP1327" s="109">
        <v>4</v>
      </c>
      <c r="AQ1327" s="109">
        <v>4</v>
      </c>
      <c r="AR1327" s="110">
        <v>4</v>
      </c>
      <c r="AS1327" s="111">
        <v>4</v>
      </c>
      <c r="AT1327" s="109">
        <v>4</v>
      </c>
      <c r="AU1327" s="109">
        <v>4</v>
      </c>
      <c r="AV1327" s="112">
        <v>4</v>
      </c>
      <c r="AW1327" s="108">
        <v>4</v>
      </c>
      <c r="AX1327" s="109">
        <v>4</v>
      </c>
      <c r="AY1327" s="109">
        <v>4</v>
      </c>
      <c r="AZ1327" s="109">
        <v>4</v>
      </c>
      <c r="BA1327" s="110" t="s">
        <v>163</v>
      </c>
      <c r="BB1327" s="111" t="s">
        <v>163</v>
      </c>
      <c r="BC1327" s="109" t="s">
        <v>163</v>
      </c>
      <c r="BD1327" s="109" t="s">
        <v>163</v>
      </c>
      <c r="BE1327" s="321"/>
      <c r="BF1327" s="322"/>
      <c r="BG1327" s="322"/>
      <c r="BH1327" s="322"/>
      <c r="BI1327" s="322"/>
      <c r="BJ1327" s="323"/>
      <c r="BK1327" s="48" t="s">
        <v>1111</v>
      </c>
      <c r="BL1327" s="48" t="s">
        <v>51</v>
      </c>
      <c r="BN1327" s="146">
        <f t="shared" si="2109"/>
        <v>0</v>
      </c>
      <c r="BO1327" s="146">
        <f t="shared" si="2058"/>
        <v>0</v>
      </c>
      <c r="BP1327" s="146">
        <f t="shared" si="2059"/>
        <v>0</v>
      </c>
      <c r="BQ1327" s="146">
        <f t="shared" si="2060"/>
        <v>0</v>
      </c>
      <c r="BR1327" s="146">
        <f t="shared" si="2061"/>
        <v>0</v>
      </c>
      <c r="BS1327" s="146">
        <f t="shared" si="2062"/>
        <v>0</v>
      </c>
      <c r="BT1327" s="146">
        <f t="shared" si="2063"/>
        <v>0</v>
      </c>
      <c r="BU1327" s="146">
        <f t="shared" si="2064"/>
        <v>0</v>
      </c>
      <c r="BV1327" s="146">
        <f t="shared" si="2065"/>
        <v>0</v>
      </c>
      <c r="BW1327" s="146">
        <f t="shared" si="2066"/>
        <v>0</v>
      </c>
      <c r="BX1327" s="146">
        <f t="shared" si="2067"/>
        <v>0</v>
      </c>
      <c r="BY1327" s="146">
        <f t="shared" si="2068"/>
        <v>0</v>
      </c>
      <c r="BZ1327" s="146">
        <f t="shared" si="2069"/>
        <v>0</v>
      </c>
      <c r="CA1327" s="146">
        <f t="shared" si="2070"/>
        <v>0</v>
      </c>
      <c r="CB1327" s="146">
        <f t="shared" si="2071"/>
        <v>0</v>
      </c>
      <c r="CC1327" s="146">
        <f t="shared" si="2072"/>
        <v>0</v>
      </c>
      <c r="CD1327" s="146">
        <f t="shared" si="2073"/>
        <v>0</v>
      </c>
      <c r="CE1327" s="146">
        <f t="shared" si="2074"/>
        <v>0</v>
      </c>
      <c r="CF1327" s="146">
        <f t="shared" si="2075"/>
        <v>0</v>
      </c>
      <c r="CG1327" s="146">
        <f t="shared" si="2076"/>
        <v>0</v>
      </c>
      <c r="CH1327" s="146">
        <f t="shared" si="2077"/>
        <v>0</v>
      </c>
      <c r="CI1327" s="146">
        <f t="shared" si="2078"/>
        <v>0</v>
      </c>
      <c r="CJ1327" s="146">
        <f t="shared" si="2079"/>
        <v>0</v>
      </c>
      <c r="CK1327" s="146">
        <f t="shared" si="2080"/>
        <v>0</v>
      </c>
      <c r="CL1327" s="146">
        <f t="shared" si="2081"/>
        <v>0</v>
      </c>
      <c r="CM1327" s="146">
        <f t="shared" si="2082"/>
        <v>0</v>
      </c>
      <c r="CN1327" s="146">
        <f t="shared" si="2083"/>
        <v>0</v>
      </c>
      <c r="CO1327" s="146">
        <f t="shared" si="2084"/>
        <v>16</v>
      </c>
      <c r="CP1327" s="146">
        <f t="shared" si="2085"/>
        <v>16</v>
      </c>
      <c r="CQ1327" s="146">
        <f t="shared" si="2086"/>
        <v>16</v>
      </c>
      <c r="CR1327" s="146">
        <f t="shared" si="2087"/>
        <v>16</v>
      </c>
      <c r="CS1327" s="146">
        <f t="shared" si="2088"/>
        <v>16</v>
      </c>
      <c r="CT1327" s="146">
        <f t="shared" si="2089"/>
        <v>16</v>
      </c>
      <c r="CU1327" s="146">
        <f t="shared" si="2090"/>
        <v>16</v>
      </c>
      <c r="CV1327" s="146">
        <f t="shared" si="2091"/>
        <v>16</v>
      </c>
      <c r="CW1327" s="146">
        <f t="shared" si="2092"/>
        <v>16</v>
      </c>
      <c r="CX1327" s="146">
        <f t="shared" si="2093"/>
        <v>16</v>
      </c>
      <c r="CY1327" s="146">
        <f t="shared" si="2094"/>
        <v>16</v>
      </c>
      <c r="CZ1327" s="146">
        <f t="shared" si="2095"/>
        <v>16</v>
      </c>
      <c r="DA1327" s="146">
        <f t="shared" si="2096"/>
        <v>16</v>
      </c>
      <c r="DB1327" s="146">
        <f t="shared" si="2097"/>
        <v>16</v>
      </c>
      <c r="DC1327" s="146">
        <f t="shared" si="2098"/>
        <v>16</v>
      </c>
      <c r="DD1327" s="146">
        <f t="shared" si="2099"/>
        <v>0</v>
      </c>
      <c r="DE1327" s="146">
        <f t="shared" si="2100"/>
        <v>0</v>
      </c>
      <c r="DF1327" s="146">
        <f t="shared" si="2101"/>
        <v>0</v>
      </c>
      <c r="DG1327" s="146">
        <f t="shared" si="2102"/>
        <v>0</v>
      </c>
      <c r="DH1327" s="146">
        <f t="shared" si="2103"/>
        <v>0</v>
      </c>
      <c r="DI1327" s="146">
        <f t="shared" si="2104"/>
        <v>0</v>
      </c>
      <c r="DJ1327" s="146">
        <f t="shared" si="2105"/>
        <v>0</v>
      </c>
      <c r="DK1327" s="146">
        <f t="shared" si="2106"/>
        <v>0</v>
      </c>
      <c r="DL1327" s="146">
        <f t="shared" si="2107"/>
        <v>0</v>
      </c>
      <c r="DM1327" s="146">
        <f t="shared" si="2108"/>
        <v>0</v>
      </c>
      <c r="DN1327" s="65">
        <f t="shared" si="2131"/>
        <v>240</v>
      </c>
      <c r="DO1327" s="57" t="str">
        <f t="shared" si="2132"/>
        <v/>
      </c>
      <c r="DP1327" s="57" t="str">
        <f t="shared" si="2133"/>
        <v/>
      </c>
      <c r="DQ1327" s="58">
        <f t="shared" si="2134"/>
        <v>240</v>
      </c>
      <c r="DR1327" s="1">
        <f t="shared" si="2135"/>
        <v>2</v>
      </c>
      <c r="DS1327" s="168" t="e">
        <f>IF(AND(DR1327=#REF!,BL1327=#REF!),'Tiến độ'!D1327,"")</f>
        <v>#REF!</v>
      </c>
    </row>
    <row r="1328" spans="1:123" ht="11.25" customHeight="1">
      <c r="A1328" s="309"/>
      <c r="B1328" s="312"/>
      <c r="C1328" s="101" t="s">
        <v>912</v>
      </c>
      <c r="D1328" s="102" t="s">
        <v>913</v>
      </c>
      <c r="E1328" s="103">
        <v>2</v>
      </c>
      <c r="F1328" s="104">
        <v>30</v>
      </c>
      <c r="G1328" s="105"/>
      <c r="H1328" s="106">
        <f t="shared" si="2129"/>
        <v>4</v>
      </c>
      <c r="I1328" s="107">
        <f t="shared" si="2130"/>
        <v>0</v>
      </c>
      <c r="J1328" s="28"/>
      <c r="K1328" s="108"/>
      <c r="L1328" s="109"/>
      <c r="M1328" s="109"/>
      <c r="N1328" s="110"/>
      <c r="O1328" s="108"/>
      <c r="P1328" s="109"/>
      <c r="Q1328" s="109"/>
      <c r="R1328" s="110"/>
      <c r="S1328" s="108"/>
      <c r="T1328" s="109"/>
      <c r="U1328" s="109"/>
      <c r="V1328" s="109"/>
      <c r="W1328" s="110"/>
      <c r="X1328" s="108"/>
      <c r="Y1328" s="109"/>
      <c r="Z1328" s="109"/>
      <c r="AA1328" s="110"/>
      <c r="AB1328" s="108"/>
      <c r="AC1328" s="109"/>
      <c r="AD1328" s="109"/>
      <c r="AE1328" s="110"/>
      <c r="AF1328" s="108"/>
      <c r="AG1328" s="109"/>
      <c r="AH1328" s="109"/>
      <c r="AI1328" s="362"/>
      <c r="AJ1328" s="363"/>
      <c r="AK1328" s="108"/>
      <c r="AL1328" s="109">
        <v>2</v>
      </c>
      <c r="AM1328" s="109">
        <v>2</v>
      </c>
      <c r="AN1328" s="110">
        <v>2</v>
      </c>
      <c r="AO1328" s="108">
        <v>2</v>
      </c>
      <c r="AP1328" s="109">
        <v>2</v>
      </c>
      <c r="AQ1328" s="109">
        <v>2</v>
      </c>
      <c r="AR1328" s="110">
        <v>2</v>
      </c>
      <c r="AS1328" s="111">
        <v>2</v>
      </c>
      <c r="AT1328" s="109">
        <v>2</v>
      </c>
      <c r="AU1328" s="109">
        <v>2</v>
      </c>
      <c r="AV1328" s="112">
        <v>2</v>
      </c>
      <c r="AW1328" s="108">
        <v>2</v>
      </c>
      <c r="AX1328" s="109">
        <v>2</v>
      </c>
      <c r="AY1328" s="109">
        <v>2</v>
      </c>
      <c r="AZ1328" s="109">
        <v>2</v>
      </c>
      <c r="BA1328" s="110" t="s">
        <v>163</v>
      </c>
      <c r="BB1328" s="111" t="s">
        <v>163</v>
      </c>
      <c r="BC1328" s="109" t="s">
        <v>163</v>
      </c>
      <c r="BD1328" s="109" t="s">
        <v>163</v>
      </c>
      <c r="BE1328" s="321"/>
      <c r="BF1328" s="322"/>
      <c r="BG1328" s="322"/>
      <c r="BH1328" s="322"/>
      <c r="BI1328" s="322"/>
      <c r="BJ1328" s="323"/>
      <c r="BK1328" s="48" t="s">
        <v>18</v>
      </c>
      <c r="BL1328" s="48" t="s">
        <v>49</v>
      </c>
      <c r="BN1328" s="146">
        <f t="shared" si="2109"/>
        <v>0</v>
      </c>
      <c r="BO1328" s="146">
        <f t="shared" si="2058"/>
        <v>0</v>
      </c>
      <c r="BP1328" s="146">
        <f t="shared" si="2059"/>
        <v>0</v>
      </c>
      <c r="BQ1328" s="146">
        <f t="shared" si="2060"/>
        <v>0</v>
      </c>
      <c r="BR1328" s="146">
        <f t="shared" si="2061"/>
        <v>0</v>
      </c>
      <c r="BS1328" s="146">
        <f t="shared" si="2062"/>
        <v>0</v>
      </c>
      <c r="BT1328" s="146">
        <f t="shared" si="2063"/>
        <v>0</v>
      </c>
      <c r="BU1328" s="146">
        <f t="shared" si="2064"/>
        <v>0</v>
      </c>
      <c r="BV1328" s="146">
        <f t="shared" si="2065"/>
        <v>0</v>
      </c>
      <c r="BW1328" s="146">
        <f t="shared" si="2066"/>
        <v>0</v>
      </c>
      <c r="BX1328" s="146">
        <f t="shared" si="2067"/>
        <v>0</v>
      </c>
      <c r="BY1328" s="146">
        <f t="shared" si="2068"/>
        <v>0</v>
      </c>
      <c r="BZ1328" s="146">
        <f t="shared" si="2069"/>
        <v>0</v>
      </c>
      <c r="CA1328" s="146">
        <f t="shared" si="2070"/>
        <v>0</v>
      </c>
      <c r="CB1328" s="146">
        <f t="shared" si="2071"/>
        <v>0</v>
      </c>
      <c r="CC1328" s="146">
        <f t="shared" si="2072"/>
        <v>0</v>
      </c>
      <c r="CD1328" s="146">
        <f t="shared" si="2073"/>
        <v>0</v>
      </c>
      <c r="CE1328" s="146">
        <f t="shared" si="2074"/>
        <v>0</v>
      </c>
      <c r="CF1328" s="146">
        <f t="shared" si="2075"/>
        <v>0</v>
      </c>
      <c r="CG1328" s="146">
        <f t="shared" si="2076"/>
        <v>0</v>
      </c>
      <c r="CH1328" s="146">
        <f t="shared" si="2077"/>
        <v>0</v>
      </c>
      <c r="CI1328" s="146">
        <f t="shared" si="2078"/>
        <v>0</v>
      </c>
      <c r="CJ1328" s="146">
        <f t="shared" si="2079"/>
        <v>0</v>
      </c>
      <c r="CK1328" s="146">
        <f t="shared" si="2080"/>
        <v>0</v>
      </c>
      <c r="CL1328" s="146">
        <f t="shared" si="2081"/>
        <v>0</v>
      </c>
      <c r="CM1328" s="146">
        <f t="shared" si="2082"/>
        <v>0</v>
      </c>
      <c r="CN1328" s="146">
        <f t="shared" si="2083"/>
        <v>0</v>
      </c>
      <c r="CO1328" s="146">
        <f t="shared" si="2084"/>
        <v>8</v>
      </c>
      <c r="CP1328" s="146">
        <f t="shared" si="2085"/>
        <v>8</v>
      </c>
      <c r="CQ1328" s="146">
        <f t="shared" si="2086"/>
        <v>8</v>
      </c>
      <c r="CR1328" s="146">
        <f t="shared" si="2087"/>
        <v>8</v>
      </c>
      <c r="CS1328" s="146">
        <f t="shared" si="2088"/>
        <v>8</v>
      </c>
      <c r="CT1328" s="146">
        <f t="shared" si="2089"/>
        <v>8</v>
      </c>
      <c r="CU1328" s="146">
        <f t="shared" si="2090"/>
        <v>8</v>
      </c>
      <c r="CV1328" s="146">
        <f t="shared" si="2091"/>
        <v>8</v>
      </c>
      <c r="CW1328" s="146">
        <f t="shared" si="2092"/>
        <v>8</v>
      </c>
      <c r="CX1328" s="146">
        <f t="shared" si="2093"/>
        <v>8</v>
      </c>
      <c r="CY1328" s="146">
        <f t="shared" si="2094"/>
        <v>8</v>
      </c>
      <c r="CZ1328" s="146">
        <f t="shared" si="2095"/>
        <v>8</v>
      </c>
      <c r="DA1328" s="146">
        <f t="shared" si="2096"/>
        <v>8</v>
      </c>
      <c r="DB1328" s="146">
        <f t="shared" si="2097"/>
        <v>8</v>
      </c>
      <c r="DC1328" s="146">
        <f t="shared" si="2098"/>
        <v>8</v>
      </c>
      <c r="DD1328" s="146">
        <f t="shared" si="2099"/>
        <v>0</v>
      </c>
      <c r="DE1328" s="146">
        <f t="shared" si="2100"/>
        <v>0</v>
      </c>
      <c r="DF1328" s="146">
        <f t="shared" si="2101"/>
        <v>0</v>
      </c>
      <c r="DG1328" s="146">
        <f t="shared" si="2102"/>
        <v>0</v>
      </c>
      <c r="DH1328" s="146">
        <f t="shared" si="2103"/>
        <v>0</v>
      </c>
      <c r="DI1328" s="146">
        <f t="shared" si="2104"/>
        <v>0</v>
      </c>
      <c r="DJ1328" s="146">
        <f t="shared" si="2105"/>
        <v>0</v>
      </c>
      <c r="DK1328" s="146">
        <f t="shared" si="2106"/>
        <v>0</v>
      </c>
      <c r="DL1328" s="146">
        <f t="shared" si="2107"/>
        <v>0</v>
      </c>
      <c r="DM1328" s="146">
        <f t="shared" si="2108"/>
        <v>0</v>
      </c>
      <c r="DN1328" s="65">
        <f t="shared" si="2131"/>
        <v>120</v>
      </c>
      <c r="DO1328" s="57" t="str">
        <f t="shared" si="2132"/>
        <v/>
      </c>
      <c r="DP1328" s="57" t="str">
        <f t="shared" si="2133"/>
        <v/>
      </c>
      <c r="DQ1328" s="58">
        <f t="shared" si="2134"/>
        <v>120</v>
      </c>
      <c r="DR1328" s="1">
        <f t="shared" si="2135"/>
        <v>2</v>
      </c>
      <c r="DS1328" s="168" t="e">
        <f>IF(AND(DR1328=#REF!,BL1328=#REF!),'Tiến độ'!D1328,"")</f>
        <v>#REF!</v>
      </c>
    </row>
    <row r="1329" spans="1:123" ht="11.25" customHeight="1">
      <c r="A1329" s="309" t="str">
        <f>IF(B1329="","",MAX($A$7:A1317)+1)</f>
        <v/>
      </c>
      <c r="B1329" s="312"/>
      <c r="C1329" s="101" t="s">
        <v>16</v>
      </c>
      <c r="D1329" s="102" t="s">
        <v>242</v>
      </c>
      <c r="E1329" s="103">
        <v>2</v>
      </c>
      <c r="F1329" s="104">
        <v>39</v>
      </c>
      <c r="G1329" s="105"/>
      <c r="H1329" s="106">
        <f t="shared" si="2129"/>
        <v>4</v>
      </c>
      <c r="I1329" s="107">
        <f t="shared" si="2130"/>
        <v>0</v>
      </c>
      <c r="J1329" s="28"/>
      <c r="K1329" s="108"/>
      <c r="L1329" s="109"/>
      <c r="M1329" s="109"/>
      <c r="N1329" s="110"/>
      <c r="O1329" s="108"/>
      <c r="P1329" s="109"/>
      <c r="Q1329" s="109"/>
      <c r="R1329" s="110"/>
      <c r="S1329" s="108"/>
      <c r="T1329" s="109"/>
      <c r="U1329" s="109"/>
      <c r="V1329" s="109"/>
      <c r="W1329" s="110"/>
      <c r="X1329" s="108"/>
      <c r="Y1329" s="109"/>
      <c r="Z1329" s="109"/>
      <c r="AA1329" s="110"/>
      <c r="AB1329" s="108"/>
      <c r="AC1329" s="109"/>
      <c r="AD1329" s="109"/>
      <c r="AE1329" s="110"/>
      <c r="AF1329" s="108"/>
      <c r="AG1329" s="109"/>
      <c r="AH1329" s="109"/>
      <c r="AI1329" s="362"/>
      <c r="AJ1329" s="363"/>
      <c r="AK1329" s="108"/>
      <c r="AL1329" s="109">
        <v>3</v>
      </c>
      <c r="AM1329" s="109">
        <v>3</v>
      </c>
      <c r="AN1329" s="110">
        <v>3</v>
      </c>
      <c r="AO1329" s="108">
        <v>3</v>
      </c>
      <c r="AP1329" s="109">
        <v>3</v>
      </c>
      <c r="AQ1329" s="109">
        <v>3</v>
      </c>
      <c r="AR1329" s="110">
        <v>3</v>
      </c>
      <c r="AS1329" s="111">
        <v>3</v>
      </c>
      <c r="AT1329" s="109">
        <v>3</v>
      </c>
      <c r="AU1329" s="109">
        <v>3</v>
      </c>
      <c r="AV1329" s="112">
        <v>3</v>
      </c>
      <c r="AW1329" s="108">
        <v>3</v>
      </c>
      <c r="AX1329" s="109">
        <v>3</v>
      </c>
      <c r="AY1329" s="109">
        <v>3</v>
      </c>
      <c r="AZ1329" s="109">
        <v>3</v>
      </c>
      <c r="BA1329" s="110" t="s">
        <v>163</v>
      </c>
      <c r="BB1329" s="111" t="s">
        <v>163</v>
      </c>
      <c r="BC1329" s="109" t="s">
        <v>163</v>
      </c>
      <c r="BD1329" s="109" t="s">
        <v>163</v>
      </c>
      <c r="BE1329" s="321"/>
      <c r="BF1329" s="322"/>
      <c r="BG1329" s="322"/>
      <c r="BH1329" s="322"/>
      <c r="BI1329" s="322"/>
      <c r="BJ1329" s="323"/>
      <c r="BK1329" s="48" t="s">
        <v>18</v>
      </c>
      <c r="BL1329" s="48" t="s">
        <v>16</v>
      </c>
      <c r="BN1329" s="146">
        <f t="shared" si="2109"/>
        <v>0</v>
      </c>
      <c r="BO1329" s="146">
        <f t="shared" si="2058"/>
        <v>0</v>
      </c>
      <c r="BP1329" s="146">
        <f t="shared" si="2059"/>
        <v>0</v>
      </c>
      <c r="BQ1329" s="146">
        <f t="shared" si="2060"/>
        <v>0</v>
      </c>
      <c r="BR1329" s="146">
        <f t="shared" si="2061"/>
        <v>0</v>
      </c>
      <c r="BS1329" s="146">
        <f t="shared" si="2062"/>
        <v>0</v>
      </c>
      <c r="BT1329" s="146">
        <f t="shared" si="2063"/>
        <v>0</v>
      </c>
      <c r="BU1329" s="146">
        <f t="shared" si="2064"/>
        <v>0</v>
      </c>
      <c r="BV1329" s="146">
        <f t="shared" si="2065"/>
        <v>0</v>
      </c>
      <c r="BW1329" s="146">
        <f t="shared" si="2066"/>
        <v>0</v>
      </c>
      <c r="BX1329" s="146">
        <f t="shared" si="2067"/>
        <v>0</v>
      </c>
      <c r="BY1329" s="146">
        <f t="shared" si="2068"/>
        <v>0</v>
      </c>
      <c r="BZ1329" s="146">
        <f t="shared" si="2069"/>
        <v>0</v>
      </c>
      <c r="CA1329" s="146">
        <f t="shared" si="2070"/>
        <v>0</v>
      </c>
      <c r="CB1329" s="146">
        <f t="shared" si="2071"/>
        <v>0</v>
      </c>
      <c r="CC1329" s="146">
        <f t="shared" si="2072"/>
        <v>0</v>
      </c>
      <c r="CD1329" s="146">
        <f t="shared" si="2073"/>
        <v>0</v>
      </c>
      <c r="CE1329" s="146">
        <f t="shared" si="2074"/>
        <v>0</v>
      </c>
      <c r="CF1329" s="146">
        <f t="shared" si="2075"/>
        <v>0</v>
      </c>
      <c r="CG1329" s="146">
        <f t="shared" si="2076"/>
        <v>0</v>
      </c>
      <c r="CH1329" s="146">
        <f t="shared" si="2077"/>
        <v>0</v>
      </c>
      <c r="CI1329" s="146">
        <f t="shared" si="2078"/>
        <v>0</v>
      </c>
      <c r="CJ1329" s="146">
        <f t="shared" si="2079"/>
        <v>0</v>
      </c>
      <c r="CK1329" s="146">
        <f t="shared" si="2080"/>
        <v>0</v>
      </c>
      <c r="CL1329" s="146">
        <f t="shared" si="2081"/>
        <v>0</v>
      </c>
      <c r="CM1329" s="146">
        <f t="shared" si="2082"/>
        <v>0</v>
      </c>
      <c r="CN1329" s="146">
        <f t="shared" si="2083"/>
        <v>0</v>
      </c>
      <c r="CO1329" s="146">
        <f t="shared" si="2084"/>
        <v>12</v>
      </c>
      <c r="CP1329" s="146">
        <f t="shared" si="2085"/>
        <v>12</v>
      </c>
      <c r="CQ1329" s="146">
        <f t="shared" si="2086"/>
        <v>12</v>
      </c>
      <c r="CR1329" s="146">
        <f t="shared" si="2087"/>
        <v>12</v>
      </c>
      <c r="CS1329" s="146">
        <f t="shared" si="2088"/>
        <v>12</v>
      </c>
      <c r="CT1329" s="146">
        <f t="shared" si="2089"/>
        <v>12</v>
      </c>
      <c r="CU1329" s="146">
        <f t="shared" si="2090"/>
        <v>12</v>
      </c>
      <c r="CV1329" s="146">
        <f t="shared" si="2091"/>
        <v>12</v>
      </c>
      <c r="CW1329" s="146">
        <f t="shared" si="2092"/>
        <v>12</v>
      </c>
      <c r="CX1329" s="146">
        <f t="shared" si="2093"/>
        <v>12</v>
      </c>
      <c r="CY1329" s="146">
        <f t="shared" si="2094"/>
        <v>12</v>
      </c>
      <c r="CZ1329" s="146">
        <f t="shared" si="2095"/>
        <v>12</v>
      </c>
      <c r="DA1329" s="146">
        <f t="shared" si="2096"/>
        <v>12</v>
      </c>
      <c r="DB1329" s="146">
        <f t="shared" si="2097"/>
        <v>12</v>
      </c>
      <c r="DC1329" s="146">
        <f t="shared" si="2098"/>
        <v>12</v>
      </c>
      <c r="DD1329" s="146">
        <f t="shared" si="2099"/>
        <v>0</v>
      </c>
      <c r="DE1329" s="146">
        <f t="shared" si="2100"/>
        <v>0</v>
      </c>
      <c r="DF1329" s="146">
        <f t="shared" si="2101"/>
        <v>0</v>
      </c>
      <c r="DG1329" s="146">
        <f t="shared" si="2102"/>
        <v>0</v>
      </c>
      <c r="DH1329" s="146">
        <f t="shared" si="2103"/>
        <v>0</v>
      </c>
      <c r="DI1329" s="146">
        <f t="shared" si="2104"/>
        <v>0</v>
      </c>
      <c r="DJ1329" s="146">
        <f t="shared" si="2105"/>
        <v>0</v>
      </c>
      <c r="DK1329" s="146">
        <f t="shared" si="2106"/>
        <v>0</v>
      </c>
      <c r="DL1329" s="146">
        <f t="shared" si="2107"/>
        <v>0</v>
      </c>
      <c r="DM1329" s="146">
        <f t="shared" si="2108"/>
        <v>0</v>
      </c>
      <c r="DN1329" s="65">
        <f t="shared" si="2131"/>
        <v>156</v>
      </c>
      <c r="DO1329" s="57" t="str">
        <f t="shared" si="2132"/>
        <v/>
      </c>
      <c r="DP1329" s="57" t="str">
        <f t="shared" si="2133"/>
        <v/>
      </c>
      <c r="DQ1329" s="58">
        <f t="shared" si="2134"/>
        <v>156</v>
      </c>
      <c r="DR1329" s="1">
        <f t="shared" si="2135"/>
        <v>2</v>
      </c>
      <c r="DS1329" s="168" t="e">
        <f>IF(AND(DR1329=#REF!,BL1329=#REF!),'Tiến độ'!D1329,"")</f>
        <v>#REF!</v>
      </c>
    </row>
    <row r="1330" spans="1:123" ht="11.25" customHeight="1">
      <c r="A1330" s="309" t="str">
        <f>IF(B1330="","",MAX($A$7:A1329)+1)</f>
        <v/>
      </c>
      <c r="B1330" s="312"/>
      <c r="C1330" s="101" t="s">
        <v>895</v>
      </c>
      <c r="D1330" s="102" t="s">
        <v>896</v>
      </c>
      <c r="E1330" s="103">
        <v>2</v>
      </c>
      <c r="F1330" s="104">
        <v>30</v>
      </c>
      <c r="G1330" s="105"/>
      <c r="H1330" s="106">
        <f t="shared" si="2129"/>
        <v>4</v>
      </c>
      <c r="I1330" s="107">
        <f t="shared" si="2130"/>
        <v>0</v>
      </c>
      <c r="J1330" s="28"/>
      <c r="K1330" s="108"/>
      <c r="L1330" s="109"/>
      <c r="M1330" s="109"/>
      <c r="N1330" s="110"/>
      <c r="O1330" s="108"/>
      <c r="P1330" s="109"/>
      <c r="Q1330" s="109"/>
      <c r="R1330" s="110"/>
      <c r="S1330" s="108"/>
      <c r="T1330" s="109"/>
      <c r="U1330" s="109"/>
      <c r="V1330" s="109"/>
      <c r="W1330" s="110"/>
      <c r="X1330" s="108"/>
      <c r="Y1330" s="109"/>
      <c r="Z1330" s="109"/>
      <c r="AA1330" s="110"/>
      <c r="AB1330" s="108"/>
      <c r="AC1330" s="109"/>
      <c r="AD1330" s="109"/>
      <c r="AE1330" s="110"/>
      <c r="AF1330" s="108"/>
      <c r="AG1330" s="109"/>
      <c r="AH1330" s="109"/>
      <c r="AI1330" s="362"/>
      <c r="AJ1330" s="363"/>
      <c r="AK1330" s="108"/>
      <c r="AL1330" s="109">
        <v>2</v>
      </c>
      <c r="AM1330" s="109">
        <v>2</v>
      </c>
      <c r="AN1330" s="110">
        <v>2</v>
      </c>
      <c r="AO1330" s="108">
        <v>2</v>
      </c>
      <c r="AP1330" s="109">
        <v>2</v>
      </c>
      <c r="AQ1330" s="109">
        <v>2</v>
      </c>
      <c r="AR1330" s="110">
        <v>2</v>
      </c>
      <c r="AS1330" s="111">
        <v>2</v>
      </c>
      <c r="AT1330" s="109">
        <v>2</v>
      </c>
      <c r="AU1330" s="109">
        <v>2</v>
      </c>
      <c r="AV1330" s="112">
        <v>2</v>
      </c>
      <c r="AW1330" s="108">
        <v>2</v>
      </c>
      <c r="AX1330" s="109">
        <v>2</v>
      </c>
      <c r="AY1330" s="109">
        <v>2</v>
      </c>
      <c r="AZ1330" s="109">
        <v>2</v>
      </c>
      <c r="BA1330" s="110" t="s">
        <v>163</v>
      </c>
      <c r="BB1330" s="111" t="s">
        <v>163</v>
      </c>
      <c r="BC1330" s="109" t="s">
        <v>163</v>
      </c>
      <c r="BD1330" s="109" t="s">
        <v>163</v>
      </c>
      <c r="BE1330" s="321"/>
      <c r="BF1330" s="322"/>
      <c r="BG1330" s="322"/>
      <c r="BH1330" s="322"/>
      <c r="BI1330" s="322"/>
      <c r="BJ1330" s="323"/>
      <c r="BK1330" s="48" t="s">
        <v>18</v>
      </c>
      <c r="BL1330" s="48" t="s">
        <v>49</v>
      </c>
      <c r="BN1330" s="146">
        <f t="shared" si="2109"/>
        <v>0</v>
      </c>
      <c r="BO1330" s="146">
        <f t="shared" si="2058"/>
        <v>0</v>
      </c>
      <c r="BP1330" s="146">
        <f t="shared" si="2059"/>
        <v>0</v>
      </c>
      <c r="BQ1330" s="146">
        <f t="shared" si="2060"/>
        <v>0</v>
      </c>
      <c r="BR1330" s="146">
        <f t="shared" si="2061"/>
        <v>0</v>
      </c>
      <c r="BS1330" s="146">
        <f t="shared" si="2062"/>
        <v>0</v>
      </c>
      <c r="BT1330" s="146">
        <f t="shared" si="2063"/>
        <v>0</v>
      </c>
      <c r="BU1330" s="146">
        <f t="shared" si="2064"/>
        <v>0</v>
      </c>
      <c r="BV1330" s="146">
        <f t="shared" si="2065"/>
        <v>0</v>
      </c>
      <c r="BW1330" s="146">
        <f t="shared" si="2066"/>
        <v>0</v>
      </c>
      <c r="BX1330" s="146">
        <f t="shared" si="2067"/>
        <v>0</v>
      </c>
      <c r="BY1330" s="146">
        <f t="shared" si="2068"/>
        <v>0</v>
      </c>
      <c r="BZ1330" s="146">
        <f t="shared" si="2069"/>
        <v>0</v>
      </c>
      <c r="CA1330" s="146">
        <f t="shared" si="2070"/>
        <v>0</v>
      </c>
      <c r="CB1330" s="146">
        <f t="shared" si="2071"/>
        <v>0</v>
      </c>
      <c r="CC1330" s="146">
        <f t="shared" si="2072"/>
        <v>0</v>
      </c>
      <c r="CD1330" s="146">
        <f t="shared" si="2073"/>
        <v>0</v>
      </c>
      <c r="CE1330" s="146">
        <f t="shared" si="2074"/>
        <v>0</v>
      </c>
      <c r="CF1330" s="146">
        <f t="shared" si="2075"/>
        <v>0</v>
      </c>
      <c r="CG1330" s="146">
        <f t="shared" si="2076"/>
        <v>0</v>
      </c>
      <c r="CH1330" s="146">
        <f t="shared" si="2077"/>
        <v>0</v>
      </c>
      <c r="CI1330" s="146">
        <f t="shared" si="2078"/>
        <v>0</v>
      </c>
      <c r="CJ1330" s="146">
        <f t="shared" si="2079"/>
        <v>0</v>
      </c>
      <c r="CK1330" s="146">
        <f t="shared" si="2080"/>
        <v>0</v>
      </c>
      <c r="CL1330" s="146">
        <f t="shared" si="2081"/>
        <v>0</v>
      </c>
      <c r="CM1330" s="146">
        <f t="shared" si="2082"/>
        <v>0</v>
      </c>
      <c r="CN1330" s="146">
        <f t="shared" si="2083"/>
        <v>0</v>
      </c>
      <c r="CO1330" s="146">
        <f t="shared" si="2084"/>
        <v>8</v>
      </c>
      <c r="CP1330" s="146">
        <f t="shared" si="2085"/>
        <v>8</v>
      </c>
      <c r="CQ1330" s="146">
        <f t="shared" si="2086"/>
        <v>8</v>
      </c>
      <c r="CR1330" s="146">
        <f t="shared" si="2087"/>
        <v>8</v>
      </c>
      <c r="CS1330" s="146">
        <f t="shared" si="2088"/>
        <v>8</v>
      </c>
      <c r="CT1330" s="146">
        <f t="shared" si="2089"/>
        <v>8</v>
      </c>
      <c r="CU1330" s="146">
        <f t="shared" si="2090"/>
        <v>8</v>
      </c>
      <c r="CV1330" s="146">
        <f t="shared" si="2091"/>
        <v>8</v>
      </c>
      <c r="CW1330" s="146">
        <f t="shared" si="2092"/>
        <v>8</v>
      </c>
      <c r="CX1330" s="146">
        <f t="shared" si="2093"/>
        <v>8</v>
      </c>
      <c r="CY1330" s="146">
        <f t="shared" si="2094"/>
        <v>8</v>
      </c>
      <c r="CZ1330" s="146">
        <f t="shared" si="2095"/>
        <v>8</v>
      </c>
      <c r="DA1330" s="146">
        <f t="shared" si="2096"/>
        <v>8</v>
      </c>
      <c r="DB1330" s="146">
        <f t="shared" si="2097"/>
        <v>8</v>
      </c>
      <c r="DC1330" s="146">
        <f t="shared" si="2098"/>
        <v>8</v>
      </c>
      <c r="DD1330" s="146">
        <f t="shared" si="2099"/>
        <v>0</v>
      </c>
      <c r="DE1330" s="146">
        <f t="shared" si="2100"/>
        <v>0</v>
      </c>
      <c r="DF1330" s="146">
        <f t="shared" si="2101"/>
        <v>0</v>
      </c>
      <c r="DG1330" s="146">
        <f t="shared" si="2102"/>
        <v>0</v>
      </c>
      <c r="DH1330" s="146">
        <f t="shared" si="2103"/>
        <v>0</v>
      </c>
      <c r="DI1330" s="146">
        <f t="shared" si="2104"/>
        <v>0</v>
      </c>
      <c r="DJ1330" s="146">
        <f t="shared" si="2105"/>
        <v>0</v>
      </c>
      <c r="DK1330" s="146">
        <f t="shared" si="2106"/>
        <v>0</v>
      </c>
      <c r="DL1330" s="146">
        <f t="shared" si="2107"/>
        <v>0</v>
      </c>
      <c r="DM1330" s="146">
        <f t="shared" si="2108"/>
        <v>0</v>
      </c>
      <c r="DN1330" s="65">
        <f t="shared" si="2131"/>
        <v>120</v>
      </c>
      <c r="DO1330" s="57" t="str">
        <f t="shared" si="2132"/>
        <v/>
      </c>
      <c r="DP1330" s="57" t="str">
        <f t="shared" si="2133"/>
        <v/>
      </c>
      <c r="DQ1330" s="58">
        <f t="shared" si="2134"/>
        <v>120</v>
      </c>
      <c r="DR1330" s="1">
        <f t="shared" si="2135"/>
        <v>2</v>
      </c>
      <c r="DS1330" s="168" t="e">
        <f>IF(AND(DR1330=#REF!,BL1330=#REF!),'Tiến độ'!D1330,"")</f>
        <v>#REF!</v>
      </c>
    </row>
    <row r="1331" spans="1:123" ht="11.25" customHeight="1">
      <c r="A1331" s="310" t="str">
        <f>IF(B1331="","",MAX($A$7:A1330)+1)</f>
        <v/>
      </c>
      <c r="B1331" s="313"/>
      <c r="C1331" s="91" t="s">
        <v>8</v>
      </c>
      <c r="D1331" s="92"/>
      <c r="E1331" s="93">
        <f>SUM(E1313:E1330)</f>
        <v>46</v>
      </c>
      <c r="F1331" s="131"/>
      <c r="G1331" s="132"/>
      <c r="H1331" s="133"/>
      <c r="I1331" s="134"/>
      <c r="J1331" s="30"/>
      <c r="K1331" s="96">
        <f t="shared" ref="K1331:AH1331" si="2136">SUM(K1313:K1330)</f>
        <v>0</v>
      </c>
      <c r="L1331" s="97">
        <f t="shared" si="2136"/>
        <v>0</v>
      </c>
      <c r="M1331" s="97">
        <f t="shared" si="2136"/>
        <v>0</v>
      </c>
      <c r="N1331" s="98">
        <f t="shared" si="2136"/>
        <v>0</v>
      </c>
      <c r="O1331" s="96">
        <f t="shared" si="2136"/>
        <v>0</v>
      </c>
      <c r="P1331" s="97">
        <f t="shared" si="2136"/>
        <v>0</v>
      </c>
      <c r="Q1331" s="97">
        <f t="shared" si="2136"/>
        <v>32</v>
      </c>
      <c r="R1331" s="98">
        <f t="shared" si="2136"/>
        <v>32</v>
      </c>
      <c r="S1331" s="96">
        <f t="shared" si="2136"/>
        <v>32</v>
      </c>
      <c r="T1331" s="97">
        <f t="shared" si="2136"/>
        <v>32</v>
      </c>
      <c r="U1331" s="97">
        <f t="shared" si="2136"/>
        <v>32</v>
      </c>
      <c r="V1331" s="97">
        <f t="shared" si="2136"/>
        <v>32</v>
      </c>
      <c r="W1331" s="98">
        <f t="shared" si="2136"/>
        <v>32</v>
      </c>
      <c r="X1331" s="96">
        <f t="shared" si="2136"/>
        <v>32</v>
      </c>
      <c r="Y1331" s="97">
        <f t="shared" si="2136"/>
        <v>32</v>
      </c>
      <c r="Z1331" s="97">
        <f t="shared" si="2136"/>
        <v>32</v>
      </c>
      <c r="AA1331" s="98">
        <f t="shared" si="2136"/>
        <v>32</v>
      </c>
      <c r="AB1331" s="96">
        <f t="shared" si="2136"/>
        <v>32</v>
      </c>
      <c r="AC1331" s="97">
        <f t="shared" si="2136"/>
        <v>32</v>
      </c>
      <c r="AD1331" s="97">
        <f t="shared" si="2136"/>
        <v>32</v>
      </c>
      <c r="AE1331" s="98">
        <f t="shared" si="2136"/>
        <v>26</v>
      </c>
      <c r="AF1331" s="96">
        <f t="shared" si="2136"/>
        <v>0</v>
      </c>
      <c r="AG1331" s="97">
        <f t="shared" si="2136"/>
        <v>0</v>
      </c>
      <c r="AH1331" s="97">
        <f t="shared" si="2136"/>
        <v>0</v>
      </c>
      <c r="AI1331" s="362"/>
      <c r="AJ1331" s="363"/>
      <c r="AK1331" s="96">
        <f t="shared" ref="AK1331:BD1331" si="2137">SUM(AK1313:AK1330)</f>
        <v>0</v>
      </c>
      <c r="AL1331" s="97">
        <f t="shared" si="2137"/>
        <v>24</v>
      </c>
      <c r="AM1331" s="97">
        <f t="shared" si="2137"/>
        <v>24</v>
      </c>
      <c r="AN1331" s="98">
        <f t="shared" si="2137"/>
        <v>24</v>
      </c>
      <c r="AO1331" s="96">
        <f t="shared" si="2137"/>
        <v>24</v>
      </c>
      <c r="AP1331" s="97">
        <f t="shared" si="2137"/>
        <v>24</v>
      </c>
      <c r="AQ1331" s="97">
        <f t="shared" si="2137"/>
        <v>24</v>
      </c>
      <c r="AR1331" s="98">
        <f t="shared" si="2137"/>
        <v>24</v>
      </c>
      <c r="AS1331" s="99">
        <f t="shared" si="2137"/>
        <v>24</v>
      </c>
      <c r="AT1331" s="97">
        <f t="shared" si="2137"/>
        <v>24</v>
      </c>
      <c r="AU1331" s="97">
        <f t="shared" si="2137"/>
        <v>24</v>
      </c>
      <c r="AV1331" s="100">
        <f t="shared" si="2137"/>
        <v>24</v>
      </c>
      <c r="AW1331" s="96">
        <f t="shared" si="2137"/>
        <v>24</v>
      </c>
      <c r="AX1331" s="97">
        <f t="shared" si="2137"/>
        <v>24</v>
      </c>
      <c r="AY1331" s="97">
        <f t="shared" si="2137"/>
        <v>24</v>
      </c>
      <c r="AZ1331" s="97">
        <f t="shared" si="2137"/>
        <v>24</v>
      </c>
      <c r="BA1331" s="98">
        <f t="shared" si="2137"/>
        <v>0</v>
      </c>
      <c r="BB1331" s="99">
        <f t="shared" si="2137"/>
        <v>0</v>
      </c>
      <c r="BC1331" s="97">
        <f t="shared" si="2137"/>
        <v>0</v>
      </c>
      <c r="BD1331" s="97">
        <f t="shared" si="2137"/>
        <v>0</v>
      </c>
      <c r="BE1331" s="321"/>
      <c r="BF1331" s="322"/>
      <c r="BG1331" s="322"/>
      <c r="BH1331" s="322"/>
      <c r="BI1331" s="322"/>
      <c r="BJ1331" s="323"/>
      <c r="BK1331" s="47"/>
      <c r="BL1331" s="47"/>
      <c r="BN1331" s="146">
        <f t="shared" si="2109"/>
        <v>0</v>
      </c>
      <c r="BO1331" s="146">
        <f t="shared" si="2058"/>
        <v>0</v>
      </c>
      <c r="BP1331" s="146">
        <f t="shared" si="2059"/>
        <v>0</v>
      </c>
      <c r="BQ1331" s="146">
        <f t="shared" si="2060"/>
        <v>0</v>
      </c>
      <c r="BR1331" s="146">
        <f t="shared" si="2061"/>
        <v>0</v>
      </c>
      <c r="BS1331" s="146">
        <f t="shared" si="2062"/>
        <v>0</v>
      </c>
      <c r="BT1331" s="146">
        <f t="shared" si="2063"/>
        <v>0</v>
      </c>
      <c r="BU1331" s="146">
        <f t="shared" si="2064"/>
        <v>0</v>
      </c>
      <c r="BV1331" s="146">
        <f t="shared" si="2065"/>
        <v>0</v>
      </c>
      <c r="BW1331" s="146">
        <f t="shared" si="2066"/>
        <v>0</v>
      </c>
      <c r="BX1331" s="146">
        <f t="shared" si="2067"/>
        <v>0</v>
      </c>
      <c r="BY1331" s="146">
        <f t="shared" si="2068"/>
        <v>0</v>
      </c>
      <c r="BZ1331" s="146">
        <f t="shared" si="2069"/>
        <v>0</v>
      </c>
      <c r="CA1331" s="146">
        <f t="shared" si="2070"/>
        <v>0</v>
      </c>
      <c r="CB1331" s="146">
        <f t="shared" si="2071"/>
        <v>0</v>
      </c>
      <c r="CC1331" s="146">
        <f t="shared" si="2072"/>
        <v>0</v>
      </c>
      <c r="CD1331" s="146">
        <f t="shared" si="2073"/>
        <v>0</v>
      </c>
      <c r="CE1331" s="146">
        <f t="shared" si="2074"/>
        <v>0</v>
      </c>
      <c r="CF1331" s="146">
        <f t="shared" si="2075"/>
        <v>0</v>
      </c>
      <c r="CG1331" s="146">
        <f t="shared" si="2076"/>
        <v>0</v>
      </c>
      <c r="CH1331" s="146">
        <f t="shared" si="2077"/>
        <v>0</v>
      </c>
      <c r="CI1331" s="146">
        <f t="shared" si="2078"/>
        <v>0</v>
      </c>
      <c r="CJ1331" s="146">
        <f t="shared" si="2079"/>
        <v>0</v>
      </c>
      <c r="CK1331" s="146">
        <f t="shared" si="2080"/>
        <v>0</v>
      </c>
      <c r="CL1331" s="146">
        <f t="shared" si="2081"/>
        <v>0</v>
      </c>
      <c r="CM1331" s="146">
        <f t="shared" si="2082"/>
        <v>0</v>
      </c>
      <c r="CN1331" s="146">
        <f t="shared" si="2083"/>
        <v>0</v>
      </c>
      <c r="CO1331" s="146">
        <f t="shared" si="2084"/>
        <v>0</v>
      </c>
      <c r="CP1331" s="146">
        <f t="shared" si="2085"/>
        <v>0</v>
      </c>
      <c r="CQ1331" s="146">
        <f t="shared" si="2086"/>
        <v>0</v>
      </c>
      <c r="CR1331" s="146">
        <f t="shared" si="2087"/>
        <v>0</v>
      </c>
      <c r="CS1331" s="146">
        <f t="shared" si="2088"/>
        <v>0</v>
      </c>
      <c r="CT1331" s="146">
        <f t="shared" si="2089"/>
        <v>0</v>
      </c>
      <c r="CU1331" s="146">
        <f t="shared" si="2090"/>
        <v>0</v>
      </c>
      <c r="CV1331" s="146">
        <f t="shared" si="2091"/>
        <v>0</v>
      </c>
      <c r="CW1331" s="146">
        <f t="shared" si="2092"/>
        <v>0</v>
      </c>
      <c r="CX1331" s="146">
        <f t="shared" si="2093"/>
        <v>0</v>
      </c>
      <c r="CY1331" s="146">
        <f t="shared" si="2094"/>
        <v>0</v>
      </c>
      <c r="CZ1331" s="146">
        <f t="shared" si="2095"/>
        <v>0</v>
      </c>
      <c r="DA1331" s="146">
        <f t="shared" si="2096"/>
        <v>0</v>
      </c>
      <c r="DB1331" s="146">
        <f t="shared" si="2097"/>
        <v>0</v>
      </c>
      <c r="DC1331" s="146">
        <f t="shared" si="2098"/>
        <v>0</v>
      </c>
      <c r="DD1331" s="146">
        <f t="shared" si="2099"/>
        <v>0</v>
      </c>
      <c r="DE1331" s="146">
        <f t="shared" si="2100"/>
        <v>0</v>
      </c>
      <c r="DF1331" s="146">
        <f t="shared" si="2101"/>
        <v>0</v>
      </c>
      <c r="DG1331" s="146">
        <f t="shared" si="2102"/>
        <v>0</v>
      </c>
      <c r="DH1331" s="146">
        <f t="shared" si="2103"/>
        <v>0</v>
      </c>
      <c r="DI1331" s="146">
        <f t="shared" si="2104"/>
        <v>0</v>
      </c>
      <c r="DJ1331" s="146">
        <f t="shared" si="2105"/>
        <v>0</v>
      </c>
      <c r="DK1331" s="146">
        <f t="shared" si="2106"/>
        <v>0</v>
      </c>
      <c r="DL1331" s="146">
        <f t="shared" si="2107"/>
        <v>0</v>
      </c>
      <c r="DM1331" s="146">
        <f t="shared" si="2108"/>
        <v>0</v>
      </c>
      <c r="DN1331" s="54"/>
      <c r="DO1331" s="55"/>
      <c r="DP1331" s="55"/>
      <c r="DQ1331" s="56"/>
      <c r="DS1331" s="168" t="e">
        <f>IF(AND(DR1331=#REF!,BL1331=#REF!),'Tiến độ'!D1331,"")</f>
        <v>#REF!</v>
      </c>
    </row>
    <row r="1332" spans="1:123" ht="11.25" customHeight="1">
      <c r="A1332" s="308">
        <f>IF(B1332="","",MAX($A$7:A1331)+1)</f>
        <v>87</v>
      </c>
      <c r="B1332" s="311" t="s">
        <v>996</v>
      </c>
      <c r="C1332" s="67" t="s">
        <v>1047</v>
      </c>
      <c r="D1332" s="68" t="s">
        <v>1048</v>
      </c>
      <c r="E1332" s="69">
        <v>3</v>
      </c>
      <c r="F1332" s="70">
        <v>45</v>
      </c>
      <c r="G1332" s="71"/>
      <c r="H1332" s="72">
        <v>2</v>
      </c>
      <c r="I1332" s="73"/>
      <c r="J1332" s="24"/>
      <c r="K1332" s="74"/>
      <c r="L1332" s="75"/>
      <c r="M1332" s="75"/>
      <c r="N1332" s="76" t="s">
        <v>874</v>
      </c>
      <c r="O1332" s="74" t="s">
        <v>987</v>
      </c>
      <c r="P1332" s="75" t="s">
        <v>987</v>
      </c>
      <c r="Q1332" s="75">
        <v>3</v>
      </c>
      <c r="R1332" s="76">
        <v>3</v>
      </c>
      <c r="S1332" s="74">
        <v>3</v>
      </c>
      <c r="T1332" s="75">
        <v>3</v>
      </c>
      <c r="U1332" s="75">
        <v>3</v>
      </c>
      <c r="V1332" s="75">
        <v>3</v>
      </c>
      <c r="W1332" s="76">
        <v>3</v>
      </c>
      <c r="X1332" s="74">
        <v>3</v>
      </c>
      <c r="Y1332" s="75">
        <v>3</v>
      </c>
      <c r="Z1332" s="75">
        <v>3</v>
      </c>
      <c r="AA1332" s="76">
        <v>3</v>
      </c>
      <c r="AB1332" s="74">
        <v>3</v>
      </c>
      <c r="AC1332" s="75">
        <v>3</v>
      </c>
      <c r="AD1332" s="75">
        <v>3</v>
      </c>
      <c r="AE1332" s="76">
        <v>3</v>
      </c>
      <c r="AF1332" s="74" t="s">
        <v>163</v>
      </c>
      <c r="AG1332" s="75" t="s">
        <v>163</v>
      </c>
      <c r="AH1332" s="75" t="s">
        <v>163</v>
      </c>
      <c r="AI1332" s="362"/>
      <c r="AJ1332" s="363"/>
      <c r="AK1332" s="74" t="s">
        <v>163</v>
      </c>
      <c r="AL1332" s="75"/>
      <c r="AM1332" s="75"/>
      <c r="AN1332" s="76"/>
      <c r="AO1332" s="74"/>
      <c r="AP1332" s="75"/>
      <c r="AQ1332" s="75"/>
      <c r="AR1332" s="76"/>
      <c r="AS1332" s="77"/>
      <c r="AT1332" s="75"/>
      <c r="AU1332" s="75"/>
      <c r="AV1332" s="78"/>
      <c r="AW1332" s="74"/>
      <c r="AX1332" s="75"/>
      <c r="AY1332" s="75"/>
      <c r="AZ1332" s="75"/>
      <c r="BA1332" s="76"/>
      <c r="BB1332" s="77"/>
      <c r="BC1332" s="75"/>
      <c r="BD1332" s="75"/>
      <c r="BE1332" s="321"/>
      <c r="BF1332" s="322"/>
      <c r="BG1332" s="322"/>
      <c r="BH1332" s="322"/>
      <c r="BI1332" s="322"/>
      <c r="BJ1332" s="323"/>
      <c r="BK1332" s="45" t="s">
        <v>18</v>
      </c>
      <c r="BL1332" s="45" t="s">
        <v>47</v>
      </c>
      <c r="BN1332" s="146">
        <f t="shared" si="2109"/>
        <v>0</v>
      </c>
      <c r="BO1332" s="146">
        <f t="shared" si="2058"/>
        <v>0</v>
      </c>
      <c r="BP1332" s="146">
        <f t="shared" si="2059"/>
        <v>0</v>
      </c>
      <c r="BQ1332" s="146">
        <f t="shared" si="2060"/>
        <v>0</v>
      </c>
      <c r="BR1332" s="146">
        <f t="shared" si="2061"/>
        <v>0</v>
      </c>
      <c r="BS1332" s="146">
        <f t="shared" si="2062"/>
        <v>0</v>
      </c>
      <c r="BT1332" s="146">
        <f t="shared" si="2063"/>
        <v>6</v>
      </c>
      <c r="BU1332" s="146">
        <f t="shared" si="2064"/>
        <v>6</v>
      </c>
      <c r="BV1332" s="146">
        <f t="shared" si="2065"/>
        <v>6</v>
      </c>
      <c r="BW1332" s="146">
        <f t="shared" si="2066"/>
        <v>6</v>
      </c>
      <c r="BX1332" s="146">
        <f t="shared" si="2067"/>
        <v>6</v>
      </c>
      <c r="BY1332" s="146">
        <f t="shared" si="2068"/>
        <v>6</v>
      </c>
      <c r="BZ1332" s="146">
        <f t="shared" si="2069"/>
        <v>6</v>
      </c>
      <c r="CA1332" s="146">
        <f t="shared" si="2070"/>
        <v>6</v>
      </c>
      <c r="CB1332" s="146">
        <f t="shared" si="2071"/>
        <v>6</v>
      </c>
      <c r="CC1332" s="146">
        <f t="shared" si="2072"/>
        <v>6</v>
      </c>
      <c r="CD1332" s="146">
        <f t="shared" si="2073"/>
        <v>6</v>
      </c>
      <c r="CE1332" s="146">
        <f t="shared" si="2074"/>
        <v>6</v>
      </c>
      <c r="CF1332" s="146">
        <f t="shared" si="2075"/>
        <v>6</v>
      </c>
      <c r="CG1332" s="146">
        <f t="shared" si="2076"/>
        <v>6</v>
      </c>
      <c r="CH1332" s="146">
        <f t="shared" si="2077"/>
        <v>6</v>
      </c>
      <c r="CI1332" s="146">
        <f t="shared" si="2078"/>
        <v>0</v>
      </c>
      <c r="CJ1332" s="146">
        <f t="shared" si="2079"/>
        <v>0</v>
      </c>
      <c r="CK1332" s="146">
        <f t="shared" si="2080"/>
        <v>0</v>
      </c>
      <c r="CL1332" s="146">
        <f t="shared" si="2081"/>
        <v>0</v>
      </c>
      <c r="CM1332" s="146">
        <f t="shared" si="2082"/>
        <v>0</v>
      </c>
      <c r="CN1332" s="146">
        <f t="shared" si="2083"/>
        <v>0</v>
      </c>
      <c r="CO1332" s="146">
        <f t="shared" si="2084"/>
        <v>0</v>
      </c>
      <c r="CP1332" s="146">
        <f t="shared" si="2085"/>
        <v>0</v>
      </c>
      <c r="CQ1332" s="146">
        <f t="shared" si="2086"/>
        <v>0</v>
      </c>
      <c r="CR1332" s="146">
        <f t="shared" si="2087"/>
        <v>0</v>
      </c>
      <c r="CS1332" s="146">
        <f t="shared" si="2088"/>
        <v>0</v>
      </c>
      <c r="CT1332" s="146">
        <f t="shared" si="2089"/>
        <v>0</v>
      </c>
      <c r="CU1332" s="146">
        <f t="shared" si="2090"/>
        <v>0</v>
      </c>
      <c r="CV1332" s="146">
        <f t="shared" si="2091"/>
        <v>0</v>
      </c>
      <c r="CW1332" s="146">
        <f t="shared" si="2092"/>
        <v>0</v>
      </c>
      <c r="CX1332" s="146">
        <f t="shared" si="2093"/>
        <v>0</v>
      </c>
      <c r="CY1332" s="146">
        <f t="shared" si="2094"/>
        <v>0</v>
      </c>
      <c r="CZ1332" s="146">
        <f t="shared" si="2095"/>
        <v>0</v>
      </c>
      <c r="DA1332" s="146">
        <f t="shared" si="2096"/>
        <v>0</v>
      </c>
      <c r="DB1332" s="146">
        <f t="shared" si="2097"/>
        <v>0</v>
      </c>
      <c r="DC1332" s="146">
        <f t="shared" si="2098"/>
        <v>0</v>
      </c>
      <c r="DD1332" s="146">
        <f t="shared" si="2099"/>
        <v>0</v>
      </c>
      <c r="DE1332" s="146">
        <f t="shared" si="2100"/>
        <v>0</v>
      </c>
      <c r="DF1332" s="146">
        <f t="shared" si="2101"/>
        <v>0</v>
      </c>
      <c r="DG1332" s="146">
        <f t="shared" si="2102"/>
        <v>0</v>
      </c>
      <c r="DH1332" s="146">
        <f t="shared" si="2103"/>
        <v>0</v>
      </c>
      <c r="DI1332" s="146">
        <f t="shared" si="2104"/>
        <v>0</v>
      </c>
      <c r="DJ1332" s="146">
        <f t="shared" si="2105"/>
        <v>0</v>
      </c>
      <c r="DK1332" s="146">
        <f t="shared" si="2106"/>
        <v>0</v>
      </c>
      <c r="DL1332" s="146">
        <f t="shared" si="2107"/>
        <v>0</v>
      </c>
      <c r="DM1332" s="146">
        <f t="shared" si="2108"/>
        <v>0</v>
      </c>
      <c r="DN1332" s="63">
        <f t="shared" ref="DN1332:DN1349" si="2138">F1332*H1332</f>
        <v>90</v>
      </c>
      <c r="DO1332" s="50">
        <f t="shared" ref="DO1332:DO1349" si="2139">IF(COUNTA(K1332:AC1332)&gt;0,DN1332,"")</f>
        <v>90</v>
      </c>
      <c r="DP1332" s="50" t="str">
        <f t="shared" si="2117"/>
        <v/>
      </c>
      <c r="DQ1332" s="51" t="str">
        <f t="shared" si="2118"/>
        <v/>
      </c>
      <c r="DR1332" s="1">
        <f t="shared" ref="DR1332:DR1349" si="2140">IF(DQ1332="",1,2)</f>
        <v>1</v>
      </c>
      <c r="DS1332" s="168" t="e">
        <f>IF(AND(DR1332=#REF!,BL1332=#REF!),'Tiến độ'!D1332,"")</f>
        <v>#REF!</v>
      </c>
    </row>
    <row r="1333" spans="1:123" ht="11.25" customHeight="1">
      <c r="A1333" s="309" t="str">
        <f>IF(B1333="","",MAX($A$7:A1332)+1)</f>
        <v/>
      </c>
      <c r="B1333" s="312"/>
      <c r="C1333" s="101" t="s">
        <v>1033</v>
      </c>
      <c r="D1333" s="102" t="s">
        <v>1011</v>
      </c>
      <c r="E1333" s="103">
        <v>2</v>
      </c>
      <c r="F1333" s="104">
        <v>39</v>
      </c>
      <c r="G1333" s="105"/>
      <c r="H1333" s="106">
        <f>H1332</f>
        <v>2</v>
      </c>
      <c r="I1333" s="107">
        <f>I1332</f>
        <v>0</v>
      </c>
      <c r="J1333" s="28"/>
      <c r="K1333" s="108"/>
      <c r="L1333" s="109"/>
      <c r="M1333" s="109"/>
      <c r="N1333" s="110"/>
      <c r="O1333" s="108"/>
      <c r="P1333" s="109"/>
      <c r="Q1333" s="109">
        <v>3</v>
      </c>
      <c r="R1333" s="110">
        <v>3</v>
      </c>
      <c r="S1333" s="108">
        <v>3</v>
      </c>
      <c r="T1333" s="109">
        <v>3</v>
      </c>
      <c r="U1333" s="109">
        <v>3</v>
      </c>
      <c r="V1333" s="109">
        <v>3</v>
      </c>
      <c r="W1333" s="110">
        <v>3</v>
      </c>
      <c r="X1333" s="108">
        <v>3</v>
      </c>
      <c r="Y1333" s="109">
        <v>3</v>
      </c>
      <c r="Z1333" s="109">
        <v>3</v>
      </c>
      <c r="AA1333" s="110">
        <v>3</v>
      </c>
      <c r="AB1333" s="108">
        <v>3</v>
      </c>
      <c r="AC1333" s="109">
        <v>3</v>
      </c>
      <c r="AD1333" s="109"/>
      <c r="AE1333" s="110"/>
      <c r="AF1333" s="108" t="s">
        <v>163</v>
      </c>
      <c r="AG1333" s="109" t="s">
        <v>163</v>
      </c>
      <c r="AH1333" s="109" t="s">
        <v>163</v>
      </c>
      <c r="AI1333" s="362"/>
      <c r="AJ1333" s="363"/>
      <c r="AK1333" s="108" t="s">
        <v>163</v>
      </c>
      <c r="AL1333" s="109"/>
      <c r="AM1333" s="109"/>
      <c r="AN1333" s="110"/>
      <c r="AO1333" s="108"/>
      <c r="AP1333" s="109"/>
      <c r="AQ1333" s="109"/>
      <c r="AR1333" s="110"/>
      <c r="AS1333" s="111"/>
      <c r="AT1333" s="109"/>
      <c r="AU1333" s="109"/>
      <c r="AV1333" s="112"/>
      <c r="AW1333" s="108"/>
      <c r="AX1333" s="109"/>
      <c r="AY1333" s="109"/>
      <c r="AZ1333" s="109"/>
      <c r="BA1333" s="110"/>
      <c r="BB1333" s="111"/>
      <c r="BC1333" s="109"/>
      <c r="BD1333" s="109"/>
      <c r="BE1333" s="321"/>
      <c r="BF1333" s="322"/>
      <c r="BG1333" s="322"/>
      <c r="BH1333" s="322"/>
      <c r="BI1333" s="322"/>
      <c r="BJ1333" s="323"/>
      <c r="BK1333" s="48" t="s">
        <v>18</v>
      </c>
      <c r="BL1333" s="48" t="s">
        <v>56</v>
      </c>
      <c r="BN1333" s="146">
        <f t="shared" si="2109"/>
        <v>0</v>
      </c>
      <c r="BO1333" s="146">
        <f t="shared" si="2058"/>
        <v>0</v>
      </c>
      <c r="BP1333" s="146">
        <f t="shared" si="2059"/>
        <v>0</v>
      </c>
      <c r="BQ1333" s="146">
        <f t="shared" si="2060"/>
        <v>0</v>
      </c>
      <c r="BR1333" s="146">
        <f t="shared" si="2061"/>
        <v>0</v>
      </c>
      <c r="BS1333" s="146">
        <f t="shared" si="2062"/>
        <v>0</v>
      </c>
      <c r="BT1333" s="146">
        <f t="shared" si="2063"/>
        <v>6</v>
      </c>
      <c r="BU1333" s="146">
        <f t="shared" si="2064"/>
        <v>6</v>
      </c>
      <c r="BV1333" s="146">
        <f t="shared" si="2065"/>
        <v>6</v>
      </c>
      <c r="BW1333" s="146">
        <f t="shared" si="2066"/>
        <v>6</v>
      </c>
      <c r="BX1333" s="146">
        <f t="shared" si="2067"/>
        <v>6</v>
      </c>
      <c r="BY1333" s="146">
        <f t="shared" si="2068"/>
        <v>6</v>
      </c>
      <c r="BZ1333" s="146">
        <f t="shared" si="2069"/>
        <v>6</v>
      </c>
      <c r="CA1333" s="146">
        <f t="shared" si="2070"/>
        <v>6</v>
      </c>
      <c r="CB1333" s="146">
        <f t="shared" si="2071"/>
        <v>6</v>
      </c>
      <c r="CC1333" s="146">
        <f t="shared" si="2072"/>
        <v>6</v>
      </c>
      <c r="CD1333" s="146">
        <f t="shared" si="2073"/>
        <v>6</v>
      </c>
      <c r="CE1333" s="146">
        <f t="shared" si="2074"/>
        <v>6</v>
      </c>
      <c r="CF1333" s="146">
        <f t="shared" si="2075"/>
        <v>6</v>
      </c>
      <c r="CG1333" s="146">
        <f t="shared" si="2076"/>
        <v>0</v>
      </c>
      <c r="CH1333" s="146">
        <f t="shared" si="2077"/>
        <v>0</v>
      </c>
      <c r="CI1333" s="146">
        <f t="shared" si="2078"/>
        <v>0</v>
      </c>
      <c r="CJ1333" s="146">
        <f t="shared" si="2079"/>
        <v>0</v>
      </c>
      <c r="CK1333" s="146">
        <f t="shared" si="2080"/>
        <v>0</v>
      </c>
      <c r="CL1333" s="146">
        <f t="shared" si="2081"/>
        <v>0</v>
      </c>
      <c r="CM1333" s="146">
        <f t="shared" si="2082"/>
        <v>0</v>
      </c>
      <c r="CN1333" s="146">
        <f t="shared" si="2083"/>
        <v>0</v>
      </c>
      <c r="CO1333" s="146">
        <f t="shared" si="2084"/>
        <v>0</v>
      </c>
      <c r="CP1333" s="146">
        <f t="shared" si="2085"/>
        <v>0</v>
      </c>
      <c r="CQ1333" s="146">
        <f t="shared" si="2086"/>
        <v>0</v>
      </c>
      <c r="CR1333" s="146">
        <f t="shared" si="2087"/>
        <v>0</v>
      </c>
      <c r="CS1333" s="146">
        <f t="shared" si="2088"/>
        <v>0</v>
      </c>
      <c r="CT1333" s="146">
        <f t="shared" si="2089"/>
        <v>0</v>
      </c>
      <c r="CU1333" s="146">
        <f t="shared" si="2090"/>
        <v>0</v>
      </c>
      <c r="CV1333" s="146">
        <f t="shared" si="2091"/>
        <v>0</v>
      </c>
      <c r="CW1333" s="146">
        <f t="shared" si="2092"/>
        <v>0</v>
      </c>
      <c r="CX1333" s="146">
        <f t="shared" si="2093"/>
        <v>0</v>
      </c>
      <c r="CY1333" s="146">
        <f t="shared" si="2094"/>
        <v>0</v>
      </c>
      <c r="CZ1333" s="146">
        <f t="shared" si="2095"/>
        <v>0</v>
      </c>
      <c r="DA1333" s="146">
        <f t="shared" si="2096"/>
        <v>0</v>
      </c>
      <c r="DB1333" s="146">
        <f t="shared" si="2097"/>
        <v>0</v>
      </c>
      <c r="DC1333" s="146">
        <f t="shared" si="2098"/>
        <v>0</v>
      </c>
      <c r="DD1333" s="146">
        <f t="shared" si="2099"/>
        <v>0</v>
      </c>
      <c r="DE1333" s="146">
        <f t="shared" si="2100"/>
        <v>0</v>
      </c>
      <c r="DF1333" s="146">
        <f t="shared" si="2101"/>
        <v>0</v>
      </c>
      <c r="DG1333" s="146">
        <f t="shared" si="2102"/>
        <v>0</v>
      </c>
      <c r="DH1333" s="146">
        <f t="shared" si="2103"/>
        <v>0</v>
      </c>
      <c r="DI1333" s="146">
        <f t="shared" si="2104"/>
        <v>0</v>
      </c>
      <c r="DJ1333" s="146">
        <f t="shared" si="2105"/>
        <v>0</v>
      </c>
      <c r="DK1333" s="146">
        <f t="shared" si="2106"/>
        <v>0</v>
      </c>
      <c r="DL1333" s="146">
        <f t="shared" si="2107"/>
        <v>0</v>
      </c>
      <c r="DM1333" s="146">
        <f t="shared" si="2108"/>
        <v>0</v>
      </c>
      <c r="DN1333" s="65">
        <f t="shared" si="2138"/>
        <v>78</v>
      </c>
      <c r="DO1333" s="57">
        <f t="shared" si="2139"/>
        <v>78</v>
      </c>
      <c r="DP1333" s="57" t="str">
        <f t="shared" si="2117"/>
        <v/>
      </c>
      <c r="DQ1333" s="58" t="str">
        <f t="shared" si="2118"/>
        <v/>
      </c>
      <c r="DR1333" s="1">
        <f t="shared" si="2140"/>
        <v>1</v>
      </c>
      <c r="DS1333" s="168" t="e">
        <f>IF(AND(DR1333=#REF!,BL1333=#REF!),'Tiến độ'!D1333,"")</f>
        <v>#REF!</v>
      </c>
    </row>
    <row r="1334" spans="1:123" ht="11.25" customHeight="1">
      <c r="A1334" s="309" t="str">
        <f>IF(B1334="","",MAX($A$7:A1333)+1)</f>
        <v/>
      </c>
      <c r="B1334" s="312"/>
      <c r="C1334" s="101" t="s">
        <v>1016</v>
      </c>
      <c r="D1334" s="102" t="s">
        <v>1044</v>
      </c>
      <c r="E1334" s="103">
        <v>4</v>
      </c>
      <c r="F1334" s="104">
        <v>60</v>
      </c>
      <c r="G1334" s="105"/>
      <c r="H1334" s="106">
        <f t="shared" ref="H1334:H1347" si="2141">H1333</f>
        <v>2</v>
      </c>
      <c r="I1334" s="107">
        <f t="shared" ref="I1334:I1347" si="2142">I1333</f>
        <v>0</v>
      </c>
      <c r="J1334" s="28"/>
      <c r="K1334" s="108"/>
      <c r="L1334" s="109"/>
      <c r="M1334" s="109"/>
      <c r="N1334" s="110"/>
      <c r="O1334" s="108"/>
      <c r="P1334" s="109"/>
      <c r="Q1334" s="109">
        <v>6</v>
      </c>
      <c r="R1334" s="110">
        <v>6</v>
      </c>
      <c r="S1334" s="108">
        <v>6</v>
      </c>
      <c r="T1334" s="109">
        <v>6</v>
      </c>
      <c r="U1334" s="109">
        <v>6</v>
      </c>
      <c r="V1334" s="109">
        <v>6</v>
      </c>
      <c r="W1334" s="110">
        <v>6</v>
      </c>
      <c r="X1334" s="108">
        <v>6</v>
      </c>
      <c r="Y1334" s="109">
        <v>6</v>
      </c>
      <c r="Z1334" s="109">
        <v>6</v>
      </c>
      <c r="AA1334" s="110"/>
      <c r="AB1334" s="108"/>
      <c r="AC1334" s="109"/>
      <c r="AD1334" s="109"/>
      <c r="AE1334" s="110"/>
      <c r="AF1334" s="108" t="s">
        <v>163</v>
      </c>
      <c r="AG1334" s="109" t="s">
        <v>163</v>
      </c>
      <c r="AH1334" s="109" t="s">
        <v>163</v>
      </c>
      <c r="AI1334" s="362"/>
      <c r="AJ1334" s="363"/>
      <c r="AK1334" s="108" t="s">
        <v>163</v>
      </c>
      <c r="AL1334" s="109"/>
      <c r="AM1334" s="109"/>
      <c r="AN1334" s="110"/>
      <c r="AO1334" s="108"/>
      <c r="AP1334" s="109"/>
      <c r="AQ1334" s="109"/>
      <c r="AR1334" s="110"/>
      <c r="AS1334" s="111"/>
      <c r="AT1334" s="109"/>
      <c r="AU1334" s="109"/>
      <c r="AV1334" s="112"/>
      <c r="AW1334" s="108"/>
      <c r="AX1334" s="109"/>
      <c r="AY1334" s="109"/>
      <c r="AZ1334" s="109"/>
      <c r="BA1334" s="110"/>
      <c r="BB1334" s="111"/>
      <c r="BC1334" s="109"/>
      <c r="BD1334" s="109"/>
      <c r="BE1334" s="321"/>
      <c r="BF1334" s="322"/>
      <c r="BG1334" s="322"/>
      <c r="BH1334" s="322"/>
      <c r="BI1334" s="322"/>
      <c r="BJ1334" s="323"/>
      <c r="BK1334" s="48" t="s">
        <v>18</v>
      </c>
      <c r="BL1334" s="48" t="s">
        <v>29</v>
      </c>
      <c r="BN1334" s="146">
        <f t="shared" si="2109"/>
        <v>0</v>
      </c>
      <c r="BO1334" s="146">
        <f t="shared" si="2058"/>
        <v>0</v>
      </c>
      <c r="BP1334" s="146">
        <f t="shared" si="2059"/>
        <v>0</v>
      </c>
      <c r="BQ1334" s="146">
        <f t="shared" si="2060"/>
        <v>0</v>
      </c>
      <c r="BR1334" s="146">
        <f t="shared" si="2061"/>
        <v>0</v>
      </c>
      <c r="BS1334" s="146">
        <f t="shared" si="2062"/>
        <v>0</v>
      </c>
      <c r="BT1334" s="146">
        <f t="shared" si="2063"/>
        <v>12</v>
      </c>
      <c r="BU1334" s="146">
        <f t="shared" si="2064"/>
        <v>12</v>
      </c>
      <c r="BV1334" s="146">
        <f t="shared" si="2065"/>
        <v>12</v>
      </c>
      <c r="BW1334" s="146">
        <f t="shared" si="2066"/>
        <v>12</v>
      </c>
      <c r="BX1334" s="146">
        <f t="shared" si="2067"/>
        <v>12</v>
      </c>
      <c r="BY1334" s="146">
        <f t="shared" si="2068"/>
        <v>12</v>
      </c>
      <c r="BZ1334" s="146">
        <f t="shared" si="2069"/>
        <v>12</v>
      </c>
      <c r="CA1334" s="146">
        <f t="shared" si="2070"/>
        <v>12</v>
      </c>
      <c r="CB1334" s="146">
        <f t="shared" si="2071"/>
        <v>12</v>
      </c>
      <c r="CC1334" s="146">
        <f t="shared" si="2072"/>
        <v>12</v>
      </c>
      <c r="CD1334" s="146">
        <f t="shared" si="2073"/>
        <v>0</v>
      </c>
      <c r="CE1334" s="146">
        <f t="shared" si="2074"/>
        <v>0</v>
      </c>
      <c r="CF1334" s="146">
        <f t="shared" si="2075"/>
        <v>0</v>
      </c>
      <c r="CG1334" s="146">
        <f t="shared" si="2076"/>
        <v>0</v>
      </c>
      <c r="CH1334" s="146">
        <f t="shared" si="2077"/>
        <v>0</v>
      </c>
      <c r="CI1334" s="146">
        <f t="shared" si="2078"/>
        <v>0</v>
      </c>
      <c r="CJ1334" s="146">
        <f t="shared" si="2079"/>
        <v>0</v>
      </c>
      <c r="CK1334" s="146">
        <f t="shared" si="2080"/>
        <v>0</v>
      </c>
      <c r="CL1334" s="146">
        <f t="shared" si="2081"/>
        <v>0</v>
      </c>
      <c r="CM1334" s="146">
        <f t="shared" si="2082"/>
        <v>0</v>
      </c>
      <c r="CN1334" s="146">
        <f t="shared" si="2083"/>
        <v>0</v>
      </c>
      <c r="CO1334" s="146">
        <f t="shared" si="2084"/>
        <v>0</v>
      </c>
      <c r="CP1334" s="146">
        <f t="shared" si="2085"/>
        <v>0</v>
      </c>
      <c r="CQ1334" s="146">
        <f t="shared" si="2086"/>
        <v>0</v>
      </c>
      <c r="CR1334" s="146">
        <f t="shared" si="2087"/>
        <v>0</v>
      </c>
      <c r="CS1334" s="146">
        <f t="shared" si="2088"/>
        <v>0</v>
      </c>
      <c r="CT1334" s="146">
        <f t="shared" si="2089"/>
        <v>0</v>
      </c>
      <c r="CU1334" s="146">
        <f t="shared" si="2090"/>
        <v>0</v>
      </c>
      <c r="CV1334" s="146">
        <f t="shared" si="2091"/>
        <v>0</v>
      </c>
      <c r="CW1334" s="146">
        <f t="shared" si="2092"/>
        <v>0</v>
      </c>
      <c r="CX1334" s="146">
        <f t="shared" si="2093"/>
        <v>0</v>
      </c>
      <c r="CY1334" s="146">
        <f t="shared" si="2094"/>
        <v>0</v>
      </c>
      <c r="CZ1334" s="146">
        <f t="shared" si="2095"/>
        <v>0</v>
      </c>
      <c r="DA1334" s="146">
        <f t="shared" si="2096"/>
        <v>0</v>
      </c>
      <c r="DB1334" s="146">
        <f t="shared" si="2097"/>
        <v>0</v>
      </c>
      <c r="DC1334" s="146">
        <f t="shared" si="2098"/>
        <v>0</v>
      </c>
      <c r="DD1334" s="146">
        <f t="shared" si="2099"/>
        <v>0</v>
      </c>
      <c r="DE1334" s="146">
        <f t="shared" si="2100"/>
        <v>0</v>
      </c>
      <c r="DF1334" s="146">
        <f t="shared" si="2101"/>
        <v>0</v>
      </c>
      <c r="DG1334" s="146">
        <f t="shared" si="2102"/>
        <v>0</v>
      </c>
      <c r="DH1334" s="146">
        <f t="shared" si="2103"/>
        <v>0</v>
      </c>
      <c r="DI1334" s="146">
        <f t="shared" si="2104"/>
        <v>0</v>
      </c>
      <c r="DJ1334" s="146">
        <f t="shared" si="2105"/>
        <v>0</v>
      </c>
      <c r="DK1334" s="146">
        <f t="shared" si="2106"/>
        <v>0</v>
      </c>
      <c r="DL1334" s="146">
        <f t="shared" si="2107"/>
        <v>0</v>
      </c>
      <c r="DM1334" s="146">
        <f t="shared" si="2108"/>
        <v>0</v>
      </c>
      <c r="DN1334" s="65">
        <f t="shared" si="2138"/>
        <v>120</v>
      </c>
      <c r="DO1334" s="57">
        <f t="shared" si="2139"/>
        <v>120</v>
      </c>
      <c r="DP1334" s="57" t="str">
        <f t="shared" si="2117"/>
        <v/>
      </c>
      <c r="DQ1334" s="58" t="str">
        <f t="shared" si="2118"/>
        <v/>
      </c>
      <c r="DR1334" s="1">
        <f t="shared" si="2140"/>
        <v>1</v>
      </c>
      <c r="DS1334" s="168" t="e">
        <f>IF(AND(DR1334=#REF!,BL1334=#REF!),'Tiến độ'!D1334,"")</f>
        <v>#REF!</v>
      </c>
    </row>
    <row r="1335" spans="1:123" ht="11.25" customHeight="1">
      <c r="A1335" s="309" t="str">
        <f>IF(B1335="","",MAX($A$7:A1334)+1)</f>
        <v/>
      </c>
      <c r="B1335" s="312"/>
      <c r="C1335" s="101" t="s">
        <v>1053</v>
      </c>
      <c r="D1335" s="102" t="s">
        <v>1054</v>
      </c>
      <c r="E1335" s="103">
        <v>2</v>
      </c>
      <c r="F1335" s="104">
        <v>30</v>
      </c>
      <c r="G1335" s="105"/>
      <c r="H1335" s="106">
        <f t="shared" si="2141"/>
        <v>2</v>
      </c>
      <c r="I1335" s="107">
        <f t="shared" si="2142"/>
        <v>0</v>
      </c>
      <c r="J1335" s="28"/>
      <c r="K1335" s="108"/>
      <c r="L1335" s="109"/>
      <c r="M1335" s="109"/>
      <c r="N1335" s="110"/>
      <c r="O1335" s="108"/>
      <c r="P1335" s="109"/>
      <c r="Q1335" s="109">
        <v>2</v>
      </c>
      <c r="R1335" s="110">
        <v>2</v>
      </c>
      <c r="S1335" s="108">
        <v>2</v>
      </c>
      <c r="T1335" s="109">
        <v>2</v>
      </c>
      <c r="U1335" s="109">
        <v>2</v>
      </c>
      <c r="V1335" s="109">
        <v>2</v>
      </c>
      <c r="W1335" s="110">
        <v>2</v>
      </c>
      <c r="X1335" s="108">
        <v>2</v>
      </c>
      <c r="Y1335" s="109">
        <v>2</v>
      </c>
      <c r="Z1335" s="109">
        <v>2</v>
      </c>
      <c r="AA1335" s="110">
        <v>2</v>
      </c>
      <c r="AB1335" s="108">
        <v>2</v>
      </c>
      <c r="AC1335" s="109">
        <v>2</v>
      </c>
      <c r="AD1335" s="109">
        <v>2</v>
      </c>
      <c r="AE1335" s="110">
        <v>2</v>
      </c>
      <c r="AF1335" s="108" t="s">
        <v>163</v>
      </c>
      <c r="AG1335" s="109" t="s">
        <v>163</v>
      </c>
      <c r="AH1335" s="109" t="s">
        <v>163</v>
      </c>
      <c r="AI1335" s="362"/>
      <c r="AJ1335" s="363"/>
      <c r="AK1335" s="108" t="s">
        <v>163</v>
      </c>
      <c r="AL1335" s="109"/>
      <c r="AM1335" s="109"/>
      <c r="AN1335" s="110"/>
      <c r="AO1335" s="108"/>
      <c r="AP1335" s="109"/>
      <c r="AQ1335" s="109"/>
      <c r="AR1335" s="110"/>
      <c r="AS1335" s="111"/>
      <c r="AT1335" s="109"/>
      <c r="AU1335" s="109"/>
      <c r="AV1335" s="112"/>
      <c r="AW1335" s="108"/>
      <c r="AX1335" s="109"/>
      <c r="AY1335" s="109"/>
      <c r="AZ1335" s="109"/>
      <c r="BA1335" s="110"/>
      <c r="BB1335" s="111"/>
      <c r="BC1335" s="109"/>
      <c r="BD1335" s="109"/>
      <c r="BE1335" s="321"/>
      <c r="BF1335" s="322"/>
      <c r="BG1335" s="322"/>
      <c r="BH1335" s="322"/>
      <c r="BI1335" s="322"/>
      <c r="BJ1335" s="323"/>
      <c r="BK1335" s="48" t="s">
        <v>18</v>
      </c>
      <c r="BL1335" s="48" t="s">
        <v>49</v>
      </c>
      <c r="BN1335" s="146">
        <f t="shared" si="2109"/>
        <v>0</v>
      </c>
      <c r="BO1335" s="146">
        <f t="shared" si="2058"/>
        <v>0</v>
      </c>
      <c r="BP1335" s="146">
        <f t="shared" si="2059"/>
        <v>0</v>
      </c>
      <c r="BQ1335" s="146">
        <f t="shared" si="2060"/>
        <v>0</v>
      </c>
      <c r="BR1335" s="146">
        <f t="shared" si="2061"/>
        <v>0</v>
      </c>
      <c r="BS1335" s="146">
        <f t="shared" si="2062"/>
        <v>0</v>
      </c>
      <c r="BT1335" s="146">
        <f t="shared" si="2063"/>
        <v>4</v>
      </c>
      <c r="BU1335" s="146">
        <f t="shared" si="2064"/>
        <v>4</v>
      </c>
      <c r="BV1335" s="146">
        <f t="shared" si="2065"/>
        <v>4</v>
      </c>
      <c r="BW1335" s="146">
        <f t="shared" si="2066"/>
        <v>4</v>
      </c>
      <c r="BX1335" s="146">
        <f t="shared" si="2067"/>
        <v>4</v>
      </c>
      <c r="BY1335" s="146">
        <f t="shared" si="2068"/>
        <v>4</v>
      </c>
      <c r="BZ1335" s="146">
        <f t="shared" si="2069"/>
        <v>4</v>
      </c>
      <c r="CA1335" s="146">
        <f t="shared" si="2070"/>
        <v>4</v>
      </c>
      <c r="CB1335" s="146">
        <f t="shared" si="2071"/>
        <v>4</v>
      </c>
      <c r="CC1335" s="146">
        <f t="shared" si="2072"/>
        <v>4</v>
      </c>
      <c r="CD1335" s="146">
        <f t="shared" si="2073"/>
        <v>4</v>
      </c>
      <c r="CE1335" s="146">
        <f t="shared" si="2074"/>
        <v>4</v>
      </c>
      <c r="CF1335" s="146">
        <f t="shared" si="2075"/>
        <v>4</v>
      </c>
      <c r="CG1335" s="146">
        <f t="shared" si="2076"/>
        <v>4</v>
      </c>
      <c r="CH1335" s="146">
        <f t="shared" si="2077"/>
        <v>4</v>
      </c>
      <c r="CI1335" s="146">
        <f t="shared" si="2078"/>
        <v>0</v>
      </c>
      <c r="CJ1335" s="146">
        <f t="shared" si="2079"/>
        <v>0</v>
      </c>
      <c r="CK1335" s="146">
        <f t="shared" si="2080"/>
        <v>0</v>
      </c>
      <c r="CL1335" s="146">
        <f t="shared" si="2081"/>
        <v>0</v>
      </c>
      <c r="CM1335" s="146">
        <f t="shared" si="2082"/>
        <v>0</v>
      </c>
      <c r="CN1335" s="146">
        <f t="shared" si="2083"/>
        <v>0</v>
      </c>
      <c r="CO1335" s="146">
        <f t="shared" si="2084"/>
        <v>0</v>
      </c>
      <c r="CP1335" s="146">
        <f t="shared" si="2085"/>
        <v>0</v>
      </c>
      <c r="CQ1335" s="146">
        <f t="shared" si="2086"/>
        <v>0</v>
      </c>
      <c r="CR1335" s="146">
        <f t="shared" si="2087"/>
        <v>0</v>
      </c>
      <c r="CS1335" s="146">
        <f t="shared" si="2088"/>
        <v>0</v>
      </c>
      <c r="CT1335" s="146">
        <f t="shared" si="2089"/>
        <v>0</v>
      </c>
      <c r="CU1335" s="146">
        <f t="shared" si="2090"/>
        <v>0</v>
      </c>
      <c r="CV1335" s="146">
        <f t="shared" si="2091"/>
        <v>0</v>
      </c>
      <c r="CW1335" s="146">
        <f t="shared" si="2092"/>
        <v>0</v>
      </c>
      <c r="CX1335" s="146">
        <f t="shared" si="2093"/>
        <v>0</v>
      </c>
      <c r="CY1335" s="146">
        <f t="shared" si="2094"/>
        <v>0</v>
      </c>
      <c r="CZ1335" s="146">
        <f t="shared" si="2095"/>
        <v>0</v>
      </c>
      <c r="DA1335" s="146">
        <f t="shared" si="2096"/>
        <v>0</v>
      </c>
      <c r="DB1335" s="146">
        <f t="shared" si="2097"/>
        <v>0</v>
      </c>
      <c r="DC1335" s="146">
        <f t="shared" si="2098"/>
        <v>0</v>
      </c>
      <c r="DD1335" s="146">
        <f t="shared" si="2099"/>
        <v>0</v>
      </c>
      <c r="DE1335" s="146">
        <f t="shared" si="2100"/>
        <v>0</v>
      </c>
      <c r="DF1335" s="146">
        <f t="shared" si="2101"/>
        <v>0</v>
      </c>
      <c r="DG1335" s="146">
        <f t="shared" si="2102"/>
        <v>0</v>
      </c>
      <c r="DH1335" s="146">
        <f t="shared" si="2103"/>
        <v>0</v>
      </c>
      <c r="DI1335" s="146">
        <f t="shared" si="2104"/>
        <v>0</v>
      </c>
      <c r="DJ1335" s="146">
        <f t="shared" si="2105"/>
        <v>0</v>
      </c>
      <c r="DK1335" s="146">
        <f t="shared" si="2106"/>
        <v>0</v>
      </c>
      <c r="DL1335" s="146">
        <f t="shared" si="2107"/>
        <v>0</v>
      </c>
      <c r="DM1335" s="146">
        <f t="shared" si="2108"/>
        <v>0</v>
      </c>
      <c r="DN1335" s="65">
        <f>F1345*H1335</f>
        <v>60</v>
      </c>
      <c r="DO1335" s="57">
        <f t="shared" si="2139"/>
        <v>60</v>
      </c>
      <c r="DP1335" s="57" t="str">
        <f t="shared" si="2117"/>
        <v/>
      </c>
      <c r="DQ1335" s="58" t="str">
        <f t="shared" si="2118"/>
        <v/>
      </c>
      <c r="DR1335" s="1">
        <f t="shared" si="2140"/>
        <v>1</v>
      </c>
      <c r="DS1335" s="168" t="e">
        <f>IF(AND(DR1335=#REF!,BL1335=#REF!),'Tiến độ'!D1335,"")</f>
        <v>#REF!</v>
      </c>
    </row>
    <row r="1336" spans="1:123" ht="11.25" customHeight="1">
      <c r="A1336" s="309" t="str">
        <f>IF(B1336="","",MAX($A$7:A1335)+1)</f>
        <v/>
      </c>
      <c r="B1336" s="312"/>
      <c r="C1336" s="101" t="s">
        <v>1045</v>
      </c>
      <c r="D1336" s="102" t="s">
        <v>1046</v>
      </c>
      <c r="E1336" s="103">
        <v>3</v>
      </c>
      <c r="F1336" s="104">
        <v>45</v>
      </c>
      <c r="G1336" s="105"/>
      <c r="H1336" s="106">
        <f t="shared" si="2141"/>
        <v>2</v>
      </c>
      <c r="I1336" s="107">
        <f t="shared" si="2142"/>
        <v>0</v>
      </c>
      <c r="J1336" s="28"/>
      <c r="K1336" s="108"/>
      <c r="L1336" s="109"/>
      <c r="M1336" s="109"/>
      <c r="N1336" s="110"/>
      <c r="O1336" s="108"/>
      <c r="P1336" s="109"/>
      <c r="Q1336" s="109">
        <v>3</v>
      </c>
      <c r="R1336" s="110">
        <v>3</v>
      </c>
      <c r="S1336" s="108">
        <v>3</v>
      </c>
      <c r="T1336" s="109">
        <v>3</v>
      </c>
      <c r="U1336" s="109">
        <v>3</v>
      </c>
      <c r="V1336" s="109">
        <v>3</v>
      </c>
      <c r="W1336" s="110">
        <v>3</v>
      </c>
      <c r="X1336" s="108">
        <v>3</v>
      </c>
      <c r="Y1336" s="109">
        <v>3</v>
      </c>
      <c r="Z1336" s="109">
        <v>3</v>
      </c>
      <c r="AA1336" s="110">
        <v>3</v>
      </c>
      <c r="AB1336" s="108">
        <v>3</v>
      </c>
      <c r="AC1336" s="109">
        <v>3</v>
      </c>
      <c r="AD1336" s="109">
        <v>3</v>
      </c>
      <c r="AE1336" s="110">
        <v>3</v>
      </c>
      <c r="AF1336" s="108" t="s">
        <v>163</v>
      </c>
      <c r="AG1336" s="109" t="s">
        <v>163</v>
      </c>
      <c r="AH1336" s="109" t="s">
        <v>163</v>
      </c>
      <c r="AI1336" s="362"/>
      <c r="AJ1336" s="363"/>
      <c r="AK1336" s="108" t="s">
        <v>163</v>
      </c>
      <c r="AL1336" s="109"/>
      <c r="AM1336" s="109"/>
      <c r="AN1336" s="110"/>
      <c r="AO1336" s="108"/>
      <c r="AP1336" s="109"/>
      <c r="AQ1336" s="109"/>
      <c r="AR1336" s="110"/>
      <c r="AS1336" s="111"/>
      <c r="AT1336" s="109"/>
      <c r="AU1336" s="109"/>
      <c r="AV1336" s="112"/>
      <c r="AW1336" s="108"/>
      <c r="AX1336" s="109"/>
      <c r="AY1336" s="109"/>
      <c r="AZ1336" s="109"/>
      <c r="BA1336" s="110"/>
      <c r="BB1336" s="111"/>
      <c r="BC1336" s="109"/>
      <c r="BD1336" s="109"/>
      <c r="BE1336" s="321"/>
      <c r="BF1336" s="322"/>
      <c r="BG1336" s="322"/>
      <c r="BH1336" s="322"/>
      <c r="BI1336" s="322"/>
      <c r="BJ1336" s="323"/>
      <c r="BK1336" s="48" t="s">
        <v>18</v>
      </c>
      <c r="BL1336" s="48" t="s">
        <v>47</v>
      </c>
      <c r="BN1336" s="146">
        <f t="shared" si="2109"/>
        <v>0</v>
      </c>
      <c r="BO1336" s="146">
        <f t="shared" si="2058"/>
        <v>0</v>
      </c>
      <c r="BP1336" s="146">
        <f t="shared" si="2059"/>
        <v>0</v>
      </c>
      <c r="BQ1336" s="146">
        <f t="shared" si="2060"/>
        <v>0</v>
      </c>
      <c r="BR1336" s="146">
        <f t="shared" si="2061"/>
        <v>0</v>
      </c>
      <c r="BS1336" s="146">
        <f t="shared" si="2062"/>
        <v>0</v>
      </c>
      <c r="BT1336" s="146">
        <f t="shared" si="2063"/>
        <v>6</v>
      </c>
      <c r="BU1336" s="146">
        <f t="shared" si="2064"/>
        <v>6</v>
      </c>
      <c r="BV1336" s="146">
        <f t="shared" si="2065"/>
        <v>6</v>
      </c>
      <c r="BW1336" s="146">
        <f t="shared" si="2066"/>
        <v>6</v>
      </c>
      <c r="BX1336" s="146">
        <f t="shared" si="2067"/>
        <v>6</v>
      </c>
      <c r="BY1336" s="146">
        <f t="shared" si="2068"/>
        <v>6</v>
      </c>
      <c r="BZ1336" s="146">
        <f t="shared" si="2069"/>
        <v>6</v>
      </c>
      <c r="CA1336" s="146">
        <f t="shared" si="2070"/>
        <v>6</v>
      </c>
      <c r="CB1336" s="146">
        <f t="shared" si="2071"/>
        <v>6</v>
      </c>
      <c r="CC1336" s="146">
        <f t="shared" si="2072"/>
        <v>6</v>
      </c>
      <c r="CD1336" s="146">
        <f t="shared" si="2073"/>
        <v>6</v>
      </c>
      <c r="CE1336" s="146">
        <f t="shared" si="2074"/>
        <v>6</v>
      </c>
      <c r="CF1336" s="146">
        <f t="shared" si="2075"/>
        <v>6</v>
      </c>
      <c r="CG1336" s="146">
        <f t="shared" si="2076"/>
        <v>6</v>
      </c>
      <c r="CH1336" s="146">
        <f t="shared" si="2077"/>
        <v>6</v>
      </c>
      <c r="CI1336" s="146">
        <f t="shared" si="2078"/>
        <v>0</v>
      </c>
      <c r="CJ1336" s="146">
        <f t="shared" si="2079"/>
        <v>0</v>
      </c>
      <c r="CK1336" s="146">
        <f t="shared" si="2080"/>
        <v>0</v>
      </c>
      <c r="CL1336" s="146">
        <f t="shared" si="2081"/>
        <v>0</v>
      </c>
      <c r="CM1336" s="146">
        <f t="shared" si="2082"/>
        <v>0</v>
      </c>
      <c r="CN1336" s="146">
        <f t="shared" si="2083"/>
        <v>0</v>
      </c>
      <c r="CO1336" s="146">
        <f t="shared" si="2084"/>
        <v>0</v>
      </c>
      <c r="CP1336" s="146">
        <f t="shared" si="2085"/>
        <v>0</v>
      </c>
      <c r="CQ1336" s="146">
        <f t="shared" si="2086"/>
        <v>0</v>
      </c>
      <c r="CR1336" s="146">
        <f t="shared" si="2087"/>
        <v>0</v>
      </c>
      <c r="CS1336" s="146">
        <f t="shared" si="2088"/>
        <v>0</v>
      </c>
      <c r="CT1336" s="146">
        <f t="shared" si="2089"/>
        <v>0</v>
      </c>
      <c r="CU1336" s="146">
        <f t="shared" si="2090"/>
        <v>0</v>
      </c>
      <c r="CV1336" s="146">
        <f t="shared" si="2091"/>
        <v>0</v>
      </c>
      <c r="CW1336" s="146">
        <f t="shared" si="2092"/>
        <v>0</v>
      </c>
      <c r="CX1336" s="146">
        <f t="shared" si="2093"/>
        <v>0</v>
      </c>
      <c r="CY1336" s="146">
        <f t="shared" si="2094"/>
        <v>0</v>
      </c>
      <c r="CZ1336" s="146">
        <f t="shared" si="2095"/>
        <v>0</v>
      </c>
      <c r="DA1336" s="146">
        <f t="shared" si="2096"/>
        <v>0</v>
      </c>
      <c r="DB1336" s="146">
        <f t="shared" si="2097"/>
        <v>0</v>
      </c>
      <c r="DC1336" s="146">
        <f t="shared" si="2098"/>
        <v>0</v>
      </c>
      <c r="DD1336" s="146">
        <f t="shared" si="2099"/>
        <v>0</v>
      </c>
      <c r="DE1336" s="146">
        <f t="shared" si="2100"/>
        <v>0</v>
      </c>
      <c r="DF1336" s="146">
        <f t="shared" si="2101"/>
        <v>0</v>
      </c>
      <c r="DG1336" s="146">
        <f t="shared" si="2102"/>
        <v>0</v>
      </c>
      <c r="DH1336" s="146">
        <f t="shared" si="2103"/>
        <v>0</v>
      </c>
      <c r="DI1336" s="146">
        <f t="shared" si="2104"/>
        <v>0</v>
      </c>
      <c r="DJ1336" s="146">
        <f t="shared" si="2105"/>
        <v>0</v>
      </c>
      <c r="DK1336" s="146">
        <f t="shared" si="2106"/>
        <v>0</v>
      </c>
      <c r="DL1336" s="146">
        <f t="shared" si="2107"/>
        <v>0</v>
      </c>
      <c r="DM1336" s="146">
        <f t="shared" si="2108"/>
        <v>0</v>
      </c>
      <c r="DN1336" s="65">
        <f t="shared" si="2138"/>
        <v>90</v>
      </c>
      <c r="DO1336" s="57">
        <f t="shared" si="2139"/>
        <v>90</v>
      </c>
      <c r="DP1336" s="57" t="str">
        <f t="shared" si="2117"/>
        <v/>
      </c>
      <c r="DQ1336" s="58" t="str">
        <f t="shared" si="2118"/>
        <v/>
      </c>
      <c r="DR1336" s="1">
        <f t="shared" si="2140"/>
        <v>1</v>
      </c>
      <c r="DS1336" s="168" t="e">
        <f>IF(AND(DR1336=#REF!,BL1336=#REF!),'Tiến độ'!D1336,"")</f>
        <v>#REF!</v>
      </c>
    </row>
    <row r="1337" spans="1:123" ht="11.25" customHeight="1">
      <c r="A1337" s="309" t="str">
        <f>IF(B1337="","",MAX($A$7:A1336)+1)</f>
        <v/>
      </c>
      <c r="B1337" s="312"/>
      <c r="C1337" s="257" t="s">
        <v>455</v>
      </c>
      <c r="D1337" s="258" t="s">
        <v>456</v>
      </c>
      <c r="E1337" s="259">
        <v>3</v>
      </c>
      <c r="F1337" s="260">
        <v>30</v>
      </c>
      <c r="G1337" s="261">
        <v>30</v>
      </c>
      <c r="H1337" s="262">
        <f t="shared" si="2141"/>
        <v>2</v>
      </c>
      <c r="I1337" s="263">
        <f t="shared" si="2142"/>
        <v>0</v>
      </c>
      <c r="J1337" s="28"/>
      <c r="K1337" s="108"/>
      <c r="L1337" s="109"/>
      <c r="M1337" s="109"/>
      <c r="N1337" s="110"/>
      <c r="O1337" s="108"/>
      <c r="P1337" s="109"/>
      <c r="Q1337" s="109">
        <v>4</v>
      </c>
      <c r="R1337" s="110">
        <v>4</v>
      </c>
      <c r="S1337" s="108">
        <v>4</v>
      </c>
      <c r="T1337" s="109">
        <v>4</v>
      </c>
      <c r="U1337" s="109">
        <v>4</v>
      </c>
      <c r="V1337" s="109">
        <v>4</v>
      </c>
      <c r="W1337" s="110">
        <v>4</v>
      </c>
      <c r="X1337" s="108">
        <v>4</v>
      </c>
      <c r="Y1337" s="109">
        <v>4</v>
      </c>
      <c r="Z1337" s="109">
        <v>4</v>
      </c>
      <c r="AA1337" s="110">
        <v>4</v>
      </c>
      <c r="AB1337" s="108">
        <v>4</v>
      </c>
      <c r="AC1337" s="109">
        <v>4</v>
      </c>
      <c r="AD1337" s="109">
        <v>4</v>
      </c>
      <c r="AE1337" s="110">
        <v>4</v>
      </c>
      <c r="AF1337" s="108" t="s">
        <v>163</v>
      </c>
      <c r="AG1337" s="109" t="s">
        <v>163</v>
      </c>
      <c r="AH1337" s="109" t="s">
        <v>163</v>
      </c>
      <c r="AI1337" s="362"/>
      <c r="AJ1337" s="363"/>
      <c r="AK1337" s="108" t="s">
        <v>163</v>
      </c>
      <c r="AL1337" s="109"/>
      <c r="AM1337" s="109"/>
      <c r="AN1337" s="110"/>
      <c r="AO1337" s="108"/>
      <c r="AP1337" s="109"/>
      <c r="AQ1337" s="109"/>
      <c r="AR1337" s="110"/>
      <c r="AS1337" s="111"/>
      <c r="AT1337" s="109"/>
      <c r="AU1337" s="109"/>
      <c r="AV1337" s="112"/>
      <c r="AW1337" s="108"/>
      <c r="AX1337" s="109"/>
      <c r="AY1337" s="109"/>
      <c r="AZ1337" s="109"/>
      <c r="BA1337" s="110"/>
      <c r="BB1337" s="111"/>
      <c r="BC1337" s="109"/>
      <c r="BD1337" s="109"/>
      <c r="BE1337" s="321"/>
      <c r="BF1337" s="322"/>
      <c r="BG1337" s="322"/>
      <c r="BH1337" s="322"/>
      <c r="BI1337" s="322"/>
      <c r="BJ1337" s="323"/>
      <c r="BK1337" s="48" t="s">
        <v>1111</v>
      </c>
      <c r="BL1337" s="48" t="s">
        <v>51</v>
      </c>
      <c r="BN1337" s="146">
        <f t="shared" si="2109"/>
        <v>0</v>
      </c>
      <c r="BO1337" s="146">
        <f t="shared" si="2058"/>
        <v>0</v>
      </c>
      <c r="BP1337" s="146">
        <f t="shared" si="2059"/>
        <v>0</v>
      </c>
      <c r="BQ1337" s="146">
        <f t="shared" si="2060"/>
        <v>0</v>
      </c>
      <c r="BR1337" s="146">
        <f t="shared" si="2061"/>
        <v>0</v>
      </c>
      <c r="BS1337" s="146">
        <f t="shared" si="2062"/>
        <v>0</v>
      </c>
      <c r="BT1337" s="146">
        <f t="shared" si="2063"/>
        <v>8</v>
      </c>
      <c r="BU1337" s="146">
        <f t="shared" si="2064"/>
        <v>8</v>
      </c>
      <c r="BV1337" s="146">
        <f t="shared" si="2065"/>
        <v>8</v>
      </c>
      <c r="BW1337" s="146">
        <f t="shared" si="2066"/>
        <v>8</v>
      </c>
      <c r="BX1337" s="146">
        <f t="shared" si="2067"/>
        <v>8</v>
      </c>
      <c r="BY1337" s="146">
        <f t="shared" si="2068"/>
        <v>8</v>
      </c>
      <c r="BZ1337" s="146">
        <f t="shared" si="2069"/>
        <v>8</v>
      </c>
      <c r="CA1337" s="146">
        <f t="shared" si="2070"/>
        <v>8</v>
      </c>
      <c r="CB1337" s="146">
        <f t="shared" si="2071"/>
        <v>8</v>
      </c>
      <c r="CC1337" s="146">
        <f t="shared" si="2072"/>
        <v>8</v>
      </c>
      <c r="CD1337" s="146">
        <f t="shared" si="2073"/>
        <v>8</v>
      </c>
      <c r="CE1337" s="146">
        <f t="shared" si="2074"/>
        <v>8</v>
      </c>
      <c r="CF1337" s="146">
        <f t="shared" si="2075"/>
        <v>8</v>
      </c>
      <c r="CG1337" s="146">
        <f t="shared" si="2076"/>
        <v>8</v>
      </c>
      <c r="CH1337" s="146">
        <f t="shared" si="2077"/>
        <v>8</v>
      </c>
      <c r="CI1337" s="146">
        <f t="shared" si="2078"/>
        <v>0</v>
      </c>
      <c r="CJ1337" s="146">
        <f t="shared" si="2079"/>
        <v>0</v>
      </c>
      <c r="CK1337" s="146">
        <f t="shared" si="2080"/>
        <v>0</v>
      </c>
      <c r="CL1337" s="146">
        <f t="shared" si="2081"/>
        <v>0</v>
      </c>
      <c r="CM1337" s="146">
        <f t="shared" si="2082"/>
        <v>0</v>
      </c>
      <c r="CN1337" s="146">
        <f t="shared" si="2083"/>
        <v>0</v>
      </c>
      <c r="CO1337" s="146">
        <f t="shared" si="2084"/>
        <v>0</v>
      </c>
      <c r="CP1337" s="146">
        <f t="shared" si="2085"/>
        <v>0</v>
      </c>
      <c r="CQ1337" s="146">
        <f t="shared" si="2086"/>
        <v>0</v>
      </c>
      <c r="CR1337" s="146">
        <f t="shared" si="2087"/>
        <v>0</v>
      </c>
      <c r="CS1337" s="146">
        <f t="shared" si="2088"/>
        <v>0</v>
      </c>
      <c r="CT1337" s="146">
        <f t="shared" si="2089"/>
        <v>0</v>
      </c>
      <c r="CU1337" s="146">
        <f t="shared" si="2090"/>
        <v>0</v>
      </c>
      <c r="CV1337" s="146">
        <f t="shared" si="2091"/>
        <v>0</v>
      </c>
      <c r="CW1337" s="146">
        <f t="shared" si="2092"/>
        <v>0</v>
      </c>
      <c r="CX1337" s="146">
        <f t="shared" si="2093"/>
        <v>0</v>
      </c>
      <c r="CY1337" s="146">
        <f t="shared" si="2094"/>
        <v>0</v>
      </c>
      <c r="CZ1337" s="146">
        <f t="shared" si="2095"/>
        <v>0</v>
      </c>
      <c r="DA1337" s="146">
        <f t="shared" si="2096"/>
        <v>0</v>
      </c>
      <c r="DB1337" s="146">
        <f t="shared" si="2097"/>
        <v>0</v>
      </c>
      <c r="DC1337" s="146">
        <f t="shared" si="2098"/>
        <v>0</v>
      </c>
      <c r="DD1337" s="146">
        <f t="shared" si="2099"/>
        <v>0</v>
      </c>
      <c r="DE1337" s="146">
        <f t="shared" si="2100"/>
        <v>0</v>
      </c>
      <c r="DF1337" s="146">
        <f t="shared" si="2101"/>
        <v>0</v>
      </c>
      <c r="DG1337" s="146">
        <f t="shared" si="2102"/>
        <v>0</v>
      </c>
      <c r="DH1337" s="146">
        <f t="shared" si="2103"/>
        <v>0</v>
      </c>
      <c r="DI1337" s="146">
        <f t="shared" si="2104"/>
        <v>0</v>
      </c>
      <c r="DJ1337" s="146">
        <f t="shared" si="2105"/>
        <v>0</v>
      </c>
      <c r="DK1337" s="146">
        <f t="shared" si="2106"/>
        <v>0</v>
      </c>
      <c r="DL1337" s="146">
        <f t="shared" si="2107"/>
        <v>0</v>
      </c>
      <c r="DM1337" s="146">
        <f t="shared" si="2108"/>
        <v>0</v>
      </c>
      <c r="DN1337" s="65">
        <f t="shared" si="2138"/>
        <v>60</v>
      </c>
      <c r="DO1337" s="57">
        <f t="shared" si="2139"/>
        <v>60</v>
      </c>
      <c r="DP1337" s="57" t="str">
        <f t="shared" si="2117"/>
        <v/>
      </c>
      <c r="DQ1337" s="58" t="str">
        <f t="shared" si="2118"/>
        <v/>
      </c>
      <c r="DR1337" s="1">
        <f t="shared" si="2140"/>
        <v>1</v>
      </c>
      <c r="DS1337" s="168" t="e">
        <f>IF(AND(DR1337=#REF!,BL1337=#REF!),'Tiến độ'!D1337,"")</f>
        <v>#REF!</v>
      </c>
    </row>
    <row r="1338" spans="1:123" ht="11.25" customHeight="1">
      <c r="A1338" s="309" t="str">
        <f>IF(B1338="","",MAX($A$7:A1337)+1)</f>
        <v/>
      </c>
      <c r="B1338" s="312"/>
      <c r="C1338" s="101" t="s">
        <v>912</v>
      </c>
      <c r="D1338" s="102" t="s">
        <v>913</v>
      </c>
      <c r="E1338" s="103">
        <v>2</v>
      </c>
      <c r="F1338" s="104">
        <v>30</v>
      </c>
      <c r="G1338" s="105"/>
      <c r="H1338" s="106">
        <f t="shared" si="2141"/>
        <v>2</v>
      </c>
      <c r="I1338" s="107">
        <f t="shared" si="2142"/>
        <v>0</v>
      </c>
      <c r="J1338" s="28"/>
      <c r="K1338" s="108"/>
      <c r="L1338" s="109"/>
      <c r="M1338" s="109"/>
      <c r="N1338" s="110"/>
      <c r="O1338" s="108"/>
      <c r="P1338" s="109"/>
      <c r="Q1338" s="109">
        <v>2</v>
      </c>
      <c r="R1338" s="110">
        <v>2</v>
      </c>
      <c r="S1338" s="108">
        <v>2</v>
      </c>
      <c r="T1338" s="109">
        <v>2</v>
      </c>
      <c r="U1338" s="109">
        <v>2</v>
      </c>
      <c r="V1338" s="109">
        <v>2</v>
      </c>
      <c r="W1338" s="110">
        <v>2</v>
      </c>
      <c r="X1338" s="108">
        <v>2</v>
      </c>
      <c r="Y1338" s="109">
        <v>2</v>
      </c>
      <c r="Z1338" s="109">
        <v>2</v>
      </c>
      <c r="AA1338" s="110">
        <v>2</v>
      </c>
      <c r="AB1338" s="108">
        <v>2</v>
      </c>
      <c r="AC1338" s="109">
        <v>2</v>
      </c>
      <c r="AD1338" s="109">
        <v>2</v>
      </c>
      <c r="AE1338" s="110">
        <v>2</v>
      </c>
      <c r="AF1338" s="108" t="s">
        <v>163</v>
      </c>
      <c r="AG1338" s="109" t="s">
        <v>163</v>
      </c>
      <c r="AH1338" s="109" t="s">
        <v>163</v>
      </c>
      <c r="AI1338" s="362"/>
      <c r="AJ1338" s="363"/>
      <c r="AK1338" s="108" t="s">
        <v>163</v>
      </c>
      <c r="AL1338" s="109"/>
      <c r="AM1338" s="109"/>
      <c r="AN1338" s="110"/>
      <c r="AO1338" s="108"/>
      <c r="AP1338" s="109"/>
      <c r="AQ1338" s="109"/>
      <c r="AR1338" s="110"/>
      <c r="AS1338" s="111"/>
      <c r="AT1338" s="109"/>
      <c r="AU1338" s="109"/>
      <c r="AV1338" s="112"/>
      <c r="AW1338" s="108"/>
      <c r="AX1338" s="109"/>
      <c r="AY1338" s="109"/>
      <c r="AZ1338" s="109"/>
      <c r="BA1338" s="110"/>
      <c r="BB1338" s="111"/>
      <c r="BC1338" s="109"/>
      <c r="BD1338" s="109"/>
      <c r="BE1338" s="321"/>
      <c r="BF1338" s="322"/>
      <c r="BG1338" s="322"/>
      <c r="BH1338" s="322"/>
      <c r="BI1338" s="322"/>
      <c r="BJ1338" s="323"/>
      <c r="BK1338" s="48" t="s">
        <v>18</v>
      </c>
      <c r="BL1338" s="48" t="s">
        <v>49</v>
      </c>
      <c r="BN1338" s="146">
        <f t="shared" si="2109"/>
        <v>0</v>
      </c>
      <c r="BO1338" s="146">
        <f t="shared" si="2058"/>
        <v>0</v>
      </c>
      <c r="BP1338" s="146">
        <f t="shared" si="2059"/>
        <v>0</v>
      </c>
      <c r="BQ1338" s="146">
        <f t="shared" si="2060"/>
        <v>0</v>
      </c>
      <c r="BR1338" s="146">
        <f t="shared" si="2061"/>
        <v>0</v>
      </c>
      <c r="BS1338" s="146">
        <f t="shared" si="2062"/>
        <v>0</v>
      </c>
      <c r="BT1338" s="146">
        <f t="shared" si="2063"/>
        <v>4</v>
      </c>
      <c r="BU1338" s="146">
        <f t="shared" si="2064"/>
        <v>4</v>
      </c>
      <c r="BV1338" s="146">
        <f t="shared" si="2065"/>
        <v>4</v>
      </c>
      <c r="BW1338" s="146">
        <f t="shared" si="2066"/>
        <v>4</v>
      </c>
      <c r="BX1338" s="146">
        <f t="shared" si="2067"/>
        <v>4</v>
      </c>
      <c r="BY1338" s="146">
        <f t="shared" si="2068"/>
        <v>4</v>
      </c>
      <c r="BZ1338" s="146">
        <f t="shared" si="2069"/>
        <v>4</v>
      </c>
      <c r="CA1338" s="146">
        <f t="shared" si="2070"/>
        <v>4</v>
      </c>
      <c r="CB1338" s="146">
        <f t="shared" si="2071"/>
        <v>4</v>
      </c>
      <c r="CC1338" s="146">
        <f t="shared" si="2072"/>
        <v>4</v>
      </c>
      <c r="CD1338" s="146">
        <f t="shared" si="2073"/>
        <v>4</v>
      </c>
      <c r="CE1338" s="146">
        <f t="shared" si="2074"/>
        <v>4</v>
      </c>
      <c r="CF1338" s="146">
        <f t="shared" si="2075"/>
        <v>4</v>
      </c>
      <c r="CG1338" s="146">
        <f t="shared" si="2076"/>
        <v>4</v>
      </c>
      <c r="CH1338" s="146">
        <f t="shared" si="2077"/>
        <v>4</v>
      </c>
      <c r="CI1338" s="146">
        <f t="shared" si="2078"/>
        <v>0</v>
      </c>
      <c r="CJ1338" s="146">
        <f t="shared" si="2079"/>
        <v>0</v>
      </c>
      <c r="CK1338" s="146">
        <f t="shared" si="2080"/>
        <v>0</v>
      </c>
      <c r="CL1338" s="146">
        <f t="shared" si="2081"/>
        <v>0</v>
      </c>
      <c r="CM1338" s="146">
        <f t="shared" si="2082"/>
        <v>0</v>
      </c>
      <c r="CN1338" s="146">
        <f t="shared" si="2083"/>
        <v>0</v>
      </c>
      <c r="CO1338" s="146">
        <f t="shared" si="2084"/>
        <v>0</v>
      </c>
      <c r="CP1338" s="146">
        <f t="shared" si="2085"/>
        <v>0</v>
      </c>
      <c r="CQ1338" s="146">
        <f t="shared" si="2086"/>
        <v>0</v>
      </c>
      <c r="CR1338" s="146">
        <f t="shared" si="2087"/>
        <v>0</v>
      </c>
      <c r="CS1338" s="146">
        <f t="shared" si="2088"/>
        <v>0</v>
      </c>
      <c r="CT1338" s="146">
        <f t="shared" si="2089"/>
        <v>0</v>
      </c>
      <c r="CU1338" s="146">
        <f t="shared" si="2090"/>
        <v>0</v>
      </c>
      <c r="CV1338" s="146">
        <f t="shared" si="2091"/>
        <v>0</v>
      </c>
      <c r="CW1338" s="146">
        <f t="shared" si="2092"/>
        <v>0</v>
      </c>
      <c r="CX1338" s="146">
        <f t="shared" si="2093"/>
        <v>0</v>
      </c>
      <c r="CY1338" s="146">
        <f t="shared" si="2094"/>
        <v>0</v>
      </c>
      <c r="CZ1338" s="146">
        <f t="shared" si="2095"/>
        <v>0</v>
      </c>
      <c r="DA1338" s="146">
        <f t="shared" si="2096"/>
        <v>0</v>
      </c>
      <c r="DB1338" s="146">
        <f t="shared" si="2097"/>
        <v>0</v>
      </c>
      <c r="DC1338" s="146">
        <f t="shared" si="2098"/>
        <v>0</v>
      </c>
      <c r="DD1338" s="146">
        <f t="shared" si="2099"/>
        <v>0</v>
      </c>
      <c r="DE1338" s="146">
        <f t="shared" si="2100"/>
        <v>0</v>
      </c>
      <c r="DF1338" s="146">
        <f t="shared" si="2101"/>
        <v>0</v>
      </c>
      <c r="DG1338" s="146">
        <f t="shared" si="2102"/>
        <v>0</v>
      </c>
      <c r="DH1338" s="146">
        <f t="shared" si="2103"/>
        <v>0</v>
      </c>
      <c r="DI1338" s="146">
        <f t="shared" si="2104"/>
        <v>0</v>
      </c>
      <c r="DJ1338" s="146">
        <f t="shared" si="2105"/>
        <v>0</v>
      </c>
      <c r="DK1338" s="146">
        <f t="shared" si="2106"/>
        <v>0</v>
      </c>
      <c r="DL1338" s="146">
        <f t="shared" si="2107"/>
        <v>0</v>
      </c>
      <c r="DM1338" s="146">
        <f t="shared" si="2108"/>
        <v>0</v>
      </c>
      <c r="DN1338" s="65">
        <f t="shared" si="2138"/>
        <v>60</v>
      </c>
      <c r="DO1338" s="57">
        <f t="shared" si="2139"/>
        <v>60</v>
      </c>
      <c r="DP1338" s="57" t="str">
        <f t="shared" si="2117"/>
        <v/>
      </c>
      <c r="DQ1338" s="58" t="str">
        <f t="shared" si="2118"/>
        <v/>
      </c>
      <c r="DR1338" s="1">
        <f t="shared" si="2140"/>
        <v>1</v>
      </c>
      <c r="DS1338" s="168" t="e">
        <f>IF(AND(DR1338=#REF!,BL1338=#REF!),'Tiến độ'!D1338,"")</f>
        <v>#REF!</v>
      </c>
    </row>
    <row r="1339" spans="1:123" ht="11.25" customHeight="1">
      <c r="A1339" s="309"/>
      <c r="B1339" s="312"/>
      <c r="C1339" s="101" t="s">
        <v>1019</v>
      </c>
      <c r="D1339" s="102" t="s">
        <v>1050</v>
      </c>
      <c r="E1339" s="103">
        <v>2</v>
      </c>
      <c r="F1339" s="104">
        <v>30</v>
      </c>
      <c r="G1339" s="105"/>
      <c r="H1339" s="106">
        <f t="shared" si="2141"/>
        <v>2</v>
      </c>
      <c r="I1339" s="107">
        <f t="shared" si="2142"/>
        <v>0</v>
      </c>
      <c r="J1339" s="28"/>
      <c r="K1339" s="108"/>
      <c r="L1339" s="109"/>
      <c r="M1339" s="109"/>
      <c r="N1339" s="110"/>
      <c r="O1339" s="108"/>
      <c r="P1339" s="109"/>
      <c r="Q1339" s="109"/>
      <c r="R1339" s="110"/>
      <c r="S1339" s="108"/>
      <c r="T1339" s="109"/>
      <c r="U1339" s="109"/>
      <c r="V1339" s="109"/>
      <c r="W1339" s="110"/>
      <c r="X1339" s="108"/>
      <c r="Y1339" s="109"/>
      <c r="Z1339" s="109"/>
      <c r="AA1339" s="110">
        <v>6</v>
      </c>
      <c r="AB1339" s="108">
        <v>6</v>
      </c>
      <c r="AC1339" s="109">
        <v>6</v>
      </c>
      <c r="AD1339" s="109">
        <v>6</v>
      </c>
      <c r="AE1339" s="110">
        <v>6</v>
      </c>
      <c r="AF1339" s="108" t="s">
        <v>163</v>
      </c>
      <c r="AG1339" s="109" t="s">
        <v>163</v>
      </c>
      <c r="AH1339" s="109" t="s">
        <v>163</v>
      </c>
      <c r="AI1339" s="362"/>
      <c r="AJ1339" s="363"/>
      <c r="AK1339" s="108" t="s">
        <v>163</v>
      </c>
      <c r="AL1339" s="109"/>
      <c r="AM1339" s="109"/>
      <c r="AN1339" s="110"/>
      <c r="AO1339" s="108"/>
      <c r="AP1339" s="109"/>
      <c r="AQ1339" s="109"/>
      <c r="AR1339" s="110"/>
      <c r="AS1339" s="111"/>
      <c r="AT1339" s="109"/>
      <c r="AU1339" s="109"/>
      <c r="AV1339" s="112"/>
      <c r="AW1339" s="108"/>
      <c r="AX1339" s="109"/>
      <c r="AY1339" s="109"/>
      <c r="AZ1339" s="109"/>
      <c r="BA1339" s="110"/>
      <c r="BB1339" s="111"/>
      <c r="BC1339" s="109"/>
      <c r="BD1339" s="109"/>
      <c r="BE1339" s="321"/>
      <c r="BF1339" s="322"/>
      <c r="BG1339" s="322"/>
      <c r="BH1339" s="322"/>
      <c r="BI1339" s="322"/>
      <c r="BJ1339" s="323"/>
      <c r="BK1339" s="48" t="s">
        <v>18</v>
      </c>
      <c r="BL1339" s="48" t="s">
        <v>29</v>
      </c>
      <c r="BN1339" s="146">
        <f t="shared" si="2109"/>
        <v>0</v>
      </c>
      <c r="BO1339" s="146">
        <f t="shared" si="2058"/>
        <v>0</v>
      </c>
      <c r="BP1339" s="146">
        <f t="shared" si="2059"/>
        <v>0</v>
      </c>
      <c r="BQ1339" s="146">
        <f t="shared" si="2060"/>
        <v>0</v>
      </c>
      <c r="BR1339" s="146">
        <f t="shared" si="2061"/>
        <v>0</v>
      </c>
      <c r="BS1339" s="146">
        <f t="shared" si="2062"/>
        <v>0</v>
      </c>
      <c r="BT1339" s="146">
        <f t="shared" si="2063"/>
        <v>0</v>
      </c>
      <c r="BU1339" s="146">
        <f t="shared" si="2064"/>
        <v>0</v>
      </c>
      <c r="BV1339" s="146">
        <f t="shared" si="2065"/>
        <v>0</v>
      </c>
      <c r="BW1339" s="146">
        <f t="shared" si="2066"/>
        <v>0</v>
      </c>
      <c r="BX1339" s="146">
        <f t="shared" si="2067"/>
        <v>0</v>
      </c>
      <c r="BY1339" s="146">
        <f t="shared" si="2068"/>
        <v>0</v>
      </c>
      <c r="BZ1339" s="146">
        <f t="shared" si="2069"/>
        <v>0</v>
      </c>
      <c r="CA1339" s="146">
        <f t="shared" si="2070"/>
        <v>0</v>
      </c>
      <c r="CB1339" s="146">
        <f t="shared" si="2071"/>
        <v>0</v>
      </c>
      <c r="CC1339" s="146">
        <f t="shared" si="2072"/>
        <v>0</v>
      </c>
      <c r="CD1339" s="146">
        <f t="shared" si="2073"/>
        <v>12</v>
      </c>
      <c r="CE1339" s="146">
        <f t="shared" si="2074"/>
        <v>12</v>
      </c>
      <c r="CF1339" s="146">
        <f t="shared" si="2075"/>
        <v>12</v>
      </c>
      <c r="CG1339" s="146">
        <f t="shared" si="2076"/>
        <v>12</v>
      </c>
      <c r="CH1339" s="146">
        <f t="shared" si="2077"/>
        <v>12</v>
      </c>
      <c r="CI1339" s="146">
        <f t="shared" si="2078"/>
        <v>0</v>
      </c>
      <c r="CJ1339" s="146">
        <f t="shared" si="2079"/>
        <v>0</v>
      </c>
      <c r="CK1339" s="146">
        <f t="shared" si="2080"/>
        <v>0</v>
      </c>
      <c r="CL1339" s="146">
        <f t="shared" si="2081"/>
        <v>0</v>
      </c>
      <c r="CM1339" s="146">
        <f t="shared" si="2082"/>
        <v>0</v>
      </c>
      <c r="CN1339" s="146">
        <f t="shared" si="2083"/>
        <v>0</v>
      </c>
      <c r="CO1339" s="146">
        <f t="shared" si="2084"/>
        <v>0</v>
      </c>
      <c r="CP1339" s="146">
        <f t="shared" si="2085"/>
        <v>0</v>
      </c>
      <c r="CQ1339" s="146">
        <f t="shared" si="2086"/>
        <v>0</v>
      </c>
      <c r="CR1339" s="146">
        <f t="shared" si="2087"/>
        <v>0</v>
      </c>
      <c r="CS1339" s="146">
        <f t="shared" si="2088"/>
        <v>0</v>
      </c>
      <c r="CT1339" s="146">
        <f t="shared" si="2089"/>
        <v>0</v>
      </c>
      <c r="CU1339" s="146">
        <f t="shared" si="2090"/>
        <v>0</v>
      </c>
      <c r="CV1339" s="146">
        <f t="shared" si="2091"/>
        <v>0</v>
      </c>
      <c r="CW1339" s="146">
        <f t="shared" si="2092"/>
        <v>0</v>
      </c>
      <c r="CX1339" s="146">
        <f t="shared" si="2093"/>
        <v>0</v>
      </c>
      <c r="CY1339" s="146">
        <f t="shared" si="2094"/>
        <v>0</v>
      </c>
      <c r="CZ1339" s="146">
        <f t="shared" si="2095"/>
        <v>0</v>
      </c>
      <c r="DA1339" s="146">
        <f t="shared" si="2096"/>
        <v>0</v>
      </c>
      <c r="DB1339" s="146">
        <f t="shared" si="2097"/>
        <v>0</v>
      </c>
      <c r="DC1339" s="146">
        <f t="shared" si="2098"/>
        <v>0</v>
      </c>
      <c r="DD1339" s="146">
        <f t="shared" si="2099"/>
        <v>0</v>
      </c>
      <c r="DE1339" s="146">
        <f t="shared" si="2100"/>
        <v>0</v>
      </c>
      <c r="DF1339" s="146">
        <f t="shared" si="2101"/>
        <v>0</v>
      </c>
      <c r="DG1339" s="146">
        <f t="shared" si="2102"/>
        <v>0</v>
      </c>
      <c r="DH1339" s="146">
        <f t="shared" si="2103"/>
        <v>0</v>
      </c>
      <c r="DI1339" s="146">
        <f t="shared" si="2104"/>
        <v>0</v>
      </c>
      <c r="DJ1339" s="146">
        <f t="shared" si="2105"/>
        <v>0</v>
      </c>
      <c r="DK1339" s="146">
        <f t="shared" si="2106"/>
        <v>0</v>
      </c>
      <c r="DL1339" s="146">
        <f t="shared" si="2107"/>
        <v>0</v>
      </c>
      <c r="DM1339" s="146">
        <f t="shared" si="2108"/>
        <v>0</v>
      </c>
      <c r="DN1339" s="65">
        <f t="shared" si="2138"/>
        <v>60</v>
      </c>
      <c r="DO1339" s="57">
        <f t="shared" si="2139"/>
        <v>60</v>
      </c>
      <c r="DP1339" s="57" t="str">
        <f t="shared" si="2117"/>
        <v/>
      </c>
      <c r="DQ1339" s="58" t="str">
        <f t="shared" si="2118"/>
        <v/>
      </c>
      <c r="DR1339" s="1">
        <f t="shared" si="2140"/>
        <v>1</v>
      </c>
      <c r="DS1339" s="168" t="e">
        <f>IF(AND(DR1339=#REF!,BL1339=#REF!),'Tiến độ'!D1339,"")</f>
        <v>#REF!</v>
      </c>
    </row>
    <row r="1340" spans="1:123" ht="11.25" customHeight="1">
      <c r="A1340" s="309"/>
      <c r="B1340" s="312"/>
      <c r="C1340" s="254" t="s">
        <v>11956</v>
      </c>
      <c r="D1340" s="102" t="s">
        <v>11958</v>
      </c>
      <c r="E1340" s="103">
        <v>3</v>
      </c>
      <c r="F1340" s="104">
        <v>45</v>
      </c>
      <c r="G1340" s="105"/>
      <c r="H1340" s="106"/>
      <c r="I1340" s="107"/>
      <c r="J1340" s="28"/>
      <c r="K1340" s="108"/>
      <c r="L1340" s="109"/>
      <c r="M1340" s="109"/>
      <c r="N1340" s="110"/>
      <c r="O1340" s="108"/>
      <c r="P1340" s="109"/>
      <c r="Q1340" s="109"/>
      <c r="R1340" s="110"/>
      <c r="S1340" s="108"/>
      <c r="T1340" s="109"/>
      <c r="U1340" s="109"/>
      <c r="V1340" s="109"/>
      <c r="W1340" s="110"/>
      <c r="X1340" s="108"/>
      <c r="Y1340" s="109"/>
      <c r="Z1340" s="109"/>
      <c r="AA1340" s="110"/>
      <c r="AB1340" s="108"/>
      <c r="AC1340" s="109"/>
      <c r="AD1340" s="109"/>
      <c r="AE1340" s="110"/>
      <c r="AF1340" s="108"/>
      <c r="AG1340" s="109"/>
      <c r="AH1340" s="109"/>
      <c r="AI1340" s="362"/>
      <c r="AJ1340" s="363"/>
      <c r="AK1340" s="108"/>
      <c r="AL1340" s="109">
        <v>3</v>
      </c>
      <c r="AM1340" s="109">
        <v>3</v>
      </c>
      <c r="AN1340" s="110">
        <v>3</v>
      </c>
      <c r="AO1340" s="108">
        <v>3</v>
      </c>
      <c r="AP1340" s="109">
        <v>3</v>
      </c>
      <c r="AQ1340" s="109">
        <v>3</v>
      </c>
      <c r="AR1340" s="110">
        <v>3</v>
      </c>
      <c r="AS1340" s="111">
        <v>3</v>
      </c>
      <c r="AT1340" s="109">
        <v>3</v>
      </c>
      <c r="AU1340" s="109">
        <v>3</v>
      </c>
      <c r="AV1340" s="112">
        <v>3</v>
      </c>
      <c r="AW1340" s="108">
        <v>3</v>
      </c>
      <c r="AX1340" s="109">
        <v>3</v>
      </c>
      <c r="AY1340" s="109">
        <v>3</v>
      </c>
      <c r="AZ1340" s="109">
        <v>3</v>
      </c>
      <c r="BA1340" s="110"/>
      <c r="BB1340" s="111"/>
      <c r="BC1340" s="109"/>
      <c r="BD1340" s="109"/>
      <c r="BE1340" s="321"/>
      <c r="BF1340" s="322"/>
      <c r="BG1340" s="322"/>
      <c r="BH1340" s="322"/>
      <c r="BI1340" s="322"/>
      <c r="BJ1340" s="323"/>
      <c r="BK1340" s="48"/>
      <c r="BL1340" s="48"/>
      <c r="BN1340" s="146">
        <f t="shared" si="2109"/>
        <v>0</v>
      </c>
      <c r="BO1340" s="146">
        <f t="shared" si="2058"/>
        <v>0</v>
      </c>
      <c r="BP1340" s="146">
        <f t="shared" si="2059"/>
        <v>0</v>
      </c>
      <c r="BQ1340" s="146">
        <f t="shared" si="2060"/>
        <v>0</v>
      </c>
      <c r="BR1340" s="146">
        <f t="shared" si="2061"/>
        <v>0</v>
      </c>
      <c r="BS1340" s="146">
        <f t="shared" si="2062"/>
        <v>0</v>
      </c>
      <c r="BT1340" s="146">
        <f t="shared" si="2063"/>
        <v>0</v>
      </c>
      <c r="BU1340" s="146">
        <f t="shared" si="2064"/>
        <v>0</v>
      </c>
      <c r="BV1340" s="146">
        <f t="shared" si="2065"/>
        <v>0</v>
      </c>
      <c r="BW1340" s="146">
        <f t="shared" si="2066"/>
        <v>0</v>
      </c>
      <c r="BX1340" s="146">
        <f t="shared" si="2067"/>
        <v>0</v>
      </c>
      <c r="BY1340" s="146">
        <f t="shared" si="2068"/>
        <v>0</v>
      </c>
      <c r="BZ1340" s="146">
        <f t="shared" si="2069"/>
        <v>0</v>
      </c>
      <c r="CA1340" s="146">
        <f t="shared" si="2070"/>
        <v>0</v>
      </c>
      <c r="CB1340" s="146">
        <f t="shared" si="2071"/>
        <v>0</v>
      </c>
      <c r="CC1340" s="146">
        <f t="shared" si="2072"/>
        <v>0</v>
      </c>
      <c r="CD1340" s="146">
        <f t="shared" si="2073"/>
        <v>0</v>
      </c>
      <c r="CE1340" s="146">
        <f t="shared" si="2074"/>
        <v>0</v>
      </c>
      <c r="CF1340" s="146">
        <f t="shared" si="2075"/>
        <v>0</v>
      </c>
      <c r="CG1340" s="146">
        <f t="shared" si="2076"/>
        <v>0</v>
      </c>
      <c r="CH1340" s="146">
        <f t="shared" si="2077"/>
        <v>0</v>
      </c>
      <c r="CI1340" s="146">
        <f t="shared" si="2078"/>
        <v>0</v>
      </c>
      <c r="CJ1340" s="146">
        <f t="shared" si="2079"/>
        <v>0</v>
      </c>
      <c r="CK1340" s="146">
        <f t="shared" si="2080"/>
        <v>0</v>
      </c>
      <c r="CL1340" s="146">
        <f t="shared" si="2081"/>
        <v>0</v>
      </c>
      <c r="CM1340" s="146">
        <f t="shared" si="2082"/>
        <v>0</v>
      </c>
      <c r="CN1340" s="146">
        <f t="shared" si="2083"/>
        <v>0</v>
      </c>
      <c r="CO1340" s="146">
        <f t="shared" si="2084"/>
        <v>0</v>
      </c>
      <c r="CP1340" s="146">
        <f t="shared" si="2085"/>
        <v>0</v>
      </c>
      <c r="CQ1340" s="146">
        <f t="shared" si="2086"/>
        <v>0</v>
      </c>
      <c r="CR1340" s="146">
        <f t="shared" si="2087"/>
        <v>0</v>
      </c>
      <c r="CS1340" s="146">
        <f t="shared" si="2088"/>
        <v>0</v>
      </c>
      <c r="CT1340" s="146">
        <f t="shared" si="2089"/>
        <v>0</v>
      </c>
      <c r="CU1340" s="146">
        <f t="shared" si="2090"/>
        <v>0</v>
      </c>
      <c r="CV1340" s="146">
        <f t="shared" si="2091"/>
        <v>0</v>
      </c>
      <c r="CW1340" s="146">
        <f t="shared" si="2092"/>
        <v>0</v>
      </c>
      <c r="CX1340" s="146">
        <f t="shared" si="2093"/>
        <v>0</v>
      </c>
      <c r="CY1340" s="146">
        <f t="shared" si="2094"/>
        <v>0</v>
      </c>
      <c r="CZ1340" s="146">
        <f t="shared" si="2095"/>
        <v>0</v>
      </c>
      <c r="DA1340" s="146">
        <f t="shared" si="2096"/>
        <v>0</v>
      </c>
      <c r="DB1340" s="146">
        <f t="shared" si="2097"/>
        <v>0</v>
      </c>
      <c r="DC1340" s="146">
        <f t="shared" si="2098"/>
        <v>0</v>
      </c>
      <c r="DD1340" s="146">
        <f t="shared" si="2099"/>
        <v>0</v>
      </c>
      <c r="DE1340" s="146">
        <f t="shared" si="2100"/>
        <v>0</v>
      </c>
      <c r="DF1340" s="146">
        <f t="shared" si="2101"/>
        <v>0</v>
      </c>
      <c r="DG1340" s="146">
        <f t="shared" si="2102"/>
        <v>0</v>
      </c>
      <c r="DH1340" s="146">
        <f t="shared" si="2103"/>
        <v>0</v>
      </c>
      <c r="DI1340" s="146">
        <f t="shared" si="2104"/>
        <v>0</v>
      </c>
      <c r="DJ1340" s="146">
        <f t="shared" si="2105"/>
        <v>0</v>
      </c>
      <c r="DK1340" s="146">
        <f t="shared" si="2106"/>
        <v>0</v>
      </c>
      <c r="DL1340" s="146">
        <f t="shared" si="2107"/>
        <v>0</v>
      </c>
      <c r="DM1340" s="146">
        <f t="shared" si="2108"/>
        <v>0</v>
      </c>
      <c r="DN1340" s="65"/>
      <c r="DO1340" s="57"/>
      <c r="DP1340" s="57"/>
      <c r="DQ1340" s="58"/>
      <c r="DS1340" s="168" t="e">
        <f>IF(AND(DR1340=#REF!,BL1340=#REF!),'Tiến độ'!D1340,"")</f>
        <v>#REF!</v>
      </c>
    </row>
    <row r="1341" spans="1:123" ht="11.25" customHeight="1">
      <c r="A1341" s="309"/>
      <c r="B1341" s="312"/>
      <c r="C1341" s="254" t="s">
        <v>11957</v>
      </c>
      <c r="D1341" s="102" t="s">
        <v>11959</v>
      </c>
      <c r="E1341" s="103">
        <v>2</v>
      </c>
      <c r="F1341" s="104">
        <v>30</v>
      </c>
      <c r="G1341" s="105"/>
      <c r="H1341" s="106"/>
      <c r="I1341" s="107"/>
      <c r="J1341" s="28"/>
      <c r="K1341" s="108"/>
      <c r="L1341" s="109"/>
      <c r="M1341" s="109"/>
      <c r="N1341" s="110"/>
      <c r="O1341" s="108"/>
      <c r="P1341" s="109"/>
      <c r="Q1341" s="109"/>
      <c r="R1341" s="110"/>
      <c r="S1341" s="108"/>
      <c r="T1341" s="109"/>
      <c r="U1341" s="109"/>
      <c r="V1341" s="109"/>
      <c r="W1341" s="110"/>
      <c r="X1341" s="108"/>
      <c r="Y1341" s="109"/>
      <c r="Z1341" s="109"/>
      <c r="AA1341" s="110"/>
      <c r="AB1341" s="108"/>
      <c r="AC1341" s="109"/>
      <c r="AD1341" s="109"/>
      <c r="AE1341" s="110"/>
      <c r="AF1341" s="108"/>
      <c r="AG1341" s="109"/>
      <c r="AH1341" s="109"/>
      <c r="AI1341" s="362"/>
      <c r="AJ1341" s="363"/>
      <c r="AK1341" s="108"/>
      <c r="AL1341" s="109">
        <v>2</v>
      </c>
      <c r="AM1341" s="109">
        <v>2</v>
      </c>
      <c r="AN1341" s="110">
        <v>2</v>
      </c>
      <c r="AO1341" s="108">
        <v>2</v>
      </c>
      <c r="AP1341" s="109">
        <v>2</v>
      </c>
      <c r="AQ1341" s="109">
        <v>2</v>
      </c>
      <c r="AR1341" s="110">
        <v>2</v>
      </c>
      <c r="AS1341" s="111">
        <v>2</v>
      </c>
      <c r="AT1341" s="109">
        <v>2</v>
      </c>
      <c r="AU1341" s="109">
        <v>2</v>
      </c>
      <c r="AV1341" s="112">
        <v>2</v>
      </c>
      <c r="AW1341" s="108">
        <v>2</v>
      </c>
      <c r="AX1341" s="109">
        <v>2</v>
      </c>
      <c r="AY1341" s="109">
        <v>2</v>
      </c>
      <c r="AZ1341" s="109">
        <v>2</v>
      </c>
      <c r="BA1341" s="110"/>
      <c r="BB1341" s="111"/>
      <c r="BC1341" s="109"/>
      <c r="BD1341" s="109"/>
      <c r="BE1341" s="321"/>
      <c r="BF1341" s="322"/>
      <c r="BG1341" s="322"/>
      <c r="BH1341" s="322"/>
      <c r="BI1341" s="322"/>
      <c r="BJ1341" s="323"/>
      <c r="BK1341" s="48"/>
      <c r="BL1341" s="48"/>
      <c r="BN1341" s="146">
        <f t="shared" si="2109"/>
        <v>0</v>
      </c>
      <c r="BO1341" s="146">
        <f t="shared" si="2058"/>
        <v>0</v>
      </c>
      <c r="BP1341" s="146">
        <f t="shared" si="2059"/>
        <v>0</v>
      </c>
      <c r="BQ1341" s="146">
        <f t="shared" si="2060"/>
        <v>0</v>
      </c>
      <c r="BR1341" s="146">
        <f t="shared" si="2061"/>
        <v>0</v>
      </c>
      <c r="BS1341" s="146">
        <f t="shared" si="2062"/>
        <v>0</v>
      </c>
      <c r="BT1341" s="146">
        <f t="shared" si="2063"/>
        <v>0</v>
      </c>
      <c r="BU1341" s="146">
        <f t="shared" si="2064"/>
        <v>0</v>
      </c>
      <c r="BV1341" s="146">
        <f t="shared" si="2065"/>
        <v>0</v>
      </c>
      <c r="BW1341" s="146">
        <f t="shared" si="2066"/>
        <v>0</v>
      </c>
      <c r="BX1341" s="146">
        <f t="shared" si="2067"/>
        <v>0</v>
      </c>
      <c r="BY1341" s="146">
        <f t="shared" si="2068"/>
        <v>0</v>
      </c>
      <c r="BZ1341" s="146">
        <f t="shared" si="2069"/>
        <v>0</v>
      </c>
      <c r="CA1341" s="146">
        <f t="shared" si="2070"/>
        <v>0</v>
      </c>
      <c r="CB1341" s="146">
        <f t="shared" si="2071"/>
        <v>0</v>
      </c>
      <c r="CC1341" s="146">
        <f t="shared" si="2072"/>
        <v>0</v>
      </c>
      <c r="CD1341" s="146">
        <f t="shared" si="2073"/>
        <v>0</v>
      </c>
      <c r="CE1341" s="146">
        <f t="shared" si="2074"/>
        <v>0</v>
      </c>
      <c r="CF1341" s="146">
        <f t="shared" si="2075"/>
        <v>0</v>
      </c>
      <c r="CG1341" s="146">
        <f t="shared" si="2076"/>
        <v>0</v>
      </c>
      <c r="CH1341" s="146">
        <f t="shared" si="2077"/>
        <v>0</v>
      </c>
      <c r="CI1341" s="146">
        <f t="shared" si="2078"/>
        <v>0</v>
      </c>
      <c r="CJ1341" s="146">
        <f t="shared" si="2079"/>
        <v>0</v>
      </c>
      <c r="CK1341" s="146">
        <f t="shared" si="2080"/>
        <v>0</v>
      </c>
      <c r="CL1341" s="146">
        <f t="shared" si="2081"/>
        <v>0</v>
      </c>
      <c r="CM1341" s="146">
        <f t="shared" si="2082"/>
        <v>0</v>
      </c>
      <c r="CN1341" s="146">
        <f t="shared" si="2083"/>
        <v>0</v>
      </c>
      <c r="CO1341" s="146">
        <f t="shared" si="2084"/>
        <v>0</v>
      </c>
      <c r="CP1341" s="146">
        <f t="shared" si="2085"/>
        <v>0</v>
      </c>
      <c r="CQ1341" s="146">
        <f t="shared" si="2086"/>
        <v>0</v>
      </c>
      <c r="CR1341" s="146">
        <f t="shared" si="2087"/>
        <v>0</v>
      </c>
      <c r="CS1341" s="146">
        <f t="shared" si="2088"/>
        <v>0</v>
      </c>
      <c r="CT1341" s="146">
        <f t="shared" si="2089"/>
        <v>0</v>
      </c>
      <c r="CU1341" s="146">
        <f t="shared" si="2090"/>
        <v>0</v>
      </c>
      <c r="CV1341" s="146">
        <f t="shared" si="2091"/>
        <v>0</v>
      </c>
      <c r="CW1341" s="146">
        <f t="shared" si="2092"/>
        <v>0</v>
      </c>
      <c r="CX1341" s="146">
        <f t="shared" si="2093"/>
        <v>0</v>
      </c>
      <c r="CY1341" s="146">
        <f t="shared" si="2094"/>
        <v>0</v>
      </c>
      <c r="CZ1341" s="146">
        <f t="shared" si="2095"/>
        <v>0</v>
      </c>
      <c r="DA1341" s="146">
        <f t="shared" si="2096"/>
        <v>0</v>
      </c>
      <c r="DB1341" s="146">
        <f t="shared" si="2097"/>
        <v>0</v>
      </c>
      <c r="DC1341" s="146">
        <f t="shared" si="2098"/>
        <v>0</v>
      </c>
      <c r="DD1341" s="146">
        <f t="shared" si="2099"/>
        <v>0</v>
      </c>
      <c r="DE1341" s="146">
        <f t="shared" si="2100"/>
        <v>0</v>
      </c>
      <c r="DF1341" s="146">
        <f t="shared" si="2101"/>
        <v>0</v>
      </c>
      <c r="DG1341" s="146">
        <f t="shared" si="2102"/>
        <v>0</v>
      </c>
      <c r="DH1341" s="146">
        <f t="shared" si="2103"/>
        <v>0</v>
      </c>
      <c r="DI1341" s="146">
        <f t="shared" si="2104"/>
        <v>0</v>
      </c>
      <c r="DJ1341" s="146">
        <f t="shared" si="2105"/>
        <v>0</v>
      </c>
      <c r="DK1341" s="146">
        <f t="shared" si="2106"/>
        <v>0</v>
      </c>
      <c r="DL1341" s="146">
        <f t="shared" si="2107"/>
        <v>0</v>
      </c>
      <c r="DM1341" s="146">
        <f t="shared" si="2108"/>
        <v>0</v>
      </c>
      <c r="DN1341" s="65"/>
      <c r="DO1341" s="57"/>
      <c r="DP1341" s="57"/>
      <c r="DQ1341" s="58"/>
      <c r="DS1341" s="168" t="e">
        <f>IF(AND(DR1341=#REF!,BL1341=#REF!),'Tiến độ'!D1341,"")</f>
        <v>#REF!</v>
      </c>
    </row>
    <row r="1342" spans="1:123" ht="11.25" customHeight="1">
      <c r="A1342" s="309"/>
      <c r="B1342" s="312"/>
      <c r="C1342" s="254" t="s">
        <v>11961</v>
      </c>
      <c r="D1342" s="102" t="s">
        <v>11960</v>
      </c>
      <c r="E1342" s="103">
        <v>3</v>
      </c>
      <c r="F1342" s="104">
        <v>15</v>
      </c>
      <c r="G1342" s="105">
        <v>60</v>
      </c>
      <c r="H1342" s="106"/>
      <c r="I1342" s="107"/>
      <c r="J1342" s="28"/>
      <c r="K1342" s="108"/>
      <c r="L1342" s="109"/>
      <c r="M1342" s="109"/>
      <c r="N1342" s="110"/>
      <c r="O1342" s="108"/>
      <c r="P1342" s="109"/>
      <c r="Q1342" s="109"/>
      <c r="R1342" s="110"/>
      <c r="S1342" s="108"/>
      <c r="T1342" s="109"/>
      <c r="U1342" s="109"/>
      <c r="V1342" s="109"/>
      <c r="W1342" s="110"/>
      <c r="X1342" s="108"/>
      <c r="Y1342" s="109"/>
      <c r="Z1342" s="109"/>
      <c r="AA1342" s="110"/>
      <c r="AB1342" s="108"/>
      <c r="AC1342" s="109"/>
      <c r="AD1342" s="109"/>
      <c r="AE1342" s="110"/>
      <c r="AF1342" s="108"/>
      <c r="AG1342" s="109"/>
      <c r="AH1342" s="109"/>
      <c r="AI1342" s="362"/>
      <c r="AJ1342" s="363"/>
      <c r="AK1342" s="108"/>
      <c r="AL1342" s="109">
        <v>5</v>
      </c>
      <c r="AM1342" s="109">
        <v>5</v>
      </c>
      <c r="AN1342" s="110">
        <v>5</v>
      </c>
      <c r="AO1342" s="108">
        <v>5</v>
      </c>
      <c r="AP1342" s="109">
        <v>5</v>
      </c>
      <c r="AQ1342" s="109">
        <v>5</v>
      </c>
      <c r="AR1342" s="110">
        <v>5</v>
      </c>
      <c r="AS1342" s="111">
        <v>5</v>
      </c>
      <c r="AT1342" s="109">
        <v>5</v>
      </c>
      <c r="AU1342" s="109">
        <v>5</v>
      </c>
      <c r="AV1342" s="112">
        <v>5</v>
      </c>
      <c r="AW1342" s="108">
        <v>5</v>
      </c>
      <c r="AX1342" s="109">
        <v>5</v>
      </c>
      <c r="AY1342" s="109">
        <v>5</v>
      </c>
      <c r="AZ1342" s="109">
        <v>5</v>
      </c>
      <c r="BA1342" s="110"/>
      <c r="BB1342" s="111"/>
      <c r="BC1342" s="109"/>
      <c r="BD1342" s="109"/>
      <c r="BE1342" s="321"/>
      <c r="BF1342" s="322"/>
      <c r="BG1342" s="322"/>
      <c r="BH1342" s="322"/>
      <c r="BI1342" s="322"/>
      <c r="BJ1342" s="323"/>
      <c r="BK1342" s="48"/>
      <c r="BL1342" s="48"/>
      <c r="BN1342" s="146">
        <f t="shared" si="2109"/>
        <v>0</v>
      </c>
      <c r="BO1342" s="146">
        <f t="shared" si="2058"/>
        <v>0</v>
      </c>
      <c r="BP1342" s="146">
        <f t="shared" si="2059"/>
        <v>0</v>
      </c>
      <c r="BQ1342" s="146">
        <f t="shared" si="2060"/>
        <v>0</v>
      </c>
      <c r="BR1342" s="146">
        <f t="shared" si="2061"/>
        <v>0</v>
      </c>
      <c r="BS1342" s="146">
        <f t="shared" si="2062"/>
        <v>0</v>
      </c>
      <c r="BT1342" s="146">
        <f t="shared" si="2063"/>
        <v>0</v>
      </c>
      <c r="BU1342" s="146">
        <f t="shared" si="2064"/>
        <v>0</v>
      </c>
      <c r="BV1342" s="146">
        <f t="shared" si="2065"/>
        <v>0</v>
      </c>
      <c r="BW1342" s="146">
        <f t="shared" si="2066"/>
        <v>0</v>
      </c>
      <c r="BX1342" s="146">
        <f t="shared" si="2067"/>
        <v>0</v>
      </c>
      <c r="BY1342" s="146">
        <f t="shared" si="2068"/>
        <v>0</v>
      </c>
      <c r="BZ1342" s="146">
        <f t="shared" si="2069"/>
        <v>0</v>
      </c>
      <c r="CA1342" s="146">
        <f t="shared" si="2070"/>
        <v>0</v>
      </c>
      <c r="CB1342" s="146">
        <f t="shared" si="2071"/>
        <v>0</v>
      </c>
      <c r="CC1342" s="146">
        <f t="shared" si="2072"/>
        <v>0</v>
      </c>
      <c r="CD1342" s="146">
        <f t="shared" si="2073"/>
        <v>0</v>
      </c>
      <c r="CE1342" s="146">
        <f t="shared" si="2074"/>
        <v>0</v>
      </c>
      <c r="CF1342" s="146">
        <f t="shared" si="2075"/>
        <v>0</v>
      </c>
      <c r="CG1342" s="146">
        <f t="shared" si="2076"/>
        <v>0</v>
      </c>
      <c r="CH1342" s="146">
        <f t="shared" si="2077"/>
        <v>0</v>
      </c>
      <c r="CI1342" s="146">
        <f t="shared" si="2078"/>
        <v>0</v>
      </c>
      <c r="CJ1342" s="146">
        <f t="shared" si="2079"/>
        <v>0</v>
      </c>
      <c r="CK1342" s="146">
        <f t="shared" si="2080"/>
        <v>0</v>
      </c>
      <c r="CL1342" s="146">
        <f t="shared" si="2081"/>
        <v>0</v>
      </c>
      <c r="CM1342" s="146">
        <f t="shared" si="2082"/>
        <v>0</v>
      </c>
      <c r="CN1342" s="146">
        <f t="shared" si="2083"/>
        <v>0</v>
      </c>
      <c r="CO1342" s="146">
        <f t="shared" si="2084"/>
        <v>0</v>
      </c>
      <c r="CP1342" s="146">
        <f t="shared" si="2085"/>
        <v>0</v>
      </c>
      <c r="CQ1342" s="146">
        <f t="shared" si="2086"/>
        <v>0</v>
      </c>
      <c r="CR1342" s="146">
        <f t="shared" si="2087"/>
        <v>0</v>
      </c>
      <c r="CS1342" s="146">
        <f t="shared" si="2088"/>
        <v>0</v>
      </c>
      <c r="CT1342" s="146">
        <f t="shared" si="2089"/>
        <v>0</v>
      </c>
      <c r="CU1342" s="146">
        <f t="shared" si="2090"/>
        <v>0</v>
      </c>
      <c r="CV1342" s="146">
        <f t="shared" si="2091"/>
        <v>0</v>
      </c>
      <c r="CW1342" s="146">
        <f t="shared" si="2092"/>
        <v>0</v>
      </c>
      <c r="CX1342" s="146">
        <f t="shared" si="2093"/>
        <v>0</v>
      </c>
      <c r="CY1342" s="146">
        <f t="shared" si="2094"/>
        <v>0</v>
      </c>
      <c r="CZ1342" s="146">
        <f t="shared" si="2095"/>
        <v>0</v>
      </c>
      <c r="DA1342" s="146">
        <f t="shared" si="2096"/>
        <v>0</v>
      </c>
      <c r="DB1342" s="146">
        <f t="shared" si="2097"/>
        <v>0</v>
      </c>
      <c r="DC1342" s="146">
        <f t="shared" si="2098"/>
        <v>0</v>
      </c>
      <c r="DD1342" s="146">
        <f t="shared" si="2099"/>
        <v>0</v>
      </c>
      <c r="DE1342" s="146">
        <f t="shared" si="2100"/>
        <v>0</v>
      </c>
      <c r="DF1342" s="146">
        <f t="shared" si="2101"/>
        <v>0</v>
      </c>
      <c r="DG1342" s="146">
        <f t="shared" si="2102"/>
        <v>0</v>
      </c>
      <c r="DH1342" s="146">
        <f t="shared" si="2103"/>
        <v>0</v>
      </c>
      <c r="DI1342" s="146">
        <f t="shared" si="2104"/>
        <v>0</v>
      </c>
      <c r="DJ1342" s="146">
        <f t="shared" si="2105"/>
        <v>0</v>
      </c>
      <c r="DK1342" s="146">
        <f t="shared" si="2106"/>
        <v>0</v>
      </c>
      <c r="DL1342" s="146">
        <f t="shared" si="2107"/>
        <v>0</v>
      </c>
      <c r="DM1342" s="146">
        <f t="shared" si="2108"/>
        <v>0</v>
      </c>
      <c r="DN1342" s="65"/>
      <c r="DO1342" s="57"/>
      <c r="DP1342" s="57"/>
      <c r="DQ1342" s="58"/>
      <c r="DS1342" s="168" t="e">
        <f>IF(AND(DR1342=#REF!,BL1342=#REF!),'Tiến độ'!D1342,"")</f>
        <v>#REF!</v>
      </c>
    </row>
    <row r="1343" spans="1:123" ht="11.25" customHeight="1">
      <c r="A1343" s="309"/>
      <c r="B1343" s="312"/>
      <c r="C1343" s="254" t="s">
        <v>11964</v>
      </c>
      <c r="D1343" s="102" t="s">
        <v>11962</v>
      </c>
      <c r="E1343" s="103">
        <v>2</v>
      </c>
      <c r="F1343" s="104"/>
      <c r="G1343" s="105">
        <v>60</v>
      </c>
      <c r="H1343" s="106"/>
      <c r="I1343" s="107"/>
      <c r="J1343" s="28"/>
      <c r="K1343" s="108"/>
      <c r="L1343" s="109"/>
      <c r="M1343" s="109"/>
      <c r="N1343" s="110"/>
      <c r="O1343" s="108"/>
      <c r="P1343" s="109"/>
      <c r="Q1343" s="109"/>
      <c r="R1343" s="110"/>
      <c r="S1343" s="108"/>
      <c r="T1343" s="109"/>
      <c r="U1343" s="109"/>
      <c r="V1343" s="109"/>
      <c r="W1343" s="110"/>
      <c r="X1343" s="108"/>
      <c r="Y1343" s="109"/>
      <c r="Z1343" s="109"/>
      <c r="AA1343" s="110"/>
      <c r="AB1343" s="108"/>
      <c r="AC1343" s="109"/>
      <c r="AD1343" s="109"/>
      <c r="AE1343" s="110"/>
      <c r="AF1343" s="108"/>
      <c r="AG1343" s="109"/>
      <c r="AH1343" s="109"/>
      <c r="AI1343" s="362"/>
      <c r="AJ1343" s="363"/>
      <c r="AK1343" s="108"/>
      <c r="AL1343" s="109">
        <v>4</v>
      </c>
      <c r="AM1343" s="109">
        <v>4</v>
      </c>
      <c r="AN1343" s="110">
        <v>4</v>
      </c>
      <c r="AO1343" s="108">
        <v>4</v>
      </c>
      <c r="AP1343" s="109">
        <v>4</v>
      </c>
      <c r="AQ1343" s="109">
        <v>4</v>
      </c>
      <c r="AR1343" s="110">
        <v>4</v>
      </c>
      <c r="AS1343" s="111">
        <v>4</v>
      </c>
      <c r="AT1343" s="109">
        <v>4</v>
      </c>
      <c r="AU1343" s="109">
        <v>4</v>
      </c>
      <c r="AV1343" s="112">
        <v>4</v>
      </c>
      <c r="AW1343" s="108">
        <v>4</v>
      </c>
      <c r="AX1343" s="109">
        <v>4</v>
      </c>
      <c r="AY1343" s="109">
        <v>4</v>
      </c>
      <c r="AZ1343" s="109">
        <v>4</v>
      </c>
      <c r="BA1343" s="110"/>
      <c r="BB1343" s="111"/>
      <c r="BC1343" s="109"/>
      <c r="BD1343" s="109"/>
      <c r="BE1343" s="321"/>
      <c r="BF1343" s="322"/>
      <c r="BG1343" s="322"/>
      <c r="BH1343" s="322"/>
      <c r="BI1343" s="322"/>
      <c r="BJ1343" s="323"/>
      <c r="BK1343" s="48"/>
      <c r="BL1343" s="48"/>
      <c r="BN1343" s="146">
        <f t="shared" si="2109"/>
        <v>0</v>
      </c>
      <c r="BO1343" s="146">
        <f t="shared" si="2058"/>
        <v>0</v>
      </c>
      <c r="BP1343" s="146">
        <f t="shared" si="2059"/>
        <v>0</v>
      </c>
      <c r="BQ1343" s="146">
        <f t="shared" si="2060"/>
        <v>0</v>
      </c>
      <c r="BR1343" s="146">
        <f t="shared" si="2061"/>
        <v>0</v>
      </c>
      <c r="BS1343" s="146">
        <f t="shared" si="2062"/>
        <v>0</v>
      </c>
      <c r="BT1343" s="146">
        <f t="shared" si="2063"/>
        <v>0</v>
      </c>
      <c r="BU1343" s="146">
        <f t="shared" si="2064"/>
        <v>0</v>
      </c>
      <c r="BV1343" s="146">
        <f t="shared" si="2065"/>
        <v>0</v>
      </c>
      <c r="BW1343" s="146">
        <f t="shared" si="2066"/>
        <v>0</v>
      </c>
      <c r="BX1343" s="146">
        <f t="shared" si="2067"/>
        <v>0</v>
      </c>
      <c r="BY1343" s="146">
        <f t="shared" si="2068"/>
        <v>0</v>
      </c>
      <c r="BZ1343" s="146">
        <f t="shared" si="2069"/>
        <v>0</v>
      </c>
      <c r="CA1343" s="146">
        <f t="shared" si="2070"/>
        <v>0</v>
      </c>
      <c r="CB1343" s="146">
        <f t="shared" si="2071"/>
        <v>0</v>
      </c>
      <c r="CC1343" s="146">
        <f t="shared" si="2072"/>
        <v>0</v>
      </c>
      <c r="CD1343" s="146">
        <f t="shared" si="2073"/>
        <v>0</v>
      </c>
      <c r="CE1343" s="146">
        <f t="shared" si="2074"/>
        <v>0</v>
      </c>
      <c r="CF1343" s="146">
        <f t="shared" si="2075"/>
        <v>0</v>
      </c>
      <c r="CG1343" s="146">
        <f t="shared" si="2076"/>
        <v>0</v>
      </c>
      <c r="CH1343" s="146">
        <f t="shared" si="2077"/>
        <v>0</v>
      </c>
      <c r="CI1343" s="146">
        <f t="shared" si="2078"/>
        <v>0</v>
      </c>
      <c r="CJ1343" s="146">
        <f t="shared" si="2079"/>
        <v>0</v>
      </c>
      <c r="CK1343" s="146">
        <f t="shared" si="2080"/>
        <v>0</v>
      </c>
      <c r="CL1343" s="146">
        <f t="shared" si="2081"/>
        <v>0</v>
      </c>
      <c r="CM1343" s="146">
        <f t="shared" si="2082"/>
        <v>0</v>
      </c>
      <c r="CN1343" s="146">
        <f t="shared" si="2083"/>
        <v>0</v>
      </c>
      <c r="CO1343" s="146">
        <f t="shared" si="2084"/>
        <v>0</v>
      </c>
      <c r="CP1343" s="146">
        <f t="shared" si="2085"/>
        <v>0</v>
      </c>
      <c r="CQ1343" s="146">
        <f t="shared" si="2086"/>
        <v>0</v>
      </c>
      <c r="CR1343" s="146">
        <f t="shared" si="2087"/>
        <v>0</v>
      </c>
      <c r="CS1343" s="146">
        <f t="shared" si="2088"/>
        <v>0</v>
      </c>
      <c r="CT1343" s="146">
        <f t="shared" si="2089"/>
        <v>0</v>
      </c>
      <c r="CU1343" s="146">
        <f t="shared" si="2090"/>
        <v>0</v>
      </c>
      <c r="CV1343" s="146">
        <f t="shared" si="2091"/>
        <v>0</v>
      </c>
      <c r="CW1343" s="146">
        <f t="shared" si="2092"/>
        <v>0</v>
      </c>
      <c r="CX1343" s="146">
        <f t="shared" si="2093"/>
        <v>0</v>
      </c>
      <c r="CY1343" s="146">
        <f t="shared" si="2094"/>
        <v>0</v>
      </c>
      <c r="CZ1343" s="146">
        <f t="shared" si="2095"/>
        <v>0</v>
      </c>
      <c r="DA1343" s="146">
        <f t="shared" si="2096"/>
        <v>0</v>
      </c>
      <c r="DB1343" s="146">
        <f t="shared" si="2097"/>
        <v>0</v>
      </c>
      <c r="DC1343" s="146">
        <f t="shared" si="2098"/>
        <v>0</v>
      </c>
      <c r="DD1343" s="146">
        <f t="shared" si="2099"/>
        <v>0</v>
      </c>
      <c r="DE1343" s="146">
        <f t="shared" si="2100"/>
        <v>0</v>
      </c>
      <c r="DF1343" s="146">
        <f t="shared" si="2101"/>
        <v>0</v>
      </c>
      <c r="DG1343" s="146">
        <f t="shared" si="2102"/>
        <v>0</v>
      </c>
      <c r="DH1343" s="146">
        <f t="shared" si="2103"/>
        <v>0</v>
      </c>
      <c r="DI1343" s="146">
        <f t="shared" si="2104"/>
        <v>0</v>
      </c>
      <c r="DJ1343" s="146">
        <f t="shared" si="2105"/>
        <v>0</v>
      </c>
      <c r="DK1343" s="146">
        <f t="shared" si="2106"/>
        <v>0</v>
      </c>
      <c r="DL1343" s="146">
        <f t="shared" si="2107"/>
        <v>0</v>
      </c>
      <c r="DM1343" s="146">
        <f t="shared" si="2108"/>
        <v>0</v>
      </c>
      <c r="DN1343" s="65"/>
      <c r="DO1343" s="57"/>
      <c r="DP1343" s="57"/>
      <c r="DQ1343" s="58"/>
      <c r="DS1343" s="168" t="e">
        <f>IF(AND(DR1343=#REF!,BL1343=#REF!),'Tiến độ'!D1343,"")</f>
        <v>#REF!</v>
      </c>
    </row>
    <row r="1344" spans="1:123" ht="11.25" customHeight="1">
      <c r="A1344" s="309"/>
      <c r="B1344" s="312"/>
      <c r="C1344" s="254" t="s">
        <v>11963</v>
      </c>
      <c r="D1344" s="102" t="s">
        <v>11965</v>
      </c>
      <c r="E1344" s="103">
        <v>2</v>
      </c>
      <c r="F1344" s="104"/>
      <c r="G1344" s="105">
        <v>60</v>
      </c>
      <c r="H1344" s="106"/>
      <c r="I1344" s="107"/>
      <c r="J1344" s="28"/>
      <c r="K1344" s="108"/>
      <c r="L1344" s="109"/>
      <c r="M1344" s="109"/>
      <c r="N1344" s="110"/>
      <c r="O1344" s="108"/>
      <c r="P1344" s="109"/>
      <c r="Q1344" s="109"/>
      <c r="R1344" s="110"/>
      <c r="S1344" s="108"/>
      <c r="T1344" s="109"/>
      <c r="U1344" s="109"/>
      <c r="V1344" s="109"/>
      <c r="W1344" s="110"/>
      <c r="X1344" s="108"/>
      <c r="Y1344" s="109"/>
      <c r="Z1344" s="109"/>
      <c r="AA1344" s="110"/>
      <c r="AB1344" s="108"/>
      <c r="AC1344" s="109"/>
      <c r="AD1344" s="109"/>
      <c r="AE1344" s="110"/>
      <c r="AF1344" s="108"/>
      <c r="AG1344" s="109"/>
      <c r="AH1344" s="109"/>
      <c r="AI1344" s="362"/>
      <c r="AJ1344" s="363"/>
      <c r="AK1344" s="108"/>
      <c r="AL1344" s="109">
        <v>4</v>
      </c>
      <c r="AM1344" s="109">
        <v>4</v>
      </c>
      <c r="AN1344" s="110">
        <v>4</v>
      </c>
      <c r="AO1344" s="108">
        <v>4</v>
      </c>
      <c r="AP1344" s="109">
        <v>4</v>
      </c>
      <c r="AQ1344" s="109">
        <v>4</v>
      </c>
      <c r="AR1344" s="110">
        <v>4</v>
      </c>
      <c r="AS1344" s="111">
        <v>4</v>
      </c>
      <c r="AT1344" s="109">
        <v>4</v>
      </c>
      <c r="AU1344" s="109">
        <v>4</v>
      </c>
      <c r="AV1344" s="112">
        <v>4</v>
      </c>
      <c r="AW1344" s="108">
        <v>4</v>
      </c>
      <c r="AX1344" s="109">
        <v>4</v>
      </c>
      <c r="AY1344" s="109">
        <v>4</v>
      </c>
      <c r="AZ1344" s="109">
        <v>4</v>
      </c>
      <c r="BA1344" s="110"/>
      <c r="BB1344" s="111"/>
      <c r="BC1344" s="109"/>
      <c r="BD1344" s="109"/>
      <c r="BE1344" s="321"/>
      <c r="BF1344" s="322"/>
      <c r="BG1344" s="322"/>
      <c r="BH1344" s="322"/>
      <c r="BI1344" s="322"/>
      <c r="BJ1344" s="323"/>
      <c r="BK1344" s="48"/>
      <c r="BL1344" s="48"/>
      <c r="BN1344" s="146">
        <f t="shared" si="2109"/>
        <v>0</v>
      </c>
      <c r="BO1344" s="146">
        <f t="shared" si="2058"/>
        <v>0</v>
      </c>
      <c r="BP1344" s="146">
        <f t="shared" si="2059"/>
        <v>0</v>
      </c>
      <c r="BQ1344" s="146">
        <f t="shared" si="2060"/>
        <v>0</v>
      </c>
      <c r="BR1344" s="146">
        <f t="shared" si="2061"/>
        <v>0</v>
      </c>
      <c r="BS1344" s="146">
        <f t="shared" si="2062"/>
        <v>0</v>
      </c>
      <c r="BT1344" s="146">
        <f t="shared" si="2063"/>
        <v>0</v>
      </c>
      <c r="BU1344" s="146">
        <f t="shared" si="2064"/>
        <v>0</v>
      </c>
      <c r="BV1344" s="146">
        <f t="shared" si="2065"/>
        <v>0</v>
      </c>
      <c r="BW1344" s="146">
        <f t="shared" si="2066"/>
        <v>0</v>
      </c>
      <c r="BX1344" s="146">
        <f t="shared" si="2067"/>
        <v>0</v>
      </c>
      <c r="BY1344" s="146">
        <f t="shared" si="2068"/>
        <v>0</v>
      </c>
      <c r="BZ1344" s="146">
        <f t="shared" si="2069"/>
        <v>0</v>
      </c>
      <c r="CA1344" s="146">
        <f t="shared" si="2070"/>
        <v>0</v>
      </c>
      <c r="CB1344" s="146">
        <f t="shared" si="2071"/>
        <v>0</v>
      </c>
      <c r="CC1344" s="146">
        <f t="shared" si="2072"/>
        <v>0</v>
      </c>
      <c r="CD1344" s="146">
        <f t="shared" si="2073"/>
        <v>0</v>
      </c>
      <c r="CE1344" s="146">
        <f t="shared" si="2074"/>
        <v>0</v>
      </c>
      <c r="CF1344" s="146">
        <f t="shared" si="2075"/>
        <v>0</v>
      </c>
      <c r="CG1344" s="146">
        <f t="shared" si="2076"/>
        <v>0</v>
      </c>
      <c r="CH1344" s="146">
        <f t="shared" si="2077"/>
        <v>0</v>
      </c>
      <c r="CI1344" s="146">
        <f t="shared" si="2078"/>
        <v>0</v>
      </c>
      <c r="CJ1344" s="146">
        <f t="shared" si="2079"/>
        <v>0</v>
      </c>
      <c r="CK1344" s="146">
        <f t="shared" si="2080"/>
        <v>0</v>
      </c>
      <c r="CL1344" s="146">
        <f t="shared" si="2081"/>
        <v>0</v>
      </c>
      <c r="CM1344" s="146">
        <f t="shared" si="2082"/>
        <v>0</v>
      </c>
      <c r="CN1344" s="146">
        <f t="shared" si="2083"/>
        <v>0</v>
      </c>
      <c r="CO1344" s="146">
        <f t="shared" si="2084"/>
        <v>0</v>
      </c>
      <c r="CP1344" s="146">
        <f t="shared" si="2085"/>
        <v>0</v>
      </c>
      <c r="CQ1344" s="146">
        <f t="shared" si="2086"/>
        <v>0</v>
      </c>
      <c r="CR1344" s="146">
        <f t="shared" si="2087"/>
        <v>0</v>
      </c>
      <c r="CS1344" s="146">
        <f t="shared" si="2088"/>
        <v>0</v>
      </c>
      <c r="CT1344" s="146">
        <f t="shared" si="2089"/>
        <v>0</v>
      </c>
      <c r="CU1344" s="146">
        <f t="shared" si="2090"/>
        <v>0</v>
      </c>
      <c r="CV1344" s="146">
        <f t="shared" si="2091"/>
        <v>0</v>
      </c>
      <c r="CW1344" s="146">
        <f t="shared" si="2092"/>
        <v>0</v>
      </c>
      <c r="CX1344" s="146">
        <f t="shared" si="2093"/>
        <v>0</v>
      </c>
      <c r="CY1344" s="146">
        <f t="shared" si="2094"/>
        <v>0</v>
      </c>
      <c r="CZ1344" s="146">
        <f t="shared" si="2095"/>
        <v>0</v>
      </c>
      <c r="DA1344" s="146">
        <f t="shared" si="2096"/>
        <v>0</v>
      </c>
      <c r="DB1344" s="146">
        <f t="shared" si="2097"/>
        <v>0</v>
      </c>
      <c r="DC1344" s="146">
        <f t="shared" si="2098"/>
        <v>0</v>
      </c>
      <c r="DD1344" s="146">
        <f t="shared" si="2099"/>
        <v>0</v>
      </c>
      <c r="DE1344" s="146">
        <f t="shared" si="2100"/>
        <v>0</v>
      </c>
      <c r="DF1344" s="146">
        <f t="shared" si="2101"/>
        <v>0</v>
      </c>
      <c r="DG1344" s="146">
        <f t="shared" si="2102"/>
        <v>0</v>
      </c>
      <c r="DH1344" s="146">
        <f t="shared" si="2103"/>
        <v>0</v>
      </c>
      <c r="DI1344" s="146">
        <f t="shared" si="2104"/>
        <v>0</v>
      </c>
      <c r="DJ1344" s="146">
        <f t="shared" si="2105"/>
        <v>0</v>
      </c>
      <c r="DK1344" s="146">
        <f t="shared" si="2106"/>
        <v>0</v>
      </c>
      <c r="DL1344" s="146">
        <f t="shared" si="2107"/>
        <v>0</v>
      </c>
      <c r="DM1344" s="146">
        <f t="shared" si="2108"/>
        <v>0</v>
      </c>
      <c r="DN1344" s="65"/>
      <c r="DO1344" s="57"/>
      <c r="DP1344" s="57"/>
      <c r="DQ1344" s="58"/>
      <c r="DS1344" s="168" t="e">
        <f>IF(AND(DR1344=#REF!,BL1344=#REF!),'Tiến độ'!D1344,"")</f>
        <v>#REF!</v>
      </c>
    </row>
    <row r="1345" spans="1:123" ht="11.25" customHeight="1">
      <c r="A1345" s="309"/>
      <c r="B1345" s="312"/>
      <c r="C1345" s="254" t="s">
        <v>895</v>
      </c>
      <c r="D1345" s="102" t="s">
        <v>896</v>
      </c>
      <c r="E1345" s="103">
        <v>2</v>
      </c>
      <c r="F1345" s="104">
        <v>30</v>
      </c>
      <c r="G1345" s="105"/>
      <c r="H1345" s="106">
        <f>H1339</f>
        <v>2</v>
      </c>
      <c r="I1345" s="107">
        <f>I1339</f>
        <v>0</v>
      </c>
      <c r="J1345" s="28"/>
      <c r="K1345" s="108"/>
      <c r="L1345" s="109"/>
      <c r="M1345" s="109"/>
      <c r="N1345" s="110"/>
      <c r="O1345" s="108"/>
      <c r="P1345" s="109"/>
      <c r="Q1345" s="109"/>
      <c r="R1345" s="110"/>
      <c r="S1345" s="108"/>
      <c r="T1345" s="109"/>
      <c r="U1345" s="109"/>
      <c r="V1345" s="109"/>
      <c r="W1345" s="110"/>
      <c r="X1345" s="108"/>
      <c r="Y1345" s="109"/>
      <c r="Z1345" s="109"/>
      <c r="AA1345" s="110"/>
      <c r="AB1345" s="108"/>
      <c r="AC1345" s="109"/>
      <c r="AD1345" s="109"/>
      <c r="AE1345" s="110"/>
      <c r="AF1345" s="108"/>
      <c r="AG1345" s="109"/>
      <c r="AH1345" s="109"/>
      <c r="AI1345" s="362"/>
      <c r="AJ1345" s="363"/>
      <c r="AK1345" s="108"/>
      <c r="AL1345" s="109">
        <v>2</v>
      </c>
      <c r="AM1345" s="109">
        <v>2</v>
      </c>
      <c r="AN1345" s="110">
        <v>2</v>
      </c>
      <c r="AO1345" s="108">
        <v>2</v>
      </c>
      <c r="AP1345" s="109">
        <v>2</v>
      </c>
      <c r="AQ1345" s="109">
        <v>2</v>
      </c>
      <c r="AR1345" s="110">
        <v>2</v>
      </c>
      <c r="AS1345" s="111">
        <v>2</v>
      </c>
      <c r="AT1345" s="109">
        <v>2</v>
      </c>
      <c r="AU1345" s="109">
        <v>2</v>
      </c>
      <c r="AV1345" s="112">
        <v>2</v>
      </c>
      <c r="AW1345" s="108">
        <v>2</v>
      </c>
      <c r="AX1345" s="109">
        <v>2</v>
      </c>
      <c r="AY1345" s="109">
        <v>2</v>
      </c>
      <c r="AZ1345" s="109">
        <v>2</v>
      </c>
      <c r="BA1345" s="110" t="s">
        <v>163</v>
      </c>
      <c r="BB1345" s="111" t="s">
        <v>163</v>
      </c>
      <c r="BC1345" s="109" t="s">
        <v>163</v>
      </c>
      <c r="BD1345" s="109" t="s">
        <v>163</v>
      </c>
      <c r="BE1345" s="321"/>
      <c r="BF1345" s="322"/>
      <c r="BG1345" s="322"/>
      <c r="BH1345" s="322"/>
      <c r="BI1345" s="322"/>
      <c r="BJ1345" s="323"/>
      <c r="BK1345" s="48" t="s">
        <v>1077</v>
      </c>
      <c r="BL1345" s="48" t="s">
        <v>49</v>
      </c>
      <c r="BN1345" s="146">
        <f t="shared" si="2109"/>
        <v>0</v>
      </c>
      <c r="BO1345" s="146">
        <f t="shared" si="2058"/>
        <v>0</v>
      </c>
      <c r="BP1345" s="146">
        <f t="shared" si="2059"/>
        <v>0</v>
      </c>
      <c r="BQ1345" s="146">
        <f t="shared" si="2060"/>
        <v>0</v>
      </c>
      <c r="BR1345" s="146">
        <f t="shared" si="2061"/>
        <v>0</v>
      </c>
      <c r="BS1345" s="146">
        <f t="shared" si="2062"/>
        <v>0</v>
      </c>
      <c r="BT1345" s="146">
        <f t="shared" si="2063"/>
        <v>0</v>
      </c>
      <c r="BU1345" s="146">
        <f t="shared" si="2064"/>
        <v>0</v>
      </c>
      <c r="BV1345" s="146">
        <f t="shared" si="2065"/>
        <v>0</v>
      </c>
      <c r="BW1345" s="146">
        <f t="shared" si="2066"/>
        <v>0</v>
      </c>
      <c r="BX1345" s="146">
        <f t="shared" si="2067"/>
        <v>0</v>
      </c>
      <c r="BY1345" s="146">
        <f t="shared" si="2068"/>
        <v>0</v>
      </c>
      <c r="BZ1345" s="146">
        <f t="shared" si="2069"/>
        <v>0</v>
      </c>
      <c r="CA1345" s="146">
        <f t="shared" si="2070"/>
        <v>0</v>
      </c>
      <c r="CB1345" s="146">
        <f t="shared" si="2071"/>
        <v>0</v>
      </c>
      <c r="CC1345" s="146">
        <f t="shared" si="2072"/>
        <v>0</v>
      </c>
      <c r="CD1345" s="146">
        <f t="shared" si="2073"/>
        <v>0</v>
      </c>
      <c r="CE1345" s="146">
        <f t="shared" si="2074"/>
        <v>0</v>
      </c>
      <c r="CF1345" s="146">
        <f t="shared" si="2075"/>
        <v>0</v>
      </c>
      <c r="CG1345" s="146">
        <f t="shared" si="2076"/>
        <v>0</v>
      </c>
      <c r="CH1345" s="146">
        <f t="shared" si="2077"/>
        <v>0</v>
      </c>
      <c r="CI1345" s="146">
        <f t="shared" si="2078"/>
        <v>0</v>
      </c>
      <c r="CJ1345" s="146">
        <f t="shared" si="2079"/>
        <v>0</v>
      </c>
      <c r="CK1345" s="146">
        <f t="shared" si="2080"/>
        <v>0</v>
      </c>
      <c r="CL1345" s="146">
        <f t="shared" si="2081"/>
        <v>0</v>
      </c>
      <c r="CM1345" s="146">
        <f t="shared" si="2082"/>
        <v>0</v>
      </c>
      <c r="CN1345" s="146">
        <f t="shared" si="2083"/>
        <v>0</v>
      </c>
      <c r="CO1345" s="146">
        <f t="shared" si="2084"/>
        <v>4</v>
      </c>
      <c r="CP1345" s="146">
        <f t="shared" si="2085"/>
        <v>4</v>
      </c>
      <c r="CQ1345" s="146">
        <f t="shared" si="2086"/>
        <v>4</v>
      </c>
      <c r="CR1345" s="146">
        <f t="shared" si="2087"/>
        <v>4</v>
      </c>
      <c r="CS1345" s="146">
        <f t="shared" si="2088"/>
        <v>4</v>
      </c>
      <c r="CT1345" s="146">
        <f t="shared" si="2089"/>
        <v>4</v>
      </c>
      <c r="CU1345" s="146">
        <f t="shared" si="2090"/>
        <v>4</v>
      </c>
      <c r="CV1345" s="146">
        <f t="shared" si="2091"/>
        <v>4</v>
      </c>
      <c r="CW1345" s="146">
        <f t="shared" si="2092"/>
        <v>4</v>
      </c>
      <c r="CX1345" s="146">
        <f t="shared" si="2093"/>
        <v>4</v>
      </c>
      <c r="CY1345" s="146">
        <f t="shared" si="2094"/>
        <v>4</v>
      </c>
      <c r="CZ1345" s="146">
        <f t="shared" si="2095"/>
        <v>4</v>
      </c>
      <c r="DA1345" s="146">
        <f t="shared" si="2096"/>
        <v>4</v>
      </c>
      <c r="DB1345" s="146">
        <f t="shared" si="2097"/>
        <v>4</v>
      </c>
      <c r="DC1345" s="146">
        <f t="shared" si="2098"/>
        <v>4</v>
      </c>
      <c r="DD1345" s="146">
        <f t="shared" si="2099"/>
        <v>0</v>
      </c>
      <c r="DE1345" s="146">
        <f t="shared" si="2100"/>
        <v>0</v>
      </c>
      <c r="DF1345" s="146">
        <f t="shared" si="2101"/>
        <v>0</v>
      </c>
      <c r="DG1345" s="146">
        <f t="shared" si="2102"/>
        <v>0</v>
      </c>
      <c r="DH1345" s="146">
        <f t="shared" si="2103"/>
        <v>0</v>
      </c>
      <c r="DI1345" s="146">
        <f t="shared" si="2104"/>
        <v>0</v>
      </c>
      <c r="DJ1345" s="146">
        <f t="shared" si="2105"/>
        <v>0</v>
      </c>
      <c r="DK1345" s="146">
        <f t="shared" si="2106"/>
        <v>0</v>
      </c>
      <c r="DL1345" s="146">
        <f t="shared" si="2107"/>
        <v>0</v>
      </c>
      <c r="DM1345" s="146">
        <f t="shared" si="2108"/>
        <v>0</v>
      </c>
      <c r="DN1345" s="65">
        <f t="shared" ref="DN1345:DN1346" si="2143">F1345*H1345</f>
        <v>60</v>
      </c>
      <c r="DO1345" s="57" t="str">
        <f t="shared" ref="DO1345:DO1346" si="2144">IF(COUNTA(K1345:AC1345)&gt;0,DN1345,"")</f>
        <v/>
      </c>
      <c r="DP1345" s="57" t="str">
        <f t="shared" ref="DP1345:DP1346" si="2145">IF(DO1345="",IF(COUNT(AD1345:AH1345,AK1345)&gt;0,DN1345,""),"")</f>
        <v/>
      </c>
      <c r="DQ1345" s="58">
        <f t="shared" ref="DQ1345:DQ1346" si="2146">IF(AND(DO1345="",DP1345=""),IF(COUNTA(AL1345:BD1345)&gt;0,DN1345,""),"")</f>
        <v>60</v>
      </c>
      <c r="DR1345" s="1">
        <f t="shared" ref="DR1345:DR1346" si="2147">IF(DQ1345="",1,2)</f>
        <v>2</v>
      </c>
      <c r="DS1345" s="168" t="e">
        <f>IF(AND(DR1345=#REF!,BL1345=#REF!),'Tiến độ'!D1345,"")</f>
        <v>#REF!</v>
      </c>
    </row>
    <row r="1346" spans="1:123" ht="11.25" customHeight="1">
      <c r="A1346" s="309"/>
      <c r="B1346" s="312"/>
      <c r="C1346" s="254" t="s">
        <v>16</v>
      </c>
      <c r="D1346" s="102" t="s">
        <v>242</v>
      </c>
      <c r="E1346" s="103">
        <v>2</v>
      </c>
      <c r="F1346" s="104">
        <v>39</v>
      </c>
      <c r="G1346" s="105"/>
      <c r="H1346" s="106">
        <f t="shared" si="2141"/>
        <v>2</v>
      </c>
      <c r="I1346" s="107">
        <f t="shared" si="2142"/>
        <v>0</v>
      </c>
      <c r="J1346" s="28"/>
      <c r="K1346" s="108"/>
      <c r="L1346" s="109"/>
      <c r="M1346" s="109"/>
      <c r="N1346" s="110"/>
      <c r="O1346" s="108"/>
      <c r="P1346" s="109"/>
      <c r="Q1346" s="109"/>
      <c r="R1346" s="110"/>
      <c r="S1346" s="108"/>
      <c r="T1346" s="109"/>
      <c r="U1346" s="109"/>
      <c r="V1346" s="109"/>
      <c r="W1346" s="110"/>
      <c r="X1346" s="108"/>
      <c r="Y1346" s="109"/>
      <c r="Z1346" s="109"/>
      <c r="AA1346" s="110"/>
      <c r="AB1346" s="108"/>
      <c r="AC1346" s="109"/>
      <c r="AD1346" s="109"/>
      <c r="AE1346" s="110"/>
      <c r="AF1346" s="108"/>
      <c r="AG1346" s="109"/>
      <c r="AH1346" s="109"/>
      <c r="AI1346" s="362"/>
      <c r="AJ1346" s="363"/>
      <c r="AK1346" s="108"/>
      <c r="AL1346" s="109">
        <v>3</v>
      </c>
      <c r="AM1346" s="109">
        <v>3</v>
      </c>
      <c r="AN1346" s="110">
        <v>3</v>
      </c>
      <c r="AO1346" s="108">
        <v>3</v>
      </c>
      <c r="AP1346" s="109">
        <v>3</v>
      </c>
      <c r="AQ1346" s="109">
        <v>3</v>
      </c>
      <c r="AR1346" s="110">
        <v>3</v>
      </c>
      <c r="AS1346" s="111">
        <v>3</v>
      </c>
      <c r="AT1346" s="109">
        <v>3</v>
      </c>
      <c r="AU1346" s="109">
        <v>3</v>
      </c>
      <c r="AV1346" s="112">
        <v>3</v>
      </c>
      <c r="AW1346" s="108">
        <v>3</v>
      </c>
      <c r="AX1346" s="109">
        <v>3</v>
      </c>
      <c r="AY1346" s="109"/>
      <c r="AZ1346" s="109"/>
      <c r="BA1346" s="110" t="s">
        <v>163</v>
      </c>
      <c r="BB1346" s="111" t="s">
        <v>163</v>
      </c>
      <c r="BC1346" s="109" t="s">
        <v>163</v>
      </c>
      <c r="BD1346" s="109" t="s">
        <v>163</v>
      </c>
      <c r="BE1346" s="321"/>
      <c r="BF1346" s="322"/>
      <c r="BG1346" s="322"/>
      <c r="BH1346" s="322"/>
      <c r="BI1346" s="322"/>
      <c r="BJ1346" s="323"/>
      <c r="BK1346" s="48" t="s">
        <v>1077</v>
      </c>
      <c r="BL1346" s="48" t="s">
        <v>16</v>
      </c>
      <c r="BN1346" s="146">
        <f t="shared" si="2109"/>
        <v>0</v>
      </c>
      <c r="BO1346" s="146">
        <f t="shared" si="2058"/>
        <v>0</v>
      </c>
      <c r="BP1346" s="146">
        <f t="shared" si="2059"/>
        <v>0</v>
      </c>
      <c r="BQ1346" s="146">
        <f t="shared" si="2060"/>
        <v>0</v>
      </c>
      <c r="BR1346" s="146">
        <f t="shared" si="2061"/>
        <v>0</v>
      </c>
      <c r="BS1346" s="146">
        <f t="shared" si="2062"/>
        <v>0</v>
      </c>
      <c r="BT1346" s="146">
        <f t="shared" si="2063"/>
        <v>0</v>
      </c>
      <c r="BU1346" s="146">
        <f t="shared" si="2064"/>
        <v>0</v>
      </c>
      <c r="BV1346" s="146">
        <f t="shared" si="2065"/>
        <v>0</v>
      </c>
      <c r="BW1346" s="146">
        <f t="shared" si="2066"/>
        <v>0</v>
      </c>
      <c r="BX1346" s="146">
        <f t="shared" si="2067"/>
        <v>0</v>
      </c>
      <c r="BY1346" s="146">
        <f t="shared" si="2068"/>
        <v>0</v>
      </c>
      <c r="BZ1346" s="146">
        <f t="shared" si="2069"/>
        <v>0</v>
      </c>
      <c r="CA1346" s="146">
        <f t="shared" si="2070"/>
        <v>0</v>
      </c>
      <c r="CB1346" s="146">
        <f t="shared" si="2071"/>
        <v>0</v>
      </c>
      <c r="CC1346" s="146">
        <f t="shared" si="2072"/>
        <v>0</v>
      </c>
      <c r="CD1346" s="146">
        <f t="shared" si="2073"/>
        <v>0</v>
      </c>
      <c r="CE1346" s="146">
        <f t="shared" si="2074"/>
        <v>0</v>
      </c>
      <c r="CF1346" s="146">
        <f t="shared" si="2075"/>
        <v>0</v>
      </c>
      <c r="CG1346" s="146">
        <f t="shared" si="2076"/>
        <v>0</v>
      </c>
      <c r="CH1346" s="146">
        <f t="shared" si="2077"/>
        <v>0</v>
      </c>
      <c r="CI1346" s="146">
        <f t="shared" si="2078"/>
        <v>0</v>
      </c>
      <c r="CJ1346" s="146">
        <f t="shared" si="2079"/>
        <v>0</v>
      </c>
      <c r="CK1346" s="146">
        <f t="shared" si="2080"/>
        <v>0</v>
      </c>
      <c r="CL1346" s="146">
        <f t="shared" si="2081"/>
        <v>0</v>
      </c>
      <c r="CM1346" s="146">
        <f t="shared" si="2082"/>
        <v>0</v>
      </c>
      <c r="CN1346" s="146">
        <f t="shared" si="2083"/>
        <v>0</v>
      </c>
      <c r="CO1346" s="146">
        <f t="shared" si="2084"/>
        <v>6</v>
      </c>
      <c r="CP1346" s="146">
        <f t="shared" si="2085"/>
        <v>6</v>
      </c>
      <c r="CQ1346" s="146">
        <f t="shared" si="2086"/>
        <v>6</v>
      </c>
      <c r="CR1346" s="146">
        <f t="shared" si="2087"/>
        <v>6</v>
      </c>
      <c r="CS1346" s="146">
        <f t="shared" si="2088"/>
        <v>6</v>
      </c>
      <c r="CT1346" s="146">
        <f t="shared" si="2089"/>
        <v>6</v>
      </c>
      <c r="CU1346" s="146">
        <f t="shared" si="2090"/>
        <v>6</v>
      </c>
      <c r="CV1346" s="146">
        <f t="shared" si="2091"/>
        <v>6</v>
      </c>
      <c r="CW1346" s="146">
        <f t="shared" si="2092"/>
        <v>6</v>
      </c>
      <c r="CX1346" s="146">
        <f t="shared" si="2093"/>
        <v>6</v>
      </c>
      <c r="CY1346" s="146">
        <f t="shared" si="2094"/>
        <v>6</v>
      </c>
      <c r="CZ1346" s="146">
        <f t="shared" si="2095"/>
        <v>6</v>
      </c>
      <c r="DA1346" s="146">
        <f t="shared" si="2096"/>
        <v>6</v>
      </c>
      <c r="DB1346" s="146">
        <f t="shared" si="2097"/>
        <v>0</v>
      </c>
      <c r="DC1346" s="146">
        <f t="shared" si="2098"/>
        <v>0</v>
      </c>
      <c r="DD1346" s="146">
        <f t="shared" si="2099"/>
        <v>0</v>
      </c>
      <c r="DE1346" s="146">
        <f t="shared" si="2100"/>
        <v>0</v>
      </c>
      <c r="DF1346" s="146">
        <f t="shared" si="2101"/>
        <v>0</v>
      </c>
      <c r="DG1346" s="146">
        <f t="shared" si="2102"/>
        <v>0</v>
      </c>
      <c r="DH1346" s="146">
        <f t="shared" si="2103"/>
        <v>0</v>
      </c>
      <c r="DI1346" s="146">
        <f t="shared" si="2104"/>
        <v>0</v>
      </c>
      <c r="DJ1346" s="146">
        <f t="shared" si="2105"/>
        <v>0</v>
      </c>
      <c r="DK1346" s="146">
        <f t="shared" si="2106"/>
        <v>0</v>
      </c>
      <c r="DL1346" s="146">
        <f t="shared" si="2107"/>
        <v>0</v>
      </c>
      <c r="DM1346" s="146">
        <f t="shared" si="2108"/>
        <v>0</v>
      </c>
      <c r="DN1346" s="65">
        <f t="shared" si="2143"/>
        <v>78</v>
      </c>
      <c r="DO1346" s="57" t="str">
        <f t="shared" si="2144"/>
        <v/>
      </c>
      <c r="DP1346" s="57" t="str">
        <f t="shared" si="2145"/>
        <v/>
      </c>
      <c r="DQ1346" s="58">
        <f t="shared" si="2146"/>
        <v>78</v>
      </c>
      <c r="DR1346" s="1">
        <f t="shared" si="2147"/>
        <v>2</v>
      </c>
      <c r="DS1346" s="168" t="e">
        <f>IF(AND(DR1346=#REF!,BL1346=#REF!),'Tiến độ'!D1346,"")</f>
        <v>#REF!</v>
      </c>
    </row>
    <row r="1347" spans="1:123" ht="11.25" customHeight="1">
      <c r="A1347" s="309" t="str">
        <f>IF(B1347="","",MAX($A$7:A1338)+1)</f>
        <v/>
      </c>
      <c r="B1347" s="312"/>
      <c r="C1347" s="254" t="s">
        <v>426</v>
      </c>
      <c r="D1347" s="102" t="s">
        <v>213</v>
      </c>
      <c r="E1347" s="103">
        <v>3</v>
      </c>
      <c r="F1347" s="104">
        <v>60</v>
      </c>
      <c r="G1347" s="105"/>
      <c r="H1347" s="106">
        <f t="shared" si="2141"/>
        <v>2</v>
      </c>
      <c r="I1347" s="107">
        <f t="shared" si="2142"/>
        <v>0</v>
      </c>
      <c r="J1347" s="28"/>
      <c r="K1347" s="108"/>
      <c r="L1347" s="109"/>
      <c r="M1347" s="109"/>
      <c r="N1347" s="110"/>
      <c r="O1347" s="108"/>
      <c r="P1347" s="109"/>
      <c r="Q1347" s="109"/>
      <c r="R1347" s="110"/>
      <c r="S1347" s="108"/>
      <c r="T1347" s="109"/>
      <c r="U1347" s="109"/>
      <c r="V1347" s="109"/>
      <c r="W1347" s="110"/>
      <c r="X1347" s="108"/>
      <c r="Y1347" s="109"/>
      <c r="Z1347" s="109"/>
      <c r="AA1347" s="110"/>
      <c r="AB1347" s="108"/>
      <c r="AC1347" s="109"/>
      <c r="AD1347" s="109"/>
      <c r="AE1347" s="110"/>
      <c r="AF1347" s="108"/>
      <c r="AG1347" s="109"/>
      <c r="AH1347" s="109"/>
      <c r="AI1347" s="362"/>
      <c r="AJ1347" s="363"/>
      <c r="AK1347" s="108"/>
      <c r="AL1347" s="109">
        <v>4</v>
      </c>
      <c r="AM1347" s="109">
        <v>4</v>
      </c>
      <c r="AN1347" s="110">
        <v>4</v>
      </c>
      <c r="AO1347" s="108">
        <v>4</v>
      </c>
      <c r="AP1347" s="109">
        <v>4</v>
      </c>
      <c r="AQ1347" s="109">
        <v>4</v>
      </c>
      <c r="AR1347" s="110">
        <v>4</v>
      </c>
      <c r="AS1347" s="111">
        <v>4</v>
      </c>
      <c r="AT1347" s="109">
        <v>4</v>
      </c>
      <c r="AU1347" s="109">
        <v>4</v>
      </c>
      <c r="AV1347" s="112">
        <v>4</v>
      </c>
      <c r="AW1347" s="108">
        <v>4</v>
      </c>
      <c r="AX1347" s="109">
        <v>4</v>
      </c>
      <c r="AY1347" s="109">
        <v>4</v>
      </c>
      <c r="AZ1347" s="109">
        <v>4</v>
      </c>
      <c r="BA1347" s="110" t="s">
        <v>163</v>
      </c>
      <c r="BB1347" s="111" t="s">
        <v>163</v>
      </c>
      <c r="BC1347" s="109" t="s">
        <v>163</v>
      </c>
      <c r="BD1347" s="109" t="s">
        <v>163</v>
      </c>
      <c r="BE1347" s="321"/>
      <c r="BF1347" s="322"/>
      <c r="BG1347" s="322"/>
      <c r="BH1347" s="322"/>
      <c r="BI1347" s="322"/>
      <c r="BJ1347" s="323"/>
      <c r="BK1347" s="48" t="s">
        <v>1077</v>
      </c>
      <c r="BL1347" s="48" t="s">
        <v>57</v>
      </c>
      <c r="BN1347" s="146">
        <f t="shared" si="2109"/>
        <v>0</v>
      </c>
      <c r="BO1347" s="146">
        <f t="shared" si="2058"/>
        <v>0</v>
      </c>
      <c r="BP1347" s="146">
        <f t="shared" si="2059"/>
        <v>0</v>
      </c>
      <c r="BQ1347" s="146">
        <f t="shared" si="2060"/>
        <v>0</v>
      </c>
      <c r="BR1347" s="146">
        <f t="shared" si="2061"/>
        <v>0</v>
      </c>
      <c r="BS1347" s="146">
        <f t="shared" si="2062"/>
        <v>0</v>
      </c>
      <c r="BT1347" s="146">
        <f t="shared" si="2063"/>
        <v>0</v>
      </c>
      <c r="BU1347" s="146">
        <f t="shared" si="2064"/>
        <v>0</v>
      </c>
      <c r="BV1347" s="146">
        <f t="shared" si="2065"/>
        <v>0</v>
      </c>
      <c r="BW1347" s="146">
        <f t="shared" si="2066"/>
        <v>0</v>
      </c>
      <c r="BX1347" s="146">
        <f t="shared" si="2067"/>
        <v>0</v>
      </c>
      <c r="BY1347" s="146">
        <f t="shared" si="2068"/>
        <v>0</v>
      </c>
      <c r="BZ1347" s="146">
        <f t="shared" si="2069"/>
        <v>0</v>
      </c>
      <c r="CA1347" s="146">
        <f t="shared" si="2070"/>
        <v>0</v>
      </c>
      <c r="CB1347" s="146">
        <f t="shared" si="2071"/>
        <v>0</v>
      </c>
      <c r="CC1347" s="146">
        <f t="shared" si="2072"/>
        <v>0</v>
      </c>
      <c r="CD1347" s="146">
        <f t="shared" si="2073"/>
        <v>0</v>
      </c>
      <c r="CE1347" s="146">
        <f t="shared" si="2074"/>
        <v>0</v>
      </c>
      <c r="CF1347" s="146">
        <f t="shared" si="2075"/>
        <v>0</v>
      </c>
      <c r="CG1347" s="146">
        <f t="shared" si="2076"/>
        <v>0</v>
      </c>
      <c r="CH1347" s="146">
        <f t="shared" si="2077"/>
        <v>0</v>
      </c>
      <c r="CI1347" s="146">
        <f t="shared" si="2078"/>
        <v>0</v>
      </c>
      <c r="CJ1347" s="146">
        <f t="shared" si="2079"/>
        <v>0</v>
      </c>
      <c r="CK1347" s="146">
        <f t="shared" si="2080"/>
        <v>0</v>
      </c>
      <c r="CL1347" s="146">
        <f t="shared" si="2081"/>
        <v>0</v>
      </c>
      <c r="CM1347" s="146">
        <f t="shared" si="2082"/>
        <v>0</v>
      </c>
      <c r="CN1347" s="146">
        <f t="shared" si="2083"/>
        <v>0</v>
      </c>
      <c r="CO1347" s="146">
        <f t="shared" si="2084"/>
        <v>8</v>
      </c>
      <c r="CP1347" s="146">
        <f t="shared" si="2085"/>
        <v>8</v>
      </c>
      <c r="CQ1347" s="146">
        <f t="shared" si="2086"/>
        <v>8</v>
      </c>
      <c r="CR1347" s="146">
        <f t="shared" si="2087"/>
        <v>8</v>
      </c>
      <c r="CS1347" s="146">
        <f t="shared" si="2088"/>
        <v>8</v>
      </c>
      <c r="CT1347" s="146">
        <f t="shared" si="2089"/>
        <v>8</v>
      </c>
      <c r="CU1347" s="146">
        <f t="shared" si="2090"/>
        <v>8</v>
      </c>
      <c r="CV1347" s="146">
        <f t="shared" si="2091"/>
        <v>8</v>
      </c>
      <c r="CW1347" s="146">
        <f t="shared" si="2092"/>
        <v>8</v>
      </c>
      <c r="CX1347" s="146">
        <f t="shared" si="2093"/>
        <v>8</v>
      </c>
      <c r="CY1347" s="146">
        <f t="shared" si="2094"/>
        <v>8</v>
      </c>
      <c r="CZ1347" s="146">
        <f t="shared" si="2095"/>
        <v>8</v>
      </c>
      <c r="DA1347" s="146">
        <f t="shared" si="2096"/>
        <v>8</v>
      </c>
      <c r="DB1347" s="146">
        <f t="shared" si="2097"/>
        <v>8</v>
      </c>
      <c r="DC1347" s="146">
        <f t="shared" si="2098"/>
        <v>8</v>
      </c>
      <c r="DD1347" s="146">
        <f t="shared" si="2099"/>
        <v>0</v>
      </c>
      <c r="DE1347" s="146">
        <f t="shared" si="2100"/>
        <v>0</v>
      </c>
      <c r="DF1347" s="146">
        <f t="shared" si="2101"/>
        <v>0</v>
      </c>
      <c r="DG1347" s="146">
        <f t="shared" si="2102"/>
        <v>0</v>
      </c>
      <c r="DH1347" s="146">
        <f t="shared" si="2103"/>
        <v>0</v>
      </c>
      <c r="DI1347" s="146">
        <f t="shared" si="2104"/>
        <v>0</v>
      </c>
      <c r="DJ1347" s="146">
        <f t="shared" si="2105"/>
        <v>0</v>
      </c>
      <c r="DK1347" s="146">
        <f t="shared" si="2106"/>
        <v>0</v>
      </c>
      <c r="DL1347" s="146">
        <f t="shared" si="2107"/>
        <v>0</v>
      </c>
      <c r="DM1347" s="146">
        <f t="shared" si="2108"/>
        <v>0</v>
      </c>
      <c r="DN1347" s="65">
        <f t="shared" si="2138"/>
        <v>120</v>
      </c>
      <c r="DO1347" s="57" t="str">
        <f t="shared" si="2139"/>
        <v/>
      </c>
      <c r="DP1347" s="57" t="str">
        <f t="shared" si="2117"/>
        <v/>
      </c>
      <c r="DQ1347" s="58">
        <f t="shared" si="2118"/>
        <v>120</v>
      </c>
      <c r="DR1347" s="1">
        <f t="shared" si="2140"/>
        <v>2</v>
      </c>
      <c r="DS1347" s="168" t="e">
        <f>IF(AND(DR1347=#REF!,BL1347=#REF!),'Tiến độ'!D1347,"")</f>
        <v>#REF!</v>
      </c>
    </row>
    <row r="1348" spans="1:123" ht="11.25" customHeight="1">
      <c r="A1348" s="309" t="str">
        <f>IF(B1348="","",MAX($A$7:A1347)+1)</f>
        <v/>
      </c>
      <c r="B1348" s="312"/>
      <c r="C1348" s="254" t="s">
        <v>419</v>
      </c>
      <c r="D1348" s="102" t="s">
        <v>1049</v>
      </c>
      <c r="E1348" s="103">
        <v>3</v>
      </c>
      <c r="F1348" s="104">
        <v>45</v>
      </c>
      <c r="G1348" s="105"/>
      <c r="H1348" s="106">
        <f t="shared" ref="H1348:H1349" si="2148">H1347</f>
        <v>2</v>
      </c>
      <c r="I1348" s="107">
        <f t="shared" ref="I1348:I1349" si="2149">I1347</f>
        <v>0</v>
      </c>
      <c r="J1348" s="28"/>
      <c r="K1348" s="108"/>
      <c r="L1348" s="109"/>
      <c r="M1348" s="109"/>
      <c r="N1348" s="110"/>
      <c r="O1348" s="108"/>
      <c r="P1348" s="109"/>
      <c r="Q1348" s="109"/>
      <c r="R1348" s="110"/>
      <c r="S1348" s="108"/>
      <c r="T1348" s="109"/>
      <c r="U1348" s="109"/>
      <c r="V1348" s="109"/>
      <c r="W1348" s="110"/>
      <c r="X1348" s="108"/>
      <c r="Y1348" s="109"/>
      <c r="Z1348" s="109"/>
      <c r="AA1348" s="110"/>
      <c r="AB1348" s="108"/>
      <c r="AC1348" s="109"/>
      <c r="AD1348" s="109"/>
      <c r="AE1348" s="110"/>
      <c r="AF1348" s="108"/>
      <c r="AG1348" s="109"/>
      <c r="AH1348" s="109"/>
      <c r="AI1348" s="362"/>
      <c r="AJ1348" s="363"/>
      <c r="AK1348" s="108"/>
      <c r="AL1348" s="109">
        <v>3</v>
      </c>
      <c r="AM1348" s="109">
        <v>3</v>
      </c>
      <c r="AN1348" s="110">
        <v>3</v>
      </c>
      <c r="AO1348" s="108">
        <v>3</v>
      </c>
      <c r="AP1348" s="109">
        <v>3</v>
      </c>
      <c r="AQ1348" s="109">
        <v>3</v>
      </c>
      <c r="AR1348" s="110">
        <v>3</v>
      </c>
      <c r="AS1348" s="111">
        <v>3</v>
      </c>
      <c r="AT1348" s="109">
        <v>3</v>
      </c>
      <c r="AU1348" s="109">
        <v>3</v>
      </c>
      <c r="AV1348" s="112">
        <v>3</v>
      </c>
      <c r="AW1348" s="108">
        <v>3</v>
      </c>
      <c r="AX1348" s="109">
        <v>3</v>
      </c>
      <c r="AY1348" s="109">
        <v>3</v>
      </c>
      <c r="AZ1348" s="109">
        <v>3</v>
      </c>
      <c r="BA1348" s="110" t="s">
        <v>163</v>
      </c>
      <c r="BB1348" s="111" t="s">
        <v>163</v>
      </c>
      <c r="BC1348" s="109" t="s">
        <v>163</v>
      </c>
      <c r="BD1348" s="109" t="s">
        <v>163</v>
      </c>
      <c r="BE1348" s="321"/>
      <c r="BF1348" s="322"/>
      <c r="BG1348" s="322"/>
      <c r="BH1348" s="322"/>
      <c r="BI1348" s="322"/>
      <c r="BJ1348" s="323"/>
      <c r="BK1348" s="48" t="s">
        <v>1077</v>
      </c>
      <c r="BL1348" s="48" t="s">
        <v>29</v>
      </c>
      <c r="BN1348" s="146">
        <f t="shared" si="2109"/>
        <v>0</v>
      </c>
      <c r="BO1348" s="146">
        <f t="shared" si="2058"/>
        <v>0</v>
      </c>
      <c r="BP1348" s="146">
        <f t="shared" si="2059"/>
        <v>0</v>
      </c>
      <c r="BQ1348" s="146">
        <f t="shared" si="2060"/>
        <v>0</v>
      </c>
      <c r="BR1348" s="146">
        <f t="shared" si="2061"/>
        <v>0</v>
      </c>
      <c r="BS1348" s="146">
        <f t="shared" si="2062"/>
        <v>0</v>
      </c>
      <c r="BT1348" s="146">
        <f t="shared" si="2063"/>
        <v>0</v>
      </c>
      <c r="BU1348" s="146">
        <f t="shared" si="2064"/>
        <v>0</v>
      </c>
      <c r="BV1348" s="146">
        <f t="shared" si="2065"/>
        <v>0</v>
      </c>
      <c r="BW1348" s="146">
        <f t="shared" si="2066"/>
        <v>0</v>
      </c>
      <c r="BX1348" s="146">
        <f t="shared" si="2067"/>
        <v>0</v>
      </c>
      <c r="BY1348" s="146">
        <f t="shared" si="2068"/>
        <v>0</v>
      </c>
      <c r="BZ1348" s="146">
        <f t="shared" si="2069"/>
        <v>0</v>
      </c>
      <c r="CA1348" s="146">
        <f t="shared" si="2070"/>
        <v>0</v>
      </c>
      <c r="CB1348" s="146">
        <f t="shared" si="2071"/>
        <v>0</v>
      </c>
      <c r="CC1348" s="146">
        <f t="shared" si="2072"/>
        <v>0</v>
      </c>
      <c r="CD1348" s="146">
        <f t="shared" si="2073"/>
        <v>0</v>
      </c>
      <c r="CE1348" s="146">
        <f t="shared" si="2074"/>
        <v>0</v>
      </c>
      <c r="CF1348" s="146">
        <f t="shared" si="2075"/>
        <v>0</v>
      </c>
      <c r="CG1348" s="146">
        <f t="shared" si="2076"/>
        <v>0</v>
      </c>
      <c r="CH1348" s="146">
        <f t="shared" si="2077"/>
        <v>0</v>
      </c>
      <c r="CI1348" s="146">
        <f t="shared" si="2078"/>
        <v>0</v>
      </c>
      <c r="CJ1348" s="146">
        <f t="shared" si="2079"/>
        <v>0</v>
      </c>
      <c r="CK1348" s="146">
        <f t="shared" si="2080"/>
        <v>0</v>
      </c>
      <c r="CL1348" s="146">
        <f t="shared" si="2081"/>
        <v>0</v>
      </c>
      <c r="CM1348" s="146">
        <f t="shared" si="2082"/>
        <v>0</v>
      </c>
      <c r="CN1348" s="146">
        <f t="shared" si="2083"/>
        <v>0</v>
      </c>
      <c r="CO1348" s="146">
        <f t="shared" si="2084"/>
        <v>6</v>
      </c>
      <c r="CP1348" s="146">
        <f t="shared" si="2085"/>
        <v>6</v>
      </c>
      <c r="CQ1348" s="146">
        <f t="shared" si="2086"/>
        <v>6</v>
      </c>
      <c r="CR1348" s="146">
        <f t="shared" si="2087"/>
        <v>6</v>
      </c>
      <c r="CS1348" s="146">
        <f t="shared" si="2088"/>
        <v>6</v>
      </c>
      <c r="CT1348" s="146">
        <f t="shared" si="2089"/>
        <v>6</v>
      </c>
      <c r="CU1348" s="146">
        <f t="shared" si="2090"/>
        <v>6</v>
      </c>
      <c r="CV1348" s="146">
        <f t="shared" si="2091"/>
        <v>6</v>
      </c>
      <c r="CW1348" s="146">
        <f t="shared" si="2092"/>
        <v>6</v>
      </c>
      <c r="CX1348" s="146">
        <f t="shared" si="2093"/>
        <v>6</v>
      </c>
      <c r="CY1348" s="146">
        <f t="shared" si="2094"/>
        <v>6</v>
      </c>
      <c r="CZ1348" s="146">
        <f t="shared" si="2095"/>
        <v>6</v>
      </c>
      <c r="DA1348" s="146">
        <f t="shared" si="2096"/>
        <v>6</v>
      </c>
      <c r="DB1348" s="146">
        <f t="shared" si="2097"/>
        <v>6</v>
      </c>
      <c r="DC1348" s="146">
        <f t="shared" si="2098"/>
        <v>6</v>
      </c>
      <c r="DD1348" s="146">
        <f t="shared" si="2099"/>
        <v>0</v>
      </c>
      <c r="DE1348" s="146">
        <f t="shared" si="2100"/>
        <v>0</v>
      </c>
      <c r="DF1348" s="146">
        <f t="shared" si="2101"/>
        <v>0</v>
      </c>
      <c r="DG1348" s="146">
        <f t="shared" si="2102"/>
        <v>0</v>
      </c>
      <c r="DH1348" s="146">
        <f t="shared" si="2103"/>
        <v>0</v>
      </c>
      <c r="DI1348" s="146">
        <f t="shared" si="2104"/>
        <v>0</v>
      </c>
      <c r="DJ1348" s="146">
        <f t="shared" si="2105"/>
        <v>0</v>
      </c>
      <c r="DK1348" s="146">
        <f t="shared" si="2106"/>
        <v>0</v>
      </c>
      <c r="DL1348" s="146">
        <f t="shared" si="2107"/>
        <v>0</v>
      </c>
      <c r="DM1348" s="146">
        <f t="shared" si="2108"/>
        <v>0</v>
      </c>
      <c r="DN1348" s="65">
        <f t="shared" si="2138"/>
        <v>90</v>
      </c>
      <c r="DO1348" s="57" t="str">
        <f t="shared" si="2139"/>
        <v/>
      </c>
      <c r="DP1348" s="57" t="str">
        <f t="shared" si="2117"/>
        <v/>
      </c>
      <c r="DQ1348" s="58">
        <f t="shared" si="2118"/>
        <v>90</v>
      </c>
      <c r="DR1348" s="1">
        <f t="shared" si="2140"/>
        <v>2</v>
      </c>
      <c r="DS1348" s="168" t="e">
        <f>IF(AND(DR1348=#REF!,BL1348=#REF!),'Tiến độ'!D1348,"")</f>
        <v>#REF!</v>
      </c>
    </row>
    <row r="1349" spans="1:123" ht="11.25" customHeight="1">
      <c r="A1349" s="314" t="str">
        <f>IF(B1349="","",MAX($A$7:A1348)+1)</f>
        <v/>
      </c>
      <c r="B1349" s="315"/>
      <c r="C1349" s="254" t="s">
        <v>902</v>
      </c>
      <c r="D1349" s="102" t="s">
        <v>903</v>
      </c>
      <c r="E1349" s="103">
        <v>3</v>
      </c>
      <c r="F1349" s="104">
        <v>45</v>
      </c>
      <c r="G1349" s="105"/>
      <c r="H1349" s="106">
        <f t="shared" si="2148"/>
        <v>2</v>
      </c>
      <c r="I1349" s="107">
        <f t="shared" si="2149"/>
        <v>0</v>
      </c>
      <c r="J1349" s="28"/>
      <c r="K1349" s="86"/>
      <c r="L1349" s="87"/>
      <c r="M1349" s="87"/>
      <c r="N1349" s="88"/>
      <c r="O1349" s="86"/>
      <c r="P1349" s="87"/>
      <c r="Q1349" s="87"/>
      <c r="R1349" s="88"/>
      <c r="S1349" s="86"/>
      <c r="T1349" s="87"/>
      <c r="U1349" s="87"/>
      <c r="V1349" s="87"/>
      <c r="W1349" s="88"/>
      <c r="X1349" s="86"/>
      <c r="Y1349" s="87"/>
      <c r="Z1349" s="87"/>
      <c r="AA1349" s="88"/>
      <c r="AB1349" s="86"/>
      <c r="AC1349" s="87"/>
      <c r="AD1349" s="87"/>
      <c r="AE1349" s="88"/>
      <c r="AF1349" s="86"/>
      <c r="AG1349" s="87"/>
      <c r="AH1349" s="87"/>
      <c r="AI1349" s="362"/>
      <c r="AJ1349" s="363"/>
      <c r="AK1349" s="86"/>
      <c r="AL1349" s="87">
        <v>3</v>
      </c>
      <c r="AM1349" s="87">
        <v>3</v>
      </c>
      <c r="AN1349" s="88">
        <v>3</v>
      </c>
      <c r="AO1349" s="86">
        <v>3</v>
      </c>
      <c r="AP1349" s="87">
        <v>3</v>
      </c>
      <c r="AQ1349" s="87">
        <v>3</v>
      </c>
      <c r="AR1349" s="88">
        <v>3</v>
      </c>
      <c r="AS1349" s="89">
        <v>3</v>
      </c>
      <c r="AT1349" s="87">
        <v>3</v>
      </c>
      <c r="AU1349" s="87">
        <v>3</v>
      </c>
      <c r="AV1349" s="90">
        <v>3</v>
      </c>
      <c r="AW1349" s="86">
        <v>3</v>
      </c>
      <c r="AX1349" s="87">
        <v>3</v>
      </c>
      <c r="AY1349" s="87">
        <v>3</v>
      </c>
      <c r="AZ1349" s="87">
        <v>3</v>
      </c>
      <c r="BA1349" s="88" t="s">
        <v>163</v>
      </c>
      <c r="BB1349" s="89" t="s">
        <v>163</v>
      </c>
      <c r="BC1349" s="87" t="s">
        <v>163</v>
      </c>
      <c r="BD1349" s="87" t="s">
        <v>163</v>
      </c>
      <c r="BE1349" s="321"/>
      <c r="BF1349" s="322"/>
      <c r="BG1349" s="322"/>
      <c r="BH1349" s="322"/>
      <c r="BI1349" s="322"/>
      <c r="BJ1349" s="323"/>
      <c r="BK1349" s="48" t="s">
        <v>1077</v>
      </c>
      <c r="BL1349" s="46" t="s">
        <v>47</v>
      </c>
      <c r="BN1349" s="146">
        <f t="shared" si="2109"/>
        <v>0</v>
      </c>
      <c r="BO1349" s="146">
        <f t="shared" si="2058"/>
        <v>0</v>
      </c>
      <c r="BP1349" s="146">
        <f t="shared" si="2059"/>
        <v>0</v>
      </c>
      <c r="BQ1349" s="146">
        <f t="shared" si="2060"/>
        <v>0</v>
      </c>
      <c r="BR1349" s="146">
        <f t="shared" si="2061"/>
        <v>0</v>
      </c>
      <c r="BS1349" s="146">
        <f t="shared" si="2062"/>
        <v>0</v>
      </c>
      <c r="BT1349" s="146">
        <f t="shared" si="2063"/>
        <v>0</v>
      </c>
      <c r="BU1349" s="146">
        <f t="shared" si="2064"/>
        <v>0</v>
      </c>
      <c r="BV1349" s="146">
        <f t="shared" si="2065"/>
        <v>0</v>
      </c>
      <c r="BW1349" s="146">
        <f t="shared" si="2066"/>
        <v>0</v>
      </c>
      <c r="BX1349" s="146">
        <f t="shared" si="2067"/>
        <v>0</v>
      </c>
      <c r="BY1349" s="146">
        <f t="shared" si="2068"/>
        <v>0</v>
      </c>
      <c r="BZ1349" s="146">
        <f t="shared" si="2069"/>
        <v>0</v>
      </c>
      <c r="CA1349" s="146">
        <f t="shared" si="2070"/>
        <v>0</v>
      </c>
      <c r="CB1349" s="146">
        <f t="shared" si="2071"/>
        <v>0</v>
      </c>
      <c r="CC1349" s="146">
        <f t="shared" si="2072"/>
        <v>0</v>
      </c>
      <c r="CD1349" s="146">
        <f t="shared" si="2073"/>
        <v>0</v>
      </c>
      <c r="CE1349" s="146">
        <f t="shared" si="2074"/>
        <v>0</v>
      </c>
      <c r="CF1349" s="146">
        <f t="shared" si="2075"/>
        <v>0</v>
      </c>
      <c r="CG1349" s="146">
        <f t="shared" si="2076"/>
        <v>0</v>
      </c>
      <c r="CH1349" s="146">
        <f t="shared" si="2077"/>
        <v>0</v>
      </c>
      <c r="CI1349" s="146">
        <f t="shared" si="2078"/>
        <v>0</v>
      </c>
      <c r="CJ1349" s="146">
        <f t="shared" si="2079"/>
        <v>0</v>
      </c>
      <c r="CK1349" s="146">
        <f t="shared" si="2080"/>
        <v>0</v>
      </c>
      <c r="CL1349" s="146">
        <f t="shared" si="2081"/>
        <v>0</v>
      </c>
      <c r="CM1349" s="146">
        <f t="shared" si="2082"/>
        <v>0</v>
      </c>
      <c r="CN1349" s="146">
        <f t="shared" si="2083"/>
        <v>0</v>
      </c>
      <c r="CO1349" s="146">
        <f t="shared" si="2084"/>
        <v>6</v>
      </c>
      <c r="CP1349" s="146">
        <f t="shared" si="2085"/>
        <v>6</v>
      </c>
      <c r="CQ1349" s="146">
        <f t="shared" si="2086"/>
        <v>6</v>
      </c>
      <c r="CR1349" s="146">
        <f t="shared" si="2087"/>
        <v>6</v>
      </c>
      <c r="CS1349" s="146">
        <f t="shared" si="2088"/>
        <v>6</v>
      </c>
      <c r="CT1349" s="146">
        <f t="shared" si="2089"/>
        <v>6</v>
      </c>
      <c r="CU1349" s="146">
        <f t="shared" si="2090"/>
        <v>6</v>
      </c>
      <c r="CV1349" s="146">
        <f t="shared" si="2091"/>
        <v>6</v>
      </c>
      <c r="CW1349" s="146">
        <f t="shared" si="2092"/>
        <v>6</v>
      </c>
      <c r="CX1349" s="146">
        <f t="shared" si="2093"/>
        <v>6</v>
      </c>
      <c r="CY1349" s="146">
        <f t="shared" si="2094"/>
        <v>6</v>
      </c>
      <c r="CZ1349" s="146">
        <f t="shared" si="2095"/>
        <v>6</v>
      </c>
      <c r="DA1349" s="146">
        <f t="shared" si="2096"/>
        <v>6</v>
      </c>
      <c r="DB1349" s="146">
        <f t="shared" si="2097"/>
        <v>6</v>
      </c>
      <c r="DC1349" s="146">
        <f t="shared" si="2098"/>
        <v>6</v>
      </c>
      <c r="DD1349" s="146">
        <f t="shared" si="2099"/>
        <v>0</v>
      </c>
      <c r="DE1349" s="146">
        <f t="shared" si="2100"/>
        <v>0</v>
      </c>
      <c r="DF1349" s="146">
        <f t="shared" si="2101"/>
        <v>0</v>
      </c>
      <c r="DG1349" s="146">
        <f t="shared" si="2102"/>
        <v>0</v>
      </c>
      <c r="DH1349" s="146">
        <f t="shared" si="2103"/>
        <v>0</v>
      </c>
      <c r="DI1349" s="146">
        <f t="shared" si="2104"/>
        <v>0</v>
      </c>
      <c r="DJ1349" s="146">
        <f t="shared" si="2105"/>
        <v>0</v>
      </c>
      <c r="DK1349" s="146">
        <f t="shared" si="2106"/>
        <v>0</v>
      </c>
      <c r="DL1349" s="146">
        <f t="shared" si="2107"/>
        <v>0</v>
      </c>
      <c r="DM1349" s="146">
        <f t="shared" si="2108"/>
        <v>0</v>
      </c>
      <c r="DN1349" s="64">
        <f t="shared" si="2138"/>
        <v>90</v>
      </c>
      <c r="DO1349" s="52" t="str">
        <f t="shared" si="2139"/>
        <v/>
      </c>
      <c r="DP1349" s="52" t="str">
        <f t="shared" si="2117"/>
        <v/>
      </c>
      <c r="DQ1349" s="53">
        <f t="shared" si="2118"/>
        <v>90</v>
      </c>
      <c r="DR1349" s="1">
        <f t="shared" si="2140"/>
        <v>2</v>
      </c>
      <c r="DS1349" s="168" t="e">
        <f>IF(AND(DR1349=#REF!,BL1349=#REF!),'Tiến độ'!D1349,"")</f>
        <v>#REF!</v>
      </c>
    </row>
    <row r="1350" spans="1:123" ht="11.25" customHeight="1">
      <c r="A1350" s="310" t="str">
        <f>IF(B1350="","",MAX($A$7:A1349)+1)</f>
        <v/>
      </c>
      <c r="B1350" s="313"/>
      <c r="C1350" s="91" t="s">
        <v>8</v>
      </c>
      <c r="D1350" s="92"/>
      <c r="E1350" s="93">
        <f>SUM(E1332:E1349)</f>
        <v>46</v>
      </c>
      <c r="F1350" s="131"/>
      <c r="G1350" s="132"/>
      <c r="H1350" s="133"/>
      <c r="I1350" s="134"/>
      <c r="J1350" s="30"/>
      <c r="K1350" s="96">
        <f t="shared" ref="K1350:AH1350" si="2150">SUM(K1332:K1349)</f>
        <v>0</v>
      </c>
      <c r="L1350" s="97">
        <f t="shared" si="2150"/>
        <v>0</v>
      </c>
      <c r="M1350" s="97">
        <f t="shared" si="2150"/>
        <v>0</v>
      </c>
      <c r="N1350" s="98">
        <f t="shared" si="2150"/>
        <v>0</v>
      </c>
      <c r="O1350" s="96">
        <f t="shared" si="2150"/>
        <v>0</v>
      </c>
      <c r="P1350" s="97">
        <f t="shared" si="2150"/>
        <v>0</v>
      </c>
      <c r="Q1350" s="97">
        <f t="shared" si="2150"/>
        <v>23</v>
      </c>
      <c r="R1350" s="98">
        <f t="shared" si="2150"/>
        <v>23</v>
      </c>
      <c r="S1350" s="96">
        <f t="shared" si="2150"/>
        <v>23</v>
      </c>
      <c r="T1350" s="97">
        <f t="shared" si="2150"/>
        <v>23</v>
      </c>
      <c r="U1350" s="97">
        <f t="shared" si="2150"/>
        <v>23</v>
      </c>
      <c r="V1350" s="97">
        <f t="shared" si="2150"/>
        <v>23</v>
      </c>
      <c r="W1350" s="98">
        <f t="shared" si="2150"/>
        <v>23</v>
      </c>
      <c r="X1350" s="96">
        <f t="shared" si="2150"/>
        <v>23</v>
      </c>
      <c r="Y1350" s="97">
        <f t="shared" si="2150"/>
        <v>23</v>
      </c>
      <c r="Z1350" s="97">
        <f t="shared" si="2150"/>
        <v>23</v>
      </c>
      <c r="AA1350" s="98">
        <f t="shared" si="2150"/>
        <v>23</v>
      </c>
      <c r="AB1350" s="96">
        <f t="shared" si="2150"/>
        <v>23</v>
      </c>
      <c r="AC1350" s="97">
        <f t="shared" si="2150"/>
        <v>23</v>
      </c>
      <c r="AD1350" s="97">
        <f t="shared" si="2150"/>
        <v>20</v>
      </c>
      <c r="AE1350" s="98">
        <f t="shared" si="2150"/>
        <v>20</v>
      </c>
      <c r="AF1350" s="96">
        <f t="shared" si="2150"/>
        <v>0</v>
      </c>
      <c r="AG1350" s="97">
        <f t="shared" si="2150"/>
        <v>0</v>
      </c>
      <c r="AH1350" s="97">
        <f t="shared" si="2150"/>
        <v>0</v>
      </c>
      <c r="AI1350" s="362"/>
      <c r="AJ1350" s="363"/>
      <c r="AK1350" s="96">
        <f t="shared" ref="AK1350:BD1350" si="2151">SUM(AK1332:AK1349)</f>
        <v>0</v>
      </c>
      <c r="AL1350" s="97">
        <f t="shared" si="2151"/>
        <v>33</v>
      </c>
      <c r="AM1350" s="97">
        <f t="shared" si="2151"/>
        <v>33</v>
      </c>
      <c r="AN1350" s="98">
        <f t="shared" si="2151"/>
        <v>33</v>
      </c>
      <c r="AO1350" s="96">
        <f t="shared" si="2151"/>
        <v>33</v>
      </c>
      <c r="AP1350" s="97">
        <f t="shared" si="2151"/>
        <v>33</v>
      </c>
      <c r="AQ1350" s="97">
        <f t="shared" si="2151"/>
        <v>33</v>
      </c>
      <c r="AR1350" s="98">
        <f t="shared" si="2151"/>
        <v>33</v>
      </c>
      <c r="AS1350" s="99">
        <f t="shared" si="2151"/>
        <v>33</v>
      </c>
      <c r="AT1350" s="97">
        <f t="shared" si="2151"/>
        <v>33</v>
      </c>
      <c r="AU1350" s="97">
        <f t="shared" si="2151"/>
        <v>33</v>
      </c>
      <c r="AV1350" s="100">
        <f t="shared" si="2151"/>
        <v>33</v>
      </c>
      <c r="AW1350" s="96">
        <f t="shared" si="2151"/>
        <v>33</v>
      </c>
      <c r="AX1350" s="97">
        <f t="shared" si="2151"/>
        <v>33</v>
      </c>
      <c r="AY1350" s="97">
        <f t="shared" si="2151"/>
        <v>30</v>
      </c>
      <c r="AZ1350" s="97">
        <f t="shared" si="2151"/>
        <v>30</v>
      </c>
      <c r="BA1350" s="98">
        <f t="shared" si="2151"/>
        <v>0</v>
      </c>
      <c r="BB1350" s="99">
        <f t="shared" si="2151"/>
        <v>0</v>
      </c>
      <c r="BC1350" s="97">
        <f t="shared" si="2151"/>
        <v>0</v>
      </c>
      <c r="BD1350" s="97">
        <f t="shared" si="2151"/>
        <v>0</v>
      </c>
      <c r="BE1350" s="321"/>
      <c r="BF1350" s="322"/>
      <c r="BG1350" s="322"/>
      <c r="BH1350" s="322"/>
      <c r="BI1350" s="322"/>
      <c r="BJ1350" s="323"/>
      <c r="BK1350" s="47"/>
      <c r="BL1350" s="47"/>
      <c r="BN1350" s="146">
        <f t="shared" si="2109"/>
        <v>0</v>
      </c>
      <c r="BO1350" s="146">
        <f t="shared" si="2058"/>
        <v>0</v>
      </c>
      <c r="BP1350" s="146">
        <f t="shared" si="2059"/>
        <v>0</v>
      </c>
      <c r="BQ1350" s="146">
        <f t="shared" si="2060"/>
        <v>0</v>
      </c>
      <c r="BR1350" s="146">
        <f t="shared" si="2061"/>
        <v>0</v>
      </c>
      <c r="BS1350" s="146">
        <f t="shared" si="2062"/>
        <v>0</v>
      </c>
      <c r="BT1350" s="146">
        <f t="shared" si="2063"/>
        <v>0</v>
      </c>
      <c r="BU1350" s="146">
        <f t="shared" si="2064"/>
        <v>0</v>
      </c>
      <c r="BV1350" s="146">
        <f t="shared" si="2065"/>
        <v>0</v>
      </c>
      <c r="BW1350" s="146">
        <f t="shared" si="2066"/>
        <v>0</v>
      </c>
      <c r="BX1350" s="146">
        <f t="shared" si="2067"/>
        <v>0</v>
      </c>
      <c r="BY1350" s="146">
        <f t="shared" si="2068"/>
        <v>0</v>
      </c>
      <c r="BZ1350" s="146">
        <f t="shared" si="2069"/>
        <v>0</v>
      </c>
      <c r="CA1350" s="146">
        <f t="shared" si="2070"/>
        <v>0</v>
      </c>
      <c r="CB1350" s="146">
        <f t="shared" si="2071"/>
        <v>0</v>
      </c>
      <c r="CC1350" s="146">
        <f t="shared" si="2072"/>
        <v>0</v>
      </c>
      <c r="CD1350" s="146">
        <f t="shared" si="2073"/>
        <v>0</v>
      </c>
      <c r="CE1350" s="146">
        <f t="shared" si="2074"/>
        <v>0</v>
      </c>
      <c r="CF1350" s="146">
        <f t="shared" si="2075"/>
        <v>0</v>
      </c>
      <c r="CG1350" s="146">
        <f t="shared" si="2076"/>
        <v>0</v>
      </c>
      <c r="CH1350" s="146">
        <f t="shared" si="2077"/>
        <v>0</v>
      </c>
      <c r="CI1350" s="146">
        <f t="shared" si="2078"/>
        <v>0</v>
      </c>
      <c r="CJ1350" s="146">
        <f t="shared" si="2079"/>
        <v>0</v>
      </c>
      <c r="CK1350" s="146">
        <f t="shared" si="2080"/>
        <v>0</v>
      </c>
      <c r="CL1350" s="146">
        <f t="shared" si="2081"/>
        <v>0</v>
      </c>
      <c r="CM1350" s="146">
        <f t="shared" si="2082"/>
        <v>0</v>
      </c>
      <c r="CN1350" s="146">
        <f t="shared" si="2083"/>
        <v>0</v>
      </c>
      <c r="CO1350" s="146">
        <f t="shared" si="2084"/>
        <v>0</v>
      </c>
      <c r="CP1350" s="146">
        <f t="shared" si="2085"/>
        <v>0</v>
      </c>
      <c r="CQ1350" s="146">
        <f t="shared" si="2086"/>
        <v>0</v>
      </c>
      <c r="CR1350" s="146">
        <f t="shared" si="2087"/>
        <v>0</v>
      </c>
      <c r="CS1350" s="146">
        <f t="shared" si="2088"/>
        <v>0</v>
      </c>
      <c r="CT1350" s="146">
        <f t="shared" si="2089"/>
        <v>0</v>
      </c>
      <c r="CU1350" s="146">
        <f t="shared" si="2090"/>
        <v>0</v>
      </c>
      <c r="CV1350" s="146">
        <f t="shared" si="2091"/>
        <v>0</v>
      </c>
      <c r="CW1350" s="146">
        <f t="shared" si="2092"/>
        <v>0</v>
      </c>
      <c r="CX1350" s="146">
        <f t="shared" si="2093"/>
        <v>0</v>
      </c>
      <c r="CY1350" s="146">
        <f t="shared" si="2094"/>
        <v>0</v>
      </c>
      <c r="CZ1350" s="146">
        <f t="shared" si="2095"/>
        <v>0</v>
      </c>
      <c r="DA1350" s="146">
        <f t="shared" si="2096"/>
        <v>0</v>
      </c>
      <c r="DB1350" s="146">
        <f t="shared" si="2097"/>
        <v>0</v>
      </c>
      <c r="DC1350" s="146">
        <f t="shared" si="2098"/>
        <v>0</v>
      </c>
      <c r="DD1350" s="146">
        <f t="shared" si="2099"/>
        <v>0</v>
      </c>
      <c r="DE1350" s="146">
        <f t="shared" si="2100"/>
        <v>0</v>
      </c>
      <c r="DF1350" s="146">
        <f t="shared" si="2101"/>
        <v>0</v>
      </c>
      <c r="DG1350" s="146">
        <f t="shared" si="2102"/>
        <v>0</v>
      </c>
      <c r="DH1350" s="146">
        <f t="shared" si="2103"/>
        <v>0</v>
      </c>
      <c r="DI1350" s="146">
        <f t="shared" si="2104"/>
        <v>0</v>
      </c>
      <c r="DJ1350" s="146">
        <f t="shared" si="2105"/>
        <v>0</v>
      </c>
      <c r="DK1350" s="146">
        <f t="shared" si="2106"/>
        <v>0</v>
      </c>
      <c r="DL1350" s="146">
        <f t="shared" si="2107"/>
        <v>0</v>
      </c>
      <c r="DM1350" s="146">
        <f t="shared" si="2108"/>
        <v>0</v>
      </c>
      <c r="DN1350" s="54"/>
      <c r="DO1350" s="55"/>
      <c r="DP1350" s="55"/>
      <c r="DQ1350" s="56"/>
      <c r="DS1350" s="168" t="e">
        <f>IF(AND(DR1350=#REF!,BL1350=#REF!),'Tiến độ'!D1350,"")</f>
        <v>#REF!</v>
      </c>
    </row>
    <row r="1351" spans="1:123" ht="11.25" customHeight="1">
      <c r="A1351" s="308">
        <f>IF(B1351="","",MAX($A$7:A1350)+1)</f>
        <v>88</v>
      </c>
      <c r="B1351" s="311" t="s">
        <v>1006</v>
      </c>
      <c r="C1351" s="255" t="s">
        <v>1025</v>
      </c>
      <c r="D1351" s="68" t="s">
        <v>1011</v>
      </c>
      <c r="E1351" s="69">
        <v>2</v>
      </c>
      <c r="F1351" s="70">
        <v>39</v>
      </c>
      <c r="G1351" s="71"/>
      <c r="H1351" s="72">
        <v>2</v>
      </c>
      <c r="I1351" s="73"/>
      <c r="J1351" s="24"/>
      <c r="K1351" s="74"/>
      <c r="L1351" s="75"/>
      <c r="M1351" s="75"/>
      <c r="N1351" s="76" t="s">
        <v>874</v>
      </c>
      <c r="O1351" s="74" t="s">
        <v>987</v>
      </c>
      <c r="P1351" s="75" t="s">
        <v>987</v>
      </c>
      <c r="Q1351" s="75">
        <v>7</v>
      </c>
      <c r="R1351" s="76">
        <v>7</v>
      </c>
      <c r="S1351" s="74">
        <v>7</v>
      </c>
      <c r="T1351" s="75">
        <v>7</v>
      </c>
      <c r="U1351" s="75">
        <v>7</v>
      </c>
      <c r="V1351" s="75">
        <v>4</v>
      </c>
      <c r="W1351" s="76"/>
      <c r="X1351" s="74"/>
      <c r="Y1351" s="75"/>
      <c r="Z1351" s="75"/>
      <c r="AA1351" s="76"/>
      <c r="AB1351" s="74"/>
      <c r="AC1351" s="75"/>
      <c r="AD1351" s="75"/>
      <c r="AE1351" s="76"/>
      <c r="AF1351" s="74" t="s">
        <v>163</v>
      </c>
      <c r="AG1351" s="75" t="s">
        <v>163</v>
      </c>
      <c r="AH1351" s="75" t="s">
        <v>163</v>
      </c>
      <c r="AI1351" s="362"/>
      <c r="AJ1351" s="363"/>
      <c r="AK1351" s="74" t="s">
        <v>166</v>
      </c>
      <c r="AL1351" s="75"/>
      <c r="AM1351" s="75"/>
      <c r="AN1351" s="76"/>
      <c r="AO1351" s="74"/>
      <c r="AP1351" s="75"/>
      <c r="AQ1351" s="75"/>
      <c r="AR1351" s="76"/>
      <c r="AS1351" s="77"/>
      <c r="AT1351" s="75"/>
      <c r="AU1351" s="75"/>
      <c r="AV1351" s="78"/>
      <c r="AW1351" s="74"/>
      <c r="AX1351" s="75"/>
      <c r="AY1351" s="75"/>
      <c r="AZ1351" s="75"/>
      <c r="BA1351" s="76"/>
      <c r="BB1351" s="77"/>
      <c r="BC1351" s="75"/>
      <c r="BD1351" s="75"/>
      <c r="BE1351" s="321"/>
      <c r="BF1351" s="322"/>
      <c r="BG1351" s="322"/>
      <c r="BH1351" s="322"/>
      <c r="BI1351" s="322"/>
      <c r="BJ1351" s="323"/>
      <c r="BK1351" s="45" t="s">
        <v>1077</v>
      </c>
      <c r="BL1351" s="45" t="s">
        <v>56</v>
      </c>
      <c r="BN1351" s="146">
        <f t="shared" si="2109"/>
        <v>0</v>
      </c>
      <c r="BO1351" s="146">
        <f t="shared" ref="BO1351:BO1414" si="2152">IF(ISERROR(L1351-0)=TRUE,0,$H1351*L1351)</f>
        <v>0</v>
      </c>
      <c r="BP1351" s="146">
        <f t="shared" ref="BP1351:BP1414" si="2153">IF(ISERROR(M1351-0)=TRUE,0,$H1351*M1351)</f>
        <v>0</v>
      </c>
      <c r="BQ1351" s="146">
        <f t="shared" ref="BQ1351:BQ1414" si="2154">IF(ISERROR(N1351-0)=TRUE,0,$H1351*N1351)</f>
        <v>0</v>
      </c>
      <c r="BR1351" s="146">
        <f t="shared" ref="BR1351:BR1414" si="2155">IF(ISERROR(O1351-0)=TRUE,0,$H1351*O1351)</f>
        <v>0</v>
      </c>
      <c r="BS1351" s="146">
        <f t="shared" ref="BS1351:BS1414" si="2156">IF(ISERROR(P1351-0)=TRUE,0,$H1351*P1351)</f>
        <v>0</v>
      </c>
      <c r="BT1351" s="146">
        <f t="shared" ref="BT1351:BT1414" si="2157">IF(ISERROR(Q1351-0)=TRUE,0,$H1351*Q1351)</f>
        <v>14</v>
      </c>
      <c r="BU1351" s="146">
        <f t="shared" ref="BU1351:BU1414" si="2158">IF(ISERROR(R1351-0)=TRUE,0,$H1351*R1351)</f>
        <v>14</v>
      </c>
      <c r="BV1351" s="146">
        <f t="shared" ref="BV1351:BV1414" si="2159">IF(ISERROR(S1351-0)=TRUE,0,$H1351*S1351)</f>
        <v>14</v>
      </c>
      <c r="BW1351" s="146">
        <f t="shared" ref="BW1351:BW1414" si="2160">IF(ISERROR(T1351-0)=TRUE,0,$H1351*T1351)</f>
        <v>14</v>
      </c>
      <c r="BX1351" s="146">
        <f t="shared" ref="BX1351:BX1414" si="2161">IF(ISERROR(U1351-0)=TRUE,0,$H1351*U1351)</f>
        <v>14</v>
      </c>
      <c r="BY1351" s="146">
        <f t="shared" ref="BY1351:BY1414" si="2162">IF(ISERROR(V1351-0)=TRUE,0,$H1351*V1351)</f>
        <v>8</v>
      </c>
      <c r="BZ1351" s="146">
        <f t="shared" ref="BZ1351:BZ1414" si="2163">IF(ISERROR(W1351-0)=TRUE,0,$H1351*W1351)</f>
        <v>0</v>
      </c>
      <c r="CA1351" s="146">
        <f t="shared" ref="CA1351:CA1414" si="2164">IF(ISERROR(X1351-0)=TRUE,0,$H1351*X1351)</f>
        <v>0</v>
      </c>
      <c r="CB1351" s="146">
        <f t="shared" ref="CB1351:CB1414" si="2165">IF(ISERROR(Y1351-0)=TRUE,0,$H1351*Y1351)</f>
        <v>0</v>
      </c>
      <c r="CC1351" s="146">
        <f t="shared" ref="CC1351:CC1414" si="2166">IF(ISERROR(Z1351-0)=TRUE,0,$H1351*Z1351)</f>
        <v>0</v>
      </c>
      <c r="CD1351" s="146">
        <f t="shared" ref="CD1351:CD1414" si="2167">IF(ISERROR(AA1351-0)=TRUE,0,$H1351*AA1351)</f>
        <v>0</v>
      </c>
      <c r="CE1351" s="146">
        <f t="shared" ref="CE1351:CE1414" si="2168">IF(ISERROR(AB1351-0)=TRUE,0,$H1351*AB1351)</f>
        <v>0</v>
      </c>
      <c r="CF1351" s="146">
        <f t="shared" ref="CF1351:CF1414" si="2169">IF(ISERROR(AC1351-0)=TRUE,0,$H1351*AC1351)</f>
        <v>0</v>
      </c>
      <c r="CG1351" s="146">
        <f t="shared" ref="CG1351:CG1414" si="2170">IF(ISERROR(AD1351-0)=TRUE,0,$H1351*AD1351)</f>
        <v>0</v>
      </c>
      <c r="CH1351" s="146">
        <f t="shared" ref="CH1351:CH1414" si="2171">IF(ISERROR(AE1351-0)=TRUE,0,$H1351*AE1351)</f>
        <v>0</v>
      </c>
      <c r="CI1351" s="146">
        <f t="shared" ref="CI1351:CI1414" si="2172">IF(ISERROR(AF1351-0)=TRUE,0,$H1351*AF1351)</f>
        <v>0</v>
      </c>
      <c r="CJ1351" s="146">
        <f t="shared" ref="CJ1351:CJ1414" si="2173">IF(ISERROR(AG1351-0)=TRUE,0,$H1351*AG1351)</f>
        <v>0</v>
      </c>
      <c r="CK1351" s="146">
        <f t="shared" ref="CK1351:CK1414" si="2174">IF(ISERROR(AH1351-0)=TRUE,0,$H1351*AH1351)</f>
        <v>0</v>
      </c>
      <c r="CL1351" s="146">
        <f t="shared" ref="CL1351:CL1414" si="2175">IF(ISERROR(AI1351-0)=TRUE,0,$H1351*AI1351)</f>
        <v>0</v>
      </c>
      <c r="CM1351" s="146">
        <f t="shared" ref="CM1351:CM1414" si="2176">IF(ISERROR(AJ1351-0)=TRUE,0,$H1351*AJ1351)</f>
        <v>0</v>
      </c>
      <c r="CN1351" s="146">
        <f t="shared" ref="CN1351:CN1414" si="2177">IF(ISERROR(AK1351-0)=TRUE,0,$H1351*AK1351)</f>
        <v>0</v>
      </c>
      <c r="CO1351" s="146">
        <f t="shared" ref="CO1351:CO1414" si="2178">IF(ISERROR(AL1351-0)=TRUE,0,$H1351*AL1351)</f>
        <v>0</v>
      </c>
      <c r="CP1351" s="146">
        <f t="shared" ref="CP1351:CP1414" si="2179">IF(ISERROR(AM1351-0)=TRUE,0,$H1351*AM1351)</f>
        <v>0</v>
      </c>
      <c r="CQ1351" s="146">
        <f t="shared" ref="CQ1351:CQ1414" si="2180">IF(ISERROR(AN1351-0)=TRUE,0,$H1351*AN1351)</f>
        <v>0</v>
      </c>
      <c r="CR1351" s="146">
        <f t="shared" ref="CR1351:CR1414" si="2181">IF(ISERROR(AO1351-0)=TRUE,0,$H1351*AO1351)</f>
        <v>0</v>
      </c>
      <c r="CS1351" s="146">
        <f t="shared" ref="CS1351:CS1414" si="2182">IF(ISERROR(AP1351-0)=TRUE,0,$H1351*AP1351)</f>
        <v>0</v>
      </c>
      <c r="CT1351" s="146">
        <f t="shared" ref="CT1351:CT1414" si="2183">IF(ISERROR(AQ1351-0)=TRUE,0,$H1351*AQ1351)</f>
        <v>0</v>
      </c>
      <c r="CU1351" s="146">
        <f t="shared" ref="CU1351:CU1414" si="2184">IF(ISERROR(AR1351-0)=TRUE,0,$H1351*AR1351)</f>
        <v>0</v>
      </c>
      <c r="CV1351" s="146">
        <f t="shared" ref="CV1351:CV1414" si="2185">IF(ISERROR(AS1351-0)=TRUE,0,$H1351*AS1351)</f>
        <v>0</v>
      </c>
      <c r="CW1351" s="146">
        <f t="shared" ref="CW1351:CW1414" si="2186">IF(ISERROR(AT1351-0)=TRUE,0,$H1351*AT1351)</f>
        <v>0</v>
      </c>
      <c r="CX1351" s="146">
        <f t="shared" ref="CX1351:CX1414" si="2187">IF(ISERROR(AU1351-0)=TRUE,0,$H1351*AU1351)</f>
        <v>0</v>
      </c>
      <c r="CY1351" s="146">
        <f t="shared" ref="CY1351:CY1414" si="2188">IF(ISERROR(AV1351-0)=TRUE,0,$H1351*AV1351)</f>
        <v>0</v>
      </c>
      <c r="CZ1351" s="146">
        <f t="shared" ref="CZ1351:CZ1414" si="2189">IF(ISERROR(AW1351-0)=TRUE,0,$H1351*AW1351)</f>
        <v>0</v>
      </c>
      <c r="DA1351" s="146">
        <f t="shared" ref="DA1351:DA1414" si="2190">IF(ISERROR(AX1351-0)=TRUE,0,$H1351*AX1351)</f>
        <v>0</v>
      </c>
      <c r="DB1351" s="146">
        <f t="shared" ref="DB1351:DB1414" si="2191">IF(ISERROR(AY1351-0)=TRUE,0,$H1351*AY1351)</f>
        <v>0</v>
      </c>
      <c r="DC1351" s="146">
        <f t="shared" ref="DC1351:DC1414" si="2192">IF(ISERROR(AZ1351-0)=TRUE,0,$H1351*AZ1351)</f>
        <v>0</v>
      </c>
      <c r="DD1351" s="146">
        <f t="shared" ref="DD1351:DD1414" si="2193">IF(ISERROR(BA1351-0)=TRUE,0,$H1351*BA1351)</f>
        <v>0</v>
      </c>
      <c r="DE1351" s="146">
        <f t="shared" ref="DE1351:DE1414" si="2194">IF(ISERROR(BB1351-0)=TRUE,0,$H1351*BB1351)</f>
        <v>0</v>
      </c>
      <c r="DF1351" s="146">
        <f t="shared" ref="DF1351:DF1414" si="2195">IF(ISERROR(BC1351-0)=TRUE,0,$H1351*BC1351)</f>
        <v>0</v>
      </c>
      <c r="DG1351" s="146">
        <f t="shared" ref="DG1351:DG1414" si="2196">IF(ISERROR(BD1351-0)=TRUE,0,$H1351*BD1351)</f>
        <v>0</v>
      </c>
      <c r="DH1351" s="146">
        <f t="shared" ref="DH1351:DH1414" si="2197">IF(ISERROR(BE1351-0)=TRUE,0,$H1351*BE1351)</f>
        <v>0</v>
      </c>
      <c r="DI1351" s="146">
        <f t="shared" ref="DI1351:DI1414" si="2198">IF(ISERROR(BF1351-0)=TRUE,0,$H1351*BF1351)</f>
        <v>0</v>
      </c>
      <c r="DJ1351" s="146">
        <f t="shared" ref="DJ1351:DJ1414" si="2199">IF(ISERROR(BG1351-0)=TRUE,0,$H1351*BG1351)</f>
        <v>0</v>
      </c>
      <c r="DK1351" s="146">
        <f t="shared" ref="DK1351:DK1414" si="2200">IF(ISERROR(BH1351-0)=TRUE,0,$H1351*BH1351)</f>
        <v>0</v>
      </c>
      <c r="DL1351" s="146">
        <f t="shared" ref="DL1351:DL1414" si="2201">IF(ISERROR(BI1351-0)=TRUE,0,$H1351*BI1351)</f>
        <v>0</v>
      </c>
      <c r="DM1351" s="146">
        <f t="shared" ref="DM1351:DM1414" si="2202">IF(ISERROR(BJ1351-0)=TRUE,0,$H1351*BJ1351)</f>
        <v>0</v>
      </c>
      <c r="DN1351" s="63">
        <f t="shared" ref="DN1351:DN1368" si="2203">F1351*H1351</f>
        <v>78</v>
      </c>
      <c r="DO1351" s="50">
        <f t="shared" ref="DO1351:DO1368" si="2204">IF(COUNTA(K1351:AC1351)&gt;0,DN1351,"")</f>
        <v>78</v>
      </c>
      <c r="DP1351" s="50" t="str">
        <f t="shared" si="2117"/>
        <v/>
      </c>
      <c r="DQ1351" s="51" t="str">
        <f t="shared" si="2118"/>
        <v/>
      </c>
      <c r="DR1351" s="1">
        <f t="shared" ref="DR1351:DR1368" si="2205">IF(DQ1351="",1,2)</f>
        <v>1</v>
      </c>
      <c r="DS1351" s="168" t="e">
        <f>IF(AND(DR1351=#REF!,BL1351=#REF!),'Tiến độ'!D1351,"")</f>
        <v>#REF!</v>
      </c>
    </row>
    <row r="1352" spans="1:123" ht="11.25" customHeight="1">
      <c r="A1352" s="309" t="str">
        <f>IF(B1352="","",MAX($A$7:A1351)+1)</f>
        <v/>
      </c>
      <c r="B1352" s="312"/>
      <c r="C1352" s="254" t="s">
        <v>784</v>
      </c>
      <c r="D1352" s="102" t="s">
        <v>442</v>
      </c>
      <c r="E1352" s="103">
        <v>3</v>
      </c>
      <c r="F1352" s="104">
        <v>60</v>
      </c>
      <c r="G1352" s="105"/>
      <c r="H1352" s="106">
        <f>H1351</f>
        <v>2</v>
      </c>
      <c r="I1352" s="107">
        <f>I1351</f>
        <v>0</v>
      </c>
      <c r="J1352" s="28"/>
      <c r="K1352" s="108"/>
      <c r="L1352" s="109"/>
      <c r="M1352" s="109"/>
      <c r="N1352" s="110"/>
      <c r="O1352" s="108"/>
      <c r="P1352" s="109"/>
      <c r="Q1352" s="109"/>
      <c r="R1352" s="110"/>
      <c r="S1352" s="108"/>
      <c r="T1352" s="109"/>
      <c r="U1352" s="109"/>
      <c r="V1352" s="109">
        <v>6</v>
      </c>
      <c r="W1352" s="110">
        <v>6</v>
      </c>
      <c r="X1352" s="108">
        <v>6</v>
      </c>
      <c r="Y1352" s="109">
        <v>6</v>
      </c>
      <c r="Z1352" s="109">
        <v>6</v>
      </c>
      <c r="AA1352" s="110">
        <v>6</v>
      </c>
      <c r="AB1352" s="108">
        <v>6</v>
      </c>
      <c r="AC1352" s="109">
        <v>6</v>
      </c>
      <c r="AD1352" s="109">
        <v>6</v>
      </c>
      <c r="AE1352" s="110">
        <v>6</v>
      </c>
      <c r="AF1352" s="108" t="s">
        <v>163</v>
      </c>
      <c r="AG1352" s="109" t="s">
        <v>163</v>
      </c>
      <c r="AH1352" s="109" t="s">
        <v>163</v>
      </c>
      <c r="AI1352" s="362"/>
      <c r="AJ1352" s="363"/>
      <c r="AK1352" s="108" t="s">
        <v>166</v>
      </c>
      <c r="AL1352" s="109"/>
      <c r="AM1352" s="109"/>
      <c r="AN1352" s="110"/>
      <c r="AO1352" s="108"/>
      <c r="AP1352" s="109"/>
      <c r="AQ1352" s="109"/>
      <c r="AR1352" s="110"/>
      <c r="AS1352" s="111"/>
      <c r="AT1352" s="109"/>
      <c r="AU1352" s="109"/>
      <c r="AV1352" s="112"/>
      <c r="AW1352" s="108"/>
      <c r="AX1352" s="109"/>
      <c r="AY1352" s="109"/>
      <c r="AZ1352" s="109"/>
      <c r="BA1352" s="110"/>
      <c r="BB1352" s="111"/>
      <c r="BC1352" s="109"/>
      <c r="BD1352" s="109"/>
      <c r="BE1352" s="321"/>
      <c r="BF1352" s="322"/>
      <c r="BG1352" s="322"/>
      <c r="BH1352" s="322"/>
      <c r="BI1352" s="322"/>
      <c r="BJ1352" s="323"/>
      <c r="BK1352" s="48" t="s">
        <v>1077</v>
      </c>
      <c r="BL1352" s="48" t="s">
        <v>56</v>
      </c>
      <c r="BN1352" s="146">
        <f t="shared" ref="BN1352:BN1415" si="2206">IF(ISERROR(K1352-0)=TRUE,0,$H1352*K1352)</f>
        <v>0</v>
      </c>
      <c r="BO1352" s="146">
        <f t="shared" si="2152"/>
        <v>0</v>
      </c>
      <c r="BP1352" s="146">
        <f t="shared" si="2153"/>
        <v>0</v>
      </c>
      <c r="BQ1352" s="146">
        <f t="shared" si="2154"/>
        <v>0</v>
      </c>
      <c r="BR1352" s="146">
        <f t="shared" si="2155"/>
        <v>0</v>
      </c>
      <c r="BS1352" s="146">
        <f t="shared" si="2156"/>
        <v>0</v>
      </c>
      <c r="BT1352" s="146">
        <f t="shared" si="2157"/>
        <v>0</v>
      </c>
      <c r="BU1352" s="146">
        <f t="shared" si="2158"/>
        <v>0</v>
      </c>
      <c r="BV1352" s="146">
        <f t="shared" si="2159"/>
        <v>0</v>
      </c>
      <c r="BW1352" s="146">
        <f t="shared" si="2160"/>
        <v>0</v>
      </c>
      <c r="BX1352" s="146">
        <f t="shared" si="2161"/>
        <v>0</v>
      </c>
      <c r="BY1352" s="146">
        <f t="shared" si="2162"/>
        <v>12</v>
      </c>
      <c r="BZ1352" s="146">
        <f t="shared" si="2163"/>
        <v>12</v>
      </c>
      <c r="CA1352" s="146">
        <f t="shared" si="2164"/>
        <v>12</v>
      </c>
      <c r="CB1352" s="146">
        <f t="shared" si="2165"/>
        <v>12</v>
      </c>
      <c r="CC1352" s="146">
        <f t="shared" si="2166"/>
        <v>12</v>
      </c>
      <c r="CD1352" s="146">
        <f t="shared" si="2167"/>
        <v>12</v>
      </c>
      <c r="CE1352" s="146">
        <f t="shared" si="2168"/>
        <v>12</v>
      </c>
      <c r="CF1352" s="146">
        <f t="shared" si="2169"/>
        <v>12</v>
      </c>
      <c r="CG1352" s="146">
        <f t="shared" si="2170"/>
        <v>12</v>
      </c>
      <c r="CH1352" s="146">
        <f t="shared" si="2171"/>
        <v>12</v>
      </c>
      <c r="CI1352" s="146">
        <f t="shared" si="2172"/>
        <v>0</v>
      </c>
      <c r="CJ1352" s="146">
        <f t="shared" si="2173"/>
        <v>0</v>
      </c>
      <c r="CK1352" s="146">
        <f t="shared" si="2174"/>
        <v>0</v>
      </c>
      <c r="CL1352" s="146">
        <f t="shared" si="2175"/>
        <v>0</v>
      </c>
      <c r="CM1352" s="146">
        <f t="shared" si="2176"/>
        <v>0</v>
      </c>
      <c r="CN1352" s="146">
        <f t="shared" si="2177"/>
        <v>0</v>
      </c>
      <c r="CO1352" s="146">
        <f t="shared" si="2178"/>
        <v>0</v>
      </c>
      <c r="CP1352" s="146">
        <f t="shared" si="2179"/>
        <v>0</v>
      </c>
      <c r="CQ1352" s="146">
        <f t="shared" si="2180"/>
        <v>0</v>
      </c>
      <c r="CR1352" s="146">
        <f t="shared" si="2181"/>
        <v>0</v>
      </c>
      <c r="CS1352" s="146">
        <f t="shared" si="2182"/>
        <v>0</v>
      </c>
      <c r="CT1352" s="146">
        <f t="shared" si="2183"/>
        <v>0</v>
      </c>
      <c r="CU1352" s="146">
        <f t="shared" si="2184"/>
        <v>0</v>
      </c>
      <c r="CV1352" s="146">
        <f t="shared" si="2185"/>
        <v>0</v>
      </c>
      <c r="CW1352" s="146">
        <f t="shared" si="2186"/>
        <v>0</v>
      </c>
      <c r="CX1352" s="146">
        <f t="shared" si="2187"/>
        <v>0</v>
      </c>
      <c r="CY1352" s="146">
        <f t="shared" si="2188"/>
        <v>0</v>
      </c>
      <c r="CZ1352" s="146">
        <f t="shared" si="2189"/>
        <v>0</v>
      </c>
      <c r="DA1352" s="146">
        <f t="shared" si="2190"/>
        <v>0</v>
      </c>
      <c r="DB1352" s="146">
        <f t="shared" si="2191"/>
        <v>0</v>
      </c>
      <c r="DC1352" s="146">
        <f t="shared" si="2192"/>
        <v>0</v>
      </c>
      <c r="DD1352" s="146">
        <f t="shared" si="2193"/>
        <v>0</v>
      </c>
      <c r="DE1352" s="146">
        <f t="shared" si="2194"/>
        <v>0</v>
      </c>
      <c r="DF1352" s="146">
        <f t="shared" si="2195"/>
        <v>0</v>
      </c>
      <c r="DG1352" s="146">
        <f t="shared" si="2196"/>
        <v>0</v>
      </c>
      <c r="DH1352" s="146">
        <f t="shared" si="2197"/>
        <v>0</v>
      </c>
      <c r="DI1352" s="146">
        <f t="shared" si="2198"/>
        <v>0</v>
      </c>
      <c r="DJ1352" s="146">
        <f t="shared" si="2199"/>
        <v>0</v>
      </c>
      <c r="DK1352" s="146">
        <f t="shared" si="2200"/>
        <v>0</v>
      </c>
      <c r="DL1352" s="146">
        <f t="shared" si="2201"/>
        <v>0</v>
      </c>
      <c r="DM1352" s="146">
        <f t="shared" si="2202"/>
        <v>0</v>
      </c>
      <c r="DN1352" s="65">
        <f t="shared" si="2203"/>
        <v>120</v>
      </c>
      <c r="DO1352" s="57">
        <f t="shared" si="2204"/>
        <v>120</v>
      </c>
      <c r="DP1352" s="57" t="str">
        <f t="shared" si="2117"/>
        <v/>
      </c>
      <c r="DQ1352" s="58" t="str">
        <f t="shared" si="2118"/>
        <v/>
      </c>
      <c r="DR1352" s="1">
        <f t="shared" si="2205"/>
        <v>1</v>
      </c>
      <c r="DS1352" s="168" t="e">
        <f>IF(AND(DR1352=#REF!,BL1352=#REF!),'Tiến độ'!D1352,"")</f>
        <v>#REF!</v>
      </c>
    </row>
    <row r="1353" spans="1:123" ht="11.25" customHeight="1">
      <c r="A1353" s="309" t="str">
        <f>IF(B1353="","",MAX($A$7:A1352)+1)</f>
        <v/>
      </c>
      <c r="B1353" s="312"/>
      <c r="C1353" s="254" t="s">
        <v>573</v>
      </c>
      <c r="D1353" s="102" t="s">
        <v>574</v>
      </c>
      <c r="E1353" s="103">
        <v>2</v>
      </c>
      <c r="F1353" s="104">
        <v>30</v>
      </c>
      <c r="G1353" s="105"/>
      <c r="H1353" s="106">
        <f t="shared" ref="H1353:H1355" si="2207">H1352</f>
        <v>2</v>
      </c>
      <c r="I1353" s="107">
        <f t="shared" ref="I1353:I1355" si="2208">I1352</f>
        <v>0</v>
      </c>
      <c r="J1353" s="28"/>
      <c r="K1353" s="108"/>
      <c r="L1353" s="109"/>
      <c r="M1353" s="109"/>
      <c r="N1353" s="110"/>
      <c r="O1353" s="108"/>
      <c r="P1353" s="109"/>
      <c r="Q1353" s="109">
        <v>2</v>
      </c>
      <c r="R1353" s="110">
        <v>2</v>
      </c>
      <c r="S1353" s="108">
        <v>2</v>
      </c>
      <c r="T1353" s="109">
        <v>2</v>
      </c>
      <c r="U1353" s="109">
        <v>2</v>
      </c>
      <c r="V1353" s="109">
        <v>2</v>
      </c>
      <c r="W1353" s="110">
        <v>2</v>
      </c>
      <c r="X1353" s="108">
        <v>2</v>
      </c>
      <c r="Y1353" s="109">
        <v>2</v>
      </c>
      <c r="Z1353" s="109">
        <v>2</v>
      </c>
      <c r="AA1353" s="110">
        <v>2</v>
      </c>
      <c r="AB1353" s="108">
        <v>2</v>
      </c>
      <c r="AC1353" s="109">
        <v>2</v>
      </c>
      <c r="AD1353" s="109">
        <v>2</v>
      </c>
      <c r="AE1353" s="110">
        <v>2</v>
      </c>
      <c r="AF1353" s="108" t="s">
        <v>163</v>
      </c>
      <c r="AG1353" s="109" t="s">
        <v>163</v>
      </c>
      <c r="AH1353" s="109" t="s">
        <v>163</v>
      </c>
      <c r="AI1353" s="362"/>
      <c r="AJ1353" s="363"/>
      <c r="AK1353" s="108" t="s">
        <v>166</v>
      </c>
      <c r="AL1353" s="109"/>
      <c r="AM1353" s="109"/>
      <c r="AN1353" s="110"/>
      <c r="AO1353" s="108"/>
      <c r="AP1353" s="109"/>
      <c r="AQ1353" s="109"/>
      <c r="AR1353" s="110"/>
      <c r="AS1353" s="111"/>
      <c r="AT1353" s="109"/>
      <c r="AU1353" s="109"/>
      <c r="AV1353" s="112"/>
      <c r="AW1353" s="108"/>
      <c r="AX1353" s="109"/>
      <c r="AY1353" s="109"/>
      <c r="AZ1353" s="109"/>
      <c r="BA1353" s="110"/>
      <c r="BB1353" s="111"/>
      <c r="BC1353" s="109"/>
      <c r="BD1353" s="109"/>
      <c r="BE1353" s="321"/>
      <c r="BF1353" s="322"/>
      <c r="BG1353" s="322"/>
      <c r="BH1353" s="322"/>
      <c r="BI1353" s="322"/>
      <c r="BJ1353" s="323"/>
      <c r="BK1353" s="48" t="s">
        <v>1077</v>
      </c>
      <c r="BL1353" s="48" t="s">
        <v>58</v>
      </c>
      <c r="BN1353" s="146">
        <f t="shared" si="2206"/>
        <v>0</v>
      </c>
      <c r="BO1353" s="146">
        <f t="shared" si="2152"/>
        <v>0</v>
      </c>
      <c r="BP1353" s="146">
        <f t="shared" si="2153"/>
        <v>0</v>
      </c>
      <c r="BQ1353" s="146">
        <f t="shared" si="2154"/>
        <v>0</v>
      </c>
      <c r="BR1353" s="146">
        <f t="shared" si="2155"/>
        <v>0</v>
      </c>
      <c r="BS1353" s="146">
        <f t="shared" si="2156"/>
        <v>0</v>
      </c>
      <c r="BT1353" s="146">
        <f t="shared" si="2157"/>
        <v>4</v>
      </c>
      <c r="BU1353" s="146">
        <f t="shared" si="2158"/>
        <v>4</v>
      </c>
      <c r="BV1353" s="146">
        <f t="shared" si="2159"/>
        <v>4</v>
      </c>
      <c r="BW1353" s="146">
        <f t="shared" si="2160"/>
        <v>4</v>
      </c>
      <c r="BX1353" s="146">
        <f t="shared" si="2161"/>
        <v>4</v>
      </c>
      <c r="BY1353" s="146">
        <f t="shared" si="2162"/>
        <v>4</v>
      </c>
      <c r="BZ1353" s="146">
        <f t="shared" si="2163"/>
        <v>4</v>
      </c>
      <c r="CA1353" s="146">
        <f t="shared" si="2164"/>
        <v>4</v>
      </c>
      <c r="CB1353" s="146">
        <f t="shared" si="2165"/>
        <v>4</v>
      </c>
      <c r="CC1353" s="146">
        <f t="shared" si="2166"/>
        <v>4</v>
      </c>
      <c r="CD1353" s="146">
        <f t="shared" si="2167"/>
        <v>4</v>
      </c>
      <c r="CE1353" s="146">
        <f t="shared" si="2168"/>
        <v>4</v>
      </c>
      <c r="CF1353" s="146">
        <f t="shared" si="2169"/>
        <v>4</v>
      </c>
      <c r="CG1353" s="146">
        <f t="shared" si="2170"/>
        <v>4</v>
      </c>
      <c r="CH1353" s="146">
        <f t="shared" si="2171"/>
        <v>4</v>
      </c>
      <c r="CI1353" s="146">
        <f t="shared" si="2172"/>
        <v>0</v>
      </c>
      <c r="CJ1353" s="146">
        <f t="shared" si="2173"/>
        <v>0</v>
      </c>
      <c r="CK1353" s="146">
        <f t="shared" si="2174"/>
        <v>0</v>
      </c>
      <c r="CL1353" s="146">
        <f t="shared" si="2175"/>
        <v>0</v>
      </c>
      <c r="CM1353" s="146">
        <f t="shared" si="2176"/>
        <v>0</v>
      </c>
      <c r="CN1353" s="146">
        <f t="shared" si="2177"/>
        <v>0</v>
      </c>
      <c r="CO1353" s="146">
        <f t="shared" si="2178"/>
        <v>0</v>
      </c>
      <c r="CP1353" s="146">
        <f t="shared" si="2179"/>
        <v>0</v>
      </c>
      <c r="CQ1353" s="146">
        <f t="shared" si="2180"/>
        <v>0</v>
      </c>
      <c r="CR1353" s="146">
        <f t="shared" si="2181"/>
        <v>0</v>
      </c>
      <c r="CS1353" s="146">
        <f t="shared" si="2182"/>
        <v>0</v>
      </c>
      <c r="CT1353" s="146">
        <f t="shared" si="2183"/>
        <v>0</v>
      </c>
      <c r="CU1353" s="146">
        <f t="shared" si="2184"/>
        <v>0</v>
      </c>
      <c r="CV1353" s="146">
        <f t="shared" si="2185"/>
        <v>0</v>
      </c>
      <c r="CW1353" s="146">
        <f t="shared" si="2186"/>
        <v>0</v>
      </c>
      <c r="CX1353" s="146">
        <f t="shared" si="2187"/>
        <v>0</v>
      </c>
      <c r="CY1353" s="146">
        <f t="shared" si="2188"/>
        <v>0</v>
      </c>
      <c r="CZ1353" s="146">
        <f t="shared" si="2189"/>
        <v>0</v>
      </c>
      <c r="DA1353" s="146">
        <f t="shared" si="2190"/>
        <v>0</v>
      </c>
      <c r="DB1353" s="146">
        <f t="shared" si="2191"/>
        <v>0</v>
      </c>
      <c r="DC1353" s="146">
        <f t="shared" si="2192"/>
        <v>0</v>
      </c>
      <c r="DD1353" s="146">
        <f t="shared" si="2193"/>
        <v>0</v>
      </c>
      <c r="DE1353" s="146">
        <f t="shared" si="2194"/>
        <v>0</v>
      </c>
      <c r="DF1353" s="146">
        <f t="shared" si="2195"/>
        <v>0</v>
      </c>
      <c r="DG1353" s="146">
        <f t="shared" si="2196"/>
        <v>0</v>
      </c>
      <c r="DH1353" s="146">
        <f t="shared" si="2197"/>
        <v>0</v>
      </c>
      <c r="DI1353" s="146">
        <f t="shared" si="2198"/>
        <v>0</v>
      </c>
      <c r="DJ1353" s="146">
        <f t="shared" si="2199"/>
        <v>0</v>
      </c>
      <c r="DK1353" s="146">
        <f t="shared" si="2200"/>
        <v>0</v>
      </c>
      <c r="DL1353" s="146">
        <f t="shared" si="2201"/>
        <v>0</v>
      </c>
      <c r="DM1353" s="146">
        <f t="shared" si="2202"/>
        <v>0</v>
      </c>
      <c r="DN1353" s="65">
        <f t="shared" si="2203"/>
        <v>60</v>
      </c>
      <c r="DO1353" s="57">
        <f t="shared" si="2204"/>
        <v>60</v>
      </c>
      <c r="DP1353" s="57" t="str">
        <f t="shared" si="2117"/>
        <v/>
      </c>
      <c r="DQ1353" s="58" t="str">
        <f t="shared" si="2118"/>
        <v/>
      </c>
      <c r="DR1353" s="1">
        <f t="shared" si="2205"/>
        <v>1</v>
      </c>
      <c r="DS1353" s="168" t="e">
        <f>IF(AND(DR1353=#REF!,BL1353=#REF!),'Tiến độ'!D1353,"")</f>
        <v>#REF!</v>
      </c>
    </row>
    <row r="1354" spans="1:123" ht="11.25" customHeight="1">
      <c r="A1354" s="309" t="str">
        <f>IF(B1354="","",MAX($A$7:A1353)+1)</f>
        <v/>
      </c>
      <c r="B1354" s="312"/>
      <c r="C1354" s="254" t="s">
        <v>1019</v>
      </c>
      <c r="D1354" s="102" t="s">
        <v>11968</v>
      </c>
      <c r="E1354" s="103">
        <v>2</v>
      </c>
      <c r="F1354" s="104">
        <v>30</v>
      </c>
      <c r="G1354" s="105"/>
      <c r="H1354" s="106">
        <f t="shared" si="2207"/>
        <v>2</v>
      </c>
      <c r="I1354" s="107">
        <f t="shared" si="2208"/>
        <v>0</v>
      </c>
      <c r="J1354" s="28"/>
      <c r="K1354" s="108"/>
      <c r="L1354" s="109"/>
      <c r="M1354" s="109"/>
      <c r="N1354" s="110"/>
      <c r="O1354" s="108"/>
      <c r="P1354" s="109"/>
      <c r="Q1354" s="109">
        <v>2</v>
      </c>
      <c r="R1354" s="110">
        <v>2</v>
      </c>
      <c r="S1354" s="108">
        <v>2</v>
      </c>
      <c r="T1354" s="109">
        <v>2</v>
      </c>
      <c r="U1354" s="109">
        <v>2</v>
      </c>
      <c r="V1354" s="109">
        <v>2</v>
      </c>
      <c r="W1354" s="110">
        <v>2</v>
      </c>
      <c r="X1354" s="108">
        <v>2</v>
      </c>
      <c r="Y1354" s="109">
        <v>2</v>
      </c>
      <c r="Z1354" s="109">
        <v>2</v>
      </c>
      <c r="AA1354" s="110">
        <v>2</v>
      </c>
      <c r="AB1354" s="108">
        <v>2</v>
      </c>
      <c r="AC1354" s="109">
        <v>2</v>
      </c>
      <c r="AD1354" s="109">
        <v>2</v>
      </c>
      <c r="AE1354" s="110">
        <v>2</v>
      </c>
      <c r="AF1354" s="108" t="s">
        <v>163</v>
      </c>
      <c r="AG1354" s="109" t="s">
        <v>163</v>
      </c>
      <c r="AH1354" s="109" t="s">
        <v>163</v>
      </c>
      <c r="AI1354" s="362"/>
      <c r="AJ1354" s="363"/>
      <c r="AK1354" s="108" t="s">
        <v>166</v>
      </c>
      <c r="AL1354" s="109"/>
      <c r="AM1354" s="109"/>
      <c r="AN1354" s="110"/>
      <c r="AO1354" s="108"/>
      <c r="AP1354" s="109"/>
      <c r="AQ1354" s="109"/>
      <c r="AR1354" s="110"/>
      <c r="AS1354" s="111"/>
      <c r="AT1354" s="109"/>
      <c r="AU1354" s="109"/>
      <c r="AV1354" s="112"/>
      <c r="AW1354" s="108"/>
      <c r="AX1354" s="109"/>
      <c r="AY1354" s="109"/>
      <c r="AZ1354" s="109"/>
      <c r="BA1354" s="110"/>
      <c r="BB1354" s="111"/>
      <c r="BC1354" s="109"/>
      <c r="BD1354" s="109"/>
      <c r="BE1354" s="321"/>
      <c r="BF1354" s="322"/>
      <c r="BG1354" s="322"/>
      <c r="BH1354" s="322"/>
      <c r="BI1354" s="322"/>
      <c r="BJ1354" s="323"/>
      <c r="BK1354" s="48" t="s">
        <v>1077</v>
      </c>
      <c r="BL1354" s="48" t="s">
        <v>29</v>
      </c>
      <c r="BN1354" s="146">
        <f t="shared" si="2206"/>
        <v>0</v>
      </c>
      <c r="BO1354" s="146">
        <f t="shared" si="2152"/>
        <v>0</v>
      </c>
      <c r="BP1354" s="146">
        <f t="shared" si="2153"/>
        <v>0</v>
      </c>
      <c r="BQ1354" s="146">
        <f t="shared" si="2154"/>
        <v>0</v>
      </c>
      <c r="BR1354" s="146">
        <f t="shared" si="2155"/>
        <v>0</v>
      </c>
      <c r="BS1354" s="146">
        <f t="shared" si="2156"/>
        <v>0</v>
      </c>
      <c r="BT1354" s="146">
        <f t="shared" si="2157"/>
        <v>4</v>
      </c>
      <c r="BU1354" s="146">
        <f t="shared" si="2158"/>
        <v>4</v>
      </c>
      <c r="BV1354" s="146">
        <f t="shared" si="2159"/>
        <v>4</v>
      </c>
      <c r="BW1354" s="146">
        <f t="shared" si="2160"/>
        <v>4</v>
      </c>
      <c r="BX1354" s="146">
        <f t="shared" si="2161"/>
        <v>4</v>
      </c>
      <c r="BY1354" s="146">
        <f t="shared" si="2162"/>
        <v>4</v>
      </c>
      <c r="BZ1354" s="146">
        <f t="shared" si="2163"/>
        <v>4</v>
      </c>
      <c r="CA1354" s="146">
        <f t="shared" si="2164"/>
        <v>4</v>
      </c>
      <c r="CB1354" s="146">
        <f t="shared" si="2165"/>
        <v>4</v>
      </c>
      <c r="CC1354" s="146">
        <f t="shared" si="2166"/>
        <v>4</v>
      </c>
      <c r="CD1354" s="146">
        <f t="shared" si="2167"/>
        <v>4</v>
      </c>
      <c r="CE1354" s="146">
        <f t="shared" si="2168"/>
        <v>4</v>
      </c>
      <c r="CF1354" s="146">
        <f t="shared" si="2169"/>
        <v>4</v>
      </c>
      <c r="CG1354" s="146">
        <f t="shared" si="2170"/>
        <v>4</v>
      </c>
      <c r="CH1354" s="146">
        <f t="shared" si="2171"/>
        <v>4</v>
      </c>
      <c r="CI1354" s="146">
        <f t="shared" si="2172"/>
        <v>0</v>
      </c>
      <c r="CJ1354" s="146">
        <f t="shared" si="2173"/>
        <v>0</v>
      </c>
      <c r="CK1354" s="146">
        <f t="shared" si="2174"/>
        <v>0</v>
      </c>
      <c r="CL1354" s="146">
        <f t="shared" si="2175"/>
        <v>0</v>
      </c>
      <c r="CM1354" s="146">
        <f t="shared" si="2176"/>
        <v>0</v>
      </c>
      <c r="CN1354" s="146">
        <f t="shared" si="2177"/>
        <v>0</v>
      </c>
      <c r="CO1354" s="146">
        <f t="shared" si="2178"/>
        <v>0</v>
      </c>
      <c r="CP1354" s="146">
        <f t="shared" si="2179"/>
        <v>0</v>
      </c>
      <c r="CQ1354" s="146">
        <f t="shared" si="2180"/>
        <v>0</v>
      </c>
      <c r="CR1354" s="146">
        <f t="shared" si="2181"/>
        <v>0</v>
      </c>
      <c r="CS1354" s="146">
        <f t="shared" si="2182"/>
        <v>0</v>
      </c>
      <c r="CT1354" s="146">
        <f t="shared" si="2183"/>
        <v>0</v>
      </c>
      <c r="CU1354" s="146">
        <f t="shared" si="2184"/>
        <v>0</v>
      </c>
      <c r="CV1354" s="146">
        <f t="shared" si="2185"/>
        <v>0</v>
      </c>
      <c r="CW1354" s="146">
        <f t="shared" si="2186"/>
        <v>0</v>
      </c>
      <c r="CX1354" s="146">
        <f t="shared" si="2187"/>
        <v>0</v>
      </c>
      <c r="CY1354" s="146">
        <f t="shared" si="2188"/>
        <v>0</v>
      </c>
      <c r="CZ1354" s="146">
        <f t="shared" si="2189"/>
        <v>0</v>
      </c>
      <c r="DA1354" s="146">
        <f t="shared" si="2190"/>
        <v>0</v>
      </c>
      <c r="DB1354" s="146">
        <f t="shared" si="2191"/>
        <v>0</v>
      </c>
      <c r="DC1354" s="146">
        <f t="shared" si="2192"/>
        <v>0</v>
      </c>
      <c r="DD1354" s="146">
        <f t="shared" si="2193"/>
        <v>0</v>
      </c>
      <c r="DE1354" s="146">
        <f t="shared" si="2194"/>
        <v>0</v>
      </c>
      <c r="DF1354" s="146">
        <f t="shared" si="2195"/>
        <v>0</v>
      </c>
      <c r="DG1354" s="146">
        <f t="shared" si="2196"/>
        <v>0</v>
      </c>
      <c r="DH1354" s="146">
        <f t="shared" si="2197"/>
        <v>0</v>
      </c>
      <c r="DI1354" s="146">
        <f t="shared" si="2198"/>
        <v>0</v>
      </c>
      <c r="DJ1354" s="146">
        <f t="shared" si="2199"/>
        <v>0</v>
      </c>
      <c r="DK1354" s="146">
        <f t="shared" si="2200"/>
        <v>0</v>
      </c>
      <c r="DL1354" s="146">
        <f t="shared" si="2201"/>
        <v>0</v>
      </c>
      <c r="DM1354" s="146">
        <f t="shared" si="2202"/>
        <v>0</v>
      </c>
      <c r="DN1354" s="65">
        <f t="shared" si="2203"/>
        <v>60</v>
      </c>
      <c r="DO1354" s="57">
        <f t="shared" si="2204"/>
        <v>60</v>
      </c>
      <c r="DP1354" s="57" t="str">
        <f t="shared" si="2117"/>
        <v/>
      </c>
      <c r="DQ1354" s="58" t="str">
        <f t="shared" si="2118"/>
        <v/>
      </c>
      <c r="DR1354" s="1">
        <f t="shared" si="2205"/>
        <v>1</v>
      </c>
      <c r="DS1354" s="168" t="e">
        <f>IF(AND(DR1354=#REF!,BL1354=#REF!),'Tiến độ'!D1354,"")</f>
        <v>#REF!</v>
      </c>
    </row>
    <row r="1355" spans="1:123" ht="11.25" customHeight="1">
      <c r="A1355" s="309" t="str">
        <f>IF(B1355="","",MAX($A$7:A1354)+1)</f>
        <v/>
      </c>
      <c r="B1355" s="312"/>
      <c r="C1355" s="254" t="s">
        <v>925</v>
      </c>
      <c r="D1355" s="102" t="s">
        <v>926</v>
      </c>
      <c r="E1355" s="103">
        <v>2</v>
      </c>
      <c r="F1355" s="104">
        <v>30</v>
      </c>
      <c r="G1355" s="105"/>
      <c r="H1355" s="106">
        <f t="shared" si="2207"/>
        <v>2</v>
      </c>
      <c r="I1355" s="107">
        <f t="shared" si="2208"/>
        <v>0</v>
      </c>
      <c r="J1355" s="28"/>
      <c r="K1355" s="108"/>
      <c r="L1355" s="109"/>
      <c r="M1355" s="109"/>
      <c r="N1355" s="110"/>
      <c r="O1355" s="108"/>
      <c r="P1355" s="109"/>
      <c r="Q1355" s="109">
        <v>2</v>
      </c>
      <c r="R1355" s="110">
        <v>2</v>
      </c>
      <c r="S1355" s="108">
        <v>2</v>
      </c>
      <c r="T1355" s="109">
        <v>2</v>
      </c>
      <c r="U1355" s="109">
        <v>2</v>
      </c>
      <c r="V1355" s="109">
        <v>2</v>
      </c>
      <c r="W1355" s="110">
        <v>2</v>
      </c>
      <c r="X1355" s="108">
        <v>2</v>
      </c>
      <c r="Y1355" s="109">
        <v>2</v>
      </c>
      <c r="Z1355" s="109">
        <v>2</v>
      </c>
      <c r="AA1355" s="110">
        <v>2</v>
      </c>
      <c r="AB1355" s="108">
        <v>2</v>
      </c>
      <c r="AC1355" s="109">
        <v>2</v>
      </c>
      <c r="AD1355" s="109">
        <v>2</v>
      </c>
      <c r="AE1355" s="110">
        <v>2</v>
      </c>
      <c r="AF1355" s="108" t="s">
        <v>163</v>
      </c>
      <c r="AG1355" s="109" t="s">
        <v>163</v>
      </c>
      <c r="AH1355" s="109" t="s">
        <v>163</v>
      </c>
      <c r="AI1355" s="362"/>
      <c r="AJ1355" s="363"/>
      <c r="AK1355" s="108" t="s">
        <v>166</v>
      </c>
      <c r="AL1355" s="109"/>
      <c r="AM1355" s="109"/>
      <c r="AN1355" s="110"/>
      <c r="AO1355" s="108"/>
      <c r="AP1355" s="109"/>
      <c r="AQ1355" s="109"/>
      <c r="AR1355" s="110"/>
      <c r="AS1355" s="111"/>
      <c r="AT1355" s="109"/>
      <c r="AU1355" s="109"/>
      <c r="AV1355" s="112"/>
      <c r="AW1355" s="108"/>
      <c r="AX1355" s="109"/>
      <c r="AY1355" s="109"/>
      <c r="AZ1355" s="109"/>
      <c r="BA1355" s="110"/>
      <c r="BB1355" s="111"/>
      <c r="BC1355" s="109"/>
      <c r="BD1355" s="109"/>
      <c r="BE1355" s="321"/>
      <c r="BF1355" s="322"/>
      <c r="BG1355" s="322"/>
      <c r="BH1355" s="322"/>
      <c r="BI1355" s="322"/>
      <c r="BJ1355" s="323"/>
      <c r="BK1355" s="48" t="s">
        <v>1077</v>
      </c>
      <c r="BL1355" s="48" t="s">
        <v>17</v>
      </c>
      <c r="BN1355" s="146">
        <f t="shared" si="2206"/>
        <v>0</v>
      </c>
      <c r="BO1355" s="146">
        <f t="shared" si="2152"/>
        <v>0</v>
      </c>
      <c r="BP1355" s="146">
        <f t="shared" si="2153"/>
        <v>0</v>
      </c>
      <c r="BQ1355" s="146">
        <f t="shared" si="2154"/>
        <v>0</v>
      </c>
      <c r="BR1355" s="146">
        <f t="shared" si="2155"/>
        <v>0</v>
      </c>
      <c r="BS1355" s="146">
        <f t="shared" si="2156"/>
        <v>0</v>
      </c>
      <c r="BT1355" s="146">
        <f t="shared" si="2157"/>
        <v>4</v>
      </c>
      <c r="BU1355" s="146">
        <f t="shared" si="2158"/>
        <v>4</v>
      </c>
      <c r="BV1355" s="146">
        <f t="shared" si="2159"/>
        <v>4</v>
      </c>
      <c r="BW1355" s="146">
        <f t="shared" si="2160"/>
        <v>4</v>
      </c>
      <c r="BX1355" s="146">
        <f t="shared" si="2161"/>
        <v>4</v>
      </c>
      <c r="BY1355" s="146">
        <f t="shared" si="2162"/>
        <v>4</v>
      </c>
      <c r="BZ1355" s="146">
        <f t="shared" si="2163"/>
        <v>4</v>
      </c>
      <c r="CA1355" s="146">
        <f t="shared" si="2164"/>
        <v>4</v>
      </c>
      <c r="CB1355" s="146">
        <f t="shared" si="2165"/>
        <v>4</v>
      </c>
      <c r="CC1355" s="146">
        <f t="shared" si="2166"/>
        <v>4</v>
      </c>
      <c r="CD1355" s="146">
        <f t="shared" si="2167"/>
        <v>4</v>
      </c>
      <c r="CE1355" s="146">
        <f t="shared" si="2168"/>
        <v>4</v>
      </c>
      <c r="CF1355" s="146">
        <f t="shared" si="2169"/>
        <v>4</v>
      </c>
      <c r="CG1355" s="146">
        <f t="shared" si="2170"/>
        <v>4</v>
      </c>
      <c r="CH1355" s="146">
        <f t="shared" si="2171"/>
        <v>4</v>
      </c>
      <c r="CI1355" s="146">
        <f t="shared" si="2172"/>
        <v>0</v>
      </c>
      <c r="CJ1355" s="146">
        <f t="shared" si="2173"/>
        <v>0</v>
      </c>
      <c r="CK1355" s="146">
        <f t="shared" si="2174"/>
        <v>0</v>
      </c>
      <c r="CL1355" s="146">
        <f t="shared" si="2175"/>
        <v>0</v>
      </c>
      <c r="CM1355" s="146">
        <f t="shared" si="2176"/>
        <v>0</v>
      </c>
      <c r="CN1355" s="146">
        <f t="shared" si="2177"/>
        <v>0</v>
      </c>
      <c r="CO1355" s="146">
        <f t="shared" si="2178"/>
        <v>0</v>
      </c>
      <c r="CP1355" s="146">
        <f t="shared" si="2179"/>
        <v>0</v>
      </c>
      <c r="CQ1355" s="146">
        <f t="shared" si="2180"/>
        <v>0</v>
      </c>
      <c r="CR1355" s="146">
        <f t="shared" si="2181"/>
        <v>0</v>
      </c>
      <c r="CS1355" s="146">
        <f t="shared" si="2182"/>
        <v>0</v>
      </c>
      <c r="CT1355" s="146">
        <f t="shared" si="2183"/>
        <v>0</v>
      </c>
      <c r="CU1355" s="146">
        <f t="shared" si="2184"/>
        <v>0</v>
      </c>
      <c r="CV1355" s="146">
        <f t="shared" si="2185"/>
        <v>0</v>
      </c>
      <c r="CW1355" s="146">
        <f t="shared" si="2186"/>
        <v>0</v>
      </c>
      <c r="CX1355" s="146">
        <f t="shared" si="2187"/>
        <v>0</v>
      </c>
      <c r="CY1355" s="146">
        <f t="shared" si="2188"/>
        <v>0</v>
      </c>
      <c r="CZ1355" s="146">
        <f t="shared" si="2189"/>
        <v>0</v>
      </c>
      <c r="DA1355" s="146">
        <f t="shared" si="2190"/>
        <v>0</v>
      </c>
      <c r="DB1355" s="146">
        <f t="shared" si="2191"/>
        <v>0</v>
      </c>
      <c r="DC1355" s="146">
        <f t="shared" si="2192"/>
        <v>0</v>
      </c>
      <c r="DD1355" s="146">
        <f t="shared" si="2193"/>
        <v>0</v>
      </c>
      <c r="DE1355" s="146">
        <f t="shared" si="2194"/>
        <v>0</v>
      </c>
      <c r="DF1355" s="146">
        <f t="shared" si="2195"/>
        <v>0</v>
      </c>
      <c r="DG1355" s="146">
        <f t="shared" si="2196"/>
        <v>0</v>
      </c>
      <c r="DH1355" s="146">
        <f t="shared" si="2197"/>
        <v>0</v>
      </c>
      <c r="DI1355" s="146">
        <f t="shared" si="2198"/>
        <v>0</v>
      </c>
      <c r="DJ1355" s="146">
        <f t="shared" si="2199"/>
        <v>0</v>
      </c>
      <c r="DK1355" s="146">
        <f t="shared" si="2200"/>
        <v>0</v>
      </c>
      <c r="DL1355" s="146">
        <f t="shared" si="2201"/>
        <v>0</v>
      </c>
      <c r="DM1355" s="146">
        <f t="shared" si="2202"/>
        <v>0</v>
      </c>
      <c r="DN1355" s="65">
        <f t="shared" si="2203"/>
        <v>60</v>
      </c>
      <c r="DO1355" s="57">
        <f t="shared" si="2204"/>
        <v>60</v>
      </c>
      <c r="DP1355" s="57" t="str">
        <f t="shared" si="2117"/>
        <v/>
      </c>
      <c r="DQ1355" s="58" t="str">
        <f t="shared" si="2118"/>
        <v/>
      </c>
      <c r="DR1355" s="1">
        <f t="shared" si="2205"/>
        <v>1</v>
      </c>
      <c r="DS1355" s="168" t="e">
        <f>IF(AND(DR1355=#REF!,BL1355=#REF!),'Tiến độ'!D1355,"")</f>
        <v>#REF!</v>
      </c>
    </row>
    <row r="1356" spans="1:123" ht="11.25" customHeight="1">
      <c r="A1356" s="309" t="str">
        <f>IF(B1356="","",MAX($A$7:A1355)+1)</f>
        <v/>
      </c>
      <c r="B1356" s="312"/>
      <c r="C1356" s="254" t="s">
        <v>11956</v>
      </c>
      <c r="D1356" s="102" t="s">
        <v>11958</v>
      </c>
      <c r="E1356" s="103">
        <v>3</v>
      </c>
      <c r="F1356" s="104">
        <v>45</v>
      </c>
      <c r="G1356" s="105"/>
      <c r="H1356" s="106"/>
      <c r="I1356" s="107"/>
      <c r="J1356" s="28"/>
      <c r="K1356" s="108"/>
      <c r="L1356" s="109"/>
      <c r="M1356" s="109"/>
      <c r="N1356" s="110"/>
      <c r="O1356" s="108"/>
      <c r="P1356" s="109"/>
      <c r="Q1356" s="109">
        <v>3</v>
      </c>
      <c r="R1356" s="110">
        <v>3</v>
      </c>
      <c r="S1356" s="108">
        <v>3</v>
      </c>
      <c r="T1356" s="109">
        <v>3</v>
      </c>
      <c r="U1356" s="109">
        <v>3</v>
      </c>
      <c r="V1356" s="109">
        <v>3</v>
      </c>
      <c r="W1356" s="110">
        <v>3</v>
      </c>
      <c r="X1356" s="108">
        <v>3</v>
      </c>
      <c r="Y1356" s="109">
        <v>3</v>
      </c>
      <c r="Z1356" s="109">
        <v>3</v>
      </c>
      <c r="AA1356" s="110">
        <v>3</v>
      </c>
      <c r="AB1356" s="108">
        <v>3</v>
      </c>
      <c r="AC1356" s="109">
        <v>3</v>
      </c>
      <c r="AD1356" s="109">
        <v>3</v>
      </c>
      <c r="AE1356" s="110">
        <v>3</v>
      </c>
      <c r="AF1356" s="108"/>
      <c r="AG1356" s="109"/>
      <c r="AH1356" s="109"/>
      <c r="AI1356" s="362"/>
      <c r="AJ1356" s="363"/>
      <c r="AK1356" s="108" t="s">
        <v>166</v>
      </c>
      <c r="AL1356" s="109"/>
      <c r="AM1356" s="109"/>
      <c r="AN1356" s="110"/>
      <c r="AO1356" s="108"/>
      <c r="AP1356" s="109"/>
      <c r="AQ1356" s="109"/>
      <c r="AR1356" s="110"/>
      <c r="AS1356" s="111"/>
      <c r="AT1356" s="109"/>
      <c r="AU1356" s="109"/>
      <c r="AV1356" s="112"/>
      <c r="AW1356" s="108"/>
      <c r="AX1356" s="109"/>
      <c r="AY1356" s="109"/>
      <c r="AZ1356" s="109"/>
      <c r="BA1356" s="110"/>
      <c r="BB1356" s="111"/>
      <c r="BC1356" s="109"/>
      <c r="BD1356" s="109"/>
      <c r="BE1356" s="321"/>
      <c r="BF1356" s="322"/>
      <c r="BG1356" s="322"/>
      <c r="BH1356" s="322"/>
      <c r="BI1356" s="322"/>
      <c r="BJ1356" s="323"/>
      <c r="BK1356" s="48"/>
      <c r="BL1356" s="48"/>
      <c r="BN1356" s="146">
        <f t="shared" si="2206"/>
        <v>0</v>
      </c>
      <c r="BO1356" s="146">
        <f t="shared" si="2152"/>
        <v>0</v>
      </c>
      <c r="BP1356" s="146">
        <f t="shared" si="2153"/>
        <v>0</v>
      </c>
      <c r="BQ1356" s="146">
        <f t="shared" si="2154"/>
        <v>0</v>
      </c>
      <c r="BR1356" s="146">
        <f t="shared" si="2155"/>
        <v>0</v>
      </c>
      <c r="BS1356" s="146">
        <f t="shared" si="2156"/>
        <v>0</v>
      </c>
      <c r="BT1356" s="146">
        <f t="shared" si="2157"/>
        <v>0</v>
      </c>
      <c r="BU1356" s="146">
        <f t="shared" si="2158"/>
        <v>0</v>
      </c>
      <c r="BV1356" s="146">
        <f t="shared" si="2159"/>
        <v>0</v>
      </c>
      <c r="BW1356" s="146">
        <f t="shared" si="2160"/>
        <v>0</v>
      </c>
      <c r="BX1356" s="146">
        <f t="shared" si="2161"/>
        <v>0</v>
      </c>
      <c r="BY1356" s="146">
        <f t="shared" si="2162"/>
        <v>0</v>
      </c>
      <c r="BZ1356" s="146">
        <f t="shared" si="2163"/>
        <v>0</v>
      </c>
      <c r="CA1356" s="146">
        <f t="shared" si="2164"/>
        <v>0</v>
      </c>
      <c r="CB1356" s="146">
        <f t="shared" si="2165"/>
        <v>0</v>
      </c>
      <c r="CC1356" s="146">
        <f t="shared" si="2166"/>
        <v>0</v>
      </c>
      <c r="CD1356" s="146">
        <f t="shared" si="2167"/>
        <v>0</v>
      </c>
      <c r="CE1356" s="146">
        <f t="shared" si="2168"/>
        <v>0</v>
      </c>
      <c r="CF1356" s="146">
        <f t="shared" si="2169"/>
        <v>0</v>
      </c>
      <c r="CG1356" s="146">
        <f t="shared" si="2170"/>
        <v>0</v>
      </c>
      <c r="CH1356" s="146">
        <f t="shared" si="2171"/>
        <v>0</v>
      </c>
      <c r="CI1356" s="146">
        <f t="shared" si="2172"/>
        <v>0</v>
      </c>
      <c r="CJ1356" s="146">
        <f t="shared" si="2173"/>
        <v>0</v>
      </c>
      <c r="CK1356" s="146">
        <f t="shared" si="2174"/>
        <v>0</v>
      </c>
      <c r="CL1356" s="146">
        <f t="shared" si="2175"/>
        <v>0</v>
      </c>
      <c r="CM1356" s="146">
        <f t="shared" si="2176"/>
        <v>0</v>
      </c>
      <c r="CN1356" s="146">
        <f t="shared" si="2177"/>
        <v>0</v>
      </c>
      <c r="CO1356" s="146">
        <f t="shared" si="2178"/>
        <v>0</v>
      </c>
      <c r="CP1356" s="146">
        <f t="shared" si="2179"/>
        <v>0</v>
      </c>
      <c r="CQ1356" s="146">
        <f t="shared" si="2180"/>
        <v>0</v>
      </c>
      <c r="CR1356" s="146">
        <f t="shared" si="2181"/>
        <v>0</v>
      </c>
      <c r="CS1356" s="146">
        <f t="shared" si="2182"/>
        <v>0</v>
      </c>
      <c r="CT1356" s="146">
        <f t="shared" si="2183"/>
        <v>0</v>
      </c>
      <c r="CU1356" s="146">
        <f t="shared" si="2184"/>
        <v>0</v>
      </c>
      <c r="CV1356" s="146">
        <f t="shared" si="2185"/>
        <v>0</v>
      </c>
      <c r="CW1356" s="146">
        <f t="shared" si="2186"/>
        <v>0</v>
      </c>
      <c r="CX1356" s="146">
        <f t="shared" si="2187"/>
        <v>0</v>
      </c>
      <c r="CY1356" s="146">
        <f t="shared" si="2188"/>
        <v>0</v>
      </c>
      <c r="CZ1356" s="146">
        <f t="shared" si="2189"/>
        <v>0</v>
      </c>
      <c r="DA1356" s="146">
        <f t="shared" si="2190"/>
        <v>0</v>
      </c>
      <c r="DB1356" s="146">
        <f t="shared" si="2191"/>
        <v>0</v>
      </c>
      <c r="DC1356" s="146">
        <f t="shared" si="2192"/>
        <v>0</v>
      </c>
      <c r="DD1356" s="146">
        <f t="shared" si="2193"/>
        <v>0</v>
      </c>
      <c r="DE1356" s="146">
        <f t="shared" si="2194"/>
        <v>0</v>
      </c>
      <c r="DF1356" s="146">
        <f t="shared" si="2195"/>
        <v>0</v>
      </c>
      <c r="DG1356" s="146">
        <f t="shared" si="2196"/>
        <v>0</v>
      </c>
      <c r="DH1356" s="146">
        <f t="shared" si="2197"/>
        <v>0</v>
      </c>
      <c r="DI1356" s="146">
        <f t="shared" si="2198"/>
        <v>0</v>
      </c>
      <c r="DJ1356" s="146">
        <f t="shared" si="2199"/>
        <v>0</v>
      </c>
      <c r="DK1356" s="146">
        <f t="shared" si="2200"/>
        <v>0</v>
      </c>
      <c r="DL1356" s="146">
        <f t="shared" si="2201"/>
        <v>0</v>
      </c>
      <c r="DM1356" s="146">
        <f t="shared" si="2202"/>
        <v>0</v>
      </c>
      <c r="DN1356" s="65">
        <f t="shared" si="2203"/>
        <v>0</v>
      </c>
      <c r="DO1356" s="57">
        <f t="shared" si="2204"/>
        <v>0</v>
      </c>
      <c r="DP1356" s="57" t="str">
        <f t="shared" si="2117"/>
        <v/>
      </c>
      <c r="DQ1356" s="58" t="str">
        <f t="shared" si="2118"/>
        <v/>
      </c>
      <c r="DR1356" s="1">
        <f t="shared" si="2205"/>
        <v>1</v>
      </c>
      <c r="DS1356" s="168" t="e">
        <f>IF(AND(DR1356=#REF!,BL1356=#REF!),'Tiến độ'!D1356,"")</f>
        <v>#REF!</v>
      </c>
    </row>
    <row r="1357" spans="1:123" ht="11.25" customHeight="1">
      <c r="A1357" s="309" t="str">
        <f>IF(B1357="","",MAX($A$7:A1356)+1)</f>
        <v/>
      </c>
      <c r="B1357" s="312"/>
      <c r="C1357" s="254" t="s">
        <v>11957</v>
      </c>
      <c r="D1357" s="102" t="s">
        <v>11959</v>
      </c>
      <c r="E1357" s="103">
        <v>2</v>
      </c>
      <c r="F1357" s="104">
        <v>30</v>
      </c>
      <c r="G1357" s="105"/>
      <c r="H1357" s="106"/>
      <c r="I1357" s="107"/>
      <c r="J1357" s="28"/>
      <c r="K1357" s="108"/>
      <c r="L1357" s="109"/>
      <c r="M1357" s="109"/>
      <c r="N1357" s="110"/>
      <c r="O1357" s="108"/>
      <c r="P1357" s="109"/>
      <c r="Q1357" s="109">
        <v>2</v>
      </c>
      <c r="R1357" s="110">
        <v>2</v>
      </c>
      <c r="S1357" s="108">
        <v>2</v>
      </c>
      <c r="T1357" s="109">
        <v>2</v>
      </c>
      <c r="U1357" s="109">
        <v>2</v>
      </c>
      <c r="V1357" s="109">
        <v>2</v>
      </c>
      <c r="W1357" s="110">
        <v>2</v>
      </c>
      <c r="X1357" s="108">
        <v>2</v>
      </c>
      <c r="Y1357" s="109">
        <v>2</v>
      </c>
      <c r="Z1357" s="109">
        <v>2</v>
      </c>
      <c r="AA1357" s="110">
        <v>2</v>
      </c>
      <c r="AB1357" s="108">
        <v>2</v>
      </c>
      <c r="AC1357" s="109">
        <v>2</v>
      </c>
      <c r="AD1357" s="109">
        <v>2</v>
      </c>
      <c r="AE1357" s="110">
        <v>2</v>
      </c>
      <c r="AF1357" s="108"/>
      <c r="AG1357" s="109"/>
      <c r="AH1357" s="109"/>
      <c r="AI1357" s="362"/>
      <c r="AJ1357" s="363"/>
      <c r="AK1357" s="108" t="s">
        <v>166</v>
      </c>
      <c r="AL1357" s="109"/>
      <c r="AM1357" s="109"/>
      <c r="AN1357" s="110"/>
      <c r="AO1357" s="108"/>
      <c r="AP1357" s="109"/>
      <c r="AQ1357" s="109"/>
      <c r="AR1357" s="110"/>
      <c r="AS1357" s="111"/>
      <c r="AT1357" s="109"/>
      <c r="AU1357" s="109"/>
      <c r="AV1357" s="112"/>
      <c r="AW1357" s="108"/>
      <c r="AX1357" s="109"/>
      <c r="AY1357" s="109"/>
      <c r="AZ1357" s="109"/>
      <c r="BA1357" s="110"/>
      <c r="BB1357" s="111"/>
      <c r="BC1357" s="109"/>
      <c r="BD1357" s="109"/>
      <c r="BE1357" s="321"/>
      <c r="BF1357" s="322"/>
      <c r="BG1357" s="322"/>
      <c r="BH1357" s="322"/>
      <c r="BI1357" s="322"/>
      <c r="BJ1357" s="323"/>
      <c r="BK1357" s="48"/>
      <c r="BL1357" s="48"/>
      <c r="BN1357" s="146">
        <f t="shared" si="2206"/>
        <v>0</v>
      </c>
      <c r="BO1357" s="146">
        <f t="shared" si="2152"/>
        <v>0</v>
      </c>
      <c r="BP1357" s="146">
        <f t="shared" si="2153"/>
        <v>0</v>
      </c>
      <c r="BQ1357" s="146">
        <f t="shared" si="2154"/>
        <v>0</v>
      </c>
      <c r="BR1357" s="146">
        <f t="shared" si="2155"/>
        <v>0</v>
      </c>
      <c r="BS1357" s="146">
        <f t="shared" si="2156"/>
        <v>0</v>
      </c>
      <c r="BT1357" s="146">
        <f t="shared" si="2157"/>
        <v>0</v>
      </c>
      <c r="BU1357" s="146">
        <f t="shared" si="2158"/>
        <v>0</v>
      </c>
      <c r="BV1357" s="146">
        <f t="shared" si="2159"/>
        <v>0</v>
      </c>
      <c r="BW1357" s="146">
        <f t="shared" si="2160"/>
        <v>0</v>
      </c>
      <c r="BX1357" s="146">
        <f t="shared" si="2161"/>
        <v>0</v>
      </c>
      <c r="BY1357" s="146">
        <f t="shared" si="2162"/>
        <v>0</v>
      </c>
      <c r="BZ1357" s="146">
        <f t="shared" si="2163"/>
        <v>0</v>
      </c>
      <c r="CA1357" s="146">
        <f t="shared" si="2164"/>
        <v>0</v>
      </c>
      <c r="CB1357" s="146">
        <f t="shared" si="2165"/>
        <v>0</v>
      </c>
      <c r="CC1357" s="146">
        <f t="shared" si="2166"/>
        <v>0</v>
      </c>
      <c r="CD1357" s="146">
        <f t="shared" si="2167"/>
        <v>0</v>
      </c>
      <c r="CE1357" s="146">
        <f t="shared" si="2168"/>
        <v>0</v>
      </c>
      <c r="CF1357" s="146">
        <f t="shared" si="2169"/>
        <v>0</v>
      </c>
      <c r="CG1357" s="146">
        <f t="shared" si="2170"/>
        <v>0</v>
      </c>
      <c r="CH1357" s="146">
        <f t="shared" si="2171"/>
        <v>0</v>
      </c>
      <c r="CI1357" s="146">
        <f t="shared" si="2172"/>
        <v>0</v>
      </c>
      <c r="CJ1357" s="146">
        <f t="shared" si="2173"/>
        <v>0</v>
      </c>
      <c r="CK1357" s="146">
        <f t="shared" si="2174"/>
        <v>0</v>
      </c>
      <c r="CL1357" s="146">
        <f t="shared" si="2175"/>
        <v>0</v>
      </c>
      <c r="CM1357" s="146">
        <f t="shared" si="2176"/>
        <v>0</v>
      </c>
      <c r="CN1357" s="146">
        <f t="shared" si="2177"/>
        <v>0</v>
      </c>
      <c r="CO1357" s="146">
        <f t="shared" si="2178"/>
        <v>0</v>
      </c>
      <c r="CP1357" s="146">
        <f t="shared" si="2179"/>
        <v>0</v>
      </c>
      <c r="CQ1357" s="146">
        <f t="shared" si="2180"/>
        <v>0</v>
      </c>
      <c r="CR1357" s="146">
        <f t="shared" si="2181"/>
        <v>0</v>
      </c>
      <c r="CS1357" s="146">
        <f t="shared" si="2182"/>
        <v>0</v>
      </c>
      <c r="CT1357" s="146">
        <f t="shared" si="2183"/>
        <v>0</v>
      </c>
      <c r="CU1357" s="146">
        <f t="shared" si="2184"/>
        <v>0</v>
      </c>
      <c r="CV1357" s="146">
        <f t="shared" si="2185"/>
        <v>0</v>
      </c>
      <c r="CW1357" s="146">
        <f t="shared" si="2186"/>
        <v>0</v>
      </c>
      <c r="CX1357" s="146">
        <f t="shared" si="2187"/>
        <v>0</v>
      </c>
      <c r="CY1357" s="146">
        <f t="shared" si="2188"/>
        <v>0</v>
      </c>
      <c r="CZ1357" s="146">
        <f t="shared" si="2189"/>
        <v>0</v>
      </c>
      <c r="DA1357" s="146">
        <f t="shared" si="2190"/>
        <v>0</v>
      </c>
      <c r="DB1357" s="146">
        <f t="shared" si="2191"/>
        <v>0</v>
      </c>
      <c r="DC1357" s="146">
        <f t="shared" si="2192"/>
        <v>0</v>
      </c>
      <c r="DD1357" s="146">
        <f t="shared" si="2193"/>
        <v>0</v>
      </c>
      <c r="DE1357" s="146">
        <f t="shared" si="2194"/>
        <v>0</v>
      </c>
      <c r="DF1357" s="146">
        <f t="shared" si="2195"/>
        <v>0</v>
      </c>
      <c r="DG1357" s="146">
        <f t="shared" si="2196"/>
        <v>0</v>
      </c>
      <c r="DH1357" s="146">
        <f t="shared" si="2197"/>
        <v>0</v>
      </c>
      <c r="DI1357" s="146">
        <f t="shared" si="2198"/>
        <v>0</v>
      </c>
      <c r="DJ1357" s="146">
        <f t="shared" si="2199"/>
        <v>0</v>
      </c>
      <c r="DK1357" s="146">
        <f t="shared" si="2200"/>
        <v>0</v>
      </c>
      <c r="DL1357" s="146">
        <f t="shared" si="2201"/>
        <v>0</v>
      </c>
      <c r="DM1357" s="146">
        <f t="shared" si="2202"/>
        <v>0</v>
      </c>
      <c r="DN1357" s="65"/>
      <c r="DO1357" s="57"/>
      <c r="DP1357" s="57"/>
      <c r="DQ1357" s="58"/>
      <c r="DS1357" s="168" t="e">
        <f>IF(AND(DR1357=#REF!,BL1357=#REF!),'Tiến độ'!D1357,"")</f>
        <v>#REF!</v>
      </c>
    </row>
    <row r="1358" spans="1:123" ht="11.25" customHeight="1">
      <c r="A1358" s="309" t="str">
        <f>IF(B1358="","",MAX($A$7:A1357)+1)</f>
        <v/>
      </c>
      <c r="B1358" s="312"/>
      <c r="C1358" s="254" t="s">
        <v>11961</v>
      </c>
      <c r="D1358" s="102" t="s">
        <v>11960</v>
      </c>
      <c r="E1358" s="103">
        <v>3</v>
      </c>
      <c r="F1358" s="104">
        <v>15</v>
      </c>
      <c r="G1358" s="105">
        <v>60</v>
      </c>
      <c r="H1358" s="106"/>
      <c r="I1358" s="107"/>
      <c r="J1358" s="28"/>
      <c r="K1358" s="108"/>
      <c r="L1358" s="109"/>
      <c r="M1358" s="109"/>
      <c r="N1358" s="110"/>
      <c r="O1358" s="108"/>
      <c r="P1358" s="109"/>
      <c r="Q1358" s="109">
        <v>5</v>
      </c>
      <c r="R1358" s="110">
        <v>5</v>
      </c>
      <c r="S1358" s="108">
        <v>5</v>
      </c>
      <c r="T1358" s="109">
        <v>5</v>
      </c>
      <c r="U1358" s="109">
        <v>5</v>
      </c>
      <c r="V1358" s="109">
        <v>5</v>
      </c>
      <c r="W1358" s="110">
        <v>5</v>
      </c>
      <c r="X1358" s="108">
        <v>5</v>
      </c>
      <c r="Y1358" s="109">
        <v>5</v>
      </c>
      <c r="Z1358" s="109">
        <v>5</v>
      </c>
      <c r="AA1358" s="110">
        <v>5</v>
      </c>
      <c r="AB1358" s="108">
        <v>5</v>
      </c>
      <c r="AC1358" s="109">
        <v>5</v>
      </c>
      <c r="AD1358" s="109">
        <v>5</v>
      </c>
      <c r="AE1358" s="110">
        <v>5</v>
      </c>
      <c r="AF1358" s="108"/>
      <c r="AG1358" s="109"/>
      <c r="AH1358" s="109"/>
      <c r="AI1358" s="362"/>
      <c r="AJ1358" s="363"/>
      <c r="AK1358" s="108" t="s">
        <v>166</v>
      </c>
      <c r="AL1358" s="109"/>
      <c r="AM1358" s="109"/>
      <c r="AN1358" s="110"/>
      <c r="AO1358" s="108"/>
      <c r="AP1358" s="109"/>
      <c r="AQ1358" s="109"/>
      <c r="AR1358" s="110"/>
      <c r="AS1358" s="111"/>
      <c r="AT1358" s="109"/>
      <c r="AU1358" s="109"/>
      <c r="AV1358" s="112"/>
      <c r="AW1358" s="108"/>
      <c r="AX1358" s="109"/>
      <c r="AY1358" s="109"/>
      <c r="AZ1358" s="109"/>
      <c r="BA1358" s="110"/>
      <c r="BB1358" s="111"/>
      <c r="BC1358" s="109"/>
      <c r="BD1358" s="109"/>
      <c r="BE1358" s="321"/>
      <c r="BF1358" s="322"/>
      <c r="BG1358" s="322"/>
      <c r="BH1358" s="322"/>
      <c r="BI1358" s="322"/>
      <c r="BJ1358" s="323"/>
      <c r="BK1358" s="48"/>
      <c r="BL1358" s="48"/>
      <c r="BN1358" s="146">
        <f t="shared" si="2206"/>
        <v>0</v>
      </c>
      <c r="BO1358" s="146">
        <f t="shared" si="2152"/>
        <v>0</v>
      </c>
      <c r="BP1358" s="146">
        <f t="shared" si="2153"/>
        <v>0</v>
      </c>
      <c r="BQ1358" s="146">
        <f t="shared" si="2154"/>
        <v>0</v>
      </c>
      <c r="BR1358" s="146">
        <f t="shared" si="2155"/>
        <v>0</v>
      </c>
      <c r="BS1358" s="146">
        <f t="shared" si="2156"/>
        <v>0</v>
      </c>
      <c r="BT1358" s="146">
        <f t="shared" si="2157"/>
        <v>0</v>
      </c>
      <c r="BU1358" s="146">
        <f t="shared" si="2158"/>
        <v>0</v>
      </c>
      <c r="BV1358" s="146">
        <f t="shared" si="2159"/>
        <v>0</v>
      </c>
      <c r="BW1358" s="146">
        <f t="shared" si="2160"/>
        <v>0</v>
      </c>
      <c r="BX1358" s="146">
        <f t="shared" si="2161"/>
        <v>0</v>
      </c>
      <c r="BY1358" s="146">
        <f t="shared" si="2162"/>
        <v>0</v>
      </c>
      <c r="BZ1358" s="146">
        <f t="shared" si="2163"/>
        <v>0</v>
      </c>
      <c r="CA1358" s="146">
        <f t="shared" si="2164"/>
        <v>0</v>
      </c>
      <c r="CB1358" s="146">
        <f t="shared" si="2165"/>
        <v>0</v>
      </c>
      <c r="CC1358" s="146">
        <f t="shared" si="2166"/>
        <v>0</v>
      </c>
      <c r="CD1358" s="146">
        <f t="shared" si="2167"/>
        <v>0</v>
      </c>
      <c r="CE1358" s="146">
        <f t="shared" si="2168"/>
        <v>0</v>
      </c>
      <c r="CF1358" s="146">
        <f t="shared" si="2169"/>
        <v>0</v>
      </c>
      <c r="CG1358" s="146">
        <f t="shared" si="2170"/>
        <v>0</v>
      </c>
      <c r="CH1358" s="146">
        <f t="shared" si="2171"/>
        <v>0</v>
      </c>
      <c r="CI1358" s="146">
        <f t="shared" si="2172"/>
        <v>0</v>
      </c>
      <c r="CJ1358" s="146">
        <f t="shared" si="2173"/>
        <v>0</v>
      </c>
      <c r="CK1358" s="146">
        <f t="shared" si="2174"/>
        <v>0</v>
      </c>
      <c r="CL1358" s="146">
        <f t="shared" si="2175"/>
        <v>0</v>
      </c>
      <c r="CM1358" s="146">
        <f t="shared" si="2176"/>
        <v>0</v>
      </c>
      <c r="CN1358" s="146">
        <f t="shared" si="2177"/>
        <v>0</v>
      </c>
      <c r="CO1358" s="146">
        <f t="shared" si="2178"/>
        <v>0</v>
      </c>
      <c r="CP1358" s="146">
        <f t="shared" si="2179"/>
        <v>0</v>
      </c>
      <c r="CQ1358" s="146">
        <f t="shared" si="2180"/>
        <v>0</v>
      </c>
      <c r="CR1358" s="146">
        <f t="shared" si="2181"/>
        <v>0</v>
      </c>
      <c r="CS1358" s="146">
        <f t="shared" si="2182"/>
        <v>0</v>
      </c>
      <c r="CT1358" s="146">
        <f t="shared" si="2183"/>
        <v>0</v>
      </c>
      <c r="CU1358" s="146">
        <f t="shared" si="2184"/>
        <v>0</v>
      </c>
      <c r="CV1358" s="146">
        <f t="shared" si="2185"/>
        <v>0</v>
      </c>
      <c r="CW1358" s="146">
        <f t="shared" si="2186"/>
        <v>0</v>
      </c>
      <c r="CX1358" s="146">
        <f t="shared" si="2187"/>
        <v>0</v>
      </c>
      <c r="CY1358" s="146">
        <f t="shared" si="2188"/>
        <v>0</v>
      </c>
      <c r="CZ1358" s="146">
        <f t="shared" si="2189"/>
        <v>0</v>
      </c>
      <c r="DA1358" s="146">
        <f t="shared" si="2190"/>
        <v>0</v>
      </c>
      <c r="DB1358" s="146">
        <f t="shared" si="2191"/>
        <v>0</v>
      </c>
      <c r="DC1358" s="146">
        <f t="shared" si="2192"/>
        <v>0</v>
      </c>
      <c r="DD1358" s="146">
        <f t="shared" si="2193"/>
        <v>0</v>
      </c>
      <c r="DE1358" s="146">
        <f t="shared" si="2194"/>
        <v>0</v>
      </c>
      <c r="DF1358" s="146">
        <f t="shared" si="2195"/>
        <v>0</v>
      </c>
      <c r="DG1358" s="146">
        <f t="shared" si="2196"/>
        <v>0</v>
      </c>
      <c r="DH1358" s="146">
        <f t="shared" si="2197"/>
        <v>0</v>
      </c>
      <c r="DI1358" s="146">
        <f t="shared" si="2198"/>
        <v>0</v>
      </c>
      <c r="DJ1358" s="146">
        <f t="shared" si="2199"/>
        <v>0</v>
      </c>
      <c r="DK1358" s="146">
        <f t="shared" si="2200"/>
        <v>0</v>
      </c>
      <c r="DL1358" s="146">
        <f t="shared" si="2201"/>
        <v>0</v>
      </c>
      <c r="DM1358" s="146">
        <f t="shared" si="2202"/>
        <v>0</v>
      </c>
      <c r="DN1358" s="65"/>
      <c r="DO1358" s="57"/>
      <c r="DP1358" s="57"/>
      <c r="DQ1358" s="58"/>
      <c r="DS1358" s="168" t="e">
        <f>IF(AND(DR1358=#REF!,BL1358=#REF!),'Tiến độ'!D1358,"")</f>
        <v>#REF!</v>
      </c>
    </row>
    <row r="1359" spans="1:123" ht="11.25" customHeight="1">
      <c r="A1359" s="309" t="str">
        <f>IF(B1359="","",MAX($A$7:A1358)+1)</f>
        <v/>
      </c>
      <c r="B1359" s="312"/>
      <c r="C1359" s="254" t="s">
        <v>11964</v>
      </c>
      <c r="D1359" s="102" t="s">
        <v>11962</v>
      </c>
      <c r="E1359" s="103">
        <v>2</v>
      </c>
      <c r="F1359" s="104"/>
      <c r="G1359" s="105">
        <v>60</v>
      </c>
      <c r="H1359" s="106"/>
      <c r="I1359" s="107"/>
      <c r="J1359" s="28"/>
      <c r="K1359" s="108"/>
      <c r="L1359" s="109"/>
      <c r="M1359" s="109"/>
      <c r="N1359" s="110"/>
      <c r="O1359" s="108"/>
      <c r="P1359" s="109"/>
      <c r="Q1359" s="109">
        <v>4</v>
      </c>
      <c r="R1359" s="110">
        <v>4</v>
      </c>
      <c r="S1359" s="108">
        <v>4</v>
      </c>
      <c r="T1359" s="109">
        <v>4</v>
      </c>
      <c r="U1359" s="109">
        <v>4</v>
      </c>
      <c r="V1359" s="109">
        <v>4</v>
      </c>
      <c r="W1359" s="110">
        <v>4</v>
      </c>
      <c r="X1359" s="108">
        <v>4</v>
      </c>
      <c r="Y1359" s="109">
        <v>4</v>
      </c>
      <c r="Z1359" s="109">
        <v>4</v>
      </c>
      <c r="AA1359" s="110">
        <v>4</v>
      </c>
      <c r="AB1359" s="108">
        <v>4</v>
      </c>
      <c r="AC1359" s="109">
        <v>4</v>
      </c>
      <c r="AD1359" s="109">
        <v>4</v>
      </c>
      <c r="AE1359" s="110">
        <v>4</v>
      </c>
      <c r="AF1359" s="108"/>
      <c r="AG1359" s="109"/>
      <c r="AH1359" s="109"/>
      <c r="AI1359" s="362"/>
      <c r="AJ1359" s="363"/>
      <c r="AK1359" s="108" t="s">
        <v>166</v>
      </c>
      <c r="AL1359" s="109"/>
      <c r="AM1359" s="109"/>
      <c r="AN1359" s="110"/>
      <c r="AO1359" s="108"/>
      <c r="AP1359" s="109"/>
      <c r="AQ1359" s="109"/>
      <c r="AR1359" s="110"/>
      <c r="AS1359" s="111"/>
      <c r="AT1359" s="109"/>
      <c r="AU1359" s="109"/>
      <c r="AV1359" s="112"/>
      <c r="AW1359" s="108"/>
      <c r="AX1359" s="109"/>
      <c r="AY1359" s="109"/>
      <c r="AZ1359" s="109"/>
      <c r="BA1359" s="110"/>
      <c r="BB1359" s="111"/>
      <c r="BC1359" s="109"/>
      <c r="BD1359" s="109"/>
      <c r="BE1359" s="321"/>
      <c r="BF1359" s="322"/>
      <c r="BG1359" s="322"/>
      <c r="BH1359" s="322"/>
      <c r="BI1359" s="322"/>
      <c r="BJ1359" s="323"/>
      <c r="BK1359" s="48"/>
      <c r="BL1359" s="48"/>
      <c r="BN1359" s="146">
        <f t="shared" si="2206"/>
        <v>0</v>
      </c>
      <c r="BO1359" s="146">
        <f t="shared" si="2152"/>
        <v>0</v>
      </c>
      <c r="BP1359" s="146">
        <f t="shared" si="2153"/>
        <v>0</v>
      </c>
      <c r="BQ1359" s="146">
        <f t="shared" si="2154"/>
        <v>0</v>
      </c>
      <c r="BR1359" s="146">
        <f t="shared" si="2155"/>
        <v>0</v>
      </c>
      <c r="BS1359" s="146">
        <f t="shared" si="2156"/>
        <v>0</v>
      </c>
      <c r="BT1359" s="146">
        <f t="shared" si="2157"/>
        <v>0</v>
      </c>
      <c r="BU1359" s="146">
        <f t="shared" si="2158"/>
        <v>0</v>
      </c>
      <c r="BV1359" s="146">
        <f t="shared" si="2159"/>
        <v>0</v>
      </c>
      <c r="BW1359" s="146">
        <f t="shared" si="2160"/>
        <v>0</v>
      </c>
      <c r="BX1359" s="146">
        <f t="shared" si="2161"/>
        <v>0</v>
      </c>
      <c r="BY1359" s="146">
        <f t="shared" si="2162"/>
        <v>0</v>
      </c>
      <c r="BZ1359" s="146">
        <f t="shared" si="2163"/>
        <v>0</v>
      </c>
      <c r="CA1359" s="146">
        <f t="shared" si="2164"/>
        <v>0</v>
      </c>
      <c r="CB1359" s="146">
        <f t="shared" si="2165"/>
        <v>0</v>
      </c>
      <c r="CC1359" s="146">
        <f t="shared" si="2166"/>
        <v>0</v>
      </c>
      <c r="CD1359" s="146">
        <f t="shared" si="2167"/>
        <v>0</v>
      </c>
      <c r="CE1359" s="146">
        <f t="shared" si="2168"/>
        <v>0</v>
      </c>
      <c r="CF1359" s="146">
        <f t="shared" si="2169"/>
        <v>0</v>
      </c>
      <c r="CG1359" s="146">
        <f t="shared" si="2170"/>
        <v>0</v>
      </c>
      <c r="CH1359" s="146">
        <f t="shared" si="2171"/>
        <v>0</v>
      </c>
      <c r="CI1359" s="146">
        <f t="shared" si="2172"/>
        <v>0</v>
      </c>
      <c r="CJ1359" s="146">
        <f t="shared" si="2173"/>
        <v>0</v>
      </c>
      <c r="CK1359" s="146">
        <f t="shared" si="2174"/>
        <v>0</v>
      </c>
      <c r="CL1359" s="146">
        <f t="shared" si="2175"/>
        <v>0</v>
      </c>
      <c r="CM1359" s="146">
        <f t="shared" si="2176"/>
        <v>0</v>
      </c>
      <c r="CN1359" s="146">
        <f t="shared" si="2177"/>
        <v>0</v>
      </c>
      <c r="CO1359" s="146">
        <f t="shared" si="2178"/>
        <v>0</v>
      </c>
      <c r="CP1359" s="146">
        <f t="shared" si="2179"/>
        <v>0</v>
      </c>
      <c r="CQ1359" s="146">
        <f t="shared" si="2180"/>
        <v>0</v>
      </c>
      <c r="CR1359" s="146">
        <f t="shared" si="2181"/>
        <v>0</v>
      </c>
      <c r="CS1359" s="146">
        <f t="shared" si="2182"/>
        <v>0</v>
      </c>
      <c r="CT1359" s="146">
        <f t="shared" si="2183"/>
        <v>0</v>
      </c>
      <c r="CU1359" s="146">
        <f t="shared" si="2184"/>
        <v>0</v>
      </c>
      <c r="CV1359" s="146">
        <f t="shared" si="2185"/>
        <v>0</v>
      </c>
      <c r="CW1359" s="146">
        <f t="shared" si="2186"/>
        <v>0</v>
      </c>
      <c r="CX1359" s="146">
        <f t="shared" si="2187"/>
        <v>0</v>
      </c>
      <c r="CY1359" s="146">
        <f t="shared" si="2188"/>
        <v>0</v>
      </c>
      <c r="CZ1359" s="146">
        <f t="shared" si="2189"/>
        <v>0</v>
      </c>
      <c r="DA1359" s="146">
        <f t="shared" si="2190"/>
        <v>0</v>
      </c>
      <c r="DB1359" s="146">
        <f t="shared" si="2191"/>
        <v>0</v>
      </c>
      <c r="DC1359" s="146">
        <f t="shared" si="2192"/>
        <v>0</v>
      </c>
      <c r="DD1359" s="146">
        <f t="shared" si="2193"/>
        <v>0</v>
      </c>
      <c r="DE1359" s="146">
        <f t="shared" si="2194"/>
        <v>0</v>
      </c>
      <c r="DF1359" s="146">
        <f t="shared" si="2195"/>
        <v>0</v>
      </c>
      <c r="DG1359" s="146">
        <f t="shared" si="2196"/>
        <v>0</v>
      </c>
      <c r="DH1359" s="146">
        <f t="shared" si="2197"/>
        <v>0</v>
      </c>
      <c r="DI1359" s="146">
        <f t="shared" si="2198"/>
        <v>0</v>
      </c>
      <c r="DJ1359" s="146">
        <f t="shared" si="2199"/>
        <v>0</v>
      </c>
      <c r="DK1359" s="146">
        <f t="shared" si="2200"/>
        <v>0</v>
      </c>
      <c r="DL1359" s="146">
        <f t="shared" si="2201"/>
        <v>0</v>
      </c>
      <c r="DM1359" s="146">
        <f t="shared" si="2202"/>
        <v>0</v>
      </c>
      <c r="DN1359" s="65"/>
      <c r="DO1359" s="57"/>
      <c r="DP1359" s="57"/>
      <c r="DQ1359" s="58"/>
      <c r="DS1359" s="168" t="e">
        <f>IF(AND(DR1359=#REF!,BL1359=#REF!),'Tiến độ'!D1359,"")</f>
        <v>#REF!</v>
      </c>
    </row>
    <row r="1360" spans="1:123" ht="11.25" customHeight="1">
      <c r="A1360" s="309" t="str">
        <f>IF(B1360="","",MAX($A$7:A1359)+1)</f>
        <v/>
      </c>
      <c r="B1360" s="312"/>
      <c r="C1360" s="254" t="s">
        <v>11963</v>
      </c>
      <c r="D1360" s="102" t="s">
        <v>11965</v>
      </c>
      <c r="E1360" s="103">
        <v>2</v>
      </c>
      <c r="F1360" s="104"/>
      <c r="G1360" s="105">
        <v>60</v>
      </c>
      <c r="H1360" s="106"/>
      <c r="I1360" s="107"/>
      <c r="J1360" s="28"/>
      <c r="K1360" s="108"/>
      <c r="L1360" s="109"/>
      <c r="M1360" s="109"/>
      <c r="N1360" s="110"/>
      <c r="O1360" s="108"/>
      <c r="P1360" s="109"/>
      <c r="Q1360" s="109">
        <v>4</v>
      </c>
      <c r="R1360" s="110">
        <v>4</v>
      </c>
      <c r="S1360" s="108">
        <v>4</v>
      </c>
      <c r="T1360" s="109">
        <v>4</v>
      </c>
      <c r="U1360" s="109">
        <v>4</v>
      </c>
      <c r="V1360" s="109">
        <v>4</v>
      </c>
      <c r="W1360" s="110">
        <v>4</v>
      </c>
      <c r="X1360" s="108">
        <v>4</v>
      </c>
      <c r="Y1360" s="109">
        <v>4</v>
      </c>
      <c r="Z1360" s="109">
        <v>4</v>
      </c>
      <c r="AA1360" s="110">
        <v>4</v>
      </c>
      <c r="AB1360" s="108">
        <v>4</v>
      </c>
      <c r="AC1360" s="109">
        <v>4</v>
      </c>
      <c r="AD1360" s="109">
        <v>4</v>
      </c>
      <c r="AE1360" s="110">
        <v>4</v>
      </c>
      <c r="AF1360" s="108"/>
      <c r="AG1360" s="109"/>
      <c r="AH1360" s="109"/>
      <c r="AI1360" s="362"/>
      <c r="AJ1360" s="363"/>
      <c r="AK1360" s="108" t="s">
        <v>166</v>
      </c>
      <c r="AL1360" s="109"/>
      <c r="AM1360" s="109"/>
      <c r="AN1360" s="110"/>
      <c r="AO1360" s="108"/>
      <c r="AP1360" s="109"/>
      <c r="AQ1360" s="109"/>
      <c r="AR1360" s="110"/>
      <c r="AS1360" s="111"/>
      <c r="AT1360" s="109"/>
      <c r="AU1360" s="109"/>
      <c r="AV1360" s="112"/>
      <c r="AW1360" s="108"/>
      <c r="AX1360" s="109"/>
      <c r="AY1360" s="109"/>
      <c r="AZ1360" s="109"/>
      <c r="BA1360" s="110"/>
      <c r="BB1360" s="111"/>
      <c r="BC1360" s="109"/>
      <c r="BD1360" s="109"/>
      <c r="BE1360" s="321"/>
      <c r="BF1360" s="322"/>
      <c r="BG1360" s="322"/>
      <c r="BH1360" s="322"/>
      <c r="BI1360" s="322"/>
      <c r="BJ1360" s="323"/>
      <c r="BK1360" s="48"/>
      <c r="BL1360" s="48"/>
      <c r="BN1360" s="146">
        <f t="shared" si="2206"/>
        <v>0</v>
      </c>
      <c r="BO1360" s="146">
        <f t="shared" si="2152"/>
        <v>0</v>
      </c>
      <c r="BP1360" s="146">
        <f t="shared" si="2153"/>
        <v>0</v>
      </c>
      <c r="BQ1360" s="146">
        <f t="shared" si="2154"/>
        <v>0</v>
      </c>
      <c r="BR1360" s="146">
        <f t="shared" si="2155"/>
        <v>0</v>
      </c>
      <c r="BS1360" s="146">
        <f t="shared" si="2156"/>
        <v>0</v>
      </c>
      <c r="BT1360" s="146">
        <f t="shared" si="2157"/>
        <v>0</v>
      </c>
      <c r="BU1360" s="146">
        <f t="shared" si="2158"/>
        <v>0</v>
      </c>
      <c r="BV1360" s="146">
        <f t="shared" si="2159"/>
        <v>0</v>
      </c>
      <c r="BW1360" s="146">
        <f t="shared" si="2160"/>
        <v>0</v>
      </c>
      <c r="BX1360" s="146">
        <f t="shared" si="2161"/>
        <v>0</v>
      </c>
      <c r="BY1360" s="146">
        <f t="shared" si="2162"/>
        <v>0</v>
      </c>
      <c r="BZ1360" s="146">
        <f t="shared" si="2163"/>
        <v>0</v>
      </c>
      <c r="CA1360" s="146">
        <f t="shared" si="2164"/>
        <v>0</v>
      </c>
      <c r="CB1360" s="146">
        <f t="shared" si="2165"/>
        <v>0</v>
      </c>
      <c r="CC1360" s="146">
        <f t="shared" si="2166"/>
        <v>0</v>
      </c>
      <c r="CD1360" s="146">
        <f t="shared" si="2167"/>
        <v>0</v>
      </c>
      <c r="CE1360" s="146">
        <f t="shared" si="2168"/>
        <v>0</v>
      </c>
      <c r="CF1360" s="146">
        <f t="shared" si="2169"/>
        <v>0</v>
      </c>
      <c r="CG1360" s="146">
        <f t="shared" si="2170"/>
        <v>0</v>
      </c>
      <c r="CH1360" s="146">
        <f t="shared" si="2171"/>
        <v>0</v>
      </c>
      <c r="CI1360" s="146">
        <f t="shared" si="2172"/>
        <v>0</v>
      </c>
      <c r="CJ1360" s="146">
        <f t="shared" si="2173"/>
        <v>0</v>
      </c>
      <c r="CK1360" s="146">
        <f t="shared" si="2174"/>
        <v>0</v>
      </c>
      <c r="CL1360" s="146">
        <f t="shared" si="2175"/>
        <v>0</v>
      </c>
      <c r="CM1360" s="146">
        <f t="shared" si="2176"/>
        <v>0</v>
      </c>
      <c r="CN1360" s="146">
        <f t="shared" si="2177"/>
        <v>0</v>
      </c>
      <c r="CO1360" s="146">
        <f t="shared" si="2178"/>
        <v>0</v>
      </c>
      <c r="CP1360" s="146">
        <f t="shared" si="2179"/>
        <v>0</v>
      </c>
      <c r="CQ1360" s="146">
        <f t="shared" si="2180"/>
        <v>0</v>
      </c>
      <c r="CR1360" s="146">
        <f t="shared" si="2181"/>
        <v>0</v>
      </c>
      <c r="CS1360" s="146">
        <f t="shared" si="2182"/>
        <v>0</v>
      </c>
      <c r="CT1360" s="146">
        <f t="shared" si="2183"/>
        <v>0</v>
      </c>
      <c r="CU1360" s="146">
        <f t="shared" si="2184"/>
        <v>0</v>
      </c>
      <c r="CV1360" s="146">
        <f t="shared" si="2185"/>
        <v>0</v>
      </c>
      <c r="CW1360" s="146">
        <f t="shared" si="2186"/>
        <v>0</v>
      </c>
      <c r="CX1360" s="146">
        <f t="shared" si="2187"/>
        <v>0</v>
      </c>
      <c r="CY1360" s="146">
        <f t="shared" si="2188"/>
        <v>0</v>
      </c>
      <c r="CZ1360" s="146">
        <f t="shared" si="2189"/>
        <v>0</v>
      </c>
      <c r="DA1360" s="146">
        <f t="shared" si="2190"/>
        <v>0</v>
      </c>
      <c r="DB1360" s="146">
        <f t="shared" si="2191"/>
        <v>0</v>
      </c>
      <c r="DC1360" s="146">
        <f t="shared" si="2192"/>
        <v>0</v>
      </c>
      <c r="DD1360" s="146">
        <f t="shared" si="2193"/>
        <v>0</v>
      </c>
      <c r="DE1360" s="146">
        <f t="shared" si="2194"/>
        <v>0</v>
      </c>
      <c r="DF1360" s="146">
        <f t="shared" si="2195"/>
        <v>0</v>
      </c>
      <c r="DG1360" s="146">
        <f t="shared" si="2196"/>
        <v>0</v>
      </c>
      <c r="DH1360" s="146">
        <f t="shared" si="2197"/>
        <v>0</v>
      </c>
      <c r="DI1360" s="146">
        <f t="shared" si="2198"/>
        <v>0</v>
      </c>
      <c r="DJ1360" s="146">
        <f t="shared" si="2199"/>
        <v>0</v>
      </c>
      <c r="DK1360" s="146">
        <f t="shared" si="2200"/>
        <v>0</v>
      </c>
      <c r="DL1360" s="146">
        <f t="shared" si="2201"/>
        <v>0</v>
      </c>
      <c r="DM1360" s="146">
        <f t="shared" si="2202"/>
        <v>0</v>
      </c>
      <c r="DN1360" s="65"/>
      <c r="DO1360" s="57"/>
      <c r="DP1360" s="57"/>
      <c r="DQ1360" s="58"/>
      <c r="DS1360" s="168" t="e">
        <f>IF(AND(DR1360=#REF!,BL1360=#REF!),'Tiến độ'!D1360,"")</f>
        <v>#REF!</v>
      </c>
    </row>
    <row r="1361" spans="1:123" ht="11.25" customHeight="1">
      <c r="A1361" s="309"/>
      <c r="B1361" s="312"/>
      <c r="C1361" s="101" t="s">
        <v>788</v>
      </c>
      <c r="D1361" s="102" t="s">
        <v>817</v>
      </c>
      <c r="E1361" s="103">
        <v>3</v>
      </c>
      <c r="F1361" s="104">
        <v>60</v>
      </c>
      <c r="G1361" s="105"/>
      <c r="H1361" s="106">
        <f>H1355</f>
        <v>2</v>
      </c>
      <c r="I1361" s="107">
        <f>I1355</f>
        <v>0</v>
      </c>
      <c r="J1361" s="28"/>
      <c r="K1361" s="108"/>
      <c r="L1361" s="109"/>
      <c r="M1361" s="109"/>
      <c r="N1361" s="110"/>
      <c r="O1361" s="108"/>
      <c r="P1361" s="109"/>
      <c r="Q1361" s="109"/>
      <c r="R1361" s="110"/>
      <c r="S1361" s="108"/>
      <c r="T1361" s="109"/>
      <c r="U1361" s="109"/>
      <c r="V1361" s="109"/>
      <c r="W1361" s="110"/>
      <c r="X1361" s="108"/>
      <c r="Y1361" s="109"/>
      <c r="Z1361" s="109"/>
      <c r="AA1361" s="110"/>
      <c r="AB1361" s="108"/>
      <c r="AC1361" s="109"/>
      <c r="AD1361" s="109"/>
      <c r="AE1361" s="110"/>
      <c r="AF1361" s="108"/>
      <c r="AG1361" s="109"/>
      <c r="AH1361" s="109"/>
      <c r="AI1361" s="362"/>
      <c r="AJ1361" s="363"/>
      <c r="AK1361" s="108"/>
      <c r="AL1361" s="109">
        <v>4</v>
      </c>
      <c r="AM1361" s="109">
        <v>4</v>
      </c>
      <c r="AN1361" s="110">
        <v>4</v>
      </c>
      <c r="AO1361" s="108">
        <v>4</v>
      </c>
      <c r="AP1361" s="109">
        <v>4</v>
      </c>
      <c r="AQ1361" s="109">
        <v>4</v>
      </c>
      <c r="AR1361" s="110">
        <v>4</v>
      </c>
      <c r="AS1361" s="111">
        <v>4</v>
      </c>
      <c r="AT1361" s="109">
        <v>4</v>
      </c>
      <c r="AU1361" s="109">
        <v>4</v>
      </c>
      <c r="AV1361" s="112">
        <v>4</v>
      </c>
      <c r="AW1361" s="108">
        <v>4</v>
      </c>
      <c r="AX1361" s="109">
        <v>4</v>
      </c>
      <c r="AY1361" s="109">
        <v>4</v>
      </c>
      <c r="AZ1361" s="109">
        <v>4</v>
      </c>
      <c r="BA1361" s="110" t="s">
        <v>163</v>
      </c>
      <c r="BB1361" s="111" t="s">
        <v>163</v>
      </c>
      <c r="BC1361" s="109" t="s">
        <v>163</v>
      </c>
      <c r="BD1361" s="109" t="s">
        <v>163</v>
      </c>
      <c r="BE1361" s="321"/>
      <c r="BF1361" s="322"/>
      <c r="BG1361" s="322"/>
      <c r="BH1361" s="322"/>
      <c r="BI1361" s="322"/>
      <c r="BJ1361" s="323"/>
      <c r="BK1361" s="48" t="s">
        <v>18</v>
      </c>
      <c r="BL1361" s="48" t="s">
        <v>60</v>
      </c>
      <c r="BN1361" s="146">
        <f t="shared" si="2206"/>
        <v>0</v>
      </c>
      <c r="BO1361" s="146">
        <f t="shared" si="2152"/>
        <v>0</v>
      </c>
      <c r="BP1361" s="146">
        <f t="shared" si="2153"/>
        <v>0</v>
      </c>
      <c r="BQ1361" s="146">
        <f t="shared" si="2154"/>
        <v>0</v>
      </c>
      <c r="BR1361" s="146">
        <f t="shared" si="2155"/>
        <v>0</v>
      </c>
      <c r="BS1361" s="146">
        <f t="shared" si="2156"/>
        <v>0</v>
      </c>
      <c r="BT1361" s="146">
        <f t="shared" si="2157"/>
        <v>0</v>
      </c>
      <c r="BU1361" s="146">
        <f t="shared" si="2158"/>
        <v>0</v>
      </c>
      <c r="BV1361" s="146">
        <f t="shared" si="2159"/>
        <v>0</v>
      </c>
      <c r="BW1361" s="146">
        <f t="shared" si="2160"/>
        <v>0</v>
      </c>
      <c r="BX1361" s="146">
        <f t="shared" si="2161"/>
        <v>0</v>
      </c>
      <c r="BY1361" s="146">
        <f t="shared" si="2162"/>
        <v>0</v>
      </c>
      <c r="BZ1361" s="146">
        <f t="shared" si="2163"/>
        <v>0</v>
      </c>
      <c r="CA1361" s="146">
        <f t="shared" si="2164"/>
        <v>0</v>
      </c>
      <c r="CB1361" s="146">
        <f t="shared" si="2165"/>
        <v>0</v>
      </c>
      <c r="CC1361" s="146">
        <f t="shared" si="2166"/>
        <v>0</v>
      </c>
      <c r="CD1361" s="146">
        <f t="shared" si="2167"/>
        <v>0</v>
      </c>
      <c r="CE1361" s="146">
        <f t="shared" si="2168"/>
        <v>0</v>
      </c>
      <c r="CF1361" s="146">
        <f t="shared" si="2169"/>
        <v>0</v>
      </c>
      <c r="CG1361" s="146">
        <f t="shared" si="2170"/>
        <v>0</v>
      </c>
      <c r="CH1361" s="146">
        <f t="shared" si="2171"/>
        <v>0</v>
      </c>
      <c r="CI1361" s="146">
        <f t="shared" si="2172"/>
        <v>0</v>
      </c>
      <c r="CJ1361" s="146">
        <f t="shared" si="2173"/>
        <v>0</v>
      </c>
      <c r="CK1361" s="146">
        <f t="shared" si="2174"/>
        <v>0</v>
      </c>
      <c r="CL1361" s="146">
        <f t="shared" si="2175"/>
        <v>0</v>
      </c>
      <c r="CM1361" s="146">
        <f t="shared" si="2176"/>
        <v>0</v>
      </c>
      <c r="CN1361" s="146">
        <f t="shared" si="2177"/>
        <v>0</v>
      </c>
      <c r="CO1361" s="146">
        <f t="shared" si="2178"/>
        <v>8</v>
      </c>
      <c r="CP1361" s="146">
        <f t="shared" si="2179"/>
        <v>8</v>
      </c>
      <c r="CQ1361" s="146">
        <f t="shared" si="2180"/>
        <v>8</v>
      </c>
      <c r="CR1361" s="146">
        <f t="shared" si="2181"/>
        <v>8</v>
      </c>
      <c r="CS1361" s="146">
        <f t="shared" si="2182"/>
        <v>8</v>
      </c>
      <c r="CT1361" s="146">
        <f t="shared" si="2183"/>
        <v>8</v>
      </c>
      <c r="CU1361" s="146">
        <f t="shared" si="2184"/>
        <v>8</v>
      </c>
      <c r="CV1361" s="146">
        <f t="shared" si="2185"/>
        <v>8</v>
      </c>
      <c r="CW1361" s="146">
        <f t="shared" si="2186"/>
        <v>8</v>
      </c>
      <c r="CX1361" s="146">
        <f t="shared" si="2187"/>
        <v>8</v>
      </c>
      <c r="CY1361" s="146">
        <f t="shared" si="2188"/>
        <v>8</v>
      </c>
      <c r="CZ1361" s="146">
        <f t="shared" si="2189"/>
        <v>8</v>
      </c>
      <c r="DA1361" s="146">
        <f t="shared" si="2190"/>
        <v>8</v>
      </c>
      <c r="DB1361" s="146">
        <f t="shared" si="2191"/>
        <v>8</v>
      </c>
      <c r="DC1361" s="146">
        <f t="shared" si="2192"/>
        <v>8</v>
      </c>
      <c r="DD1361" s="146">
        <f t="shared" si="2193"/>
        <v>0</v>
      </c>
      <c r="DE1361" s="146">
        <f t="shared" si="2194"/>
        <v>0</v>
      </c>
      <c r="DF1361" s="146">
        <f t="shared" si="2195"/>
        <v>0</v>
      </c>
      <c r="DG1361" s="146">
        <f t="shared" si="2196"/>
        <v>0</v>
      </c>
      <c r="DH1361" s="146">
        <f t="shared" si="2197"/>
        <v>0</v>
      </c>
      <c r="DI1361" s="146">
        <f t="shared" si="2198"/>
        <v>0</v>
      </c>
      <c r="DJ1361" s="146">
        <f t="shared" si="2199"/>
        <v>0</v>
      </c>
      <c r="DK1361" s="146">
        <f t="shared" si="2200"/>
        <v>0</v>
      </c>
      <c r="DL1361" s="146">
        <f t="shared" si="2201"/>
        <v>0</v>
      </c>
      <c r="DM1361" s="146">
        <f t="shared" si="2202"/>
        <v>0</v>
      </c>
      <c r="DN1361" s="65">
        <f t="shared" si="2203"/>
        <v>120</v>
      </c>
      <c r="DO1361" s="57" t="str">
        <f t="shared" si="2204"/>
        <v/>
      </c>
      <c r="DP1361" s="57" t="str">
        <f t="shared" ref="DP1361:DP1368" si="2209">IF(DO1361="",IF(COUNT(AD1361:AH1361,AK1361)&gt;0,DN1361,""),"")</f>
        <v/>
      </c>
      <c r="DQ1361" s="58">
        <f t="shared" ref="DQ1361:DQ1368" si="2210">IF(AND(DO1361="",DP1361=""),IF(COUNTA(AL1361:BD1361)&gt;0,DN1361,""),"")</f>
        <v>120</v>
      </c>
      <c r="DR1361" s="1">
        <f t="shared" si="2205"/>
        <v>2</v>
      </c>
      <c r="DS1361" s="168" t="e">
        <f>IF(AND(DR1361=#REF!,BL1361=#REF!),'Tiến độ'!D1361,"")</f>
        <v>#REF!</v>
      </c>
    </row>
    <row r="1362" spans="1:123" ht="11.25" customHeight="1">
      <c r="A1362" s="309"/>
      <c r="B1362" s="312"/>
      <c r="C1362" s="101" t="s">
        <v>1055</v>
      </c>
      <c r="D1362" s="102" t="s">
        <v>1056</v>
      </c>
      <c r="E1362" s="103">
        <v>3</v>
      </c>
      <c r="F1362" s="104">
        <v>45</v>
      </c>
      <c r="G1362" s="105"/>
      <c r="H1362" s="106">
        <f>H1361</f>
        <v>2</v>
      </c>
      <c r="I1362" s="107">
        <f>I1361</f>
        <v>0</v>
      </c>
      <c r="J1362" s="28"/>
      <c r="K1362" s="108"/>
      <c r="L1362" s="109"/>
      <c r="M1362" s="109"/>
      <c r="N1362" s="110"/>
      <c r="O1362" s="108"/>
      <c r="P1362" s="109"/>
      <c r="Q1362" s="109"/>
      <c r="R1362" s="110"/>
      <c r="S1362" s="108"/>
      <c r="T1362" s="109"/>
      <c r="U1362" s="109"/>
      <c r="V1362" s="109"/>
      <c r="W1362" s="110"/>
      <c r="X1362" s="108"/>
      <c r="Y1362" s="109"/>
      <c r="Z1362" s="109"/>
      <c r="AA1362" s="110"/>
      <c r="AB1362" s="108"/>
      <c r="AC1362" s="109"/>
      <c r="AD1362" s="109"/>
      <c r="AE1362" s="110"/>
      <c r="AF1362" s="108"/>
      <c r="AG1362" s="109"/>
      <c r="AH1362" s="109"/>
      <c r="AI1362" s="362"/>
      <c r="AJ1362" s="363"/>
      <c r="AK1362" s="108"/>
      <c r="AL1362" s="109">
        <v>3</v>
      </c>
      <c r="AM1362" s="109">
        <v>3</v>
      </c>
      <c r="AN1362" s="110">
        <v>3</v>
      </c>
      <c r="AO1362" s="108">
        <v>3</v>
      </c>
      <c r="AP1362" s="109">
        <v>3</v>
      </c>
      <c r="AQ1362" s="109">
        <v>3</v>
      </c>
      <c r="AR1362" s="110">
        <v>3</v>
      </c>
      <c r="AS1362" s="111">
        <v>3</v>
      </c>
      <c r="AT1362" s="109">
        <v>3</v>
      </c>
      <c r="AU1362" s="109">
        <v>3</v>
      </c>
      <c r="AV1362" s="112">
        <v>3</v>
      </c>
      <c r="AW1362" s="108">
        <v>3</v>
      </c>
      <c r="AX1362" s="109">
        <v>3</v>
      </c>
      <c r="AY1362" s="109">
        <v>3</v>
      </c>
      <c r="AZ1362" s="109">
        <v>3</v>
      </c>
      <c r="BA1362" s="110" t="s">
        <v>163</v>
      </c>
      <c r="BB1362" s="111" t="s">
        <v>163</v>
      </c>
      <c r="BC1362" s="109" t="s">
        <v>163</v>
      </c>
      <c r="BD1362" s="109" t="s">
        <v>163</v>
      </c>
      <c r="BE1362" s="321"/>
      <c r="BF1362" s="322"/>
      <c r="BG1362" s="322"/>
      <c r="BH1362" s="322"/>
      <c r="BI1362" s="322"/>
      <c r="BJ1362" s="323"/>
      <c r="BK1362" s="48" t="s">
        <v>18</v>
      </c>
      <c r="BL1362" s="48" t="s">
        <v>59</v>
      </c>
      <c r="BN1362" s="146">
        <f t="shared" si="2206"/>
        <v>0</v>
      </c>
      <c r="BO1362" s="146">
        <f t="shared" si="2152"/>
        <v>0</v>
      </c>
      <c r="BP1362" s="146">
        <f t="shared" si="2153"/>
        <v>0</v>
      </c>
      <c r="BQ1362" s="146">
        <f t="shared" si="2154"/>
        <v>0</v>
      </c>
      <c r="BR1362" s="146">
        <f t="shared" si="2155"/>
        <v>0</v>
      </c>
      <c r="BS1362" s="146">
        <f t="shared" si="2156"/>
        <v>0</v>
      </c>
      <c r="BT1362" s="146">
        <f t="shared" si="2157"/>
        <v>0</v>
      </c>
      <c r="BU1362" s="146">
        <f t="shared" si="2158"/>
        <v>0</v>
      </c>
      <c r="BV1362" s="146">
        <f t="shared" si="2159"/>
        <v>0</v>
      </c>
      <c r="BW1362" s="146">
        <f t="shared" si="2160"/>
        <v>0</v>
      </c>
      <c r="BX1362" s="146">
        <f t="shared" si="2161"/>
        <v>0</v>
      </c>
      <c r="BY1362" s="146">
        <f t="shared" si="2162"/>
        <v>0</v>
      </c>
      <c r="BZ1362" s="146">
        <f t="shared" si="2163"/>
        <v>0</v>
      </c>
      <c r="CA1362" s="146">
        <f t="shared" si="2164"/>
        <v>0</v>
      </c>
      <c r="CB1362" s="146">
        <f t="shared" si="2165"/>
        <v>0</v>
      </c>
      <c r="CC1362" s="146">
        <f t="shared" si="2166"/>
        <v>0</v>
      </c>
      <c r="CD1362" s="146">
        <f t="shared" si="2167"/>
        <v>0</v>
      </c>
      <c r="CE1362" s="146">
        <f t="shared" si="2168"/>
        <v>0</v>
      </c>
      <c r="CF1362" s="146">
        <f t="shared" si="2169"/>
        <v>0</v>
      </c>
      <c r="CG1362" s="146">
        <f t="shared" si="2170"/>
        <v>0</v>
      </c>
      <c r="CH1362" s="146">
        <f t="shared" si="2171"/>
        <v>0</v>
      </c>
      <c r="CI1362" s="146">
        <f t="shared" si="2172"/>
        <v>0</v>
      </c>
      <c r="CJ1362" s="146">
        <f t="shared" si="2173"/>
        <v>0</v>
      </c>
      <c r="CK1362" s="146">
        <f t="shared" si="2174"/>
        <v>0</v>
      </c>
      <c r="CL1362" s="146">
        <f t="shared" si="2175"/>
        <v>0</v>
      </c>
      <c r="CM1362" s="146">
        <f t="shared" si="2176"/>
        <v>0</v>
      </c>
      <c r="CN1362" s="146">
        <f t="shared" si="2177"/>
        <v>0</v>
      </c>
      <c r="CO1362" s="146">
        <f t="shared" si="2178"/>
        <v>6</v>
      </c>
      <c r="CP1362" s="146">
        <f t="shared" si="2179"/>
        <v>6</v>
      </c>
      <c r="CQ1362" s="146">
        <f t="shared" si="2180"/>
        <v>6</v>
      </c>
      <c r="CR1362" s="146">
        <f t="shared" si="2181"/>
        <v>6</v>
      </c>
      <c r="CS1362" s="146">
        <f t="shared" si="2182"/>
        <v>6</v>
      </c>
      <c r="CT1362" s="146">
        <f t="shared" si="2183"/>
        <v>6</v>
      </c>
      <c r="CU1362" s="146">
        <f t="shared" si="2184"/>
        <v>6</v>
      </c>
      <c r="CV1362" s="146">
        <f t="shared" si="2185"/>
        <v>6</v>
      </c>
      <c r="CW1362" s="146">
        <f t="shared" si="2186"/>
        <v>6</v>
      </c>
      <c r="CX1362" s="146">
        <f t="shared" si="2187"/>
        <v>6</v>
      </c>
      <c r="CY1362" s="146">
        <f t="shared" si="2188"/>
        <v>6</v>
      </c>
      <c r="CZ1362" s="146">
        <f t="shared" si="2189"/>
        <v>6</v>
      </c>
      <c r="DA1362" s="146">
        <f t="shared" si="2190"/>
        <v>6</v>
      </c>
      <c r="DB1362" s="146">
        <f t="shared" si="2191"/>
        <v>6</v>
      </c>
      <c r="DC1362" s="146">
        <f t="shared" si="2192"/>
        <v>6</v>
      </c>
      <c r="DD1362" s="146">
        <f t="shared" si="2193"/>
        <v>0</v>
      </c>
      <c r="DE1362" s="146">
        <f t="shared" si="2194"/>
        <v>0</v>
      </c>
      <c r="DF1362" s="146">
        <f t="shared" si="2195"/>
        <v>0</v>
      </c>
      <c r="DG1362" s="146">
        <f t="shared" si="2196"/>
        <v>0</v>
      </c>
      <c r="DH1362" s="146">
        <f t="shared" si="2197"/>
        <v>0</v>
      </c>
      <c r="DI1362" s="146">
        <f t="shared" si="2198"/>
        <v>0</v>
      </c>
      <c r="DJ1362" s="146">
        <f t="shared" si="2199"/>
        <v>0</v>
      </c>
      <c r="DK1362" s="146">
        <f t="shared" si="2200"/>
        <v>0</v>
      </c>
      <c r="DL1362" s="146">
        <f t="shared" si="2201"/>
        <v>0</v>
      </c>
      <c r="DM1362" s="146">
        <f t="shared" si="2202"/>
        <v>0</v>
      </c>
      <c r="DN1362" s="65">
        <f t="shared" si="2203"/>
        <v>90</v>
      </c>
      <c r="DO1362" s="57" t="str">
        <f t="shared" si="2204"/>
        <v/>
      </c>
      <c r="DP1362" s="57" t="str">
        <f t="shared" si="2209"/>
        <v/>
      </c>
      <c r="DQ1362" s="58">
        <f t="shared" si="2210"/>
        <v>90</v>
      </c>
      <c r="DR1362" s="1">
        <f t="shared" si="2205"/>
        <v>2</v>
      </c>
      <c r="DS1362" s="168" t="e">
        <f>IF(AND(DR1362=#REF!,BL1362=#REF!),'Tiến độ'!D1362,"")</f>
        <v>#REF!</v>
      </c>
    </row>
    <row r="1363" spans="1:123" ht="11.25" customHeight="1">
      <c r="A1363" s="309"/>
      <c r="B1363" s="312"/>
      <c r="C1363" s="101" t="s">
        <v>826</v>
      </c>
      <c r="D1363" s="102" t="s">
        <v>1057</v>
      </c>
      <c r="E1363" s="103">
        <v>2</v>
      </c>
      <c r="F1363" s="104">
        <v>30</v>
      </c>
      <c r="G1363" s="105"/>
      <c r="H1363" s="106">
        <f t="shared" ref="H1363:H1368" si="2211">H1362</f>
        <v>2</v>
      </c>
      <c r="I1363" s="107">
        <f t="shared" ref="I1363:I1368" si="2212">I1362</f>
        <v>0</v>
      </c>
      <c r="J1363" s="28"/>
      <c r="K1363" s="108"/>
      <c r="L1363" s="109"/>
      <c r="M1363" s="109"/>
      <c r="N1363" s="110"/>
      <c r="O1363" s="108"/>
      <c r="P1363" s="109"/>
      <c r="Q1363" s="109"/>
      <c r="R1363" s="110"/>
      <c r="S1363" s="108"/>
      <c r="T1363" s="109"/>
      <c r="U1363" s="109"/>
      <c r="V1363" s="109"/>
      <c r="W1363" s="110"/>
      <c r="X1363" s="108"/>
      <c r="Y1363" s="109"/>
      <c r="Z1363" s="109"/>
      <c r="AA1363" s="110"/>
      <c r="AB1363" s="108"/>
      <c r="AC1363" s="109"/>
      <c r="AD1363" s="109"/>
      <c r="AE1363" s="110"/>
      <c r="AF1363" s="108"/>
      <c r="AG1363" s="109"/>
      <c r="AH1363" s="109"/>
      <c r="AI1363" s="362"/>
      <c r="AJ1363" s="363"/>
      <c r="AK1363" s="108"/>
      <c r="AL1363" s="109">
        <v>2</v>
      </c>
      <c r="AM1363" s="109">
        <v>2</v>
      </c>
      <c r="AN1363" s="110">
        <v>2</v>
      </c>
      <c r="AO1363" s="108">
        <v>2</v>
      </c>
      <c r="AP1363" s="109">
        <v>2</v>
      </c>
      <c r="AQ1363" s="109">
        <v>2</v>
      </c>
      <c r="AR1363" s="110">
        <v>2</v>
      </c>
      <c r="AS1363" s="111">
        <v>2</v>
      </c>
      <c r="AT1363" s="109">
        <v>2</v>
      </c>
      <c r="AU1363" s="109">
        <v>2</v>
      </c>
      <c r="AV1363" s="112">
        <v>2</v>
      </c>
      <c r="AW1363" s="108">
        <v>2</v>
      </c>
      <c r="AX1363" s="109">
        <v>2</v>
      </c>
      <c r="AY1363" s="109">
        <v>2</v>
      </c>
      <c r="AZ1363" s="109">
        <v>2</v>
      </c>
      <c r="BA1363" s="110" t="s">
        <v>163</v>
      </c>
      <c r="BB1363" s="111" t="s">
        <v>163</v>
      </c>
      <c r="BC1363" s="109" t="s">
        <v>163</v>
      </c>
      <c r="BD1363" s="109" t="s">
        <v>163</v>
      </c>
      <c r="BE1363" s="321"/>
      <c r="BF1363" s="322"/>
      <c r="BG1363" s="322"/>
      <c r="BH1363" s="322"/>
      <c r="BI1363" s="322"/>
      <c r="BJ1363" s="323"/>
      <c r="BK1363" s="48" t="s">
        <v>18</v>
      </c>
      <c r="BL1363" s="48" t="s">
        <v>39</v>
      </c>
      <c r="BN1363" s="146">
        <f t="shared" si="2206"/>
        <v>0</v>
      </c>
      <c r="BO1363" s="146">
        <f t="shared" si="2152"/>
        <v>0</v>
      </c>
      <c r="BP1363" s="146">
        <f t="shared" si="2153"/>
        <v>0</v>
      </c>
      <c r="BQ1363" s="146">
        <f t="shared" si="2154"/>
        <v>0</v>
      </c>
      <c r="BR1363" s="146">
        <f t="shared" si="2155"/>
        <v>0</v>
      </c>
      <c r="BS1363" s="146">
        <f t="shared" si="2156"/>
        <v>0</v>
      </c>
      <c r="BT1363" s="146">
        <f t="shared" si="2157"/>
        <v>0</v>
      </c>
      <c r="BU1363" s="146">
        <f t="shared" si="2158"/>
        <v>0</v>
      </c>
      <c r="BV1363" s="146">
        <f t="shared" si="2159"/>
        <v>0</v>
      </c>
      <c r="BW1363" s="146">
        <f t="shared" si="2160"/>
        <v>0</v>
      </c>
      <c r="BX1363" s="146">
        <f t="shared" si="2161"/>
        <v>0</v>
      </c>
      <c r="BY1363" s="146">
        <f t="shared" si="2162"/>
        <v>0</v>
      </c>
      <c r="BZ1363" s="146">
        <f t="shared" si="2163"/>
        <v>0</v>
      </c>
      <c r="CA1363" s="146">
        <f t="shared" si="2164"/>
        <v>0</v>
      </c>
      <c r="CB1363" s="146">
        <f t="shared" si="2165"/>
        <v>0</v>
      </c>
      <c r="CC1363" s="146">
        <f t="shared" si="2166"/>
        <v>0</v>
      </c>
      <c r="CD1363" s="146">
        <f t="shared" si="2167"/>
        <v>0</v>
      </c>
      <c r="CE1363" s="146">
        <f t="shared" si="2168"/>
        <v>0</v>
      </c>
      <c r="CF1363" s="146">
        <f t="shared" si="2169"/>
        <v>0</v>
      </c>
      <c r="CG1363" s="146">
        <f t="shared" si="2170"/>
        <v>0</v>
      </c>
      <c r="CH1363" s="146">
        <f t="shared" si="2171"/>
        <v>0</v>
      </c>
      <c r="CI1363" s="146">
        <f t="shared" si="2172"/>
        <v>0</v>
      </c>
      <c r="CJ1363" s="146">
        <f t="shared" si="2173"/>
        <v>0</v>
      </c>
      <c r="CK1363" s="146">
        <f t="shared" si="2174"/>
        <v>0</v>
      </c>
      <c r="CL1363" s="146">
        <f t="shared" si="2175"/>
        <v>0</v>
      </c>
      <c r="CM1363" s="146">
        <f t="shared" si="2176"/>
        <v>0</v>
      </c>
      <c r="CN1363" s="146">
        <f t="shared" si="2177"/>
        <v>0</v>
      </c>
      <c r="CO1363" s="146">
        <f t="shared" si="2178"/>
        <v>4</v>
      </c>
      <c r="CP1363" s="146">
        <f t="shared" si="2179"/>
        <v>4</v>
      </c>
      <c r="CQ1363" s="146">
        <f t="shared" si="2180"/>
        <v>4</v>
      </c>
      <c r="CR1363" s="146">
        <f t="shared" si="2181"/>
        <v>4</v>
      </c>
      <c r="CS1363" s="146">
        <f t="shared" si="2182"/>
        <v>4</v>
      </c>
      <c r="CT1363" s="146">
        <f t="shared" si="2183"/>
        <v>4</v>
      </c>
      <c r="CU1363" s="146">
        <f t="shared" si="2184"/>
        <v>4</v>
      </c>
      <c r="CV1363" s="146">
        <f t="shared" si="2185"/>
        <v>4</v>
      </c>
      <c r="CW1363" s="146">
        <f t="shared" si="2186"/>
        <v>4</v>
      </c>
      <c r="CX1363" s="146">
        <f t="shared" si="2187"/>
        <v>4</v>
      </c>
      <c r="CY1363" s="146">
        <f t="shared" si="2188"/>
        <v>4</v>
      </c>
      <c r="CZ1363" s="146">
        <f t="shared" si="2189"/>
        <v>4</v>
      </c>
      <c r="DA1363" s="146">
        <f t="shared" si="2190"/>
        <v>4</v>
      </c>
      <c r="DB1363" s="146">
        <f t="shared" si="2191"/>
        <v>4</v>
      </c>
      <c r="DC1363" s="146">
        <f t="shared" si="2192"/>
        <v>4</v>
      </c>
      <c r="DD1363" s="146">
        <f t="shared" si="2193"/>
        <v>0</v>
      </c>
      <c r="DE1363" s="146">
        <f t="shared" si="2194"/>
        <v>0</v>
      </c>
      <c r="DF1363" s="146">
        <f t="shared" si="2195"/>
        <v>0</v>
      </c>
      <c r="DG1363" s="146">
        <f t="shared" si="2196"/>
        <v>0</v>
      </c>
      <c r="DH1363" s="146">
        <f t="shared" si="2197"/>
        <v>0</v>
      </c>
      <c r="DI1363" s="146">
        <f t="shared" si="2198"/>
        <v>0</v>
      </c>
      <c r="DJ1363" s="146">
        <f t="shared" si="2199"/>
        <v>0</v>
      </c>
      <c r="DK1363" s="146">
        <f t="shared" si="2200"/>
        <v>0</v>
      </c>
      <c r="DL1363" s="146">
        <f t="shared" si="2201"/>
        <v>0</v>
      </c>
      <c r="DM1363" s="146">
        <f t="shared" si="2202"/>
        <v>0</v>
      </c>
      <c r="DN1363" s="65">
        <f t="shared" si="2203"/>
        <v>60</v>
      </c>
      <c r="DO1363" s="57" t="str">
        <f t="shared" si="2204"/>
        <v/>
      </c>
      <c r="DP1363" s="57" t="str">
        <f t="shared" si="2209"/>
        <v/>
      </c>
      <c r="DQ1363" s="58">
        <f t="shared" si="2210"/>
        <v>60</v>
      </c>
      <c r="DR1363" s="1">
        <f t="shared" si="2205"/>
        <v>2</v>
      </c>
      <c r="DS1363" s="168" t="e">
        <f>IF(AND(DR1363=#REF!,BL1363=#REF!),'Tiến độ'!D1363,"")</f>
        <v>#REF!</v>
      </c>
    </row>
    <row r="1364" spans="1:123" ht="11.25" customHeight="1">
      <c r="A1364" s="309"/>
      <c r="B1364" s="312"/>
      <c r="C1364" s="101" t="s">
        <v>1084</v>
      </c>
      <c r="D1364" s="102" t="s">
        <v>1059</v>
      </c>
      <c r="E1364" s="103">
        <v>2</v>
      </c>
      <c r="F1364" s="104">
        <v>30</v>
      </c>
      <c r="G1364" s="105"/>
      <c r="H1364" s="106">
        <f t="shared" si="2211"/>
        <v>2</v>
      </c>
      <c r="I1364" s="107">
        <f t="shared" si="2212"/>
        <v>0</v>
      </c>
      <c r="J1364" s="28"/>
      <c r="K1364" s="108"/>
      <c r="L1364" s="109"/>
      <c r="M1364" s="109"/>
      <c r="N1364" s="110"/>
      <c r="O1364" s="108"/>
      <c r="P1364" s="109"/>
      <c r="Q1364" s="109"/>
      <c r="R1364" s="110"/>
      <c r="S1364" s="108"/>
      <c r="T1364" s="109"/>
      <c r="U1364" s="109"/>
      <c r="V1364" s="109"/>
      <c r="W1364" s="110"/>
      <c r="X1364" s="108"/>
      <c r="Y1364" s="109"/>
      <c r="Z1364" s="109"/>
      <c r="AA1364" s="110"/>
      <c r="AB1364" s="108"/>
      <c r="AC1364" s="109"/>
      <c r="AD1364" s="109"/>
      <c r="AE1364" s="110"/>
      <c r="AF1364" s="108"/>
      <c r="AG1364" s="109"/>
      <c r="AH1364" s="109"/>
      <c r="AI1364" s="362"/>
      <c r="AJ1364" s="363"/>
      <c r="AK1364" s="108"/>
      <c r="AL1364" s="109">
        <v>2</v>
      </c>
      <c r="AM1364" s="109">
        <v>2</v>
      </c>
      <c r="AN1364" s="110">
        <v>2</v>
      </c>
      <c r="AO1364" s="108">
        <v>2</v>
      </c>
      <c r="AP1364" s="109">
        <v>2</v>
      </c>
      <c r="AQ1364" s="109">
        <v>2</v>
      </c>
      <c r="AR1364" s="110">
        <v>2</v>
      </c>
      <c r="AS1364" s="111">
        <v>2</v>
      </c>
      <c r="AT1364" s="109">
        <v>2</v>
      </c>
      <c r="AU1364" s="109">
        <v>2</v>
      </c>
      <c r="AV1364" s="112">
        <v>2</v>
      </c>
      <c r="AW1364" s="108">
        <v>2</v>
      </c>
      <c r="AX1364" s="109">
        <v>2</v>
      </c>
      <c r="AY1364" s="109">
        <v>2</v>
      </c>
      <c r="AZ1364" s="109">
        <v>2</v>
      </c>
      <c r="BA1364" s="110" t="s">
        <v>163</v>
      </c>
      <c r="BB1364" s="111" t="s">
        <v>163</v>
      </c>
      <c r="BC1364" s="109" t="s">
        <v>163</v>
      </c>
      <c r="BD1364" s="109" t="s">
        <v>163</v>
      </c>
      <c r="BE1364" s="321"/>
      <c r="BF1364" s="322"/>
      <c r="BG1364" s="322"/>
      <c r="BH1364" s="322"/>
      <c r="BI1364" s="322"/>
      <c r="BJ1364" s="323"/>
      <c r="BK1364" s="48" t="s">
        <v>18</v>
      </c>
      <c r="BL1364" s="48" t="s">
        <v>41</v>
      </c>
      <c r="BN1364" s="146">
        <f t="shared" si="2206"/>
        <v>0</v>
      </c>
      <c r="BO1364" s="146">
        <f t="shared" si="2152"/>
        <v>0</v>
      </c>
      <c r="BP1364" s="146">
        <f t="shared" si="2153"/>
        <v>0</v>
      </c>
      <c r="BQ1364" s="146">
        <f t="shared" si="2154"/>
        <v>0</v>
      </c>
      <c r="BR1364" s="146">
        <f t="shared" si="2155"/>
        <v>0</v>
      </c>
      <c r="BS1364" s="146">
        <f t="shared" si="2156"/>
        <v>0</v>
      </c>
      <c r="BT1364" s="146">
        <f t="shared" si="2157"/>
        <v>0</v>
      </c>
      <c r="BU1364" s="146">
        <f t="shared" si="2158"/>
        <v>0</v>
      </c>
      <c r="BV1364" s="146">
        <f t="shared" si="2159"/>
        <v>0</v>
      </c>
      <c r="BW1364" s="146">
        <f t="shared" si="2160"/>
        <v>0</v>
      </c>
      <c r="BX1364" s="146">
        <f t="shared" si="2161"/>
        <v>0</v>
      </c>
      <c r="BY1364" s="146">
        <f t="shared" si="2162"/>
        <v>0</v>
      </c>
      <c r="BZ1364" s="146">
        <f t="shared" si="2163"/>
        <v>0</v>
      </c>
      <c r="CA1364" s="146">
        <f t="shared" si="2164"/>
        <v>0</v>
      </c>
      <c r="CB1364" s="146">
        <f t="shared" si="2165"/>
        <v>0</v>
      </c>
      <c r="CC1364" s="146">
        <f t="shared" si="2166"/>
        <v>0</v>
      </c>
      <c r="CD1364" s="146">
        <f t="shared" si="2167"/>
        <v>0</v>
      </c>
      <c r="CE1364" s="146">
        <f t="shared" si="2168"/>
        <v>0</v>
      </c>
      <c r="CF1364" s="146">
        <f t="shared" si="2169"/>
        <v>0</v>
      </c>
      <c r="CG1364" s="146">
        <f t="shared" si="2170"/>
        <v>0</v>
      </c>
      <c r="CH1364" s="146">
        <f t="shared" si="2171"/>
        <v>0</v>
      </c>
      <c r="CI1364" s="146">
        <f t="shared" si="2172"/>
        <v>0</v>
      </c>
      <c r="CJ1364" s="146">
        <f t="shared" si="2173"/>
        <v>0</v>
      </c>
      <c r="CK1364" s="146">
        <f t="shared" si="2174"/>
        <v>0</v>
      </c>
      <c r="CL1364" s="146">
        <f t="shared" si="2175"/>
        <v>0</v>
      </c>
      <c r="CM1364" s="146">
        <f t="shared" si="2176"/>
        <v>0</v>
      </c>
      <c r="CN1364" s="146">
        <f t="shared" si="2177"/>
        <v>0</v>
      </c>
      <c r="CO1364" s="146">
        <f t="shared" si="2178"/>
        <v>4</v>
      </c>
      <c r="CP1364" s="146">
        <f t="shared" si="2179"/>
        <v>4</v>
      </c>
      <c r="CQ1364" s="146">
        <f t="shared" si="2180"/>
        <v>4</v>
      </c>
      <c r="CR1364" s="146">
        <f t="shared" si="2181"/>
        <v>4</v>
      </c>
      <c r="CS1364" s="146">
        <f t="shared" si="2182"/>
        <v>4</v>
      </c>
      <c r="CT1364" s="146">
        <f t="shared" si="2183"/>
        <v>4</v>
      </c>
      <c r="CU1364" s="146">
        <f t="shared" si="2184"/>
        <v>4</v>
      </c>
      <c r="CV1364" s="146">
        <f t="shared" si="2185"/>
        <v>4</v>
      </c>
      <c r="CW1364" s="146">
        <f t="shared" si="2186"/>
        <v>4</v>
      </c>
      <c r="CX1364" s="146">
        <f t="shared" si="2187"/>
        <v>4</v>
      </c>
      <c r="CY1364" s="146">
        <f t="shared" si="2188"/>
        <v>4</v>
      </c>
      <c r="CZ1364" s="146">
        <f t="shared" si="2189"/>
        <v>4</v>
      </c>
      <c r="DA1364" s="146">
        <f t="shared" si="2190"/>
        <v>4</v>
      </c>
      <c r="DB1364" s="146">
        <f t="shared" si="2191"/>
        <v>4</v>
      </c>
      <c r="DC1364" s="146">
        <f t="shared" si="2192"/>
        <v>4</v>
      </c>
      <c r="DD1364" s="146">
        <f t="shared" si="2193"/>
        <v>0</v>
      </c>
      <c r="DE1364" s="146">
        <f t="shared" si="2194"/>
        <v>0</v>
      </c>
      <c r="DF1364" s="146">
        <f t="shared" si="2195"/>
        <v>0</v>
      </c>
      <c r="DG1364" s="146">
        <f t="shared" si="2196"/>
        <v>0</v>
      </c>
      <c r="DH1364" s="146">
        <f t="shared" si="2197"/>
        <v>0</v>
      </c>
      <c r="DI1364" s="146">
        <f t="shared" si="2198"/>
        <v>0</v>
      </c>
      <c r="DJ1364" s="146">
        <f t="shared" si="2199"/>
        <v>0</v>
      </c>
      <c r="DK1364" s="146">
        <f t="shared" si="2200"/>
        <v>0</v>
      </c>
      <c r="DL1364" s="146">
        <f t="shared" si="2201"/>
        <v>0</v>
      </c>
      <c r="DM1364" s="146">
        <f t="shared" si="2202"/>
        <v>0</v>
      </c>
      <c r="DN1364" s="65">
        <f t="shared" si="2203"/>
        <v>60</v>
      </c>
      <c r="DO1364" s="57" t="str">
        <f t="shared" si="2204"/>
        <v/>
      </c>
      <c r="DP1364" s="57" t="str">
        <f t="shared" si="2209"/>
        <v/>
      </c>
      <c r="DQ1364" s="58">
        <f t="shared" si="2210"/>
        <v>60</v>
      </c>
      <c r="DR1364" s="1">
        <f t="shared" si="2205"/>
        <v>2</v>
      </c>
      <c r="DS1364" s="168" t="e">
        <f>IF(AND(DR1364=#REF!,BL1364=#REF!),'Tiến độ'!D1364,"")</f>
        <v>#REF!</v>
      </c>
    </row>
    <row r="1365" spans="1:123" ht="11.25" customHeight="1">
      <c r="A1365" s="309"/>
      <c r="B1365" s="312"/>
      <c r="C1365" s="101" t="s">
        <v>1016</v>
      </c>
      <c r="D1365" s="102" t="s">
        <v>1017</v>
      </c>
      <c r="E1365" s="103">
        <v>4</v>
      </c>
      <c r="F1365" s="104">
        <v>60</v>
      </c>
      <c r="G1365" s="105"/>
      <c r="H1365" s="106">
        <f t="shared" si="2211"/>
        <v>2</v>
      </c>
      <c r="I1365" s="107">
        <f t="shared" si="2212"/>
        <v>0</v>
      </c>
      <c r="J1365" s="28"/>
      <c r="K1365" s="108"/>
      <c r="L1365" s="109"/>
      <c r="M1365" s="109"/>
      <c r="N1365" s="110"/>
      <c r="O1365" s="108"/>
      <c r="P1365" s="109"/>
      <c r="Q1365" s="109"/>
      <c r="R1365" s="110"/>
      <c r="S1365" s="108"/>
      <c r="T1365" s="109"/>
      <c r="U1365" s="109"/>
      <c r="V1365" s="109"/>
      <c r="W1365" s="110"/>
      <c r="X1365" s="108"/>
      <c r="Y1365" s="109"/>
      <c r="Z1365" s="109"/>
      <c r="AA1365" s="110"/>
      <c r="AB1365" s="108"/>
      <c r="AC1365" s="109"/>
      <c r="AD1365" s="109"/>
      <c r="AE1365" s="110"/>
      <c r="AF1365" s="108"/>
      <c r="AG1365" s="109"/>
      <c r="AH1365" s="109"/>
      <c r="AI1365" s="362"/>
      <c r="AJ1365" s="363"/>
      <c r="AK1365" s="108"/>
      <c r="AL1365" s="109">
        <v>4</v>
      </c>
      <c r="AM1365" s="109">
        <v>4</v>
      </c>
      <c r="AN1365" s="110">
        <v>4</v>
      </c>
      <c r="AO1365" s="108">
        <v>4</v>
      </c>
      <c r="AP1365" s="109">
        <v>4</v>
      </c>
      <c r="AQ1365" s="109">
        <v>4</v>
      </c>
      <c r="AR1365" s="110">
        <v>4</v>
      </c>
      <c r="AS1365" s="111">
        <v>4</v>
      </c>
      <c r="AT1365" s="109">
        <v>4</v>
      </c>
      <c r="AU1365" s="109">
        <v>4</v>
      </c>
      <c r="AV1365" s="112">
        <v>4</v>
      </c>
      <c r="AW1365" s="108">
        <v>4</v>
      </c>
      <c r="AX1365" s="109">
        <v>4</v>
      </c>
      <c r="AY1365" s="109">
        <v>4</v>
      </c>
      <c r="AZ1365" s="109">
        <v>4</v>
      </c>
      <c r="BA1365" s="110" t="s">
        <v>163</v>
      </c>
      <c r="BB1365" s="111" t="s">
        <v>163</v>
      </c>
      <c r="BC1365" s="109" t="s">
        <v>163</v>
      </c>
      <c r="BD1365" s="109" t="s">
        <v>163</v>
      </c>
      <c r="BE1365" s="321"/>
      <c r="BF1365" s="322"/>
      <c r="BG1365" s="322"/>
      <c r="BH1365" s="322"/>
      <c r="BI1365" s="322"/>
      <c r="BJ1365" s="323"/>
      <c r="BK1365" s="48" t="s">
        <v>18</v>
      </c>
      <c r="BL1365" s="48" t="s">
        <v>29</v>
      </c>
      <c r="BN1365" s="146">
        <f t="shared" si="2206"/>
        <v>0</v>
      </c>
      <c r="BO1365" s="146">
        <f t="shared" si="2152"/>
        <v>0</v>
      </c>
      <c r="BP1365" s="146">
        <f t="shared" si="2153"/>
        <v>0</v>
      </c>
      <c r="BQ1365" s="146">
        <f t="shared" si="2154"/>
        <v>0</v>
      </c>
      <c r="BR1365" s="146">
        <f t="shared" si="2155"/>
        <v>0</v>
      </c>
      <c r="BS1365" s="146">
        <f t="shared" si="2156"/>
        <v>0</v>
      </c>
      <c r="BT1365" s="146">
        <f t="shared" si="2157"/>
        <v>0</v>
      </c>
      <c r="BU1365" s="146">
        <f t="shared" si="2158"/>
        <v>0</v>
      </c>
      <c r="BV1365" s="146">
        <f t="shared" si="2159"/>
        <v>0</v>
      </c>
      <c r="BW1365" s="146">
        <f t="shared" si="2160"/>
        <v>0</v>
      </c>
      <c r="BX1365" s="146">
        <f t="shared" si="2161"/>
        <v>0</v>
      </c>
      <c r="BY1365" s="146">
        <f t="shared" si="2162"/>
        <v>0</v>
      </c>
      <c r="BZ1365" s="146">
        <f t="shared" si="2163"/>
        <v>0</v>
      </c>
      <c r="CA1365" s="146">
        <f t="shared" si="2164"/>
        <v>0</v>
      </c>
      <c r="CB1365" s="146">
        <f t="shared" si="2165"/>
        <v>0</v>
      </c>
      <c r="CC1365" s="146">
        <f t="shared" si="2166"/>
        <v>0</v>
      </c>
      <c r="CD1365" s="146">
        <f t="shared" si="2167"/>
        <v>0</v>
      </c>
      <c r="CE1365" s="146">
        <f t="shared" si="2168"/>
        <v>0</v>
      </c>
      <c r="CF1365" s="146">
        <f t="shared" si="2169"/>
        <v>0</v>
      </c>
      <c r="CG1365" s="146">
        <f t="shared" si="2170"/>
        <v>0</v>
      </c>
      <c r="CH1365" s="146">
        <f t="shared" si="2171"/>
        <v>0</v>
      </c>
      <c r="CI1365" s="146">
        <f t="shared" si="2172"/>
        <v>0</v>
      </c>
      <c r="CJ1365" s="146">
        <f t="shared" si="2173"/>
        <v>0</v>
      </c>
      <c r="CK1365" s="146">
        <f t="shared" si="2174"/>
        <v>0</v>
      </c>
      <c r="CL1365" s="146">
        <f t="shared" si="2175"/>
        <v>0</v>
      </c>
      <c r="CM1365" s="146">
        <f t="shared" si="2176"/>
        <v>0</v>
      </c>
      <c r="CN1365" s="146">
        <f t="shared" si="2177"/>
        <v>0</v>
      </c>
      <c r="CO1365" s="146">
        <f t="shared" si="2178"/>
        <v>8</v>
      </c>
      <c r="CP1365" s="146">
        <f t="shared" si="2179"/>
        <v>8</v>
      </c>
      <c r="CQ1365" s="146">
        <f t="shared" si="2180"/>
        <v>8</v>
      </c>
      <c r="CR1365" s="146">
        <f t="shared" si="2181"/>
        <v>8</v>
      </c>
      <c r="CS1365" s="146">
        <f t="shared" si="2182"/>
        <v>8</v>
      </c>
      <c r="CT1365" s="146">
        <f t="shared" si="2183"/>
        <v>8</v>
      </c>
      <c r="CU1365" s="146">
        <f t="shared" si="2184"/>
        <v>8</v>
      </c>
      <c r="CV1365" s="146">
        <f t="shared" si="2185"/>
        <v>8</v>
      </c>
      <c r="CW1365" s="146">
        <f t="shared" si="2186"/>
        <v>8</v>
      </c>
      <c r="CX1365" s="146">
        <f t="shared" si="2187"/>
        <v>8</v>
      </c>
      <c r="CY1365" s="146">
        <f t="shared" si="2188"/>
        <v>8</v>
      </c>
      <c r="CZ1365" s="146">
        <f t="shared" si="2189"/>
        <v>8</v>
      </c>
      <c r="DA1365" s="146">
        <f t="shared" si="2190"/>
        <v>8</v>
      </c>
      <c r="DB1365" s="146">
        <f t="shared" si="2191"/>
        <v>8</v>
      </c>
      <c r="DC1365" s="146">
        <f t="shared" si="2192"/>
        <v>8</v>
      </c>
      <c r="DD1365" s="146">
        <f t="shared" si="2193"/>
        <v>0</v>
      </c>
      <c r="DE1365" s="146">
        <f t="shared" si="2194"/>
        <v>0</v>
      </c>
      <c r="DF1365" s="146">
        <f t="shared" si="2195"/>
        <v>0</v>
      </c>
      <c r="DG1365" s="146">
        <f t="shared" si="2196"/>
        <v>0</v>
      </c>
      <c r="DH1365" s="146">
        <f t="shared" si="2197"/>
        <v>0</v>
      </c>
      <c r="DI1365" s="146">
        <f t="shared" si="2198"/>
        <v>0</v>
      </c>
      <c r="DJ1365" s="146">
        <f t="shared" si="2199"/>
        <v>0</v>
      </c>
      <c r="DK1365" s="146">
        <f t="shared" si="2200"/>
        <v>0</v>
      </c>
      <c r="DL1365" s="146">
        <f t="shared" si="2201"/>
        <v>0</v>
      </c>
      <c r="DM1365" s="146">
        <f t="shared" si="2202"/>
        <v>0</v>
      </c>
      <c r="DN1365" s="65">
        <f t="shared" si="2203"/>
        <v>120</v>
      </c>
      <c r="DO1365" s="57" t="str">
        <f t="shared" si="2204"/>
        <v/>
      </c>
      <c r="DP1365" s="57" t="str">
        <f t="shared" si="2209"/>
        <v/>
      </c>
      <c r="DQ1365" s="58">
        <f t="shared" si="2210"/>
        <v>120</v>
      </c>
      <c r="DR1365" s="1">
        <f t="shared" si="2205"/>
        <v>2</v>
      </c>
      <c r="DS1365" s="168" t="e">
        <f>IF(AND(DR1365=#REF!,BL1365=#REF!),'Tiến độ'!D1365,"")</f>
        <v>#REF!</v>
      </c>
    </row>
    <row r="1366" spans="1:123" ht="11.25" customHeight="1">
      <c r="A1366" s="309"/>
      <c r="B1366" s="312"/>
      <c r="C1366" s="101" t="s">
        <v>27</v>
      </c>
      <c r="D1366" s="102" t="s">
        <v>1058</v>
      </c>
      <c r="E1366" s="103">
        <v>3</v>
      </c>
      <c r="F1366" s="104">
        <v>45</v>
      </c>
      <c r="G1366" s="105"/>
      <c r="H1366" s="106">
        <f t="shared" si="2211"/>
        <v>2</v>
      </c>
      <c r="I1366" s="107">
        <f t="shared" si="2212"/>
        <v>0</v>
      </c>
      <c r="J1366" s="28"/>
      <c r="K1366" s="108"/>
      <c r="L1366" s="109"/>
      <c r="M1366" s="109"/>
      <c r="N1366" s="110"/>
      <c r="O1366" s="108"/>
      <c r="P1366" s="109"/>
      <c r="Q1366" s="109"/>
      <c r="R1366" s="110"/>
      <c r="S1366" s="108"/>
      <c r="T1366" s="109"/>
      <c r="U1366" s="109"/>
      <c r="V1366" s="109"/>
      <c r="W1366" s="110"/>
      <c r="X1366" s="108"/>
      <c r="Y1366" s="109"/>
      <c r="Z1366" s="109"/>
      <c r="AA1366" s="110"/>
      <c r="AB1366" s="108"/>
      <c r="AC1366" s="109"/>
      <c r="AD1366" s="109"/>
      <c r="AE1366" s="110"/>
      <c r="AF1366" s="108"/>
      <c r="AG1366" s="109"/>
      <c r="AH1366" s="109"/>
      <c r="AI1366" s="362"/>
      <c r="AJ1366" s="363"/>
      <c r="AK1366" s="108"/>
      <c r="AL1366" s="109">
        <v>3</v>
      </c>
      <c r="AM1366" s="109">
        <v>3</v>
      </c>
      <c r="AN1366" s="110">
        <v>3</v>
      </c>
      <c r="AO1366" s="108">
        <v>3</v>
      </c>
      <c r="AP1366" s="109">
        <v>3</v>
      </c>
      <c r="AQ1366" s="109">
        <v>3</v>
      </c>
      <c r="AR1366" s="110">
        <v>3</v>
      </c>
      <c r="AS1366" s="111">
        <v>3</v>
      </c>
      <c r="AT1366" s="109">
        <v>3</v>
      </c>
      <c r="AU1366" s="109">
        <v>3</v>
      </c>
      <c r="AV1366" s="112">
        <v>3</v>
      </c>
      <c r="AW1366" s="108">
        <v>3</v>
      </c>
      <c r="AX1366" s="109">
        <v>3</v>
      </c>
      <c r="AY1366" s="109">
        <v>3</v>
      </c>
      <c r="AZ1366" s="109">
        <v>3</v>
      </c>
      <c r="BA1366" s="110" t="s">
        <v>163</v>
      </c>
      <c r="BB1366" s="111" t="s">
        <v>163</v>
      </c>
      <c r="BC1366" s="109" t="s">
        <v>163</v>
      </c>
      <c r="BD1366" s="109" t="s">
        <v>163</v>
      </c>
      <c r="BE1366" s="321"/>
      <c r="BF1366" s="322"/>
      <c r="BG1366" s="322"/>
      <c r="BH1366" s="322"/>
      <c r="BI1366" s="322"/>
      <c r="BJ1366" s="323"/>
      <c r="BK1366" s="48" t="s">
        <v>18</v>
      </c>
      <c r="BL1366" s="48" t="s">
        <v>27</v>
      </c>
      <c r="BN1366" s="146">
        <f t="shared" si="2206"/>
        <v>0</v>
      </c>
      <c r="BO1366" s="146">
        <f t="shared" si="2152"/>
        <v>0</v>
      </c>
      <c r="BP1366" s="146">
        <f t="shared" si="2153"/>
        <v>0</v>
      </c>
      <c r="BQ1366" s="146">
        <f t="shared" si="2154"/>
        <v>0</v>
      </c>
      <c r="BR1366" s="146">
        <f t="shared" si="2155"/>
        <v>0</v>
      </c>
      <c r="BS1366" s="146">
        <f t="shared" si="2156"/>
        <v>0</v>
      </c>
      <c r="BT1366" s="146">
        <f t="shared" si="2157"/>
        <v>0</v>
      </c>
      <c r="BU1366" s="146">
        <f t="shared" si="2158"/>
        <v>0</v>
      </c>
      <c r="BV1366" s="146">
        <f t="shared" si="2159"/>
        <v>0</v>
      </c>
      <c r="BW1366" s="146">
        <f t="shared" si="2160"/>
        <v>0</v>
      </c>
      <c r="BX1366" s="146">
        <f t="shared" si="2161"/>
        <v>0</v>
      </c>
      <c r="BY1366" s="146">
        <f t="shared" si="2162"/>
        <v>0</v>
      </c>
      <c r="BZ1366" s="146">
        <f t="shared" si="2163"/>
        <v>0</v>
      </c>
      <c r="CA1366" s="146">
        <f t="shared" si="2164"/>
        <v>0</v>
      </c>
      <c r="CB1366" s="146">
        <f t="shared" si="2165"/>
        <v>0</v>
      </c>
      <c r="CC1366" s="146">
        <f t="shared" si="2166"/>
        <v>0</v>
      </c>
      <c r="CD1366" s="146">
        <f t="shared" si="2167"/>
        <v>0</v>
      </c>
      <c r="CE1366" s="146">
        <f t="shared" si="2168"/>
        <v>0</v>
      </c>
      <c r="CF1366" s="146">
        <f t="shared" si="2169"/>
        <v>0</v>
      </c>
      <c r="CG1366" s="146">
        <f t="shared" si="2170"/>
        <v>0</v>
      </c>
      <c r="CH1366" s="146">
        <f t="shared" si="2171"/>
        <v>0</v>
      </c>
      <c r="CI1366" s="146">
        <f t="shared" si="2172"/>
        <v>0</v>
      </c>
      <c r="CJ1366" s="146">
        <f t="shared" si="2173"/>
        <v>0</v>
      </c>
      <c r="CK1366" s="146">
        <f t="shared" si="2174"/>
        <v>0</v>
      </c>
      <c r="CL1366" s="146">
        <f t="shared" si="2175"/>
        <v>0</v>
      </c>
      <c r="CM1366" s="146">
        <f t="shared" si="2176"/>
        <v>0</v>
      </c>
      <c r="CN1366" s="146">
        <f t="shared" si="2177"/>
        <v>0</v>
      </c>
      <c r="CO1366" s="146">
        <f t="shared" si="2178"/>
        <v>6</v>
      </c>
      <c r="CP1366" s="146">
        <f t="shared" si="2179"/>
        <v>6</v>
      </c>
      <c r="CQ1366" s="146">
        <f t="shared" si="2180"/>
        <v>6</v>
      </c>
      <c r="CR1366" s="146">
        <f t="shared" si="2181"/>
        <v>6</v>
      </c>
      <c r="CS1366" s="146">
        <f t="shared" si="2182"/>
        <v>6</v>
      </c>
      <c r="CT1366" s="146">
        <f t="shared" si="2183"/>
        <v>6</v>
      </c>
      <c r="CU1366" s="146">
        <f t="shared" si="2184"/>
        <v>6</v>
      </c>
      <c r="CV1366" s="146">
        <f t="shared" si="2185"/>
        <v>6</v>
      </c>
      <c r="CW1366" s="146">
        <f t="shared" si="2186"/>
        <v>6</v>
      </c>
      <c r="CX1366" s="146">
        <f t="shared" si="2187"/>
        <v>6</v>
      </c>
      <c r="CY1366" s="146">
        <f t="shared" si="2188"/>
        <v>6</v>
      </c>
      <c r="CZ1366" s="146">
        <f t="shared" si="2189"/>
        <v>6</v>
      </c>
      <c r="DA1366" s="146">
        <f t="shared" si="2190"/>
        <v>6</v>
      </c>
      <c r="DB1366" s="146">
        <f t="shared" si="2191"/>
        <v>6</v>
      </c>
      <c r="DC1366" s="146">
        <f t="shared" si="2192"/>
        <v>6</v>
      </c>
      <c r="DD1366" s="146">
        <f t="shared" si="2193"/>
        <v>0</v>
      </c>
      <c r="DE1366" s="146">
        <f t="shared" si="2194"/>
        <v>0</v>
      </c>
      <c r="DF1366" s="146">
        <f t="shared" si="2195"/>
        <v>0</v>
      </c>
      <c r="DG1366" s="146">
        <f t="shared" si="2196"/>
        <v>0</v>
      </c>
      <c r="DH1366" s="146">
        <f t="shared" si="2197"/>
        <v>0</v>
      </c>
      <c r="DI1366" s="146">
        <f t="shared" si="2198"/>
        <v>0</v>
      </c>
      <c r="DJ1366" s="146">
        <f t="shared" si="2199"/>
        <v>0</v>
      </c>
      <c r="DK1366" s="146">
        <f t="shared" si="2200"/>
        <v>0</v>
      </c>
      <c r="DL1366" s="146">
        <f t="shared" si="2201"/>
        <v>0</v>
      </c>
      <c r="DM1366" s="146">
        <f t="shared" si="2202"/>
        <v>0</v>
      </c>
      <c r="DN1366" s="65">
        <f t="shared" si="2203"/>
        <v>90</v>
      </c>
      <c r="DO1366" s="57" t="str">
        <f t="shared" si="2204"/>
        <v/>
      </c>
      <c r="DP1366" s="57" t="str">
        <f t="shared" si="2209"/>
        <v/>
      </c>
      <c r="DQ1366" s="58">
        <f t="shared" si="2210"/>
        <v>90</v>
      </c>
      <c r="DR1366" s="1">
        <f t="shared" si="2205"/>
        <v>2</v>
      </c>
      <c r="DS1366" s="168" t="e">
        <f>IF(AND(DR1366=#REF!,BL1366=#REF!),'Tiến độ'!D1366,"")</f>
        <v>#REF!</v>
      </c>
    </row>
    <row r="1367" spans="1:123" ht="11.25" customHeight="1">
      <c r="A1367" s="309"/>
      <c r="B1367" s="312"/>
      <c r="C1367" s="101" t="s">
        <v>886</v>
      </c>
      <c r="D1367" s="102" t="s">
        <v>887</v>
      </c>
      <c r="E1367" s="103">
        <v>3</v>
      </c>
      <c r="F1367" s="104">
        <v>45</v>
      </c>
      <c r="G1367" s="105"/>
      <c r="H1367" s="106">
        <f t="shared" si="2211"/>
        <v>2</v>
      </c>
      <c r="I1367" s="107">
        <f t="shared" si="2212"/>
        <v>0</v>
      </c>
      <c r="J1367" s="28"/>
      <c r="K1367" s="108"/>
      <c r="L1367" s="109"/>
      <c r="M1367" s="109"/>
      <c r="N1367" s="110"/>
      <c r="O1367" s="108"/>
      <c r="P1367" s="109"/>
      <c r="Q1367" s="109"/>
      <c r="R1367" s="110"/>
      <c r="S1367" s="108"/>
      <c r="T1367" s="109"/>
      <c r="U1367" s="109"/>
      <c r="V1367" s="109"/>
      <c r="W1367" s="110"/>
      <c r="X1367" s="108"/>
      <c r="Y1367" s="109"/>
      <c r="Z1367" s="109"/>
      <c r="AA1367" s="110"/>
      <c r="AB1367" s="108"/>
      <c r="AC1367" s="109"/>
      <c r="AD1367" s="109"/>
      <c r="AE1367" s="110"/>
      <c r="AF1367" s="108"/>
      <c r="AG1367" s="109"/>
      <c r="AH1367" s="109"/>
      <c r="AI1367" s="362"/>
      <c r="AJ1367" s="363"/>
      <c r="AK1367" s="108"/>
      <c r="AL1367" s="109">
        <v>3</v>
      </c>
      <c r="AM1367" s="109">
        <v>3</v>
      </c>
      <c r="AN1367" s="110">
        <v>3</v>
      </c>
      <c r="AO1367" s="108">
        <v>3</v>
      </c>
      <c r="AP1367" s="109">
        <v>3</v>
      </c>
      <c r="AQ1367" s="109">
        <v>3</v>
      </c>
      <c r="AR1367" s="110">
        <v>3</v>
      </c>
      <c r="AS1367" s="111">
        <v>3</v>
      </c>
      <c r="AT1367" s="109">
        <v>3</v>
      </c>
      <c r="AU1367" s="109">
        <v>3</v>
      </c>
      <c r="AV1367" s="112">
        <v>3</v>
      </c>
      <c r="AW1367" s="108">
        <v>3</v>
      </c>
      <c r="AX1367" s="109">
        <v>3</v>
      </c>
      <c r="AY1367" s="109">
        <v>3</v>
      </c>
      <c r="AZ1367" s="109">
        <v>3</v>
      </c>
      <c r="BA1367" s="110" t="s">
        <v>163</v>
      </c>
      <c r="BB1367" s="111" t="s">
        <v>163</v>
      </c>
      <c r="BC1367" s="109" t="s">
        <v>163</v>
      </c>
      <c r="BD1367" s="109" t="s">
        <v>163</v>
      </c>
      <c r="BE1367" s="321"/>
      <c r="BF1367" s="322"/>
      <c r="BG1367" s="322"/>
      <c r="BH1367" s="322"/>
      <c r="BI1367" s="322"/>
      <c r="BJ1367" s="323"/>
      <c r="BK1367" s="48" t="s">
        <v>18</v>
      </c>
      <c r="BL1367" s="48" t="s">
        <v>48</v>
      </c>
      <c r="BN1367" s="146">
        <f t="shared" si="2206"/>
        <v>0</v>
      </c>
      <c r="BO1367" s="146">
        <f t="shared" si="2152"/>
        <v>0</v>
      </c>
      <c r="BP1367" s="146">
        <f t="shared" si="2153"/>
        <v>0</v>
      </c>
      <c r="BQ1367" s="146">
        <f t="shared" si="2154"/>
        <v>0</v>
      </c>
      <c r="BR1367" s="146">
        <f t="shared" si="2155"/>
        <v>0</v>
      </c>
      <c r="BS1367" s="146">
        <f t="shared" si="2156"/>
        <v>0</v>
      </c>
      <c r="BT1367" s="146">
        <f t="shared" si="2157"/>
        <v>0</v>
      </c>
      <c r="BU1367" s="146">
        <f t="shared" si="2158"/>
        <v>0</v>
      </c>
      <c r="BV1367" s="146">
        <f t="shared" si="2159"/>
        <v>0</v>
      </c>
      <c r="BW1367" s="146">
        <f t="shared" si="2160"/>
        <v>0</v>
      </c>
      <c r="BX1367" s="146">
        <f t="shared" si="2161"/>
        <v>0</v>
      </c>
      <c r="BY1367" s="146">
        <f t="shared" si="2162"/>
        <v>0</v>
      </c>
      <c r="BZ1367" s="146">
        <f t="shared" si="2163"/>
        <v>0</v>
      </c>
      <c r="CA1367" s="146">
        <f t="shared" si="2164"/>
        <v>0</v>
      </c>
      <c r="CB1367" s="146">
        <f t="shared" si="2165"/>
        <v>0</v>
      </c>
      <c r="CC1367" s="146">
        <f t="shared" si="2166"/>
        <v>0</v>
      </c>
      <c r="CD1367" s="146">
        <f t="shared" si="2167"/>
        <v>0</v>
      </c>
      <c r="CE1367" s="146">
        <f t="shared" si="2168"/>
        <v>0</v>
      </c>
      <c r="CF1367" s="146">
        <f t="shared" si="2169"/>
        <v>0</v>
      </c>
      <c r="CG1367" s="146">
        <f t="shared" si="2170"/>
        <v>0</v>
      </c>
      <c r="CH1367" s="146">
        <f t="shared" si="2171"/>
        <v>0</v>
      </c>
      <c r="CI1367" s="146">
        <f t="shared" si="2172"/>
        <v>0</v>
      </c>
      <c r="CJ1367" s="146">
        <f t="shared" si="2173"/>
        <v>0</v>
      </c>
      <c r="CK1367" s="146">
        <f t="shared" si="2174"/>
        <v>0</v>
      </c>
      <c r="CL1367" s="146">
        <f t="shared" si="2175"/>
        <v>0</v>
      </c>
      <c r="CM1367" s="146">
        <f t="shared" si="2176"/>
        <v>0</v>
      </c>
      <c r="CN1367" s="146">
        <f t="shared" si="2177"/>
        <v>0</v>
      </c>
      <c r="CO1367" s="146">
        <f t="shared" si="2178"/>
        <v>6</v>
      </c>
      <c r="CP1367" s="146">
        <f t="shared" si="2179"/>
        <v>6</v>
      </c>
      <c r="CQ1367" s="146">
        <f t="shared" si="2180"/>
        <v>6</v>
      </c>
      <c r="CR1367" s="146">
        <f t="shared" si="2181"/>
        <v>6</v>
      </c>
      <c r="CS1367" s="146">
        <f t="shared" si="2182"/>
        <v>6</v>
      </c>
      <c r="CT1367" s="146">
        <f t="shared" si="2183"/>
        <v>6</v>
      </c>
      <c r="CU1367" s="146">
        <f t="shared" si="2184"/>
        <v>6</v>
      </c>
      <c r="CV1367" s="146">
        <f t="shared" si="2185"/>
        <v>6</v>
      </c>
      <c r="CW1367" s="146">
        <f t="shared" si="2186"/>
        <v>6</v>
      </c>
      <c r="CX1367" s="146">
        <f t="shared" si="2187"/>
        <v>6</v>
      </c>
      <c r="CY1367" s="146">
        <f t="shared" si="2188"/>
        <v>6</v>
      </c>
      <c r="CZ1367" s="146">
        <f t="shared" si="2189"/>
        <v>6</v>
      </c>
      <c r="DA1367" s="146">
        <f t="shared" si="2190"/>
        <v>6</v>
      </c>
      <c r="DB1367" s="146">
        <f t="shared" si="2191"/>
        <v>6</v>
      </c>
      <c r="DC1367" s="146">
        <f t="shared" si="2192"/>
        <v>6</v>
      </c>
      <c r="DD1367" s="146">
        <f t="shared" si="2193"/>
        <v>0</v>
      </c>
      <c r="DE1367" s="146">
        <f t="shared" si="2194"/>
        <v>0</v>
      </c>
      <c r="DF1367" s="146">
        <f t="shared" si="2195"/>
        <v>0</v>
      </c>
      <c r="DG1367" s="146">
        <f t="shared" si="2196"/>
        <v>0</v>
      </c>
      <c r="DH1367" s="146">
        <f t="shared" si="2197"/>
        <v>0</v>
      </c>
      <c r="DI1367" s="146">
        <f t="shared" si="2198"/>
        <v>0</v>
      </c>
      <c r="DJ1367" s="146">
        <f t="shared" si="2199"/>
        <v>0</v>
      </c>
      <c r="DK1367" s="146">
        <f t="shared" si="2200"/>
        <v>0</v>
      </c>
      <c r="DL1367" s="146">
        <f t="shared" si="2201"/>
        <v>0</v>
      </c>
      <c r="DM1367" s="146">
        <f t="shared" si="2202"/>
        <v>0</v>
      </c>
      <c r="DN1367" s="65">
        <f t="shared" si="2203"/>
        <v>90</v>
      </c>
      <c r="DO1367" s="57" t="str">
        <f t="shared" si="2204"/>
        <v/>
      </c>
      <c r="DP1367" s="57" t="str">
        <f t="shared" si="2209"/>
        <v/>
      </c>
      <c r="DQ1367" s="58">
        <f t="shared" si="2210"/>
        <v>90</v>
      </c>
      <c r="DR1367" s="1">
        <f t="shared" si="2205"/>
        <v>2</v>
      </c>
      <c r="DS1367" s="168" t="e">
        <f>IF(AND(DR1367=#REF!,BL1367=#REF!),'Tiến độ'!D1367,"")</f>
        <v>#REF!</v>
      </c>
    </row>
    <row r="1368" spans="1:123" ht="11.25" customHeight="1">
      <c r="A1368" s="309"/>
      <c r="B1368" s="312"/>
      <c r="C1368" s="101" t="s">
        <v>318</v>
      </c>
      <c r="D1368" s="102" t="s">
        <v>319</v>
      </c>
      <c r="E1368" s="103">
        <v>2</v>
      </c>
      <c r="F1368" s="104">
        <v>30</v>
      </c>
      <c r="G1368" s="105"/>
      <c r="H1368" s="106">
        <f t="shared" si="2211"/>
        <v>2</v>
      </c>
      <c r="I1368" s="107">
        <f t="shared" si="2212"/>
        <v>0</v>
      </c>
      <c r="J1368" s="28"/>
      <c r="K1368" s="108"/>
      <c r="L1368" s="109"/>
      <c r="M1368" s="109"/>
      <c r="N1368" s="110"/>
      <c r="O1368" s="108"/>
      <c r="P1368" s="109"/>
      <c r="Q1368" s="109"/>
      <c r="R1368" s="110"/>
      <c r="S1368" s="108"/>
      <c r="T1368" s="109"/>
      <c r="U1368" s="109"/>
      <c r="V1368" s="109"/>
      <c r="W1368" s="110"/>
      <c r="X1368" s="108"/>
      <c r="Y1368" s="109"/>
      <c r="Z1368" s="109"/>
      <c r="AA1368" s="110"/>
      <c r="AB1368" s="108"/>
      <c r="AC1368" s="109"/>
      <c r="AD1368" s="109"/>
      <c r="AE1368" s="110"/>
      <c r="AF1368" s="108"/>
      <c r="AG1368" s="109"/>
      <c r="AH1368" s="109"/>
      <c r="AI1368" s="362"/>
      <c r="AJ1368" s="363"/>
      <c r="AK1368" s="108"/>
      <c r="AL1368" s="109">
        <v>2</v>
      </c>
      <c r="AM1368" s="109">
        <v>2</v>
      </c>
      <c r="AN1368" s="110">
        <v>2</v>
      </c>
      <c r="AO1368" s="108">
        <v>2</v>
      </c>
      <c r="AP1368" s="109">
        <v>2</v>
      </c>
      <c r="AQ1368" s="109">
        <v>2</v>
      </c>
      <c r="AR1368" s="110">
        <v>2</v>
      </c>
      <c r="AS1368" s="111">
        <v>2</v>
      </c>
      <c r="AT1368" s="109">
        <v>2</v>
      </c>
      <c r="AU1368" s="109">
        <v>2</v>
      </c>
      <c r="AV1368" s="112">
        <v>2</v>
      </c>
      <c r="AW1368" s="108">
        <v>2</v>
      </c>
      <c r="AX1368" s="109">
        <v>2</v>
      </c>
      <c r="AY1368" s="109">
        <v>2</v>
      </c>
      <c r="AZ1368" s="109">
        <v>2</v>
      </c>
      <c r="BA1368" s="110" t="s">
        <v>163</v>
      </c>
      <c r="BB1368" s="111" t="s">
        <v>163</v>
      </c>
      <c r="BC1368" s="109" t="s">
        <v>163</v>
      </c>
      <c r="BD1368" s="109" t="s">
        <v>163</v>
      </c>
      <c r="BE1368" s="321"/>
      <c r="BF1368" s="322"/>
      <c r="BG1368" s="322"/>
      <c r="BH1368" s="322"/>
      <c r="BI1368" s="322"/>
      <c r="BJ1368" s="323"/>
      <c r="BK1368" s="48" t="s">
        <v>18</v>
      </c>
      <c r="BL1368" s="48" t="s">
        <v>29</v>
      </c>
      <c r="BN1368" s="146">
        <f t="shared" si="2206"/>
        <v>0</v>
      </c>
      <c r="BO1368" s="146">
        <f t="shared" si="2152"/>
        <v>0</v>
      </c>
      <c r="BP1368" s="146">
        <f t="shared" si="2153"/>
        <v>0</v>
      </c>
      <c r="BQ1368" s="146">
        <f t="shared" si="2154"/>
        <v>0</v>
      </c>
      <c r="BR1368" s="146">
        <f t="shared" si="2155"/>
        <v>0</v>
      </c>
      <c r="BS1368" s="146">
        <f t="shared" si="2156"/>
        <v>0</v>
      </c>
      <c r="BT1368" s="146">
        <f t="shared" si="2157"/>
        <v>0</v>
      </c>
      <c r="BU1368" s="146">
        <f t="shared" si="2158"/>
        <v>0</v>
      </c>
      <c r="BV1368" s="146">
        <f t="shared" si="2159"/>
        <v>0</v>
      </c>
      <c r="BW1368" s="146">
        <f t="shared" si="2160"/>
        <v>0</v>
      </c>
      <c r="BX1368" s="146">
        <f t="shared" si="2161"/>
        <v>0</v>
      </c>
      <c r="BY1368" s="146">
        <f t="shared" si="2162"/>
        <v>0</v>
      </c>
      <c r="BZ1368" s="146">
        <f t="shared" si="2163"/>
        <v>0</v>
      </c>
      <c r="CA1368" s="146">
        <f t="shared" si="2164"/>
        <v>0</v>
      </c>
      <c r="CB1368" s="146">
        <f t="shared" si="2165"/>
        <v>0</v>
      </c>
      <c r="CC1368" s="146">
        <f t="shared" si="2166"/>
        <v>0</v>
      </c>
      <c r="CD1368" s="146">
        <f t="shared" si="2167"/>
        <v>0</v>
      </c>
      <c r="CE1368" s="146">
        <f t="shared" si="2168"/>
        <v>0</v>
      </c>
      <c r="CF1368" s="146">
        <f t="shared" si="2169"/>
        <v>0</v>
      </c>
      <c r="CG1368" s="146">
        <f t="shared" si="2170"/>
        <v>0</v>
      </c>
      <c r="CH1368" s="146">
        <f t="shared" si="2171"/>
        <v>0</v>
      </c>
      <c r="CI1368" s="146">
        <f t="shared" si="2172"/>
        <v>0</v>
      </c>
      <c r="CJ1368" s="146">
        <f t="shared" si="2173"/>
        <v>0</v>
      </c>
      <c r="CK1368" s="146">
        <f t="shared" si="2174"/>
        <v>0</v>
      </c>
      <c r="CL1368" s="146">
        <f t="shared" si="2175"/>
        <v>0</v>
      </c>
      <c r="CM1368" s="146">
        <f t="shared" si="2176"/>
        <v>0</v>
      </c>
      <c r="CN1368" s="146">
        <f t="shared" si="2177"/>
        <v>0</v>
      </c>
      <c r="CO1368" s="146">
        <f t="shared" si="2178"/>
        <v>4</v>
      </c>
      <c r="CP1368" s="146">
        <f t="shared" si="2179"/>
        <v>4</v>
      </c>
      <c r="CQ1368" s="146">
        <f t="shared" si="2180"/>
        <v>4</v>
      </c>
      <c r="CR1368" s="146">
        <f t="shared" si="2181"/>
        <v>4</v>
      </c>
      <c r="CS1368" s="146">
        <f t="shared" si="2182"/>
        <v>4</v>
      </c>
      <c r="CT1368" s="146">
        <f t="shared" si="2183"/>
        <v>4</v>
      </c>
      <c r="CU1368" s="146">
        <f t="shared" si="2184"/>
        <v>4</v>
      </c>
      <c r="CV1368" s="146">
        <f t="shared" si="2185"/>
        <v>4</v>
      </c>
      <c r="CW1368" s="146">
        <f t="shared" si="2186"/>
        <v>4</v>
      </c>
      <c r="CX1368" s="146">
        <f t="shared" si="2187"/>
        <v>4</v>
      </c>
      <c r="CY1368" s="146">
        <f t="shared" si="2188"/>
        <v>4</v>
      </c>
      <c r="CZ1368" s="146">
        <f t="shared" si="2189"/>
        <v>4</v>
      </c>
      <c r="DA1368" s="146">
        <f t="shared" si="2190"/>
        <v>4</v>
      </c>
      <c r="DB1368" s="146">
        <f t="shared" si="2191"/>
        <v>4</v>
      </c>
      <c r="DC1368" s="146">
        <f t="shared" si="2192"/>
        <v>4</v>
      </c>
      <c r="DD1368" s="146">
        <f t="shared" si="2193"/>
        <v>0</v>
      </c>
      <c r="DE1368" s="146">
        <f t="shared" si="2194"/>
        <v>0</v>
      </c>
      <c r="DF1368" s="146">
        <f t="shared" si="2195"/>
        <v>0</v>
      </c>
      <c r="DG1368" s="146">
        <f t="shared" si="2196"/>
        <v>0</v>
      </c>
      <c r="DH1368" s="146">
        <f t="shared" si="2197"/>
        <v>0</v>
      </c>
      <c r="DI1368" s="146">
        <f t="shared" si="2198"/>
        <v>0</v>
      </c>
      <c r="DJ1368" s="146">
        <f t="shared" si="2199"/>
        <v>0</v>
      </c>
      <c r="DK1368" s="146">
        <f t="shared" si="2200"/>
        <v>0</v>
      </c>
      <c r="DL1368" s="146">
        <f t="shared" si="2201"/>
        <v>0</v>
      </c>
      <c r="DM1368" s="146">
        <f t="shared" si="2202"/>
        <v>0</v>
      </c>
      <c r="DN1368" s="65">
        <f t="shared" si="2203"/>
        <v>60</v>
      </c>
      <c r="DO1368" s="57" t="str">
        <f t="shared" si="2204"/>
        <v/>
      </c>
      <c r="DP1368" s="57" t="str">
        <f t="shared" si="2209"/>
        <v/>
      </c>
      <c r="DQ1368" s="58">
        <f t="shared" si="2210"/>
        <v>60</v>
      </c>
      <c r="DR1368" s="1">
        <f t="shared" si="2205"/>
        <v>2</v>
      </c>
      <c r="DS1368" s="168" t="e">
        <f>IF(AND(DR1368=#REF!,BL1368=#REF!),'Tiến độ'!D1368,"")</f>
        <v>#REF!</v>
      </c>
    </row>
    <row r="1369" spans="1:123" ht="11.25" customHeight="1">
      <c r="A1369" s="310" t="str">
        <f>IF(B1369="","",MAX($A$7:A1368)+1)</f>
        <v/>
      </c>
      <c r="B1369" s="313"/>
      <c r="C1369" s="91" t="s">
        <v>8</v>
      </c>
      <c r="D1369" s="92"/>
      <c r="E1369" s="93">
        <f>SUM(E1351:E1368)</f>
        <v>45</v>
      </c>
      <c r="F1369" s="131"/>
      <c r="G1369" s="132"/>
      <c r="H1369" s="133"/>
      <c r="I1369" s="134"/>
      <c r="J1369" s="30"/>
      <c r="K1369" s="96">
        <f t="shared" ref="K1369:AH1369" si="2213">SUM(K1351:K1368)</f>
        <v>0</v>
      </c>
      <c r="L1369" s="97">
        <f t="shared" si="2213"/>
        <v>0</v>
      </c>
      <c r="M1369" s="97">
        <f t="shared" si="2213"/>
        <v>0</v>
      </c>
      <c r="N1369" s="98">
        <f t="shared" si="2213"/>
        <v>0</v>
      </c>
      <c r="O1369" s="96">
        <f t="shared" si="2213"/>
        <v>0</v>
      </c>
      <c r="P1369" s="97">
        <f t="shared" si="2213"/>
        <v>0</v>
      </c>
      <c r="Q1369" s="97">
        <f t="shared" si="2213"/>
        <v>31</v>
      </c>
      <c r="R1369" s="98">
        <f t="shared" si="2213"/>
        <v>31</v>
      </c>
      <c r="S1369" s="96">
        <f t="shared" si="2213"/>
        <v>31</v>
      </c>
      <c r="T1369" s="97">
        <f t="shared" si="2213"/>
        <v>31</v>
      </c>
      <c r="U1369" s="97">
        <f t="shared" si="2213"/>
        <v>31</v>
      </c>
      <c r="V1369" s="97">
        <f t="shared" si="2213"/>
        <v>34</v>
      </c>
      <c r="W1369" s="98">
        <f t="shared" si="2213"/>
        <v>30</v>
      </c>
      <c r="X1369" s="96">
        <f t="shared" si="2213"/>
        <v>30</v>
      </c>
      <c r="Y1369" s="97">
        <f t="shared" si="2213"/>
        <v>30</v>
      </c>
      <c r="Z1369" s="97">
        <f t="shared" si="2213"/>
        <v>30</v>
      </c>
      <c r="AA1369" s="98">
        <f t="shared" si="2213"/>
        <v>30</v>
      </c>
      <c r="AB1369" s="96">
        <f t="shared" si="2213"/>
        <v>30</v>
      </c>
      <c r="AC1369" s="97">
        <f t="shared" si="2213"/>
        <v>30</v>
      </c>
      <c r="AD1369" s="97">
        <f t="shared" si="2213"/>
        <v>30</v>
      </c>
      <c r="AE1369" s="98">
        <f t="shared" si="2213"/>
        <v>30</v>
      </c>
      <c r="AF1369" s="96">
        <f t="shared" si="2213"/>
        <v>0</v>
      </c>
      <c r="AG1369" s="97">
        <f t="shared" si="2213"/>
        <v>0</v>
      </c>
      <c r="AH1369" s="97">
        <f t="shared" si="2213"/>
        <v>0</v>
      </c>
      <c r="AI1369" s="362"/>
      <c r="AJ1369" s="363"/>
      <c r="AK1369" s="96">
        <f t="shared" ref="AK1369:BD1369" si="2214">SUM(AK1351:AK1368)</f>
        <v>0</v>
      </c>
      <c r="AL1369" s="97">
        <f t="shared" si="2214"/>
        <v>23</v>
      </c>
      <c r="AM1369" s="97">
        <f t="shared" si="2214"/>
        <v>23</v>
      </c>
      <c r="AN1369" s="98">
        <f t="shared" si="2214"/>
        <v>23</v>
      </c>
      <c r="AO1369" s="96">
        <f t="shared" si="2214"/>
        <v>23</v>
      </c>
      <c r="AP1369" s="97">
        <f t="shared" si="2214"/>
        <v>23</v>
      </c>
      <c r="AQ1369" s="97">
        <f t="shared" si="2214"/>
        <v>23</v>
      </c>
      <c r="AR1369" s="98">
        <f t="shared" si="2214"/>
        <v>23</v>
      </c>
      <c r="AS1369" s="99">
        <f t="shared" si="2214"/>
        <v>23</v>
      </c>
      <c r="AT1369" s="97">
        <f t="shared" si="2214"/>
        <v>23</v>
      </c>
      <c r="AU1369" s="97">
        <f t="shared" si="2214"/>
        <v>23</v>
      </c>
      <c r="AV1369" s="100">
        <f t="shared" si="2214"/>
        <v>23</v>
      </c>
      <c r="AW1369" s="96">
        <f t="shared" si="2214"/>
        <v>23</v>
      </c>
      <c r="AX1369" s="97">
        <f t="shared" si="2214"/>
        <v>23</v>
      </c>
      <c r="AY1369" s="97">
        <f t="shared" si="2214"/>
        <v>23</v>
      </c>
      <c r="AZ1369" s="97">
        <f t="shared" si="2214"/>
        <v>23</v>
      </c>
      <c r="BA1369" s="98">
        <f t="shared" si="2214"/>
        <v>0</v>
      </c>
      <c r="BB1369" s="99">
        <f t="shared" si="2214"/>
        <v>0</v>
      </c>
      <c r="BC1369" s="97">
        <f t="shared" si="2214"/>
        <v>0</v>
      </c>
      <c r="BD1369" s="97">
        <f t="shared" si="2214"/>
        <v>0</v>
      </c>
      <c r="BE1369" s="321"/>
      <c r="BF1369" s="322"/>
      <c r="BG1369" s="322"/>
      <c r="BH1369" s="322"/>
      <c r="BI1369" s="322"/>
      <c r="BJ1369" s="323"/>
      <c r="BK1369" s="47"/>
      <c r="BL1369" s="47"/>
      <c r="BN1369" s="146">
        <f t="shared" si="2206"/>
        <v>0</v>
      </c>
      <c r="BO1369" s="146">
        <f t="shared" si="2152"/>
        <v>0</v>
      </c>
      <c r="BP1369" s="146">
        <f t="shared" si="2153"/>
        <v>0</v>
      </c>
      <c r="BQ1369" s="146">
        <f t="shared" si="2154"/>
        <v>0</v>
      </c>
      <c r="BR1369" s="146">
        <f t="shared" si="2155"/>
        <v>0</v>
      </c>
      <c r="BS1369" s="146">
        <f t="shared" si="2156"/>
        <v>0</v>
      </c>
      <c r="BT1369" s="146">
        <f t="shared" si="2157"/>
        <v>0</v>
      </c>
      <c r="BU1369" s="146">
        <f t="shared" si="2158"/>
        <v>0</v>
      </c>
      <c r="BV1369" s="146">
        <f t="shared" si="2159"/>
        <v>0</v>
      </c>
      <c r="BW1369" s="146">
        <f t="shared" si="2160"/>
        <v>0</v>
      </c>
      <c r="BX1369" s="146">
        <f t="shared" si="2161"/>
        <v>0</v>
      </c>
      <c r="BY1369" s="146">
        <f t="shared" si="2162"/>
        <v>0</v>
      </c>
      <c r="BZ1369" s="146">
        <f t="shared" si="2163"/>
        <v>0</v>
      </c>
      <c r="CA1369" s="146">
        <f t="shared" si="2164"/>
        <v>0</v>
      </c>
      <c r="CB1369" s="146">
        <f t="shared" si="2165"/>
        <v>0</v>
      </c>
      <c r="CC1369" s="146">
        <f t="shared" si="2166"/>
        <v>0</v>
      </c>
      <c r="CD1369" s="146">
        <f t="shared" si="2167"/>
        <v>0</v>
      </c>
      <c r="CE1369" s="146">
        <f t="shared" si="2168"/>
        <v>0</v>
      </c>
      <c r="CF1369" s="146">
        <f t="shared" si="2169"/>
        <v>0</v>
      </c>
      <c r="CG1369" s="146">
        <f t="shared" si="2170"/>
        <v>0</v>
      </c>
      <c r="CH1369" s="146">
        <f t="shared" si="2171"/>
        <v>0</v>
      </c>
      <c r="CI1369" s="146">
        <f t="shared" si="2172"/>
        <v>0</v>
      </c>
      <c r="CJ1369" s="146">
        <f t="shared" si="2173"/>
        <v>0</v>
      </c>
      <c r="CK1369" s="146">
        <f t="shared" si="2174"/>
        <v>0</v>
      </c>
      <c r="CL1369" s="146">
        <f t="shared" si="2175"/>
        <v>0</v>
      </c>
      <c r="CM1369" s="146">
        <f t="shared" si="2176"/>
        <v>0</v>
      </c>
      <c r="CN1369" s="146">
        <f t="shared" si="2177"/>
        <v>0</v>
      </c>
      <c r="CO1369" s="146">
        <f t="shared" si="2178"/>
        <v>0</v>
      </c>
      <c r="CP1369" s="146">
        <f t="shared" si="2179"/>
        <v>0</v>
      </c>
      <c r="CQ1369" s="146">
        <f t="shared" si="2180"/>
        <v>0</v>
      </c>
      <c r="CR1369" s="146">
        <f t="shared" si="2181"/>
        <v>0</v>
      </c>
      <c r="CS1369" s="146">
        <f t="shared" si="2182"/>
        <v>0</v>
      </c>
      <c r="CT1369" s="146">
        <f t="shared" si="2183"/>
        <v>0</v>
      </c>
      <c r="CU1369" s="146">
        <f t="shared" si="2184"/>
        <v>0</v>
      </c>
      <c r="CV1369" s="146">
        <f t="shared" si="2185"/>
        <v>0</v>
      </c>
      <c r="CW1369" s="146">
        <f t="shared" si="2186"/>
        <v>0</v>
      </c>
      <c r="CX1369" s="146">
        <f t="shared" si="2187"/>
        <v>0</v>
      </c>
      <c r="CY1369" s="146">
        <f t="shared" si="2188"/>
        <v>0</v>
      </c>
      <c r="CZ1369" s="146">
        <f t="shared" si="2189"/>
        <v>0</v>
      </c>
      <c r="DA1369" s="146">
        <f t="shared" si="2190"/>
        <v>0</v>
      </c>
      <c r="DB1369" s="146">
        <f t="shared" si="2191"/>
        <v>0</v>
      </c>
      <c r="DC1369" s="146">
        <f t="shared" si="2192"/>
        <v>0</v>
      </c>
      <c r="DD1369" s="146">
        <f t="shared" si="2193"/>
        <v>0</v>
      </c>
      <c r="DE1369" s="146">
        <f t="shared" si="2194"/>
        <v>0</v>
      </c>
      <c r="DF1369" s="146">
        <f t="shared" si="2195"/>
        <v>0</v>
      </c>
      <c r="DG1369" s="146">
        <f t="shared" si="2196"/>
        <v>0</v>
      </c>
      <c r="DH1369" s="146">
        <f t="shared" si="2197"/>
        <v>0</v>
      </c>
      <c r="DI1369" s="146">
        <f t="shared" si="2198"/>
        <v>0</v>
      </c>
      <c r="DJ1369" s="146">
        <f t="shared" si="2199"/>
        <v>0</v>
      </c>
      <c r="DK1369" s="146">
        <f t="shared" si="2200"/>
        <v>0</v>
      </c>
      <c r="DL1369" s="146">
        <f t="shared" si="2201"/>
        <v>0</v>
      </c>
      <c r="DM1369" s="146">
        <f t="shared" si="2202"/>
        <v>0</v>
      </c>
      <c r="DN1369" s="54"/>
      <c r="DO1369" s="55"/>
      <c r="DP1369" s="55"/>
      <c r="DQ1369" s="56"/>
      <c r="DS1369" s="168" t="e">
        <f>IF(AND(DR1369=#REF!,BL1369=#REF!),'Tiến độ'!D1369,"")</f>
        <v>#REF!</v>
      </c>
    </row>
    <row r="1370" spans="1:123" ht="11.25" customHeight="1">
      <c r="A1370" s="308">
        <f>IF(B1370="","",MAX($A$7:A1369)+1)</f>
        <v>89</v>
      </c>
      <c r="B1370" s="311" t="s">
        <v>1007</v>
      </c>
      <c r="C1370" s="67" t="s">
        <v>455</v>
      </c>
      <c r="D1370" s="68" t="s">
        <v>456</v>
      </c>
      <c r="E1370" s="69">
        <v>3</v>
      </c>
      <c r="F1370" s="70">
        <v>60</v>
      </c>
      <c r="G1370" s="71"/>
      <c r="H1370" s="72">
        <v>2</v>
      </c>
      <c r="I1370" s="73"/>
      <c r="J1370" s="24"/>
      <c r="K1370" s="74"/>
      <c r="L1370" s="75"/>
      <c r="M1370" s="75"/>
      <c r="N1370" s="76" t="s">
        <v>874</v>
      </c>
      <c r="O1370" s="74" t="s">
        <v>987</v>
      </c>
      <c r="P1370" s="75" t="s">
        <v>987</v>
      </c>
      <c r="Q1370" s="75">
        <v>4</v>
      </c>
      <c r="R1370" s="76">
        <v>4</v>
      </c>
      <c r="S1370" s="74">
        <v>4</v>
      </c>
      <c r="T1370" s="75">
        <v>4</v>
      </c>
      <c r="U1370" s="75">
        <v>4</v>
      </c>
      <c r="V1370" s="75">
        <v>4</v>
      </c>
      <c r="W1370" s="76">
        <v>4</v>
      </c>
      <c r="X1370" s="74">
        <v>4</v>
      </c>
      <c r="Y1370" s="75">
        <v>4</v>
      </c>
      <c r="Z1370" s="75">
        <v>4</v>
      </c>
      <c r="AA1370" s="76">
        <v>4</v>
      </c>
      <c r="AB1370" s="74">
        <v>4</v>
      </c>
      <c r="AC1370" s="75">
        <v>4</v>
      </c>
      <c r="AD1370" s="75">
        <v>4</v>
      </c>
      <c r="AE1370" s="76">
        <v>4</v>
      </c>
      <c r="AF1370" s="74" t="s">
        <v>163</v>
      </c>
      <c r="AG1370" s="75" t="s">
        <v>163</v>
      </c>
      <c r="AH1370" s="75" t="s">
        <v>163</v>
      </c>
      <c r="AI1370" s="362"/>
      <c r="AJ1370" s="363"/>
      <c r="AK1370" s="74" t="s">
        <v>163</v>
      </c>
      <c r="AL1370" s="75"/>
      <c r="AM1370" s="75"/>
      <c r="AN1370" s="76"/>
      <c r="AO1370" s="74"/>
      <c r="AP1370" s="75"/>
      <c r="AQ1370" s="75"/>
      <c r="AR1370" s="76"/>
      <c r="AS1370" s="77"/>
      <c r="AT1370" s="75"/>
      <c r="AU1370" s="75"/>
      <c r="AV1370" s="78"/>
      <c r="AW1370" s="74"/>
      <c r="AX1370" s="75"/>
      <c r="AY1370" s="75"/>
      <c r="AZ1370" s="75"/>
      <c r="BA1370" s="76"/>
      <c r="BB1370" s="77"/>
      <c r="BC1370" s="75"/>
      <c r="BD1370" s="75"/>
      <c r="BE1370" s="321"/>
      <c r="BF1370" s="322"/>
      <c r="BG1370" s="322"/>
      <c r="BH1370" s="322"/>
      <c r="BI1370" s="322"/>
      <c r="BJ1370" s="323"/>
      <c r="BK1370" s="45" t="s">
        <v>1111</v>
      </c>
      <c r="BL1370" s="45" t="s">
        <v>51</v>
      </c>
      <c r="BN1370" s="146">
        <f t="shared" si="2206"/>
        <v>0</v>
      </c>
      <c r="BO1370" s="146">
        <f t="shared" si="2152"/>
        <v>0</v>
      </c>
      <c r="BP1370" s="146">
        <f t="shared" si="2153"/>
        <v>0</v>
      </c>
      <c r="BQ1370" s="146">
        <f t="shared" si="2154"/>
        <v>0</v>
      </c>
      <c r="BR1370" s="146">
        <f t="shared" si="2155"/>
        <v>0</v>
      </c>
      <c r="BS1370" s="146">
        <f t="shared" si="2156"/>
        <v>0</v>
      </c>
      <c r="BT1370" s="146">
        <f t="shared" si="2157"/>
        <v>8</v>
      </c>
      <c r="BU1370" s="146">
        <f t="shared" si="2158"/>
        <v>8</v>
      </c>
      <c r="BV1370" s="146">
        <f t="shared" si="2159"/>
        <v>8</v>
      </c>
      <c r="BW1370" s="146">
        <f t="shared" si="2160"/>
        <v>8</v>
      </c>
      <c r="BX1370" s="146">
        <f t="shared" si="2161"/>
        <v>8</v>
      </c>
      <c r="BY1370" s="146">
        <f t="shared" si="2162"/>
        <v>8</v>
      </c>
      <c r="BZ1370" s="146">
        <f t="shared" si="2163"/>
        <v>8</v>
      </c>
      <c r="CA1370" s="146">
        <f t="shared" si="2164"/>
        <v>8</v>
      </c>
      <c r="CB1370" s="146">
        <f t="shared" si="2165"/>
        <v>8</v>
      </c>
      <c r="CC1370" s="146">
        <f t="shared" si="2166"/>
        <v>8</v>
      </c>
      <c r="CD1370" s="146">
        <f t="shared" si="2167"/>
        <v>8</v>
      </c>
      <c r="CE1370" s="146">
        <f t="shared" si="2168"/>
        <v>8</v>
      </c>
      <c r="CF1370" s="146">
        <f t="shared" si="2169"/>
        <v>8</v>
      </c>
      <c r="CG1370" s="146">
        <f t="shared" si="2170"/>
        <v>8</v>
      </c>
      <c r="CH1370" s="146">
        <f t="shared" si="2171"/>
        <v>8</v>
      </c>
      <c r="CI1370" s="146">
        <f t="shared" si="2172"/>
        <v>0</v>
      </c>
      <c r="CJ1370" s="146">
        <f t="shared" si="2173"/>
        <v>0</v>
      </c>
      <c r="CK1370" s="146">
        <f t="shared" si="2174"/>
        <v>0</v>
      </c>
      <c r="CL1370" s="146">
        <f t="shared" si="2175"/>
        <v>0</v>
      </c>
      <c r="CM1370" s="146">
        <f t="shared" si="2176"/>
        <v>0</v>
      </c>
      <c r="CN1370" s="146">
        <f t="shared" si="2177"/>
        <v>0</v>
      </c>
      <c r="CO1370" s="146">
        <f t="shared" si="2178"/>
        <v>0</v>
      </c>
      <c r="CP1370" s="146">
        <f t="shared" si="2179"/>
        <v>0</v>
      </c>
      <c r="CQ1370" s="146">
        <f t="shared" si="2180"/>
        <v>0</v>
      </c>
      <c r="CR1370" s="146">
        <f t="shared" si="2181"/>
        <v>0</v>
      </c>
      <c r="CS1370" s="146">
        <f t="shared" si="2182"/>
        <v>0</v>
      </c>
      <c r="CT1370" s="146">
        <f t="shared" si="2183"/>
        <v>0</v>
      </c>
      <c r="CU1370" s="146">
        <f t="shared" si="2184"/>
        <v>0</v>
      </c>
      <c r="CV1370" s="146">
        <f t="shared" si="2185"/>
        <v>0</v>
      </c>
      <c r="CW1370" s="146">
        <f t="shared" si="2186"/>
        <v>0</v>
      </c>
      <c r="CX1370" s="146">
        <f t="shared" si="2187"/>
        <v>0</v>
      </c>
      <c r="CY1370" s="146">
        <f t="shared" si="2188"/>
        <v>0</v>
      </c>
      <c r="CZ1370" s="146">
        <f t="shared" si="2189"/>
        <v>0</v>
      </c>
      <c r="DA1370" s="146">
        <f t="shared" si="2190"/>
        <v>0</v>
      </c>
      <c r="DB1370" s="146">
        <f t="shared" si="2191"/>
        <v>0</v>
      </c>
      <c r="DC1370" s="146">
        <f t="shared" si="2192"/>
        <v>0</v>
      </c>
      <c r="DD1370" s="146">
        <f t="shared" si="2193"/>
        <v>0</v>
      </c>
      <c r="DE1370" s="146">
        <f t="shared" si="2194"/>
        <v>0</v>
      </c>
      <c r="DF1370" s="146">
        <f t="shared" si="2195"/>
        <v>0</v>
      </c>
      <c r="DG1370" s="146">
        <f t="shared" si="2196"/>
        <v>0</v>
      </c>
      <c r="DH1370" s="146">
        <f t="shared" si="2197"/>
        <v>0</v>
      </c>
      <c r="DI1370" s="146">
        <f t="shared" si="2198"/>
        <v>0</v>
      </c>
      <c r="DJ1370" s="146">
        <f t="shared" si="2199"/>
        <v>0</v>
      </c>
      <c r="DK1370" s="146">
        <f t="shared" si="2200"/>
        <v>0</v>
      </c>
      <c r="DL1370" s="146">
        <f t="shared" si="2201"/>
        <v>0</v>
      </c>
      <c r="DM1370" s="146">
        <f t="shared" si="2202"/>
        <v>0</v>
      </c>
      <c r="DN1370" s="63">
        <f t="shared" ref="DN1370:DN1388" si="2215">F1370*H1370</f>
        <v>120</v>
      </c>
      <c r="DO1370" s="50">
        <f t="shared" ref="DO1370:DO1388" si="2216">IF(COUNTA(K1370:AC1370)&gt;0,DN1370,"")</f>
        <v>120</v>
      </c>
      <c r="DP1370" s="50" t="str">
        <f t="shared" si="2117"/>
        <v/>
      </c>
      <c r="DQ1370" s="51" t="str">
        <f t="shared" si="2118"/>
        <v/>
      </c>
      <c r="DR1370" s="1">
        <f t="shared" ref="DR1370:DR1388" si="2217">IF(DQ1370="",1,2)</f>
        <v>1</v>
      </c>
      <c r="DS1370" s="168" t="e">
        <f>IF(AND(DR1370=#REF!,BL1370=#REF!),'Tiến độ'!D1370,"")</f>
        <v>#REF!</v>
      </c>
    </row>
    <row r="1371" spans="1:123" ht="11.25" customHeight="1">
      <c r="A1371" s="309" t="str">
        <f>IF(B1371="","",MAX($A$7:A1370)+1)</f>
        <v/>
      </c>
      <c r="B1371" s="312"/>
      <c r="C1371" s="101" t="s">
        <v>1062</v>
      </c>
      <c r="D1371" s="102" t="s">
        <v>1063</v>
      </c>
      <c r="E1371" s="103">
        <v>2</v>
      </c>
      <c r="F1371" s="104">
        <v>30</v>
      </c>
      <c r="G1371" s="105"/>
      <c r="H1371" s="106">
        <f>H1370</f>
        <v>2</v>
      </c>
      <c r="I1371" s="107">
        <f>I1370</f>
        <v>0</v>
      </c>
      <c r="J1371" s="28"/>
      <c r="K1371" s="108"/>
      <c r="L1371" s="109"/>
      <c r="M1371" s="109"/>
      <c r="N1371" s="110"/>
      <c r="O1371" s="108"/>
      <c r="P1371" s="109"/>
      <c r="Q1371" s="109">
        <v>2</v>
      </c>
      <c r="R1371" s="110">
        <v>2</v>
      </c>
      <c r="S1371" s="108">
        <v>2</v>
      </c>
      <c r="T1371" s="109">
        <v>2</v>
      </c>
      <c r="U1371" s="109">
        <v>2</v>
      </c>
      <c r="V1371" s="109">
        <v>2</v>
      </c>
      <c r="W1371" s="110">
        <v>2</v>
      </c>
      <c r="X1371" s="108">
        <v>2</v>
      </c>
      <c r="Y1371" s="109">
        <v>2</v>
      </c>
      <c r="Z1371" s="109">
        <v>2</v>
      </c>
      <c r="AA1371" s="110">
        <v>2</v>
      </c>
      <c r="AB1371" s="108">
        <v>2</v>
      </c>
      <c r="AC1371" s="109">
        <v>2</v>
      </c>
      <c r="AD1371" s="109">
        <v>2</v>
      </c>
      <c r="AE1371" s="110">
        <v>2</v>
      </c>
      <c r="AF1371" s="108" t="s">
        <v>163</v>
      </c>
      <c r="AG1371" s="109" t="s">
        <v>163</v>
      </c>
      <c r="AH1371" s="109" t="s">
        <v>163</v>
      </c>
      <c r="AI1371" s="362"/>
      <c r="AJ1371" s="363"/>
      <c r="AK1371" s="108" t="s">
        <v>163</v>
      </c>
      <c r="AL1371" s="109"/>
      <c r="AM1371" s="109"/>
      <c r="AN1371" s="110"/>
      <c r="AO1371" s="108"/>
      <c r="AP1371" s="109"/>
      <c r="AQ1371" s="109"/>
      <c r="AR1371" s="110"/>
      <c r="AS1371" s="111"/>
      <c r="AT1371" s="109"/>
      <c r="AU1371" s="109"/>
      <c r="AV1371" s="112"/>
      <c r="AW1371" s="108"/>
      <c r="AX1371" s="109"/>
      <c r="AY1371" s="109"/>
      <c r="AZ1371" s="109"/>
      <c r="BA1371" s="110"/>
      <c r="BB1371" s="111"/>
      <c r="BC1371" s="109"/>
      <c r="BD1371" s="109"/>
      <c r="BE1371" s="321"/>
      <c r="BF1371" s="322"/>
      <c r="BG1371" s="322"/>
      <c r="BH1371" s="322"/>
      <c r="BI1371" s="322"/>
      <c r="BJ1371" s="323"/>
      <c r="BK1371" s="48" t="s">
        <v>18</v>
      </c>
      <c r="BL1371" s="48" t="s">
        <v>50</v>
      </c>
      <c r="BN1371" s="146">
        <f t="shared" si="2206"/>
        <v>0</v>
      </c>
      <c r="BO1371" s="146">
        <f t="shared" si="2152"/>
        <v>0</v>
      </c>
      <c r="BP1371" s="146">
        <f t="shared" si="2153"/>
        <v>0</v>
      </c>
      <c r="BQ1371" s="146">
        <f t="shared" si="2154"/>
        <v>0</v>
      </c>
      <c r="BR1371" s="146">
        <f t="shared" si="2155"/>
        <v>0</v>
      </c>
      <c r="BS1371" s="146">
        <f t="shared" si="2156"/>
        <v>0</v>
      </c>
      <c r="BT1371" s="146">
        <f t="shared" si="2157"/>
        <v>4</v>
      </c>
      <c r="BU1371" s="146">
        <f t="shared" si="2158"/>
        <v>4</v>
      </c>
      <c r="BV1371" s="146">
        <f t="shared" si="2159"/>
        <v>4</v>
      </c>
      <c r="BW1371" s="146">
        <f t="shared" si="2160"/>
        <v>4</v>
      </c>
      <c r="BX1371" s="146">
        <f t="shared" si="2161"/>
        <v>4</v>
      </c>
      <c r="BY1371" s="146">
        <f t="shared" si="2162"/>
        <v>4</v>
      </c>
      <c r="BZ1371" s="146">
        <f t="shared" si="2163"/>
        <v>4</v>
      </c>
      <c r="CA1371" s="146">
        <f t="shared" si="2164"/>
        <v>4</v>
      </c>
      <c r="CB1371" s="146">
        <f t="shared" si="2165"/>
        <v>4</v>
      </c>
      <c r="CC1371" s="146">
        <f t="shared" si="2166"/>
        <v>4</v>
      </c>
      <c r="CD1371" s="146">
        <f t="shared" si="2167"/>
        <v>4</v>
      </c>
      <c r="CE1371" s="146">
        <f t="shared" si="2168"/>
        <v>4</v>
      </c>
      <c r="CF1371" s="146">
        <f t="shared" si="2169"/>
        <v>4</v>
      </c>
      <c r="CG1371" s="146">
        <f t="shared" si="2170"/>
        <v>4</v>
      </c>
      <c r="CH1371" s="146">
        <f t="shared" si="2171"/>
        <v>4</v>
      </c>
      <c r="CI1371" s="146">
        <f t="shared" si="2172"/>
        <v>0</v>
      </c>
      <c r="CJ1371" s="146">
        <f t="shared" si="2173"/>
        <v>0</v>
      </c>
      <c r="CK1371" s="146">
        <f t="shared" si="2174"/>
        <v>0</v>
      </c>
      <c r="CL1371" s="146">
        <f t="shared" si="2175"/>
        <v>0</v>
      </c>
      <c r="CM1371" s="146">
        <f t="shared" si="2176"/>
        <v>0</v>
      </c>
      <c r="CN1371" s="146">
        <f t="shared" si="2177"/>
        <v>0</v>
      </c>
      <c r="CO1371" s="146">
        <f t="shared" si="2178"/>
        <v>0</v>
      </c>
      <c r="CP1371" s="146">
        <f t="shared" si="2179"/>
        <v>0</v>
      </c>
      <c r="CQ1371" s="146">
        <f t="shared" si="2180"/>
        <v>0</v>
      </c>
      <c r="CR1371" s="146">
        <f t="shared" si="2181"/>
        <v>0</v>
      </c>
      <c r="CS1371" s="146">
        <f t="shared" si="2182"/>
        <v>0</v>
      </c>
      <c r="CT1371" s="146">
        <f t="shared" si="2183"/>
        <v>0</v>
      </c>
      <c r="CU1371" s="146">
        <f t="shared" si="2184"/>
        <v>0</v>
      </c>
      <c r="CV1371" s="146">
        <f t="shared" si="2185"/>
        <v>0</v>
      </c>
      <c r="CW1371" s="146">
        <f t="shared" si="2186"/>
        <v>0</v>
      </c>
      <c r="CX1371" s="146">
        <f t="shared" si="2187"/>
        <v>0</v>
      </c>
      <c r="CY1371" s="146">
        <f t="shared" si="2188"/>
        <v>0</v>
      </c>
      <c r="CZ1371" s="146">
        <f t="shared" si="2189"/>
        <v>0</v>
      </c>
      <c r="DA1371" s="146">
        <f t="shared" si="2190"/>
        <v>0</v>
      </c>
      <c r="DB1371" s="146">
        <f t="shared" si="2191"/>
        <v>0</v>
      </c>
      <c r="DC1371" s="146">
        <f t="shared" si="2192"/>
        <v>0</v>
      </c>
      <c r="DD1371" s="146">
        <f t="shared" si="2193"/>
        <v>0</v>
      </c>
      <c r="DE1371" s="146">
        <f t="shared" si="2194"/>
        <v>0</v>
      </c>
      <c r="DF1371" s="146">
        <f t="shared" si="2195"/>
        <v>0</v>
      </c>
      <c r="DG1371" s="146">
        <f t="shared" si="2196"/>
        <v>0</v>
      </c>
      <c r="DH1371" s="146">
        <f t="shared" si="2197"/>
        <v>0</v>
      </c>
      <c r="DI1371" s="146">
        <f t="shared" si="2198"/>
        <v>0</v>
      </c>
      <c r="DJ1371" s="146">
        <f t="shared" si="2199"/>
        <v>0</v>
      </c>
      <c r="DK1371" s="146">
        <f t="shared" si="2200"/>
        <v>0</v>
      </c>
      <c r="DL1371" s="146">
        <f t="shared" si="2201"/>
        <v>0</v>
      </c>
      <c r="DM1371" s="146">
        <f t="shared" si="2202"/>
        <v>0</v>
      </c>
      <c r="DN1371" s="65">
        <f t="shared" si="2215"/>
        <v>60</v>
      </c>
      <c r="DO1371" s="57">
        <f t="shared" si="2216"/>
        <v>60</v>
      </c>
      <c r="DP1371" s="57" t="str">
        <f t="shared" si="2117"/>
        <v/>
      </c>
      <c r="DQ1371" s="58" t="str">
        <f t="shared" si="2118"/>
        <v/>
      </c>
      <c r="DR1371" s="1">
        <f t="shared" si="2217"/>
        <v>1</v>
      </c>
      <c r="DS1371" s="168" t="e">
        <f>IF(AND(DR1371=#REF!,BL1371=#REF!),'Tiến độ'!D1371,"")</f>
        <v>#REF!</v>
      </c>
    </row>
    <row r="1372" spans="1:123" ht="11.25" customHeight="1">
      <c r="A1372" s="309" t="str">
        <f>IF(B1372="","",MAX($A$7:A1371)+1)</f>
        <v/>
      </c>
      <c r="B1372" s="312"/>
      <c r="C1372" s="101" t="s">
        <v>1016</v>
      </c>
      <c r="D1372" s="102" t="s">
        <v>1017</v>
      </c>
      <c r="E1372" s="103">
        <v>4</v>
      </c>
      <c r="F1372" s="104">
        <v>60</v>
      </c>
      <c r="G1372" s="105"/>
      <c r="H1372" s="106">
        <f t="shared" ref="H1372:H1388" si="2218">H1371</f>
        <v>2</v>
      </c>
      <c r="I1372" s="107">
        <f t="shared" ref="I1372:I1388" si="2219">I1371</f>
        <v>0</v>
      </c>
      <c r="J1372" s="28"/>
      <c r="K1372" s="108"/>
      <c r="L1372" s="109"/>
      <c r="M1372" s="109"/>
      <c r="N1372" s="110"/>
      <c r="O1372" s="108"/>
      <c r="P1372" s="109"/>
      <c r="Q1372" s="109">
        <v>4</v>
      </c>
      <c r="R1372" s="110">
        <v>4</v>
      </c>
      <c r="S1372" s="108">
        <v>4</v>
      </c>
      <c r="T1372" s="109">
        <v>4</v>
      </c>
      <c r="U1372" s="109">
        <v>4</v>
      </c>
      <c r="V1372" s="109">
        <v>4</v>
      </c>
      <c r="W1372" s="110">
        <v>4</v>
      </c>
      <c r="X1372" s="108">
        <v>4</v>
      </c>
      <c r="Y1372" s="109">
        <v>4</v>
      </c>
      <c r="Z1372" s="109">
        <v>4</v>
      </c>
      <c r="AA1372" s="110">
        <v>4</v>
      </c>
      <c r="AB1372" s="108">
        <v>4</v>
      </c>
      <c r="AC1372" s="109">
        <v>4</v>
      </c>
      <c r="AD1372" s="109">
        <v>4</v>
      </c>
      <c r="AE1372" s="110">
        <v>4</v>
      </c>
      <c r="AF1372" s="108" t="s">
        <v>163</v>
      </c>
      <c r="AG1372" s="109" t="s">
        <v>163</v>
      </c>
      <c r="AH1372" s="109" t="s">
        <v>163</v>
      </c>
      <c r="AI1372" s="362"/>
      <c r="AJ1372" s="363"/>
      <c r="AK1372" s="108" t="s">
        <v>163</v>
      </c>
      <c r="AL1372" s="109"/>
      <c r="AM1372" s="109"/>
      <c r="AN1372" s="110"/>
      <c r="AO1372" s="108"/>
      <c r="AP1372" s="109"/>
      <c r="AQ1372" s="109"/>
      <c r="AR1372" s="110"/>
      <c r="AS1372" s="111"/>
      <c r="AT1372" s="109"/>
      <c r="AU1372" s="109"/>
      <c r="AV1372" s="112"/>
      <c r="AW1372" s="108"/>
      <c r="AX1372" s="109"/>
      <c r="AY1372" s="109"/>
      <c r="AZ1372" s="109"/>
      <c r="BA1372" s="110"/>
      <c r="BB1372" s="111"/>
      <c r="BC1372" s="109"/>
      <c r="BD1372" s="109"/>
      <c r="BE1372" s="321"/>
      <c r="BF1372" s="322"/>
      <c r="BG1372" s="322"/>
      <c r="BH1372" s="322"/>
      <c r="BI1372" s="322"/>
      <c r="BJ1372" s="323"/>
      <c r="BK1372" s="48" t="s">
        <v>18</v>
      </c>
      <c r="BL1372" s="48" t="s">
        <v>29</v>
      </c>
      <c r="BN1372" s="146">
        <f t="shared" si="2206"/>
        <v>0</v>
      </c>
      <c r="BO1372" s="146">
        <f t="shared" si="2152"/>
        <v>0</v>
      </c>
      <c r="BP1372" s="146">
        <f t="shared" si="2153"/>
        <v>0</v>
      </c>
      <c r="BQ1372" s="146">
        <f t="shared" si="2154"/>
        <v>0</v>
      </c>
      <c r="BR1372" s="146">
        <f t="shared" si="2155"/>
        <v>0</v>
      </c>
      <c r="BS1372" s="146">
        <f t="shared" si="2156"/>
        <v>0</v>
      </c>
      <c r="BT1372" s="146">
        <f t="shared" si="2157"/>
        <v>8</v>
      </c>
      <c r="BU1372" s="146">
        <f t="shared" si="2158"/>
        <v>8</v>
      </c>
      <c r="BV1372" s="146">
        <f t="shared" si="2159"/>
        <v>8</v>
      </c>
      <c r="BW1372" s="146">
        <f t="shared" si="2160"/>
        <v>8</v>
      </c>
      <c r="BX1372" s="146">
        <f t="shared" si="2161"/>
        <v>8</v>
      </c>
      <c r="BY1372" s="146">
        <f t="shared" si="2162"/>
        <v>8</v>
      </c>
      <c r="BZ1372" s="146">
        <f t="shared" si="2163"/>
        <v>8</v>
      </c>
      <c r="CA1372" s="146">
        <f t="shared" si="2164"/>
        <v>8</v>
      </c>
      <c r="CB1372" s="146">
        <f t="shared" si="2165"/>
        <v>8</v>
      </c>
      <c r="CC1372" s="146">
        <f t="shared" si="2166"/>
        <v>8</v>
      </c>
      <c r="CD1372" s="146">
        <f t="shared" si="2167"/>
        <v>8</v>
      </c>
      <c r="CE1372" s="146">
        <f t="shared" si="2168"/>
        <v>8</v>
      </c>
      <c r="CF1372" s="146">
        <f t="shared" si="2169"/>
        <v>8</v>
      </c>
      <c r="CG1372" s="146">
        <f t="shared" si="2170"/>
        <v>8</v>
      </c>
      <c r="CH1372" s="146">
        <f t="shared" si="2171"/>
        <v>8</v>
      </c>
      <c r="CI1372" s="146">
        <f t="shared" si="2172"/>
        <v>0</v>
      </c>
      <c r="CJ1372" s="146">
        <f t="shared" si="2173"/>
        <v>0</v>
      </c>
      <c r="CK1372" s="146">
        <f t="shared" si="2174"/>
        <v>0</v>
      </c>
      <c r="CL1372" s="146">
        <f t="shared" si="2175"/>
        <v>0</v>
      </c>
      <c r="CM1372" s="146">
        <f t="shared" si="2176"/>
        <v>0</v>
      </c>
      <c r="CN1372" s="146">
        <f t="shared" si="2177"/>
        <v>0</v>
      </c>
      <c r="CO1372" s="146">
        <f t="shared" si="2178"/>
        <v>0</v>
      </c>
      <c r="CP1372" s="146">
        <f t="shared" si="2179"/>
        <v>0</v>
      </c>
      <c r="CQ1372" s="146">
        <f t="shared" si="2180"/>
        <v>0</v>
      </c>
      <c r="CR1372" s="146">
        <f t="shared" si="2181"/>
        <v>0</v>
      </c>
      <c r="CS1372" s="146">
        <f t="shared" si="2182"/>
        <v>0</v>
      </c>
      <c r="CT1372" s="146">
        <f t="shared" si="2183"/>
        <v>0</v>
      </c>
      <c r="CU1372" s="146">
        <f t="shared" si="2184"/>
        <v>0</v>
      </c>
      <c r="CV1372" s="146">
        <f t="shared" si="2185"/>
        <v>0</v>
      </c>
      <c r="CW1372" s="146">
        <f t="shared" si="2186"/>
        <v>0</v>
      </c>
      <c r="CX1372" s="146">
        <f t="shared" si="2187"/>
        <v>0</v>
      </c>
      <c r="CY1372" s="146">
        <f t="shared" si="2188"/>
        <v>0</v>
      </c>
      <c r="CZ1372" s="146">
        <f t="shared" si="2189"/>
        <v>0</v>
      </c>
      <c r="DA1372" s="146">
        <f t="shared" si="2190"/>
        <v>0</v>
      </c>
      <c r="DB1372" s="146">
        <f t="shared" si="2191"/>
        <v>0</v>
      </c>
      <c r="DC1372" s="146">
        <f t="shared" si="2192"/>
        <v>0</v>
      </c>
      <c r="DD1372" s="146">
        <f t="shared" si="2193"/>
        <v>0</v>
      </c>
      <c r="DE1372" s="146">
        <f t="shared" si="2194"/>
        <v>0</v>
      </c>
      <c r="DF1372" s="146">
        <f t="shared" si="2195"/>
        <v>0</v>
      </c>
      <c r="DG1372" s="146">
        <f t="shared" si="2196"/>
        <v>0</v>
      </c>
      <c r="DH1372" s="146">
        <f t="shared" si="2197"/>
        <v>0</v>
      </c>
      <c r="DI1372" s="146">
        <f t="shared" si="2198"/>
        <v>0</v>
      </c>
      <c r="DJ1372" s="146">
        <f t="shared" si="2199"/>
        <v>0</v>
      </c>
      <c r="DK1372" s="146">
        <f t="shared" si="2200"/>
        <v>0</v>
      </c>
      <c r="DL1372" s="146">
        <f t="shared" si="2201"/>
        <v>0</v>
      </c>
      <c r="DM1372" s="146">
        <f t="shared" si="2202"/>
        <v>0</v>
      </c>
      <c r="DN1372" s="65">
        <f t="shared" si="2215"/>
        <v>120</v>
      </c>
      <c r="DO1372" s="57">
        <f t="shared" si="2216"/>
        <v>120</v>
      </c>
      <c r="DP1372" s="57" t="str">
        <f t="shared" si="2117"/>
        <v/>
      </c>
      <c r="DQ1372" s="58" t="str">
        <f t="shared" si="2118"/>
        <v/>
      </c>
      <c r="DR1372" s="1">
        <f t="shared" si="2217"/>
        <v>1</v>
      </c>
      <c r="DS1372" s="168" t="e">
        <f>IF(AND(DR1372=#REF!,BL1372=#REF!),'Tiến độ'!D1372,"")</f>
        <v>#REF!</v>
      </c>
    </row>
    <row r="1373" spans="1:123" ht="11.25" customHeight="1">
      <c r="A1373" s="309" t="str">
        <f>IF(B1373="","",MAX($A$7:A1372)+1)</f>
        <v/>
      </c>
      <c r="B1373" s="312"/>
      <c r="C1373" s="101" t="s">
        <v>1064</v>
      </c>
      <c r="D1373" s="102" t="s">
        <v>1065</v>
      </c>
      <c r="E1373" s="103">
        <v>2</v>
      </c>
      <c r="F1373" s="104">
        <v>30</v>
      </c>
      <c r="G1373" s="105"/>
      <c r="H1373" s="106">
        <f t="shared" si="2218"/>
        <v>2</v>
      </c>
      <c r="I1373" s="107">
        <f t="shared" si="2219"/>
        <v>0</v>
      </c>
      <c r="J1373" s="28"/>
      <c r="K1373" s="108"/>
      <c r="L1373" s="109"/>
      <c r="M1373" s="109"/>
      <c r="N1373" s="110"/>
      <c r="O1373" s="108"/>
      <c r="P1373" s="109"/>
      <c r="Q1373" s="109">
        <v>2</v>
      </c>
      <c r="R1373" s="110">
        <v>2</v>
      </c>
      <c r="S1373" s="108">
        <v>2</v>
      </c>
      <c r="T1373" s="109">
        <v>2</v>
      </c>
      <c r="U1373" s="109">
        <v>2</v>
      </c>
      <c r="V1373" s="109">
        <v>2</v>
      </c>
      <c r="W1373" s="110">
        <v>2</v>
      </c>
      <c r="X1373" s="108">
        <v>2</v>
      </c>
      <c r="Y1373" s="109">
        <v>2</v>
      </c>
      <c r="Z1373" s="109">
        <v>2</v>
      </c>
      <c r="AA1373" s="110">
        <v>2</v>
      </c>
      <c r="AB1373" s="108">
        <v>2</v>
      </c>
      <c r="AC1373" s="109">
        <v>2</v>
      </c>
      <c r="AD1373" s="109">
        <v>2</v>
      </c>
      <c r="AE1373" s="110">
        <v>2</v>
      </c>
      <c r="AF1373" s="108" t="s">
        <v>163</v>
      </c>
      <c r="AG1373" s="109" t="s">
        <v>163</v>
      </c>
      <c r="AH1373" s="109" t="s">
        <v>163</v>
      </c>
      <c r="AI1373" s="362"/>
      <c r="AJ1373" s="363"/>
      <c r="AK1373" s="108" t="s">
        <v>163</v>
      </c>
      <c r="AL1373" s="109"/>
      <c r="AM1373" s="109"/>
      <c r="AN1373" s="110"/>
      <c r="AO1373" s="108"/>
      <c r="AP1373" s="109"/>
      <c r="AQ1373" s="109"/>
      <c r="AR1373" s="110"/>
      <c r="AS1373" s="111"/>
      <c r="AT1373" s="109"/>
      <c r="AU1373" s="109"/>
      <c r="AV1373" s="112"/>
      <c r="AW1373" s="108"/>
      <c r="AX1373" s="109"/>
      <c r="AY1373" s="109"/>
      <c r="AZ1373" s="109"/>
      <c r="BA1373" s="110"/>
      <c r="BB1373" s="111"/>
      <c r="BC1373" s="109"/>
      <c r="BD1373" s="109"/>
      <c r="BE1373" s="321"/>
      <c r="BF1373" s="322"/>
      <c r="BG1373" s="322"/>
      <c r="BH1373" s="322"/>
      <c r="BI1373" s="322"/>
      <c r="BJ1373" s="323"/>
      <c r="BK1373" s="48" t="s">
        <v>18</v>
      </c>
      <c r="BL1373" s="48" t="s">
        <v>50</v>
      </c>
      <c r="BN1373" s="146">
        <f t="shared" si="2206"/>
        <v>0</v>
      </c>
      <c r="BO1373" s="146">
        <f t="shared" si="2152"/>
        <v>0</v>
      </c>
      <c r="BP1373" s="146">
        <f t="shared" si="2153"/>
        <v>0</v>
      </c>
      <c r="BQ1373" s="146">
        <f t="shared" si="2154"/>
        <v>0</v>
      </c>
      <c r="BR1373" s="146">
        <f t="shared" si="2155"/>
        <v>0</v>
      </c>
      <c r="BS1373" s="146">
        <f t="shared" si="2156"/>
        <v>0</v>
      </c>
      <c r="BT1373" s="146">
        <f t="shared" si="2157"/>
        <v>4</v>
      </c>
      <c r="BU1373" s="146">
        <f t="shared" si="2158"/>
        <v>4</v>
      </c>
      <c r="BV1373" s="146">
        <f t="shared" si="2159"/>
        <v>4</v>
      </c>
      <c r="BW1373" s="146">
        <f t="shared" si="2160"/>
        <v>4</v>
      </c>
      <c r="BX1373" s="146">
        <f t="shared" si="2161"/>
        <v>4</v>
      </c>
      <c r="BY1373" s="146">
        <f t="shared" si="2162"/>
        <v>4</v>
      </c>
      <c r="BZ1373" s="146">
        <f t="shared" si="2163"/>
        <v>4</v>
      </c>
      <c r="CA1373" s="146">
        <f t="shared" si="2164"/>
        <v>4</v>
      </c>
      <c r="CB1373" s="146">
        <f t="shared" si="2165"/>
        <v>4</v>
      </c>
      <c r="CC1373" s="146">
        <f t="shared" si="2166"/>
        <v>4</v>
      </c>
      <c r="CD1373" s="146">
        <f t="shared" si="2167"/>
        <v>4</v>
      </c>
      <c r="CE1373" s="146">
        <f t="shared" si="2168"/>
        <v>4</v>
      </c>
      <c r="CF1373" s="146">
        <f t="shared" si="2169"/>
        <v>4</v>
      </c>
      <c r="CG1373" s="146">
        <f t="shared" si="2170"/>
        <v>4</v>
      </c>
      <c r="CH1373" s="146">
        <f t="shared" si="2171"/>
        <v>4</v>
      </c>
      <c r="CI1373" s="146">
        <f t="shared" si="2172"/>
        <v>0</v>
      </c>
      <c r="CJ1373" s="146">
        <f t="shared" si="2173"/>
        <v>0</v>
      </c>
      <c r="CK1373" s="146">
        <f t="shared" si="2174"/>
        <v>0</v>
      </c>
      <c r="CL1373" s="146">
        <f t="shared" si="2175"/>
        <v>0</v>
      </c>
      <c r="CM1373" s="146">
        <f t="shared" si="2176"/>
        <v>0</v>
      </c>
      <c r="CN1373" s="146">
        <f t="shared" si="2177"/>
        <v>0</v>
      </c>
      <c r="CO1373" s="146">
        <f t="shared" si="2178"/>
        <v>0</v>
      </c>
      <c r="CP1373" s="146">
        <f t="shared" si="2179"/>
        <v>0</v>
      </c>
      <c r="CQ1373" s="146">
        <f t="shared" si="2180"/>
        <v>0</v>
      </c>
      <c r="CR1373" s="146">
        <f t="shared" si="2181"/>
        <v>0</v>
      </c>
      <c r="CS1373" s="146">
        <f t="shared" si="2182"/>
        <v>0</v>
      </c>
      <c r="CT1373" s="146">
        <f t="shared" si="2183"/>
        <v>0</v>
      </c>
      <c r="CU1373" s="146">
        <f t="shared" si="2184"/>
        <v>0</v>
      </c>
      <c r="CV1373" s="146">
        <f t="shared" si="2185"/>
        <v>0</v>
      </c>
      <c r="CW1373" s="146">
        <f t="shared" si="2186"/>
        <v>0</v>
      </c>
      <c r="CX1373" s="146">
        <f t="shared" si="2187"/>
        <v>0</v>
      </c>
      <c r="CY1373" s="146">
        <f t="shared" si="2188"/>
        <v>0</v>
      </c>
      <c r="CZ1373" s="146">
        <f t="shared" si="2189"/>
        <v>0</v>
      </c>
      <c r="DA1373" s="146">
        <f t="shared" si="2190"/>
        <v>0</v>
      </c>
      <c r="DB1373" s="146">
        <f t="shared" si="2191"/>
        <v>0</v>
      </c>
      <c r="DC1373" s="146">
        <f t="shared" si="2192"/>
        <v>0</v>
      </c>
      <c r="DD1373" s="146">
        <f t="shared" si="2193"/>
        <v>0</v>
      </c>
      <c r="DE1373" s="146">
        <f t="shared" si="2194"/>
        <v>0</v>
      </c>
      <c r="DF1373" s="146">
        <f t="shared" si="2195"/>
        <v>0</v>
      </c>
      <c r="DG1373" s="146">
        <f t="shared" si="2196"/>
        <v>0</v>
      </c>
      <c r="DH1373" s="146">
        <f t="shared" si="2197"/>
        <v>0</v>
      </c>
      <c r="DI1373" s="146">
        <f t="shared" si="2198"/>
        <v>0</v>
      </c>
      <c r="DJ1373" s="146">
        <f t="shared" si="2199"/>
        <v>0</v>
      </c>
      <c r="DK1373" s="146">
        <f t="shared" si="2200"/>
        <v>0</v>
      </c>
      <c r="DL1373" s="146">
        <f t="shared" si="2201"/>
        <v>0</v>
      </c>
      <c r="DM1373" s="146">
        <f t="shared" si="2202"/>
        <v>0</v>
      </c>
      <c r="DN1373" s="65">
        <f t="shared" si="2215"/>
        <v>60</v>
      </c>
      <c r="DO1373" s="57">
        <f t="shared" si="2216"/>
        <v>60</v>
      </c>
      <c r="DP1373" s="57" t="str">
        <f t="shared" si="2117"/>
        <v/>
      </c>
      <c r="DQ1373" s="58" t="str">
        <f t="shared" si="2118"/>
        <v/>
      </c>
      <c r="DR1373" s="1">
        <f t="shared" si="2217"/>
        <v>1</v>
      </c>
      <c r="DS1373" s="168" t="e">
        <f>IF(AND(DR1373=#REF!,BL1373=#REF!),'Tiến độ'!D1373,"")</f>
        <v>#REF!</v>
      </c>
    </row>
    <row r="1374" spans="1:123" ht="11.25" customHeight="1">
      <c r="A1374" s="309" t="str">
        <f>IF(B1374="","",MAX($A$7:A1373)+1)</f>
        <v/>
      </c>
      <c r="B1374" s="312"/>
      <c r="C1374" s="101" t="s">
        <v>1019</v>
      </c>
      <c r="D1374" s="102" t="s">
        <v>11968</v>
      </c>
      <c r="E1374" s="103">
        <v>2</v>
      </c>
      <c r="F1374" s="104">
        <v>30</v>
      </c>
      <c r="G1374" s="105"/>
      <c r="H1374" s="106">
        <f t="shared" si="2218"/>
        <v>2</v>
      </c>
      <c r="I1374" s="107">
        <f t="shared" si="2219"/>
        <v>0</v>
      </c>
      <c r="J1374" s="28"/>
      <c r="K1374" s="108"/>
      <c r="L1374" s="109"/>
      <c r="M1374" s="109"/>
      <c r="N1374" s="110"/>
      <c r="O1374" s="108"/>
      <c r="P1374" s="109"/>
      <c r="Q1374" s="109">
        <v>2</v>
      </c>
      <c r="R1374" s="110">
        <v>2</v>
      </c>
      <c r="S1374" s="108">
        <v>2</v>
      </c>
      <c r="T1374" s="109">
        <v>2</v>
      </c>
      <c r="U1374" s="109">
        <v>2</v>
      </c>
      <c r="V1374" s="109">
        <v>2</v>
      </c>
      <c r="W1374" s="110">
        <v>2</v>
      </c>
      <c r="X1374" s="108">
        <v>2</v>
      </c>
      <c r="Y1374" s="109">
        <v>2</v>
      </c>
      <c r="Z1374" s="109">
        <v>2</v>
      </c>
      <c r="AA1374" s="110">
        <v>2</v>
      </c>
      <c r="AB1374" s="108">
        <v>2</v>
      </c>
      <c r="AC1374" s="109">
        <v>2</v>
      </c>
      <c r="AD1374" s="109">
        <v>2</v>
      </c>
      <c r="AE1374" s="110">
        <v>2</v>
      </c>
      <c r="AF1374" s="108" t="s">
        <v>163</v>
      </c>
      <c r="AG1374" s="109" t="s">
        <v>163</v>
      </c>
      <c r="AH1374" s="109" t="s">
        <v>163</v>
      </c>
      <c r="AI1374" s="362"/>
      <c r="AJ1374" s="363"/>
      <c r="AK1374" s="108" t="s">
        <v>163</v>
      </c>
      <c r="AL1374" s="109"/>
      <c r="AM1374" s="109"/>
      <c r="AN1374" s="110"/>
      <c r="AO1374" s="108"/>
      <c r="AP1374" s="109"/>
      <c r="AQ1374" s="109"/>
      <c r="AR1374" s="110"/>
      <c r="AS1374" s="111"/>
      <c r="AT1374" s="109"/>
      <c r="AU1374" s="109"/>
      <c r="AV1374" s="112"/>
      <c r="AW1374" s="108"/>
      <c r="AX1374" s="109"/>
      <c r="AY1374" s="109"/>
      <c r="AZ1374" s="109"/>
      <c r="BA1374" s="110"/>
      <c r="BB1374" s="111"/>
      <c r="BC1374" s="109"/>
      <c r="BD1374" s="109"/>
      <c r="BE1374" s="321"/>
      <c r="BF1374" s="322"/>
      <c r="BG1374" s="322"/>
      <c r="BH1374" s="322"/>
      <c r="BI1374" s="322"/>
      <c r="BJ1374" s="323"/>
      <c r="BK1374" s="48" t="s">
        <v>18</v>
      </c>
      <c r="BL1374" s="48" t="s">
        <v>29</v>
      </c>
      <c r="BN1374" s="146">
        <f t="shared" si="2206"/>
        <v>0</v>
      </c>
      <c r="BO1374" s="146">
        <f t="shared" si="2152"/>
        <v>0</v>
      </c>
      <c r="BP1374" s="146">
        <f t="shared" si="2153"/>
        <v>0</v>
      </c>
      <c r="BQ1374" s="146">
        <f t="shared" si="2154"/>
        <v>0</v>
      </c>
      <c r="BR1374" s="146">
        <f t="shared" si="2155"/>
        <v>0</v>
      </c>
      <c r="BS1374" s="146">
        <f t="shared" si="2156"/>
        <v>0</v>
      </c>
      <c r="BT1374" s="146">
        <f t="shared" si="2157"/>
        <v>4</v>
      </c>
      <c r="BU1374" s="146">
        <f t="shared" si="2158"/>
        <v>4</v>
      </c>
      <c r="BV1374" s="146">
        <f t="shared" si="2159"/>
        <v>4</v>
      </c>
      <c r="BW1374" s="146">
        <f t="shared" si="2160"/>
        <v>4</v>
      </c>
      <c r="BX1374" s="146">
        <f t="shared" si="2161"/>
        <v>4</v>
      </c>
      <c r="BY1374" s="146">
        <f t="shared" si="2162"/>
        <v>4</v>
      </c>
      <c r="BZ1374" s="146">
        <f t="shared" si="2163"/>
        <v>4</v>
      </c>
      <c r="CA1374" s="146">
        <f t="shared" si="2164"/>
        <v>4</v>
      </c>
      <c r="CB1374" s="146">
        <f t="shared" si="2165"/>
        <v>4</v>
      </c>
      <c r="CC1374" s="146">
        <f t="shared" si="2166"/>
        <v>4</v>
      </c>
      <c r="CD1374" s="146">
        <f t="shared" si="2167"/>
        <v>4</v>
      </c>
      <c r="CE1374" s="146">
        <f t="shared" si="2168"/>
        <v>4</v>
      </c>
      <c r="CF1374" s="146">
        <f t="shared" si="2169"/>
        <v>4</v>
      </c>
      <c r="CG1374" s="146">
        <f t="shared" si="2170"/>
        <v>4</v>
      </c>
      <c r="CH1374" s="146">
        <f t="shared" si="2171"/>
        <v>4</v>
      </c>
      <c r="CI1374" s="146">
        <f t="shared" si="2172"/>
        <v>0</v>
      </c>
      <c r="CJ1374" s="146">
        <f t="shared" si="2173"/>
        <v>0</v>
      </c>
      <c r="CK1374" s="146">
        <f t="shared" si="2174"/>
        <v>0</v>
      </c>
      <c r="CL1374" s="146">
        <f t="shared" si="2175"/>
        <v>0</v>
      </c>
      <c r="CM1374" s="146">
        <f t="shared" si="2176"/>
        <v>0</v>
      </c>
      <c r="CN1374" s="146">
        <f t="shared" si="2177"/>
        <v>0</v>
      </c>
      <c r="CO1374" s="146">
        <f t="shared" si="2178"/>
        <v>0</v>
      </c>
      <c r="CP1374" s="146">
        <f t="shared" si="2179"/>
        <v>0</v>
      </c>
      <c r="CQ1374" s="146">
        <f t="shared" si="2180"/>
        <v>0</v>
      </c>
      <c r="CR1374" s="146">
        <f t="shared" si="2181"/>
        <v>0</v>
      </c>
      <c r="CS1374" s="146">
        <f t="shared" si="2182"/>
        <v>0</v>
      </c>
      <c r="CT1374" s="146">
        <f t="shared" si="2183"/>
        <v>0</v>
      </c>
      <c r="CU1374" s="146">
        <f t="shared" si="2184"/>
        <v>0</v>
      </c>
      <c r="CV1374" s="146">
        <f t="shared" si="2185"/>
        <v>0</v>
      </c>
      <c r="CW1374" s="146">
        <f t="shared" si="2186"/>
        <v>0</v>
      </c>
      <c r="CX1374" s="146">
        <f t="shared" si="2187"/>
        <v>0</v>
      </c>
      <c r="CY1374" s="146">
        <f t="shared" si="2188"/>
        <v>0</v>
      </c>
      <c r="CZ1374" s="146">
        <f t="shared" si="2189"/>
        <v>0</v>
      </c>
      <c r="DA1374" s="146">
        <f t="shared" si="2190"/>
        <v>0</v>
      </c>
      <c r="DB1374" s="146">
        <f t="shared" si="2191"/>
        <v>0</v>
      </c>
      <c r="DC1374" s="146">
        <f t="shared" si="2192"/>
        <v>0</v>
      </c>
      <c r="DD1374" s="146">
        <f t="shared" si="2193"/>
        <v>0</v>
      </c>
      <c r="DE1374" s="146">
        <f t="shared" si="2194"/>
        <v>0</v>
      </c>
      <c r="DF1374" s="146">
        <f t="shared" si="2195"/>
        <v>0</v>
      </c>
      <c r="DG1374" s="146">
        <f t="shared" si="2196"/>
        <v>0</v>
      </c>
      <c r="DH1374" s="146">
        <f t="shared" si="2197"/>
        <v>0</v>
      </c>
      <c r="DI1374" s="146">
        <f t="shared" si="2198"/>
        <v>0</v>
      </c>
      <c r="DJ1374" s="146">
        <f t="shared" si="2199"/>
        <v>0</v>
      </c>
      <c r="DK1374" s="146">
        <f t="shared" si="2200"/>
        <v>0</v>
      </c>
      <c r="DL1374" s="146">
        <f t="shared" si="2201"/>
        <v>0</v>
      </c>
      <c r="DM1374" s="146">
        <f t="shared" si="2202"/>
        <v>0</v>
      </c>
      <c r="DN1374" s="65">
        <f t="shared" si="2215"/>
        <v>60</v>
      </c>
      <c r="DO1374" s="57">
        <f t="shared" si="2216"/>
        <v>60</v>
      </c>
      <c r="DP1374" s="57" t="str">
        <f t="shared" si="2117"/>
        <v/>
      </c>
      <c r="DQ1374" s="58" t="str">
        <f t="shared" si="2118"/>
        <v/>
      </c>
      <c r="DR1374" s="1">
        <f t="shared" si="2217"/>
        <v>1</v>
      </c>
      <c r="DS1374" s="168" t="e">
        <f>IF(AND(DR1374=#REF!,BL1374=#REF!),'Tiến độ'!D1374,"")</f>
        <v>#REF!</v>
      </c>
    </row>
    <row r="1375" spans="1:123" ht="11.25" customHeight="1">
      <c r="A1375" s="309" t="str">
        <f>IF(B1375="","",MAX($A$7:A1374)+1)</f>
        <v/>
      </c>
      <c r="B1375" s="312"/>
      <c r="C1375" s="101" t="s">
        <v>1066</v>
      </c>
      <c r="D1375" s="102" t="s">
        <v>1067</v>
      </c>
      <c r="E1375" s="103">
        <v>2</v>
      </c>
      <c r="F1375" s="104">
        <v>30</v>
      </c>
      <c r="G1375" s="105"/>
      <c r="H1375" s="106">
        <f t="shared" si="2218"/>
        <v>2</v>
      </c>
      <c r="I1375" s="107">
        <f t="shared" si="2219"/>
        <v>0</v>
      </c>
      <c r="J1375" s="28"/>
      <c r="K1375" s="108"/>
      <c r="L1375" s="109"/>
      <c r="M1375" s="109"/>
      <c r="N1375" s="110"/>
      <c r="O1375" s="108"/>
      <c r="P1375" s="109"/>
      <c r="Q1375" s="109">
        <v>2</v>
      </c>
      <c r="R1375" s="110">
        <v>2</v>
      </c>
      <c r="S1375" s="108">
        <v>2</v>
      </c>
      <c r="T1375" s="109">
        <v>2</v>
      </c>
      <c r="U1375" s="109">
        <v>2</v>
      </c>
      <c r="V1375" s="109">
        <v>2</v>
      </c>
      <c r="W1375" s="110">
        <v>2</v>
      </c>
      <c r="X1375" s="108">
        <v>2</v>
      </c>
      <c r="Y1375" s="109">
        <v>2</v>
      </c>
      <c r="Z1375" s="109">
        <v>2</v>
      </c>
      <c r="AA1375" s="110">
        <v>2</v>
      </c>
      <c r="AB1375" s="108">
        <v>2</v>
      </c>
      <c r="AC1375" s="109">
        <v>2</v>
      </c>
      <c r="AD1375" s="109">
        <v>2</v>
      </c>
      <c r="AE1375" s="110">
        <v>2</v>
      </c>
      <c r="AF1375" s="108" t="s">
        <v>163</v>
      </c>
      <c r="AG1375" s="109" t="s">
        <v>163</v>
      </c>
      <c r="AH1375" s="109" t="s">
        <v>163</v>
      </c>
      <c r="AI1375" s="362"/>
      <c r="AJ1375" s="363"/>
      <c r="AK1375" s="108" t="s">
        <v>163</v>
      </c>
      <c r="AL1375" s="109"/>
      <c r="AM1375" s="109"/>
      <c r="AN1375" s="110"/>
      <c r="AO1375" s="108"/>
      <c r="AP1375" s="109"/>
      <c r="AQ1375" s="109"/>
      <c r="AR1375" s="110"/>
      <c r="AS1375" s="111"/>
      <c r="AT1375" s="109"/>
      <c r="AU1375" s="109"/>
      <c r="AV1375" s="112"/>
      <c r="AW1375" s="108"/>
      <c r="AX1375" s="109"/>
      <c r="AY1375" s="109"/>
      <c r="AZ1375" s="109"/>
      <c r="BA1375" s="110"/>
      <c r="BB1375" s="111"/>
      <c r="BC1375" s="109"/>
      <c r="BD1375" s="109"/>
      <c r="BE1375" s="321"/>
      <c r="BF1375" s="322"/>
      <c r="BG1375" s="322"/>
      <c r="BH1375" s="322"/>
      <c r="BI1375" s="322"/>
      <c r="BJ1375" s="323"/>
      <c r="BK1375" s="48" t="s">
        <v>18</v>
      </c>
      <c r="BL1375" s="48" t="s">
        <v>50</v>
      </c>
      <c r="BN1375" s="146">
        <f t="shared" si="2206"/>
        <v>0</v>
      </c>
      <c r="BO1375" s="146">
        <f t="shared" si="2152"/>
        <v>0</v>
      </c>
      <c r="BP1375" s="146">
        <f t="shared" si="2153"/>
        <v>0</v>
      </c>
      <c r="BQ1375" s="146">
        <f t="shared" si="2154"/>
        <v>0</v>
      </c>
      <c r="BR1375" s="146">
        <f t="shared" si="2155"/>
        <v>0</v>
      </c>
      <c r="BS1375" s="146">
        <f t="shared" si="2156"/>
        <v>0</v>
      </c>
      <c r="BT1375" s="146">
        <f t="shared" si="2157"/>
        <v>4</v>
      </c>
      <c r="BU1375" s="146">
        <f t="shared" si="2158"/>
        <v>4</v>
      </c>
      <c r="BV1375" s="146">
        <f t="shared" si="2159"/>
        <v>4</v>
      </c>
      <c r="BW1375" s="146">
        <f t="shared" si="2160"/>
        <v>4</v>
      </c>
      <c r="BX1375" s="146">
        <f t="shared" si="2161"/>
        <v>4</v>
      </c>
      <c r="BY1375" s="146">
        <f t="shared" si="2162"/>
        <v>4</v>
      </c>
      <c r="BZ1375" s="146">
        <f t="shared" si="2163"/>
        <v>4</v>
      </c>
      <c r="CA1375" s="146">
        <f t="shared" si="2164"/>
        <v>4</v>
      </c>
      <c r="CB1375" s="146">
        <f t="shared" si="2165"/>
        <v>4</v>
      </c>
      <c r="CC1375" s="146">
        <f t="shared" si="2166"/>
        <v>4</v>
      </c>
      <c r="CD1375" s="146">
        <f t="shared" si="2167"/>
        <v>4</v>
      </c>
      <c r="CE1375" s="146">
        <f t="shared" si="2168"/>
        <v>4</v>
      </c>
      <c r="CF1375" s="146">
        <f t="shared" si="2169"/>
        <v>4</v>
      </c>
      <c r="CG1375" s="146">
        <f t="shared" si="2170"/>
        <v>4</v>
      </c>
      <c r="CH1375" s="146">
        <f t="shared" si="2171"/>
        <v>4</v>
      </c>
      <c r="CI1375" s="146">
        <f t="shared" si="2172"/>
        <v>0</v>
      </c>
      <c r="CJ1375" s="146">
        <f t="shared" si="2173"/>
        <v>0</v>
      </c>
      <c r="CK1375" s="146">
        <f t="shared" si="2174"/>
        <v>0</v>
      </c>
      <c r="CL1375" s="146">
        <f t="shared" si="2175"/>
        <v>0</v>
      </c>
      <c r="CM1375" s="146">
        <f t="shared" si="2176"/>
        <v>0</v>
      </c>
      <c r="CN1375" s="146">
        <f t="shared" si="2177"/>
        <v>0</v>
      </c>
      <c r="CO1375" s="146">
        <f t="shared" si="2178"/>
        <v>0</v>
      </c>
      <c r="CP1375" s="146">
        <f t="shared" si="2179"/>
        <v>0</v>
      </c>
      <c r="CQ1375" s="146">
        <f t="shared" si="2180"/>
        <v>0</v>
      </c>
      <c r="CR1375" s="146">
        <f t="shared" si="2181"/>
        <v>0</v>
      </c>
      <c r="CS1375" s="146">
        <f t="shared" si="2182"/>
        <v>0</v>
      </c>
      <c r="CT1375" s="146">
        <f t="shared" si="2183"/>
        <v>0</v>
      </c>
      <c r="CU1375" s="146">
        <f t="shared" si="2184"/>
        <v>0</v>
      </c>
      <c r="CV1375" s="146">
        <f t="shared" si="2185"/>
        <v>0</v>
      </c>
      <c r="CW1375" s="146">
        <f t="shared" si="2186"/>
        <v>0</v>
      </c>
      <c r="CX1375" s="146">
        <f t="shared" si="2187"/>
        <v>0</v>
      </c>
      <c r="CY1375" s="146">
        <f t="shared" si="2188"/>
        <v>0</v>
      </c>
      <c r="CZ1375" s="146">
        <f t="shared" si="2189"/>
        <v>0</v>
      </c>
      <c r="DA1375" s="146">
        <f t="shared" si="2190"/>
        <v>0</v>
      </c>
      <c r="DB1375" s="146">
        <f t="shared" si="2191"/>
        <v>0</v>
      </c>
      <c r="DC1375" s="146">
        <f t="shared" si="2192"/>
        <v>0</v>
      </c>
      <c r="DD1375" s="146">
        <f t="shared" si="2193"/>
        <v>0</v>
      </c>
      <c r="DE1375" s="146">
        <f t="shared" si="2194"/>
        <v>0</v>
      </c>
      <c r="DF1375" s="146">
        <f t="shared" si="2195"/>
        <v>0</v>
      </c>
      <c r="DG1375" s="146">
        <f t="shared" si="2196"/>
        <v>0</v>
      </c>
      <c r="DH1375" s="146">
        <f t="shared" si="2197"/>
        <v>0</v>
      </c>
      <c r="DI1375" s="146">
        <f t="shared" si="2198"/>
        <v>0</v>
      </c>
      <c r="DJ1375" s="146">
        <f t="shared" si="2199"/>
        <v>0</v>
      </c>
      <c r="DK1375" s="146">
        <f t="shared" si="2200"/>
        <v>0</v>
      </c>
      <c r="DL1375" s="146">
        <f t="shared" si="2201"/>
        <v>0</v>
      </c>
      <c r="DM1375" s="146">
        <f t="shared" si="2202"/>
        <v>0</v>
      </c>
      <c r="DN1375" s="65">
        <f t="shared" si="2215"/>
        <v>60</v>
      </c>
      <c r="DO1375" s="57">
        <f t="shared" si="2216"/>
        <v>60</v>
      </c>
      <c r="DP1375" s="57" t="str">
        <f t="shared" si="2117"/>
        <v/>
      </c>
      <c r="DQ1375" s="58" t="str">
        <f t="shared" si="2118"/>
        <v/>
      </c>
      <c r="DR1375" s="1">
        <f t="shared" si="2217"/>
        <v>1</v>
      </c>
      <c r="DS1375" s="168" t="e">
        <f>IF(AND(DR1375=#REF!,BL1375=#REF!),'Tiến độ'!D1375,"")</f>
        <v>#REF!</v>
      </c>
    </row>
    <row r="1376" spans="1:123" ht="11.25" customHeight="1">
      <c r="A1376" s="309"/>
      <c r="B1376" s="312"/>
      <c r="C1376" s="79" t="s">
        <v>925</v>
      </c>
      <c r="D1376" s="80" t="s">
        <v>926</v>
      </c>
      <c r="E1376" s="81">
        <v>2</v>
      </c>
      <c r="F1376" s="82">
        <v>30</v>
      </c>
      <c r="G1376" s="105"/>
      <c r="H1376" s="106">
        <f t="shared" si="2218"/>
        <v>2</v>
      </c>
      <c r="I1376" s="107">
        <f t="shared" si="2219"/>
        <v>0</v>
      </c>
      <c r="J1376" s="28"/>
      <c r="K1376" s="108"/>
      <c r="L1376" s="109"/>
      <c r="M1376" s="109"/>
      <c r="N1376" s="110"/>
      <c r="O1376" s="108"/>
      <c r="P1376" s="109"/>
      <c r="Q1376" s="109">
        <v>2</v>
      </c>
      <c r="R1376" s="110">
        <v>2</v>
      </c>
      <c r="S1376" s="108">
        <v>2</v>
      </c>
      <c r="T1376" s="109">
        <v>2</v>
      </c>
      <c r="U1376" s="109">
        <v>2</v>
      </c>
      <c r="V1376" s="109">
        <v>2</v>
      </c>
      <c r="W1376" s="110">
        <v>2</v>
      </c>
      <c r="X1376" s="108">
        <v>2</v>
      </c>
      <c r="Y1376" s="109">
        <v>2</v>
      </c>
      <c r="Z1376" s="109">
        <v>2</v>
      </c>
      <c r="AA1376" s="110">
        <v>2</v>
      </c>
      <c r="AB1376" s="108">
        <v>2</v>
      </c>
      <c r="AC1376" s="109">
        <v>2</v>
      </c>
      <c r="AD1376" s="109">
        <v>2</v>
      </c>
      <c r="AE1376" s="110">
        <v>2</v>
      </c>
      <c r="AF1376" s="108" t="s">
        <v>163</v>
      </c>
      <c r="AG1376" s="109" t="s">
        <v>163</v>
      </c>
      <c r="AH1376" s="109" t="s">
        <v>163</v>
      </c>
      <c r="AI1376" s="362"/>
      <c r="AJ1376" s="363"/>
      <c r="AK1376" s="108" t="s">
        <v>163</v>
      </c>
      <c r="AL1376" s="109"/>
      <c r="AM1376" s="109"/>
      <c r="AN1376" s="110"/>
      <c r="AO1376" s="108"/>
      <c r="AP1376" s="109"/>
      <c r="AQ1376" s="109"/>
      <c r="AR1376" s="110"/>
      <c r="AS1376" s="111"/>
      <c r="AT1376" s="109"/>
      <c r="AU1376" s="109"/>
      <c r="AV1376" s="112"/>
      <c r="AW1376" s="108"/>
      <c r="AX1376" s="109"/>
      <c r="AY1376" s="109"/>
      <c r="AZ1376" s="109"/>
      <c r="BA1376" s="110"/>
      <c r="BB1376" s="111"/>
      <c r="BC1376" s="109"/>
      <c r="BD1376" s="109"/>
      <c r="BE1376" s="321"/>
      <c r="BF1376" s="322"/>
      <c r="BG1376" s="322"/>
      <c r="BH1376" s="322"/>
      <c r="BI1376" s="322"/>
      <c r="BJ1376" s="323"/>
      <c r="BK1376" s="48" t="s">
        <v>18</v>
      </c>
      <c r="BL1376" s="48" t="s">
        <v>50</v>
      </c>
      <c r="BN1376" s="146">
        <f t="shared" si="2206"/>
        <v>0</v>
      </c>
      <c r="BO1376" s="146">
        <f t="shared" si="2152"/>
        <v>0</v>
      </c>
      <c r="BP1376" s="146">
        <f t="shared" si="2153"/>
        <v>0</v>
      </c>
      <c r="BQ1376" s="146">
        <f t="shared" si="2154"/>
        <v>0</v>
      </c>
      <c r="BR1376" s="146">
        <f t="shared" si="2155"/>
        <v>0</v>
      </c>
      <c r="BS1376" s="146">
        <f t="shared" si="2156"/>
        <v>0</v>
      </c>
      <c r="BT1376" s="146">
        <f t="shared" si="2157"/>
        <v>4</v>
      </c>
      <c r="BU1376" s="146">
        <f t="shared" si="2158"/>
        <v>4</v>
      </c>
      <c r="BV1376" s="146">
        <f t="shared" si="2159"/>
        <v>4</v>
      </c>
      <c r="BW1376" s="146">
        <f t="shared" si="2160"/>
        <v>4</v>
      </c>
      <c r="BX1376" s="146">
        <f t="shared" si="2161"/>
        <v>4</v>
      </c>
      <c r="BY1376" s="146">
        <f t="shared" si="2162"/>
        <v>4</v>
      </c>
      <c r="BZ1376" s="146">
        <f t="shared" si="2163"/>
        <v>4</v>
      </c>
      <c r="CA1376" s="146">
        <f t="shared" si="2164"/>
        <v>4</v>
      </c>
      <c r="CB1376" s="146">
        <f t="shared" si="2165"/>
        <v>4</v>
      </c>
      <c r="CC1376" s="146">
        <f t="shared" si="2166"/>
        <v>4</v>
      </c>
      <c r="CD1376" s="146">
        <f t="shared" si="2167"/>
        <v>4</v>
      </c>
      <c r="CE1376" s="146">
        <f t="shared" si="2168"/>
        <v>4</v>
      </c>
      <c r="CF1376" s="146">
        <f t="shared" si="2169"/>
        <v>4</v>
      </c>
      <c r="CG1376" s="146">
        <f t="shared" si="2170"/>
        <v>4</v>
      </c>
      <c r="CH1376" s="146">
        <f t="shared" si="2171"/>
        <v>4</v>
      </c>
      <c r="CI1376" s="146">
        <f t="shared" si="2172"/>
        <v>0</v>
      </c>
      <c r="CJ1376" s="146">
        <f t="shared" si="2173"/>
        <v>0</v>
      </c>
      <c r="CK1376" s="146">
        <f t="shared" si="2174"/>
        <v>0</v>
      </c>
      <c r="CL1376" s="146">
        <f t="shared" si="2175"/>
        <v>0</v>
      </c>
      <c r="CM1376" s="146">
        <f t="shared" si="2176"/>
        <v>0</v>
      </c>
      <c r="CN1376" s="146">
        <f t="shared" si="2177"/>
        <v>0</v>
      </c>
      <c r="CO1376" s="146">
        <f t="shared" si="2178"/>
        <v>0</v>
      </c>
      <c r="CP1376" s="146">
        <f t="shared" si="2179"/>
        <v>0</v>
      </c>
      <c r="CQ1376" s="146">
        <f t="shared" si="2180"/>
        <v>0</v>
      </c>
      <c r="CR1376" s="146">
        <f t="shared" si="2181"/>
        <v>0</v>
      </c>
      <c r="CS1376" s="146">
        <f t="shared" si="2182"/>
        <v>0</v>
      </c>
      <c r="CT1376" s="146">
        <f t="shared" si="2183"/>
        <v>0</v>
      </c>
      <c r="CU1376" s="146">
        <f t="shared" si="2184"/>
        <v>0</v>
      </c>
      <c r="CV1376" s="146">
        <f t="shared" si="2185"/>
        <v>0</v>
      </c>
      <c r="CW1376" s="146">
        <f t="shared" si="2186"/>
        <v>0</v>
      </c>
      <c r="CX1376" s="146">
        <f t="shared" si="2187"/>
        <v>0</v>
      </c>
      <c r="CY1376" s="146">
        <f t="shared" si="2188"/>
        <v>0</v>
      </c>
      <c r="CZ1376" s="146">
        <f t="shared" si="2189"/>
        <v>0</v>
      </c>
      <c r="DA1376" s="146">
        <f t="shared" si="2190"/>
        <v>0</v>
      </c>
      <c r="DB1376" s="146">
        <f t="shared" si="2191"/>
        <v>0</v>
      </c>
      <c r="DC1376" s="146">
        <f t="shared" si="2192"/>
        <v>0</v>
      </c>
      <c r="DD1376" s="146">
        <f t="shared" si="2193"/>
        <v>0</v>
      </c>
      <c r="DE1376" s="146">
        <f t="shared" si="2194"/>
        <v>0</v>
      </c>
      <c r="DF1376" s="146">
        <f t="shared" si="2195"/>
        <v>0</v>
      </c>
      <c r="DG1376" s="146">
        <f t="shared" si="2196"/>
        <v>0</v>
      </c>
      <c r="DH1376" s="146">
        <f t="shared" si="2197"/>
        <v>0</v>
      </c>
      <c r="DI1376" s="146">
        <f t="shared" si="2198"/>
        <v>0</v>
      </c>
      <c r="DJ1376" s="146">
        <f t="shared" si="2199"/>
        <v>0</v>
      </c>
      <c r="DK1376" s="146">
        <f t="shared" si="2200"/>
        <v>0</v>
      </c>
      <c r="DL1376" s="146">
        <f t="shared" si="2201"/>
        <v>0</v>
      </c>
      <c r="DM1376" s="146">
        <f t="shared" si="2202"/>
        <v>0</v>
      </c>
      <c r="DN1376" s="65">
        <f t="shared" si="2215"/>
        <v>60</v>
      </c>
      <c r="DO1376" s="57">
        <f t="shared" si="2216"/>
        <v>60</v>
      </c>
      <c r="DP1376" s="57" t="str">
        <f t="shared" si="2117"/>
        <v/>
      </c>
      <c r="DQ1376" s="58" t="str">
        <f t="shared" si="2118"/>
        <v/>
      </c>
      <c r="DR1376" s="1">
        <f t="shared" si="2217"/>
        <v>1</v>
      </c>
      <c r="DS1376" s="168" t="e">
        <f>IF(AND(DR1376=#REF!,BL1376=#REF!),'Tiến độ'!D1376,"")</f>
        <v>#REF!</v>
      </c>
    </row>
    <row r="1377" spans="1:123" ht="11.25" customHeight="1">
      <c r="A1377" s="309"/>
      <c r="B1377" s="312"/>
      <c r="C1377" s="79" t="s">
        <v>895</v>
      </c>
      <c r="D1377" s="80" t="s">
        <v>896</v>
      </c>
      <c r="E1377" s="81">
        <v>2</v>
      </c>
      <c r="F1377" s="82">
        <v>30</v>
      </c>
      <c r="G1377" s="105"/>
      <c r="H1377" s="106">
        <f t="shared" si="2218"/>
        <v>2</v>
      </c>
      <c r="I1377" s="107">
        <f t="shared" si="2219"/>
        <v>0</v>
      </c>
      <c r="J1377" s="28"/>
      <c r="K1377" s="108"/>
      <c r="L1377" s="109"/>
      <c r="M1377" s="109"/>
      <c r="N1377" s="110"/>
      <c r="O1377" s="108"/>
      <c r="P1377" s="109"/>
      <c r="Q1377" s="109">
        <v>2</v>
      </c>
      <c r="R1377" s="110">
        <v>2</v>
      </c>
      <c r="S1377" s="108">
        <v>2</v>
      </c>
      <c r="T1377" s="109">
        <v>2</v>
      </c>
      <c r="U1377" s="109">
        <v>2</v>
      </c>
      <c r="V1377" s="109">
        <v>2</v>
      </c>
      <c r="W1377" s="110">
        <v>2</v>
      </c>
      <c r="X1377" s="108">
        <v>2</v>
      </c>
      <c r="Y1377" s="109">
        <v>2</v>
      </c>
      <c r="Z1377" s="109">
        <v>2</v>
      </c>
      <c r="AA1377" s="110">
        <v>2</v>
      </c>
      <c r="AB1377" s="108">
        <v>2</v>
      </c>
      <c r="AC1377" s="109">
        <v>2</v>
      </c>
      <c r="AD1377" s="109">
        <v>2</v>
      </c>
      <c r="AE1377" s="110">
        <v>2</v>
      </c>
      <c r="AF1377" s="108" t="s">
        <v>163</v>
      </c>
      <c r="AG1377" s="109" t="s">
        <v>163</v>
      </c>
      <c r="AH1377" s="109" t="s">
        <v>163</v>
      </c>
      <c r="AI1377" s="362"/>
      <c r="AJ1377" s="363"/>
      <c r="AK1377" s="108" t="s">
        <v>163</v>
      </c>
      <c r="AL1377" s="109"/>
      <c r="AM1377" s="109"/>
      <c r="AN1377" s="110"/>
      <c r="AO1377" s="108"/>
      <c r="AP1377" s="109"/>
      <c r="AQ1377" s="109"/>
      <c r="AR1377" s="110"/>
      <c r="AS1377" s="111"/>
      <c r="AT1377" s="109"/>
      <c r="AU1377" s="109"/>
      <c r="AV1377" s="112"/>
      <c r="AW1377" s="108"/>
      <c r="AX1377" s="109"/>
      <c r="AY1377" s="109"/>
      <c r="AZ1377" s="109"/>
      <c r="BA1377" s="110"/>
      <c r="BB1377" s="111"/>
      <c r="BC1377" s="109"/>
      <c r="BD1377" s="109"/>
      <c r="BE1377" s="321"/>
      <c r="BF1377" s="322"/>
      <c r="BG1377" s="322"/>
      <c r="BH1377" s="322"/>
      <c r="BI1377" s="322"/>
      <c r="BJ1377" s="323"/>
      <c r="BK1377" s="48" t="s">
        <v>18</v>
      </c>
      <c r="BL1377" s="48" t="s">
        <v>49</v>
      </c>
      <c r="BN1377" s="146">
        <f t="shared" si="2206"/>
        <v>0</v>
      </c>
      <c r="BO1377" s="146">
        <f t="shared" si="2152"/>
        <v>0</v>
      </c>
      <c r="BP1377" s="146">
        <f t="shared" si="2153"/>
        <v>0</v>
      </c>
      <c r="BQ1377" s="146">
        <f t="shared" si="2154"/>
        <v>0</v>
      </c>
      <c r="BR1377" s="146">
        <f t="shared" si="2155"/>
        <v>0</v>
      </c>
      <c r="BS1377" s="146">
        <f t="shared" si="2156"/>
        <v>0</v>
      </c>
      <c r="BT1377" s="146">
        <f t="shared" si="2157"/>
        <v>4</v>
      </c>
      <c r="BU1377" s="146">
        <f t="shared" si="2158"/>
        <v>4</v>
      </c>
      <c r="BV1377" s="146">
        <f t="shared" si="2159"/>
        <v>4</v>
      </c>
      <c r="BW1377" s="146">
        <f t="shared" si="2160"/>
        <v>4</v>
      </c>
      <c r="BX1377" s="146">
        <f t="shared" si="2161"/>
        <v>4</v>
      </c>
      <c r="BY1377" s="146">
        <f t="shared" si="2162"/>
        <v>4</v>
      </c>
      <c r="BZ1377" s="146">
        <f t="shared" si="2163"/>
        <v>4</v>
      </c>
      <c r="CA1377" s="146">
        <f t="shared" si="2164"/>
        <v>4</v>
      </c>
      <c r="CB1377" s="146">
        <f t="shared" si="2165"/>
        <v>4</v>
      </c>
      <c r="CC1377" s="146">
        <f t="shared" si="2166"/>
        <v>4</v>
      </c>
      <c r="CD1377" s="146">
        <f t="shared" si="2167"/>
        <v>4</v>
      </c>
      <c r="CE1377" s="146">
        <f t="shared" si="2168"/>
        <v>4</v>
      </c>
      <c r="CF1377" s="146">
        <f t="shared" si="2169"/>
        <v>4</v>
      </c>
      <c r="CG1377" s="146">
        <f t="shared" si="2170"/>
        <v>4</v>
      </c>
      <c r="CH1377" s="146">
        <f t="shared" si="2171"/>
        <v>4</v>
      </c>
      <c r="CI1377" s="146">
        <f t="shared" si="2172"/>
        <v>0</v>
      </c>
      <c r="CJ1377" s="146">
        <f t="shared" si="2173"/>
        <v>0</v>
      </c>
      <c r="CK1377" s="146">
        <f t="shared" si="2174"/>
        <v>0</v>
      </c>
      <c r="CL1377" s="146">
        <f t="shared" si="2175"/>
        <v>0</v>
      </c>
      <c r="CM1377" s="146">
        <f t="shared" si="2176"/>
        <v>0</v>
      </c>
      <c r="CN1377" s="146">
        <f t="shared" si="2177"/>
        <v>0</v>
      </c>
      <c r="CO1377" s="146">
        <f t="shared" si="2178"/>
        <v>0</v>
      </c>
      <c r="CP1377" s="146">
        <f t="shared" si="2179"/>
        <v>0</v>
      </c>
      <c r="CQ1377" s="146">
        <f t="shared" si="2180"/>
        <v>0</v>
      </c>
      <c r="CR1377" s="146">
        <f t="shared" si="2181"/>
        <v>0</v>
      </c>
      <c r="CS1377" s="146">
        <f t="shared" si="2182"/>
        <v>0</v>
      </c>
      <c r="CT1377" s="146">
        <f t="shared" si="2183"/>
        <v>0</v>
      </c>
      <c r="CU1377" s="146">
        <f t="shared" si="2184"/>
        <v>0</v>
      </c>
      <c r="CV1377" s="146">
        <f t="shared" si="2185"/>
        <v>0</v>
      </c>
      <c r="CW1377" s="146">
        <f t="shared" si="2186"/>
        <v>0</v>
      </c>
      <c r="CX1377" s="146">
        <f t="shared" si="2187"/>
        <v>0</v>
      </c>
      <c r="CY1377" s="146">
        <f t="shared" si="2188"/>
        <v>0</v>
      </c>
      <c r="CZ1377" s="146">
        <f t="shared" si="2189"/>
        <v>0</v>
      </c>
      <c r="DA1377" s="146">
        <f t="shared" si="2190"/>
        <v>0</v>
      </c>
      <c r="DB1377" s="146">
        <f t="shared" si="2191"/>
        <v>0</v>
      </c>
      <c r="DC1377" s="146">
        <f t="shared" si="2192"/>
        <v>0</v>
      </c>
      <c r="DD1377" s="146">
        <f t="shared" si="2193"/>
        <v>0</v>
      </c>
      <c r="DE1377" s="146">
        <f t="shared" si="2194"/>
        <v>0</v>
      </c>
      <c r="DF1377" s="146">
        <f t="shared" si="2195"/>
        <v>0</v>
      </c>
      <c r="DG1377" s="146">
        <f t="shared" si="2196"/>
        <v>0</v>
      </c>
      <c r="DH1377" s="146">
        <f t="shared" si="2197"/>
        <v>0</v>
      </c>
      <c r="DI1377" s="146">
        <f t="shared" si="2198"/>
        <v>0</v>
      </c>
      <c r="DJ1377" s="146">
        <f t="shared" si="2199"/>
        <v>0</v>
      </c>
      <c r="DK1377" s="146">
        <f t="shared" si="2200"/>
        <v>0</v>
      </c>
      <c r="DL1377" s="146">
        <f t="shared" si="2201"/>
        <v>0</v>
      </c>
      <c r="DM1377" s="146">
        <f t="shared" si="2202"/>
        <v>0</v>
      </c>
      <c r="DN1377" s="65">
        <f t="shared" si="2215"/>
        <v>60</v>
      </c>
      <c r="DO1377" s="57">
        <f t="shared" si="2216"/>
        <v>60</v>
      </c>
      <c r="DP1377" s="57" t="str">
        <f t="shared" si="2117"/>
        <v/>
      </c>
      <c r="DQ1377" s="58" t="str">
        <f t="shared" si="2118"/>
        <v/>
      </c>
      <c r="DR1377" s="1">
        <f t="shared" si="2217"/>
        <v>1</v>
      </c>
      <c r="DS1377" s="168" t="e">
        <f>IF(AND(DR1377=#REF!,BL1377=#REF!),'Tiến độ'!D1377,"")</f>
        <v>#REF!</v>
      </c>
    </row>
    <row r="1378" spans="1:123" ht="11.25" customHeight="1">
      <c r="A1378" s="309"/>
      <c r="B1378" s="312"/>
      <c r="C1378" s="101" t="s">
        <v>1033</v>
      </c>
      <c r="D1378" s="102" t="s">
        <v>1011</v>
      </c>
      <c r="E1378" s="103">
        <v>2</v>
      </c>
      <c r="F1378" s="104">
        <v>39</v>
      </c>
      <c r="G1378" s="105"/>
      <c r="H1378" s="106">
        <f t="shared" si="2218"/>
        <v>2</v>
      </c>
      <c r="I1378" s="107">
        <f t="shared" si="2219"/>
        <v>0</v>
      </c>
      <c r="J1378" s="28"/>
      <c r="K1378" s="108"/>
      <c r="L1378" s="109"/>
      <c r="M1378" s="109"/>
      <c r="N1378" s="110"/>
      <c r="O1378" s="108"/>
      <c r="P1378" s="109"/>
      <c r="Q1378" s="109">
        <v>3</v>
      </c>
      <c r="R1378" s="110">
        <v>3</v>
      </c>
      <c r="S1378" s="108">
        <v>3</v>
      </c>
      <c r="T1378" s="109">
        <v>3</v>
      </c>
      <c r="U1378" s="109">
        <v>3</v>
      </c>
      <c r="V1378" s="109">
        <v>3</v>
      </c>
      <c r="W1378" s="110">
        <v>3</v>
      </c>
      <c r="X1378" s="108">
        <v>3</v>
      </c>
      <c r="Y1378" s="109">
        <v>3</v>
      </c>
      <c r="Z1378" s="109">
        <v>3</v>
      </c>
      <c r="AA1378" s="110">
        <v>3</v>
      </c>
      <c r="AB1378" s="108">
        <v>3</v>
      </c>
      <c r="AC1378" s="109">
        <v>3</v>
      </c>
      <c r="AD1378" s="109"/>
      <c r="AE1378" s="110"/>
      <c r="AF1378" s="108" t="s">
        <v>163</v>
      </c>
      <c r="AG1378" s="109" t="s">
        <v>163</v>
      </c>
      <c r="AH1378" s="109" t="s">
        <v>163</v>
      </c>
      <c r="AI1378" s="362"/>
      <c r="AJ1378" s="363"/>
      <c r="AK1378" s="108" t="s">
        <v>163</v>
      </c>
      <c r="AL1378" s="109"/>
      <c r="AM1378" s="109"/>
      <c r="AN1378" s="110"/>
      <c r="AO1378" s="108"/>
      <c r="AP1378" s="109"/>
      <c r="AQ1378" s="109"/>
      <c r="AR1378" s="110"/>
      <c r="AS1378" s="111"/>
      <c r="AT1378" s="109"/>
      <c r="AU1378" s="109"/>
      <c r="AV1378" s="112"/>
      <c r="AW1378" s="108"/>
      <c r="AX1378" s="109"/>
      <c r="AY1378" s="109"/>
      <c r="AZ1378" s="109"/>
      <c r="BA1378" s="110"/>
      <c r="BB1378" s="111"/>
      <c r="BC1378" s="109"/>
      <c r="BD1378" s="109"/>
      <c r="BE1378" s="321"/>
      <c r="BF1378" s="322"/>
      <c r="BG1378" s="322"/>
      <c r="BH1378" s="322"/>
      <c r="BI1378" s="322"/>
      <c r="BJ1378" s="323"/>
      <c r="BK1378" s="48" t="s">
        <v>18</v>
      </c>
      <c r="BL1378" s="48" t="s">
        <v>56</v>
      </c>
      <c r="BN1378" s="146">
        <f t="shared" si="2206"/>
        <v>0</v>
      </c>
      <c r="BO1378" s="146">
        <f t="shared" si="2152"/>
        <v>0</v>
      </c>
      <c r="BP1378" s="146">
        <f t="shared" si="2153"/>
        <v>0</v>
      </c>
      <c r="BQ1378" s="146">
        <f t="shared" si="2154"/>
        <v>0</v>
      </c>
      <c r="BR1378" s="146">
        <f t="shared" si="2155"/>
        <v>0</v>
      </c>
      <c r="BS1378" s="146">
        <f t="shared" si="2156"/>
        <v>0</v>
      </c>
      <c r="BT1378" s="146">
        <f t="shared" si="2157"/>
        <v>6</v>
      </c>
      <c r="BU1378" s="146">
        <f t="shared" si="2158"/>
        <v>6</v>
      </c>
      <c r="BV1378" s="146">
        <f t="shared" si="2159"/>
        <v>6</v>
      </c>
      <c r="BW1378" s="146">
        <f t="shared" si="2160"/>
        <v>6</v>
      </c>
      <c r="BX1378" s="146">
        <f t="shared" si="2161"/>
        <v>6</v>
      </c>
      <c r="BY1378" s="146">
        <f t="shared" si="2162"/>
        <v>6</v>
      </c>
      <c r="BZ1378" s="146">
        <f t="shared" si="2163"/>
        <v>6</v>
      </c>
      <c r="CA1378" s="146">
        <f t="shared" si="2164"/>
        <v>6</v>
      </c>
      <c r="CB1378" s="146">
        <f t="shared" si="2165"/>
        <v>6</v>
      </c>
      <c r="CC1378" s="146">
        <f t="shared" si="2166"/>
        <v>6</v>
      </c>
      <c r="CD1378" s="146">
        <f t="shared" si="2167"/>
        <v>6</v>
      </c>
      <c r="CE1378" s="146">
        <f t="shared" si="2168"/>
        <v>6</v>
      </c>
      <c r="CF1378" s="146">
        <f t="shared" si="2169"/>
        <v>6</v>
      </c>
      <c r="CG1378" s="146">
        <f t="shared" si="2170"/>
        <v>0</v>
      </c>
      <c r="CH1378" s="146">
        <f t="shared" si="2171"/>
        <v>0</v>
      </c>
      <c r="CI1378" s="146">
        <f t="shared" si="2172"/>
        <v>0</v>
      </c>
      <c r="CJ1378" s="146">
        <f t="shared" si="2173"/>
        <v>0</v>
      </c>
      <c r="CK1378" s="146">
        <f t="shared" si="2174"/>
        <v>0</v>
      </c>
      <c r="CL1378" s="146">
        <f t="shared" si="2175"/>
        <v>0</v>
      </c>
      <c r="CM1378" s="146">
        <f t="shared" si="2176"/>
        <v>0</v>
      </c>
      <c r="CN1378" s="146">
        <f t="shared" si="2177"/>
        <v>0</v>
      </c>
      <c r="CO1378" s="146">
        <f t="shared" si="2178"/>
        <v>0</v>
      </c>
      <c r="CP1378" s="146">
        <f t="shared" si="2179"/>
        <v>0</v>
      </c>
      <c r="CQ1378" s="146">
        <f t="shared" si="2180"/>
        <v>0</v>
      </c>
      <c r="CR1378" s="146">
        <f t="shared" si="2181"/>
        <v>0</v>
      </c>
      <c r="CS1378" s="146">
        <f t="shared" si="2182"/>
        <v>0</v>
      </c>
      <c r="CT1378" s="146">
        <f t="shared" si="2183"/>
        <v>0</v>
      </c>
      <c r="CU1378" s="146">
        <f t="shared" si="2184"/>
        <v>0</v>
      </c>
      <c r="CV1378" s="146">
        <f t="shared" si="2185"/>
        <v>0</v>
      </c>
      <c r="CW1378" s="146">
        <f t="shared" si="2186"/>
        <v>0</v>
      </c>
      <c r="CX1378" s="146">
        <f t="shared" si="2187"/>
        <v>0</v>
      </c>
      <c r="CY1378" s="146">
        <f t="shared" si="2188"/>
        <v>0</v>
      </c>
      <c r="CZ1378" s="146">
        <f t="shared" si="2189"/>
        <v>0</v>
      </c>
      <c r="DA1378" s="146">
        <f t="shared" si="2190"/>
        <v>0</v>
      </c>
      <c r="DB1378" s="146">
        <f t="shared" si="2191"/>
        <v>0</v>
      </c>
      <c r="DC1378" s="146">
        <f t="shared" si="2192"/>
        <v>0</v>
      </c>
      <c r="DD1378" s="146">
        <f t="shared" si="2193"/>
        <v>0</v>
      </c>
      <c r="DE1378" s="146">
        <f t="shared" si="2194"/>
        <v>0</v>
      </c>
      <c r="DF1378" s="146">
        <f t="shared" si="2195"/>
        <v>0</v>
      </c>
      <c r="DG1378" s="146">
        <f t="shared" si="2196"/>
        <v>0</v>
      </c>
      <c r="DH1378" s="146">
        <f t="shared" si="2197"/>
        <v>0</v>
      </c>
      <c r="DI1378" s="146">
        <f t="shared" si="2198"/>
        <v>0</v>
      </c>
      <c r="DJ1378" s="146">
        <f t="shared" si="2199"/>
        <v>0</v>
      </c>
      <c r="DK1378" s="146">
        <f t="shared" si="2200"/>
        <v>0</v>
      </c>
      <c r="DL1378" s="146">
        <f t="shared" si="2201"/>
        <v>0</v>
      </c>
      <c r="DM1378" s="146">
        <f t="shared" si="2202"/>
        <v>0</v>
      </c>
      <c r="DN1378" s="65">
        <f t="shared" si="2215"/>
        <v>78</v>
      </c>
      <c r="DO1378" s="57">
        <f t="shared" si="2216"/>
        <v>78</v>
      </c>
      <c r="DP1378" s="57" t="str">
        <f t="shared" si="2117"/>
        <v/>
      </c>
      <c r="DQ1378" s="58" t="str">
        <f t="shared" si="2118"/>
        <v/>
      </c>
      <c r="DR1378" s="1">
        <f t="shared" si="2217"/>
        <v>1</v>
      </c>
      <c r="DS1378" s="168" t="e">
        <f>IF(AND(DR1378=#REF!,BL1378=#REF!),'Tiến độ'!D1378,"")</f>
        <v>#REF!</v>
      </c>
    </row>
    <row r="1379" spans="1:123" ht="11.25" customHeight="1">
      <c r="A1379" s="309"/>
      <c r="B1379" s="312"/>
      <c r="C1379" s="254" t="s">
        <v>11956</v>
      </c>
      <c r="D1379" s="102" t="s">
        <v>11958</v>
      </c>
      <c r="E1379" s="103">
        <v>3</v>
      </c>
      <c r="F1379" s="104">
        <v>45</v>
      </c>
      <c r="G1379" s="105"/>
      <c r="H1379" s="106"/>
      <c r="I1379" s="107"/>
      <c r="J1379" s="28"/>
      <c r="K1379" s="108"/>
      <c r="L1379" s="109"/>
      <c r="M1379" s="109"/>
      <c r="N1379" s="110"/>
      <c r="O1379" s="108"/>
      <c r="P1379" s="109"/>
      <c r="Q1379" s="109"/>
      <c r="R1379" s="110"/>
      <c r="S1379" s="108"/>
      <c r="T1379" s="109"/>
      <c r="U1379" s="109"/>
      <c r="V1379" s="109"/>
      <c r="W1379" s="110"/>
      <c r="X1379" s="108"/>
      <c r="Y1379" s="109"/>
      <c r="Z1379" s="109"/>
      <c r="AA1379" s="110"/>
      <c r="AB1379" s="108"/>
      <c r="AC1379" s="109"/>
      <c r="AD1379" s="109"/>
      <c r="AE1379" s="110"/>
      <c r="AF1379" s="108"/>
      <c r="AG1379" s="109"/>
      <c r="AH1379" s="109"/>
      <c r="AI1379" s="362"/>
      <c r="AJ1379" s="363"/>
      <c r="AK1379" s="108"/>
      <c r="AL1379" s="109">
        <v>3</v>
      </c>
      <c r="AM1379" s="109">
        <v>3</v>
      </c>
      <c r="AN1379" s="110">
        <v>3</v>
      </c>
      <c r="AO1379" s="108">
        <v>3</v>
      </c>
      <c r="AP1379" s="109">
        <v>3</v>
      </c>
      <c r="AQ1379" s="109">
        <v>3</v>
      </c>
      <c r="AR1379" s="110">
        <v>3</v>
      </c>
      <c r="AS1379" s="111">
        <v>3</v>
      </c>
      <c r="AT1379" s="109">
        <v>3</v>
      </c>
      <c r="AU1379" s="109">
        <v>3</v>
      </c>
      <c r="AV1379" s="112">
        <v>3</v>
      </c>
      <c r="AW1379" s="108">
        <v>3</v>
      </c>
      <c r="AX1379" s="109">
        <v>3</v>
      </c>
      <c r="AY1379" s="109">
        <v>3</v>
      </c>
      <c r="AZ1379" s="109">
        <v>3</v>
      </c>
      <c r="BA1379" s="110"/>
      <c r="BB1379" s="111"/>
      <c r="BC1379" s="109"/>
      <c r="BD1379" s="109"/>
      <c r="BE1379" s="321"/>
      <c r="BF1379" s="322"/>
      <c r="BG1379" s="322"/>
      <c r="BH1379" s="322"/>
      <c r="BI1379" s="322"/>
      <c r="BJ1379" s="323"/>
      <c r="BK1379" s="48"/>
      <c r="BL1379" s="48"/>
      <c r="BN1379" s="146">
        <f t="shared" si="2206"/>
        <v>0</v>
      </c>
      <c r="BO1379" s="146">
        <f t="shared" si="2152"/>
        <v>0</v>
      </c>
      <c r="BP1379" s="146">
        <f t="shared" si="2153"/>
        <v>0</v>
      </c>
      <c r="BQ1379" s="146">
        <f t="shared" si="2154"/>
        <v>0</v>
      </c>
      <c r="BR1379" s="146">
        <f t="shared" si="2155"/>
        <v>0</v>
      </c>
      <c r="BS1379" s="146">
        <f t="shared" si="2156"/>
        <v>0</v>
      </c>
      <c r="BT1379" s="146">
        <f t="shared" si="2157"/>
        <v>0</v>
      </c>
      <c r="BU1379" s="146">
        <f t="shared" si="2158"/>
        <v>0</v>
      </c>
      <c r="BV1379" s="146">
        <f t="shared" si="2159"/>
        <v>0</v>
      </c>
      <c r="BW1379" s="146">
        <f t="shared" si="2160"/>
        <v>0</v>
      </c>
      <c r="BX1379" s="146">
        <f t="shared" si="2161"/>
        <v>0</v>
      </c>
      <c r="BY1379" s="146">
        <f t="shared" si="2162"/>
        <v>0</v>
      </c>
      <c r="BZ1379" s="146">
        <f t="shared" si="2163"/>
        <v>0</v>
      </c>
      <c r="CA1379" s="146">
        <f t="shared" si="2164"/>
        <v>0</v>
      </c>
      <c r="CB1379" s="146">
        <f t="shared" si="2165"/>
        <v>0</v>
      </c>
      <c r="CC1379" s="146">
        <f t="shared" si="2166"/>
        <v>0</v>
      </c>
      <c r="CD1379" s="146">
        <f t="shared" si="2167"/>
        <v>0</v>
      </c>
      <c r="CE1379" s="146">
        <f t="shared" si="2168"/>
        <v>0</v>
      </c>
      <c r="CF1379" s="146">
        <f t="shared" si="2169"/>
        <v>0</v>
      </c>
      <c r="CG1379" s="146">
        <f t="shared" si="2170"/>
        <v>0</v>
      </c>
      <c r="CH1379" s="146">
        <f t="shared" si="2171"/>
        <v>0</v>
      </c>
      <c r="CI1379" s="146">
        <f t="shared" si="2172"/>
        <v>0</v>
      </c>
      <c r="CJ1379" s="146">
        <f t="shared" si="2173"/>
        <v>0</v>
      </c>
      <c r="CK1379" s="146">
        <f t="shared" si="2174"/>
        <v>0</v>
      </c>
      <c r="CL1379" s="146">
        <f t="shared" si="2175"/>
        <v>0</v>
      </c>
      <c r="CM1379" s="146">
        <f t="shared" si="2176"/>
        <v>0</v>
      </c>
      <c r="CN1379" s="146">
        <f t="shared" si="2177"/>
        <v>0</v>
      </c>
      <c r="CO1379" s="146">
        <f t="shared" si="2178"/>
        <v>0</v>
      </c>
      <c r="CP1379" s="146">
        <f t="shared" si="2179"/>
        <v>0</v>
      </c>
      <c r="CQ1379" s="146">
        <f t="shared" si="2180"/>
        <v>0</v>
      </c>
      <c r="CR1379" s="146">
        <f t="shared" si="2181"/>
        <v>0</v>
      </c>
      <c r="CS1379" s="146">
        <f t="shared" si="2182"/>
        <v>0</v>
      </c>
      <c r="CT1379" s="146">
        <f t="shared" si="2183"/>
        <v>0</v>
      </c>
      <c r="CU1379" s="146">
        <f t="shared" si="2184"/>
        <v>0</v>
      </c>
      <c r="CV1379" s="146">
        <f t="shared" si="2185"/>
        <v>0</v>
      </c>
      <c r="CW1379" s="146">
        <f t="shared" si="2186"/>
        <v>0</v>
      </c>
      <c r="CX1379" s="146">
        <f t="shared" si="2187"/>
        <v>0</v>
      </c>
      <c r="CY1379" s="146">
        <f t="shared" si="2188"/>
        <v>0</v>
      </c>
      <c r="CZ1379" s="146">
        <f t="shared" si="2189"/>
        <v>0</v>
      </c>
      <c r="DA1379" s="146">
        <f t="shared" si="2190"/>
        <v>0</v>
      </c>
      <c r="DB1379" s="146">
        <f t="shared" si="2191"/>
        <v>0</v>
      </c>
      <c r="DC1379" s="146">
        <f t="shared" si="2192"/>
        <v>0</v>
      </c>
      <c r="DD1379" s="146">
        <f t="shared" si="2193"/>
        <v>0</v>
      </c>
      <c r="DE1379" s="146">
        <f t="shared" si="2194"/>
        <v>0</v>
      </c>
      <c r="DF1379" s="146">
        <f t="shared" si="2195"/>
        <v>0</v>
      </c>
      <c r="DG1379" s="146">
        <f t="shared" si="2196"/>
        <v>0</v>
      </c>
      <c r="DH1379" s="146">
        <f t="shared" si="2197"/>
        <v>0</v>
      </c>
      <c r="DI1379" s="146">
        <f t="shared" si="2198"/>
        <v>0</v>
      </c>
      <c r="DJ1379" s="146">
        <f t="shared" si="2199"/>
        <v>0</v>
      </c>
      <c r="DK1379" s="146">
        <f t="shared" si="2200"/>
        <v>0</v>
      </c>
      <c r="DL1379" s="146">
        <f t="shared" si="2201"/>
        <v>0</v>
      </c>
      <c r="DM1379" s="146">
        <f t="shared" si="2202"/>
        <v>0</v>
      </c>
      <c r="DN1379" s="65"/>
      <c r="DO1379" s="57"/>
      <c r="DP1379" s="57"/>
      <c r="DQ1379" s="58"/>
      <c r="DS1379" s="168" t="e">
        <f>IF(AND(DR1379=#REF!,BL1379=#REF!),'Tiến độ'!D1379,"")</f>
        <v>#REF!</v>
      </c>
    </row>
    <row r="1380" spans="1:123" ht="11.25" customHeight="1">
      <c r="A1380" s="309"/>
      <c r="B1380" s="312"/>
      <c r="C1380" s="254" t="s">
        <v>11957</v>
      </c>
      <c r="D1380" s="102" t="s">
        <v>11959</v>
      </c>
      <c r="E1380" s="103">
        <v>2</v>
      </c>
      <c r="F1380" s="104">
        <v>30</v>
      </c>
      <c r="G1380" s="105"/>
      <c r="H1380" s="106"/>
      <c r="I1380" s="107"/>
      <c r="J1380" s="28"/>
      <c r="K1380" s="108"/>
      <c r="L1380" s="109"/>
      <c r="M1380" s="109"/>
      <c r="N1380" s="110"/>
      <c r="O1380" s="108"/>
      <c r="P1380" s="109"/>
      <c r="Q1380" s="109"/>
      <c r="R1380" s="110"/>
      <c r="S1380" s="108"/>
      <c r="T1380" s="109"/>
      <c r="U1380" s="109"/>
      <c r="V1380" s="109"/>
      <c r="W1380" s="110"/>
      <c r="X1380" s="108"/>
      <c r="Y1380" s="109"/>
      <c r="Z1380" s="109"/>
      <c r="AA1380" s="110"/>
      <c r="AB1380" s="108"/>
      <c r="AC1380" s="109"/>
      <c r="AD1380" s="109"/>
      <c r="AE1380" s="110"/>
      <c r="AF1380" s="108"/>
      <c r="AG1380" s="109"/>
      <c r="AH1380" s="109"/>
      <c r="AI1380" s="362"/>
      <c r="AJ1380" s="363"/>
      <c r="AK1380" s="108"/>
      <c r="AL1380" s="109">
        <v>2</v>
      </c>
      <c r="AM1380" s="109">
        <v>2</v>
      </c>
      <c r="AN1380" s="110">
        <v>2</v>
      </c>
      <c r="AO1380" s="108">
        <v>2</v>
      </c>
      <c r="AP1380" s="109">
        <v>2</v>
      </c>
      <c r="AQ1380" s="109">
        <v>2</v>
      </c>
      <c r="AR1380" s="110">
        <v>2</v>
      </c>
      <c r="AS1380" s="111">
        <v>2</v>
      </c>
      <c r="AT1380" s="109">
        <v>2</v>
      </c>
      <c r="AU1380" s="109">
        <v>2</v>
      </c>
      <c r="AV1380" s="112">
        <v>2</v>
      </c>
      <c r="AW1380" s="108">
        <v>2</v>
      </c>
      <c r="AX1380" s="109">
        <v>2</v>
      </c>
      <c r="AY1380" s="109">
        <v>2</v>
      </c>
      <c r="AZ1380" s="109">
        <v>2</v>
      </c>
      <c r="BA1380" s="110"/>
      <c r="BB1380" s="111"/>
      <c r="BC1380" s="109"/>
      <c r="BD1380" s="109"/>
      <c r="BE1380" s="321"/>
      <c r="BF1380" s="322"/>
      <c r="BG1380" s="322"/>
      <c r="BH1380" s="322"/>
      <c r="BI1380" s="322"/>
      <c r="BJ1380" s="323"/>
      <c r="BK1380" s="48"/>
      <c r="BL1380" s="48"/>
      <c r="BN1380" s="146">
        <f t="shared" si="2206"/>
        <v>0</v>
      </c>
      <c r="BO1380" s="146">
        <f t="shared" si="2152"/>
        <v>0</v>
      </c>
      <c r="BP1380" s="146">
        <f t="shared" si="2153"/>
        <v>0</v>
      </c>
      <c r="BQ1380" s="146">
        <f t="shared" si="2154"/>
        <v>0</v>
      </c>
      <c r="BR1380" s="146">
        <f t="shared" si="2155"/>
        <v>0</v>
      </c>
      <c r="BS1380" s="146">
        <f t="shared" si="2156"/>
        <v>0</v>
      </c>
      <c r="BT1380" s="146">
        <f t="shared" si="2157"/>
        <v>0</v>
      </c>
      <c r="BU1380" s="146">
        <f t="shared" si="2158"/>
        <v>0</v>
      </c>
      <c r="BV1380" s="146">
        <f t="shared" si="2159"/>
        <v>0</v>
      </c>
      <c r="BW1380" s="146">
        <f t="shared" si="2160"/>
        <v>0</v>
      </c>
      <c r="BX1380" s="146">
        <f t="shared" si="2161"/>
        <v>0</v>
      </c>
      <c r="BY1380" s="146">
        <f t="shared" si="2162"/>
        <v>0</v>
      </c>
      <c r="BZ1380" s="146">
        <f t="shared" si="2163"/>
        <v>0</v>
      </c>
      <c r="CA1380" s="146">
        <f t="shared" si="2164"/>
        <v>0</v>
      </c>
      <c r="CB1380" s="146">
        <f t="shared" si="2165"/>
        <v>0</v>
      </c>
      <c r="CC1380" s="146">
        <f t="shared" si="2166"/>
        <v>0</v>
      </c>
      <c r="CD1380" s="146">
        <f t="shared" si="2167"/>
        <v>0</v>
      </c>
      <c r="CE1380" s="146">
        <f t="shared" si="2168"/>
        <v>0</v>
      </c>
      <c r="CF1380" s="146">
        <f t="shared" si="2169"/>
        <v>0</v>
      </c>
      <c r="CG1380" s="146">
        <f t="shared" si="2170"/>
        <v>0</v>
      </c>
      <c r="CH1380" s="146">
        <f t="shared" si="2171"/>
        <v>0</v>
      </c>
      <c r="CI1380" s="146">
        <f t="shared" si="2172"/>
        <v>0</v>
      </c>
      <c r="CJ1380" s="146">
        <f t="shared" si="2173"/>
        <v>0</v>
      </c>
      <c r="CK1380" s="146">
        <f t="shared" si="2174"/>
        <v>0</v>
      </c>
      <c r="CL1380" s="146">
        <f t="shared" si="2175"/>
        <v>0</v>
      </c>
      <c r="CM1380" s="146">
        <f t="shared" si="2176"/>
        <v>0</v>
      </c>
      <c r="CN1380" s="146">
        <f t="shared" si="2177"/>
        <v>0</v>
      </c>
      <c r="CO1380" s="146">
        <f t="shared" si="2178"/>
        <v>0</v>
      </c>
      <c r="CP1380" s="146">
        <f t="shared" si="2179"/>
        <v>0</v>
      </c>
      <c r="CQ1380" s="146">
        <f t="shared" si="2180"/>
        <v>0</v>
      </c>
      <c r="CR1380" s="146">
        <f t="shared" si="2181"/>
        <v>0</v>
      </c>
      <c r="CS1380" s="146">
        <f t="shared" si="2182"/>
        <v>0</v>
      </c>
      <c r="CT1380" s="146">
        <f t="shared" si="2183"/>
        <v>0</v>
      </c>
      <c r="CU1380" s="146">
        <f t="shared" si="2184"/>
        <v>0</v>
      </c>
      <c r="CV1380" s="146">
        <f t="shared" si="2185"/>
        <v>0</v>
      </c>
      <c r="CW1380" s="146">
        <f t="shared" si="2186"/>
        <v>0</v>
      </c>
      <c r="CX1380" s="146">
        <f t="shared" si="2187"/>
        <v>0</v>
      </c>
      <c r="CY1380" s="146">
        <f t="shared" si="2188"/>
        <v>0</v>
      </c>
      <c r="CZ1380" s="146">
        <f t="shared" si="2189"/>
        <v>0</v>
      </c>
      <c r="DA1380" s="146">
        <f t="shared" si="2190"/>
        <v>0</v>
      </c>
      <c r="DB1380" s="146">
        <f t="shared" si="2191"/>
        <v>0</v>
      </c>
      <c r="DC1380" s="146">
        <f t="shared" si="2192"/>
        <v>0</v>
      </c>
      <c r="DD1380" s="146">
        <f t="shared" si="2193"/>
        <v>0</v>
      </c>
      <c r="DE1380" s="146">
        <f t="shared" si="2194"/>
        <v>0</v>
      </c>
      <c r="DF1380" s="146">
        <f t="shared" si="2195"/>
        <v>0</v>
      </c>
      <c r="DG1380" s="146">
        <f t="shared" si="2196"/>
        <v>0</v>
      </c>
      <c r="DH1380" s="146">
        <f t="shared" si="2197"/>
        <v>0</v>
      </c>
      <c r="DI1380" s="146">
        <f t="shared" si="2198"/>
        <v>0</v>
      </c>
      <c r="DJ1380" s="146">
        <f t="shared" si="2199"/>
        <v>0</v>
      </c>
      <c r="DK1380" s="146">
        <f t="shared" si="2200"/>
        <v>0</v>
      </c>
      <c r="DL1380" s="146">
        <f t="shared" si="2201"/>
        <v>0</v>
      </c>
      <c r="DM1380" s="146">
        <f t="shared" si="2202"/>
        <v>0</v>
      </c>
      <c r="DN1380" s="65"/>
      <c r="DO1380" s="57"/>
      <c r="DP1380" s="57"/>
      <c r="DQ1380" s="58"/>
      <c r="DS1380" s="168" t="e">
        <f>IF(AND(DR1380=#REF!,BL1380=#REF!),'Tiến độ'!D1380,"")</f>
        <v>#REF!</v>
      </c>
    </row>
    <row r="1381" spans="1:123" ht="11.25" customHeight="1">
      <c r="A1381" s="309"/>
      <c r="B1381" s="312"/>
      <c r="C1381" s="254" t="s">
        <v>11961</v>
      </c>
      <c r="D1381" s="102" t="s">
        <v>11960</v>
      </c>
      <c r="E1381" s="103">
        <v>3</v>
      </c>
      <c r="F1381" s="104">
        <v>15</v>
      </c>
      <c r="G1381" s="105">
        <v>60</v>
      </c>
      <c r="H1381" s="106"/>
      <c r="I1381" s="107"/>
      <c r="J1381" s="28"/>
      <c r="K1381" s="108"/>
      <c r="L1381" s="109"/>
      <c r="M1381" s="109"/>
      <c r="N1381" s="110"/>
      <c r="O1381" s="108"/>
      <c r="P1381" s="109"/>
      <c r="Q1381" s="109"/>
      <c r="R1381" s="110"/>
      <c r="S1381" s="108"/>
      <c r="T1381" s="109"/>
      <c r="U1381" s="109"/>
      <c r="V1381" s="109"/>
      <c r="W1381" s="110"/>
      <c r="X1381" s="108"/>
      <c r="Y1381" s="109"/>
      <c r="Z1381" s="109"/>
      <c r="AA1381" s="110"/>
      <c r="AB1381" s="108"/>
      <c r="AC1381" s="109"/>
      <c r="AD1381" s="109"/>
      <c r="AE1381" s="110"/>
      <c r="AF1381" s="108"/>
      <c r="AG1381" s="109"/>
      <c r="AH1381" s="109"/>
      <c r="AI1381" s="362"/>
      <c r="AJ1381" s="363"/>
      <c r="AK1381" s="108"/>
      <c r="AL1381" s="109">
        <v>5</v>
      </c>
      <c r="AM1381" s="109">
        <v>5</v>
      </c>
      <c r="AN1381" s="110">
        <v>5</v>
      </c>
      <c r="AO1381" s="108">
        <v>5</v>
      </c>
      <c r="AP1381" s="109">
        <v>5</v>
      </c>
      <c r="AQ1381" s="109">
        <v>5</v>
      </c>
      <c r="AR1381" s="110">
        <v>5</v>
      </c>
      <c r="AS1381" s="111">
        <v>5</v>
      </c>
      <c r="AT1381" s="109">
        <v>5</v>
      </c>
      <c r="AU1381" s="109">
        <v>5</v>
      </c>
      <c r="AV1381" s="112">
        <v>5</v>
      </c>
      <c r="AW1381" s="108">
        <v>5</v>
      </c>
      <c r="AX1381" s="109">
        <v>5</v>
      </c>
      <c r="AY1381" s="109">
        <v>5</v>
      </c>
      <c r="AZ1381" s="109">
        <v>5</v>
      </c>
      <c r="BA1381" s="110"/>
      <c r="BB1381" s="111"/>
      <c r="BC1381" s="109"/>
      <c r="BD1381" s="109"/>
      <c r="BE1381" s="321"/>
      <c r="BF1381" s="322"/>
      <c r="BG1381" s="322"/>
      <c r="BH1381" s="322"/>
      <c r="BI1381" s="322"/>
      <c r="BJ1381" s="323"/>
      <c r="BK1381" s="48"/>
      <c r="BL1381" s="48"/>
      <c r="BN1381" s="146">
        <f t="shared" si="2206"/>
        <v>0</v>
      </c>
      <c r="BO1381" s="146">
        <f t="shared" si="2152"/>
        <v>0</v>
      </c>
      <c r="BP1381" s="146">
        <f t="shared" si="2153"/>
        <v>0</v>
      </c>
      <c r="BQ1381" s="146">
        <f t="shared" si="2154"/>
        <v>0</v>
      </c>
      <c r="BR1381" s="146">
        <f t="shared" si="2155"/>
        <v>0</v>
      </c>
      <c r="BS1381" s="146">
        <f t="shared" si="2156"/>
        <v>0</v>
      </c>
      <c r="BT1381" s="146">
        <f t="shared" si="2157"/>
        <v>0</v>
      </c>
      <c r="BU1381" s="146">
        <f t="shared" si="2158"/>
        <v>0</v>
      </c>
      <c r="BV1381" s="146">
        <f t="shared" si="2159"/>
        <v>0</v>
      </c>
      <c r="BW1381" s="146">
        <f t="shared" si="2160"/>
        <v>0</v>
      </c>
      <c r="BX1381" s="146">
        <f t="shared" si="2161"/>
        <v>0</v>
      </c>
      <c r="BY1381" s="146">
        <f t="shared" si="2162"/>
        <v>0</v>
      </c>
      <c r="BZ1381" s="146">
        <f t="shared" si="2163"/>
        <v>0</v>
      </c>
      <c r="CA1381" s="146">
        <f t="shared" si="2164"/>
        <v>0</v>
      </c>
      <c r="CB1381" s="146">
        <f t="shared" si="2165"/>
        <v>0</v>
      </c>
      <c r="CC1381" s="146">
        <f t="shared" si="2166"/>
        <v>0</v>
      </c>
      <c r="CD1381" s="146">
        <f t="shared" si="2167"/>
        <v>0</v>
      </c>
      <c r="CE1381" s="146">
        <f t="shared" si="2168"/>
        <v>0</v>
      </c>
      <c r="CF1381" s="146">
        <f t="shared" si="2169"/>
        <v>0</v>
      </c>
      <c r="CG1381" s="146">
        <f t="shared" si="2170"/>
        <v>0</v>
      </c>
      <c r="CH1381" s="146">
        <f t="shared" si="2171"/>
        <v>0</v>
      </c>
      <c r="CI1381" s="146">
        <f t="shared" si="2172"/>
        <v>0</v>
      </c>
      <c r="CJ1381" s="146">
        <f t="shared" si="2173"/>
        <v>0</v>
      </c>
      <c r="CK1381" s="146">
        <f t="shared" si="2174"/>
        <v>0</v>
      </c>
      <c r="CL1381" s="146">
        <f t="shared" si="2175"/>
        <v>0</v>
      </c>
      <c r="CM1381" s="146">
        <f t="shared" si="2176"/>
        <v>0</v>
      </c>
      <c r="CN1381" s="146">
        <f t="shared" si="2177"/>
        <v>0</v>
      </c>
      <c r="CO1381" s="146">
        <f t="shared" si="2178"/>
        <v>0</v>
      </c>
      <c r="CP1381" s="146">
        <f t="shared" si="2179"/>
        <v>0</v>
      </c>
      <c r="CQ1381" s="146">
        <f t="shared" si="2180"/>
        <v>0</v>
      </c>
      <c r="CR1381" s="146">
        <f t="shared" si="2181"/>
        <v>0</v>
      </c>
      <c r="CS1381" s="146">
        <f t="shared" si="2182"/>
        <v>0</v>
      </c>
      <c r="CT1381" s="146">
        <f t="shared" si="2183"/>
        <v>0</v>
      </c>
      <c r="CU1381" s="146">
        <f t="shared" si="2184"/>
        <v>0</v>
      </c>
      <c r="CV1381" s="146">
        <f t="shared" si="2185"/>
        <v>0</v>
      </c>
      <c r="CW1381" s="146">
        <f t="shared" si="2186"/>
        <v>0</v>
      </c>
      <c r="CX1381" s="146">
        <f t="shared" si="2187"/>
        <v>0</v>
      </c>
      <c r="CY1381" s="146">
        <f t="shared" si="2188"/>
        <v>0</v>
      </c>
      <c r="CZ1381" s="146">
        <f t="shared" si="2189"/>
        <v>0</v>
      </c>
      <c r="DA1381" s="146">
        <f t="shared" si="2190"/>
        <v>0</v>
      </c>
      <c r="DB1381" s="146">
        <f t="shared" si="2191"/>
        <v>0</v>
      </c>
      <c r="DC1381" s="146">
        <f t="shared" si="2192"/>
        <v>0</v>
      </c>
      <c r="DD1381" s="146">
        <f t="shared" si="2193"/>
        <v>0</v>
      </c>
      <c r="DE1381" s="146">
        <f t="shared" si="2194"/>
        <v>0</v>
      </c>
      <c r="DF1381" s="146">
        <f t="shared" si="2195"/>
        <v>0</v>
      </c>
      <c r="DG1381" s="146">
        <f t="shared" si="2196"/>
        <v>0</v>
      </c>
      <c r="DH1381" s="146">
        <f t="shared" si="2197"/>
        <v>0</v>
      </c>
      <c r="DI1381" s="146">
        <f t="shared" si="2198"/>
        <v>0</v>
      </c>
      <c r="DJ1381" s="146">
        <f t="shared" si="2199"/>
        <v>0</v>
      </c>
      <c r="DK1381" s="146">
        <f t="shared" si="2200"/>
        <v>0</v>
      </c>
      <c r="DL1381" s="146">
        <f t="shared" si="2201"/>
        <v>0</v>
      </c>
      <c r="DM1381" s="146">
        <f t="shared" si="2202"/>
        <v>0</v>
      </c>
      <c r="DN1381" s="65"/>
      <c r="DO1381" s="57"/>
      <c r="DP1381" s="57"/>
      <c r="DQ1381" s="58"/>
      <c r="DS1381" s="168" t="e">
        <f>IF(AND(DR1381=#REF!,BL1381=#REF!),'Tiến độ'!D1381,"")</f>
        <v>#REF!</v>
      </c>
    </row>
    <row r="1382" spans="1:123" ht="11.25" customHeight="1">
      <c r="A1382" s="309"/>
      <c r="B1382" s="312"/>
      <c r="C1382" s="254" t="s">
        <v>11964</v>
      </c>
      <c r="D1382" s="102" t="s">
        <v>11962</v>
      </c>
      <c r="E1382" s="103">
        <v>2</v>
      </c>
      <c r="F1382" s="104"/>
      <c r="G1382" s="105">
        <v>60</v>
      </c>
      <c r="H1382" s="106"/>
      <c r="I1382" s="107"/>
      <c r="J1382" s="28"/>
      <c r="K1382" s="108"/>
      <c r="L1382" s="109"/>
      <c r="M1382" s="109"/>
      <c r="N1382" s="110"/>
      <c r="O1382" s="108"/>
      <c r="P1382" s="109"/>
      <c r="Q1382" s="109"/>
      <c r="R1382" s="110"/>
      <c r="S1382" s="108"/>
      <c r="T1382" s="109"/>
      <c r="U1382" s="109"/>
      <c r="V1382" s="109"/>
      <c r="W1382" s="110"/>
      <c r="X1382" s="108"/>
      <c r="Y1382" s="109"/>
      <c r="Z1382" s="109"/>
      <c r="AA1382" s="110"/>
      <c r="AB1382" s="108"/>
      <c r="AC1382" s="109"/>
      <c r="AD1382" s="109"/>
      <c r="AE1382" s="110"/>
      <c r="AF1382" s="108"/>
      <c r="AG1382" s="109"/>
      <c r="AH1382" s="109"/>
      <c r="AI1382" s="362"/>
      <c r="AJ1382" s="363"/>
      <c r="AK1382" s="108"/>
      <c r="AL1382" s="109">
        <v>4</v>
      </c>
      <c r="AM1382" s="109">
        <v>4</v>
      </c>
      <c r="AN1382" s="110">
        <v>4</v>
      </c>
      <c r="AO1382" s="108">
        <v>4</v>
      </c>
      <c r="AP1382" s="109">
        <v>4</v>
      </c>
      <c r="AQ1382" s="109">
        <v>4</v>
      </c>
      <c r="AR1382" s="110">
        <v>4</v>
      </c>
      <c r="AS1382" s="111">
        <v>4</v>
      </c>
      <c r="AT1382" s="109">
        <v>4</v>
      </c>
      <c r="AU1382" s="109">
        <v>4</v>
      </c>
      <c r="AV1382" s="112">
        <v>4</v>
      </c>
      <c r="AW1382" s="108">
        <v>4</v>
      </c>
      <c r="AX1382" s="109">
        <v>4</v>
      </c>
      <c r="AY1382" s="109">
        <v>4</v>
      </c>
      <c r="AZ1382" s="109">
        <v>4</v>
      </c>
      <c r="BA1382" s="110"/>
      <c r="BB1382" s="111"/>
      <c r="BC1382" s="109"/>
      <c r="BD1382" s="109"/>
      <c r="BE1382" s="321"/>
      <c r="BF1382" s="322"/>
      <c r="BG1382" s="322"/>
      <c r="BH1382" s="322"/>
      <c r="BI1382" s="322"/>
      <c r="BJ1382" s="323"/>
      <c r="BK1382" s="48"/>
      <c r="BL1382" s="48"/>
      <c r="BN1382" s="146">
        <f t="shared" si="2206"/>
        <v>0</v>
      </c>
      <c r="BO1382" s="146">
        <f t="shared" si="2152"/>
        <v>0</v>
      </c>
      <c r="BP1382" s="146">
        <f t="shared" si="2153"/>
        <v>0</v>
      </c>
      <c r="BQ1382" s="146">
        <f t="shared" si="2154"/>
        <v>0</v>
      </c>
      <c r="BR1382" s="146">
        <f t="shared" si="2155"/>
        <v>0</v>
      </c>
      <c r="BS1382" s="146">
        <f t="shared" si="2156"/>
        <v>0</v>
      </c>
      <c r="BT1382" s="146">
        <f t="shared" si="2157"/>
        <v>0</v>
      </c>
      <c r="BU1382" s="146">
        <f t="shared" si="2158"/>
        <v>0</v>
      </c>
      <c r="BV1382" s="146">
        <f t="shared" si="2159"/>
        <v>0</v>
      </c>
      <c r="BW1382" s="146">
        <f t="shared" si="2160"/>
        <v>0</v>
      </c>
      <c r="BX1382" s="146">
        <f t="shared" si="2161"/>
        <v>0</v>
      </c>
      <c r="BY1382" s="146">
        <f t="shared" si="2162"/>
        <v>0</v>
      </c>
      <c r="BZ1382" s="146">
        <f t="shared" si="2163"/>
        <v>0</v>
      </c>
      <c r="CA1382" s="146">
        <f t="shared" si="2164"/>
        <v>0</v>
      </c>
      <c r="CB1382" s="146">
        <f t="shared" si="2165"/>
        <v>0</v>
      </c>
      <c r="CC1382" s="146">
        <f t="shared" si="2166"/>
        <v>0</v>
      </c>
      <c r="CD1382" s="146">
        <f t="shared" si="2167"/>
        <v>0</v>
      </c>
      <c r="CE1382" s="146">
        <f t="shared" si="2168"/>
        <v>0</v>
      </c>
      <c r="CF1382" s="146">
        <f t="shared" si="2169"/>
        <v>0</v>
      </c>
      <c r="CG1382" s="146">
        <f t="shared" si="2170"/>
        <v>0</v>
      </c>
      <c r="CH1382" s="146">
        <f t="shared" si="2171"/>
        <v>0</v>
      </c>
      <c r="CI1382" s="146">
        <f t="shared" si="2172"/>
        <v>0</v>
      </c>
      <c r="CJ1382" s="146">
        <f t="shared" si="2173"/>
        <v>0</v>
      </c>
      <c r="CK1382" s="146">
        <f t="shared" si="2174"/>
        <v>0</v>
      </c>
      <c r="CL1382" s="146">
        <f t="shared" si="2175"/>
        <v>0</v>
      </c>
      <c r="CM1382" s="146">
        <f t="shared" si="2176"/>
        <v>0</v>
      </c>
      <c r="CN1382" s="146">
        <f t="shared" si="2177"/>
        <v>0</v>
      </c>
      <c r="CO1382" s="146">
        <f t="shared" si="2178"/>
        <v>0</v>
      </c>
      <c r="CP1382" s="146">
        <f t="shared" si="2179"/>
        <v>0</v>
      </c>
      <c r="CQ1382" s="146">
        <f t="shared" si="2180"/>
        <v>0</v>
      </c>
      <c r="CR1382" s="146">
        <f t="shared" si="2181"/>
        <v>0</v>
      </c>
      <c r="CS1382" s="146">
        <f t="shared" si="2182"/>
        <v>0</v>
      </c>
      <c r="CT1382" s="146">
        <f t="shared" si="2183"/>
        <v>0</v>
      </c>
      <c r="CU1382" s="146">
        <f t="shared" si="2184"/>
        <v>0</v>
      </c>
      <c r="CV1382" s="146">
        <f t="shared" si="2185"/>
        <v>0</v>
      </c>
      <c r="CW1382" s="146">
        <f t="shared" si="2186"/>
        <v>0</v>
      </c>
      <c r="CX1382" s="146">
        <f t="shared" si="2187"/>
        <v>0</v>
      </c>
      <c r="CY1382" s="146">
        <f t="shared" si="2188"/>
        <v>0</v>
      </c>
      <c r="CZ1382" s="146">
        <f t="shared" si="2189"/>
        <v>0</v>
      </c>
      <c r="DA1382" s="146">
        <f t="shared" si="2190"/>
        <v>0</v>
      </c>
      <c r="DB1382" s="146">
        <f t="shared" si="2191"/>
        <v>0</v>
      </c>
      <c r="DC1382" s="146">
        <f t="shared" si="2192"/>
        <v>0</v>
      </c>
      <c r="DD1382" s="146">
        <f t="shared" si="2193"/>
        <v>0</v>
      </c>
      <c r="DE1382" s="146">
        <f t="shared" si="2194"/>
        <v>0</v>
      </c>
      <c r="DF1382" s="146">
        <f t="shared" si="2195"/>
        <v>0</v>
      </c>
      <c r="DG1382" s="146">
        <f t="shared" si="2196"/>
        <v>0</v>
      </c>
      <c r="DH1382" s="146">
        <f t="shared" si="2197"/>
        <v>0</v>
      </c>
      <c r="DI1382" s="146">
        <f t="shared" si="2198"/>
        <v>0</v>
      </c>
      <c r="DJ1382" s="146">
        <f t="shared" si="2199"/>
        <v>0</v>
      </c>
      <c r="DK1382" s="146">
        <f t="shared" si="2200"/>
        <v>0</v>
      </c>
      <c r="DL1382" s="146">
        <f t="shared" si="2201"/>
        <v>0</v>
      </c>
      <c r="DM1382" s="146">
        <f t="shared" si="2202"/>
        <v>0</v>
      </c>
      <c r="DN1382" s="65"/>
      <c r="DO1382" s="57"/>
      <c r="DP1382" s="57"/>
      <c r="DQ1382" s="58"/>
      <c r="DS1382" s="168" t="e">
        <f>IF(AND(DR1382=#REF!,BL1382=#REF!),'Tiến độ'!D1382,"")</f>
        <v>#REF!</v>
      </c>
    </row>
    <row r="1383" spans="1:123" ht="11.25" customHeight="1">
      <c r="A1383" s="309"/>
      <c r="B1383" s="312"/>
      <c r="C1383" s="254" t="s">
        <v>11963</v>
      </c>
      <c r="D1383" s="102" t="s">
        <v>11965</v>
      </c>
      <c r="E1383" s="103">
        <v>2</v>
      </c>
      <c r="F1383" s="104"/>
      <c r="G1383" s="105">
        <v>60</v>
      </c>
      <c r="H1383" s="106"/>
      <c r="I1383" s="107"/>
      <c r="J1383" s="28"/>
      <c r="K1383" s="108"/>
      <c r="L1383" s="109"/>
      <c r="M1383" s="109"/>
      <c r="N1383" s="110"/>
      <c r="O1383" s="108"/>
      <c r="P1383" s="109"/>
      <c r="Q1383" s="109"/>
      <c r="R1383" s="110"/>
      <c r="S1383" s="108"/>
      <c r="T1383" s="109"/>
      <c r="U1383" s="109"/>
      <c r="V1383" s="109"/>
      <c r="W1383" s="110"/>
      <c r="X1383" s="108"/>
      <c r="Y1383" s="109"/>
      <c r="Z1383" s="109"/>
      <c r="AA1383" s="110"/>
      <c r="AB1383" s="108"/>
      <c r="AC1383" s="109"/>
      <c r="AD1383" s="109"/>
      <c r="AE1383" s="110"/>
      <c r="AF1383" s="108"/>
      <c r="AG1383" s="109"/>
      <c r="AH1383" s="109"/>
      <c r="AI1383" s="362"/>
      <c r="AJ1383" s="363"/>
      <c r="AK1383" s="108"/>
      <c r="AL1383" s="109">
        <v>4</v>
      </c>
      <c r="AM1383" s="109">
        <v>4</v>
      </c>
      <c r="AN1383" s="110">
        <v>4</v>
      </c>
      <c r="AO1383" s="108">
        <v>4</v>
      </c>
      <c r="AP1383" s="109">
        <v>4</v>
      </c>
      <c r="AQ1383" s="109">
        <v>4</v>
      </c>
      <c r="AR1383" s="110">
        <v>4</v>
      </c>
      <c r="AS1383" s="111">
        <v>4</v>
      </c>
      <c r="AT1383" s="109">
        <v>4</v>
      </c>
      <c r="AU1383" s="109">
        <v>4</v>
      </c>
      <c r="AV1383" s="112">
        <v>4</v>
      </c>
      <c r="AW1383" s="108">
        <v>4</v>
      </c>
      <c r="AX1383" s="109">
        <v>4</v>
      </c>
      <c r="AY1383" s="109">
        <v>4</v>
      </c>
      <c r="AZ1383" s="109">
        <v>4</v>
      </c>
      <c r="BA1383" s="110"/>
      <c r="BB1383" s="111"/>
      <c r="BC1383" s="109"/>
      <c r="BD1383" s="109"/>
      <c r="BE1383" s="321"/>
      <c r="BF1383" s="322"/>
      <c r="BG1383" s="322"/>
      <c r="BH1383" s="322"/>
      <c r="BI1383" s="322"/>
      <c r="BJ1383" s="323"/>
      <c r="BK1383" s="48"/>
      <c r="BL1383" s="48"/>
      <c r="BN1383" s="146">
        <f t="shared" si="2206"/>
        <v>0</v>
      </c>
      <c r="BO1383" s="146">
        <f t="shared" si="2152"/>
        <v>0</v>
      </c>
      <c r="BP1383" s="146">
        <f t="shared" si="2153"/>
        <v>0</v>
      </c>
      <c r="BQ1383" s="146">
        <f t="shared" si="2154"/>
        <v>0</v>
      </c>
      <c r="BR1383" s="146">
        <f t="shared" si="2155"/>
        <v>0</v>
      </c>
      <c r="BS1383" s="146">
        <f t="shared" si="2156"/>
        <v>0</v>
      </c>
      <c r="BT1383" s="146">
        <f t="shared" si="2157"/>
        <v>0</v>
      </c>
      <c r="BU1383" s="146">
        <f t="shared" si="2158"/>
        <v>0</v>
      </c>
      <c r="BV1383" s="146">
        <f t="shared" si="2159"/>
        <v>0</v>
      </c>
      <c r="BW1383" s="146">
        <f t="shared" si="2160"/>
        <v>0</v>
      </c>
      <c r="BX1383" s="146">
        <f t="shared" si="2161"/>
        <v>0</v>
      </c>
      <c r="BY1383" s="146">
        <f t="shared" si="2162"/>
        <v>0</v>
      </c>
      <c r="BZ1383" s="146">
        <f t="shared" si="2163"/>
        <v>0</v>
      </c>
      <c r="CA1383" s="146">
        <f t="shared" si="2164"/>
        <v>0</v>
      </c>
      <c r="CB1383" s="146">
        <f t="shared" si="2165"/>
        <v>0</v>
      </c>
      <c r="CC1383" s="146">
        <f t="shared" si="2166"/>
        <v>0</v>
      </c>
      <c r="CD1383" s="146">
        <f t="shared" si="2167"/>
        <v>0</v>
      </c>
      <c r="CE1383" s="146">
        <f t="shared" si="2168"/>
        <v>0</v>
      </c>
      <c r="CF1383" s="146">
        <f t="shared" si="2169"/>
        <v>0</v>
      </c>
      <c r="CG1383" s="146">
        <f t="shared" si="2170"/>
        <v>0</v>
      </c>
      <c r="CH1383" s="146">
        <f t="shared" si="2171"/>
        <v>0</v>
      </c>
      <c r="CI1383" s="146">
        <f t="shared" si="2172"/>
        <v>0</v>
      </c>
      <c r="CJ1383" s="146">
        <f t="shared" si="2173"/>
        <v>0</v>
      </c>
      <c r="CK1383" s="146">
        <f t="shared" si="2174"/>
        <v>0</v>
      </c>
      <c r="CL1383" s="146">
        <f t="shared" si="2175"/>
        <v>0</v>
      </c>
      <c r="CM1383" s="146">
        <f t="shared" si="2176"/>
        <v>0</v>
      </c>
      <c r="CN1383" s="146">
        <f t="shared" si="2177"/>
        <v>0</v>
      </c>
      <c r="CO1383" s="146">
        <f t="shared" si="2178"/>
        <v>0</v>
      </c>
      <c r="CP1383" s="146">
        <f t="shared" si="2179"/>
        <v>0</v>
      </c>
      <c r="CQ1383" s="146">
        <f t="shared" si="2180"/>
        <v>0</v>
      </c>
      <c r="CR1383" s="146">
        <f t="shared" si="2181"/>
        <v>0</v>
      </c>
      <c r="CS1383" s="146">
        <f t="shared" si="2182"/>
        <v>0</v>
      </c>
      <c r="CT1383" s="146">
        <f t="shared" si="2183"/>
        <v>0</v>
      </c>
      <c r="CU1383" s="146">
        <f t="shared" si="2184"/>
        <v>0</v>
      </c>
      <c r="CV1383" s="146">
        <f t="shared" si="2185"/>
        <v>0</v>
      </c>
      <c r="CW1383" s="146">
        <f t="shared" si="2186"/>
        <v>0</v>
      </c>
      <c r="CX1383" s="146">
        <f t="shared" si="2187"/>
        <v>0</v>
      </c>
      <c r="CY1383" s="146">
        <f t="shared" si="2188"/>
        <v>0</v>
      </c>
      <c r="CZ1383" s="146">
        <f t="shared" si="2189"/>
        <v>0</v>
      </c>
      <c r="DA1383" s="146">
        <f t="shared" si="2190"/>
        <v>0</v>
      </c>
      <c r="DB1383" s="146">
        <f t="shared" si="2191"/>
        <v>0</v>
      </c>
      <c r="DC1383" s="146">
        <f t="shared" si="2192"/>
        <v>0</v>
      </c>
      <c r="DD1383" s="146">
        <f t="shared" si="2193"/>
        <v>0</v>
      </c>
      <c r="DE1383" s="146">
        <f t="shared" si="2194"/>
        <v>0</v>
      </c>
      <c r="DF1383" s="146">
        <f t="shared" si="2195"/>
        <v>0</v>
      </c>
      <c r="DG1383" s="146">
        <f t="shared" si="2196"/>
        <v>0</v>
      </c>
      <c r="DH1383" s="146">
        <f t="shared" si="2197"/>
        <v>0</v>
      </c>
      <c r="DI1383" s="146">
        <f t="shared" si="2198"/>
        <v>0</v>
      </c>
      <c r="DJ1383" s="146">
        <f t="shared" si="2199"/>
        <v>0</v>
      </c>
      <c r="DK1383" s="146">
        <f t="shared" si="2200"/>
        <v>0</v>
      </c>
      <c r="DL1383" s="146">
        <f t="shared" si="2201"/>
        <v>0</v>
      </c>
      <c r="DM1383" s="146">
        <f t="shared" si="2202"/>
        <v>0</v>
      </c>
      <c r="DN1383" s="65"/>
      <c r="DO1383" s="57"/>
      <c r="DP1383" s="57"/>
      <c r="DQ1383" s="58"/>
      <c r="DS1383" s="168" t="e">
        <f>IF(AND(DR1383=#REF!,BL1383=#REF!),'Tiến độ'!D1383,"")</f>
        <v>#REF!</v>
      </c>
    </row>
    <row r="1384" spans="1:123" ht="11.25" customHeight="1">
      <c r="A1384" s="309"/>
      <c r="B1384" s="312"/>
      <c r="C1384" s="254" t="s">
        <v>11949</v>
      </c>
      <c r="D1384" s="102" t="s">
        <v>11950</v>
      </c>
      <c r="E1384" s="103">
        <v>2</v>
      </c>
      <c r="F1384" s="104">
        <v>30</v>
      </c>
      <c r="G1384" s="105"/>
      <c r="H1384" s="106">
        <f>H1378</f>
        <v>2</v>
      </c>
      <c r="I1384" s="107">
        <f>I1378</f>
        <v>0</v>
      </c>
      <c r="J1384" s="28"/>
      <c r="K1384" s="108"/>
      <c r="L1384" s="109"/>
      <c r="M1384" s="109"/>
      <c r="N1384" s="110"/>
      <c r="O1384" s="108"/>
      <c r="P1384" s="109"/>
      <c r="Q1384" s="109"/>
      <c r="R1384" s="110"/>
      <c r="S1384" s="108"/>
      <c r="T1384" s="109"/>
      <c r="U1384" s="109"/>
      <c r="V1384" s="109"/>
      <c r="W1384" s="110"/>
      <c r="X1384" s="108"/>
      <c r="Y1384" s="109"/>
      <c r="Z1384" s="109"/>
      <c r="AA1384" s="110"/>
      <c r="AB1384" s="108"/>
      <c r="AC1384" s="109"/>
      <c r="AD1384" s="109"/>
      <c r="AE1384" s="110"/>
      <c r="AF1384" s="108"/>
      <c r="AG1384" s="109"/>
      <c r="AH1384" s="109"/>
      <c r="AI1384" s="362"/>
      <c r="AJ1384" s="363"/>
      <c r="AK1384" s="108"/>
      <c r="AL1384" s="109">
        <v>2</v>
      </c>
      <c r="AM1384" s="109">
        <v>2</v>
      </c>
      <c r="AN1384" s="110">
        <v>2</v>
      </c>
      <c r="AO1384" s="108">
        <v>2</v>
      </c>
      <c r="AP1384" s="109">
        <v>2</v>
      </c>
      <c r="AQ1384" s="109">
        <v>2</v>
      </c>
      <c r="AR1384" s="110">
        <v>2</v>
      </c>
      <c r="AS1384" s="111">
        <v>2</v>
      </c>
      <c r="AT1384" s="109">
        <v>2</v>
      </c>
      <c r="AU1384" s="109">
        <v>2</v>
      </c>
      <c r="AV1384" s="112">
        <v>2</v>
      </c>
      <c r="AW1384" s="108">
        <v>2</v>
      </c>
      <c r="AX1384" s="109">
        <v>2</v>
      </c>
      <c r="AY1384" s="109">
        <v>2</v>
      </c>
      <c r="AZ1384" s="109">
        <v>2</v>
      </c>
      <c r="BA1384" s="110" t="s">
        <v>163</v>
      </c>
      <c r="BB1384" s="111" t="s">
        <v>163</v>
      </c>
      <c r="BC1384" s="109" t="s">
        <v>163</v>
      </c>
      <c r="BD1384" s="109" t="s">
        <v>163</v>
      </c>
      <c r="BE1384" s="321"/>
      <c r="BF1384" s="322"/>
      <c r="BG1384" s="322"/>
      <c r="BH1384" s="322"/>
      <c r="BI1384" s="322"/>
      <c r="BJ1384" s="323"/>
      <c r="BK1384" s="48" t="s">
        <v>1077</v>
      </c>
      <c r="BL1384" s="48" t="s">
        <v>50</v>
      </c>
      <c r="BN1384" s="146">
        <f t="shared" si="2206"/>
        <v>0</v>
      </c>
      <c r="BO1384" s="146">
        <f t="shared" si="2152"/>
        <v>0</v>
      </c>
      <c r="BP1384" s="146">
        <f t="shared" si="2153"/>
        <v>0</v>
      </c>
      <c r="BQ1384" s="146">
        <f t="shared" si="2154"/>
        <v>0</v>
      </c>
      <c r="BR1384" s="146">
        <f t="shared" si="2155"/>
        <v>0</v>
      </c>
      <c r="BS1384" s="146">
        <f t="shared" si="2156"/>
        <v>0</v>
      </c>
      <c r="BT1384" s="146">
        <f t="shared" si="2157"/>
        <v>0</v>
      </c>
      <c r="BU1384" s="146">
        <f t="shared" si="2158"/>
        <v>0</v>
      </c>
      <c r="BV1384" s="146">
        <f t="shared" si="2159"/>
        <v>0</v>
      </c>
      <c r="BW1384" s="146">
        <f t="shared" si="2160"/>
        <v>0</v>
      </c>
      <c r="BX1384" s="146">
        <f t="shared" si="2161"/>
        <v>0</v>
      </c>
      <c r="BY1384" s="146">
        <f t="shared" si="2162"/>
        <v>0</v>
      </c>
      <c r="BZ1384" s="146">
        <f t="shared" si="2163"/>
        <v>0</v>
      </c>
      <c r="CA1384" s="146">
        <f t="shared" si="2164"/>
        <v>0</v>
      </c>
      <c r="CB1384" s="146">
        <f t="shared" si="2165"/>
        <v>0</v>
      </c>
      <c r="CC1384" s="146">
        <f t="shared" si="2166"/>
        <v>0</v>
      </c>
      <c r="CD1384" s="146">
        <f t="shared" si="2167"/>
        <v>0</v>
      </c>
      <c r="CE1384" s="146">
        <f t="shared" si="2168"/>
        <v>0</v>
      </c>
      <c r="CF1384" s="146">
        <f t="shared" si="2169"/>
        <v>0</v>
      </c>
      <c r="CG1384" s="146">
        <f t="shared" si="2170"/>
        <v>0</v>
      </c>
      <c r="CH1384" s="146">
        <f t="shared" si="2171"/>
        <v>0</v>
      </c>
      <c r="CI1384" s="146">
        <f t="shared" si="2172"/>
        <v>0</v>
      </c>
      <c r="CJ1384" s="146">
        <f t="shared" si="2173"/>
        <v>0</v>
      </c>
      <c r="CK1384" s="146">
        <f t="shared" si="2174"/>
        <v>0</v>
      </c>
      <c r="CL1384" s="146">
        <f t="shared" si="2175"/>
        <v>0</v>
      </c>
      <c r="CM1384" s="146">
        <f t="shared" si="2176"/>
        <v>0</v>
      </c>
      <c r="CN1384" s="146">
        <f t="shared" si="2177"/>
        <v>0</v>
      </c>
      <c r="CO1384" s="146">
        <f t="shared" si="2178"/>
        <v>4</v>
      </c>
      <c r="CP1384" s="146">
        <f t="shared" si="2179"/>
        <v>4</v>
      </c>
      <c r="CQ1384" s="146">
        <f t="shared" si="2180"/>
        <v>4</v>
      </c>
      <c r="CR1384" s="146">
        <f t="shared" si="2181"/>
        <v>4</v>
      </c>
      <c r="CS1384" s="146">
        <f t="shared" si="2182"/>
        <v>4</v>
      </c>
      <c r="CT1384" s="146">
        <f t="shared" si="2183"/>
        <v>4</v>
      </c>
      <c r="CU1384" s="146">
        <f t="shared" si="2184"/>
        <v>4</v>
      </c>
      <c r="CV1384" s="146">
        <f t="shared" si="2185"/>
        <v>4</v>
      </c>
      <c r="CW1384" s="146">
        <f t="shared" si="2186"/>
        <v>4</v>
      </c>
      <c r="CX1384" s="146">
        <f t="shared" si="2187"/>
        <v>4</v>
      </c>
      <c r="CY1384" s="146">
        <f t="shared" si="2188"/>
        <v>4</v>
      </c>
      <c r="CZ1384" s="146">
        <f t="shared" si="2189"/>
        <v>4</v>
      </c>
      <c r="DA1384" s="146">
        <f t="shared" si="2190"/>
        <v>4</v>
      </c>
      <c r="DB1384" s="146">
        <f t="shared" si="2191"/>
        <v>4</v>
      </c>
      <c r="DC1384" s="146">
        <f t="shared" si="2192"/>
        <v>4</v>
      </c>
      <c r="DD1384" s="146">
        <f t="shared" si="2193"/>
        <v>0</v>
      </c>
      <c r="DE1384" s="146">
        <f t="shared" si="2194"/>
        <v>0</v>
      </c>
      <c r="DF1384" s="146">
        <f t="shared" si="2195"/>
        <v>0</v>
      </c>
      <c r="DG1384" s="146">
        <f t="shared" si="2196"/>
        <v>0</v>
      </c>
      <c r="DH1384" s="146">
        <f t="shared" si="2197"/>
        <v>0</v>
      </c>
      <c r="DI1384" s="146">
        <f t="shared" si="2198"/>
        <v>0</v>
      </c>
      <c r="DJ1384" s="146">
        <f t="shared" si="2199"/>
        <v>0</v>
      </c>
      <c r="DK1384" s="146">
        <f t="shared" si="2200"/>
        <v>0</v>
      </c>
      <c r="DL1384" s="146">
        <f t="shared" si="2201"/>
        <v>0</v>
      </c>
      <c r="DM1384" s="146">
        <f t="shared" si="2202"/>
        <v>0</v>
      </c>
      <c r="DN1384" s="65">
        <f t="shared" ref="DN1384:DN1385" si="2220">F1384*H1384</f>
        <v>60</v>
      </c>
      <c r="DO1384" s="57" t="str">
        <f t="shared" ref="DO1384:DO1385" si="2221">IF(COUNTA(K1384:AC1384)&gt;0,DN1384,"")</f>
        <v/>
      </c>
      <c r="DP1384" s="57" t="str">
        <f t="shared" ref="DP1384:DP1385" si="2222">IF(DO1384="",IF(COUNT(AD1384:AH1384,AK1384)&gt;0,DN1384,""),"")</f>
        <v/>
      </c>
      <c r="DQ1384" s="58">
        <f t="shared" ref="DQ1384:DQ1385" si="2223">IF(AND(DO1384="",DP1384=""),IF(COUNTA(AL1384:BD1384)&gt;0,DN1384,""),"")</f>
        <v>60</v>
      </c>
      <c r="DR1384" s="1">
        <f t="shared" ref="DR1384:DR1385" si="2224">IF(DQ1384="",1,2)</f>
        <v>2</v>
      </c>
      <c r="DS1384" s="168" t="e">
        <f>IF(AND(DR1384=#REF!,BL1384=#REF!),'Tiến độ'!D1384,"")</f>
        <v>#REF!</v>
      </c>
    </row>
    <row r="1385" spans="1:123" ht="11.25" customHeight="1">
      <c r="A1385" s="309"/>
      <c r="B1385" s="312"/>
      <c r="C1385" s="254" t="s">
        <v>16</v>
      </c>
      <c r="D1385" s="102" t="s">
        <v>242</v>
      </c>
      <c r="E1385" s="103">
        <v>2</v>
      </c>
      <c r="F1385" s="104">
        <v>39</v>
      </c>
      <c r="G1385" s="105"/>
      <c r="H1385" s="106">
        <f t="shared" si="2218"/>
        <v>2</v>
      </c>
      <c r="I1385" s="107">
        <f t="shared" si="2219"/>
        <v>0</v>
      </c>
      <c r="J1385" s="28"/>
      <c r="K1385" s="108"/>
      <c r="L1385" s="109"/>
      <c r="M1385" s="109"/>
      <c r="N1385" s="110"/>
      <c r="O1385" s="108"/>
      <c r="P1385" s="109"/>
      <c r="Q1385" s="109"/>
      <c r="R1385" s="110"/>
      <c r="S1385" s="108"/>
      <c r="T1385" s="109"/>
      <c r="U1385" s="109"/>
      <c r="V1385" s="109"/>
      <c r="W1385" s="110"/>
      <c r="X1385" s="108"/>
      <c r="Y1385" s="109"/>
      <c r="Z1385" s="109"/>
      <c r="AA1385" s="110"/>
      <c r="AB1385" s="108"/>
      <c r="AC1385" s="109"/>
      <c r="AD1385" s="109"/>
      <c r="AE1385" s="110"/>
      <c r="AF1385" s="108"/>
      <c r="AG1385" s="109"/>
      <c r="AH1385" s="109"/>
      <c r="AI1385" s="362"/>
      <c r="AJ1385" s="363"/>
      <c r="AK1385" s="108"/>
      <c r="AL1385" s="109">
        <v>3</v>
      </c>
      <c r="AM1385" s="109">
        <v>3</v>
      </c>
      <c r="AN1385" s="110">
        <v>3</v>
      </c>
      <c r="AO1385" s="108">
        <v>3</v>
      </c>
      <c r="AP1385" s="109">
        <v>3</v>
      </c>
      <c r="AQ1385" s="109">
        <v>3</v>
      </c>
      <c r="AR1385" s="110">
        <v>3</v>
      </c>
      <c r="AS1385" s="111">
        <v>3</v>
      </c>
      <c r="AT1385" s="109">
        <v>3</v>
      </c>
      <c r="AU1385" s="109">
        <v>3</v>
      </c>
      <c r="AV1385" s="112">
        <v>3</v>
      </c>
      <c r="AW1385" s="108">
        <v>3</v>
      </c>
      <c r="AX1385" s="109">
        <v>3</v>
      </c>
      <c r="AY1385" s="109"/>
      <c r="AZ1385" s="109"/>
      <c r="BA1385" s="110" t="s">
        <v>163</v>
      </c>
      <c r="BB1385" s="111" t="s">
        <v>163</v>
      </c>
      <c r="BC1385" s="109" t="s">
        <v>163</v>
      </c>
      <c r="BD1385" s="109" t="s">
        <v>163</v>
      </c>
      <c r="BE1385" s="321"/>
      <c r="BF1385" s="322"/>
      <c r="BG1385" s="322"/>
      <c r="BH1385" s="322"/>
      <c r="BI1385" s="322"/>
      <c r="BJ1385" s="323"/>
      <c r="BK1385" s="48" t="s">
        <v>1077</v>
      </c>
      <c r="BL1385" s="48" t="s">
        <v>16</v>
      </c>
      <c r="BN1385" s="146">
        <f t="shared" si="2206"/>
        <v>0</v>
      </c>
      <c r="BO1385" s="146">
        <f t="shared" si="2152"/>
        <v>0</v>
      </c>
      <c r="BP1385" s="146">
        <f t="shared" si="2153"/>
        <v>0</v>
      </c>
      <c r="BQ1385" s="146">
        <f t="shared" si="2154"/>
        <v>0</v>
      </c>
      <c r="BR1385" s="146">
        <f t="shared" si="2155"/>
        <v>0</v>
      </c>
      <c r="BS1385" s="146">
        <f t="shared" si="2156"/>
        <v>0</v>
      </c>
      <c r="BT1385" s="146">
        <f t="shared" si="2157"/>
        <v>0</v>
      </c>
      <c r="BU1385" s="146">
        <f t="shared" si="2158"/>
        <v>0</v>
      </c>
      <c r="BV1385" s="146">
        <f t="shared" si="2159"/>
        <v>0</v>
      </c>
      <c r="BW1385" s="146">
        <f t="shared" si="2160"/>
        <v>0</v>
      </c>
      <c r="BX1385" s="146">
        <f t="shared" si="2161"/>
        <v>0</v>
      </c>
      <c r="BY1385" s="146">
        <f t="shared" si="2162"/>
        <v>0</v>
      </c>
      <c r="BZ1385" s="146">
        <f t="shared" si="2163"/>
        <v>0</v>
      </c>
      <c r="CA1385" s="146">
        <f t="shared" si="2164"/>
        <v>0</v>
      </c>
      <c r="CB1385" s="146">
        <f t="shared" si="2165"/>
        <v>0</v>
      </c>
      <c r="CC1385" s="146">
        <f t="shared" si="2166"/>
        <v>0</v>
      </c>
      <c r="CD1385" s="146">
        <f t="shared" si="2167"/>
        <v>0</v>
      </c>
      <c r="CE1385" s="146">
        <f t="shared" si="2168"/>
        <v>0</v>
      </c>
      <c r="CF1385" s="146">
        <f t="shared" si="2169"/>
        <v>0</v>
      </c>
      <c r="CG1385" s="146">
        <f t="shared" si="2170"/>
        <v>0</v>
      </c>
      <c r="CH1385" s="146">
        <f t="shared" si="2171"/>
        <v>0</v>
      </c>
      <c r="CI1385" s="146">
        <f t="shared" si="2172"/>
        <v>0</v>
      </c>
      <c r="CJ1385" s="146">
        <f t="shared" si="2173"/>
        <v>0</v>
      </c>
      <c r="CK1385" s="146">
        <f t="shared" si="2174"/>
        <v>0</v>
      </c>
      <c r="CL1385" s="146">
        <f t="shared" si="2175"/>
        <v>0</v>
      </c>
      <c r="CM1385" s="146">
        <f t="shared" si="2176"/>
        <v>0</v>
      </c>
      <c r="CN1385" s="146">
        <f t="shared" si="2177"/>
        <v>0</v>
      </c>
      <c r="CO1385" s="146">
        <f t="shared" si="2178"/>
        <v>6</v>
      </c>
      <c r="CP1385" s="146">
        <f t="shared" si="2179"/>
        <v>6</v>
      </c>
      <c r="CQ1385" s="146">
        <f t="shared" si="2180"/>
        <v>6</v>
      </c>
      <c r="CR1385" s="146">
        <f t="shared" si="2181"/>
        <v>6</v>
      </c>
      <c r="CS1385" s="146">
        <f t="shared" si="2182"/>
        <v>6</v>
      </c>
      <c r="CT1385" s="146">
        <f t="shared" si="2183"/>
        <v>6</v>
      </c>
      <c r="CU1385" s="146">
        <f t="shared" si="2184"/>
        <v>6</v>
      </c>
      <c r="CV1385" s="146">
        <f t="shared" si="2185"/>
        <v>6</v>
      </c>
      <c r="CW1385" s="146">
        <f t="shared" si="2186"/>
        <v>6</v>
      </c>
      <c r="CX1385" s="146">
        <f t="shared" si="2187"/>
        <v>6</v>
      </c>
      <c r="CY1385" s="146">
        <f t="shared" si="2188"/>
        <v>6</v>
      </c>
      <c r="CZ1385" s="146">
        <f t="shared" si="2189"/>
        <v>6</v>
      </c>
      <c r="DA1385" s="146">
        <f t="shared" si="2190"/>
        <v>6</v>
      </c>
      <c r="DB1385" s="146">
        <f t="shared" si="2191"/>
        <v>0</v>
      </c>
      <c r="DC1385" s="146">
        <f t="shared" si="2192"/>
        <v>0</v>
      </c>
      <c r="DD1385" s="146">
        <f t="shared" si="2193"/>
        <v>0</v>
      </c>
      <c r="DE1385" s="146">
        <f t="shared" si="2194"/>
        <v>0</v>
      </c>
      <c r="DF1385" s="146">
        <f t="shared" si="2195"/>
        <v>0</v>
      </c>
      <c r="DG1385" s="146">
        <f t="shared" si="2196"/>
        <v>0</v>
      </c>
      <c r="DH1385" s="146">
        <f t="shared" si="2197"/>
        <v>0</v>
      </c>
      <c r="DI1385" s="146">
        <f t="shared" si="2198"/>
        <v>0</v>
      </c>
      <c r="DJ1385" s="146">
        <f t="shared" si="2199"/>
        <v>0</v>
      </c>
      <c r="DK1385" s="146">
        <f t="shared" si="2200"/>
        <v>0</v>
      </c>
      <c r="DL1385" s="146">
        <f t="shared" si="2201"/>
        <v>0</v>
      </c>
      <c r="DM1385" s="146">
        <f t="shared" si="2202"/>
        <v>0</v>
      </c>
      <c r="DN1385" s="65">
        <f t="shared" si="2220"/>
        <v>78</v>
      </c>
      <c r="DO1385" s="57" t="str">
        <f t="shared" si="2221"/>
        <v/>
      </c>
      <c r="DP1385" s="57" t="str">
        <f t="shared" si="2222"/>
        <v/>
      </c>
      <c r="DQ1385" s="58">
        <f t="shared" si="2223"/>
        <v>78</v>
      </c>
      <c r="DR1385" s="1">
        <f t="shared" si="2224"/>
        <v>2</v>
      </c>
      <c r="DS1385" s="168" t="e">
        <f>IF(AND(DR1385=#REF!,BL1385=#REF!),'Tiến độ'!D1385,"")</f>
        <v>#REF!</v>
      </c>
    </row>
    <row r="1386" spans="1:123" ht="11.25" customHeight="1">
      <c r="A1386" s="309" t="str">
        <f>IF(B1386="","",MAX($A$7:A1375)+1)</f>
        <v/>
      </c>
      <c r="B1386" s="312"/>
      <c r="C1386" s="254" t="s">
        <v>426</v>
      </c>
      <c r="D1386" s="102" t="s">
        <v>213</v>
      </c>
      <c r="E1386" s="103">
        <v>3</v>
      </c>
      <c r="F1386" s="104">
        <v>60</v>
      </c>
      <c r="G1386" s="105"/>
      <c r="H1386" s="106">
        <f t="shared" si="2218"/>
        <v>2</v>
      </c>
      <c r="I1386" s="107">
        <f t="shared" si="2219"/>
        <v>0</v>
      </c>
      <c r="J1386" s="28"/>
      <c r="K1386" s="108"/>
      <c r="L1386" s="109"/>
      <c r="M1386" s="109"/>
      <c r="N1386" s="110"/>
      <c r="O1386" s="108"/>
      <c r="P1386" s="109"/>
      <c r="Q1386" s="109"/>
      <c r="R1386" s="110"/>
      <c r="S1386" s="108"/>
      <c r="T1386" s="109"/>
      <c r="U1386" s="109"/>
      <c r="V1386" s="109"/>
      <c r="W1386" s="110"/>
      <c r="X1386" s="108"/>
      <c r="Y1386" s="109"/>
      <c r="Z1386" s="109"/>
      <c r="AA1386" s="110"/>
      <c r="AB1386" s="108"/>
      <c r="AC1386" s="109"/>
      <c r="AD1386" s="109"/>
      <c r="AE1386" s="110"/>
      <c r="AF1386" s="108"/>
      <c r="AG1386" s="109"/>
      <c r="AH1386" s="109"/>
      <c r="AI1386" s="362"/>
      <c r="AJ1386" s="363"/>
      <c r="AK1386" s="108"/>
      <c r="AL1386" s="87">
        <v>4</v>
      </c>
      <c r="AM1386" s="87">
        <v>4</v>
      </c>
      <c r="AN1386" s="88">
        <v>4</v>
      </c>
      <c r="AO1386" s="86">
        <v>4</v>
      </c>
      <c r="AP1386" s="87">
        <v>4</v>
      </c>
      <c r="AQ1386" s="87">
        <v>4</v>
      </c>
      <c r="AR1386" s="88">
        <v>4</v>
      </c>
      <c r="AS1386" s="89">
        <v>4</v>
      </c>
      <c r="AT1386" s="87">
        <v>4</v>
      </c>
      <c r="AU1386" s="87">
        <v>4</v>
      </c>
      <c r="AV1386" s="112">
        <v>4</v>
      </c>
      <c r="AW1386" s="108">
        <v>4</v>
      </c>
      <c r="AX1386" s="109">
        <v>4</v>
      </c>
      <c r="AY1386" s="109">
        <v>4</v>
      </c>
      <c r="AZ1386" s="109">
        <v>4</v>
      </c>
      <c r="BA1386" s="110" t="s">
        <v>163</v>
      </c>
      <c r="BB1386" s="111" t="s">
        <v>163</v>
      </c>
      <c r="BC1386" s="109" t="s">
        <v>163</v>
      </c>
      <c r="BD1386" s="109" t="s">
        <v>163</v>
      </c>
      <c r="BE1386" s="321"/>
      <c r="BF1386" s="322"/>
      <c r="BG1386" s="322"/>
      <c r="BH1386" s="322"/>
      <c r="BI1386" s="322"/>
      <c r="BJ1386" s="323"/>
      <c r="BK1386" s="48" t="s">
        <v>1077</v>
      </c>
      <c r="BL1386" s="48" t="s">
        <v>57</v>
      </c>
      <c r="BN1386" s="146">
        <f t="shared" si="2206"/>
        <v>0</v>
      </c>
      <c r="BO1386" s="146">
        <f t="shared" si="2152"/>
        <v>0</v>
      </c>
      <c r="BP1386" s="146">
        <f t="shared" si="2153"/>
        <v>0</v>
      </c>
      <c r="BQ1386" s="146">
        <f t="shared" si="2154"/>
        <v>0</v>
      </c>
      <c r="BR1386" s="146">
        <f t="shared" si="2155"/>
        <v>0</v>
      </c>
      <c r="BS1386" s="146">
        <f t="shared" si="2156"/>
        <v>0</v>
      </c>
      <c r="BT1386" s="146">
        <f t="shared" si="2157"/>
        <v>0</v>
      </c>
      <c r="BU1386" s="146">
        <f t="shared" si="2158"/>
        <v>0</v>
      </c>
      <c r="BV1386" s="146">
        <f t="shared" si="2159"/>
        <v>0</v>
      </c>
      <c r="BW1386" s="146">
        <f t="shared" si="2160"/>
        <v>0</v>
      </c>
      <c r="BX1386" s="146">
        <f t="shared" si="2161"/>
        <v>0</v>
      </c>
      <c r="BY1386" s="146">
        <f t="shared" si="2162"/>
        <v>0</v>
      </c>
      <c r="BZ1386" s="146">
        <f t="shared" si="2163"/>
        <v>0</v>
      </c>
      <c r="CA1386" s="146">
        <f t="shared" si="2164"/>
        <v>0</v>
      </c>
      <c r="CB1386" s="146">
        <f t="shared" si="2165"/>
        <v>0</v>
      </c>
      <c r="CC1386" s="146">
        <f t="shared" si="2166"/>
        <v>0</v>
      </c>
      <c r="CD1386" s="146">
        <f t="shared" si="2167"/>
        <v>0</v>
      </c>
      <c r="CE1386" s="146">
        <f t="shared" si="2168"/>
        <v>0</v>
      </c>
      <c r="CF1386" s="146">
        <f t="shared" si="2169"/>
        <v>0</v>
      </c>
      <c r="CG1386" s="146">
        <f t="shared" si="2170"/>
        <v>0</v>
      </c>
      <c r="CH1386" s="146">
        <f t="shared" si="2171"/>
        <v>0</v>
      </c>
      <c r="CI1386" s="146">
        <f t="shared" si="2172"/>
        <v>0</v>
      </c>
      <c r="CJ1386" s="146">
        <f t="shared" si="2173"/>
        <v>0</v>
      </c>
      <c r="CK1386" s="146">
        <f t="shared" si="2174"/>
        <v>0</v>
      </c>
      <c r="CL1386" s="146">
        <f t="shared" si="2175"/>
        <v>0</v>
      </c>
      <c r="CM1386" s="146">
        <f t="shared" si="2176"/>
        <v>0</v>
      </c>
      <c r="CN1386" s="146">
        <f t="shared" si="2177"/>
        <v>0</v>
      </c>
      <c r="CO1386" s="146">
        <f t="shared" si="2178"/>
        <v>8</v>
      </c>
      <c r="CP1386" s="146">
        <f t="shared" si="2179"/>
        <v>8</v>
      </c>
      <c r="CQ1386" s="146">
        <f t="shared" si="2180"/>
        <v>8</v>
      </c>
      <c r="CR1386" s="146">
        <f t="shared" si="2181"/>
        <v>8</v>
      </c>
      <c r="CS1386" s="146">
        <f t="shared" si="2182"/>
        <v>8</v>
      </c>
      <c r="CT1386" s="146">
        <f t="shared" si="2183"/>
        <v>8</v>
      </c>
      <c r="CU1386" s="146">
        <f t="shared" si="2184"/>
        <v>8</v>
      </c>
      <c r="CV1386" s="146">
        <f t="shared" si="2185"/>
        <v>8</v>
      </c>
      <c r="CW1386" s="146">
        <f t="shared" si="2186"/>
        <v>8</v>
      </c>
      <c r="CX1386" s="146">
        <f t="shared" si="2187"/>
        <v>8</v>
      </c>
      <c r="CY1386" s="146">
        <f t="shared" si="2188"/>
        <v>8</v>
      </c>
      <c r="CZ1386" s="146">
        <f t="shared" si="2189"/>
        <v>8</v>
      </c>
      <c r="DA1386" s="146">
        <f t="shared" si="2190"/>
        <v>8</v>
      </c>
      <c r="DB1386" s="146">
        <f t="shared" si="2191"/>
        <v>8</v>
      </c>
      <c r="DC1386" s="146">
        <f t="shared" si="2192"/>
        <v>8</v>
      </c>
      <c r="DD1386" s="146">
        <f t="shared" si="2193"/>
        <v>0</v>
      </c>
      <c r="DE1386" s="146">
        <f t="shared" si="2194"/>
        <v>0</v>
      </c>
      <c r="DF1386" s="146">
        <f t="shared" si="2195"/>
        <v>0</v>
      </c>
      <c r="DG1386" s="146">
        <f t="shared" si="2196"/>
        <v>0</v>
      </c>
      <c r="DH1386" s="146">
        <f t="shared" si="2197"/>
        <v>0</v>
      </c>
      <c r="DI1386" s="146">
        <f t="shared" si="2198"/>
        <v>0</v>
      </c>
      <c r="DJ1386" s="146">
        <f t="shared" si="2199"/>
        <v>0</v>
      </c>
      <c r="DK1386" s="146">
        <f t="shared" si="2200"/>
        <v>0</v>
      </c>
      <c r="DL1386" s="146">
        <f t="shared" si="2201"/>
        <v>0</v>
      </c>
      <c r="DM1386" s="146">
        <f t="shared" si="2202"/>
        <v>0</v>
      </c>
      <c r="DN1386" s="65">
        <f t="shared" si="2215"/>
        <v>120</v>
      </c>
      <c r="DO1386" s="57" t="str">
        <f t="shared" si="2216"/>
        <v/>
      </c>
      <c r="DP1386" s="57" t="str">
        <f t="shared" si="2117"/>
        <v/>
      </c>
      <c r="DQ1386" s="58">
        <f t="shared" si="2118"/>
        <v>120</v>
      </c>
      <c r="DR1386" s="1">
        <f t="shared" si="2217"/>
        <v>2</v>
      </c>
      <c r="DS1386" s="168" t="e">
        <f>IF(AND(DR1386=#REF!,BL1386=#REF!),'Tiến độ'!D1386,"")</f>
        <v>#REF!</v>
      </c>
    </row>
    <row r="1387" spans="1:123" ht="11.25" customHeight="1">
      <c r="A1387" s="309" t="str">
        <f>IF(B1387="","",MAX($A$7:A1386)+1)</f>
        <v/>
      </c>
      <c r="B1387" s="312"/>
      <c r="C1387" s="254" t="s">
        <v>525</v>
      </c>
      <c r="D1387" s="102" t="s">
        <v>526</v>
      </c>
      <c r="E1387" s="103">
        <v>2</v>
      </c>
      <c r="F1387" s="104">
        <v>30</v>
      </c>
      <c r="G1387" s="105"/>
      <c r="H1387" s="106">
        <f t="shared" si="2218"/>
        <v>2</v>
      </c>
      <c r="I1387" s="107">
        <f t="shared" si="2219"/>
        <v>0</v>
      </c>
      <c r="J1387" s="28"/>
      <c r="K1387" s="108"/>
      <c r="L1387" s="109"/>
      <c r="M1387" s="109"/>
      <c r="N1387" s="110"/>
      <c r="O1387" s="108"/>
      <c r="P1387" s="109"/>
      <c r="Q1387" s="109"/>
      <c r="R1387" s="110"/>
      <c r="S1387" s="108"/>
      <c r="T1387" s="109"/>
      <c r="U1387" s="109"/>
      <c r="V1387" s="109"/>
      <c r="W1387" s="110"/>
      <c r="X1387" s="108"/>
      <c r="Y1387" s="109"/>
      <c r="Z1387" s="109"/>
      <c r="AA1387" s="110"/>
      <c r="AB1387" s="108"/>
      <c r="AC1387" s="109"/>
      <c r="AD1387" s="109"/>
      <c r="AE1387" s="110"/>
      <c r="AF1387" s="108"/>
      <c r="AG1387" s="109"/>
      <c r="AH1387" s="109"/>
      <c r="AI1387" s="362"/>
      <c r="AJ1387" s="363"/>
      <c r="AK1387" s="108"/>
      <c r="AL1387" s="109">
        <v>2</v>
      </c>
      <c r="AM1387" s="109">
        <v>2</v>
      </c>
      <c r="AN1387" s="110">
        <v>2</v>
      </c>
      <c r="AO1387" s="108">
        <v>2</v>
      </c>
      <c r="AP1387" s="109">
        <v>2</v>
      </c>
      <c r="AQ1387" s="109">
        <v>2</v>
      </c>
      <c r="AR1387" s="110">
        <v>2</v>
      </c>
      <c r="AS1387" s="111">
        <v>2</v>
      </c>
      <c r="AT1387" s="109">
        <v>2</v>
      </c>
      <c r="AU1387" s="109">
        <v>2</v>
      </c>
      <c r="AV1387" s="112">
        <v>2</v>
      </c>
      <c r="AW1387" s="108">
        <v>2</v>
      </c>
      <c r="AX1387" s="109">
        <v>2</v>
      </c>
      <c r="AY1387" s="109">
        <v>2</v>
      </c>
      <c r="AZ1387" s="109">
        <v>2</v>
      </c>
      <c r="BA1387" s="110" t="s">
        <v>163</v>
      </c>
      <c r="BB1387" s="111" t="s">
        <v>163</v>
      </c>
      <c r="BC1387" s="109" t="s">
        <v>163</v>
      </c>
      <c r="BD1387" s="109" t="s">
        <v>163</v>
      </c>
      <c r="BE1387" s="321"/>
      <c r="BF1387" s="322"/>
      <c r="BG1387" s="322"/>
      <c r="BH1387" s="322"/>
      <c r="BI1387" s="322"/>
      <c r="BJ1387" s="323"/>
      <c r="BK1387" s="48" t="s">
        <v>1077</v>
      </c>
      <c r="BL1387" s="48" t="s">
        <v>49</v>
      </c>
      <c r="BN1387" s="146">
        <f t="shared" si="2206"/>
        <v>0</v>
      </c>
      <c r="BO1387" s="146">
        <f t="shared" si="2152"/>
        <v>0</v>
      </c>
      <c r="BP1387" s="146">
        <f t="shared" si="2153"/>
        <v>0</v>
      </c>
      <c r="BQ1387" s="146">
        <f t="shared" si="2154"/>
        <v>0</v>
      </c>
      <c r="BR1387" s="146">
        <f t="shared" si="2155"/>
        <v>0</v>
      </c>
      <c r="BS1387" s="146">
        <f t="shared" si="2156"/>
        <v>0</v>
      </c>
      <c r="BT1387" s="146">
        <f t="shared" si="2157"/>
        <v>0</v>
      </c>
      <c r="BU1387" s="146">
        <f t="shared" si="2158"/>
        <v>0</v>
      </c>
      <c r="BV1387" s="146">
        <f t="shared" si="2159"/>
        <v>0</v>
      </c>
      <c r="BW1387" s="146">
        <f t="shared" si="2160"/>
        <v>0</v>
      </c>
      <c r="BX1387" s="146">
        <f t="shared" si="2161"/>
        <v>0</v>
      </c>
      <c r="BY1387" s="146">
        <f t="shared" si="2162"/>
        <v>0</v>
      </c>
      <c r="BZ1387" s="146">
        <f t="shared" si="2163"/>
        <v>0</v>
      </c>
      <c r="CA1387" s="146">
        <f t="shared" si="2164"/>
        <v>0</v>
      </c>
      <c r="CB1387" s="146">
        <f t="shared" si="2165"/>
        <v>0</v>
      </c>
      <c r="CC1387" s="146">
        <f t="shared" si="2166"/>
        <v>0</v>
      </c>
      <c r="CD1387" s="146">
        <f t="shared" si="2167"/>
        <v>0</v>
      </c>
      <c r="CE1387" s="146">
        <f t="shared" si="2168"/>
        <v>0</v>
      </c>
      <c r="CF1387" s="146">
        <f t="shared" si="2169"/>
        <v>0</v>
      </c>
      <c r="CG1387" s="146">
        <f t="shared" si="2170"/>
        <v>0</v>
      </c>
      <c r="CH1387" s="146">
        <f t="shared" si="2171"/>
        <v>0</v>
      </c>
      <c r="CI1387" s="146">
        <f t="shared" si="2172"/>
        <v>0</v>
      </c>
      <c r="CJ1387" s="146">
        <f t="shared" si="2173"/>
        <v>0</v>
      </c>
      <c r="CK1387" s="146">
        <f t="shared" si="2174"/>
        <v>0</v>
      </c>
      <c r="CL1387" s="146">
        <f t="shared" si="2175"/>
        <v>0</v>
      </c>
      <c r="CM1387" s="146">
        <f t="shared" si="2176"/>
        <v>0</v>
      </c>
      <c r="CN1387" s="146">
        <f t="shared" si="2177"/>
        <v>0</v>
      </c>
      <c r="CO1387" s="146">
        <f t="shared" si="2178"/>
        <v>4</v>
      </c>
      <c r="CP1387" s="146">
        <f t="shared" si="2179"/>
        <v>4</v>
      </c>
      <c r="CQ1387" s="146">
        <f t="shared" si="2180"/>
        <v>4</v>
      </c>
      <c r="CR1387" s="146">
        <f t="shared" si="2181"/>
        <v>4</v>
      </c>
      <c r="CS1387" s="146">
        <f t="shared" si="2182"/>
        <v>4</v>
      </c>
      <c r="CT1387" s="146">
        <f t="shared" si="2183"/>
        <v>4</v>
      </c>
      <c r="CU1387" s="146">
        <f t="shared" si="2184"/>
        <v>4</v>
      </c>
      <c r="CV1387" s="146">
        <f t="shared" si="2185"/>
        <v>4</v>
      </c>
      <c r="CW1387" s="146">
        <f t="shared" si="2186"/>
        <v>4</v>
      </c>
      <c r="CX1387" s="146">
        <f t="shared" si="2187"/>
        <v>4</v>
      </c>
      <c r="CY1387" s="146">
        <f t="shared" si="2188"/>
        <v>4</v>
      </c>
      <c r="CZ1387" s="146">
        <f t="shared" si="2189"/>
        <v>4</v>
      </c>
      <c r="DA1387" s="146">
        <f t="shared" si="2190"/>
        <v>4</v>
      </c>
      <c r="DB1387" s="146">
        <f t="shared" si="2191"/>
        <v>4</v>
      </c>
      <c r="DC1387" s="146">
        <f t="shared" si="2192"/>
        <v>4</v>
      </c>
      <c r="DD1387" s="146">
        <f t="shared" si="2193"/>
        <v>0</v>
      </c>
      <c r="DE1387" s="146">
        <f t="shared" si="2194"/>
        <v>0</v>
      </c>
      <c r="DF1387" s="146">
        <f t="shared" si="2195"/>
        <v>0</v>
      </c>
      <c r="DG1387" s="146">
        <f t="shared" si="2196"/>
        <v>0</v>
      </c>
      <c r="DH1387" s="146">
        <f t="shared" si="2197"/>
        <v>0</v>
      </c>
      <c r="DI1387" s="146">
        <f t="shared" si="2198"/>
        <v>0</v>
      </c>
      <c r="DJ1387" s="146">
        <f t="shared" si="2199"/>
        <v>0</v>
      </c>
      <c r="DK1387" s="146">
        <f t="shared" si="2200"/>
        <v>0</v>
      </c>
      <c r="DL1387" s="146">
        <f t="shared" si="2201"/>
        <v>0</v>
      </c>
      <c r="DM1387" s="146">
        <f t="shared" si="2202"/>
        <v>0</v>
      </c>
      <c r="DN1387" s="65">
        <f t="shared" si="2215"/>
        <v>60</v>
      </c>
      <c r="DO1387" s="57" t="str">
        <f t="shared" si="2216"/>
        <v/>
      </c>
      <c r="DP1387" s="57" t="str">
        <f t="shared" si="2117"/>
        <v/>
      </c>
      <c r="DQ1387" s="58">
        <f t="shared" si="2118"/>
        <v>60</v>
      </c>
      <c r="DR1387" s="1">
        <f t="shared" si="2217"/>
        <v>2</v>
      </c>
      <c r="DS1387" s="168" t="e">
        <f>IF(AND(DR1387=#REF!,BL1387=#REF!),'Tiến độ'!D1387,"")</f>
        <v>#REF!</v>
      </c>
    </row>
    <row r="1388" spans="1:123" ht="11.25" customHeight="1">
      <c r="A1388" s="314" t="str">
        <f>IF(B1388="","",MAX($A$7:A1387)+1)</f>
        <v/>
      </c>
      <c r="B1388" s="315"/>
      <c r="C1388" s="256" t="s">
        <v>1068</v>
      </c>
      <c r="D1388" s="80" t="s">
        <v>1069</v>
      </c>
      <c r="E1388" s="81">
        <v>3</v>
      </c>
      <c r="F1388" s="82">
        <v>45</v>
      </c>
      <c r="G1388" s="83"/>
      <c r="H1388" s="106">
        <f t="shared" si="2218"/>
        <v>2</v>
      </c>
      <c r="I1388" s="107">
        <f t="shared" si="2219"/>
        <v>0</v>
      </c>
      <c r="J1388" s="28"/>
      <c r="K1388" s="86"/>
      <c r="L1388" s="87"/>
      <c r="M1388" s="87"/>
      <c r="N1388" s="88"/>
      <c r="O1388" s="86"/>
      <c r="P1388" s="87"/>
      <c r="Q1388" s="87"/>
      <c r="R1388" s="88"/>
      <c r="S1388" s="86"/>
      <c r="T1388" s="87"/>
      <c r="U1388" s="87"/>
      <c r="V1388" s="87"/>
      <c r="W1388" s="88"/>
      <c r="X1388" s="86"/>
      <c r="Y1388" s="87"/>
      <c r="Z1388" s="87"/>
      <c r="AA1388" s="88"/>
      <c r="AB1388" s="86"/>
      <c r="AC1388" s="87"/>
      <c r="AD1388" s="87"/>
      <c r="AE1388" s="88"/>
      <c r="AF1388" s="86"/>
      <c r="AG1388" s="87"/>
      <c r="AH1388" s="87"/>
      <c r="AI1388" s="362"/>
      <c r="AJ1388" s="363"/>
      <c r="AK1388" s="86"/>
      <c r="AL1388" s="87">
        <v>4</v>
      </c>
      <c r="AM1388" s="87">
        <v>4</v>
      </c>
      <c r="AN1388" s="88">
        <v>4</v>
      </c>
      <c r="AO1388" s="86">
        <v>4</v>
      </c>
      <c r="AP1388" s="87">
        <v>4</v>
      </c>
      <c r="AQ1388" s="87">
        <v>4</v>
      </c>
      <c r="AR1388" s="88">
        <v>4</v>
      </c>
      <c r="AS1388" s="89">
        <v>4</v>
      </c>
      <c r="AT1388" s="87">
        <v>4</v>
      </c>
      <c r="AU1388" s="87">
        <v>4</v>
      </c>
      <c r="AV1388" s="90">
        <v>4</v>
      </c>
      <c r="AW1388" s="86">
        <v>4</v>
      </c>
      <c r="AX1388" s="87">
        <v>4</v>
      </c>
      <c r="AY1388" s="87">
        <v>4</v>
      </c>
      <c r="AZ1388" s="87">
        <v>4</v>
      </c>
      <c r="BA1388" s="88" t="s">
        <v>163</v>
      </c>
      <c r="BB1388" s="89" t="s">
        <v>163</v>
      </c>
      <c r="BC1388" s="87" t="s">
        <v>163</v>
      </c>
      <c r="BD1388" s="87" t="s">
        <v>163</v>
      </c>
      <c r="BE1388" s="321"/>
      <c r="BF1388" s="322"/>
      <c r="BG1388" s="322"/>
      <c r="BH1388" s="322"/>
      <c r="BI1388" s="322"/>
      <c r="BJ1388" s="323"/>
      <c r="BK1388" s="46" t="s">
        <v>1077</v>
      </c>
      <c r="BL1388" s="46" t="s">
        <v>47</v>
      </c>
      <c r="BN1388" s="146">
        <f t="shared" si="2206"/>
        <v>0</v>
      </c>
      <c r="BO1388" s="146">
        <f t="shared" si="2152"/>
        <v>0</v>
      </c>
      <c r="BP1388" s="146">
        <f t="shared" si="2153"/>
        <v>0</v>
      </c>
      <c r="BQ1388" s="146">
        <f t="shared" si="2154"/>
        <v>0</v>
      </c>
      <c r="BR1388" s="146">
        <f t="shared" si="2155"/>
        <v>0</v>
      </c>
      <c r="BS1388" s="146">
        <f t="shared" si="2156"/>
        <v>0</v>
      </c>
      <c r="BT1388" s="146">
        <f t="shared" si="2157"/>
        <v>0</v>
      </c>
      <c r="BU1388" s="146">
        <f t="shared" si="2158"/>
        <v>0</v>
      </c>
      <c r="BV1388" s="146">
        <f t="shared" si="2159"/>
        <v>0</v>
      </c>
      <c r="BW1388" s="146">
        <f t="shared" si="2160"/>
        <v>0</v>
      </c>
      <c r="BX1388" s="146">
        <f t="shared" si="2161"/>
        <v>0</v>
      </c>
      <c r="BY1388" s="146">
        <f t="shared" si="2162"/>
        <v>0</v>
      </c>
      <c r="BZ1388" s="146">
        <f t="shared" si="2163"/>
        <v>0</v>
      </c>
      <c r="CA1388" s="146">
        <f t="shared" si="2164"/>
        <v>0</v>
      </c>
      <c r="CB1388" s="146">
        <f t="shared" si="2165"/>
        <v>0</v>
      </c>
      <c r="CC1388" s="146">
        <f t="shared" si="2166"/>
        <v>0</v>
      </c>
      <c r="CD1388" s="146">
        <f t="shared" si="2167"/>
        <v>0</v>
      </c>
      <c r="CE1388" s="146">
        <f t="shared" si="2168"/>
        <v>0</v>
      </c>
      <c r="CF1388" s="146">
        <f t="shared" si="2169"/>
        <v>0</v>
      </c>
      <c r="CG1388" s="146">
        <f t="shared" si="2170"/>
        <v>0</v>
      </c>
      <c r="CH1388" s="146">
        <f t="shared" si="2171"/>
        <v>0</v>
      </c>
      <c r="CI1388" s="146">
        <f t="shared" si="2172"/>
        <v>0</v>
      </c>
      <c r="CJ1388" s="146">
        <f t="shared" si="2173"/>
        <v>0</v>
      </c>
      <c r="CK1388" s="146">
        <f t="shared" si="2174"/>
        <v>0</v>
      </c>
      <c r="CL1388" s="146">
        <f t="shared" si="2175"/>
        <v>0</v>
      </c>
      <c r="CM1388" s="146">
        <f t="shared" si="2176"/>
        <v>0</v>
      </c>
      <c r="CN1388" s="146">
        <f t="shared" si="2177"/>
        <v>0</v>
      </c>
      <c r="CO1388" s="146">
        <f t="shared" si="2178"/>
        <v>8</v>
      </c>
      <c r="CP1388" s="146">
        <f t="shared" si="2179"/>
        <v>8</v>
      </c>
      <c r="CQ1388" s="146">
        <f t="shared" si="2180"/>
        <v>8</v>
      </c>
      <c r="CR1388" s="146">
        <f t="shared" si="2181"/>
        <v>8</v>
      </c>
      <c r="CS1388" s="146">
        <f t="shared" si="2182"/>
        <v>8</v>
      </c>
      <c r="CT1388" s="146">
        <f t="shared" si="2183"/>
        <v>8</v>
      </c>
      <c r="CU1388" s="146">
        <f t="shared" si="2184"/>
        <v>8</v>
      </c>
      <c r="CV1388" s="146">
        <f t="shared" si="2185"/>
        <v>8</v>
      </c>
      <c r="CW1388" s="146">
        <f t="shared" si="2186"/>
        <v>8</v>
      </c>
      <c r="CX1388" s="146">
        <f t="shared" si="2187"/>
        <v>8</v>
      </c>
      <c r="CY1388" s="146">
        <f t="shared" si="2188"/>
        <v>8</v>
      </c>
      <c r="CZ1388" s="146">
        <f t="shared" si="2189"/>
        <v>8</v>
      </c>
      <c r="DA1388" s="146">
        <f t="shared" si="2190"/>
        <v>8</v>
      </c>
      <c r="DB1388" s="146">
        <f t="shared" si="2191"/>
        <v>8</v>
      </c>
      <c r="DC1388" s="146">
        <f t="shared" si="2192"/>
        <v>8</v>
      </c>
      <c r="DD1388" s="146">
        <f t="shared" si="2193"/>
        <v>0</v>
      </c>
      <c r="DE1388" s="146">
        <f t="shared" si="2194"/>
        <v>0</v>
      </c>
      <c r="DF1388" s="146">
        <f t="shared" si="2195"/>
        <v>0</v>
      </c>
      <c r="DG1388" s="146">
        <f t="shared" si="2196"/>
        <v>0</v>
      </c>
      <c r="DH1388" s="146">
        <f t="shared" si="2197"/>
        <v>0</v>
      </c>
      <c r="DI1388" s="146">
        <f t="shared" si="2198"/>
        <v>0</v>
      </c>
      <c r="DJ1388" s="146">
        <f t="shared" si="2199"/>
        <v>0</v>
      </c>
      <c r="DK1388" s="146">
        <f t="shared" si="2200"/>
        <v>0</v>
      </c>
      <c r="DL1388" s="146">
        <f t="shared" si="2201"/>
        <v>0</v>
      </c>
      <c r="DM1388" s="146">
        <f t="shared" si="2202"/>
        <v>0</v>
      </c>
      <c r="DN1388" s="64">
        <f t="shared" si="2215"/>
        <v>90</v>
      </c>
      <c r="DO1388" s="52" t="str">
        <f t="shared" si="2216"/>
        <v/>
      </c>
      <c r="DP1388" s="52" t="str">
        <f t="shared" si="2117"/>
        <v/>
      </c>
      <c r="DQ1388" s="53">
        <f t="shared" si="2118"/>
        <v>90</v>
      </c>
      <c r="DR1388" s="1">
        <f t="shared" si="2217"/>
        <v>2</v>
      </c>
      <c r="DS1388" s="168" t="e">
        <f>IF(AND(DR1388=#REF!,BL1388=#REF!),'Tiến độ'!D1388,"")</f>
        <v>#REF!</v>
      </c>
    </row>
    <row r="1389" spans="1:123" ht="11.25" customHeight="1">
      <c r="A1389" s="310" t="str">
        <f>IF(B1389="","",MAX($A$7:A1388)+1)</f>
        <v/>
      </c>
      <c r="B1389" s="313"/>
      <c r="C1389" s="91" t="s">
        <v>8</v>
      </c>
      <c r="D1389" s="92"/>
      <c r="E1389" s="93">
        <f>SUM(E1370:E1388)</f>
        <v>45</v>
      </c>
      <c r="F1389" s="131"/>
      <c r="G1389" s="132"/>
      <c r="H1389" s="133"/>
      <c r="I1389" s="134"/>
      <c r="J1389" s="30"/>
      <c r="K1389" s="96">
        <f t="shared" ref="K1389:AH1389" si="2225">SUM(K1370:K1388)</f>
        <v>0</v>
      </c>
      <c r="L1389" s="97">
        <f t="shared" si="2225"/>
        <v>0</v>
      </c>
      <c r="M1389" s="97">
        <f t="shared" si="2225"/>
        <v>0</v>
      </c>
      <c r="N1389" s="98">
        <f t="shared" si="2225"/>
        <v>0</v>
      </c>
      <c r="O1389" s="96">
        <f t="shared" si="2225"/>
        <v>0</v>
      </c>
      <c r="P1389" s="97">
        <f t="shared" si="2225"/>
        <v>0</v>
      </c>
      <c r="Q1389" s="97">
        <f t="shared" si="2225"/>
        <v>23</v>
      </c>
      <c r="R1389" s="98">
        <f t="shared" si="2225"/>
        <v>23</v>
      </c>
      <c r="S1389" s="96">
        <f t="shared" si="2225"/>
        <v>23</v>
      </c>
      <c r="T1389" s="97">
        <f t="shared" si="2225"/>
        <v>23</v>
      </c>
      <c r="U1389" s="97">
        <f t="shared" si="2225"/>
        <v>23</v>
      </c>
      <c r="V1389" s="97">
        <f t="shared" si="2225"/>
        <v>23</v>
      </c>
      <c r="W1389" s="98">
        <f t="shared" si="2225"/>
        <v>23</v>
      </c>
      <c r="X1389" s="96">
        <f t="shared" si="2225"/>
        <v>23</v>
      </c>
      <c r="Y1389" s="97">
        <f t="shared" si="2225"/>
        <v>23</v>
      </c>
      <c r="Z1389" s="97">
        <f t="shared" si="2225"/>
        <v>23</v>
      </c>
      <c r="AA1389" s="98">
        <f t="shared" si="2225"/>
        <v>23</v>
      </c>
      <c r="AB1389" s="96">
        <f t="shared" si="2225"/>
        <v>23</v>
      </c>
      <c r="AC1389" s="97">
        <f t="shared" si="2225"/>
        <v>23</v>
      </c>
      <c r="AD1389" s="97">
        <f t="shared" si="2225"/>
        <v>20</v>
      </c>
      <c r="AE1389" s="98">
        <f t="shared" si="2225"/>
        <v>20</v>
      </c>
      <c r="AF1389" s="96">
        <f t="shared" si="2225"/>
        <v>0</v>
      </c>
      <c r="AG1389" s="97">
        <f t="shared" si="2225"/>
        <v>0</v>
      </c>
      <c r="AH1389" s="97">
        <f t="shared" si="2225"/>
        <v>0</v>
      </c>
      <c r="AI1389" s="362"/>
      <c r="AJ1389" s="363"/>
      <c r="AK1389" s="96">
        <f t="shared" ref="AK1389:BD1389" si="2226">SUM(AK1370:AK1388)</f>
        <v>0</v>
      </c>
      <c r="AL1389" s="97">
        <f t="shared" si="2226"/>
        <v>33</v>
      </c>
      <c r="AM1389" s="97">
        <f t="shared" si="2226"/>
        <v>33</v>
      </c>
      <c r="AN1389" s="98">
        <f t="shared" si="2226"/>
        <v>33</v>
      </c>
      <c r="AO1389" s="96">
        <f t="shared" si="2226"/>
        <v>33</v>
      </c>
      <c r="AP1389" s="97">
        <f t="shared" si="2226"/>
        <v>33</v>
      </c>
      <c r="AQ1389" s="97">
        <f t="shared" si="2226"/>
        <v>33</v>
      </c>
      <c r="AR1389" s="98">
        <f t="shared" si="2226"/>
        <v>33</v>
      </c>
      <c r="AS1389" s="99">
        <f t="shared" si="2226"/>
        <v>33</v>
      </c>
      <c r="AT1389" s="97">
        <f t="shared" si="2226"/>
        <v>33</v>
      </c>
      <c r="AU1389" s="97">
        <f t="shared" si="2226"/>
        <v>33</v>
      </c>
      <c r="AV1389" s="100">
        <f t="shared" si="2226"/>
        <v>33</v>
      </c>
      <c r="AW1389" s="96">
        <f t="shared" si="2226"/>
        <v>33</v>
      </c>
      <c r="AX1389" s="97">
        <f t="shared" si="2226"/>
        <v>33</v>
      </c>
      <c r="AY1389" s="97">
        <f t="shared" si="2226"/>
        <v>30</v>
      </c>
      <c r="AZ1389" s="97">
        <f t="shared" si="2226"/>
        <v>30</v>
      </c>
      <c r="BA1389" s="98">
        <f t="shared" si="2226"/>
        <v>0</v>
      </c>
      <c r="BB1389" s="99">
        <f t="shared" si="2226"/>
        <v>0</v>
      </c>
      <c r="BC1389" s="97">
        <f t="shared" si="2226"/>
        <v>0</v>
      </c>
      <c r="BD1389" s="97">
        <f t="shared" si="2226"/>
        <v>0</v>
      </c>
      <c r="BE1389" s="321"/>
      <c r="BF1389" s="322"/>
      <c r="BG1389" s="322"/>
      <c r="BH1389" s="322"/>
      <c r="BI1389" s="322"/>
      <c r="BJ1389" s="323"/>
      <c r="BK1389" s="47"/>
      <c r="BL1389" s="47"/>
      <c r="BN1389" s="146">
        <f t="shared" si="2206"/>
        <v>0</v>
      </c>
      <c r="BO1389" s="146">
        <f t="shared" si="2152"/>
        <v>0</v>
      </c>
      <c r="BP1389" s="146">
        <f t="shared" si="2153"/>
        <v>0</v>
      </c>
      <c r="BQ1389" s="146">
        <f t="shared" si="2154"/>
        <v>0</v>
      </c>
      <c r="BR1389" s="146">
        <f t="shared" si="2155"/>
        <v>0</v>
      </c>
      <c r="BS1389" s="146">
        <f t="shared" si="2156"/>
        <v>0</v>
      </c>
      <c r="BT1389" s="146">
        <f t="shared" si="2157"/>
        <v>0</v>
      </c>
      <c r="BU1389" s="146">
        <f t="shared" si="2158"/>
        <v>0</v>
      </c>
      <c r="BV1389" s="146">
        <f t="shared" si="2159"/>
        <v>0</v>
      </c>
      <c r="BW1389" s="146">
        <f t="shared" si="2160"/>
        <v>0</v>
      </c>
      <c r="BX1389" s="146">
        <f t="shared" si="2161"/>
        <v>0</v>
      </c>
      <c r="BY1389" s="146">
        <f t="shared" si="2162"/>
        <v>0</v>
      </c>
      <c r="BZ1389" s="146">
        <f t="shared" si="2163"/>
        <v>0</v>
      </c>
      <c r="CA1389" s="146">
        <f t="shared" si="2164"/>
        <v>0</v>
      </c>
      <c r="CB1389" s="146">
        <f t="shared" si="2165"/>
        <v>0</v>
      </c>
      <c r="CC1389" s="146">
        <f t="shared" si="2166"/>
        <v>0</v>
      </c>
      <c r="CD1389" s="146">
        <f t="shared" si="2167"/>
        <v>0</v>
      </c>
      <c r="CE1389" s="146">
        <f t="shared" si="2168"/>
        <v>0</v>
      </c>
      <c r="CF1389" s="146">
        <f t="shared" si="2169"/>
        <v>0</v>
      </c>
      <c r="CG1389" s="146">
        <f t="shared" si="2170"/>
        <v>0</v>
      </c>
      <c r="CH1389" s="146">
        <f t="shared" si="2171"/>
        <v>0</v>
      </c>
      <c r="CI1389" s="146">
        <f t="shared" si="2172"/>
        <v>0</v>
      </c>
      <c r="CJ1389" s="146">
        <f t="shared" si="2173"/>
        <v>0</v>
      </c>
      <c r="CK1389" s="146">
        <f t="shared" si="2174"/>
        <v>0</v>
      </c>
      <c r="CL1389" s="146">
        <f t="shared" si="2175"/>
        <v>0</v>
      </c>
      <c r="CM1389" s="146">
        <f t="shared" si="2176"/>
        <v>0</v>
      </c>
      <c r="CN1389" s="146">
        <f t="shared" si="2177"/>
        <v>0</v>
      </c>
      <c r="CO1389" s="146">
        <f t="shared" si="2178"/>
        <v>0</v>
      </c>
      <c r="CP1389" s="146">
        <f t="shared" si="2179"/>
        <v>0</v>
      </c>
      <c r="CQ1389" s="146">
        <f t="shared" si="2180"/>
        <v>0</v>
      </c>
      <c r="CR1389" s="146">
        <f t="shared" si="2181"/>
        <v>0</v>
      </c>
      <c r="CS1389" s="146">
        <f t="shared" si="2182"/>
        <v>0</v>
      </c>
      <c r="CT1389" s="146">
        <f t="shared" si="2183"/>
        <v>0</v>
      </c>
      <c r="CU1389" s="146">
        <f t="shared" si="2184"/>
        <v>0</v>
      </c>
      <c r="CV1389" s="146">
        <f t="shared" si="2185"/>
        <v>0</v>
      </c>
      <c r="CW1389" s="146">
        <f t="shared" si="2186"/>
        <v>0</v>
      </c>
      <c r="CX1389" s="146">
        <f t="shared" si="2187"/>
        <v>0</v>
      </c>
      <c r="CY1389" s="146">
        <f t="shared" si="2188"/>
        <v>0</v>
      </c>
      <c r="CZ1389" s="146">
        <f t="shared" si="2189"/>
        <v>0</v>
      </c>
      <c r="DA1389" s="146">
        <f t="shared" si="2190"/>
        <v>0</v>
      </c>
      <c r="DB1389" s="146">
        <f t="shared" si="2191"/>
        <v>0</v>
      </c>
      <c r="DC1389" s="146">
        <f t="shared" si="2192"/>
        <v>0</v>
      </c>
      <c r="DD1389" s="146">
        <f t="shared" si="2193"/>
        <v>0</v>
      </c>
      <c r="DE1389" s="146">
        <f t="shared" si="2194"/>
        <v>0</v>
      </c>
      <c r="DF1389" s="146">
        <f t="shared" si="2195"/>
        <v>0</v>
      </c>
      <c r="DG1389" s="146">
        <f t="shared" si="2196"/>
        <v>0</v>
      </c>
      <c r="DH1389" s="146">
        <f t="shared" si="2197"/>
        <v>0</v>
      </c>
      <c r="DI1389" s="146">
        <f t="shared" si="2198"/>
        <v>0</v>
      </c>
      <c r="DJ1389" s="146">
        <f t="shared" si="2199"/>
        <v>0</v>
      </c>
      <c r="DK1389" s="146">
        <f t="shared" si="2200"/>
        <v>0</v>
      </c>
      <c r="DL1389" s="146">
        <f t="shared" si="2201"/>
        <v>0</v>
      </c>
      <c r="DM1389" s="146">
        <f t="shared" si="2202"/>
        <v>0</v>
      </c>
      <c r="DN1389" s="54"/>
      <c r="DO1389" s="55"/>
      <c r="DP1389" s="55"/>
      <c r="DQ1389" s="56"/>
      <c r="DS1389" s="168" t="e">
        <f>IF(AND(DR1389=#REF!,BL1389=#REF!),'Tiến độ'!D1389,"")</f>
        <v>#REF!</v>
      </c>
    </row>
    <row r="1390" spans="1:123" ht="11.25" customHeight="1">
      <c r="A1390" s="308">
        <f>IF(B1390="","",MAX($A$7:A1389)+1)</f>
        <v>90</v>
      </c>
      <c r="B1390" s="311" t="s">
        <v>1008</v>
      </c>
      <c r="C1390" s="67" t="s">
        <v>1064</v>
      </c>
      <c r="D1390" s="68" t="s">
        <v>1065</v>
      </c>
      <c r="E1390" s="69">
        <v>2</v>
      </c>
      <c r="F1390" s="70">
        <v>30</v>
      </c>
      <c r="G1390" s="71"/>
      <c r="H1390" s="72">
        <v>1</v>
      </c>
      <c r="I1390" s="73"/>
      <c r="J1390" s="24"/>
      <c r="K1390" s="74"/>
      <c r="L1390" s="75"/>
      <c r="M1390" s="75"/>
      <c r="N1390" s="76" t="s">
        <v>874</v>
      </c>
      <c r="O1390" s="74" t="s">
        <v>987</v>
      </c>
      <c r="P1390" s="75" t="s">
        <v>987</v>
      </c>
      <c r="Q1390" s="75">
        <v>2</v>
      </c>
      <c r="R1390" s="76">
        <v>2</v>
      </c>
      <c r="S1390" s="74">
        <v>2</v>
      </c>
      <c r="T1390" s="75">
        <v>2</v>
      </c>
      <c r="U1390" s="75">
        <v>2</v>
      </c>
      <c r="V1390" s="75">
        <v>2</v>
      </c>
      <c r="W1390" s="76">
        <v>2</v>
      </c>
      <c r="X1390" s="74">
        <v>2</v>
      </c>
      <c r="Y1390" s="75">
        <v>2</v>
      </c>
      <c r="Z1390" s="75">
        <v>2</v>
      </c>
      <c r="AA1390" s="76">
        <v>2</v>
      </c>
      <c r="AB1390" s="74">
        <v>2</v>
      </c>
      <c r="AC1390" s="75">
        <v>2</v>
      </c>
      <c r="AD1390" s="75">
        <v>2</v>
      </c>
      <c r="AE1390" s="76">
        <v>2</v>
      </c>
      <c r="AF1390" s="74" t="s">
        <v>163</v>
      </c>
      <c r="AG1390" s="75" t="s">
        <v>163</v>
      </c>
      <c r="AH1390" s="75" t="s">
        <v>163</v>
      </c>
      <c r="AI1390" s="362"/>
      <c r="AJ1390" s="363"/>
      <c r="AK1390" s="74" t="s">
        <v>163</v>
      </c>
      <c r="AL1390" s="75"/>
      <c r="AM1390" s="75"/>
      <c r="AN1390" s="76"/>
      <c r="AO1390" s="74"/>
      <c r="AP1390" s="75"/>
      <c r="AQ1390" s="75"/>
      <c r="AR1390" s="76"/>
      <c r="AS1390" s="77"/>
      <c r="AT1390" s="75"/>
      <c r="AU1390" s="75"/>
      <c r="AV1390" s="78"/>
      <c r="AW1390" s="74"/>
      <c r="AX1390" s="75"/>
      <c r="AY1390" s="75"/>
      <c r="AZ1390" s="75"/>
      <c r="BA1390" s="76"/>
      <c r="BB1390" s="77"/>
      <c r="BC1390" s="75"/>
      <c r="BD1390" s="75"/>
      <c r="BE1390" s="321"/>
      <c r="BF1390" s="322"/>
      <c r="BG1390" s="322"/>
      <c r="BH1390" s="322"/>
      <c r="BI1390" s="322"/>
      <c r="BJ1390" s="323"/>
      <c r="BK1390" s="45" t="s">
        <v>18</v>
      </c>
      <c r="BL1390" s="45" t="s">
        <v>50</v>
      </c>
      <c r="BN1390" s="146">
        <f t="shared" si="2206"/>
        <v>0</v>
      </c>
      <c r="BO1390" s="146">
        <f t="shared" si="2152"/>
        <v>0</v>
      </c>
      <c r="BP1390" s="146">
        <f t="shared" si="2153"/>
        <v>0</v>
      </c>
      <c r="BQ1390" s="146">
        <f t="shared" si="2154"/>
        <v>0</v>
      </c>
      <c r="BR1390" s="146">
        <f t="shared" si="2155"/>
        <v>0</v>
      </c>
      <c r="BS1390" s="146">
        <f t="shared" si="2156"/>
        <v>0</v>
      </c>
      <c r="BT1390" s="146">
        <f t="shared" si="2157"/>
        <v>2</v>
      </c>
      <c r="BU1390" s="146">
        <f t="shared" si="2158"/>
        <v>2</v>
      </c>
      <c r="BV1390" s="146">
        <f t="shared" si="2159"/>
        <v>2</v>
      </c>
      <c r="BW1390" s="146">
        <f t="shared" si="2160"/>
        <v>2</v>
      </c>
      <c r="BX1390" s="146">
        <f t="shared" si="2161"/>
        <v>2</v>
      </c>
      <c r="BY1390" s="146">
        <f t="shared" si="2162"/>
        <v>2</v>
      </c>
      <c r="BZ1390" s="146">
        <f t="shared" si="2163"/>
        <v>2</v>
      </c>
      <c r="CA1390" s="146">
        <f t="shared" si="2164"/>
        <v>2</v>
      </c>
      <c r="CB1390" s="146">
        <f t="shared" si="2165"/>
        <v>2</v>
      </c>
      <c r="CC1390" s="146">
        <f t="shared" si="2166"/>
        <v>2</v>
      </c>
      <c r="CD1390" s="146">
        <f t="shared" si="2167"/>
        <v>2</v>
      </c>
      <c r="CE1390" s="146">
        <f t="shared" si="2168"/>
        <v>2</v>
      </c>
      <c r="CF1390" s="146">
        <f t="shared" si="2169"/>
        <v>2</v>
      </c>
      <c r="CG1390" s="146">
        <f t="shared" si="2170"/>
        <v>2</v>
      </c>
      <c r="CH1390" s="146">
        <f t="shared" si="2171"/>
        <v>2</v>
      </c>
      <c r="CI1390" s="146">
        <f t="shared" si="2172"/>
        <v>0</v>
      </c>
      <c r="CJ1390" s="146">
        <f t="shared" si="2173"/>
        <v>0</v>
      </c>
      <c r="CK1390" s="146">
        <f t="shared" si="2174"/>
        <v>0</v>
      </c>
      <c r="CL1390" s="146">
        <f t="shared" si="2175"/>
        <v>0</v>
      </c>
      <c r="CM1390" s="146">
        <f t="shared" si="2176"/>
        <v>0</v>
      </c>
      <c r="CN1390" s="146">
        <f t="shared" si="2177"/>
        <v>0</v>
      </c>
      <c r="CO1390" s="146">
        <f t="shared" si="2178"/>
        <v>0</v>
      </c>
      <c r="CP1390" s="146">
        <f t="shared" si="2179"/>
        <v>0</v>
      </c>
      <c r="CQ1390" s="146">
        <f t="shared" si="2180"/>
        <v>0</v>
      </c>
      <c r="CR1390" s="146">
        <f t="shared" si="2181"/>
        <v>0</v>
      </c>
      <c r="CS1390" s="146">
        <f t="shared" si="2182"/>
        <v>0</v>
      </c>
      <c r="CT1390" s="146">
        <f t="shared" si="2183"/>
        <v>0</v>
      </c>
      <c r="CU1390" s="146">
        <f t="shared" si="2184"/>
        <v>0</v>
      </c>
      <c r="CV1390" s="146">
        <f t="shared" si="2185"/>
        <v>0</v>
      </c>
      <c r="CW1390" s="146">
        <f t="shared" si="2186"/>
        <v>0</v>
      </c>
      <c r="CX1390" s="146">
        <f t="shared" si="2187"/>
        <v>0</v>
      </c>
      <c r="CY1390" s="146">
        <f t="shared" si="2188"/>
        <v>0</v>
      </c>
      <c r="CZ1390" s="146">
        <f t="shared" si="2189"/>
        <v>0</v>
      </c>
      <c r="DA1390" s="146">
        <f t="shared" si="2190"/>
        <v>0</v>
      </c>
      <c r="DB1390" s="146">
        <f t="shared" si="2191"/>
        <v>0</v>
      </c>
      <c r="DC1390" s="146">
        <f t="shared" si="2192"/>
        <v>0</v>
      </c>
      <c r="DD1390" s="146">
        <f t="shared" si="2193"/>
        <v>0</v>
      </c>
      <c r="DE1390" s="146">
        <f t="shared" si="2194"/>
        <v>0</v>
      </c>
      <c r="DF1390" s="146">
        <f t="shared" si="2195"/>
        <v>0</v>
      </c>
      <c r="DG1390" s="146">
        <f t="shared" si="2196"/>
        <v>0</v>
      </c>
      <c r="DH1390" s="146">
        <f t="shared" si="2197"/>
        <v>0</v>
      </c>
      <c r="DI1390" s="146">
        <f t="shared" si="2198"/>
        <v>0</v>
      </c>
      <c r="DJ1390" s="146">
        <f t="shared" si="2199"/>
        <v>0</v>
      </c>
      <c r="DK1390" s="146">
        <f t="shared" si="2200"/>
        <v>0</v>
      </c>
      <c r="DL1390" s="146">
        <f t="shared" si="2201"/>
        <v>0</v>
      </c>
      <c r="DM1390" s="146">
        <f t="shared" si="2202"/>
        <v>0</v>
      </c>
      <c r="DN1390" s="63">
        <f t="shared" ref="DN1390:DN1391" si="2227">F1390*H1390</f>
        <v>30</v>
      </c>
      <c r="DO1390" s="50">
        <f t="shared" ref="DO1390:DO1391" si="2228">IF(COUNTA(K1390:AC1390)&gt;0,DN1390,"")</f>
        <v>30</v>
      </c>
      <c r="DP1390" s="50" t="str">
        <f t="shared" ref="DP1390:DP1445" si="2229">IF(DO1390="",IF(COUNT(AD1390:AH1390,AK1390)&gt;0,DN1390,""),"")</f>
        <v/>
      </c>
      <c r="DQ1390" s="51" t="str">
        <f t="shared" ref="DQ1390:DQ1445" si="2230">IF(AND(DO1390="",DP1390=""),IF(COUNTA(AL1390:BD1390)&gt;0,DN1390,""),"")</f>
        <v/>
      </c>
      <c r="DR1390" s="1">
        <f t="shared" ref="DR1390:DR1391" si="2231">IF(DQ1390="",1,2)</f>
        <v>1</v>
      </c>
      <c r="DS1390" s="168" t="e">
        <f>IF(AND(DR1390=#REF!,BL1390=#REF!),'Tiến độ'!D1390,"")</f>
        <v>#REF!</v>
      </c>
    </row>
    <row r="1391" spans="1:123" ht="11.25" customHeight="1">
      <c r="A1391" s="309" t="str">
        <f>IF(B1391="","",MAX($A$7:A1390)+1)</f>
        <v/>
      </c>
      <c r="B1391" s="312"/>
      <c r="C1391" s="101" t="s">
        <v>925</v>
      </c>
      <c r="D1391" s="102" t="s">
        <v>926</v>
      </c>
      <c r="E1391" s="103">
        <v>2</v>
      </c>
      <c r="F1391" s="104">
        <v>30</v>
      </c>
      <c r="G1391" s="105"/>
      <c r="H1391" s="106">
        <f>H1390</f>
        <v>1</v>
      </c>
      <c r="I1391" s="107">
        <f>I1390</f>
        <v>0</v>
      </c>
      <c r="J1391" s="28" t="s">
        <v>11954</v>
      </c>
      <c r="K1391" s="108"/>
      <c r="L1391" s="109"/>
      <c r="M1391" s="109"/>
      <c r="N1391" s="110"/>
      <c r="O1391" s="108"/>
      <c r="P1391" s="109"/>
      <c r="Q1391" s="109">
        <v>2</v>
      </c>
      <c r="R1391" s="110">
        <v>2</v>
      </c>
      <c r="S1391" s="108">
        <v>2</v>
      </c>
      <c r="T1391" s="109">
        <v>2</v>
      </c>
      <c r="U1391" s="109">
        <v>2</v>
      </c>
      <c r="V1391" s="109">
        <v>2</v>
      </c>
      <c r="W1391" s="110">
        <v>2</v>
      </c>
      <c r="X1391" s="108">
        <v>2</v>
      </c>
      <c r="Y1391" s="109">
        <v>2</v>
      </c>
      <c r="Z1391" s="109">
        <v>2</v>
      </c>
      <c r="AA1391" s="110">
        <v>2</v>
      </c>
      <c r="AB1391" s="108">
        <v>2</v>
      </c>
      <c r="AC1391" s="109">
        <v>2</v>
      </c>
      <c r="AD1391" s="109">
        <v>2</v>
      </c>
      <c r="AE1391" s="110">
        <v>2</v>
      </c>
      <c r="AF1391" s="108" t="s">
        <v>163</v>
      </c>
      <c r="AG1391" s="109" t="s">
        <v>163</v>
      </c>
      <c r="AH1391" s="109" t="s">
        <v>163</v>
      </c>
      <c r="AI1391" s="362"/>
      <c r="AJ1391" s="363"/>
      <c r="AK1391" s="108" t="s">
        <v>163</v>
      </c>
      <c r="AL1391" s="109"/>
      <c r="AM1391" s="109"/>
      <c r="AN1391" s="110"/>
      <c r="AO1391" s="108"/>
      <c r="AP1391" s="109"/>
      <c r="AQ1391" s="109"/>
      <c r="AR1391" s="110"/>
      <c r="AS1391" s="111"/>
      <c r="AT1391" s="109"/>
      <c r="AU1391" s="109"/>
      <c r="AV1391" s="112"/>
      <c r="AW1391" s="108"/>
      <c r="AX1391" s="109"/>
      <c r="AY1391" s="109"/>
      <c r="AZ1391" s="109"/>
      <c r="BA1391" s="110"/>
      <c r="BB1391" s="111"/>
      <c r="BC1391" s="109"/>
      <c r="BD1391" s="109"/>
      <c r="BE1391" s="321"/>
      <c r="BF1391" s="322"/>
      <c r="BG1391" s="322"/>
      <c r="BH1391" s="322"/>
      <c r="BI1391" s="322"/>
      <c r="BJ1391" s="323"/>
      <c r="BK1391" s="48" t="s">
        <v>18</v>
      </c>
      <c r="BL1391" s="48" t="s">
        <v>50</v>
      </c>
      <c r="BN1391" s="146">
        <f t="shared" si="2206"/>
        <v>0</v>
      </c>
      <c r="BO1391" s="146">
        <f t="shared" si="2152"/>
        <v>0</v>
      </c>
      <c r="BP1391" s="146">
        <f t="shared" si="2153"/>
        <v>0</v>
      </c>
      <c r="BQ1391" s="146">
        <f t="shared" si="2154"/>
        <v>0</v>
      </c>
      <c r="BR1391" s="146">
        <f t="shared" si="2155"/>
        <v>0</v>
      </c>
      <c r="BS1391" s="146">
        <f t="shared" si="2156"/>
        <v>0</v>
      </c>
      <c r="BT1391" s="146">
        <f t="shared" si="2157"/>
        <v>2</v>
      </c>
      <c r="BU1391" s="146">
        <f t="shared" si="2158"/>
        <v>2</v>
      </c>
      <c r="BV1391" s="146">
        <f t="shared" si="2159"/>
        <v>2</v>
      </c>
      <c r="BW1391" s="146">
        <f t="shared" si="2160"/>
        <v>2</v>
      </c>
      <c r="BX1391" s="146">
        <f t="shared" si="2161"/>
        <v>2</v>
      </c>
      <c r="BY1391" s="146">
        <f t="shared" si="2162"/>
        <v>2</v>
      </c>
      <c r="BZ1391" s="146">
        <f t="shared" si="2163"/>
        <v>2</v>
      </c>
      <c r="CA1391" s="146">
        <f t="shared" si="2164"/>
        <v>2</v>
      </c>
      <c r="CB1391" s="146">
        <f t="shared" si="2165"/>
        <v>2</v>
      </c>
      <c r="CC1391" s="146">
        <f t="shared" si="2166"/>
        <v>2</v>
      </c>
      <c r="CD1391" s="146">
        <f t="shared" si="2167"/>
        <v>2</v>
      </c>
      <c r="CE1391" s="146">
        <f t="shared" si="2168"/>
        <v>2</v>
      </c>
      <c r="CF1391" s="146">
        <f t="shared" si="2169"/>
        <v>2</v>
      </c>
      <c r="CG1391" s="146">
        <f t="shared" si="2170"/>
        <v>2</v>
      </c>
      <c r="CH1391" s="146">
        <f t="shared" si="2171"/>
        <v>2</v>
      </c>
      <c r="CI1391" s="146">
        <f t="shared" si="2172"/>
        <v>0</v>
      </c>
      <c r="CJ1391" s="146">
        <f t="shared" si="2173"/>
        <v>0</v>
      </c>
      <c r="CK1391" s="146">
        <f t="shared" si="2174"/>
        <v>0</v>
      </c>
      <c r="CL1391" s="146">
        <f t="shared" si="2175"/>
        <v>0</v>
      </c>
      <c r="CM1391" s="146">
        <f t="shared" si="2176"/>
        <v>0</v>
      </c>
      <c r="CN1391" s="146">
        <f t="shared" si="2177"/>
        <v>0</v>
      </c>
      <c r="CO1391" s="146">
        <f t="shared" si="2178"/>
        <v>0</v>
      </c>
      <c r="CP1391" s="146">
        <f t="shared" si="2179"/>
        <v>0</v>
      </c>
      <c r="CQ1391" s="146">
        <f t="shared" si="2180"/>
        <v>0</v>
      </c>
      <c r="CR1391" s="146">
        <f t="shared" si="2181"/>
        <v>0</v>
      </c>
      <c r="CS1391" s="146">
        <f t="shared" si="2182"/>
        <v>0</v>
      </c>
      <c r="CT1391" s="146">
        <f t="shared" si="2183"/>
        <v>0</v>
      </c>
      <c r="CU1391" s="146">
        <f t="shared" si="2184"/>
        <v>0</v>
      </c>
      <c r="CV1391" s="146">
        <f t="shared" si="2185"/>
        <v>0</v>
      </c>
      <c r="CW1391" s="146">
        <f t="shared" si="2186"/>
        <v>0</v>
      </c>
      <c r="CX1391" s="146">
        <f t="shared" si="2187"/>
        <v>0</v>
      </c>
      <c r="CY1391" s="146">
        <f t="shared" si="2188"/>
        <v>0</v>
      </c>
      <c r="CZ1391" s="146">
        <f t="shared" si="2189"/>
        <v>0</v>
      </c>
      <c r="DA1391" s="146">
        <f t="shared" si="2190"/>
        <v>0</v>
      </c>
      <c r="DB1391" s="146">
        <f t="shared" si="2191"/>
        <v>0</v>
      </c>
      <c r="DC1391" s="146">
        <f t="shared" si="2192"/>
        <v>0</v>
      </c>
      <c r="DD1391" s="146">
        <f t="shared" si="2193"/>
        <v>0</v>
      </c>
      <c r="DE1391" s="146">
        <f t="shared" si="2194"/>
        <v>0</v>
      </c>
      <c r="DF1391" s="146">
        <f t="shared" si="2195"/>
        <v>0</v>
      </c>
      <c r="DG1391" s="146">
        <f t="shared" si="2196"/>
        <v>0</v>
      </c>
      <c r="DH1391" s="146">
        <f t="shared" si="2197"/>
        <v>0</v>
      </c>
      <c r="DI1391" s="146">
        <f t="shared" si="2198"/>
        <v>0</v>
      </c>
      <c r="DJ1391" s="146">
        <f t="shared" si="2199"/>
        <v>0</v>
      </c>
      <c r="DK1391" s="146">
        <f t="shared" si="2200"/>
        <v>0</v>
      </c>
      <c r="DL1391" s="146">
        <f t="shared" si="2201"/>
        <v>0</v>
      </c>
      <c r="DM1391" s="146">
        <f t="shared" si="2202"/>
        <v>0</v>
      </c>
      <c r="DN1391" s="65">
        <f t="shared" si="2227"/>
        <v>30</v>
      </c>
      <c r="DO1391" s="57">
        <f t="shared" si="2228"/>
        <v>30</v>
      </c>
      <c r="DP1391" s="57" t="str">
        <f t="shared" si="2229"/>
        <v/>
      </c>
      <c r="DQ1391" s="58" t="str">
        <f t="shared" si="2230"/>
        <v/>
      </c>
      <c r="DR1391" s="1">
        <f t="shared" si="2231"/>
        <v>1</v>
      </c>
      <c r="DS1391" s="168" t="e">
        <f>IF(AND(DR1391=#REF!,BL1391=#REF!),'Tiến độ'!D1391,"")</f>
        <v>#REF!</v>
      </c>
    </row>
    <row r="1392" spans="1:123" ht="11.25" customHeight="1">
      <c r="A1392" s="309" t="str">
        <f>IF(B1392="","",MAX($A$7:A1391)+1)</f>
        <v/>
      </c>
      <c r="B1392" s="312"/>
      <c r="C1392" s="101" t="s">
        <v>1016</v>
      </c>
      <c r="D1392" s="102" t="s">
        <v>1017</v>
      </c>
      <c r="E1392" s="103">
        <v>4</v>
      </c>
      <c r="F1392" s="104">
        <v>60</v>
      </c>
      <c r="G1392" s="105"/>
      <c r="H1392" s="106">
        <f t="shared" ref="H1392:H1398" si="2232">H1391</f>
        <v>1</v>
      </c>
      <c r="I1392" s="107">
        <f t="shared" ref="I1392:I1408" si="2233">I1391</f>
        <v>0</v>
      </c>
      <c r="J1392" s="28" t="s">
        <v>11954</v>
      </c>
      <c r="K1392" s="108"/>
      <c r="L1392" s="109"/>
      <c r="M1392" s="109"/>
      <c r="N1392" s="110"/>
      <c r="O1392" s="108"/>
      <c r="P1392" s="109"/>
      <c r="Q1392" s="109">
        <v>4</v>
      </c>
      <c r="R1392" s="110">
        <v>4</v>
      </c>
      <c r="S1392" s="108">
        <v>4</v>
      </c>
      <c r="T1392" s="109">
        <v>4</v>
      </c>
      <c r="U1392" s="109">
        <v>4</v>
      </c>
      <c r="V1392" s="109">
        <v>4</v>
      </c>
      <c r="W1392" s="110">
        <v>4</v>
      </c>
      <c r="X1392" s="108">
        <v>4</v>
      </c>
      <c r="Y1392" s="109">
        <v>4</v>
      </c>
      <c r="Z1392" s="109">
        <v>4</v>
      </c>
      <c r="AA1392" s="110">
        <v>4</v>
      </c>
      <c r="AB1392" s="108">
        <v>4</v>
      </c>
      <c r="AC1392" s="109">
        <v>4</v>
      </c>
      <c r="AD1392" s="109">
        <v>4</v>
      </c>
      <c r="AE1392" s="110">
        <v>4</v>
      </c>
      <c r="AF1392" s="108" t="s">
        <v>163</v>
      </c>
      <c r="AG1392" s="109" t="s">
        <v>163</v>
      </c>
      <c r="AH1392" s="109" t="s">
        <v>163</v>
      </c>
      <c r="AI1392" s="362"/>
      <c r="AJ1392" s="363"/>
      <c r="AK1392" s="108" t="s">
        <v>163</v>
      </c>
      <c r="AL1392" s="109"/>
      <c r="AM1392" s="109"/>
      <c r="AN1392" s="110"/>
      <c r="AO1392" s="108"/>
      <c r="AP1392" s="109"/>
      <c r="AQ1392" s="109"/>
      <c r="AR1392" s="110"/>
      <c r="AS1392" s="111"/>
      <c r="AT1392" s="109"/>
      <c r="AU1392" s="109"/>
      <c r="AV1392" s="112"/>
      <c r="AW1392" s="108"/>
      <c r="AX1392" s="109"/>
      <c r="AY1392" s="109"/>
      <c r="AZ1392" s="109"/>
      <c r="BA1392" s="110"/>
      <c r="BB1392" s="111"/>
      <c r="BC1392" s="109"/>
      <c r="BD1392" s="109"/>
      <c r="BE1392" s="321"/>
      <c r="BF1392" s="322"/>
      <c r="BG1392" s="322"/>
      <c r="BH1392" s="322"/>
      <c r="BI1392" s="322"/>
      <c r="BJ1392" s="323"/>
      <c r="BK1392" s="48" t="s">
        <v>18</v>
      </c>
      <c r="BL1392" s="48" t="s">
        <v>29</v>
      </c>
      <c r="BN1392" s="146">
        <f t="shared" si="2206"/>
        <v>0</v>
      </c>
      <c r="BO1392" s="146">
        <f t="shared" si="2152"/>
        <v>0</v>
      </c>
      <c r="BP1392" s="146">
        <f t="shared" si="2153"/>
        <v>0</v>
      </c>
      <c r="BQ1392" s="146">
        <f t="shared" si="2154"/>
        <v>0</v>
      </c>
      <c r="BR1392" s="146">
        <f t="shared" si="2155"/>
        <v>0</v>
      </c>
      <c r="BS1392" s="146">
        <f t="shared" si="2156"/>
        <v>0</v>
      </c>
      <c r="BT1392" s="146">
        <f t="shared" si="2157"/>
        <v>4</v>
      </c>
      <c r="BU1392" s="146">
        <f t="shared" si="2158"/>
        <v>4</v>
      </c>
      <c r="BV1392" s="146">
        <f t="shared" si="2159"/>
        <v>4</v>
      </c>
      <c r="BW1392" s="146">
        <f t="shared" si="2160"/>
        <v>4</v>
      </c>
      <c r="BX1392" s="146">
        <f t="shared" si="2161"/>
        <v>4</v>
      </c>
      <c r="BY1392" s="146">
        <f t="shared" si="2162"/>
        <v>4</v>
      </c>
      <c r="BZ1392" s="146">
        <f t="shared" si="2163"/>
        <v>4</v>
      </c>
      <c r="CA1392" s="146">
        <f t="shared" si="2164"/>
        <v>4</v>
      </c>
      <c r="CB1392" s="146">
        <f t="shared" si="2165"/>
        <v>4</v>
      </c>
      <c r="CC1392" s="146">
        <f t="shared" si="2166"/>
        <v>4</v>
      </c>
      <c r="CD1392" s="146">
        <f t="shared" si="2167"/>
        <v>4</v>
      </c>
      <c r="CE1392" s="146">
        <f t="shared" si="2168"/>
        <v>4</v>
      </c>
      <c r="CF1392" s="146">
        <f t="shared" si="2169"/>
        <v>4</v>
      </c>
      <c r="CG1392" s="146">
        <f t="shared" si="2170"/>
        <v>4</v>
      </c>
      <c r="CH1392" s="146">
        <f t="shared" si="2171"/>
        <v>4</v>
      </c>
      <c r="CI1392" s="146">
        <f t="shared" si="2172"/>
        <v>0</v>
      </c>
      <c r="CJ1392" s="146">
        <f t="shared" si="2173"/>
        <v>0</v>
      </c>
      <c r="CK1392" s="146">
        <f t="shared" si="2174"/>
        <v>0</v>
      </c>
      <c r="CL1392" s="146">
        <f t="shared" si="2175"/>
        <v>0</v>
      </c>
      <c r="CM1392" s="146">
        <f t="shared" si="2176"/>
        <v>0</v>
      </c>
      <c r="CN1392" s="146">
        <f t="shared" si="2177"/>
        <v>0</v>
      </c>
      <c r="CO1392" s="146">
        <f t="shared" si="2178"/>
        <v>0</v>
      </c>
      <c r="CP1392" s="146">
        <f t="shared" si="2179"/>
        <v>0</v>
      </c>
      <c r="CQ1392" s="146">
        <f t="shared" si="2180"/>
        <v>0</v>
      </c>
      <c r="CR1392" s="146">
        <f t="shared" si="2181"/>
        <v>0</v>
      </c>
      <c r="CS1392" s="146">
        <f t="shared" si="2182"/>
        <v>0</v>
      </c>
      <c r="CT1392" s="146">
        <f t="shared" si="2183"/>
        <v>0</v>
      </c>
      <c r="CU1392" s="146">
        <f t="shared" si="2184"/>
        <v>0</v>
      </c>
      <c r="CV1392" s="146">
        <f t="shared" si="2185"/>
        <v>0</v>
      </c>
      <c r="CW1392" s="146">
        <f t="shared" si="2186"/>
        <v>0</v>
      </c>
      <c r="CX1392" s="146">
        <f t="shared" si="2187"/>
        <v>0</v>
      </c>
      <c r="CY1392" s="146">
        <f t="shared" si="2188"/>
        <v>0</v>
      </c>
      <c r="CZ1392" s="146">
        <f t="shared" si="2189"/>
        <v>0</v>
      </c>
      <c r="DA1392" s="146">
        <f t="shared" si="2190"/>
        <v>0</v>
      </c>
      <c r="DB1392" s="146">
        <f t="shared" si="2191"/>
        <v>0</v>
      </c>
      <c r="DC1392" s="146">
        <f t="shared" si="2192"/>
        <v>0</v>
      </c>
      <c r="DD1392" s="146">
        <f t="shared" si="2193"/>
        <v>0</v>
      </c>
      <c r="DE1392" s="146">
        <f t="shared" si="2194"/>
        <v>0</v>
      </c>
      <c r="DF1392" s="146">
        <f t="shared" si="2195"/>
        <v>0</v>
      </c>
      <c r="DG1392" s="146">
        <f t="shared" si="2196"/>
        <v>0</v>
      </c>
      <c r="DH1392" s="146">
        <f t="shared" si="2197"/>
        <v>0</v>
      </c>
      <c r="DI1392" s="146">
        <f t="shared" si="2198"/>
        <v>0</v>
      </c>
      <c r="DJ1392" s="146">
        <f t="shared" si="2199"/>
        <v>0</v>
      </c>
      <c r="DK1392" s="146">
        <f t="shared" si="2200"/>
        <v>0</v>
      </c>
      <c r="DL1392" s="146">
        <f t="shared" si="2201"/>
        <v>0</v>
      </c>
      <c r="DM1392" s="146">
        <f t="shared" si="2202"/>
        <v>0</v>
      </c>
      <c r="DN1392" s="65">
        <f t="shared" ref="DN1392:DN1398" si="2234">F1392*H1392</f>
        <v>60</v>
      </c>
      <c r="DO1392" s="57">
        <f t="shared" ref="DO1392:DO1398" si="2235">IF(COUNTA(K1392:AC1392)&gt;0,DN1392,"")</f>
        <v>60</v>
      </c>
      <c r="DP1392" s="57" t="str">
        <f t="shared" ref="DP1392:DP1398" si="2236">IF(DO1392="",IF(COUNT(AD1392:AH1392,AK1392)&gt;0,DN1392,""),"")</f>
        <v/>
      </c>
      <c r="DQ1392" s="58" t="str">
        <f t="shared" ref="DQ1392:DQ1398" si="2237">IF(AND(DO1392="",DP1392=""),IF(COUNTA(AL1392:BD1392)&gt;0,DN1392,""),"")</f>
        <v/>
      </c>
      <c r="DR1392" s="1">
        <f t="shared" ref="DR1392:DR1398" si="2238">IF(DQ1392="",1,2)</f>
        <v>1</v>
      </c>
      <c r="DS1392" s="168" t="e">
        <f>IF(AND(DR1392=#REF!,BL1392=#REF!),'Tiến độ'!D1392,"")</f>
        <v>#REF!</v>
      </c>
    </row>
    <row r="1393" spans="1:123" ht="11.25" customHeight="1">
      <c r="A1393" s="309" t="str">
        <f>IF(B1393="","",MAX($A$7:A1392)+1)</f>
        <v/>
      </c>
      <c r="B1393" s="312"/>
      <c r="C1393" s="101" t="s">
        <v>788</v>
      </c>
      <c r="D1393" s="102" t="s">
        <v>1070</v>
      </c>
      <c r="E1393" s="103">
        <v>3</v>
      </c>
      <c r="F1393" s="104">
        <v>60</v>
      </c>
      <c r="G1393" s="105"/>
      <c r="H1393" s="106">
        <f t="shared" si="2232"/>
        <v>1</v>
      </c>
      <c r="I1393" s="107">
        <f t="shared" si="2233"/>
        <v>0</v>
      </c>
      <c r="J1393" s="28" t="s">
        <v>11954</v>
      </c>
      <c r="K1393" s="108"/>
      <c r="L1393" s="109"/>
      <c r="M1393" s="109"/>
      <c r="N1393" s="110"/>
      <c r="O1393" s="108"/>
      <c r="P1393" s="109"/>
      <c r="Q1393" s="109">
        <v>4</v>
      </c>
      <c r="R1393" s="110">
        <v>4</v>
      </c>
      <c r="S1393" s="108">
        <v>4</v>
      </c>
      <c r="T1393" s="109">
        <v>4</v>
      </c>
      <c r="U1393" s="109">
        <v>4</v>
      </c>
      <c r="V1393" s="109">
        <v>4</v>
      </c>
      <c r="W1393" s="110">
        <v>4</v>
      </c>
      <c r="X1393" s="108">
        <v>4</v>
      </c>
      <c r="Y1393" s="109">
        <v>4</v>
      </c>
      <c r="Z1393" s="109">
        <v>4</v>
      </c>
      <c r="AA1393" s="110">
        <v>4</v>
      </c>
      <c r="AB1393" s="108">
        <v>4</v>
      </c>
      <c r="AC1393" s="109">
        <v>4</v>
      </c>
      <c r="AD1393" s="109">
        <v>4</v>
      </c>
      <c r="AE1393" s="110">
        <v>4</v>
      </c>
      <c r="AF1393" s="108" t="s">
        <v>163</v>
      </c>
      <c r="AG1393" s="109" t="s">
        <v>163</v>
      </c>
      <c r="AH1393" s="109" t="s">
        <v>163</v>
      </c>
      <c r="AI1393" s="362"/>
      <c r="AJ1393" s="363"/>
      <c r="AK1393" s="108" t="s">
        <v>163</v>
      </c>
      <c r="AL1393" s="109"/>
      <c r="AM1393" s="109"/>
      <c r="AN1393" s="110"/>
      <c r="AO1393" s="108"/>
      <c r="AP1393" s="109"/>
      <c r="AQ1393" s="109"/>
      <c r="AR1393" s="110"/>
      <c r="AS1393" s="111"/>
      <c r="AT1393" s="109"/>
      <c r="AU1393" s="109"/>
      <c r="AV1393" s="112"/>
      <c r="AW1393" s="108"/>
      <c r="AX1393" s="109"/>
      <c r="AY1393" s="109"/>
      <c r="AZ1393" s="109"/>
      <c r="BA1393" s="110"/>
      <c r="BB1393" s="111"/>
      <c r="BC1393" s="109"/>
      <c r="BD1393" s="109"/>
      <c r="BE1393" s="321"/>
      <c r="BF1393" s="322"/>
      <c r="BG1393" s="322"/>
      <c r="BH1393" s="322"/>
      <c r="BI1393" s="322"/>
      <c r="BJ1393" s="323"/>
      <c r="BK1393" s="48" t="s">
        <v>18</v>
      </c>
      <c r="BL1393" s="48" t="s">
        <v>60</v>
      </c>
      <c r="BN1393" s="146">
        <f t="shared" si="2206"/>
        <v>0</v>
      </c>
      <c r="BO1393" s="146">
        <f t="shared" si="2152"/>
        <v>0</v>
      </c>
      <c r="BP1393" s="146">
        <f t="shared" si="2153"/>
        <v>0</v>
      </c>
      <c r="BQ1393" s="146">
        <f t="shared" si="2154"/>
        <v>0</v>
      </c>
      <c r="BR1393" s="146">
        <f t="shared" si="2155"/>
        <v>0</v>
      </c>
      <c r="BS1393" s="146">
        <f t="shared" si="2156"/>
        <v>0</v>
      </c>
      <c r="BT1393" s="146">
        <f t="shared" si="2157"/>
        <v>4</v>
      </c>
      <c r="BU1393" s="146">
        <f t="shared" si="2158"/>
        <v>4</v>
      </c>
      <c r="BV1393" s="146">
        <f t="shared" si="2159"/>
        <v>4</v>
      </c>
      <c r="BW1393" s="146">
        <f t="shared" si="2160"/>
        <v>4</v>
      </c>
      <c r="BX1393" s="146">
        <f t="shared" si="2161"/>
        <v>4</v>
      </c>
      <c r="BY1393" s="146">
        <f t="shared" si="2162"/>
        <v>4</v>
      </c>
      <c r="BZ1393" s="146">
        <f t="shared" si="2163"/>
        <v>4</v>
      </c>
      <c r="CA1393" s="146">
        <f t="shared" si="2164"/>
        <v>4</v>
      </c>
      <c r="CB1393" s="146">
        <f t="shared" si="2165"/>
        <v>4</v>
      </c>
      <c r="CC1393" s="146">
        <f t="shared" si="2166"/>
        <v>4</v>
      </c>
      <c r="CD1393" s="146">
        <f t="shared" si="2167"/>
        <v>4</v>
      </c>
      <c r="CE1393" s="146">
        <f t="shared" si="2168"/>
        <v>4</v>
      </c>
      <c r="CF1393" s="146">
        <f t="shared" si="2169"/>
        <v>4</v>
      </c>
      <c r="CG1393" s="146">
        <f t="shared" si="2170"/>
        <v>4</v>
      </c>
      <c r="CH1393" s="146">
        <f t="shared" si="2171"/>
        <v>4</v>
      </c>
      <c r="CI1393" s="146">
        <f t="shared" si="2172"/>
        <v>0</v>
      </c>
      <c r="CJ1393" s="146">
        <f t="shared" si="2173"/>
        <v>0</v>
      </c>
      <c r="CK1393" s="146">
        <f t="shared" si="2174"/>
        <v>0</v>
      </c>
      <c r="CL1393" s="146">
        <f t="shared" si="2175"/>
        <v>0</v>
      </c>
      <c r="CM1393" s="146">
        <f t="shared" si="2176"/>
        <v>0</v>
      </c>
      <c r="CN1393" s="146">
        <f t="shared" si="2177"/>
        <v>0</v>
      </c>
      <c r="CO1393" s="146">
        <f t="shared" si="2178"/>
        <v>0</v>
      </c>
      <c r="CP1393" s="146">
        <f t="shared" si="2179"/>
        <v>0</v>
      </c>
      <c r="CQ1393" s="146">
        <f t="shared" si="2180"/>
        <v>0</v>
      </c>
      <c r="CR1393" s="146">
        <f t="shared" si="2181"/>
        <v>0</v>
      </c>
      <c r="CS1393" s="146">
        <f t="shared" si="2182"/>
        <v>0</v>
      </c>
      <c r="CT1393" s="146">
        <f t="shared" si="2183"/>
        <v>0</v>
      </c>
      <c r="CU1393" s="146">
        <f t="shared" si="2184"/>
        <v>0</v>
      </c>
      <c r="CV1393" s="146">
        <f t="shared" si="2185"/>
        <v>0</v>
      </c>
      <c r="CW1393" s="146">
        <f t="shared" si="2186"/>
        <v>0</v>
      </c>
      <c r="CX1393" s="146">
        <f t="shared" si="2187"/>
        <v>0</v>
      </c>
      <c r="CY1393" s="146">
        <f t="shared" si="2188"/>
        <v>0</v>
      </c>
      <c r="CZ1393" s="146">
        <f t="shared" si="2189"/>
        <v>0</v>
      </c>
      <c r="DA1393" s="146">
        <f t="shared" si="2190"/>
        <v>0</v>
      </c>
      <c r="DB1393" s="146">
        <f t="shared" si="2191"/>
        <v>0</v>
      </c>
      <c r="DC1393" s="146">
        <f t="shared" si="2192"/>
        <v>0</v>
      </c>
      <c r="DD1393" s="146">
        <f t="shared" si="2193"/>
        <v>0</v>
      </c>
      <c r="DE1393" s="146">
        <f t="shared" si="2194"/>
        <v>0</v>
      </c>
      <c r="DF1393" s="146">
        <f t="shared" si="2195"/>
        <v>0</v>
      </c>
      <c r="DG1393" s="146">
        <f t="shared" si="2196"/>
        <v>0</v>
      </c>
      <c r="DH1393" s="146">
        <f t="shared" si="2197"/>
        <v>0</v>
      </c>
      <c r="DI1393" s="146">
        <f t="shared" si="2198"/>
        <v>0</v>
      </c>
      <c r="DJ1393" s="146">
        <f t="shared" si="2199"/>
        <v>0</v>
      </c>
      <c r="DK1393" s="146">
        <f t="shared" si="2200"/>
        <v>0</v>
      </c>
      <c r="DL1393" s="146">
        <f t="shared" si="2201"/>
        <v>0</v>
      </c>
      <c r="DM1393" s="146">
        <f t="shared" si="2202"/>
        <v>0</v>
      </c>
      <c r="DN1393" s="65">
        <f t="shared" si="2234"/>
        <v>60</v>
      </c>
      <c r="DO1393" s="57">
        <f t="shared" si="2235"/>
        <v>60</v>
      </c>
      <c r="DP1393" s="57" t="str">
        <f t="shared" si="2236"/>
        <v/>
      </c>
      <c r="DQ1393" s="58" t="str">
        <f t="shared" si="2237"/>
        <v/>
      </c>
      <c r="DR1393" s="1">
        <f t="shared" si="2238"/>
        <v>1</v>
      </c>
      <c r="DS1393" s="168" t="e">
        <f>IF(AND(DR1393=#REF!,BL1393=#REF!),'Tiến độ'!D1393,"")</f>
        <v>#REF!</v>
      </c>
    </row>
    <row r="1394" spans="1:123" ht="11.25" customHeight="1">
      <c r="A1394" s="309" t="str">
        <f>IF(B1394="","",MAX($A$7:A1393)+1)</f>
        <v/>
      </c>
      <c r="B1394" s="312"/>
      <c r="C1394" s="101" t="s">
        <v>455</v>
      </c>
      <c r="D1394" s="102" t="s">
        <v>456</v>
      </c>
      <c r="E1394" s="103">
        <v>3</v>
      </c>
      <c r="F1394" s="104">
        <v>60</v>
      </c>
      <c r="G1394" s="105"/>
      <c r="H1394" s="106">
        <f t="shared" si="2232"/>
        <v>1</v>
      </c>
      <c r="I1394" s="107">
        <f t="shared" si="2233"/>
        <v>0</v>
      </c>
      <c r="J1394" s="28" t="s">
        <v>11954</v>
      </c>
      <c r="K1394" s="108"/>
      <c r="L1394" s="109"/>
      <c r="M1394" s="109"/>
      <c r="N1394" s="110"/>
      <c r="O1394" s="108"/>
      <c r="P1394" s="109"/>
      <c r="Q1394" s="109">
        <v>4</v>
      </c>
      <c r="R1394" s="110">
        <v>4</v>
      </c>
      <c r="S1394" s="108">
        <v>4</v>
      </c>
      <c r="T1394" s="109">
        <v>4</v>
      </c>
      <c r="U1394" s="109">
        <v>4</v>
      </c>
      <c r="V1394" s="109">
        <v>4</v>
      </c>
      <c r="W1394" s="110">
        <v>4</v>
      </c>
      <c r="X1394" s="108">
        <v>4</v>
      </c>
      <c r="Y1394" s="109">
        <v>4</v>
      </c>
      <c r="Z1394" s="109">
        <v>4</v>
      </c>
      <c r="AA1394" s="110">
        <v>4</v>
      </c>
      <c r="AB1394" s="108">
        <v>4</v>
      </c>
      <c r="AC1394" s="109">
        <v>4</v>
      </c>
      <c r="AD1394" s="109">
        <v>4</v>
      </c>
      <c r="AE1394" s="110">
        <v>4</v>
      </c>
      <c r="AF1394" s="108" t="s">
        <v>163</v>
      </c>
      <c r="AG1394" s="109" t="s">
        <v>163</v>
      </c>
      <c r="AH1394" s="109" t="s">
        <v>163</v>
      </c>
      <c r="AI1394" s="362"/>
      <c r="AJ1394" s="363"/>
      <c r="AK1394" s="108" t="s">
        <v>163</v>
      </c>
      <c r="AL1394" s="109"/>
      <c r="AM1394" s="109"/>
      <c r="AN1394" s="110"/>
      <c r="AO1394" s="108"/>
      <c r="AP1394" s="109"/>
      <c r="AQ1394" s="109"/>
      <c r="AR1394" s="110"/>
      <c r="AS1394" s="111"/>
      <c r="AT1394" s="109"/>
      <c r="AU1394" s="109"/>
      <c r="AV1394" s="112"/>
      <c r="AW1394" s="108"/>
      <c r="AX1394" s="109"/>
      <c r="AY1394" s="109"/>
      <c r="AZ1394" s="109"/>
      <c r="BA1394" s="110"/>
      <c r="BB1394" s="111"/>
      <c r="BC1394" s="109"/>
      <c r="BD1394" s="109"/>
      <c r="BE1394" s="321"/>
      <c r="BF1394" s="322"/>
      <c r="BG1394" s="322"/>
      <c r="BH1394" s="322"/>
      <c r="BI1394" s="322"/>
      <c r="BJ1394" s="323"/>
      <c r="BK1394" s="48" t="s">
        <v>18</v>
      </c>
      <c r="BL1394" s="48" t="s">
        <v>51</v>
      </c>
      <c r="BN1394" s="146">
        <f t="shared" si="2206"/>
        <v>0</v>
      </c>
      <c r="BO1394" s="146">
        <f t="shared" si="2152"/>
        <v>0</v>
      </c>
      <c r="BP1394" s="146">
        <f t="shared" si="2153"/>
        <v>0</v>
      </c>
      <c r="BQ1394" s="146">
        <f t="shared" si="2154"/>
        <v>0</v>
      </c>
      <c r="BR1394" s="146">
        <f t="shared" si="2155"/>
        <v>0</v>
      </c>
      <c r="BS1394" s="146">
        <f t="shared" si="2156"/>
        <v>0</v>
      </c>
      <c r="BT1394" s="146">
        <f t="shared" si="2157"/>
        <v>4</v>
      </c>
      <c r="BU1394" s="146">
        <f t="shared" si="2158"/>
        <v>4</v>
      </c>
      <c r="BV1394" s="146">
        <f t="shared" si="2159"/>
        <v>4</v>
      </c>
      <c r="BW1394" s="146">
        <f t="shared" si="2160"/>
        <v>4</v>
      </c>
      <c r="BX1394" s="146">
        <f t="shared" si="2161"/>
        <v>4</v>
      </c>
      <c r="BY1394" s="146">
        <f t="shared" si="2162"/>
        <v>4</v>
      </c>
      <c r="BZ1394" s="146">
        <f t="shared" si="2163"/>
        <v>4</v>
      </c>
      <c r="CA1394" s="146">
        <f t="shared" si="2164"/>
        <v>4</v>
      </c>
      <c r="CB1394" s="146">
        <f t="shared" si="2165"/>
        <v>4</v>
      </c>
      <c r="CC1394" s="146">
        <f t="shared" si="2166"/>
        <v>4</v>
      </c>
      <c r="CD1394" s="146">
        <f t="shared" si="2167"/>
        <v>4</v>
      </c>
      <c r="CE1394" s="146">
        <f t="shared" si="2168"/>
        <v>4</v>
      </c>
      <c r="CF1394" s="146">
        <f t="shared" si="2169"/>
        <v>4</v>
      </c>
      <c r="CG1394" s="146">
        <f t="shared" si="2170"/>
        <v>4</v>
      </c>
      <c r="CH1394" s="146">
        <f t="shared" si="2171"/>
        <v>4</v>
      </c>
      <c r="CI1394" s="146">
        <f t="shared" si="2172"/>
        <v>0</v>
      </c>
      <c r="CJ1394" s="146">
        <f t="shared" si="2173"/>
        <v>0</v>
      </c>
      <c r="CK1394" s="146">
        <f t="shared" si="2174"/>
        <v>0</v>
      </c>
      <c r="CL1394" s="146">
        <f t="shared" si="2175"/>
        <v>0</v>
      </c>
      <c r="CM1394" s="146">
        <f t="shared" si="2176"/>
        <v>0</v>
      </c>
      <c r="CN1394" s="146">
        <f t="shared" si="2177"/>
        <v>0</v>
      </c>
      <c r="CO1394" s="146">
        <f t="shared" si="2178"/>
        <v>0</v>
      </c>
      <c r="CP1394" s="146">
        <f t="shared" si="2179"/>
        <v>0</v>
      </c>
      <c r="CQ1394" s="146">
        <f t="shared" si="2180"/>
        <v>0</v>
      </c>
      <c r="CR1394" s="146">
        <f t="shared" si="2181"/>
        <v>0</v>
      </c>
      <c r="CS1394" s="146">
        <f t="shared" si="2182"/>
        <v>0</v>
      </c>
      <c r="CT1394" s="146">
        <f t="shared" si="2183"/>
        <v>0</v>
      </c>
      <c r="CU1394" s="146">
        <f t="shared" si="2184"/>
        <v>0</v>
      </c>
      <c r="CV1394" s="146">
        <f t="shared" si="2185"/>
        <v>0</v>
      </c>
      <c r="CW1394" s="146">
        <f t="shared" si="2186"/>
        <v>0</v>
      </c>
      <c r="CX1394" s="146">
        <f t="shared" si="2187"/>
        <v>0</v>
      </c>
      <c r="CY1394" s="146">
        <f t="shared" si="2188"/>
        <v>0</v>
      </c>
      <c r="CZ1394" s="146">
        <f t="shared" si="2189"/>
        <v>0</v>
      </c>
      <c r="DA1394" s="146">
        <f t="shared" si="2190"/>
        <v>0</v>
      </c>
      <c r="DB1394" s="146">
        <f t="shared" si="2191"/>
        <v>0</v>
      </c>
      <c r="DC1394" s="146">
        <f t="shared" si="2192"/>
        <v>0</v>
      </c>
      <c r="DD1394" s="146">
        <f t="shared" si="2193"/>
        <v>0</v>
      </c>
      <c r="DE1394" s="146">
        <f t="shared" si="2194"/>
        <v>0</v>
      </c>
      <c r="DF1394" s="146">
        <f t="shared" si="2195"/>
        <v>0</v>
      </c>
      <c r="DG1394" s="146">
        <f t="shared" si="2196"/>
        <v>0</v>
      </c>
      <c r="DH1394" s="146">
        <f t="shared" si="2197"/>
        <v>0</v>
      </c>
      <c r="DI1394" s="146">
        <f t="shared" si="2198"/>
        <v>0</v>
      </c>
      <c r="DJ1394" s="146">
        <f t="shared" si="2199"/>
        <v>0</v>
      </c>
      <c r="DK1394" s="146">
        <f t="shared" si="2200"/>
        <v>0</v>
      </c>
      <c r="DL1394" s="146">
        <f t="shared" si="2201"/>
        <v>0</v>
      </c>
      <c r="DM1394" s="146">
        <f t="shared" si="2202"/>
        <v>0</v>
      </c>
      <c r="DN1394" s="65">
        <f t="shared" si="2234"/>
        <v>60</v>
      </c>
      <c r="DO1394" s="57">
        <f t="shared" si="2235"/>
        <v>60</v>
      </c>
      <c r="DP1394" s="57" t="str">
        <f t="shared" si="2236"/>
        <v/>
      </c>
      <c r="DQ1394" s="58" t="str">
        <f t="shared" si="2237"/>
        <v/>
      </c>
      <c r="DR1394" s="1">
        <f t="shared" si="2238"/>
        <v>1</v>
      </c>
      <c r="DS1394" s="168" t="e">
        <f>IF(AND(DR1394=#REF!,BL1394=#REF!),'Tiến độ'!D1394,"")</f>
        <v>#REF!</v>
      </c>
    </row>
    <row r="1395" spans="1:123" ht="11.25" customHeight="1">
      <c r="A1395" s="309" t="str">
        <f>IF(B1395="","",MAX($A$7:A1394)+1)</f>
        <v/>
      </c>
      <c r="B1395" s="312"/>
      <c r="C1395" s="101" t="s">
        <v>1055</v>
      </c>
      <c r="D1395" s="102" t="s">
        <v>1056</v>
      </c>
      <c r="E1395" s="103">
        <v>3</v>
      </c>
      <c r="F1395" s="104">
        <v>45</v>
      </c>
      <c r="G1395" s="105"/>
      <c r="H1395" s="106">
        <f t="shared" si="2232"/>
        <v>1</v>
      </c>
      <c r="I1395" s="107">
        <f t="shared" si="2233"/>
        <v>0</v>
      </c>
      <c r="J1395" s="28" t="s">
        <v>11954</v>
      </c>
      <c r="K1395" s="108"/>
      <c r="L1395" s="109"/>
      <c r="M1395" s="109"/>
      <c r="N1395" s="110"/>
      <c r="O1395" s="108"/>
      <c r="P1395" s="109"/>
      <c r="Q1395" s="109">
        <v>3</v>
      </c>
      <c r="R1395" s="110">
        <v>3</v>
      </c>
      <c r="S1395" s="108">
        <v>3</v>
      </c>
      <c r="T1395" s="109">
        <v>3</v>
      </c>
      <c r="U1395" s="109">
        <v>3</v>
      </c>
      <c r="V1395" s="109">
        <v>3</v>
      </c>
      <c r="W1395" s="110">
        <v>3</v>
      </c>
      <c r="X1395" s="108">
        <v>3</v>
      </c>
      <c r="Y1395" s="109">
        <v>3</v>
      </c>
      <c r="Z1395" s="109">
        <v>3</v>
      </c>
      <c r="AA1395" s="110">
        <v>3</v>
      </c>
      <c r="AB1395" s="108">
        <v>3</v>
      </c>
      <c r="AC1395" s="109">
        <v>3</v>
      </c>
      <c r="AD1395" s="109">
        <v>3</v>
      </c>
      <c r="AE1395" s="110">
        <v>3</v>
      </c>
      <c r="AF1395" s="108" t="s">
        <v>163</v>
      </c>
      <c r="AG1395" s="109" t="s">
        <v>163</v>
      </c>
      <c r="AH1395" s="109" t="s">
        <v>163</v>
      </c>
      <c r="AI1395" s="362"/>
      <c r="AJ1395" s="363"/>
      <c r="AK1395" s="108" t="s">
        <v>163</v>
      </c>
      <c r="AL1395" s="109"/>
      <c r="AM1395" s="109"/>
      <c r="AN1395" s="110"/>
      <c r="AO1395" s="108"/>
      <c r="AP1395" s="109"/>
      <c r="AQ1395" s="109"/>
      <c r="AR1395" s="110"/>
      <c r="AS1395" s="111"/>
      <c r="AT1395" s="109"/>
      <c r="AU1395" s="109"/>
      <c r="AV1395" s="112"/>
      <c r="AW1395" s="108"/>
      <c r="AX1395" s="109"/>
      <c r="AY1395" s="109"/>
      <c r="AZ1395" s="109"/>
      <c r="BA1395" s="110"/>
      <c r="BB1395" s="111"/>
      <c r="BC1395" s="109"/>
      <c r="BD1395" s="109"/>
      <c r="BE1395" s="321"/>
      <c r="BF1395" s="322"/>
      <c r="BG1395" s="322"/>
      <c r="BH1395" s="322"/>
      <c r="BI1395" s="322"/>
      <c r="BJ1395" s="323"/>
      <c r="BK1395" s="48" t="s">
        <v>1111</v>
      </c>
      <c r="BL1395" s="48" t="s">
        <v>59</v>
      </c>
      <c r="BN1395" s="146">
        <f t="shared" si="2206"/>
        <v>0</v>
      </c>
      <c r="BO1395" s="146">
        <f t="shared" si="2152"/>
        <v>0</v>
      </c>
      <c r="BP1395" s="146">
        <f t="shared" si="2153"/>
        <v>0</v>
      </c>
      <c r="BQ1395" s="146">
        <f t="shared" si="2154"/>
        <v>0</v>
      </c>
      <c r="BR1395" s="146">
        <f t="shared" si="2155"/>
        <v>0</v>
      </c>
      <c r="BS1395" s="146">
        <f t="shared" si="2156"/>
        <v>0</v>
      </c>
      <c r="BT1395" s="146">
        <f t="shared" si="2157"/>
        <v>3</v>
      </c>
      <c r="BU1395" s="146">
        <f t="shared" si="2158"/>
        <v>3</v>
      </c>
      <c r="BV1395" s="146">
        <f t="shared" si="2159"/>
        <v>3</v>
      </c>
      <c r="BW1395" s="146">
        <f t="shared" si="2160"/>
        <v>3</v>
      </c>
      <c r="BX1395" s="146">
        <f t="shared" si="2161"/>
        <v>3</v>
      </c>
      <c r="BY1395" s="146">
        <f t="shared" si="2162"/>
        <v>3</v>
      </c>
      <c r="BZ1395" s="146">
        <f t="shared" si="2163"/>
        <v>3</v>
      </c>
      <c r="CA1395" s="146">
        <f t="shared" si="2164"/>
        <v>3</v>
      </c>
      <c r="CB1395" s="146">
        <f t="shared" si="2165"/>
        <v>3</v>
      </c>
      <c r="CC1395" s="146">
        <f t="shared" si="2166"/>
        <v>3</v>
      </c>
      <c r="CD1395" s="146">
        <f t="shared" si="2167"/>
        <v>3</v>
      </c>
      <c r="CE1395" s="146">
        <f t="shared" si="2168"/>
        <v>3</v>
      </c>
      <c r="CF1395" s="146">
        <f t="shared" si="2169"/>
        <v>3</v>
      </c>
      <c r="CG1395" s="146">
        <f t="shared" si="2170"/>
        <v>3</v>
      </c>
      <c r="CH1395" s="146">
        <f t="shared" si="2171"/>
        <v>3</v>
      </c>
      <c r="CI1395" s="146">
        <f t="shared" si="2172"/>
        <v>0</v>
      </c>
      <c r="CJ1395" s="146">
        <f t="shared" si="2173"/>
        <v>0</v>
      </c>
      <c r="CK1395" s="146">
        <f t="shared" si="2174"/>
        <v>0</v>
      </c>
      <c r="CL1395" s="146">
        <f t="shared" si="2175"/>
        <v>0</v>
      </c>
      <c r="CM1395" s="146">
        <f t="shared" si="2176"/>
        <v>0</v>
      </c>
      <c r="CN1395" s="146">
        <f t="shared" si="2177"/>
        <v>0</v>
      </c>
      <c r="CO1395" s="146">
        <f t="shared" si="2178"/>
        <v>0</v>
      </c>
      <c r="CP1395" s="146">
        <f t="shared" si="2179"/>
        <v>0</v>
      </c>
      <c r="CQ1395" s="146">
        <f t="shared" si="2180"/>
        <v>0</v>
      </c>
      <c r="CR1395" s="146">
        <f t="shared" si="2181"/>
        <v>0</v>
      </c>
      <c r="CS1395" s="146">
        <f t="shared" si="2182"/>
        <v>0</v>
      </c>
      <c r="CT1395" s="146">
        <f t="shared" si="2183"/>
        <v>0</v>
      </c>
      <c r="CU1395" s="146">
        <f t="shared" si="2184"/>
        <v>0</v>
      </c>
      <c r="CV1395" s="146">
        <f t="shared" si="2185"/>
        <v>0</v>
      </c>
      <c r="CW1395" s="146">
        <f t="shared" si="2186"/>
        <v>0</v>
      </c>
      <c r="CX1395" s="146">
        <f t="shared" si="2187"/>
        <v>0</v>
      </c>
      <c r="CY1395" s="146">
        <f t="shared" si="2188"/>
        <v>0</v>
      </c>
      <c r="CZ1395" s="146">
        <f t="shared" si="2189"/>
        <v>0</v>
      </c>
      <c r="DA1395" s="146">
        <f t="shared" si="2190"/>
        <v>0</v>
      </c>
      <c r="DB1395" s="146">
        <f t="shared" si="2191"/>
        <v>0</v>
      </c>
      <c r="DC1395" s="146">
        <f t="shared" si="2192"/>
        <v>0</v>
      </c>
      <c r="DD1395" s="146">
        <f t="shared" si="2193"/>
        <v>0</v>
      </c>
      <c r="DE1395" s="146">
        <f t="shared" si="2194"/>
        <v>0</v>
      </c>
      <c r="DF1395" s="146">
        <f t="shared" si="2195"/>
        <v>0</v>
      </c>
      <c r="DG1395" s="146">
        <f t="shared" si="2196"/>
        <v>0</v>
      </c>
      <c r="DH1395" s="146">
        <f t="shared" si="2197"/>
        <v>0</v>
      </c>
      <c r="DI1395" s="146">
        <f t="shared" si="2198"/>
        <v>0</v>
      </c>
      <c r="DJ1395" s="146">
        <f t="shared" si="2199"/>
        <v>0</v>
      </c>
      <c r="DK1395" s="146">
        <f t="shared" si="2200"/>
        <v>0</v>
      </c>
      <c r="DL1395" s="146">
        <f t="shared" si="2201"/>
        <v>0</v>
      </c>
      <c r="DM1395" s="146">
        <f t="shared" si="2202"/>
        <v>0</v>
      </c>
      <c r="DN1395" s="65">
        <f t="shared" si="2234"/>
        <v>45</v>
      </c>
      <c r="DO1395" s="57">
        <f t="shared" si="2235"/>
        <v>45</v>
      </c>
      <c r="DP1395" s="57" t="str">
        <f t="shared" si="2236"/>
        <v/>
      </c>
      <c r="DQ1395" s="58" t="str">
        <f t="shared" si="2237"/>
        <v/>
      </c>
      <c r="DR1395" s="1">
        <f t="shared" si="2238"/>
        <v>1</v>
      </c>
      <c r="DS1395" s="168" t="e">
        <f>IF(AND(DR1395=#REF!,BL1395=#REF!),'Tiến độ'!D1395,"")</f>
        <v>#REF!</v>
      </c>
    </row>
    <row r="1396" spans="1:123" ht="11.25" customHeight="1">
      <c r="A1396" s="309" t="str">
        <f>IF(B1396="","",MAX($A$7:A1395)+1)</f>
        <v/>
      </c>
      <c r="B1396" s="312"/>
      <c r="C1396" s="101" t="s">
        <v>1033</v>
      </c>
      <c r="D1396" s="102" t="s">
        <v>1011</v>
      </c>
      <c r="E1396" s="103">
        <v>2</v>
      </c>
      <c r="F1396" s="104">
        <v>39</v>
      </c>
      <c r="G1396" s="105"/>
      <c r="H1396" s="106">
        <f>H1395</f>
        <v>1</v>
      </c>
      <c r="I1396" s="107">
        <f t="shared" si="2233"/>
        <v>0</v>
      </c>
      <c r="J1396" s="28"/>
      <c r="K1396" s="108"/>
      <c r="L1396" s="109"/>
      <c r="M1396" s="109"/>
      <c r="N1396" s="110"/>
      <c r="O1396" s="108"/>
      <c r="P1396" s="109"/>
      <c r="Q1396" s="109">
        <v>3</v>
      </c>
      <c r="R1396" s="110">
        <v>3</v>
      </c>
      <c r="S1396" s="108">
        <v>3</v>
      </c>
      <c r="T1396" s="109">
        <v>3</v>
      </c>
      <c r="U1396" s="109">
        <v>3</v>
      </c>
      <c r="V1396" s="109">
        <v>3</v>
      </c>
      <c r="W1396" s="110">
        <v>3</v>
      </c>
      <c r="X1396" s="108">
        <v>3</v>
      </c>
      <c r="Y1396" s="109">
        <v>3</v>
      </c>
      <c r="Z1396" s="109">
        <v>3</v>
      </c>
      <c r="AA1396" s="110">
        <v>3</v>
      </c>
      <c r="AB1396" s="108">
        <v>3</v>
      </c>
      <c r="AC1396" s="109">
        <v>3</v>
      </c>
      <c r="AD1396" s="109"/>
      <c r="AE1396" s="110"/>
      <c r="AF1396" s="108" t="s">
        <v>163</v>
      </c>
      <c r="AG1396" s="109" t="s">
        <v>163</v>
      </c>
      <c r="AH1396" s="109" t="s">
        <v>163</v>
      </c>
      <c r="AI1396" s="362"/>
      <c r="AJ1396" s="363"/>
      <c r="AK1396" s="108" t="s">
        <v>163</v>
      </c>
      <c r="AL1396" s="109"/>
      <c r="AM1396" s="109"/>
      <c r="AN1396" s="110"/>
      <c r="AO1396" s="108"/>
      <c r="AP1396" s="109"/>
      <c r="AQ1396" s="109"/>
      <c r="AR1396" s="110"/>
      <c r="AS1396" s="111"/>
      <c r="AT1396" s="109"/>
      <c r="AU1396" s="109"/>
      <c r="AV1396" s="112"/>
      <c r="AW1396" s="108"/>
      <c r="AX1396" s="109"/>
      <c r="AY1396" s="109"/>
      <c r="AZ1396" s="109"/>
      <c r="BA1396" s="110"/>
      <c r="BB1396" s="111"/>
      <c r="BC1396" s="109"/>
      <c r="BD1396" s="109"/>
      <c r="BE1396" s="321"/>
      <c r="BF1396" s="322"/>
      <c r="BG1396" s="322"/>
      <c r="BH1396" s="322"/>
      <c r="BI1396" s="322"/>
      <c r="BJ1396" s="323"/>
      <c r="BK1396" s="48" t="s">
        <v>18</v>
      </c>
      <c r="BL1396" s="48" t="s">
        <v>56</v>
      </c>
      <c r="BN1396" s="146">
        <f t="shared" si="2206"/>
        <v>0</v>
      </c>
      <c r="BO1396" s="146">
        <f t="shared" si="2152"/>
        <v>0</v>
      </c>
      <c r="BP1396" s="146">
        <f t="shared" si="2153"/>
        <v>0</v>
      </c>
      <c r="BQ1396" s="146">
        <f t="shared" si="2154"/>
        <v>0</v>
      </c>
      <c r="BR1396" s="146">
        <f t="shared" si="2155"/>
        <v>0</v>
      </c>
      <c r="BS1396" s="146">
        <f t="shared" si="2156"/>
        <v>0</v>
      </c>
      <c r="BT1396" s="146">
        <f t="shared" si="2157"/>
        <v>3</v>
      </c>
      <c r="BU1396" s="146">
        <f t="shared" si="2158"/>
        <v>3</v>
      </c>
      <c r="BV1396" s="146">
        <f t="shared" si="2159"/>
        <v>3</v>
      </c>
      <c r="BW1396" s="146">
        <f t="shared" si="2160"/>
        <v>3</v>
      </c>
      <c r="BX1396" s="146">
        <f t="shared" si="2161"/>
        <v>3</v>
      </c>
      <c r="BY1396" s="146">
        <f t="shared" si="2162"/>
        <v>3</v>
      </c>
      <c r="BZ1396" s="146">
        <f t="shared" si="2163"/>
        <v>3</v>
      </c>
      <c r="CA1396" s="146">
        <f t="shared" si="2164"/>
        <v>3</v>
      </c>
      <c r="CB1396" s="146">
        <f t="shared" si="2165"/>
        <v>3</v>
      </c>
      <c r="CC1396" s="146">
        <f t="shared" si="2166"/>
        <v>3</v>
      </c>
      <c r="CD1396" s="146">
        <f t="shared" si="2167"/>
        <v>3</v>
      </c>
      <c r="CE1396" s="146">
        <f t="shared" si="2168"/>
        <v>3</v>
      </c>
      <c r="CF1396" s="146">
        <f t="shared" si="2169"/>
        <v>3</v>
      </c>
      <c r="CG1396" s="146">
        <f t="shared" si="2170"/>
        <v>0</v>
      </c>
      <c r="CH1396" s="146">
        <f t="shared" si="2171"/>
        <v>0</v>
      </c>
      <c r="CI1396" s="146">
        <f t="shared" si="2172"/>
        <v>0</v>
      </c>
      <c r="CJ1396" s="146">
        <f t="shared" si="2173"/>
        <v>0</v>
      </c>
      <c r="CK1396" s="146">
        <f t="shared" si="2174"/>
        <v>0</v>
      </c>
      <c r="CL1396" s="146">
        <f t="shared" si="2175"/>
        <v>0</v>
      </c>
      <c r="CM1396" s="146">
        <f t="shared" si="2176"/>
        <v>0</v>
      </c>
      <c r="CN1396" s="146">
        <f t="shared" si="2177"/>
        <v>0</v>
      </c>
      <c r="CO1396" s="146">
        <f t="shared" si="2178"/>
        <v>0</v>
      </c>
      <c r="CP1396" s="146">
        <f t="shared" si="2179"/>
        <v>0</v>
      </c>
      <c r="CQ1396" s="146">
        <f t="shared" si="2180"/>
        <v>0</v>
      </c>
      <c r="CR1396" s="146">
        <f t="shared" si="2181"/>
        <v>0</v>
      </c>
      <c r="CS1396" s="146">
        <f t="shared" si="2182"/>
        <v>0</v>
      </c>
      <c r="CT1396" s="146">
        <f t="shared" si="2183"/>
        <v>0</v>
      </c>
      <c r="CU1396" s="146">
        <f t="shared" si="2184"/>
        <v>0</v>
      </c>
      <c r="CV1396" s="146">
        <f t="shared" si="2185"/>
        <v>0</v>
      </c>
      <c r="CW1396" s="146">
        <f t="shared" si="2186"/>
        <v>0</v>
      </c>
      <c r="CX1396" s="146">
        <f t="shared" si="2187"/>
        <v>0</v>
      </c>
      <c r="CY1396" s="146">
        <f t="shared" si="2188"/>
        <v>0</v>
      </c>
      <c r="CZ1396" s="146">
        <f t="shared" si="2189"/>
        <v>0</v>
      </c>
      <c r="DA1396" s="146">
        <f t="shared" si="2190"/>
        <v>0</v>
      </c>
      <c r="DB1396" s="146">
        <f t="shared" si="2191"/>
        <v>0</v>
      </c>
      <c r="DC1396" s="146">
        <f t="shared" si="2192"/>
        <v>0</v>
      </c>
      <c r="DD1396" s="146">
        <f t="shared" si="2193"/>
        <v>0</v>
      </c>
      <c r="DE1396" s="146">
        <f t="shared" si="2194"/>
        <v>0</v>
      </c>
      <c r="DF1396" s="146">
        <f t="shared" si="2195"/>
        <v>0</v>
      </c>
      <c r="DG1396" s="146">
        <f t="shared" si="2196"/>
        <v>0</v>
      </c>
      <c r="DH1396" s="146">
        <f t="shared" si="2197"/>
        <v>0</v>
      </c>
      <c r="DI1396" s="146">
        <f t="shared" si="2198"/>
        <v>0</v>
      </c>
      <c r="DJ1396" s="146">
        <f t="shared" si="2199"/>
        <v>0</v>
      </c>
      <c r="DK1396" s="146">
        <f t="shared" si="2200"/>
        <v>0</v>
      </c>
      <c r="DL1396" s="146">
        <f t="shared" si="2201"/>
        <v>0</v>
      </c>
      <c r="DM1396" s="146">
        <f t="shared" si="2202"/>
        <v>0</v>
      </c>
      <c r="DN1396" s="65">
        <f t="shared" si="2234"/>
        <v>39</v>
      </c>
      <c r="DO1396" s="57">
        <f t="shared" si="2235"/>
        <v>39</v>
      </c>
      <c r="DP1396" s="57" t="str">
        <f t="shared" si="2236"/>
        <v/>
      </c>
      <c r="DQ1396" s="58" t="str">
        <f t="shared" si="2237"/>
        <v/>
      </c>
      <c r="DR1396" s="1">
        <f t="shared" si="2238"/>
        <v>1</v>
      </c>
      <c r="DS1396" s="168" t="e">
        <f>IF(AND(DR1396=#REF!,BL1396=#REF!),'Tiến độ'!D1396,"")</f>
        <v>#REF!</v>
      </c>
    </row>
    <row r="1397" spans="1:123" ht="11.25" customHeight="1">
      <c r="A1397" s="309" t="str">
        <f>IF(B1397="","",MAX($A$7:A1396)+1)</f>
        <v/>
      </c>
      <c r="B1397" s="312"/>
      <c r="C1397" s="101" t="s">
        <v>1066</v>
      </c>
      <c r="D1397" s="102" t="s">
        <v>1067</v>
      </c>
      <c r="E1397" s="103">
        <v>2</v>
      </c>
      <c r="F1397" s="104">
        <v>30</v>
      </c>
      <c r="G1397" s="105"/>
      <c r="H1397" s="106">
        <f t="shared" si="2232"/>
        <v>1</v>
      </c>
      <c r="I1397" s="107">
        <f t="shared" si="2233"/>
        <v>0</v>
      </c>
      <c r="J1397" s="28"/>
      <c r="K1397" s="108"/>
      <c r="L1397" s="109"/>
      <c r="M1397" s="109"/>
      <c r="N1397" s="110"/>
      <c r="O1397" s="108"/>
      <c r="P1397" s="109"/>
      <c r="Q1397" s="109">
        <v>2</v>
      </c>
      <c r="R1397" s="110">
        <v>2</v>
      </c>
      <c r="S1397" s="108">
        <v>2</v>
      </c>
      <c r="T1397" s="109">
        <v>2</v>
      </c>
      <c r="U1397" s="109">
        <v>2</v>
      </c>
      <c r="V1397" s="109">
        <v>2</v>
      </c>
      <c r="W1397" s="110">
        <v>2</v>
      </c>
      <c r="X1397" s="108">
        <v>2</v>
      </c>
      <c r="Y1397" s="109">
        <v>2</v>
      </c>
      <c r="Z1397" s="109">
        <v>2</v>
      </c>
      <c r="AA1397" s="110">
        <v>2</v>
      </c>
      <c r="AB1397" s="108">
        <v>2</v>
      </c>
      <c r="AC1397" s="109">
        <v>2</v>
      </c>
      <c r="AD1397" s="109">
        <v>2</v>
      </c>
      <c r="AE1397" s="110">
        <v>2</v>
      </c>
      <c r="AF1397" s="108" t="s">
        <v>163</v>
      </c>
      <c r="AG1397" s="109" t="s">
        <v>163</v>
      </c>
      <c r="AH1397" s="109" t="s">
        <v>163</v>
      </c>
      <c r="AI1397" s="362"/>
      <c r="AJ1397" s="363"/>
      <c r="AK1397" s="108" t="s">
        <v>163</v>
      </c>
      <c r="AL1397" s="109"/>
      <c r="AM1397" s="109"/>
      <c r="AN1397" s="110"/>
      <c r="AO1397" s="108"/>
      <c r="AP1397" s="109"/>
      <c r="AQ1397" s="109"/>
      <c r="AR1397" s="110"/>
      <c r="AS1397" s="111"/>
      <c r="AT1397" s="109"/>
      <c r="AU1397" s="109"/>
      <c r="AV1397" s="112"/>
      <c r="AW1397" s="108"/>
      <c r="AX1397" s="109"/>
      <c r="AY1397" s="109"/>
      <c r="AZ1397" s="109"/>
      <c r="BA1397" s="110"/>
      <c r="BB1397" s="111"/>
      <c r="BC1397" s="109"/>
      <c r="BD1397" s="109"/>
      <c r="BE1397" s="321"/>
      <c r="BF1397" s="322"/>
      <c r="BG1397" s="322"/>
      <c r="BH1397" s="322"/>
      <c r="BI1397" s="322"/>
      <c r="BJ1397" s="323"/>
      <c r="BK1397" s="48" t="s">
        <v>18</v>
      </c>
      <c r="BL1397" s="48" t="s">
        <v>50</v>
      </c>
      <c r="BN1397" s="146">
        <f t="shared" si="2206"/>
        <v>0</v>
      </c>
      <c r="BO1397" s="146">
        <f t="shared" si="2152"/>
        <v>0</v>
      </c>
      <c r="BP1397" s="146">
        <f t="shared" si="2153"/>
        <v>0</v>
      </c>
      <c r="BQ1397" s="146">
        <f t="shared" si="2154"/>
        <v>0</v>
      </c>
      <c r="BR1397" s="146">
        <f t="shared" si="2155"/>
        <v>0</v>
      </c>
      <c r="BS1397" s="146">
        <f t="shared" si="2156"/>
        <v>0</v>
      </c>
      <c r="BT1397" s="146">
        <f t="shared" si="2157"/>
        <v>2</v>
      </c>
      <c r="BU1397" s="146">
        <f t="shared" si="2158"/>
        <v>2</v>
      </c>
      <c r="BV1397" s="146">
        <f t="shared" si="2159"/>
        <v>2</v>
      </c>
      <c r="BW1397" s="146">
        <f t="shared" si="2160"/>
        <v>2</v>
      </c>
      <c r="BX1397" s="146">
        <f t="shared" si="2161"/>
        <v>2</v>
      </c>
      <c r="BY1397" s="146">
        <f t="shared" si="2162"/>
        <v>2</v>
      </c>
      <c r="BZ1397" s="146">
        <f t="shared" si="2163"/>
        <v>2</v>
      </c>
      <c r="CA1397" s="146">
        <f t="shared" si="2164"/>
        <v>2</v>
      </c>
      <c r="CB1397" s="146">
        <f t="shared" si="2165"/>
        <v>2</v>
      </c>
      <c r="CC1397" s="146">
        <f t="shared" si="2166"/>
        <v>2</v>
      </c>
      <c r="CD1397" s="146">
        <f t="shared" si="2167"/>
        <v>2</v>
      </c>
      <c r="CE1397" s="146">
        <f t="shared" si="2168"/>
        <v>2</v>
      </c>
      <c r="CF1397" s="146">
        <f t="shared" si="2169"/>
        <v>2</v>
      </c>
      <c r="CG1397" s="146">
        <f t="shared" si="2170"/>
        <v>2</v>
      </c>
      <c r="CH1397" s="146">
        <f t="shared" si="2171"/>
        <v>2</v>
      </c>
      <c r="CI1397" s="146">
        <f t="shared" si="2172"/>
        <v>0</v>
      </c>
      <c r="CJ1397" s="146">
        <f t="shared" si="2173"/>
        <v>0</v>
      </c>
      <c r="CK1397" s="146">
        <f t="shared" si="2174"/>
        <v>0</v>
      </c>
      <c r="CL1397" s="146">
        <f t="shared" si="2175"/>
        <v>0</v>
      </c>
      <c r="CM1397" s="146">
        <f t="shared" si="2176"/>
        <v>0</v>
      </c>
      <c r="CN1397" s="146">
        <f t="shared" si="2177"/>
        <v>0</v>
      </c>
      <c r="CO1397" s="146">
        <f t="shared" si="2178"/>
        <v>0</v>
      </c>
      <c r="CP1397" s="146">
        <f t="shared" si="2179"/>
        <v>0</v>
      </c>
      <c r="CQ1397" s="146">
        <f t="shared" si="2180"/>
        <v>0</v>
      </c>
      <c r="CR1397" s="146">
        <f t="shared" si="2181"/>
        <v>0</v>
      </c>
      <c r="CS1397" s="146">
        <f t="shared" si="2182"/>
        <v>0</v>
      </c>
      <c r="CT1397" s="146">
        <f t="shared" si="2183"/>
        <v>0</v>
      </c>
      <c r="CU1397" s="146">
        <f t="shared" si="2184"/>
        <v>0</v>
      </c>
      <c r="CV1397" s="146">
        <f t="shared" si="2185"/>
        <v>0</v>
      </c>
      <c r="CW1397" s="146">
        <f t="shared" si="2186"/>
        <v>0</v>
      </c>
      <c r="CX1397" s="146">
        <f t="shared" si="2187"/>
        <v>0</v>
      </c>
      <c r="CY1397" s="146">
        <f t="shared" si="2188"/>
        <v>0</v>
      </c>
      <c r="CZ1397" s="146">
        <f t="shared" si="2189"/>
        <v>0</v>
      </c>
      <c r="DA1397" s="146">
        <f t="shared" si="2190"/>
        <v>0</v>
      </c>
      <c r="DB1397" s="146">
        <f t="shared" si="2191"/>
        <v>0</v>
      </c>
      <c r="DC1397" s="146">
        <f t="shared" si="2192"/>
        <v>0</v>
      </c>
      <c r="DD1397" s="146">
        <f t="shared" si="2193"/>
        <v>0</v>
      </c>
      <c r="DE1397" s="146">
        <f t="shared" si="2194"/>
        <v>0</v>
      </c>
      <c r="DF1397" s="146">
        <f t="shared" si="2195"/>
        <v>0</v>
      </c>
      <c r="DG1397" s="146">
        <f t="shared" si="2196"/>
        <v>0</v>
      </c>
      <c r="DH1397" s="146">
        <f t="shared" si="2197"/>
        <v>0</v>
      </c>
      <c r="DI1397" s="146">
        <f t="shared" si="2198"/>
        <v>0</v>
      </c>
      <c r="DJ1397" s="146">
        <f t="shared" si="2199"/>
        <v>0</v>
      </c>
      <c r="DK1397" s="146">
        <f t="shared" si="2200"/>
        <v>0</v>
      </c>
      <c r="DL1397" s="146">
        <f t="shared" si="2201"/>
        <v>0</v>
      </c>
      <c r="DM1397" s="146">
        <f t="shared" si="2202"/>
        <v>0</v>
      </c>
      <c r="DN1397" s="65">
        <f t="shared" si="2234"/>
        <v>30</v>
      </c>
      <c r="DO1397" s="57">
        <f t="shared" si="2235"/>
        <v>30</v>
      </c>
      <c r="DP1397" s="57" t="str">
        <f t="shared" si="2236"/>
        <v/>
      </c>
      <c r="DQ1397" s="58" t="str">
        <f t="shared" si="2237"/>
        <v/>
      </c>
      <c r="DR1397" s="1">
        <f t="shared" si="2238"/>
        <v>1</v>
      </c>
      <c r="DS1397" s="168" t="e">
        <f>IF(AND(DR1397=#REF!,BL1397=#REF!),'Tiến độ'!D1397,"")</f>
        <v>#REF!</v>
      </c>
    </row>
    <row r="1398" spans="1:123" ht="11.25" customHeight="1">
      <c r="A1398" s="309"/>
      <c r="B1398" s="312"/>
      <c r="C1398" s="101" t="s">
        <v>1019</v>
      </c>
      <c r="D1398" s="102" t="s">
        <v>11968</v>
      </c>
      <c r="E1398" s="103">
        <v>2</v>
      </c>
      <c r="F1398" s="104">
        <v>30</v>
      </c>
      <c r="G1398" s="105"/>
      <c r="H1398" s="106">
        <f t="shared" si="2232"/>
        <v>1</v>
      </c>
      <c r="I1398" s="107">
        <f t="shared" si="2233"/>
        <v>0</v>
      </c>
      <c r="J1398" s="28" t="s">
        <v>11954</v>
      </c>
      <c r="K1398" s="108"/>
      <c r="L1398" s="109"/>
      <c r="M1398" s="109"/>
      <c r="N1398" s="110"/>
      <c r="O1398" s="108"/>
      <c r="P1398" s="109"/>
      <c r="Q1398" s="109">
        <v>2</v>
      </c>
      <c r="R1398" s="110">
        <v>2</v>
      </c>
      <c r="S1398" s="108">
        <v>2</v>
      </c>
      <c r="T1398" s="109">
        <v>2</v>
      </c>
      <c r="U1398" s="109">
        <v>2</v>
      </c>
      <c r="V1398" s="109">
        <v>2</v>
      </c>
      <c r="W1398" s="110">
        <v>2</v>
      </c>
      <c r="X1398" s="108">
        <v>2</v>
      </c>
      <c r="Y1398" s="109">
        <v>2</v>
      </c>
      <c r="Z1398" s="109">
        <v>2</v>
      </c>
      <c r="AA1398" s="110">
        <v>2</v>
      </c>
      <c r="AB1398" s="108">
        <v>2</v>
      </c>
      <c r="AC1398" s="109">
        <v>2</v>
      </c>
      <c r="AD1398" s="109">
        <v>2</v>
      </c>
      <c r="AE1398" s="110">
        <v>2</v>
      </c>
      <c r="AF1398" s="108" t="s">
        <v>163</v>
      </c>
      <c r="AG1398" s="109" t="s">
        <v>163</v>
      </c>
      <c r="AH1398" s="109" t="s">
        <v>163</v>
      </c>
      <c r="AI1398" s="362"/>
      <c r="AJ1398" s="363"/>
      <c r="AK1398" s="108" t="s">
        <v>163</v>
      </c>
      <c r="AL1398" s="109"/>
      <c r="AM1398" s="109"/>
      <c r="AN1398" s="110"/>
      <c r="AO1398" s="108"/>
      <c r="AP1398" s="109"/>
      <c r="AQ1398" s="109"/>
      <c r="AR1398" s="110"/>
      <c r="AS1398" s="111"/>
      <c r="AT1398" s="109"/>
      <c r="AU1398" s="109"/>
      <c r="AV1398" s="112"/>
      <c r="AW1398" s="108"/>
      <c r="AX1398" s="109"/>
      <c r="AY1398" s="109"/>
      <c r="AZ1398" s="109"/>
      <c r="BA1398" s="110"/>
      <c r="BB1398" s="111"/>
      <c r="BC1398" s="109"/>
      <c r="BD1398" s="109"/>
      <c r="BE1398" s="321"/>
      <c r="BF1398" s="322"/>
      <c r="BG1398" s="322"/>
      <c r="BH1398" s="322"/>
      <c r="BI1398" s="322"/>
      <c r="BJ1398" s="323"/>
      <c r="BK1398" s="48" t="s">
        <v>18</v>
      </c>
      <c r="BL1398" s="48" t="s">
        <v>29</v>
      </c>
      <c r="BN1398" s="146">
        <f t="shared" si="2206"/>
        <v>0</v>
      </c>
      <c r="BO1398" s="146">
        <f t="shared" si="2152"/>
        <v>0</v>
      </c>
      <c r="BP1398" s="146">
        <f t="shared" si="2153"/>
        <v>0</v>
      </c>
      <c r="BQ1398" s="146">
        <f t="shared" si="2154"/>
        <v>0</v>
      </c>
      <c r="BR1398" s="146">
        <f t="shared" si="2155"/>
        <v>0</v>
      </c>
      <c r="BS1398" s="146">
        <f t="shared" si="2156"/>
        <v>0</v>
      </c>
      <c r="BT1398" s="146">
        <f t="shared" si="2157"/>
        <v>2</v>
      </c>
      <c r="BU1398" s="146">
        <f t="shared" si="2158"/>
        <v>2</v>
      </c>
      <c r="BV1398" s="146">
        <f t="shared" si="2159"/>
        <v>2</v>
      </c>
      <c r="BW1398" s="146">
        <f t="shared" si="2160"/>
        <v>2</v>
      </c>
      <c r="BX1398" s="146">
        <f t="shared" si="2161"/>
        <v>2</v>
      </c>
      <c r="BY1398" s="146">
        <f t="shared" si="2162"/>
        <v>2</v>
      </c>
      <c r="BZ1398" s="146">
        <f t="shared" si="2163"/>
        <v>2</v>
      </c>
      <c r="CA1398" s="146">
        <f t="shared" si="2164"/>
        <v>2</v>
      </c>
      <c r="CB1398" s="146">
        <f t="shared" si="2165"/>
        <v>2</v>
      </c>
      <c r="CC1398" s="146">
        <f t="shared" si="2166"/>
        <v>2</v>
      </c>
      <c r="CD1398" s="146">
        <f t="shared" si="2167"/>
        <v>2</v>
      </c>
      <c r="CE1398" s="146">
        <f t="shared" si="2168"/>
        <v>2</v>
      </c>
      <c r="CF1398" s="146">
        <f t="shared" si="2169"/>
        <v>2</v>
      </c>
      <c r="CG1398" s="146">
        <f t="shared" si="2170"/>
        <v>2</v>
      </c>
      <c r="CH1398" s="146">
        <f t="shared" si="2171"/>
        <v>2</v>
      </c>
      <c r="CI1398" s="146">
        <f t="shared" si="2172"/>
        <v>0</v>
      </c>
      <c r="CJ1398" s="146">
        <f t="shared" si="2173"/>
        <v>0</v>
      </c>
      <c r="CK1398" s="146">
        <f t="shared" si="2174"/>
        <v>0</v>
      </c>
      <c r="CL1398" s="146">
        <f t="shared" si="2175"/>
        <v>0</v>
      </c>
      <c r="CM1398" s="146">
        <f t="shared" si="2176"/>
        <v>0</v>
      </c>
      <c r="CN1398" s="146">
        <f t="shared" si="2177"/>
        <v>0</v>
      </c>
      <c r="CO1398" s="146">
        <f t="shared" si="2178"/>
        <v>0</v>
      </c>
      <c r="CP1398" s="146">
        <f t="shared" si="2179"/>
        <v>0</v>
      </c>
      <c r="CQ1398" s="146">
        <f t="shared" si="2180"/>
        <v>0</v>
      </c>
      <c r="CR1398" s="146">
        <f t="shared" si="2181"/>
        <v>0</v>
      </c>
      <c r="CS1398" s="146">
        <f t="shared" si="2182"/>
        <v>0</v>
      </c>
      <c r="CT1398" s="146">
        <f t="shared" si="2183"/>
        <v>0</v>
      </c>
      <c r="CU1398" s="146">
        <f t="shared" si="2184"/>
        <v>0</v>
      </c>
      <c r="CV1398" s="146">
        <f t="shared" si="2185"/>
        <v>0</v>
      </c>
      <c r="CW1398" s="146">
        <f t="shared" si="2186"/>
        <v>0</v>
      </c>
      <c r="CX1398" s="146">
        <f t="shared" si="2187"/>
        <v>0</v>
      </c>
      <c r="CY1398" s="146">
        <f t="shared" si="2188"/>
        <v>0</v>
      </c>
      <c r="CZ1398" s="146">
        <f t="shared" si="2189"/>
        <v>0</v>
      </c>
      <c r="DA1398" s="146">
        <f t="shared" si="2190"/>
        <v>0</v>
      </c>
      <c r="DB1398" s="146">
        <f t="shared" si="2191"/>
        <v>0</v>
      </c>
      <c r="DC1398" s="146">
        <f t="shared" si="2192"/>
        <v>0</v>
      </c>
      <c r="DD1398" s="146">
        <f t="shared" si="2193"/>
        <v>0</v>
      </c>
      <c r="DE1398" s="146">
        <f t="shared" si="2194"/>
        <v>0</v>
      </c>
      <c r="DF1398" s="146">
        <f t="shared" si="2195"/>
        <v>0</v>
      </c>
      <c r="DG1398" s="146">
        <f t="shared" si="2196"/>
        <v>0</v>
      </c>
      <c r="DH1398" s="146">
        <f t="shared" si="2197"/>
        <v>0</v>
      </c>
      <c r="DI1398" s="146">
        <f t="shared" si="2198"/>
        <v>0</v>
      </c>
      <c r="DJ1398" s="146">
        <f t="shared" si="2199"/>
        <v>0</v>
      </c>
      <c r="DK1398" s="146">
        <f t="shared" si="2200"/>
        <v>0</v>
      </c>
      <c r="DL1398" s="146">
        <f t="shared" si="2201"/>
        <v>0</v>
      </c>
      <c r="DM1398" s="146">
        <f t="shared" si="2202"/>
        <v>0</v>
      </c>
      <c r="DN1398" s="65">
        <f t="shared" si="2234"/>
        <v>30</v>
      </c>
      <c r="DO1398" s="57">
        <f t="shared" si="2235"/>
        <v>30</v>
      </c>
      <c r="DP1398" s="57" t="str">
        <f t="shared" si="2236"/>
        <v/>
      </c>
      <c r="DQ1398" s="58" t="str">
        <f t="shared" si="2237"/>
        <v/>
      </c>
      <c r="DR1398" s="1">
        <f t="shared" si="2238"/>
        <v>1</v>
      </c>
      <c r="DS1398" s="168" t="e">
        <f>IF(AND(DR1398=#REF!,BL1398=#REF!),'Tiến độ'!D1398,"")</f>
        <v>#REF!</v>
      </c>
    </row>
    <row r="1399" spans="1:123" ht="11.25" customHeight="1">
      <c r="A1399" s="309"/>
      <c r="B1399" s="312"/>
      <c r="C1399" s="254" t="s">
        <v>11956</v>
      </c>
      <c r="D1399" s="102" t="s">
        <v>11958</v>
      </c>
      <c r="E1399" s="103">
        <v>3</v>
      </c>
      <c r="F1399" s="104">
        <v>45</v>
      </c>
      <c r="G1399" s="105"/>
      <c r="H1399" s="117"/>
      <c r="I1399" s="107"/>
      <c r="J1399" s="28"/>
      <c r="K1399" s="108"/>
      <c r="L1399" s="109"/>
      <c r="M1399" s="109"/>
      <c r="N1399" s="110"/>
      <c r="O1399" s="108"/>
      <c r="P1399" s="109"/>
      <c r="Q1399" s="109"/>
      <c r="R1399" s="110"/>
      <c r="S1399" s="108"/>
      <c r="T1399" s="109"/>
      <c r="U1399" s="109"/>
      <c r="V1399" s="109"/>
      <c r="W1399" s="110"/>
      <c r="X1399" s="108"/>
      <c r="Y1399" s="109"/>
      <c r="Z1399" s="109"/>
      <c r="AA1399" s="110"/>
      <c r="AB1399" s="108"/>
      <c r="AC1399" s="109"/>
      <c r="AD1399" s="109"/>
      <c r="AE1399" s="110"/>
      <c r="AF1399" s="108"/>
      <c r="AG1399" s="109"/>
      <c r="AH1399" s="109"/>
      <c r="AI1399" s="362"/>
      <c r="AJ1399" s="363"/>
      <c r="AK1399" s="108"/>
      <c r="AL1399" s="109">
        <v>3</v>
      </c>
      <c r="AM1399" s="109">
        <v>3</v>
      </c>
      <c r="AN1399" s="110">
        <v>3</v>
      </c>
      <c r="AO1399" s="108">
        <v>3</v>
      </c>
      <c r="AP1399" s="109">
        <v>3</v>
      </c>
      <c r="AQ1399" s="109">
        <v>3</v>
      </c>
      <c r="AR1399" s="110">
        <v>3</v>
      </c>
      <c r="AS1399" s="111">
        <v>3</v>
      </c>
      <c r="AT1399" s="109">
        <v>3</v>
      </c>
      <c r="AU1399" s="109">
        <v>3</v>
      </c>
      <c r="AV1399" s="112">
        <v>3</v>
      </c>
      <c r="AW1399" s="108">
        <v>3</v>
      </c>
      <c r="AX1399" s="109">
        <v>3</v>
      </c>
      <c r="AY1399" s="109">
        <v>3</v>
      </c>
      <c r="AZ1399" s="109">
        <v>3</v>
      </c>
      <c r="BA1399" s="110"/>
      <c r="BB1399" s="111"/>
      <c r="BC1399" s="109"/>
      <c r="BD1399" s="109"/>
      <c r="BE1399" s="321"/>
      <c r="BF1399" s="322"/>
      <c r="BG1399" s="322"/>
      <c r="BH1399" s="322"/>
      <c r="BI1399" s="322"/>
      <c r="BJ1399" s="323"/>
      <c r="BK1399" s="48"/>
      <c r="BL1399" s="48"/>
      <c r="BN1399" s="146">
        <f t="shared" si="2206"/>
        <v>0</v>
      </c>
      <c r="BO1399" s="146">
        <f t="shared" si="2152"/>
        <v>0</v>
      </c>
      <c r="BP1399" s="146">
        <f t="shared" si="2153"/>
        <v>0</v>
      </c>
      <c r="BQ1399" s="146">
        <f t="shared" si="2154"/>
        <v>0</v>
      </c>
      <c r="BR1399" s="146">
        <f t="shared" si="2155"/>
        <v>0</v>
      </c>
      <c r="BS1399" s="146">
        <f t="shared" si="2156"/>
        <v>0</v>
      </c>
      <c r="BT1399" s="146">
        <f t="shared" si="2157"/>
        <v>0</v>
      </c>
      <c r="BU1399" s="146">
        <f t="shared" si="2158"/>
        <v>0</v>
      </c>
      <c r="BV1399" s="146">
        <f t="shared" si="2159"/>
        <v>0</v>
      </c>
      <c r="BW1399" s="146">
        <f t="shared" si="2160"/>
        <v>0</v>
      </c>
      <c r="BX1399" s="146">
        <f t="shared" si="2161"/>
        <v>0</v>
      </c>
      <c r="BY1399" s="146">
        <f t="shared" si="2162"/>
        <v>0</v>
      </c>
      <c r="BZ1399" s="146">
        <f t="shared" si="2163"/>
        <v>0</v>
      </c>
      <c r="CA1399" s="146">
        <f t="shared" si="2164"/>
        <v>0</v>
      </c>
      <c r="CB1399" s="146">
        <f t="shared" si="2165"/>
        <v>0</v>
      </c>
      <c r="CC1399" s="146">
        <f t="shared" si="2166"/>
        <v>0</v>
      </c>
      <c r="CD1399" s="146">
        <f t="shared" si="2167"/>
        <v>0</v>
      </c>
      <c r="CE1399" s="146">
        <f t="shared" si="2168"/>
        <v>0</v>
      </c>
      <c r="CF1399" s="146">
        <f t="shared" si="2169"/>
        <v>0</v>
      </c>
      <c r="CG1399" s="146">
        <f t="shared" si="2170"/>
        <v>0</v>
      </c>
      <c r="CH1399" s="146">
        <f t="shared" si="2171"/>
        <v>0</v>
      </c>
      <c r="CI1399" s="146">
        <f t="shared" si="2172"/>
        <v>0</v>
      </c>
      <c r="CJ1399" s="146">
        <f t="shared" si="2173"/>
        <v>0</v>
      </c>
      <c r="CK1399" s="146">
        <f t="shared" si="2174"/>
        <v>0</v>
      </c>
      <c r="CL1399" s="146">
        <f t="shared" si="2175"/>
        <v>0</v>
      </c>
      <c r="CM1399" s="146">
        <f t="shared" si="2176"/>
        <v>0</v>
      </c>
      <c r="CN1399" s="146">
        <f t="shared" si="2177"/>
        <v>0</v>
      </c>
      <c r="CO1399" s="146">
        <f t="shared" si="2178"/>
        <v>0</v>
      </c>
      <c r="CP1399" s="146">
        <f t="shared" si="2179"/>
        <v>0</v>
      </c>
      <c r="CQ1399" s="146">
        <f t="shared" si="2180"/>
        <v>0</v>
      </c>
      <c r="CR1399" s="146">
        <f t="shared" si="2181"/>
        <v>0</v>
      </c>
      <c r="CS1399" s="146">
        <f t="shared" si="2182"/>
        <v>0</v>
      </c>
      <c r="CT1399" s="146">
        <f t="shared" si="2183"/>
        <v>0</v>
      </c>
      <c r="CU1399" s="146">
        <f t="shared" si="2184"/>
        <v>0</v>
      </c>
      <c r="CV1399" s="146">
        <f t="shared" si="2185"/>
        <v>0</v>
      </c>
      <c r="CW1399" s="146">
        <f t="shared" si="2186"/>
        <v>0</v>
      </c>
      <c r="CX1399" s="146">
        <f t="shared" si="2187"/>
        <v>0</v>
      </c>
      <c r="CY1399" s="146">
        <f t="shared" si="2188"/>
        <v>0</v>
      </c>
      <c r="CZ1399" s="146">
        <f t="shared" si="2189"/>
        <v>0</v>
      </c>
      <c r="DA1399" s="146">
        <f t="shared" si="2190"/>
        <v>0</v>
      </c>
      <c r="DB1399" s="146">
        <f t="shared" si="2191"/>
        <v>0</v>
      </c>
      <c r="DC1399" s="146">
        <f t="shared" si="2192"/>
        <v>0</v>
      </c>
      <c r="DD1399" s="146">
        <f t="shared" si="2193"/>
        <v>0</v>
      </c>
      <c r="DE1399" s="146">
        <f t="shared" si="2194"/>
        <v>0</v>
      </c>
      <c r="DF1399" s="146">
        <f t="shared" si="2195"/>
        <v>0</v>
      </c>
      <c r="DG1399" s="146">
        <f t="shared" si="2196"/>
        <v>0</v>
      </c>
      <c r="DH1399" s="146">
        <f t="shared" si="2197"/>
        <v>0</v>
      </c>
      <c r="DI1399" s="146">
        <f t="shared" si="2198"/>
        <v>0</v>
      </c>
      <c r="DJ1399" s="146">
        <f t="shared" si="2199"/>
        <v>0</v>
      </c>
      <c r="DK1399" s="146">
        <f t="shared" si="2200"/>
        <v>0</v>
      </c>
      <c r="DL1399" s="146">
        <f t="shared" si="2201"/>
        <v>0</v>
      </c>
      <c r="DM1399" s="146">
        <f t="shared" si="2202"/>
        <v>0</v>
      </c>
      <c r="DN1399" s="65"/>
      <c r="DO1399" s="57"/>
      <c r="DP1399" s="57"/>
      <c r="DQ1399" s="58"/>
      <c r="DS1399" s="168" t="e">
        <f>IF(AND(DR1399=#REF!,BL1399=#REF!),'Tiến độ'!D1399,"")</f>
        <v>#REF!</v>
      </c>
    </row>
    <row r="1400" spans="1:123" ht="11.25" customHeight="1">
      <c r="A1400" s="309"/>
      <c r="B1400" s="312"/>
      <c r="C1400" s="254" t="s">
        <v>11957</v>
      </c>
      <c r="D1400" s="102" t="s">
        <v>11959</v>
      </c>
      <c r="E1400" s="103">
        <v>2</v>
      </c>
      <c r="F1400" s="104">
        <v>30</v>
      </c>
      <c r="G1400" s="105"/>
      <c r="H1400" s="117"/>
      <c r="I1400" s="107"/>
      <c r="J1400" s="28"/>
      <c r="K1400" s="108"/>
      <c r="L1400" s="109"/>
      <c r="M1400" s="109"/>
      <c r="N1400" s="110"/>
      <c r="O1400" s="108"/>
      <c r="P1400" s="109"/>
      <c r="Q1400" s="109"/>
      <c r="R1400" s="110"/>
      <c r="S1400" s="108"/>
      <c r="T1400" s="109"/>
      <c r="U1400" s="109"/>
      <c r="V1400" s="109"/>
      <c r="W1400" s="110"/>
      <c r="X1400" s="108"/>
      <c r="Y1400" s="109"/>
      <c r="Z1400" s="109"/>
      <c r="AA1400" s="110"/>
      <c r="AB1400" s="108"/>
      <c r="AC1400" s="109"/>
      <c r="AD1400" s="109"/>
      <c r="AE1400" s="110"/>
      <c r="AF1400" s="108"/>
      <c r="AG1400" s="109"/>
      <c r="AH1400" s="109"/>
      <c r="AI1400" s="362"/>
      <c r="AJ1400" s="363"/>
      <c r="AK1400" s="108"/>
      <c r="AL1400" s="109">
        <v>2</v>
      </c>
      <c r="AM1400" s="109">
        <v>2</v>
      </c>
      <c r="AN1400" s="110">
        <v>2</v>
      </c>
      <c r="AO1400" s="108">
        <v>2</v>
      </c>
      <c r="AP1400" s="109">
        <v>2</v>
      </c>
      <c r="AQ1400" s="109">
        <v>2</v>
      </c>
      <c r="AR1400" s="110">
        <v>2</v>
      </c>
      <c r="AS1400" s="111">
        <v>2</v>
      </c>
      <c r="AT1400" s="109">
        <v>2</v>
      </c>
      <c r="AU1400" s="109">
        <v>2</v>
      </c>
      <c r="AV1400" s="112">
        <v>2</v>
      </c>
      <c r="AW1400" s="108">
        <v>2</v>
      </c>
      <c r="AX1400" s="109">
        <v>2</v>
      </c>
      <c r="AY1400" s="109">
        <v>2</v>
      </c>
      <c r="AZ1400" s="109">
        <v>2</v>
      </c>
      <c r="BA1400" s="110"/>
      <c r="BB1400" s="111"/>
      <c r="BC1400" s="109"/>
      <c r="BD1400" s="109"/>
      <c r="BE1400" s="321"/>
      <c r="BF1400" s="322"/>
      <c r="BG1400" s="322"/>
      <c r="BH1400" s="322"/>
      <c r="BI1400" s="322"/>
      <c r="BJ1400" s="323"/>
      <c r="BK1400" s="48"/>
      <c r="BL1400" s="48"/>
      <c r="BN1400" s="146">
        <f t="shared" si="2206"/>
        <v>0</v>
      </c>
      <c r="BO1400" s="146">
        <f t="shared" si="2152"/>
        <v>0</v>
      </c>
      <c r="BP1400" s="146">
        <f t="shared" si="2153"/>
        <v>0</v>
      </c>
      <c r="BQ1400" s="146">
        <f t="shared" si="2154"/>
        <v>0</v>
      </c>
      <c r="BR1400" s="146">
        <f t="shared" si="2155"/>
        <v>0</v>
      </c>
      <c r="BS1400" s="146">
        <f t="shared" si="2156"/>
        <v>0</v>
      </c>
      <c r="BT1400" s="146">
        <f t="shared" si="2157"/>
        <v>0</v>
      </c>
      <c r="BU1400" s="146">
        <f t="shared" si="2158"/>
        <v>0</v>
      </c>
      <c r="BV1400" s="146">
        <f t="shared" si="2159"/>
        <v>0</v>
      </c>
      <c r="BW1400" s="146">
        <f t="shared" si="2160"/>
        <v>0</v>
      </c>
      <c r="BX1400" s="146">
        <f t="shared" si="2161"/>
        <v>0</v>
      </c>
      <c r="BY1400" s="146">
        <f t="shared" si="2162"/>
        <v>0</v>
      </c>
      <c r="BZ1400" s="146">
        <f t="shared" si="2163"/>
        <v>0</v>
      </c>
      <c r="CA1400" s="146">
        <f t="shared" si="2164"/>
        <v>0</v>
      </c>
      <c r="CB1400" s="146">
        <f t="shared" si="2165"/>
        <v>0</v>
      </c>
      <c r="CC1400" s="146">
        <f t="shared" si="2166"/>
        <v>0</v>
      </c>
      <c r="CD1400" s="146">
        <f t="shared" si="2167"/>
        <v>0</v>
      </c>
      <c r="CE1400" s="146">
        <f t="shared" si="2168"/>
        <v>0</v>
      </c>
      <c r="CF1400" s="146">
        <f t="shared" si="2169"/>
        <v>0</v>
      </c>
      <c r="CG1400" s="146">
        <f t="shared" si="2170"/>
        <v>0</v>
      </c>
      <c r="CH1400" s="146">
        <f t="shared" si="2171"/>
        <v>0</v>
      </c>
      <c r="CI1400" s="146">
        <f t="shared" si="2172"/>
        <v>0</v>
      </c>
      <c r="CJ1400" s="146">
        <f t="shared" si="2173"/>
        <v>0</v>
      </c>
      <c r="CK1400" s="146">
        <f t="shared" si="2174"/>
        <v>0</v>
      </c>
      <c r="CL1400" s="146">
        <f t="shared" si="2175"/>
        <v>0</v>
      </c>
      <c r="CM1400" s="146">
        <f t="shared" si="2176"/>
        <v>0</v>
      </c>
      <c r="CN1400" s="146">
        <f t="shared" si="2177"/>
        <v>0</v>
      </c>
      <c r="CO1400" s="146">
        <f t="shared" si="2178"/>
        <v>0</v>
      </c>
      <c r="CP1400" s="146">
        <f t="shared" si="2179"/>
        <v>0</v>
      </c>
      <c r="CQ1400" s="146">
        <f t="shared" si="2180"/>
        <v>0</v>
      </c>
      <c r="CR1400" s="146">
        <f t="shared" si="2181"/>
        <v>0</v>
      </c>
      <c r="CS1400" s="146">
        <f t="shared" si="2182"/>
        <v>0</v>
      </c>
      <c r="CT1400" s="146">
        <f t="shared" si="2183"/>
        <v>0</v>
      </c>
      <c r="CU1400" s="146">
        <f t="shared" si="2184"/>
        <v>0</v>
      </c>
      <c r="CV1400" s="146">
        <f t="shared" si="2185"/>
        <v>0</v>
      </c>
      <c r="CW1400" s="146">
        <f t="shared" si="2186"/>
        <v>0</v>
      </c>
      <c r="CX1400" s="146">
        <f t="shared" si="2187"/>
        <v>0</v>
      </c>
      <c r="CY1400" s="146">
        <f t="shared" si="2188"/>
        <v>0</v>
      </c>
      <c r="CZ1400" s="146">
        <f t="shared" si="2189"/>
        <v>0</v>
      </c>
      <c r="DA1400" s="146">
        <f t="shared" si="2190"/>
        <v>0</v>
      </c>
      <c r="DB1400" s="146">
        <f t="shared" si="2191"/>
        <v>0</v>
      </c>
      <c r="DC1400" s="146">
        <f t="shared" si="2192"/>
        <v>0</v>
      </c>
      <c r="DD1400" s="146">
        <f t="shared" si="2193"/>
        <v>0</v>
      </c>
      <c r="DE1400" s="146">
        <f t="shared" si="2194"/>
        <v>0</v>
      </c>
      <c r="DF1400" s="146">
        <f t="shared" si="2195"/>
        <v>0</v>
      </c>
      <c r="DG1400" s="146">
        <f t="shared" si="2196"/>
        <v>0</v>
      </c>
      <c r="DH1400" s="146">
        <f t="shared" si="2197"/>
        <v>0</v>
      </c>
      <c r="DI1400" s="146">
        <f t="shared" si="2198"/>
        <v>0</v>
      </c>
      <c r="DJ1400" s="146">
        <f t="shared" si="2199"/>
        <v>0</v>
      </c>
      <c r="DK1400" s="146">
        <f t="shared" si="2200"/>
        <v>0</v>
      </c>
      <c r="DL1400" s="146">
        <f t="shared" si="2201"/>
        <v>0</v>
      </c>
      <c r="DM1400" s="146">
        <f t="shared" si="2202"/>
        <v>0</v>
      </c>
      <c r="DN1400" s="65"/>
      <c r="DO1400" s="57"/>
      <c r="DP1400" s="57"/>
      <c r="DQ1400" s="58"/>
      <c r="DS1400" s="168" t="e">
        <f>IF(AND(DR1400=#REF!,BL1400=#REF!),'Tiến độ'!D1400,"")</f>
        <v>#REF!</v>
      </c>
    </row>
    <row r="1401" spans="1:123" ht="11.25" customHeight="1">
      <c r="A1401" s="309"/>
      <c r="B1401" s="312"/>
      <c r="C1401" s="254" t="s">
        <v>11961</v>
      </c>
      <c r="D1401" s="102" t="s">
        <v>11960</v>
      </c>
      <c r="E1401" s="103">
        <v>3</v>
      </c>
      <c r="F1401" s="104">
        <v>15</v>
      </c>
      <c r="G1401" s="105">
        <v>60</v>
      </c>
      <c r="H1401" s="117"/>
      <c r="I1401" s="107"/>
      <c r="J1401" s="28"/>
      <c r="K1401" s="108"/>
      <c r="L1401" s="109"/>
      <c r="M1401" s="109"/>
      <c r="N1401" s="110"/>
      <c r="O1401" s="108"/>
      <c r="P1401" s="109"/>
      <c r="Q1401" s="109"/>
      <c r="R1401" s="110"/>
      <c r="S1401" s="108"/>
      <c r="T1401" s="109"/>
      <c r="U1401" s="109"/>
      <c r="V1401" s="109"/>
      <c r="W1401" s="110"/>
      <c r="X1401" s="108"/>
      <c r="Y1401" s="109"/>
      <c r="Z1401" s="109"/>
      <c r="AA1401" s="110"/>
      <c r="AB1401" s="108"/>
      <c r="AC1401" s="109"/>
      <c r="AD1401" s="109"/>
      <c r="AE1401" s="110"/>
      <c r="AF1401" s="108"/>
      <c r="AG1401" s="109"/>
      <c r="AH1401" s="109"/>
      <c r="AI1401" s="362"/>
      <c r="AJ1401" s="363"/>
      <c r="AK1401" s="108"/>
      <c r="AL1401" s="109">
        <v>5</v>
      </c>
      <c r="AM1401" s="109">
        <v>5</v>
      </c>
      <c r="AN1401" s="110">
        <v>5</v>
      </c>
      <c r="AO1401" s="108">
        <v>5</v>
      </c>
      <c r="AP1401" s="109">
        <v>5</v>
      </c>
      <c r="AQ1401" s="109">
        <v>5</v>
      </c>
      <c r="AR1401" s="110">
        <v>5</v>
      </c>
      <c r="AS1401" s="111">
        <v>5</v>
      </c>
      <c r="AT1401" s="109">
        <v>5</v>
      </c>
      <c r="AU1401" s="109">
        <v>5</v>
      </c>
      <c r="AV1401" s="112">
        <v>5</v>
      </c>
      <c r="AW1401" s="108">
        <v>5</v>
      </c>
      <c r="AX1401" s="109">
        <v>5</v>
      </c>
      <c r="AY1401" s="109">
        <v>5</v>
      </c>
      <c r="AZ1401" s="109">
        <v>5</v>
      </c>
      <c r="BA1401" s="110"/>
      <c r="BB1401" s="111"/>
      <c r="BC1401" s="109"/>
      <c r="BD1401" s="109"/>
      <c r="BE1401" s="321"/>
      <c r="BF1401" s="322"/>
      <c r="BG1401" s="322"/>
      <c r="BH1401" s="322"/>
      <c r="BI1401" s="322"/>
      <c r="BJ1401" s="323"/>
      <c r="BK1401" s="48"/>
      <c r="BL1401" s="48"/>
      <c r="BN1401" s="146">
        <f t="shared" si="2206"/>
        <v>0</v>
      </c>
      <c r="BO1401" s="146">
        <f t="shared" si="2152"/>
        <v>0</v>
      </c>
      <c r="BP1401" s="146">
        <f t="shared" si="2153"/>
        <v>0</v>
      </c>
      <c r="BQ1401" s="146">
        <f t="shared" si="2154"/>
        <v>0</v>
      </c>
      <c r="BR1401" s="146">
        <f t="shared" si="2155"/>
        <v>0</v>
      </c>
      <c r="BS1401" s="146">
        <f t="shared" si="2156"/>
        <v>0</v>
      </c>
      <c r="BT1401" s="146">
        <f t="shared" si="2157"/>
        <v>0</v>
      </c>
      <c r="BU1401" s="146">
        <f t="shared" si="2158"/>
        <v>0</v>
      </c>
      <c r="BV1401" s="146">
        <f t="shared" si="2159"/>
        <v>0</v>
      </c>
      <c r="BW1401" s="146">
        <f t="shared" si="2160"/>
        <v>0</v>
      </c>
      <c r="BX1401" s="146">
        <f t="shared" si="2161"/>
        <v>0</v>
      </c>
      <c r="BY1401" s="146">
        <f t="shared" si="2162"/>
        <v>0</v>
      </c>
      <c r="BZ1401" s="146">
        <f t="shared" si="2163"/>
        <v>0</v>
      </c>
      <c r="CA1401" s="146">
        <f t="shared" si="2164"/>
        <v>0</v>
      </c>
      <c r="CB1401" s="146">
        <f t="shared" si="2165"/>
        <v>0</v>
      </c>
      <c r="CC1401" s="146">
        <f t="shared" si="2166"/>
        <v>0</v>
      </c>
      <c r="CD1401" s="146">
        <f t="shared" si="2167"/>
        <v>0</v>
      </c>
      <c r="CE1401" s="146">
        <f t="shared" si="2168"/>
        <v>0</v>
      </c>
      <c r="CF1401" s="146">
        <f t="shared" si="2169"/>
        <v>0</v>
      </c>
      <c r="CG1401" s="146">
        <f t="shared" si="2170"/>
        <v>0</v>
      </c>
      <c r="CH1401" s="146">
        <f t="shared" si="2171"/>
        <v>0</v>
      </c>
      <c r="CI1401" s="146">
        <f t="shared" si="2172"/>
        <v>0</v>
      </c>
      <c r="CJ1401" s="146">
        <f t="shared" si="2173"/>
        <v>0</v>
      </c>
      <c r="CK1401" s="146">
        <f t="shared" si="2174"/>
        <v>0</v>
      </c>
      <c r="CL1401" s="146">
        <f t="shared" si="2175"/>
        <v>0</v>
      </c>
      <c r="CM1401" s="146">
        <f t="shared" si="2176"/>
        <v>0</v>
      </c>
      <c r="CN1401" s="146">
        <f t="shared" si="2177"/>
        <v>0</v>
      </c>
      <c r="CO1401" s="146">
        <f t="shared" si="2178"/>
        <v>0</v>
      </c>
      <c r="CP1401" s="146">
        <f t="shared" si="2179"/>
        <v>0</v>
      </c>
      <c r="CQ1401" s="146">
        <f t="shared" si="2180"/>
        <v>0</v>
      </c>
      <c r="CR1401" s="146">
        <f t="shared" si="2181"/>
        <v>0</v>
      </c>
      <c r="CS1401" s="146">
        <f t="shared" si="2182"/>
        <v>0</v>
      </c>
      <c r="CT1401" s="146">
        <f t="shared" si="2183"/>
        <v>0</v>
      </c>
      <c r="CU1401" s="146">
        <f t="shared" si="2184"/>
        <v>0</v>
      </c>
      <c r="CV1401" s="146">
        <f t="shared" si="2185"/>
        <v>0</v>
      </c>
      <c r="CW1401" s="146">
        <f t="shared" si="2186"/>
        <v>0</v>
      </c>
      <c r="CX1401" s="146">
        <f t="shared" si="2187"/>
        <v>0</v>
      </c>
      <c r="CY1401" s="146">
        <f t="shared" si="2188"/>
        <v>0</v>
      </c>
      <c r="CZ1401" s="146">
        <f t="shared" si="2189"/>
        <v>0</v>
      </c>
      <c r="DA1401" s="146">
        <f t="shared" si="2190"/>
        <v>0</v>
      </c>
      <c r="DB1401" s="146">
        <f t="shared" si="2191"/>
        <v>0</v>
      </c>
      <c r="DC1401" s="146">
        <f t="shared" si="2192"/>
        <v>0</v>
      </c>
      <c r="DD1401" s="146">
        <f t="shared" si="2193"/>
        <v>0</v>
      </c>
      <c r="DE1401" s="146">
        <f t="shared" si="2194"/>
        <v>0</v>
      </c>
      <c r="DF1401" s="146">
        <f t="shared" si="2195"/>
        <v>0</v>
      </c>
      <c r="DG1401" s="146">
        <f t="shared" si="2196"/>
        <v>0</v>
      </c>
      <c r="DH1401" s="146">
        <f t="shared" si="2197"/>
        <v>0</v>
      </c>
      <c r="DI1401" s="146">
        <f t="shared" si="2198"/>
        <v>0</v>
      </c>
      <c r="DJ1401" s="146">
        <f t="shared" si="2199"/>
        <v>0</v>
      </c>
      <c r="DK1401" s="146">
        <f t="shared" si="2200"/>
        <v>0</v>
      </c>
      <c r="DL1401" s="146">
        <f t="shared" si="2201"/>
        <v>0</v>
      </c>
      <c r="DM1401" s="146">
        <f t="shared" si="2202"/>
        <v>0</v>
      </c>
      <c r="DN1401" s="65"/>
      <c r="DO1401" s="57"/>
      <c r="DP1401" s="57"/>
      <c r="DQ1401" s="58"/>
      <c r="DS1401" s="168" t="e">
        <f>IF(AND(DR1401=#REF!,BL1401=#REF!),'Tiến độ'!D1401,"")</f>
        <v>#REF!</v>
      </c>
    </row>
    <row r="1402" spans="1:123" ht="11.25" customHeight="1">
      <c r="A1402" s="309"/>
      <c r="B1402" s="312"/>
      <c r="C1402" s="254" t="s">
        <v>11964</v>
      </c>
      <c r="D1402" s="102" t="s">
        <v>11962</v>
      </c>
      <c r="E1402" s="103">
        <v>2</v>
      </c>
      <c r="F1402" s="104"/>
      <c r="G1402" s="105">
        <v>60</v>
      </c>
      <c r="H1402" s="117"/>
      <c r="I1402" s="107"/>
      <c r="J1402" s="28"/>
      <c r="K1402" s="108"/>
      <c r="L1402" s="109"/>
      <c r="M1402" s="109"/>
      <c r="N1402" s="110"/>
      <c r="O1402" s="108"/>
      <c r="P1402" s="109"/>
      <c r="Q1402" s="109"/>
      <c r="R1402" s="110"/>
      <c r="S1402" s="108"/>
      <c r="T1402" s="109"/>
      <c r="U1402" s="109"/>
      <c r="V1402" s="109"/>
      <c r="W1402" s="110"/>
      <c r="X1402" s="108"/>
      <c r="Y1402" s="109"/>
      <c r="Z1402" s="109"/>
      <c r="AA1402" s="110"/>
      <c r="AB1402" s="108"/>
      <c r="AC1402" s="109"/>
      <c r="AD1402" s="109"/>
      <c r="AE1402" s="110"/>
      <c r="AF1402" s="108"/>
      <c r="AG1402" s="109"/>
      <c r="AH1402" s="109"/>
      <c r="AI1402" s="362"/>
      <c r="AJ1402" s="363"/>
      <c r="AK1402" s="108"/>
      <c r="AL1402" s="109">
        <v>4</v>
      </c>
      <c r="AM1402" s="109">
        <v>4</v>
      </c>
      <c r="AN1402" s="110">
        <v>4</v>
      </c>
      <c r="AO1402" s="108">
        <v>4</v>
      </c>
      <c r="AP1402" s="109">
        <v>4</v>
      </c>
      <c r="AQ1402" s="109">
        <v>4</v>
      </c>
      <c r="AR1402" s="110">
        <v>4</v>
      </c>
      <c r="AS1402" s="111">
        <v>4</v>
      </c>
      <c r="AT1402" s="109">
        <v>4</v>
      </c>
      <c r="AU1402" s="109">
        <v>4</v>
      </c>
      <c r="AV1402" s="112">
        <v>4</v>
      </c>
      <c r="AW1402" s="108">
        <v>4</v>
      </c>
      <c r="AX1402" s="109">
        <v>4</v>
      </c>
      <c r="AY1402" s="109">
        <v>4</v>
      </c>
      <c r="AZ1402" s="109">
        <v>4</v>
      </c>
      <c r="BA1402" s="110"/>
      <c r="BB1402" s="111"/>
      <c r="BC1402" s="109"/>
      <c r="BD1402" s="109"/>
      <c r="BE1402" s="321"/>
      <c r="BF1402" s="322"/>
      <c r="BG1402" s="322"/>
      <c r="BH1402" s="322"/>
      <c r="BI1402" s="322"/>
      <c r="BJ1402" s="323"/>
      <c r="BK1402" s="48"/>
      <c r="BL1402" s="48"/>
      <c r="BN1402" s="146">
        <f t="shared" si="2206"/>
        <v>0</v>
      </c>
      <c r="BO1402" s="146">
        <f t="shared" si="2152"/>
        <v>0</v>
      </c>
      <c r="BP1402" s="146">
        <f t="shared" si="2153"/>
        <v>0</v>
      </c>
      <c r="BQ1402" s="146">
        <f t="shared" si="2154"/>
        <v>0</v>
      </c>
      <c r="BR1402" s="146">
        <f t="shared" si="2155"/>
        <v>0</v>
      </c>
      <c r="BS1402" s="146">
        <f t="shared" si="2156"/>
        <v>0</v>
      </c>
      <c r="BT1402" s="146">
        <f t="shared" si="2157"/>
        <v>0</v>
      </c>
      <c r="BU1402" s="146">
        <f t="shared" si="2158"/>
        <v>0</v>
      </c>
      <c r="BV1402" s="146">
        <f t="shared" si="2159"/>
        <v>0</v>
      </c>
      <c r="BW1402" s="146">
        <f t="shared" si="2160"/>
        <v>0</v>
      </c>
      <c r="BX1402" s="146">
        <f t="shared" si="2161"/>
        <v>0</v>
      </c>
      <c r="BY1402" s="146">
        <f t="shared" si="2162"/>
        <v>0</v>
      </c>
      <c r="BZ1402" s="146">
        <f t="shared" si="2163"/>
        <v>0</v>
      </c>
      <c r="CA1402" s="146">
        <f t="shared" si="2164"/>
        <v>0</v>
      </c>
      <c r="CB1402" s="146">
        <f t="shared" si="2165"/>
        <v>0</v>
      </c>
      <c r="CC1402" s="146">
        <f t="shared" si="2166"/>
        <v>0</v>
      </c>
      <c r="CD1402" s="146">
        <f t="shared" si="2167"/>
        <v>0</v>
      </c>
      <c r="CE1402" s="146">
        <f t="shared" si="2168"/>
        <v>0</v>
      </c>
      <c r="CF1402" s="146">
        <f t="shared" si="2169"/>
        <v>0</v>
      </c>
      <c r="CG1402" s="146">
        <f t="shared" si="2170"/>
        <v>0</v>
      </c>
      <c r="CH1402" s="146">
        <f t="shared" si="2171"/>
        <v>0</v>
      </c>
      <c r="CI1402" s="146">
        <f t="shared" si="2172"/>
        <v>0</v>
      </c>
      <c r="CJ1402" s="146">
        <f t="shared" si="2173"/>
        <v>0</v>
      </c>
      <c r="CK1402" s="146">
        <f t="shared" si="2174"/>
        <v>0</v>
      </c>
      <c r="CL1402" s="146">
        <f t="shared" si="2175"/>
        <v>0</v>
      </c>
      <c r="CM1402" s="146">
        <f t="shared" si="2176"/>
        <v>0</v>
      </c>
      <c r="CN1402" s="146">
        <f t="shared" si="2177"/>
        <v>0</v>
      </c>
      <c r="CO1402" s="146">
        <f t="shared" si="2178"/>
        <v>0</v>
      </c>
      <c r="CP1402" s="146">
        <f t="shared" si="2179"/>
        <v>0</v>
      </c>
      <c r="CQ1402" s="146">
        <f t="shared" si="2180"/>
        <v>0</v>
      </c>
      <c r="CR1402" s="146">
        <f t="shared" si="2181"/>
        <v>0</v>
      </c>
      <c r="CS1402" s="146">
        <f t="shared" si="2182"/>
        <v>0</v>
      </c>
      <c r="CT1402" s="146">
        <f t="shared" si="2183"/>
        <v>0</v>
      </c>
      <c r="CU1402" s="146">
        <f t="shared" si="2184"/>
        <v>0</v>
      </c>
      <c r="CV1402" s="146">
        <f t="shared" si="2185"/>
        <v>0</v>
      </c>
      <c r="CW1402" s="146">
        <f t="shared" si="2186"/>
        <v>0</v>
      </c>
      <c r="CX1402" s="146">
        <f t="shared" si="2187"/>
        <v>0</v>
      </c>
      <c r="CY1402" s="146">
        <f t="shared" si="2188"/>
        <v>0</v>
      </c>
      <c r="CZ1402" s="146">
        <f t="shared" si="2189"/>
        <v>0</v>
      </c>
      <c r="DA1402" s="146">
        <f t="shared" si="2190"/>
        <v>0</v>
      </c>
      <c r="DB1402" s="146">
        <f t="shared" si="2191"/>
        <v>0</v>
      </c>
      <c r="DC1402" s="146">
        <f t="shared" si="2192"/>
        <v>0</v>
      </c>
      <c r="DD1402" s="146">
        <f t="shared" si="2193"/>
        <v>0</v>
      </c>
      <c r="DE1402" s="146">
        <f t="shared" si="2194"/>
        <v>0</v>
      </c>
      <c r="DF1402" s="146">
        <f t="shared" si="2195"/>
        <v>0</v>
      </c>
      <c r="DG1402" s="146">
        <f t="shared" si="2196"/>
        <v>0</v>
      </c>
      <c r="DH1402" s="146">
        <f t="shared" si="2197"/>
        <v>0</v>
      </c>
      <c r="DI1402" s="146">
        <f t="shared" si="2198"/>
        <v>0</v>
      </c>
      <c r="DJ1402" s="146">
        <f t="shared" si="2199"/>
        <v>0</v>
      </c>
      <c r="DK1402" s="146">
        <f t="shared" si="2200"/>
        <v>0</v>
      </c>
      <c r="DL1402" s="146">
        <f t="shared" si="2201"/>
        <v>0</v>
      </c>
      <c r="DM1402" s="146">
        <f t="shared" si="2202"/>
        <v>0</v>
      </c>
      <c r="DN1402" s="65"/>
      <c r="DO1402" s="57"/>
      <c r="DP1402" s="57"/>
      <c r="DQ1402" s="58"/>
      <c r="DS1402" s="168" t="e">
        <f>IF(AND(DR1402=#REF!,BL1402=#REF!),'Tiến độ'!D1402,"")</f>
        <v>#REF!</v>
      </c>
    </row>
    <row r="1403" spans="1:123" ht="11.25" customHeight="1">
      <c r="A1403" s="309" t="str">
        <f>IF(B1403="","",MAX($A$7:A1397)+1)</f>
        <v/>
      </c>
      <c r="B1403" s="312"/>
      <c r="C1403" s="254" t="s">
        <v>11963</v>
      </c>
      <c r="D1403" s="102" t="s">
        <v>11965</v>
      </c>
      <c r="E1403" s="103">
        <v>2</v>
      </c>
      <c r="F1403" s="104"/>
      <c r="G1403" s="105">
        <v>60</v>
      </c>
      <c r="H1403" s="117"/>
      <c r="I1403" s="107"/>
      <c r="J1403" s="28"/>
      <c r="K1403" s="108"/>
      <c r="L1403" s="109"/>
      <c r="M1403" s="109"/>
      <c r="N1403" s="110"/>
      <c r="O1403" s="108"/>
      <c r="P1403" s="109"/>
      <c r="Q1403" s="109"/>
      <c r="R1403" s="110"/>
      <c r="S1403" s="108"/>
      <c r="T1403" s="109"/>
      <c r="U1403" s="109"/>
      <c r="V1403" s="109"/>
      <c r="W1403" s="110"/>
      <c r="X1403" s="108"/>
      <c r="Y1403" s="109"/>
      <c r="Z1403" s="109"/>
      <c r="AA1403" s="110"/>
      <c r="AB1403" s="108"/>
      <c r="AC1403" s="109"/>
      <c r="AD1403" s="109"/>
      <c r="AE1403" s="110"/>
      <c r="AF1403" s="108"/>
      <c r="AG1403" s="109"/>
      <c r="AH1403" s="109"/>
      <c r="AI1403" s="362"/>
      <c r="AJ1403" s="363"/>
      <c r="AK1403" s="108"/>
      <c r="AL1403" s="109">
        <v>4</v>
      </c>
      <c r="AM1403" s="109">
        <v>4</v>
      </c>
      <c r="AN1403" s="110">
        <v>4</v>
      </c>
      <c r="AO1403" s="108">
        <v>4</v>
      </c>
      <c r="AP1403" s="109">
        <v>4</v>
      </c>
      <c r="AQ1403" s="109">
        <v>4</v>
      </c>
      <c r="AR1403" s="110">
        <v>4</v>
      </c>
      <c r="AS1403" s="111">
        <v>4</v>
      </c>
      <c r="AT1403" s="109">
        <v>4</v>
      </c>
      <c r="AU1403" s="109">
        <v>4</v>
      </c>
      <c r="AV1403" s="112">
        <v>4</v>
      </c>
      <c r="AW1403" s="108">
        <v>4</v>
      </c>
      <c r="AX1403" s="109">
        <v>4</v>
      </c>
      <c r="AY1403" s="109">
        <v>4</v>
      </c>
      <c r="AZ1403" s="109">
        <v>4</v>
      </c>
      <c r="BA1403" s="110"/>
      <c r="BB1403" s="111"/>
      <c r="BC1403" s="109"/>
      <c r="BD1403" s="109"/>
      <c r="BE1403" s="321"/>
      <c r="BF1403" s="322"/>
      <c r="BG1403" s="322"/>
      <c r="BH1403" s="322"/>
      <c r="BI1403" s="322"/>
      <c r="BJ1403" s="323"/>
      <c r="BK1403" s="48"/>
      <c r="BL1403" s="48"/>
      <c r="BN1403" s="146">
        <f t="shared" si="2206"/>
        <v>0</v>
      </c>
      <c r="BO1403" s="146">
        <f t="shared" si="2152"/>
        <v>0</v>
      </c>
      <c r="BP1403" s="146">
        <f t="shared" si="2153"/>
        <v>0</v>
      </c>
      <c r="BQ1403" s="146">
        <f t="shared" si="2154"/>
        <v>0</v>
      </c>
      <c r="BR1403" s="146">
        <f t="shared" si="2155"/>
        <v>0</v>
      </c>
      <c r="BS1403" s="146">
        <f t="shared" si="2156"/>
        <v>0</v>
      </c>
      <c r="BT1403" s="146">
        <f t="shared" si="2157"/>
        <v>0</v>
      </c>
      <c r="BU1403" s="146">
        <f t="shared" si="2158"/>
        <v>0</v>
      </c>
      <c r="BV1403" s="146">
        <f t="shared" si="2159"/>
        <v>0</v>
      </c>
      <c r="BW1403" s="146">
        <f t="shared" si="2160"/>
        <v>0</v>
      </c>
      <c r="BX1403" s="146">
        <f t="shared" si="2161"/>
        <v>0</v>
      </c>
      <c r="BY1403" s="146">
        <f t="shared" si="2162"/>
        <v>0</v>
      </c>
      <c r="BZ1403" s="146">
        <f t="shared" si="2163"/>
        <v>0</v>
      </c>
      <c r="CA1403" s="146">
        <f t="shared" si="2164"/>
        <v>0</v>
      </c>
      <c r="CB1403" s="146">
        <f t="shared" si="2165"/>
        <v>0</v>
      </c>
      <c r="CC1403" s="146">
        <f t="shared" si="2166"/>
        <v>0</v>
      </c>
      <c r="CD1403" s="146">
        <f t="shared" si="2167"/>
        <v>0</v>
      </c>
      <c r="CE1403" s="146">
        <f t="shared" si="2168"/>
        <v>0</v>
      </c>
      <c r="CF1403" s="146">
        <f t="shared" si="2169"/>
        <v>0</v>
      </c>
      <c r="CG1403" s="146">
        <f t="shared" si="2170"/>
        <v>0</v>
      </c>
      <c r="CH1403" s="146">
        <f t="shared" si="2171"/>
        <v>0</v>
      </c>
      <c r="CI1403" s="146">
        <f t="shared" si="2172"/>
        <v>0</v>
      </c>
      <c r="CJ1403" s="146">
        <f t="shared" si="2173"/>
        <v>0</v>
      </c>
      <c r="CK1403" s="146">
        <f t="shared" si="2174"/>
        <v>0</v>
      </c>
      <c r="CL1403" s="146">
        <f t="shared" si="2175"/>
        <v>0</v>
      </c>
      <c r="CM1403" s="146">
        <f t="shared" si="2176"/>
        <v>0</v>
      </c>
      <c r="CN1403" s="146">
        <f t="shared" si="2177"/>
        <v>0</v>
      </c>
      <c r="CO1403" s="146">
        <f t="shared" si="2178"/>
        <v>0</v>
      </c>
      <c r="CP1403" s="146">
        <f t="shared" si="2179"/>
        <v>0</v>
      </c>
      <c r="CQ1403" s="146">
        <f t="shared" si="2180"/>
        <v>0</v>
      </c>
      <c r="CR1403" s="146">
        <f t="shared" si="2181"/>
        <v>0</v>
      </c>
      <c r="CS1403" s="146">
        <f t="shared" si="2182"/>
        <v>0</v>
      </c>
      <c r="CT1403" s="146">
        <f t="shared" si="2183"/>
        <v>0</v>
      </c>
      <c r="CU1403" s="146">
        <f t="shared" si="2184"/>
        <v>0</v>
      </c>
      <c r="CV1403" s="146">
        <f t="shared" si="2185"/>
        <v>0</v>
      </c>
      <c r="CW1403" s="146">
        <f t="shared" si="2186"/>
        <v>0</v>
      </c>
      <c r="CX1403" s="146">
        <f t="shared" si="2187"/>
        <v>0</v>
      </c>
      <c r="CY1403" s="146">
        <f t="shared" si="2188"/>
        <v>0</v>
      </c>
      <c r="CZ1403" s="146">
        <f t="shared" si="2189"/>
        <v>0</v>
      </c>
      <c r="DA1403" s="146">
        <f t="shared" si="2190"/>
        <v>0</v>
      </c>
      <c r="DB1403" s="146">
        <f t="shared" si="2191"/>
        <v>0</v>
      </c>
      <c r="DC1403" s="146">
        <f t="shared" si="2192"/>
        <v>0</v>
      </c>
      <c r="DD1403" s="146">
        <f t="shared" si="2193"/>
        <v>0</v>
      </c>
      <c r="DE1403" s="146">
        <f t="shared" si="2194"/>
        <v>0</v>
      </c>
      <c r="DF1403" s="146">
        <f t="shared" si="2195"/>
        <v>0</v>
      </c>
      <c r="DG1403" s="146">
        <f t="shared" si="2196"/>
        <v>0</v>
      </c>
      <c r="DH1403" s="146">
        <f t="shared" si="2197"/>
        <v>0</v>
      </c>
      <c r="DI1403" s="146">
        <f t="shared" si="2198"/>
        <v>0</v>
      </c>
      <c r="DJ1403" s="146">
        <f t="shared" si="2199"/>
        <v>0</v>
      </c>
      <c r="DK1403" s="146">
        <f t="shared" si="2200"/>
        <v>0</v>
      </c>
      <c r="DL1403" s="146">
        <f t="shared" si="2201"/>
        <v>0</v>
      </c>
      <c r="DM1403" s="146">
        <f t="shared" si="2202"/>
        <v>0</v>
      </c>
      <c r="DN1403" s="65"/>
      <c r="DO1403" s="57"/>
      <c r="DP1403" s="57"/>
      <c r="DQ1403" s="58"/>
      <c r="DS1403" s="168" t="e">
        <f>IF(AND(DR1403=#REF!,BL1403=#REF!),'Tiến độ'!D1403,"")</f>
        <v>#REF!</v>
      </c>
    </row>
    <row r="1404" spans="1:123" ht="11.25" customHeight="1">
      <c r="A1404" s="309" t="str">
        <f>IF(B1404="","",MAX($A$7:A1403)+1)</f>
        <v/>
      </c>
      <c r="B1404" s="312"/>
      <c r="C1404" s="254" t="s">
        <v>1075</v>
      </c>
      <c r="D1404" s="102" t="s">
        <v>1076</v>
      </c>
      <c r="E1404" s="103">
        <v>2</v>
      </c>
      <c r="F1404" s="104">
        <v>30</v>
      </c>
      <c r="G1404" s="105"/>
      <c r="H1404" s="106">
        <f>H1398</f>
        <v>1</v>
      </c>
      <c r="I1404" s="107">
        <f>I1398</f>
        <v>0</v>
      </c>
      <c r="J1404" s="28"/>
      <c r="K1404" s="108"/>
      <c r="L1404" s="109"/>
      <c r="M1404" s="109"/>
      <c r="N1404" s="110"/>
      <c r="O1404" s="108"/>
      <c r="P1404" s="109"/>
      <c r="Q1404" s="109"/>
      <c r="R1404" s="110"/>
      <c r="S1404" s="108"/>
      <c r="T1404" s="109"/>
      <c r="U1404" s="109"/>
      <c r="V1404" s="109"/>
      <c r="W1404" s="110"/>
      <c r="X1404" s="108"/>
      <c r="Y1404" s="109"/>
      <c r="Z1404" s="109"/>
      <c r="AA1404" s="110"/>
      <c r="AB1404" s="108"/>
      <c r="AC1404" s="109"/>
      <c r="AD1404" s="109"/>
      <c r="AE1404" s="110"/>
      <c r="AF1404" s="108"/>
      <c r="AG1404" s="109"/>
      <c r="AH1404" s="109"/>
      <c r="AI1404" s="362"/>
      <c r="AJ1404" s="363"/>
      <c r="AK1404" s="108"/>
      <c r="AL1404" s="109">
        <v>2</v>
      </c>
      <c r="AM1404" s="109">
        <v>2</v>
      </c>
      <c r="AN1404" s="110">
        <v>2</v>
      </c>
      <c r="AO1404" s="108">
        <v>2</v>
      </c>
      <c r="AP1404" s="109">
        <v>2</v>
      </c>
      <c r="AQ1404" s="109">
        <v>2</v>
      </c>
      <c r="AR1404" s="110">
        <v>2</v>
      </c>
      <c r="AS1404" s="111">
        <v>2</v>
      </c>
      <c r="AT1404" s="109">
        <v>2</v>
      </c>
      <c r="AU1404" s="109">
        <v>2</v>
      </c>
      <c r="AV1404" s="112">
        <v>2</v>
      </c>
      <c r="AW1404" s="108">
        <v>2</v>
      </c>
      <c r="AX1404" s="109">
        <v>2</v>
      </c>
      <c r="AY1404" s="109">
        <v>2</v>
      </c>
      <c r="AZ1404" s="109">
        <v>2</v>
      </c>
      <c r="BA1404" s="110" t="s">
        <v>163</v>
      </c>
      <c r="BB1404" s="111" t="s">
        <v>163</v>
      </c>
      <c r="BC1404" s="109" t="s">
        <v>163</v>
      </c>
      <c r="BD1404" s="109" t="s">
        <v>163</v>
      </c>
      <c r="BE1404" s="321"/>
      <c r="BF1404" s="322"/>
      <c r="BG1404" s="322"/>
      <c r="BH1404" s="322"/>
      <c r="BI1404" s="322"/>
      <c r="BJ1404" s="323"/>
      <c r="BK1404" s="48" t="s">
        <v>1077</v>
      </c>
      <c r="BL1404" s="48" t="s">
        <v>50</v>
      </c>
      <c r="BN1404" s="146">
        <f t="shared" si="2206"/>
        <v>0</v>
      </c>
      <c r="BO1404" s="146">
        <f t="shared" si="2152"/>
        <v>0</v>
      </c>
      <c r="BP1404" s="146">
        <f t="shared" si="2153"/>
        <v>0</v>
      </c>
      <c r="BQ1404" s="146">
        <f t="shared" si="2154"/>
        <v>0</v>
      </c>
      <c r="BR1404" s="146">
        <f t="shared" si="2155"/>
        <v>0</v>
      </c>
      <c r="BS1404" s="146">
        <f t="shared" si="2156"/>
        <v>0</v>
      </c>
      <c r="BT1404" s="146">
        <f t="shared" si="2157"/>
        <v>0</v>
      </c>
      <c r="BU1404" s="146">
        <f t="shared" si="2158"/>
        <v>0</v>
      </c>
      <c r="BV1404" s="146">
        <f t="shared" si="2159"/>
        <v>0</v>
      </c>
      <c r="BW1404" s="146">
        <f t="shared" si="2160"/>
        <v>0</v>
      </c>
      <c r="BX1404" s="146">
        <f t="shared" si="2161"/>
        <v>0</v>
      </c>
      <c r="BY1404" s="146">
        <f t="shared" si="2162"/>
        <v>0</v>
      </c>
      <c r="BZ1404" s="146">
        <f t="shared" si="2163"/>
        <v>0</v>
      </c>
      <c r="CA1404" s="146">
        <f t="shared" si="2164"/>
        <v>0</v>
      </c>
      <c r="CB1404" s="146">
        <f t="shared" si="2165"/>
        <v>0</v>
      </c>
      <c r="CC1404" s="146">
        <f t="shared" si="2166"/>
        <v>0</v>
      </c>
      <c r="CD1404" s="146">
        <f t="shared" si="2167"/>
        <v>0</v>
      </c>
      <c r="CE1404" s="146">
        <f t="shared" si="2168"/>
        <v>0</v>
      </c>
      <c r="CF1404" s="146">
        <f t="shared" si="2169"/>
        <v>0</v>
      </c>
      <c r="CG1404" s="146">
        <f t="shared" si="2170"/>
        <v>0</v>
      </c>
      <c r="CH1404" s="146">
        <f t="shared" si="2171"/>
        <v>0</v>
      </c>
      <c r="CI1404" s="146">
        <f t="shared" si="2172"/>
        <v>0</v>
      </c>
      <c r="CJ1404" s="146">
        <f t="shared" si="2173"/>
        <v>0</v>
      </c>
      <c r="CK1404" s="146">
        <f t="shared" si="2174"/>
        <v>0</v>
      </c>
      <c r="CL1404" s="146">
        <f t="shared" si="2175"/>
        <v>0</v>
      </c>
      <c r="CM1404" s="146">
        <f t="shared" si="2176"/>
        <v>0</v>
      </c>
      <c r="CN1404" s="146">
        <f t="shared" si="2177"/>
        <v>0</v>
      </c>
      <c r="CO1404" s="146">
        <f t="shared" si="2178"/>
        <v>2</v>
      </c>
      <c r="CP1404" s="146">
        <f t="shared" si="2179"/>
        <v>2</v>
      </c>
      <c r="CQ1404" s="146">
        <f t="shared" si="2180"/>
        <v>2</v>
      </c>
      <c r="CR1404" s="146">
        <f t="shared" si="2181"/>
        <v>2</v>
      </c>
      <c r="CS1404" s="146">
        <f t="shared" si="2182"/>
        <v>2</v>
      </c>
      <c r="CT1404" s="146">
        <f t="shared" si="2183"/>
        <v>2</v>
      </c>
      <c r="CU1404" s="146">
        <f t="shared" si="2184"/>
        <v>2</v>
      </c>
      <c r="CV1404" s="146">
        <f t="shared" si="2185"/>
        <v>2</v>
      </c>
      <c r="CW1404" s="146">
        <f t="shared" si="2186"/>
        <v>2</v>
      </c>
      <c r="CX1404" s="146">
        <f t="shared" si="2187"/>
        <v>2</v>
      </c>
      <c r="CY1404" s="146">
        <f t="shared" si="2188"/>
        <v>2</v>
      </c>
      <c r="CZ1404" s="146">
        <f t="shared" si="2189"/>
        <v>2</v>
      </c>
      <c r="DA1404" s="146">
        <f t="shared" si="2190"/>
        <v>2</v>
      </c>
      <c r="DB1404" s="146">
        <f t="shared" si="2191"/>
        <v>2</v>
      </c>
      <c r="DC1404" s="146">
        <f t="shared" si="2192"/>
        <v>2</v>
      </c>
      <c r="DD1404" s="146">
        <f t="shared" si="2193"/>
        <v>0</v>
      </c>
      <c r="DE1404" s="146">
        <f t="shared" si="2194"/>
        <v>0</v>
      </c>
      <c r="DF1404" s="146">
        <f t="shared" si="2195"/>
        <v>0</v>
      </c>
      <c r="DG1404" s="146">
        <f t="shared" si="2196"/>
        <v>0</v>
      </c>
      <c r="DH1404" s="146">
        <f t="shared" si="2197"/>
        <v>0</v>
      </c>
      <c r="DI1404" s="146">
        <f t="shared" si="2198"/>
        <v>0</v>
      </c>
      <c r="DJ1404" s="146">
        <f t="shared" si="2199"/>
        <v>0</v>
      </c>
      <c r="DK1404" s="146">
        <f t="shared" si="2200"/>
        <v>0</v>
      </c>
      <c r="DL1404" s="146">
        <f t="shared" si="2201"/>
        <v>0</v>
      </c>
      <c r="DM1404" s="146">
        <f t="shared" si="2202"/>
        <v>0</v>
      </c>
      <c r="DN1404" s="65">
        <f t="shared" ref="DN1404:DN1408" si="2239">F1404*H1404</f>
        <v>30</v>
      </c>
      <c r="DO1404" s="57" t="str">
        <f t="shared" ref="DO1404:DO1408" si="2240">IF(COUNTA(K1404:AC1404)&gt;0,DN1404,"")</f>
        <v/>
      </c>
      <c r="DP1404" s="57" t="str">
        <f t="shared" ref="DP1404:DP1408" si="2241">IF(DO1404="",IF(COUNT(AD1404:AH1404,AK1404)&gt;0,DN1404,""),"")</f>
        <v/>
      </c>
      <c r="DQ1404" s="58">
        <f t="shared" ref="DQ1404:DQ1408" si="2242">IF(AND(DO1404="",DP1404=""),IF(COUNTA(AL1404:BD1404)&gt;0,DN1404,""),"")</f>
        <v>30</v>
      </c>
      <c r="DR1404" s="1">
        <f t="shared" ref="DR1404:DR1408" si="2243">IF(DQ1404="",1,2)</f>
        <v>2</v>
      </c>
      <c r="DS1404" s="168" t="e">
        <f>IF(AND(DR1404=#REF!,BL1404=#REF!),'Tiến độ'!D1404,"")</f>
        <v>#REF!</v>
      </c>
    </row>
    <row r="1405" spans="1:123" ht="11.25" customHeight="1">
      <c r="A1405" s="309" t="str">
        <f>IF(B1405="","",MAX($A$7:A1404)+1)</f>
        <v/>
      </c>
      <c r="B1405" s="312"/>
      <c r="C1405" s="254" t="s">
        <v>16</v>
      </c>
      <c r="D1405" s="102" t="s">
        <v>242</v>
      </c>
      <c r="E1405" s="103">
        <v>2</v>
      </c>
      <c r="F1405" s="104">
        <v>39</v>
      </c>
      <c r="G1405" s="105"/>
      <c r="H1405" s="106">
        <f>H1404</f>
        <v>1</v>
      </c>
      <c r="I1405" s="107">
        <f t="shared" si="2233"/>
        <v>0</v>
      </c>
      <c r="J1405" s="28" t="s">
        <v>11954</v>
      </c>
      <c r="K1405" s="108"/>
      <c r="L1405" s="109"/>
      <c r="M1405" s="109"/>
      <c r="N1405" s="110"/>
      <c r="O1405" s="108"/>
      <c r="P1405" s="109"/>
      <c r="Q1405" s="109"/>
      <c r="R1405" s="110"/>
      <c r="S1405" s="108"/>
      <c r="T1405" s="109"/>
      <c r="U1405" s="109"/>
      <c r="V1405" s="109"/>
      <c r="W1405" s="110"/>
      <c r="X1405" s="108"/>
      <c r="Y1405" s="109"/>
      <c r="Z1405" s="109"/>
      <c r="AA1405" s="110"/>
      <c r="AB1405" s="108"/>
      <c r="AC1405" s="109"/>
      <c r="AD1405" s="109"/>
      <c r="AE1405" s="110"/>
      <c r="AF1405" s="108"/>
      <c r="AG1405" s="109"/>
      <c r="AH1405" s="109"/>
      <c r="AI1405" s="362"/>
      <c r="AJ1405" s="363"/>
      <c r="AK1405" s="108"/>
      <c r="AL1405" s="109">
        <v>3</v>
      </c>
      <c r="AM1405" s="109">
        <v>3</v>
      </c>
      <c r="AN1405" s="110">
        <v>3</v>
      </c>
      <c r="AO1405" s="108">
        <v>3</v>
      </c>
      <c r="AP1405" s="109">
        <v>3</v>
      </c>
      <c r="AQ1405" s="109">
        <v>3</v>
      </c>
      <c r="AR1405" s="110">
        <v>3</v>
      </c>
      <c r="AS1405" s="111">
        <v>3</v>
      </c>
      <c r="AT1405" s="109">
        <v>3</v>
      </c>
      <c r="AU1405" s="109">
        <v>3</v>
      </c>
      <c r="AV1405" s="112">
        <v>3</v>
      </c>
      <c r="AW1405" s="108">
        <v>3</v>
      </c>
      <c r="AX1405" s="109">
        <v>3</v>
      </c>
      <c r="AY1405" s="109"/>
      <c r="AZ1405" s="109"/>
      <c r="BA1405" s="110" t="s">
        <v>163</v>
      </c>
      <c r="BB1405" s="111" t="s">
        <v>163</v>
      </c>
      <c r="BC1405" s="109" t="s">
        <v>163</v>
      </c>
      <c r="BD1405" s="109" t="s">
        <v>163</v>
      </c>
      <c r="BE1405" s="321"/>
      <c r="BF1405" s="322"/>
      <c r="BG1405" s="322"/>
      <c r="BH1405" s="322"/>
      <c r="BI1405" s="322"/>
      <c r="BJ1405" s="323"/>
      <c r="BK1405" s="48" t="s">
        <v>1077</v>
      </c>
      <c r="BL1405" s="48" t="s">
        <v>16</v>
      </c>
      <c r="BN1405" s="146">
        <f t="shared" si="2206"/>
        <v>0</v>
      </c>
      <c r="BO1405" s="146">
        <f t="shared" si="2152"/>
        <v>0</v>
      </c>
      <c r="BP1405" s="146">
        <f t="shared" si="2153"/>
        <v>0</v>
      </c>
      <c r="BQ1405" s="146">
        <f t="shared" si="2154"/>
        <v>0</v>
      </c>
      <c r="BR1405" s="146">
        <f t="shared" si="2155"/>
        <v>0</v>
      </c>
      <c r="BS1405" s="146">
        <f t="shared" si="2156"/>
        <v>0</v>
      </c>
      <c r="BT1405" s="146">
        <f t="shared" si="2157"/>
        <v>0</v>
      </c>
      <c r="BU1405" s="146">
        <f t="shared" si="2158"/>
        <v>0</v>
      </c>
      <c r="BV1405" s="146">
        <f t="shared" si="2159"/>
        <v>0</v>
      </c>
      <c r="BW1405" s="146">
        <f t="shared" si="2160"/>
        <v>0</v>
      </c>
      <c r="BX1405" s="146">
        <f t="shared" si="2161"/>
        <v>0</v>
      </c>
      <c r="BY1405" s="146">
        <f t="shared" si="2162"/>
        <v>0</v>
      </c>
      <c r="BZ1405" s="146">
        <f t="shared" si="2163"/>
        <v>0</v>
      </c>
      <c r="CA1405" s="146">
        <f t="shared" si="2164"/>
        <v>0</v>
      </c>
      <c r="CB1405" s="146">
        <f t="shared" si="2165"/>
        <v>0</v>
      </c>
      <c r="CC1405" s="146">
        <f t="shared" si="2166"/>
        <v>0</v>
      </c>
      <c r="CD1405" s="146">
        <f t="shared" si="2167"/>
        <v>0</v>
      </c>
      <c r="CE1405" s="146">
        <f t="shared" si="2168"/>
        <v>0</v>
      </c>
      <c r="CF1405" s="146">
        <f t="shared" si="2169"/>
        <v>0</v>
      </c>
      <c r="CG1405" s="146">
        <f t="shared" si="2170"/>
        <v>0</v>
      </c>
      <c r="CH1405" s="146">
        <f t="shared" si="2171"/>
        <v>0</v>
      </c>
      <c r="CI1405" s="146">
        <f t="shared" si="2172"/>
        <v>0</v>
      </c>
      <c r="CJ1405" s="146">
        <f t="shared" si="2173"/>
        <v>0</v>
      </c>
      <c r="CK1405" s="146">
        <f t="shared" si="2174"/>
        <v>0</v>
      </c>
      <c r="CL1405" s="146">
        <f t="shared" si="2175"/>
        <v>0</v>
      </c>
      <c r="CM1405" s="146">
        <f t="shared" si="2176"/>
        <v>0</v>
      </c>
      <c r="CN1405" s="146">
        <f t="shared" si="2177"/>
        <v>0</v>
      </c>
      <c r="CO1405" s="146">
        <f t="shared" si="2178"/>
        <v>3</v>
      </c>
      <c r="CP1405" s="146">
        <f t="shared" si="2179"/>
        <v>3</v>
      </c>
      <c r="CQ1405" s="146">
        <f t="shared" si="2180"/>
        <v>3</v>
      </c>
      <c r="CR1405" s="146">
        <f t="shared" si="2181"/>
        <v>3</v>
      </c>
      <c r="CS1405" s="146">
        <f t="shared" si="2182"/>
        <v>3</v>
      </c>
      <c r="CT1405" s="146">
        <f t="shared" si="2183"/>
        <v>3</v>
      </c>
      <c r="CU1405" s="146">
        <f t="shared" si="2184"/>
        <v>3</v>
      </c>
      <c r="CV1405" s="146">
        <f t="shared" si="2185"/>
        <v>3</v>
      </c>
      <c r="CW1405" s="146">
        <f t="shared" si="2186"/>
        <v>3</v>
      </c>
      <c r="CX1405" s="146">
        <f t="shared" si="2187"/>
        <v>3</v>
      </c>
      <c r="CY1405" s="146">
        <f t="shared" si="2188"/>
        <v>3</v>
      </c>
      <c r="CZ1405" s="146">
        <f t="shared" si="2189"/>
        <v>3</v>
      </c>
      <c r="DA1405" s="146">
        <f t="shared" si="2190"/>
        <v>3</v>
      </c>
      <c r="DB1405" s="146">
        <f t="shared" si="2191"/>
        <v>0</v>
      </c>
      <c r="DC1405" s="146">
        <f t="shared" si="2192"/>
        <v>0</v>
      </c>
      <c r="DD1405" s="146">
        <f t="shared" si="2193"/>
        <v>0</v>
      </c>
      <c r="DE1405" s="146">
        <f t="shared" si="2194"/>
        <v>0</v>
      </c>
      <c r="DF1405" s="146">
        <f t="shared" si="2195"/>
        <v>0</v>
      </c>
      <c r="DG1405" s="146">
        <f t="shared" si="2196"/>
        <v>0</v>
      </c>
      <c r="DH1405" s="146">
        <f t="shared" si="2197"/>
        <v>0</v>
      </c>
      <c r="DI1405" s="146">
        <f t="shared" si="2198"/>
        <v>0</v>
      </c>
      <c r="DJ1405" s="146">
        <f t="shared" si="2199"/>
        <v>0</v>
      </c>
      <c r="DK1405" s="146">
        <f t="shared" si="2200"/>
        <v>0</v>
      </c>
      <c r="DL1405" s="146">
        <f t="shared" si="2201"/>
        <v>0</v>
      </c>
      <c r="DM1405" s="146">
        <f t="shared" si="2202"/>
        <v>0</v>
      </c>
      <c r="DN1405" s="65">
        <f t="shared" si="2239"/>
        <v>39</v>
      </c>
      <c r="DO1405" s="57" t="str">
        <f t="shared" si="2240"/>
        <v/>
      </c>
      <c r="DP1405" s="57" t="str">
        <f t="shared" si="2241"/>
        <v/>
      </c>
      <c r="DQ1405" s="58">
        <f t="shared" si="2242"/>
        <v>39</v>
      </c>
      <c r="DR1405" s="1">
        <f t="shared" si="2243"/>
        <v>2</v>
      </c>
      <c r="DS1405" s="168" t="e">
        <f>IF(AND(DR1405=#REF!,BL1405=#REF!),'Tiến độ'!D1405,"")</f>
        <v>#REF!</v>
      </c>
    </row>
    <row r="1406" spans="1:123" ht="11.25" customHeight="1">
      <c r="A1406" s="314" t="str">
        <f>IF(B1406="","",MAX($A$7:A1405)+1)</f>
        <v/>
      </c>
      <c r="B1406" s="315"/>
      <c r="C1406" s="254" t="s">
        <v>426</v>
      </c>
      <c r="D1406" s="102" t="s">
        <v>213</v>
      </c>
      <c r="E1406" s="103">
        <v>3</v>
      </c>
      <c r="F1406" s="104">
        <v>60</v>
      </c>
      <c r="G1406" s="83"/>
      <c r="H1406" s="106">
        <f t="shared" ref="H1406:H1408" si="2244">H1405</f>
        <v>1</v>
      </c>
      <c r="I1406" s="107">
        <f t="shared" si="2233"/>
        <v>0</v>
      </c>
      <c r="J1406" s="28" t="s">
        <v>11954</v>
      </c>
      <c r="K1406" s="86"/>
      <c r="L1406" s="87"/>
      <c r="M1406" s="87"/>
      <c r="N1406" s="88"/>
      <c r="O1406" s="86"/>
      <c r="P1406" s="87"/>
      <c r="Q1406" s="87"/>
      <c r="R1406" s="88"/>
      <c r="S1406" s="86"/>
      <c r="T1406" s="87"/>
      <c r="U1406" s="87"/>
      <c r="V1406" s="87"/>
      <c r="W1406" s="88"/>
      <c r="X1406" s="86"/>
      <c r="Y1406" s="87"/>
      <c r="Z1406" s="87"/>
      <c r="AA1406" s="88"/>
      <c r="AB1406" s="86"/>
      <c r="AC1406" s="87"/>
      <c r="AD1406" s="87"/>
      <c r="AE1406" s="88"/>
      <c r="AF1406" s="86"/>
      <c r="AG1406" s="87"/>
      <c r="AH1406" s="87"/>
      <c r="AI1406" s="362"/>
      <c r="AJ1406" s="363"/>
      <c r="AK1406" s="86"/>
      <c r="AL1406" s="87">
        <v>4</v>
      </c>
      <c r="AM1406" s="87">
        <v>4</v>
      </c>
      <c r="AN1406" s="88">
        <v>4</v>
      </c>
      <c r="AO1406" s="86">
        <v>4</v>
      </c>
      <c r="AP1406" s="87">
        <v>4</v>
      </c>
      <c r="AQ1406" s="87">
        <v>4</v>
      </c>
      <c r="AR1406" s="88">
        <v>4</v>
      </c>
      <c r="AS1406" s="89">
        <v>4</v>
      </c>
      <c r="AT1406" s="87">
        <v>4</v>
      </c>
      <c r="AU1406" s="87">
        <v>4</v>
      </c>
      <c r="AV1406" s="90">
        <v>4</v>
      </c>
      <c r="AW1406" s="86">
        <v>4</v>
      </c>
      <c r="AX1406" s="87">
        <v>4</v>
      </c>
      <c r="AY1406" s="87">
        <v>4</v>
      </c>
      <c r="AZ1406" s="87">
        <v>4</v>
      </c>
      <c r="BA1406" s="88" t="s">
        <v>163</v>
      </c>
      <c r="BB1406" s="89" t="s">
        <v>163</v>
      </c>
      <c r="BC1406" s="87" t="s">
        <v>163</v>
      </c>
      <c r="BD1406" s="87" t="s">
        <v>163</v>
      </c>
      <c r="BE1406" s="321"/>
      <c r="BF1406" s="322"/>
      <c r="BG1406" s="322"/>
      <c r="BH1406" s="322"/>
      <c r="BI1406" s="322"/>
      <c r="BJ1406" s="323"/>
      <c r="BK1406" s="46" t="s">
        <v>1077</v>
      </c>
      <c r="BL1406" s="46" t="s">
        <v>57</v>
      </c>
      <c r="BN1406" s="146">
        <f t="shared" si="2206"/>
        <v>0</v>
      </c>
      <c r="BO1406" s="146">
        <f t="shared" si="2152"/>
        <v>0</v>
      </c>
      <c r="BP1406" s="146">
        <f t="shared" si="2153"/>
        <v>0</v>
      </c>
      <c r="BQ1406" s="146">
        <f t="shared" si="2154"/>
        <v>0</v>
      </c>
      <c r="BR1406" s="146">
        <f t="shared" si="2155"/>
        <v>0</v>
      </c>
      <c r="BS1406" s="146">
        <f t="shared" si="2156"/>
        <v>0</v>
      </c>
      <c r="BT1406" s="146">
        <f t="shared" si="2157"/>
        <v>0</v>
      </c>
      <c r="BU1406" s="146">
        <f t="shared" si="2158"/>
        <v>0</v>
      </c>
      <c r="BV1406" s="146">
        <f t="shared" si="2159"/>
        <v>0</v>
      </c>
      <c r="BW1406" s="146">
        <f t="shared" si="2160"/>
        <v>0</v>
      </c>
      <c r="BX1406" s="146">
        <f t="shared" si="2161"/>
        <v>0</v>
      </c>
      <c r="BY1406" s="146">
        <f t="shared" si="2162"/>
        <v>0</v>
      </c>
      <c r="BZ1406" s="146">
        <f t="shared" si="2163"/>
        <v>0</v>
      </c>
      <c r="CA1406" s="146">
        <f t="shared" si="2164"/>
        <v>0</v>
      </c>
      <c r="CB1406" s="146">
        <f t="shared" si="2165"/>
        <v>0</v>
      </c>
      <c r="CC1406" s="146">
        <f t="shared" si="2166"/>
        <v>0</v>
      </c>
      <c r="CD1406" s="146">
        <f t="shared" si="2167"/>
        <v>0</v>
      </c>
      <c r="CE1406" s="146">
        <f t="shared" si="2168"/>
        <v>0</v>
      </c>
      <c r="CF1406" s="146">
        <f t="shared" si="2169"/>
        <v>0</v>
      </c>
      <c r="CG1406" s="146">
        <f t="shared" si="2170"/>
        <v>0</v>
      </c>
      <c r="CH1406" s="146">
        <f t="shared" si="2171"/>
        <v>0</v>
      </c>
      <c r="CI1406" s="146">
        <f t="shared" si="2172"/>
        <v>0</v>
      </c>
      <c r="CJ1406" s="146">
        <f t="shared" si="2173"/>
        <v>0</v>
      </c>
      <c r="CK1406" s="146">
        <f t="shared" si="2174"/>
        <v>0</v>
      </c>
      <c r="CL1406" s="146">
        <f t="shared" si="2175"/>
        <v>0</v>
      </c>
      <c r="CM1406" s="146">
        <f t="shared" si="2176"/>
        <v>0</v>
      </c>
      <c r="CN1406" s="146">
        <f t="shared" si="2177"/>
        <v>0</v>
      </c>
      <c r="CO1406" s="146">
        <f t="shared" si="2178"/>
        <v>4</v>
      </c>
      <c r="CP1406" s="146">
        <f t="shared" si="2179"/>
        <v>4</v>
      </c>
      <c r="CQ1406" s="146">
        <f t="shared" si="2180"/>
        <v>4</v>
      </c>
      <c r="CR1406" s="146">
        <f t="shared" si="2181"/>
        <v>4</v>
      </c>
      <c r="CS1406" s="146">
        <f t="shared" si="2182"/>
        <v>4</v>
      </c>
      <c r="CT1406" s="146">
        <f t="shared" si="2183"/>
        <v>4</v>
      </c>
      <c r="CU1406" s="146">
        <f t="shared" si="2184"/>
        <v>4</v>
      </c>
      <c r="CV1406" s="146">
        <f t="shared" si="2185"/>
        <v>4</v>
      </c>
      <c r="CW1406" s="146">
        <f t="shared" si="2186"/>
        <v>4</v>
      </c>
      <c r="CX1406" s="146">
        <f t="shared" si="2187"/>
        <v>4</v>
      </c>
      <c r="CY1406" s="146">
        <f t="shared" si="2188"/>
        <v>4</v>
      </c>
      <c r="CZ1406" s="146">
        <f t="shared" si="2189"/>
        <v>4</v>
      </c>
      <c r="DA1406" s="146">
        <f t="shared" si="2190"/>
        <v>4</v>
      </c>
      <c r="DB1406" s="146">
        <f t="shared" si="2191"/>
        <v>4</v>
      </c>
      <c r="DC1406" s="146">
        <f t="shared" si="2192"/>
        <v>4</v>
      </c>
      <c r="DD1406" s="146">
        <f t="shared" si="2193"/>
        <v>0</v>
      </c>
      <c r="DE1406" s="146">
        <f t="shared" si="2194"/>
        <v>0</v>
      </c>
      <c r="DF1406" s="146">
        <f t="shared" si="2195"/>
        <v>0</v>
      </c>
      <c r="DG1406" s="146">
        <f t="shared" si="2196"/>
        <v>0</v>
      </c>
      <c r="DH1406" s="146">
        <f t="shared" si="2197"/>
        <v>0</v>
      </c>
      <c r="DI1406" s="146">
        <f t="shared" si="2198"/>
        <v>0</v>
      </c>
      <c r="DJ1406" s="146">
        <f t="shared" si="2199"/>
        <v>0</v>
      </c>
      <c r="DK1406" s="146">
        <f t="shared" si="2200"/>
        <v>0</v>
      </c>
      <c r="DL1406" s="146">
        <f t="shared" si="2201"/>
        <v>0</v>
      </c>
      <c r="DM1406" s="146">
        <f t="shared" si="2202"/>
        <v>0</v>
      </c>
      <c r="DN1406" s="65">
        <f t="shared" si="2239"/>
        <v>60</v>
      </c>
      <c r="DO1406" s="57" t="str">
        <f t="shared" si="2240"/>
        <v/>
      </c>
      <c r="DP1406" s="57" t="str">
        <f t="shared" si="2241"/>
        <v/>
      </c>
      <c r="DQ1406" s="58">
        <f t="shared" si="2242"/>
        <v>60</v>
      </c>
      <c r="DR1406" s="1">
        <f t="shared" si="2243"/>
        <v>2</v>
      </c>
      <c r="DS1406" s="168" t="e">
        <f>IF(AND(DR1406=#REF!,BL1406=#REF!),'Tiến độ'!D1406,"")</f>
        <v>#REF!</v>
      </c>
    </row>
    <row r="1407" spans="1:123" ht="11.25" customHeight="1">
      <c r="A1407" s="314" t="str">
        <f>IF(B1407="","",MAX($A$7:A1406)+1)</f>
        <v/>
      </c>
      <c r="B1407" s="315"/>
      <c r="C1407" s="254" t="s">
        <v>895</v>
      </c>
      <c r="D1407" s="102" t="s">
        <v>896</v>
      </c>
      <c r="E1407" s="103">
        <v>2</v>
      </c>
      <c r="F1407" s="104">
        <v>30</v>
      </c>
      <c r="G1407" s="83"/>
      <c r="H1407" s="106">
        <f t="shared" si="2244"/>
        <v>1</v>
      </c>
      <c r="I1407" s="107">
        <f t="shared" si="2233"/>
        <v>0</v>
      </c>
      <c r="J1407" s="28" t="s">
        <v>11954</v>
      </c>
      <c r="K1407" s="86"/>
      <c r="L1407" s="87"/>
      <c r="M1407" s="87"/>
      <c r="N1407" s="88"/>
      <c r="O1407" s="86"/>
      <c r="P1407" s="87"/>
      <c r="Q1407" s="87"/>
      <c r="R1407" s="88"/>
      <c r="S1407" s="86"/>
      <c r="T1407" s="87"/>
      <c r="U1407" s="87"/>
      <c r="V1407" s="87"/>
      <c r="W1407" s="88"/>
      <c r="X1407" s="86"/>
      <c r="Y1407" s="87"/>
      <c r="Z1407" s="87"/>
      <c r="AA1407" s="88"/>
      <c r="AB1407" s="86"/>
      <c r="AC1407" s="87"/>
      <c r="AD1407" s="87"/>
      <c r="AE1407" s="88"/>
      <c r="AF1407" s="86"/>
      <c r="AG1407" s="87"/>
      <c r="AH1407" s="87"/>
      <c r="AI1407" s="362"/>
      <c r="AJ1407" s="363"/>
      <c r="AK1407" s="86"/>
      <c r="AL1407" s="87">
        <v>2</v>
      </c>
      <c r="AM1407" s="87">
        <v>2</v>
      </c>
      <c r="AN1407" s="88">
        <v>2</v>
      </c>
      <c r="AO1407" s="86">
        <v>2</v>
      </c>
      <c r="AP1407" s="87">
        <v>2</v>
      </c>
      <c r="AQ1407" s="87">
        <v>2</v>
      </c>
      <c r="AR1407" s="88">
        <v>2</v>
      </c>
      <c r="AS1407" s="89">
        <v>2</v>
      </c>
      <c r="AT1407" s="87">
        <v>2</v>
      </c>
      <c r="AU1407" s="87">
        <v>2</v>
      </c>
      <c r="AV1407" s="90">
        <v>2</v>
      </c>
      <c r="AW1407" s="86">
        <v>2</v>
      </c>
      <c r="AX1407" s="87">
        <v>2</v>
      </c>
      <c r="AY1407" s="87">
        <v>2</v>
      </c>
      <c r="AZ1407" s="87">
        <v>2</v>
      </c>
      <c r="BA1407" s="88" t="s">
        <v>163</v>
      </c>
      <c r="BB1407" s="89" t="s">
        <v>163</v>
      </c>
      <c r="BC1407" s="87" t="s">
        <v>163</v>
      </c>
      <c r="BD1407" s="87" t="s">
        <v>163</v>
      </c>
      <c r="BE1407" s="321"/>
      <c r="BF1407" s="322"/>
      <c r="BG1407" s="322"/>
      <c r="BH1407" s="322"/>
      <c r="BI1407" s="322"/>
      <c r="BJ1407" s="323"/>
      <c r="BK1407" s="46" t="s">
        <v>1077</v>
      </c>
      <c r="BL1407" s="46" t="s">
        <v>49</v>
      </c>
      <c r="BN1407" s="146">
        <f t="shared" si="2206"/>
        <v>0</v>
      </c>
      <c r="BO1407" s="146">
        <f t="shared" si="2152"/>
        <v>0</v>
      </c>
      <c r="BP1407" s="146">
        <f t="shared" si="2153"/>
        <v>0</v>
      </c>
      <c r="BQ1407" s="146">
        <f t="shared" si="2154"/>
        <v>0</v>
      </c>
      <c r="BR1407" s="146">
        <f t="shared" si="2155"/>
        <v>0</v>
      </c>
      <c r="BS1407" s="146">
        <f t="shared" si="2156"/>
        <v>0</v>
      </c>
      <c r="BT1407" s="146">
        <f t="shared" si="2157"/>
        <v>0</v>
      </c>
      <c r="BU1407" s="146">
        <f t="shared" si="2158"/>
        <v>0</v>
      </c>
      <c r="BV1407" s="146">
        <f t="shared" si="2159"/>
        <v>0</v>
      </c>
      <c r="BW1407" s="146">
        <f t="shared" si="2160"/>
        <v>0</v>
      </c>
      <c r="BX1407" s="146">
        <f t="shared" si="2161"/>
        <v>0</v>
      </c>
      <c r="BY1407" s="146">
        <f t="shared" si="2162"/>
        <v>0</v>
      </c>
      <c r="BZ1407" s="146">
        <f t="shared" si="2163"/>
        <v>0</v>
      </c>
      <c r="CA1407" s="146">
        <f t="shared" si="2164"/>
        <v>0</v>
      </c>
      <c r="CB1407" s="146">
        <f t="shared" si="2165"/>
        <v>0</v>
      </c>
      <c r="CC1407" s="146">
        <f t="shared" si="2166"/>
        <v>0</v>
      </c>
      <c r="CD1407" s="146">
        <f t="shared" si="2167"/>
        <v>0</v>
      </c>
      <c r="CE1407" s="146">
        <f t="shared" si="2168"/>
        <v>0</v>
      </c>
      <c r="CF1407" s="146">
        <f t="shared" si="2169"/>
        <v>0</v>
      </c>
      <c r="CG1407" s="146">
        <f t="shared" si="2170"/>
        <v>0</v>
      </c>
      <c r="CH1407" s="146">
        <f t="shared" si="2171"/>
        <v>0</v>
      </c>
      <c r="CI1407" s="146">
        <f t="shared" si="2172"/>
        <v>0</v>
      </c>
      <c r="CJ1407" s="146">
        <f t="shared" si="2173"/>
        <v>0</v>
      </c>
      <c r="CK1407" s="146">
        <f t="shared" si="2174"/>
        <v>0</v>
      </c>
      <c r="CL1407" s="146">
        <f t="shared" si="2175"/>
        <v>0</v>
      </c>
      <c r="CM1407" s="146">
        <f t="shared" si="2176"/>
        <v>0</v>
      </c>
      <c r="CN1407" s="146">
        <f t="shared" si="2177"/>
        <v>0</v>
      </c>
      <c r="CO1407" s="146">
        <f t="shared" si="2178"/>
        <v>2</v>
      </c>
      <c r="CP1407" s="146">
        <f t="shared" si="2179"/>
        <v>2</v>
      </c>
      <c r="CQ1407" s="146">
        <f t="shared" si="2180"/>
        <v>2</v>
      </c>
      <c r="CR1407" s="146">
        <f t="shared" si="2181"/>
        <v>2</v>
      </c>
      <c r="CS1407" s="146">
        <f t="shared" si="2182"/>
        <v>2</v>
      </c>
      <c r="CT1407" s="146">
        <f t="shared" si="2183"/>
        <v>2</v>
      </c>
      <c r="CU1407" s="146">
        <f t="shared" si="2184"/>
        <v>2</v>
      </c>
      <c r="CV1407" s="146">
        <f t="shared" si="2185"/>
        <v>2</v>
      </c>
      <c r="CW1407" s="146">
        <f t="shared" si="2186"/>
        <v>2</v>
      </c>
      <c r="CX1407" s="146">
        <f t="shared" si="2187"/>
        <v>2</v>
      </c>
      <c r="CY1407" s="146">
        <f t="shared" si="2188"/>
        <v>2</v>
      </c>
      <c r="CZ1407" s="146">
        <f t="shared" si="2189"/>
        <v>2</v>
      </c>
      <c r="DA1407" s="146">
        <f t="shared" si="2190"/>
        <v>2</v>
      </c>
      <c r="DB1407" s="146">
        <f t="shared" si="2191"/>
        <v>2</v>
      </c>
      <c r="DC1407" s="146">
        <f t="shared" si="2192"/>
        <v>2</v>
      </c>
      <c r="DD1407" s="146">
        <f t="shared" si="2193"/>
        <v>0</v>
      </c>
      <c r="DE1407" s="146">
        <f t="shared" si="2194"/>
        <v>0</v>
      </c>
      <c r="DF1407" s="146">
        <f t="shared" si="2195"/>
        <v>0</v>
      </c>
      <c r="DG1407" s="146">
        <f t="shared" si="2196"/>
        <v>0</v>
      </c>
      <c r="DH1407" s="146">
        <f t="shared" si="2197"/>
        <v>0</v>
      </c>
      <c r="DI1407" s="146">
        <f t="shared" si="2198"/>
        <v>0</v>
      </c>
      <c r="DJ1407" s="146">
        <f t="shared" si="2199"/>
        <v>0</v>
      </c>
      <c r="DK1407" s="146">
        <f t="shared" si="2200"/>
        <v>0</v>
      </c>
      <c r="DL1407" s="146">
        <f t="shared" si="2201"/>
        <v>0</v>
      </c>
      <c r="DM1407" s="146">
        <f t="shared" si="2202"/>
        <v>0</v>
      </c>
      <c r="DN1407" s="65">
        <f t="shared" si="2239"/>
        <v>30</v>
      </c>
      <c r="DO1407" s="57" t="str">
        <f t="shared" si="2240"/>
        <v/>
      </c>
      <c r="DP1407" s="57" t="str">
        <f t="shared" si="2241"/>
        <v/>
      </c>
      <c r="DQ1407" s="58">
        <f t="shared" si="2242"/>
        <v>30</v>
      </c>
      <c r="DR1407" s="1">
        <f t="shared" si="2243"/>
        <v>2</v>
      </c>
      <c r="DS1407" s="168" t="e">
        <f>IF(AND(DR1407=#REF!,BL1407=#REF!),'Tiến độ'!D1407,"")</f>
        <v>#REF!</v>
      </c>
    </row>
    <row r="1408" spans="1:123" ht="11.25" customHeight="1">
      <c r="A1408" s="314" t="str">
        <f>IF(B1408="","",MAX($A$7:A1407)+1)</f>
        <v/>
      </c>
      <c r="B1408" s="315"/>
      <c r="C1408" s="254" t="s">
        <v>1068</v>
      </c>
      <c r="D1408" s="102" t="s">
        <v>1069</v>
      </c>
      <c r="E1408" s="103">
        <v>3</v>
      </c>
      <c r="F1408" s="104">
        <v>45</v>
      </c>
      <c r="G1408" s="83"/>
      <c r="H1408" s="106">
        <f t="shared" si="2244"/>
        <v>1</v>
      </c>
      <c r="I1408" s="107">
        <f t="shared" si="2233"/>
        <v>0</v>
      </c>
      <c r="J1408" s="28" t="s">
        <v>11954</v>
      </c>
      <c r="K1408" s="86"/>
      <c r="L1408" s="87"/>
      <c r="M1408" s="87"/>
      <c r="N1408" s="88"/>
      <c r="O1408" s="86"/>
      <c r="P1408" s="87"/>
      <c r="Q1408" s="87"/>
      <c r="R1408" s="88"/>
      <c r="S1408" s="86"/>
      <c r="T1408" s="87"/>
      <c r="U1408" s="87"/>
      <c r="V1408" s="87"/>
      <c r="W1408" s="88"/>
      <c r="X1408" s="86"/>
      <c r="Y1408" s="87"/>
      <c r="Z1408" s="87"/>
      <c r="AA1408" s="88"/>
      <c r="AB1408" s="86"/>
      <c r="AC1408" s="87"/>
      <c r="AD1408" s="87"/>
      <c r="AE1408" s="88"/>
      <c r="AF1408" s="86"/>
      <c r="AG1408" s="87"/>
      <c r="AH1408" s="87"/>
      <c r="AI1408" s="362"/>
      <c r="AJ1408" s="363"/>
      <c r="AK1408" s="86"/>
      <c r="AL1408" s="87">
        <v>4</v>
      </c>
      <c r="AM1408" s="87">
        <v>4</v>
      </c>
      <c r="AN1408" s="88">
        <v>4</v>
      </c>
      <c r="AO1408" s="86">
        <v>4</v>
      </c>
      <c r="AP1408" s="87">
        <v>4</v>
      </c>
      <c r="AQ1408" s="87">
        <v>4</v>
      </c>
      <c r="AR1408" s="88">
        <v>4</v>
      </c>
      <c r="AS1408" s="89">
        <v>4</v>
      </c>
      <c r="AT1408" s="87">
        <v>4</v>
      </c>
      <c r="AU1408" s="87">
        <v>4</v>
      </c>
      <c r="AV1408" s="90">
        <v>4</v>
      </c>
      <c r="AW1408" s="86">
        <v>4</v>
      </c>
      <c r="AX1408" s="87">
        <v>4</v>
      </c>
      <c r="AY1408" s="87">
        <v>4</v>
      </c>
      <c r="AZ1408" s="87">
        <v>4</v>
      </c>
      <c r="BA1408" s="88" t="s">
        <v>163</v>
      </c>
      <c r="BB1408" s="89" t="s">
        <v>163</v>
      </c>
      <c r="BC1408" s="87" t="s">
        <v>163</v>
      </c>
      <c r="BD1408" s="87" t="s">
        <v>163</v>
      </c>
      <c r="BE1408" s="321"/>
      <c r="BF1408" s="322"/>
      <c r="BG1408" s="322"/>
      <c r="BH1408" s="322"/>
      <c r="BI1408" s="322"/>
      <c r="BJ1408" s="323"/>
      <c r="BK1408" s="46" t="s">
        <v>1077</v>
      </c>
      <c r="BL1408" s="46" t="s">
        <v>47</v>
      </c>
      <c r="BN1408" s="146">
        <f t="shared" si="2206"/>
        <v>0</v>
      </c>
      <c r="BO1408" s="146">
        <f t="shared" si="2152"/>
        <v>0</v>
      </c>
      <c r="BP1408" s="146">
        <f t="shared" si="2153"/>
        <v>0</v>
      </c>
      <c r="BQ1408" s="146">
        <f t="shared" si="2154"/>
        <v>0</v>
      </c>
      <c r="BR1408" s="146">
        <f t="shared" si="2155"/>
        <v>0</v>
      </c>
      <c r="BS1408" s="146">
        <f t="shared" si="2156"/>
        <v>0</v>
      </c>
      <c r="BT1408" s="146">
        <f t="shared" si="2157"/>
        <v>0</v>
      </c>
      <c r="BU1408" s="146">
        <f t="shared" si="2158"/>
        <v>0</v>
      </c>
      <c r="BV1408" s="146">
        <f t="shared" si="2159"/>
        <v>0</v>
      </c>
      <c r="BW1408" s="146">
        <f t="shared" si="2160"/>
        <v>0</v>
      </c>
      <c r="BX1408" s="146">
        <f t="shared" si="2161"/>
        <v>0</v>
      </c>
      <c r="BY1408" s="146">
        <f t="shared" si="2162"/>
        <v>0</v>
      </c>
      <c r="BZ1408" s="146">
        <f t="shared" si="2163"/>
        <v>0</v>
      </c>
      <c r="CA1408" s="146">
        <f t="shared" si="2164"/>
        <v>0</v>
      </c>
      <c r="CB1408" s="146">
        <f t="shared" si="2165"/>
        <v>0</v>
      </c>
      <c r="CC1408" s="146">
        <f t="shared" si="2166"/>
        <v>0</v>
      </c>
      <c r="CD1408" s="146">
        <f t="shared" si="2167"/>
        <v>0</v>
      </c>
      <c r="CE1408" s="146">
        <f t="shared" si="2168"/>
        <v>0</v>
      </c>
      <c r="CF1408" s="146">
        <f t="shared" si="2169"/>
        <v>0</v>
      </c>
      <c r="CG1408" s="146">
        <f t="shared" si="2170"/>
        <v>0</v>
      </c>
      <c r="CH1408" s="146">
        <f t="shared" si="2171"/>
        <v>0</v>
      </c>
      <c r="CI1408" s="146">
        <f t="shared" si="2172"/>
        <v>0</v>
      </c>
      <c r="CJ1408" s="146">
        <f t="shared" si="2173"/>
        <v>0</v>
      </c>
      <c r="CK1408" s="146">
        <f t="shared" si="2174"/>
        <v>0</v>
      </c>
      <c r="CL1408" s="146">
        <f t="shared" si="2175"/>
        <v>0</v>
      </c>
      <c r="CM1408" s="146">
        <f t="shared" si="2176"/>
        <v>0</v>
      </c>
      <c r="CN1408" s="146">
        <f t="shared" si="2177"/>
        <v>0</v>
      </c>
      <c r="CO1408" s="146">
        <f t="shared" si="2178"/>
        <v>4</v>
      </c>
      <c r="CP1408" s="146">
        <f t="shared" si="2179"/>
        <v>4</v>
      </c>
      <c r="CQ1408" s="146">
        <f t="shared" si="2180"/>
        <v>4</v>
      </c>
      <c r="CR1408" s="146">
        <f t="shared" si="2181"/>
        <v>4</v>
      </c>
      <c r="CS1408" s="146">
        <f t="shared" si="2182"/>
        <v>4</v>
      </c>
      <c r="CT1408" s="146">
        <f t="shared" si="2183"/>
        <v>4</v>
      </c>
      <c r="CU1408" s="146">
        <f t="shared" si="2184"/>
        <v>4</v>
      </c>
      <c r="CV1408" s="146">
        <f t="shared" si="2185"/>
        <v>4</v>
      </c>
      <c r="CW1408" s="146">
        <f t="shared" si="2186"/>
        <v>4</v>
      </c>
      <c r="CX1408" s="146">
        <f t="shared" si="2187"/>
        <v>4</v>
      </c>
      <c r="CY1408" s="146">
        <f t="shared" si="2188"/>
        <v>4</v>
      </c>
      <c r="CZ1408" s="146">
        <f t="shared" si="2189"/>
        <v>4</v>
      </c>
      <c r="DA1408" s="146">
        <f t="shared" si="2190"/>
        <v>4</v>
      </c>
      <c r="DB1408" s="146">
        <f t="shared" si="2191"/>
        <v>4</v>
      </c>
      <c r="DC1408" s="146">
        <f t="shared" si="2192"/>
        <v>4</v>
      </c>
      <c r="DD1408" s="146">
        <f t="shared" si="2193"/>
        <v>0</v>
      </c>
      <c r="DE1408" s="146">
        <f t="shared" si="2194"/>
        <v>0</v>
      </c>
      <c r="DF1408" s="146">
        <f t="shared" si="2195"/>
        <v>0</v>
      </c>
      <c r="DG1408" s="146">
        <f t="shared" si="2196"/>
        <v>0</v>
      </c>
      <c r="DH1408" s="146">
        <f t="shared" si="2197"/>
        <v>0</v>
      </c>
      <c r="DI1408" s="146">
        <f t="shared" si="2198"/>
        <v>0</v>
      </c>
      <c r="DJ1408" s="146">
        <f t="shared" si="2199"/>
        <v>0</v>
      </c>
      <c r="DK1408" s="146">
        <f t="shared" si="2200"/>
        <v>0</v>
      </c>
      <c r="DL1408" s="146">
        <f t="shared" si="2201"/>
        <v>0</v>
      </c>
      <c r="DM1408" s="146">
        <f t="shared" si="2202"/>
        <v>0</v>
      </c>
      <c r="DN1408" s="65">
        <f t="shared" si="2239"/>
        <v>45</v>
      </c>
      <c r="DO1408" s="57" t="str">
        <f t="shared" si="2240"/>
        <v/>
      </c>
      <c r="DP1408" s="57" t="str">
        <f t="shared" si="2241"/>
        <v/>
      </c>
      <c r="DQ1408" s="58">
        <f t="shared" si="2242"/>
        <v>45</v>
      </c>
      <c r="DR1408" s="1">
        <f t="shared" si="2243"/>
        <v>2</v>
      </c>
      <c r="DS1408" s="168" t="e">
        <f>IF(AND(DR1408=#REF!,BL1408=#REF!),'Tiến độ'!D1408,"")</f>
        <v>#REF!</v>
      </c>
    </row>
    <row r="1409" spans="1:123" ht="11.25" customHeight="1">
      <c r="A1409" s="310" t="str">
        <f>IF(B1409="","",MAX($A$7:A1408)+1)</f>
        <v/>
      </c>
      <c r="B1409" s="313"/>
      <c r="C1409" s="91" t="s">
        <v>8</v>
      </c>
      <c r="D1409" s="92"/>
      <c r="E1409" s="93">
        <f>SUM(E1390:E1406)</f>
        <v>42</v>
      </c>
      <c r="F1409" s="131"/>
      <c r="G1409" s="132"/>
      <c r="H1409" s="133"/>
      <c r="I1409" s="134"/>
      <c r="J1409" s="30"/>
      <c r="K1409" s="96">
        <f t="shared" ref="K1409:AH1409" si="2245">SUM(K1390:K1408)</f>
        <v>0</v>
      </c>
      <c r="L1409" s="97">
        <f t="shared" si="2245"/>
        <v>0</v>
      </c>
      <c r="M1409" s="97">
        <f t="shared" si="2245"/>
        <v>0</v>
      </c>
      <c r="N1409" s="98">
        <f t="shared" si="2245"/>
        <v>0</v>
      </c>
      <c r="O1409" s="96">
        <f t="shared" si="2245"/>
        <v>0</v>
      </c>
      <c r="P1409" s="97">
        <f t="shared" si="2245"/>
        <v>0</v>
      </c>
      <c r="Q1409" s="97">
        <f t="shared" si="2245"/>
        <v>26</v>
      </c>
      <c r="R1409" s="98">
        <f t="shared" si="2245"/>
        <v>26</v>
      </c>
      <c r="S1409" s="96">
        <f t="shared" si="2245"/>
        <v>26</v>
      </c>
      <c r="T1409" s="97">
        <f t="shared" si="2245"/>
        <v>26</v>
      </c>
      <c r="U1409" s="97">
        <f t="shared" si="2245"/>
        <v>26</v>
      </c>
      <c r="V1409" s="97">
        <f t="shared" si="2245"/>
        <v>26</v>
      </c>
      <c r="W1409" s="98">
        <f t="shared" si="2245"/>
        <v>26</v>
      </c>
      <c r="X1409" s="96">
        <f t="shared" si="2245"/>
        <v>26</v>
      </c>
      <c r="Y1409" s="97">
        <f t="shared" si="2245"/>
        <v>26</v>
      </c>
      <c r="Z1409" s="97">
        <f t="shared" si="2245"/>
        <v>26</v>
      </c>
      <c r="AA1409" s="98">
        <f t="shared" si="2245"/>
        <v>26</v>
      </c>
      <c r="AB1409" s="96">
        <f t="shared" si="2245"/>
        <v>26</v>
      </c>
      <c r="AC1409" s="97">
        <f t="shared" si="2245"/>
        <v>26</v>
      </c>
      <c r="AD1409" s="97">
        <f t="shared" si="2245"/>
        <v>23</v>
      </c>
      <c r="AE1409" s="98">
        <f t="shared" si="2245"/>
        <v>23</v>
      </c>
      <c r="AF1409" s="96">
        <f t="shared" si="2245"/>
        <v>0</v>
      </c>
      <c r="AG1409" s="97">
        <f t="shared" si="2245"/>
        <v>0</v>
      </c>
      <c r="AH1409" s="97">
        <f t="shared" si="2245"/>
        <v>0</v>
      </c>
      <c r="AI1409" s="362"/>
      <c r="AJ1409" s="363"/>
      <c r="AK1409" s="96">
        <f t="shared" ref="AK1409:BD1409" si="2246">SUM(AK1390:AK1408)</f>
        <v>0</v>
      </c>
      <c r="AL1409" s="97">
        <f t="shared" si="2246"/>
        <v>33</v>
      </c>
      <c r="AM1409" s="97">
        <f t="shared" si="2246"/>
        <v>33</v>
      </c>
      <c r="AN1409" s="98">
        <f t="shared" si="2246"/>
        <v>33</v>
      </c>
      <c r="AO1409" s="96">
        <f t="shared" si="2246"/>
        <v>33</v>
      </c>
      <c r="AP1409" s="97">
        <f t="shared" si="2246"/>
        <v>33</v>
      </c>
      <c r="AQ1409" s="97">
        <f t="shared" si="2246"/>
        <v>33</v>
      </c>
      <c r="AR1409" s="98">
        <f t="shared" si="2246"/>
        <v>33</v>
      </c>
      <c r="AS1409" s="99">
        <f t="shared" si="2246"/>
        <v>33</v>
      </c>
      <c r="AT1409" s="97">
        <f t="shared" si="2246"/>
        <v>33</v>
      </c>
      <c r="AU1409" s="97">
        <f t="shared" si="2246"/>
        <v>33</v>
      </c>
      <c r="AV1409" s="100">
        <f t="shared" si="2246"/>
        <v>33</v>
      </c>
      <c r="AW1409" s="96">
        <f t="shared" si="2246"/>
        <v>33</v>
      </c>
      <c r="AX1409" s="97">
        <f t="shared" si="2246"/>
        <v>33</v>
      </c>
      <c r="AY1409" s="97">
        <f t="shared" si="2246"/>
        <v>30</v>
      </c>
      <c r="AZ1409" s="97">
        <f t="shared" si="2246"/>
        <v>30</v>
      </c>
      <c r="BA1409" s="98">
        <f t="shared" si="2246"/>
        <v>0</v>
      </c>
      <c r="BB1409" s="99">
        <f t="shared" si="2246"/>
        <v>0</v>
      </c>
      <c r="BC1409" s="97">
        <f t="shared" si="2246"/>
        <v>0</v>
      </c>
      <c r="BD1409" s="97">
        <f t="shared" si="2246"/>
        <v>0</v>
      </c>
      <c r="BE1409" s="321"/>
      <c r="BF1409" s="322"/>
      <c r="BG1409" s="322"/>
      <c r="BH1409" s="322"/>
      <c r="BI1409" s="322"/>
      <c r="BJ1409" s="323"/>
      <c r="BK1409" s="47"/>
      <c r="BL1409" s="47"/>
      <c r="BN1409" s="146">
        <f t="shared" si="2206"/>
        <v>0</v>
      </c>
      <c r="BO1409" s="146">
        <f t="shared" si="2152"/>
        <v>0</v>
      </c>
      <c r="BP1409" s="146">
        <f t="shared" si="2153"/>
        <v>0</v>
      </c>
      <c r="BQ1409" s="146">
        <f t="shared" si="2154"/>
        <v>0</v>
      </c>
      <c r="BR1409" s="146">
        <f t="shared" si="2155"/>
        <v>0</v>
      </c>
      <c r="BS1409" s="146">
        <f t="shared" si="2156"/>
        <v>0</v>
      </c>
      <c r="BT1409" s="146">
        <f t="shared" si="2157"/>
        <v>0</v>
      </c>
      <c r="BU1409" s="146">
        <f t="shared" si="2158"/>
        <v>0</v>
      </c>
      <c r="BV1409" s="146">
        <f t="shared" si="2159"/>
        <v>0</v>
      </c>
      <c r="BW1409" s="146">
        <f t="shared" si="2160"/>
        <v>0</v>
      </c>
      <c r="BX1409" s="146">
        <f t="shared" si="2161"/>
        <v>0</v>
      </c>
      <c r="BY1409" s="146">
        <f t="shared" si="2162"/>
        <v>0</v>
      </c>
      <c r="BZ1409" s="146">
        <f t="shared" si="2163"/>
        <v>0</v>
      </c>
      <c r="CA1409" s="146">
        <f t="shared" si="2164"/>
        <v>0</v>
      </c>
      <c r="CB1409" s="146">
        <f t="shared" si="2165"/>
        <v>0</v>
      </c>
      <c r="CC1409" s="146">
        <f t="shared" si="2166"/>
        <v>0</v>
      </c>
      <c r="CD1409" s="146">
        <f t="shared" si="2167"/>
        <v>0</v>
      </c>
      <c r="CE1409" s="146">
        <f t="shared" si="2168"/>
        <v>0</v>
      </c>
      <c r="CF1409" s="146">
        <f t="shared" si="2169"/>
        <v>0</v>
      </c>
      <c r="CG1409" s="146">
        <f t="shared" si="2170"/>
        <v>0</v>
      </c>
      <c r="CH1409" s="146">
        <f t="shared" si="2171"/>
        <v>0</v>
      </c>
      <c r="CI1409" s="146">
        <f t="shared" si="2172"/>
        <v>0</v>
      </c>
      <c r="CJ1409" s="146">
        <f t="shared" si="2173"/>
        <v>0</v>
      </c>
      <c r="CK1409" s="146">
        <f t="shared" si="2174"/>
        <v>0</v>
      </c>
      <c r="CL1409" s="146">
        <f t="shared" si="2175"/>
        <v>0</v>
      </c>
      <c r="CM1409" s="146">
        <f t="shared" si="2176"/>
        <v>0</v>
      </c>
      <c r="CN1409" s="146">
        <f t="shared" si="2177"/>
        <v>0</v>
      </c>
      <c r="CO1409" s="146">
        <f t="shared" si="2178"/>
        <v>0</v>
      </c>
      <c r="CP1409" s="146">
        <f t="shared" si="2179"/>
        <v>0</v>
      </c>
      <c r="CQ1409" s="146">
        <f t="shared" si="2180"/>
        <v>0</v>
      </c>
      <c r="CR1409" s="146">
        <f t="shared" si="2181"/>
        <v>0</v>
      </c>
      <c r="CS1409" s="146">
        <f t="shared" si="2182"/>
        <v>0</v>
      </c>
      <c r="CT1409" s="146">
        <f t="shared" si="2183"/>
        <v>0</v>
      </c>
      <c r="CU1409" s="146">
        <f t="shared" si="2184"/>
        <v>0</v>
      </c>
      <c r="CV1409" s="146">
        <f t="shared" si="2185"/>
        <v>0</v>
      </c>
      <c r="CW1409" s="146">
        <f t="shared" si="2186"/>
        <v>0</v>
      </c>
      <c r="CX1409" s="146">
        <f t="shared" si="2187"/>
        <v>0</v>
      </c>
      <c r="CY1409" s="146">
        <f t="shared" si="2188"/>
        <v>0</v>
      </c>
      <c r="CZ1409" s="146">
        <f t="shared" si="2189"/>
        <v>0</v>
      </c>
      <c r="DA1409" s="146">
        <f t="shared" si="2190"/>
        <v>0</v>
      </c>
      <c r="DB1409" s="146">
        <f t="shared" si="2191"/>
        <v>0</v>
      </c>
      <c r="DC1409" s="146">
        <f t="shared" si="2192"/>
        <v>0</v>
      </c>
      <c r="DD1409" s="146">
        <f t="shared" si="2193"/>
        <v>0</v>
      </c>
      <c r="DE1409" s="146">
        <f t="shared" si="2194"/>
        <v>0</v>
      </c>
      <c r="DF1409" s="146">
        <f t="shared" si="2195"/>
        <v>0</v>
      </c>
      <c r="DG1409" s="146">
        <f t="shared" si="2196"/>
        <v>0</v>
      </c>
      <c r="DH1409" s="146">
        <f t="shared" si="2197"/>
        <v>0</v>
      </c>
      <c r="DI1409" s="146">
        <f t="shared" si="2198"/>
        <v>0</v>
      </c>
      <c r="DJ1409" s="146">
        <f t="shared" si="2199"/>
        <v>0</v>
      </c>
      <c r="DK1409" s="146">
        <f t="shared" si="2200"/>
        <v>0</v>
      </c>
      <c r="DL1409" s="146">
        <f t="shared" si="2201"/>
        <v>0</v>
      </c>
      <c r="DM1409" s="146">
        <f t="shared" si="2202"/>
        <v>0</v>
      </c>
      <c r="DN1409" s="54"/>
      <c r="DO1409" s="55"/>
      <c r="DP1409" s="55"/>
      <c r="DQ1409" s="56"/>
      <c r="DS1409" s="168" t="e">
        <f>IF(AND(DR1409=#REF!,BL1409=#REF!),'Tiến độ'!D1409,"")</f>
        <v>#REF!</v>
      </c>
    </row>
    <row r="1410" spans="1:123" ht="11.25" customHeight="1">
      <c r="A1410" s="308">
        <f>IF(B1410="","",MAX($A$7:A1409)+1)</f>
        <v>91</v>
      </c>
      <c r="B1410" s="311" t="s">
        <v>1009</v>
      </c>
      <c r="C1410" s="67" t="s">
        <v>1033</v>
      </c>
      <c r="D1410" s="68" t="s">
        <v>1011</v>
      </c>
      <c r="E1410" s="69">
        <v>2</v>
      </c>
      <c r="F1410" s="70">
        <v>39</v>
      </c>
      <c r="G1410" s="71"/>
      <c r="H1410" s="72">
        <v>0</v>
      </c>
      <c r="I1410" s="253"/>
      <c r="J1410" s="24" t="s">
        <v>11955</v>
      </c>
      <c r="K1410" s="74"/>
      <c r="L1410" s="75"/>
      <c r="M1410" s="75"/>
      <c r="N1410" s="76" t="s">
        <v>874</v>
      </c>
      <c r="O1410" s="74" t="s">
        <v>987</v>
      </c>
      <c r="P1410" s="75" t="s">
        <v>987</v>
      </c>
      <c r="Q1410" s="75">
        <v>3</v>
      </c>
      <c r="R1410" s="76">
        <v>3</v>
      </c>
      <c r="S1410" s="74">
        <v>3</v>
      </c>
      <c r="T1410" s="75">
        <v>3</v>
      </c>
      <c r="U1410" s="75">
        <v>3</v>
      </c>
      <c r="V1410" s="75">
        <v>3</v>
      </c>
      <c r="W1410" s="76">
        <v>3</v>
      </c>
      <c r="X1410" s="74">
        <v>3</v>
      </c>
      <c r="Y1410" s="75">
        <v>3</v>
      </c>
      <c r="Z1410" s="75">
        <v>3</v>
      </c>
      <c r="AA1410" s="76">
        <v>3</v>
      </c>
      <c r="AB1410" s="74">
        <v>3</v>
      </c>
      <c r="AC1410" s="75">
        <v>3</v>
      </c>
      <c r="AD1410" s="75"/>
      <c r="AE1410" s="76"/>
      <c r="AF1410" s="74" t="s">
        <v>163</v>
      </c>
      <c r="AG1410" s="75" t="s">
        <v>163</v>
      </c>
      <c r="AH1410" s="75" t="s">
        <v>163</v>
      </c>
      <c r="AI1410" s="362"/>
      <c r="AJ1410" s="363"/>
      <c r="AK1410" s="74" t="s">
        <v>163</v>
      </c>
      <c r="AL1410" s="75"/>
      <c r="AM1410" s="75"/>
      <c r="AN1410" s="76"/>
      <c r="AO1410" s="74"/>
      <c r="AP1410" s="75"/>
      <c r="AQ1410" s="75"/>
      <c r="AR1410" s="76"/>
      <c r="AS1410" s="77"/>
      <c r="AT1410" s="75"/>
      <c r="AU1410" s="75"/>
      <c r="AV1410" s="78"/>
      <c r="AW1410" s="74"/>
      <c r="AX1410" s="75"/>
      <c r="AY1410" s="75"/>
      <c r="AZ1410" s="75"/>
      <c r="BA1410" s="76"/>
      <c r="BB1410" s="77"/>
      <c r="BC1410" s="75"/>
      <c r="BD1410" s="75"/>
      <c r="BE1410" s="321"/>
      <c r="BF1410" s="322"/>
      <c r="BG1410" s="322"/>
      <c r="BH1410" s="322"/>
      <c r="BI1410" s="322"/>
      <c r="BJ1410" s="323"/>
      <c r="BK1410" s="45" t="s">
        <v>18</v>
      </c>
      <c r="BL1410" s="45" t="s">
        <v>56</v>
      </c>
      <c r="BN1410" s="146">
        <f t="shared" si="2206"/>
        <v>0</v>
      </c>
      <c r="BO1410" s="146">
        <f t="shared" si="2152"/>
        <v>0</v>
      </c>
      <c r="BP1410" s="146">
        <f t="shared" si="2153"/>
        <v>0</v>
      </c>
      <c r="BQ1410" s="146">
        <f t="shared" si="2154"/>
        <v>0</v>
      </c>
      <c r="BR1410" s="146">
        <f t="shared" si="2155"/>
        <v>0</v>
      </c>
      <c r="BS1410" s="146">
        <f t="shared" si="2156"/>
        <v>0</v>
      </c>
      <c r="BT1410" s="146">
        <f t="shared" si="2157"/>
        <v>0</v>
      </c>
      <c r="BU1410" s="146">
        <f t="shared" si="2158"/>
        <v>0</v>
      </c>
      <c r="BV1410" s="146">
        <f t="shared" si="2159"/>
        <v>0</v>
      </c>
      <c r="BW1410" s="146">
        <f t="shared" si="2160"/>
        <v>0</v>
      </c>
      <c r="BX1410" s="146">
        <f t="shared" si="2161"/>
        <v>0</v>
      </c>
      <c r="BY1410" s="146">
        <f t="shared" si="2162"/>
        <v>0</v>
      </c>
      <c r="BZ1410" s="146">
        <f t="shared" si="2163"/>
        <v>0</v>
      </c>
      <c r="CA1410" s="146">
        <f t="shared" si="2164"/>
        <v>0</v>
      </c>
      <c r="CB1410" s="146">
        <f t="shared" si="2165"/>
        <v>0</v>
      </c>
      <c r="CC1410" s="146">
        <f t="shared" si="2166"/>
        <v>0</v>
      </c>
      <c r="CD1410" s="146">
        <f t="shared" si="2167"/>
        <v>0</v>
      </c>
      <c r="CE1410" s="146">
        <f t="shared" si="2168"/>
        <v>0</v>
      </c>
      <c r="CF1410" s="146">
        <f t="shared" si="2169"/>
        <v>0</v>
      </c>
      <c r="CG1410" s="146">
        <f t="shared" si="2170"/>
        <v>0</v>
      </c>
      <c r="CH1410" s="146">
        <f t="shared" si="2171"/>
        <v>0</v>
      </c>
      <c r="CI1410" s="146">
        <f t="shared" si="2172"/>
        <v>0</v>
      </c>
      <c r="CJ1410" s="146">
        <f t="shared" si="2173"/>
        <v>0</v>
      </c>
      <c r="CK1410" s="146">
        <f t="shared" si="2174"/>
        <v>0</v>
      </c>
      <c r="CL1410" s="146">
        <f t="shared" si="2175"/>
        <v>0</v>
      </c>
      <c r="CM1410" s="146">
        <f t="shared" si="2176"/>
        <v>0</v>
      </c>
      <c r="CN1410" s="146">
        <f t="shared" si="2177"/>
        <v>0</v>
      </c>
      <c r="CO1410" s="146">
        <f t="shared" si="2178"/>
        <v>0</v>
      </c>
      <c r="CP1410" s="146">
        <f t="shared" si="2179"/>
        <v>0</v>
      </c>
      <c r="CQ1410" s="146">
        <f t="shared" si="2180"/>
        <v>0</v>
      </c>
      <c r="CR1410" s="146">
        <f t="shared" si="2181"/>
        <v>0</v>
      </c>
      <c r="CS1410" s="146">
        <f t="shared" si="2182"/>
        <v>0</v>
      </c>
      <c r="CT1410" s="146">
        <f t="shared" si="2183"/>
        <v>0</v>
      </c>
      <c r="CU1410" s="146">
        <f t="shared" si="2184"/>
        <v>0</v>
      </c>
      <c r="CV1410" s="146">
        <f t="shared" si="2185"/>
        <v>0</v>
      </c>
      <c r="CW1410" s="146">
        <f t="shared" si="2186"/>
        <v>0</v>
      </c>
      <c r="CX1410" s="146">
        <f t="shared" si="2187"/>
        <v>0</v>
      </c>
      <c r="CY1410" s="146">
        <f t="shared" si="2188"/>
        <v>0</v>
      </c>
      <c r="CZ1410" s="146">
        <f t="shared" si="2189"/>
        <v>0</v>
      </c>
      <c r="DA1410" s="146">
        <f t="shared" si="2190"/>
        <v>0</v>
      </c>
      <c r="DB1410" s="146">
        <f t="shared" si="2191"/>
        <v>0</v>
      </c>
      <c r="DC1410" s="146">
        <f t="shared" si="2192"/>
        <v>0</v>
      </c>
      <c r="DD1410" s="146">
        <f t="shared" si="2193"/>
        <v>0</v>
      </c>
      <c r="DE1410" s="146">
        <f t="shared" si="2194"/>
        <v>0</v>
      </c>
      <c r="DF1410" s="146">
        <f t="shared" si="2195"/>
        <v>0</v>
      </c>
      <c r="DG1410" s="146">
        <f t="shared" si="2196"/>
        <v>0</v>
      </c>
      <c r="DH1410" s="146">
        <f t="shared" si="2197"/>
        <v>0</v>
      </c>
      <c r="DI1410" s="146">
        <f t="shared" si="2198"/>
        <v>0</v>
      </c>
      <c r="DJ1410" s="146">
        <f t="shared" si="2199"/>
        <v>0</v>
      </c>
      <c r="DK1410" s="146">
        <f t="shared" si="2200"/>
        <v>0</v>
      </c>
      <c r="DL1410" s="146">
        <f t="shared" si="2201"/>
        <v>0</v>
      </c>
      <c r="DM1410" s="146">
        <f t="shared" si="2202"/>
        <v>0</v>
      </c>
      <c r="DN1410" s="63">
        <f t="shared" ref="DN1410:DN1417" si="2247">F1410*H1410</f>
        <v>0</v>
      </c>
      <c r="DO1410" s="50">
        <f t="shared" ref="DO1410:DO1417" si="2248">IF(COUNTA(K1410:AC1410)&gt;0,DN1410,"")</f>
        <v>0</v>
      </c>
      <c r="DP1410" s="50" t="str">
        <f t="shared" ref="DP1410:DP1417" si="2249">IF(DO1410="",IF(COUNT(AD1410:AH1410,AK1410)&gt;0,DN1410,""),"")</f>
        <v/>
      </c>
      <c r="DQ1410" s="51" t="str">
        <f t="shared" ref="DQ1410:DQ1417" si="2250">IF(AND(DO1410="",DP1410=""),IF(COUNTA(AL1410:BD1410)&gt;0,DN1410,""),"")</f>
        <v/>
      </c>
      <c r="DR1410" s="1">
        <f t="shared" ref="DR1410:DR1417" si="2251">IF(DQ1410="",1,2)</f>
        <v>1</v>
      </c>
      <c r="DS1410" s="168" t="e">
        <f>IF(AND(DR1410=#REF!,BL1410=#REF!),'Tiến độ'!D1410,"")</f>
        <v>#REF!</v>
      </c>
    </row>
    <row r="1411" spans="1:123" ht="11.25" customHeight="1">
      <c r="A1411" s="309"/>
      <c r="B1411" s="312"/>
      <c r="C1411" s="101" t="s">
        <v>925</v>
      </c>
      <c r="D1411" s="102" t="s">
        <v>926</v>
      </c>
      <c r="E1411" s="103">
        <v>2</v>
      </c>
      <c r="F1411" s="104">
        <v>30</v>
      </c>
      <c r="G1411" s="105"/>
      <c r="H1411" s="252">
        <v>0</v>
      </c>
      <c r="I1411" s="107">
        <f>I1410</f>
        <v>0</v>
      </c>
      <c r="J1411" s="28" t="s">
        <v>11955</v>
      </c>
      <c r="K1411" s="108"/>
      <c r="L1411" s="109"/>
      <c r="M1411" s="109"/>
      <c r="N1411" s="110"/>
      <c r="O1411" s="108"/>
      <c r="P1411" s="109"/>
      <c r="Q1411" s="109">
        <v>2</v>
      </c>
      <c r="R1411" s="110">
        <v>2</v>
      </c>
      <c r="S1411" s="108">
        <v>2</v>
      </c>
      <c r="T1411" s="109">
        <v>2</v>
      </c>
      <c r="U1411" s="109">
        <v>2</v>
      </c>
      <c r="V1411" s="109">
        <v>2</v>
      </c>
      <c r="W1411" s="110">
        <v>2</v>
      </c>
      <c r="X1411" s="108">
        <v>2</v>
      </c>
      <c r="Y1411" s="109">
        <v>2</v>
      </c>
      <c r="Z1411" s="109">
        <v>2</v>
      </c>
      <c r="AA1411" s="110">
        <v>2</v>
      </c>
      <c r="AB1411" s="108">
        <v>2</v>
      </c>
      <c r="AC1411" s="109">
        <v>2</v>
      </c>
      <c r="AD1411" s="109">
        <v>2</v>
      </c>
      <c r="AE1411" s="110">
        <v>2</v>
      </c>
      <c r="AF1411" s="108" t="s">
        <v>163</v>
      </c>
      <c r="AG1411" s="109" t="s">
        <v>163</v>
      </c>
      <c r="AH1411" s="109" t="s">
        <v>163</v>
      </c>
      <c r="AI1411" s="362"/>
      <c r="AJ1411" s="363"/>
      <c r="AK1411" s="108" t="s">
        <v>163</v>
      </c>
      <c r="AL1411" s="109"/>
      <c r="AM1411" s="109"/>
      <c r="AN1411" s="110"/>
      <c r="AO1411" s="108"/>
      <c r="AP1411" s="109"/>
      <c r="AQ1411" s="109"/>
      <c r="AR1411" s="110"/>
      <c r="AS1411" s="111"/>
      <c r="AT1411" s="109"/>
      <c r="AU1411" s="109"/>
      <c r="AV1411" s="112"/>
      <c r="AW1411" s="108"/>
      <c r="AX1411" s="109"/>
      <c r="AY1411" s="109"/>
      <c r="AZ1411" s="109"/>
      <c r="BA1411" s="110"/>
      <c r="BB1411" s="111"/>
      <c r="BC1411" s="109"/>
      <c r="BD1411" s="109"/>
      <c r="BE1411" s="321"/>
      <c r="BF1411" s="322"/>
      <c r="BG1411" s="322"/>
      <c r="BH1411" s="322"/>
      <c r="BI1411" s="322"/>
      <c r="BJ1411" s="323"/>
      <c r="BK1411" s="48" t="s">
        <v>18</v>
      </c>
      <c r="BL1411" s="48" t="s">
        <v>17</v>
      </c>
      <c r="BN1411" s="146">
        <f t="shared" si="2206"/>
        <v>0</v>
      </c>
      <c r="BO1411" s="146">
        <f t="shared" si="2152"/>
        <v>0</v>
      </c>
      <c r="BP1411" s="146">
        <f t="shared" si="2153"/>
        <v>0</v>
      </c>
      <c r="BQ1411" s="146">
        <f t="shared" si="2154"/>
        <v>0</v>
      </c>
      <c r="BR1411" s="146">
        <f t="shared" si="2155"/>
        <v>0</v>
      </c>
      <c r="BS1411" s="146">
        <f t="shared" si="2156"/>
        <v>0</v>
      </c>
      <c r="BT1411" s="146">
        <f t="shared" si="2157"/>
        <v>0</v>
      </c>
      <c r="BU1411" s="146">
        <f t="shared" si="2158"/>
        <v>0</v>
      </c>
      <c r="BV1411" s="146">
        <f t="shared" si="2159"/>
        <v>0</v>
      </c>
      <c r="BW1411" s="146">
        <f t="shared" si="2160"/>
        <v>0</v>
      </c>
      <c r="BX1411" s="146">
        <f t="shared" si="2161"/>
        <v>0</v>
      </c>
      <c r="BY1411" s="146">
        <f t="shared" si="2162"/>
        <v>0</v>
      </c>
      <c r="BZ1411" s="146">
        <f t="shared" si="2163"/>
        <v>0</v>
      </c>
      <c r="CA1411" s="146">
        <f t="shared" si="2164"/>
        <v>0</v>
      </c>
      <c r="CB1411" s="146">
        <f t="shared" si="2165"/>
        <v>0</v>
      </c>
      <c r="CC1411" s="146">
        <f t="shared" si="2166"/>
        <v>0</v>
      </c>
      <c r="CD1411" s="146">
        <f t="shared" si="2167"/>
        <v>0</v>
      </c>
      <c r="CE1411" s="146">
        <f t="shared" si="2168"/>
        <v>0</v>
      </c>
      <c r="CF1411" s="146">
        <f t="shared" si="2169"/>
        <v>0</v>
      </c>
      <c r="CG1411" s="146">
        <f t="shared" si="2170"/>
        <v>0</v>
      </c>
      <c r="CH1411" s="146">
        <f t="shared" si="2171"/>
        <v>0</v>
      </c>
      <c r="CI1411" s="146">
        <f t="shared" si="2172"/>
        <v>0</v>
      </c>
      <c r="CJ1411" s="146">
        <f t="shared" si="2173"/>
        <v>0</v>
      </c>
      <c r="CK1411" s="146">
        <f t="shared" si="2174"/>
        <v>0</v>
      </c>
      <c r="CL1411" s="146">
        <f t="shared" si="2175"/>
        <v>0</v>
      </c>
      <c r="CM1411" s="146">
        <f t="shared" si="2176"/>
        <v>0</v>
      </c>
      <c r="CN1411" s="146">
        <f t="shared" si="2177"/>
        <v>0</v>
      </c>
      <c r="CO1411" s="146">
        <f t="shared" si="2178"/>
        <v>0</v>
      </c>
      <c r="CP1411" s="146">
        <f t="shared" si="2179"/>
        <v>0</v>
      </c>
      <c r="CQ1411" s="146">
        <f t="shared" si="2180"/>
        <v>0</v>
      </c>
      <c r="CR1411" s="146">
        <f t="shared" si="2181"/>
        <v>0</v>
      </c>
      <c r="CS1411" s="146">
        <f t="shared" si="2182"/>
        <v>0</v>
      </c>
      <c r="CT1411" s="146">
        <f t="shared" si="2183"/>
        <v>0</v>
      </c>
      <c r="CU1411" s="146">
        <f t="shared" si="2184"/>
        <v>0</v>
      </c>
      <c r="CV1411" s="146">
        <f t="shared" si="2185"/>
        <v>0</v>
      </c>
      <c r="CW1411" s="146">
        <f t="shared" si="2186"/>
        <v>0</v>
      </c>
      <c r="CX1411" s="146">
        <f t="shared" si="2187"/>
        <v>0</v>
      </c>
      <c r="CY1411" s="146">
        <f t="shared" si="2188"/>
        <v>0</v>
      </c>
      <c r="CZ1411" s="146">
        <f t="shared" si="2189"/>
        <v>0</v>
      </c>
      <c r="DA1411" s="146">
        <f t="shared" si="2190"/>
        <v>0</v>
      </c>
      <c r="DB1411" s="146">
        <f t="shared" si="2191"/>
        <v>0</v>
      </c>
      <c r="DC1411" s="146">
        <f t="shared" si="2192"/>
        <v>0</v>
      </c>
      <c r="DD1411" s="146">
        <f t="shared" si="2193"/>
        <v>0</v>
      </c>
      <c r="DE1411" s="146">
        <f t="shared" si="2194"/>
        <v>0</v>
      </c>
      <c r="DF1411" s="146">
        <f t="shared" si="2195"/>
        <v>0</v>
      </c>
      <c r="DG1411" s="146">
        <f t="shared" si="2196"/>
        <v>0</v>
      </c>
      <c r="DH1411" s="146">
        <f t="shared" si="2197"/>
        <v>0</v>
      </c>
      <c r="DI1411" s="146">
        <f t="shared" si="2198"/>
        <v>0</v>
      </c>
      <c r="DJ1411" s="146">
        <f t="shared" si="2199"/>
        <v>0</v>
      </c>
      <c r="DK1411" s="146">
        <f t="shared" si="2200"/>
        <v>0</v>
      </c>
      <c r="DL1411" s="146">
        <f t="shared" si="2201"/>
        <v>0</v>
      </c>
      <c r="DM1411" s="146">
        <f t="shared" si="2202"/>
        <v>0</v>
      </c>
      <c r="DN1411" s="65">
        <f t="shared" si="2247"/>
        <v>0</v>
      </c>
      <c r="DO1411" s="57">
        <f t="shared" si="2248"/>
        <v>0</v>
      </c>
      <c r="DP1411" s="57" t="str">
        <f t="shared" si="2249"/>
        <v/>
      </c>
      <c r="DQ1411" s="58" t="str">
        <f t="shared" si="2250"/>
        <v/>
      </c>
      <c r="DR1411" s="1">
        <f t="shared" si="2251"/>
        <v>1</v>
      </c>
      <c r="DS1411" s="168" t="e">
        <f>IF(AND(DR1411=#REF!,BL1411=#REF!),'Tiến độ'!D1411,"")</f>
        <v>#REF!</v>
      </c>
    </row>
    <row r="1412" spans="1:123" ht="11.25" customHeight="1">
      <c r="A1412" s="309"/>
      <c r="B1412" s="312"/>
      <c r="C1412" s="101" t="s">
        <v>1016</v>
      </c>
      <c r="D1412" s="102" t="s">
        <v>1017</v>
      </c>
      <c r="E1412" s="103">
        <v>4</v>
      </c>
      <c r="F1412" s="104">
        <v>60</v>
      </c>
      <c r="G1412" s="105"/>
      <c r="H1412" s="252">
        <v>0</v>
      </c>
      <c r="I1412" s="107">
        <f>I1411</f>
        <v>0</v>
      </c>
      <c r="J1412" s="28" t="s">
        <v>11955</v>
      </c>
      <c r="K1412" s="108"/>
      <c r="L1412" s="109"/>
      <c r="M1412" s="109"/>
      <c r="N1412" s="110"/>
      <c r="O1412" s="108"/>
      <c r="P1412" s="109"/>
      <c r="Q1412" s="109">
        <v>4</v>
      </c>
      <c r="R1412" s="110">
        <v>4</v>
      </c>
      <c r="S1412" s="108">
        <v>4</v>
      </c>
      <c r="T1412" s="109">
        <v>4</v>
      </c>
      <c r="U1412" s="109">
        <v>4</v>
      </c>
      <c r="V1412" s="109">
        <v>4</v>
      </c>
      <c r="W1412" s="110">
        <v>4</v>
      </c>
      <c r="X1412" s="108">
        <v>4</v>
      </c>
      <c r="Y1412" s="109">
        <v>4</v>
      </c>
      <c r="Z1412" s="109">
        <v>4</v>
      </c>
      <c r="AA1412" s="110">
        <v>4</v>
      </c>
      <c r="AB1412" s="108">
        <v>4</v>
      </c>
      <c r="AC1412" s="109">
        <v>4</v>
      </c>
      <c r="AD1412" s="109">
        <v>4</v>
      </c>
      <c r="AE1412" s="110">
        <v>4</v>
      </c>
      <c r="AF1412" s="108" t="s">
        <v>163</v>
      </c>
      <c r="AG1412" s="109" t="s">
        <v>163</v>
      </c>
      <c r="AH1412" s="109" t="s">
        <v>163</v>
      </c>
      <c r="AI1412" s="362"/>
      <c r="AJ1412" s="363"/>
      <c r="AK1412" s="108" t="s">
        <v>163</v>
      </c>
      <c r="AL1412" s="109"/>
      <c r="AM1412" s="109"/>
      <c r="AN1412" s="110"/>
      <c r="AO1412" s="108"/>
      <c r="AP1412" s="109"/>
      <c r="AQ1412" s="109"/>
      <c r="AR1412" s="110"/>
      <c r="AS1412" s="111"/>
      <c r="AT1412" s="109"/>
      <c r="AU1412" s="109"/>
      <c r="AV1412" s="112"/>
      <c r="AW1412" s="108"/>
      <c r="AX1412" s="109"/>
      <c r="AY1412" s="109"/>
      <c r="AZ1412" s="109"/>
      <c r="BA1412" s="110"/>
      <c r="BB1412" s="111"/>
      <c r="BC1412" s="109"/>
      <c r="BD1412" s="109"/>
      <c r="BE1412" s="321"/>
      <c r="BF1412" s="322"/>
      <c r="BG1412" s="322"/>
      <c r="BH1412" s="322"/>
      <c r="BI1412" s="322"/>
      <c r="BJ1412" s="323"/>
      <c r="BK1412" s="48" t="s">
        <v>18</v>
      </c>
      <c r="BL1412" s="48" t="s">
        <v>29</v>
      </c>
      <c r="BN1412" s="146">
        <f t="shared" si="2206"/>
        <v>0</v>
      </c>
      <c r="BO1412" s="146">
        <f t="shared" si="2152"/>
        <v>0</v>
      </c>
      <c r="BP1412" s="146">
        <f t="shared" si="2153"/>
        <v>0</v>
      </c>
      <c r="BQ1412" s="146">
        <f t="shared" si="2154"/>
        <v>0</v>
      </c>
      <c r="BR1412" s="146">
        <f t="shared" si="2155"/>
        <v>0</v>
      </c>
      <c r="BS1412" s="146">
        <f t="shared" si="2156"/>
        <v>0</v>
      </c>
      <c r="BT1412" s="146">
        <f t="shared" si="2157"/>
        <v>0</v>
      </c>
      <c r="BU1412" s="146">
        <f t="shared" si="2158"/>
        <v>0</v>
      </c>
      <c r="BV1412" s="146">
        <f t="shared" si="2159"/>
        <v>0</v>
      </c>
      <c r="BW1412" s="146">
        <f t="shared" si="2160"/>
        <v>0</v>
      </c>
      <c r="BX1412" s="146">
        <f t="shared" si="2161"/>
        <v>0</v>
      </c>
      <c r="BY1412" s="146">
        <f t="shared" si="2162"/>
        <v>0</v>
      </c>
      <c r="BZ1412" s="146">
        <f t="shared" si="2163"/>
        <v>0</v>
      </c>
      <c r="CA1412" s="146">
        <f t="shared" si="2164"/>
        <v>0</v>
      </c>
      <c r="CB1412" s="146">
        <f t="shared" si="2165"/>
        <v>0</v>
      </c>
      <c r="CC1412" s="146">
        <f t="shared" si="2166"/>
        <v>0</v>
      </c>
      <c r="CD1412" s="146">
        <f t="shared" si="2167"/>
        <v>0</v>
      </c>
      <c r="CE1412" s="146">
        <f t="shared" si="2168"/>
        <v>0</v>
      </c>
      <c r="CF1412" s="146">
        <f t="shared" si="2169"/>
        <v>0</v>
      </c>
      <c r="CG1412" s="146">
        <f t="shared" si="2170"/>
        <v>0</v>
      </c>
      <c r="CH1412" s="146">
        <f t="shared" si="2171"/>
        <v>0</v>
      </c>
      <c r="CI1412" s="146">
        <f t="shared" si="2172"/>
        <v>0</v>
      </c>
      <c r="CJ1412" s="146">
        <f t="shared" si="2173"/>
        <v>0</v>
      </c>
      <c r="CK1412" s="146">
        <f t="shared" si="2174"/>
        <v>0</v>
      </c>
      <c r="CL1412" s="146">
        <f t="shared" si="2175"/>
        <v>0</v>
      </c>
      <c r="CM1412" s="146">
        <f t="shared" si="2176"/>
        <v>0</v>
      </c>
      <c r="CN1412" s="146">
        <f t="shared" si="2177"/>
        <v>0</v>
      </c>
      <c r="CO1412" s="146">
        <f t="shared" si="2178"/>
        <v>0</v>
      </c>
      <c r="CP1412" s="146">
        <f t="shared" si="2179"/>
        <v>0</v>
      </c>
      <c r="CQ1412" s="146">
        <f t="shared" si="2180"/>
        <v>0</v>
      </c>
      <c r="CR1412" s="146">
        <f t="shared" si="2181"/>
        <v>0</v>
      </c>
      <c r="CS1412" s="146">
        <f t="shared" si="2182"/>
        <v>0</v>
      </c>
      <c r="CT1412" s="146">
        <f t="shared" si="2183"/>
        <v>0</v>
      </c>
      <c r="CU1412" s="146">
        <f t="shared" si="2184"/>
        <v>0</v>
      </c>
      <c r="CV1412" s="146">
        <f t="shared" si="2185"/>
        <v>0</v>
      </c>
      <c r="CW1412" s="146">
        <f t="shared" si="2186"/>
        <v>0</v>
      </c>
      <c r="CX1412" s="146">
        <f t="shared" si="2187"/>
        <v>0</v>
      </c>
      <c r="CY1412" s="146">
        <f t="shared" si="2188"/>
        <v>0</v>
      </c>
      <c r="CZ1412" s="146">
        <f t="shared" si="2189"/>
        <v>0</v>
      </c>
      <c r="DA1412" s="146">
        <f t="shared" si="2190"/>
        <v>0</v>
      </c>
      <c r="DB1412" s="146">
        <f t="shared" si="2191"/>
        <v>0</v>
      </c>
      <c r="DC1412" s="146">
        <f t="shared" si="2192"/>
        <v>0</v>
      </c>
      <c r="DD1412" s="146">
        <f t="shared" si="2193"/>
        <v>0</v>
      </c>
      <c r="DE1412" s="146">
        <f t="shared" si="2194"/>
        <v>0</v>
      </c>
      <c r="DF1412" s="146">
        <f t="shared" si="2195"/>
        <v>0</v>
      </c>
      <c r="DG1412" s="146">
        <f t="shared" si="2196"/>
        <v>0</v>
      </c>
      <c r="DH1412" s="146">
        <f t="shared" si="2197"/>
        <v>0</v>
      </c>
      <c r="DI1412" s="146">
        <f t="shared" si="2198"/>
        <v>0</v>
      </c>
      <c r="DJ1412" s="146">
        <f t="shared" si="2199"/>
        <v>0</v>
      </c>
      <c r="DK1412" s="146">
        <f t="shared" si="2200"/>
        <v>0</v>
      </c>
      <c r="DL1412" s="146">
        <f t="shared" si="2201"/>
        <v>0</v>
      </c>
      <c r="DM1412" s="146">
        <f t="shared" si="2202"/>
        <v>0</v>
      </c>
      <c r="DN1412" s="65">
        <f t="shared" si="2247"/>
        <v>0</v>
      </c>
      <c r="DO1412" s="57">
        <f t="shared" si="2248"/>
        <v>0</v>
      </c>
      <c r="DP1412" s="57" t="str">
        <f t="shared" si="2249"/>
        <v/>
      </c>
      <c r="DQ1412" s="58" t="str">
        <f t="shared" si="2250"/>
        <v/>
      </c>
      <c r="DR1412" s="1">
        <f t="shared" si="2251"/>
        <v>1</v>
      </c>
      <c r="DS1412" s="168" t="e">
        <f>IF(AND(DR1412=#REF!,BL1412=#REF!),'Tiến độ'!D1412,"")</f>
        <v>#REF!</v>
      </c>
    </row>
    <row r="1413" spans="1:123" ht="11.25" customHeight="1">
      <c r="A1413" s="309"/>
      <c r="B1413" s="312"/>
      <c r="C1413" s="101" t="s">
        <v>788</v>
      </c>
      <c r="D1413" s="102" t="s">
        <v>1070</v>
      </c>
      <c r="E1413" s="103">
        <v>3</v>
      </c>
      <c r="F1413" s="104">
        <v>60</v>
      </c>
      <c r="G1413" s="105"/>
      <c r="H1413" s="252">
        <v>0</v>
      </c>
      <c r="I1413" s="107">
        <f t="shared" ref="I1413:I1417" si="2252">I1412</f>
        <v>0</v>
      </c>
      <c r="J1413" s="28" t="s">
        <v>11955</v>
      </c>
      <c r="K1413" s="108"/>
      <c r="L1413" s="109"/>
      <c r="M1413" s="109"/>
      <c r="N1413" s="110"/>
      <c r="O1413" s="108"/>
      <c r="P1413" s="109"/>
      <c r="Q1413" s="109">
        <v>4</v>
      </c>
      <c r="R1413" s="110">
        <v>4</v>
      </c>
      <c r="S1413" s="108">
        <v>4</v>
      </c>
      <c r="T1413" s="109">
        <v>4</v>
      </c>
      <c r="U1413" s="109">
        <v>4</v>
      </c>
      <c r="V1413" s="109">
        <v>4</v>
      </c>
      <c r="W1413" s="110">
        <v>4</v>
      </c>
      <c r="X1413" s="108">
        <v>4</v>
      </c>
      <c r="Y1413" s="109">
        <v>4</v>
      </c>
      <c r="Z1413" s="109">
        <v>4</v>
      </c>
      <c r="AA1413" s="110">
        <v>4</v>
      </c>
      <c r="AB1413" s="108">
        <v>4</v>
      </c>
      <c r="AC1413" s="109">
        <v>4</v>
      </c>
      <c r="AD1413" s="109">
        <v>4</v>
      </c>
      <c r="AE1413" s="110">
        <v>4</v>
      </c>
      <c r="AF1413" s="108" t="s">
        <v>163</v>
      </c>
      <c r="AG1413" s="109" t="s">
        <v>163</v>
      </c>
      <c r="AH1413" s="109" t="s">
        <v>163</v>
      </c>
      <c r="AI1413" s="362"/>
      <c r="AJ1413" s="363"/>
      <c r="AK1413" s="108" t="s">
        <v>163</v>
      </c>
      <c r="AL1413" s="109"/>
      <c r="AM1413" s="109"/>
      <c r="AN1413" s="110"/>
      <c r="AO1413" s="108"/>
      <c r="AP1413" s="109"/>
      <c r="AQ1413" s="109"/>
      <c r="AR1413" s="110"/>
      <c r="AS1413" s="111"/>
      <c r="AT1413" s="109"/>
      <c r="AU1413" s="109"/>
      <c r="AV1413" s="112"/>
      <c r="AW1413" s="108"/>
      <c r="AX1413" s="109"/>
      <c r="AY1413" s="109"/>
      <c r="AZ1413" s="109"/>
      <c r="BA1413" s="110"/>
      <c r="BB1413" s="111"/>
      <c r="BC1413" s="109"/>
      <c r="BD1413" s="109"/>
      <c r="BE1413" s="321"/>
      <c r="BF1413" s="322"/>
      <c r="BG1413" s="322"/>
      <c r="BH1413" s="322"/>
      <c r="BI1413" s="322"/>
      <c r="BJ1413" s="323"/>
      <c r="BK1413" s="48" t="s">
        <v>18</v>
      </c>
      <c r="BL1413" s="48" t="s">
        <v>60</v>
      </c>
      <c r="BN1413" s="146">
        <f t="shared" si="2206"/>
        <v>0</v>
      </c>
      <c r="BO1413" s="146">
        <f t="shared" si="2152"/>
        <v>0</v>
      </c>
      <c r="BP1413" s="146">
        <f t="shared" si="2153"/>
        <v>0</v>
      </c>
      <c r="BQ1413" s="146">
        <f t="shared" si="2154"/>
        <v>0</v>
      </c>
      <c r="BR1413" s="146">
        <f t="shared" si="2155"/>
        <v>0</v>
      </c>
      <c r="BS1413" s="146">
        <f t="shared" si="2156"/>
        <v>0</v>
      </c>
      <c r="BT1413" s="146">
        <f t="shared" si="2157"/>
        <v>0</v>
      </c>
      <c r="BU1413" s="146">
        <f t="shared" si="2158"/>
        <v>0</v>
      </c>
      <c r="BV1413" s="146">
        <f t="shared" si="2159"/>
        <v>0</v>
      </c>
      <c r="BW1413" s="146">
        <f t="shared" si="2160"/>
        <v>0</v>
      </c>
      <c r="BX1413" s="146">
        <f t="shared" si="2161"/>
        <v>0</v>
      </c>
      <c r="BY1413" s="146">
        <f t="shared" si="2162"/>
        <v>0</v>
      </c>
      <c r="BZ1413" s="146">
        <f t="shared" si="2163"/>
        <v>0</v>
      </c>
      <c r="CA1413" s="146">
        <f t="shared" si="2164"/>
        <v>0</v>
      </c>
      <c r="CB1413" s="146">
        <f t="shared" si="2165"/>
        <v>0</v>
      </c>
      <c r="CC1413" s="146">
        <f t="shared" si="2166"/>
        <v>0</v>
      </c>
      <c r="CD1413" s="146">
        <f t="shared" si="2167"/>
        <v>0</v>
      </c>
      <c r="CE1413" s="146">
        <f t="shared" si="2168"/>
        <v>0</v>
      </c>
      <c r="CF1413" s="146">
        <f t="shared" si="2169"/>
        <v>0</v>
      </c>
      <c r="CG1413" s="146">
        <f t="shared" si="2170"/>
        <v>0</v>
      </c>
      <c r="CH1413" s="146">
        <f t="shared" si="2171"/>
        <v>0</v>
      </c>
      <c r="CI1413" s="146">
        <f t="shared" si="2172"/>
        <v>0</v>
      </c>
      <c r="CJ1413" s="146">
        <f t="shared" si="2173"/>
        <v>0</v>
      </c>
      <c r="CK1413" s="146">
        <f t="shared" si="2174"/>
        <v>0</v>
      </c>
      <c r="CL1413" s="146">
        <f t="shared" si="2175"/>
        <v>0</v>
      </c>
      <c r="CM1413" s="146">
        <f t="shared" si="2176"/>
        <v>0</v>
      </c>
      <c r="CN1413" s="146">
        <f t="shared" si="2177"/>
        <v>0</v>
      </c>
      <c r="CO1413" s="146">
        <f t="shared" si="2178"/>
        <v>0</v>
      </c>
      <c r="CP1413" s="146">
        <f t="shared" si="2179"/>
        <v>0</v>
      </c>
      <c r="CQ1413" s="146">
        <f t="shared" si="2180"/>
        <v>0</v>
      </c>
      <c r="CR1413" s="146">
        <f t="shared" si="2181"/>
        <v>0</v>
      </c>
      <c r="CS1413" s="146">
        <f t="shared" si="2182"/>
        <v>0</v>
      </c>
      <c r="CT1413" s="146">
        <f t="shared" si="2183"/>
        <v>0</v>
      </c>
      <c r="CU1413" s="146">
        <f t="shared" si="2184"/>
        <v>0</v>
      </c>
      <c r="CV1413" s="146">
        <f t="shared" si="2185"/>
        <v>0</v>
      </c>
      <c r="CW1413" s="146">
        <f t="shared" si="2186"/>
        <v>0</v>
      </c>
      <c r="CX1413" s="146">
        <f t="shared" si="2187"/>
        <v>0</v>
      </c>
      <c r="CY1413" s="146">
        <f t="shared" si="2188"/>
        <v>0</v>
      </c>
      <c r="CZ1413" s="146">
        <f t="shared" si="2189"/>
        <v>0</v>
      </c>
      <c r="DA1413" s="146">
        <f t="shared" si="2190"/>
        <v>0</v>
      </c>
      <c r="DB1413" s="146">
        <f t="shared" si="2191"/>
        <v>0</v>
      </c>
      <c r="DC1413" s="146">
        <f t="shared" si="2192"/>
        <v>0</v>
      </c>
      <c r="DD1413" s="146">
        <f t="shared" si="2193"/>
        <v>0</v>
      </c>
      <c r="DE1413" s="146">
        <f t="shared" si="2194"/>
        <v>0</v>
      </c>
      <c r="DF1413" s="146">
        <f t="shared" si="2195"/>
        <v>0</v>
      </c>
      <c r="DG1413" s="146">
        <f t="shared" si="2196"/>
        <v>0</v>
      </c>
      <c r="DH1413" s="146">
        <f t="shared" si="2197"/>
        <v>0</v>
      </c>
      <c r="DI1413" s="146">
        <f t="shared" si="2198"/>
        <v>0</v>
      </c>
      <c r="DJ1413" s="146">
        <f t="shared" si="2199"/>
        <v>0</v>
      </c>
      <c r="DK1413" s="146">
        <f t="shared" si="2200"/>
        <v>0</v>
      </c>
      <c r="DL1413" s="146">
        <f t="shared" si="2201"/>
        <v>0</v>
      </c>
      <c r="DM1413" s="146">
        <f t="shared" si="2202"/>
        <v>0</v>
      </c>
      <c r="DN1413" s="65">
        <f t="shared" si="2247"/>
        <v>0</v>
      </c>
      <c r="DO1413" s="57">
        <f t="shared" si="2248"/>
        <v>0</v>
      </c>
      <c r="DP1413" s="57" t="str">
        <f t="shared" si="2249"/>
        <v/>
      </c>
      <c r="DQ1413" s="58" t="str">
        <f t="shared" si="2250"/>
        <v/>
      </c>
      <c r="DR1413" s="1">
        <f t="shared" si="2251"/>
        <v>1</v>
      </c>
      <c r="DS1413" s="168" t="e">
        <f>IF(AND(DR1413=#REF!,BL1413=#REF!),'Tiến độ'!D1413,"")</f>
        <v>#REF!</v>
      </c>
    </row>
    <row r="1414" spans="1:123" ht="11.25" customHeight="1">
      <c r="A1414" s="309"/>
      <c r="B1414" s="312"/>
      <c r="C1414" s="101" t="s">
        <v>455</v>
      </c>
      <c r="D1414" s="102" t="s">
        <v>456</v>
      </c>
      <c r="E1414" s="103">
        <v>3</v>
      </c>
      <c r="F1414" s="104">
        <v>60</v>
      </c>
      <c r="G1414" s="105"/>
      <c r="H1414" s="252">
        <v>0</v>
      </c>
      <c r="I1414" s="107">
        <f t="shared" si="2252"/>
        <v>0</v>
      </c>
      <c r="J1414" s="28" t="s">
        <v>11955</v>
      </c>
      <c r="K1414" s="108"/>
      <c r="L1414" s="109"/>
      <c r="M1414" s="109"/>
      <c r="N1414" s="110"/>
      <c r="O1414" s="108"/>
      <c r="P1414" s="109"/>
      <c r="Q1414" s="109">
        <v>4</v>
      </c>
      <c r="R1414" s="110">
        <v>4</v>
      </c>
      <c r="S1414" s="108">
        <v>4</v>
      </c>
      <c r="T1414" s="109">
        <v>4</v>
      </c>
      <c r="U1414" s="109">
        <v>4</v>
      </c>
      <c r="V1414" s="109">
        <v>4</v>
      </c>
      <c r="W1414" s="110">
        <v>4</v>
      </c>
      <c r="X1414" s="108">
        <v>4</v>
      </c>
      <c r="Y1414" s="109">
        <v>4</v>
      </c>
      <c r="Z1414" s="109">
        <v>4</v>
      </c>
      <c r="AA1414" s="110">
        <v>4</v>
      </c>
      <c r="AB1414" s="108">
        <v>4</v>
      </c>
      <c r="AC1414" s="109">
        <v>4</v>
      </c>
      <c r="AD1414" s="109">
        <v>4</v>
      </c>
      <c r="AE1414" s="110">
        <v>4</v>
      </c>
      <c r="AF1414" s="108" t="s">
        <v>163</v>
      </c>
      <c r="AG1414" s="109" t="s">
        <v>163</v>
      </c>
      <c r="AH1414" s="109" t="s">
        <v>163</v>
      </c>
      <c r="AI1414" s="362"/>
      <c r="AJ1414" s="363"/>
      <c r="AK1414" s="108" t="s">
        <v>163</v>
      </c>
      <c r="AL1414" s="109"/>
      <c r="AM1414" s="109"/>
      <c r="AN1414" s="110"/>
      <c r="AO1414" s="108"/>
      <c r="AP1414" s="109"/>
      <c r="AQ1414" s="109"/>
      <c r="AR1414" s="110"/>
      <c r="AS1414" s="111"/>
      <c r="AT1414" s="109"/>
      <c r="AU1414" s="109"/>
      <c r="AV1414" s="112"/>
      <c r="AW1414" s="108"/>
      <c r="AX1414" s="109"/>
      <c r="AY1414" s="109"/>
      <c r="AZ1414" s="109"/>
      <c r="BA1414" s="110"/>
      <c r="BB1414" s="111"/>
      <c r="BC1414" s="109"/>
      <c r="BD1414" s="109"/>
      <c r="BE1414" s="321"/>
      <c r="BF1414" s="322"/>
      <c r="BG1414" s="322"/>
      <c r="BH1414" s="322"/>
      <c r="BI1414" s="322"/>
      <c r="BJ1414" s="323"/>
      <c r="BK1414" s="48" t="s">
        <v>1111</v>
      </c>
      <c r="BL1414" s="48" t="s">
        <v>51</v>
      </c>
      <c r="BN1414" s="146">
        <f t="shared" si="2206"/>
        <v>0</v>
      </c>
      <c r="BO1414" s="146">
        <f t="shared" si="2152"/>
        <v>0</v>
      </c>
      <c r="BP1414" s="146">
        <f t="shared" si="2153"/>
        <v>0</v>
      </c>
      <c r="BQ1414" s="146">
        <f t="shared" si="2154"/>
        <v>0</v>
      </c>
      <c r="BR1414" s="146">
        <f t="shared" si="2155"/>
        <v>0</v>
      </c>
      <c r="BS1414" s="146">
        <f t="shared" si="2156"/>
        <v>0</v>
      </c>
      <c r="BT1414" s="146">
        <f t="shared" si="2157"/>
        <v>0</v>
      </c>
      <c r="BU1414" s="146">
        <f t="shared" si="2158"/>
        <v>0</v>
      </c>
      <c r="BV1414" s="146">
        <f t="shared" si="2159"/>
        <v>0</v>
      </c>
      <c r="BW1414" s="146">
        <f t="shared" si="2160"/>
        <v>0</v>
      </c>
      <c r="BX1414" s="146">
        <f t="shared" si="2161"/>
        <v>0</v>
      </c>
      <c r="BY1414" s="146">
        <f t="shared" si="2162"/>
        <v>0</v>
      </c>
      <c r="BZ1414" s="146">
        <f t="shared" si="2163"/>
        <v>0</v>
      </c>
      <c r="CA1414" s="146">
        <f t="shared" si="2164"/>
        <v>0</v>
      </c>
      <c r="CB1414" s="146">
        <f t="shared" si="2165"/>
        <v>0</v>
      </c>
      <c r="CC1414" s="146">
        <f t="shared" si="2166"/>
        <v>0</v>
      </c>
      <c r="CD1414" s="146">
        <f t="shared" si="2167"/>
        <v>0</v>
      </c>
      <c r="CE1414" s="146">
        <f t="shared" si="2168"/>
        <v>0</v>
      </c>
      <c r="CF1414" s="146">
        <f t="shared" si="2169"/>
        <v>0</v>
      </c>
      <c r="CG1414" s="146">
        <f t="shared" si="2170"/>
        <v>0</v>
      </c>
      <c r="CH1414" s="146">
        <f t="shared" si="2171"/>
        <v>0</v>
      </c>
      <c r="CI1414" s="146">
        <f t="shared" si="2172"/>
        <v>0</v>
      </c>
      <c r="CJ1414" s="146">
        <f t="shared" si="2173"/>
        <v>0</v>
      </c>
      <c r="CK1414" s="146">
        <f t="shared" si="2174"/>
        <v>0</v>
      </c>
      <c r="CL1414" s="146">
        <f t="shared" si="2175"/>
        <v>0</v>
      </c>
      <c r="CM1414" s="146">
        <f t="shared" si="2176"/>
        <v>0</v>
      </c>
      <c r="CN1414" s="146">
        <f t="shared" si="2177"/>
        <v>0</v>
      </c>
      <c r="CO1414" s="146">
        <f t="shared" si="2178"/>
        <v>0</v>
      </c>
      <c r="CP1414" s="146">
        <f t="shared" si="2179"/>
        <v>0</v>
      </c>
      <c r="CQ1414" s="146">
        <f t="shared" si="2180"/>
        <v>0</v>
      </c>
      <c r="CR1414" s="146">
        <f t="shared" si="2181"/>
        <v>0</v>
      </c>
      <c r="CS1414" s="146">
        <f t="shared" si="2182"/>
        <v>0</v>
      </c>
      <c r="CT1414" s="146">
        <f t="shared" si="2183"/>
        <v>0</v>
      </c>
      <c r="CU1414" s="146">
        <f t="shared" si="2184"/>
        <v>0</v>
      </c>
      <c r="CV1414" s="146">
        <f t="shared" si="2185"/>
        <v>0</v>
      </c>
      <c r="CW1414" s="146">
        <f t="shared" si="2186"/>
        <v>0</v>
      </c>
      <c r="CX1414" s="146">
        <f t="shared" si="2187"/>
        <v>0</v>
      </c>
      <c r="CY1414" s="146">
        <f t="shared" si="2188"/>
        <v>0</v>
      </c>
      <c r="CZ1414" s="146">
        <f t="shared" si="2189"/>
        <v>0</v>
      </c>
      <c r="DA1414" s="146">
        <f t="shared" si="2190"/>
        <v>0</v>
      </c>
      <c r="DB1414" s="146">
        <f t="shared" si="2191"/>
        <v>0</v>
      </c>
      <c r="DC1414" s="146">
        <f t="shared" si="2192"/>
        <v>0</v>
      </c>
      <c r="DD1414" s="146">
        <f t="shared" si="2193"/>
        <v>0</v>
      </c>
      <c r="DE1414" s="146">
        <f t="shared" si="2194"/>
        <v>0</v>
      </c>
      <c r="DF1414" s="146">
        <f t="shared" si="2195"/>
        <v>0</v>
      </c>
      <c r="DG1414" s="146">
        <f t="shared" si="2196"/>
        <v>0</v>
      </c>
      <c r="DH1414" s="146">
        <f t="shared" si="2197"/>
        <v>0</v>
      </c>
      <c r="DI1414" s="146">
        <f t="shared" si="2198"/>
        <v>0</v>
      </c>
      <c r="DJ1414" s="146">
        <f t="shared" si="2199"/>
        <v>0</v>
      </c>
      <c r="DK1414" s="146">
        <f t="shared" si="2200"/>
        <v>0</v>
      </c>
      <c r="DL1414" s="146">
        <f t="shared" si="2201"/>
        <v>0</v>
      </c>
      <c r="DM1414" s="146">
        <f t="shared" si="2202"/>
        <v>0</v>
      </c>
      <c r="DN1414" s="65">
        <f t="shared" si="2247"/>
        <v>0</v>
      </c>
      <c r="DO1414" s="57">
        <f t="shared" si="2248"/>
        <v>0</v>
      </c>
      <c r="DP1414" s="57" t="str">
        <f t="shared" si="2249"/>
        <v/>
      </c>
      <c r="DQ1414" s="58" t="str">
        <f t="shared" si="2250"/>
        <v/>
      </c>
      <c r="DR1414" s="1">
        <f t="shared" si="2251"/>
        <v>1</v>
      </c>
      <c r="DS1414" s="168" t="e">
        <f>IF(AND(DR1414=#REF!,BL1414=#REF!),'Tiến độ'!D1414,"")</f>
        <v>#REF!</v>
      </c>
    </row>
    <row r="1415" spans="1:123" ht="11.25" customHeight="1">
      <c r="A1415" s="309"/>
      <c r="B1415" s="312"/>
      <c r="C1415" s="101" t="s">
        <v>1055</v>
      </c>
      <c r="D1415" s="102" t="s">
        <v>1056</v>
      </c>
      <c r="E1415" s="103">
        <v>3</v>
      </c>
      <c r="F1415" s="104">
        <v>45</v>
      </c>
      <c r="G1415" s="105"/>
      <c r="H1415" s="252">
        <v>0</v>
      </c>
      <c r="I1415" s="107">
        <f t="shared" si="2252"/>
        <v>0</v>
      </c>
      <c r="J1415" s="28" t="s">
        <v>11955</v>
      </c>
      <c r="K1415" s="108"/>
      <c r="L1415" s="109"/>
      <c r="M1415" s="109"/>
      <c r="N1415" s="110"/>
      <c r="O1415" s="108"/>
      <c r="P1415" s="109"/>
      <c r="Q1415" s="109">
        <v>3</v>
      </c>
      <c r="R1415" s="110">
        <v>3</v>
      </c>
      <c r="S1415" s="108">
        <v>3</v>
      </c>
      <c r="T1415" s="109">
        <v>3</v>
      </c>
      <c r="U1415" s="109">
        <v>3</v>
      </c>
      <c r="V1415" s="109">
        <v>3</v>
      </c>
      <c r="W1415" s="110">
        <v>3</v>
      </c>
      <c r="X1415" s="108">
        <v>3</v>
      </c>
      <c r="Y1415" s="109">
        <v>3</v>
      </c>
      <c r="Z1415" s="109">
        <v>3</v>
      </c>
      <c r="AA1415" s="110">
        <v>3</v>
      </c>
      <c r="AB1415" s="108">
        <v>3</v>
      </c>
      <c r="AC1415" s="109">
        <v>3</v>
      </c>
      <c r="AD1415" s="109">
        <v>3</v>
      </c>
      <c r="AE1415" s="110">
        <v>3</v>
      </c>
      <c r="AF1415" s="108" t="s">
        <v>163</v>
      </c>
      <c r="AG1415" s="109" t="s">
        <v>163</v>
      </c>
      <c r="AH1415" s="109" t="s">
        <v>163</v>
      </c>
      <c r="AI1415" s="362"/>
      <c r="AJ1415" s="363"/>
      <c r="AK1415" s="108" t="s">
        <v>163</v>
      </c>
      <c r="AL1415" s="109"/>
      <c r="AM1415" s="109"/>
      <c r="AN1415" s="110"/>
      <c r="AO1415" s="108"/>
      <c r="AP1415" s="109"/>
      <c r="AQ1415" s="109"/>
      <c r="AR1415" s="110"/>
      <c r="AS1415" s="111"/>
      <c r="AT1415" s="109"/>
      <c r="AU1415" s="109"/>
      <c r="AV1415" s="112"/>
      <c r="AW1415" s="108"/>
      <c r="AX1415" s="109"/>
      <c r="AY1415" s="109"/>
      <c r="AZ1415" s="109"/>
      <c r="BA1415" s="110"/>
      <c r="BB1415" s="111"/>
      <c r="BC1415" s="109"/>
      <c r="BD1415" s="109"/>
      <c r="BE1415" s="321"/>
      <c r="BF1415" s="322"/>
      <c r="BG1415" s="322"/>
      <c r="BH1415" s="322"/>
      <c r="BI1415" s="322"/>
      <c r="BJ1415" s="323"/>
      <c r="BK1415" s="48" t="s">
        <v>18</v>
      </c>
      <c r="BL1415" s="48" t="s">
        <v>59</v>
      </c>
      <c r="BN1415" s="146">
        <f t="shared" si="2206"/>
        <v>0</v>
      </c>
      <c r="BO1415" s="146">
        <f t="shared" ref="BO1415:BO1446" si="2253">IF(ISERROR(L1415-0)=TRUE,0,$H1415*L1415)</f>
        <v>0</v>
      </c>
      <c r="BP1415" s="146">
        <f t="shared" ref="BP1415:BP1446" si="2254">IF(ISERROR(M1415-0)=TRUE,0,$H1415*M1415)</f>
        <v>0</v>
      </c>
      <c r="BQ1415" s="146">
        <f t="shared" ref="BQ1415:BQ1446" si="2255">IF(ISERROR(N1415-0)=TRUE,0,$H1415*N1415)</f>
        <v>0</v>
      </c>
      <c r="BR1415" s="146">
        <f t="shared" ref="BR1415:BR1446" si="2256">IF(ISERROR(O1415-0)=TRUE,0,$H1415*O1415)</f>
        <v>0</v>
      </c>
      <c r="BS1415" s="146">
        <f t="shared" ref="BS1415:BS1446" si="2257">IF(ISERROR(P1415-0)=TRUE,0,$H1415*P1415)</f>
        <v>0</v>
      </c>
      <c r="BT1415" s="146">
        <f t="shared" ref="BT1415:BT1446" si="2258">IF(ISERROR(Q1415-0)=TRUE,0,$H1415*Q1415)</f>
        <v>0</v>
      </c>
      <c r="BU1415" s="146">
        <f t="shared" ref="BU1415:BU1446" si="2259">IF(ISERROR(R1415-0)=TRUE,0,$H1415*R1415)</f>
        <v>0</v>
      </c>
      <c r="BV1415" s="146">
        <f t="shared" ref="BV1415:BV1446" si="2260">IF(ISERROR(S1415-0)=TRUE,0,$H1415*S1415)</f>
        <v>0</v>
      </c>
      <c r="BW1415" s="146">
        <f t="shared" ref="BW1415:BW1446" si="2261">IF(ISERROR(T1415-0)=TRUE,0,$H1415*T1415)</f>
        <v>0</v>
      </c>
      <c r="BX1415" s="146">
        <f t="shared" ref="BX1415:BX1446" si="2262">IF(ISERROR(U1415-0)=TRUE,0,$H1415*U1415)</f>
        <v>0</v>
      </c>
      <c r="BY1415" s="146">
        <f t="shared" ref="BY1415:BY1446" si="2263">IF(ISERROR(V1415-0)=TRUE,0,$H1415*V1415)</f>
        <v>0</v>
      </c>
      <c r="BZ1415" s="146">
        <f t="shared" ref="BZ1415:BZ1446" si="2264">IF(ISERROR(W1415-0)=TRUE,0,$H1415*W1415)</f>
        <v>0</v>
      </c>
      <c r="CA1415" s="146">
        <f t="shared" ref="CA1415:CA1446" si="2265">IF(ISERROR(X1415-0)=TRUE,0,$H1415*X1415)</f>
        <v>0</v>
      </c>
      <c r="CB1415" s="146">
        <f t="shared" ref="CB1415:CB1446" si="2266">IF(ISERROR(Y1415-0)=TRUE,0,$H1415*Y1415)</f>
        <v>0</v>
      </c>
      <c r="CC1415" s="146">
        <f t="shared" ref="CC1415:CC1446" si="2267">IF(ISERROR(Z1415-0)=TRUE,0,$H1415*Z1415)</f>
        <v>0</v>
      </c>
      <c r="CD1415" s="146">
        <f t="shared" ref="CD1415:CD1446" si="2268">IF(ISERROR(AA1415-0)=TRUE,0,$H1415*AA1415)</f>
        <v>0</v>
      </c>
      <c r="CE1415" s="146">
        <f t="shared" ref="CE1415:CE1446" si="2269">IF(ISERROR(AB1415-0)=TRUE,0,$H1415*AB1415)</f>
        <v>0</v>
      </c>
      <c r="CF1415" s="146">
        <f t="shared" ref="CF1415:CF1446" si="2270">IF(ISERROR(AC1415-0)=TRUE,0,$H1415*AC1415)</f>
        <v>0</v>
      </c>
      <c r="CG1415" s="146">
        <f t="shared" ref="CG1415:CG1446" si="2271">IF(ISERROR(AD1415-0)=TRUE,0,$H1415*AD1415)</f>
        <v>0</v>
      </c>
      <c r="CH1415" s="146">
        <f t="shared" ref="CH1415:CH1446" si="2272">IF(ISERROR(AE1415-0)=TRUE,0,$H1415*AE1415)</f>
        <v>0</v>
      </c>
      <c r="CI1415" s="146">
        <f t="shared" ref="CI1415:CI1446" si="2273">IF(ISERROR(AF1415-0)=TRUE,0,$H1415*AF1415)</f>
        <v>0</v>
      </c>
      <c r="CJ1415" s="146">
        <f t="shared" ref="CJ1415:CJ1446" si="2274">IF(ISERROR(AG1415-0)=TRUE,0,$H1415*AG1415)</f>
        <v>0</v>
      </c>
      <c r="CK1415" s="146">
        <f t="shared" ref="CK1415:CK1446" si="2275">IF(ISERROR(AH1415-0)=TRUE,0,$H1415*AH1415)</f>
        <v>0</v>
      </c>
      <c r="CL1415" s="146">
        <f t="shared" ref="CL1415:CL1446" si="2276">IF(ISERROR(AI1415-0)=TRUE,0,$H1415*AI1415)</f>
        <v>0</v>
      </c>
      <c r="CM1415" s="146">
        <f t="shared" ref="CM1415:CM1446" si="2277">IF(ISERROR(AJ1415-0)=TRUE,0,$H1415*AJ1415)</f>
        <v>0</v>
      </c>
      <c r="CN1415" s="146">
        <f t="shared" ref="CN1415:CN1446" si="2278">IF(ISERROR(AK1415-0)=TRUE,0,$H1415*AK1415)</f>
        <v>0</v>
      </c>
      <c r="CO1415" s="146">
        <f t="shared" ref="CO1415:CO1446" si="2279">IF(ISERROR(AL1415-0)=TRUE,0,$H1415*AL1415)</f>
        <v>0</v>
      </c>
      <c r="CP1415" s="146">
        <f t="shared" ref="CP1415:CP1446" si="2280">IF(ISERROR(AM1415-0)=TRUE,0,$H1415*AM1415)</f>
        <v>0</v>
      </c>
      <c r="CQ1415" s="146">
        <f t="shared" ref="CQ1415:CQ1446" si="2281">IF(ISERROR(AN1415-0)=TRUE,0,$H1415*AN1415)</f>
        <v>0</v>
      </c>
      <c r="CR1415" s="146">
        <f t="shared" ref="CR1415:CR1446" si="2282">IF(ISERROR(AO1415-0)=TRUE,0,$H1415*AO1415)</f>
        <v>0</v>
      </c>
      <c r="CS1415" s="146">
        <f t="shared" ref="CS1415:CS1446" si="2283">IF(ISERROR(AP1415-0)=TRUE,0,$H1415*AP1415)</f>
        <v>0</v>
      </c>
      <c r="CT1415" s="146">
        <f t="shared" ref="CT1415:CT1446" si="2284">IF(ISERROR(AQ1415-0)=TRUE,0,$H1415*AQ1415)</f>
        <v>0</v>
      </c>
      <c r="CU1415" s="146">
        <f t="shared" ref="CU1415:CU1446" si="2285">IF(ISERROR(AR1415-0)=TRUE,0,$H1415*AR1415)</f>
        <v>0</v>
      </c>
      <c r="CV1415" s="146">
        <f t="shared" ref="CV1415:CV1446" si="2286">IF(ISERROR(AS1415-0)=TRUE,0,$H1415*AS1415)</f>
        <v>0</v>
      </c>
      <c r="CW1415" s="146">
        <f t="shared" ref="CW1415:CW1446" si="2287">IF(ISERROR(AT1415-0)=TRUE,0,$H1415*AT1415)</f>
        <v>0</v>
      </c>
      <c r="CX1415" s="146">
        <f t="shared" ref="CX1415:CX1446" si="2288">IF(ISERROR(AU1415-0)=TRUE,0,$H1415*AU1415)</f>
        <v>0</v>
      </c>
      <c r="CY1415" s="146">
        <f t="shared" ref="CY1415:CY1446" si="2289">IF(ISERROR(AV1415-0)=TRUE,0,$H1415*AV1415)</f>
        <v>0</v>
      </c>
      <c r="CZ1415" s="146">
        <f t="shared" ref="CZ1415:CZ1446" si="2290">IF(ISERROR(AW1415-0)=TRUE,0,$H1415*AW1415)</f>
        <v>0</v>
      </c>
      <c r="DA1415" s="146">
        <f t="shared" ref="DA1415:DA1446" si="2291">IF(ISERROR(AX1415-0)=TRUE,0,$H1415*AX1415)</f>
        <v>0</v>
      </c>
      <c r="DB1415" s="146">
        <f t="shared" ref="DB1415:DB1446" si="2292">IF(ISERROR(AY1415-0)=TRUE,0,$H1415*AY1415)</f>
        <v>0</v>
      </c>
      <c r="DC1415" s="146">
        <f t="shared" ref="DC1415:DC1446" si="2293">IF(ISERROR(AZ1415-0)=TRUE,0,$H1415*AZ1415)</f>
        <v>0</v>
      </c>
      <c r="DD1415" s="146">
        <f t="shared" ref="DD1415:DD1446" si="2294">IF(ISERROR(BA1415-0)=TRUE,0,$H1415*BA1415)</f>
        <v>0</v>
      </c>
      <c r="DE1415" s="146">
        <f t="shared" ref="DE1415:DE1446" si="2295">IF(ISERROR(BB1415-0)=TRUE,0,$H1415*BB1415)</f>
        <v>0</v>
      </c>
      <c r="DF1415" s="146">
        <f t="shared" ref="DF1415:DF1446" si="2296">IF(ISERROR(BC1415-0)=TRUE,0,$H1415*BC1415)</f>
        <v>0</v>
      </c>
      <c r="DG1415" s="146">
        <f t="shared" ref="DG1415:DG1446" si="2297">IF(ISERROR(BD1415-0)=TRUE,0,$H1415*BD1415)</f>
        <v>0</v>
      </c>
      <c r="DH1415" s="146">
        <f t="shared" ref="DH1415:DH1446" si="2298">IF(ISERROR(BE1415-0)=TRUE,0,$H1415*BE1415)</f>
        <v>0</v>
      </c>
      <c r="DI1415" s="146">
        <f t="shared" ref="DI1415:DI1446" si="2299">IF(ISERROR(BF1415-0)=TRUE,0,$H1415*BF1415)</f>
        <v>0</v>
      </c>
      <c r="DJ1415" s="146">
        <f t="shared" ref="DJ1415:DJ1446" si="2300">IF(ISERROR(BG1415-0)=TRUE,0,$H1415*BG1415)</f>
        <v>0</v>
      </c>
      <c r="DK1415" s="146">
        <f t="shared" ref="DK1415:DK1446" si="2301">IF(ISERROR(BH1415-0)=TRUE,0,$H1415*BH1415)</f>
        <v>0</v>
      </c>
      <c r="DL1415" s="146">
        <f t="shared" ref="DL1415:DL1446" si="2302">IF(ISERROR(BI1415-0)=TRUE,0,$H1415*BI1415)</f>
        <v>0</v>
      </c>
      <c r="DM1415" s="146">
        <f t="shared" ref="DM1415:DM1446" si="2303">IF(ISERROR(BJ1415-0)=TRUE,0,$H1415*BJ1415)</f>
        <v>0</v>
      </c>
      <c r="DN1415" s="65">
        <f t="shared" si="2247"/>
        <v>0</v>
      </c>
      <c r="DO1415" s="57">
        <f t="shared" si="2248"/>
        <v>0</v>
      </c>
      <c r="DP1415" s="57" t="str">
        <f t="shared" si="2249"/>
        <v/>
      </c>
      <c r="DQ1415" s="58" t="str">
        <f t="shared" si="2250"/>
        <v/>
      </c>
      <c r="DR1415" s="1">
        <f t="shared" si="2251"/>
        <v>1</v>
      </c>
      <c r="DS1415" s="168" t="e">
        <f>IF(AND(DR1415=#REF!,BL1415=#REF!),'Tiến độ'!D1415,"")</f>
        <v>#REF!</v>
      </c>
    </row>
    <row r="1416" spans="1:123" ht="11.25" customHeight="1">
      <c r="A1416" s="309"/>
      <c r="B1416" s="312"/>
      <c r="C1416" s="101" t="s">
        <v>1073</v>
      </c>
      <c r="D1416" s="102" t="s">
        <v>1074</v>
      </c>
      <c r="E1416" s="103">
        <v>3</v>
      </c>
      <c r="F1416" s="104">
        <v>45</v>
      </c>
      <c r="G1416" s="105"/>
      <c r="H1416" s="106">
        <f>H1410</f>
        <v>0</v>
      </c>
      <c r="I1416" s="107">
        <f t="shared" si="2252"/>
        <v>0</v>
      </c>
      <c r="J1416" s="28"/>
      <c r="K1416" s="108"/>
      <c r="L1416" s="109"/>
      <c r="M1416" s="109"/>
      <c r="N1416" s="110"/>
      <c r="O1416" s="108"/>
      <c r="P1416" s="109"/>
      <c r="Q1416" s="109">
        <v>3</v>
      </c>
      <c r="R1416" s="110">
        <v>3</v>
      </c>
      <c r="S1416" s="108">
        <v>3</v>
      </c>
      <c r="T1416" s="109">
        <v>3</v>
      </c>
      <c r="U1416" s="109">
        <v>3</v>
      </c>
      <c r="V1416" s="109">
        <v>3</v>
      </c>
      <c r="W1416" s="110">
        <v>3</v>
      </c>
      <c r="X1416" s="108">
        <v>3</v>
      </c>
      <c r="Y1416" s="109">
        <v>3</v>
      </c>
      <c r="Z1416" s="109">
        <v>3</v>
      </c>
      <c r="AA1416" s="110">
        <v>3</v>
      </c>
      <c r="AB1416" s="108">
        <v>3</v>
      </c>
      <c r="AC1416" s="109">
        <v>3</v>
      </c>
      <c r="AD1416" s="109">
        <v>3</v>
      </c>
      <c r="AE1416" s="110">
        <v>3</v>
      </c>
      <c r="AF1416" s="108" t="s">
        <v>163</v>
      </c>
      <c r="AG1416" s="109" t="s">
        <v>163</v>
      </c>
      <c r="AH1416" s="109" t="s">
        <v>163</v>
      </c>
      <c r="AI1416" s="362"/>
      <c r="AJ1416" s="363"/>
      <c r="AK1416" s="108" t="s">
        <v>163</v>
      </c>
      <c r="AL1416" s="109"/>
      <c r="AM1416" s="109"/>
      <c r="AN1416" s="110"/>
      <c r="AO1416" s="108"/>
      <c r="AP1416" s="109"/>
      <c r="AQ1416" s="109"/>
      <c r="AR1416" s="110"/>
      <c r="AS1416" s="111"/>
      <c r="AT1416" s="109"/>
      <c r="AU1416" s="109"/>
      <c r="AV1416" s="112"/>
      <c r="AW1416" s="108"/>
      <c r="AX1416" s="109"/>
      <c r="AY1416" s="109"/>
      <c r="AZ1416" s="109"/>
      <c r="BA1416" s="110"/>
      <c r="BB1416" s="111"/>
      <c r="BC1416" s="109"/>
      <c r="BD1416" s="109"/>
      <c r="BE1416" s="321"/>
      <c r="BF1416" s="322"/>
      <c r="BG1416" s="322"/>
      <c r="BH1416" s="322"/>
      <c r="BI1416" s="322"/>
      <c r="BJ1416" s="323"/>
      <c r="BK1416" s="48" t="s">
        <v>18</v>
      </c>
      <c r="BL1416" s="48" t="s">
        <v>50</v>
      </c>
      <c r="BN1416" s="146">
        <f t="shared" ref="BN1416:BN1446" si="2304">IF(ISERROR(K1416-0)=TRUE,0,$H1416*K1416)</f>
        <v>0</v>
      </c>
      <c r="BO1416" s="146">
        <f t="shared" si="2253"/>
        <v>0</v>
      </c>
      <c r="BP1416" s="146">
        <f t="shared" si="2254"/>
        <v>0</v>
      </c>
      <c r="BQ1416" s="146">
        <f t="shared" si="2255"/>
        <v>0</v>
      </c>
      <c r="BR1416" s="146">
        <f t="shared" si="2256"/>
        <v>0</v>
      </c>
      <c r="BS1416" s="146">
        <f t="shared" si="2257"/>
        <v>0</v>
      </c>
      <c r="BT1416" s="146">
        <f t="shared" si="2258"/>
        <v>0</v>
      </c>
      <c r="BU1416" s="146">
        <f t="shared" si="2259"/>
        <v>0</v>
      </c>
      <c r="BV1416" s="146">
        <f t="shared" si="2260"/>
        <v>0</v>
      </c>
      <c r="BW1416" s="146">
        <f t="shared" si="2261"/>
        <v>0</v>
      </c>
      <c r="BX1416" s="146">
        <f t="shared" si="2262"/>
        <v>0</v>
      </c>
      <c r="BY1416" s="146">
        <f t="shared" si="2263"/>
        <v>0</v>
      </c>
      <c r="BZ1416" s="146">
        <f t="shared" si="2264"/>
        <v>0</v>
      </c>
      <c r="CA1416" s="146">
        <f t="shared" si="2265"/>
        <v>0</v>
      </c>
      <c r="CB1416" s="146">
        <f t="shared" si="2266"/>
        <v>0</v>
      </c>
      <c r="CC1416" s="146">
        <f t="shared" si="2267"/>
        <v>0</v>
      </c>
      <c r="CD1416" s="146">
        <f t="shared" si="2268"/>
        <v>0</v>
      </c>
      <c r="CE1416" s="146">
        <f t="shared" si="2269"/>
        <v>0</v>
      </c>
      <c r="CF1416" s="146">
        <f t="shared" si="2270"/>
        <v>0</v>
      </c>
      <c r="CG1416" s="146">
        <f t="shared" si="2271"/>
        <v>0</v>
      </c>
      <c r="CH1416" s="146">
        <f t="shared" si="2272"/>
        <v>0</v>
      </c>
      <c r="CI1416" s="146">
        <f t="shared" si="2273"/>
        <v>0</v>
      </c>
      <c r="CJ1416" s="146">
        <f t="shared" si="2274"/>
        <v>0</v>
      </c>
      <c r="CK1416" s="146">
        <f t="shared" si="2275"/>
        <v>0</v>
      </c>
      <c r="CL1416" s="146">
        <f t="shared" si="2276"/>
        <v>0</v>
      </c>
      <c r="CM1416" s="146">
        <f t="shared" si="2277"/>
        <v>0</v>
      </c>
      <c r="CN1416" s="146">
        <f t="shared" si="2278"/>
        <v>0</v>
      </c>
      <c r="CO1416" s="146">
        <f t="shared" si="2279"/>
        <v>0</v>
      </c>
      <c r="CP1416" s="146">
        <f t="shared" si="2280"/>
        <v>0</v>
      </c>
      <c r="CQ1416" s="146">
        <f t="shared" si="2281"/>
        <v>0</v>
      </c>
      <c r="CR1416" s="146">
        <f t="shared" si="2282"/>
        <v>0</v>
      </c>
      <c r="CS1416" s="146">
        <f t="shared" si="2283"/>
        <v>0</v>
      </c>
      <c r="CT1416" s="146">
        <f t="shared" si="2284"/>
        <v>0</v>
      </c>
      <c r="CU1416" s="146">
        <f t="shared" si="2285"/>
        <v>0</v>
      </c>
      <c r="CV1416" s="146">
        <f t="shared" si="2286"/>
        <v>0</v>
      </c>
      <c r="CW1416" s="146">
        <f t="shared" si="2287"/>
        <v>0</v>
      </c>
      <c r="CX1416" s="146">
        <f t="shared" si="2288"/>
        <v>0</v>
      </c>
      <c r="CY1416" s="146">
        <f t="shared" si="2289"/>
        <v>0</v>
      </c>
      <c r="CZ1416" s="146">
        <f t="shared" si="2290"/>
        <v>0</v>
      </c>
      <c r="DA1416" s="146">
        <f t="shared" si="2291"/>
        <v>0</v>
      </c>
      <c r="DB1416" s="146">
        <f t="shared" si="2292"/>
        <v>0</v>
      </c>
      <c r="DC1416" s="146">
        <f t="shared" si="2293"/>
        <v>0</v>
      </c>
      <c r="DD1416" s="146">
        <f t="shared" si="2294"/>
        <v>0</v>
      </c>
      <c r="DE1416" s="146">
        <f t="shared" si="2295"/>
        <v>0</v>
      </c>
      <c r="DF1416" s="146">
        <f t="shared" si="2296"/>
        <v>0</v>
      </c>
      <c r="DG1416" s="146">
        <f t="shared" si="2297"/>
        <v>0</v>
      </c>
      <c r="DH1416" s="146">
        <f t="shared" si="2298"/>
        <v>0</v>
      </c>
      <c r="DI1416" s="146">
        <f t="shared" si="2299"/>
        <v>0</v>
      </c>
      <c r="DJ1416" s="146">
        <f t="shared" si="2300"/>
        <v>0</v>
      </c>
      <c r="DK1416" s="146">
        <f t="shared" si="2301"/>
        <v>0</v>
      </c>
      <c r="DL1416" s="146">
        <f t="shared" si="2302"/>
        <v>0</v>
      </c>
      <c r="DM1416" s="146">
        <f t="shared" si="2303"/>
        <v>0</v>
      </c>
      <c r="DN1416" s="65">
        <f t="shared" si="2247"/>
        <v>0</v>
      </c>
      <c r="DO1416" s="57">
        <f t="shared" si="2248"/>
        <v>0</v>
      </c>
      <c r="DP1416" s="57" t="str">
        <f t="shared" si="2249"/>
        <v/>
      </c>
      <c r="DQ1416" s="58" t="str">
        <f t="shared" si="2250"/>
        <v/>
      </c>
      <c r="DR1416" s="1">
        <f t="shared" si="2251"/>
        <v>1</v>
      </c>
      <c r="DS1416" s="168" t="e">
        <f>IF(AND(DR1416=#REF!,BL1416=#REF!),'Tiến độ'!D1416,"")</f>
        <v>#REF!</v>
      </c>
    </row>
    <row r="1417" spans="1:123" ht="11.25" customHeight="1">
      <c r="A1417" s="309"/>
      <c r="B1417" s="312"/>
      <c r="C1417" s="101" t="s">
        <v>1019</v>
      </c>
      <c r="D1417" s="102" t="s">
        <v>11968</v>
      </c>
      <c r="E1417" s="103">
        <v>2</v>
      </c>
      <c r="F1417" s="104">
        <v>30</v>
      </c>
      <c r="G1417" s="105"/>
      <c r="H1417" s="252">
        <v>0</v>
      </c>
      <c r="I1417" s="107">
        <f t="shared" si="2252"/>
        <v>0</v>
      </c>
      <c r="J1417" s="28" t="s">
        <v>11955</v>
      </c>
      <c r="K1417" s="108"/>
      <c r="L1417" s="109"/>
      <c r="M1417" s="109"/>
      <c r="N1417" s="110"/>
      <c r="O1417" s="108"/>
      <c r="P1417" s="109"/>
      <c r="Q1417" s="109">
        <v>2</v>
      </c>
      <c r="R1417" s="110">
        <v>2</v>
      </c>
      <c r="S1417" s="108">
        <v>2</v>
      </c>
      <c r="T1417" s="109">
        <v>2</v>
      </c>
      <c r="U1417" s="109">
        <v>2</v>
      </c>
      <c r="V1417" s="109">
        <v>2</v>
      </c>
      <c r="W1417" s="110">
        <v>2</v>
      </c>
      <c r="X1417" s="108">
        <v>2</v>
      </c>
      <c r="Y1417" s="109">
        <v>2</v>
      </c>
      <c r="Z1417" s="109">
        <v>2</v>
      </c>
      <c r="AA1417" s="110">
        <v>2</v>
      </c>
      <c r="AB1417" s="108">
        <v>2</v>
      </c>
      <c r="AC1417" s="109">
        <v>2</v>
      </c>
      <c r="AD1417" s="109">
        <v>2</v>
      </c>
      <c r="AE1417" s="110">
        <v>2</v>
      </c>
      <c r="AF1417" s="108" t="s">
        <v>163</v>
      </c>
      <c r="AG1417" s="109" t="s">
        <v>163</v>
      </c>
      <c r="AH1417" s="109" t="s">
        <v>163</v>
      </c>
      <c r="AI1417" s="362"/>
      <c r="AJ1417" s="363"/>
      <c r="AK1417" s="108" t="s">
        <v>163</v>
      </c>
      <c r="AL1417" s="109"/>
      <c r="AM1417" s="109"/>
      <c r="AN1417" s="110"/>
      <c r="AO1417" s="108"/>
      <c r="AP1417" s="109"/>
      <c r="AQ1417" s="109"/>
      <c r="AR1417" s="110"/>
      <c r="AS1417" s="111"/>
      <c r="AT1417" s="109"/>
      <c r="AU1417" s="109"/>
      <c r="AV1417" s="112"/>
      <c r="AW1417" s="108"/>
      <c r="AX1417" s="109"/>
      <c r="AY1417" s="109"/>
      <c r="AZ1417" s="109"/>
      <c r="BA1417" s="110"/>
      <c r="BB1417" s="111"/>
      <c r="BC1417" s="109"/>
      <c r="BD1417" s="109"/>
      <c r="BE1417" s="321"/>
      <c r="BF1417" s="322"/>
      <c r="BG1417" s="322"/>
      <c r="BH1417" s="322"/>
      <c r="BI1417" s="322"/>
      <c r="BJ1417" s="323"/>
      <c r="BK1417" s="48" t="s">
        <v>18</v>
      </c>
      <c r="BL1417" s="48" t="s">
        <v>29</v>
      </c>
      <c r="BN1417" s="146">
        <f t="shared" si="2304"/>
        <v>0</v>
      </c>
      <c r="BO1417" s="146">
        <f t="shared" si="2253"/>
        <v>0</v>
      </c>
      <c r="BP1417" s="146">
        <f t="shared" si="2254"/>
        <v>0</v>
      </c>
      <c r="BQ1417" s="146">
        <f t="shared" si="2255"/>
        <v>0</v>
      </c>
      <c r="BR1417" s="146">
        <f t="shared" si="2256"/>
        <v>0</v>
      </c>
      <c r="BS1417" s="146">
        <f t="shared" si="2257"/>
        <v>0</v>
      </c>
      <c r="BT1417" s="146">
        <f t="shared" si="2258"/>
        <v>0</v>
      </c>
      <c r="BU1417" s="146">
        <f t="shared" si="2259"/>
        <v>0</v>
      </c>
      <c r="BV1417" s="146">
        <f t="shared" si="2260"/>
        <v>0</v>
      </c>
      <c r="BW1417" s="146">
        <f t="shared" si="2261"/>
        <v>0</v>
      </c>
      <c r="BX1417" s="146">
        <f t="shared" si="2262"/>
        <v>0</v>
      </c>
      <c r="BY1417" s="146">
        <f t="shared" si="2263"/>
        <v>0</v>
      </c>
      <c r="BZ1417" s="146">
        <f t="shared" si="2264"/>
        <v>0</v>
      </c>
      <c r="CA1417" s="146">
        <f t="shared" si="2265"/>
        <v>0</v>
      </c>
      <c r="CB1417" s="146">
        <f t="shared" si="2266"/>
        <v>0</v>
      </c>
      <c r="CC1417" s="146">
        <f t="shared" si="2267"/>
        <v>0</v>
      </c>
      <c r="CD1417" s="146">
        <f t="shared" si="2268"/>
        <v>0</v>
      </c>
      <c r="CE1417" s="146">
        <f t="shared" si="2269"/>
        <v>0</v>
      </c>
      <c r="CF1417" s="146">
        <f t="shared" si="2270"/>
        <v>0</v>
      </c>
      <c r="CG1417" s="146">
        <f t="shared" si="2271"/>
        <v>0</v>
      </c>
      <c r="CH1417" s="146">
        <f t="shared" si="2272"/>
        <v>0</v>
      </c>
      <c r="CI1417" s="146">
        <f t="shared" si="2273"/>
        <v>0</v>
      </c>
      <c r="CJ1417" s="146">
        <f t="shared" si="2274"/>
        <v>0</v>
      </c>
      <c r="CK1417" s="146">
        <f t="shared" si="2275"/>
        <v>0</v>
      </c>
      <c r="CL1417" s="146">
        <f t="shared" si="2276"/>
        <v>0</v>
      </c>
      <c r="CM1417" s="146">
        <f t="shared" si="2277"/>
        <v>0</v>
      </c>
      <c r="CN1417" s="146">
        <f t="shared" si="2278"/>
        <v>0</v>
      </c>
      <c r="CO1417" s="146">
        <f t="shared" si="2279"/>
        <v>0</v>
      </c>
      <c r="CP1417" s="146">
        <f t="shared" si="2280"/>
        <v>0</v>
      </c>
      <c r="CQ1417" s="146">
        <f t="shared" si="2281"/>
        <v>0</v>
      </c>
      <c r="CR1417" s="146">
        <f t="shared" si="2282"/>
        <v>0</v>
      </c>
      <c r="CS1417" s="146">
        <f t="shared" si="2283"/>
        <v>0</v>
      </c>
      <c r="CT1417" s="146">
        <f t="shared" si="2284"/>
        <v>0</v>
      </c>
      <c r="CU1417" s="146">
        <f t="shared" si="2285"/>
        <v>0</v>
      </c>
      <c r="CV1417" s="146">
        <f t="shared" si="2286"/>
        <v>0</v>
      </c>
      <c r="CW1417" s="146">
        <f t="shared" si="2287"/>
        <v>0</v>
      </c>
      <c r="CX1417" s="146">
        <f t="shared" si="2288"/>
        <v>0</v>
      </c>
      <c r="CY1417" s="146">
        <f t="shared" si="2289"/>
        <v>0</v>
      </c>
      <c r="CZ1417" s="146">
        <f t="shared" si="2290"/>
        <v>0</v>
      </c>
      <c r="DA1417" s="146">
        <f t="shared" si="2291"/>
        <v>0</v>
      </c>
      <c r="DB1417" s="146">
        <f t="shared" si="2292"/>
        <v>0</v>
      </c>
      <c r="DC1417" s="146">
        <f t="shared" si="2293"/>
        <v>0</v>
      </c>
      <c r="DD1417" s="146">
        <f t="shared" si="2294"/>
        <v>0</v>
      </c>
      <c r="DE1417" s="146">
        <f t="shared" si="2295"/>
        <v>0</v>
      </c>
      <c r="DF1417" s="146">
        <f t="shared" si="2296"/>
        <v>0</v>
      </c>
      <c r="DG1417" s="146">
        <f t="shared" si="2297"/>
        <v>0</v>
      </c>
      <c r="DH1417" s="146">
        <f t="shared" si="2298"/>
        <v>0</v>
      </c>
      <c r="DI1417" s="146">
        <f t="shared" si="2299"/>
        <v>0</v>
      </c>
      <c r="DJ1417" s="146">
        <f t="shared" si="2300"/>
        <v>0</v>
      </c>
      <c r="DK1417" s="146">
        <f t="shared" si="2301"/>
        <v>0</v>
      </c>
      <c r="DL1417" s="146">
        <f t="shared" si="2302"/>
        <v>0</v>
      </c>
      <c r="DM1417" s="146">
        <f t="shared" si="2303"/>
        <v>0</v>
      </c>
      <c r="DN1417" s="65">
        <f t="shared" si="2247"/>
        <v>0</v>
      </c>
      <c r="DO1417" s="57">
        <f t="shared" si="2248"/>
        <v>0</v>
      </c>
      <c r="DP1417" s="57" t="str">
        <f t="shared" si="2249"/>
        <v/>
      </c>
      <c r="DQ1417" s="58" t="str">
        <f t="shared" si="2250"/>
        <v/>
      </c>
      <c r="DR1417" s="1">
        <f t="shared" si="2251"/>
        <v>1</v>
      </c>
      <c r="DS1417" s="168" t="e">
        <f>IF(AND(DR1417=#REF!,BL1417=#REF!),'Tiến độ'!D1417,"")</f>
        <v>#REF!</v>
      </c>
    </row>
    <row r="1418" spans="1:123" ht="11.25" customHeight="1">
      <c r="A1418" s="309"/>
      <c r="B1418" s="312"/>
      <c r="C1418" s="101" t="s">
        <v>11956</v>
      </c>
      <c r="D1418" s="102" t="s">
        <v>11958</v>
      </c>
      <c r="E1418" s="103">
        <v>3</v>
      </c>
      <c r="F1418" s="104">
        <v>45</v>
      </c>
      <c r="G1418" s="105"/>
      <c r="H1418" s="252"/>
      <c r="I1418" s="107"/>
      <c r="J1418" s="28"/>
      <c r="K1418" s="108"/>
      <c r="L1418" s="109"/>
      <c r="M1418" s="109"/>
      <c r="N1418" s="110"/>
      <c r="O1418" s="108"/>
      <c r="P1418" s="109"/>
      <c r="Q1418" s="109"/>
      <c r="R1418" s="110"/>
      <c r="S1418" s="108"/>
      <c r="T1418" s="109"/>
      <c r="U1418" s="109"/>
      <c r="V1418" s="109"/>
      <c r="W1418" s="110"/>
      <c r="X1418" s="108"/>
      <c r="Y1418" s="109"/>
      <c r="Z1418" s="109"/>
      <c r="AA1418" s="110"/>
      <c r="AB1418" s="108"/>
      <c r="AC1418" s="109"/>
      <c r="AD1418" s="109"/>
      <c r="AE1418" s="110"/>
      <c r="AF1418" s="108"/>
      <c r="AG1418" s="109"/>
      <c r="AH1418" s="109"/>
      <c r="AI1418" s="362"/>
      <c r="AJ1418" s="363"/>
      <c r="AK1418" s="108"/>
      <c r="AL1418" s="109">
        <v>3</v>
      </c>
      <c r="AM1418" s="109">
        <v>3</v>
      </c>
      <c r="AN1418" s="110">
        <v>3</v>
      </c>
      <c r="AO1418" s="108">
        <v>3</v>
      </c>
      <c r="AP1418" s="109">
        <v>3</v>
      </c>
      <c r="AQ1418" s="109">
        <v>3</v>
      </c>
      <c r="AR1418" s="110">
        <v>3</v>
      </c>
      <c r="AS1418" s="111">
        <v>3</v>
      </c>
      <c r="AT1418" s="109">
        <v>3</v>
      </c>
      <c r="AU1418" s="109">
        <v>3</v>
      </c>
      <c r="AV1418" s="112">
        <v>3</v>
      </c>
      <c r="AW1418" s="108">
        <v>3</v>
      </c>
      <c r="AX1418" s="109">
        <v>3</v>
      </c>
      <c r="AY1418" s="109">
        <v>3</v>
      </c>
      <c r="AZ1418" s="109">
        <v>3</v>
      </c>
      <c r="BA1418" s="110"/>
      <c r="BB1418" s="111"/>
      <c r="BC1418" s="109"/>
      <c r="BD1418" s="109"/>
      <c r="BE1418" s="321"/>
      <c r="BF1418" s="322"/>
      <c r="BG1418" s="322"/>
      <c r="BH1418" s="322"/>
      <c r="BI1418" s="322"/>
      <c r="BJ1418" s="323"/>
      <c r="BK1418" s="48"/>
      <c r="BL1418" s="48"/>
      <c r="BN1418" s="146">
        <f t="shared" si="2304"/>
        <v>0</v>
      </c>
      <c r="BO1418" s="146">
        <f t="shared" si="2253"/>
        <v>0</v>
      </c>
      <c r="BP1418" s="146">
        <f t="shared" si="2254"/>
        <v>0</v>
      </c>
      <c r="BQ1418" s="146">
        <f t="shared" si="2255"/>
        <v>0</v>
      </c>
      <c r="BR1418" s="146">
        <f t="shared" si="2256"/>
        <v>0</v>
      </c>
      <c r="BS1418" s="146">
        <f t="shared" si="2257"/>
        <v>0</v>
      </c>
      <c r="BT1418" s="146">
        <f t="shared" si="2258"/>
        <v>0</v>
      </c>
      <c r="BU1418" s="146">
        <f t="shared" si="2259"/>
        <v>0</v>
      </c>
      <c r="BV1418" s="146">
        <f t="shared" si="2260"/>
        <v>0</v>
      </c>
      <c r="BW1418" s="146">
        <f t="shared" si="2261"/>
        <v>0</v>
      </c>
      <c r="BX1418" s="146">
        <f t="shared" si="2262"/>
        <v>0</v>
      </c>
      <c r="BY1418" s="146">
        <f t="shared" si="2263"/>
        <v>0</v>
      </c>
      <c r="BZ1418" s="146">
        <f t="shared" si="2264"/>
        <v>0</v>
      </c>
      <c r="CA1418" s="146">
        <f t="shared" si="2265"/>
        <v>0</v>
      </c>
      <c r="CB1418" s="146">
        <f t="shared" si="2266"/>
        <v>0</v>
      </c>
      <c r="CC1418" s="146">
        <f t="shared" si="2267"/>
        <v>0</v>
      </c>
      <c r="CD1418" s="146">
        <f t="shared" si="2268"/>
        <v>0</v>
      </c>
      <c r="CE1418" s="146">
        <f t="shared" si="2269"/>
        <v>0</v>
      </c>
      <c r="CF1418" s="146">
        <f t="shared" si="2270"/>
        <v>0</v>
      </c>
      <c r="CG1418" s="146">
        <f t="shared" si="2271"/>
        <v>0</v>
      </c>
      <c r="CH1418" s="146">
        <f t="shared" si="2272"/>
        <v>0</v>
      </c>
      <c r="CI1418" s="146">
        <f t="shared" si="2273"/>
        <v>0</v>
      </c>
      <c r="CJ1418" s="146">
        <f t="shared" si="2274"/>
        <v>0</v>
      </c>
      <c r="CK1418" s="146">
        <f t="shared" si="2275"/>
        <v>0</v>
      </c>
      <c r="CL1418" s="146">
        <f t="shared" si="2276"/>
        <v>0</v>
      </c>
      <c r="CM1418" s="146">
        <f t="shared" si="2277"/>
        <v>0</v>
      </c>
      <c r="CN1418" s="146">
        <f t="shared" si="2278"/>
        <v>0</v>
      </c>
      <c r="CO1418" s="146">
        <f t="shared" si="2279"/>
        <v>0</v>
      </c>
      <c r="CP1418" s="146">
        <f t="shared" si="2280"/>
        <v>0</v>
      </c>
      <c r="CQ1418" s="146">
        <f t="shared" si="2281"/>
        <v>0</v>
      </c>
      <c r="CR1418" s="146">
        <f t="shared" si="2282"/>
        <v>0</v>
      </c>
      <c r="CS1418" s="146">
        <f t="shared" si="2283"/>
        <v>0</v>
      </c>
      <c r="CT1418" s="146">
        <f t="shared" si="2284"/>
        <v>0</v>
      </c>
      <c r="CU1418" s="146">
        <f t="shared" si="2285"/>
        <v>0</v>
      </c>
      <c r="CV1418" s="146">
        <f t="shared" si="2286"/>
        <v>0</v>
      </c>
      <c r="CW1418" s="146">
        <f t="shared" si="2287"/>
        <v>0</v>
      </c>
      <c r="CX1418" s="146">
        <f t="shared" si="2288"/>
        <v>0</v>
      </c>
      <c r="CY1418" s="146">
        <f t="shared" si="2289"/>
        <v>0</v>
      </c>
      <c r="CZ1418" s="146">
        <f t="shared" si="2290"/>
        <v>0</v>
      </c>
      <c r="DA1418" s="146">
        <f t="shared" si="2291"/>
        <v>0</v>
      </c>
      <c r="DB1418" s="146">
        <f t="shared" si="2292"/>
        <v>0</v>
      </c>
      <c r="DC1418" s="146">
        <f t="shared" si="2293"/>
        <v>0</v>
      </c>
      <c r="DD1418" s="146">
        <f t="shared" si="2294"/>
        <v>0</v>
      </c>
      <c r="DE1418" s="146">
        <f t="shared" si="2295"/>
        <v>0</v>
      </c>
      <c r="DF1418" s="146">
        <f t="shared" si="2296"/>
        <v>0</v>
      </c>
      <c r="DG1418" s="146">
        <f t="shared" si="2297"/>
        <v>0</v>
      </c>
      <c r="DH1418" s="146">
        <f t="shared" si="2298"/>
        <v>0</v>
      </c>
      <c r="DI1418" s="146">
        <f t="shared" si="2299"/>
        <v>0</v>
      </c>
      <c r="DJ1418" s="146">
        <f t="shared" si="2300"/>
        <v>0</v>
      </c>
      <c r="DK1418" s="146">
        <f t="shared" si="2301"/>
        <v>0</v>
      </c>
      <c r="DL1418" s="146">
        <f t="shared" si="2302"/>
        <v>0</v>
      </c>
      <c r="DM1418" s="146">
        <f t="shared" si="2303"/>
        <v>0</v>
      </c>
      <c r="DN1418" s="65"/>
      <c r="DO1418" s="57"/>
      <c r="DP1418" s="57"/>
      <c r="DQ1418" s="58"/>
      <c r="DS1418" s="168" t="e">
        <f>IF(AND(DR1418=#REF!,BL1418=#REF!),'Tiến độ'!D1418,"")</f>
        <v>#REF!</v>
      </c>
    </row>
    <row r="1419" spans="1:123" ht="11.25" customHeight="1">
      <c r="A1419" s="309" t="str">
        <f>IF(B1419="","",MAX($A$7:A1410)+1)</f>
        <v/>
      </c>
      <c r="B1419" s="312"/>
      <c r="C1419" s="101" t="s">
        <v>11957</v>
      </c>
      <c r="D1419" s="102" t="s">
        <v>11959</v>
      </c>
      <c r="E1419" s="103">
        <v>2</v>
      </c>
      <c r="F1419" s="104">
        <v>30</v>
      </c>
      <c r="G1419" s="105"/>
      <c r="H1419" s="117"/>
      <c r="I1419" s="107"/>
      <c r="J1419" s="28"/>
      <c r="K1419" s="108"/>
      <c r="L1419" s="109"/>
      <c r="M1419" s="109"/>
      <c r="N1419" s="110"/>
      <c r="O1419" s="108"/>
      <c r="P1419" s="109"/>
      <c r="Q1419" s="109"/>
      <c r="R1419" s="110"/>
      <c r="S1419" s="108"/>
      <c r="T1419" s="109"/>
      <c r="U1419" s="109"/>
      <c r="V1419" s="109"/>
      <c r="W1419" s="110"/>
      <c r="X1419" s="108"/>
      <c r="Y1419" s="109"/>
      <c r="Z1419" s="109"/>
      <c r="AA1419" s="110"/>
      <c r="AB1419" s="108"/>
      <c r="AC1419" s="109"/>
      <c r="AD1419" s="109"/>
      <c r="AE1419" s="110"/>
      <c r="AF1419" s="108"/>
      <c r="AG1419" s="109"/>
      <c r="AH1419" s="109"/>
      <c r="AI1419" s="362"/>
      <c r="AJ1419" s="363"/>
      <c r="AK1419" s="108"/>
      <c r="AL1419" s="109">
        <v>2</v>
      </c>
      <c r="AM1419" s="109">
        <v>2</v>
      </c>
      <c r="AN1419" s="110">
        <v>2</v>
      </c>
      <c r="AO1419" s="108">
        <v>2</v>
      </c>
      <c r="AP1419" s="109">
        <v>2</v>
      </c>
      <c r="AQ1419" s="109">
        <v>2</v>
      </c>
      <c r="AR1419" s="110">
        <v>2</v>
      </c>
      <c r="AS1419" s="111">
        <v>2</v>
      </c>
      <c r="AT1419" s="109">
        <v>2</v>
      </c>
      <c r="AU1419" s="109">
        <v>2</v>
      </c>
      <c r="AV1419" s="112">
        <v>2</v>
      </c>
      <c r="AW1419" s="108">
        <v>2</v>
      </c>
      <c r="AX1419" s="109">
        <v>2</v>
      </c>
      <c r="AY1419" s="109">
        <v>2</v>
      </c>
      <c r="AZ1419" s="109">
        <v>2</v>
      </c>
      <c r="BA1419" s="110"/>
      <c r="BB1419" s="111"/>
      <c r="BC1419" s="109"/>
      <c r="BD1419" s="109"/>
      <c r="BE1419" s="321"/>
      <c r="BF1419" s="322"/>
      <c r="BG1419" s="322"/>
      <c r="BH1419" s="322"/>
      <c r="BI1419" s="322"/>
      <c r="BJ1419" s="323"/>
      <c r="BK1419" s="48"/>
      <c r="BL1419" s="48"/>
      <c r="BN1419" s="146">
        <f t="shared" si="2304"/>
        <v>0</v>
      </c>
      <c r="BO1419" s="146">
        <f t="shared" si="2253"/>
        <v>0</v>
      </c>
      <c r="BP1419" s="146">
        <f t="shared" si="2254"/>
        <v>0</v>
      </c>
      <c r="BQ1419" s="146">
        <f t="shared" si="2255"/>
        <v>0</v>
      </c>
      <c r="BR1419" s="146">
        <f t="shared" si="2256"/>
        <v>0</v>
      </c>
      <c r="BS1419" s="146">
        <f t="shared" si="2257"/>
        <v>0</v>
      </c>
      <c r="BT1419" s="146">
        <f t="shared" si="2258"/>
        <v>0</v>
      </c>
      <c r="BU1419" s="146">
        <f t="shared" si="2259"/>
        <v>0</v>
      </c>
      <c r="BV1419" s="146">
        <f t="shared" si="2260"/>
        <v>0</v>
      </c>
      <c r="BW1419" s="146">
        <f t="shared" si="2261"/>
        <v>0</v>
      </c>
      <c r="BX1419" s="146">
        <f t="shared" si="2262"/>
        <v>0</v>
      </c>
      <c r="BY1419" s="146">
        <f t="shared" si="2263"/>
        <v>0</v>
      </c>
      <c r="BZ1419" s="146">
        <f t="shared" si="2264"/>
        <v>0</v>
      </c>
      <c r="CA1419" s="146">
        <f t="shared" si="2265"/>
        <v>0</v>
      </c>
      <c r="CB1419" s="146">
        <f t="shared" si="2266"/>
        <v>0</v>
      </c>
      <c r="CC1419" s="146">
        <f t="shared" si="2267"/>
        <v>0</v>
      </c>
      <c r="CD1419" s="146">
        <f t="shared" si="2268"/>
        <v>0</v>
      </c>
      <c r="CE1419" s="146">
        <f t="shared" si="2269"/>
        <v>0</v>
      </c>
      <c r="CF1419" s="146">
        <f t="shared" si="2270"/>
        <v>0</v>
      </c>
      <c r="CG1419" s="146">
        <f t="shared" si="2271"/>
        <v>0</v>
      </c>
      <c r="CH1419" s="146">
        <f t="shared" si="2272"/>
        <v>0</v>
      </c>
      <c r="CI1419" s="146">
        <f t="shared" si="2273"/>
        <v>0</v>
      </c>
      <c r="CJ1419" s="146">
        <f t="shared" si="2274"/>
        <v>0</v>
      </c>
      <c r="CK1419" s="146">
        <f t="shared" si="2275"/>
        <v>0</v>
      </c>
      <c r="CL1419" s="146">
        <f t="shared" si="2276"/>
        <v>0</v>
      </c>
      <c r="CM1419" s="146">
        <f t="shared" si="2277"/>
        <v>0</v>
      </c>
      <c r="CN1419" s="146">
        <f t="shared" si="2278"/>
        <v>0</v>
      </c>
      <c r="CO1419" s="146">
        <f t="shared" si="2279"/>
        <v>0</v>
      </c>
      <c r="CP1419" s="146">
        <f t="shared" si="2280"/>
        <v>0</v>
      </c>
      <c r="CQ1419" s="146">
        <f t="shared" si="2281"/>
        <v>0</v>
      </c>
      <c r="CR1419" s="146">
        <f t="shared" si="2282"/>
        <v>0</v>
      </c>
      <c r="CS1419" s="146">
        <f t="shared" si="2283"/>
        <v>0</v>
      </c>
      <c r="CT1419" s="146">
        <f t="shared" si="2284"/>
        <v>0</v>
      </c>
      <c r="CU1419" s="146">
        <f t="shared" si="2285"/>
        <v>0</v>
      </c>
      <c r="CV1419" s="146">
        <f t="shared" si="2286"/>
        <v>0</v>
      </c>
      <c r="CW1419" s="146">
        <f t="shared" si="2287"/>
        <v>0</v>
      </c>
      <c r="CX1419" s="146">
        <f t="shared" si="2288"/>
        <v>0</v>
      </c>
      <c r="CY1419" s="146">
        <f t="shared" si="2289"/>
        <v>0</v>
      </c>
      <c r="CZ1419" s="146">
        <f t="shared" si="2290"/>
        <v>0</v>
      </c>
      <c r="DA1419" s="146">
        <f t="shared" si="2291"/>
        <v>0</v>
      </c>
      <c r="DB1419" s="146">
        <f t="shared" si="2292"/>
        <v>0</v>
      </c>
      <c r="DC1419" s="146">
        <f t="shared" si="2293"/>
        <v>0</v>
      </c>
      <c r="DD1419" s="146">
        <f t="shared" si="2294"/>
        <v>0</v>
      </c>
      <c r="DE1419" s="146">
        <f t="shared" si="2295"/>
        <v>0</v>
      </c>
      <c r="DF1419" s="146">
        <f t="shared" si="2296"/>
        <v>0</v>
      </c>
      <c r="DG1419" s="146">
        <f t="shared" si="2297"/>
        <v>0</v>
      </c>
      <c r="DH1419" s="146">
        <f t="shared" si="2298"/>
        <v>0</v>
      </c>
      <c r="DI1419" s="146">
        <f t="shared" si="2299"/>
        <v>0</v>
      </c>
      <c r="DJ1419" s="146">
        <f t="shared" si="2300"/>
        <v>0</v>
      </c>
      <c r="DK1419" s="146">
        <f t="shared" si="2301"/>
        <v>0</v>
      </c>
      <c r="DL1419" s="146">
        <f t="shared" si="2302"/>
        <v>0</v>
      </c>
      <c r="DM1419" s="146">
        <f t="shared" si="2303"/>
        <v>0</v>
      </c>
      <c r="DN1419" s="65"/>
      <c r="DO1419" s="57"/>
      <c r="DP1419" s="57"/>
      <c r="DQ1419" s="58"/>
      <c r="DS1419" s="168" t="e">
        <f>IF(AND(DR1419=#REF!,BL1419=#REF!),'Tiến độ'!D1419,"")</f>
        <v>#REF!</v>
      </c>
    </row>
    <row r="1420" spans="1:123" ht="11.25" customHeight="1">
      <c r="A1420" s="309" t="str">
        <f>IF(B1420="","",MAX($A$7:A1419)+1)</f>
        <v/>
      </c>
      <c r="B1420" s="312"/>
      <c r="C1420" s="101" t="s">
        <v>11961</v>
      </c>
      <c r="D1420" s="102" t="s">
        <v>11960</v>
      </c>
      <c r="E1420" s="103">
        <v>3</v>
      </c>
      <c r="F1420" s="104">
        <v>15</v>
      </c>
      <c r="G1420" s="105">
        <v>60</v>
      </c>
      <c r="H1420" s="117"/>
      <c r="I1420" s="107"/>
      <c r="J1420" s="28"/>
      <c r="K1420" s="108"/>
      <c r="L1420" s="109"/>
      <c r="M1420" s="109"/>
      <c r="N1420" s="110"/>
      <c r="O1420" s="108"/>
      <c r="P1420" s="109"/>
      <c r="Q1420" s="109"/>
      <c r="R1420" s="110"/>
      <c r="S1420" s="108"/>
      <c r="T1420" s="109"/>
      <c r="U1420" s="109"/>
      <c r="V1420" s="109"/>
      <c r="W1420" s="110"/>
      <c r="X1420" s="108"/>
      <c r="Y1420" s="109"/>
      <c r="Z1420" s="109"/>
      <c r="AA1420" s="110"/>
      <c r="AB1420" s="108"/>
      <c r="AC1420" s="109"/>
      <c r="AD1420" s="109"/>
      <c r="AE1420" s="110"/>
      <c r="AF1420" s="108"/>
      <c r="AG1420" s="109"/>
      <c r="AH1420" s="109"/>
      <c r="AI1420" s="362"/>
      <c r="AJ1420" s="363"/>
      <c r="AK1420" s="108"/>
      <c r="AL1420" s="109">
        <v>5</v>
      </c>
      <c r="AM1420" s="109">
        <v>5</v>
      </c>
      <c r="AN1420" s="110">
        <v>5</v>
      </c>
      <c r="AO1420" s="108">
        <v>5</v>
      </c>
      <c r="AP1420" s="109">
        <v>5</v>
      </c>
      <c r="AQ1420" s="109">
        <v>5</v>
      </c>
      <c r="AR1420" s="110">
        <v>5</v>
      </c>
      <c r="AS1420" s="111">
        <v>5</v>
      </c>
      <c r="AT1420" s="109">
        <v>5</v>
      </c>
      <c r="AU1420" s="109">
        <v>5</v>
      </c>
      <c r="AV1420" s="112">
        <v>5</v>
      </c>
      <c r="AW1420" s="108">
        <v>5</v>
      </c>
      <c r="AX1420" s="109">
        <v>5</v>
      </c>
      <c r="AY1420" s="109">
        <v>5</v>
      </c>
      <c r="AZ1420" s="109">
        <v>5</v>
      </c>
      <c r="BA1420" s="110"/>
      <c r="BB1420" s="111"/>
      <c r="BC1420" s="109"/>
      <c r="BD1420" s="109"/>
      <c r="BE1420" s="321"/>
      <c r="BF1420" s="322"/>
      <c r="BG1420" s="322"/>
      <c r="BH1420" s="322"/>
      <c r="BI1420" s="322"/>
      <c r="BJ1420" s="323"/>
      <c r="BK1420" s="48"/>
      <c r="BL1420" s="48"/>
      <c r="BN1420" s="146">
        <f t="shared" si="2304"/>
        <v>0</v>
      </c>
      <c r="BO1420" s="146">
        <f t="shared" si="2253"/>
        <v>0</v>
      </c>
      <c r="BP1420" s="146">
        <f t="shared" si="2254"/>
        <v>0</v>
      </c>
      <c r="BQ1420" s="146">
        <f t="shared" si="2255"/>
        <v>0</v>
      </c>
      <c r="BR1420" s="146">
        <f t="shared" si="2256"/>
        <v>0</v>
      </c>
      <c r="BS1420" s="146">
        <f t="shared" si="2257"/>
        <v>0</v>
      </c>
      <c r="BT1420" s="146">
        <f t="shared" si="2258"/>
        <v>0</v>
      </c>
      <c r="BU1420" s="146">
        <f t="shared" si="2259"/>
        <v>0</v>
      </c>
      <c r="BV1420" s="146">
        <f t="shared" si="2260"/>
        <v>0</v>
      </c>
      <c r="BW1420" s="146">
        <f t="shared" si="2261"/>
        <v>0</v>
      </c>
      <c r="BX1420" s="146">
        <f t="shared" si="2262"/>
        <v>0</v>
      </c>
      <c r="BY1420" s="146">
        <f t="shared" si="2263"/>
        <v>0</v>
      </c>
      <c r="BZ1420" s="146">
        <f t="shared" si="2264"/>
        <v>0</v>
      </c>
      <c r="CA1420" s="146">
        <f t="shared" si="2265"/>
        <v>0</v>
      </c>
      <c r="CB1420" s="146">
        <f t="shared" si="2266"/>
        <v>0</v>
      </c>
      <c r="CC1420" s="146">
        <f t="shared" si="2267"/>
        <v>0</v>
      </c>
      <c r="CD1420" s="146">
        <f t="shared" si="2268"/>
        <v>0</v>
      </c>
      <c r="CE1420" s="146">
        <f t="shared" si="2269"/>
        <v>0</v>
      </c>
      <c r="CF1420" s="146">
        <f t="shared" si="2270"/>
        <v>0</v>
      </c>
      <c r="CG1420" s="146">
        <f t="shared" si="2271"/>
        <v>0</v>
      </c>
      <c r="CH1420" s="146">
        <f t="shared" si="2272"/>
        <v>0</v>
      </c>
      <c r="CI1420" s="146">
        <f t="shared" si="2273"/>
        <v>0</v>
      </c>
      <c r="CJ1420" s="146">
        <f t="shared" si="2274"/>
        <v>0</v>
      </c>
      <c r="CK1420" s="146">
        <f t="shared" si="2275"/>
        <v>0</v>
      </c>
      <c r="CL1420" s="146">
        <f t="shared" si="2276"/>
        <v>0</v>
      </c>
      <c r="CM1420" s="146">
        <f t="shared" si="2277"/>
        <v>0</v>
      </c>
      <c r="CN1420" s="146">
        <f t="shared" si="2278"/>
        <v>0</v>
      </c>
      <c r="CO1420" s="146">
        <f t="shared" si="2279"/>
        <v>0</v>
      </c>
      <c r="CP1420" s="146">
        <f t="shared" si="2280"/>
        <v>0</v>
      </c>
      <c r="CQ1420" s="146">
        <f t="shared" si="2281"/>
        <v>0</v>
      </c>
      <c r="CR1420" s="146">
        <f t="shared" si="2282"/>
        <v>0</v>
      </c>
      <c r="CS1420" s="146">
        <f t="shared" si="2283"/>
        <v>0</v>
      </c>
      <c r="CT1420" s="146">
        <f t="shared" si="2284"/>
        <v>0</v>
      </c>
      <c r="CU1420" s="146">
        <f t="shared" si="2285"/>
        <v>0</v>
      </c>
      <c r="CV1420" s="146">
        <f t="shared" si="2286"/>
        <v>0</v>
      </c>
      <c r="CW1420" s="146">
        <f t="shared" si="2287"/>
        <v>0</v>
      </c>
      <c r="CX1420" s="146">
        <f t="shared" si="2288"/>
        <v>0</v>
      </c>
      <c r="CY1420" s="146">
        <f t="shared" si="2289"/>
        <v>0</v>
      </c>
      <c r="CZ1420" s="146">
        <f t="shared" si="2290"/>
        <v>0</v>
      </c>
      <c r="DA1420" s="146">
        <f t="shared" si="2291"/>
        <v>0</v>
      </c>
      <c r="DB1420" s="146">
        <f t="shared" si="2292"/>
        <v>0</v>
      </c>
      <c r="DC1420" s="146">
        <f t="shared" si="2293"/>
        <v>0</v>
      </c>
      <c r="DD1420" s="146">
        <f t="shared" si="2294"/>
        <v>0</v>
      </c>
      <c r="DE1420" s="146">
        <f t="shared" si="2295"/>
        <v>0</v>
      </c>
      <c r="DF1420" s="146">
        <f t="shared" si="2296"/>
        <v>0</v>
      </c>
      <c r="DG1420" s="146">
        <f t="shared" si="2297"/>
        <v>0</v>
      </c>
      <c r="DH1420" s="146">
        <f t="shared" si="2298"/>
        <v>0</v>
      </c>
      <c r="DI1420" s="146">
        <f t="shared" si="2299"/>
        <v>0</v>
      </c>
      <c r="DJ1420" s="146">
        <f t="shared" si="2300"/>
        <v>0</v>
      </c>
      <c r="DK1420" s="146">
        <f t="shared" si="2301"/>
        <v>0</v>
      </c>
      <c r="DL1420" s="146">
        <f t="shared" si="2302"/>
        <v>0</v>
      </c>
      <c r="DM1420" s="146">
        <f t="shared" si="2303"/>
        <v>0</v>
      </c>
      <c r="DN1420" s="65"/>
      <c r="DO1420" s="57"/>
      <c r="DP1420" s="57"/>
      <c r="DQ1420" s="58"/>
      <c r="DS1420" s="168" t="e">
        <f>IF(AND(DR1420=#REF!,BL1420=#REF!),'Tiến độ'!D1420,"")</f>
        <v>#REF!</v>
      </c>
    </row>
    <row r="1421" spans="1:123" ht="11.25" customHeight="1">
      <c r="A1421" s="309" t="str">
        <f>IF(B1421="","",MAX($A$7:A1420)+1)</f>
        <v/>
      </c>
      <c r="B1421" s="312"/>
      <c r="C1421" s="101" t="s">
        <v>11964</v>
      </c>
      <c r="D1421" s="102" t="s">
        <v>11962</v>
      </c>
      <c r="E1421" s="103">
        <v>2</v>
      </c>
      <c r="F1421" s="104"/>
      <c r="G1421" s="105">
        <v>60</v>
      </c>
      <c r="H1421" s="117"/>
      <c r="I1421" s="107"/>
      <c r="J1421" s="28"/>
      <c r="K1421" s="108"/>
      <c r="L1421" s="109"/>
      <c r="M1421" s="109"/>
      <c r="N1421" s="110"/>
      <c r="O1421" s="108"/>
      <c r="P1421" s="109"/>
      <c r="Q1421" s="109"/>
      <c r="R1421" s="110"/>
      <c r="S1421" s="108"/>
      <c r="T1421" s="109"/>
      <c r="U1421" s="109"/>
      <c r="V1421" s="109"/>
      <c r="W1421" s="110"/>
      <c r="X1421" s="108"/>
      <c r="Y1421" s="109"/>
      <c r="Z1421" s="109"/>
      <c r="AA1421" s="110"/>
      <c r="AB1421" s="108"/>
      <c r="AC1421" s="109"/>
      <c r="AD1421" s="109"/>
      <c r="AE1421" s="110"/>
      <c r="AF1421" s="108"/>
      <c r="AG1421" s="109"/>
      <c r="AH1421" s="109"/>
      <c r="AI1421" s="362"/>
      <c r="AJ1421" s="363"/>
      <c r="AK1421" s="108"/>
      <c r="AL1421" s="109">
        <v>4</v>
      </c>
      <c r="AM1421" s="109">
        <v>4</v>
      </c>
      <c r="AN1421" s="110">
        <v>4</v>
      </c>
      <c r="AO1421" s="108">
        <v>4</v>
      </c>
      <c r="AP1421" s="109">
        <v>4</v>
      </c>
      <c r="AQ1421" s="109">
        <v>4</v>
      </c>
      <c r="AR1421" s="110">
        <v>4</v>
      </c>
      <c r="AS1421" s="111">
        <v>4</v>
      </c>
      <c r="AT1421" s="109">
        <v>4</v>
      </c>
      <c r="AU1421" s="109">
        <v>4</v>
      </c>
      <c r="AV1421" s="112">
        <v>4</v>
      </c>
      <c r="AW1421" s="108">
        <v>4</v>
      </c>
      <c r="AX1421" s="109">
        <v>4</v>
      </c>
      <c r="AY1421" s="109">
        <v>4</v>
      </c>
      <c r="AZ1421" s="109">
        <v>4</v>
      </c>
      <c r="BA1421" s="110"/>
      <c r="BB1421" s="111"/>
      <c r="BC1421" s="109"/>
      <c r="BD1421" s="109"/>
      <c r="BE1421" s="321"/>
      <c r="BF1421" s="322"/>
      <c r="BG1421" s="322"/>
      <c r="BH1421" s="322"/>
      <c r="BI1421" s="322"/>
      <c r="BJ1421" s="323"/>
      <c r="BK1421" s="48"/>
      <c r="BL1421" s="48"/>
      <c r="BN1421" s="146">
        <f t="shared" si="2304"/>
        <v>0</v>
      </c>
      <c r="BO1421" s="146">
        <f t="shared" si="2253"/>
        <v>0</v>
      </c>
      <c r="BP1421" s="146">
        <f t="shared" si="2254"/>
        <v>0</v>
      </c>
      <c r="BQ1421" s="146">
        <f t="shared" si="2255"/>
        <v>0</v>
      </c>
      <c r="BR1421" s="146">
        <f t="shared" si="2256"/>
        <v>0</v>
      </c>
      <c r="BS1421" s="146">
        <f t="shared" si="2257"/>
        <v>0</v>
      </c>
      <c r="BT1421" s="146">
        <f t="shared" si="2258"/>
        <v>0</v>
      </c>
      <c r="BU1421" s="146">
        <f t="shared" si="2259"/>
        <v>0</v>
      </c>
      <c r="BV1421" s="146">
        <f t="shared" si="2260"/>
        <v>0</v>
      </c>
      <c r="BW1421" s="146">
        <f t="shared" si="2261"/>
        <v>0</v>
      </c>
      <c r="BX1421" s="146">
        <f t="shared" si="2262"/>
        <v>0</v>
      </c>
      <c r="BY1421" s="146">
        <f t="shared" si="2263"/>
        <v>0</v>
      </c>
      <c r="BZ1421" s="146">
        <f t="shared" si="2264"/>
        <v>0</v>
      </c>
      <c r="CA1421" s="146">
        <f t="shared" si="2265"/>
        <v>0</v>
      </c>
      <c r="CB1421" s="146">
        <f t="shared" si="2266"/>
        <v>0</v>
      </c>
      <c r="CC1421" s="146">
        <f t="shared" si="2267"/>
        <v>0</v>
      </c>
      <c r="CD1421" s="146">
        <f t="shared" si="2268"/>
        <v>0</v>
      </c>
      <c r="CE1421" s="146">
        <f t="shared" si="2269"/>
        <v>0</v>
      </c>
      <c r="CF1421" s="146">
        <f t="shared" si="2270"/>
        <v>0</v>
      </c>
      <c r="CG1421" s="146">
        <f t="shared" si="2271"/>
        <v>0</v>
      </c>
      <c r="CH1421" s="146">
        <f t="shared" si="2272"/>
        <v>0</v>
      </c>
      <c r="CI1421" s="146">
        <f t="shared" si="2273"/>
        <v>0</v>
      </c>
      <c r="CJ1421" s="146">
        <f t="shared" si="2274"/>
        <v>0</v>
      </c>
      <c r="CK1421" s="146">
        <f t="shared" si="2275"/>
        <v>0</v>
      </c>
      <c r="CL1421" s="146">
        <f t="shared" si="2276"/>
        <v>0</v>
      </c>
      <c r="CM1421" s="146">
        <f t="shared" si="2277"/>
        <v>0</v>
      </c>
      <c r="CN1421" s="146">
        <f t="shared" si="2278"/>
        <v>0</v>
      </c>
      <c r="CO1421" s="146">
        <f t="shared" si="2279"/>
        <v>0</v>
      </c>
      <c r="CP1421" s="146">
        <f t="shared" si="2280"/>
        <v>0</v>
      </c>
      <c r="CQ1421" s="146">
        <f t="shared" si="2281"/>
        <v>0</v>
      </c>
      <c r="CR1421" s="146">
        <f t="shared" si="2282"/>
        <v>0</v>
      </c>
      <c r="CS1421" s="146">
        <f t="shared" si="2283"/>
        <v>0</v>
      </c>
      <c r="CT1421" s="146">
        <f t="shared" si="2284"/>
        <v>0</v>
      </c>
      <c r="CU1421" s="146">
        <f t="shared" si="2285"/>
        <v>0</v>
      </c>
      <c r="CV1421" s="146">
        <f t="shared" si="2286"/>
        <v>0</v>
      </c>
      <c r="CW1421" s="146">
        <f t="shared" si="2287"/>
        <v>0</v>
      </c>
      <c r="CX1421" s="146">
        <f t="shared" si="2288"/>
        <v>0</v>
      </c>
      <c r="CY1421" s="146">
        <f t="shared" si="2289"/>
        <v>0</v>
      </c>
      <c r="CZ1421" s="146">
        <f t="shared" si="2290"/>
        <v>0</v>
      </c>
      <c r="DA1421" s="146">
        <f t="shared" si="2291"/>
        <v>0</v>
      </c>
      <c r="DB1421" s="146">
        <f t="shared" si="2292"/>
        <v>0</v>
      </c>
      <c r="DC1421" s="146">
        <f t="shared" si="2293"/>
        <v>0</v>
      </c>
      <c r="DD1421" s="146">
        <f t="shared" si="2294"/>
        <v>0</v>
      </c>
      <c r="DE1421" s="146">
        <f t="shared" si="2295"/>
        <v>0</v>
      </c>
      <c r="DF1421" s="146">
        <f t="shared" si="2296"/>
        <v>0</v>
      </c>
      <c r="DG1421" s="146">
        <f t="shared" si="2297"/>
        <v>0</v>
      </c>
      <c r="DH1421" s="146">
        <f t="shared" si="2298"/>
        <v>0</v>
      </c>
      <c r="DI1421" s="146">
        <f t="shared" si="2299"/>
        <v>0</v>
      </c>
      <c r="DJ1421" s="146">
        <f t="shared" si="2300"/>
        <v>0</v>
      </c>
      <c r="DK1421" s="146">
        <f t="shared" si="2301"/>
        <v>0</v>
      </c>
      <c r="DL1421" s="146">
        <f t="shared" si="2302"/>
        <v>0</v>
      </c>
      <c r="DM1421" s="146">
        <f t="shared" si="2303"/>
        <v>0</v>
      </c>
      <c r="DN1421" s="65"/>
      <c r="DO1421" s="57"/>
      <c r="DP1421" s="57"/>
      <c r="DQ1421" s="58"/>
      <c r="DS1421" s="168" t="e">
        <f>IF(AND(DR1421=#REF!,BL1421=#REF!),'Tiến độ'!D1421,"")</f>
        <v>#REF!</v>
      </c>
    </row>
    <row r="1422" spans="1:123" ht="11.25" customHeight="1">
      <c r="A1422" s="309" t="str">
        <f>IF(B1422="","",MAX($A$7:A1421)+1)</f>
        <v/>
      </c>
      <c r="B1422" s="312"/>
      <c r="C1422" s="101" t="s">
        <v>11963</v>
      </c>
      <c r="D1422" s="102" t="s">
        <v>11965</v>
      </c>
      <c r="E1422" s="103">
        <v>2</v>
      </c>
      <c r="F1422" s="104"/>
      <c r="G1422" s="105">
        <v>60</v>
      </c>
      <c r="H1422" s="117"/>
      <c r="I1422" s="107"/>
      <c r="J1422" s="28"/>
      <c r="K1422" s="108"/>
      <c r="L1422" s="109"/>
      <c r="M1422" s="109"/>
      <c r="N1422" s="110"/>
      <c r="O1422" s="108"/>
      <c r="P1422" s="109"/>
      <c r="Q1422" s="109"/>
      <c r="R1422" s="110"/>
      <c r="S1422" s="108"/>
      <c r="T1422" s="109"/>
      <c r="U1422" s="109"/>
      <c r="V1422" s="109"/>
      <c r="W1422" s="110"/>
      <c r="X1422" s="108"/>
      <c r="Y1422" s="109"/>
      <c r="Z1422" s="109"/>
      <c r="AA1422" s="110"/>
      <c r="AB1422" s="108"/>
      <c r="AC1422" s="109"/>
      <c r="AD1422" s="109"/>
      <c r="AE1422" s="110"/>
      <c r="AF1422" s="108"/>
      <c r="AG1422" s="109"/>
      <c r="AH1422" s="109"/>
      <c r="AI1422" s="362"/>
      <c r="AJ1422" s="363"/>
      <c r="AK1422" s="108"/>
      <c r="AL1422" s="109">
        <v>4</v>
      </c>
      <c r="AM1422" s="109">
        <v>4</v>
      </c>
      <c r="AN1422" s="110">
        <v>4</v>
      </c>
      <c r="AO1422" s="108">
        <v>4</v>
      </c>
      <c r="AP1422" s="109">
        <v>4</v>
      </c>
      <c r="AQ1422" s="109">
        <v>4</v>
      </c>
      <c r="AR1422" s="110">
        <v>4</v>
      </c>
      <c r="AS1422" s="111">
        <v>4</v>
      </c>
      <c r="AT1422" s="109">
        <v>4</v>
      </c>
      <c r="AU1422" s="109">
        <v>4</v>
      </c>
      <c r="AV1422" s="112">
        <v>4</v>
      </c>
      <c r="AW1422" s="108">
        <v>4</v>
      </c>
      <c r="AX1422" s="109">
        <v>4</v>
      </c>
      <c r="AY1422" s="109">
        <v>4</v>
      </c>
      <c r="AZ1422" s="109">
        <v>4</v>
      </c>
      <c r="BA1422" s="110"/>
      <c r="BB1422" s="111"/>
      <c r="BC1422" s="109"/>
      <c r="BD1422" s="109"/>
      <c r="BE1422" s="321"/>
      <c r="BF1422" s="322"/>
      <c r="BG1422" s="322"/>
      <c r="BH1422" s="322"/>
      <c r="BI1422" s="322"/>
      <c r="BJ1422" s="323"/>
      <c r="BK1422" s="48"/>
      <c r="BL1422" s="48"/>
      <c r="BN1422" s="146">
        <f t="shared" si="2304"/>
        <v>0</v>
      </c>
      <c r="BO1422" s="146">
        <f t="shared" si="2253"/>
        <v>0</v>
      </c>
      <c r="BP1422" s="146">
        <f t="shared" si="2254"/>
        <v>0</v>
      </c>
      <c r="BQ1422" s="146">
        <f t="shared" si="2255"/>
        <v>0</v>
      </c>
      <c r="BR1422" s="146">
        <f t="shared" si="2256"/>
        <v>0</v>
      </c>
      <c r="BS1422" s="146">
        <f t="shared" si="2257"/>
        <v>0</v>
      </c>
      <c r="BT1422" s="146">
        <f t="shared" si="2258"/>
        <v>0</v>
      </c>
      <c r="BU1422" s="146">
        <f t="shared" si="2259"/>
        <v>0</v>
      </c>
      <c r="BV1422" s="146">
        <f t="shared" si="2260"/>
        <v>0</v>
      </c>
      <c r="BW1422" s="146">
        <f t="shared" si="2261"/>
        <v>0</v>
      </c>
      <c r="BX1422" s="146">
        <f t="shared" si="2262"/>
        <v>0</v>
      </c>
      <c r="BY1422" s="146">
        <f t="shared" si="2263"/>
        <v>0</v>
      </c>
      <c r="BZ1422" s="146">
        <f t="shared" si="2264"/>
        <v>0</v>
      </c>
      <c r="CA1422" s="146">
        <f t="shared" si="2265"/>
        <v>0</v>
      </c>
      <c r="CB1422" s="146">
        <f t="shared" si="2266"/>
        <v>0</v>
      </c>
      <c r="CC1422" s="146">
        <f t="shared" si="2267"/>
        <v>0</v>
      </c>
      <c r="CD1422" s="146">
        <f t="shared" si="2268"/>
        <v>0</v>
      </c>
      <c r="CE1422" s="146">
        <f t="shared" si="2269"/>
        <v>0</v>
      </c>
      <c r="CF1422" s="146">
        <f t="shared" si="2270"/>
        <v>0</v>
      </c>
      <c r="CG1422" s="146">
        <f t="shared" si="2271"/>
        <v>0</v>
      </c>
      <c r="CH1422" s="146">
        <f t="shared" si="2272"/>
        <v>0</v>
      </c>
      <c r="CI1422" s="146">
        <f t="shared" si="2273"/>
        <v>0</v>
      </c>
      <c r="CJ1422" s="146">
        <f t="shared" si="2274"/>
        <v>0</v>
      </c>
      <c r="CK1422" s="146">
        <f t="shared" si="2275"/>
        <v>0</v>
      </c>
      <c r="CL1422" s="146">
        <f t="shared" si="2276"/>
        <v>0</v>
      </c>
      <c r="CM1422" s="146">
        <f t="shared" si="2277"/>
        <v>0</v>
      </c>
      <c r="CN1422" s="146">
        <f t="shared" si="2278"/>
        <v>0</v>
      </c>
      <c r="CO1422" s="146">
        <f t="shared" si="2279"/>
        <v>0</v>
      </c>
      <c r="CP1422" s="146">
        <f t="shared" si="2280"/>
        <v>0</v>
      </c>
      <c r="CQ1422" s="146">
        <f t="shared" si="2281"/>
        <v>0</v>
      </c>
      <c r="CR1422" s="146">
        <f t="shared" si="2282"/>
        <v>0</v>
      </c>
      <c r="CS1422" s="146">
        <f t="shared" si="2283"/>
        <v>0</v>
      </c>
      <c r="CT1422" s="146">
        <f t="shared" si="2284"/>
        <v>0</v>
      </c>
      <c r="CU1422" s="146">
        <f t="shared" si="2285"/>
        <v>0</v>
      </c>
      <c r="CV1422" s="146">
        <f t="shared" si="2286"/>
        <v>0</v>
      </c>
      <c r="CW1422" s="146">
        <f t="shared" si="2287"/>
        <v>0</v>
      </c>
      <c r="CX1422" s="146">
        <f t="shared" si="2288"/>
        <v>0</v>
      </c>
      <c r="CY1422" s="146">
        <f t="shared" si="2289"/>
        <v>0</v>
      </c>
      <c r="CZ1422" s="146">
        <f t="shared" si="2290"/>
        <v>0</v>
      </c>
      <c r="DA1422" s="146">
        <f t="shared" si="2291"/>
        <v>0</v>
      </c>
      <c r="DB1422" s="146">
        <f t="shared" si="2292"/>
        <v>0</v>
      </c>
      <c r="DC1422" s="146">
        <f t="shared" si="2293"/>
        <v>0</v>
      </c>
      <c r="DD1422" s="146">
        <f t="shared" si="2294"/>
        <v>0</v>
      </c>
      <c r="DE1422" s="146">
        <f t="shared" si="2295"/>
        <v>0</v>
      </c>
      <c r="DF1422" s="146">
        <f t="shared" si="2296"/>
        <v>0</v>
      </c>
      <c r="DG1422" s="146">
        <f t="shared" si="2297"/>
        <v>0</v>
      </c>
      <c r="DH1422" s="146">
        <f t="shared" si="2298"/>
        <v>0</v>
      </c>
      <c r="DI1422" s="146">
        <f t="shared" si="2299"/>
        <v>0</v>
      </c>
      <c r="DJ1422" s="146">
        <f t="shared" si="2300"/>
        <v>0</v>
      </c>
      <c r="DK1422" s="146">
        <f t="shared" si="2301"/>
        <v>0</v>
      </c>
      <c r="DL1422" s="146">
        <f t="shared" si="2302"/>
        <v>0</v>
      </c>
      <c r="DM1422" s="146">
        <f t="shared" si="2303"/>
        <v>0</v>
      </c>
      <c r="DN1422" s="65"/>
      <c r="DO1422" s="57"/>
      <c r="DP1422" s="57"/>
      <c r="DQ1422" s="58"/>
      <c r="DS1422" s="168" t="e">
        <f>IF(AND(DR1422=#REF!,BL1422=#REF!),'Tiến độ'!D1422,"")</f>
        <v>#REF!</v>
      </c>
    </row>
    <row r="1423" spans="1:123" ht="11.25" customHeight="1">
      <c r="A1423" s="309" t="str">
        <f>IF(B1423="","",MAX($A$7:A1422)+1)</f>
        <v/>
      </c>
      <c r="B1423" s="312"/>
      <c r="C1423" s="101" t="s">
        <v>1071</v>
      </c>
      <c r="D1423" s="102" t="s">
        <v>1072</v>
      </c>
      <c r="E1423" s="103">
        <v>2</v>
      </c>
      <c r="F1423" s="104">
        <v>30</v>
      </c>
      <c r="G1423" s="105"/>
      <c r="H1423" s="117">
        <v>0</v>
      </c>
      <c r="I1423" s="107">
        <f>I1417</f>
        <v>0</v>
      </c>
      <c r="J1423" s="28"/>
      <c r="K1423" s="108"/>
      <c r="L1423" s="109"/>
      <c r="M1423" s="109"/>
      <c r="N1423" s="110"/>
      <c r="O1423" s="108"/>
      <c r="P1423" s="109"/>
      <c r="Q1423" s="109"/>
      <c r="R1423" s="110"/>
      <c r="S1423" s="108"/>
      <c r="T1423" s="109"/>
      <c r="U1423" s="109"/>
      <c r="V1423" s="109"/>
      <c r="W1423" s="110"/>
      <c r="X1423" s="108"/>
      <c r="Y1423" s="109"/>
      <c r="Z1423" s="109"/>
      <c r="AA1423" s="110"/>
      <c r="AB1423" s="108"/>
      <c r="AC1423" s="109"/>
      <c r="AD1423" s="109"/>
      <c r="AE1423" s="110"/>
      <c r="AF1423" s="108"/>
      <c r="AG1423" s="109"/>
      <c r="AH1423" s="109"/>
      <c r="AI1423" s="362"/>
      <c r="AJ1423" s="363"/>
      <c r="AK1423" s="108"/>
      <c r="AL1423" s="109">
        <v>2</v>
      </c>
      <c r="AM1423" s="109">
        <v>2</v>
      </c>
      <c r="AN1423" s="110">
        <v>2</v>
      </c>
      <c r="AO1423" s="108">
        <v>2</v>
      </c>
      <c r="AP1423" s="109">
        <v>2</v>
      </c>
      <c r="AQ1423" s="109">
        <v>2</v>
      </c>
      <c r="AR1423" s="110">
        <v>2</v>
      </c>
      <c r="AS1423" s="111">
        <v>2</v>
      </c>
      <c r="AT1423" s="109">
        <v>2</v>
      </c>
      <c r="AU1423" s="109">
        <v>2</v>
      </c>
      <c r="AV1423" s="112">
        <v>2</v>
      </c>
      <c r="AW1423" s="108">
        <v>2</v>
      </c>
      <c r="AX1423" s="109">
        <v>2</v>
      </c>
      <c r="AY1423" s="109">
        <v>2</v>
      </c>
      <c r="AZ1423" s="109">
        <v>2</v>
      </c>
      <c r="BA1423" s="110" t="s">
        <v>163</v>
      </c>
      <c r="BB1423" s="111" t="s">
        <v>163</v>
      </c>
      <c r="BC1423" s="109" t="s">
        <v>163</v>
      </c>
      <c r="BD1423" s="109" t="s">
        <v>163</v>
      </c>
      <c r="BE1423" s="321"/>
      <c r="BF1423" s="322"/>
      <c r="BG1423" s="322"/>
      <c r="BH1423" s="322"/>
      <c r="BI1423" s="322"/>
      <c r="BJ1423" s="323"/>
      <c r="BK1423" s="48" t="s">
        <v>1077</v>
      </c>
      <c r="BL1423" s="48" t="s">
        <v>50</v>
      </c>
      <c r="BN1423" s="146">
        <f t="shared" si="2304"/>
        <v>0</v>
      </c>
      <c r="BO1423" s="146">
        <f t="shared" si="2253"/>
        <v>0</v>
      </c>
      <c r="BP1423" s="146">
        <f t="shared" si="2254"/>
        <v>0</v>
      </c>
      <c r="BQ1423" s="146">
        <f t="shared" si="2255"/>
        <v>0</v>
      </c>
      <c r="BR1423" s="146">
        <f t="shared" si="2256"/>
        <v>0</v>
      </c>
      <c r="BS1423" s="146">
        <f t="shared" si="2257"/>
        <v>0</v>
      </c>
      <c r="BT1423" s="146">
        <f t="shared" si="2258"/>
        <v>0</v>
      </c>
      <c r="BU1423" s="146">
        <f t="shared" si="2259"/>
        <v>0</v>
      </c>
      <c r="BV1423" s="146">
        <f t="shared" si="2260"/>
        <v>0</v>
      </c>
      <c r="BW1423" s="146">
        <f t="shared" si="2261"/>
        <v>0</v>
      </c>
      <c r="BX1423" s="146">
        <f t="shared" si="2262"/>
        <v>0</v>
      </c>
      <c r="BY1423" s="146">
        <f t="shared" si="2263"/>
        <v>0</v>
      </c>
      <c r="BZ1423" s="146">
        <f t="shared" si="2264"/>
        <v>0</v>
      </c>
      <c r="CA1423" s="146">
        <f t="shared" si="2265"/>
        <v>0</v>
      </c>
      <c r="CB1423" s="146">
        <f t="shared" si="2266"/>
        <v>0</v>
      </c>
      <c r="CC1423" s="146">
        <f t="shared" si="2267"/>
        <v>0</v>
      </c>
      <c r="CD1423" s="146">
        <f t="shared" si="2268"/>
        <v>0</v>
      </c>
      <c r="CE1423" s="146">
        <f t="shared" si="2269"/>
        <v>0</v>
      </c>
      <c r="CF1423" s="146">
        <f t="shared" si="2270"/>
        <v>0</v>
      </c>
      <c r="CG1423" s="146">
        <f t="shared" si="2271"/>
        <v>0</v>
      </c>
      <c r="CH1423" s="146">
        <f t="shared" si="2272"/>
        <v>0</v>
      </c>
      <c r="CI1423" s="146">
        <f t="shared" si="2273"/>
        <v>0</v>
      </c>
      <c r="CJ1423" s="146">
        <f t="shared" si="2274"/>
        <v>0</v>
      </c>
      <c r="CK1423" s="146">
        <f t="shared" si="2275"/>
        <v>0</v>
      </c>
      <c r="CL1423" s="146">
        <f t="shared" si="2276"/>
        <v>0</v>
      </c>
      <c r="CM1423" s="146">
        <f t="shared" si="2277"/>
        <v>0</v>
      </c>
      <c r="CN1423" s="146">
        <f t="shared" si="2278"/>
        <v>0</v>
      </c>
      <c r="CO1423" s="146">
        <f t="shared" si="2279"/>
        <v>0</v>
      </c>
      <c r="CP1423" s="146">
        <f t="shared" si="2280"/>
        <v>0</v>
      </c>
      <c r="CQ1423" s="146">
        <f t="shared" si="2281"/>
        <v>0</v>
      </c>
      <c r="CR1423" s="146">
        <f t="shared" si="2282"/>
        <v>0</v>
      </c>
      <c r="CS1423" s="146">
        <f t="shared" si="2283"/>
        <v>0</v>
      </c>
      <c r="CT1423" s="146">
        <f t="shared" si="2284"/>
        <v>0</v>
      </c>
      <c r="CU1423" s="146">
        <f t="shared" si="2285"/>
        <v>0</v>
      </c>
      <c r="CV1423" s="146">
        <f t="shared" si="2286"/>
        <v>0</v>
      </c>
      <c r="CW1423" s="146">
        <f t="shared" si="2287"/>
        <v>0</v>
      </c>
      <c r="CX1423" s="146">
        <f t="shared" si="2288"/>
        <v>0</v>
      </c>
      <c r="CY1423" s="146">
        <f t="shared" si="2289"/>
        <v>0</v>
      </c>
      <c r="CZ1423" s="146">
        <f t="shared" si="2290"/>
        <v>0</v>
      </c>
      <c r="DA1423" s="146">
        <f t="shared" si="2291"/>
        <v>0</v>
      </c>
      <c r="DB1423" s="146">
        <f t="shared" si="2292"/>
        <v>0</v>
      </c>
      <c r="DC1423" s="146">
        <f t="shared" si="2293"/>
        <v>0</v>
      </c>
      <c r="DD1423" s="146">
        <f t="shared" si="2294"/>
        <v>0</v>
      </c>
      <c r="DE1423" s="146">
        <f t="shared" si="2295"/>
        <v>0</v>
      </c>
      <c r="DF1423" s="146">
        <f t="shared" si="2296"/>
        <v>0</v>
      </c>
      <c r="DG1423" s="146">
        <f t="shared" si="2297"/>
        <v>0</v>
      </c>
      <c r="DH1423" s="146">
        <f t="shared" si="2298"/>
        <v>0</v>
      </c>
      <c r="DI1423" s="146">
        <f t="shared" si="2299"/>
        <v>0</v>
      </c>
      <c r="DJ1423" s="146">
        <f t="shared" si="2300"/>
        <v>0</v>
      </c>
      <c r="DK1423" s="146">
        <f t="shared" si="2301"/>
        <v>0</v>
      </c>
      <c r="DL1423" s="146">
        <f t="shared" si="2302"/>
        <v>0</v>
      </c>
      <c r="DM1423" s="146">
        <f t="shared" si="2303"/>
        <v>0</v>
      </c>
      <c r="DN1423" s="65">
        <f t="shared" ref="DN1423:DN1427" si="2305">F1423*H1423</f>
        <v>0</v>
      </c>
      <c r="DO1423" s="57" t="str">
        <f t="shared" ref="DO1423:DO1427" si="2306">IF(COUNTA(K1423:AC1423)&gt;0,DN1423,"")</f>
        <v/>
      </c>
      <c r="DP1423" s="57" t="str">
        <f t="shared" si="2229"/>
        <v/>
      </c>
      <c r="DQ1423" s="58">
        <f t="shared" si="2230"/>
        <v>0</v>
      </c>
      <c r="DR1423" s="1">
        <f t="shared" ref="DR1423:DR1427" si="2307">IF(DQ1423="",1,2)</f>
        <v>2</v>
      </c>
      <c r="DS1423" s="168" t="e">
        <f>IF(AND(DR1423=#REF!,BL1423=#REF!),'Tiến độ'!D1423,"")</f>
        <v>#REF!</v>
      </c>
    </row>
    <row r="1424" spans="1:123" ht="11.25" customHeight="1">
      <c r="A1424" s="309" t="str">
        <f>IF(B1424="","",MAX($A$7:A1423)+1)</f>
        <v/>
      </c>
      <c r="B1424" s="312"/>
      <c r="C1424" s="101" t="s">
        <v>16</v>
      </c>
      <c r="D1424" s="102" t="s">
        <v>242</v>
      </c>
      <c r="E1424" s="103">
        <v>2</v>
      </c>
      <c r="F1424" s="104">
        <v>39</v>
      </c>
      <c r="G1424" s="105"/>
      <c r="H1424" s="117">
        <v>0</v>
      </c>
      <c r="I1424" s="107">
        <f>I1423</f>
        <v>0</v>
      </c>
      <c r="J1424" s="28" t="s">
        <v>11955</v>
      </c>
      <c r="K1424" s="108"/>
      <c r="L1424" s="109"/>
      <c r="M1424" s="109"/>
      <c r="N1424" s="110"/>
      <c r="O1424" s="108"/>
      <c r="P1424" s="109"/>
      <c r="Q1424" s="109"/>
      <c r="R1424" s="110"/>
      <c r="S1424" s="108"/>
      <c r="T1424" s="109"/>
      <c r="U1424" s="109"/>
      <c r="V1424" s="109"/>
      <c r="W1424" s="110"/>
      <c r="X1424" s="108"/>
      <c r="Y1424" s="109"/>
      <c r="Z1424" s="109"/>
      <c r="AA1424" s="110"/>
      <c r="AB1424" s="108"/>
      <c r="AC1424" s="109"/>
      <c r="AD1424" s="109"/>
      <c r="AE1424" s="110"/>
      <c r="AF1424" s="108"/>
      <c r="AG1424" s="109"/>
      <c r="AH1424" s="109"/>
      <c r="AI1424" s="362"/>
      <c r="AJ1424" s="363"/>
      <c r="AK1424" s="108"/>
      <c r="AL1424" s="109">
        <v>3</v>
      </c>
      <c r="AM1424" s="109">
        <v>3</v>
      </c>
      <c r="AN1424" s="110">
        <v>3</v>
      </c>
      <c r="AO1424" s="108">
        <v>3</v>
      </c>
      <c r="AP1424" s="109">
        <v>3</v>
      </c>
      <c r="AQ1424" s="109">
        <v>3</v>
      </c>
      <c r="AR1424" s="110">
        <v>3</v>
      </c>
      <c r="AS1424" s="111">
        <v>3</v>
      </c>
      <c r="AT1424" s="109">
        <v>3</v>
      </c>
      <c r="AU1424" s="109">
        <v>3</v>
      </c>
      <c r="AV1424" s="112">
        <v>3</v>
      </c>
      <c r="AW1424" s="108">
        <v>3</v>
      </c>
      <c r="AX1424" s="109">
        <v>3</v>
      </c>
      <c r="AY1424" s="109"/>
      <c r="AZ1424" s="109"/>
      <c r="BA1424" s="110" t="s">
        <v>163</v>
      </c>
      <c r="BB1424" s="111" t="s">
        <v>163</v>
      </c>
      <c r="BC1424" s="109" t="s">
        <v>163</v>
      </c>
      <c r="BD1424" s="109" t="s">
        <v>163</v>
      </c>
      <c r="BE1424" s="321"/>
      <c r="BF1424" s="322"/>
      <c r="BG1424" s="322"/>
      <c r="BH1424" s="322"/>
      <c r="BI1424" s="322"/>
      <c r="BJ1424" s="323"/>
      <c r="BK1424" s="48" t="s">
        <v>1077</v>
      </c>
      <c r="BL1424" s="48" t="s">
        <v>16</v>
      </c>
      <c r="BN1424" s="146">
        <f t="shared" si="2304"/>
        <v>0</v>
      </c>
      <c r="BO1424" s="146">
        <f t="shared" si="2253"/>
        <v>0</v>
      </c>
      <c r="BP1424" s="146">
        <f t="shared" si="2254"/>
        <v>0</v>
      </c>
      <c r="BQ1424" s="146">
        <f t="shared" si="2255"/>
        <v>0</v>
      </c>
      <c r="BR1424" s="146">
        <f t="shared" si="2256"/>
        <v>0</v>
      </c>
      <c r="BS1424" s="146">
        <f t="shared" si="2257"/>
        <v>0</v>
      </c>
      <c r="BT1424" s="146">
        <f t="shared" si="2258"/>
        <v>0</v>
      </c>
      <c r="BU1424" s="146">
        <f t="shared" si="2259"/>
        <v>0</v>
      </c>
      <c r="BV1424" s="146">
        <f t="shared" si="2260"/>
        <v>0</v>
      </c>
      <c r="BW1424" s="146">
        <f t="shared" si="2261"/>
        <v>0</v>
      </c>
      <c r="BX1424" s="146">
        <f t="shared" si="2262"/>
        <v>0</v>
      </c>
      <c r="BY1424" s="146">
        <f t="shared" si="2263"/>
        <v>0</v>
      </c>
      <c r="BZ1424" s="146">
        <f t="shared" si="2264"/>
        <v>0</v>
      </c>
      <c r="CA1424" s="146">
        <f t="shared" si="2265"/>
        <v>0</v>
      </c>
      <c r="CB1424" s="146">
        <f t="shared" si="2266"/>
        <v>0</v>
      </c>
      <c r="CC1424" s="146">
        <f t="shared" si="2267"/>
        <v>0</v>
      </c>
      <c r="CD1424" s="146">
        <f t="shared" si="2268"/>
        <v>0</v>
      </c>
      <c r="CE1424" s="146">
        <f t="shared" si="2269"/>
        <v>0</v>
      </c>
      <c r="CF1424" s="146">
        <f t="shared" si="2270"/>
        <v>0</v>
      </c>
      <c r="CG1424" s="146">
        <f t="shared" si="2271"/>
        <v>0</v>
      </c>
      <c r="CH1424" s="146">
        <f t="shared" si="2272"/>
        <v>0</v>
      </c>
      <c r="CI1424" s="146">
        <f t="shared" si="2273"/>
        <v>0</v>
      </c>
      <c r="CJ1424" s="146">
        <f t="shared" si="2274"/>
        <v>0</v>
      </c>
      <c r="CK1424" s="146">
        <f t="shared" si="2275"/>
        <v>0</v>
      </c>
      <c r="CL1424" s="146">
        <f t="shared" si="2276"/>
        <v>0</v>
      </c>
      <c r="CM1424" s="146">
        <f t="shared" si="2277"/>
        <v>0</v>
      </c>
      <c r="CN1424" s="146">
        <f t="shared" si="2278"/>
        <v>0</v>
      </c>
      <c r="CO1424" s="146">
        <f t="shared" si="2279"/>
        <v>0</v>
      </c>
      <c r="CP1424" s="146">
        <f t="shared" si="2280"/>
        <v>0</v>
      </c>
      <c r="CQ1424" s="146">
        <f t="shared" si="2281"/>
        <v>0</v>
      </c>
      <c r="CR1424" s="146">
        <f t="shared" si="2282"/>
        <v>0</v>
      </c>
      <c r="CS1424" s="146">
        <f t="shared" si="2283"/>
        <v>0</v>
      </c>
      <c r="CT1424" s="146">
        <f t="shared" si="2284"/>
        <v>0</v>
      </c>
      <c r="CU1424" s="146">
        <f t="shared" si="2285"/>
        <v>0</v>
      </c>
      <c r="CV1424" s="146">
        <f t="shared" si="2286"/>
        <v>0</v>
      </c>
      <c r="CW1424" s="146">
        <f t="shared" si="2287"/>
        <v>0</v>
      </c>
      <c r="CX1424" s="146">
        <f t="shared" si="2288"/>
        <v>0</v>
      </c>
      <c r="CY1424" s="146">
        <f t="shared" si="2289"/>
        <v>0</v>
      </c>
      <c r="CZ1424" s="146">
        <f t="shared" si="2290"/>
        <v>0</v>
      </c>
      <c r="DA1424" s="146">
        <f t="shared" si="2291"/>
        <v>0</v>
      </c>
      <c r="DB1424" s="146">
        <f t="shared" si="2292"/>
        <v>0</v>
      </c>
      <c r="DC1424" s="146">
        <f t="shared" si="2293"/>
        <v>0</v>
      </c>
      <c r="DD1424" s="146">
        <f t="shared" si="2294"/>
        <v>0</v>
      </c>
      <c r="DE1424" s="146">
        <f t="shared" si="2295"/>
        <v>0</v>
      </c>
      <c r="DF1424" s="146">
        <f t="shared" si="2296"/>
        <v>0</v>
      </c>
      <c r="DG1424" s="146">
        <f t="shared" si="2297"/>
        <v>0</v>
      </c>
      <c r="DH1424" s="146">
        <f t="shared" si="2298"/>
        <v>0</v>
      </c>
      <c r="DI1424" s="146">
        <f t="shared" si="2299"/>
        <v>0</v>
      </c>
      <c r="DJ1424" s="146">
        <f t="shared" si="2300"/>
        <v>0</v>
      </c>
      <c r="DK1424" s="146">
        <f t="shared" si="2301"/>
        <v>0</v>
      </c>
      <c r="DL1424" s="146">
        <f t="shared" si="2302"/>
        <v>0</v>
      </c>
      <c r="DM1424" s="146">
        <f t="shared" si="2303"/>
        <v>0</v>
      </c>
      <c r="DN1424" s="65">
        <f t="shared" si="2305"/>
        <v>0</v>
      </c>
      <c r="DO1424" s="57" t="str">
        <f t="shared" si="2306"/>
        <v/>
      </c>
      <c r="DP1424" s="57" t="str">
        <f t="shared" si="2229"/>
        <v/>
      </c>
      <c r="DQ1424" s="58">
        <f t="shared" si="2230"/>
        <v>0</v>
      </c>
      <c r="DR1424" s="1">
        <f t="shared" si="2307"/>
        <v>2</v>
      </c>
      <c r="DS1424" s="168" t="e">
        <f>IF(AND(DR1424=#REF!,BL1424=#REF!),'Tiến độ'!D1424,"")</f>
        <v>#REF!</v>
      </c>
    </row>
    <row r="1425" spans="1:123" ht="11.25" customHeight="1">
      <c r="A1425" s="309" t="str">
        <f>IF(B1425="","",MAX($A$7:A1424)+1)</f>
        <v/>
      </c>
      <c r="B1425" s="312"/>
      <c r="C1425" s="101" t="s">
        <v>426</v>
      </c>
      <c r="D1425" s="102" t="s">
        <v>213</v>
      </c>
      <c r="E1425" s="103">
        <v>3</v>
      </c>
      <c r="F1425" s="104">
        <v>60</v>
      </c>
      <c r="G1425" s="105"/>
      <c r="H1425" s="117">
        <v>0</v>
      </c>
      <c r="I1425" s="107">
        <f t="shared" ref="I1425:I1427" si="2308">I1424</f>
        <v>0</v>
      </c>
      <c r="J1425" s="28" t="s">
        <v>11955</v>
      </c>
      <c r="K1425" s="108"/>
      <c r="L1425" s="109"/>
      <c r="M1425" s="109"/>
      <c r="N1425" s="110"/>
      <c r="O1425" s="108"/>
      <c r="P1425" s="109"/>
      <c r="Q1425" s="109"/>
      <c r="R1425" s="110"/>
      <c r="S1425" s="108"/>
      <c r="T1425" s="109"/>
      <c r="U1425" s="109"/>
      <c r="V1425" s="109"/>
      <c r="W1425" s="110"/>
      <c r="X1425" s="108"/>
      <c r="Y1425" s="109"/>
      <c r="Z1425" s="109"/>
      <c r="AA1425" s="110"/>
      <c r="AB1425" s="108"/>
      <c r="AC1425" s="109"/>
      <c r="AD1425" s="109"/>
      <c r="AE1425" s="110"/>
      <c r="AF1425" s="108"/>
      <c r="AG1425" s="109"/>
      <c r="AH1425" s="109"/>
      <c r="AI1425" s="362"/>
      <c r="AJ1425" s="363"/>
      <c r="AK1425" s="108"/>
      <c r="AL1425" s="87">
        <v>4</v>
      </c>
      <c r="AM1425" s="87">
        <v>4</v>
      </c>
      <c r="AN1425" s="88">
        <v>4</v>
      </c>
      <c r="AO1425" s="86">
        <v>4</v>
      </c>
      <c r="AP1425" s="87">
        <v>4</v>
      </c>
      <c r="AQ1425" s="87">
        <v>4</v>
      </c>
      <c r="AR1425" s="88">
        <v>4</v>
      </c>
      <c r="AS1425" s="89">
        <v>4</v>
      </c>
      <c r="AT1425" s="87">
        <v>4</v>
      </c>
      <c r="AU1425" s="87">
        <v>4</v>
      </c>
      <c r="AV1425" s="90">
        <v>4</v>
      </c>
      <c r="AW1425" s="86">
        <v>4</v>
      </c>
      <c r="AX1425" s="87">
        <v>4</v>
      </c>
      <c r="AY1425" s="87">
        <v>4</v>
      </c>
      <c r="AZ1425" s="87">
        <v>4</v>
      </c>
      <c r="BA1425" s="110" t="s">
        <v>163</v>
      </c>
      <c r="BB1425" s="111" t="s">
        <v>163</v>
      </c>
      <c r="BC1425" s="109" t="s">
        <v>163</v>
      </c>
      <c r="BD1425" s="109" t="s">
        <v>163</v>
      </c>
      <c r="BE1425" s="321"/>
      <c r="BF1425" s="322"/>
      <c r="BG1425" s="322"/>
      <c r="BH1425" s="322"/>
      <c r="BI1425" s="322"/>
      <c r="BJ1425" s="323"/>
      <c r="BK1425" s="48" t="s">
        <v>1077</v>
      </c>
      <c r="BL1425" s="48" t="s">
        <v>57</v>
      </c>
      <c r="BN1425" s="146">
        <f t="shared" si="2304"/>
        <v>0</v>
      </c>
      <c r="BO1425" s="146">
        <f t="shared" si="2253"/>
        <v>0</v>
      </c>
      <c r="BP1425" s="146">
        <f t="shared" si="2254"/>
        <v>0</v>
      </c>
      <c r="BQ1425" s="146">
        <f t="shared" si="2255"/>
        <v>0</v>
      </c>
      <c r="BR1425" s="146">
        <f t="shared" si="2256"/>
        <v>0</v>
      </c>
      <c r="BS1425" s="146">
        <f t="shared" si="2257"/>
        <v>0</v>
      </c>
      <c r="BT1425" s="146">
        <f t="shared" si="2258"/>
        <v>0</v>
      </c>
      <c r="BU1425" s="146">
        <f t="shared" si="2259"/>
        <v>0</v>
      </c>
      <c r="BV1425" s="146">
        <f t="shared" si="2260"/>
        <v>0</v>
      </c>
      <c r="BW1425" s="146">
        <f t="shared" si="2261"/>
        <v>0</v>
      </c>
      <c r="BX1425" s="146">
        <f t="shared" si="2262"/>
        <v>0</v>
      </c>
      <c r="BY1425" s="146">
        <f t="shared" si="2263"/>
        <v>0</v>
      </c>
      <c r="BZ1425" s="146">
        <f t="shared" si="2264"/>
        <v>0</v>
      </c>
      <c r="CA1425" s="146">
        <f t="shared" si="2265"/>
        <v>0</v>
      </c>
      <c r="CB1425" s="146">
        <f t="shared" si="2266"/>
        <v>0</v>
      </c>
      <c r="CC1425" s="146">
        <f t="shared" si="2267"/>
        <v>0</v>
      </c>
      <c r="CD1425" s="146">
        <f t="shared" si="2268"/>
        <v>0</v>
      </c>
      <c r="CE1425" s="146">
        <f t="shared" si="2269"/>
        <v>0</v>
      </c>
      <c r="CF1425" s="146">
        <f t="shared" si="2270"/>
        <v>0</v>
      </c>
      <c r="CG1425" s="146">
        <f t="shared" si="2271"/>
        <v>0</v>
      </c>
      <c r="CH1425" s="146">
        <f t="shared" si="2272"/>
        <v>0</v>
      </c>
      <c r="CI1425" s="146">
        <f t="shared" si="2273"/>
        <v>0</v>
      </c>
      <c r="CJ1425" s="146">
        <f t="shared" si="2274"/>
        <v>0</v>
      </c>
      <c r="CK1425" s="146">
        <f t="shared" si="2275"/>
        <v>0</v>
      </c>
      <c r="CL1425" s="146">
        <f t="shared" si="2276"/>
        <v>0</v>
      </c>
      <c r="CM1425" s="146">
        <f t="shared" si="2277"/>
        <v>0</v>
      </c>
      <c r="CN1425" s="146">
        <f t="shared" si="2278"/>
        <v>0</v>
      </c>
      <c r="CO1425" s="146">
        <f t="shared" si="2279"/>
        <v>0</v>
      </c>
      <c r="CP1425" s="146">
        <f t="shared" si="2280"/>
        <v>0</v>
      </c>
      <c r="CQ1425" s="146">
        <f t="shared" si="2281"/>
        <v>0</v>
      </c>
      <c r="CR1425" s="146">
        <f t="shared" si="2282"/>
        <v>0</v>
      </c>
      <c r="CS1425" s="146">
        <f t="shared" si="2283"/>
        <v>0</v>
      </c>
      <c r="CT1425" s="146">
        <f t="shared" si="2284"/>
        <v>0</v>
      </c>
      <c r="CU1425" s="146">
        <f t="shared" si="2285"/>
        <v>0</v>
      </c>
      <c r="CV1425" s="146">
        <f t="shared" si="2286"/>
        <v>0</v>
      </c>
      <c r="CW1425" s="146">
        <f t="shared" si="2287"/>
        <v>0</v>
      </c>
      <c r="CX1425" s="146">
        <f t="shared" si="2288"/>
        <v>0</v>
      </c>
      <c r="CY1425" s="146">
        <f t="shared" si="2289"/>
        <v>0</v>
      </c>
      <c r="CZ1425" s="146">
        <f t="shared" si="2290"/>
        <v>0</v>
      </c>
      <c r="DA1425" s="146">
        <f t="shared" si="2291"/>
        <v>0</v>
      </c>
      <c r="DB1425" s="146">
        <f t="shared" si="2292"/>
        <v>0</v>
      </c>
      <c r="DC1425" s="146">
        <f t="shared" si="2293"/>
        <v>0</v>
      </c>
      <c r="DD1425" s="146">
        <f t="shared" si="2294"/>
        <v>0</v>
      </c>
      <c r="DE1425" s="146">
        <f t="shared" si="2295"/>
        <v>0</v>
      </c>
      <c r="DF1425" s="146">
        <f t="shared" si="2296"/>
        <v>0</v>
      </c>
      <c r="DG1425" s="146">
        <f t="shared" si="2297"/>
        <v>0</v>
      </c>
      <c r="DH1425" s="146">
        <f t="shared" si="2298"/>
        <v>0</v>
      </c>
      <c r="DI1425" s="146">
        <f t="shared" si="2299"/>
        <v>0</v>
      </c>
      <c r="DJ1425" s="146">
        <f t="shared" si="2300"/>
        <v>0</v>
      </c>
      <c r="DK1425" s="146">
        <f t="shared" si="2301"/>
        <v>0</v>
      </c>
      <c r="DL1425" s="146">
        <f t="shared" si="2302"/>
        <v>0</v>
      </c>
      <c r="DM1425" s="146">
        <f t="shared" si="2303"/>
        <v>0</v>
      </c>
      <c r="DN1425" s="65">
        <f t="shared" si="2305"/>
        <v>0</v>
      </c>
      <c r="DO1425" s="57" t="str">
        <f t="shared" si="2306"/>
        <v/>
      </c>
      <c r="DP1425" s="57" t="str">
        <f t="shared" si="2229"/>
        <v/>
      </c>
      <c r="DQ1425" s="58">
        <f t="shared" si="2230"/>
        <v>0</v>
      </c>
      <c r="DR1425" s="1">
        <f t="shared" si="2307"/>
        <v>2</v>
      </c>
      <c r="DS1425" s="168" t="e">
        <f>IF(AND(DR1425=#REF!,BL1425=#REF!),'Tiến độ'!D1425,"")</f>
        <v>#REF!</v>
      </c>
    </row>
    <row r="1426" spans="1:123" ht="11.25" customHeight="1">
      <c r="A1426" s="309" t="str">
        <f>IF(B1426="","",MAX($A$7:A1425)+1)</f>
        <v/>
      </c>
      <c r="B1426" s="312"/>
      <c r="C1426" s="79" t="s">
        <v>895</v>
      </c>
      <c r="D1426" s="80" t="s">
        <v>896</v>
      </c>
      <c r="E1426" s="81">
        <v>2</v>
      </c>
      <c r="F1426" s="82">
        <v>30</v>
      </c>
      <c r="G1426" s="105"/>
      <c r="H1426" s="117">
        <v>0</v>
      </c>
      <c r="I1426" s="107">
        <f t="shared" si="2308"/>
        <v>0</v>
      </c>
      <c r="J1426" s="28" t="s">
        <v>11955</v>
      </c>
      <c r="K1426" s="108"/>
      <c r="L1426" s="109"/>
      <c r="M1426" s="109"/>
      <c r="N1426" s="110"/>
      <c r="O1426" s="108"/>
      <c r="P1426" s="109"/>
      <c r="Q1426" s="109"/>
      <c r="R1426" s="110"/>
      <c r="S1426" s="108"/>
      <c r="T1426" s="109"/>
      <c r="U1426" s="109"/>
      <c r="V1426" s="109"/>
      <c r="W1426" s="110"/>
      <c r="X1426" s="108"/>
      <c r="Y1426" s="109"/>
      <c r="Z1426" s="109"/>
      <c r="AA1426" s="110"/>
      <c r="AB1426" s="108"/>
      <c r="AC1426" s="109"/>
      <c r="AD1426" s="109"/>
      <c r="AE1426" s="110"/>
      <c r="AF1426" s="108"/>
      <c r="AG1426" s="109"/>
      <c r="AH1426" s="109"/>
      <c r="AI1426" s="362"/>
      <c r="AJ1426" s="363"/>
      <c r="AK1426" s="108"/>
      <c r="AL1426" s="109">
        <v>2</v>
      </c>
      <c r="AM1426" s="109">
        <v>2</v>
      </c>
      <c r="AN1426" s="110">
        <v>2</v>
      </c>
      <c r="AO1426" s="108">
        <v>2</v>
      </c>
      <c r="AP1426" s="109">
        <v>2</v>
      </c>
      <c r="AQ1426" s="109">
        <v>2</v>
      </c>
      <c r="AR1426" s="110">
        <v>2</v>
      </c>
      <c r="AS1426" s="111">
        <v>2</v>
      </c>
      <c r="AT1426" s="109">
        <v>2</v>
      </c>
      <c r="AU1426" s="109">
        <v>2</v>
      </c>
      <c r="AV1426" s="112">
        <v>2</v>
      </c>
      <c r="AW1426" s="108">
        <v>2</v>
      </c>
      <c r="AX1426" s="109">
        <v>2</v>
      </c>
      <c r="AY1426" s="109">
        <v>2</v>
      </c>
      <c r="AZ1426" s="109">
        <v>2</v>
      </c>
      <c r="BA1426" s="110" t="s">
        <v>163</v>
      </c>
      <c r="BB1426" s="111" t="s">
        <v>163</v>
      </c>
      <c r="BC1426" s="109" t="s">
        <v>163</v>
      </c>
      <c r="BD1426" s="109" t="s">
        <v>163</v>
      </c>
      <c r="BE1426" s="321"/>
      <c r="BF1426" s="322"/>
      <c r="BG1426" s="322"/>
      <c r="BH1426" s="322"/>
      <c r="BI1426" s="322"/>
      <c r="BJ1426" s="323"/>
      <c r="BK1426" s="48" t="s">
        <v>1077</v>
      </c>
      <c r="BL1426" s="48" t="s">
        <v>49</v>
      </c>
      <c r="BN1426" s="146">
        <f t="shared" si="2304"/>
        <v>0</v>
      </c>
      <c r="BO1426" s="146">
        <f t="shared" si="2253"/>
        <v>0</v>
      </c>
      <c r="BP1426" s="146">
        <f t="shared" si="2254"/>
        <v>0</v>
      </c>
      <c r="BQ1426" s="146">
        <f t="shared" si="2255"/>
        <v>0</v>
      </c>
      <c r="BR1426" s="146">
        <f t="shared" si="2256"/>
        <v>0</v>
      </c>
      <c r="BS1426" s="146">
        <f t="shared" si="2257"/>
        <v>0</v>
      </c>
      <c r="BT1426" s="146">
        <f t="shared" si="2258"/>
        <v>0</v>
      </c>
      <c r="BU1426" s="146">
        <f t="shared" si="2259"/>
        <v>0</v>
      </c>
      <c r="BV1426" s="146">
        <f t="shared" si="2260"/>
        <v>0</v>
      </c>
      <c r="BW1426" s="146">
        <f t="shared" si="2261"/>
        <v>0</v>
      </c>
      <c r="BX1426" s="146">
        <f t="shared" si="2262"/>
        <v>0</v>
      </c>
      <c r="BY1426" s="146">
        <f t="shared" si="2263"/>
        <v>0</v>
      </c>
      <c r="BZ1426" s="146">
        <f t="shared" si="2264"/>
        <v>0</v>
      </c>
      <c r="CA1426" s="146">
        <f t="shared" si="2265"/>
        <v>0</v>
      </c>
      <c r="CB1426" s="146">
        <f t="shared" si="2266"/>
        <v>0</v>
      </c>
      <c r="CC1426" s="146">
        <f t="shared" si="2267"/>
        <v>0</v>
      </c>
      <c r="CD1426" s="146">
        <f t="shared" si="2268"/>
        <v>0</v>
      </c>
      <c r="CE1426" s="146">
        <f t="shared" si="2269"/>
        <v>0</v>
      </c>
      <c r="CF1426" s="146">
        <f t="shared" si="2270"/>
        <v>0</v>
      </c>
      <c r="CG1426" s="146">
        <f t="shared" si="2271"/>
        <v>0</v>
      </c>
      <c r="CH1426" s="146">
        <f t="shared" si="2272"/>
        <v>0</v>
      </c>
      <c r="CI1426" s="146">
        <f t="shared" si="2273"/>
        <v>0</v>
      </c>
      <c r="CJ1426" s="146">
        <f t="shared" si="2274"/>
        <v>0</v>
      </c>
      <c r="CK1426" s="146">
        <f t="shared" si="2275"/>
        <v>0</v>
      </c>
      <c r="CL1426" s="146">
        <f t="shared" si="2276"/>
        <v>0</v>
      </c>
      <c r="CM1426" s="146">
        <f t="shared" si="2277"/>
        <v>0</v>
      </c>
      <c r="CN1426" s="146">
        <f t="shared" si="2278"/>
        <v>0</v>
      </c>
      <c r="CO1426" s="146">
        <f t="shared" si="2279"/>
        <v>0</v>
      </c>
      <c r="CP1426" s="146">
        <f t="shared" si="2280"/>
        <v>0</v>
      </c>
      <c r="CQ1426" s="146">
        <f t="shared" si="2281"/>
        <v>0</v>
      </c>
      <c r="CR1426" s="146">
        <f t="shared" si="2282"/>
        <v>0</v>
      </c>
      <c r="CS1426" s="146">
        <f t="shared" si="2283"/>
        <v>0</v>
      </c>
      <c r="CT1426" s="146">
        <f t="shared" si="2284"/>
        <v>0</v>
      </c>
      <c r="CU1426" s="146">
        <f t="shared" si="2285"/>
        <v>0</v>
      </c>
      <c r="CV1426" s="146">
        <f t="shared" si="2286"/>
        <v>0</v>
      </c>
      <c r="CW1426" s="146">
        <f t="shared" si="2287"/>
        <v>0</v>
      </c>
      <c r="CX1426" s="146">
        <f t="shared" si="2288"/>
        <v>0</v>
      </c>
      <c r="CY1426" s="146">
        <f t="shared" si="2289"/>
        <v>0</v>
      </c>
      <c r="CZ1426" s="146">
        <f t="shared" si="2290"/>
        <v>0</v>
      </c>
      <c r="DA1426" s="146">
        <f t="shared" si="2291"/>
        <v>0</v>
      </c>
      <c r="DB1426" s="146">
        <f t="shared" si="2292"/>
        <v>0</v>
      </c>
      <c r="DC1426" s="146">
        <f t="shared" si="2293"/>
        <v>0</v>
      </c>
      <c r="DD1426" s="146">
        <f t="shared" si="2294"/>
        <v>0</v>
      </c>
      <c r="DE1426" s="146">
        <f t="shared" si="2295"/>
        <v>0</v>
      </c>
      <c r="DF1426" s="146">
        <f t="shared" si="2296"/>
        <v>0</v>
      </c>
      <c r="DG1426" s="146">
        <f t="shared" si="2297"/>
        <v>0</v>
      </c>
      <c r="DH1426" s="146">
        <f t="shared" si="2298"/>
        <v>0</v>
      </c>
      <c r="DI1426" s="146">
        <f t="shared" si="2299"/>
        <v>0</v>
      </c>
      <c r="DJ1426" s="146">
        <f t="shared" si="2300"/>
        <v>0</v>
      </c>
      <c r="DK1426" s="146">
        <f t="shared" si="2301"/>
        <v>0</v>
      </c>
      <c r="DL1426" s="146">
        <f t="shared" si="2302"/>
        <v>0</v>
      </c>
      <c r="DM1426" s="146">
        <f t="shared" si="2303"/>
        <v>0</v>
      </c>
      <c r="DN1426" s="65">
        <f t="shared" si="2305"/>
        <v>0</v>
      </c>
      <c r="DO1426" s="57" t="str">
        <f t="shared" si="2306"/>
        <v/>
      </c>
      <c r="DP1426" s="57" t="str">
        <f t="shared" si="2229"/>
        <v/>
      </c>
      <c r="DQ1426" s="58">
        <f t="shared" si="2230"/>
        <v>0</v>
      </c>
      <c r="DR1426" s="1">
        <f t="shared" si="2307"/>
        <v>2</v>
      </c>
      <c r="DS1426" s="168" t="e">
        <f>IF(AND(DR1426=#REF!,BL1426=#REF!),'Tiến độ'!D1426,"")</f>
        <v>#REF!</v>
      </c>
    </row>
    <row r="1427" spans="1:123" ht="11.25" customHeight="1">
      <c r="A1427" s="309" t="str">
        <f>IF(B1427="","",MAX($A$7:A1426)+1)</f>
        <v/>
      </c>
      <c r="B1427" s="312"/>
      <c r="C1427" s="101" t="s">
        <v>1068</v>
      </c>
      <c r="D1427" s="102" t="s">
        <v>1069</v>
      </c>
      <c r="E1427" s="103">
        <v>3</v>
      </c>
      <c r="F1427" s="104">
        <v>45</v>
      </c>
      <c r="G1427" s="105"/>
      <c r="H1427" s="117">
        <v>0</v>
      </c>
      <c r="I1427" s="107">
        <f t="shared" si="2308"/>
        <v>0</v>
      </c>
      <c r="J1427" s="28" t="s">
        <v>11955</v>
      </c>
      <c r="K1427" s="108"/>
      <c r="L1427" s="109"/>
      <c r="M1427" s="109"/>
      <c r="N1427" s="110"/>
      <c r="O1427" s="108"/>
      <c r="P1427" s="109"/>
      <c r="Q1427" s="109"/>
      <c r="R1427" s="110"/>
      <c r="S1427" s="108"/>
      <c r="T1427" s="109"/>
      <c r="U1427" s="109"/>
      <c r="V1427" s="109"/>
      <c r="W1427" s="110"/>
      <c r="X1427" s="108"/>
      <c r="Y1427" s="109"/>
      <c r="Z1427" s="109"/>
      <c r="AA1427" s="110"/>
      <c r="AB1427" s="108"/>
      <c r="AC1427" s="109"/>
      <c r="AD1427" s="109"/>
      <c r="AE1427" s="110"/>
      <c r="AF1427" s="108"/>
      <c r="AG1427" s="109"/>
      <c r="AH1427" s="109"/>
      <c r="AI1427" s="362"/>
      <c r="AJ1427" s="363"/>
      <c r="AK1427" s="108"/>
      <c r="AL1427" s="109">
        <v>4</v>
      </c>
      <c r="AM1427" s="109">
        <v>4</v>
      </c>
      <c r="AN1427" s="110">
        <v>4</v>
      </c>
      <c r="AO1427" s="108">
        <v>4</v>
      </c>
      <c r="AP1427" s="109">
        <v>4</v>
      </c>
      <c r="AQ1427" s="109">
        <v>4</v>
      </c>
      <c r="AR1427" s="110">
        <v>4</v>
      </c>
      <c r="AS1427" s="111">
        <v>4</v>
      </c>
      <c r="AT1427" s="109">
        <v>4</v>
      </c>
      <c r="AU1427" s="109">
        <v>4</v>
      </c>
      <c r="AV1427" s="112">
        <v>4</v>
      </c>
      <c r="AW1427" s="108">
        <v>4</v>
      </c>
      <c r="AX1427" s="109">
        <v>4</v>
      </c>
      <c r="AY1427" s="109">
        <v>4</v>
      </c>
      <c r="AZ1427" s="109">
        <v>4</v>
      </c>
      <c r="BA1427" s="110" t="s">
        <v>163</v>
      </c>
      <c r="BB1427" s="111" t="s">
        <v>163</v>
      </c>
      <c r="BC1427" s="109" t="s">
        <v>163</v>
      </c>
      <c r="BD1427" s="109" t="s">
        <v>163</v>
      </c>
      <c r="BE1427" s="321"/>
      <c r="BF1427" s="322"/>
      <c r="BG1427" s="322"/>
      <c r="BH1427" s="322"/>
      <c r="BI1427" s="322"/>
      <c r="BJ1427" s="323"/>
      <c r="BK1427" s="48" t="s">
        <v>1077</v>
      </c>
      <c r="BL1427" s="48" t="s">
        <v>47</v>
      </c>
      <c r="BN1427" s="146">
        <f t="shared" si="2304"/>
        <v>0</v>
      </c>
      <c r="BO1427" s="146">
        <f t="shared" si="2253"/>
        <v>0</v>
      </c>
      <c r="BP1427" s="146">
        <f t="shared" si="2254"/>
        <v>0</v>
      </c>
      <c r="BQ1427" s="146">
        <f t="shared" si="2255"/>
        <v>0</v>
      </c>
      <c r="BR1427" s="146">
        <f t="shared" si="2256"/>
        <v>0</v>
      </c>
      <c r="BS1427" s="146">
        <f t="shared" si="2257"/>
        <v>0</v>
      </c>
      <c r="BT1427" s="146">
        <f t="shared" si="2258"/>
        <v>0</v>
      </c>
      <c r="BU1427" s="146">
        <f t="shared" si="2259"/>
        <v>0</v>
      </c>
      <c r="BV1427" s="146">
        <f t="shared" si="2260"/>
        <v>0</v>
      </c>
      <c r="BW1427" s="146">
        <f t="shared" si="2261"/>
        <v>0</v>
      </c>
      <c r="BX1427" s="146">
        <f t="shared" si="2262"/>
        <v>0</v>
      </c>
      <c r="BY1427" s="146">
        <f t="shared" si="2263"/>
        <v>0</v>
      </c>
      <c r="BZ1427" s="146">
        <f t="shared" si="2264"/>
        <v>0</v>
      </c>
      <c r="CA1427" s="146">
        <f t="shared" si="2265"/>
        <v>0</v>
      </c>
      <c r="CB1427" s="146">
        <f t="shared" si="2266"/>
        <v>0</v>
      </c>
      <c r="CC1427" s="146">
        <f t="shared" si="2267"/>
        <v>0</v>
      </c>
      <c r="CD1427" s="146">
        <f t="shared" si="2268"/>
        <v>0</v>
      </c>
      <c r="CE1427" s="146">
        <f t="shared" si="2269"/>
        <v>0</v>
      </c>
      <c r="CF1427" s="146">
        <f t="shared" si="2270"/>
        <v>0</v>
      </c>
      <c r="CG1427" s="146">
        <f t="shared" si="2271"/>
        <v>0</v>
      </c>
      <c r="CH1427" s="146">
        <f t="shared" si="2272"/>
        <v>0</v>
      </c>
      <c r="CI1427" s="146">
        <f t="shared" si="2273"/>
        <v>0</v>
      </c>
      <c r="CJ1427" s="146">
        <f t="shared" si="2274"/>
        <v>0</v>
      </c>
      <c r="CK1427" s="146">
        <f t="shared" si="2275"/>
        <v>0</v>
      </c>
      <c r="CL1427" s="146">
        <f t="shared" si="2276"/>
        <v>0</v>
      </c>
      <c r="CM1427" s="146">
        <f t="shared" si="2277"/>
        <v>0</v>
      </c>
      <c r="CN1427" s="146">
        <f t="shared" si="2278"/>
        <v>0</v>
      </c>
      <c r="CO1427" s="146">
        <f t="shared" si="2279"/>
        <v>0</v>
      </c>
      <c r="CP1427" s="146">
        <f t="shared" si="2280"/>
        <v>0</v>
      </c>
      <c r="CQ1427" s="146">
        <f t="shared" si="2281"/>
        <v>0</v>
      </c>
      <c r="CR1427" s="146">
        <f t="shared" si="2282"/>
        <v>0</v>
      </c>
      <c r="CS1427" s="146">
        <f t="shared" si="2283"/>
        <v>0</v>
      </c>
      <c r="CT1427" s="146">
        <f t="shared" si="2284"/>
        <v>0</v>
      </c>
      <c r="CU1427" s="146">
        <f t="shared" si="2285"/>
        <v>0</v>
      </c>
      <c r="CV1427" s="146">
        <f t="shared" si="2286"/>
        <v>0</v>
      </c>
      <c r="CW1427" s="146">
        <f t="shared" si="2287"/>
        <v>0</v>
      </c>
      <c r="CX1427" s="146">
        <f t="shared" si="2288"/>
        <v>0</v>
      </c>
      <c r="CY1427" s="146">
        <f t="shared" si="2289"/>
        <v>0</v>
      </c>
      <c r="CZ1427" s="146">
        <f t="shared" si="2290"/>
        <v>0</v>
      </c>
      <c r="DA1427" s="146">
        <f t="shared" si="2291"/>
        <v>0</v>
      </c>
      <c r="DB1427" s="146">
        <f t="shared" si="2292"/>
        <v>0</v>
      </c>
      <c r="DC1427" s="146">
        <f t="shared" si="2293"/>
        <v>0</v>
      </c>
      <c r="DD1427" s="146">
        <f t="shared" si="2294"/>
        <v>0</v>
      </c>
      <c r="DE1427" s="146">
        <f t="shared" si="2295"/>
        <v>0</v>
      </c>
      <c r="DF1427" s="146">
        <f t="shared" si="2296"/>
        <v>0</v>
      </c>
      <c r="DG1427" s="146">
        <f t="shared" si="2297"/>
        <v>0</v>
      </c>
      <c r="DH1427" s="146">
        <f t="shared" si="2298"/>
        <v>0</v>
      </c>
      <c r="DI1427" s="146">
        <f t="shared" si="2299"/>
        <v>0</v>
      </c>
      <c r="DJ1427" s="146">
        <f t="shared" si="2300"/>
        <v>0</v>
      </c>
      <c r="DK1427" s="146">
        <f t="shared" si="2301"/>
        <v>0</v>
      </c>
      <c r="DL1427" s="146">
        <f t="shared" si="2302"/>
        <v>0</v>
      </c>
      <c r="DM1427" s="146">
        <f t="shared" si="2303"/>
        <v>0</v>
      </c>
      <c r="DN1427" s="65">
        <f t="shared" si="2305"/>
        <v>0</v>
      </c>
      <c r="DO1427" s="57" t="str">
        <f t="shared" si="2306"/>
        <v/>
      </c>
      <c r="DP1427" s="57" t="str">
        <f t="shared" si="2229"/>
        <v/>
      </c>
      <c r="DQ1427" s="58">
        <f t="shared" si="2230"/>
        <v>0</v>
      </c>
      <c r="DR1427" s="1">
        <f t="shared" si="2307"/>
        <v>2</v>
      </c>
      <c r="DS1427" s="168" t="e">
        <f>IF(AND(DR1427=#REF!,BL1427=#REF!),'Tiến độ'!D1427,"")</f>
        <v>#REF!</v>
      </c>
    </row>
    <row r="1428" spans="1:123" ht="11.25" customHeight="1">
      <c r="A1428" s="310" t="str">
        <f>IF(B1428="","",MAX($A$7:A1427)+1)</f>
        <v/>
      </c>
      <c r="B1428" s="313"/>
      <c r="C1428" s="91" t="s">
        <v>8</v>
      </c>
      <c r="D1428" s="92"/>
      <c r="E1428" s="93">
        <f>SUM(E1410:E1427)</f>
        <v>46</v>
      </c>
      <c r="F1428" s="131"/>
      <c r="G1428" s="132"/>
      <c r="H1428" s="133"/>
      <c r="I1428" s="134"/>
      <c r="J1428" s="30"/>
      <c r="K1428" s="96">
        <f t="shared" ref="K1428:AH1428" si="2309">SUM(K1410:K1427)</f>
        <v>0</v>
      </c>
      <c r="L1428" s="97">
        <f t="shared" si="2309"/>
        <v>0</v>
      </c>
      <c r="M1428" s="97">
        <f t="shared" si="2309"/>
        <v>0</v>
      </c>
      <c r="N1428" s="98">
        <f t="shared" si="2309"/>
        <v>0</v>
      </c>
      <c r="O1428" s="96">
        <f t="shared" si="2309"/>
        <v>0</v>
      </c>
      <c r="P1428" s="97">
        <f t="shared" si="2309"/>
        <v>0</v>
      </c>
      <c r="Q1428" s="97">
        <f t="shared" si="2309"/>
        <v>25</v>
      </c>
      <c r="R1428" s="98">
        <f t="shared" si="2309"/>
        <v>25</v>
      </c>
      <c r="S1428" s="96">
        <f t="shared" si="2309"/>
        <v>25</v>
      </c>
      <c r="T1428" s="97">
        <f t="shared" si="2309"/>
        <v>25</v>
      </c>
      <c r="U1428" s="97">
        <f t="shared" si="2309"/>
        <v>25</v>
      </c>
      <c r="V1428" s="97">
        <f t="shared" si="2309"/>
        <v>25</v>
      </c>
      <c r="W1428" s="98">
        <f t="shared" si="2309"/>
        <v>25</v>
      </c>
      <c r="X1428" s="96">
        <f t="shared" si="2309"/>
        <v>25</v>
      </c>
      <c r="Y1428" s="97">
        <f t="shared" si="2309"/>
        <v>25</v>
      </c>
      <c r="Z1428" s="97">
        <f t="shared" si="2309"/>
        <v>25</v>
      </c>
      <c r="AA1428" s="98">
        <f t="shared" si="2309"/>
        <v>25</v>
      </c>
      <c r="AB1428" s="96">
        <f t="shared" si="2309"/>
        <v>25</v>
      </c>
      <c r="AC1428" s="97">
        <f t="shared" si="2309"/>
        <v>25</v>
      </c>
      <c r="AD1428" s="97">
        <f t="shared" si="2309"/>
        <v>22</v>
      </c>
      <c r="AE1428" s="98">
        <f t="shared" si="2309"/>
        <v>22</v>
      </c>
      <c r="AF1428" s="96">
        <f t="shared" si="2309"/>
        <v>0</v>
      </c>
      <c r="AG1428" s="97">
        <f t="shared" si="2309"/>
        <v>0</v>
      </c>
      <c r="AH1428" s="97">
        <f t="shared" si="2309"/>
        <v>0</v>
      </c>
      <c r="AI1428" s="362"/>
      <c r="AJ1428" s="363"/>
      <c r="AK1428" s="96">
        <f t="shared" ref="AK1428:BD1428" si="2310">SUM(AK1410:AK1427)</f>
        <v>0</v>
      </c>
      <c r="AL1428" s="97">
        <f t="shared" si="2310"/>
        <v>33</v>
      </c>
      <c r="AM1428" s="97">
        <f t="shared" si="2310"/>
        <v>33</v>
      </c>
      <c r="AN1428" s="98">
        <f t="shared" si="2310"/>
        <v>33</v>
      </c>
      <c r="AO1428" s="96">
        <f t="shared" si="2310"/>
        <v>33</v>
      </c>
      <c r="AP1428" s="97">
        <f t="shared" si="2310"/>
        <v>33</v>
      </c>
      <c r="AQ1428" s="97">
        <f t="shared" si="2310"/>
        <v>33</v>
      </c>
      <c r="AR1428" s="98">
        <f t="shared" si="2310"/>
        <v>33</v>
      </c>
      <c r="AS1428" s="99">
        <f t="shared" si="2310"/>
        <v>33</v>
      </c>
      <c r="AT1428" s="97">
        <f t="shared" si="2310"/>
        <v>33</v>
      </c>
      <c r="AU1428" s="97">
        <f t="shared" si="2310"/>
        <v>33</v>
      </c>
      <c r="AV1428" s="100">
        <f t="shared" si="2310"/>
        <v>33</v>
      </c>
      <c r="AW1428" s="96">
        <f t="shared" si="2310"/>
        <v>33</v>
      </c>
      <c r="AX1428" s="97">
        <f t="shared" si="2310"/>
        <v>33</v>
      </c>
      <c r="AY1428" s="97">
        <f t="shared" si="2310"/>
        <v>30</v>
      </c>
      <c r="AZ1428" s="97">
        <f t="shared" si="2310"/>
        <v>30</v>
      </c>
      <c r="BA1428" s="98">
        <f t="shared" si="2310"/>
        <v>0</v>
      </c>
      <c r="BB1428" s="99">
        <f t="shared" si="2310"/>
        <v>0</v>
      </c>
      <c r="BC1428" s="97">
        <f t="shared" si="2310"/>
        <v>0</v>
      </c>
      <c r="BD1428" s="97">
        <f t="shared" si="2310"/>
        <v>0</v>
      </c>
      <c r="BE1428" s="321"/>
      <c r="BF1428" s="322"/>
      <c r="BG1428" s="322"/>
      <c r="BH1428" s="322"/>
      <c r="BI1428" s="322"/>
      <c r="BJ1428" s="323"/>
      <c r="BK1428" s="47"/>
      <c r="BL1428" s="47"/>
      <c r="BN1428" s="146">
        <f t="shared" si="2304"/>
        <v>0</v>
      </c>
      <c r="BO1428" s="146">
        <f t="shared" si="2253"/>
        <v>0</v>
      </c>
      <c r="BP1428" s="146">
        <f t="shared" si="2254"/>
        <v>0</v>
      </c>
      <c r="BQ1428" s="146">
        <f t="shared" si="2255"/>
        <v>0</v>
      </c>
      <c r="BR1428" s="146">
        <f t="shared" si="2256"/>
        <v>0</v>
      </c>
      <c r="BS1428" s="146">
        <f t="shared" si="2257"/>
        <v>0</v>
      </c>
      <c r="BT1428" s="146">
        <f t="shared" si="2258"/>
        <v>0</v>
      </c>
      <c r="BU1428" s="146">
        <f t="shared" si="2259"/>
        <v>0</v>
      </c>
      <c r="BV1428" s="146">
        <f t="shared" si="2260"/>
        <v>0</v>
      </c>
      <c r="BW1428" s="146">
        <f t="shared" si="2261"/>
        <v>0</v>
      </c>
      <c r="BX1428" s="146">
        <f t="shared" si="2262"/>
        <v>0</v>
      </c>
      <c r="BY1428" s="146">
        <f t="shared" si="2263"/>
        <v>0</v>
      </c>
      <c r="BZ1428" s="146">
        <f t="shared" si="2264"/>
        <v>0</v>
      </c>
      <c r="CA1428" s="146">
        <f t="shared" si="2265"/>
        <v>0</v>
      </c>
      <c r="CB1428" s="146">
        <f t="shared" si="2266"/>
        <v>0</v>
      </c>
      <c r="CC1428" s="146">
        <f t="shared" si="2267"/>
        <v>0</v>
      </c>
      <c r="CD1428" s="146">
        <f t="shared" si="2268"/>
        <v>0</v>
      </c>
      <c r="CE1428" s="146">
        <f t="shared" si="2269"/>
        <v>0</v>
      </c>
      <c r="CF1428" s="146">
        <f t="shared" si="2270"/>
        <v>0</v>
      </c>
      <c r="CG1428" s="146">
        <f t="shared" si="2271"/>
        <v>0</v>
      </c>
      <c r="CH1428" s="146">
        <f t="shared" si="2272"/>
        <v>0</v>
      </c>
      <c r="CI1428" s="146">
        <f t="shared" si="2273"/>
        <v>0</v>
      </c>
      <c r="CJ1428" s="146">
        <f t="shared" si="2274"/>
        <v>0</v>
      </c>
      <c r="CK1428" s="146">
        <f t="shared" si="2275"/>
        <v>0</v>
      </c>
      <c r="CL1428" s="146">
        <f t="shared" si="2276"/>
        <v>0</v>
      </c>
      <c r="CM1428" s="146">
        <f t="shared" si="2277"/>
        <v>0</v>
      </c>
      <c r="CN1428" s="146">
        <f t="shared" si="2278"/>
        <v>0</v>
      </c>
      <c r="CO1428" s="146">
        <f t="shared" si="2279"/>
        <v>0</v>
      </c>
      <c r="CP1428" s="146">
        <f t="shared" si="2280"/>
        <v>0</v>
      </c>
      <c r="CQ1428" s="146">
        <f t="shared" si="2281"/>
        <v>0</v>
      </c>
      <c r="CR1428" s="146">
        <f t="shared" si="2282"/>
        <v>0</v>
      </c>
      <c r="CS1428" s="146">
        <f t="shared" si="2283"/>
        <v>0</v>
      </c>
      <c r="CT1428" s="146">
        <f t="shared" si="2284"/>
        <v>0</v>
      </c>
      <c r="CU1428" s="146">
        <f t="shared" si="2285"/>
        <v>0</v>
      </c>
      <c r="CV1428" s="146">
        <f t="shared" si="2286"/>
        <v>0</v>
      </c>
      <c r="CW1428" s="146">
        <f t="shared" si="2287"/>
        <v>0</v>
      </c>
      <c r="CX1428" s="146">
        <f t="shared" si="2288"/>
        <v>0</v>
      </c>
      <c r="CY1428" s="146">
        <f t="shared" si="2289"/>
        <v>0</v>
      </c>
      <c r="CZ1428" s="146">
        <f t="shared" si="2290"/>
        <v>0</v>
      </c>
      <c r="DA1428" s="146">
        <f t="shared" si="2291"/>
        <v>0</v>
      </c>
      <c r="DB1428" s="146">
        <f t="shared" si="2292"/>
        <v>0</v>
      </c>
      <c r="DC1428" s="146">
        <f t="shared" si="2293"/>
        <v>0</v>
      </c>
      <c r="DD1428" s="146">
        <f t="shared" si="2294"/>
        <v>0</v>
      </c>
      <c r="DE1428" s="146">
        <f t="shared" si="2295"/>
        <v>0</v>
      </c>
      <c r="DF1428" s="146">
        <f t="shared" si="2296"/>
        <v>0</v>
      </c>
      <c r="DG1428" s="146">
        <f t="shared" si="2297"/>
        <v>0</v>
      </c>
      <c r="DH1428" s="146">
        <f t="shared" si="2298"/>
        <v>0</v>
      </c>
      <c r="DI1428" s="146">
        <f t="shared" si="2299"/>
        <v>0</v>
      </c>
      <c r="DJ1428" s="146">
        <f t="shared" si="2300"/>
        <v>0</v>
      </c>
      <c r="DK1428" s="146">
        <f t="shared" si="2301"/>
        <v>0</v>
      </c>
      <c r="DL1428" s="146">
        <f t="shared" si="2302"/>
        <v>0</v>
      </c>
      <c r="DM1428" s="146">
        <f t="shared" si="2303"/>
        <v>0</v>
      </c>
      <c r="DN1428" s="54"/>
      <c r="DO1428" s="55"/>
      <c r="DP1428" s="55"/>
      <c r="DQ1428" s="56"/>
      <c r="DS1428" s="168" t="e">
        <f>IF(AND(DR1428=#REF!,BL1428=#REF!),'Tiến độ'!D1428,"")</f>
        <v>#REF!</v>
      </c>
    </row>
    <row r="1429" spans="1:123" ht="11.25" customHeight="1">
      <c r="A1429" s="308">
        <f>IF(B1429="","",MAX($A$7:A1428)+1)</f>
        <v>92</v>
      </c>
      <c r="B1429" s="311" t="s">
        <v>1010</v>
      </c>
      <c r="C1429" s="67" t="s">
        <v>1047</v>
      </c>
      <c r="D1429" s="68" t="s">
        <v>1048</v>
      </c>
      <c r="E1429" s="69">
        <v>3</v>
      </c>
      <c r="F1429" s="70">
        <v>45</v>
      </c>
      <c r="G1429" s="71"/>
      <c r="H1429" s="72">
        <v>1</v>
      </c>
      <c r="I1429" s="73"/>
      <c r="J1429" s="24"/>
      <c r="K1429" s="74"/>
      <c r="L1429" s="75"/>
      <c r="M1429" s="75"/>
      <c r="N1429" s="76" t="s">
        <v>874</v>
      </c>
      <c r="O1429" s="74" t="s">
        <v>987</v>
      </c>
      <c r="P1429" s="75" t="s">
        <v>987</v>
      </c>
      <c r="Q1429" s="75">
        <v>3</v>
      </c>
      <c r="R1429" s="76">
        <v>3</v>
      </c>
      <c r="S1429" s="74">
        <v>3</v>
      </c>
      <c r="T1429" s="75">
        <v>3</v>
      </c>
      <c r="U1429" s="75">
        <v>3</v>
      </c>
      <c r="V1429" s="75">
        <v>3</v>
      </c>
      <c r="W1429" s="76">
        <v>3</v>
      </c>
      <c r="X1429" s="74">
        <v>3</v>
      </c>
      <c r="Y1429" s="75">
        <v>3</v>
      </c>
      <c r="Z1429" s="75">
        <v>3</v>
      </c>
      <c r="AA1429" s="76">
        <v>3</v>
      </c>
      <c r="AB1429" s="74">
        <v>3</v>
      </c>
      <c r="AC1429" s="75">
        <v>3</v>
      </c>
      <c r="AD1429" s="75">
        <v>3</v>
      </c>
      <c r="AE1429" s="76">
        <v>3</v>
      </c>
      <c r="AF1429" s="74" t="s">
        <v>163</v>
      </c>
      <c r="AG1429" s="75" t="s">
        <v>163</v>
      </c>
      <c r="AH1429" s="75" t="s">
        <v>163</v>
      </c>
      <c r="AI1429" s="362"/>
      <c r="AJ1429" s="363"/>
      <c r="AK1429" s="74" t="s">
        <v>163</v>
      </c>
      <c r="AL1429" s="75"/>
      <c r="AM1429" s="75"/>
      <c r="AN1429" s="76"/>
      <c r="AO1429" s="74"/>
      <c r="AP1429" s="75"/>
      <c r="AQ1429" s="75"/>
      <c r="AR1429" s="76"/>
      <c r="AS1429" s="77"/>
      <c r="AT1429" s="75"/>
      <c r="AU1429" s="75"/>
      <c r="AV1429" s="78"/>
      <c r="AW1429" s="74"/>
      <c r="AX1429" s="75"/>
      <c r="AY1429" s="75"/>
      <c r="AZ1429" s="75"/>
      <c r="BA1429" s="76"/>
      <c r="BB1429" s="77"/>
      <c r="BC1429" s="75"/>
      <c r="BD1429" s="75"/>
      <c r="BE1429" s="321"/>
      <c r="BF1429" s="322"/>
      <c r="BG1429" s="322"/>
      <c r="BH1429" s="322"/>
      <c r="BI1429" s="322"/>
      <c r="BJ1429" s="323"/>
      <c r="BK1429" s="45" t="s">
        <v>18</v>
      </c>
      <c r="BL1429" s="45" t="s">
        <v>47</v>
      </c>
      <c r="BN1429" s="146">
        <f t="shared" si="2304"/>
        <v>0</v>
      </c>
      <c r="BO1429" s="146">
        <f t="shared" si="2253"/>
        <v>0</v>
      </c>
      <c r="BP1429" s="146">
        <f t="shared" si="2254"/>
        <v>0</v>
      </c>
      <c r="BQ1429" s="146">
        <f t="shared" si="2255"/>
        <v>0</v>
      </c>
      <c r="BR1429" s="146">
        <f t="shared" si="2256"/>
        <v>0</v>
      </c>
      <c r="BS1429" s="146">
        <f t="shared" si="2257"/>
        <v>0</v>
      </c>
      <c r="BT1429" s="146">
        <f t="shared" si="2258"/>
        <v>3</v>
      </c>
      <c r="BU1429" s="146">
        <f t="shared" si="2259"/>
        <v>3</v>
      </c>
      <c r="BV1429" s="146">
        <f t="shared" si="2260"/>
        <v>3</v>
      </c>
      <c r="BW1429" s="146">
        <f t="shared" si="2261"/>
        <v>3</v>
      </c>
      <c r="BX1429" s="146">
        <f t="shared" si="2262"/>
        <v>3</v>
      </c>
      <c r="BY1429" s="146">
        <f t="shared" si="2263"/>
        <v>3</v>
      </c>
      <c r="BZ1429" s="146">
        <f t="shared" si="2264"/>
        <v>3</v>
      </c>
      <c r="CA1429" s="146">
        <f t="shared" si="2265"/>
        <v>3</v>
      </c>
      <c r="CB1429" s="146">
        <f t="shared" si="2266"/>
        <v>3</v>
      </c>
      <c r="CC1429" s="146">
        <f t="shared" si="2267"/>
        <v>3</v>
      </c>
      <c r="CD1429" s="146">
        <f t="shared" si="2268"/>
        <v>3</v>
      </c>
      <c r="CE1429" s="146">
        <f t="shared" si="2269"/>
        <v>3</v>
      </c>
      <c r="CF1429" s="146">
        <f t="shared" si="2270"/>
        <v>3</v>
      </c>
      <c r="CG1429" s="146">
        <f t="shared" si="2271"/>
        <v>3</v>
      </c>
      <c r="CH1429" s="146">
        <f t="shared" si="2272"/>
        <v>3</v>
      </c>
      <c r="CI1429" s="146">
        <f t="shared" si="2273"/>
        <v>0</v>
      </c>
      <c r="CJ1429" s="146">
        <f t="shared" si="2274"/>
        <v>0</v>
      </c>
      <c r="CK1429" s="146">
        <f t="shared" si="2275"/>
        <v>0</v>
      </c>
      <c r="CL1429" s="146">
        <f t="shared" si="2276"/>
        <v>0</v>
      </c>
      <c r="CM1429" s="146">
        <f t="shared" si="2277"/>
        <v>0</v>
      </c>
      <c r="CN1429" s="146">
        <f t="shared" si="2278"/>
        <v>0</v>
      </c>
      <c r="CO1429" s="146">
        <f t="shared" si="2279"/>
        <v>0</v>
      </c>
      <c r="CP1429" s="146">
        <f t="shared" si="2280"/>
        <v>0</v>
      </c>
      <c r="CQ1429" s="146">
        <f t="shared" si="2281"/>
        <v>0</v>
      </c>
      <c r="CR1429" s="146">
        <f t="shared" si="2282"/>
        <v>0</v>
      </c>
      <c r="CS1429" s="146">
        <f t="shared" si="2283"/>
        <v>0</v>
      </c>
      <c r="CT1429" s="146">
        <f t="shared" si="2284"/>
        <v>0</v>
      </c>
      <c r="CU1429" s="146">
        <f t="shared" si="2285"/>
        <v>0</v>
      </c>
      <c r="CV1429" s="146">
        <f t="shared" si="2286"/>
        <v>0</v>
      </c>
      <c r="CW1429" s="146">
        <f t="shared" si="2287"/>
        <v>0</v>
      </c>
      <c r="CX1429" s="146">
        <f t="shared" si="2288"/>
        <v>0</v>
      </c>
      <c r="CY1429" s="146">
        <f t="shared" si="2289"/>
        <v>0</v>
      </c>
      <c r="CZ1429" s="146">
        <f t="shared" si="2290"/>
        <v>0</v>
      </c>
      <c r="DA1429" s="146">
        <f t="shared" si="2291"/>
        <v>0</v>
      </c>
      <c r="DB1429" s="146">
        <f t="shared" si="2292"/>
        <v>0</v>
      </c>
      <c r="DC1429" s="146">
        <f t="shared" si="2293"/>
        <v>0</v>
      </c>
      <c r="DD1429" s="146">
        <f t="shared" si="2294"/>
        <v>0</v>
      </c>
      <c r="DE1429" s="146">
        <f t="shared" si="2295"/>
        <v>0</v>
      </c>
      <c r="DF1429" s="146">
        <f t="shared" si="2296"/>
        <v>0</v>
      </c>
      <c r="DG1429" s="146">
        <f t="shared" si="2297"/>
        <v>0</v>
      </c>
      <c r="DH1429" s="146">
        <f t="shared" si="2298"/>
        <v>0</v>
      </c>
      <c r="DI1429" s="146">
        <f t="shared" si="2299"/>
        <v>0</v>
      </c>
      <c r="DJ1429" s="146">
        <f t="shared" si="2300"/>
        <v>0</v>
      </c>
      <c r="DK1429" s="146">
        <f t="shared" si="2301"/>
        <v>0</v>
      </c>
      <c r="DL1429" s="146">
        <f t="shared" si="2302"/>
        <v>0</v>
      </c>
      <c r="DM1429" s="146">
        <f t="shared" si="2303"/>
        <v>0</v>
      </c>
      <c r="DN1429" s="63">
        <f t="shared" ref="DN1429:DN1445" si="2311">F1429*H1429</f>
        <v>45</v>
      </c>
      <c r="DO1429" s="50">
        <f t="shared" ref="DO1429:DO1445" si="2312">IF(COUNTA(K1429:AC1429)&gt;0,DN1429,"")</f>
        <v>45</v>
      </c>
      <c r="DP1429" s="50" t="str">
        <f t="shared" si="2229"/>
        <v/>
      </c>
      <c r="DQ1429" s="51" t="str">
        <f t="shared" si="2230"/>
        <v/>
      </c>
      <c r="DR1429" s="1">
        <f t="shared" ref="DR1429:DR1445" si="2313">IF(DQ1429="",1,2)</f>
        <v>1</v>
      </c>
      <c r="DS1429" s="168" t="e">
        <f>IF(AND(DR1429=#REF!,BL1429=#REF!),'Tiến độ'!D1429,"")</f>
        <v>#REF!</v>
      </c>
    </row>
    <row r="1430" spans="1:123" ht="11.25" customHeight="1">
      <c r="A1430" s="309" t="str">
        <f>IF(B1430="","",MAX($A$7:A1429)+1)</f>
        <v/>
      </c>
      <c r="B1430" s="312"/>
      <c r="C1430" s="79" t="s">
        <v>895</v>
      </c>
      <c r="D1430" s="80" t="s">
        <v>896</v>
      </c>
      <c r="E1430" s="81">
        <v>2</v>
      </c>
      <c r="F1430" s="82">
        <v>30</v>
      </c>
      <c r="G1430" s="105"/>
      <c r="H1430" s="106">
        <f>H1429</f>
        <v>1</v>
      </c>
      <c r="I1430" s="107">
        <f>I1429</f>
        <v>0</v>
      </c>
      <c r="J1430" s="28"/>
      <c r="K1430" s="108"/>
      <c r="L1430" s="109"/>
      <c r="M1430" s="109"/>
      <c r="N1430" s="110"/>
      <c r="O1430" s="108"/>
      <c r="P1430" s="109"/>
      <c r="Q1430" s="109">
        <v>2</v>
      </c>
      <c r="R1430" s="110">
        <v>2</v>
      </c>
      <c r="S1430" s="108">
        <v>2</v>
      </c>
      <c r="T1430" s="109">
        <v>2</v>
      </c>
      <c r="U1430" s="109">
        <v>2</v>
      </c>
      <c r="V1430" s="109">
        <v>2</v>
      </c>
      <c r="W1430" s="110">
        <v>2</v>
      </c>
      <c r="X1430" s="108">
        <v>2</v>
      </c>
      <c r="Y1430" s="109">
        <v>2</v>
      </c>
      <c r="Z1430" s="109">
        <v>2</v>
      </c>
      <c r="AA1430" s="110">
        <v>2</v>
      </c>
      <c r="AB1430" s="108">
        <v>2</v>
      </c>
      <c r="AC1430" s="109">
        <v>2</v>
      </c>
      <c r="AD1430" s="109">
        <v>2</v>
      </c>
      <c r="AE1430" s="110">
        <v>2</v>
      </c>
      <c r="AF1430" s="108" t="s">
        <v>163</v>
      </c>
      <c r="AG1430" s="109" t="s">
        <v>163</v>
      </c>
      <c r="AH1430" s="109" t="s">
        <v>163</v>
      </c>
      <c r="AI1430" s="362"/>
      <c r="AJ1430" s="363"/>
      <c r="AK1430" s="108" t="s">
        <v>163</v>
      </c>
      <c r="AL1430" s="109"/>
      <c r="AM1430" s="109"/>
      <c r="AN1430" s="110"/>
      <c r="AO1430" s="108"/>
      <c r="AP1430" s="109"/>
      <c r="AQ1430" s="109"/>
      <c r="AR1430" s="110"/>
      <c r="AS1430" s="111"/>
      <c r="AT1430" s="109"/>
      <c r="AU1430" s="109"/>
      <c r="AV1430" s="112"/>
      <c r="AW1430" s="108"/>
      <c r="AX1430" s="109"/>
      <c r="AY1430" s="109"/>
      <c r="AZ1430" s="109"/>
      <c r="BA1430" s="110"/>
      <c r="BB1430" s="111"/>
      <c r="BC1430" s="109"/>
      <c r="BD1430" s="109"/>
      <c r="BE1430" s="321"/>
      <c r="BF1430" s="322"/>
      <c r="BG1430" s="322"/>
      <c r="BH1430" s="322"/>
      <c r="BI1430" s="322"/>
      <c r="BJ1430" s="323"/>
      <c r="BK1430" s="48" t="s">
        <v>18</v>
      </c>
      <c r="BL1430" s="48" t="s">
        <v>49</v>
      </c>
      <c r="BN1430" s="146">
        <f t="shared" si="2304"/>
        <v>0</v>
      </c>
      <c r="BO1430" s="146">
        <f t="shared" si="2253"/>
        <v>0</v>
      </c>
      <c r="BP1430" s="146">
        <f t="shared" si="2254"/>
        <v>0</v>
      </c>
      <c r="BQ1430" s="146">
        <f t="shared" si="2255"/>
        <v>0</v>
      </c>
      <c r="BR1430" s="146">
        <f t="shared" si="2256"/>
        <v>0</v>
      </c>
      <c r="BS1430" s="146">
        <f t="shared" si="2257"/>
        <v>0</v>
      </c>
      <c r="BT1430" s="146">
        <f t="shared" si="2258"/>
        <v>2</v>
      </c>
      <c r="BU1430" s="146">
        <f t="shared" si="2259"/>
        <v>2</v>
      </c>
      <c r="BV1430" s="146">
        <f t="shared" si="2260"/>
        <v>2</v>
      </c>
      <c r="BW1430" s="146">
        <f t="shared" si="2261"/>
        <v>2</v>
      </c>
      <c r="BX1430" s="146">
        <f t="shared" si="2262"/>
        <v>2</v>
      </c>
      <c r="BY1430" s="146">
        <f t="shared" si="2263"/>
        <v>2</v>
      </c>
      <c r="BZ1430" s="146">
        <f t="shared" si="2264"/>
        <v>2</v>
      </c>
      <c r="CA1430" s="146">
        <f t="shared" si="2265"/>
        <v>2</v>
      </c>
      <c r="CB1430" s="146">
        <f t="shared" si="2266"/>
        <v>2</v>
      </c>
      <c r="CC1430" s="146">
        <f t="shared" si="2267"/>
        <v>2</v>
      </c>
      <c r="CD1430" s="146">
        <f t="shared" si="2268"/>
        <v>2</v>
      </c>
      <c r="CE1430" s="146">
        <f t="shared" si="2269"/>
        <v>2</v>
      </c>
      <c r="CF1430" s="146">
        <f t="shared" si="2270"/>
        <v>2</v>
      </c>
      <c r="CG1430" s="146">
        <f t="shared" si="2271"/>
        <v>2</v>
      </c>
      <c r="CH1430" s="146">
        <f t="shared" si="2272"/>
        <v>2</v>
      </c>
      <c r="CI1430" s="146">
        <f t="shared" si="2273"/>
        <v>0</v>
      </c>
      <c r="CJ1430" s="146">
        <f t="shared" si="2274"/>
        <v>0</v>
      </c>
      <c r="CK1430" s="146">
        <f t="shared" si="2275"/>
        <v>0</v>
      </c>
      <c r="CL1430" s="146">
        <f t="shared" si="2276"/>
        <v>0</v>
      </c>
      <c r="CM1430" s="146">
        <f t="shared" si="2277"/>
        <v>0</v>
      </c>
      <c r="CN1430" s="146">
        <f t="shared" si="2278"/>
        <v>0</v>
      </c>
      <c r="CO1430" s="146">
        <f t="shared" si="2279"/>
        <v>0</v>
      </c>
      <c r="CP1430" s="146">
        <f t="shared" si="2280"/>
        <v>0</v>
      </c>
      <c r="CQ1430" s="146">
        <f t="shared" si="2281"/>
        <v>0</v>
      </c>
      <c r="CR1430" s="146">
        <f t="shared" si="2282"/>
        <v>0</v>
      </c>
      <c r="CS1430" s="146">
        <f t="shared" si="2283"/>
        <v>0</v>
      </c>
      <c r="CT1430" s="146">
        <f t="shared" si="2284"/>
        <v>0</v>
      </c>
      <c r="CU1430" s="146">
        <f t="shared" si="2285"/>
        <v>0</v>
      </c>
      <c r="CV1430" s="146">
        <f t="shared" si="2286"/>
        <v>0</v>
      </c>
      <c r="CW1430" s="146">
        <f t="shared" si="2287"/>
        <v>0</v>
      </c>
      <c r="CX1430" s="146">
        <f t="shared" si="2288"/>
        <v>0</v>
      </c>
      <c r="CY1430" s="146">
        <f t="shared" si="2289"/>
        <v>0</v>
      </c>
      <c r="CZ1430" s="146">
        <f t="shared" si="2290"/>
        <v>0</v>
      </c>
      <c r="DA1430" s="146">
        <f t="shared" si="2291"/>
        <v>0</v>
      </c>
      <c r="DB1430" s="146">
        <f t="shared" si="2292"/>
        <v>0</v>
      </c>
      <c r="DC1430" s="146">
        <f t="shared" si="2293"/>
        <v>0</v>
      </c>
      <c r="DD1430" s="146">
        <f t="shared" si="2294"/>
        <v>0</v>
      </c>
      <c r="DE1430" s="146">
        <f t="shared" si="2295"/>
        <v>0</v>
      </c>
      <c r="DF1430" s="146">
        <f t="shared" si="2296"/>
        <v>0</v>
      </c>
      <c r="DG1430" s="146">
        <f t="shared" si="2297"/>
        <v>0</v>
      </c>
      <c r="DH1430" s="146">
        <f t="shared" si="2298"/>
        <v>0</v>
      </c>
      <c r="DI1430" s="146">
        <f t="shared" si="2299"/>
        <v>0</v>
      </c>
      <c r="DJ1430" s="146">
        <f t="shared" si="2300"/>
        <v>0</v>
      </c>
      <c r="DK1430" s="146">
        <f t="shared" si="2301"/>
        <v>0</v>
      </c>
      <c r="DL1430" s="146">
        <f t="shared" si="2302"/>
        <v>0</v>
      </c>
      <c r="DM1430" s="146">
        <f t="shared" si="2303"/>
        <v>0</v>
      </c>
      <c r="DN1430" s="65">
        <f t="shared" si="2311"/>
        <v>30</v>
      </c>
      <c r="DO1430" s="57">
        <f t="shared" si="2312"/>
        <v>30</v>
      </c>
      <c r="DP1430" s="57" t="str">
        <f t="shared" si="2229"/>
        <v/>
      </c>
      <c r="DQ1430" s="58" t="str">
        <f t="shared" si="2230"/>
        <v/>
      </c>
      <c r="DR1430" s="1">
        <f t="shared" si="2313"/>
        <v>1</v>
      </c>
      <c r="DS1430" s="168" t="e">
        <f>IF(AND(DR1430=#REF!,BL1430=#REF!),'Tiến độ'!D1430,"")</f>
        <v>#REF!</v>
      </c>
    </row>
    <row r="1431" spans="1:123" ht="11.25" customHeight="1">
      <c r="A1431" s="309" t="str">
        <f>IF(B1431="","",MAX($A$7:A1430)+1)</f>
        <v/>
      </c>
      <c r="B1431" s="312"/>
      <c r="C1431" s="101" t="s">
        <v>1033</v>
      </c>
      <c r="D1431" s="102" t="s">
        <v>1011</v>
      </c>
      <c r="E1431" s="103">
        <v>2</v>
      </c>
      <c r="F1431" s="104">
        <v>39</v>
      </c>
      <c r="G1431" s="105"/>
      <c r="H1431" s="106">
        <f t="shared" ref="H1431:H1435" si="2314">H1430</f>
        <v>1</v>
      </c>
      <c r="I1431" s="107">
        <f t="shared" ref="I1431:I1435" si="2315">I1430</f>
        <v>0</v>
      </c>
      <c r="J1431" s="28"/>
      <c r="K1431" s="108"/>
      <c r="L1431" s="109"/>
      <c r="M1431" s="109"/>
      <c r="N1431" s="110"/>
      <c r="O1431" s="108"/>
      <c r="P1431" s="109"/>
      <c r="Q1431" s="109">
        <v>3</v>
      </c>
      <c r="R1431" s="110">
        <v>3</v>
      </c>
      <c r="S1431" s="108">
        <v>3</v>
      </c>
      <c r="T1431" s="109">
        <v>3</v>
      </c>
      <c r="U1431" s="109">
        <v>3</v>
      </c>
      <c r="V1431" s="109">
        <v>3</v>
      </c>
      <c r="W1431" s="110">
        <v>3</v>
      </c>
      <c r="X1431" s="108">
        <v>3</v>
      </c>
      <c r="Y1431" s="109">
        <v>3</v>
      </c>
      <c r="Z1431" s="109">
        <v>3</v>
      </c>
      <c r="AA1431" s="110">
        <v>3</v>
      </c>
      <c r="AB1431" s="108">
        <v>3</v>
      </c>
      <c r="AC1431" s="109">
        <v>3</v>
      </c>
      <c r="AD1431" s="109"/>
      <c r="AE1431" s="110"/>
      <c r="AF1431" s="108" t="s">
        <v>163</v>
      </c>
      <c r="AG1431" s="109" t="s">
        <v>163</v>
      </c>
      <c r="AH1431" s="109" t="s">
        <v>163</v>
      </c>
      <c r="AI1431" s="362"/>
      <c r="AJ1431" s="363"/>
      <c r="AK1431" s="108" t="s">
        <v>163</v>
      </c>
      <c r="AL1431" s="109"/>
      <c r="AM1431" s="109"/>
      <c r="AN1431" s="110"/>
      <c r="AO1431" s="108"/>
      <c r="AP1431" s="109"/>
      <c r="AQ1431" s="109"/>
      <c r="AR1431" s="110"/>
      <c r="AS1431" s="111"/>
      <c r="AT1431" s="109"/>
      <c r="AU1431" s="109"/>
      <c r="AV1431" s="112"/>
      <c r="AW1431" s="108"/>
      <c r="AX1431" s="109"/>
      <c r="AY1431" s="109"/>
      <c r="AZ1431" s="109"/>
      <c r="BA1431" s="110"/>
      <c r="BB1431" s="111"/>
      <c r="BC1431" s="109"/>
      <c r="BD1431" s="109"/>
      <c r="BE1431" s="321"/>
      <c r="BF1431" s="322"/>
      <c r="BG1431" s="322"/>
      <c r="BH1431" s="322"/>
      <c r="BI1431" s="322"/>
      <c r="BJ1431" s="323"/>
      <c r="BK1431" s="48" t="s">
        <v>18</v>
      </c>
      <c r="BL1431" s="48" t="s">
        <v>56</v>
      </c>
      <c r="BN1431" s="146">
        <f t="shared" si="2304"/>
        <v>0</v>
      </c>
      <c r="BO1431" s="146">
        <f t="shared" si="2253"/>
        <v>0</v>
      </c>
      <c r="BP1431" s="146">
        <f t="shared" si="2254"/>
        <v>0</v>
      </c>
      <c r="BQ1431" s="146">
        <f t="shared" si="2255"/>
        <v>0</v>
      </c>
      <c r="BR1431" s="146">
        <f t="shared" si="2256"/>
        <v>0</v>
      </c>
      <c r="BS1431" s="146">
        <f t="shared" si="2257"/>
        <v>0</v>
      </c>
      <c r="BT1431" s="146">
        <f t="shared" si="2258"/>
        <v>3</v>
      </c>
      <c r="BU1431" s="146">
        <f t="shared" si="2259"/>
        <v>3</v>
      </c>
      <c r="BV1431" s="146">
        <f t="shared" si="2260"/>
        <v>3</v>
      </c>
      <c r="BW1431" s="146">
        <f t="shared" si="2261"/>
        <v>3</v>
      </c>
      <c r="BX1431" s="146">
        <f t="shared" si="2262"/>
        <v>3</v>
      </c>
      <c r="BY1431" s="146">
        <f t="shared" si="2263"/>
        <v>3</v>
      </c>
      <c r="BZ1431" s="146">
        <f t="shared" si="2264"/>
        <v>3</v>
      </c>
      <c r="CA1431" s="146">
        <f t="shared" si="2265"/>
        <v>3</v>
      </c>
      <c r="CB1431" s="146">
        <f t="shared" si="2266"/>
        <v>3</v>
      </c>
      <c r="CC1431" s="146">
        <f t="shared" si="2267"/>
        <v>3</v>
      </c>
      <c r="CD1431" s="146">
        <f t="shared" si="2268"/>
        <v>3</v>
      </c>
      <c r="CE1431" s="146">
        <f t="shared" si="2269"/>
        <v>3</v>
      </c>
      <c r="CF1431" s="146">
        <f t="shared" si="2270"/>
        <v>3</v>
      </c>
      <c r="CG1431" s="146">
        <f t="shared" si="2271"/>
        <v>0</v>
      </c>
      <c r="CH1431" s="146">
        <f t="shared" si="2272"/>
        <v>0</v>
      </c>
      <c r="CI1431" s="146">
        <f t="shared" si="2273"/>
        <v>0</v>
      </c>
      <c r="CJ1431" s="146">
        <f t="shared" si="2274"/>
        <v>0</v>
      </c>
      <c r="CK1431" s="146">
        <f t="shared" si="2275"/>
        <v>0</v>
      </c>
      <c r="CL1431" s="146">
        <f t="shared" si="2276"/>
        <v>0</v>
      </c>
      <c r="CM1431" s="146">
        <f t="shared" si="2277"/>
        <v>0</v>
      </c>
      <c r="CN1431" s="146">
        <f t="shared" si="2278"/>
        <v>0</v>
      </c>
      <c r="CO1431" s="146">
        <f t="shared" si="2279"/>
        <v>0</v>
      </c>
      <c r="CP1431" s="146">
        <f t="shared" si="2280"/>
        <v>0</v>
      </c>
      <c r="CQ1431" s="146">
        <f t="shared" si="2281"/>
        <v>0</v>
      </c>
      <c r="CR1431" s="146">
        <f t="shared" si="2282"/>
        <v>0</v>
      </c>
      <c r="CS1431" s="146">
        <f t="shared" si="2283"/>
        <v>0</v>
      </c>
      <c r="CT1431" s="146">
        <f t="shared" si="2284"/>
        <v>0</v>
      </c>
      <c r="CU1431" s="146">
        <f t="shared" si="2285"/>
        <v>0</v>
      </c>
      <c r="CV1431" s="146">
        <f t="shared" si="2286"/>
        <v>0</v>
      </c>
      <c r="CW1431" s="146">
        <f t="shared" si="2287"/>
        <v>0</v>
      </c>
      <c r="CX1431" s="146">
        <f t="shared" si="2288"/>
        <v>0</v>
      </c>
      <c r="CY1431" s="146">
        <f t="shared" si="2289"/>
        <v>0</v>
      </c>
      <c r="CZ1431" s="146">
        <f t="shared" si="2290"/>
        <v>0</v>
      </c>
      <c r="DA1431" s="146">
        <f t="shared" si="2291"/>
        <v>0</v>
      </c>
      <c r="DB1431" s="146">
        <f t="shared" si="2292"/>
        <v>0</v>
      </c>
      <c r="DC1431" s="146">
        <f t="shared" si="2293"/>
        <v>0</v>
      </c>
      <c r="DD1431" s="146">
        <f t="shared" si="2294"/>
        <v>0</v>
      </c>
      <c r="DE1431" s="146">
        <f t="shared" si="2295"/>
        <v>0</v>
      </c>
      <c r="DF1431" s="146">
        <f t="shared" si="2296"/>
        <v>0</v>
      </c>
      <c r="DG1431" s="146">
        <f t="shared" si="2297"/>
        <v>0</v>
      </c>
      <c r="DH1431" s="146">
        <f t="shared" si="2298"/>
        <v>0</v>
      </c>
      <c r="DI1431" s="146">
        <f t="shared" si="2299"/>
        <v>0</v>
      </c>
      <c r="DJ1431" s="146">
        <f t="shared" si="2300"/>
        <v>0</v>
      </c>
      <c r="DK1431" s="146">
        <f t="shared" si="2301"/>
        <v>0</v>
      </c>
      <c r="DL1431" s="146">
        <f t="shared" si="2302"/>
        <v>0</v>
      </c>
      <c r="DM1431" s="146">
        <f t="shared" si="2303"/>
        <v>0</v>
      </c>
      <c r="DN1431" s="65">
        <f t="shared" si="2311"/>
        <v>39</v>
      </c>
      <c r="DO1431" s="57">
        <f t="shared" si="2312"/>
        <v>39</v>
      </c>
      <c r="DP1431" s="57" t="str">
        <f t="shared" si="2229"/>
        <v/>
      </c>
      <c r="DQ1431" s="58" t="str">
        <f t="shared" si="2230"/>
        <v/>
      </c>
      <c r="DR1431" s="1">
        <f t="shared" si="2313"/>
        <v>1</v>
      </c>
      <c r="DS1431" s="168" t="e">
        <f>IF(AND(DR1431=#REF!,BL1431=#REF!),'Tiến độ'!D1431,"")</f>
        <v>#REF!</v>
      </c>
    </row>
    <row r="1432" spans="1:123" ht="11.25" customHeight="1">
      <c r="A1432" s="309" t="str">
        <f>IF(B1432="","",MAX($A$7:A1431)+1)</f>
        <v/>
      </c>
      <c r="B1432" s="312"/>
      <c r="C1432" s="101" t="s">
        <v>1045</v>
      </c>
      <c r="D1432" s="102" t="s">
        <v>1046</v>
      </c>
      <c r="E1432" s="103">
        <v>3</v>
      </c>
      <c r="F1432" s="104">
        <v>45</v>
      </c>
      <c r="G1432" s="105"/>
      <c r="H1432" s="106">
        <f t="shared" si="2314"/>
        <v>1</v>
      </c>
      <c r="I1432" s="107">
        <f t="shared" si="2315"/>
        <v>0</v>
      </c>
      <c r="J1432" s="28"/>
      <c r="K1432" s="108"/>
      <c r="L1432" s="109"/>
      <c r="M1432" s="109"/>
      <c r="N1432" s="110"/>
      <c r="O1432" s="108"/>
      <c r="P1432" s="109"/>
      <c r="Q1432" s="109">
        <v>3</v>
      </c>
      <c r="R1432" s="110">
        <v>3</v>
      </c>
      <c r="S1432" s="108">
        <v>3</v>
      </c>
      <c r="T1432" s="109">
        <v>3</v>
      </c>
      <c r="U1432" s="109">
        <v>3</v>
      </c>
      <c r="V1432" s="109">
        <v>3</v>
      </c>
      <c r="W1432" s="110">
        <v>3</v>
      </c>
      <c r="X1432" s="108">
        <v>3</v>
      </c>
      <c r="Y1432" s="109">
        <v>3</v>
      </c>
      <c r="Z1432" s="109">
        <v>3</v>
      </c>
      <c r="AA1432" s="110">
        <v>3</v>
      </c>
      <c r="AB1432" s="108">
        <v>3</v>
      </c>
      <c r="AC1432" s="109">
        <v>3</v>
      </c>
      <c r="AD1432" s="109">
        <v>3</v>
      </c>
      <c r="AE1432" s="110">
        <v>3</v>
      </c>
      <c r="AF1432" s="108" t="s">
        <v>163</v>
      </c>
      <c r="AG1432" s="109" t="s">
        <v>163</v>
      </c>
      <c r="AH1432" s="109" t="s">
        <v>163</v>
      </c>
      <c r="AI1432" s="362"/>
      <c r="AJ1432" s="363"/>
      <c r="AK1432" s="108" t="s">
        <v>163</v>
      </c>
      <c r="AL1432" s="109"/>
      <c r="AM1432" s="109"/>
      <c r="AN1432" s="110"/>
      <c r="AO1432" s="108"/>
      <c r="AP1432" s="109"/>
      <c r="AQ1432" s="109"/>
      <c r="AR1432" s="110"/>
      <c r="AS1432" s="111"/>
      <c r="AT1432" s="109"/>
      <c r="AU1432" s="109"/>
      <c r="AV1432" s="112"/>
      <c r="AW1432" s="108"/>
      <c r="AX1432" s="109"/>
      <c r="AY1432" s="109"/>
      <c r="AZ1432" s="109"/>
      <c r="BA1432" s="110"/>
      <c r="BB1432" s="111"/>
      <c r="BC1432" s="109"/>
      <c r="BD1432" s="109"/>
      <c r="BE1432" s="321"/>
      <c r="BF1432" s="322"/>
      <c r="BG1432" s="322"/>
      <c r="BH1432" s="322"/>
      <c r="BI1432" s="322"/>
      <c r="BJ1432" s="323"/>
      <c r="BK1432" s="48" t="s">
        <v>18</v>
      </c>
      <c r="BL1432" s="48" t="s">
        <v>47</v>
      </c>
      <c r="BN1432" s="146">
        <f t="shared" si="2304"/>
        <v>0</v>
      </c>
      <c r="BO1432" s="146">
        <f t="shared" si="2253"/>
        <v>0</v>
      </c>
      <c r="BP1432" s="146">
        <f t="shared" si="2254"/>
        <v>0</v>
      </c>
      <c r="BQ1432" s="146">
        <f t="shared" si="2255"/>
        <v>0</v>
      </c>
      <c r="BR1432" s="146">
        <f t="shared" si="2256"/>
        <v>0</v>
      </c>
      <c r="BS1432" s="146">
        <f t="shared" si="2257"/>
        <v>0</v>
      </c>
      <c r="BT1432" s="146">
        <f t="shared" si="2258"/>
        <v>3</v>
      </c>
      <c r="BU1432" s="146">
        <f t="shared" si="2259"/>
        <v>3</v>
      </c>
      <c r="BV1432" s="146">
        <f t="shared" si="2260"/>
        <v>3</v>
      </c>
      <c r="BW1432" s="146">
        <f t="shared" si="2261"/>
        <v>3</v>
      </c>
      <c r="BX1432" s="146">
        <f t="shared" si="2262"/>
        <v>3</v>
      </c>
      <c r="BY1432" s="146">
        <f t="shared" si="2263"/>
        <v>3</v>
      </c>
      <c r="BZ1432" s="146">
        <f t="shared" si="2264"/>
        <v>3</v>
      </c>
      <c r="CA1432" s="146">
        <f t="shared" si="2265"/>
        <v>3</v>
      </c>
      <c r="CB1432" s="146">
        <f t="shared" si="2266"/>
        <v>3</v>
      </c>
      <c r="CC1432" s="146">
        <f t="shared" si="2267"/>
        <v>3</v>
      </c>
      <c r="CD1432" s="146">
        <f t="shared" si="2268"/>
        <v>3</v>
      </c>
      <c r="CE1432" s="146">
        <f t="shared" si="2269"/>
        <v>3</v>
      </c>
      <c r="CF1432" s="146">
        <f t="shared" si="2270"/>
        <v>3</v>
      </c>
      <c r="CG1432" s="146">
        <f t="shared" si="2271"/>
        <v>3</v>
      </c>
      <c r="CH1432" s="146">
        <f t="shared" si="2272"/>
        <v>3</v>
      </c>
      <c r="CI1432" s="146">
        <f t="shared" si="2273"/>
        <v>0</v>
      </c>
      <c r="CJ1432" s="146">
        <f t="shared" si="2274"/>
        <v>0</v>
      </c>
      <c r="CK1432" s="146">
        <f t="shared" si="2275"/>
        <v>0</v>
      </c>
      <c r="CL1432" s="146">
        <f t="shared" si="2276"/>
        <v>0</v>
      </c>
      <c r="CM1432" s="146">
        <f t="shared" si="2277"/>
        <v>0</v>
      </c>
      <c r="CN1432" s="146">
        <f t="shared" si="2278"/>
        <v>0</v>
      </c>
      <c r="CO1432" s="146">
        <f t="shared" si="2279"/>
        <v>0</v>
      </c>
      <c r="CP1432" s="146">
        <f t="shared" si="2280"/>
        <v>0</v>
      </c>
      <c r="CQ1432" s="146">
        <f t="shared" si="2281"/>
        <v>0</v>
      </c>
      <c r="CR1432" s="146">
        <f t="shared" si="2282"/>
        <v>0</v>
      </c>
      <c r="CS1432" s="146">
        <f t="shared" si="2283"/>
        <v>0</v>
      </c>
      <c r="CT1432" s="146">
        <f t="shared" si="2284"/>
        <v>0</v>
      </c>
      <c r="CU1432" s="146">
        <f t="shared" si="2285"/>
        <v>0</v>
      </c>
      <c r="CV1432" s="146">
        <f t="shared" si="2286"/>
        <v>0</v>
      </c>
      <c r="CW1432" s="146">
        <f t="shared" si="2287"/>
        <v>0</v>
      </c>
      <c r="CX1432" s="146">
        <f t="shared" si="2288"/>
        <v>0</v>
      </c>
      <c r="CY1432" s="146">
        <f t="shared" si="2289"/>
        <v>0</v>
      </c>
      <c r="CZ1432" s="146">
        <f t="shared" si="2290"/>
        <v>0</v>
      </c>
      <c r="DA1432" s="146">
        <f t="shared" si="2291"/>
        <v>0</v>
      </c>
      <c r="DB1432" s="146">
        <f t="shared" si="2292"/>
        <v>0</v>
      </c>
      <c r="DC1432" s="146">
        <f t="shared" si="2293"/>
        <v>0</v>
      </c>
      <c r="DD1432" s="146">
        <f t="shared" si="2294"/>
        <v>0</v>
      </c>
      <c r="DE1432" s="146">
        <f t="shared" si="2295"/>
        <v>0</v>
      </c>
      <c r="DF1432" s="146">
        <f t="shared" si="2296"/>
        <v>0</v>
      </c>
      <c r="DG1432" s="146">
        <f t="shared" si="2297"/>
        <v>0</v>
      </c>
      <c r="DH1432" s="146">
        <f t="shared" si="2298"/>
        <v>0</v>
      </c>
      <c r="DI1432" s="146">
        <f t="shared" si="2299"/>
        <v>0</v>
      </c>
      <c r="DJ1432" s="146">
        <f t="shared" si="2300"/>
        <v>0</v>
      </c>
      <c r="DK1432" s="146">
        <f t="shared" si="2301"/>
        <v>0</v>
      </c>
      <c r="DL1432" s="146">
        <f t="shared" si="2302"/>
        <v>0</v>
      </c>
      <c r="DM1432" s="146">
        <f t="shared" si="2303"/>
        <v>0</v>
      </c>
      <c r="DN1432" s="65">
        <f>F1432*H1432</f>
        <v>45</v>
      </c>
      <c r="DO1432" s="57">
        <f t="shared" si="2312"/>
        <v>45</v>
      </c>
      <c r="DP1432" s="57" t="str">
        <f t="shared" si="2229"/>
        <v/>
      </c>
      <c r="DQ1432" s="58" t="str">
        <f t="shared" si="2230"/>
        <v/>
      </c>
      <c r="DR1432" s="1">
        <f t="shared" si="2313"/>
        <v>1</v>
      </c>
      <c r="DS1432" s="168" t="e">
        <f>IF(AND(DR1432=#REF!,BL1432=#REF!),'Tiến độ'!D1432,"")</f>
        <v>#REF!</v>
      </c>
    </row>
    <row r="1433" spans="1:123" ht="11.25" customHeight="1">
      <c r="A1433" s="309" t="str">
        <f>IF(B1433="","",MAX($A$7:A1432)+1)</f>
        <v/>
      </c>
      <c r="B1433" s="312"/>
      <c r="C1433" s="101" t="s">
        <v>455</v>
      </c>
      <c r="D1433" s="102" t="s">
        <v>456</v>
      </c>
      <c r="E1433" s="103">
        <v>3</v>
      </c>
      <c r="F1433" s="104">
        <v>60</v>
      </c>
      <c r="G1433" s="105"/>
      <c r="H1433" s="106">
        <f t="shared" si="2314"/>
        <v>1</v>
      </c>
      <c r="I1433" s="107">
        <f t="shared" si="2315"/>
        <v>0</v>
      </c>
      <c r="J1433" s="28"/>
      <c r="K1433" s="108"/>
      <c r="L1433" s="109"/>
      <c r="M1433" s="109"/>
      <c r="N1433" s="110"/>
      <c r="O1433" s="108"/>
      <c r="P1433" s="109"/>
      <c r="Q1433" s="109">
        <v>4</v>
      </c>
      <c r="R1433" s="110">
        <v>4</v>
      </c>
      <c r="S1433" s="108">
        <v>4</v>
      </c>
      <c r="T1433" s="109">
        <v>4</v>
      </c>
      <c r="U1433" s="109">
        <v>4</v>
      </c>
      <c r="V1433" s="109">
        <v>4</v>
      </c>
      <c r="W1433" s="110">
        <v>4</v>
      </c>
      <c r="X1433" s="108">
        <v>4</v>
      </c>
      <c r="Y1433" s="109">
        <v>4</v>
      </c>
      <c r="Z1433" s="109">
        <v>4</v>
      </c>
      <c r="AA1433" s="110">
        <v>4</v>
      </c>
      <c r="AB1433" s="108">
        <v>4</v>
      </c>
      <c r="AC1433" s="109">
        <v>4</v>
      </c>
      <c r="AD1433" s="109">
        <v>4</v>
      </c>
      <c r="AE1433" s="110">
        <v>4</v>
      </c>
      <c r="AF1433" s="108" t="s">
        <v>163</v>
      </c>
      <c r="AG1433" s="109" t="s">
        <v>163</v>
      </c>
      <c r="AH1433" s="109" t="s">
        <v>163</v>
      </c>
      <c r="AI1433" s="362"/>
      <c r="AJ1433" s="363"/>
      <c r="AK1433" s="108" t="s">
        <v>163</v>
      </c>
      <c r="AL1433" s="109"/>
      <c r="AM1433" s="109"/>
      <c r="AN1433" s="110"/>
      <c r="AO1433" s="108"/>
      <c r="AP1433" s="109"/>
      <c r="AQ1433" s="109"/>
      <c r="AR1433" s="110"/>
      <c r="AS1433" s="111"/>
      <c r="AT1433" s="109"/>
      <c r="AU1433" s="109"/>
      <c r="AV1433" s="112"/>
      <c r="AW1433" s="108"/>
      <c r="AX1433" s="109"/>
      <c r="AY1433" s="109"/>
      <c r="AZ1433" s="109"/>
      <c r="BA1433" s="110"/>
      <c r="BB1433" s="111"/>
      <c r="BC1433" s="109"/>
      <c r="BD1433" s="109"/>
      <c r="BE1433" s="321"/>
      <c r="BF1433" s="322"/>
      <c r="BG1433" s="322"/>
      <c r="BH1433" s="322"/>
      <c r="BI1433" s="322"/>
      <c r="BJ1433" s="323"/>
      <c r="BK1433" s="48" t="s">
        <v>11951</v>
      </c>
      <c r="BL1433" s="48" t="s">
        <v>51</v>
      </c>
      <c r="BN1433" s="146">
        <f t="shared" si="2304"/>
        <v>0</v>
      </c>
      <c r="BO1433" s="146">
        <f t="shared" si="2253"/>
        <v>0</v>
      </c>
      <c r="BP1433" s="146">
        <f t="shared" si="2254"/>
        <v>0</v>
      </c>
      <c r="BQ1433" s="146">
        <f t="shared" si="2255"/>
        <v>0</v>
      </c>
      <c r="BR1433" s="146">
        <f t="shared" si="2256"/>
        <v>0</v>
      </c>
      <c r="BS1433" s="146">
        <f t="shared" si="2257"/>
        <v>0</v>
      </c>
      <c r="BT1433" s="146">
        <f t="shared" si="2258"/>
        <v>4</v>
      </c>
      <c r="BU1433" s="146">
        <f t="shared" si="2259"/>
        <v>4</v>
      </c>
      <c r="BV1433" s="146">
        <f t="shared" si="2260"/>
        <v>4</v>
      </c>
      <c r="BW1433" s="146">
        <f t="shared" si="2261"/>
        <v>4</v>
      </c>
      <c r="BX1433" s="146">
        <f t="shared" si="2262"/>
        <v>4</v>
      </c>
      <c r="BY1433" s="146">
        <f t="shared" si="2263"/>
        <v>4</v>
      </c>
      <c r="BZ1433" s="146">
        <f t="shared" si="2264"/>
        <v>4</v>
      </c>
      <c r="CA1433" s="146">
        <f t="shared" si="2265"/>
        <v>4</v>
      </c>
      <c r="CB1433" s="146">
        <f t="shared" si="2266"/>
        <v>4</v>
      </c>
      <c r="CC1433" s="146">
        <f t="shared" si="2267"/>
        <v>4</v>
      </c>
      <c r="CD1433" s="146">
        <f t="shared" si="2268"/>
        <v>4</v>
      </c>
      <c r="CE1433" s="146">
        <f t="shared" si="2269"/>
        <v>4</v>
      </c>
      <c r="CF1433" s="146">
        <f t="shared" si="2270"/>
        <v>4</v>
      </c>
      <c r="CG1433" s="146">
        <f t="shared" si="2271"/>
        <v>4</v>
      </c>
      <c r="CH1433" s="146">
        <f t="shared" si="2272"/>
        <v>4</v>
      </c>
      <c r="CI1433" s="146">
        <f t="shared" si="2273"/>
        <v>0</v>
      </c>
      <c r="CJ1433" s="146">
        <f t="shared" si="2274"/>
        <v>0</v>
      </c>
      <c r="CK1433" s="146">
        <f t="shared" si="2275"/>
        <v>0</v>
      </c>
      <c r="CL1433" s="146">
        <f t="shared" si="2276"/>
        <v>0</v>
      </c>
      <c r="CM1433" s="146">
        <f t="shared" si="2277"/>
        <v>0</v>
      </c>
      <c r="CN1433" s="146">
        <f t="shared" si="2278"/>
        <v>0</v>
      </c>
      <c r="CO1433" s="146">
        <f t="shared" si="2279"/>
        <v>0</v>
      </c>
      <c r="CP1433" s="146">
        <f t="shared" si="2280"/>
        <v>0</v>
      </c>
      <c r="CQ1433" s="146">
        <f t="shared" si="2281"/>
        <v>0</v>
      </c>
      <c r="CR1433" s="146">
        <f t="shared" si="2282"/>
        <v>0</v>
      </c>
      <c r="CS1433" s="146">
        <f t="shared" si="2283"/>
        <v>0</v>
      </c>
      <c r="CT1433" s="146">
        <f t="shared" si="2284"/>
        <v>0</v>
      </c>
      <c r="CU1433" s="146">
        <f t="shared" si="2285"/>
        <v>0</v>
      </c>
      <c r="CV1433" s="146">
        <f t="shared" si="2286"/>
        <v>0</v>
      </c>
      <c r="CW1433" s="146">
        <f t="shared" si="2287"/>
        <v>0</v>
      </c>
      <c r="CX1433" s="146">
        <f t="shared" si="2288"/>
        <v>0</v>
      </c>
      <c r="CY1433" s="146">
        <f t="shared" si="2289"/>
        <v>0</v>
      </c>
      <c r="CZ1433" s="146">
        <f t="shared" si="2290"/>
        <v>0</v>
      </c>
      <c r="DA1433" s="146">
        <f t="shared" si="2291"/>
        <v>0</v>
      </c>
      <c r="DB1433" s="146">
        <f t="shared" si="2292"/>
        <v>0</v>
      </c>
      <c r="DC1433" s="146">
        <f t="shared" si="2293"/>
        <v>0</v>
      </c>
      <c r="DD1433" s="146">
        <f t="shared" si="2294"/>
        <v>0</v>
      </c>
      <c r="DE1433" s="146">
        <f t="shared" si="2295"/>
        <v>0</v>
      </c>
      <c r="DF1433" s="146">
        <f t="shared" si="2296"/>
        <v>0</v>
      </c>
      <c r="DG1433" s="146">
        <f t="shared" si="2297"/>
        <v>0</v>
      </c>
      <c r="DH1433" s="146">
        <f t="shared" si="2298"/>
        <v>0</v>
      </c>
      <c r="DI1433" s="146">
        <f t="shared" si="2299"/>
        <v>0</v>
      </c>
      <c r="DJ1433" s="146">
        <f t="shared" si="2300"/>
        <v>0</v>
      </c>
      <c r="DK1433" s="146">
        <f t="shared" si="2301"/>
        <v>0</v>
      </c>
      <c r="DL1433" s="146">
        <f t="shared" si="2302"/>
        <v>0</v>
      </c>
      <c r="DM1433" s="146">
        <f t="shared" si="2303"/>
        <v>0</v>
      </c>
      <c r="DN1433" s="65">
        <f t="shared" si="2311"/>
        <v>60</v>
      </c>
      <c r="DO1433" s="57">
        <f t="shared" si="2312"/>
        <v>60</v>
      </c>
      <c r="DP1433" s="57" t="str">
        <f t="shared" si="2229"/>
        <v/>
      </c>
      <c r="DQ1433" s="58" t="str">
        <f t="shared" si="2230"/>
        <v/>
      </c>
      <c r="DR1433" s="1">
        <f t="shared" si="2313"/>
        <v>1</v>
      </c>
      <c r="DS1433" s="168" t="e">
        <f>IF(AND(DR1433=#REF!,BL1433=#REF!),'Tiến độ'!D1433,"")</f>
        <v>#REF!</v>
      </c>
    </row>
    <row r="1434" spans="1:123" ht="11.25" customHeight="1">
      <c r="A1434" s="309" t="str">
        <f>IF(B1434="","",MAX($A$7:A1433)+1)</f>
        <v/>
      </c>
      <c r="B1434" s="312"/>
      <c r="C1434" s="101" t="s">
        <v>1016</v>
      </c>
      <c r="D1434" s="102" t="s">
        <v>1044</v>
      </c>
      <c r="E1434" s="103">
        <v>4</v>
      </c>
      <c r="F1434" s="104">
        <v>60</v>
      </c>
      <c r="G1434" s="105"/>
      <c r="H1434" s="106">
        <f t="shared" si="2314"/>
        <v>1</v>
      </c>
      <c r="I1434" s="107">
        <f t="shared" si="2315"/>
        <v>0</v>
      </c>
      <c r="J1434" s="28"/>
      <c r="K1434" s="108"/>
      <c r="L1434" s="109"/>
      <c r="M1434" s="109"/>
      <c r="N1434" s="110"/>
      <c r="O1434" s="108"/>
      <c r="P1434" s="109"/>
      <c r="Q1434" s="109">
        <v>4</v>
      </c>
      <c r="R1434" s="110">
        <v>4</v>
      </c>
      <c r="S1434" s="108">
        <v>4</v>
      </c>
      <c r="T1434" s="109">
        <v>4</v>
      </c>
      <c r="U1434" s="109">
        <v>4</v>
      </c>
      <c r="V1434" s="109">
        <v>4</v>
      </c>
      <c r="W1434" s="110">
        <v>4</v>
      </c>
      <c r="X1434" s="108">
        <v>4</v>
      </c>
      <c r="Y1434" s="109">
        <v>4</v>
      </c>
      <c r="Z1434" s="109">
        <v>4</v>
      </c>
      <c r="AA1434" s="110">
        <v>4</v>
      </c>
      <c r="AB1434" s="108">
        <v>4</v>
      </c>
      <c r="AC1434" s="109">
        <v>4</v>
      </c>
      <c r="AD1434" s="109">
        <v>4</v>
      </c>
      <c r="AE1434" s="110">
        <v>4</v>
      </c>
      <c r="AF1434" s="108" t="s">
        <v>163</v>
      </c>
      <c r="AG1434" s="109" t="s">
        <v>163</v>
      </c>
      <c r="AH1434" s="109" t="s">
        <v>163</v>
      </c>
      <c r="AI1434" s="362"/>
      <c r="AJ1434" s="363"/>
      <c r="AK1434" s="108" t="s">
        <v>163</v>
      </c>
      <c r="AL1434" s="109"/>
      <c r="AM1434" s="109"/>
      <c r="AN1434" s="110"/>
      <c r="AO1434" s="108"/>
      <c r="AP1434" s="109"/>
      <c r="AQ1434" s="109"/>
      <c r="AR1434" s="110"/>
      <c r="AS1434" s="111"/>
      <c r="AT1434" s="109"/>
      <c r="AU1434" s="109"/>
      <c r="AV1434" s="112"/>
      <c r="AW1434" s="108"/>
      <c r="AX1434" s="109"/>
      <c r="AY1434" s="109"/>
      <c r="AZ1434" s="109"/>
      <c r="BA1434" s="110"/>
      <c r="BB1434" s="111"/>
      <c r="BC1434" s="109"/>
      <c r="BD1434" s="109"/>
      <c r="BE1434" s="321"/>
      <c r="BF1434" s="322"/>
      <c r="BG1434" s="322"/>
      <c r="BH1434" s="322"/>
      <c r="BI1434" s="322"/>
      <c r="BJ1434" s="323"/>
      <c r="BK1434" s="48" t="s">
        <v>18</v>
      </c>
      <c r="BL1434" s="48" t="s">
        <v>29</v>
      </c>
      <c r="BN1434" s="146">
        <f t="shared" si="2304"/>
        <v>0</v>
      </c>
      <c r="BO1434" s="146">
        <f t="shared" si="2253"/>
        <v>0</v>
      </c>
      <c r="BP1434" s="146">
        <f t="shared" si="2254"/>
        <v>0</v>
      </c>
      <c r="BQ1434" s="146">
        <f t="shared" si="2255"/>
        <v>0</v>
      </c>
      <c r="BR1434" s="146">
        <f t="shared" si="2256"/>
        <v>0</v>
      </c>
      <c r="BS1434" s="146">
        <f t="shared" si="2257"/>
        <v>0</v>
      </c>
      <c r="BT1434" s="146">
        <f t="shared" si="2258"/>
        <v>4</v>
      </c>
      <c r="BU1434" s="146">
        <f t="shared" si="2259"/>
        <v>4</v>
      </c>
      <c r="BV1434" s="146">
        <f t="shared" si="2260"/>
        <v>4</v>
      </c>
      <c r="BW1434" s="146">
        <f t="shared" si="2261"/>
        <v>4</v>
      </c>
      <c r="BX1434" s="146">
        <f t="shared" si="2262"/>
        <v>4</v>
      </c>
      <c r="BY1434" s="146">
        <f t="shared" si="2263"/>
        <v>4</v>
      </c>
      <c r="BZ1434" s="146">
        <f t="shared" si="2264"/>
        <v>4</v>
      </c>
      <c r="CA1434" s="146">
        <f t="shared" si="2265"/>
        <v>4</v>
      </c>
      <c r="CB1434" s="146">
        <f t="shared" si="2266"/>
        <v>4</v>
      </c>
      <c r="CC1434" s="146">
        <f t="shared" si="2267"/>
        <v>4</v>
      </c>
      <c r="CD1434" s="146">
        <f t="shared" si="2268"/>
        <v>4</v>
      </c>
      <c r="CE1434" s="146">
        <f t="shared" si="2269"/>
        <v>4</v>
      </c>
      <c r="CF1434" s="146">
        <f t="shared" si="2270"/>
        <v>4</v>
      </c>
      <c r="CG1434" s="146">
        <f t="shared" si="2271"/>
        <v>4</v>
      </c>
      <c r="CH1434" s="146">
        <f t="shared" si="2272"/>
        <v>4</v>
      </c>
      <c r="CI1434" s="146">
        <f t="shared" si="2273"/>
        <v>0</v>
      </c>
      <c r="CJ1434" s="146">
        <f t="shared" si="2274"/>
        <v>0</v>
      </c>
      <c r="CK1434" s="146">
        <f t="shared" si="2275"/>
        <v>0</v>
      </c>
      <c r="CL1434" s="146">
        <f t="shared" si="2276"/>
        <v>0</v>
      </c>
      <c r="CM1434" s="146">
        <f t="shared" si="2277"/>
        <v>0</v>
      </c>
      <c r="CN1434" s="146">
        <f t="shared" si="2278"/>
        <v>0</v>
      </c>
      <c r="CO1434" s="146">
        <f t="shared" si="2279"/>
        <v>0</v>
      </c>
      <c r="CP1434" s="146">
        <f t="shared" si="2280"/>
        <v>0</v>
      </c>
      <c r="CQ1434" s="146">
        <f t="shared" si="2281"/>
        <v>0</v>
      </c>
      <c r="CR1434" s="146">
        <f t="shared" si="2282"/>
        <v>0</v>
      </c>
      <c r="CS1434" s="146">
        <f t="shared" si="2283"/>
        <v>0</v>
      </c>
      <c r="CT1434" s="146">
        <f t="shared" si="2284"/>
        <v>0</v>
      </c>
      <c r="CU1434" s="146">
        <f t="shared" si="2285"/>
        <v>0</v>
      </c>
      <c r="CV1434" s="146">
        <f t="shared" si="2286"/>
        <v>0</v>
      </c>
      <c r="CW1434" s="146">
        <f t="shared" si="2287"/>
        <v>0</v>
      </c>
      <c r="CX1434" s="146">
        <f t="shared" si="2288"/>
        <v>0</v>
      </c>
      <c r="CY1434" s="146">
        <f t="shared" si="2289"/>
        <v>0</v>
      </c>
      <c r="CZ1434" s="146">
        <f t="shared" si="2290"/>
        <v>0</v>
      </c>
      <c r="DA1434" s="146">
        <f t="shared" si="2291"/>
        <v>0</v>
      </c>
      <c r="DB1434" s="146">
        <f t="shared" si="2292"/>
        <v>0</v>
      </c>
      <c r="DC1434" s="146">
        <f t="shared" si="2293"/>
        <v>0</v>
      </c>
      <c r="DD1434" s="146">
        <f t="shared" si="2294"/>
        <v>0</v>
      </c>
      <c r="DE1434" s="146">
        <f t="shared" si="2295"/>
        <v>0</v>
      </c>
      <c r="DF1434" s="146">
        <f t="shared" si="2296"/>
        <v>0</v>
      </c>
      <c r="DG1434" s="146">
        <f t="shared" si="2297"/>
        <v>0</v>
      </c>
      <c r="DH1434" s="146">
        <f t="shared" si="2298"/>
        <v>0</v>
      </c>
      <c r="DI1434" s="146">
        <f t="shared" si="2299"/>
        <v>0</v>
      </c>
      <c r="DJ1434" s="146">
        <f t="shared" si="2300"/>
        <v>0</v>
      </c>
      <c r="DK1434" s="146">
        <f t="shared" si="2301"/>
        <v>0</v>
      </c>
      <c r="DL1434" s="146">
        <f t="shared" si="2302"/>
        <v>0</v>
      </c>
      <c r="DM1434" s="146">
        <f t="shared" si="2303"/>
        <v>0</v>
      </c>
      <c r="DN1434" s="65">
        <f t="shared" si="2311"/>
        <v>60</v>
      </c>
      <c r="DO1434" s="57">
        <f t="shared" si="2312"/>
        <v>60</v>
      </c>
      <c r="DP1434" s="57" t="str">
        <f t="shared" si="2229"/>
        <v/>
      </c>
      <c r="DQ1434" s="58" t="str">
        <f t="shared" si="2230"/>
        <v/>
      </c>
      <c r="DR1434" s="1">
        <f t="shared" si="2313"/>
        <v>1</v>
      </c>
      <c r="DS1434" s="168" t="e">
        <f>IF(AND(DR1434=#REF!,BL1434=#REF!),'Tiến độ'!D1434,"")</f>
        <v>#REF!</v>
      </c>
    </row>
    <row r="1435" spans="1:123" ht="11.25" customHeight="1">
      <c r="A1435" s="309" t="str">
        <f>IF(B1435="","",MAX($A$7:A1434)+1)</f>
        <v/>
      </c>
      <c r="B1435" s="312"/>
      <c r="C1435" s="101" t="s">
        <v>886</v>
      </c>
      <c r="D1435" s="102" t="s">
        <v>887</v>
      </c>
      <c r="E1435" s="103">
        <v>3</v>
      </c>
      <c r="F1435" s="104">
        <v>45</v>
      </c>
      <c r="G1435" s="105"/>
      <c r="H1435" s="106">
        <f t="shared" si="2314"/>
        <v>1</v>
      </c>
      <c r="I1435" s="107">
        <f t="shared" si="2315"/>
        <v>0</v>
      </c>
      <c r="J1435" s="28"/>
      <c r="K1435" s="108"/>
      <c r="L1435" s="109"/>
      <c r="M1435" s="109"/>
      <c r="N1435" s="110"/>
      <c r="O1435" s="108"/>
      <c r="P1435" s="109"/>
      <c r="Q1435" s="109">
        <v>3</v>
      </c>
      <c r="R1435" s="110">
        <v>3</v>
      </c>
      <c r="S1435" s="108">
        <v>3</v>
      </c>
      <c r="T1435" s="109">
        <v>3</v>
      </c>
      <c r="U1435" s="109">
        <v>3</v>
      </c>
      <c r="V1435" s="109">
        <v>3</v>
      </c>
      <c r="W1435" s="110">
        <v>3</v>
      </c>
      <c r="X1435" s="108">
        <v>3</v>
      </c>
      <c r="Y1435" s="109">
        <v>3</v>
      </c>
      <c r="Z1435" s="109">
        <v>3</v>
      </c>
      <c r="AA1435" s="110">
        <v>3</v>
      </c>
      <c r="AB1435" s="108">
        <v>3</v>
      </c>
      <c r="AC1435" s="109">
        <v>3</v>
      </c>
      <c r="AD1435" s="109">
        <v>3</v>
      </c>
      <c r="AE1435" s="110">
        <v>3</v>
      </c>
      <c r="AF1435" s="108" t="s">
        <v>163</v>
      </c>
      <c r="AG1435" s="109" t="s">
        <v>163</v>
      </c>
      <c r="AH1435" s="109" t="s">
        <v>163</v>
      </c>
      <c r="AI1435" s="362"/>
      <c r="AJ1435" s="363"/>
      <c r="AK1435" s="108" t="s">
        <v>163</v>
      </c>
      <c r="AL1435" s="109"/>
      <c r="AM1435" s="109"/>
      <c r="AN1435" s="110"/>
      <c r="AO1435" s="108"/>
      <c r="AP1435" s="109"/>
      <c r="AQ1435" s="109"/>
      <c r="AR1435" s="110"/>
      <c r="AS1435" s="111"/>
      <c r="AT1435" s="109"/>
      <c r="AU1435" s="109"/>
      <c r="AV1435" s="112"/>
      <c r="AW1435" s="108"/>
      <c r="AX1435" s="109"/>
      <c r="AY1435" s="109"/>
      <c r="AZ1435" s="109"/>
      <c r="BA1435" s="110"/>
      <c r="BB1435" s="111"/>
      <c r="BC1435" s="109"/>
      <c r="BD1435" s="109"/>
      <c r="BE1435" s="321"/>
      <c r="BF1435" s="322"/>
      <c r="BG1435" s="322"/>
      <c r="BH1435" s="322"/>
      <c r="BI1435" s="322"/>
      <c r="BJ1435" s="323"/>
      <c r="BK1435" s="48" t="s">
        <v>18</v>
      </c>
      <c r="BL1435" s="48" t="s">
        <v>48</v>
      </c>
      <c r="BN1435" s="146">
        <f t="shared" si="2304"/>
        <v>0</v>
      </c>
      <c r="BO1435" s="146">
        <f t="shared" si="2253"/>
        <v>0</v>
      </c>
      <c r="BP1435" s="146">
        <f t="shared" si="2254"/>
        <v>0</v>
      </c>
      <c r="BQ1435" s="146">
        <f t="shared" si="2255"/>
        <v>0</v>
      </c>
      <c r="BR1435" s="146">
        <f t="shared" si="2256"/>
        <v>0</v>
      </c>
      <c r="BS1435" s="146">
        <f t="shared" si="2257"/>
        <v>0</v>
      </c>
      <c r="BT1435" s="146">
        <f t="shared" si="2258"/>
        <v>3</v>
      </c>
      <c r="BU1435" s="146">
        <f t="shared" si="2259"/>
        <v>3</v>
      </c>
      <c r="BV1435" s="146">
        <f t="shared" si="2260"/>
        <v>3</v>
      </c>
      <c r="BW1435" s="146">
        <f t="shared" si="2261"/>
        <v>3</v>
      </c>
      <c r="BX1435" s="146">
        <f t="shared" si="2262"/>
        <v>3</v>
      </c>
      <c r="BY1435" s="146">
        <f t="shared" si="2263"/>
        <v>3</v>
      </c>
      <c r="BZ1435" s="146">
        <f t="shared" si="2264"/>
        <v>3</v>
      </c>
      <c r="CA1435" s="146">
        <f t="shared" si="2265"/>
        <v>3</v>
      </c>
      <c r="CB1435" s="146">
        <f t="shared" si="2266"/>
        <v>3</v>
      </c>
      <c r="CC1435" s="146">
        <f t="shared" si="2267"/>
        <v>3</v>
      </c>
      <c r="CD1435" s="146">
        <f t="shared" si="2268"/>
        <v>3</v>
      </c>
      <c r="CE1435" s="146">
        <f t="shared" si="2269"/>
        <v>3</v>
      </c>
      <c r="CF1435" s="146">
        <f t="shared" si="2270"/>
        <v>3</v>
      </c>
      <c r="CG1435" s="146">
        <f t="shared" si="2271"/>
        <v>3</v>
      </c>
      <c r="CH1435" s="146">
        <f t="shared" si="2272"/>
        <v>3</v>
      </c>
      <c r="CI1435" s="146">
        <f t="shared" si="2273"/>
        <v>0</v>
      </c>
      <c r="CJ1435" s="146">
        <f t="shared" si="2274"/>
        <v>0</v>
      </c>
      <c r="CK1435" s="146">
        <f t="shared" si="2275"/>
        <v>0</v>
      </c>
      <c r="CL1435" s="146">
        <f t="shared" si="2276"/>
        <v>0</v>
      </c>
      <c r="CM1435" s="146">
        <f t="shared" si="2277"/>
        <v>0</v>
      </c>
      <c r="CN1435" s="146">
        <f t="shared" si="2278"/>
        <v>0</v>
      </c>
      <c r="CO1435" s="146">
        <f t="shared" si="2279"/>
        <v>0</v>
      </c>
      <c r="CP1435" s="146">
        <f t="shared" si="2280"/>
        <v>0</v>
      </c>
      <c r="CQ1435" s="146">
        <f t="shared" si="2281"/>
        <v>0</v>
      </c>
      <c r="CR1435" s="146">
        <f t="shared" si="2282"/>
        <v>0</v>
      </c>
      <c r="CS1435" s="146">
        <f t="shared" si="2283"/>
        <v>0</v>
      </c>
      <c r="CT1435" s="146">
        <f t="shared" si="2284"/>
        <v>0</v>
      </c>
      <c r="CU1435" s="146">
        <f t="shared" si="2285"/>
        <v>0</v>
      </c>
      <c r="CV1435" s="146">
        <f t="shared" si="2286"/>
        <v>0</v>
      </c>
      <c r="CW1435" s="146">
        <f t="shared" si="2287"/>
        <v>0</v>
      </c>
      <c r="CX1435" s="146">
        <f t="shared" si="2288"/>
        <v>0</v>
      </c>
      <c r="CY1435" s="146">
        <f t="shared" si="2289"/>
        <v>0</v>
      </c>
      <c r="CZ1435" s="146">
        <f t="shared" si="2290"/>
        <v>0</v>
      </c>
      <c r="DA1435" s="146">
        <f t="shared" si="2291"/>
        <v>0</v>
      </c>
      <c r="DB1435" s="146">
        <f t="shared" si="2292"/>
        <v>0</v>
      </c>
      <c r="DC1435" s="146">
        <f t="shared" si="2293"/>
        <v>0</v>
      </c>
      <c r="DD1435" s="146">
        <f t="shared" si="2294"/>
        <v>0</v>
      </c>
      <c r="DE1435" s="146">
        <f t="shared" si="2295"/>
        <v>0</v>
      </c>
      <c r="DF1435" s="146">
        <f t="shared" si="2296"/>
        <v>0</v>
      </c>
      <c r="DG1435" s="146">
        <f t="shared" si="2297"/>
        <v>0</v>
      </c>
      <c r="DH1435" s="146">
        <f t="shared" si="2298"/>
        <v>0</v>
      </c>
      <c r="DI1435" s="146">
        <f t="shared" si="2299"/>
        <v>0</v>
      </c>
      <c r="DJ1435" s="146">
        <f t="shared" si="2300"/>
        <v>0</v>
      </c>
      <c r="DK1435" s="146">
        <f t="shared" si="2301"/>
        <v>0</v>
      </c>
      <c r="DL1435" s="146">
        <f t="shared" si="2302"/>
        <v>0</v>
      </c>
      <c r="DM1435" s="146">
        <f t="shared" si="2303"/>
        <v>0</v>
      </c>
      <c r="DN1435" s="65">
        <f t="shared" si="2311"/>
        <v>45</v>
      </c>
      <c r="DO1435" s="57">
        <f t="shared" si="2312"/>
        <v>45</v>
      </c>
      <c r="DP1435" s="57" t="str">
        <f t="shared" si="2229"/>
        <v/>
      </c>
      <c r="DQ1435" s="58" t="str">
        <f t="shared" si="2230"/>
        <v/>
      </c>
      <c r="DR1435" s="1">
        <f t="shared" si="2313"/>
        <v>1</v>
      </c>
      <c r="DS1435" s="168" t="e">
        <f>IF(AND(DR1435=#REF!,BL1435=#REF!),'Tiến độ'!D1435,"")</f>
        <v>#REF!</v>
      </c>
    </row>
    <row r="1436" spans="1:123" ht="11.25" customHeight="1">
      <c r="A1436" s="309"/>
      <c r="B1436" s="312"/>
      <c r="C1436" s="254" t="s">
        <v>11956</v>
      </c>
      <c r="D1436" s="102" t="s">
        <v>11958</v>
      </c>
      <c r="E1436" s="103">
        <v>3</v>
      </c>
      <c r="F1436" s="104">
        <v>45</v>
      </c>
      <c r="G1436" s="105"/>
      <c r="H1436" s="106"/>
      <c r="I1436" s="107"/>
      <c r="J1436" s="28"/>
      <c r="K1436" s="108"/>
      <c r="L1436" s="109"/>
      <c r="M1436" s="109"/>
      <c r="N1436" s="110"/>
      <c r="O1436" s="108"/>
      <c r="P1436" s="109"/>
      <c r="Q1436" s="109"/>
      <c r="R1436" s="110"/>
      <c r="S1436" s="108"/>
      <c r="T1436" s="109"/>
      <c r="U1436" s="109"/>
      <c r="V1436" s="109"/>
      <c r="W1436" s="110"/>
      <c r="X1436" s="108"/>
      <c r="Y1436" s="109"/>
      <c r="Z1436" s="109"/>
      <c r="AA1436" s="110"/>
      <c r="AB1436" s="108"/>
      <c r="AC1436" s="109"/>
      <c r="AD1436" s="109"/>
      <c r="AE1436" s="110"/>
      <c r="AF1436" s="108"/>
      <c r="AG1436" s="109"/>
      <c r="AH1436" s="109"/>
      <c r="AI1436" s="362"/>
      <c r="AJ1436" s="363"/>
      <c r="AK1436" s="108"/>
      <c r="AL1436" s="109">
        <v>3</v>
      </c>
      <c r="AM1436" s="109">
        <v>3</v>
      </c>
      <c r="AN1436" s="110">
        <v>3</v>
      </c>
      <c r="AO1436" s="108">
        <v>3</v>
      </c>
      <c r="AP1436" s="109">
        <v>3</v>
      </c>
      <c r="AQ1436" s="109">
        <v>3</v>
      </c>
      <c r="AR1436" s="110">
        <v>3</v>
      </c>
      <c r="AS1436" s="111">
        <v>3</v>
      </c>
      <c r="AT1436" s="109">
        <v>3</v>
      </c>
      <c r="AU1436" s="109">
        <v>3</v>
      </c>
      <c r="AV1436" s="112">
        <v>3</v>
      </c>
      <c r="AW1436" s="108">
        <v>3</v>
      </c>
      <c r="AX1436" s="109">
        <v>3</v>
      </c>
      <c r="AY1436" s="109">
        <v>3</v>
      </c>
      <c r="AZ1436" s="109">
        <v>3</v>
      </c>
      <c r="BA1436" s="110"/>
      <c r="BB1436" s="111"/>
      <c r="BC1436" s="109"/>
      <c r="BD1436" s="109"/>
      <c r="BE1436" s="321"/>
      <c r="BF1436" s="322"/>
      <c r="BG1436" s="322"/>
      <c r="BH1436" s="322"/>
      <c r="BI1436" s="322"/>
      <c r="BJ1436" s="323"/>
      <c r="BK1436" s="48"/>
      <c r="BL1436" s="48"/>
      <c r="BN1436" s="146">
        <f t="shared" si="2304"/>
        <v>0</v>
      </c>
      <c r="BO1436" s="146">
        <f t="shared" si="2253"/>
        <v>0</v>
      </c>
      <c r="BP1436" s="146">
        <f t="shared" si="2254"/>
        <v>0</v>
      </c>
      <c r="BQ1436" s="146">
        <f t="shared" si="2255"/>
        <v>0</v>
      </c>
      <c r="BR1436" s="146">
        <f t="shared" si="2256"/>
        <v>0</v>
      </c>
      <c r="BS1436" s="146">
        <f t="shared" si="2257"/>
        <v>0</v>
      </c>
      <c r="BT1436" s="146">
        <f t="shared" si="2258"/>
        <v>0</v>
      </c>
      <c r="BU1436" s="146">
        <f t="shared" si="2259"/>
        <v>0</v>
      </c>
      <c r="BV1436" s="146">
        <f t="shared" si="2260"/>
        <v>0</v>
      </c>
      <c r="BW1436" s="146">
        <f t="shared" si="2261"/>
        <v>0</v>
      </c>
      <c r="BX1436" s="146">
        <f t="shared" si="2262"/>
        <v>0</v>
      </c>
      <c r="BY1436" s="146">
        <f t="shared" si="2263"/>
        <v>0</v>
      </c>
      <c r="BZ1436" s="146">
        <f t="shared" si="2264"/>
        <v>0</v>
      </c>
      <c r="CA1436" s="146">
        <f t="shared" si="2265"/>
        <v>0</v>
      </c>
      <c r="CB1436" s="146">
        <f t="shared" si="2266"/>
        <v>0</v>
      </c>
      <c r="CC1436" s="146">
        <f t="shared" si="2267"/>
        <v>0</v>
      </c>
      <c r="CD1436" s="146">
        <f t="shared" si="2268"/>
        <v>0</v>
      </c>
      <c r="CE1436" s="146">
        <f t="shared" si="2269"/>
        <v>0</v>
      </c>
      <c r="CF1436" s="146">
        <f t="shared" si="2270"/>
        <v>0</v>
      </c>
      <c r="CG1436" s="146">
        <f t="shared" si="2271"/>
        <v>0</v>
      </c>
      <c r="CH1436" s="146">
        <f t="shared" si="2272"/>
        <v>0</v>
      </c>
      <c r="CI1436" s="146">
        <f t="shared" si="2273"/>
        <v>0</v>
      </c>
      <c r="CJ1436" s="146">
        <f t="shared" si="2274"/>
        <v>0</v>
      </c>
      <c r="CK1436" s="146">
        <f t="shared" si="2275"/>
        <v>0</v>
      </c>
      <c r="CL1436" s="146">
        <f t="shared" si="2276"/>
        <v>0</v>
      </c>
      <c r="CM1436" s="146">
        <f t="shared" si="2277"/>
        <v>0</v>
      </c>
      <c r="CN1436" s="146">
        <f t="shared" si="2278"/>
        <v>0</v>
      </c>
      <c r="CO1436" s="146">
        <f t="shared" si="2279"/>
        <v>0</v>
      </c>
      <c r="CP1436" s="146">
        <f t="shared" si="2280"/>
        <v>0</v>
      </c>
      <c r="CQ1436" s="146">
        <f t="shared" si="2281"/>
        <v>0</v>
      </c>
      <c r="CR1436" s="146">
        <f t="shared" si="2282"/>
        <v>0</v>
      </c>
      <c r="CS1436" s="146">
        <f t="shared" si="2283"/>
        <v>0</v>
      </c>
      <c r="CT1436" s="146">
        <f t="shared" si="2284"/>
        <v>0</v>
      </c>
      <c r="CU1436" s="146">
        <f t="shared" si="2285"/>
        <v>0</v>
      </c>
      <c r="CV1436" s="146">
        <f t="shared" si="2286"/>
        <v>0</v>
      </c>
      <c r="CW1436" s="146">
        <f t="shared" si="2287"/>
        <v>0</v>
      </c>
      <c r="CX1436" s="146">
        <f t="shared" si="2288"/>
        <v>0</v>
      </c>
      <c r="CY1436" s="146">
        <f t="shared" si="2289"/>
        <v>0</v>
      </c>
      <c r="CZ1436" s="146">
        <f t="shared" si="2290"/>
        <v>0</v>
      </c>
      <c r="DA1436" s="146">
        <f t="shared" si="2291"/>
        <v>0</v>
      </c>
      <c r="DB1436" s="146">
        <f t="shared" si="2292"/>
        <v>0</v>
      </c>
      <c r="DC1436" s="146">
        <f t="shared" si="2293"/>
        <v>0</v>
      </c>
      <c r="DD1436" s="146">
        <f t="shared" si="2294"/>
        <v>0</v>
      </c>
      <c r="DE1436" s="146">
        <f t="shared" si="2295"/>
        <v>0</v>
      </c>
      <c r="DF1436" s="146">
        <f t="shared" si="2296"/>
        <v>0</v>
      </c>
      <c r="DG1436" s="146">
        <f t="shared" si="2297"/>
        <v>0</v>
      </c>
      <c r="DH1436" s="146">
        <f t="shared" si="2298"/>
        <v>0</v>
      </c>
      <c r="DI1436" s="146">
        <f t="shared" si="2299"/>
        <v>0</v>
      </c>
      <c r="DJ1436" s="146">
        <f t="shared" si="2300"/>
        <v>0</v>
      </c>
      <c r="DK1436" s="146">
        <f t="shared" si="2301"/>
        <v>0</v>
      </c>
      <c r="DL1436" s="146">
        <f t="shared" si="2302"/>
        <v>0</v>
      </c>
      <c r="DM1436" s="146">
        <f t="shared" si="2303"/>
        <v>0</v>
      </c>
      <c r="DN1436" s="65"/>
      <c r="DO1436" s="57"/>
      <c r="DP1436" s="57"/>
      <c r="DQ1436" s="58"/>
      <c r="DS1436" s="168" t="e">
        <f>IF(AND(DR1436=#REF!,BL1436=#REF!),'Tiến độ'!D1436,"")</f>
        <v>#REF!</v>
      </c>
    </row>
    <row r="1437" spans="1:123" ht="11.25" customHeight="1">
      <c r="A1437" s="309"/>
      <c r="B1437" s="312"/>
      <c r="C1437" s="254" t="s">
        <v>11957</v>
      </c>
      <c r="D1437" s="102" t="s">
        <v>11959</v>
      </c>
      <c r="E1437" s="103">
        <v>2</v>
      </c>
      <c r="F1437" s="104">
        <v>30</v>
      </c>
      <c r="G1437" s="105"/>
      <c r="H1437" s="106"/>
      <c r="I1437" s="107"/>
      <c r="J1437" s="28"/>
      <c r="K1437" s="108"/>
      <c r="L1437" s="109"/>
      <c r="M1437" s="109"/>
      <c r="N1437" s="110"/>
      <c r="O1437" s="108"/>
      <c r="P1437" s="109"/>
      <c r="Q1437" s="109"/>
      <c r="R1437" s="110"/>
      <c r="S1437" s="108"/>
      <c r="T1437" s="109"/>
      <c r="U1437" s="109"/>
      <c r="V1437" s="109"/>
      <c r="W1437" s="110"/>
      <c r="X1437" s="108"/>
      <c r="Y1437" s="109"/>
      <c r="Z1437" s="109"/>
      <c r="AA1437" s="110"/>
      <c r="AB1437" s="108"/>
      <c r="AC1437" s="109"/>
      <c r="AD1437" s="109"/>
      <c r="AE1437" s="110"/>
      <c r="AF1437" s="108"/>
      <c r="AG1437" s="109"/>
      <c r="AH1437" s="109"/>
      <c r="AI1437" s="362"/>
      <c r="AJ1437" s="363"/>
      <c r="AK1437" s="108"/>
      <c r="AL1437" s="109">
        <v>2</v>
      </c>
      <c r="AM1437" s="109">
        <v>2</v>
      </c>
      <c r="AN1437" s="110">
        <v>2</v>
      </c>
      <c r="AO1437" s="108">
        <v>2</v>
      </c>
      <c r="AP1437" s="109">
        <v>2</v>
      </c>
      <c r="AQ1437" s="109">
        <v>2</v>
      </c>
      <c r="AR1437" s="110">
        <v>2</v>
      </c>
      <c r="AS1437" s="111">
        <v>2</v>
      </c>
      <c r="AT1437" s="109">
        <v>2</v>
      </c>
      <c r="AU1437" s="109">
        <v>2</v>
      </c>
      <c r="AV1437" s="112">
        <v>2</v>
      </c>
      <c r="AW1437" s="108">
        <v>2</v>
      </c>
      <c r="AX1437" s="109">
        <v>2</v>
      </c>
      <c r="AY1437" s="109">
        <v>2</v>
      </c>
      <c r="AZ1437" s="109">
        <v>2</v>
      </c>
      <c r="BA1437" s="110"/>
      <c r="BB1437" s="111"/>
      <c r="BC1437" s="109"/>
      <c r="BD1437" s="109"/>
      <c r="BE1437" s="321"/>
      <c r="BF1437" s="322"/>
      <c r="BG1437" s="322"/>
      <c r="BH1437" s="322"/>
      <c r="BI1437" s="322"/>
      <c r="BJ1437" s="323"/>
      <c r="BK1437" s="48"/>
      <c r="BL1437" s="48"/>
      <c r="BN1437" s="146">
        <f t="shared" si="2304"/>
        <v>0</v>
      </c>
      <c r="BO1437" s="146">
        <f t="shared" si="2253"/>
        <v>0</v>
      </c>
      <c r="BP1437" s="146">
        <f t="shared" si="2254"/>
        <v>0</v>
      </c>
      <c r="BQ1437" s="146">
        <f t="shared" si="2255"/>
        <v>0</v>
      </c>
      <c r="BR1437" s="146">
        <f t="shared" si="2256"/>
        <v>0</v>
      </c>
      <c r="BS1437" s="146">
        <f t="shared" si="2257"/>
        <v>0</v>
      </c>
      <c r="BT1437" s="146">
        <f t="shared" si="2258"/>
        <v>0</v>
      </c>
      <c r="BU1437" s="146">
        <f t="shared" si="2259"/>
        <v>0</v>
      </c>
      <c r="BV1437" s="146">
        <f t="shared" si="2260"/>
        <v>0</v>
      </c>
      <c r="BW1437" s="146">
        <f t="shared" si="2261"/>
        <v>0</v>
      </c>
      <c r="BX1437" s="146">
        <f t="shared" si="2262"/>
        <v>0</v>
      </c>
      <c r="BY1437" s="146">
        <f t="shared" si="2263"/>
        <v>0</v>
      </c>
      <c r="BZ1437" s="146">
        <f t="shared" si="2264"/>
        <v>0</v>
      </c>
      <c r="CA1437" s="146">
        <f t="shared" si="2265"/>
        <v>0</v>
      </c>
      <c r="CB1437" s="146">
        <f t="shared" si="2266"/>
        <v>0</v>
      </c>
      <c r="CC1437" s="146">
        <f t="shared" si="2267"/>
        <v>0</v>
      </c>
      <c r="CD1437" s="146">
        <f t="shared" si="2268"/>
        <v>0</v>
      </c>
      <c r="CE1437" s="146">
        <f t="shared" si="2269"/>
        <v>0</v>
      </c>
      <c r="CF1437" s="146">
        <f t="shared" si="2270"/>
        <v>0</v>
      </c>
      <c r="CG1437" s="146">
        <f t="shared" si="2271"/>
        <v>0</v>
      </c>
      <c r="CH1437" s="146">
        <f t="shared" si="2272"/>
        <v>0</v>
      </c>
      <c r="CI1437" s="146">
        <f t="shared" si="2273"/>
        <v>0</v>
      </c>
      <c r="CJ1437" s="146">
        <f t="shared" si="2274"/>
        <v>0</v>
      </c>
      <c r="CK1437" s="146">
        <f t="shared" si="2275"/>
        <v>0</v>
      </c>
      <c r="CL1437" s="146">
        <f t="shared" si="2276"/>
        <v>0</v>
      </c>
      <c r="CM1437" s="146">
        <f t="shared" si="2277"/>
        <v>0</v>
      </c>
      <c r="CN1437" s="146">
        <f t="shared" si="2278"/>
        <v>0</v>
      </c>
      <c r="CO1437" s="146">
        <f t="shared" si="2279"/>
        <v>0</v>
      </c>
      <c r="CP1437" s="146">
        <f t="shared" si="2280"/>
        <v>0</v>
      </c>
      <c r="CQ1437" s="146">
        <f t="shared" si="2281"/>
        <v>0</v>
      </c>
      <c r="CR1437" s="146">
        <f t="shared" si="2282"/>
        <v>0</v>
      </c>
      <c r="CS1437" s="146">
        <f t="shared" si="2283"/>
        <v>0</v>
      </c>
      <c r="CT1437" s="146">
        <f t="shared" si="2284"/>
        <v>0</v>
      </c>
      <c r="CU1437" s="146">
        <f t="shared" si="2285"/>
        <v>0</v>
      </c>
      <c r="CV1437" s="146">
        <f t="shared" si="2286"/>
        <v>0</v>
      </c>
      <c r="CW1437" s="146">
        <f t="shared" si="2287"/>
        <v>0</v>
      </c>
      <c r="CX1437" s="146">
        <f t="shared" si="2288"/>
        <v>0</v>
      </c>
      <c r="CY1437" s="146">
        <f t="shared" si="2289"/>
        <v>0</v>
      </c>
      <c r="CZ1437" s="146">
        <f t="shared" si="2290"/>
        <v>0</v>
      </c>
      <c r="DA1437" s="146">
        <f t="shared" si="2291"/>
        <v>0</v>
      </c>
      <c r="DB1437" s="146">
        <f t="shared" si="2292"/>
        <v>0</v>
      </c>
      <c r="DC1437" s="146">
        <f t="shared" si="2293"/>
        <v>0</v>
      </c>
      <c r="DD1437" s="146">
        <f t="shared" si="2294"/>
        <v>0</v>
      </c>
      <c r="DE1437" s="146">
        <f t="shared" si="2295"/>
        <v>0</v>
      </c>
      <c r="DF1437" s="146">
        <f t="shared" si="2296"/>
        <v>0</v>
      </c>
      <c r="DG1437" s="146">
        <f t="shared" si="2297"/>
        <v>0</v>
      </c>
      <c r="DH1437" s="146">
        <f t="shared" si="2298"/>
        <v>0</v>
      </c>
      <c r="DI1437" s="146">
        <f t="shared" si="2299"/>
        <v>0</v>
      </c>
      <c r="DJ1437" s="146">
        <f t="shared" si="2300"/>
        <v>0</v>
      </c>
      <c r="DK1437" s="146">
        <f t="shared" si="2301"/>
        <v>0</v>
      </c>
      <c r="DL1437" s="146">
        <f t="shared" si="2302"/>
        <v>0</v>
      </c>
      <c r="DM1437" s="146">
        <f t="shared" si="2303"/>
        <v>0</v>
      </c>
      <c r="DN1437" s="65"/>
      <c r="DO1437" s="57"/>
      <c r="DP1437" s="57"/>
      <c r="DQ1437" s="58"/>
      <c r="DS1437" s="168" t="e">
        <f>IF(AND(DR1437=#REF!,BL1437=#REF!),'Tiến độ'!D1437,"")</f>
        <v>#REF!</v>
      </c>
    </row>
    <row r="1438" spans="1:123" ht="11.25" customHeight="1">
      <c r="A1438" s="309"/>
      <c r="B1438" s="312"/>
      <c r="C1438" s="254" t="s">
        <v>11961</v>
      </c>
      <c r="D1438" s="102" t="s">
        <v>11960</v>
      </c>
      <c r="E1438" s="103">
        <v>3</v>
      </c>
      <c r="F1438" s="104">
        <v>15</v>
      </c>
      <c r="G1438" s="105">
        <v>60</v>
      </c>
      <c r="H1438" s="106"/>
      <c r="I1438" s="107"/>
      <c r="J1438" s="28"/>
      <c r="K1438" s="108"/>
      <c r="L1438" s="109"/>
      <c r="M1438" s="109"/>
      <c r="N1438" s="110"/>
      <c r="O1438" s="108"/>
      <c r="P1438" s="109"/>
      <c r="Q1438" s="109"/>
      <c r="R1438" s="110"/>
      <c r="S1438" s="108"/>
      <c r="T1438" s="109"/>
      <c r="U1438" s="109"/>
      <c r="V1438" s="109"/>
      <c r="W1438" s="110"/>
      <c r="X1438" s="108"/>
      <c r="Y1438" s="109"/>
      <c r="Z1438" s="109"/>
      <c r="AA1438" s="110"/>
      <c r="AB1438" s="108"/>
      <c r="AC1438" s="109"/>
      <c r="AD1438" s="109"/>
      <c r="AE1438" s="110"/>
      <c r="AF1438" s="108"/>
      <c r="AG1438" s="109"/>
      <c r="AH1438" s="109"/>
      <c r="AI1438" s="362"/>
      <c r="AJ1438" s="363"/>
      <c r="AK1438" s="108"/>
      <c r="AL1438" s="109">
        <v>5</v>
      </c>
      <c r="AM1438" s="109">
        <v>5</v>
      </c>
      <c r="AN1438" s="110">
        <v>5</v>
      </c>
      <c r="AO1438" s="108">
        <v>5</v>
      </c>
      <c r="AP1438" s="109">
        <v>5</v>
      </c>
      <c r="AQ1438" s="109">
        <v>5</v>
      </c>
      <c r="AR1438" s="110">
        <v>5</v>
      </c>
      <c r="AS1438" s="111">
        <v>5</v>
      </c>
      <c r="AT1438" s="109">
        <v>5</v>
      </c>
      <c r="AU1438" s="109">
        <v>5</v>
      </c>
      <c r="AV1438" s="112">
        <v>5</v>
      </c>
      <c r="AW1438" s="108">
        <v>5</v>
      </c>
      <c r="AX1438" s="109">
        <v>5</v>
      </c>
      <c r="AY1438" s="109">
        <v>5</v>
      </c>
      <c r="AZ1438" s="109">
        <v>5</v>
      </c>
      <c r="BA1438" s="110"/>
      <c r="BB1438" s="111"/>
      <c r="BC1438" s="109"/>
      <c r="BD1438" s="109"/>
      <c r="BE1438" s="321"/>
      <c r="BF1438" s="322"/>
      <c r="BG1438" s="322"/>
      <c r="BH1438" s="322"/>
      <c r="BI1438" s="322"/>
      <c r="BJ1438" s="323"/>
      <c r="BK1438" s="48"/>
      <c r="BL1438" s="48"/>
      <c r="BN1438" s="146">
        <f t="shared" si="2304"/>
        <v>0</v>
      </c>
      <c r="BO1438" s="146">
        <f t="shared" si="2253"/>
        <v>0</v>
      </c>
      <c r="BP1438" s="146">
        <f t="shared" si="2254"/>
        <v>0</v>
      </c>
      <c r="BQ1438" s="146">
        <f t="shared" si="2255"/>
        <v>0</v>
      </c>
      <c r="BR1438" s="146">
        <f t="shared" si="2256"/>
        <v>0</v>
      </c>
      <c r="BS1438" s="146">
        <f t="shared" si="2257"/>
        <v>0</v>
      </c>
      <c r="BT1438" s="146">
        <f t="shared" si="2258"/>
        <v>0</v>
      </c>
      <c r="BU1438" s="146">
        <f t="shared" si="2259"/>
        <v>0</v>
      </c>
      <c r="BV1438" s="146">
        <f t="shared" si="2260"/>
        <v>0</v>
      </c>
      <c r="BW1438" s="146">
        <f t="shared" si="2261"/>
        <v>0</v>
      </c>
      <c r="BX1438" s="146">
        <f t="shared" si="2262"/>
        <v>0</v>
      </c>
      <c r="BY1438" s="146">
        <f t="shared" si="2263"/>
        <v>0</v>
      </c>
      <c r="BZ1438" s="146">
        <f t="shared" si="2264"/>
        <v>0</v>
      </c>
      <c r="CA1438" s="146">
        <f t="shared" si="2265"/>
        <v>0</v>
      </c>
      <c r="CB1438" s="146">
        <f t="shared" si="2266"/>
        <v>0</v>
      </c>
      <c r="CC1438" s="146">
        <f t="shared" si="2267"/>
        <v>0</v>
      </c>
      <c r="CD1438" s="146">
        <f t="shared" si="2268"/>
        <v>0</v>
      </c>
      <c r="CE1438" s="146">
        <f t="shared" si="2269"/>
        <v>0</v>
      </c>
      <c r="CF1438" s="146">
        <f t="shared" si="2270"/>
        <v>0</v>
      </c>
      <c r="CG1438" s="146">
        <f t="shared" si="2271"/>
        <v>0</v>
      </c>
      <c r="CH1438" s="146">
        <f t="shared" si="2272"/>
        <v>0</v>
      </c>
      <c r="CI1438" s="146">
        <f t="shared" si="2273"/>
        <v>0</v>
      </c>
      <c r="CJ1438" s="146">
        <f t="shared" si="2274"/>
        <v>0</v>
      </c>
      <c r="CK1438" s="146">
        <f t="shared" si="2275"/>
        <v>0</v>
      </c>
      <c r="CL1438" s="146">
        <f t="shared" si="2276"/>
        <v>0</v>
      </c>
      <c r="CM1438" s="146">
        <f t="shared" si="2277"/>
        <v>0</v>
      </c>
      <c r="CN1438" s="146">
        <f t="shared" si="2278"/>
        <v>0</v>
      </c>
      <c r="CO1438" s="146">
        <f t="shared" si="2279"/>
        <v>0</v>
      </c>
      <c r="CP1438" s="146">
        <f t="shared" si="2280"/>
        <v>0</v>
      </c>
      <c r="CQ1438" s="146">
        <f t="shared" si="2281"/>
        <v>0</v>
      </c>
      <c r="CR1438" s="146">
        <f t="shared" si="2282"/>
        <v>0</v>
      </c>
      <c r="CS1438" s="146">
        <f t="shared" si="2283"/>
        <v>0</v>
      </c>
      <c r="CT1438" s="146">
        <f t="shared" si="2284"/>
        <v>0</v>
      </c>
      <c r="CU1438" s="146">
        <f t="shared" si="2285"/>
        <v>0</v>
      </c>
      <c r="CV1438" s="146">
        <f t="shared" si="2286"/>
        <v>0</v>
      </c>
      <c r="CW1438" s="146">
        <f t="shared" si="2287"/>
        <v>0</v>
      </c>
      <c r="CX1438" s="146">
        <f t="shared" si="2288"/>
        <v>0</v>
      </c>
      <c r="CY1438" s="146">
        <f t="shared" si="2289"/>
        <v>0</v>
      </c>
      <c r="CZ1438" s="146">
        <f t="shared" si="2290"/>
        <v>0</v>
      </c>
      <c r="DA1438" s="146">
        <f t="shared" si="2291"/>
        <v>0</v>
      </c>
      <c r="DB1438" s="146">
        <f t="shared" si="2292"/>
        <v>0</v>
      </c>
      <c r="DC1438" s="146">
        <f t="shared" si="2293"/>
        <v>0</v>
      </c>
      <c r="DD1438" s="146">
        <f t="shared" si="2294"/>
        <v>0</v>
      </c>
      <c r="DE1438" s="146">
        <f t="shared" si="2295"/>
        <v>0</v>
      </c>
      <c r="DF1438" s="146">
        <f t="shared" si="2296"/>
        <v>0</v>
      </c>
      <c r="DG1438" s="146">
        <f t="shared" si="2297"/>
        <v>0</v>
      </c>
      <c r="DH1438" s="146">
        <f t="shared" si="2298"/>
        <v>0</v>
      </c>
      <c r="DI1438" s="146">
        <f t="shared" si="2299"/>
        <v>0</v>
      </c>
      <c r="DJ1438" s="146">
        <f t="shared" si="2300"/>
        <v>0</v>
      </c>
      <c r="DK1438" s="146">
        <f t="shared" si="2301"/>
        <v>0</v>
      </c>
      <c r="DL1438" s="146">
        <f t="shared" si="2302"/>
        <v>0</v>
      </c>
      <c r="DM1438" s="146">
        <f t="shared" si="2303"/>
        <v>0</v>
      </c>
      <c r="DN1438" s="65"/>
      <c r="DO1438" s="57"/>
      <c r="DP1438" s="57"/>
      <c r="DQ1438" s="58"/>
      <c r="DS1438" s="168" t="e">
        <f>IF(AND(DR1438=#REF!,BL1438=#REF!),'Tiến độ'!D1438,"")</f>
        <v>#REF!</v>
      </c>
    </row>
    <row r="1439" spans="1:123" ht="11.25" customHeight="1">
      <c r="A1439" s="309"/>
      <c r="B1439" s="312"/>
      <c r="C1439" s="254" t="s">
        <v>11964</v>
      </c>
      <c r="D1439" s="102" t="s">
        <v>11962</v>
      </c>
      <c r="E1439" s="103">
        <v>2</v>
      </c>
      <c r="F1439" s="104"/>
      <c r="G1439" s="105">
        <v>60</v>
      </c>
      <c r="H1439" s="106"/>
      <c r="I1439" s="107"/>
      <c r="J1439" s="28"/>
      <c r="K1439" s="108"/>
      <c r="L1439" s="109"/>
      <c r="M1439" s="109"/>
      <c r="N1439" s="110"/>
      <c r="O1439" s="108"/>
      <c r="P1439" s="109"/>
      <c r="Q1439" s="109"/>
      <c r="R1439" s="110"/>
      <c r="S1439" s="108"/>
      <c r="T1439" s="109"/>
      <c r="U1439" s="109"/>
      <c r="V1439" s="109"/>
      <c r="W1439" s="110"/>
      <c r="X1439" s="108"/>
      <c r="Y1439" s="109"/>
      <c r="Z1439" s="109"/>
      <c r="AA1439" s="110"/>
      <c r="AB1439" s="108"/>
      <c r="AC1439" s="109"/>
      <c r="AD1439" s="109"/>
      <c r="AE1439" s="110"/>
      <c r="AF1439" s="108"/>
      <c r="AG1439" s="109"/>
      <c r="AH1439" s="109"/>
      <c r="AI1439" s="362"/>
      <c r="AJ1439" s="363"/>
      <c r="AK1439" s="108"/>
      <c r="AL1439" s="109">
        <v>4</v>
      </c>
      <c r="AM1439" s="109">
        <v>4</v>
      </c>
      <c r="AN1439" s="110">
        <v>4</v>
      </c>
      <c r="AO1439" s="108">
        <v>4</v>
      </c>
      <c r="AP1439" s="109">
        <v>4</v>
      </c>
      <c r="AQ1439" s="109">
        <v>4</v>
      </c>
      <c r="AR1439" s="110">
        <v>4</v>
      </c>
      <c r="AS1439" s="111">
        <v>4</v>
      </c>
      <c r="AT1439" s="109">
        <v>4</v>
      </c>
      <c r="AU1439" s="109">
        <v>4</v>
      </c>
      <c r="AV1439" s="112">
        <v>4</v>
      </c>
      <c r="AW1439" s="108">
        <v>4</v>
      </c>
      <c r="AX1439" s="109">
        <v>4</v>
      </c>
      <c r="AY1439" s="109">
        <v>4</v>
      </c>
      <c r="AZ1439" s="109">
        <v>4</v>
      </c>
      <c r="BA1439" s="110"/>
      <c r="BB1439" s="111"/>
      <c r="BC1439" s="109"/>
      <c r="BD1439" s="109"/>
      <c r="BE1439" s="321"/>
      <c r="BF1439" s="322"/>
      <c r="BG1439" s="322"/>
      <c r="BH1439" s="322"/>
      <c r="BI1439" s="322"/>
      <c r="BJ1439" s="323"/>
      <c r="BK1439" s="48"/>
      <c r="BL1439" s="48"/>
      <c r="BN1439" s="146">
        <f t="shared" si="2304"/>
        <v>0</v>
      </c>
      <c r="BO1439" s="146">
        <f t="shared" si="2253"/>
        <v>0</v>
      </c>
      <c r="BP1439" s="146">
        <f t="shared" si="2254"/>
        <v>0</v>
      </c>
      <c r="BQ1439" s="146">
        <f t="shared" si="2255"/>
        <v>0</v>
      </c>
      <c r="BR1439" s="146">
        <f t="shared" si="2256"/>
        <v>0</v>
      </c>
      <c r="BS1439" s="146">
        <f t="shared" si="2257"/>
        <v>0</v>
      </c>
      <c r="BT1439" s="146">
        <f t="shared" si="2258"/>
        <v>0</v>
      </c>
      <c r="BU1439" s="146">
        <f t="shared" si="2259"/>
        <v>0</v>
      </c>
      <c r="BV1439" s="146">
        <f t="shared" si="2260"/>
        <v>0</v>
      </c>
      <c r="BW1439" s="146">
        <f t="shared" si="2261"/>
        <v>0</v>
      </c>
      <c r="BX1439" s="146">
        <f t="shared" si="2262"/>
        <v>0</v>
      </c>
      <c r="BY1439" s="146">
        <f t="shared" si="2263"/>
        <v>0</v>
      </c>
      <c r="BZ1439" s="146">
        <f t="shared" si="2264"/>
        <v>0</v>
      </c>
      <c r="CA1439" s="146">
        <f t="shared" si="2265"/>
        <v>0</v>
      </c>
      <c r="CB1439" s="146">
        <f t="shared" si="2266"/>
        <v>0</v>
      </c>
      <c r="CC1439" s="146">
        <f t="shared" si="2267"/>
        <v>0</v>
      </c>
      <c r="CD1439" s="146">
        <f t="shared" si="2268"/>
        <v>0</v>
      </c>
      <c r="CE1439" s="146">
        <f t="shared" si="2269"/>
        <v>0</v>
      </c>
      <c r="CF1439" s="146">
        <f t="shared" si="2270"/>
        <v>0</v>
      </c>
      <c r="CG1439" s="146">
        <f t="shared" si="2271"/>
        <v>0</v>
      </c>
      <c r="CH1439" s="146">
        <f t="shared" si="2272"/>
        <v>0</v>
      </c>
      <c r="CI1439" s="146">
        <f t="shared" si="2273"/>
        <v>0</v>
      </c>
      <c r="CJ1439" s="146">
        <f t="shared" si="2274"/>
        <v>0</v>
      </c>
      <c r="CK1439" s="146">
        <f t="shared" si="2275"/>
        <v>0</v>
      </c>
      <c r="CL1439" s="146">
        <f t="shared" si="2276"/>
        <v>0</v>
      </c>
      <c r="CM1439" s="146">
        <f t="shared" si="2277"/>
        <v>0</v>
      </c>
      <c r="CN1439" s="146">
        <f t="shared" si="2278"/>
        <v>0</v>
      </c>
      <c r="CO1439" s="146">
        <f t="shared" si="2279"/>
        <v>0</v>
      </c>
      <c r="CP1439" s="146">
        <f t="shared" si="2280"/>
        <v>0</v>
      </c>
      <c r="CQ1439" s="146">
        <f t="shared" si="2281"/>
        <v>0</v>
      </c>
      <c r="CR1439" s="146">
        <f t="shared" si="2282"/>
        <v>0</v>
      </c>
      <c r="CS1439" s="146">
        <f t="shared" si="2283"/>
        <v>0</v>
      </c>
      <c r="CT1439" s="146">
        <f t="shared" si="2284"/>
        <v>0</v>
      </c>
      <c r="CU1439" s="146">
        <f t="shared" si="2285"/>
        <v>0</v>
      </c>
      <c r="CV1439" s="146">
        <f t="shared" si="2286"/>
        <v>0</v>
      </c>
      <c r="CW1439" s="146">
        <f t="shared" si="2287"/>
        <v>0</v>
      </c>
      <c r="CX1439" s="146">
        <f t="shared" si="2288"/>
        <v>0</v>
      </c>
      <c r="CY1439" s="146">
        <f t="shared" si="2289"/>
        <v>0</v>
      </c>
      <c r="CZ1439" s="146">
        <f t="shared" si="2290"/>
        <v>0</v>
      </c>
      <c r="DA1439" s="146">
        <f t="shared" si="2291"/>
        <v>0</v>
      </c>
      <c r="DB1439" s="146">
        <f t="shared" si="2292"/>
        <v>0</v>
      </c>
      <c r="DC1439" s="146">
        <f t="shared" si="2293"/>
        <v>0</v>
      </c>
      <c r="DD1439" s="146">
        <f t="shared" si="2294"/>
        <v>0</v>
      </c>
      <c r="DE1439" s="146">
        <f t="shared" si="2295"/>
        <v>0</v>
      </c>
      <c r="DF1439" s="146">
        <f t="shared" si="2296"/>
        <v>0</v>
      </c>
      <c r="DG1439" s="146">
        <f t="shared" si="2297"/>
        <v>0</v>
      </c>
      <c r="DH1439" s="146">
        <f t="shared" si="2298"/>
        <v>0</v>
      </c>
      <c r="DI1439" s="146">
        <f t="shared" si="2299"/>
        <v>0</v>
      </c>
      <c r="DJ1439" s="146">
        <f t="shared" si="2300"/>
        <v>0</v>
      </c>
      <c r="DK1439" s="146">
        <f t="shared" si="2301"/>
        <v>0</v>
      </c>
      <c r="DL1439" s="146">
        <f t="shared" si="2302"/>
        <v>0</v>
      </c>
      <c r="DM1439" s="146">
        <f t="shared" si="2303"/>
        <v>0</v>
      </c>
      <c r="DN1439" s="65"/>
      <c r="DO1439" s="57"/>
      <c r="DP1439" s="57"/>
      <c r="DQ1439" s="58"/>
      <c r="DS1439" s="168" t="e">
        <f>IF(AND(DR1439=#REF!,BL1439=#REF!),'Tiến độ'!D1439,"")</f>
        <v>#REF!</v>
      </c>
    </row>
    <row r="1440" spans="1:123" ht="11.25" customHeight="1">
      <c r="A1440" s="309"/>
      <c r="B1440" s="312"/>
      <c r="C1440" s="254" t="s">
        <v>11963</v>
      </c>
      <c r="D1440" s="102" t="s">
        <v>11965</v>
      </c>
      <c r="E1440" s="103">
        <v>2</v>
      </c>
      <c r="F1440" s="104"/>
      <c r="G1440" s="105">
        <v>60</v>
      </c>
      <c r="H1440" s="106"/>
      <c r="I1440" s="107"/>
      <c r="J1440" s="28"/>
      <c r="K1440" s="108"/>
      <c r="L1440" s="109"/>
      <c r="M1440" s="109"/>
      <c r="N1440" s="110"/>
      <c r="O1440" s="108"/>
      <c r="P1440" s="109"/>
      <c r="Q1440" s="109"/>
      <c r="R1440" s="110"/>
      <c r="S1440" s="108"/>
      <c r="T1440" s="109"/>
      <c r="U1440" s="109"/>
      <c r="V1440" s="109"/>
      <c r="W1440" s="110"/>
      <c r="X1440" s="108"/>
      <c r="Y1440" s="109"/>
      <c r="Z1440" s="109"/>
      <c r="AA1440" s="110"/>
      <c r="AB1440" s="108"/>
      <c r="AC1440" s="109"/>
      <c r="AD1440" s="109"/>
      <c r="AE1440" s="110"/>
      <c r="AF1440" s="108"/>
      <c r="AG1440" s="109"/>
      <c r="AH1440" s="109"/>
      <c r="AI1440" s="362"/>
      <c r="AJ1440" s="363"/>
      <c r="AK1440" s="108"/>
      <c r="AL1440" s="109">
        <v>4</v>
      </c>
      <c r="AM1440" s="109">
        <v>4</v>
      </c>
      <c r="AN1440" s="110">
        <v>4</v>
      </c>
      <c r="AO1440" s="108">
        <v>4</v>
      </c>
      <c r="AP1440" s="109">
        <v>4</v>
      </c>
      <c r="AQ1440" s="109">
        <v>4</v>
      </c>
      <c r="AR1440" s="110">
        <v>4</v>
      </c>
      <c r="AS1440" s="111">
        <v>4</v>
      </c>
      <c r="AT1440" s="109">
        <v>4</v>
      </c>
      <c r="AU1440" s="109">
        <v>4</v>
      </c>
      <c r="AV1440" s="112">
        <v>4</v>
      </c>
      <c r="AW1440" s="108">
        <v>4</v>
      </c>
      <c r="AX1440" s="109">
        <v>4</v>
      </c>
      <c r="AY1440" s="109">
        <v>4</v>
      </c>
      <c r="AZ1440" s="109">
        <v>4</v>
      </c>
      <c r="BA1440" s="110"/>
      <c r="BB1440" s="111"/>
      <c r="BC1440" s="109"/>
      <c r="BD1440" s="109"/>
      <c r="BE1440" s="321"/>
      <c r="BF1440" s="322"/>
      <c r="BG1440" s="322"/>
      <c r="BH1440" s="322"/>
      <c r="BI1440" s="322"/>
      <c r="BJ1440" s="323"/>
      <c r="BK1440" s="48"/>
      <c r="BL1440" s="48"/>
      <c r="BN1440" s="146">
        <f t="shared" si="2304"/>
        <v>0</v>
      </c>
      <c r="BO1440" s="146">
        <f t="shared" si="2253"/>
        <v>0</v>
      </c>
      <c r="BP1440" s="146">
        <f t="shared" si="2254"/>
        <v>0</v>
      </c>
      <c r="BQ1440" s="146">
        <f t="shared" si="2255"/>
        <v>0</v>
      </c>
      <c r="BR1440" s="146">
        <f t="shared" si="2256"/>
        <v>0</v>
      </c>
      <c r="BS1440" s="146">
        <f t="shared" si="2257"/>
        <v>0</v>
      </c>
      <c r="BT1440" s="146">
        <f t="shared" si="2258"/>
        <v>0</v>
      </c>
      <c r="BU1440" s="146">
        <f t="shared" si="2259"/>
        <v>0</v>
      </c>
      <c r="BV1440" s="146">
        <f t="shared" si="2260"/>
        <v>0</v>
      </c>
      <c r="BW1440" s="146">
        <f t="shared" si="2261"/>
        <v>0</v>
      </c>
      <c r="BX1440" s="146">
        <f t="shared" si="2262"/>
        <v>0</v>
      </c>
      <c r="BY1440" s="146">
        <f t="shared" si="2263"/>
        <v>0</v>
      </c>
      <c r="BZ1440" s="146">
        <f t="shared" si="2264"/>
        <v>0</v>
      </c>
      <c r="CA1440" s="146">
        <f t="shared" si="2265"/>
        <v>0</v>
      </c>
      <c r="CB1440" s="146">
        <f t="shared" si="2266"/>
        <v>0</v>
      </c>
      <c r="CC1440" s="146">
        <f t="shared" si="2267"/>
        <v>0</v>
      </c>
      <c r="CD1440" s="146">
        <f t="shared" si="2268"/>
        <v>0</v>
      </c>
      <c r="CE1440" s="146">
        <f t="shared" si="2269"/>
        <v>0</v>
      </c>
      <c r="CF1440" s="146">
        <f t="shared" si="2270"/>
        <v>0</v>
      </c>
      <c r="CG1440" s="146">
        <f t="shared" si="2271"/>
        <v>0</v>
      </c>
      <c r="CH1440" s="146">
        <f t="shared" si="2272"/>
        <v>0</v>
      </c>
      <c r="CI1440" s="146">
        <f t="shared" si="2273"/>
        <v>0</v>
      </c>
      <c r="CJ1440" s="146">
        <f t="shared" si="2274"/>
        <v>0</v>
      </c>
      <c r="CK1440" s="146">
        <f t="shared" si="2275"/>
        <v>0</v>
      </c>
      <c r="CL1440" s="146">
        <f t="shared" si="2276"/>
        <v>0</v>
      </c>
      <c r="CM1440" s="146">
        <f t="shared" si="2277"/>
        <v>0</v>
      </c>
      <c r="CN1440" s="146">
        <f t="shared" si="2278"/>
        <v>0</v>
      </c>
      <c r="CO1440" s="146">
        <f t="shared" si="2279"/>
        <v>0</v>
      </c>
      <c r="CP1440" s="146">
        <f t="shared" si="2280"/>
        <v>0</v>
      </c>
      <c r="CQ1440" s="146">
        <f t="shared" si="2281"/>
        <v>0</v>
      </c>
      <c r="CR1440" s="146">
        <f t="shared" si="2282"/>
        <v>0</v>
      </c>
      <c r="CS1440" s="146">
        <f t="shared" si="2283"/>
        <v>0</v>
      </c>
      <c r="CT1440" s="146">
        <f t="shared" si="2284"/>
        <v>0</v>
      </c>
      <c r="CU1440" s="146">
        <f t="shared" si="2285"/>
        <v>0</v>
      </c>
      <c r="CV1440" s="146">
        <f t="shared" si="2286"/>
        <v>0</v>
      </c>
      <c r="CW1440" s="146">
        <f t="shared" si="2287"/>
        <v>0</v>
      </c>
      <c r="CX1440" s="146">
        <f t="shared" si="2288"/>
        <v>0</v>
      </c>
      <c r="CY1440" s="146">
        <f t="shared" si="2289"/>
        <v>0</v>
      </c>
      <c r="CZ1440" s="146">
        <f t="shared" si="2290"/>
        <v>0</v>
      </c>
      <c r="DA1440" s="146">
        <f t="shared" si="2291"/>
        <v>0</v>
      </c>
      <c r="DB1440" s="146">
        <f t="shared" si="2292"/>
        <v>0</v>
      </c>
      <c r="DC1440" s="146">
        <f t="shared" si="2293"/>
        <v>0</v>
      </c>
      <c r="DD1440" s="146">
        <f t="shared" si="2294"/>
        <v>0</v>
      </c>
      <c r="DE1440" s="146">
        <f t="shared" si="2295"/>
        <v>0</v>
      </c>
      <c r="DF1440" s="146">
        <f t="shared" si="2296"/>
        <v>0</v>
      </c>
      <c r="DG1440" s="146">
        <f t="shared" si="2297"/>
        <v>0</v>
      </c>
      <c r="DH1440" s="146">
        <f t="shared" si="2298"/>
        <v>0</v>
      </c>
      <c r="DI1440" s="146">
        <f t="shared" si="2299"/>
        <v>0</v>
      </c>
      <c r="DJ1440" s="146">
        <f t="shared" si="2300"/>
        <v>0</v>
      </c>
      <c r="DK1440" s="146">
        <f t="shared" si="2301"/>
        <v>0</v>
      </c>
      <c r="DL1440" s="146">
        <f t="shared" si="2302"/>
        <v>0</v>
      </c>
      <c r="DM1440" s="146">
        <f t="shared" si="2303"/>
        <v>0</v>
      </c>
      <c r="DN1440" s="65"/>
      <c r="DO1440" s="57"/>
      <c r="DP1440" s="57"/>
      <c r="DQ1440" s="58"/>
      <c r="DS1440" s="168" t="e">
        <f>IF(AND(DR1440=#REF!,BL1440=#REF!),'Tiến độ'!D1440,"")</f>
        <v>#REF!</v>
      </c>
    </row>
    <row r="1441" spans="1:123" ht="11.25" customHeight="1">
      <c r="A1441" s="309"/>
      <c r="B1441" s="312"/>
      <c r="C1441" s="254" t="s">
        <v>1060</v>
      </c>
      <c r="D1441" s="102" t="s">
        <v>1061</v>
      </c>
      <c r="E1441" s="103">
        <v>2</v>
      </c>
      <c r="F1441" s="104">
        <v>30</v>
      </c>
      <c r="G1441" s="105"/>
      <c r="H1441" s="106">
        <f>H1435</f>
        <v>1</v>
      </c>
      <c r="I1441" s="107">
        <f>I1435</f>
        <v>0</v>
      </c>
      <c r="J1441" s="28"/>
      <c r="K1441" s="108"/>
      <c r="L1441" s="109"/>
      <c r="M1441" s="109"/>
      <c r="N1441" s="110"/>
      <c r="O1441" s="108"/>
      <c r="P1441" s="109"/>
      <c r="Q1441" s="109"/>
      <c r="R1441" s="110"/>
      <c r="S1441" s="108"/>
      <c r="T1441" s="109"/>
      <c r="U1441" s="109"/>
      <c r="V1441" s="109"/>
      <c r="W1441" s="110"/>
      <c r="X1441" s="108"/>
      <c r="Y1441" s="109"/>
      <c r="Z1441" s="109"/>
      <c r="AA1441" s="110"/>
      <c r="AB1441" s="108"/>
      <c r="AC1441" s="109"/>
      <c r="AD1441" s="109"/>
      <c r="AE1441" s="110"/>
      <c r="AF1441" s="108"/>
      <c r="AG1441" s="109"/>
      <c r="AH1441" s="109"/>
      <c r="AI1441" s="362"/>
      <c r="AJ1441" s="363"/>
      <c r="AK1441" s="108"/>
      <c r="AL1441" s="109">
        <v>2</v>
      </c>
      <c r="AM1441" s="109">
        <v>2</v>
      </c>
      <c r="AN1441" s="110">
        <v>2</v>
      </c>
      <c r="AO1441" s="108">
        <v>2</v>
      </c>
      <c r="AP1441" s="109">
        <v>2</v>
      </c>
      <c r="AQ1441" s="109">
        <v>2</v>
      </c>
      <c r="AR1441" s="110">
        <v>2</v>
      </c>
      <c r="AS1441" s="111">
        <v>2</v>
      </c>
      <c r="AT1441" s="109">
        <v>2</v>
      </c>
      <c r="AU1441" s="109">
        <v>2</v>
      </c>
      <c r="AV1441" s="112">
        <v>2</v>
      </c>
      <c r="AW1441" s="108">
        <v>2</v>
      </c>
      <c r="AX1441" s="109">
        <v>2</v>
      </c>
      <c r="AY1441" s="109">
        <v>2</v>
      </c>
      <c r="AZ1441" s="109">
        <v>2</v>
      </c>
      <c r="BA1441" s="110" t="s">
        <v>163</v>
      </c>
      <c r="BB1441" s="111" t="s">
        <v>163</v>
      </c>
      <c r="BC1441" s="109" t="s">
        <v>163</v>
      </c>
      <c r="BD1441" s="109" t="s">
        <v>163</v>
      </c>
      <c r="BE1441" s="321"/>
      <c r="BF1441" s="322"/>
      <c r="BG1441" s="322"/>
      <c r="BH1441" s="322"/>
      <c r="BI1441" s="322"/>
      <c r="BJ1441" s="323"/>
      <c r="BK1441" s="48" t="s">
        <v>1077</v>
      </c>
      <c r="BL1441" s="48" t="s">
        <v>32</v>
      </c>
      <c r="BN1441" s="146">
        <f t="shared" si="2304"/>
        <v>0</v>
      </c>
      <c r="BO1441" s="146">
        <f t="shared" si="2253"/>
        <v>0</v>
      </c>
      <c r="BP1441" s="146">
        <f t="shared" si="2254"/>
        <v>0</v>
      </c>
      <c r="BQ1441" s="146">
        <f t="shared" si="2255"/>
        <v>0</v>
      </c>
      <c r="BR1441" s="146">
        <f t="shared" si="2256"/>
        <v>0</v>
      </c>
      <c r="BS1441" s="146">
        <f t="shared" si="2257"/>
        <v>0</v>
      </c>
      <c r="BT1441" s="146">
        <f t="shared" si="2258"/>
        <v>0</v>
      </c>
      <c r="BU1441" s="146">
        <f t="shared" si="2259"/>
        <v>0</v>
      </c>
      <c r="BV1441" s="146">
        <f t="shared" si="2260"/>
        <v>0</v>
      </c>
      <c r="BW1441" s="146">
        <f t="shared" si="2261"/>
        <v>0</v>
      </c>
      <c r="BX1441" s="146">
        <f t="shared" si="2262"/>
        <v>0</v>
      </c>
      <c r="BY1441" s="146">
        <f t="shared" si="2263"/>
        <v>0</v>
      </c>
      <c r="BZ1441" s="146">
        <f t="shared" si="2264"/>
        <v>0</v>
      </c>
      <c r="CA1441" s="146">
        <f t="shared" si="2265"/>
        <v>0</v>
      </c>
      <c r="CB1441" s="146">
        <f t="shared" si="2266"/>
        <v>0</v>
      </c>
      <c r="CC1441" s="146">
        <f t="shared" si="2267"/>
        <v>0</v>
      </c>
      <c r="CD1441" s="146">
        <f t="shared" si="2268"/>
        <v>0</v>
      </c>
      <c r="CE1441" s="146">
        <f t="shared" si="2269"/>
        <v>0</v>
      </c>
      <c r="CF1441" s="146">
        <f t="shared" si="2270"/>
        <v>0</v>
      </c>
      <c r="CG1441" s="146">
        <f t="shared" si="2271"/>
        <v>0</v>
      </c>
      <c r="CH1441" s="146">
        <f t="shared" si="2272"/>
        <v>0</v>
      </c>
      <c r="CI1441" s="146">
        <f t="shared" si="2273"/>
        <v>0</v>
      </c>
      <c r="CJ1441" s="146">
        <f t="shared" si="2274"/>
        <v>0</v>
      </c>
      <c r="CK1441" s="146">
        <f t="shared" si="2275"/>
        <v>0</v>
      </c>
      <c r="CL1441" s="146">
        <f t="shared" si="2276"/>
        <v>0</v>
      </c>
      <c r="CM1441" s="146">
        <f t="shared" si="2277"/>
        <v>0</v>
      </c>
      <c r="CN1441" s="146">
        <f t="shared" si="2278"/>
        <v>0</v>
      </c>
      <c r="CO1441" s="146">
        <f t="shared" si="2279"/>
        <v>2</v>
      </c>
      <c r="CP1441" s="146">
        <f t="shared" si="2280"/>
        <v>2</v>
      </c>
      <c r="CQ1441" s="146">
        <f t="shared" si="2281"/>
        <v>2</v>
      </c>
      <c r="CR1441" s="146">
        <f t="shared" si="2282"/>
        <v>2</v>
      </c>
      <c r="CS1441" s="146">
        <f t="shared" si="2283"/>
        <v>2</v>
      </c>
      <c r="CT1441" s="146">
        <f t="shared" si="2284"/>
        <v>2</v>
      </c>
      <c r="CU1441" s="146">
        <f t="shared" si="2285"/>
        <v>2</v>
      </c>
      <c r="CV1441" s="146">
        <f t="shared" si="2286"/>
        <v>2</v>
      </c>
      <c r="CW1441" s="146">
        <f t="shared" si="2287"/>
        <v>2</v>
      </c>
      <c r="CX1441" s="146">
        <f t="shared" si="2288"/>
        <v>2</v>
      </c>
      <c r="CY1441" s="146">
        <f t="shared" si="2289"/>
        <v>2</v>
      </c>
      <c r="CZ1441" s="146">
        <f t="shared" si="2290"/>
        <v>2</v>
      </c>
      <c r="DA1441" s="146">
        <f t="shared" si="2291"/>
        <v>2</v>
      </c>
      <c r="DB1441" s="146">
        <f t="shared" si="2292"/>
        <v>2</v>
      </c>
      <c r="DC1441" s="146">
        <f t="shared" si="2293"/>
        <v>2</v>
      </c>
      <c r="DD1441" s="146">
        <f t="shared" si="2294"/>
        <v>0</v>
      </c>
      <c r="DE1441" s="146">
        <f t="shared" si="2295"/>
        <v>0</v>
      </c>
      <c r="DF1441" s="146">
        <f t="shared" si="2296"/>
        <v>0</v>
      </c>
      <c r="DG1441" s="146">
        <f t="shared" si="2297"/>
        <v>0</v>
      </c>
      <c r="DH1441" s="146">
        <f t="shared" si="2298"/>
        <v>0</v>
      </c>
      <c r="DI1441" s="146">
        <f t="shared" si="2299"/>
        <v>0</v>
      </c>
      <c r="DJ1441" s="146">
        <f t="shared" si="2300"/>
        <v>0</v>
      </c>
      <c r="DK1441" s="146">
        <f t="shared" si="2301"/>
        <v>0</v>
      </c>
      <c r="DL1441" s="146">
        <f t="shared" si="2302"/>
        <v>0</v>
      </c>
      <c r="DM1441" s="146">
        <f t="shared" si="2303"/>
        <v>0</v>
      </c>
      <c r="DN1441" s="65">
        <f t="shared" ref="DN1441:DN1442" si="2316">F1441*H1441</f>
        <v>30</v>
      </c>
      <c r="DO1441" s="57" t="str">
        <f t="shared" ref="DO1441:DO1442" si="2317">IF(COUNTA(K1441:AC1441)&gt;0,DN1441,"")</f>
        <v/>
      </c>
      <c r="DP1441" s="57" t="str">
        <f t="shared" ref="DP1441:DP1442" si="2318">IF(DO1441="",IF(COUNT(AD1441:AH1441,AK1441)&gt;0,DN1441,""),"")</f>
        <v/>
      </c>
      <c r="DQ1441" s="58">
        <f t="shared" ref="DQ1441:DQ1442" si="2319">IF(AND(DO1441="",DP1441=""),IF(COUNTA(AL1441:BD1441)&gt;0,DN1441,""),"")</f>
        <v>30</v>
      </c>
      <c r="DR1441" s="1">
        <f t="shared" ref="DR1441:DR1442" si="2320">IF(DQ1441="",1,2)</f>
        <v>2</v>
      </c>
      <c r="DS1441" s="168" t="e">
        <f>IF(AND(DR1441=#REF!,BL1441=#REF!),'Tiến độ'!D1441,"")</f>
        <v>#REF!</v>
      </c>
    </row>
    <row r="1442" spans="1:123" ht="11.25" customHeight="1">
      <c r="A1442" s="309"/>
      <c r="B1442" s="312"/>
      <c r="C1442" s="254" t="s">
        <v>16</v>
      </c>
      <c r="D1442" s="102" t="s">
        <v>242</v>
      </c>
      <c r="E1442" s="103">
        <v>2</v>
      </c>
      <c r="F1442" s="104">
        <v>39</v>
      </c>
      <c r="G1442" s="105"/>
      <c r="H1442" s="106">
        <f>H1441</f>
        <v>1</v>
      </c>
      <c r="I1442" s="107">
        <f>I1441</f>
        <v>0</v>
      </c>
      <c r="J1442" s="28"/>
      <c r="K1442" s="108"/>
      <c r="L1442" s="109"/>
      <c r="M1442" s="109"/>
      <c r="N1442" s="110"/>
      <c r="O1442" s="108"/>
      <c r="P1442" s="109"/>
      <c r="Q1442" s="109"/>
      <c r="R1442" s="110"/>
      <c r="S1442" s="108"/>
      <c r="T1442" s="109"/>
      <c r="U1442" s="109"/>
      <c r="V1442" s="109"/>
      <c r="W1442" s="110"/>
      <c r="X1442" s="108"/>
      <c r="Y1442" s="109"/>
      <c r="Z1442" s="109"/>
      <c r="AA1442" s="110"/>
      <c r="AB1442" s="108"/>
      <c r="AC1442" s="109"/>
      <c r="AD1442" s="109"/>
      <c r="AE1442" s="110"/>
      <c r="AF1442" s="108"/>
      <c r="AG1442" s="109"/>
      <c r="AH1442" s="109"/>
      <c r="AI1442" s="362"/>
      <c r="AJ1442" s="363"/>
      <c r="AK1442" s="108"/>
      <c r="AL1442" s="109">
        <v>3</v>
      </c>
      <c r="AM1442" s="109">
        <v>3</v>
      </c>
      <c r="AN1442" s="110">
        <v>3</v>
      </c>
      <c r="AO1442" s="108">
        <v>3</v>
      </c>
      <c r="AP1442" s="109">
        <v>3</v>
      </c>
      <c r="AQ1442" s="109">
        <v>3</v>
      </c>
      <c r="AR1442" s="110">
        <v>3</v>
      </c>
      <c r="AS1442" s="111">
        <v>3</v>
      </c>
      <c r="AT1442" s="109">
        <v>3</v>
      </c>
      <c r="AU1442" s="109">
        <v>3</v>
      </c>
      <c r="AV1442" s="112">
        <v>3</v>
      </c>
      <c r="AW1442" s="108">
        <v>3</v>
      </c>
      <c r="AX1442" s="109">
        <v>3</v>
      </c>
      <c r="AY1442" s="109"/>
      <c r="AZ1442" s="109"/>
      <c r="BA1442" s="110" t="s">
        <v>163</v>
      </c>
      <c r="BB1442" s="111" t="s">
        <v>163</v>
      </c>
      <c r="BC1442" s="109" t="s">
        <v>163</v>
      </c>
      <c r="BD1442" s="109" t="s">
        <v>163</v>
      </c>
      <c r="BE1442" s="321"/>
      <c r="BF1442" s="322"/>
      <c r="BG1442" s="322"/>
      <c r="BH1442" s="322"/>
      <c r="BI1442" s="322"/>
      <c r="BJ1442" s="323"/>
      <c r="BK1442" s="48" t="s">
        <v>1077</v>
      </c>
      <c r="BL1442" s="48" t="s">
        <v>16</v>
      </c>
      <c r="BN1442" s="146">
        <f t="shared" si="2304"/>
        <v>0</v>
      </c>
      <c r="BO1442" s="146">
        <f t="shared" si="2253"/>
        <v>0</v>
      </c>
      <c r="BP1442" s="146">
        <f t="shared" si="2254"/>
        <v>0</v>
      </c>
      <c r="BQ1442" s="146">
        <f t="shared" si="2255"/>
        <v>0</v>
      </c>
      <c r="BR1442" s="146">
        <f t="shared" si="2256"/>
        <v>0</v>
      </c>
      <c r="BS1442" s="146">
        <f t="shared" si="2257"/>
        <v>0</v>
      </c>
      <c r="BT1442" s="146">
        <f t="shared" si="2258"/>
        <v>0</v>
      </c>
      <c r="BU1442" s="146">
        <f t="shared" si="2259"/>
        <v>0</v>
      </c>
      <c r="BV1442" s="146">
        <f t="shared" si="2260"/>
        <v>0</v>
      </c>
      <c r="BW1442" s="146">
        <f t="shared" si="2261"/>
        <v>0</v>
      </c>
      <c r="BX1442" s="146">
        <f t="shared" si="2262"/>
        <v>0</v>
      </c>
      <c r="BY1442" s="146">
        <f t="shared" si="2263"/>
        <v>0</v>
      </c>
      <c r="BZ1442" s="146">
        <f t="shared" si="2264"/>
        <v>0</v>
      </c>
      <c r="CA1442" s="146">
        <f t="shared" si="2265"/>
        <v>0</v>
      </c>
      <c r="CB1442" s="146">
        <f t="shared" si="2266"/>
        <v>0</v>
      </c>
      <c r="CC1442" s="146">
        <f t="shared" si="2267"/>
        <v>0</v>
      </c>
      <c r="CD1442" s="146">
        <f t="shared" si="2268"/>
        <v>0</v>
      </c>
      <c r="CE1442" s="146">
        <f t="shared" si="2269"/>
        <v>0</v>
      </c>
      <c r="CF1442" s="146">
        <f t="shared" si="2270"/>
        <v>0</v>
      </c>
      <c r="CG1442" s="146">
        <f t="shared" si="2271"/>
        <v>0</v>
      </c>
      <c r="CH1442" s="146">
        <f t="shared" si="2272"/>
        <v>0</v>
      </c>
      <c r="CI1442" s="146">
        <f t="shared" si="2273"/>
        <v>0</v>
      </c>
      <c r="CJ1442" s="146">
        <f t="shared" si="2274"/>
        <v>0</v>
      </c>
      <c r="CK1442" s="146">
        <f t="shared" si="2275"/>
        <v>0</v>
      </c>
      <c r="CL1442" s="146">
        <f t="shared" si="2276"/>
        <v>0</v>
      </c>
      <c r="CM1442" s="146">
        <f t="shared" si="2277"/>
        <v>0</v>
      </c>
      <c r="CN1442" s="146">
        <f t="shared" si="2278"/>
        <v>0</v>
      </c>
      <c r="CO1442" s="146">
        <f t="shared" si="2279"/>
        <v>3</v>
      </c>
      <c r="CP1442" s="146">
        <f t="shared" si="2280"/>
        <v>3</v>
      </c>
      <c r="CQ1442" s="146">
        <f t="shared" si="2281"/>
        <v>3</v>
      </c>
      <c r="CR1442" s="146">
        <f t="shared" si="2282"/>
        <v>3</v>
      </c>
      <c r="CS1442" s="146">
        <f t="shared" si="2283"/>
        <v>3</v>
      </c>
      <c r="CT1442" s="146">
        <f t="shared" si="2284"/>
        <v>3</v>
      </c>
      <c r="CU1442" s="146">
        <f t="shared" si="2285"/>
        <v>3</v>
      </c>
      <c r="CV1442" s="146">
        <f t="shared" si="2286"/>
        <v>3</v>
      </c>
      <c r="CW1442" s="146">
        <f t="shared" si="2287"/>
        <v>3</v>
      </c>
      <c r="CX1442" s="146">
        <f t="shared" si="2288"/>
        <v>3</v>
      </c>
      <c r="CY1442" s="146">
        <f t="shared" si="2289"/>
        <v>3</v>
      </c>
      <c r="CZ1442" s="146">
        <f t="shared" si="2290"/>
        <v>3</v>
      </c>
      <c r="DA1442" s="146">
        <f t="shared" si="2291"/>
        <v>3</v>
      </c>
      <c r="DB1442" s="146">
        <f t="shared" si="2292"/>
        <v>0</v>
      </c>
      <c r="DC1442" s="146">
        <f t="shared" si="2293"/>
        <v>0</v>
      </c>
      <c r="DD1442" s="146">
        <f t="shared" si="2294"/>
        <v>0</v>
      </c>
      <c r="DE1442" s="146">
        <f t="shared" si="2295"/>
        <v>0</v>
      </c>
      <c r="DF1442" s="146">
        <f t="shared" si="2296"/>
        <v>0</v>
      </c>
      <c r="DG1442" s="146">
        <f t="shared" si="2297"/>
        <v>0</v>
      </c>
      <c r="DH1442" s="146">
        <f t="shared" si="2298"/>
        <v>0</v>
      </c>
      <c r="DI1442" s="146">
        <f t="shared" si="2299"/>
        <v>0</v>
      </c>
      <c r="DJ1442" s="146">
        <f t="shared" si="2300"/>
        <v>0</v>
      </c>
      <c r="DK1442" s="146">
        <f t="shared" si="2301"/>
        <v>0</v>
      </c>
      <c r="DL1442" s="146">
        <f t="shared" si="2302"/>
        <v>0</v>
      </c>
      <c r="DM1442" s="146">
        <f t="shared" si="2303"/>
        <v>0</v>
      </c>
      <c r="DN1442" s="65">
        <f t="shared" si="2316"/>
        <v>39</v>
      </c>
      <c r="DO1442" s="57" t="str">
        <f t="shared" si="2317"/>
        <v/>
      </c>
      <c r="DP1442" s="57" t="str">
        <f t="shared" si="2318"/>
        <v/>
      </c>
      <c r="DQ1442" s="58">
        <f t="shared" si="2319"/>
        <v>39</v>
      </c>
      <c r="DR1442" s="1">
        <f t="shared" si="2320"/>
        <v>2</v>
      </c>
      <c r="DS1442" s="168" t="e">
        <f>IF(AND(DR1442=#REF!,BL1442=#REF!),'Tiến độ'!D1442,"")</f>
        <v>#REF!</v>
      </c>
    </row>
    <row r="1443" spans="1:123" ht="11.25" customHeight="1">
      <c r="A1443" s="309" t="str">
        <f>IF(B1443="","",MAX($A$7:A1435)+1)</f>
        <v/>
      </c>
      <c r="B1443" s="312"/>
      <c r="C1443" s="254" t="s">
        <v>426</v>
      </c>
      <c r="D1443" s="102" t="s">
        <v>213</v>
      </c>
      <c r="E1443" s="103">
        <v>3</v>
      </c>
      <c r="F1443" s="104">
        <v>60</v>
      </c>
      <c r="G1443" s="105"/>
      <c r="H1443" s="106">
        <f t="shared" ref="H1443:H1445" si="2321">H1442</f>
        <v>1</v>
      </c>
      <c r="I1443" s="107">
        <f t="shared" ref="I1443:I1445" si="2322">I1442</f>
        <v>0</v>
      </c>
      <c r="J1443" s="28"/>
      <c r="K1443" s="108"/>
      <c r="L1443" s="109"/>
      <c r="M1443" s="109"/>
      <c r="N1443" s="110"/>
      <c r="O1443" s="108"/>
      <c r="P1443" s="109"/>
      <c r="Q1443" s="109"/>
      <c r="R1443" s="110"/>
      <c r="S1443" s="108"/>
      <c r="T1443" s="109"/>
      <c r="U1443" s="109"/>
      <c r="V1443" s="109"/>
      <c r="W1443" s="110"/>
      <c r="X1443" s="108"/>
      <c r="Y1443" s="109"/>
      <c r="Z1443" s="109"/>
      <c r="AA1443" s="110"/>
      <c r="AB1443" s="108"/>
      <c r="AC1443" s="109"/>
      <c r="AD1443" s="109"/>
      <c r="AE1443" s="110"/>
      <c r="AF1443" s="108"/>
      <c r="AG1443" s="109"/>
      <c r="AH1443" s="109"/>
      <c r="AI1443" s="362"/>
      <c r="AJ1443" s="363"/>
      <c r="AK1443" s="108"/>
      <c r="AL1443" s="87">
        <v>4</v>
      </c>
      <c r="AM1443" s="87">
        <v>4</v>
      </c>
      <c r="AN1443" s="88">
        <v>4</v>
      </c>
      <c r="AO1443" s="86">
        <v>4</v>
      </c>
      <c r="AP1443" s="87">
        <v>4</v>
      </c>
      <c r="AQ1443" s="87">
        <v>4</v>
      </c>
      <c r="AR1443" s="88">
        <v>4</v>
      </c>
      <c r="AS1443" s="89">
        <v>4</v>
      </c>
      <c r="AT1443" s="87">
        <v>4</v>
      </c>
      <c r="AU1443" s="87">
        <v>4</v>
      </c>
      <c r="AV1443" s="90">
        <v>4</v>
      </c>
      <c r="AW1443" s="86">
        <v>4</v>
      </c>
      <c r="AX1443" s="87">
        <v>4</v>
      </c>
      <c r="AY1443" s="87">
        <v>4</v>
      </c>
      <c r="AZ1443" s="87">
        <v>4</v>
      </c>
      <c r="BA1443" s="110" t="s">
        <v>163</v>
      </c>
      <c r="BB1443" s="111" t="s">
        <v>163</v>
      </c>
      <c r="BC1443" s="109" t="s">
        <v>163</v>
      </c>
      <c r="BD1443" s="109" t="s">
        <v>163</v>
      </c>
      <c r="BE1443" s="321"/>
      <c r="BF1443" s="322"/>
      <c r="BG1443" s="322"/>
      <c r="BH1443" s="322"/>
      <c r="BI1443" s="322"/>
      <c r="BJ1443" s="323"/>
      <c r="BK1443" s="48" t="s">
        <v>1077</v>
      </c>
      <c r="BL1443" s="48" t="s">
        <v>57</v>
      </c>
      <c r="BN1443" s="146">
        <f t="shared" si="2304"/>
        <v>0</v>
      </c>
      <c r="BO1443" s="146">
        <f t="shared" si="2253"/>
        <v>0</v>
      </c>
      <c r="BP1443" s="146">
        <f t="shared" si="2254"/>
        <v>0</v>
      </c>
      <c r="BQ1443" s="146">
        <f t="shared" si="2255"/>
        <v>0</v>
      </c>
      <c r="BR1443" s="146">
        <f t="shared" si="2256"/>
        <v>0</v>
      </c>
      <c r="BS1443" s="146">
        <f t="shared" si="2257"/>
        <v>0</v>
      </c>
      <c r="BT1443" s="146">
        <f t="shared" si="2258"/>
        <v>0</v>
      </c>
      <c r="BU1443" s="146">
        <f t="shared" si="2259"/>
        <v>0</v>
      </c>
      <c r="BV1443" s="146">
        <f t="shared" si="2260"/>
        <v>0</v>
      </c>
      <c r="BW1443" s="146">
        <f t="shared" si="2261"/>
        <v>0</v>
      </c>
      <c r="BX1443" s="146">
        <f t="shared" si="2262"/>
        <v>0</v>
      </c>
      <c r="BY1443" s="146">
        <f t="shared" si="2263"/>
        <v>0</v>
      </c>
      <c r="BZ1443" s="146">
        <f t="shared" si="2264"/>
        <v>0</v>
      </c>
      <c r="CA1443" s="146">
        <f t="shared" si="2265"/>
        <v>0</v>
      </c>
      <c r="CB1443" s="146">
        <f t="shared" si="2266"/>
        <v>0</v>
      </c>
      <c r="CC1443" s="146">
        <f t="shared" si="2267"/>
        <v>0</v>
      </c>
      <c r="CD1443" s="146">
        <f t="shared" si="2268"/>
        <v>0</v>
      </c>
      <c r="CE1443" s="146">
        <f t="shared" si="2269"/>
        <v>0</v>
      </c>
      <c r="CF1443" s="146">
        <f t="shared" si="2270"/>
        <v>0</v>
      </c>
      <c r="CG1443" s="146">
        <f t="shared" si="2271"/>
        <v>0</v>
      </c>
      <c r="CH1443" s="146">
        <f t="shared" si="2272"/>
        <v>0</v>
      </c>
      <c r="CI1443" s="146">
        <f t="shared" si="2273"/>
        <v>0</v>
      </c>
      <c r="CJ1443" s="146">
        <f t="shared" si="2274"/>
        <v>0</v>
      </c>
      <c r="CK1443" s="146">
        <f t="shared" si="2275"/>
        <v>0</v>
      </c>
      <c r="CL1443" s="146">
        <f t="shared" si="2276"/>
        <v>0</v>
      </c>
      <c r="CM1443" s="146">
        <f t="shared" si="2277"/>
        <v>0</v>
      </c>
      <c r="CN1443" s="146">
        <f t="shared" si="2278"/>
        <v>0</v>
      </c>
      <c r="CO1443" s="146">
        <f t="shared" si="2279"/>
        <v>4</v>
      </c>
      <c r="CP1443" s="146">
        <f t="shared" si="2280"/>
        <v>4</v>
      </c>
      <c r="CQ1443" s="146">
        <f t="shared" si="2281"/>
        <v>4</v>
      </c>
      <c r="CR1443" s="146">
        <f t="shared" si="2282"/>
        <v>4</v>
      </c>
      <c r="CS1443" s="146">
        <f t="shared" si="2283"/>
        <v>4</v>
      </c>
      <c r="CT1443" s="146">
        <f t="shared" si="2284"/>
        <v>4</v>
      </c>
      <c r="CU1443" s="146">
        <f t="shared" si="2285"/>
        <v>4</v>
      </c>
      <c r="CV1443" s="146">
        <f t="shared" si="2286"/>
        <v>4</v>
      </c>
      <c r="CW1443" s="146">
        <f t="shared" si="2287"/>
        <v>4</v>
      </c>
      <c r="CX1443" s="146">
        <f t="shared" si="2288"/>
        <v>4</v>
      </c>
      <c r="CY1443" s="146">
        <f t="shared" si="2289"/>
        <v>4</v>
      </c>
      <c r="CZ1443" s="146">
        <f t="shared" si="2290"/>
        <v>4</v>
      </c>
      <c r="DA1443" s="146">
        <f t="shared" si="2291"/>
        <v>4</v>
      </c>
      <c r="DB1443" s="146">
        <f t="shared" si="2292"/>
        <v>4</v>
      </c>
      <c r="DC1443" s="146">
        <f t="shared" si="2293"/>
        <v>4</v>
      </c>
      <c r="DD1443" s="146">
        <f t="shared" si="2294"/>
        <v>0</v>
      </c>
      <c r="DE1443" s="146">
        <f t="shared" si="2295"/>
        <v>0</v>
      </c>
      <c r="DF1443" s="146">
        <f t="shared" si="2296"/>
        <v>0</v>
      </c>
      <c r="DG1443" s="146">
        <f t="shared" si="2297"/>
        <v>0</v>
      </c>
      <c r="DH1443" s="146">
        <f t="shared" si="2298"/>
        <v>0</v>
      </c>
      <c r="DI1443" s="146">
        <f t="shared" si="2299"/>
        <v>0</v>
      </c>
      <c r="DJ1443" s="146">
        <f t="shared" si="2300"/>
        <v>0</v>
      </c>
      <c r="DK1443" s="146">
        <f t="shared" si="2301"/>
        <v>0</v>
      </c>
      <c r="DL1443" s="146">
        <f t="shared" si="2302"/>
        <v>0</v>
      </c>
      <c r="DM1443" s="146">
        <f t="shared" si="2303"/>
        <v>0</v>
      </c>
      <c r="DN1443" s="65">
        <f t="shared" si="2311"/>
        <v>60</v>
      </c>
      <c r="DO1443" s="57" t="str">
        <f t="shared" si="2312"/>
        <v/>
      </c>
      <c r="DP1443" s="57" t="str">
        <f t="shared" si="2229"/>
        <v/>
      </c>
      <c r="DQ1443" s="58">
        <f t="shared" si="2230"/>
        <v>60</v>
      </c>
      <c r="DR1443" s="1">
        <f t="shared" si="2313"/>
        <v>2</v>
      </c>
      <c r="DS1443" s="168" t="e">
        <f>IF(AND(DR1443=#REF!,BL1443=#REF!),'Tiến độ'!D1443,"")</f>
        <v>#REF!</v>
      </c>
    </row>
    <row r="1444" spans="1:123" ht="11.25" customHeight="1">
      <c r="A1444" s="309" t="str">
        <f>IF(B1444="","",MAX($A$7:A1443)+1)</f>
        <v/>
      </c>
      <c r="B1444" s="312"/>
      <c r="C1444" s="254" t="s">
        <v>1019</v>
      </c>
      <c r="D1444" s="102" t="s">
        <v>1050</v>
      </c>
      <c r="E1444" s="103">
        <v>2</v>
      </c>
      <c r="F1444" s="104">
        <v>30</v>
      </c>
      <c r="G1444" s="105"/>
      <c r="H1444" s="106">
        <f t="shared" si="2321"/>
        <v>1</v>
      </c>
      <c r="I1444" s="107">
        <f t="shared" si="2322"/>
        <v>0</v>
      </c>
      <c r="J1444" s="28"/>
      <c r="K1444" s="108"/>
      <c r="L1444" s="109"/>
      <c r="M1444" s="109"/>
      <c r="N1444" s="110"/>
      <c r="O1444" s="108"/>
      <c r="P1444" s="109"/>
      <c r="Q1444" s="109"/>
      <c r="R1444" s="110"/>
      <c r="S1444" s="108"/>
      <c r="T1444" s="109"/>
      <c r="U1444" s="109"/>
      <c r="V1444" s="109"/>
      <c r="W1444" s="110"/>
      <c r="X1444" s="108"/>
      <c r="Y1444" s="109"/>
      <c r="Z1444" s="109"/>
      <c r="AA1444" s="110"/>
      <c r="AB1444" s="108"/>
      <c r="AC1444" s="109"/>
      <c r="AD1444" s="109"/>
      <c r="AE1444" s="110"/>
      <c r="AF1444" s="108"/>
      <c r="AG1444" s="109"/>
      <c r="AH1444" s="109"/>
      <c r="AI1444" s="362"/>
      <c r="AJ1444" s="363"/>
      <c r="AK1444" s="108"/>
      <c r="AL1444" s="109">
        <v>2</v>
      </c>
      <c r="AM1444" s="109">
        <v>2</v>
      </c>
      <c r="AN1444" s="110">
        <v>2</v>
      </c>
      <c r="AO1444" s="108">
        <v>2</v>
      </c>
      <c r="AP1444" s="109">
        <v>2</v>
      </c>
      <c r="AQ1444" s="109">
        <v>2</v>
      </c>
      <c r="AR1444" s="110">
        <v>2</v>
      </c>
      <c r="AS1444" s="111">
        <v>2</v>
      </c>
      <c r="AT1444" s="109">
        <v>2</v>
      </c>
      <c r="AU1444" s="109">
        <v>2</v>
      </c>
      <c r="AV1444" s="112">
        <v>2</v>
      </c>
      <c r="AW1444" s="108">
        <v>2</v>
      </c>
      <c r="AX1444" s="109">
        <v>2</v>
      </c>
      <c r="AY1444" s="109">
        <v>2</v>
      </c>
      <c r="AZ1444" s="109">
        <v>2</v>
      </c>
      <c r="BA1444" s="110" t="s">
        <v>163</v>
      </c>
      <c r="BB1444" s="111" t="s">
        <v>163</v>
      </c>
      <c r="BC1444" s="109" t="s">
        <v>163</v>
      </c>
      <c r="BD1444" s="109" t="s">
        <v>163</v>
      </c>
      <c r="BE1444" s="321"/>
      <c r="BF1444" s="322"/>
      <c r="BG1444" s="322"/>
      <c r="BH1444" s="322"/>
      <c r="BI1444" s="322"/>
      <c r="BJ1444" s="323"/>
      <c r="BK1444" s="48" t="s">
        <v>1077</v>
      </c>
      <c r="BL1444" s="48" t="s">
        <v>29</v>
      </c>
      <c r="BN1444" s="146">
        <f t="shared" si="2304"/>
        <v>0</v>
      </c>
      <c r="BO1444" s="146">
        <f t="shared" si="2253"/>
        <v>0</v>
      </c>
      <c r="BP1444" s="146">
        <f t="shared" si="2254"/>
        <v>0</v>
      </c>
      <c r="BQ1444" s="146">
        <f t="shared" si="2255"/>
        <v>0</v>
      </c>
      <c r="BR1444" s="146">
        <f t="shared" si="2256"/>
        <v>0</v>
      </c>
      <c r="BS1444" s="146">
        <f t="shared" si="2257"/>
        <v>0</v>
      </c>
      <c r="BT1444" s="146">
        <f t="shared" si="2258"/>
        <v>0</v>
      </c>
      <c r="BU1444" s="146">
        <f t="shared" si="2259"/>
        <v>0</v>
      </c>
      <c r="BV1444" s="146">
        <f t="shared" si="2260"/>
        <v>0</v>
      </c>
      <c r="BW1444" s="146">
        <f t="shared" si="2261"/>
        <v>0</v>
      </c>
      <c r="BX1444" s="146">
        <f t="shared" si="2262"/>
        <v>0</v>
      </c>
      <c r="BY1444" s="146">
        <f t="shared" si="2263"/>
        <v>0</v>
      </c>
      <c r="BZ1444" s="146">
        <f t="shared" si="2264"/>
        <v>0</v>
      </c>
      <c r="CA1444" s="146">
        <f t="shared" si="2265"/>
        <v>0</v>
      </c>
      <c r="CB1444" s="146">
        <f t="shared" si="2266"/>
        <v>0</v>
      </c>
      <c r="CC1444" s="146">
        <f t="shared" si="2267"/>
        <v>0</v>
      </c>
      <c r="CD1444" s="146">
        <f t="shared" si="2268"/>
        <v>0</v>
      </c>
      <c r="CE1444" s="146">
        <f t="shared" si="2269"/>
        <v>0</v>
      </c>
      <c r="CF1444" s="146">
        <f t="shared" si="2270"/>
        <v>0</v>
      </c>
      <c r="CG1444" s="146">
        <f t="shared" si="2271"/>
        <v>0</v>
      </c>
      <c r="CH1444" s="146">
        <f t="shared" si="2272"/>
        <v>0</v>
      </c>
      <c r="CI1444" s="146">
        <f t="shared" si="2273"/>
        <v>0</v>
      </c>
      <c r="CJ1444" s="146">
        <f t="shared" si="2274"/>
        <v>0</v>
      </c>
      <c r="CK1444" s="146">
        <f t="shared" si="2275"/>
        <v>0</v>
      </c>
      <c r="CL1444" s="146">
        <f t="shared" si="2276"/>
        <v>0</v>
      </c>
      <c r="CM1444" s="146">
        <f t="shared" si="2277"/>
        <v>0</v>
      </c>
      <c r="CN1444" s="146">
        <f t="shared" si="2278"/>
        <v>0</v>
      </c>
      <c r="CO1444" s="146">
        <f t="shared" si="2279"/>
        <v>2</v>
      </c>
      <c r="CP1444" s="146">
        <f t="shared" si="2280"/>
        <v>2</v>
      </c>
      <c r="CQ1444" s="146">
        <f t="shared" si="2281"/>
        <v>2</v>
      </c>
      <c r="CR1444" s="146">
        <f t="shared" si="2282"/>
        <v>2</v>
      </c>
      <c r="CS1444" s="146">
        <f t="shared" si="2283"/>
        <v>2</v>
      </c>
      <c r="CT1444" s="146">
        <f t="shared" si="2284"/>
        <v>2</v>
      </c>
      <c r="CU1444" s="146">
        <f t="shared" si="2285"/>
        <v>2</v>
      </c>
      <c r="CV1444" s="146">
        <f t="shared" si="2286"/>
        <v>2</v>
      </c>
      <c r="CW1444" s="146">
        <f t="shared" si="2287"/>
        <v>2</v>
      </c>
      <c r="CX1444" s="146">
        <f t="shared" si="2288"/>
        <v>2</v>
      </c>
      <c r="CY1444" s="146">
        <f t="shared" si="2289"/>
        <v>2</v>
      </c>
      <c r="CZ1444" s="146">
        <f t="shared" si="2290"/>
        <v>2</v>
      </c>
      <c r="DA1444" s="146">
        <f t="shared" si="2291"/>
        <v>2</v>
      </c>
      <c r="DB1444" s="146">
        <f t="shared" si="2292"/>
        <v>2</v>
      </c>
      <c r="DC1444" s="146">
        <f t="shared" si="2293"/>
        <v>2</v>
      </c>
      <c r="DD1444" s="146">
        <f t="shared" si="2294"/>
        <v>0</v>
      </c>
      <c r="DE1444" s="146">
        <f t="shared" si="2295"/>
        <v>0</v>
      </c>
      <c r="DF1444" s="146">
        <f t="shared" si="2296"/>
        <v>0</v>
      </c>
      <c r="DG1444" s="146">
        <f t="shared" si="2297"/>
        <v>0</v>
      </c>
      <c r="DH1444" s="146">
        <f t="shared" si="2298"/>
        <v>0</v>
      </c>
      <c r="DI1444" s="146">
        <f t="shared" si="2299"/>
        <v>0</v>
      </c>
      <c r="DJ1444" s="146">
        <f t="shared" si="2300"/>
        <v>0</v>
      </c>
      <c r="DK1444" s="146">
        <f t="shared" si="2301"/>
        <v>0</v>
      </c>
      <c r="DL1444" s="146">
        <f t="shared" si="2302"/>
        <v>0</v>
      </c>
      <c r="DM1444" s="146">
        <f t="shared" si="2303"/>
        <v>0</v>
      </c>
      <c r="DN1444" s="65">
        <f t="shared" si="2311"/>
        <v>30</v>
      </c>
      <c r="DO1444" s="57" t="str">
        <f t="shared" si="2312"/>
        <v/>
      </c>
      <c r="DP1444" s="57" t="str">
        <f t="shared" si="2229"/>
        <v/>
      </c>
      <c r="DQ1444" s="58">
        <f t="shared" si="2230"/>
        <v>30</v>
      </c>
      <c r="DR1444" s="1">
        <f t="shared" si="2313"/>
        <v>2</v>
      </c>
      <c r="DS1444" s="168" t="e">
        <f>IF(AND(DR1444=#REF!,BL1444=#REF!),'Tiến độ'!D1444,"")</f>
        <v>#REF!</v>
      </c>
    </row>
    <row r="1445" spans="1:123" ht="11.25" customHeight="1">
      <c r="A1445" s="314" t="str">
        <f>IF(B1445="","",MAX($A$7:A1444)+1)</f>
        <v/>
      </c>
      <c r="B1445" s="315"/>
      <c r="C1445" s="256" t="s">
        <v>902</v>
      </c>
      <c r="D1445" s="80" t="s">
        <v>903</v>
      </c>
      <c r="E1445" s="81">
        <v>3</v>
      </c>
      <c r="F1445" s="82">
        <v>45</v>
      </c>
      <c r="G1445" s="83"/>
      <c r="H1445" s="106">
        <f t="shared" si="2321"/>
        <v>1</v>
      </c>
      <c r="I1445" s="107">
        <f t="shared" si="2322"/>
        <v>0</v>
      </c>
      <c r="J1445" s="27"/>
      <c r="K1445" s="86"/>
      <c r="L1445" s="87"/>
      <c r="M1445" s="87"/>
      <c r="N1445" s="88"/>
      <c r="O1445" s="86"/>
      <c r="P1445" s="87"/>
      <c r="Q1445" s="87"/>
      <c r="R1445" s="88"/>
      <c r="S1445" s="86"/>
      <c r="T1445" s="87"/>
      <c r="U1445" s="87"/>
      <c r="V1445" s="87"/>
      <c r="W1445" s="88"/>
      <c r="X1445" s="86"/>
      <c r="Y1445" s="87"/>
      <c r="Z1445" s="87"/>
      <c r="AA1445" s="88"/>
      <c r="AB1445" s="86"/>
      <c r="AC1445" s="87"/>
      <c r="AD1445" s="87"/>
      <c r="AE1445" s="88"/>
      <c r="AF1445" s="86"/>
      <c r="AG1445" s="87"/>
      <c r="AH1445" s="87"/>
      <c r="AI1445" s="362"/>
      <c r="AJ1445" s="363"/>
      <c r="AK1445" s="86"/>
      <c r="AL1445" s="87">
        <v>3</v>
      </c>
      <c r="AM1445" s="87">
        <v>3</v>
      </c>
      <c r="AN1445" s="88">
        <v>3</v>
      </c>
      <c r="AO1445" s="86">
        <v>3</v>
      </c>
      <c r="AP1445" s="87">
        <v>3</v>
      </c>
      <c r="AQ1445" s="87">
        <v>3</v>
      </c>
      <c r="AR1445" s="88">
        <v>3</v>
      </c>
      <c r="AS1445" s="89">
        <v>3</v>
      </c>
      <c r="AT1445" s="87">
        <v>3</v>
      </c>
      <c r="AU1445" s="87">
        <v>3</v>
      </c>
      <c r="AV1445" s="90">
        <v>3</v>
      </c>
      <c r="AW1445" s="86">
        <v>3</v>
      </c>
      <c r="AX1445" s="87">
        <v>3</v>
      </c>
      <c r="AY1445" s="87">
        <v>3</v>
      </c>
      <c r="AZ1445" s="87">
        <v>3</v>
      </c>
      <c r="BA1445" s="88" t="s">
        <v>163</v>
      </c>
      <c r="BB1445" s="89" t="s">
        <v>163</v>
      </c>
      <c r="BC1445" s="87" t="s">
        <v>163</v>
      </c>
      <c r="BD1445" s="87" t="s">
        <v>163</v>
      </c>
      <c r="BE1445" s="321"/>
      <c r="BF1445" s="322"/>
      <c r="BG1445" s="322"/>
      <c r="BH1445" s="322"/>
      <c r="BI1445" s="322"/>
      <c r="BJ1445" s="323"/>
      <c r="BK1445" s="46" t="s">
        <v>1077</v>
      </c>
      <c r="BL1445" s="46" t="s">
        <v>47</v>
      </c>
      <c r="BN1445" s="146">
        <f t="shared" si="2304"/>
        <v>0</v>
      </c>
      <c r="BO1445" s="146">
        <f t="shared" si="2253"/>
        <v>0</v>
      </c>
      <c r="BP1445" s="146">
        <f t="shared" si="2254"/>
        <v>0</v>
      </c>
      <c r="BQ1445" s="146">
        <f t="shared" si="2255"/>
        <v>0</v>
      </c>
      <c r="BR1445" s="146">
        <f t="shared" si="2256"/>
        <v>0</v>
      </c>
      <c r="BS1445" s="146">
        <f t="shared" si="2257"/>
        <v>0</v>
      </c>
      <c r="BT1445" s="146">
        <f t="shared" si="2258"/>
        <v>0</v>
      </c>
      <c r="BU1445" s="146">
        <f t="shared" si="2259"/>
        <v>0</v>
      </c>
      <c r="BV1445" s="146">
        <f t="shared" si="2260"/>
        <v>0</v>
      </c>
      <c r="BW1445" s="146">
        <f t="shared" si="2261"/>
        <v>0</v>
      </c>
      <c r="BX1445" s="146">
        <f t="shared" si="2262"/>
        <v>0</v>
      </c>
      <c r="BY1445" s="146">
        <f t="shared" si="2263"/>
        <v>0</v>
      </c>
      <c r="BZ1445" s="146">
        <f t="shared" si="2264"/>
        <v>0</v>
      </c>
      <c r="CA1445" s="146">
        <f t="shared" si="2265"/>
        <v>0</v>
      </c>
      <c r="CB1445" s="146">
        <f t="shared" si="2266"/>
        <v>0</v>
      </c>
      <c r="CC1445" s="146">
        <f t="shared" si="2267"/>
        <v>0</v>
      </c>
      <c r="CD1445" s="146">
        <f t="shared" si="2268"/>
        <v>0</v>
      </c>
      <c r="CE1445" s="146">
        <f t="shared" si="2269"/>
        <v>0</v>
      </c>
      <c r="CF1445" s="146">
        <f t="shared" si="2270"/>
        <v>0</v>
      </c>
      <c r="CG1445" s="146">
        <f t="shared" si="2271"/>
        <v>0</v>
      </c>
      <c r="CH1445" s="146">
        <f t="shared" si="2272"/>
        <v>0</v>
      </c>
      <c r="CI1445" s="146">
        <f t="shared" si="2273"/>
        <v>0</v>
      </c>
      <c r="CJ1445" s="146">
        <f t="shared" si="2274"/>
        <v>0</v>
      </c>
      <c r="CK1445" s="146">
        <f t="shared" si="2275"/>
        <v>0</v>
      </c>
      <c r="CL1445" s="146">
        <f t="shared" si="2276"/>
        <v>0</v>
      </c>
      <c r="CM1445" s="146">
        <f t="shared" si="2277"/>
        <v>0</v>
      </c>
      <c r="CN1445" s="146">
        <f t="shared" si="2278"/>
        <v>0</v>
      </c>
      <c r="CO1445" s="146">
        <f t="shared" si="2279"/>
        <v>3</v>
      </c>
      <c r="CP1445" s="146">
        <f t="shared" si="2280"/>
        <v>3</v>
      </c>
      <c r="CQ1445" s="146">
        <f t="shared" si="2281"/>
        <v>3</v>
      </c>
      <c r="CR1445" s="146">
        <f t="shared" si="2282"/>
        <v>3</v>
      </c>
      <c r="CS1445" s="146">
        <f t="shared" si="2283"/>
        <v>3</v>
      </c>
      <c r="CT1445" s="146">
        <f t="shared" si="2284"/>
        <v>3</v>
      </c>
      <c r="CU1445" s="146">
        <f t="shared" si="2285"/>
        <v>3</v>
      </c>
      <c r="CV1445" s="146">
        <f t="shared" si="2286"/>
        <v>3</v>
      </c>
      <c r="CW1445" s="146">
        <f t="shared" si="2287"/>
        <v>3</v>
      </c>
      <c r="CX1445" s="146">
        <f t="shared" si="2288"/>
        <v>3</v>
      </c>
      <c r="CY1445" s="146">
        <f t="shared" si="2289"/>
        <v>3</v>
      </c>
      <c r="CZ1445" s="146">
        <f t="shared" si="2290"/>
        <v>3</v>
      </c>
      <c r="DA1445" s="146">
        <f t="shared" si="2291"/>
        <v>3</v>
      </c>
      <c r="DB1445" s="146">
        <f t="shared" si="2292"/>
        <v>3</v>
      </c>
      <c r="DC1445" s="146">
        <f t="shared" si="2293"/>
        <v>3</v>
      </c>
      <c r="DD1445" s="146">
        <f t="shared" si="2294"/>
        <v>0</v>
      </c>
      <c r="DE1445" s="146">
        <f t="shared" si="2295"/>
        <v>0</v>
      </c>
      <c r="DF1445" s="146">
        <f t="shared" si="2296"/>
        <v>0</v>
      </c>
      <c r="DG1445" s="146">
        <f t="shared" si="2297"/>
        <v>0</v>
      </c>
      <c r="DH1445" s="146">
        <f t="shared" si="2298"/>
        <v>0</v>
      </c>
      <c r="DI1445" s="146">
        <f t="shared" si="2299"/>
        <v>0</v>
      </c>
      <c r="DJ1445" s="146">
        <f t="shared" si="2300"/>
        <v>0</v>
      </c>
      <c r="DK1445" s="146">
        <f t="shared" si="2301"/>
        <v>0</v>
      </c>
      <c r="DL1445" s="146">
        <f t="shared" si="2302"/>
        <v>0</v>
      </c>
      <c r="DM1445" s="146">
        <f t="shared" si="2303"/>
        <v>0</v>
      </c>
      <c r="DN1445" s="64">
        <f t="shared" si="2311"/>
        <v>45</v>
      </c>
      <c r="DO1445" s="52" t="str">
        <f t="shared" si="2312"/>
        <v/>
      </c>
      <c r="DP1445" s="52" t="str">
        <f t="shared" si="2229"/>
        <v/>
      </c>
      <c r="DQ1445" s="53">
        <f t="shared" si="2230"/>
        <v>45</v>
      </c>
      <c r="DR1445" s="1">
        <f t="shared" si="2313"/>
        <v>2</v>
      </c>
      <c r="DS1445" s="168" t="e">
        <f>IF(AND(DR1445=#REF!,BL1445=#REF!),'Tiến độ'!D1445,"")</f>
        <v>#REF!</v>
      </c>
    </row>
    <row r="1446" spans="1:123" ht="11.25" customHeight="1">
      <c r="A1446" s="310" t="str">
        <f>IF(B1446="","",MAX($A$7:A1445)+1)</f>
        <v/>
      </c>
      <c r="B1446" s="313"/>
      <c r="C1446" s="91" t="s">
        <v>8</v>
      </c>
      <c r="D1446" s="92"/>
      <c r="E1446" s="93">
        <f>SUM(E1429:E1445)</f>
        <v>44</v>
      </c>
      <c r="F1446" s="131"/>
      <c r="G1446" s="132"/>
      <c r="H1446" s="133"/>
      <c r="I1446" s="134"/>
      <c r="J1446" s="30"/>
      <c r="K1446" s="96">
        <f t="shared" ref="K1446:AH1446" si="2323">SUM(K1429:K1445)</f>
        <v>0</v>
      </c>
      <c r="L1446" s="97">
        <f t="shared" si="2323"/>
        <v>0</v>
      </c>
      <c r="M1446" s="97">
        <f t="shared" si="2323"/>
        <v>0</v>
      </c>
      <c r="N1446" s="98">
        <f t="shared" si="2323"/>
        <v>0</v>
      </c>
      <c r="O1446" s="96">
        <f t="shared" si="2323"/>
        <v>0</v>
      </c>
      <c r="P1446" s="97">
        <f t="shared" si="2323"/>
        <v>0</v>
      </c>
      <c r="Q1446" s="97">
        <f t="shared" si="2323"/>
        <v>22</v>
      </c>
      <c r="R1446" s="98">
        <f t="shared" si="2323"/>
        <v>22</v>
      </c>
      <c r="S1446" s="96">
        <f t="shared" si="2323"/>
        <v>22</v>
      </c>
      <c r="T1446" s="97">
        <f t="shared" si="2323"/>
        <v>22</v>
      </c>
      <c r="U1446" s="97">
        <f t="shared" si="2323"/>
        <v>22</v>
      </c>
      <c r="V1446" s="97">
        <f t="shared" si="2323"/>
        <v>22</v>
      </c>
      <c r="W1446" s="98">
        <f t="shared" si="2323"/>
        <v>22</v>
      </c>
      <c r="X1446" s="96">
        <f t="shared" si="2323"/>
        <v>22</v>
      </c>
      <c r="Y1446" s="97">
        <f t="shared" si="2323"/>
        <v>22</v>
      </c>
      <c r="Z1446" s="97">
        <f t="shared" si="2323"/>
        <v>22</v>
      </c>
      <c r="AA1446" s="98">
        <f t="shared" si="2323"/>
        <v>22</v>
      </c>
      <c r="AB1446" s="96">
        <f t="shared" si="2323"/>
        <v>22</v>
      </c>
      <c r="AC1446" s="97">
        <f t="shared" si="2323"/>
        <v>22</v>
      </c>
      <c r="AD1446" s="97">
        <f t="shared" si="2323"/>
        <v>19</v>
      </c>
      <c r="AE1446" s="98">
        <f t="shared" si="2323"/>
        <v>19</v>
      </c>
      <c r="AF1446" s="96">
        <f t="shared" si="2323"/>
        <v>0</v>
      </c>
      <c r="AG1446" s="97">
        <f t="shared" si="2323"/>
        <v>0</v>
      </c>
      <c r="AH1446" s="97">
        <f t="shared" si="2323"/>
        <v>0</v>
      </c>
      <c r="AI1446" s="364"/>
      <c r="AJ1446" s="365"/>
      <c r="AK1446" s="96">
        <f t="shared" ref="AK1446:BD1446" si="2324">SUM(AK1429:AK1445)</f>
        <v>0</v>
      </c>
      <c r="AL1446" s="97">
        <f t="shared" si="2324"/>
        <v>32</v>
      </c>
      <c r="AM1446" s="97">
        <f t="shared" si="2324"/>
        <v>32</v>
      </c>
      <c r="AN1446" s="98">
        <f t="shared" si="2324"/>
        <v>32</v>
      </c>
      <c r="AO1446" s="96">
        <f t="shared" si="2324"/>
        <v>32</v>
      </c>
      <c r="AP1446" s="97">
        <f t="shared" si="2324"/>
        <v>32</v>
      </c>
      <c r="AQ1446" s="97">
        <f t="shared" si="2324"/>
        <v>32</v>
      </c>
      <c r="AR1446" s="98">
        <f t="shared" si="2324"/>
        <v>32</v>
      </c>
      <c r="AS1446" s="99">
        <f t="shared" si="2324"/>
        <v>32</v>
      </c>
      <c r="AT1446" s="97">
        <f t="shared" si="2324"/>
        <v>32</v>
      </c>
      <c r="AU1446" s="97">
        <f t="shared" si="2324"/>
        <v>32</v>
      </c>
      <c r="AV1446" s="100">
        <f t="shared" si="2324"/>
        <v>32</v>
      </c>
      <c r="AW1446" s="96">
        <f t="shared" si="2324"/>
        <v>32</v>
      </c>
      <c r="AX1446" s="97">
        <f t="shared" si="2324"/>
        <v>32</v>
      </c>
      <c r="AY1446" s="97">
        <f t="shared" si="2324"/>
        <v>29</v>
      </c>
      <c r="AZ1446" s="97">
        <f t="shared" si="2324"/>
        <v>29</v>
      </c>
      <c r="BA1446" s="98">
        <f t="shared" si="2324"/>
        <v>0</v>
      </c>
      <c r="BB1446" s="99">
        <f t="shared" si="2324"/>
        <v>0</v>
      </c>
      <c r="BC1446" s="97">
        <f t="shared" si="2324"/>
        <v>0</v>
      </c>
      <c r="BD1446" s="97">
        <f t="shared" si="2324"/>
        <v>0</v>
      </c>
      <c r="BE1446" s="324"/>
      <c r="BF1446" s="325"/>
      <c r="BG1446" s="325"/>
      <c r="BH1446" s="325"/>
      <c r="BI1446" s="325"/>
      <c r="BJ1446" s="326"/>
      <c r="BK1446" s="47"/>
      <c r="BL1446" s="47"/>
      <c r="BN1446" s="146">
        <f t="shared" si="2304"/>
        <v>0</v>
      </c>
      <c r="BO1446" s="146">
        <f t="shared" si="2253"/>
        <v>0</v>
      </c>
      <c r="BP1446" s="146">
        <f t="shared" si="2254"/>
        <v>0</v>
      </c>
      <c r="BQ1446" s="146">
        <f t="shared" si="2255"/>
        <v>0</v>
      </c>
      <c r="BR1446" s="146">
        <f t="shared" si="2256"/>
        <v>0</v>
      </c>
      <c r="BS1446" s="146">
        <f t="shared" si="2257"/>
        <v>0</v>
      </c>
      <c r="BT1446" s="146">
        <f t="shared" si="2258"/>
        <v>0</v>
      </c>
      <c r="BU1446" s="146">
        <f t="shared" si="2259"/>
        <v>0</v>
      </c>
      <c r="BV1446" s="146">
        <f t="shared" si="2260"/>
        <v>0</v>
      </c>
      <c r="BW1446" s="146">
        <f t="shared" si="2261"/>
        <v>0</v>
      </c>
      <c r="BX1446" s="146">
        <f t="shared" si="2262"/>
        <v>0</v>
      </c>
      <c r="BY1446" s="146">
        <f t="shared" si="2263"/>
        <v>0</v>
      </c>
      <c r="BZ1446" s="146">
        <f t="shared" si="2264"/>
        <v>0</v>
      </c>
      <c r="CA1446" s="146">
        <f t="shared" si="2265"/>
        <v>0</v>
      </c>
      <c r="CB1446" s="146">
        <f t="shared" si="2266"/>
        <v>0</v>
      </c>
      <c r="CC1446" s="146">
        <f t="shared" si="2267"/>
        <v>0</v>
      </c>
      <c r="CD1446" s="146">
        <f t="shared" si="2268"/>
        <v>0</v>
      </c>
      <c r="CE1446" s="146">
        <f t="shared" si="2269"/>
        <v>0</v>
      </c>
      <c r="CF1446" s="146">
        <f t="shared" si="2270"/>
        <v>0</v>
      </c>
      <c r="CG1446" s="146">
        <f t="shared" si="2271"/>
        <v>0</v>
      </c>
      <c r="CH1446" s="146">
        <f t="shared" si="2272"/>
        <v>0</v>
      </c>
      <c r="CI1446" s="146">
        <f t="shared" si="2273"/>
        <v>0</v>
      </c>
      <c r="CJ1446" s="146">
        <f t="shared" si="2274"/>
        <v>0</v>
      </c>
      <c r="CK1446" s="146">
        <f t="shared" si="2275"/>
        <v>0</v>
      </c>
      <c r="CL1446" s="146">
        <f t="shared" si="2276"/>
        <v>0</v>
      </c>
      <c r="CM1446" s="146">
        <f t="shared" si="2277"/>
        <v>0</v>
      </c>
      <c r="CN1446" s="146">
        <f t="shared" si="2278"/>
        <v>0</v>
      </c>
      <c r="CO1446" s="146">
        <f t="shared" si="2279"/>
        <v>0</v>
      </c>
      <c r="CP1446" s="146">
        <f t="shared" si="2280"/>
        <v>0</v>
      </c>
      <c r="CQ1446" s="146">
        <f t="shared" si="2281"/>
        <v>0</v>
      </c>
      <c r="CR1446" s="146">
        <f t="shared" si="2282"/>
        <v>0</v>
      </c>
      <c r="CS1446" s="146">
        <f t="shared" si="2283"/>
        <v>0</v>
      </c>
      <c r="CT1446" s="146">
        <f t="shared" si="2284"/>
        <v>0</v>
      </c>
      <c r="CU1446" s="146">
        <f t="shared" si="2285"/>
        <v>0</v>
      </c>
      <c r="CV1446" s="146">
        <f t="shared" si="2286"/>
        <v>0</v>
      </c>
      <c r="CW1446" s="146">
        <f t="shared" si="2287"/>
        <v>0</v>
      </c>
      <c r="CX1446" s="146">
        <f t="shared" si="2288"/>
        <v>0</v>
      </c>
      <c r="CY1446" s="146">
        <f t="shared" si="2289"/>
        <v>0</v>
      </c>
      <c r="CZ1446" s="146">
        <f t="shared" si="2290"/>
        <v>0</v>
      </c>
      <c r="DA1446" s="146">
        <f t="shared" si="2291"/>
        <v>0</v>
      </c>
      <c r="DB1446" s="146">
        <f t="shared" si="2292"/>
        <v>0</v>
      </c>
      <c r="DC1446" s="146">
        <f t="shared" si="2293"/>
        <v>0</v>
      </c>
      <c r="DD1446" s="146">
        <f t="shared" si="2294"/>
        <v>0</v>
      </c>
      <c r="DE1446" s="146">
        <f t="shared" si="2295"/>
        <v>0</v>
      </c>
      <c r="DF1446" s="146">
        <f t="shared" si="2296"/>
        <v>0</v>
      </c>
      <c r="DG1446" s="146">
        <f t="shared" si="2297"/>
        <v>0</v>
      </c>
      <c r="DH1446" s="146">
        <f t="shared" si="2298"/>
        <v>0</v>
      </c>
      <c r="DI1446" s="146">
        <f t="shared" si="2299"/>
        <v>0</v>
      </c>
      <c r="DJ1446" s="146">
        <f t="shared" si="2300"/>
        <v>0</v>
      </c>
      <c r="DK1446" s="146">
        <f t="shared" si="2301"/>
        <v>0</v>
      </c>
      <c r="DL1446" s="146">
        <f t="shared" si="2302"/>
        <v>0</v>
      </c>
      <c r="DM1446" s="146">
        <f t="shared" si="2303"/>
        <v>0</v>
      </c>
      <c r="DN1446" s="54"/>
      <c r="DO1446" s="61"/>
      <c r="DP1446" s="61"/>
      <c r="DQ1446" s="62"/>
      <c r="DS1446" s="168" t="e">
        <f>IF(AND(DR1446=#REF!,BL1446=#REF!),'Tiến độ'!D1446,"")</f>
        <v>#REF!</v>
      </c>
    </row>
    <row r="1448" spans="1:123">
      <c r="J1448" s="242" t="s">
        <v>73</v>
      </c>
      <c r="K1448" s="74">
        <v>20</v>
      </c>
      <c r="L1448" s="75">
        <f t="shared" ref="L1448:L1454" si="2325">K1448</f>
        <v>20</v>
      </c>
      <c r="M1448" s="75">
        <f t="shared" ref="M1448:AH1448" si="2326">L1448</f>
        <v>20</v>
      </c>
      <c r="N1448" s="76">
        <f t="shared" si="2326"/>
        <v>20</v>
      </c>
      <c r="O1448" s="74">
        <f t="shared" si="2326"/>
        <v>20</v>
      </c>
      <c r="P1448" s="75">
        <f t="shared" si="2326"/>
        <v>20</v>
      </c>
      <c r="Q1448" s="75">
        <f t="shared" si="2326"/>
        <v>20</v>
      </c>
      <c r="R1448" s="76">
        <f t="shared" si="2326"/>
        <v>20</v>
      </c>
      <c r="S1448" s="74">
        <f t="shared" si="2326"/>
        <v>20</v>
      </c>
      <c r="T1448" s="75">
        <f t="shared" si="2326"/>
        <v>20</v>
      </c>
      <c r="U1448" s="75">
        <f t="shared" si="2326"/>
        <v>20</v>
      </c>
      <c r="V1448" s="75">
        <f t="shared" si="2326"/>
        <v>20</v>
      </c>
      <c r="W1448" s="76">
        <f t="shared" si="2326"/>
        <v>20</v>
      </c>
      <c r="X1448" s="74">
        <f t="shared" si="2326"/>
        <v>20</v>
      </c>
      <c r="Y1448" s="75">
        <f t="shared" si="2326"/>
        <v>20</v>
      </c>
      <c r="Z1448" s="75">
        <f t="shared" si="2326"/>
        <v>20</v>
      </c>
      <c r="AA1448" s="76">
        <f t="shared" si="2326"/>
        <v>20</v>
      </c>
      <c r="AB1448" s="74">
        <f t="shared" si="2326"/>
        <v>20</v>
      </c>
      <c r="AC1448" s="75">
        <f t="shared" si="2326"/>
        <v>20</v>
      </c>
      <c r="AD1448" s="75">
        <f t="shared" si="2326"/>
        <v>20</v>
      </c>
      <c r="AE1448" s="76">
        <f t="shared" si="2326"/>
        <v>20</v>
      </c>
      <c r="AF1448" s="74">
        <f t="shared" si="2326"/>
        <v>20</v>
      </c>
      <c r="AG1448" s="75">
        <f t="shared" si="2326"/>
        <v>20</v>
      </c>
      <c r="AH1448" s="75">
        <f t="shared" si="2326"/>
        <v>20</v>
      </c>
      <c r="AI1448" s="299"/>
      <c r="AJ1448" s="299"/>
      <c r="AK1448" s="74">
        <f>AH1448</f>
        <v>20</v>
      </c>
      <c r="AL1448" s="75">
        <f t="shared" ref="AL1448:BD1448" si="2327">AK1448</f>
        <v>20</v>
      </c>
      <c r="AM1448" s="75">
        <f t="shared" si="2327"/>
        <v>20</v>
      </c>
      <c r="AN1448" s="76">
        <f t="shared" si="2327"/>
        <v>20</v>
      </c>
      <c r="AO1448" s="74">
        <f t="shared" si="2327"/>
        <v>20</v>
      </c>
      <c r="AP1448" s="75">
        <f t="shared" si="2327"/>
        <v>20</v>
      </c>
      <c r="AQ1448" s="75">
        <f t="shared" si="2327"/>
        <v>20</v>
      </c>
      <c r="AR1448" s="76">
        <f t="shared" si="2327"/>
        <v>20</v>
      </c>
      <c r="AS1448" s="77">
        <f t="shared" si="2327"/>
        <v>20</v>
      </c>
      <c r="AT1448" s="75">
        <f t="shared" si="2327"/>
        <v>20</v>
      </c>
      <c r="AU1448" s="75">
        <f t="shared" si="2327"/>
        <v>20</v>
      </c>
      <c r="AV1448" s="78">
        <f t="shared" si="2327"/>
        <v>20</v>
      </c>
      <c r="AW1448" s="74">
        <f t="shared" si="2327"/>
        <v>20</v>
      </c>
      <c r="AX1448" s="75">
        <f t="shared" si="2327"/>
        <v>20</v>
      </c>
      <c r="AY1448" s="75">
        <f t="shared" si="2327"/>
        <v>20</v>
      </c>
      <c r="AZ1448" s="75">
        <f t="shared" si="2327"/>
        <v>20</v>
      </c>
      <c r="BA1448" s="76">
        <f t="shared" si="2327"/>
        <v>20</v>
      </c>
      <c r="BB1448" s="77">
        <f t="shared" si="2327"/>
        <v>20</v>
      </c>
      <c r="BC1448" s="75">
        <f t="shared" si="2327"/>
        <v>20</v>
      </c>
      <c r="BD1448" s="75">
        <f t="shared" si="2327"/>
        <v>20</v>
      </c>
      <c r="BE1448" s="301"/>
      <c r="BF1448" s="302"/>
      <c r="BG1448" s="302"/>
      <c r="BH1448" s="302"/>
      <c r="BI1448" s="302"/>
      <c r="BJ1448" s="302"/>
    </row>
    <row r="1449" spans="1:123">
      <c r="J1449" s="243" t="s">
        <v>74</v>
      </c>
      <c r="K1449" s="108">
        <v>20</v>
      </c>
      <c r="L1449" s="109">
        <f t="shared" si="2325"/>
        <v>20</v>
      </c>
      <c r="M1449" s="109">
        <f t="shared" ref="M1449:AH1449" si="2328">L1449</f>
        <v>20</v>
      </c>
      <c r="N1449" s="110">
        <f t="shared" si="2328"/>
        <v>20</v>
      </c>
      <c r="O1449" s="108">
        <f t="shared" si="2328"/>
        <v>20</v>
      </c>
      <c r="P1449" s="109">
        <f t="shared" si="2328"/>
        <v>20</v>
      </c>
      <c r="Q1449" s="109">
        <f t="shared" si="2328"/>
        <v>20</v>
      </c>
      <c r="R1449" s="110">
        <f t="shared" si="2328"/>
        <v>20</v>
      </c>
      <c r="S1449" s="108">
        <f t="shared" si="2328"/>
        <v>20</v>
      </c>
      <c r="T1449" s="109">
        <f t="shared" si="2328"/>
        <v>20</v>
      </c>
      <c r="U1449" s="109">
        <f t="shared" si="2328"/>
        <v>20</v>
      </c>
      <c r="V1449" s="109">
        <f t="shared" si="2328"/>
        <v>20</v>
      </c>
      <c r="W1449" s="110">
        <f t="shared" si="2328"/>
        <v>20</v>
      </c>
      <c r="X1449" s="108">
        <f t="shared" si="2328"/>
        <v>20</v>
      </c>
      <c r="Y1449" s="109">
        <f t="shared" si="2328"/>
        <v>20</v>
      </c>
      <c r="Z1449" s="109">
        <f t="shared" si="2328"/>
        <v>20</v>
      </c>
      <c r="AA1449" s="110">
        <f t="shared" si="2328"/>
        <v>20</v>
      </c>
      <c r="AB1449" s="108">
        <f t="shared" si="2328"/>
        <v>20</v>
      </c>
      <c r="AC1449" s="109">
        <f t="shared" si="2328"/>
        <v>20</v>
      </c>
      <c r="AD1449" s="109">
        <f t="shared" si="2328"/>
        <v>20</v>
      </c>
      <c r="AE1449" s="110">
        <f t="shared" si="2328"/>
        <v>20</v>
      </c>
      <c r="AF1449" s="108">
        <f t="shared" si="2328"/>
        <v>20</v>
      </c>
      <c r="AG1449" s="109">
        <f t="shared" si="2328"/>
        <v>20</v>
      </c>
      <c r="AH1449" s="109">
        <f t="shared" si="2328"/>
        <v>20</v>
      </c>
      <c r="AI1449" s="300"/>
      <c r="AJ1449" s="300"/>
      <c r="AK1449" s="108">
        <f t="shared" ref="AK1449:AK1452" si="2329">AH1449</f>
        <v>20</v>
      </c>
      <c r="AL1449" s="109">
        <f t="shared" ref="AL1449:BD1449" si="2330">AK1449</f>
        <v>20</v>
      </c>
      <c r="AM1449" s="109">
        <f t="shared" si="2330"/>
        <v>20</v>
      </c>
      <c r="AN1449" s="110">
        <f t="shared" si="2330"/>
        <v>20</v>
      </c>
      <c r="AO1449" s="108">
        <f t="shared" si="2330"/>
        <v>20</v>
      </c>
      <c r="AP1449" s="109">
        <f t="shared" si="2330"/>
        <v>20</v>
      </c>
      <c r="AQ1449" s="109">
        <f t="shared" si="2330"/>
        <v>20</v>
      </c>
      <c r="AR1449" s="110">
        <f t="shared" si="2330"/>
        <v>20</v>
      </c>
      <c r="AS1449" s="111">
        <f t="shared" si="2330"/>
        <v>20</v>
      </c>
      <c r="AT1449" s="109">
        <f t="shared" si="2330"/>
        <v>20</v>
      </c>
      <c r="AU1449" s="109">
        <f t="shared" si="2330"/>
        <v>20</v>
      </c>
      <c r="AV1449" s="112">
        <f t="shared" si="2330"/>
        <v>20</v>
      </c>
      <c r="AW1449" s="108">
        <f t="shared" si="2330"/>
        <v>20</v>
      </c>
      <c r="AX1449" s="109">
        <f t="shared" si="2330"/>
        <v>20</v>
      </c>
      <c r="AY1449" s="109">
        <f t="shared" si="2330"/>
        <v>20</v>
      </c>
      <c r="AZ1449" s="109">
        <f t="shared" si="2330"/>
        <v>20</v>
      </c>
      <c r="BA1449" s="110">
        <f t="shared" si="2330"/>
        <v>20</v>
      </c>
      <c r="BB1449" s="111">
        <f t="shared" si="2330"/>
        <v>20</v>
      </c>
      <c r="BC1449" s="109">
        <f t="shared" si="2330"/>
        <v>20</v>
      </c>
      <c r="BD1449" s="109">
        <f t="shared" si="2330"/>
        <v>20</v>
      </c>
      <c r="BE1449" s="303"/>
      <c r="BF1449" s="304"/>
      <c r="BG1449" s="304"/>
      <c r="BH1449" s="304"/>
      <c r="BI1449" s="304"/>
      <c r="BJ1449" s="304"/>
    </row>
    <row r="1450" spans="1:123">
      <c r="J1450" s="243" t="s">
        <v>75</v>
      </c>
      <c r="K1450" s="108">
        <v>2.5</v>
      </c>
      <c r="L1450" s="109">
        <f t="shared" si="2325"/>
        <v>2.5</v>
      </c>
      <c r="M1450" s="109">
        <f t="shared" ref="M1450:AH1450" si="2331">L1450</f>
        <v>2.5</v>
      </c>
      <c r="N1450" s="110">
        <f t="shared" si="2331"/>
        <v>2.5</v>
      </c>
      <c r="O1450" s="108">
        <f t="shared" si="2331"/>
        <v>2.5</v>
      </c>
      <c r="P1450" s="109">
        <f t="shared" si="2331"/>
        <v>2.5</v>
      </c>
      <c r="Q1450" s="109">
        <v>0.5</v>
      </c>
      <c r="R1450" s="110">
        <f t="shared" si="2331"/>
        <v>0.5</v>
      </c>
      <c r="S1450" s="108">
        <f t="shared" si="2331"/>
        <v>0.5</v>
      </c>
      <c r="T1450" s="109">
        <f t="shared" si="2331"/>
        <v>0.5</v>
      </c>
      <c r="U1450" s="109">
        <f t="shared" si="2331"/>
        <v>0.5</v>
      </c>
      <c r="V1450" s="109">
        <f t="shared" si="2331"/>
        <v>0.5</v>
      </c>
      <c r="W1450" s="110">
        <f t="shared" si="2331"/>
        <v>0.5</v>
      </c>
      <c r="X1450" s="108">
        <f t="shared" si="2331"/>
        <v>0.5</v>
      </c>
      <c r="Y1450" s="109">
        <f t="shared" si="2331"/>
        <v>0.5</v>
      </c>
      <c r="Z1450" s="109">
        <f t="shared" si="2331"/>
        <v>0.5</v>
      </c>
      <c r="AA1450" s="110">
        <f t="shared" si="2331"/>
        <v>0.5</v>
      </c>
      <c r="AB1450" s="108">
        <f t="shared" si="2331"/>
        <v>0.5</v>
      </c>
      <c r="AC1450" s="109">
        <f t="shared" si="2331"/>
        <v>0.5</v>
      </c>
      <c r="AD1450" s="109">
        <f t="shared" si="2331"/>
        <v>0.5</v>
      </c>
      <c r="AE1450" s="110">
        <f t="shared" si="2331"/>
        <v>0.5</v>
      </c>
      <c r="AF1450" s="108">
        <f t="shared" si="2331"/>
        <v>0.5</v>
      </c>
      <c r="AG1450" s="109">
        <f t="shared" si="2331"/>
        <v>0.5</v>
      </c>
      <c r="AH1450" s="109">
        <f t="shared" si="2331"/>
        <v>0.5</v>
      </c>
      <c r="AI1450" s="300"/>
      <c r="AJ1450" s="300"/>
      <c r="AK1450" s="108">
        <v>2</v>
      </c>
      <c r="AL1450" s="109">
        <f t="shared" ref="AL1450:BD1450" si="2332">AK1450</f>
        <v>2</v>
      </c>
      <c r="AM1450" s="109">
        <f t="shared" si="2332"/>
        <v>2</v>
      </c>
      <c r="AN1450" s="110">
        <f t="shared" si="2332"/>
        <v>2</v>
      </c>
      <c r="AO1450" s="108">
        <f t="shared" si="2332"/>
        <v>2</v>
      </c>
      <c r="AP1450" s="109">
        <f t="shared" si="2332"/>
        <v>2</v>
      </c>
      <c r="AQ1450" s="109">
        <f t="shared" si="2332"/>
        <v>2</v>
      </c>
      <c r="AR1450" s="110">
        <f t="shared" si="2332"/>
        <v>2</v>
      </c>
      <c r="AS1450" s="111">
        <f t="shared" si="2332"/>
        <v>2</v>
      </c>
      <c r="AT1450" s="109">
        <f t="shared" si="2332"/>
        <v>2</v>
      </c>
      <c r="AU1450" s="109">
        <f t="shared" si="2332"/>
        <v>2</v>
      </c>
      <c r="AV1450" s="112">
        <f t="shared" si="2332"/>
        <v>2</v>
      </c>
      <c r="AW1450" s="108">
        <f t="shared" si="2332"/>
        <v>2</v>
      </c>
      <c r="AX1450" s="109">
        <f t="shared" si="2332"/>
        <v>2</v>
      </c>
      <c r="AY1450" s="109">
        <f t="shared" si="2332"/>
        <v>2</v>
      </c>
      <c r="AZ1450" s="109">
        <f t="shared" si="2332"/>
        <v>2</v>
      </c>
      <c r="BA1450" s="110">
        <f t="shared" si="2332"/>
        <v>2</v>
      </c>
      <c r="BB1450" s="111">
        <f t="shared" si="2332"/>
        <v>2</v>
      </c>
      <c r="BC1450" s="109">
        <f t="shared" si="2332"/>
        <v>2</v>
      </c>
      <c r="BD1450" s="109">
        <f t="shared" si="2332"/>
        <v>2</v>
      </c>
      <c r="BE1450" s="303"/>
      <c r="BF1450" s="304"/>
      <c r="BG1450" s="304"/>
      <c r="BH1450" s="304"/>
      <c r="BI1450" s="304"/>
      <c r="BJ1450" s="304"/>
    </row>
    <row r="1451" spans="1:123">
      <c r="J1451" s="243" t="s">
        <v>77</v>
      </c>
      <c r="K1451" s="108">
        <v>2</v>
      </c>
      <c r="L1451" s="109">
        <f t="shared" si="2325"/>
        <v>2</v>
      </c>
      <c r="M1451" s="109">
        <f t="shared" ref="M1451:AH1451" si="2333">L1451</f>
        <v>2</v>
      </c>
      <c r="N1451" s="110">
        <f t="shared" si="2333"/>
        <v>2</v>
      </c>
      <c r="O1451" s="108">
        <f t="shared" si="2333"/>
        <v>2</v>
      </c>
      <c r="P1451" s="109">
        <f t="shared" si="2333"/>
        <v>2</v>
      </c>
      <c r="Q1451" s="109">
        <f t="shared" si="2333"/>
        <v>2</v>
      </c>
      <c r="R1451" s="110">
        <f t="shared" si="2333"/>
        <v>2</v>
      </c>
      <c r="S1451" s="108">
        <f t="shared" si="2333"/>
        <v>2</v>
      </c>
      <c r="T1451" s="109">
        <f t="shared" si="2333"/>
        <v>2</v>
      </c>
      <c r="U1451" s="109">
        <f t="shared" si="2333"/>
        <v>2</v>
      </c>
      <c r="V1451" s="109">
        <f t="shared" si="2333"/>
        <v>2</v>
      </c>
      <c r="W1451" s="110">
        <f t="shared" si="2333"/>
        <v>2</v>
      </c>
      <c r="X1451" s="108">
        <f t="shared" si="2333"/>
        <v>2</v>
      </c>
      <c r="Y1451" s="109">
        <f t="shared" si="2333"/>
        <v>2</v>
      </c>
      <c r="Z1451" s="109">
        <f t="shared" si="2333"/>
        <v>2</v>
      </c>
      <c r="AA1451" s="110">
        <f t="shared" si="2333"/>
        <v>2</v>
      </c>
      <c r="AB1451" s="108">
        <f t="shared" si="2333"/>
        <v>2</v>
      </c>
      <c r="AC1451" s="109">
        <f t="shared" si="2333"/>
        <v>2</v>
      </c>
      <c r="AD1451" s="109">
        <f t="shared" si="2333"/>
        <v>2</v>
      </c>
      <c r="AE1451" s="110">
        <f t="shared" si="2333"/>
        <v>2</v>
      </c>
      <c r="AF1451" s="108">
        <f t="shared" si="2333"/>
        <v>2</v>
      </c>
      <c r="AG1451" s="109">
        <f t="shared" si="2333"/>
        <v>2</v>
      </c>
      <c r="AH1451" s="109">
        <f t="shared" si="2333"/>
        <v>2</v>
      </c>
      <c r="AI1451" s="300"/>
      <c r="AJ1451" s="300"/>
      <c r="AK1451" s="108">
        <f t="shared" si="2329"/>
        <v>2</v>
      </c>
      <c r="AL1451" s="109">
        <f t="shared" ref="AL1451:BD1451" si="2334">AK1451</f>
        <v>2</v>
      </c>
      <c r="AM1451" s="109">
        <f t="shared" si="2334"/>
        <v>2</v>
      </c>
      <c r="AN1451" s="110">
        <f t="shared" si="2334"/>
        <v>2</v>
      </c>
      <c r="AO1451" s="108">
        <f t="shared" si="2334"/>
        <v>2</v>
      </c>
      <c r="AP1451" s="109">
        <f t="shared" si="2334"/>
        <v>2</v>
      </c>
      <c r="AQ1451" s="109">
        <f t="shared" si="2334"/>
        <v>2</v>
      </c>
      <c r="AR1451" s="110">
        <f t="shared" si="2334"/>
        <v>2</v>
      </c>
      <c r="AS1451" s="111">
        <f t="shared" si="2334"/>
        <v>2</v>
      </c>
      <c r="AT1451" s="109">
        <f t="shared" si="2334"/>
        <v>2</v>
      </c>
      <c r="AU1451" s="109">
        <f t="shared" si="2334"/>
        <v>2</v>
      </c>
      <c r="AV1451" s="112">
        <f t="shared" si="2334"/>
        <v>2</v>
      </c>
      <c r="AW1451" s="108">
        <f t="shared" si="2334"/>
        <v>2</v>
      </c>
      <c r="AX1451" s="109">
        <f t="shared" si="2334"/>
        <v>2</v>
      </c>
      <c r="AY1451" s="109">
        <f t="shared" si="2334"/>
        <v>2</v>
      </c>
      <c r="AZ1451" s="109">
        <f t="shared" si="2334"/>
        <v>2</v>
      </c>
      <c r="BA1451" s="110">
        <f t="shared" si="2334"/>
        <v>2</v>
      </c>
      <c r="BB1451" s="111">
        <f t="shared" si="2334"/>
        <v>2</v>
      </c>
      <c r="BC1451" s="109">
        <f t="shared" si="2334"/>
        <v>2</v>
      </c>
      <c r="BD1451" s="109">
        <f t="shared" si="2334"/>
        <v>2</v>
      </c>
      <c r="BE1451" s="303"/>
      <c r="BF1451" s="304"/>
      <c r="BG1451" s="304"/>
      <c r="BH1451" s="304"/>
      <c r="BI1451" s="304"/>
      <c r="BJ1451" s="304"/>
    </row>
    <row r="1452" spans="1:123">
      <c r="J1452" s="243" t="s">
        <v>79</v>
      </c>
      <c r="K1452" s="108">
        <v>1</v>
      </c>
      <c r="L1452" s="109">
        <f t="shared" si="2325"/>
        <v>1</v>
      </c>
      <c r="M1452" s="109">
        <f t="shared" ref="M1452:AH1454" si="2335">L1452</f>
        <v>1</v>
      </c>
      <c r="N1452" s="110">
        <f t="shared" si="2335"/>
        <v>1</v>
      </c>
      <c r="O1452" s="108">
        <f t="shared" si="2335"/>
        <v>1</v>
      </c>
      <c r="P1452" s="109">
        <f t="shared" si="2335"/>
        <v>1</v>
      </c>
      <c r="Q1452" s="109">
        <f t="shared" si="2335"/>
        <v>1</v>
      </c>
      <c r="R1452" s="110">
        <f t="shared" si="2335"/>
        <v>1</v>
      </c>
      <c r="S1452" s="108">
        <f t="shared" si="2335"/>
        <v>1</v>
      </c>
      <c r="T1452" s="109">
        <f t="shared" si="2335"/>
        <v>1</v>
      </c>
      <c r="U1452" s="109">
        <f t="shared" si="2335"/>
        <v>1</v>
      </c>
      <c r="V1452" s="109">
        <f t="shared" si="2335"/>
        <v>1</v>
      </c>
      <c r="W1452" s="110">
        <f t="shared" si="2335"/>
        <v>1</v>
      </c>
      <c r="X1452" s="108">
        <f t="shared" si="2335"/>
        <v>1</v>
      </c>
      <c r="Y1452" s="109">
        <f t="shared" si="2335"/>
        <v>1</v>
      </c>
      <c r="Z1452" s="109">
        <f t="shared" si="2335"/>
        <v>1</v>
      </c>
      <c r="AA1452" s="110">
        <f t="shared" si="2335"/>
        <v>1</v>
      </c>
      <c r="AB1452" s="108">
        <f t="shared" si="2335"/>
        <v>1</v>
      </c>
      <c r="AC1452" s="109">
        <f t="shared" si="2335"/>
        <v>1</v>
      </c>
      <c r="AD1452" s="109">
        <f t="shared" si="2335"/>
        <v>1</v>
      </c>
      <c r="AE1452" s="110">
        <f t="shared" si="2335"/>
        <v>1</v>
      </c>
      <c r="AF1452" s="108">
        <f t="shared" si="2335"/>
        <v>1</v>
      </c>
      <c r="AG1452" s="109">
        <f t="shared" si="2335"/>
        <v>1</v>
      </c>
      <c r="AH1452" s="109">
        <f t="shared" si="2335"/>
        <v>1</v>
      </c>
      <c r="AI1452" s="300"/>
      <c r="AJ1452" s="300"/>
      <c r="AK1452" s="108">
        <f t="shared" si="2329"/>
        <v>1</v>
      </c>
      <c r="AL1452" s="109">
        <f t="shared" ref="AL1452:BD1452" si="2336">AK1452</f>
        <v>1</v>
      </c>
      <c r="AM1452" s="109">
        <f t="shared" si="2336"/>
        <v>1</v>
      </c>
      <c r="AN1452" s="110">
        <f t="shared" si="2336"/>
        <v>1</v>
      </c>
      <c r="AO1452" s="108">
        <f t="shared" si="2336"/>
        <v>1</v>
      </c>
      <c r="AP1452" s="109">
        <f t="shared" si="2336"/>
        <v>1</v>
      </c>
      <c r="AQ1452" s="109">
        <f t="shared" si="2336"/>
        <v>1</v>
      </c>
      <c r="AR1452" s="110">
        <f t="shared" si="2336"/>
        <v>1</v>
      </c>
      <c r="AS1452" s="111">
        <f t="shared" si="2336"/>
        <v>1</v>
      </c>
      <c r="AT1452" s="109">
        <f t="shared" si="2336"/>
        <v>1</v>
      </c>
      <c r="AU1452" s="109">
        <f t="shared" si="2336"/>
        <v>1</v>
      </c>
      <c r="AV1452" s="112">
        <f t="shared" si="2336"/>
        <v>1</v>
      </c>
      <c r="AW1452" s="108">
        <f t="shared" si="2336"/>
        <v>1</v>
      </c>
      <c r="AX1452" s="109">
        <f t="shared" si="2336"/>
        <v>1</v>
      </c>
      <c r="AY1452" s="109">
        <f t="shared" si="2336"/>
        <v>1</v>
      </c>
      <c r="AZ1452" s="109">
        <f t="shared" si="2336"/>
        <v>1</v>
      </c>
      <c r="BA1452" s="110">
        <f t="shared" si="2336"/>
        <v>1</v>
      </c>
      <c r="BB1452" s="111">
        <f t="shared" si="2336"/>
        <v>1</v>
      </c>
      <c r="BC1452" s="109">
        <f t="shared" si="2336"/>
        <v>1</v>
      </c>
      <c r="BD1452" s="109">
        <f t="shared" si="2336"/>
        <v>1</v>
      </c>
      <c r="BE1452" s="303"/>
      <c r="BF1452" s="304"/>
      <c r="BG1452" s="304"/>
      <c r="BH1452" s="304"/>
      <c r="BI1452" s="304"/>
      <c r="BJ1452" s="304"/>
    </row>
    <row r="1453" spans="1:123">
      <c r="J1453" s="243" t="s">
        <v>80</v>
      </c>
      <c r="K1453" s="108">
        <v>0</v>
      </c>
      <c r="L1453" s="109">
        <f t="shared" si="2325"/>
        <v>0</v>
      </c>
      <c r="M1453" s="109">
        <f t="shared" ref="M1453:X1453" si="2337">L1453</f>
        <v>0</v>
      </c>
      <c r="N1453" s="110">
        <f t="shared" si="2337"/>
        <v>0</v>
      </c>
      <c r="O1453" s="108">
        <f t="shared" si="2337"/>
        <v>0</v>
      </c>
      <c r="P1453" s="109">
        <f t="shared" si="2337"/>
        <v>0</v>
      </c>
      <c r="Q1453" s="109">
        <f t="shared" si="2337"/>
        <v>0</v>
      </c>
      <c r="R1453" s="110">
        <f t="shared" si="2337"/>
        <v>0</v>
      </c>
      <c r="S1453" s="108">
        <f t="shared" si="2337"/>
        <v>0</v>
      </c>
      <c r="T1453" s="109">
        <f t="shared" si="2337"/>
        <v>0</v>
      </c>
      <c r="U1453" s="109">
        <f t="shared" si="2337"/>
        <v>0</v>
      </c>
      <c r="V1453" s="109">
        <f t="shared" si="2337"/>
        <v>0</v>
      </c>
      <c r="W1453" s="110">
        <f t="shared" si="2337"/>
        <v>0</v>
      </c>
      <c r="X1453" s="108">
        <f t="shared" si="2337"/>
        <v>0</v>
      </c>
      <c r="Y1453" s="109">
        <f t="shared" si="2335"/>
        <v>0</v>
      </c>
      <c r="Z1453" s="109">
        <f t="shared" si="2335"/>
        <v>0</v>
      </c>
      <c r="AA1453" s="110">
        <f t="shared" si="2335"/>
        <v>0</v>
      </c>
      <c r="AB1453" s="108">
        <f t="shared" si="2335"/>
        <v>0</v>
      </c>
      <c r="AC1453" s="109">
        <f t="shared" si="2335"/>
        <v>0</v>
      </c>
      <c r="AD1453" s="109">
        <f t="shared" si="2335"/>
        <v>0</v>
      </c>
      <c r="AE1453" s="110">
        <f t="shared" si="2335"/>
        <v>0</v>
      </c>
      <c r="AF1453" s="108">
        <f t="shared" si="2335"/>
        <v>0</v>
      </c>
      <c r="AG1453" s="109">
        <f t="shared" si="2335"/>
        <v>0</v>
      </c>
      <c r="AH1453" s="109">
        <f t="shared" si="2335"/>
        <v>0</v>
      </c>
      <c r="AI1453" s="300"/>
      <c r="AJ1453" s="300"/>
      <c r="AK1453" s="108">
        <v>12</v>
      </c>
      <c r="AL1453" s="109">
        <f t="shared" ref="AL1453:BD1453" si="2338">AK1453</f>
        <v>12</v>
      </c>
      <c r="AM1453" s="109">
        <f t="shared" si="2338"/>
        <v>12</v>
      </c>
      <c r="AN1453" s="110">
        <f t="shared" si="2338"/>
        <v>12</v>
      </c>
      <c r="AO1453" s="108">
        <f t="shared" si="2338"/>
        <v>12</v>
      </c>
      <c r="AP1453" s="109">
        <f t="shared" si="2338"/>
        <v>12</v>
      </c>
      <c r="AQ1453" s="109">
        <f t="shared" si="2338"/>
        <v>12</v>
      </c>
      <c r="AR1453" s="110">
        <f t="shared" si="2338"/>
        <v>12</v>
      </c>
      <c r="AS1453" s="111">
        <f t="shared" si="2338"/>
        <v>12</v>
      </c>
      <c r="AT1453" s="109">
        <f t="shared" si="2338"/>
        <v>12</v>
      </c>
      <c r="AU1453" s="109">
        <f t="shared" si="2338"/>
        <v>12</v>
      </c>
      <c r="AV1453" s="112">
        <f t="shared" si="2338"/>
        <v>12</v>
      </c>
      <c r="AW1453" s="108">
        <f t="shared" si="2338"/>
        <v>12</v>
      </c>
      <c r="AX1453" s="109">
        <f t="shared" si="2338"/>
        <v>12</v>
      </c>
      <c r="AY1453" s="109">
        <f t="shared" si="2338"/>
        <v>12</v>
      </c>
      <c r="AZ1453" s="109">
        <f t="shared" si="2338"/>
        <v>12</v>
      </c>
      <c r="BA1453" s="110">
        <f t="shared" si="2338"/>
        <v>12</v>
      </c>
      <c r="BB1453" s="111">
        <f t="shared" si="2338"/>
        <v>12</v>
      </c>
      <c r="BC1453" s="109">
        <f t="shared" si="2338"/>
        <v>12</v>
      </c>
      <c r="BD1453" s="109">
        <f t="shared" si="2338"/>
        <v>12</v>
      </c>
      <c r="BE1453" s="303"/>
      <c r="BF1453" s="304"/>
      <c r="BG1453" s="304"/>
      <c r="BH1453" s="304"/>
      <c r="BI1453" s="304"/>
      <c r="BJ1453" s="304"/>
    </row>
    <row r="1454" spans="1:123">
      <c r="J1454" s="244" t="s">
        <v>81</v>
      </c>
      <c r="K1454" s="154">
        <v>0</v>
      </c>
      <c r="L1454" s="155">
        <f t="shared" si="2325"/>
        <v>0</v>
      </c>
      <c r="M1454" s="155">
        <f t="shared" ref="M1454:X1454" si="2339">L1454</f>
        <v>0</v>
      </c>
      <c r="N1454" s="156">
        <f t="shared" si="2339"/>
        <v>0</v>
      </c>
      <c r="O1454" s="154">
        <f t="shared" si="2339"/>
        <v>0</v>
      </c>
      <c r="P1454" s="155">
        <f t="shared" si="2339"/>
        <v>0</v>
      </c>
      <c r="Q1454" s="155">
        <f t="shared" si="2339"/>
        <v>0</v>
      </c>
      <c r="R1454" s="156">
        <f t="shared" si="2339"/>
        <v>0</v>
      </c>
      <c r="S1454" s="154">
        <f t="shared" si="2339"/>
        <v>0</v>
      </c>
      <c r="T1454" s="155">
        <f t="shared" si="2339"/>
        <v>0</v>
      </c>
      <c r="U1454" s="155">
        <f t="shared" si="2339"/>
        <v>0</v>
      </c>
      <c r="V1454" s="155">
        <f t="shared" si="2339"/>
        <v>0</v>
      </c>
      <c r="W1454" s="156">
        <f t="shared" si="2339"/>
        <v>0</v>
      </c>
      <c r="X1454" s="154">
        <f t="shared" si="2339"/>
        <v>0</v>
      </c>
      <c r="Y1454" s="155">
        <f t="shared" si="2335"/>
        <v>0</v>
      </c>
      <c r="Z1454" s="155">
        <f t="shared" si="2335"/>
        <v>0</v>
      </c>
      <c r="AA1454" s="156">
        <f t="shared" si="2335"/>
        <v>0</v>
      </c>
      <c r="AB1454" s="154">
        <f t="shared" si="2335"/>
        <v>0</v>
      </c>
      <c r="AC1454" s="155">
        <f t="shared" si="2335"/>
        <v>0</v>
      </c>
      <c r="AD1454" s="155">
        <f t="shared" si="2335"/>
        <v>0</v>
      </c>
      <c r="AE1454" s="156">
        <f t="shared" si="2335"/>
        <v>0</v>
      </c>
      <c r="AF1454" s="154">
        <f t="shared" si="2335"/>
        <v>0</v>
      </c>
      <c r="AG1454" s="155">
        <f t="shared" si="2335"/>
        <v>0</v>
      </c>
      <c r="AH1454" s="155">
        <f t="shared" si="2335"/>
        <v>0</v>
      </c>
      <c r="AI1454" s="300"/>
      <c r="AJ1454" s="300"/>
      <c r="AK1454" s="154">
        <v>0</v>
      </c>
      <c r="AL1454" s="155">
        <f t="shared" ref="AL1454:BD1454" si="2340">AK1454</f>
        <v>0</v>
      </c>
      <c r="AM1454" s="155">
        <f t="shared" si="2340"/>
        <v>0</v>
      </c>
      <c r="AN1454" s="156">
        <f t="shared" si="2340"/>
        <v>0</v>
      </c>
      <c r="AO1454" s="154">
        <f t="shared" si="2340"/>
        <v>0</v>
      </c>
      <c r="AP1454" s="155">
        <f t="shared" si="2340"/>
        <v>0</v>
      </c>
      <c r="AQ1454" s="155">
        <f t="shared" si="2340"/>
        <v>0</v>
      </c>
      <c r="AR1454" s="156">
        <f t="shared" si="2340"/>
        <v>0</v>
      </c>
      <c r="AS1454" s="157">
        <f t="shared" si="2340"/>
        <v>0</v>
      </c>
      <c r="AT1454" s="155">
        <f t="shared" si="2340"/>
        <v>0</v>
      </c>
      <c r="AU1454" s="155">
        <f t="shared" si="2340"/>
        <v>0</v>
      </c>
      <c r="AV1454" s="158">
        <f t="shared" si="2340"/>
        <v>0</v>
      </c>
      <c r="AW1454" s="154">
        <f t="shared" si="2340"/>
        <v>0</v>
      </c>
      <c r="AX1454" s="155">
        <f t="shared" si="2340"/>
        <v>0</v>
      </c>
      <c r="AY1454" s="155">
        <f t="shared" si="2340"/>
        <v>0</v>
      </c>
      <c r="AZ1454" s="155">
        <f t="shared" si="2340"/>
        <v>0</v>
      </c>
      <c r="BA1454" s="156">
        <f t="shared" si="2340"/>
        <v>0</v>
      </c>
      <c r="BB1454" s="157">
        <f t="shared" si="2340"/>
        <v>0</v>
      </c>
      <c r="BC1454" s="155">
        <f t="shared" si="2340"/>
        <v>0</v>
      </c>
      <c r="BD1454" s="155">
        <f t="shared" si="2340"/>
        <v>0</v>
      </c>
      <c r="BE1454" s="303"/>
      <c r="BF1454" s="304"/>
      <c r="BG1454" s="304"/>
      <c r="BH1454" s="304"/>
      <c r="BI1454" s="304"/>
      <c r="BJ1454" s="304"/>
    </row>
    <row r="1455" spans="1:123" ht="18.75" customHeight="1">
      <c r="J1455" s="245" t="s">
        <v>1163</v>
      </c>
      <c r="K1455" s="37">
        <f>SUM(K1448:K1454)*K1456</f>
        <v>2502.5</v>
      </c>
      <c r="L1455" s="159">
        <f t="shared" ref="L1455:AH1455" si="2341">SUM(L1448:L1454)*L1456</f>
        <v>2502.5</v>
      </c>
      <c r="M1455" s="159">
        <f t="shared" si="2341"/>
        <v>2502.5</v>
      </c>
      <c r="N1455" s="160">
        <f t="shared" si="2341"/>
        <v>2502.5</v>
      </c>
      <c r="O1455" s="161">
        <f t="shared" si="2341"/>
        <v>2502.5</v>
      </c>
      <c r="P1455" s="159">
        <f t="shared" si="2341"/>
        <v>2502.5</v>
      </c>
      <c r="Q1455" s="159">
        <f t="shared" si="2341"/>
        <v>2871</v>
      </c>
      <c r="R1455" s="160">
        <f t="shared" si="2341"/>
        <v>2871</v>
      </c>
      <c r="S1455" s="161">
        <f t="shared" si="2341"/>
        <v>2871</v>
      </c>
      <c r="T1455" s="159">
        <f t="shared" si="2341"/>
        <v>2871</v>
      </c>
      <c r="U1455" s="159">
        <f t="shared" si="2341"/>
        <v>2871</v>
      </c>
      <c r="V1455" s="159">
        <f t="shared" si="2341"/>
        <v>2871</v>
      </c>
      <c r="W1455" s="160">
        <f t="shared" si="2341"/>
        <v>2871</v>
      </c>
      <c r="X1455" s="161">
        <f t="shared" si="2341"/>
        <v>2871</v>
      </c>
      <c r="Y1455" s="159">
        <f t="shared" si="2341"/>
        <v>2871</v>
      </c>
      <c r="Z1455" s="159">
        <f t="shared" si="2341"/>
        <v>2871</v>
      </c>
      <c r="AA1455" s="160">
        <f t="shared" si="2341"/>
        <v>2871</v>
      </c>
      <c r="AB1455" s="161">
        <f t="shared" si="2341"/>
        <v>2871</v>
      </c>
      <c r="AC1455" s="159">
        <f t="shared" si="2341"/>
        <v>2871</v>
      </c>
      <c r="AD1455" s="159">
        <f t="shared" si="2341"/>
        <v>2871</v>
      </c>
      <c r="AE1455" s="160">
        <f t="shared" si="2341"/>
        <v>2871</v>
      </c>
      <c r="AF1455" s="161">
        <f t="shared" si="2341"/>
        <v>2871</v>
      </c>
      <c r="AG1455" s="159">
        <f t="shared" si="2341"/>
        <v>2871</v>
      </c>
      <c r="AH1455" s="159">
        <f t="shared" si="2341"/>
        <v>2871</v>
      </c>
      <c r="AI1455" s="300"/>
      <c r="AJ1455" s="300"/>
      <c r="AK1455" s="161">
        <f t="shared" ref="AK1455:BD1455" si="2342">SUM(AK1448:AK1454)*AK1456</f>
        <v>3135</v>
      </c>
      <c r="AL1455" s="159">
        <f t="shared" si="2342"/>
        <v>3135</v>
      </c>
      <c r="AM1455" s="159">
        <f t="shared" si="2342"/>
        <v>3135</v>
      </c>
      <c r="AN1455" s="160">
        <f t="shared" si="2342"/>
        <v>3135</v>
      </c>
      <c r="AO1455" s="161">
        <f t="shared" si="2342"/>
        <v>3135</v>
      </c>
      <c r="AP1455" s="159">
        <f t="shared" si="2342"/>
        <v>3135</v>
      </c>
      <c r="AQ1455" s="159">
        <f t="shared" si="2342"/>
        <v>3135</v>
      </c>
      <c r="AR1455" s="160">
        <f t="shared" si="2342"/>
        <v>3135</v>
      </c>
      <c r="AS1455" s="162">
        <f t="shared" si="2342"/>
        <v>3135</v>
      </c>
      <c r="AT1455" s="159">
        <f t="shared" si="2342"/>
        <v>3135</v>
      </c>
      <c r="AU1455" s="159">
        <f t="shared" si="2342"/>
        <v>3135</v>
      </c>
      <c r="AV1455" s="163">
        <f t="shared" si="2342"/>
        <v>3135</v>
      </c>
      <c r="AW1455" s="161">
        <f t="shared" si="2342"/>
        <v>3135</v>
      </c>
      <c r="AX1455" s="159">
        <f t="shared" si="2342"/>
        <v>3135</v>
      </c>
      <c r="AY1455" s="159">
        <f t="shared" si="2342"/>
        <v>3135</v>
      </c>
      <c r="AZ1455" s="159">
        <f t="shared" si="2342"/>
        <v>3135</v>
      </c>
      <c r="BA1455" s="160">
        <f t="shared" si="2342"/>
        <v>3135</v>
      </c>
      <c r="BB1455" s="162">
        <f t="shared" si="2342"/>
        <v>3135</v>
      </c>
      <c r="BC1455" s="159">
        <f t="shared" si="2342"/>
        <v>3135</v>
      </c>
      <c r="BD1455" s="159">
        <f t="shared" si="2342"/>
        <v>3135</v>
      </c>
      <c r="BE1455" s="303"/>
      <c r="BF1455" s="304"/>
      <c r="BG1455" s="304"/>
      <c r="BH1455" s="304"/>
      <c r="BI1455" s="304"/>
      <c r="BJ1455" s="304"/>
    </row>
    <row r="1456" spans="1:123">
      <c r="J1456" s="246" t="s">
        <v>1164</v>
      </c>
      <c r="K1456" s="167">
        <v>55</v>
      </c>
      <c r="L1456" s="164">
        <f>K1456</f>
        <v>55</v>
      </c>
      <c r="M1456" s="164">
        <f t="shared" ref="M1456:P1456" si="2343">L1456</f>
        <v>55</v>
      </c>
      <c r="N1456" s="165">
        <f t="shared" si="2343"/>
        <v>55</v>
      </c>
      <c r="O1456" s="166">
        <f t="shared" si="2343"/>
        <v>55</v>
      </c>
      <c r="P1456" s="164">
        <f t="shared" si="2343"/>
        <v>55</v>
      </c>
      <c r="Q1456" s="164">
        <v>66</v>
      </c>
      <c r="R1456" s="165">
        <f t="shared" ref="R1456" si="2344">Q1456</f>
        <v>66</v>
      </c>
      <c r="S1456" s="166">
        <f t="shared" ref="S1456" si="2345">R1456</f>
        <v>66</v>
      </c>
      <c r="T1456" s="164">
        <f t="shared" ref="T1456" si="2346">S1456</f>
        <v>66</v>
      </c>
      <c r="U1456" s="164">
        <f t="shared" ref="U1456" si="2347">T1456</f>
        <v>66</v>
      </c>
      <c r="V1456" s="164">
        <f t="shared" ref="V1456" si="2348">U1456</f>
        <v>66</v>
      </c>
      <c r="W1456" s="165">
        <f t="shared" ref="W1456" si="2349">V1456</f>
        <v>66</v>
      </c>
      <c r="X1456" s="166">
        <f t="shared" ref="X1456" si="2350">W1456</f>
        <v>66</v>
      </c>
      <c r="Y1456" s="164">
        <f t="shared" ref="Y1456" si="2351">X1456</f>
        <v>66</v>
      </c>
      <c r="Z1456" s="164">
        <f t="shared" ref="Z1456" si="2352">Y1456</f>
        <v>66</v>
      </c>
      <c r="AA1456" s="165">
        <f t="shared" ref="AA1456" si="2353">Z1456</f>
        <v>66</v>
      </c>
      <c r="AB1456" s="166">
        <f t="shared" ref="AB1456" si="2354">AA1456</f>
        <v>66</v>
      </c>
      <c r="AC1456" s="164">
        <f t="shared" ref="AC1456" si="2355">AB1456</f>
        <v>66</v>
      </c>
      <c r="AD1456" s="164">
        <f t="shared" ref="AD1456" si="2356">AC1456</f>
        <v>66</v>
      </c>
      <c r="AE1456" s="165">
        <f t="shared" ref="AE1456" si="2357">AD1456</f>
        <v>66</v>
      </c>
      <c r="AF1456" s="166">
        <f t="shared" ref="AF1456" si="2358">AE1456</f>
        <v>66</v>
      </c>
      <c r="AG1456" s="164">
        <f t="shared" ref="AG1456" si="2359">AF1456</f>
        <v>66</v>
      </c>
      <c r="AH1456" s="164">
        <f t="shared" ref="AH1456" si="2360">AG1456</f>
        <v>66</v>
      </c>
      <c r="AI1456" s="300"/>
      <c r="AJ1456" s="300"/>
      <c r="AK1456" s="154">
        <v>55</v>
      </c>
      <c r="AL1456" s="155">
        <f>AK1456</f>
        <v>55</v>
      </c>
      <c r="AM1456" s="155">
        <f t="shared" ref="AM1456:BD1456" si="2361">AL1456</f>
        <v>55</v>
      </c>
      <c r="AN1456" s="156">
        <f t="shared" si="2361"/>
        <v>55</v>
      </c>
      <c r="AO1456" s="154">
        <f t="shared" si="2361"/>
        <v>55</v>
      </c>
      <c r="AP1456" s="155">
        <f t="shared" si="2361"/>
        <v>55</v>
      </c>
      <c r="AQ1456" s="155">
        <f t="shared" si="2361"/>
        <v>55</v>
      </c>
      <c r="AR1456" s="156">
        <f t="shared" si="2361"/>
        <v>55</v>
      </c>
      <c r="AS1456" s="157">
        <f t="shared" si="2361"/>
        <v>55</v>
      </c>
      <c r="AT1456" s="155">
        <f t="shared" si="2361"/>
        <v>55</v>
      </c>
      <c r="AU1456" s="155">
        <f t="shared" si="2361"/>
        <v>55</v>
      </c>
      <c r="AV1456" s="158">
        <f t="shared" si="2361"/>
        <v>55</v>
      </c>
      <c r="AW1456" s="154">
        <f t="shared" si="2361"/>
        <v>55</v>
      </c>
      <c r="AX1456" s="155">
        <f t="shared" si="2361"/>
        <v>55</v>
      </c>
      <c r="AY1456" s="155">
        <f t="shared" si="2361"/>
        <v>55</v>
      </c>
      <c r="AZ1456" s="155">
        <f t="shared" si="2361"/>
        <v>55</v>
      </c>
      <c r="BA1456" s="156">
        <f t="shared" si="2361"/>
        <v>55</v>
      </c>
      <c r="BB1456" s="157">
        <f t="shared" si="2361"/>
        <v>55</v>
      </c>
      <c r="BC1456" s="155">
        <f t="shared" si="2361"/>
        <v>55</v>
      </c>
      <c r="BD1456" s="155">
        <f t="shared" si="2361"/>
        <v>55</v>
      </c>
      <c r="BE1456" s="303"/>
      <c r="BF1456" s="304"/>
      <c r="BG1456" s="304"/>
      <c r="BH1456" s="304"/>
      <c r="BI1456" s="304"/>
      <c r="BJ1456" s="304"/>
    </row>
    <row r="1457" spans="10:62">
      <c r="K1457" s="1">
        <f>SUM(K1448:K1454)</f>
        <v>45.5</v>
      </c>
      <c r="L1457" s="1">
        <f t="shared" ref="L1457:AH1457" si="2362">SUM(L1448:L1454)</f>
        <v>45.5</v>
      </c>
      <c r="M1457" s="1">
        <f t="shared" si="2362"/>
        <v>45.5</v>
      </c>
      <c r="N1457" s="1">
        <f t="shared" si="2362"/>
        <v>45.5</v>
      </c>
      <c r="O1457" s="1">
        <f t="shared" si="2362"/>
        <v>45.5</v>
      </c>
      <c r="P1457" s="1">
        <f t="shared" si="2362"/>
        <v>45.5</v>
      </c>
      <c r="Q1457" s="1">
        <f t="shared" si="2362"/>
        <v>43.5</v>
      </c>
      <c r="R1457" s="1">
        <f t="shared" si="2362"/>
        <v>43.5</v>
      </c>
      <c r="S1457" s="1">
        <f t="shared" si="2362"/>
        <v>43.5</v>
      </c>
      <c r="T1457" s="1">
        <f t="shared" si="2362"/>
        <v>43.5</v>
      </c>
      <c r="U1457" s="1">
        <f t="shared" si="2362"/>
        <v>43.5</v>
      </c>
      <c r="V1457" s="1">
        <f t="shared" si="2362"/>
        <v>43.5</v>
      </c>
      <c r="W1457" s="1">
        <f t="shared" si="2362"/>
        <v>43.5</v>
      </c>
      <c r="X1457" s="1">
        <f t="shared" si="2362"/>
        <v>43.5</v>
      </c>
      <c r="Y1457" s="1">
        <f t="shared" si="2362"/>
        <v>43.5</v>
      </c>
      <c r="Z1457" s="1">
        <f t="shared" si="2362"/>
        <v>43.5</v>
      </c>
      <c r="AA1457" s="1">
        <f t="shared" si="2362"/>
        <v>43.5</v>
      </c>
      <c r="AB1457" s="1">
        <f t="shared" si="2362"/>
        <v>43.5</v>
      </c>
      <c r="AC1457" s="1">
        <f t="shared" si="2362"/>
        <v>43.5</v>
      </c>
      <c r="AD1457" s="1">
        <f t="shared" si="2362"/>
        <v>43.5</v>
      </c>
      <c r="AE1457" s="1">
        <f t="shared" si="2362"/>
        <v>43.5</v>
      </c>
      <c r="AF1457" s="1">
        <f t="shared" si="2362"/>
        <v>43.5</v>
      </c>
      <c r="AG1457" s="1">
        <f t="shared" si="2362"/>
        <v>43.5</v>
      </c>
      <c r="AH1457" s="1">
        <f t="shared" si="2362"/>
        <v>43.5</v>
      </c>
    </row>
    <row r="1459" spans="10:62">
      <c r="J1459" s="248">
        <v>1</v>
      </c>
      <c r="K1459" s="74">
        <f t="shared" ref="K1459:K1468" si="2363">SUMIFS($H$7:$H$1446,K$7:K$1446,$J1459,$BK$7:$BK$1446,$A$6)</f>
        <v>9</v>
      </c>
      <c r="L1459" s="75">
        <f t="shared" ref="L1459:U1468" si="2364">SUMIF(L$7:L$1446,$J1459,$H$7:$H$1446)</f>
        <v>9</v>
      </c>
      <c r="M1459" s="75">
        <f t="shared" si="2364"/>
        <v>9</v>
      </c>
      <c r="N1459" s="76">
        <f t="shared" si="2364"/>
        <v>9</v>
      </c>
      <c r="O1459" s="74">
        <f t="shared" si="2364"/>
        <v>9</v>
      </c>
      <c r="P1459" s="75">
        <f t="shared" si="2364"/>
        <v>9</v>
      </c>
      <c r="Q1459" s="75">
        <f t="shared" si="2364"/>
        <v>9</v>
      </c>
      <c r="R1459" s="76">
        <f t="shared" si="2364"/>
        <v>9</v>
      </c>
      <c r="S1459" s="74">
        <f t="shared" si="2364"/>
        <v>9</v>
      </c>
      <c r="T1459" s="75">
        <f t="shared" si="2364"/>
        <v>9</v>
      </c>
      <c r="U1459" s="75">
        <f t="shared" si="2364"/>
        <v>9</v>
      </c>
      <c r="V1459" s="75">
        <f t="shared" ref="V1459:AH1468" si="2365">SUMIF(V$7:V$1446,$J1459,$H$7:$H$1446)</f>
        <v>15</v>
      </c>
      <c r="W1459" s="76">
        <f t="shared" si="2365"/>
        <v>34</v>
      </c>
      <c r="X1459" s="74">
        <f t="shared" si="2365"/>
        <v>9</v>
      </c>
      <c r="Y1459" s="75">
        <f t="shared" si="2365"/>
        <v>18</v>
      </c>
      <c r="Z1459" s="75">
        <f t="shared" si="2365"/>
        <v>0</v>
      </c>
      <c r="AA1459" s="76">
        <f t="shared" si="2365"/>
        <v>0</v>
      </c>
      <c r="AB1459" s="74">
        <f t="shared" si="2365"/>
        <v>0</v>
      </c>
      <c r="AC1459" s="75">
        <f t="shared" si="2365"/>
        <v>0</v>
      </c>
      <c r="AD1459" s="75">
        <f t="shared" si="2365"/>
        <v>0</v>
      </c>
      <c r="AE1459" s="76">
        <f t="shared" si="2365"/>
        <v>19</v>
      </c>
      <c r="AF1459" s="74">
        <f t="shared" si="2365"/>
        <v>0</v>
      </c>
      <c r="AG1459" s="75">
        <f t="shared" si="2365"/>
        <v>0</v>
      </c>
      <c r="AH1459" s="75">
        <f t="shared" si="2365"/>
        <v>0</v>
      </c>
      <c r="AI1459" s="284"/>
      <c r="AJ1459" s="285"/>
      <c r="AK1459" s="74">
        <f t="shared" ref="AK1459:AT1468" si="2366">SUMIF(AK$7:AK$1446,$J1459,$H$7:$H$1446)</f>
        <v>0</v>
      </c>
      <c r="AL1459" s="75">
        <f t="shared" si="2366"/>
        <v>13</v>
      </c>
      <c r="AM1459" s="75">
        <f t="shared" si="2366"/>
        <v>13</v>
      </c>
      <c r="AN1459" s="76">
        <f t="shared" si="2366"/>
        <v>13</v>
      </c>
      <c r="AO1459" s="74">
        <f t="shared" si="2366"/>
        <v>13</v>
      </c>
      <c r="AP1459" s="75">
        <f t="shared" si="2366"/>
        <v>13</v>
      </c>
      <c r="AQ1459" s="75">
        <f t="shared" si="2366"/>
        <v>13</v>
      </c>
      <c r="AR1459" s="76">
        <f t="shared" si="2366"/>
        <v>13</v>
      </c>
      <c r="AS1459" s="74">
        <f t="shared" si="2366"/>
        <v>14</v>
      </c>
      <c r="AT1459" s="75">
        <f t="shared" si="2366"/>
        <v>13</v>
      </c>
      <c r="AU1459" s="75">
        <f t="shared" ref="AU1459:BD1468" si="2367">SUMIF(AU$7:AU$1446,$J1459,$H$7:$H$1446)</f>
        <v>13</v>
      </c>
      <c r="AV1459" s="75">
        <f t="shared" si="2367"/>
        <v>13</v>
      </c>
      <c r="AW1459" s="76">
        <f t="shared" si="2367"/>
        <v>27</v>
      </c>
      <c r="AX1459" s="74">
        <f t="shared" si="2367"/>
        <v>31</v>
      </c>
      <c r="AY1459" s="75">
        <f t="shared" si="2367"/>
        <v>13</v>
      </c>
      <c r="AZ1459" s="75">
        <f t="shared" si="2367"/>
        <v>14</v>
      </c>
      <c r="BA1459" s="76">
        <f t="shared" si="2367"/>
        <v>0</v>
      </c>
      <c r="BB1459" s="74">
        <f t="shared" si="2367"/>
        <v>0</v>
      </c>
      <c r="BC1459" s="75">
        <f t="shared" si="2367"/>
        <v>0</v>
      </c>
      <c r="BD1459" s="75">
        <f t="shared" si="2367"/>
        <v>0</v>
      </c>
      <c r="BE1459" s="290"/>
      <c r="BF1459" s="291"/>
      <c r="BG1459" s="291"/>
      <c r="BH1459" s="291"/>
      <c r="BI1459" s="291"/>
      <c r="BJ1459" s="292"/>
    </row>
    <row r="1460" spans="10:62">
      <c r="J1460" s="249">
        <v>2</v>
      </c>
      <c r="K1460" s="86">
        <f t="shared" si="2363"/>
        <v>216</v>
      </c>
      <c r="L1460" s="87">
        <f t="shared" si="2364"/>
        <v>225</v>
      </c>
      <c r="M1460" s="87">
        <f t="shared" si="2364"/>
        <v>225</v>
      </c>
      <c r="N1460" s="88">
        <f t="shared" si="2364"/>
        <v>225</v>
      </c>
      <c r="O1460" s="86">
        <f t="shared" si="2364"/>
        <v>225</v>
      </c>
      <c r="P1460" s="87">
        <f t="shared" si="2364"/>
        <v>313</v>
      </c>
      <c r="Q1460" s="87">
        <f t="shared" si="2364"/>
        <v>396</v>
      </c>
      <c r="R1460" s="88">
        <f t="shared" si="2364"/>
        <v>405</v>
      </c>
      <c r="S1460" s="86">
        <f t="shared" si="2364"/>
        <v>396</v>
      </c>
      <c r="T1460" s="87">
        <f t="shared" si="2364"/>
        <v>396</v>
      </c>
      <c r="U1460" s="87">
        <f t="shared" si="2364"/>
        <v>363</v>
      </c>
      <c r="V1460" s="87">
        <f t="shared" si="2365"/>
        <v>363</v>
      </c>
      <c r="W1460" s="88">
        <f t="shared" si="2365"/>
        <v>342</v>
      </c>
      <c r="X1460" s="86">
        <f t="shared" si="2365"/>
        <v>338</v>
      </c>
      <c r="Y1460" s="87">
        <f t="shared" si="2365"/>
        <v>352</v>
      </c>
      <c r="Z1460" s="87">
        <f t="shared" si="2365"/>
        <v>83</v>
      </c>
      <c r="AA1460" s="88">
        <f t="shared" si="2365"/>
        <v>83</v>
      </c>
      <c r="AB1460" s="86">
        <f t="shared" si="2365"/>
        <v>83</v>
      </c>
      <c r="AC1460" s="87">
        <f t="shared" si="2365"/>
        <v>83</v>
      </c>
      <c r="AD1460" s="87">
        <f t="shared" si="2365"/>
        <v>83</v>
      </c>
      <c r="AE1460" s="88">
        <f t="shared" si="2365"/>
        <v>83</v>
      </c>
      <c r="AF1460" s="86">
        <f t="shared" si="2365"/>
        <v>0</v>
      </c>
      <c r="AG1460" s="87">
        <f t="shared" si="2365"/>
        <v>0</v>
      </c>
      <c r="AH1460" s="87">
        <f t="shared" si="2365"/>
        <v>0</v>
      </c>
      <c r="AI1460" s="286"/>
      <c r="AJ1460" s="287"/>
      <c r="AK1460" s="86">
        <f t="shared" si="2366"/>
        <v>0</v>
      </c>
      <c r="AL1460" s="87">
        <f t="shared" si="2366"/>
        <v>338</v>
      </c>
      <c r="AM1460" s="87">
        <f t="shared" si="2366"/>
        <v>338</v>
      </c>
      <c r="AN1460" s="88">
        <f t="shared" si="2366"/>
        <v>338</v>
      </c>
      <c r="AO1460" s="86">
        <f t="shared" si="2366"/>
        <v>338</v>
      </c>
      <c r="AP1460" s="87">
        <f t="shared" si="2366"/>
        <v>338</v>
      </c>
      <c r="AQ1460" s="87">
        <f t="shared" si="2366"/>
        <v>392</v>
      </c>
      <c r="AR1460" s="88">
        <f t="shared" si="2366"/>
        <v>392</v>
      </c>
      <c r="AS1460" s="86">
        <f t="shared" si="2366"/>
        <v>397</v>
      </c>
      <c r="AT1460" s="87">
        <f t="shared" si="2366"/>
        <v>391</v>
      </c>
      <c r="AU1460" s="87">
        <f t="shared" si="2367"/>
        <v>391</v>
      </c>
      <c r="AV1460" s="87">
        <f t="shared" si="2367"/>
        <v>391</v>
      </c>
      <c r="AW1460" s="88">
        <f t="shared" si="2367"/>
        <v>387</v>
      </c>
      <c r="AX1460" s="86">
        <f t="shared" si="2367"/>
        <v>369</v>
      </c>
      <c r="AY1460" s="87">
        <f t="shared" si="2367"/>
        <v>369</v>
      </c>
      <c r="AZ1460" s="87">
        <f t="shared" si="2367"/>
        <v>379</v>
      </c>
      <c r="BA1460" s="88">
        <f t="shared" si="2367"/>
        <v>6</v>
      </c>
      <c r="BB1460" s="86">
        <f t="shared" si="2367"/>
        <v>0</v>
      </c>
      <c r="BC1460" s="87">
        <f t="shared" si="2367"/>
        <v>0</v>
      </c>
      <c r="BD1460" s="87">
        <f t="shared" si="2367"/>
        <v>0</v>
      </c>
      <c r="BE1460" s="293"/>
      <c r="BF1460" s="294"/>
      <c r="BG1460" s="294"/>
      <c r="BH1460" s="294"/>
      <c r="BI1460" s="294"/>
      <c r="BJ1460" s="295"/>
    </row>
    <row r="1461" spans="10:62">
      <c r="J1461" s="249">
        <v>3</v>
      </c>
      <c r="K1461" s="86">
        <f t="shared" si="2363"/>
        <v>171</v>
      </c>
      <c r="L1461" s="87">
        <f t="shared" si="2364"/>
        <v>185</v>
      </c>
      <c r="M1461" s="87">
        <f t="shared" si="2364"/>
        <v>185</v>
      </c>
      <c r="N1461" s="88">
        <f t="shared" si="2364"/>
        <v>190</v>
      </c>
      <c r="O1461" s="86">
        <f t="shared" si="2364"/>
        <v>190</v>
      </c>
      <c r="P1461" s="87">
        <f t="shared" si="2364"/>
        <v>214</v>
      </c>
      <c r="Q1461" s="87">
        <f t="shared" si="2364"/>
        <v>246</v>
      </c>
      <c r="R1461" s="88">
        <f t="shared" si="2364"/>
        <v>269</v>
      </c>
      <c r="S1461" s="86">
        <f t="shared" si="2364"/>
        <v>246</v>
      </c>
      <c r="T1461" s="87">
        <f t="shared" si="2364"/>
        <v>246</v>
      </c>
      <c r="U1461" s="87">
        <f t="shared" si="2364"/>
        <v>246</v>
      </c>
      <c r="V1461" s="87">
        <f t="shared" si="2365"/>
        <v>265</v>
      </c>
      <c r="W1461" s="88">
        <f t="shared" si="2365"/>
        <v>246</v>
      </c>
      <c r="X1461" s="86">
        <f t="shared" si="2365"/>
        <v>210</v>
      </c>
      <c r="Y1461" s="87">
        <f t="shared" si="2365"/>
        <v>210</v>
      </c>
      <c r="Z1461" s="87">
        <f t="shared" si="2365"/>
        <v>32</v>
      </c>
      <c r="AA1461" s="88">
        <f t="shared" si="2365"/>
        <v>32</v>
      </c>
      <c r="AB1461" s="86">
        <f t="shared" si="2365"/>
        <v>32</v>
      </c>
      <c r="AC1461" s="87">
        <f t="shared" si="2365"/>
        <v>32</v>
      </c>
      <c r="AD1461" s="87">
        <f t="shared" si="2365"/>
        <v>12</v>
      </c>
      <c r="AE1461" s="88">
        <f t="shared" si="2365"/>
        <v>12</v>
      </c>
      <c r="AF1461" s="86">
        <f t="shared" si="2365"/>
        <v>0</v>
      </c>
      <c r="AG1461" s="87">
        <f t="shared" si="2365"/>
        <v>0</v>
      </c>
      <c r="AH1461" s="87">
        <f t="shared" si="2365"/>
        <v>0</v>
      </c>
      <c r="AI1461" s="286"/>
      <c r="AJ1461" s="287"/>
      <c r="AK1461" s="86">
        <f t="shared" si="2366"/>
        <v>0</v>
      </c>
      <c r="AL1461" s="87">
        <f t="shared" si="2366"/>
        <v>334</v>
      </c>
      <c r="AM1461" s="87">
        <f t="shared" si="2366"/>
        <v>334</v>
      </c>
      <c r="AN1461" s="88">
        <f t="shared" si="2366"/>
        <v>334</v>
      </c>
      <c r="AO1461" s="86">
        <f t="shared" si="2366"/>
        <v>338</v>
      </c>
      <c r="AP1461" s="87">
        <f t="shared" si="2366"/>
        <v>338</v>
      </c>
      <c r="AQ1461" s="87">
        <f t="shared" si="2366"/>
        <v>380</v>
      </c>
      <c r="AR1461" s="88">
        <f t="shared" si="2366"/>
        <v>380</v>
      </c>
      <c r="AS1461" s="86">
        <f t="shared" si="2366"/>
        <v>383</v>
      </c>
      <c r="AT1461" s="87">
        <f t="shared" si="2366"/>
        <v>380</v>
      </c>
      <c r="AU1461" s="87">
        <f t="shared" si="2367"/>
        <v>382</v>
      </c>
      <c r="AV1461" s="87">
        <f t="shared" si="2367"/>
        <v>357</v>
      </c>
      <c r="AW1461" s="88">
        <f t="shared" si="2367"/>
        <v>361</v>
      </c>
      <c r="AX1461" s="86">
        <f t="shared" si="2367"/>
        <v>357</v>
      </c>
      <c r="AY1461" s="87">
        <f t="shared" si="2367"/>
        <v>308</v>
      </c>
      <c r="AZ1461" s="87">
        <f t="shared" si="2367"/>
        <v>309</v>
      </c>
      <c r="BA1461" s="88">
        <f t="shared" si="2367"/>
        <v>3</v>
      </c>
      <c r="BB1461" s="86">
        <f t="shared" si="2367"/>
        <v>0</v>
      </c>
      <c r="BC1461" s="87">
        <f t="shared" si="2367"/>
        <v>0</v>
      </c>
      <c r="BD1461" s="87">
        <f t="shared" si="2367"/>
        <v>0</v>
      </c>
      <c r="BE1461" s="293"/>
      <c r="BF1461" s="294"/>
      <c r="BG1461" s="294"/>
      <c r="BH1461" s="294"/>
      <c r="BI1461" s="294"/>
      <c r="BJ1461" s="295"/>
    </row>
    <row r="1462" spans="10:62">
      <c r="J1462" s="249">
        <v>4</v>
      </c>
      <c r="K1462" s="86">
        <f t="shared" si="2363"/>
        <v>119</v>
      </c>
      <c r="L1462" s="87">
        <f t="shared" si="2364"/>
        <v>158</v>
      </c>
      <c r="M1462" s="87">
        <f t="shared" si="2364"/>
        <v>158</v>
      </c>
      <c r="N1462" s="88">
        <f t="shared" si="2364"/>
        <v>167</v>
      </c>
      <c r="O1462" s="86">
        <f t="shared" si="2364"/>
        <v>167</v>
      </c>
      <c r="P1462" s="87">
        <f t="shared" si="2364"/>
        <v>173</v>
      </c>
      <c r="Q1462" s="87">
        <f t="shared" si="2364"/>
        <v>241</v>
      </c>
      <c r="R1462" s="88">
        <f t="shared" si="2364"/>
        <v>250</v>
      </c>
      <c r="S1462" s="86">
        <f t="shared" si="2364"/>
        <v>246</v>
      </c>
      <c r="T1462" s="87">
        <f t="shared" si="2364"/>
        <v>246</v>
      </c>
      <c r="U1462" s="87">
        <f t="shared" si="2364"/>
        <v>246</v>
      </c>
      <c r="V1462" s="87">
        <f t="shared" si="2365"/>
        <v>261</v>
      </c>
      <c r="W1462" s="88">
        <f t="shared" si="2365"/>
        <v>236</v>
      </c>
      <c r="X1462" s="86">
        <f t="shared" si="2365"/>
        <v>236</v>
      </c>
      <c r="Y1462" s="87">
        <f t="shared" si="2365"/>
        <v>213</v>
      </c>
      <c r="Z1462" s="87">
        <f t="shared" si="2365"/>
        <v>68</v>
      </c>
      <c r="AA1462" s="88">
        <f t="shared" si="2365"/>
        <v>68</v>
      </c>
      <c r="AB1462" s="86">
        <f t="shared" si="2365"/>
        <v>68</v>
      </c>
      <c r="AC1462" s="87">
        <f t="shared" si="2365"/>
        <v>68</v>
      </c>
      <c r="AD1462" s="87">
        <f t="shared" si="2365"/>
        <v>68</v>
      </c>
      <c r="AE1462" s="88">
        <f t="shared" si="2365"/>
        <v>68</v>
      </c>
      <c r="AF1462" s="86">
        <f t="shared" si="2365"/>
        <v>0</v>
      </c>
      <c r="AG1462" s="87">
        <f t="shared" si="2365"/>
        <v>0</v>
      </c>
      <c r="AH1462" s="87">
        <f t="shared" si="2365"/>
        <v>0</v>
      </c>
      <c r="AI1462" s="286"/>
      <c r="AJ1462" s="287"/>
      <c r="AK1462" s="86">
        <f t="shared" si="2366"/>
        <v>0</v>
      </c>
      <c r="AL1462" s="87">
        <f t="shared" si="2366"/>
        <v>251</v>
      </c>
      <c r="AM1462" s="87">
        <f t="shared" si="2366"/>
        <v>251</v>
      </c>
      <c r="AN1462" s="88">
        <f t="shared" si="2366"/>
        <v>251</v>
      </c>
      <c r="AO1462" s="86">
        <f t="shared" si="2366"/>
        <v>252</v>
      </c>
      <c r="AP1462" s="87">
        <f t="shared" si="2366"/>
        <v>252</v>
      </c>
      <c r="AQ1462" s="87">
        <f t="shared" si="2366"/>
        <v>253</v>
      </c>
      <c r="AR1462" s="88">
        <f t="shared" si="2366"/>
        <v>253</v>
      </c>
      <c r="AS1462" s="86">
        <f t="shared" si="2366"/>
        <v>260</v>
      </c>
      <c r="AT1462" s="87">
        <f t="shared" si="2366"/>
        <v>263</v>
      </c>
      <c r="AU1462" s="87">
        <f t="shared" si="2367"/>
        <v>261</v>
      </c>
      <c r="AV1462" s="87">
        <f t="shared" si="2367"/>
        <v>261</v>
      </c>
      <c r="AW1462" s="88">
        <f t="shared" si="2367"/>
        <v>247</v>
      </c>
      <c r="AX1462" s="86">
        <f t="shared" si="2367"/>
        <v>247</v>
      </c>
      <c r="AY1462" s="87">
        <f t="shared" si="2367"/>
        <v>247</v>
      </c>
      <c r="AZ1462" s="87">
        <f t="shared" si="2367"/>
        <v>235</v>
      </c>
      <c r="BA1462" s="88">
        <f t="shared" si="2367"/>
        <v>3</v>
      </c>
      <c r="BB1462" s="86">
        <f t="shared" si="2367"/>
        <v>0</v>
      </c>
      <c r="BC1462" s="87">
        <f t="shared" si="2367"/>
        <v>0</v>
      </c>
      <c r="BD1462" s="87">
        <f t="shared" si="2367"/>
        <v>0</v>
      </c>
      <c r="BE1462" s="293"/>
      <c r="BF1462" s="294"/>
      <c r="BG1462" s="294"/>
      <c r="BH1462" s="294"/>
      <c r="BI1462" s="294"/>
      <c r="BJ1462" s="295"/>
    </row>
    <row r="1463" spans="10:62">
      <c r="J1463" s="249">
        <v>5</v>
      </c>
      <c r="K1463" s="86">
        <f t="shared" si="2363"/>
        <v>118</v>
      </c>
      <c r="L1463" s="87">
        <f t="shared" si="2364"/>
        <v>124</v>
      </c>
      <c r="M1463" s="87">
        <f t="shared" si="2364"/>
        <v>124</v>
      </c>
      <c r="N1463" s="88">
        <f t="shared" si="2364"/>
        <v>127</v>
      </c>
      <c r="O1463" s="86">
        <f t="shared" si="2364"/>
        <v>127</v>
      </c>
      <c r="P1463" s="87">
        <f t="shared" si="2364"/>
        <v>67</v>
      </c>
      <c r="Q1463" s="87">
        <f t="shared" si="2364"/>
        <v>81</v>
      </c>
      <c r="R1463" s="88">
        <f t="shared" si="2364"/>
        <v>81</v>
      </c>
      <c r="S1463" s="86">
        <f t="shared" si="2364"/>
        <v>81</v>
      </c>
      <c r="T1463" s="87">
        <f t="shared" si="2364"/>
        <v>81</v>
      </c>
      <c r="U1463" s="87">
        <f t="shared" si="2364"/>
        <v>114</v>
      </c>
      <c r="V1463" s="87">
        <f t="shared" si="2365"/>
        <v>111</v>
      </c>
      <c r="W1463" s="88">
        <f t="shared" si="2365"/>
        <v>102</v>
      </c>
      <c r="X1463" s="86">
        <f t="shared" si="2365"/>
        <v>102</v>
      </c>
      <c r="Y1463" s="87">
        <f t="shared" si="2365"/>
        <v>102</v>
      </c>
      <c r="Z1463" s="87">
        <f t="shared" si="2365"/>
        <v>14</v>
      </c>
      <c r="AA1463" s="88">
        <f t="shared" si="2365"/>
        <v>14</v>
      </c>
      <c r="AB1463" s="86">
        <f t="shared" si="2365"/>
        <v>14</v>
      </c>
      <c r="AC1463" s="87">
        <f t="shared" si="2365"/>
        <v>14</v>
      </c>
      <c r="AD1463" s="87">
        <f t="shared" si="2365"/>
        <v>14</v>
      </c>
      <c r="AE1463" s="88">
        <f t="shared" si="2365"/>
        <v>14</v>
      </c>
      <c r="AF1463" s="86">
        <f t="shared" si="2365"/>
        <v>0</v>
      </c>
      <c r="AG1463" s="87">
        <f t="shared" si="2365"/>
        <v>0</v>
      </c>
      <c r="AH1463" s="87">
        <f t="shared" si="2365"/>
        <v>0</v>
      </c>
      <c r="AI1463" s="286"/>
      <c r="AJ1463" s="287"/>
      <c r="AK1463" s="86">
        <f t="shared" si="2366"/>
        <v>0</v>
      </c>
      <c r="AL1463" s="87">
        <f t="shared" si="2366"/>
        <v>77</v>
      </c>
      <c r="AM1463" s="87">
        <f t="shared" si="2366"/>
        <v>77</v>
      </c>
      <c r="AN1463" s="88">
        <f t="shared" si="2366"/>
        <v>77</v>
      </c>
      <c r="AO1463" s="86">
        <f t="shared" si="2366"/>
        <v>79</v>
      </c>
      <c r="AP1463" s="87">
        <f t="shared" si="2366"/>
        <v>79</v>
      </c>
      <c r="AQ1463" s="87">
        <f t="shared" si="2366"/>
        <v>54</v>
      </c>
      <c r="AR1463" s="88">
        <f t="shared" si="2366"/>
        <v>54</v>
      </c>
      <c r="AS1463" s="86">
        <f t="shared" si="2366"/>
        <v>54</v>
      </c>
      <c r="AT1463" s="87">
        <f t="shared" si="2366"/>
        <v>54</v>
      </c>
      <c r="AU1463" s="87">
        <f t="shared" si="2367"/>
        <v>53</v>
      </c>
      <c r="AV1463" s="87">
        <f t="shared" si="2367"/>
        <v>53</v>
      </c>
      <c r="AW1463" s="88">
        <f t="shared" si="2367"/>
        <v>53</v>
      </c>
      <c r="AX1463" s="86">
        <f t="shared" si="2367"/>
        <v>45</v>
      </c>
      <c r="AY1463" s="87">
        <f t="shared" si="2367"/>
        <v>45</v>
      </c>
      <c r="AZ1463" s="87">
        <f t="shared" si="2367"/>
        <v>41</v>
      </c>
      <c r="BA1463" s="88">
        <f t="shared" si="2367"/>
        <v>0</v>
      </c>
      <c r="BB1463" s="86">
        <f t="shared" si="2367"/>
        <v>0</v>
      </c>
      <c r="BC1463" s="87">
        <f t="shared" si="2367"/>
        <v>0</v>
      </c>
      <c r="BD1463" s="87">
        <f t="shared" si="2367"/>
        <v>0</v>
      </c>
      <c r="BE1463" s="293"/>
      <c r="BF1463" s="294"/>
      <c r="BG1463" s="294"/>
      <c r="BH1463" s="294"/>
      <c r="BI1463" s="294"/>
      <c r="BJ1463" s="295"/>
    </row>
    <row r="1464" spans="10:62">
      <c r="J1464" s="249">
        <v>6</v>
      </c>
      <c r="K1464" s="86">
        <f t="shared" si="2363"/>
        <v>25</v>
      </c>
      <c r="L1464" s="87">
        <f t="shared" si="2364"/>
        <v>30</v>
      </c>
      <c r="M1464" s="87">
        <f t="shared" si="2364"/>
        <v>30</v>
      </c>
      <c r="N1464" s="88">
        <f t="shared" si="2364"/>
        <v>30</v>
      </c>
      <c r="O1464" s="86">
        <f t="shared" si="2364"/>
        <v>30</v>
      </c>
      <c r="P1464" s="87">
        <f t="shared" si="2364"/>
        <v>23</v>
      </c>
      <c r="Q1464" s="87">
        <f t="shared" si="2364"/>
        <v>25</v>
      </c>
      <c r="R1464" s="88">
        <f t="shared" si="2364"/>
        <v>2</v>
      </c>
      <c r="S1464" s="86">
        <f t="shared" si="2364"/>
        <v>2</v>
      </c>
      <c r="T1464" s="87">
        <f t="shared" si="2364"/>
        <v>2</v>
      </c>
      <c r="U1464" s="87">
        <f t="shared" si="2364"/>
        <v>2</v>
      </c>
      <c r="V1464" s="87">
        <f t="shared" si="2365"/>
        <v>4</v>
      </c>
      <c r="W1464" s="88">
        <f t="shared" si="2365"/>
        <v>4</v>
      </c>
      <c r="X1464" s="86">
        <f t="shared" si="2365"/>
        <v>4</v>
      </c>
      <c r="Y1464" s="87">
        <f t="shared" si="2365"/>
        <v>4</v>
      </c>
      <c r="Z1464" s="87">
        <f t="shared" si="2365"/>
        <v>4</v>
      </c>
      <c r="AA1464" s="88">
        <f t="shared" si="2365"/>
        <v>4</v>
      </c>
      <c r="AB1464" s="86">
        <f t="shared" si="2365"/>
        <v>4</v>
      </c>
      <c r="AC1464" s="87">
        <f t="shared" si="2365"/>
        <v>4</v>
      </c>
      <c r="AD1464" s="87">
        <f t="shared" si="2365"/>
        <v>40</v>
      </c>
      <c r="AE1464" s="88">
        <f t="shared" si="2365"/>
        <v>40</v>
      </c>
      <c r="AF1464" s="86">
        <f t="shared" si="2365"/>
        <v>36</v>
      </c>
      <c r="AG1464" s="87">
        <f t="shared" si="2365"/>
        <v>36</v>
      </c>
      <c r="AH1464" s="87">
        <f t="shared" si="2365"/>
        <v>36</v>
      </c>
      <c r="AI1464" s="286"/>
      <c r="AJ1464" s="287"/>
      <c r="AK1464" s="86">
        <f t="shared" si="2366"/>
        <v>0</v>
      </c>
      <c r="AL1464" s="87">
        <f t="shared" si="2366"/>
        <v>30</v>
      </c>
      <c r="AM1464" s="87">
        <f t="shared" si="2366"/>
        <v>30</v>
      </c>
      <c r="AN1464" s="88">
        <f t="shared" si="2366"/>
        <v>30</v>
      </c>
      <c r="AO1464" s="86">
        <f t="shared" si="2366"/>
        <v>30</v>
      </c>
      <c r="AP1464" s="87">
        <f t="shared" si="2366"/>
        <v>30</v>
      </c>
      <c r="AQ1464" s="87">
        <f t="shared" si="2366"/>
        <v>17</v>
      </c>
      <c r="AR1464" s="88">
        <f t="shared" si="2366"/>
        <v>17</v>
      </c>
      <c r="AS1464" s="86">
        <f t="shared" si="2366"/>
        <v>17</v>
      </c>
      <c r="AT1464" s="87">
        <f t="shared" si="2366"/>
        <v>17</v>
      </c>
      <c r="AU1464" s="87">
        <f t="shared" si="2367"/>
        <v>17</v>
      </c>
      <c r="AV1464" s="87">
        <f t="shared" si="2367"/>
        <v>13</v>
      </c>
      <c r="AW1464" s="88">
        <f t="shared" si="2367"/>
        <v>13</v>
      </c>
      <c r="AX1464" s="86">
        <f t="shared" si="2367"/>
        <v>13</v>
      </c>
      <c r="AY1464" s="87">
        <f t="shared" si="2367"/>
        <v>13</v>
      </c>
      <c r="AZ1464" s="87">
        <f t="shared" si="2367"/>
        <v>13</v>
      </c>
      <c r="BA1464" s="88">
        <f t="shared" si="2367"/>
        <v>3</v>
      </c>
      <c r="BB1464" s="86">
        <f t="shared" si="2367"/>
        <v>0</v>
      </c>
      <c r="BC1464" s="87">
        <f t="shared" si="2367"/>
        <v>0</v>
      </c>
      <c r="BD1464" s="87">
        <f t="shared" si="2367"/>
        <v>0</v>
      </c>
      <c r="BE1464" s="293"/>
      <c r="BF1464" s="294"/>
      <c r="BG1464" s="294"/>
      <c r="BH1464" s="294"/>
      <c r="BI1464" s="294"/>
      <c r="BJ1464" s="295"/>
    </row>
    <row r="1465" spans="10:62">
      <c r="J1465" s="249">
        <v>7</v>
      </c>
      <c r="K1465" s="86">
        <f t="shared" si="2363"/>
        <v>2</v>
      </c>
      <c r="L1465" s="87">
        <f t="shared" si="2364"/>
        <v>2</v>
      </c>
      <c r="M1465" s="87">
        <f t="shared" si="2364"/>
        <v>2</v>
      </c>
      <c r="N1465" s="88">
        <f t="shared" si="2364"/>
        <v>2</v>
      </c>
      <c r="O1465" s="86">
        <f t="shared" si="2364"/>
        <v>2</v>
      </c>
      <c r="P1465" s="87">
        <f t="shared" si="2364"/>
        <v>0</v>
      </c>
      <c r="Q1465" s="87">
        <f t="shared" si="2364"/>
        <v>21</v>
      </c>
      <c r="R1465" s="88">
        <f t="shared" si="2364"/>
        <v>21</v>
      </c>
      <c r="S1465" s="86">
        <f t="shared" si="2364"/>
        <v>21</v>
      </c>
      <c r="T1465" s="87">
        <f t="shared" si="2364"/>
        <v>21</v>
      </c>
      <c r="U1465" s="87">
        <f t="shared" si="2364"/>
        <v>21</v>
      </c>
      <c r="V1465" s="87">
        <f t="shared" si="2365"/>
        <v>0</v>
      </c>
      <c r="W1465" s="88">
        <f t="shared" si="2365"/>
        <v>19</v>
      </c>
      <c r="X1465" s="86">
        <f t="shared" si="2365"/>
        <v>19</v>
      </c>
      <c r="Y1465" s="87">
        <f t="shared" si="2365"/>
        <v>19</v>
      </c>
      <c r="Z1465" s="87">
        <f t="shared" si="2365"/>
        <v>19</v>
      </c>
      <c r="AA1465" s="88">
        <f t="shared" si="2365"/>
        <v>19</v>
      </c>
      <c r="AB1465" s="86">
        <f t="shared" si="2365"/>
        <v>19</v>
      </c>
      <c r="AC1465" s="87">
        <f t="shared" si="2365"/>
        <v>19</v>
      </c>
      <c r="AD1465" s="87">
        <f t="shared" si="2365"/>
        <v>19</v>
      </c>
      <c r="AE1465" s="88">
        <f t="shared" si="2365"/>
        <v>0</v>
      </c>
      <c r="AF1465" s="86">
        <f t="shared" si="2365"/>
        <v>0</v>
      </c>
      <c r="AG1465" s="87">
        <f t="shared" si="2365"/>
        <v>0</v>
      </c>
      <c r="AH1465" s="87">
        <f t="shared" si="2365"/>
        <v>3</v>
      </c>
      <c r="AI1465" s="286"/>
      <c r="AJ1465" s="287"/>
      <c r="AK1465" s="86">
        <f t="shared" si="2366"/>
        <v>0</v>
      </c>
      <c r="AL1465" s="87">
        <f t="shared" si="2366"/>
        <v>0</v>
      </c>
      <c r="AM1465" s="87">
        <f t="shared" si="2366"/>
        <v>0</v>
      </c>
      <c r="AN1465" s="88">
        <f t="shared" si="2366"/>
        <v>0</v>
      </c>
      <c r="AO1465" s="86">
        <f t="shared" si="2366"/>
        <v>0</v>
      </c>
      <c r="AP1465" s="87">
        <f t="shared" si="2366"/>
        <v>0</v>
      </c>
      <c r="AQ1465" s="87">
        <f t="shared" si="2366"/>
        <v>0</v>
      </c>
      <c r="AR1465" s="88">
        <f t="shared" si="2366"/>
        <v>0</v>
      </c>
      <c r="AS1465" s="86">
        <f t="shared" si="2366"/>
        <v>0</v>
      </c>
      <c r="AT1465" s="87">
        <f t="shared" si="2366"/>
        <v>0</v>
      </c>
      <c r="AU1465" s="87">
        <f t="shared" si="2367"/>
        <v>0</v>
      </c>
      <c r="AV1465" s="87">
        <f t="shared" si="2367"/>
        <v>0</v>
      </c>
      <c r="AW1465" s="88">
        <f t="shared" si="2367"/>
        <v>0</v>
      </c>
      <c r="AX1465" s="86">
        <f t="shared" si="2367"/>
        <v>0</v>
      </c>
      <c r="AY1465" s="87">
        <f t="shared" si="2367"/>
        <v>0</v>
      </c>
      <c r="AZ1465" s="87">
        <f t="shared" si="2367"/>
        <v>0</v>
      </c>
      <c r="BA1465" s="88">
        <f t="shared" si="2367"/>
        <v>0</v>
      </c>
      <c r="BB1465" s="86">
        <f t="shared" si="2367"/>
        <v>0</v>
      </c>
      <c r="BC1465" s="87">
        <f t="shared" si="2367"/>
        <v>0</v>
      </c>
      <c r="BD1465" s="87">
        <f t="shared" si="2367"/>
        <v>0</v>
      </c>
      <c r="BE1465" s="293"/>
      <c r="BF1465" s="294"/>
      <c r="BG1465" s="294"/>
      <c r="BH1465" s="294"/>
      <c r="BI1465" s="294"/>
      <c r="BJ1465" s="295"/>
    </row>
    <row r="1466" spans="10:62">
      <c r="J1466" s="249">
        <v>8</v>
      </c>
      <c r="K1466" s="86">
        <f t="shared" si="2363"/>
        <v>9</v>
      </c>
      <c r="L1466" s="87">
        <f t="shared" si="2364"/>
        <v>9</v>
      </c>
      <c r="M1466" s="87">
        <f t="shared" si="2364"/>
        <v>9</v>
      </c>
      <c r="N1466" s="88">
        <f t="shared" si="2364"/>
        <v>9</v>
      </c>
      <c r="O1466" s="86">
        <f t="shared" si="2364"/>
        <v>9</v>
      </c>
      <c r="P1466" s="87">
        <f t="shared" si="2364"/>
        <v>9</v>
      </c>
      <c r="Q1466" s="87">
        <f t="shared" si="2364"/>
        <v>9</v>
      </c>
      <c r="R1466" s="88">
        <f t="shared" si="2364"/>
        <v>5</v>
      </c>
      <c r="S1466" s="86">
        <f t="shared" si="2364"/>
        <v>5</v>
      </c>
      <c r="T1466" s="87">
        <f t="shared" si="2364"/>
        <v>5</v>
      </c>
      <c r="U1466" s="87">
        <f t="shared" si="2364"/>
        <v>5</v>
      </c>
      <c r="V1466" s="87">
        <f t="shared" si="2365"/>
        <v>5</v>
      </c>
      <c r="W1466" s="88">
        <f t="shared" si="2365"/>
        <v>5</v>
      </c>
      <c r="X1466" s="86">
        <f t="shared" si="2365"/>
        <v>5</v>
      </c>
      <c r="Y1466" s="87">
        <f t="shared" si="2365"/>
        <v>5</v>
      </c>
      <c r="Z1466" s="87">
        <f t="shared" si="2365"/>
        <v>0</v>
      </c>
      <c r="AA1466" s="88">
        <f t="shared" si="2365"/>
        <v>0</v>
      </c>
      <c r="AB1466" s="86">
        <f t="shared" si="2365"/>
        <v>0</v>
      </c>
      <c r="AC1466" s="87">
        <f t="shared" si="2365"/>
        <v>0</v>
      </c>
      <c r="AD1466" s="87">
        <f t="shared" si="2365"/>
        <v>3</v>
      </c>
      <c r="AE1466" s="88">
        <f t="shared" si="2365"/>
        <v>3</v>
      </c>
      <c r="AF1466" s="86">
        <f t="shared" si="2365"/>
        <v>3</v>
      </c>
      <c r="AG1466" s="87">
        <f t="shared" si="2365"/>
        <v>3</v>
      </c>
      <c r="AH1466" s="87">
        <f t="shared" si="2365"/>
        <v>0</v>
      </c>
      <c r="AI1466" s="286"/>
      <c r="AJ1466" s="287"/>
      <c r="AK1466" s="86">
        <f t="shared" si="2366"/>
        <v>0</v>
      </c>
      <c r="AL1466" s="87">
        <f t="shared" si="2366"/>
        <v>10</v>
      </c>
      <c r="AM1466" s="87">
        <f t="shared" si="2366"/>
        <v>10</v>
      </c>
      <c r="AN1466" s="88">
        <f t="shared" si="2366"/>
        <v>10</v>
      </c>
      <c r="AO1466" s="86">
        <f t="shared" si="2366"/>
        <v>10</v>
      </c>
      <c r="AP1466" s="87">
        <f t="shared" si="2366"/>
        <v>10</v>
      </c>
      <c r="AQ1466" s="87">
        <f t="shared" si="2366"/>
        <v>7</v>
      </c>
      <c r="AR1466" s="88">
        <f t="shared" si="2366"/>
        <v>7</v>
      </c>
      <c r="AS1466" s="86">
        <f t="shared" si="2366"/>
        <v>4</v>
      </c>
      <c r="AT1466" s="87">
        <f t="shared" si="2366"/>
        <v>7</v>
      </c>
      <c r="AU1466" s="87">
        <f t="shared" si="2367"/>
        <v>7</v>
      </c>
      <c r="AV1466" s="87">
        <f t="shared" si="2367"/>
        <v>7</v>
      </c>
      <c r="AW1466" s="88">
        <f t="shared" si="2367"/>
        <v>7</v>
      </c>
      <c r="AX1466" s="86">
        <f t="shared" si="2367"/>
        <v>7</v>
      </c>
      <c r="AY1466" s="87">
        <f t="shared" si="2367"/>
        <v>7</v>
      </c>
      <c r="AZ1466" s="87">
        <f t="shared" si="2367"/>
        <v>7</v>
      </c>
      <c r="BA1466" s="88">
        <f t="shared" si="2367"/>
        <v>0</v>
      </c>
      <c r="BB1466" s="86">
        <f t="shared" si="2367"/>
        <v>0</v>
      </c>
      <c r="BC1466" s="87">
        <f t="shared" si="2367"/>
        <v>0</v>
      </c>
      <c r="BD1466" s="87">
        <f t="shared" si="2367"/>
        <v>0</v>
      </c>
      <c r="BE1466" s="293"/>
      <c r="BF1466" s="294"/>
      <c r="BG1466" s="294"/>
      <c r="BH1466" s="294"/>
      <c r="BI1466" s="294"/>
      <c r="BJ1466" s="295"/>
    </row>
    <row r="1467" spans="10:62">
      <c r="J1467" s="249">
        <v>9</v>
      </c>
      <c r="K1467" s="86">
        <f t="shared" si="2363"/>
        <v>0</v>
      </c>
      <c r="L1467" s="87">
        <f t="shared" si="2364"/>
        <v>0</v>
      </c>
      <c r="M1467" s="87">
        <f t="shared" si="2364"/>
        <v>0</v>
      </c>
      <c r="N1467" s="88">
        <f t="shared" si="2364"/>
        <v>0</v>
      </c>
      <c r="O1467" s="86">
        <f t="shared" si="2364"/>
        <v>0</v>
      </c>
      <c r="P1467" s="87">
        <f t="shared" si="2364"/>
        <v>0</v>
      </c>
      <c r="Q1467" s="87">
        <f t="shared" si="2364"/>
        <v>0</v>
      </c>
      <c r="R1467" s="88">
        <f t="shared" si="2364"/>
        <v>0</v>
      </c>
      <c r="S1467" s="86">
        <f t="shared" si="2364"/>
        <v>0</v>
      </c>
      <c r="T1467" s="87">
        <f t="shared" si="2364"/>
        <v>0</v>
      </c>
      <c r="U1467" s="87">
        <f t="shared" si="2364"/>
        <v>0</v>
      </c>
      <c r="V1467" s="87">
        <f t="shared" si="2365"/>
        <v>0</v>
      </c>
      <c r="W1467" s="88">
        <f t="shared" si="2365"/>
        <v>0</v>
      </c>
      <c r="X1467" s="86">
        <f t="shared" si="2365"/>
        <v>0</v>
      </c>
      <c r="Y1467" s="87">
        <f t="shared" si="2365"/>
        <v>0</v>
      </c>
      <c r="Z1467" s="87">
        <f t="shared" si="2365"/>
        <v>0</v>
      </c>
      <c r="AA1467" s="88">
        <f t="shared" si="2365"/>
        <v>0</v>
      </c>
      <c r="AB1467" s="86">
        <f t="shared" si="2365"/>
        <v>0</v>
      </c>
      <c r="AC1467" s="87">
        <f t="shared" si="2365"/>
        <v>0</v>
      </c>
      <c r="AD1467" s="87">
        <f t="shared" si="2365"/>
        <v>0</v>
      </c>
      <c r="AE1467" s="88">
        <f t="shared" si="2365"/>
        <v>0</v>
      </c>
      <c r="AF1467" s="86">
        <f t="shared" si="2365"/>
        <v>0</v>
      </c>
      <c r="AG1467" s="87">
        <f t="shared" si="2365"/>
        <v>0</v>
      </c>
      <c r="AH1467" s="87">
        <f t="shared" si="2365"/>
        <v>0</v>
      </c>
      <c r="AI1467" s="286"/>
      <c r="AJ1467" s="287"/>
      <c r="AK1467" s="86">
        <f t="shared" si="2366"/>
        <v>0</v>
      </c>
      <c r="AL1467" s="87">
        <f t="shared" si="2366"/>
        <v>0</v>
      </c>
      <c r="AM1467" s="87">
        <f t="shared" si="2366"/>
        <v>0</v>
      </c>
      <c r="AN1467" s="88">
        <f t="shared" si="2366"/>
        <v>0</v>
      </c>
      <c r="AO1467" s="86">
        <f t="shared" si="2366"/>
        <v>0</v>
      </c>
      <c r="AP1467" s="87">
        <f t="shared" si="2366"/>
        <v>0</v>
      </c>
      <c r="AQ1467" s="87">
        <f t="shared" si="2366"/>
        <v>0</v>
      </c>
      <c r="AR1467" s="88">
        <f t="shared" si="2366"/>
        <v>0</v>
      </c>
      <c r="AS1467" s="86">
        <f t="shared" si="2366"/>
        <v>0</v>
      </c>
      <c r="AT1467" s="87">
        <f t="shared" si="2366"/>
        <v>0</v>
      </c>
      <c r="AU1467" s="87">
        <f t="shared" si="2367"/>
        <v>0</v>
      </c>
      <c r="AV1467" s="87">
        <f t="shared" si="2367"/>
        <v>0</v>
      </c>
      <c r="AW1467" s="88">
        <f t="shared" si="2367"/>
        <v>0</v>
      </c>
      <c r="AX1467" s="86">
        <f t="shared" si="2367"/>
        <v>0</v>
      </c>
      <c r="AY1467" s="87">
        <f t="shared" si="2367"/>
        <v>0</v>
      </c>
      <c r="AZ1467" s="87">
        <f t="shared" si="2367"/>
        <v>0</v>
      </c>
      <c r="BA1467" s="88">
        <f t="shared" si="2367"/>
        <v>0</v>
      </c>
      <c r="BB1467" s="86">
        <f t="shared" si="2367"/>
        <v>0</v>
      </c>
      <c r="BC1467" s="87">
        <f t="shared" si="2367"/>
        <v>0</v>
      </c>
      <c r="BD1467" s="87">
        <f t="shared" si="2367"/>
        <v>0</v>
      </c>
      <c r="BE1467" s="293"/>
      <c r="BF1467" s="294"/>
      <c r="BG1467" s="294"/>
      <c r="BH1467" s="294"/>
      <c r="BI1467" s="294"/>
      <c r="BJ1467" s="295"/>
    </row>
    <row r="1468" spans="10:62">
      <c r="J1468" s="250">
        <v>10</v>
      </c>
      <c r="K1468" s="152">
        <f t="shared" si="2363"/>
        <v>0</v>
      </c>
      <c r="L1468" s="153">
        <f t="shared" si="2364"/>
        <v>0</v>
      </c>
      <c r="M1468" s="153">
        <f t="shared" si="2364"/>
        <v>0</v>
      </c>
      <c r="N1468" s="26">
        <f t="shared" si="2364"/>
        <v>0</v>
      </c>
      <c r="O1468" s="152">
        <f t="shared" si="2364"/>
        <v>0</v>
      </c>
      <c r="P1468" s="153">
        <f t="shared" si="2364"/>
        <v>0</v>
      </c>
      <c r="Q1468" s="153">
        <f t="shared" si="2364"/>
        <v>0</v>
      </c>
      <c r="R1468" s="26">
        <f t="shared" si="2364"/>
        <v>0</v>
      </c>
      <c r="S1468" s="152">
        <f t="shared" si="2364"/>
        <v>0</v>
      </c>
      <c r="T1468" s="153">
        <f t="shared" si="2364"/>
        <v>0</v>
      </c>
      <c r="U1468" s="153">
        <f t="shared" si="2364"/>
        <v>0</v>
      </c>
      <c r="V1468" s="153">
        <f t="shared" si="2365"/>
        <v>0</v>
      </c>
      <c r="W1468" s="26">
        <f t="shared" si="2365"/>
        <v>0</v>
      </c>
      <c r="X1468" s="152">
        <f t="shared" si="2365"/>
        <v>0</v>
      </c>
      <c r="Y1468" s="153">
        <f t="shared" si="2365"/>
        <v>0</v>
      </c>
      <c r="Z1468" s="153">
        <f t="shared" si="2365"/>
        <v>0</v>
      </c>
      <c r="AA1468" s="26">
        <f t="shared" si="2365"/>
        <v>0</v>
      </c>
      <c r="AB1468" s="152">
        <f t="shared" si="2365"/>
        <v>0</v>
      </c>
      <c r="AC1468" s="153">
        <f t="shared" si="2365"/>
        <v>0</v>
      </c>
      <c r="AD1468" s="153">
        <f t="shared" si="2365"/>
        <v>0</v>
      </c>
      <c r="AE1468" s="26">
        <f t="shared" si="2365"/>
        <v>0</v>
      </c>
      <c r="AF1468" s="152">
        <f t="shared" si="2365"/>
        <v>0</v>
      </c>
      <c r="AG1468" s="153">
        <f t="shared" si="2365"/>
        <v>0</v>
      </c>
      <c r="AH1468" s="153">
        <f t="shared" si="2365"/>
        <v>0</v>
      </c>
      <c r="AI1468" s="288"/>
      <c r="AJ1468" s="289"/>
      <c r="AK1468" s="152">
        <f t="shared" si="2366"/>
        <v>0</v>
      </c>
      <c r="AL1468" s="153">
        <f t="shared" si="2366"/>
        <v>0</v>
      </c>
      <c r="AM1468" s="153">
        <f t="shared" si="2366"/>
        <v>0</v>
      </c>
      <c r="AN1468" s="26">
        <f t="shared" si="2366"/>
        <v>0</v>
      </c>
      <c r="AO1468" s="152">
        <f t="shared" si="2366"/>
        <v>0</v>
      </c>
      <c r="AP1468" s="153">
        <f t="shared" si="2366"/>
        <v>0</v>
      </c>
      <c r="AQ1468" s="153">
        <f t="shared" si="2366"/>
        <v>0</v>
      </c>
      <c r="AR1468" s="26">
        <f t="shared" si="2366"/>
        <v>0</v>
      </c>
      <c r="AS1468" s="152">
        <f t="shared" si="2366"/>
        <v>0</v>
      </c>
      <c r="AT1468" s="153">
        <f t="shared" si="2366"/>
        <v>0</v>
      </c>
      <c r="AU1468" s="153">
        <f t="shared" si="2367"/>
        <v>0</v>
      </c>
      <c r="AV1468" s="153">
        <f t="shared" si="2367"/>
        <v>0</v>
      </c>
      <c r="AW1468" s="26">
        <f t="shared" si="2367"/>
        <v>0</v>
      </c>
      <c r="AX1468" s="152">
        <f t="shared" si="2367"/>
        <v>0</v>
      </c>
      <c r="AY1468" s="153">
        <f t="shared" si="2367"/>
        <v>0</v>
      </c>
      <c r="AZ1468" s="153">
        <f t="shared" si="2367"/>
        <v>0</v>
      </c>
      <c r="BA1468" s="26">
        <f t="shared" si="2367"/>
        <v>0</v>
      </c>
      <c r="BB1468" s="152">
        <f t="shared" si="2367"/>
        <v>0</v>
      </c>
      <c r="BC1468" s="153">
        <f t="shared" si="2367"/>
        <v>0</v>
      </c>
      <c r="BD1468" s="153">
        <f t="shared" si="2367"/>
        <v>0</v>
      </c>
      <c r="BE1468" s="296"/>
      <c r="BF1468" s="297"/>
      <c r="BG1468" s="297"/>
      <c r="BH1468" s="297"/>
      <c r="BI1468" s="297"/>
      <c r="BJ1468" s="298"/>
    </row>
    <row r="1470" spans="10:62">
      <c r="Q1470" s="234">
        <v>150</v>
      </c>
      <c r="R1470" s="234">
        <v>150</v>
      </c>
      <c r="S1470" s="234">
        <v>150</v>
      </c>
      <c r="T1470" s="234">
        <v>150</v>
      </c>
      <c r="U1470" s="234">
        <v>150</v>
      </c>
      <c r="V1470" s="234">
        <v>312</v>
      </c>
      <c r="W1470" s="234">
        <v>312</v>
      </c>
      <c r="X1470" s="234">
        <v>312</v>
      </c>
      <c r="Y1470" s="234">
        <v>312</v>
      </c>
      <c r="Z1470" s="234">
        <v>305</v>
      </c>
      <c r="AA1470" s="234">
        <v>338</v>
      </c>
      <c r="AB1470" s="234">
        <v>338</v>
      </c>
      <c r="AC1470" s="234">
        <v>338</v>
      </c>
      <c r="AD1470" s="234">
        <v>338</v>
      </c>
      <c r="AE1470" s="234">
        <v>300</v>
      </c>
    </row>
  </sheetData>
  <sheetProtection password="C690" sheet="1" objects="1" scenarios="1" selectLockedCells="1" autoFilter="0" selectUnlockedCells="1"/>
  <autoFilter ref="A6:DR1446"/>
  <mergeCells count="230">
    <mergeCell ref="AI7:AJ1446"/>
    <mergeCell ref="B876:B891"/>
    <mergeCell ref="A908:A923"/>
    <mergeCell ref="A1048:A1064"/>
    <mergeCell ref="B1048:B1064"/>
    <mergeCell ref="A1065:A1081"/>
    <mergeCell ref="B1065:B1081"/>
    <mergeCell ref="A1082:A1098"/>
    <mergeCell ref="B1082:B1098"/>
    <mergeCell ref="A1099:A1115"/>
    <mergeCell ref="B1099:B1115"/>
    <mergeCell ref="A970:A985"/>
    <mergeCell ref="A986:A1000"/>
    <mergeCell ref="B940:B953"/>
    <mergeCell ref="A940:A953"/>
    <mergeCell ref="A954:A969"/>
    <mergeCell ref="B954:B969"/>
    <mergeCell ref="A1016:A1030"/>
    <mergeCell ref="A876:A891"/>
    <mergeCell ref="A719:A733"/>
    <mergeCell ref="B750:B765"/>
    <mergeCell ref="B689:B703"/>
    <mergeCell ref="B646:B659"/>
    <mergeCell ref="B1031:B1047"/>
    <mergeCell ref="A250:A261"/>
    <mergeCell ref="A262:A273"/>
    <mergeCell ref="B567:B581"/>
    <mergeCell ref="B582:B597"/>
    <mergeCell ref="A629:A645"/>
    <mergeCell ref="B598:B613"/>
    <mergeCell ref="B468:B483"/>
    <mergeCell ref="B484:B501"/>
    <mergeCell ref="B719:B733"/>
    <mergeCell ref="B517:B531"/>
    <mergeCell ref="B532:B548"/>
    <mergeCell ref="A292:A309"/>
    <mergeCell ref="A310:A327"/>
    <mergeCell ref="A328:A348"/>
    <mergeCell ref="A349:A366"/>
    <mergeCell ref="A433:A450"/>
    <mergeCell ref="A549:A566"/>
    <mergeCell ref="B367:B383"/>
    <mergeCell ref="A451:A467"/>
    <mergeCell ref="A468:A483"/>
    <mergeCell ref="A384:A401"/>
    <mergeCell ref="A402:A417"/>
    <mergeCell ref="A418:A432"/>
    <mergeCell ref="A484:A501"/>
    <mergeCell ref="B1016:B1030"/>
    <mergeCell ref="A1001:A1015"/>
    <mergeCell ref="A1031:A1047"/>
    <mergeCell ref="B1001:B1015"/>
    <mergeCell ref="B970:B985"/>
    <mergeCell ref="B986:B1000"/>
    <mergeCell ref="A567:A581"/>
    <mergeCell ref="A646:A659"/>
    <mergeCell ref="A660:A673"/>
    <mergeCell ref="A674:A688"/>
    <mergeCell ref="A689:A703"/>
    <mergeCell ref="A704:A718"/>
    <mergeCell ref="A582:A597"/>
    <mergeCell ref="A598:A613"/>
    <mergeCell ref="A614:A628"/>
    <mergeCell ref="B766:B783"/>
    <mergeCell ref="A766:A783"/>
    <mergeCell ref="A816:A830"/>
    <mergeCell ref="B660:B673"/>
    <mergeCell ref="B674:B688"/>
    <mergeCell ref="B629:B645"/>
    <mergeCell ref="A861:A875"/>
    <mergeCell ref="A517:A531"/>
    <mergeCell ref="A532:A548"/>
    <mergeCell ref="B451:B467"/>
    <mergeCell ref="B549:B566"/>
    <mergeCell ref="A924:A939"/>
    <mergeCell ref="B924:B939"/>
    <mergeCell ref="B734:B749"/>
    <mergeCell ref="B704:B718"/>
    <mergeCell ref="B614:B628"/>
    <mergeCell ref="A784:A799"/>
    <mergeCell ref="B784:B799"/>
    <mergeCell ref="A800:A815"/>
    <mergeCell ref="B800:B815"/>
    <mergeCell ref="A831:A845"/>
    <mergeCell ref="B831:B845"/>
    <mergeCell ref="A846:A860"/>
    <mergeCell ref="B846:B860"/>
    <mergeCell ref="A892:A907"/>
    <mergeCell ref="B892:B907"/>
    <mergeCell ref="B816:B830"/>
    <mergeCell ref="B861:B875"/>
    <mergeCell ref="A734:A749"/>
    <mergeCell ref="A750:A765"/>
    <mergeCell ref="B908:B923"/>
    <mergeCell ref="B274:B291"/>
    <mergeCell ref="B292:B309"/>
    <mergeCell ref="B328:B348"/>
    <mergeCell ref="B250:B261"/>
    <mergeCell ref="B262:B273"/>
    <mergeCell ref="B349:B366"/>
    <mergeCell ref="B384:B401"/>
    <mergeCell ref="B402:B417"/>
    <mergeCell ref="B310:B327"/>
    <mergeCell ref="A99:A115"/>
    <mergeCell ref="A116:A130"/>
    <mergeCell ref="B32:B37"/>
    <mergeCell ref="A32:A37"/>
    <mergeCell ref="A65:A81"/>
    <mergeCell ref="B65:B81"/>
    <mergeCell ref="B82:B98"/>
    <mergeCell ref="B48:B64"/>
    <mergeCell ref="B99:B115"/>
    <mergeCell ref="B116:B130"/>
    <mergeCell ref="A82:A98"/>
    <mergeCell ref="A2:A5"/>
    <mergeCell ref="BM1:CF1"/>
    <mergeCell ref="O2:R2"/>
    <mergeCell ref="BL2:BL5"/>
    <mergeCell ref="E3:E5"/>
    <mergeCell ref="G3:G5"/>
    <mergeCell ref="D3:D5"/>
    <mergeCell ref="B2:B5"/>
    <mergeCell ref="C2:G2"/>
    <mergeCell ref="C3:C5"/>
    <mergeCell ref="F3:F5"/>
    <mergeCell ref="AW2:BA2"/>
    <mergeCell ref="BB2:BE2"/>
    <mergeCell ref="BF2:BJ2"/>
    <mergeCell ref="K2:N2"/>
    <mergeCell ref="S2:W2"/>
    <mergeCell ref="H2:H5"/>
    <mergeCell ref="I2:I5"/>
    <mergeCell ref="J2:J5"/>
    <mergeCell ref="A1:BJ1"/>
    <mergeCell ref="BE7:BJ1446"/>
    <mergeCell ref="X2:AA2"/>
    <mergeCell ref="AB2:AE2"/>
    <mergeCell ref="AF2:AJ2"/>
    <mergeCell ref="AK2:AN2"/>
    <mergeCell ref="AO2:AR2"/>
    <mergeCell ref="AS2:AV2"/>
    <mergeCell ref="B20:B25"/>
    <mergeCell ref="B26:B31"/>
    <mergeCell ref="B38:B42"/>
    <mergeCell ref="B43:B47"/>
    <mergeCell ref="B7:B10"/>
    <mergeCell ref="B11:B14"/>
    <mergeCell ref="B15:B19"/>
    <mergeCell ref="B165:B174"/>
    <mergeCell ref="B175:B184"/>
    <mergeCell ref="B185:B200"/>
    <mergeCell ref="B201:B218"/>
    <mergeCell ref="B131:B148"/>
    <mergeCell ref="B149:B164"/>
    <mergeCell ref="B219:B233"/>
    <mergeCell ref="B234:B249"/>
    <mergeCell ref="B433:B450"/>
    <mergeCell ref="B418:B432"/>
    <mergeCell ref="B1168:B1185"/>
    <mergeCell ref="A1370:A1389"/>
    <mergeCell ref="B1370:B1389"/>
    <mergeCell ref="A1186:A1203"/>
    <mergeCell ref="B1186:B1203"/>
    <mergeCell ref="A1204:A1221"/>
    <mergeCell ref="B1204:B1221"/>
    <mergeCell ref="A7:A10"/>
    <mergeCell ref="A11:A14"/>
    <mergeCell ref="A15:A19"/>
    <mergeCell ref="A274:A291"/>
    <mergeCell ref="A165:A174"/>
    <mergeCell ref="A175:A184"/>
    <mergeCell ref="A185:A200"/>
    <mergeCell ref="A131:A148"/>
    <mergeCell ref="A149:A164"/>
    <mergeCell ref="A219:A233"/>
    <mergeCell ref="A234:A249"/>
    <mergeCell ref="A201:A218"/>
    <mergeCell ref="A20:A25"/>
    <mergeCell ref="A26:A31"/>
    <mergeCell ref="A38:A42"/>
    <mergeCell ref="A43:A47"/>
    <mergeCell ref="A48:A64"/>
    <mergeCell ref="A1240:A1257"/>
    <mergeCell ref="B1240:B1257"/>
    <mergeCell ref="A1258:A1275"/>
    <mergeCell ref="B1258:B1275"/>
    <mergeCell ref="DI2:DM2"/>
    <mergeCell ref="BN2:BQ2"/>
    <mergeCell ref="BR2:BU2"/>
    <mergeCell ref="BV2:BZ2"/>
    <mergeCell ref="CA2:CD2"/>
    <mergeCell ref="CE2:CH2"/>
    <mergeCell ref="CI2:CM2"/>
    <mergeCell ref="CN2:CQ2"/>
    <mergeCell ref="CR2:CU2"/>
    <mergeCell ref="CV2:CY2"/>
    <mergeCell ref="A502:A516"/>
    <mergeCell ref="B502:B516"/>
    <mergeCell ref="A367:A383"/>
    <mergeCell ref="A1116:A1132"/>
    <mergeCell ref="B1116:B1132"/>
    <mergeCell ref="A1133:A1149"/>
    <mergeCell ref="B1133:B1149"/>
    <mergeCell ref="A1150:A1167"/>
    <mergeCell ref="B1150:B1167"/>
    <mergeCell ref="A1168:A1185"/>
    <mergeCell ref="AI1459:AJ1468"/>
    <mergeCell ref="BE1459:BJ1468"/>
    <mergeCell ref="AI1448:AJ1456"/>
    <mergeCell ref="BE1448:BJ1456"/>
    <mergeCell ref="CZ2:DD2"/>
    <mergeCell ref="DE2:DH2"/>
    <mergeCell ref="A1276:A1294"/>
    <mergeCell ref="B1276:B1294"/>
    <mergeCell ref="A1295:A1312"/>
    <mergeCell ref="B1295:B1312"/>
    <mergeCell ref="A1410:A1428"/>
    <mergeCell ref="B1410:B1428"/>
    <mergeCell ref="A1429:A1446"/>
    <mergeCell ref="B1429:B1446"/>
    <mergeCell ref="A1313:A1331"/>
    <mergeCell ref="B1313:B1331"/>
    <mergeCell ref="A1332:A1350"/>
    <mergeCell ref="B1332:B1350"/>
    <mergeCell ref="A1351:A1369"/>
    <mergeCell ref="B1351:B1369"/>
    <mergeCell ref="A1390:A1409"/>
    <mergeCell ref="B1390:B1409"/>
    <mergeCell ref="A1222:A1239"/>
    <mergeCell ref="B1222:B1239"/>
  </mergeCells>
  <conditionalFormatting sqref="AI6:AJ6 BE6:BJ6 L6:AH1446 AK6:BD1446">
    <cfRule type="expression" dxfId="2262" priority="4086">
      <formula>AND(L6&lt;&gt;K6,L6&lt;&gt;"")</formula>
    </cfRule>
  </conditionalFormatting>
  <conditionalFormatting sqref="X986:X993">
    <cfRule type="expression" dxfId="2261" priority="3636">
      <formula>AND(X986&lt;&gt;W986,X986&lt;&gt;"")</formula>
    </cfRule>
  </conditionalFormatting>
  <conditionalFormatting sqref="X986:X993">
    <cfRule type="expression" dxfId="2260" priority="3634">
      <formula>AND(X986&lt;&gt;W986,X986&lt;&gt;"")</formula>
    </cfRule>
  </conditionalFormatting>
  <conditionalFormatting sqref="X986:X993">
    <cfRule type="expression" dxfId="2259" priority="3632">
      <formula>AND(X986&lt;&gt;W986,X986&lt;&gt;"")</formula>
    </cfRule>
  </conditionalFormatting>
  <conditionalFormatting sqref="X986:X993">
    <cfRule type="expression" dxfId="2258" priority="3426">
      <formula>AND(X986&lt;&gt;W986,X986&lt;&gt;"")</formula>
    </cfRule>
  </conditionalFormatting>
  <conditionalFormatting sqref="X986:X993">
    <cfRule type="expression" dxfId="2257" priority="3425">
      <formula>AND(X986&lt;&gt;W986,X986&lt;&gt;"")</formula>
    </cfRule>
  </conditionalFormatting>
  <conditionalFormatting sqref="X986:X993">
    <cfRule type="expression" dxfId="2256" priority="3424">
      <formula>AND(X986&lt;&gt;W986,X986&lt;&gt;"")</formula>
    </cfRule>
  </conditionalFormatting>
  <conditionalFormatting sqref="X986:X993">
    <cfRule type="expression" dxfId="2255" priority="3365">
      <formula>AND(X986&lt;&gt;W986,X986&lt;&gt;"")</formula>
    </cfRule>
  </conditionalFormatting>
  <conditionalFormatting sqref="X986:X993">
    <cfRule type="expression" dxfId="2254" priority="3364">
      <formula>AND(X986&lt;&gt;W986,X986&lt;&gt;"")</formula>
    </cfRule>
  </conditionalFormatting>
  <conditionalFormatting sqref="X986:X993">
    <cfRule type="expression" dxfId="2253" priority="3363">
      <formula>AND(X986&lt;&gt;W986,X986&lt;&gt;"")</formula>
    </cfRule>
  </conditionalFormatting>
  <conditionalFormatting sqref="X986:X993">
    <cfRule type="expression" dxfId="2252" priority="3333">
      <formula>AND(X986&lt;&gt;W986,X986&lt;&gt;"")</formula>
    </cfRule>
  </conditionalFormatting>
  <conditionalFormatting sqref="R675:Y686">
    <cfRule type="expression" dxfId="2251" priority="2408">
      <formula>AND(R675&lt;&gt;Q675,R675&lt;&gt;"")</formula>
    </cfRule>
  </conditionalFormatting>
  <conditionalFormatting sqref="R675:Y686">
    <cfRule type="expression" dxfId="2250" priority="2407">
      <formula>AND(R675&lt;&gt;Q675,R675&lt;&gt;"")</formula>
    </cfRule>
  </conditionalFormatting>
  <conditionalFormatting sqref="R690:Y699">
    <cfRule type="expression" dxfId="2249" priority="2406">
      <formula>AND(R690&lt;&gt;Q690,R690&lt;&gt;"")</formula>
    </cfRule>
  </conditionalFormatting>
  <conditionalFormatting sqref="R690:Y699">
    <cfRule type="expression" dxfId="2248" priority="2405">
      <formula>AND(R690&lt;&gt;Q690,R690&lt;&gt;"")</formula>
    </cfRule>
  </conditionalFormatting>
  <conditionalFormatting sqref="F7:F1446">
    <cfRule type="expression" dxfId="2247" priority="4117">
      <formula>F7&lt;&gt;SUM(K7:BJ7)</formula>
    </cfRule>
  </conditionalFormatting>
  <conditionalFormatting sqref="L1239:W1239">
    <cfRule type="expression" dxfId="2246" priority="2291">
      <formula>AND(L1239&lt;&gt;K1239,L1239&lt;&gt;"")</formula>
    </cfRule>
  </conditionalFormatting>
  <conditionalFormatting sqref="L1239:W1239">
    <cfRule type="expression" dxfId="2245" priority="2290">
      <formula>AND(L1239&lt;&gt;K1239,L1239&lt;&gt;"")</formula>
    </cfRule>
  </conditionalFormatting>
  <conditionalFormatting sqref="Q1239:W1239">
    <cfRule type="expression" dxfId="2244" priority="2289">
      <formula>AND(Q1239&lt;&gt;P1239,Q1239&lt;&gt;"")</formula>
    </cfRule>
  </conditionalFormatting>
  <conditionalFormatting sqref="Q1239:W1239">
    <cfRule type="expression" dxfId="2243" priority="2288">
      <formula>AND(Q1239&lt;&gt;P1239,Q1239&lt;&gt;"")</formula>
    </cfRule>
  </conditionalFormatting>
  <conditionalFormatting sqref="Q1239:W1239">
    <cfRule type="expression" dxfId="2242" priority="2287">
      <formula>AND(Q1239&lt;&gt;P1239,Q1239&lt;&gt;"")</formula>
    </cfRule>
  </conditionalFormatting>
  <conditionalFormatting sqref="Q1239:W1239">
    <cfRule type="expression" dxfId="2241" priority="2286">
      <formula>AND(Q1239&lt;&gt;P1239,Q1239&lt;&gt;"")</formula>
    </cfRule>
  </conditionalFormatting>
  <conditionalFormatting sqref="Q1239:W1239">
    <cfRule type="expression" dxfId="2240" priority="2285">
      <formula>AND(Q1239&lt;&gt;P1239,Q1239&lt;&gt;"")</formula>
    </cfRule>
  </conditionalFormatting>
  <conditionalFormatting sqref="Q1239:W1239">
    <cfRule type="expression" dxfId="2239" priority="2284">
      <formula>AND(Q1239&lt;&gt;P1239,Q1239&lt;&gt;"")</formula>
    </cfRule>
  </conditionalFormatting>
  <conditionalFormatting sqref="Q1239:W1239">
    <cfRule type="expression" dxfId="2238" priority="2283">
      <formula>AND(Q1239&lt;&gt;P1239,Q1239&lt;&gt;"")</formula>
    </cfRule>
  </conditionalFormatting>
  <conditionalFormatting sqref="Q1239:W1239">
    <cfRule type="expression" dxfId="2237" priority="2282">
      <formula>AND(Q1239&lt;&gt;P1239,Q1239&lt;&gt;"")</formula>
    </cfRule>
  </conditionalFormatting>
  <conditionalFormatting sqref="Q1239:W1239">
    <cfRule type="expression" dxfId="2236" priority="2281">
      <formula>AND(Q1239&lt;&gt;P1239,Q1239&lt;&gt;"")</formula>
    </cfRule>
  </conditionalFormatting>
  <conditionalFormatting sqref="Q1239:W1239">
    <cfRule type="expression" dxfId="2235" priority="2280">
      <formula>AND(Q1239&lt;&gt;P1239,Q1239&lt;&gt;"")</formula>
    </cfRule>
  </conditionalFormatting>
  <conditionalFormatting sqref="Q1239:W1239">
    <cfRule type="expression" dxfId="2234" priority="2279">
      <formula>AND(Q1239&lt;&gt;P1239,Q1239&lt;&gt;"")</formula>
    </cfRule>
  </conditionalFormatting>
  <conditionalFormatting sqref="Q1239:W1239">
    <cfRule type="expression" dxfId="2233" priority="2278">
      <formula>AND(Q1239&lt;&gt;P1239,Q1239&lt;&gt;"")</formula>
    </cfRule>
  </conditionalFormatting>
  <conditionalFormatting sqref="Q1239:W1239">
    <cfRule type="expression" dxfId="2232" priority="2277">
      <formula>AND(Q1239&lt;&gt;P1239,Q1239&lt;&gt;"")</formula>
    </cfRule>
  </conditionalFormatting>
  <conditionalFormatting sqref="Q1239:W1239">
    <cfRule type="expression" dxfId="2231" priority="2276">
      <formula>AND(Q1239&lt;&gt;P1239,Q1239&lt;&gt;"")</formula>
    </cfRule>
  </conditionalFormatting>
  <conditionalFormatting sqref="Q1239:W1239">
    <cfRule type="expression" dxfId="2230" priority="2275">
      <formula>AND(Q1239&lt;&gt;P1239,Q1239&lt;&gt;"")</formula>
    </cfRule>
  </conditionalFormatting>
  <conditionalFormatting sqref="Q1239:W1239">
    <cfRule type="expression" dxfId="2229" priority="2274">
      <formula>AND(Q1239&lt;&gt;P1239,Q1239&lt;&gt;"")</formula>
    </cfRule>
  </conditionalFormatting>
  <conditionalFormatting sqref="Q1239:W1239">
    <cfRule type="expression" dxfId="2228" priority="2273">
      <formula>AND(Q1239&lt;&gt;P1239,Q1239&lt;&gt;"")</formula>
    </cfRule>
  </conditionalFormatting>
  <conditionalFormatting sqref="Q1239:W1239">
    <cfRule type="expression" dxfId="2227" priority="2272">
      <formula>AND(Q1239&lt;&gt;P1239,Q1239&lt;&gt;"")</formula>
    </cfRule>
  </conditionalFormatting>
  <conditionalFormatting sqref="Q1239:W1239">
    <cfRule type="expression" dxfId="2226" priority="2271">
      <formula>AND(Q1239&lt;&gt;P1239,Q1239&lt;&gt;"")</formula>
    </cfRule>
  </conditionalFormatting>
  <conditionalFormatting sqref="Q1239:W1239">
    <cfRule type="expression" dxfId="2225" priority="2270">
      <formula>AND(Q1239&lt;&gt;P1239,Q1239&lt;&gt;"")</formula>
    </cfRule>
  </conditionalFormatting>
  <conditionalFormatting sqref="Q1239:W1239">
    <cfRule type="expression" dxfId="2224" priority="2269">
      <formula>AND(Q1239&lt;&gt;P1239,Q1239&lt;&gt;"")</formula>
    </cfRule>
  </conditionalFormatting>
  <conditionalFormatting sqref="Q1239:W1239">
    <cfRule type="expression" dxfId="2223" priority="2268">
      <formula>AND(Q1239&lt;&gt;P1239,Q1239&lt;&gt;"")</formula>
    </cfRule>
  </conditionalFormatting>
  <conditionalFormatting sqref="Q1239:W1239">
    <cfRule type="expression" dxfId="2222" priority="2267">
      <formula>AND(Q1239&lt;&gt;P1239,Q1239&lt;&gt;"")</formula>
    </cfRule>
  </conditionalFormatting>
  <conditionalFormatting sqref="Q1239:W1239">
    <cfRule type="expression" dxfId="2221" priority="2266">
      <formula>AND(Q1239&lt;&gt;P1239,Q1239&lt;&gt;"")</formula>
    </cfRule>
  </conditionalFormatting>
  <conditionalFormatting sqref="Q1239:W1239">
    <cfRule type="expression" dxfId="2220" priority="2265">
      <formula>AND(Q1239&lt;&gt;P1239,Q1239&lt;&gt;"")</formula>
    </cfRule>
  </conditionalFormatting>
  <conditionalFormatting sqref="Q1239:W1239">
    <cfRule type="expression" dxfId="2219" priority="2264">
      <formula>AND(Q1239&lt;&gt;P1239,Q1239&lt;&gt;"")</formula>
    </cfRule>
  </conditionalFormatting>
  <conditionalFormatting sqref="Q1239:W1239">
    <cfRule type="expression" dxfId="2218" priority="2263">
      <formula>AND(Q1239&lt;&gt;P1239,Q1239&lt;&gt;"")</formula>
    </cfRule>
  </conditionalFormatting>
  <conditionalFormatting sqref="Q1239:W1239">
    <cfRule type="expression" dxfId="2217" priority="2262">
      <formula>AND(Q1239&lt;&gt;P1239,Q1239&lt;&gt;"")</formula>
    </cfRule>
  </conditionalFormatting>
  <conditionalFormatting sqref="Q1239:W1239">
    <cfRule type="expression" dxfId="2216" priority="2261">
      <formula>AND(Q1239&lt;&gt;P1239,Q1239&lt;&gt;"")</formula>
    </cfRule>
  </conditionalFormatting>
  <conditionalFormatting sqref="Q1239:W1239">
    <cfRule type="expression" dxfId="2215" priority="2260">
      <formula>AND(Q1239&lt;&gt;P1239,Q1239&lt;&gt;"")</formula>
    </cfRule>
  </conditionalFormatting>
  <conditionalFormatting sqref="Q1239:W1239">
    <cfRule type="expression" dxfId="2214" priority="2259">
      <formula>AND(Q1239&lt;&gt;P1239,Q1239&lt;&gt;"")</formula>
    </cfRule>
  </conditionalFormatting>
  <conditionalFormatting sqref="Q1239:W1239">
    <cfRule type="expression" dxfId="2213" priority="2258">
      <formula>AND(Q1239&lt;&gt;P1239,Q1239&lt;&gt;"")</formula>
    </cfRule>
  </conditionalFormatting>
  <conditionalFormatting sqref="Q1239:W1239">
    <cfRule type="expression" dxfId="2212" priority="2257">
      <formula>AND(Q1239&lt;&gt;P1239,Q1239&lt;&gt;"")</formula>
    </cfRule>
  </conditionalFormatting>
  <conditionalFormatting sqref="Q1239:W1239">
    <cfRule type="expression" dxfId="2211" priority="2256">
      <formula>AND(Q1239&lt;&gt;P1239,Q1239&lt;&gt;"")</formula>
    </cfRule>
  </conditionalFormatting>
  <conditionalFormatting sqref="Q1239:W1239">
    <cfRule type="expression" dxfId="2210" priority="2255">
      <formula>AND(Q1239&lt;&gt;P1239,Q1239&lt;&gt;"")</formula>
    </cfRule>
  </conditionalFormatting>
  <conditionalFormatting sqref="Q1239:W1239">
    <cfRule type="expression" dxfId="2209" priority="2254">
      <formula>AND(Q1239&lt;&gt;P1239,Q1239&lt;&gt;"")</formula>
    </cfRule>
  </conditionalFormatting>
  <conditionalFormatting sqref="Q1239:W1239">
    <cfRule type="expression" dxfId="2208" priority="2253">
      <formula>AND(Q1239&lt;&gt;P1239,Q1239&lt;&gt;"")</formula>
    </cfRule>
  </conditionalFormatting>
  <conditionalFormatting sqref="Q1239:W1239">
    <cfRule type="expression" dxfId="2207" priority="2252">
      <formula>AND(Q1239&lt;&gt;P1239,Q1239&lt;&gt;"")</formula>
    </cfRule>
  </conditionalFormatting>
  <conditionalFormatting sqref="Q1239:W1239">
    <cfRule type="expression" dxfId="2206" priority="2251">
      <formula>AND(Q1239&lt;&gt;P1239,Q1239&lt;&gt;"")</formula>
    </cfRule>
  </conditionalFormatting>
  <conditionalFormatting sqref="Q1239:W1239">
    <cfRule type="expression" dxfId="2205" priority="2250">
      <formula>AND(Q1239&lt;&gt;P1239,Q1239&lt;&gt;"")</formula>
    </cfRule>
  </conditionalFormatting>
  <conditionalFormatting sqref="Q1239:W1239">
    <cfRule type="expression" dxfId="2204" priority="2249">
      <formula>AND(Q1239&lt;&gt;P1239,Q1239&lt;&gt;"")</formula>
    </cfRule>
  </conditionalFormatting>
  <conditionalFormatting sqref="Q1239:W1239">
    <cfRule type="expression" dxfId="2203" priority="2248">
      <formula>AND(Q1239&lt;&gt;P1239,Q1239&lt;&gt;"")</formula>
    </cfRule>
  </conditionalFormatting>
  <conditionalFormatting sqref="Q1239:W1239">
    <cfRule type="expression" dxfId="2202" priority="2247">
      <formula>AND(Q1239&lt;&gt;P1239,Q1239&lt;&gt;"")</formula>
    </cfRule>
  </conditionalFormatting>
  <conditionalFormatting sqref="Q1239:W1239">
    <cfRule type="expression" dxfId="2201" priority="2246">
      <formula>AND(Q1239&lt;&gt;P1239,Q1239&lt;&gt;"")</formula>
    </cfRule>
  </conditionalFormatting>
  <conditionalFormatting sqref="Q1239:W1239">
    <cfRule type="expression" dxfId="2200" priority="2245">
      <formula>AND(Q1239&lt;&gt;P1239,Q1239&lt;&gt;"")</formula>
    </cfRule>
  </conditionalFormatting>
  <conditionalFormatting sqref="Q1239:W1239">
    <cfRule type="expression" dxfId="2199" priority="2244">
      <formula>AND(Q1239&lt;&gt;P1239,Q1239&lt;&gt;"")</formula>
    </cfRule>
  </conditionalFormatting>
  <conditionalFormatting sqref="Q1239:W1239">
    <cfRule type="expression" dxfId="2198" priority="2243">
      <formula>AND(Q1239&lt;&gt;P1239,Q1239&lt;&gt;"")</formula>
    </cfRule>
  </conditionalFormatting>
  <conditionalFormatting sqref="Q1239:W1239">
    <cfRule type="expression" dxfId="2197" priority="2242">
      <formula>AND(Q1239&lt;&gt;P1239,Q1239&lt;&gt;"")</formula>
    </cfRule>
  </conditionalFormatting>
  <conditionalFormatting sqref="Q1239:W1239">
    <cfRule type="expression" dxfId="2196" priority="2241">
      <formula>AND(Q1239&lt;&gt;P1239,Q1239&lt;&gt;"")</formula>
    </cfRule>
  </conditionalFormatting>
  <conditionalFormatting sqref="Q1239:W1239">
    <cfRule type="expression" dxfId="2195" priority="2240">
      <formula>AND(Q1239&lt;&gt;P1239,Q1239&lt;&gt;"")</formula>
    </cfRule>
  </conditionalFormatting>
  <conditionalFormatting sqref="Q1239:W1239">
    <cfRule type="expression" dxfId="2194" priority="2239">
      <formula>AND(Q1239&lt;&gt;P1239,Q1239&lt;&gt;"")</formula>
    </cfRule>
  </conditionalFormatting>
  <conditionalFormatting sqref="Q1239:W1239">
    <cfRule type="expression" dxfId="2193" priority="2238">
      <formula>AND(Q1239&lt;&gt;P1239,Q1239&lt;&gt;"")</formula>
    </cfRule>
  </conditionalFormatting>
  <conditionalFormatting sqref="Q1239:W1239">
    <cfRule type="expression" dxfId="2192" priority="2237">
      <formula>AND(Q1239&lt;&gt;P1239,Q1239&lt;&gt;"")</formula>
    </cfRule>
  </conditionalFormatting>
  <conditionalFormatting sqref="Q1239:W1239">
    <cfRule type="expression" dxfId="2191" priority="2236">
      <formula>AND(Q1239&lt;&gt;P1239,Q1239&lt;&gt;"")</formula>
    </cfRule>
  </conditionalFormatting>
  <conditionalFormatting sqref="Q1239:W1239">
    <cfRule type="expression" dxfId="2190" priority="2235">
      <formula>AND(Q1239&lt;&gt;P1239,Q1239&lt;&gt;"")</formula>
    </cfRule>
  </conditionalFormatting>
  <conditionalFormatting sqref="Q1239:W1239">
    <cfRule type="expression" dxfId="2189" priority="2234">
      <formula>AND(Q1239&lt;&gt;P1239,Q1239&lt;&gt;"")</formula>
    </cfRule>
  </conditionalFormatting>
  <conditionalFormatting sqref="Q1239:W1239">
    <cfRule type="expression" dxfId="2188" priority="2233">
      <formula>AND(Q1239&lt;&gt;P1239,Q1239&lt;&gt;"")</formula>
    </cfRule>
  </conditionalFormatting>
  <conditionalFormatting sqref="Q1239:W1239">
    <cfRule type="expression" dxfId="2187" priority="2232">
      <formula>AND(Q1239&lt;&gt;P1239,Q1239&lt;&gt;"")</formula>
    </cfRule>
  </conditionalFormatting>
  <conditionalFormatting sqref="Q1239:W1239">
    <cfRule type="expression" dxfId="2186" priority="2231">
      <formula>AND(Q1239&lt;&gt;P1239,Q1239&lt;&gt;"")</formula>
    </cfRule>
  </conditionalFormatting>
  <conditionalFormatting sqref="L1239:W1239">
    <cfRule type="expression" dxfId="2185" priority="2230">
      <formula>AND(L1239&lt;&gt;K1239,L1239&lt;&gt;"")</formula>
    </cfRule>
  </conditionalFormatting>
  <conditionalFormatting sqref="L1239:W1239">
    <cfRule type="expression" dxfId="2184" priority="2229">
      <formula>AND(L1239&lt;&gt;K1239,L1239&lt;&gt;"")</formula>
    </cfRule>
  </conditionalFormatting>
  <conditionalFormatting sqref="Q1239:W1239">
    <cfRule type="expression" dxfId="2183" priority="2228">
      <formula>AND(Q1239&lt;&gt;P1239,Q1239&lt;&gt;"")</formula>
    </cfRule>
  </conditionalFormatting>
  <conditionalFormatting sqref="Q1239:W1239">
    <cfRule type="expression" dxfId="2182" priority="2227">
      <formula>AND(Q1239&lt;&gt;P1239,Q1239&lt;&gt;"")</formula>
    </cfRule>
  </conditionalFormatting>
  <conditionalFormatting sqref="Q1239:W1239">
    <cfRule type="expression" dxfId="2181" priority="2226">
      <formula>AND(Q1239&lt;&gt;P1239,Q1239&lt;&gt;"")</formula>
    </cfRule>
  </conditionalFormatting>
  <conditionalFormatting sqref="Q1239:W1239">
    <cfRule type="expression" dxfId="2180" priority="2225">
      <formula>AND(Q1239&lt;&gt;P1239,Q1239&lt;&gt;"")</formula>
    </cfRule>
  </conditionalFormatting>
  <conditionalFormatting sqref="Q1239:W1239">
    <cfRule type="expression" dxfId="2179" priority="2224">
      <formula>AND(Q1239&lt;&gt;P1239,Q1239&lt;&gt;"")</formula>
    </cfRule>
  </conditionalFormatting>
  <conditionalFormatting sqref="Q1239:W1239">
    <cfRule type="expression" dxfId="2178" priority="2223">
      <formula>AND(Q1239&lt;&gt;P1239,Q1239&lt;&gt;"")</formula>
    </cfRule>
  </conditionalFormatting>
  <conditionalFormatting sqref="Q1239:W1239">
    <cfRule type="expression" dxfId="2177" priority="2222">
      <formula>AND(Q1239&lt;&gt;P1239,Q1239&lt;&gt;"")</formula>
    </cfRule>
  </conditionalFormatting>
  <conditionalFormatting sqref="Q1239:W1239">
    <cfRule type="expression" dxfId="2176" priority="2221">
      <formula>AND(Q1239&lt;&gt;P1239,Q1239&lt;&gt;"")</formula>
    </cfRule>
  </conditionalFormatting>
  <conditionalFormatting sqref="Q1239:W1239">
    <cfRule type="expression" dxfId="2175" priority="2220">
      <formula>AND(Q1239&lt;&gt;P1239,Q1239&lt;&gt;"")</formula>
    </cfRule>
  </conditionalFormatting>
  <conditionalFormatting sqref="Q1239:W1239">
    <cfRule type="expression" dxfId="2174" priority="2219">
      <formula>AND(Q1239&lt;&gt;P1239,Q1239&lt;&gt;"")</formula>
    </cfRule>
  </conditionalFormatting>
  <conditionalFormatting sqref="Q1239:W1239">
    <cfRule type="expression" dxfId="2173" priority="2218">
      <formula>AND(Q1239&lt;&gt;P1239,Q1239&lt;&gt;"")</formula>
    </cfRule>
  </conditionalFormatting>
  <conditionalFormatting sqref="Q1239:W1239">
    <cfRule type="expression" dxfId="2172" priority="2217">
      <formula>AND(Q1239&lt;&gt;P1239,Q1239&lt;&gt;"")</formula>
    </cfRule>
  </conditionalFormatting>
  <conditionalFormatting sqref="Q1239:W1239">
    <cfRule type="expression" dxfId="2171" priority="2216">
      <formula>AND(Q1239&lt;&gt;P1239,Q1239&lt;&gt;"")</formula>
    </cfRule>
  </conditionalFormatting>
  <conditionalFormatting sqref="Q1239:W1239">
    <cfRule type="expression" dxfId="2170" priority="2215">
      <formula>AND(Q1239&lt;&gt;P1239,Q1239&lt;&gt;"")</formula>
    </cfRule>
  </conditionalFormatting>
  <conditionalFormatting sqref="Q1239:W1239">
    <cfRule type="expression" dxfId="2169" priority="2214">
      <formula>AND(Q1239&lt;&gt;P1239,Q1239&lt;&gt;"")</formula>
    </cfRule>
  </conditionalFormatting>
  <conditionalFormatting sqref="Q1239:W1239">
    <cfRule type="expression" dxfId="2168" priority="2213">
      <formula>AND(Q1239&lt;&gt;P1239,Q1239&lt;&gt;"")</formula>
    </cfRule>
  </conditionalFormatting>
  <conditionalFormatting sqref="Q1239:W1239">
    <cfRule type="expression" dxfId="2167" priority="2212">
      <formula>AND(Q1239&lt;&gt;P1239,Q1239&lt;&gt;"")</formula>
    </cfRule>
  </conditionalFormatting>
  <conditionalFormatting sqref="Q1239:W1239">
    <cfRule type="expression" dxfId="2166" priority="2211">
      <formula>AND(Q1239&lt;&gt;P1239,Q1239&lt;&gt;"")</formula>
    </cfRule>
  </conditionalFormatting>
  <conditionalFormatting sqref="Q1239:W1239">
    <cfRule type="expression" dxfId="2165" priority="2210">
      <formula>AND(Q1239&lt;&gt;P1239,Q1239&lt;&gt;"")</formula>
    </cfRule>
  </conditionalFormatting>
  <conditionalFormatting sqref="Q1239:W1239">
    <cfRule type="expression" dxfId="2164" priority="2209">
      <formula>AND(Q1239&lt;&gt;P1239,Q1239&lt;&gt;"")</formula>
    </cfRule>
  </conditionalFormatting>
  <conditionalFormatting sqref="Q1239:W1239">
    <cfRule type="expression" dxfId="2163" priority="2208">
      <formula>AND(Q1239&lt;&gt;P1239,Q1239&lt;&gt;"")</formula>
    </cfRule>
  </conditionalFormatting>
  <conditionalFormatting sqref="Q1239:W1239">
    <cfRule type="expression" dxfId="2162" priority="2207">
      <formula>AND(Q1239&lt;&gt;P1239,Q1239&lt;&gt;"")</formula>
    </cfRule>
  </conditionalFormatting>
  <conditionalFormatting sqref="Q1239:W1239">
    <cfRule type="expression" dxfId="2161" priority="2206">
      <formula>AND(Q1239&lt;&gt;P1239,Q1239&lt;&gt;"")</formula>
    </cfRule>
  </conditionalFormatting>
  <conditionalFormatting sqref="Q1239:W1239">
    <cfRule type="expression" dxfId="2160" priority="2205">
      <formula>AND(Q1239&lt;&gt;P1239,Q1239&lt;&gt;"")</formula>
    </cfRule>
  </conditionalFormatting>
  <conditionalFormatting sqref="Q1239:W1239">
    <cfRule type="expression" dxfId="2159" priority="2204">
      <formula>AND(Q1239&lt;&gt;P1239,Q1239&lt;&gt;"")</formula>
    </cfRule>
  </conditionalFormatting>
  <conditionalFormatting sqref="Q1239:W1239">
    <cfRule type="expression" dxfId="2158" priority="2203">
      <formula>AND(Q1239&lt;&gt;P1239,Q1239&lt;&gt;"")</formula>
    </cfRule>
  </conditionalFormatting>
  <conditionalFormatting sqref="Q1239:W1239">
    <cfRule type="expression" dxfId="2157" priority="2202">
      <formula>AND(Q1239&lt;&gt;P1239,Q1239&lt;&gt;"")</formula>
    </cfRule>
  </conditionalFormatting>
  <conditionalFormatting sqref="Q1239:W1239">
    <cfRule type="expression" dxfId="2156" priority="2201">
      <formula>AND(Q1239&lt;&gt;P1239,Q1239&lt;&gt;"")</formula>
    </cfRule>
  </conditionalFormatting>
  <conditionalFormatting sqref="Q1239:W1239">
    <cfRule type="expression" dxfId="2155" priority="2200">
      <formula>AND(Q1239&lt;&gt;P1239,Q1239&lt;&gt;"")</formula>
    </cfRule>
  </conditionalFormatting>
  <conditionalFormatting sqref="Q1239:W1239">
    <cfRule type="expression" dxfId="2154" priority="2199">
      <formula>AND(Q1239&lt;&gt;P1239,Q1239&lt;&gt;"")</formula>
    </cfRule>
  </conditionalFormatting>
  <conditionalFormatting sqref="AK1239:BD1239">
    <cfRule type="expression" dxfId="2153" priority="2198">
      <formula>AND(AK1239&lt;&gt;AJ1239,AK1239&lt;&gt;"")</formula>
    </cfRule>
  </conditionalFormatting>
  <conditionalFormatting sqref="AK1239:BD1239">
    <cfRule type="expression" dxfId="2152" priority="2197">
      <formula>AND(AK1239&lt;&gt;AJ1239,AK1239&lt;&gt;"")</formula>
    </cfRule>
  </conditionalFormatting>
  <conditionalFormatting sqref="AK1239:BD1239">
    <cfRule type="expression" dxfId="2151" priority="2196">
      <formula>AND(AK1239&lt;&gt;AJ1239,AK1239&lt;&gt;"")</formula>
    </cfRule>
  </conditionalFormatting>
  <conditionalFormatting sqref="AK1239:BD1239">
    <cfRule type="expression" dxfId="2150" priority="2195">
      <formula>AND(AK1239&lt;&gt;AJ1239,AK1239&lt;&gt;"")</formula>
    </cfRule>
  </conditionalFormatting>
  <conditionalFormatting sqref="L1257:W1257">
    <cfRule type="expression" dxfId="2149" priority="2194">
      <formula>AND(L1257&lt;&gt;K1257,L1257&lt;&gt;"")</formula>
    </cfRule>
  </conditionalFormatting>
  <conditionalFormatting sqref="L1257:W1257">
    <cfRule type="expression" dxfId="2148" priority="2193">
      <formula>AND(L1257&lt;&gt;K1257,L1257&lt;&gt;"")</formula>
    </cfRule>
  </conditionalFormatting>
  <conditionalFormatting sqref="Q1257:W1257">
    <cfRule type="expression" dxfId="2147" priority="2192">
      <formula>AND(Q1257&lt;&gt;P1257,Q1257&lt;&gt;"")</formula>
    </cfRule>
  </conditionalFormatting>
  <conditionalFormatting sqref="Q1257:W1257">
    <cfRule type="expression" dxfId="2146" priority="2191">
      <formula>AND(Q1257&lt;&gt;P1257,Q1257&lt;&gt;"")</formula>
    </cfRule>
  </conditionalFormatting>
  <conditionalFormatting sqref="Q1257:W1257">
    <cfRule type="expression" dxfId="2145" priority="2190">
      <formula>AND(Q1257&lt;&gt;P1257,Q1257&lt;&gt;"")</formula>
    </cfRule>
  </conditionalFormatting>
  <conditionalFormatting sqref="Q1257:W1257">
    <cfRule type="expression" dxfId="2144" priority="2189">
      <formula>AND(Q1257&lt;&gt;P1257,Q1257&lt;&gt;"")</formula>
    </cfRule>
  </conditionalFormatting>
  <conditionalFormatting sqref="Q1257:W1257">
    <cfRule type="expression" dxfId="2143" priority="2188">
      <formula>AND(Q1257&lt;&gt;P1257,Q1257&lt;&gt;"")</formula>
    </cfRule>
  </conditionalFormatting>
  <conditionalFormatting sqref="Q1257:W1257">
    <cfRule type="expression" dxfId="2142" priority="2187">
      <formula>AND(Q1257&lt;&gt;P1257,Q1257&lt;&gt;"")</formula>
    </cfRule>
  </conditionalFormatting>
  <conditionalFormatting sqref="Q1257:W1257">
    <cfRule type="expression" dxfId="2141" priority="2186">
      <formula>AND(Q1257&lt;&gt;P1257,Q1257&lt;&gt;"")</formula>
    </cfRule>
  </conditionalFormatting>
  <conditionalFormatting sqref="Q1257:W1257">
    <cfRule type="expression" dxfId="2140" priority="2185">
      <formula>AND(Q1257&lt;&gt;P1257,Q1257&lt;&gt;"")</formula>
    </cfRule>
  </conditionalFormatting>
  <conditionalFormatting sqref="Q1257:W1257">
    <cfRule type="expression" dxfId="2139" priority="2184">
      <formula>AND(Q1257&lt;&gt;P1257,Q1257&lt;&gt;"")</formula>
    </cfRule>
  </conditionalFormatting>
  <conditionalFormatting sqref="Q1257:W1257">
    <cfRule type="expression" dxfId="2138" priority="2183">
      <formula>AND(Q1257&lt;&gt;P1257,Q1257&lt;&gt;"")</formula>
    </cfRule>
  </conditionalFormatting>
  <conditionalFormatting sqref="Q1257:W1257">
    <cfRule type="expression" dxfId="2137" priority="2182">
      <formula>AND(Q1257&lt;&gt;P1257,Q1257&lt;&gt;"")</formula>
    </cfRule>
  </conditionalFormatting>
  <conditionalFormatting sqref="Q1257:W1257">
    <cfRule type="expression" dxfId="2136" priority="2181">
      <formula>AND(Q1257&lt;&gt;P1257,Q1257&lt;&gt;"")</formula>
    </cfRule>
  </conditionalFormatting>
  <conditionalFormatting sqref="Q1257:W1257">
    <cfRule type="expression" dxfId="2135" priority="2180">
      <formula>AND(Q1257&lt;&gt;P1257,Q1257&lt;&gt;"")</formula>
    </cfRule>
  </conditionalFormatting>
  <conditionalFormatting sqref="Q1257:W1257">
    <cfRule type="expression" dxfId="2134" priority="2179">
      <formula>AND(Q1257&lt;&gt;P1257,Q1257&lt;&gt;"")</formula>
    </cfRule>
  </conditionalFormatting>
  <conditionalFormatting sqref="Q1257:W1257">
    <cfRule type="expression" dxfId="2133" priority="2178">
      <formula>AND(Q1257&lt;&gt;P1257,Q1257&lt;&gt;"")</formula>
    </cfRule>
  </conditionalFormatting>
  <conditionalFormatting sqref="Q1257:W1257">
    <cfRule type="expression" dxfId="2132" priority="2177">
      <formula>AND(Q1257&lt;&gt;P1257,Q1257&lt;&gt;"")</formula>
    </cfRule>
  </conditionalFormatting>
  <conditionalFormatting sqref="Q1257:W1257">
    <cfRule type="expression" dxfId="2131" priority="2176">
      <formula>AND(Q1257&lt;&gt;P1257,Q1257&lt;&gt;"")</formula>
    </cfRule>
  </conditionalFormatting>
  <conditionalFormatting sqref="Q1257:W1257">
    <cfRule type="expression" dxfId="2130" priority="2175">
      <formula>AND(Q1257&lt;&gt;P1257,Q1257&lt;&gt;"")</formula>
    </cfRule>
  </conditionalFormatting>
  <conditionalFormatting sqref="Q1257:W1257">
    <cfRule type="expression" dxfId="2129" priority="2174">
      <formula>AND(Q1257&lt;&gt;P1257,Q1257&lt;&gt;"")</formula>
    </cfRule>
  </conditionalFormatting>
  <conditionalFormatting sqref="Q1257:W1257">
    <cfRule type="expression" dxfId="2128" priority="2173">
      <formula>AND(Q1257&lt;&gt;P1257,Q1257&lt;&gt;"")</formula>
    </cfRule>
  </conditionalFormatting>
  <conditionalFormatting sqref="Q1257:W1257">
    <cfRule type="expression" dxfId="2127" priority="2172">
      <formula>AND(Q1257&lt;&gt;P1257,Q1257&lt;&gt;"")</formula>
    </cfRule>
  </conditionalFormatting>
  <conditionalFormatting sqref="Q1257:W1257">
    <cfRule type="expression" dxfId="2126" priority="2171">
      <formula>AND(Q1257&lt;&gt;P1257,Q1257&lt;&gt;"")</formula>
    </cfRule>
  </conditionalFormatting>
  <conditionalFormatting sqref="Q1257:W1257">
    <cfRule type="expression" dxfId="2125" priority="2170">
      <formula>AND(Q1257&lt;&gt;P1257,Q1257&lt;&gt;"")</formula>
    </cfRule>
  </conditionalFormatting>
  <conditionalFormatting sqref="Q1257:W1257">
    <cfRule type="expression" dxfId="2124" priority="2169">
      <formula>AND(Q1257&lt;&gt;P1257,Q1257&lt;&gt;"")</formula>
    </cfRule>
  </conditionalFormatting>
  <conditionalFormatting sqref="Q1257:W1257">
    <cfRule type="expression" dxfId="2123" priority="2168">
      <formula>AND(Q1257&lt;&gt;P1257,Q1257&lt;&gt;"")</formula>
    </cfRule>
  </conditionalFormatting>
  <conditionalFormatting sqref="Q1257:W1257">
    <cfRule type="expression" dxfId="2122" priority="2167">
      <formula>AND(Q1257&lt;&gt;P1257,Q1257&lt;&gt;"")</formula>
    </cfRule>
  </conditionalFormatting>
  <conditionalFormatting sqref="Q1257:W1257">
    <cfRule type="expression" dxfId="2121" priority="2166">
      <formula>AND(Q1257&lt;&gt;P1257,Q1257&lt;&gt;"")</formula>
    </cfRule>
  </conditionalFormatting>
  <conditionalFormatting sqref="Q1257:W1257">
    <cfRule type="expression" dxfId="2120" priority="2165">
      <formula>AND(Q1257&lt;&gt;P1257,Q1257&lt;&gt;"")</formula>
    </cfRule>
  </conditionalFormatting>
  <conditionalFormatting sqref="Q1257:W1257">
    <cfRule type="expression" dxfId="2119" priority="2164">
      <formula>AND(Q1257&lt;&gt;P1257,Q1257&lt;&gt;"")</formula>
    </cfRule>
  </conditionalFormatting>
  <conditionalFormatting sqref="Q1257:W1257">
    <cfRule type="expression" dxfId="2118" priority="2163">
      <formula>AND(Q1257&lt;&gt;P1257,Q1257&lt;&gt;"")</formula>
    </cfRule>
  </conditionalFormatting>
  <conditionalFormatting sqref="Q1257:W1257">
    <cfRule type="expression" dxfId="2117" priority="2162">
      <formula>AND(Q1257&lt;&gt;P1257,Q1257&lt;&gt;"")</formula>
    </cfRule>
  </conditionalFormatting>
  <conditionalFormatting sqref="Q1257:W1257">
    <cfRule type="expression" dxfId="2116" priority="2161">
      <formula>AND(Q1257&lt;&gt;P1257,Q1257&lt;&gt;"")</formula>
    </cfRule>
  </conditionalFormatting>
  <conditionalFormatting sqref="Q1257:W1257">
    <cfRule type="expression" dxfId="2115" priority="2160">
      <formula>AND(Q1257&lt;&gt;P1257,Q1257&lt;&gt;"")</formula>
    </cfRule>
  </conditionalFormatting>
  <conditionalFormatting sqref="Q1257:W1257">
    <cfRule type="expression" dxfId="2114" priority="2159">
      <formula>AND(Q1257&lt;&gt;P1257,Q1257&lt;&gt;"")</formula>
    </cfRule>
  </conditionalFormatting>
  <conditionalFormatting sqref="Q1257:W1257">
    <cfRule type="expression" dxfId="2113" priority="2158">
      <formula>AND(Q1257&lt;&gt;P1257,Q1257&lt;&gt;"")</formula>
    </cfRule>
  </conditionalFormatting>
  <conditionalFormatting sqref="Q1257:W1257">
    <cfRule type="expression" dxfId="2112" priority="2157">
      <formula>AND(Q1257&lt;&gt;P1257,Q1257&lt;&gt;"")</formula>
    </cfRule>
  </conditionalFormatting>
  <conditionalFormatting sqref="Q1257:W1257">
    <cfRule type="expression" dxfId="2111" priority="2156">
      <formula>AND(Q1257&lt;&gt;P1257,Q1257&lt;&gt;"")</formula>
    </cfRule>
  </conditionalFormatting>
  <conditionalFormatting sqref="Q1257:W1257">
    <cfRule type="expression" dxfId="2110" priority="2155">
      <formula>AND(Q1257&lt;&gt;P1257,Q1257&lt;&gt;"")</formula>
    </cfRule>
  </conditionalFormatting>
  <conditionalFormatting sqref="Q1257:W1257">
    <cfRule type="expression" dxfId="2109" priority="2154">
      <formula>AND(Q1257&lt;&gt;P1257,Q1257&lt;&gt;"")</formula>
    </cfRule>
  </conditionalFormatting>
  <conditionalFormatting sqref="Q1257:W1257">
    <cfRule type="expression" dxfId="2108" priority="2153">
      <formula>AND(Q1257&lt;&gt;P1257,Q1257&lt;&gt;"")</formula>
    </cfRule>
  </conditionalFormatting>
  <conditionalFormatting sqref="Q1257:W1257">
    <cfRule type="expression" dxfId="2107" priority="2152">
      <formula>AND(Q1257&lt;&gt;P1257,Q1257&lt;&gt;"")</formula>
    </cfRule>
  </conditionalFormatting>
  <conditionalFormatting sqref="Q1257:W1257">
    <cfRule type="expression" dxfId="2106" priority="2151">
      <formula>AND(Q1257&lt;&gt;P1257,Q1257&lt;&gt;"")</formula>
    </cfRule>
  </conditionalFormatting>
  <conditionalFormatting sqref="Q1257:W1257">
    <cfRule type="expression" dxfId="2105" priority="2150">
      <formula>AND(Q1257&lt;&gt;P1257,Q1257&lt;&gt;"")</formula>
    </cfRule>
  </conditionalFormatting>
  <conditionalFormatting sqref="Q1257:W1257">
    <cfRule type="expression" dxfId="2104" priority="2149">
      <formula>AND(Q1257&lt;&gt;P1257,Q1257&lt;&gt;"")</formula>
    </cfRule>
  </conditionalFormatting>
  <conditionalFormatting sqref="Q1257:W1257">
    <cfRule type="expression" dxfId="2103" priority="2148">
      <formula>AND(Q1257&lt;&gt;P1257,Q1257&lt;&gt;"")</formula>
    </cfRule>
  </conditionalFormatting>
  <conditionalFormatting sqref="Q1257:W1257">
    <cfRule type="expression" dxfId="2102" priority="2147">
      <formula>AND(Q1257&lt;&gt;P1257,Q1257&lt;&gt;"")</formula>
    </cfRule>
  </conditionalFormatting>
  <conditionalFormatting sqref="Q1257:W1257">
    <cfRule type="expression" dxfId="2101" priority="2146">
      <formula>AND(Q1257&lt;&gt;P1257,Q1257&lt;&gt;"")</formula>
    </cfRule>
  </conditionalFormatting>
  <conditionalFormatting sqref="Q1257:W1257">
    <cfRule type="expression" dxfId="2100" priority="2145">
      <formula>AND(Q1257&lt;&gt;P1257,Q1257&lt;&gt;"")</formula>
    </cfRule>
  </conditionalFormatting>
  <conditionalFormatting sqref="Q1257:W1257">
    <cfRule type="expression" dxfId="2099" priority="2144">
      <formula>AND(Q1257&lt;&gt;P1257,Q1257&lt;&gt;"")</formula>
    </cfRule>
  </conditionalFormatting>
  <conditionalFormatting sqref="Q1257:W1257">
    <cfRule type="expression" dxfId="2098" priority="2143">
      <formula>AND(Q1257&lt;&gt;P1257,Q1257&lt;&gt;"")</formula>
    </cfRule>
  </conditionalFormatting>
  <conditionalFormatting sqref="Q1257:W1257">
    <cfRule type="expression" dxfId="2097" priority="2142">
      <formula>AND(Q1257&lt;&gt;P1257,Q1257&lt;&gt;"")</formula>
    </cfRule>
  </conditionalFormatting>
  <conditionalFormatting sqref="Q1257:W1257">
    <cfRule type="expression" dxfId="2096" priority="2141">
      <formula>AND(Q1257&lt;&gt;P1257,Q1257&lt;&gt;"")</formula>
    </cfRule>
  </conditionalFormatting>
  <conditionalFormatting sqref="Q1257:W1257">
    <cfRule type="expression" dxfId="2095" priority="2140">
      <formula>AND(Q1257&lt;&gt;P1257,Q1257&lt;&gt;"")</formula>
    </cfRule>
  </conditionalFormatting>
  <conditionalFormatting sqref="Q1257:W1257">
    <cfRule type="expression" dxfId="2094" priority="2139">
      <formula>AND(Q1257&lt;&gt;P1257,Q1257&lt;&gt;"")</formula>
    </cfRule>
  </conditionalFormatting>
  <conditionalFormatting sqref="Q1257:W1257">
    <cfRule type="expression" dxfId="2093" priority="2138">
      <formula>AND(Q1257&lt;&gt;P1257,Q1257&lt;&gt;"")</formula>
    </cfRule>
  </conditionalFormatting>
  <conditionalFormatting sqref="Q1257:W1257">
    <cfRule type="expression" dxfId="2092" priority="2137">
      <formula>AND(Q1257&lt;&gt;P1257,Q1257&lt;&gt;"")</formula>
    </cfRule>
  </conditionalFormatting>
  <conditionalFormatting sqref="Q1257:W1257">
    <cfRule type="expression" dxfId="2091" priority="2136">
      <formula>AND(Q1257&lt;&gt;P1257,Q1257&lt;&gt;"")</formula>
    </cfRule>
  </conditionalFormatting>
  <conditionalFormatting sqref="Q1257:W1257">
    <cfRule type="expression" dxfId="2090" priority="2135">
      <formula>AND(Q1257&lt;&gt;P1257,Q1257&lt;&gt;"")</formula>
    </cfRule>
  </conditionalFormatting>
  <conditionalFormatting sqref="Q1257:W1257">
    <cfRule type="expression" dxfId="2089" priority="2134">
      <formula>AND(Q1257&lt;&gt;P1257,Q1257&lt;&gt;"")</formula>
    </cfRule>
  </conditionalFormatting>
  <conditionalFormatting sqref="L1257:W1257">
    <cfRule type="expression" dxfId="2088" priority="2133">
      <formula>AND(L1257&lt;&gt;K1257,L1257&lt;&gt;"")</formula>
    </cfRule>
  </conditionalFormatting>
  <conditionalFormatting sqref="L1257:W1257">
    <cfRule type="expression" dxfId="2087" priority="2132">
      <formula>AND(L1257&lt;&gt;K1257,L1257&lt;&gt;"")</formula>
    </cfRule>
  </conditionalFormatting>
  <conditionalFormatting sqref="Q1257:W1257">
    <cfRule type="expression" dxfId="2086" priority="2131">
      <formula>AND(Q1257&lt;&gt;P1257,Q1257&lt;&gt;"")</formula>
    </cfRule>
  </conditionalFormatting>
  <conditionalFormatting sqref="Q1257:W1257">
    <cfRule type="expression" dxfId="2085" priority="2130">
      <formula>AND(Q1257&lt;&gt;P1257,Q1257&lt;&gt;"")</formula>
    </cfRule>
  </conditionalFormatting>
  <conditionalFormatting sqref="Q1257:W1257">
    <cfRule type="expression" dxfId="2084" priority="2129">
      <formula>AND(Q1257&lt;&gt;P1257,Q1257&lt;&gt;"")</formula>
    </cfRule>
  </conditionalFormatting>
  <conditionalFormatting sqref="Q1257:W1257">
    <cfRule type="expression" dxfId="2083" priority="2128">
      <formula>AND(Q1257&lt;&gt;P1257,Q1257&lt;&gt;"")</formula>
    </cfRule>
  </conditionalFormatting>
  <conditionalFormatting sqref="Q1257:W1257">
    <cfRule type="expression" dxfId="2082" priority="2127">
      <formula>AND(Q1257&lt;&gt;P1257,Q1257&lt;&gt;"")</formula>
    </cfRule>
  </conditionalFormatting>
  <conditionalFormatting sqref="Q1257:W1257">
    <cfRule type="expression" dxfId="2081" priority="2126">
      <formula>AND(Q1257&lt;&gt;P1257,Q1257&lt;&gt;"")</formula>
    </cfRule>
  </conditionalFormatting>
  <conditionalFormatting sqref="Q1257:W1257">
    <cfRule type="expression" dxfId="2080" priority="2125">
      <formula>AND(Q1257&lt;&gt;P1257,Q1257&lt;&gt;"")</formula>
    </cfRule>
  </conditionalFormatting>
  <conditionalFormatting sqref="Q1257:W1257">
    <cfRule type="expression" dxfId="2079" priority="2124">
      <formula>AND(Q1257&lt;&gt;P1257,Q1257&lt;&gt;"")</formula>
    </cfRule>
  </conditionalFormatting>
  <conditionalFormatting sqref="Q1257:W1257">
    <cfRule type="expression" dxfId="2078" priority="2123">
      <formula>AND(Q1257&lt;&gt;P1257,Q1257&lt;&gt;"")</formula>
    </cfRule>
  </conditionalFormatting>
  <conditionalFormatting sqref="Q1257:W1257">
    <cfRule type="expression" dxfId="2077" priority="2122">
      <formula>AND(Q1257&lt;&gt;P1257,Q1257&lt;&gt;"")</formula>
    </cfRule>
  </conditionalFormatting>
  <conditionalFormatting sqref="Q1257:W1257">
    <cfRule type="expression" dxfId="2076" priority="2121">
      <formula>AND(Q1257&lt;&gt;P1257,Q1257&lt;&gt;"")</formula>
    </cfRule>
  </conditionalFormatting>
  <conditionalFormatting sqref="Q1257:W1257">
    <cfRule type="expression" dxfId="2075" priority="2120">
      <formula>AND(Q1257&lt;&gt;P1257,Q1257&lt;&gt;"")</formula>
    </cfRule>
  </conditionalFormatting>
  <conditionalFormatting sqref="Q1257:W1257">
    <cfRule type="expression" dxfId="2074" priority="2119">
      <formula>AND(Q1257&lt;&gt;P1257,Q1257&lt;&gt;"")</formula>
    </cfRule>
  </conditionalFormatting>
  <conditionalFormatting sqref="Q1257:W1257">
    <cfRule type="expression" dxfId="2073" priority="2118">
      <formula>AND(Q1257&lt;&gt;P1257,Q1257&lt;&gt;"")</formula>
    </cfRule>
  </conditionalFormatting>
  <conditionalFormatting sqref="Q1257:W1257">
    <cfRule type="expression" dxfId="2072" priority="2117">
      <formula>AND(Q1257&lt;&gt;P1257,Q1257&lt;&gt;"")</formula>
    </cfRule>
  </conditionalFormatting>
  <conditionalFormatting sqref="Q1257:W1257">
    <cfRule type="expression" dxfId="2071" priority="2116">
      <formula>AND(Q1257&lt;&gt;P1257,Q1257&lt;&gt;"")</formula>
    </cfRule>
  </conditionalFormatting>
  <conditionalFormatting sqref="Q1257:W1257">
    <cfRule type="expression" dxfId="2070" priority="2115">
      <formula>AND(Q1257&lt;&gt;P1257,Q1257&lt;&gt;"")</formula>
    </cfRule>
  </conditionalFormatting>
  <conditionalFormatting sqref="Q1257:W1257">
    <cfRule type="expression" dxfId="2069" priority="2114">
      <formula>AND(Q1257&lt;&gt;P1257,Q1257&lt;&gt;"")</formula>
    </cfRule>
  </conditionalFormatting>
  <conditionalFormatting sqref="Q1257:W1257">
    <cfRule type="expression" dxfId="2068" priority="2113">
      <formula>AND(Q1257&lt;&gt;P1257,Q1257&lt;&gt;"")</formula>
    </cfRule>
  </conditionalFormatting>
  <conditionalFormatting sqref="Q1257:W1257">
    <cfRule type="expression" dxfId="2067" priority="2112">
      <formula>AND(Q1257&lt;&gt;P1257,Q1257&lt;&gt;"")</formula>
    </cfRule>
  </conditionalFormatting>
  <conditionalFormatting sqref="Q1257:W1257">
    <cfRule type="expression" dxfId="2066" priority="2111">
      <formula>AND(Q1257&lt;&gt;P1257,Q1257&lt;&gt;"")</formula>
    </cfRule>
  </conditionalFormatting>
  <conditionalFormatting sqref="Q1257:W1257">
    <cfRule type="expression" dxfId="2065" priority="2110">
      <formula>AND(Q1257&lt;&gt;P1257,Q1257&lt;&gt;"")</formula>
    </cfRule>
  </conditionalFormatting>
  <conditionalFormatting sqref="Q1257:W1257">
    <cfRule type="expression" dxfId="2064" priority="2109">
      <formula>AND(Q1257&lt;&gt;P1257,Q1257&lt;&gt;"")</formula>
    </cfRule>
  </conditionalFormatting>
  <conditionalFormatting sqref="Q1257:W1257">
    <cfRule type="expression" dxfId="2063" priority="2108">
      <formula>AND(Q1257&lt;&gt;P1257,Q1257&lt;&gt;"")</formula>
    </cfRule>
  </conditionalFormatting>
  <conditionalFormatting sqref="Q1257:W1257">
    <cfRule type="expression" dxfId="2062" priority="2107">
      <formula>AND(Q1257&lt;&gt;P1257,Q1257&lt;&gt;"")</formula>
    </cfRule>
  </conditionalFormatting>
  <conditionalFormatting sqref="Q1257:W1257">
    <cfRule type="expression" dxfId="2061" priority="2106">
      <formula>AND(Q1257&lt;&gt;P1257,Q1257&lt;&gt;"")</formula>
    </cfRule>
  </conditionalFormatting>
  <conditionalFormatting sqref="Q1257:W1257">
    <cfRule type="expression" dxfId="2060" priority="2105">
      <formula>AND(Q1257&lt;&gt;P1257,Q1257&lt;&gt;"")</formula>
    </cfRule>
  </conditionalFormatting>
  <conditionalFormatting sqref="Q1257:W1257">
    <cfRule type="expression" dxfId="2059" priority="2104">
      <formula>AND(Q1257&lt;&gt;P1257,Q1257&lt;&gt;"")</formula>
    </cfRule>
  </conditionalFormatting>
  <conditionalFormatting sqref="Q1257:W1257">
    <cfRule type="expression" dxfId="2058" priority="2103">
      <formula>AND(Q1257&lt;&gt;P1257,Q1257&lt;&gt;"")</formula>
    </cfRule>
  </conditionalFormatting>
  <conditionalFormatting sqref="Q1257:W1257">
    <cfRule type="expression" dxfId="2057" priority="2102">
      <formula>AND(Q1257&lt;&gt;P1257,Q1257&lt;&gt;"")</formula>
    </cfRule>
  </conditionalFormatting>
  <conditionalFormatting sqref="AK1257:BD1257">
    <cfRule type="expression" dxfId="2056" priority="2101">
      <formula>AND(AK1257&lt;&gt;AJ1257,AK1257&lt;&gt;"")</formula>
    </cfRule>
  </conditionalFormatting>
  <conditionalFormatting sqref="AK1257:BD1257">
    <cfRule type="expression" dxfId="2055" priority="2100">
      <formula>AND(AK1257&lt;&gt;AJ1257,AK1257&lt;&gt;"")</formula>
    </cfRule>
  </conditionalFormatting>
  <conditionalFormatting sqref="AK1257:BD1257">
    <cfRule type="expression" dxfId="2054" priority="2099">
      <formula>AND(AK1257&lt;&gt;AJ1257,AK1257&lt;&gt;"")</formula>
    </cfRule>
  </conditionalFormatting>
  <conditionalFormatting sqref="AK1257:BD1257">
    <cfRule type="expression" dxfId="2053" priority="2098">
      <formula>AND(AK1257&lt;&gt;AJ1257,AK1257&lt;&gt;"")</formula>
    </cfRule>
  </conditionalFormatting>
  <conditionalFormatting sqref="L1275:W1275">
    <cfRule type="expression" dxfId="2052" priority="2097">
      <formula>AND(L1275&lt;&gt;K1275,L1275&lt;&gt;"")</formula>
    </cfRule>
  </conditionalFormatting>
  <conditionalFormatting sqref="L1275:W1275">
    <cfRule type="expression" dxfId="2051" priority="2096">
      <formula>AND(L1275&lt;&gt;K1275,L1275&lt;&gt;"")</formula>
    </cfRule>
  </conditionalFormatting>
  <conditionalFormatting sqref="Q1275:W1275">
    <cfRule type="expression" dxfId="2050" priority="2095">
      <formula>AND(Q1275&lt;&gt;P1275,Q1275&lt;&gt;"")</formula>
    </cfRule>
  </conditionalFormatting>
  <conditionalFormatting sqref="Q1275:W1275">
    <cfRule type="expression" dxfId="2049" priority="2094">
      <formula>AND(Q1275&lt;&gt;P1275,Q1275&lt;&gt;"")</formula>
    </cfRule>
  </conditionalFormatting>
  <conditionalFormatting sqref="Q1275:W1275">
    <cfRule type="expression" dxfId="2048" priority="2093">
      <formula>AND(Q1275&lt;&gt;P1275,Q1275&lt;&gt;"")</formula>
    </cfRule>
  </conditionalFormatting>
  <conditionalFormatting sqref="Q1275:W1275">
    <cfRule type="expression" dxfId="2047" priority="2092">
      <formula>AND(Q1275&lt;&gt;P1275,Q1275&lt;&gt;"")</formula>
    </cfRule>
  </conditionalFormatting>
  <conditionalFormatting sqref="Q1275:W1275">
    <cfRule type="expression" dxfId="2046" priority="2091">
      <formula>AND(Q1275&lt;&gt;P1275,Q1275&lt;&gt;"")</formula>
    </cfRule>
  </conditionalFormatting>
  <conditionalFormatting sqref="Q1275:W1275">
    <cfRule type="expression" dxfId="2045" priority="2090">
      <formula>AND(Q1275&lt;&gt;P1275,Q1275&lt;&gt;"")</formula>
    </cfRule>
  </conditionalFormatting>
  <conditionalFormatting sqref="Q1275:W1275">
    <cfRule type="expression" dxfId="2044" priority="2089">
      <formula>AND(Q1275&lt;&gt;P1275,Q1275&lt;&gt;"")</formula>
    </cfRule>
  </conditionalFormatting>
  <conditionalFormatting sqref="Q1275:W1275">
    <cfRule type="expression" dxfId="2043" priority="2088">
      <formula>AND(Q1275&lt;&gt;P1275,Q1275&lt;&gt;"")</formula>
    </cfRule>
  </conditionalFormatting>
  <conditionalFormatting sqref="Q1275:W1275">
    <cfRule type="expression" dxfId="2042" priority="2087">
      <formula>AND(Q1275&lt;&gt;P1275,Q1275&lt;&gt;"")</formula>
    </cfRule>
  </conditionalFormatting>
  <conditionalFormatting sqref="Q1275:W1275">
    <cfRule type="expression" dxfId="2041" priority="2086">
      <formula>AND(Q1275&lt;&gt;P1275,Q1275&lt;&gt;"")</formula>
    </cfRule>
  </conditionalFormatting>
  <conditionalFormatting sqref="Q1275:W1275">
    <cfRule type="expression" dxfId="2040" priority="2085">
      <formula>AND(Q1275&lt;&gt;P1275,Q1275&lt;&gt;"")</formula>
    </cfRule>
  </conditionalFormatting>
  <conditionalFormatting sqref="Q1275:W1275">
    <cfRule type="expression" dxfId="2039" priority="2084">
      <formula>AND(Q1275&lt;&gt;P1275,Q1275&lt;&gt;"")</formula>
    </cfRule>
  </conditionalFormatting>
  <conditionalFormatting sqref="Q1275:W1275">
    <cfRule type="expression" dxfId="2038" priority="2083">
      <formula>AND(Q1275&lt;&gt;P1275,Q1275&lt;&gt;"")</formula>
    </cfRule>
  </conditionalFormatting>
  <conditionalFormatting sqref="Q1275:W1275">
    <cfRule type="expression" dxfId="2037" priority="2082">
      <formula>AND(Q1275&lt;&gt;P1275,Q1275&lt;&gt;"")</formula>
    </cfRule>
  </conditionalFormatting>
  <conditionalFormatting sqref="Q1275:W1275">
    <cfRule type="expression" dxfId="2036" priority="2081">
      <formula>AND(Q1275&lt;&gt;P1275,Q1275&lt;&gt;"")</formula>
    </cfRule>
  </conditionalFormatting>
  <conditionalFormatting sqref="Q1275:W1275">
    <cfRule type="expression" dxfId="2035" priority="2080">
      <formula>AND(Q1275&lt;&gt;P1275,Q1275&lt;&gt;"")</formula>
    </cfRule>
  </conditionalFormatting>
  <conditionalFormatting sqref="Q1275:W1275">
    <cfRule type="expression" dxfId="2034" priority="2079">
      <formula>AND(Q1275&lt;&gt;P1275,Q1275&lt;&gt;"")</formula>
    </cfRule>
  </conditionalFormatting>
  <conditionalFormatting sqref="Q1275:W1275">
    <cfRule type="expression" dxfId="2033" priority="2078">
      <formula>AND(Q1275&lt;&gt;P1275,Q1275&lt;&gt;"")</formula>
    </cfRule>
  </conditionalFormatting>
  <conditionalFormatting sqref="Q1275:W1275">
    <cfRule type="expression" dxfId="2032" priority="2077">
      <formula>AND(Q1275&lt;&gt;P1275,Q1275&lt;&gt;"")</formula>
    </cfRule>
  </conditionalFormatting>
  <conditionalFormatting sqref="Q1275:W1275">
    <cfRule type="expression" dxfId="2031" priority="2076">
      <formula>AND(Q1275&lt;&gt;P1275,Q1275&lt;&gt;"")</formula>
    </cfRule>
  </conditionalFormatting>
  <conditionalFormatting sqref="Q1275:W1275">
    <cfRule type="expression" dxfId="2030" priority="2075">
      <formula>AND(Q1275&lt;&gt;P1275,Q1275&lt;&gt;"")</formula>
    </cfRule>
  </conditionalFormatting>
  <conditionalFormatting sqref="Q1275:W1275">
    <cfRule type="expression" dxfId="2029" priority="2074">
      <formula>AND(Q1275&lt;&gt;P1275,Q1275&lt;&gt;"")</formula>
    </cfRule>
  </conditionalFormatting>
  <conditionalFormatting sqref="Q1275:W1275">
    <cfRule type="expression" dxfId="2028" priority="2073">
      <formula>AND(Q1275&lt;&gt;P1275,Q1275&lt;&gt;"")</formula>
    </cfRule>
  </conditionalFormatting>
  <conditionalFormatting sqref="Q1275:W1275">
    <cfRule type="expression" dxfId="2027" priority="2072">
      <formula>AND(Q1275&lt;&gt;P1275,Q1275&lt;&gt;"")</formula>
    </cfRule>
  </conditionalFormatting>
  <conditionalFormatting sqref="Q1275:W1275">
    <cfRule type="expression" dxfId="2026" priority="2071">
      <formula>AND(Q1275&lt;&gt;P1275,Q1275&lt;&gt;"")</formula>
    </cfRule>
  </conditionalFormatting>
  <conditionalFormatting sqref="Q1275:W1275">
    <cfRule type="expression" dxfId="2025" priority="2070">
      <formula>AND(Q1275&lt;&gt;P1275,Q1275&lt;&gt;"")</formula>
    </cfRule>
  </conditionalFormatting>
  <conditionalFormatting sqref="Q1275:W1275">
    <cfRule type="expression" dxfId="2024" priority="2069">
      <formula>AND(Q1275&lt;&gt;P1275,Q1275&lt;&gt;"")</formula>
    </cfRule>
  </conditionalFormatting>
  <conditionalFormatting sqref="Q1275:W1275">
    <cfRule type="expression" dxfId="2023" priority="2068">
      <formula>AND(Q1275&lt;&gt;P1275,Q1275&lt;&gt;"")</formula>
    </cfRule>
  </conditionalFormatting>
  <conditionalFormatting sqref="Q1275:W1275">
    <cfRule type="expression" dxfId="2022" priority="2067">
      <formula>AND(Q1275&lt;&gt;P1275,Q1275&lt;&gt;"")</formula>
    </cfRule>
  </conditionalFormatting>
  <conditionalFormatting sqref="Q1275:W1275">
    <cfRule type="expression" dxfId="2021" priority="2066">
      <formula>AND(Q1275&lt;&gt;P1275,Q1275&lt;&gt;"")</formula>
    </cfRule>
  </conditionalFormatting>
  <conditionalFormatting sqref="Q1275:W1275">
    <cfRule type="expression" dxfId="2020" priority="2065">
      <formula>AND(Q1275&lt;&gt;P1275,Q1275&lt;&gt;"")</formula>
    </cfRule>
  </conditionalFormatting>
  <conditionalFormatting sqref="Q1275:W1275">
    <cfRule type="expression" dxfId="2019" priority="2064">
      <formula>AND(Q1275&lt;&gt;P1275,Q1275&lt;&gt;"")</formula>
    </cfRule>
  </conditionalFormatting>
  <conditionalFormatting sqref="Q1275:W1275">
    <cfRule type="expression" dxfId="2018" priority="2063">
      <formula>AND(Q1275&lt;&gt;P1275,Q1275&lt;&gt;"")</formula>
    </cfRule>
  </conditionalFormatting>
  <conditionalFormatting sqref="Q1275:W1275">
    <cfRule type="expression" dxfId="2017" priority="2062">
      <formula>AND(Q1275&lt;&gt;P1275,Q1275&lt;&gt;"")</formula>
    </cfRule>
  </conditionalFormatting>
  <conditionalFormatting sqref="Q1275:W1275">
    <cfRule type="expression" dxfId="2016" priority="2061">
      <formula>AND(Q1275&lt;&gt;P1275,Q1275&lt;&gt;"")</formula>
    </cfRule>
  </conditionalFormatting>
  <conditionalFormatting sqref="Q1275:W1275">
    <cfRule type="expression" dxfId="2015" priority="2060">
      <formula>AND(Q1275&lt;&gt;P1275,Q1275&lt;&gt;"")</formula>
    </cfRule>
  </conditionalFormatting>
  <conditionalFormatting sqref="Q1275:W1275">
    <cfRule type="expression" dxfId="2014" priority="2059">
      <formula>AND(Q1275&lt;&gt;P1275,Q1275&lt;&gt;"")</formula>
    </cfRule>
  </conditionalFormatting>
  <conditionalFormatting sqref="Q1275:W1275">
    <cfRule type="expression" dxfId="2013" priority="2058">
      <formula>AND(Q1275&lt;&gt;P1275,Q1275&lt;&gt;"")</formula>
    </cfRule>
  </conditionalFormatting>
  <conditionalFormatting sqref="Q1275:W1275">
    <cfRule type="expression" dxfId="2012" priority="2057">
      <formula>AND(Q1275&lt;&gt;P1275,Q1275&lt;&gt;"")</formula>
    </cfRule>
  </conditionalFormatting>
  <conditionalFormatting sqref="Q1275:W1275">
    <cfRule type="expression" dxfId="2011" priority="2056">
      <formula>AND(Q1275&lt;&gt;P1275,Q1275&lt;&gt;"")</formula>
    </cfRule>
  </conditionalFormatting>
  <conditionalFormatting sqref="Q1275:W1275">
    <cfRule type="expression" dxfId="2010" priority="2055">
      <formula>AND(Q1275&lt;&gt;P1275,Q1275&lt;&gt;"")</formula>
    </cfRule>
  </conditionalFormatting>
  <conditionalFormatting sqref="Q1275:W1275">
    <cfRule type="expression" dxfId="2009" priority="2054">
      <formula>AND(Q1275&lt;&gt;P1275,Q1275&lt;&gt;"")</formula>
    </cfRule>
  </conditionalFormatting>
  <conditionalFormatting sqref="Q1275:W1275">
    <cfRule type="expression" dxfId="2008" priority="2053">
      <formula>AND(Q1275&lt;&gt;P1275,Q1275&lt;&gt;"")</formula>
    </cfRule>
  </conditionalFormatting>
  <conditionalFormatting sqref="Q1275:W1275">
    <cfRule type="expression" dxfId="2007" priority="2052">
      <formula>AND(Q1275&lt;&gt;P1275,Q1275&lt;&gt;"")</formula>
    </cfRule>
  </conditionalFormatting>
  <conditionalFormatting sqref="Q1275:W1275">
    <cfRule type="expression" dxfId="2006" priority="2051">
      <formula>AND(Q1275&lt;&gt;P1275,Q1275&lt;&gt;"")</formula>
    </cfRule>
  </conditionalFormatting>
  <conditionalFormatting sqref="Q1275:W1275">
    <cfRule type="expression" dxfId="2005" priority="2050">
      <formula>AND(Q1275&lt;&gt;P1275,Q1275&lt;&gt;"")</formula>
    </cfRule>
  </conditionalFormatting>
  <conditionalFormatting sqref="Q1275:W1275">
    <cfRule type="expression" dxfId="2004" priority="2049">
      <formula>AND(Q1275&lt;&gt;P1275,Q1275&lt;&gt;"")</formula>
    </cfRule>
  </conditionalFormatting>
  <conditionalFormatting sqref="Q1275:W1275">
    <cfRule type="expression" dxfId="2003" priority="2048">
      <formula>AND(Q1275&lt;&gt;P1275,Q1275&lt;&gt;"")</formula>
    </cfRule>
  </conditionalFormatting>
  <conditionalFormatting sqref="Q1275:W1275">
    <cfRule type="expression" dxfId="2002" priority="2047">
      <formula>AND(Q1275&lt;&gt;P1275,Q1275&lt;&gt;"")</formula>
    </cfRule>
  </conditionalFormatting>
  <conditionalFormatting sqref="Q1275:W1275">
    <cfRule type="expression" dxfId="2001" priority="2046">
      <formula>AND(Q1275&lt;&gt;P1275,Q1275&lt;&gt;"")</formula>
    </cfRule>
  </conditionalFormatting>
  <conditionalFormatting sqref="Q1275:W1275">
    <cfRule type="expression" dxfId="2000" priority="2045">
      <formula>AND(Q1275&lt;&gt;P1275,Q1275&lt;&gt;"")</formula>
    </cfRule>
  </conditionalFormatting>
  <conditionalFormatting sqref="Q1275:W1275">
    <cfRule type="expression" dxfId="1999" priority="2044">
      <formula>AND(Q1275&lt;&gt;P1275,Q1275&lt;&gt;"")</formula>
    </cfRule>
  </conditionalFormatting>
  <conditionalFormatting sqref="Q1275:W1275">
    <cfRule type="expression" dxfId="1998" priority="2043">
      <formula>AND(Q1275&lt;&gt;P1275,Q1275&lt;&gt;"")</formula>
    </cfRule>
  </conditionalFormatting>
  <conditionalFormatting sqref="Q1275:W1275">
    <cfRule type="expression" dxfId="1997" priority="2042">
      <formula>AND(Q1275&lt;&gt;P1275,Q1275&lt;&gt;"")</formula>
    </cfRule>
  </conditionalFormatting>
  <conditionalFormatting sqref="Q1275:W1275">
    <cfRule type="expression" dxfId="1996" priority="2041">
      <formula>AND(Q1275&lt;&gt;P1275,Q1275&lt;&gt;"")</formula>
    </cfRule>
  </conditionalFormatting>
  <conditionalFormatting sqref="Q1275:W1275">
    <cfRule type="expression" dxfId="1995" priority="2040">
      <formula>AND(Q1275&lt;&gt;P1275,Q1275&lt;&gt;"")</formula>
    </cfRule>
  </conditionalFormatting>
  <conditionalFormatting sqref="Q1275:W1275">
    <cfRule type="expression" dxfId="1994" priority="2039">
      <formula>AND(Q1275&lt;&gt;P1275,Q1275&lt;&gt;"")</formula>
    </cfRule>
  </conditionalFormatting>
  <conditionalFormatting sqref="Q1275:W1275">
    <cfRule type="expression" dxfId="1993" priority="2038">
      <formula>AND(Q1275&lt;&gt;P1275,Q1275&lt;&gt;"")</formula>
    </cfRule>
  </conditionalFormatting>
  <conditionalFormatting sqref="Q1275:W1275">
    <cfRule type="expression" dxfId="1992" priority="2037">
      <formula>AND(Q1275&lt;&gt;P1275,Q1275&lt;&gt;"")</formula>
    </cfRule>
  </conditionalFormatting>
  <conditionalFormatting sqref="L1275:W1275">
    <cfRule type="expression" dxfId="1991" priority="2036">
      <formula>AND(L1275&lt;&gt;K1275,L1275&lt;&gt;"")</formula>
    </cfRule>
  </conditionalFormatting>
  <conditionalFormatting sqref="L1275:W1275">
    <cfRule type="expression" dxfId="1990" priority="2035">
      <formula>AND(L1275&lt;&gt;K1275,L1275&lt;&gt;"")</formula>
    </cfRule>
  </conditionalFormatting>
  <conditionalFormatting sqref="Q1275:W1275">
    <cfRule type="expression" dxfId="1989" priority="2034">
      <formula>AND(Q1275&lt;&gt;P1275,Q1275&lt;&gt;"")</formula>
    </cfRule>
  </conditionalFormatting>
  <conditionalFormatting sqref="Q1275:W1275">
    <cfRule type="expression" dxfId="1988" priority="2033">
      <formula>AND(Q1275&lt;&gt;P1275,Q1275&lt;&gt;"")</formula>
    </cfRule>
  </conditionalFormatting>
  <conditionalFormatting sqref="Q1275:W1275">
    <cfRule type="expression" dxfId="1987" priority="2032">
      <formula>AND(Q1275&lt;&gt;P1275,Q1275&lt;&gt;"")</formula>
    </cfRule>
  </conditionalFormatting>
  <conditionalFormatting sqref="Q1275:W1275">
    <cfRule type="expression" dxfId="1986" priority="2031">
      <formula>AND(Q1275&lt;&gt;P1275,Q1275&lt;&gt;"")</formula>
    </cfRule>
  </conditionalFormatting>
  <conditionalFormatting sqref="Q1275:W1275">
    <cfRule type="expression" dxfId="1985" priority="2030">
      <formula>AND(Q1275&lt;&gt;P1275,Q1275&lt;&gt;"")</formula>
    </cfRule>
  </conditionalFormatting>
  <conditionalFormatting sqref="Q1275:W1275">
    <cfRule type="expression" dxfId="1984" priority="2029">
      <formula>AND(Q1275&lt;&gt;P1275,Q1275&lt;&gt;"")</formula>
    </cfRule>
  </conditionalFormatting>
  <conditionalFormatting sqref="Q1275:W1275">
    <cfRule type="expression" dxfId="1983" priority="2028">
      <formula>AND(Q1275&lt;&gt;P1275,Q1275&lt;&gt;"")</formula>
    </cfRule>
  </conditionalFormatting>
  <conditionalFormatting sqref="Q1275:W1275">
    <cfRule type="expression" dxfId="1982" priority="2027">
      <formula>AND(Q1275&lt;&gt;P1275,Q1275&lt;&gt;"")</formula>
    </cfRule>
  </conditionalFormatting>
  <conditionalFormatting sqref="Q1275:W1275">
    <cfRule type="expression" dxfId="1981" priority="2026">
      <formula>AND(Q1275&lt;&gt;P1275,Q1275&lt;&gt;"")</formula>
    </cfRule>
  </conditionalFormatting>
  <conditionalFormatting sqref="Q1275:W1275">
    <cfRule type="expression" dxfId="1980" priority="2025">
      <formula>AND(Q1275&lt;&gt;P1275,Q1275&lt;&gt;"")</formula>
    </cfRule>
  </conditionalFormatting>
  <conditionalFormatting sqref="Q1275:W1275">
    <cfRule type="expression" dxfId="1979" priority="2024">
      <formula>AND(Q1275&lt;&gt;P1275,Q1275&lt;&gt;"")</formula>
    </cfRule>
  </conditionalFormatting>
  <conditionalFormatting sqref="Q1275:W1275">
    <cfRule type="expression" dxfId="1978" priority="2023">
      <formula>AND(Q1275&lt;&gt;P1275,Q1275&lt;&gt;"")</formula>
    </cfRule>
  </conditionalFormatting>
  <conditionalFormatting sqref="Q1275:W1275">
    <cfRule type="expression" dxfId="1977" priority="2022">
      <formula>AND(Q1275&lt;&gt;P1275,Q1275&lt;&gt;"")</formula>
    </cfRule>
  </conditionalFormatting>
  <conditionalFormatting sqref="Q1275:W1275">
    <cfRule type="expression" dxfId="1976" priority="2021">
      <formula>AND(Q1275&lt;&gt;P1275,Q1275&lt;&gt;"")</formula>
    </cfRule>
  </conditionalFormatting>
  <conditionalFormatting sqref="Q1275:W1275">
    <cfRule type="expression" dxfId="1975" priority="2020">
      <formula>AND(Q1275&lt;&gt;P1275,Q1275&lt;&gt;"")</formula>
    </cfRule>
  </conditionalFormatting>
  <conditionalFormatting sqref="Q1275:W1275">
    <cfRule type="expression" dxfId="1974" priority="2019">
      <formula>AND(Q1275&lt;&gt;P1275,Q1275&lt;&gt;"")</formula>
    </cfRule>
  </conditionalFormatting>
  <conditionalFormatting sqref="Q1275:W1275">
    <cfRule type="expression" dxfId="1973" priority="2018">
      <formula>AND(Q1275&lt;&gt;P1275,Q1275&lt;&gt;"")</formula>
    </cfRule>
  </conditionalFormatting>
  <conditionalFormatting sqref="Q1275:W1275">
    <cfRule type="expression" dxfId="1972" priority="2017">
      <formula>AND(Q1275&lt;&gt;P1275,Q1275&lt;&gt;"")</formula>
    </cfRule>
  </conditionalFormatting>
  <conditionalFormatting sqref="Q1275:W1275">
    <cfRule type="expression" dxfId="1971" priority="2016">
      <formula>AND(Q1275&lt;&gt;P1275,Q1275&lt;&gt;"")</formula>
    </cfRule>
  </conditionalFormatting>
  <conditionalFormatting sqref="Q1275:W1275">
    <cfRule type="expression" dxfId="1970" priority="2015">
      <formula>AND(Q1275&lt;&gt;P1275,Q1275&lt;&gt;"")</formula>
    </cfRule>
  </conditionalFormatting>
  <conditionalFormatting sqref="Q1275:W1275">
    <cfRule type="expression" dxfId="1969" priority="2014">
      <formula>AND(Q1275&lt;&gt;P1275,Q1275&lt;&gt;"")</formula>
    </cfRule>
  </conditionalFormatting>
  <conditionalFormatting sqref="Q1275:W1275">
    <cfRule type="expression" dxfId="1968" priority="2013">
      <formula>AND(Q1275&lt;&gt;P1275,Q1275&lt;&gt;"")</formula>
    </cfRule>
  </conditionalFormatting>
  <conditionalFormatting sqref="Q1275:W1275">
    <cfRule type="expression" dxfId="1967" priority="2012">
      <formula>AND(Q1275&lt;&gt;P1275,Q1275&lt;&gt;"")</formula>
    </cfRule>
  </conditionalFormatting>
  <conditionalFormatting sqref="Q1275:W1275">
    <cfRule type="expression" dxfId="1966" priority="2011">
      <formula>AND(Q1275&lt;&gt;P1275,Q1275&lt;&gt;"")</formula>
    </cfRule>
  </conditionalFormatting>
  <conditionalFormatting sqref="Q1275:W1275">
    <cfRule type="expression" dxfId="1965" priority="2010">
      <formula>AND(Q1275&lt;&gt;P1275,Q1275&lt;&gt;"")</formula>
    </cfRule>
  </conditionalFormatting>
  <conditionalFormatting sqref="Q1275:W1275">
    <cfRule type="expression" dxfId="1964" priority="2009">
      <formula>AND(Q1275&lt;&gt;P1275,Q1275&lt;&gt;"")</formula>
    </cfRule>
  </conditionalFormatting>
  <conditionalFormatting sqref="Q1275:W1275">
    <cfRule type="expression" dxfId="1963" priority="2008">
      <formula>AND(Q1275&lt;&gt;P1275,Q1275&lt;&gt;"")</formula>
    </cfRule>
  </conditionalFormatting>
  <conditionalFormatting sqref="Q1275:W1275">
    <cfRule type="expression" dxfId="1962" priority="2007">
      <formula>AND(Q1275&lt;&gt;P1275,Q1275&lt;&gt;"")</formula>
    </cfRule>
  </conditionalFormatting>
  <conditionalFormatting sqref="Q1275:W1275">
    <cfRule type="expression" dxfId="1961" priority="2006">
      <formula>AND(Q1275&lt;&gt;P1275,Q1275&lt;&gt;"")</formula>
    </cfRule>
  </conditionalFormatting>
  <conditionalFormatting sqref="Q1275:W1275">
    <cfRule type="expression" dxfId="1960" priority="2005">
      <formula>AND(Q1275&lt;&gt;P1275,Q1275&lt;&gt;"")</formula>
    </cfRule>
  </conditionalFormatting>
  <conditionalFormatting sqref="AK1275:BD1275">
    <cfRule type="expression" dxfId="1959" priority="2004">
      <formula>AND(AK1275&lt;&gt;AJ1275,AK1275&lt;&gt;"")</formula>
    </cfRule>
  </conditionalFormatting>
  <conditionalFormatting sqref="AK1275:BD1275">
    <cfRule type="expression" dxfId="1958" priority="2003">
      <formula>AND(AK1275&lt;&gt;AJ1275,AK1275&lt;&gt;"")</formula>
    </cfRule>
  </conditionalFormatting>
  <conditionalFormatting sqref="AK1275:BD1275">
    <cfRule type="expression" dxfId="1957" priority="2002">
      <formula>AND(AK1275&lt;&gt;AJ1275,AK1275&lt;&gt;"")</formula>
    </cfRule>
  </conditionalFormatting>
  <conditionalFormatting sqref="AK1275:BD1275">
    <cfRule type="expression" dxfId="1956" priority="2001">
      <formula>AND(AK1275&lt;&gt;AJ1275,AK1275&lt;&gt;"")</formula>
    </cfRule>
  </conditionalFormatting>
  <conditionalFormatting sqref="L1294:W1294">
    <cfRule type="expression" dxfId="1955" priority="2000">
      <formula>AND(L1294&lt;&gt;K1294,L1294&lt;&gt;"")</formula>
    </cfRule>
  </conditionalFormatting>
  <conditionalFormatting sqref="L1294:W1294">
    <cfRule type="expression" dxfId="1954" priority="1999">
      <formula>AND(L1294&lt;&gt;K1294,L1294&lt;&gt;"")</formula>
    </cfRule>
  </conditionalFormatting>
  <conditionalFormatting sqref="Q1294:W1294">
    <cfRule type="expression" dxfId="1953" priority="1998">
      <formula>AND(Q1294&lt;&gt;P1294,Q1294&lt;&gt;"")</formula>
    </cfRule>
  </conditionalFormatting>
  <conditionalFormatting sqref="Q1294:W1294">
    <cfRule type="expression" dxfId="1952" priority="1997">
      <formula>AND(Q1294&lt;&gt;P1294,Q1294&lt;&gt;"")</formula>
    </cfRule>
  </conditionalFormatting>
  <conditionalFormatting sqref="Q1294:W1294">
    <cfRule type="expression" dxfId="1951" priority="1996">
      <formula>AND(Q1294&lt;&gt;P1294,Q1294&lt;&gt;"")</formula>
    </cfRule>
  </conditionalFormatting>
  <conditionalFormatting sqref="Q1294:W1294">
    <cfRule type="expression" dxfId="1950" priority="1995">
      <formula>AND(Q1294&lt;&gt;P1294,Q1294&lt;&gt;"")</formula>
    </cfRule>
  </conditionalFormatting>
  <conditionalFormatting sqref="Q1294:W1294">
    <cfRule type="expression" dxfId="1949" priority="1994">
      <formula>AND(Q1294&lt;&gt;P1294,Q1294&lt;&gt;"")</formula>
    </cfRule>
  </conditionalFormatting>
  <conditionalFormatting sqref="Q1294:W1294">
    <cfRule type="expression" dxfId="1948" priority="1993">
      <formula>AND(Q1294&lt;&gt;P1294,Q1294&lt;&gt;"")</formula>
    </cfRule>
  </conditionalFormatting>
  <conditionalFormatting sqref="Q1294:W1294">
    <cfRule type="expression" dxfId="1947" priority="1992">
      <formula>AND(Q1294&lt;&gt;P1294,Q1294&lt;&gt;"")</formula>
    </cfRule>
  </conditionalFormatting>
  <conditionalFormatting sqref="Q1294:W1294">
    <cfRule type="expression" dxfId="1946" priority="1991">
      <formula>AND(Q1294&lt;&gt;P1294,Q1294&lt;&gt;"")</formula>
    </cfRule>
  </conditionalFormatting>
  <conditionalFormatting sqref="Q1294:W1294">
    <cfRule type="expression" dxfId="1945" priority="1990">
      <formula>AND(Q1294&lt;&gt;P1294,Q1294&lt;&gt;"")</formula>
    </cfRule>
  </conditionalFormatting>
  <conditionalFormatting sqref="Q1294:W1294">
    <cfRule type="expression" dxfId="1944" priority="1989">
      <formula>AND(Q1294&lt;&gt;P1294,Q1294&lt;&gt;"")</formula>
    </cfRule>
  </conditionalFormatting>
  <conditionalFormatting sqref="Q1294:W1294">
    <cfRule type="expression" dxfId="1943" priority="1988">
      <formula>AND(Q1294&lt;&gt;P1294,Q1294&lt;&gt;"")</formula>
    </cfRule>
  </conditionalFormatting>
  <conditionalFormatting sqref="Q1294:W1294">
    <cfRule type="expression" dxfId="1942" priority="1987">
      <formula>AND(Q1294&lt;&gt;P1294,Q1294&lt;&gt;"")</formula>
    </cfRule>
  </conditionalFormatting>
  <conditionalFormatting sqref="Q1294:W1294">
    <cfRule type="expression" dxfId="1941" priority="1986">
      <formula>AND(Q1294&lt;&gt;P1294,Q1294&lt;&gt;"")</formula>
    </cfRule>
  </conditionalFormatting>
  <conditionalFormatting sqref="Q1294:W1294">
    <cfRule type="expression" dxfId="1940" priority="1985">
      <formula>AND(Q1294&lt;&gt;P1294,Q1294&lt;&gt;"")</formula>
    </cfRule>
  </conditionalFormatting>
  <conditionalFormatting sqref="Q1294:W1294">
    <cfRule type="expression" dxfId="1939" priority="1984">
      <formula>AND(Q1294&lt;&gt;P1294,Q1294&lt;&gt;"")</formula>
    </cfRule>
  </conditionalFormatting>
  <conditionalFormatting sqref="Q1294:W1294">
    <cfRule type="expression" dxfId="1938" priority="1983">
      <formula>AND(Q1294&lt;&gt;P1294,Q1294&lt;&gt;"")</formula>
    </cfRule>
  </conditionalFormatting>
  <conditionalFormatting sqref="Q1294:W1294">
    <cfRule type="expression" dxfId="1937" priority="1982">
      <formula>AND(Q1294&lt;&gt;P1294,Q1294&lt;&gt;"")</formula>
    </cfRule>
  </conditionalFormatting>
  <conditionalFormatting sqref="Q1294:W1294">
    <cfRule type="expression" dxfId="1936" priority="1981">
      <formula>AND(Q1294&lt;&gt;P1294,Q1294&lt;&gt;"")</formula>
    </cfRule>
  </conditionalFormatting>
  <conditionalFormatting sqref="Q1294:W1294">
    <cfRule type="expression" dxfId="1935" priority="1980">
      <formula>AND(Q1294&lt;&gt;P1294,Q1294&lt;&gt;"")</formula>
    </cfRule>
  </conditionalFormatting>
  <conditionalFormatting sqref="Q1294:W1294">
    <cfRule type="expression" dxfId="1934" priority="1979">
      <formula>AND(Q1294&lt;&gt;P1294,Q1294&lt;&gt;"")</formula>
    </cfRule>
  </conditionalFormatting>
  <conditionalFormatting sqref="Q1294:W1294">
    <cfRule type="expression" dxfId="1933" priority="1978">
      <formula>AND(Q1294&lt;&gt;P1294,Q1294&lt;&gt;"")</formula>
    </cfRule>
  </conditionalFormatting>
  <conditionalFormatting sqref="Q1294:W1294">
    <cfRule type="expression" dxfId="1932" priority="1977">
      <formula>AND(Q1294&lt;&gt;P1294,Q1294&lt;&gt;"")</formula>
    </cfRule>
  </conditionalFormatting>
  <conditionalFormatting sqref="Q1294:W1294">
    <cfRule type="expression" dxfId="1931" priority="1976">
      <formula>AND(Q1294&lt;&gt;P1294,Q1294&lt;&gt;"")</formula>
    </cfRule>
  </conditionalFormatting>
  <conditionalFormatting sqref="Q1294:W1294">
    <cfRule type="expression" dxfId="1930" priority="1975">
      <formula>AND(Q1294&lt;&gt;P1294,Q1294&lt;&gt;"")</formula>
    </cfRule>
  </conditionalFormatting>
  <conditionalFormatting sqref="Q1294:W1294">
    <cfRule type="expression" dxfId="1929" priority="1974">
      <formula>AND(Q1294&lt;&gt;P1294,Q1294&lt;&gt;"")</formula>
    </cfRule>
  </conditionalFormatting>
  <conditionalFormatting sqref="Q1294:W1294">
    <cfRule type="expression" dxfId="1928" priority="1973">
      <formula>AND(Q1294&lt;&gt;P1294,Q1294&lt;&gt;"")</formula>
    </cfRule>
  </conditionalFormatting>
  <conditionalFormatting sqref="Q1294:W1294">
    <cfRule type="expression" dxfId="1927" priority="1972">
      <formula>AND(Q1294&lt;&gt;P1294,Q1294&lt;&gt;"")</formula>
    </cfRule>
  </conditionalFormatting>
  <conditionalFormatting sqref="Q1294:W1294">
    <cfRule type="expression" dxfId="1926" priority="1971">
      <formula>AND(Q1294&lt;&gt;P1294,Q1294&lt;&gt;"")</formula>
    </cfRule>
  </conditionalFormatting>
  <conditionalFormatting sqref="Q1294:W1294">
    <cfRule type="expression" dxfId="1925" priority="1970">
      <formula>AND(Q1294&lt;&gt;P1294,Q1294&lt;&gt;"")</formula>
    </cfRule>
  </conditionalFormatting>
  <conditionalFormatting sqref="Q1294:W1294">
    <cfRule type="expression" dxfId="1924" priority="1969">
      <formula>AND(Q1294&lt;&gt;P1294,Q1294&lt;&gt;"")</formula>
    </cfRule>
  </conditionalFormatting>
  <conditionalFormatting sqref="Q1294:W1294">
    <cfRule type="expression" dxfId="1923" priority="1968">
      <formula>AND(Q1294&lt;&gt;P1294,Q1294&lt;&gt;"")</formula>
    </cfRule>
  </conditionalFormatting>
  <conditionalFormatting sqref="Q1294:W1294">
    <cfRule type="expression" dxfId="1922" priority="1967">
      <formula>AND(Q1294&lt;&gt;P1294,Q1294&lt;&gt;"")</formula>
    </cfRule>
  </conditionalFormatting>
  <conditionalFormatting sqref="Q1294:W1294">
    <cfRule type="expression" dxfId="1921" priority="1966">
      <formula>AND(Q1294&lt;&gt;P1294,Q1294&lt;&gt;"")</formula>
    </cfRule>
  </conditionalFormatting>
  <conditionalFormatting sqref="Q1294:W1294">
    <cfRule type="expression" dxfId="1920" priority="1965">
      <formula>AND(Q1294&lt;&gt;P1294,Q1294&lt;&gt;"")</formula>
    </cfRule>
  </conditionalFormatting>
  <conditionalFormatting sqref="Q1294:W1294">
    <cfRule type="expression" dxfId="1919" priority="1964">
      <formula>AND(Q1294&lt;&gt;P1294,Q1294&lt;&gt;"")</formula>
    </cfRule>
  </conditionalFormatting>
  <conditionalFormatting sqref="Q1294:W1294">
    <cfRule type="expression" dxfId="1918" priority="1963">
      <formula>AND(Q1294&lt;&gt;P1294,Q1294&lt;&gt;"")</formula>
    </cfRule>
  </conditionalFormatting>
  <conditionalFormatting sqref="Q1294:W1294">
    <cfRule type="expression" dxfId="1917" priority="1962">
      <formula>AND(Q1294&lt;&gt;P1294,Q1294&lt;&gt;"")</formula>
    </cfRule>
  </conditionalFormatting>
  <conditionalFormatting sqref="Q1294:W1294">
    <cfRule type="expression" dxfId="1916" priority="1961">
      <formula>AND(Q1294&lt;&gt;P1294,Q1294&lt;&gt;"")</formula>
    </cfRule>
  </conditionalFormatting>
  <conditionalFormatting sqref="Q1294:W1294">
    <cfRule type="expression" dxfId="1915" priority="1960">
      <formula>AND(Q1294&lt;&gt;P1294,Q1294&lt;&gt;"")</formula>
    </cfRule>
  </conditionalFormatting>
  <conditionalFormatting sqref="Q1294:W1294">
    <cfRule type="expression" dxfId="1914" priority="1959">
      <formula>AND(Q1294&lt;&gt;P1294,Q1294&lt;&gt;"")</formula>
    </cfRule>
  </conditionalFormatting>
  <conditionalFormatting sqref="Q1294:W1294">
    <cfRule type="expression" dxfId="1913" priority="1958">
      <formula>AND(Q1294&lt;&gt;P1294,Q1294&lt;&gt;"")</formula>
    </cfRule>
  </conditionalFormatting>
  <conditionalFormatting sqref="Q1294:W1294">
    <cfRule type="expression" dxfId="1912" priority="1957">
      <formula>AND(Q1294&lt;&gt;P1294,Q1294&lt;&gt;"")</formula>
    </cfRule>
  </conditionalFormatting>
  <conditionalFormatting sqref="Q1294:W1294">
    <cfRule type="expression" dxfId="1911" priority="1956">
      <formula>AND(Q1294&lt;&gt;P1294,Q1294&lt;&gt;"")</formula>
    </cfRule>
  </conditionalFormatting>
  <conditionalFormatting sqref="Q1294:W1294">
    <cfRule type="expression" dxfId="1910" priority="1955">
      <formula>AND(Q1294&lt;&gt;P1294,Q1294&lt;&gt;"")</formula>
    </cfRule>
  </conditionalFormatting>
  <conditionalFormatting sqref="Q1294:W1294">
    <cfRule type="expression" dxfId="1909" priority="1954">
      <formula>AND(Q1294&lt;&gt;P1294,Q1294&lt;&gt;"")</formula>
    </cfRule>
  </conditionalFormatting>
  <conditionalFormatting sqref="Q1294:W1294">
    <cfRule type="expression" dxfId="1908" priority="1953">
      <formula>AND(Q1294&lt;&gt;P1294,Q1294&lt;&gt;"")</formula>
    </cfRule>
  </conditionalFormatting>
  <conditionalFormatting sqref="Q1294:W1294">
    <cfRule type="expression" dxfId="1907" priority="1952">
      <formula>AND(Q1294&lt;&gt;P1294,Q1294&lt;&gt;"")</formula>
    </cfRule>
  </conditionalFormatting>
  <conditionalFormatting sqref="Q1294:W1294">
    <cfRule type="expression" dxfId="1906" priority="1951">
      <formula>AND(Q1294&lt;&gt;P1294,Q1294&lt;&gt;"")</formula>
    </cfRule>
  </conditionalFormatting>
  <conditionalFormatting sqref="Q1294:W1294">
    <cfRule type="expression" dxfId="1905" priority="1950">
      <formula>AND(Q1294&lt;&gt;P1294,Q1294&lt;&gt;"")</formula>
    </cfRule>
  </conditionalFormatting>
  <conditionalFormatting sqref="Q1294:W1294">
    <cfRule type="expression" dxfId="1904" priority="1949">
      <formula>AND(Q1294&lt;&gt;P1294,Q1294&lt;&gt;"")</formula>
    </cfRule>
  </conditionalFormatting>
  <conditionalFormatting sqref="Q1294:W1294">
    <cfRule type="expression" dxfId="1903" priority="1948">
      <formula>AND(Q1294&lt;&gt;P1294,Q1294&lt;&gt;"")</formula>
    </cfRule>
  </conditionalFormatting>
  <conditionalFormatting sqref="Q1294:W1294">
    <cfRule type="expression" dxfId="1902" priority="1947">
      <formula>AND(Q1294&lt;&gt;P1294,Q1294&lt;&gt;"")</formula>
    </cfRule>
  </conditionalFormatting>
  <conditionalFormatting sqref="Q1294:W1294">
    <cfRule type="expression" dxfId="1901" priority="1946">
      <formula>AND(Q1294&lt;&gt;P1294,Q1294&lt;&gt;"")</formula>
    </cfRule>
  </conditionalFormatting>
  <conditionalFormatting sqref="Q1294:W1294">
    <cfRule type="expression" dxfId="1900" priority="1945">
      <formula>AND(Q1294&lt;&gt;P1294,Q1294&lt;&gt;"")</formula>
    </cfRule>
  </conditionalFormatting>
  <conditionalFormatting sqref="Q1294:W1294">
    <cfRule type="expression" dxfId="1899" priority="1944">
      <formula>AND(Q1294&lt;&gt;P1294,Q1294&lt;&gt;"")</formula>
    </cfRule>
  </conditionalFormatting>
  <conditionalFormatting sqref="Q1294:W1294">
    <cfRule type="expression" dxfId="1898" priority="1943">
      <formula>AND(Q1294&lt;&gt;P1294,Q1294&lt;&gt;"")</formula>
    </cfRule>
  </conditionalFormatting>
  <conditionalFormatting sqref="Q1294:W1294">
    <cfRule type="expression" dxfId="1897" priority="1942">
      <formula>AND(Q1294&lt;&gt;P1294,Q1294&lt;&gt;"")</formula>
    </cfRule>
  </conditionalFormatting>
  <conditionalFormatting sqref="Q1294:W1294">
    <cfRule type="expression" dxfId="1896" priority="1941">
      <formula>AND(Q1294&lt;&gt;P1294,Q1294&lt;&gt;"")</formula>
    </cfRule>
  </conditionalFormatting>
  <conditionalFormatting sqref="Q1294:W1294">
    <cfRule type="expression" dxfId="1895" priority="1940">
      <formula>AND(Q1294&lt;&gt;P1294,Q1294&lt;&gt;"")</formula>
    </cfRule>
  </conditionalFormatting>
  <conditionalFormatting sqref="L1294:W1294">
    <cfRule type="expression" dxfId="1894" priority="1939">
      <formula>AND(L1294&lt;&gt;K1294,L1294&lt;&gt;"")</formula>
    </cfRule>
  </conditionalFormatting>
  <conditionalFormatting sqref="L1294:W1294">
    <cfRule type="expression" dxfId="1893" priority="1938">
      <formula>AND(L1294&lt;&gt;K1294,L1294&lt;&gt;"")</formula>
    </cfRule>
  </conditionalFormatting>
  <conditionalFormatting sqref="Q1294:W1294">
    <cfRule type="expression" dxfId="1892" priority="1937">
      <formula>AND(Q1294&lt;&gt;P1294,Q1294&lt;&gt;"")</formula>
    </cfRule>
  </conditionalFormatting>
  <conditionalFormatting sqref="Q1294:W1294">
    <cfRule type="expression" dxfId="1891" priority="1936">
      <formula>AND(Q1294&lt;&gt;P1294,Q1294&lt;&gt;"")</formula>
    </cfRule>
  </conditionalFormatting>
  <conditionalFormatting sqref="Q1294:W1294">
    <cfRule type="expression" dxfId="1890" priority="1935">
      <formula>AND(Q1294&lt;&gt;P1294,Q1294&lt;&gt;"")</formula>
    </cfRule>
  </conditionalFormatting>
  <conditionalFormatting sqref="Q1294:W1294">
    <cfRule type="expression" dxfId="1889" priority="1934">
      <formula>AND(Q1294&lt;&gt;P1294,Q1294&lt;&gt;"")</formula>
    </cfRule>
  </conditionalFormatting>
  <conditionalFormatting sqref="Q1294:W1294">
    <cfRule type="expression" dxfId="1888" priority="1933">
      <formula>AND(Q1294&lt;&gt;P1294,Q1294&lt;&gt;"")</formula>
    </cfRule>
  </conditionalFormatting>
  <conditionalFormatting sqref="Q1294:W1294">
    <cfRule type="expression" dxfId="1887" priority="1932">
      <formula>AND(Q1294&lt;&gt;P1294,Q1294&lt;&gt;"")</formula>
    </cfRule>
  </conditionalFormatting>
  <conditionalFormatting sqref="Q1294:W1294">
    <cfRule type="expression" dxfId="1886" priority="1931">
      <formula>AND(Q1294&lt;&gt;P1294,Q1294&lt;&gt;"")</formula>
    </cfRule>
  </conditionalFormatting>
  <conditionalFormatting sqref="Q1294:W1294">
    <cfRule type="expression" dxfId="1885" priority="1930">
      <formula>AND(Q1294&lt;&gt;P1294,Q1294&lt;&gt;"")</formula>
    </cfRule>
  </conditionalFormatting>
  <conditionalFormatting sqref="Q1294:W1294">
    <cfRule type="expression" dxfId="1884" priority="1929">
      <formula>AND(Q1294&lt;&gt;P1294,Q1294&lt;&gt;"")</formula>
    </cfRule>
  </conditionalFormatting>
  <conditionalFormatting sqref="Q1294:W1294">
    <cfRule type="expression" dxfId="1883" priority="1928">
      <formula>AND(Q1294&lt;&gt;P1294,Q1294&lt;&gt;"")</formula>
    </cfRule>
  </conditionalFormatting>
  <conditionalFormatting sqref="Q1294:W1294">
    <cfRule type="expression" dxfId="1882" priority="1927">
      <formula>AND(Q1294&lt;&gt;P1294,Q1294&lt;&gt;"")</formula>
    </cfRule>
  </conditionalFormatting>
  <conditionalFormatting sqref="Q1294:W1294">
    <cfRule type="expression" dxfId="1881" priority="1926">
      <formula>AND(Q1294&lt;&gt;P1294,Q1294&lt;&gt;"")</formula>
    </cfRule>
  </conditionalFormatting>
  <conditionalFormatting sqref="Q1294:W1294">
    <cfRule type="expression" dxfId="1880" priority="1925">
      <formula>AND(Q1294&lt;&gt;P1294,Q1294&lt;&gt;"")</formula>
    </cfRule>
  </conditionalFormatting>
  <conditionalFormatting sqref="Q1294:W1294">
    <cfRule type="expression" dxfId="1879" priority="1924">
      <formula>AND(Q1294&lt;&gt;P1294,Q1294&lt;&gt;"")</formula>
    </cfRule>
  </conditionalFormatting>
  <conditionalFormatting sqref="Q1294:W1294">
    <cfRule type="expression" dxfId="1878" priority="1923">
      <formula>AND(Q1294&lt;&gt;P1294,Q1294&lt;&gt;"")</formula>
    </cfRule>
  </conditionalFormatting>
  <conditionalFormatting sqref="Q1294:W1294">
    <cfRule type="expression" dxfId="1877" priority="1922">
      <formula>AND(Q1294&lt;&gt;P1294,Q1294&lt;&gt;"")</formula>
    </cfRule>
  </conditionalFormatting>
  <conditionalFormatting sqref="Q1294:W1294">
    <cfRule type="expression" dxfId="1876" priority="1921">
      <formula>AND(Q1294&lt;&gt;P1294,Q1294&lt;&gt;"")</formula>
    </cfRule>
  </conditionalFormatting>
  <conditionalFormatting sqref="Q1294:W1294">
    <cfRule type="expression" dxfId="1875" priority="1920">
      <formula>AND(Q1294&lt;&gt;P1294,Q1294&lt;&gt;"")</formula>
    </cfRule>
  </conditionalFormatting>
  <conditionalFormatting sqref="Q1294:W1294">
    <cfRule type="expression" dxfId="1874" priority="1919">
      <formula>AND(Q1294&lt;&gt;P1294,Q1294&lt;&gt;"")</formula>
    </cfRule>
  </conditionalFormatting>
  <conditionalFormatting sqref="Q1294:W1294">
    <cfRule type="expression" dxfId="1873" priority="1918">
      <formula>AND(Q1294&lt;&gt;P1294,Q1294&lt;&gt;"")</formula>
    </cfRule>
  </conditionalFormatting>
  <conditionalFormatting sqref="Q1294:W1294">
    <cfRule type="expression" dxfId="1872" priority="1917">
      <formula>AND(Q1294&lt;&gt;P1294,Q1294&lt;&gt;"")</formula>
    </cfRule>
  </conditionalFormatting>
  <conditionalFormatting sqref="Q1294:W1294">
    <cfRule type="expression" dxfId="1871" priority="1916">
      <formula>AND(Q1294&lt;&gt;P1294,Q1294&lt;&gt;"")</formula>
    </cfRule>
  </conditionalFormatting>
  <conditionalFormatting sqref="Q1294:W1294">
    <cfRule type="expression" dxfId="1870" priority="1915">
      <formula>AND(Q1294&lt;&gt;P1294,Q1294&lt;&gt;"")</formula>
    </cfRule>
  </conditionalFormatting>
  <conditionalFormatting sqref="Q1294:W1294">
    <cfRule type="expression" dxfId="1869" priority="1914">
      <formula>AND(Q1294&lt;&gt;P1294,Q1294&lt;&gt;"")</formula>
    </cfRule>
  </conditionalFormatting>
  <conditionalFormatting sqref="Q1294:W1294">
    <cfRule type="expression" dxfId="1868" priority="1913">
      <formula>AND(Q1294&lt;&gt;P1294,Q1294&lt;&gt;"")</formula>
    </cfRule>
  </conditionalFormatting>
  <conditionalFormatting sqref="Q1294:W1294">
    <cfRule type="expression" dxfId="1867" priority="1912">
      <formula>AND(Q1294&lt;&gt;P1294,Q1294&lt;&gt;"")</formula>
    </cfRule>
  </conditionalFormatting>
  <conditionalFormatting sqref="Q1294:W1294">
    <cfRule type="expression" dxfId="1866" priority="1911">
      <formula>AND(Q1294&lt;&gt;P1294,Q1294&lt;&gt;"")</formula>
    </cfRule>
  </conditionalFormatting>
  <conditionalFormatting sqref="Q1294:W1294">
    <cfRule type="expression" dxfId="1865" priority="1910">
      <formula>AND(Q1294&lt;&gt;P1294,Q1294&lt;&gt;"")</formula>
    </cfRule>
  </conditionalFormatting>
  <conditionalFormatting sqref="Q1294:W1294">
    <cfRule type="expression" dxfId="1864" priority="1909">
      <formula>AND(Q1294&lt;&gt;P1294,Q1294&lt;&gt;"")</formula>
    </cfRule>
  </conditionalFormatting>
  <conditionalFormatting sqref="Q1294:W1294">
    <cfRule type="expression" dxfId="1863" priority="1908">
      <formula>AND(Q1294&lt;&gt;P1294,Q1294&lt;&gt;"")</formula>
    </cfRule>
  </conditionalFormatting>
  <conditionalFormatting sqref="AK1294:BD1294">
    <cfRule type="expression" dxfId="1862" priority="1907">
      <formula>AND(AK1294&lt;&gt;AJ1294,AK1294&lt;&gt;"")</formula>
    </cfRule>
  </conditionalFormatting>
  <conditionalFormatting sqref="AK1294:BD1294">
    <cfRule type="expression" dxfId="1861" priority="1906">
      <formula>AND(AK1294&lt;&gt;AJ1294,AK1294&lt;&gt;"")</formula>
    </cfRule>
  </conditionalFormatting>
  <conditionalFormatting sqref="AK1294:BD1294">
    <cfRule type="expression" dxfId="1860" priority="1905">
      <formula>AND(AK1294&lt;&gt;AJ1294,AK1294&lt;&gt;"")</formula>
    </cfRule>
  </conditionalFormatting>
  <conditionalFormatting sqref="AK1294:BD1294">
    <cfRule type="expression" dxfId="1859" priority="1904">
      <formula>AND(AK1294&lt;&gt;AJ1294,AK1294&lt;&gt;"")</formula>
    </cfRule>
  </conditionalFormatting>
  <conditionalFormatting sqref="L1312:W1312">
    <cfRule type="expression" dxfId="1858" priority="1903">
      <formula>AND(L1312&lt;&gt;K1312,L1312&lt;&gt;"")</formula>
    </cfRule>
  </conditionalFormatting>
  <conditionalFormatting sqref="L1312:W1312">
    <cfRule type="expression" dxfId="1857" priority="1902">
      <formula>AND(L1312&lt;&gt;K1312,L1312&lt;&gt;"")</formula>
    </cfRule>
  </conditionalFormatting>
  <conditionalFormatting sqref="Q1312:W1312">
    <cfRule type="expression" dxfId="1856" priority="1901">
      <formula>AND(Q1312&lt;&gt;P1312,Q1312&lt;&gt;"")</formula>
    </cfRule>
  </conditionalFormatting>
  <conditionalFormatting sqref="Q1312:W1312">
    <cfRule type="expression" dxfId="1855" priority="1900">
      <formula>AND(Q1312&lt;&gt;P1312,Q1312&lt;&gt;"")</formula>
    </cfRule>
  </conditionalFormatting>
  <conditionalFormatting sqref="Q1312:W1312">
    <cfRule type="expression" dxfId="1854" priority="1899">
      <formula>AND(Q1312&lt;&gt;P1312,Q1312&lt;&gt;"")</formula>
    </cfRule>
  </conditionalFormatting>
  <conditionalFormatting sqref="Q1312:W1312">
    <cfRule type="expression" dxfId="1853" priority="1898">
      <formula>AND(Q1312&lt;&gt;P1312,Q1312&lt;&gt;"")</formula>
    </cfRule>
  </conditionalFormatting>
  <conditionalFormatting sqref="Q1312:W1312">
    <cfRule type="expression" dxfId="1852" priority="1897">
      <formula>AND(Q1312&lt;&gt;P1312,Q1312&lt;&gt;"")</formula>
    </cfRule>
  </conditionalFormatting>
  <conditionalFormatting sqref="Q1312:W1312">
    <cfRule type="expression" dxfId="1851" priority="1896">
      <formula>AND(Q1312&lt;&gt;P1312,Q1312&lt;&gt;"")</formula>
    </cfRule>
  </conditionalFormatting>
  <conditionalFormatting sqref="Q1312:W1312">
    <cfRule type="expression" dxfId="1850" priority="1895">
      <formula>AND(Q1312&lt;&gt;P1312,Q1312&lt;&gt;"")</formula>
    </cfRule>
  </conditionalFormatting>
  <conditionalFormatting sqref="Q1312:W1312">
    <cfRule type="expression" dxfId="1849" priority="1894">
      <formula>AND(Q1312&lt;&gt;P1312,Q1312&lt;&gt;"")</formula>
    </cfRule>
  </conditionalFormatting>
  <conditionalFormatting sqref="Q1312:W1312">
    <cfRule type="expression" dxfId="1848" priority="1893">
      <formula>AND(Q1312&lt;&gt;P1312,Q1312&lt;&gt;"")</formula>
    </cfRule>
  </conditionalFormatting>
  <conditionalFormatting sqref="Q1312:W1312">
    <cfRule type="expression" dxfId="1847" priority="1892">
      <formula>AND(Q1312&lt;&gt;P1312,Q1312&lt;&gt;"")</formula>
    </cfRule>
  </conditionalFormatting>
  <conditionalFormatting sqref="Q1312:W1312">
    <cfRule type="expression" dxfId="1846" priority="1891">
      <formula>AND(Q1312&lt;&gt;P1312,Q1312&lt;&gt;"")</formula>
    </cfRule>
  </conditionalFormatting>
  <conditionalFormatting sqref="Q1312:W1312">
    <cfRule type="expression" dxfId="1845" priority="1890">
      <formula>AND(Q1312&lt;&gt;P1312,Q1312&lt;&gt;"")</formula>
    </cfRule>
  </conditionalFormatting>
  <conditionalFormatting sqref="Q1312:W1312">
    <cfRule type="expression" dxfId="1844" priority="1889">
      <formula>AND(Q1312&lt;&gt;P1312,Q1312&lt;&gt;"")</formula>
    </cfRule>
  </conditionalFormatting>
  <conditionalFormatting sqref="Q1312:W1312">
    <cfRule type="expression" dxfId="1843" priority="1888">
      <formula>AND(Q1312&lt;&gt;P1312,Q1312&lt;&gt;"")</formula>
    </cfRule>
  </conditionalFormatting>
  <conditionalFormatting sqref="Q1312:W1312">
    <cfRule type="expression" dxfId="1842" priority="1887">
      <formula>AND(Q1312&lt;&gt;P1312,Q1312&lt;&gt;"")</formula>
    </cfRule>
  </conditionalFormatting>
  <conditionalFormatting sqref="Q1312:W1312">
    <cfRule type="expression" dxfId="1841" priority="1886">
      <formula>AND(Q1312&lt;&gt;P1312,Q1312&lt;&gt;"")</formula>
    </cfRule>
  </conditionalFormatting>
  <conditionalFormatting sqref="Q1312:W1312">
    <cfRule type="expression" dxfId="1840" priority="1885">
      <formula>AND(Q1312&lt;&gt;P1312,Q1312&lt;&gt;"")</formula>
    </cfRule>
  </conditionalFormatting>
  <conditionalFormatting sqref="Q1312:W1312">
    <cfRule type="expression" dxfId="1839" priority="1884">
      <formula>AND(Q1312&lt;&gt;P1312,Q1312&lt;&gt;"")</formula>
    </cfRule>
  </conditionalFormatting>
  <conditionalFormatting sqref="Q1312:W1312">
    <cfRule type="expression" dxfId="1838" priority="1883">
      <formula>AND(Q1312&lt;&gt;P1312,Q1312&lt;&gt;"")</formula>
    </cfRule>
  </conditionalFormatting>
  <conditionalFormatting sqref="Q1312:W1312">
    <cfRule type="expression" dxfId="1837" priority="1882">
      <formula>AND(Q1312&lt;&gt;P1312,Q1312&lt;&gt;"")</formula>
    </cfRule>
  </conditionalFormatting>
  <conditionalFormatting sqref="Q1312:W1312">
    <cfRule type="expression" dxfId="1836" priority="1881">
      <formula>AND(Q1312&lt;&gt;P1312,Q1312&lt;&gt;"")</formula>
    </cfRule>
  </conditionalFormatting>
  <conditionalFormatting sqref="Q1312:W1312">
    <cfRule type="expression" dxfId="1835" priority="1880">
      <formula>AND(Q1312&lt;&gt;P1312,Q1312&lt;&gt;"")</formula>
    </cfRule>
  </conditionalFormatting>
  <conditionalFormatting sqref="Q1312:W1312">
    <cfRule type="expression" dxfId="1834" priority="1879">
      <formula>AND(Q1312&lt;&gt;P1312,Q1312&lt;&gt;"")</formula>
    </cfRule>
  </conditionalFormatting>
  <conditionalFormatting sqref="Q1312:W1312">
    <cfRule type="expression" dxfId="1833" priority="1878">
      <formula>AND(Q1312&lt;&gt;P1312,Q1312&lt;&gt;"")</formula>
    </cfRule>
  </conditionalFormatting>
  <conditionalFormatting sqref="Q1312:W1312">
    <cfRule type="expression" dxfId="1832" priority="1877">
      <formula>AND(Q1312&lt;&gt;P1312,Q1312&lt;&gt;"")</formula>
    </cfRule>
  </conditionalFormatting>
  <conditionalFormatting sqref="Q1312:W1312">
    <cfRule type="expression" dxfId="1831" priority="1876">
      <formula>AND(Q1312&lt;&gt;P1312,Q1312&lt;&gt;"")</formula>
    </cfRule>
  </conditionalFormatting>
  <conditionalFormatting sqref="Q1312:W1312">
    <cfRule type="expression" dxfId="1830" priority="1875">
      <formula>AND(Q1312&lt;&gt;P1312,Q1312&lt;&gt;"")</formula>
    </cfRule>
  </conditionalFormatting>
  <conditionalFormatting sqref="Q1312:W1312">
    <cfRule type="expression" dxfId="1829" priority="1874">
      <formula>AND(Q1312&lt;&gt;P1312,Q1312&lt;&gt;"")</formula>
    </cfRule>
  </conditionalFormatting>
  <conditionalFormatting sqref="Q1312:W1312">
    <cfRule type="expression" dxfId="1828" priority="1873">
      <formula>AND(Q1312&lt;&gt;P1312,Q1312&lt;&gt;"")</formula>
    </cfRule>
  </conditionalFormatting>
  <conditionalFormatting sqref="Q1312:W1312">
    <cfRule type="expression" dxfId="1827" priority="1872">
      <formula>AND(Q1312&lt;&gt;P1312,Q1312&lt;&gt;"")</formula>
    </cfRule>
  </conditionalFormatting>
  <conditionalFormatting sqref="Q1312:W1312">
    <cfRule type="expression" dxfId="1826" priority="1871">
      <formula>AND(Q1312&lt;&gt;P1312,Q1312&lt;&gt;"")</formula>
    </cfRule>
  </conditionalFormatting>
  <conditionalFormatting sqref="Q1312:W1312">
    <cfRule type="expression" dxfId="1825" priority="1870">
      <formula>AND(Q1312&lt;&gt;P1312,Q1312&lt;&gt;"")</formula>
    </cfRule>
  </conditionalFormatting>
  <conditionalFormatting sqref="Q1312:W1312">
    <cfRule type="expression" dxfId="1824" priority="1869">
      <formula>AND(Q1312&lt;&gt;P1312,Q1312&lt;&gt;"")</formula>
    </cfRule>
  </conditionalFormatting>
  <conditionalFormatting sqref="Q1312:W1312">
    <cfRule type="expression" dxfId="1823" priority="1868">
      <formula>AND(Q1312&lt;&gt;P1312,Q1312&lt;&gt;"")</formula>
    </cfRule>
  </conditionalFormatting>
  <conditionalFormatting sqref="Q1312:W1312">
    <cfRule type="expression" dxfId="1822" priority="1867">
      <formula>AND(Q1312&lt;&gt;P1312,Q1312&lt;&gt;"")</formula>
    </cfRule>
  </conditionalFormatting>
  <conditionalFormatting sqref="Q1312:W1312">
    <cfRule type="expression" dxfId="1821" priority="1866">
      <formula>AND(Q1312&lt;&gt;P1312,Q1312&lt;&gt;"")</formula>
    </cfRule>
  </conditionalFormatting>
  <conditionalFormatting sqref="Q1312:W1312">
    <cfRule type="expression" dxfId="1820" priority="1865">
      <formula>AND(Q1312&lt;&gt;P1312,Q1312&lt;&gt;"")</formula>
    </cfRule>
  </conditionalFormatting>
  <conditionalFormatting sqref="Q1312:W1312">
    <cfRule type="expression" dxfId="1819" priority="1864">
      <formula>AND(Q1312&lt;&gt;P1312,Q1312&lt;&gt;"")</formula>
    </cfRule>
  </conditionalFormatting>
  <conditionalFormatting sqref="Q1312:W1312">
    <cfRule type="expression" dxfId="1818" priority="1863">
      <formula>AND(Q1312&lt;&gt;P1312,Q1312&lt;&gt;"")</formula>
    </cfRule>
  </conditionalFormatting>
  <conditionalFormatting sqref="Q1312:W1312">
    <cfRule type="expression" dxfId="1817" priority="1862">
      <formula>AND(Q1312&lt;&gt;P1312,Q1312&lt;&gt;"")</formula>
    </cfRule>
  </conditionalFormatting>
  <conditionalFormatting sqref="Q1312:W1312">
    <cfRule type="expression" dxfId="1816" priority="1861">
      <formula>AND(Q1312&lt;&gt;P1312,Q1312&lt;&gt;"")</formula>
    </cfRule>
  </conditionalFormatting>
  <conditionalFormatting sqref="Q1312:W1312">
    <cfRule type="expression" dxfId="1815" priority="1860">
      <formula>AND(Q1312&lt;&gt;P1312,Q1312&lt;&gt;"")</formula>
    </cfRule>
  </conditionalFormatting>
  <conditionalFormatting sqref="Q1312:W1312">
    <cfRule type="expression" dxfId="1814" priority="1859">
      <formula>AND(Q1312&lt;&gt;P1312,Q1312&lt;&gt;"")</formula>
    </cfRule>
  </conditionalFormatting>
  <conditionalFormatting sqref="Q1312:W1312">
    <cfRule type="expression" dxfId="1813" priority="1858">
      <formula>AND(Q1312&lt;&gt;P1312,Q1312&lt;&gt;"")</formula>
    </cfRule>
  </conditionalFormatting>
  <conditionalFormatting sqref="Q1312:W1312">
    <cfRule type="expression" dxfId="1812" priority="1857">
      <formula>AND(Q1312&lt;&gt;P1312,Q1312&lt;&gt;"")</formula>
    </cfRule>
  </conditionalFormatting>
  <conditionalFormatting sqref="Q1312:W1312">
    <cfRule type="expression" dxfId="1811" priority="1856">
      <formula>AND(Q1312&lt;&gt;P1312,Q1312&lt;&gt;"")</formula>
    </cfRule>
  </conditionalFormatting>
  <conditionalFormatting sqref="Q1312:W1312">
    <cfRule type="expression" dxfId="1810" priority="1855">
      <formula>AND(Q1312&lt;&gt;P1312,Q1312&lt;&gt;"")</formula>
    </cfRule>
  </conditionalFormatting>
  <conditionalFormatting sqref="Q1312:W1312">
    <cfRule type="expression" dxfId="1809" priority="1854">
      <formula>AND(Q1312&lt;&gt;P1312,Q1312&lt;&gt;"")</formula>
    </cfRule>
  </conditionalFormatting>
  <conditionalFormatting sqref="Q1312:W1312">
    <cfRule type="expression" dxfId="1808" priority="1853">
      <formula>AND(Q1312&lt;&gt;P1312,Q1312&lt;&gt;"")</formula>
    </cfRule>
  </conditionalFormatting>
  <conditionalFormatting sqref="Q1312:W1312">
    <cfRule type="expression" dxfId="1807" priority="1852">
      <formula>AND(Q1312&lt;&gt;P1312,Q1312&lt;&gt;"")</formula>
    </cfRule>
  </conditionalFormatting>
  <conditionalFormatting sqref="Q1312:W1312">
    <cfRule type="expression" dxfId="1806" priority="1851">
      <formula>AND(Q1312&lt;&gt;P1312,Q1312&lt;&gt;"")</formula>
    </cfRule>
  </conditionalFormatting>
  <conditionalFormatting sqref="Q1312:W1312">
    <cfRule type="expression" dxfId="1805" priority="1850">
      <formula>AND(Q1312&lt;&gt;P1312,Q1312&lt;&gt;"")</formula>
    </cfRule>
  </conditionalFormatting>
  <conditionalFormatting sqref="Q1312:W1312">
    <cfRule type="expression" dxfId="1804" priority="1849">
      <formula>AND(Q1312&lt;&gt;P1312,Q1312&lt;&gt;"")</formula>
    </cfRule>
  </conditionalFormatting>
  <conditionalFormatting sqref="Q1312:W1312">
    <cfRule type="expression" dxfId="1803" priority="1848">
      <formula>AND(Q1312&lt;&gt;P1312,Q1312&lt;&gt;"")</formula>
    </cfRule>
  </conditionalFormatting>
  <conditionalFormatting sqref="Q1312:W1312">
    <cfRule type="expression" dxfId="1802" priority="1847">
      <formula>AND(Q1312&lt;&gt;P1312,Q1312&lt;&gt;"")</formula>
    </cfRule>
  </conditionalFormatting>
  <conditionalFormatting sqref="Q1312:W1312">
    <cfRule type="expression" dxfId="1801" priority="1846">
      <formula>AND(Q1312&lt;&gt;P1312,Q1312&lt;&gt;"")</formula>
    </cfRule>
  </conditionalFormatting>
  <conditionalFormatting sqref="Q1312:W1312">
    <cfRule type="expression" dxfId="1800" priority="1845">
      <formula>AND(Q1312&lt;&gt;P1312,Q1312&lt;&gt;"")</formula>
    </cfRule>
  </conditionalFormatting>
  <conditionalFormatting sqref="Q1312:W1312">
    <cfRule type="expression" dxfId="1799" priority="1844">
      <formula>AND(Q1312&lt;&gt;P1312,Q1312&lt;&gt;"")</formula>
    </cfRule>
  </conditionalFormatting>
  <conditionalFormatting sqref="Q1312:W1312">
    <cfRule type="expression" dxfId="1798" priority="1843">
      <formula>AND(Q1312&lt;&gt;P1312,Q1312&lt;&gt;"")</formula>
    </cfRule>
  </conditionalFormatting>
  <conditionalFormatting sqref="L1312:W1312">
    <cfRule type="expression" dxfId="1797" priority="1842">
      <formula>AND(L1312&lt;&gt;K1312,L1312&lt;&gt;"")</formula>
    </cfRule>
  </conditionalFormatting>
  <conditionalFormatting sqref="L1312:W1312">
    <cfRule type="expression" dxfId="1796" priority="1841">
      <formula>AND(L1312&lt;&gt;K1312,L1312&lt;&gt;"")</formula>
    </cfRule>
  </conditionalFormatting>
  <conditionalFormatting sqref="Q1312:W1312">
    <cfRule type="expression" dxfId="1795" priority="1840">
      <formula>AND(Q1312&lt;&gt;P1312,Q1312&lt;&gt;"")</formula>
    </cfRule>
  </conditionalFormatting>
  <conditionalFormatting sqref="Q1312:W1312">
    <cfRule type="expression" dxfId="1794" priority="1839">
      <formula>AND(Q1312&lt;&gt;P1312,Q1312&lt;&gt;"")</formula>
    </cfRule>
  </conditionalFormatting>
  <conditionalFormatting sqref="Q1312:W1312">
    <cfRule type="expression" dxfId="1793" priority="1838">
      <formula>AND(Q1312&lt;&gt;P1312,Q1312&lt;&gt;"")</formula>
    </cfRule>
  </conditionalFormatting>
  <conditionalFormatting sqref="Q1312:W1312">
    <cfRule type="expression" dxfId="1792" priority="1837">
      <formula>AND(Q1312&lt;&gt;P1312,Q1312&lt;&gt;"")</formula>
    </cfRule>
  </conditionalFormatting>
  <conditionalFormatting sqref="Q1312:W1312">
    <cfRule type="expression" dxfId="1791" priority="1836">
      <formula>AND(Q1312&lt;&gt;P1312,Q1312&lt;&gt;"")</formula>
    </cfRule>
  </conditionalFormatting>
  <conditionalFormatting sqref="Q1312:W1312">
    <cfRule type="expression" dxfId="1790" priority="1835">
      <formula>AND(Q1312&lt;&gt;P1312,Q1312&lt;&gt;"")</formula>
    </cfRule>
  </conditionalFormatting>
  <conditionalFormatting sqref="Q1312:W1312">
    <cfRule type="expression" dxfId="1789" priority="1834">
      <formula>AND(Q1312&lt;&gt;P1312,Q1312&lt;&gt;"")</formula>
    </cfRule>
  </conditionalFormatting>
  <conditionalFormatting sqref="Q1312:W1312">
    <cfRule type="expression" dxfId="1788" priority="1833">
      <formula>AND(Q1312&lt;&gt;P1312,Q1312&lt;&gt;"")</formula>
    </cfRule>
  </conditionalFormatting>
  <conditionalFormatting sqref="Q1312:W1312">
    <cfRule type="expression" dxfId="1787" priority="1832">
      <formula>AND(Q1312&lt;&gt;P1312,Q1312&lt;&gt;"")</formula>
    </cfRule>
  </conditionalFormatting>
  <conditionalFormatting sqref="Q1312:W1312">
    <cfRule type="expression" dxfId="1786" priority="1831">
      <formula>AND(Q1312&lt;&gt;P1312,Q1312&lt;&gt;"")</formula>
    </cfRule>
  </conditionalFormatting>
  <conditionalFormatting sqref="Q1312:W1312">
    <cfRule type="expression" dxfId="1785" priority="1830">
      <formula>AND(Q1312&lt;&gt;P1312,Q1312&lt;&gt;"")</formula>
    </cfRule>
  </conditionalFormatting>
  <conditionalFormatting sqref="Q1312:W1312">
    <cfRule type="expression" dxfId="1784" priority="1829">
      <formula>AND(Q1312&lt;&gt;P1312,Q1312&lt;&gt;"")</formula>
    </cfRule>
  </conditionalFormatting>
  <conditionalFormatting sqref="Q1312:W1312">
    <cfRule type="expression" dxfId="1783" priority="1828">
      <formula>AND(Q1312&lt;&gt;P1312,Q1312&lt;&gt;"")</formula>
    </cfRule>
  </conditionalFormatting>
  <conditionalFormatting sqref="Q1312:W1312">
    <cfRule type="expression" dxfId="1782" priority="1827">
      <formula>AND(Q1312&lt;&gt;P1312,Q1312&lt;&gt;"")</formula>
    </cfRule>
  </conditionalFormatting>
  <conditionalFormatting sqref="Q1312:W1312">
    <cfRule type="expression" dxfId="1781" priority="1826">
      <formula>AND(Q1312&lt;&gt;P1312,Q1312&lt;&gt;"")</formula>
    </cfRule>
  </conditionalFormatting>
  <conditionalFormatting sqref="Q1312:W1312">
    <cfRule type="expression" dxfId="1780" priority="1825">
      <formula>AND(Q1312&lt;&gt;P1312,Q1312&lt;&gt;"")</formula>
    </cfRule>
  </conditionalFormatting>
  <conditionalFormatting sqref="Q1312:W1312">
    <cfRule type="expression" dxfId="1779" priority="1824">
      <formula>AND(Q1312&lt;&gt;P1312,Q1312&lt;&gt;"")</formula>
    </cfRule>
  </conditionalFormatting>
  <conditionalFormatting sqref="Q1312:W1312">
    <cfRule type="expression" dxfId="1778" priority="1823">
      <formula>AND(Q1312&lt;&gt;P1312,Q1312&lt;&gt;"")</formula>
    </cfRule>
  </conditionalFormatting>
  <conditionalFormatting sqref="Q1312:W1312">
    <cfRule type="expression" dxfId="1777" priority="1822">
      <formula>AND(Q1312&lt;&gt;P1312,Q1312&lt;&gt;"")</formula>
    </cfRule>
  </conditionalFormatting>
  <conditionalFormatting sqref="Q1312:W1312">
    <cfRule type="expression" dxfId="1776" priority="1821">
      <formula>AND(Q1312&lt;&gt;P1312,Q1312&lt;&gt;"")</formula>
    </cfRule>
  </conditionalFormatting>
  <conditionalFormatting sqref="Q1312:W1312">
    <cfRule type="expression" dxfId="1775" priority="1820">
      <formula>AND(Q1312&lt;&gt;P1312,Q1312&lt;&gt;"")</formula>
    </cfRule>
  </conditionalFormatting>
  <conditionalFormatting sqref="Q1312:W1312">
    <cfRule type="expression" dxfId="1774" priority="1819">
      <formula>AND(Q1312&lt;&gt;P1312,Q1312&lt;&gt;"")</formula>
    </cfRule>
  </conditionalFormatting>
  <conditionalFormatting sqref="Q1312:W1312">
    <cfRule type="expression" dxfId="1773" priority="1818">
      <formula>AND(Q1312&lt;&gt;P1312,Q1312&lt;&gt;"")</formula>
    </cfRule>
  </conditionalFormatting>
  <conditionalFormatting sqref="Q1312:W1312">
    <cfRule type="expression" dxfId="1772" priority="1817">
      <formula>AND(Q1312&lt;&gt;P1312,Q1312&lt;&gt;"")</formula>
    </cfRule>
  </conditionalFormatting>
  <conditionalFormatting sqref="Q1312:W1312">
    <cfRule type="expression" dxfId="1771" priority="1816">
      <formula>AND(Q1312&lt;&gt;P1312,Q1312&lt;&gt;"")</formula>
    </cfRule>
  </conditionalFormatting>
  <conditionalFormatting sqref="Q1312:W1312">
    <cfRule type="expression" dxfId="1770" priority="1815">
      <formula>AND(Q1312&lt;&gt;P1312,Q1312&lt;&gt;"")</formula>
    </cfRule>
  </conditionalFormatting>
  <conditionalFormatting sqref="Q1312:W1312">
    <cfRule type="expression" dxfId="1769" priority="1814">
      <formula>AND(Q1312&lt;&gt;P1312,Q1312&lt;&gt;"")</formula>
    </cfRule>
  </conditionalFormatting>
  <conditionalFormatting sqref="Q1312:W1312">
    <cfRule type="expression" dxfId="1768" priority="1813">
      <formula>AND(Q1312&lt;&gt;P1312,Q1312&lt;&gt;"")</formula>
    </cfRule>
  </conditionalFormatting>
  <conditionalFormatting sqref="Q1312:W1312">
    <cfRule type="expression" dxfId="1767" priority="1812">
      <formula>AND(Q1312&lt;&gt;P1312,Q1312&lt;&gt;"")</formula>
    </cfRule>
  </conditionalFormatting>
  <conditionalFormatting sqref="Q1312:W1312">
    <cfRule type="expression" dxfId="1766" priority="1811">
      <formula>AND(Q1312&lt;&gt;P1312,Q1312&lt;&gt;"")</formula>
    </cfRule>
  </conditionalFormatting>
  <conditionalFormatting sqref="AK1312:BD1312">
    <cfRule type="expression" dxfId="1765" priority="1810">
      <formula>AND(AK1312&lt;&gt;AJ1312,AK1312&lt;&gt;"")</formula>
    </cfRule>
  </conditionalFormatting>
  <conditionalFormatting sqref="AK1312:BD1312">
    <cfRule type="expression" dxfId="1764" priority="1809">
      <formula>AND(AK1312&lt;&gt;AJ1312,AK1312&lt;&gt;"")</formula>
    </cfRule>
  </conditionalFormatting>
  <conditionalFormatting sqref="AK1312:BD1312">
    <cfRule type="expression" dxfId="1763" priority="1808">
      <formula>AND(AK1312&lt;&gt;AJ1312,AK1312&lt;&gt;"")</formula>
    </cfRule>
  </conditionalFormatting>
  <conditionalFormatting sqref="AK1312:BD1312">
    <cfRule type="expression" dxfId="1762" priority="1807">
      <formula>AND(AK1312&lt;&gt;AJ1312,AK1312&lt;&gt;"")</formula>
    </cfRule>
  </conditionalFormatting>
  <conditionalFormatting sqref="L1331:W1331">
    <cfRule type="expression" dxfId="1761" priority="1806">
      <formula>AND(L1331&lt;&gt;K1331,L1331&lt;&gt;"")</formula>
    </cfRule>
  </conditionalFormatting>
  <conditionalFormatting sqref="L1331:W1331">
    <cfRule type="expression" dxfId="1760" priority="1805">
      <formula>AND(L1331&lt;&gt;K1331,L1331&lt;&gt;"")</formula>
    </cfRule>
  </conditionalFormatting>
  <conditionalFormatting sqref="Q1331:W1331">
    <cfRule type="expression" dxfId="1759" priority="1804">
      <formula>AND(Q1331&lt;&gt;P1331,Q1331&lt;&gt;"")</formula>
    </cfRule>
  </conditionalFormatting>
  <conditionalFormatting sqref="Q1331:W1331">
    <cfRule type="expression" dxfId="1758" priority="1803">
      <formula>AND(Q1331&lt;&gt;P1331,Q1331&lt;&gt;"")</formula>
    </cfRule>
  </conditionalFormatting>
  <conditionalFormatting sqref="Q1331:W1331">
    <cfRule type="expression" dxfId="1757" priority="1802">
      <formula>AND(Q1331&lt;&gt;P1331,Q1331&lt;&gt;"")</formula>
    </cfRule>
  </conditionalFormatting>
  <conditionalFormatting sqref="Q1331:W1331">
    <cfRule type="expression" dxfId="1756" priority="1801">
      <formula>AND(Q1331&lt;&gt;P1331,Q1331&lt;&gt;"")</formula>
    </cfRule>
  </conditionalFormatting>
  <conditionalFormatting sqref="Q1331:W1331">
    <cfRule type="expression" dxfId="1755" priority="1800">
      <formula>AND(Q1331&lt;&gt;P1331,Q1331&lt;&gt;"")</formula>
    </cfRule>
  </conditionalFormatting>
  <conditionalFormatting sqref="Q1331:W1331">
    <cfRule type="expression" dxfId="1754" priority="1799">
      <formula>AND(Q1331&lt;&gt;P1331,Q1331&lt;&gt;"")</formula>
    </cfRule>
  </conditionalFormatting>
  <conditionalFormatting sqref="Q1331:W1331">
    <cfRule type="expression" dxfId="1753" priority="1798">
      <formula>AND(Q1331&lt;&gt;P1331,Q1331&lt;&gt;"")</formula>
    </cfRule>
  </conditionalFormatting>
  <conditionalFormatting sqref="Q1331:W1331">
    <cfRule type="expression" dxfId="1752" priority="1797">
      <formula>AND(Q1331&lt;&gt;P1331,Q1331&lt;&gt;"")</formula>
    </cfRule>
  </conditionalFormatting>
  <conditionalFormatting sqref="Q1331:W1331">
    <cfRule type="expression" dxfId="1751" priority="1796">
      <formula>AND(Q1331&lt;&gt;P1331,Q1331&lt;&gt;"")</formula>
    </cfRule>
  </conditionalFormatting>
  <conditionalFormatting sqref="Q1331:W1331">
    <cfRule type="expression" dxfId="1750" priority="1795">
      <formula>AND(Q1331&lt;&gt;P1331,Q1331&lt;&gt;"")</formula>
    </cfRule>
  </conditionalFormatting>
  <conditionalFormatting sqref="Q1331:W1331">
    <cfRule type="expression" dxfId="1749" priority="1794">
      <formula>AND(Q1331&lt;&gt;P1331,Q1331&lt;&gt;"")</formula>
    </cfRule>
  </conditionalFormatting>
  <conditionalFormatting sqref="Q1331:W1331">
    <cfRule type="expression" dxfId="1748" priority="1793">
      <formula>AND(Q1331&lt;&gt;P1331,Q1331&lt;&gt;"")</formula>
    </cfRule>
  </conditionalFormatting>
  <conditionalFormatting sqref="Q1331:W1331">
    <cfRule type="expression" dxfId="1747" priority="1792">
      <formula>AND(Q1331&lt;&gt;P1331,Q1331&lt;&gt;"")</formula>
    </cfRule>
  </conditionalFormatting>
  <conditionalFormatting sqref="Q1331:W1331">
    <cfRule type="expression" dxfId="1746" priority="1791">
      <formula>AND(Q1331&lt;&gt;P1331,Q1331&lt;&gt;"")</formula>
    </cfRule>
  </conditionalFormatting>
  <conditionalFormatting sqref="Q1331:W1331">
    <cfRule type="expression" dxfId="1745" priority="1790">
      <formula>AND(Q1331&lt;&gt;P1331,Q1331&lt;&gt;"")</formula>
    </cfRule>
  </conditionalFormatting>
  <conditionalFormatting sqref="Q1331:W1331">
    <cfRule type="expression" dxfId="1744" priority="1789">
      <formula>AND(Q1331&lt;&gt;P1331,Q1331&lt;&gt;"")</formula>
    </cfRule>
  </conditionalFormatting>
  <conditionalFormatting sqref="Q1331:W1331">
    <cfRule type="expression" dxfId="1743" priority="1788">
      <formula>AND(Q1331&lt;&gt;P1331,Q1331&lt;&gt;"")</formula>
    </cfRule>
  </conditionalFormatting>
  <conditionalFormatting sqref="Q1331:W1331">
    <cfRule type="expression" dxfId="1742" priority="1787">
      <formula>AND(Q1331&lt;&gt;P1331,Q1331&lt;&gt;"")</formula>
    </cfRule>
  </conditionalFormatting>
  <conditionalFormatting sqref="Q1331:W1331">
    <cfRule type="expression" dxfId="1741" priority="1786">
      <formula>AND(Q1331&lt;&gt;P1331,Q1331&lt;&gt;"")</formula>
    </cfRule>
  </conditionalFormatting>
  <conditionalFormatting sqref="Q1331:W1331">
    <cfRule type="expression" dxfId="1740" priority="1785">
      <formula>AND(Q1331&lt;&gt;P1331,Q1331&lt;&gt;"")</formula>
    </cfRule>
  </conditionalFormatting>
  <conditionalFormatting sqref="Q1331:W1331">
    <cfRule type="expression" dxfId="1739" priority="1784">
      <formula>AND(Q1331&lt;&gt;P1331,Q1331&lt;&gt;"")</formula>
    </cfRule>
  </conditionalFormatting>
  <conditionalFormatting sqref="Q1331:W1331">
    <cfRule type="expression" dxfId="1738" priority="1783">
      <formula>AND(Q1331&lt;&gt;P1331,Q1331&lt;&gt;"")</formula>
    </cfRule>
  </conditionalFormatting>
  <conditionalFormatting sqref="Q1331:W1331">
    <cfRule type="expression" dxfId="1737" priority="1782">
      <formula>AND(Q1331&lt;&gt;P1331,Q1331&lt;&gt;"")</formula>
    </cfRule>
  </conditionalFormatting>
  <conditionalFormatting sqref="Q1331:W1331">
    <cfRule type="expression" dxfId="1736" priority="1781">
      <formula>AND(Q1331&lt;&gt;P1331,Q1331&lt;&gt;"")</formula>
    </cfRule>
  </conditionalFormatting>
  <conditionalFormatting sqref="Q1331:W1331">
    <cfRule type="expression" dxfId="1735" priority="1780">
      <formula>AND(Q1331&lt;&gt;P1331,Q1331&lt;&gt;"")</formula>
    </cfRule>
  </conditionalFormatting>
  <conditionalFormatting sqref="Q1331:W1331">
    <cfRule type="expression" dxfId="1734" priority="1779">
      <formula>AND(Q1331&lt;&gt;P1331,Q1331&lt;&gt;"")</formula>
    </cfRule>
  </conditionalFormatting>
  <conditionalFormatting sqref="Q1331:W1331">
    <cfRule type="expression" dxfId="1733" priority="1778">
      <formula>AND(Q1331&lt;&gt;P1331,Q1331&lt;&gt;"")</formula>
    </cfRule>
  </conditionalFormatting>
  <conditionalFormatting sqref="Q1331:W1331">
    <cfRule type="expression" dxfId="1732" priority="1777">
      <formula>AND(Q1331&lt;&gt;P1331,Q1331&lt;&gt;"")</formula>
    </cfRule>
  </conditionalFormatting>
  <conditionalFormatting sqref="Q1331:W1331">
    <cfRule type="expression" dxfId="1731" priority="1776">
      <formula>AND(Q1331&lt;&gt;P1331,Q1331&lt;&gt;"")</formula>
    </cfRule>
  </conditionalFormatting>
  <conditionalFormatting sqref="Q1331:W1331">
    <cfRule type="expression" dxfId="1730" priority="1775">
      <formula>AND(Q1331&lt;&gt;P1331,Q1331&lt;&gt;"")</formula>
    </cfRule>
  </conditionalFormatting>
  <conditionalFormatting sqref="Q1331:W1331">
    <cfRule type="expression" dxfId="1729" priority="1774">
      <formula>AND(Q1331&lt;&gt;P1331,Q1331&lt;&gt;"")</formula>
    </cfRule>
  </conditionalFormatting>
  <conditionalFormatting sqref="Q1331:W1331">
    <cfRule type="expression" dxfId="1728" priority="1773">
      <formula>AND(Q1331&lt;&gt;P1331,Q1331&lt;&gt;"")</formula>
    </cfRule>
  </conditionalFormatting>
  <conditionalFormatting sqref="Q1331:W1331">
    <cfRule type="expression" dxfId="1727" priority="1772">
      <formula>AND(Q1331&lt;&gt;P1331,Q1331&lt;&gt;"")</formula>
    </cfRule>
  </conditionalFormatting>
  <conditionalFormatting sqref="Q1331:W1331">
    <cfRule type="expression" dxfId="1726" priority="1771">
      <formula>AND(Q1331&lt;&gt;P1331,Q1331&lt;&gt;"")</formula>
    </cfRule>
  </conditionalFormatting>
  <conditionalFormatting sqref="Q1331:W1331">
    <cfRule type="expression" dxfId="1725" priority="1770">
      <formula>AND(Q1331&lt;&gt;P1331,Q1331&lt;&gt;"")</formula>
    </cfRule>
  </conditionalFormatting>
  <conditionalFormatting sqref="Q1331:W1331">
    <cfRule type="expression" dxfId="1724" priority="1769">
      <formula>AND(Q1331&lt;&gt;P1331,Q1331&lt;&gt;"")</formula>
    </cfRule>
  </conditionalFormatting>
  <conditionalFormatting sqref="Q1331:W1331">
    <cfRule type="expression" dxfId="1723" priority="1768">
      <formula>AND(Q1331&lt;&gt;P1331,Q1331&lt;&gt;"")</formula>
    </cfRule>
  </conditionalFormatting>
  <conditionalFormatting sqref="Q1331:W1331">
    <cfRule type="expression" dxfId="1722" priority="1767">
      <formula>AND(Q1331&lt;&gt;P1331,Q1331&lt;&gt;"")</formula>
    </cfRule>
  </conditionalFormatting>
  <conditionalFormatting sqref="Q1331:W1331">
    <cfRule type="expression" dxfId="1721" priority="1766">
      <formula>AND(Q1331&lt;&gt;P1331,Q1331&lt;&gt;"")</formula>
    </cfRule>
  </conditionalFormatting>
  <conditionalFormatting sqref="Q1331:W1331">
    <cfRule type="expression" dxfId="1720" priority="1765">
      <formula>AND(Q1331&lt;&gt;P1331,Q1331&lt;&gt;"")</formula>
    </cfRule>
  </conditionalFormatting>
  <conditionalFormatting sqref="Q1331:W1331">
    <cfRule type="expression" dxfId="1719" priority="1764">
      <formula>AND(Q1331&lt;&gt;P1331,Q1331&lt;&gt;"")</formula>
    </cfRule>
  </conditionalFormatting>
  <conditionalFormatting sqref="Q1331:W1331">
    <cfRule type="expression" dxfId="1718" priority="1763">
      <formula>AND(Q1331&lt;&gt;P1331,Q1331&lt;&gt;"")</formula>
    </cfRule>
  </conditionalFormatting>
  <conditionalFormatting sqref="Q1331:W1331">
    <cfRule type="expression" dxfId="1717" priority="1762">
      <formula>AND(Q1331&lt;&gt;P1331,Q1331&lt;&gt;"")</formula>
    </cfRule>
  </conditionalFormatting>
  <conditionalFormatting sqref="Q1331:W1331">
    <cfRule type="expression" dxfId="1716" priority="1761">
      <formula>AND(Q1331&lt;&gt;P1331,Q1331&lt;&gt;"")</formula>
    </cfRule>
  </conditionalFormatting>
  <conditionalFormatting sqref="Q1331:W1331">
    <cfRule type="expression" dxfId="1715" priority="1760">
      <formula>AND(Q1331&lt;&gt;P1331,Q1331&lt;&gt;"")</formula>
    </cfRule>
  </conditionalFormatting>
  <conditionalFormatting sqref="Q1331:W1331">
    <cfRule type="expression" dxfId="1714" priority="1759">
      <formula>AND(Q1331&lt;&gt;P1331,Q1331&lt;&gt;"")</formula>
    </cfRule>
  </conditionalFormatting>
  <conditionalFormatting sqref="Q1331:W1331">
    <cfRule type="expression" dxfId="1713" priority="1758">
      <formula>AND(Q1331&lt;&gt;P1331,Q1331&lt;&gt;"")</formula>
    </cfRule>
  </conditionalFormatting>
  <conditionalFormatting sqref="Q1331:W1331">
    <cfRule type="expression" dxfId="1712" priority="1757">
      <formula>AND(Q1331&lt;&gt;P1331,Q1331&lt;&gt;"")</formula>
    </cfRule>
  </conditionalFormatting>
  <conditionalFormatting sqref="Q1331:W1331">
    <cfRule type="expression" dxfId="1711" priority="1756">
      <formula>AND(Q1331&lt;&gt;P1331,Q1331&lt;&gt;"")</formula>
    </cfRule>
  </conditionalFormatting>
  <conditionalFormatting sqref="Q1331:W1331">
    <cfRule type="expression" dxfId="1710" priority="1755">
      <formula>AND(Q1331&lt;&gt;P1331,Q1331&lt;&gt;"")</formula>
    </cfRule>
  </conditionalFormatting>
  <conditionalFormatting sqref="Q1331:W1331">
    <cfRule type="expression" dxfId="1709" priority="1754">
      <formula>AND(Q1331&lt;&gt;P1331,Q1331&lt;&gt;"")</formula>
    </cfRule>
  </conditionalFormatting>
  <conditionalFormatting sqref="Q1331:W1331">
    <cfRule type="expression" dxfId="1708" priority="1753">
      <formula>AND(Q1331&lt;&gt;P1331,Q1331&lt;&gt;"")</formula>
    </cfRule>
  </conditionalFormatting>
  <conditionalFormatting sqref="Q1331:W1331">
    <cfRule type="expression" dxfId="1707" priority="1752">
      <formula>AND(Q1331&lt;&gt;P1331,Q1331&lt;&gt;"")</formula>
    </cfRule>
  </conditionalFormatting>
  <conditionalFormatting sqref="Q1331:W1331">
    <cfRule type="expression" dxfId="1706" priority="1751">
      <formula>AND(Q1331&lt;&gt;P1331,Q1331&lt;&gt;"")</formula>
    </cfRule>
  </conditionalFormatting>
  <conditionalFormatting sqref="Q1331:W1331">
    <cfRule type="expression" dxfId="1705" priority="1750">
      <formula>AND(Q1331&lt;&gt;P1331,Q1331&lt;&gt;"")</formula>
    </cfRule>
  </conditionalFormatting>
  <conditionalFormatting sqref="Q1331:W1331">
    <cfRule type="expression" dxfId="1704" priority="1749">
      <formula>AND(Q1331&lt;&gt;P1331,Q1331&lt;&gt;"")</formula>
    </cfRule>
  </conditionalFormatting>
  <conditionalFormatting sqref="Q1331:W1331">
    <cfRule type="expression" dxfId="1703" priority="1748">
      <formula>AND(Q1331&lt;&gt;P1331,Q1331&lt;&gt;"")</formula>
    </cfRule>
  </conditionalFormatting>
  <conditionalFormatting sqref="Q1331:W1331">
    <cfRule type="expression" dxfId="1702" priority="1747">
      <formula>AND(Q1331&lt;&gt;P1331,Q1331&lt;&gt;"")</formula>
    </cfRule>
  </conditionalFormatting>
  <conditionalFormatting sqref="Q1331:W1331">
    <cfRule type="expression" dxfId="1701" priority="1746">
      <formula>AND(Q1331&lt;&gt;P1331,Q1331&lt;&gt;"")</formula>
    </cfRule>
  </conditionalFormatting>
  <conditionalFormatting sqref="L1331:W1331">
    <cfRule type="expression" dxfId="1700" priority="1745">
      <formula>AND(L1331&lt;&gt;K1331,L1331&lt;&gt;"")</formula>
    </cfRule>
  </conditionalFormatting>
  <conditionalFormatting sqref="L1331:W1331">
    <cfRule type="expression" dxfId="1699" priority="1744">
      <formula>AND(L1331&lt;&gt;K1331,L1331&lt;&gt;"")</formula>
    </cfRule>
  </conditionalFormatting>
  <conditionalFormatting sqref="Q1331:W1331">
    <cfRule type="expression" dxfId="1698" priority="1743">
      <formula>AND(Q1331&lt;&gt;P1331,Q1331&lt;&gt;"")</formula>
    </cfRule>
  </conditionalFormatting>
  <conditionalFormatting sqref="Q1331:W1331">
    <cfRule type="expression" dxfId="1697" priority="1742">
      <formula>AND(Q1331&lt;&gt;P1331,Q1331&lt;&gt;"")</formula>
    </cfRule>
  </conditionalFormatting>
  <conditionalFormatting sqref="Q1331:W1331">
    <cfRule type="expression" dxfId="1696" priority="1741">
      <formula>AND(Q1331&lt;&gt;P1331,Q1331&lt;&gt;"")</formula>
    </cfRule>
  </conditionalFormatting>
  <conditionalFormatting sqref="Q1331:W1331">
    <cfRule type="expression" dxfId="1695" priority="1740">
      <formula>AND(Q1331&lt;&gt;P1331,Q1331&lt;&gt;"")</formula>
    </cfRule>
  </conditionalFormatting>
  <conditionalFormatting sqref="Q1331:W1331">
    <cfRule type="expression" dxfId="1694" priority="1739">
      <formula>AND(Q1331&lt;&gt;P1331,Q1331&lt;&gt;"")</formula>
    </cfRule>
  </conditionalFormatting>
  <conditionalFormatting sqref="Q1331:W1331">
    <cfRule type="expression" dxfId="1693" priority="1738">
      <formula>AND(Q1331&lt;&gt;P1331,Q1331&lt;&gt;"")</formula>
    </cfRule>
  </conditionalFormatting>
  <conditionalFormatting sqref="Q1331:W1331">
    <cfRule type="expression" dxfId="1692" priority="1737">
      <formula>AND(Q1331&lt;&gt;P1331,Q1331&lt;&gt;"")</formula>
    </cfRule>
  </conditionalFormatting>
  <conditionalFormatting sqref="Q1331:W1331">
    <cfRule type="expression" dxfId="1691" priority="1736">
      <formula>AND(Q1331&lt;&gt;P1331,Q1331&lt;&gt;"")</formula>
    </cfRule>
  </conditionalFormatting>
  <conditionalFormatting sqref="Q1331:W1331">
    <cfRule type="expression" dxfId="1690" priority="1735">
      <formula>AND(Q1331&lt;&gt;P1331,Q1331&lt;&gt;"")</formula>
    </cfRule>
  </conditionalFormatting>
  <conditionalFormatting sqref="Q1331:W1331">
    <cfRule type="expression" dxfId="1689" priority="1734">
      <formula>AND(Q1331&lt;&gt;P1331,Q1331&lt;&gt;"")</formula>
    </cfRule>
  </conditionalFormatting>
  <conditionalFormatting sqref="Q1331:W1331">
    <cfRule type="expression" dxfId="1688" priority="1733">
      <formula>AND(Q1331&lt;&gt;P1331,Q1331&lt;&gt;"")</formula>
    </cfRule>
  </conditionalFormatting>
  <conditionalFormatting sqref="Q1331:W1331">
    <cfRule type="expression" dxfId="1687" priority="1732">
      <formula>AND(Q1331&lt;&gt;P1331,Q1331&lt;&gt;"")</formula>
    </cfRule>
  </conditionalFormatting>
  <conditionalFormatting sqref="Q1331:W1331">
    <cfRule type="expression" dxfId="1686" priority="1731">
      <formula>AND(Q1331&lt;&gt;P1331,Q1331&lt;&gt;"")</formula>
    </cfRule>
  </conditionalFormatting>
  <conditionalFormatting sqref="Q1331:W1331">
    <cfRule type="expression" dxfId="1685" priority="1730">
      <formula>AND(Q1331&lt;&gt;P1331,Q1331&lt;&gt;"")</formula>
    </cfRule>
  </conditionalFormatting>
  <conditionalFormatting sqref="Q1331:W1331">
    <cfRule type="expression" dxfId="1684" priority="1729">
      <formula>AND(Q1331&lt;&gt;P1331,Q1331&lt;&gt;"")</formula>
    </cfRule>
  </conditionalFormatting>
  <conditionalFormatting sqref="Q1331:W1331">
    <cfRule type="expression" dxfId="1683" priority="1728">
      <formula>AND(Q1331&lt;&gt;P1331,Q1331&lt;&gt;"")</formula>
    </cfRule>
  </conditionalFormatting>
  <conditionalFormatting sqref="Q1331:W1331">
    <cfRule type="expression" dxfId="1682" priority="1727">
      <formula>AND(Q1331&lt;&gt;P1331,Q1331&lt;&gt;"")</formula>
    </cfRule>
  </conditionalFormatting>
  <conditionalFormatting sqref="Q1331:W1331">
    <cfRule type="expression" dxfId="1681" priority="1726">
      <formula>AND(Q1331&lt;&gt;P1331,Q1331&lt;&gt;"")</formula>
    </cfRule>
  </conditionalFormatting>
  <conditionalFormatting sqref="Q1331:W1331">
    <cfRule type="expression" dxfId="1680" priority="1725">
      <formula>AND(Q1331&lt;&gt;P1331,Q1331&lt;&gt;"")</formula>
    </cfRule>
  </conditionalFormatting>
  <conditionalFormatting sqref="Q1331:W1331">
    <cfRule type="expression" dxfId="1679" priority="1724">
      <formula>AND(Q1331&lt;&gt;P1331,Q1331&lt;&gt;"")</formula>
    </cfRule>
  </conditionalFormatting>
  <conditionalFormatting sqref="Q1331:W1331">
    <cfRule type="expression" dxfId="1678" priority="1723">
      <formula>AND(Q1331&lt;&gt;P1331,Q1331&lt;&gt;"")</formula>
    </cfRule>
  </conditionalFormatting>
  <conditionalFormatting sqref="Q1331:W1331">
    <cfRule type="expression" dxfId="1677" priority="1722">
      <formula>AND(Q1331&lt;&gt;P1331,Q1331&lt;&gt;"")</formula>
    </cfRule>
  </conditionalFormatting>
  <conditionalFormatting sqref="Q1331:W1331">
    <cfRule type="expression" dxfId="1676" priority="1721">
      <formula>AND(Q1331&lt;&gt;P1331,Q1331&lt;&gt;"")</formula>
    </cfRule>
  </conditionalFormatting>
  <conditionalFormatting sqref="Q1331:W1331">
    <cfRule type="expression" dxfId="1675" priority="1720">
      <formula>AND(Q1331&lt;&gt;P1331,Q1331&lt;&gt;"")</formula>
    </cfRule>
  </conditionalFormatting>
  <conditionalFormatting sqref="Q1331:W1331">
    <cfRule type="expression" dxfId="1674" priority="1719">
      <formula>AND(Q1331&lt;&gt;P1331,Q1331&lt;&gt;"")</formula>
    </cfRule>
  </conditionalFormatting>
  <conditionalFormatting sqref="Q1331:W1331">
    <cfRule type="expression" dxfId="1673" priority="1718">
      <formula>AND(Q1331&lt;&gt;P1331,Q1331&lt;&gt;"")</formula>
    </cfRule>
  </conditionalFormatting>
  <conditionalFormatting sqref="Q1331:W1331">
    <cfRule type="expression" dxfId="1672" priority="1717">
      <formula>AND(Q1331&lt;&gt;P1331,Q1331&lt;&gt;"")</formula>
    </cfRule>
  </conditionalFormatting>
  <conditionalFormatting sqref="Q1331:W1331">
    <cfRule type="expression" dxfId="1671" priority="1716">
      <formula>AND(Q1331&lt;&gt;P1331,Q1331&lt;&gt;"")</formula>
    </cfRule>
  </conditionalFormatting>
  <conditionalFormatting sqref="Q1331:W1331">
    <cfRule type="expression" dxfId="1670" priority="1715">
      <formula>AND(Q1331&lt;&gt;P1331,Q1331&lt;&gt;"")</formula>
    </cfRule>
  </conditionalFormatting>
  <conditionalFormatting sqref="Q1331:W1331">
    <cfRule type="expression" dxfId="1669" priority="1714">
      <formula>AND(Q1331&lt;&gt;P1331,Q1331&lt;&gt;"")</formula>
    </cfRule>
  </conditionalFormatting>
  <conditionalFormatting sqref="AK1331:BD1331">
    <cfRule type="expression" dxfId="1668" priority="1713">
      <formula>AND(AK1331&lt;&gt;AJ1331,AK1331&lt;&gt;"")</formula>
    </cfRule>
  </conditionalFormatting>
  <conditionalFormatting sqref="AK1331:BD1331">
    <cfRule type="expression" dxfId="1667" priority="1712">
      <formula>AND(AK1331&lt;&gt;AJ1331,AK1331&lt;&gt;"")</formula>
    </cfRule>
  </conditionalFormatting>
  <conditionalFormatting sqref="AK1331:BD1331">
    <cfRule type="expression" dxfId="1666" priority="1711">
      <formula>AND(AK1331&lt;&gt;AJ1331,AK1331&lt;&gt;"")</formula>
    </cfRule>
  </conditionalFormatting>
  <conditionalFormatting sqref="AK1331:BD1331">
    <cfRule type="expression" dxfId="1665" priority="1710">
      <formula>AND(AK1331&lt;&gt;AJ1331,AK1331&lt;&gt;"")</formula>
    </cfRule>
  </conditionalFormatting>
  <conditionalFormatting sqref="L1350:W1350">
    <cfRule type="expression" dxfId="1664" priority="1709">
      <formula>AND(L1350&lt;&gt;K1350,L1350&lt;&gt;"")</formula>
    </cfRule>
  </conditionalFormatting>
  <conditionalFormatting sqref="L1350:W1350">
    <cfRule type="expression" dxfId="1663" priority="1708">
      <formula>AND(L1350&lt;&gt;K1350,L1350&lt;&gt;"")</formula>
    </cfRule>
  </conditionalFormatting>
  <conditionalFormatting sqref="Q1350:W1350">
    <cfRule type="expression" dxfId="1662" priority="1707">
      <formula>AND(Q1350&lt;&gt;P1350,Q1350&lt;&gt;"")</formula>
    </cfRule>
  </conditionalFormatting>
  <conditionalFormatting sqref="Q1350:W1350">
    <cfRule type="expression" dxfId="1661" priority="1706">
      <formula>AND(Q1350&lt;&gt;P1350,Q1350&lt;&gt;"")</formula>
    </cfRule>
  </conditionalFormatting>
  <conditionalFormatting sqref="Q1350:W1350">
    <cfRule type="expression" dxfId="1660" priority="1705">
      <formula>AND(Q1350&lt;&gt;P1350,Q1350&lt;&gt;"")</formula>
    </cfRule>
  </conditionalFormatting>
  <conditionalFormatting sqref="Q1350:W1350">
    <cfRule type="expression" dxfId="1659" priority="1704">
      <formula>AND(Q1350&lt;&gt;P1350,Q1350&lt;&gt;"")</formula>
    </cfRule>
  </conditionalFormatting>
  <conditionalFormatting sqref="Q1350:W1350">
    <cfRule type="expression" dxfId="1658" priority="1703">
      <formula>AND(Q1350&lt;&gt;P1350,Q1350&lt;&gt;"")</formula>
    </cfRule>
  </conditionalFormatting>
  <conditionalFormatting sqref="Q1350:W1350">
    <cfRule type="expression" dxfId="1657" priority="1702">
      <formula>AND(Q1350&lt;&gt;P1350,Q1350&lt;&gt;"")</formula>
    </cfRule>
  </conditionalFormatting>
  <conditionalFormatting sqref="Q1350:W1350">
    <cfRule type="expression" dxfId="1656" priority="1701">
      <formula>AND(Q1350&lt;&gt;P1350,Q1350&lt;&gt;"")</formula>
    </cfRule>
  </conditionalFormatting>
  <conditionalFormatting sqref="Q1350:W1350">
    <cfRule type="expression" dxfId="1655" priority="1700">
      <formula>AND(Q1350&lt;&gt;P1350,Q1350&lt;&gt;"")</formula>
    </cfRule>
  </conditionalFormatting>
  <conditionalFormatting sqref="Q1350:W1350">
    <cfRule type="expression" dxfId="1654" priority="1699">
      <formula>AND(Q1350&lt;&gt;P1350,Q1350&lt;&gt;"")</formula>
    </cfRule>
  </conditionalFormatting>
  <conditionalFormatting sqref="Q1350:W1350">
    <cfRule type="expression" dxfId="1653" priority="1698">
      <formula>AND(Q1350&lt;&gt;P1350,Q1350&lt;&gt;"")</formula>
    </cfRule>
  </conditionalFormatting>
  <conditionalFormatting sqref="Q1350:W1350">
    <cfRule type="expression" dxfId="1652" priority="1697">
      <formula>AND(Q1350&lt;&gt;P1350,Q1350&lt;&gt;"")</formula>
    </cfRule>
  </conditionalFormatting>
  <conditionalFormatting sqref="Q1350:W1350">
    <cfRule type="expression" dxfId="1651" priority="1696">
      <formula>AND(Q1350&lt;&gt;P1350,Q1350&lt;&gt;"")</formula>
    </cfRule>
  </conditionalFormatting>
  <conditionalFormatting sqref="Q1350:W1350">
    <cfRule type="expression" dxfId="1650" priority="1695">
      <formula>AND(Q1350&lt;&gt;P1350,Q1350&lt;&gt;"")</formula>
    </cfRule>
  </conditionalFormatting>
  <conditionalFormatting sqref="Q1350:W1350">
    <cfRule type="expression" dxfId="1649" priority="1694">
      <formula>AND(Q1350&lt;&gt;P1350,Q1350&lt;&gt;"")</formula>
    </cfRule>
  </conditionalFormatting>
  <conditionalFormatting sqref="Q1350:W1350">
    <cfRule type="expression" dxfId="1648" priority="1693">
      <formula>AND(Q1350&lt;&gt;P1350,Q1350&lt;&gt;"")</formula>
    </cfRule>
  </conditionalFormatting>
  <conditionalFormatting sqref="Q1350:W1350">
    <cfRule type="expression" dxfId="1647" priority="1692">
      <formula>AND(Q1350&lt;&gt;P1350,Q1350&lt;&gt;"")</formula>
    </cfRule>
  </conditionalFormatting>
  <conditionalFormatting sqref="Q1350:W1350">
    <cfRule type="expression" dxfId="1646" priority="1691">
      <formula>AND(Q1350&lt;&gt;P1350,Q1350&lt;&gt;"")</formula>
    </cfRule>
  </conditionalFormatting>
  <conditionalFormatting sqref="Q1350:W1350">
    <cfRule type="expression" dxfId="1645" priority="1690">
      <formula>AND(Q1350&lt;&gt;P1350,Q1350&lt;&gt;"")</formula>
    </cfRule>
  </conditionalFormatting>
  <conditionalFormatting sqref="Q1350:W1350">
    <cfRule type="expression" dxfId="1644" priority="1689">
      <formula>AND(Q1350&lt;&gt;P1350,Q1350&lt;&gt;"")</formula>
    </cfRule>
  </conditionalFormatting>
  <conditionalFormatting sqref="Q1350:W1350">
    <cfRule type="expression" dxfId="1643" priority="1688">
      <formula>AND(Q1350&lt;&gt;P1350,Q1350&lt;&gt;"")</formula>
    </cfRule>
  </conditionalFormatting>
  <conditionalFormatting sqref="Q1350:W1350">
    <cfRule type="expression" dxfId="1642" priority="1687">
      <formula>AND(Q1350&lt;&gt;P1350,Q1350&lt;&gt;"")</formula>
    </cfRule>
  </conditionalFormatting>
  <conditionalFormatting sqref="Q1350:W1350">
    <cfRule type="expression" dxfId="1641" priority="1686">
      <formula>AND(Q1350&lt;&gt;P1350,Q1350&lt;&gt;"")</formula>
    </cfRule>
  </conditionalFormatting>
  <conditionalFormatting sqref="Q1350:W1350">
    <cfRule type="expression" dxfId="1640" priority="1685">
      <formula>AND(Q1350&lt;&gt;P1350,Q1350&lt;&gt;"")</formula>
    </cfRule>
  </conditionalFormatting>
  <conditionalFormatting sqref="Q1350:W1350">
    <cfRule type="expression" dxfId="1639" priority="1684">
      <formula>AND(Q1350&lt;&gt;P1350,Q1350&lt;&gt;"")</formula>
    </cfRule>
  </conditionalFormatting>
  <conditionalFormatting sqref="Q1350:W1350">
    <cfRule type="expression" dxfId="1638" priority="1683">
      <formula>AND(Q1350&lt;&gt;P1350,Q1350&lt;&gt;"")</formula>
    </cfRule>
  </conditionalFormatting>
  <conditionalFormatting sqref="Q1350:W1350">
    <cfRule type="expression" dxfId="1637" priority="1682">
      <formula>AND(Q1350&lt;&gt;P1350,Q1350&lt;&gt;"")</formula>
    </cfRule>
  </conditionalFormatting>
  <conditionalFormatting sqref="Q1350:W1350">
    <cfRule type="expression" dxfId="1636" priority="1681">
      <formula>AND(Q1350&lt;&gt;P1350,Q1350&lt;&gt;"")</formula>
    </cfRule>
  </conditionalFormatting>
  <conditionalFormatting sqref="Q1350:W1350">
    <cfRule type="expression" dxfId="1635" priority="1680">
      <formula>AND(Q1350&lt;&gt;P1350,Q1350&lt;&gt;"")</formula>
    </cfRule>
  </conditionalFormatting>
  <conditionalFormatting sqref="Q1350:W1350">
    <cfRule type="expression" dxfId="1634" priority="1679">
      <formula>AND(Q1350&lt;&gt;P1350,Q1350&lt;&gt;"")</formula>
    </cfRule>
  </conditionalFormatting>
  <conditionalFormatting sqref="Q1350:W1350">
    <cfRule type="expression" dxfId="1633" priority="1678">
      <formula>AND(Q1350&lt;&gt;P1350,Q1350&lt;&gt;"")</formula>
    </cfRule>
  </conditionalFormatting>
  <conditionalFormatting sqref="Q1350:W1350">
    <cfRule type="expression" dxfId="1632" priority="1677">
      <formula>AND(Q1350&lt;&gt;P1350,Q1350&lt;&gt;"")</formula>
    </cfRule>
  </conditionalFormatting>
  <conditionalFormatting sqref="Q1350:W1350">
    <cfRule type="expression" dxfId="1631" priority="1676">
      <formula>AND(Q1350&lt;&gt;P1350,Q1350&lt;&gt;"")</formula>
    </cfRule>
  </conditionalFormatting>
  <conditionalFormatting sqref="Q1350:W1350">
    <cfRule type="expression" dxfId="1630" priority="1675">
      <formula>AND(Q1350&lt;&gt;P1350,Q1350&lt;&gt;"")</formula>
    </cfRule>
  </conditionalFormatting>
  <conditionalFormatting sqref="Q1350:W1350">
    <cfRule type="expression" dxfId="1629" priority="1674">
      <formula>AND(Q1350&lt;&gt;P1350,Q1350&lt;&gt;"")</formula>
    </cfRule>
  </conditionalFormatting>
  <conditionalFormatting sqref="Q1350:W1350">
    <cfRule type="expression" dxfId="1628" priority="1673">
      <formula>AND(Q1350&lt;&gt;P1350,Q1350&lt;&gt;"")</formula>
    </cfRule>
  </conditionalFormatting>
  <conditionalFormatting sqref="Q1350:W1350">
    <cfRule type="expression" dxfId="1627" priority="1672">
      <formula>AND(Q1350&lt;&gt;P1350,Q1350&lt;&gt;"")</formula>
    </cfRule>
  </conditionalFormatting>
  <conditionalFormatting sqref="Q1350:W1350">
    <cfRule type="expression" dxfId="1626" priority="1671">
      <formula>AND(Q1350&lt;&gt;P1350,Q1350&lt;&gt;"")</formula>
    </cfRule>
  </conditionalFormatting>
  <conditionalFormatting sqref="Q1350:W1350">
    <cfRule type="expression" dxfId="1625" priority="1670">
      <formula>AND(Q1350&lt;&gt;P1350,Q1350&lt;&gt;"")</formula>
    </cfRule>
  </conditionalFormatting>
  <conditionalFormatting sqref="Q1350:W1350">
    <cfRule type="expression" dxfId="1624" priority="1669">
      <formula>AND(Q1350&lt;&gt;P1350,Q1350&lt;&gt;"")</formula>
    </cfRule>
  </conditionalFormatting>
  <conditionalFormatting sqref="Q1350:W1350">
    <cfRule type="expression" dxfId="1623" priority="1668">
      <formula>AND(Q1350&lt;&gt;P1350,Q1350&lt;&gt;"")</formula>
    </cfRule>
  </conditionalFormatting>
  <conditionalFormatting sqref="Q1350:W1350">
    <cfRule type="expression" dxfId="1622" priority="1667">
      <formula>AND(Q1350&lt;&gt;P1350,Q1350&lt;&gt;"")</formula>
    </cfRule>
  </conditionalFormatting>
  <conditionalFormatting sqref="Q1350:W1350">
    <cfRule type="expression" dxfId="1621" priority="1666">
      <formula>AND(Q1350&lt;&gt;P1350,Q1350&lt;&gt;"")</formula>
    </cfRule>
  </conditionalFormatting>
  <conditionalFormatting sqref="Q1350:W1350">
    <cfRule type="expression" dxfId="1620" priority="1665">
      <formula>AND(Q1350&lt;&gt;P1350,Q1350&lt;&gt;"")</formula>
    </cfRule>
  </conditionalFormatting>
  <conditionalFormatting sqref="Q1350:W1350">
    <cfRule type="expression" dxfId="1619" priority="1664">
      <formula>AND(Q1350&lt;&gt;P1350,Q1350&lt;&gt;"")</formula>
    </cfRule>
  </conditionalFormatting>
  <conditionalFormatting sqref="Q1350:W1350">
    <cfRule type="expression" dxfId="1618" priority="1663">
      <formula>AND(Q1350&lt;&gt;P1350,Q1350&lt;&gt;"")</formula>
    </cfRule>
  </conditionalFormatting>
  <conditionalFormatting sqref="Q1350:W1350">
    <cfRule type="expression" dxfId="1617" priority="1662">
      <formula>AND(Q1350&lt;&gt;P1350,Q1350&lt;&gt;"")</formula>
    </cfRule>
  </conditionalFormatting>
  <conditionalFormatting sqref="Q1350:W1350">
    <cfRule type="expression" dxfId="1616" priority="1661">
      <formula>AND(Q1350&lt;&gt;P1350,Q1350&lt;&gt;"")</formula>
    </cfRule>
  </conditionalFormatting>
  <conditionalFormatting sqref="Q1350:W1350">
    <cfRule type="expression" dxfId="1615" priority="1660">
      <formula>AND(Q1350&lt;&gt;P1350,Q1350&lt;&gt;"")</formula>
    </cfRule>
  </conditionalFormatting>
  <conditionalFormatting sqref="Q1350:W1350">
    <cfRule type="expression" dxfId="1614" priority="1659">
      <formula>AND(Q1350&lt;&gt;P1350,Q1350&lt;&gt;"")</formula>
    </cfRule>
  </conditionalFormatting>
  <conditionalFormatting sqref="Q1350:W1350">
    <cfRule type="expression" dxfId="1613" priority="1658">
      <formula>AND(Q1350&lt;&gt;P1350,Q1350&lt;&gt;"")</formula>
    </cfRule>
  </conditionalFormatting>
  <conditionalFormatting sqref="Q1350:W1350">
    <cfRule type="expression" dxfId="1612" priority="1657">
      <formula>AND(Q1350&lt;&gt;P1350,Q1350&lt;&gt;"")</formula>
    </cfRule>
  </conditionalFormatting>
  <conditionalFormatting sqref="Q1350:W1350">
    <cfRule type="expression" dxfId="1611" priority="1656">
      <formula>AND(Q1350&lt;&gt;P1350,Q1350&lt;&gt;"")</formula>
    </cfRule>
  </conditionalFormatting>
  <conditionalFormatting sqref="Q1350:W1350">
    <cfRule type="expression" dxfId="1610" priority="1655">
      <formula>AND(Q1350&lt;&gt;P1350,Q1350&lt;&gt;"")</formula>
    </cfRule>
  </conditionalFormatting>
  <conditionalFormatting sqref="Q1350:W1350">
    <cfRule type="expression" dxfId="1609" priority="1654">
      <formula>AND(Q1350&lt;&gt;P1350,Q1350&lt;&gt;"")</formula>
    </cfRule>
  </conditionalFormatting>
  <conditionalFormatting sqref="Q1350:W1350">
    <cfRule type="expression" dxfId="1608" priority="1653">
      <formula>AND(Q1350&lt;&gt;P1350,Q1350&lt;&gt;"")</formula>
    </cfRule>
  </conditionalFormatting>
  <conditionalFormatting sqref="Q1350:W1350">
    <cfRule type="expression" dxfId="1607" priority="1652">
      <formula>AND(Q1350&lt;&gt;P1350,Q1350&lt;&gt;"")</formula>
    </cfRule>
  </conditionalFormatting>
  <conditionalFormatting sqref="Q1350:W1350">
    <cfRule type="expression" dxfId="1606" priority="1651">
      <formula>AND(Q1350&lt;&gt;P1350,Q1350&lt;&gt;"")</formula>
    </cfRule>
  </conditionalFormatting>
  <conditionalFormatting sqref="Q1350:W1350">
    <cfRule type="expression" dxfId="1605" priority="1650">
      <formula>AND(Q1350&lt;&gt;P1350,Q1350&lt;&gt;"")</formula>
    </cfRule>
  </conditionalFormatting>
  <conditionalFormatting sqref="Q1350:W1350">
    <cfRule type="expression" dxfId="1604" priority="1649">
      <formula>AND(Q1350&lt;&gt;P1350,Q1350&lt;&gt;"")</formula>
    </cfRule>
  </conditionalFormatting>
  <conditionalFormatting sqref="L1350:W1350">
    <cfRule type="expression" dxfId="1603" priority="1648">
      <formula>AND(L1350&lt;&gt;K1350,L1350&lt;&gt;"")</formula>
    </cfRule>
  </conditionalFormatting>
  <conditionalFormatting sqref="L1350:W1350">
    <cfRule type="expression" dxfId="1602" priority="1647">
      <formula>AND(L1350&lt;&gt;K1350,L1350&lt;&gt;"")</formula>
    </cfRule>
  </conditionalFormatting>
  <conditionalFormatting sqref="Q1350:W1350">
    <cfRule type="expression" dxfId="1601" priority="1646">
      <formula>AND(Q1350&lt;&gt;P1350,Q1350&lt;&gt;"")</formula>
    </cfRule>
  </conditionalFormatting>
  <conditionalFormatting sqref="Q1350:W1350">
    <cfRule type="expression" dxfId="1600" priority="1645">
      <formula>AND(Q1350&lt;&gt;P1350,Q1350&lt;&gt;"")</formula>
    </cfRule>
  </conditionalFormatting>
  <conditionalFormatting sqref="Q1350:W1350">
    <cfRule type="expression" dxfId="1599" priority="1644">
      <formula>AND(Q1350&lt;&gt;P1350,Q1350&lt;&gt;"")</formula>
    </cfRule>
  </conditionalFormatting>
  <conditionalFormatting sqref="Q1350:W1350">
    <cfRule type="expression" dxfId="1598" priority="1643">
      <formula>AND(Q1350&lt;&gt;P1350,Q1350&lt;&gt;"")</formula>
    </cfRule>
  </conditionalFormatting>
  <conditionalFormatting sqref="Q1350:W1350">
    <cfRule type="expression" dxfId="1597" priority="1642">
      <formula>AND(Q1350&lt;&gt;P1350,Q1350&lt;&gt;"")</formula>
    </cfRule>
  </conditionalFormatting>
  <conditionalFormatting sqref="Q1350:W1350">
    <cfRule type="expression" dxfId="1596" priority="1641">
      <formula>AND(Q1350&lt;&gt;P1350,Q1350&lt;&gt;"")</formula>
    </cfRule>
  </conditionalFormatting>
  <conditionalFormatting sqref="Q1350:W1350">
    <cfRule type="expression" dxfId="1595" priority="1640">
      <formula>AND(Q1350&lt;&gt;P1350,Q1350&lt;&gt;"")</formula>
    </cfRule>
  </conditionalFormatting>
  <conditionalFormatting sqref="Q1350:W1350">
    <cfRule type="expression" dxfId="1594" priority="1639">
      <formula>AND(Q1350&lt;&gt;P1350,Q1350&lt;&gt;"")</formula>
    </cfRule>
  </conditionalFormatting>
  <conditionalFormatting sqref="Q1350:W1350">
    <cfRule type="expression" dxfId="1593" priority="1638">
      <formula>AND(Q1350&lt;&gt;P1350,Q1350&lt;&gt;"")</formula>
    </cfRule>
  </conditionalFormatting>
  <conditionalFormatting sqref="Q1350:W1350">
    <cfRule type="expression" dxfId="1592" priority="1637">
      <formula>AND(Q1350&lt;&gt;P1350,Q1350&lt;&gt;"")</formula>
    </cfRule>
  </conditionalFormatting>
  <conditionalFormatting sqref="Q1350:W1350">
    <cfRule type="expression" dxfId="1591" priority="1636">
      <formula>AND(Q1350&lt;&gt;P1350,Q1350&lt;&gt;"")</formula>
    </cfRule>
  </conditionalFormatting>
  <conditionalFormatting sqref="Q1350:W1350">
    <cfRule type="expression" dxfId="1590" priority="1635">
      <formula>AND(Q1350&lt;&gt;P1350,Q1350&lt;&gt;"")</formula>
    </cfRule>
  </conditionalFormatting>
  <conditionalFormatting sqref="Q1350:W1350">
    <cfRule type="expression" dxfId="1589" priority="1634">
      <formula>AND(Q1350&lt;&gt;P1350,Q1350&lt;&gt;"")</formula>
    </cfRule>
  </conditionalFormatting>
  <conditionalFormatting sqref="Q1350:W1350">
    <cfRule type="expression" dxfId="1588" priority="1633">
      <formula>AND(Q1350&lt;&gt;P1350,Q1350&lt;&gt;"")</formula>
    </cfRule>
  </conditionalFormatting>
  <conditionalFormatting sqref="Q1350:W1350">
    <cfRule type="expression" dxfId="1587" priority="1632">
      <formula>AND(Q1350&lt;&gt;P1350,Q1350&lt;&gt;"")</formula>
    </cfRule>
  </conditionalFormatting>
  <conditionalFormatting sqref="Q1350:W1350">
    <cfRule type="expression" dxfId="1586" priority="1631">
      <formula>AND(Q1350&lt;&gt;P1350,Q1350&lt;&gt;"")</formula>
    </cfRule>
  </conditionalFormatting>
  <conditionalFormatting sqref="Q1350:W1350">
    <cfRule type="expression" dxfId="1585" priority="1630">
      <formula>AND(Q1350&lt;&gt;P1350,Q1350&lt;&gt;"")</formula>
    </cfRule>
  </conditionalFormatting>
  <conditionalFormatting sqref="Q1350:W1350">
    <cfRule type="expression" dxfId="1584" priority="1629">
      <formula>AND(Q1350&lt;&gt;P1350,Q1350&lt;&gt;"")</formula>
    </cfRule>
  </conditionalFormatting>
  <conditionalFormatting sqref="Q1350:W1350">
    <cfRule type="expression" dxfId="1583" priority="1628">
      <formula>AND(Q1350&lt;&gt;P1350,Q1350&lt;&gt;"")</formula>
    </cfRule>
  </conditionalFormatting>
  <conditionalFormatting sqref="Q1350:W1350">
    <cfRule type="expression" dxfId="1582" priority="1627">
      <formula>AND(Q1350&lt;&gt;P1350,Q1350&lt;&gt;"")</formula>
    </cfRule>
  </conditionalFormatting>
  <conditionalFormatting sqref="Q1350:W1350">
    <cfRule type="expression" dxfId="1581" priority="1626">
      <formula>AND(Q1350&lt;&gt;P1350,Q1350&lt;&gt;"")</formula>
    </cfRule>
  </conditionalFormatting>
  <conditionalFormatting sqref="Q1350:W1350">
    <cfRule type="expression" dxfId="1580" priority="1625">
      <formula>AND(Q1350&lt;&gt;P1350,Q1350&lt;&gt;"")</formula>
    </cfRule>
  </conditionalFormatting>
  <conditionalFormatting sqref="Q1350:W1350">
    <cfRule type="expression" dxfId="1579" priority="1624">
      <formula>AND(Q1350&lt;&gt;P1350,Q1350&lt;&gt;"")</formula>
    </cfRule>
  </conditionalFormatting>
  <conditionalFormatting sqref="Q1350:W1350">
    <cfRule type="expression" dxfId="1578" priority="1623">
      <formula>AND(Q1350&lt;&gt;P1350,Q1350&lt;&gt;"")</formula>
    </cfRule>
  </conditionalFormatting>
  <conditionalFormatting sqref="Q1350:W1350">
    <cfRule type="expression" dxfId="1577" priority="1622">
      <formula>AND(Q1350&lt;&gt;P1350,Q1350&lt;&gt;"")</formula>
    </cfRule>
  </conditionalFormatting>
  <conditionalFormatting sqref="Q1350:W1350">
    <cfRule type="expression" dxfId="1576" priority="1621">
      <formula>AND(Q1350&lt;&gt;P1350,Q1350&lt;&gt;"")</formula>
    </cfRule>
  </conditionalFormatting>
  <conditionalFormatting sqref="Q1350:W1350">
    <cfRule type="expression" dxfId="1575" priority="1620">
      <formula>AND(Q1350&lt;&gt;P1350,Q1350&lt;&gt;"")</formula>
    </cfRule>
  </conditionalFormatting>
  <conditionalFormatting sqref="Q1350:W1350">
    <cfRule type="expression" dxfId="1574" priority="1619">
      <formula>AND(Q1350&lt;&gt;P1350,Q1350&lt;&gt;"")</formula>
    </cfRule>
  </conditionalFormatting>
  <conditionalFormatting sqref="Q1350:W1350">
    <cfRule type="expression" dxfId="1573" priority="1618">
      <formula>AND(Q1350&lt;&gt;P1350,Q1350&lt;&gt;"")</formula>
    </cfRule>
  </conditionalFormatting>
  <conditionalFormatting sqref="Q1350:W1350">
    <cfRule type="expression" dxfId="1572" priority="1617">
      <formula>AND(Q1350&lt;&gt;P1350,Q1350&lt;&gt;"")</formula>
    </cfRule>
  </conditionalFormatting>
  <conditionalFormatting sqref="AK1350:BD1350">
    <cfRule type="expression" dxfId="1571" priority="1616">
      <formula>AND(AK1350&lt;&gt;AJ1350,AK1350&lt;&gt;"")</formula>
    </cfRule>
  </conditionalFormatting>
  <conditionalFormatting sqref="AK1350:BD1350">
    <cfRule type="expression" dxfId="1570" priority="1615">
      <formula>AND(AK1350&lt;&gt;AJ1350,AK1350&lt;&gt;"")</formula>
    </cfRule>
  </conditionalFormatting>
  <conditionalFormatting sqref="AK1350:BD1350">
    <cfRule type="expression" dxfId="1569" priority="1614">
      <formula>AND(AK1350&lt;&gt;AJ1350,AK1350&lt;&gt;"")</formula>
    </cfRule>
  </conditionalFormatting>
  <conditionalFormatting sqref="AK1350:BD1350">
    <cfRule type="expression" dxfId="1568" priority="1613">
      <formula>AND(AK1350&lt;&gt;AJ1350,AK1350&lt;&gt;"")</formula>
    </cfRule>
  </conditionalFormatting>
  <conditionalFormatting sqref="L1369:W1369">
    <cfRule type="expression" dxfId="1567" priority="1612">
      <formula>AND(L1369&lt;&gt;K1369,L1369&lt;&gt;"")</formula>
    </cfRule>
  </conditionalFormatting>
  <conditionalFormatting sqref="L1369:W1369">
    <cfRule type="expression" dxfId="1566" priority="1611">
      <formula>AND(L1369&lt;&gt;K1369,L1369&lt;&gt;"")</formula>
    </cfRule>
  </conditionalFormatting>
  <conditionalFormatting sqref="Q1369:W1369">
    <cfRule type="expression" dxfId="1565" priority="1610">
      <formula>AND(Q1369&lt;&gt;P1369,Q1369&lt;&gt;"")</formula>
    </cfRule>
  </conditionalFormatting>
  <conditionalFormatting sqref="Q1369:W1369">
    <cfRule type="expression" dxfId="1564" priority="1609">
      <formula>AND(Q1369&lt;&gt;P1369,Q1369&lt;&gt;"")</formula>
    </cfRule>
  </conditionalFormatting>
  <conditionalFormatting sqref="Q1369:W1369">
    <cfRule type="expression" dxfId="1563" priority="1608">
      <formula>AND(Q1369&lt;&gt;P1369,Q1369&lt;&gt;"")</formula>
    </cfRule>
  </conditionalFormatting>
  <conditionalFormatting sqref="Q1369:W1369">
    <cfRule type="expression" dxfId="1562" priority="1607">
      <formula>AND(Q1369&lt;&gt;P1369,Q1369&lt;&gt;"")</formula>
    </cfRule>
  </conditionalFormatting>
  <conditionalFormatting sqref="Q1369:W1369">
    <cfRule type="expression" dxfId="1561" priority="1606">
      <formula>AND(Q1369&lt;&gt;P1369,Q1369&lt;&gt;"")</formula>
    </cfRule>
  </conditionalFormatting>
  <conditionalFormatting sqref="Q1369:W1369">
    <cfRule type="expression" dxfId="1560" priority="1605">
      <formula>AND(Q1369&lt;&gt;P1369,Q1369&lt;&gt;"")</formula>
    </cfRule>
  </conditionalFormatting>
  <conditionalFormatting sqref="Q1369:W1369">
    <cfRule type="expression" dxfId="1559" priority="1604">
      <formula>AND(Q1369&lt;&gt;P1369,Q1369&lt;&gt;"")</formula>
    </cfRule>
  </conditionalFormatting>
  <conditionalFormatting sqref="Q1369:W1369">
    <cfRule type="expression" dxfId="1558" priority="1603">
      <formula>AND(Q1369&lt;&gt;P1369,Q1369&lt;&gt;"")</formula>
    </cfRule>
  </conditionalFormatting>
  <conditionalFormatting sqref="Q1369:W1369">
    <cfRule type="expression" dxfId="1557" priority="1602">
      <formula>AND(Q1369&lt;&gt;P1369,Q1369&lt;&gt;"")</formula>
    </cfRule>
  </conditionalFormatting>
  <conditionalFormatting sqref="Q1369:W1369">
    <cfRule type="expression" dxfId="1556" priority="1601">
      <formula>AND(Q1369&lt;&gt;P1369,Q1369&lt;&gt;"")</formula>
    </cfRule>
  </conditionalFormatting>
  <conditionalFormatting sqref="Q1369:W1369">
    <cfRule type="expression" dxfId="1555" priority="1600">
      <formula>AND(Q1369&lt;&gt;P1369,Q1369&lt;&gt;"")</formula>
    </cfRule>
  </conditionalFormatting>
  <conditionalFormatting sqref="Q1369:W1369">
    <cfRule type="expression" dxfId="1554" priority="1599">
      <formula>AND(Q1369&lt;&gt;P1369,Q1369&lt;&gt;"")</formula>
    </cfRule>
  </conditionalFormatting>
  <conditionalFormatting sqref="Q1369:W1369">
    <cfRule type="expression" dxfId="1553" priority="1598">
      <formula>AND(Q1369&lt;&gt;P1369,Q1369&lt;&gt;"")</formula>
    </cfRule>
  </conditionalFormatting>
  <conditionalFormatting sqref="Q1369:W1369">
    <cfRule type="expression" dxfId="1552" priority="1597">
      <formula>AND(Q1369&lt;&gt;P1369,Q1369&lt;&gt;"")</formula>
    </cfRule>
  </conditionalFormatting>
  <conditionalFormatting sqref="Q1369:W1369">
    <cfRule type="expression" dxfId="1551" priority="1596">
      <formula>AND(Q1369&lt;&gt;P1369,Q1369&lt;&gt;"")</formula>
    </cfRule>
  </conditionalFormatting>
  <conditionalFormatting sqref="Q1369:W1369">
    <cfRule type="expression" dxfId="1550" priority="1595">
      <formula>AND(Q1369&lt;&gt;P1369,Q1369&lt;&gt;"")</formula>
    </cfRule>
  </conditionalFormatting>
  <conditionalFormatting sqref="Q1369:W1369">
    <cfRule type="expression" dxfId="1549" priority="1594">
      <formula>AND(Q1369&lt;&gt;P1369,Q1369&lt;&gt;"")</formula>
    </cfRule>
  </conditionalFormatting>
  <conditionalFormatting sqref="Q1369:W1369">
    <cfRule type="expression" dxfId="1548" priority="1593">
      <formula>AND(Q1369&lt;&gt;P1369,Q1369&lt;&gt;"")</formula>
    </cfRule>
  </conditionalFormatting>
  <conditionalFormatting sqref="Q1369:W1369">
    <cfRule type="expression" dxfId="1547" priority="1592">
      <formula>AND(Q1369&lt;&gt;P1369,Q1369&lt;&gt;"")</formula>
    </cfRule>
  </conditionalFormatting>
  <conditionalFormatting sqref="Q1369:W1369">
    <cfRule type="expression" dxfId="1546" priority="1591">
      <formula>AND(Q1369&lt;&gt;P1369,Q1369&lt;&gt;"")</formula>
    </cfRule>
  </conditionalFormatting>
  <conditionalFormatting sqref="Q1369:W1369">
    <cfRule type="expression" dxfId="1545" priority="1590">
      <formula>AND(Q1369&lt;&gt;P1369,Q1369&lt;&gt;"")</formula>
    </cfRule>
  </conditionalFormatting>
  <conditionalFormatting sqref="Q1369:W1369">
    <cfRule type="expression" dxfId="1544" priority="1589">
      <formula>AND(Q1369&lt;&gt;P1369,Q1369&lt;&gt;"")</formula>
    </cfRule>
  </conditionalFormatting>
  <conditionalFormatting sqref="Q1369:W1369">
    <cfRule type="expression" dxfId="1543" priority="1588">
      <formula>AND(Q1369&lt;&gt;P1369,Q1369&lt;&gt;"")</formula>
    </cfRule>
  </conditionalFormatting>
  <conditionalFormatting sqref="Q1369:W1369">
    <cfRule type="expression" dxfId="1542" priority="1587">
      <formula>AND(Q1369&lt;&gt;P1369,Q1369&lt;&gt;"")</formula>
    </cfRule>
  </conditionalFormatting>
  <conditionalFormatting sqref="Q1369:W1369">
    <cfRule type="expression" dxfId="1541" priority="1586">
      <formula>AND(Q1369&lt;&gt;P1369,Q1369&lt;&gt;"")</formula>
    </cfRule>
  </conditionalFormatting>
  <conditionalFormatting sqref="Q1369:W1369">
    <cfRule type="expression" dxfId="1540" priority="1585">
      <formula>AND(Q1369&lt;&gt;P1369,Q1369&lt;&gt;"")</formula>
    </cfRule>
  </conditionalFormatting>
  <conditionalFormatting sqref="Q1369:W1369">
    <cfRule type="expression" dxfId="1539" priority="1584">
      <formula>AND(Q1369&lt;&gt;P1369,Q1369&lt;&gt;"")</formula>
    </cfRule>
  </conditionalFormatting>
  <conditionalFormatting sqref="Q1369:W1369">
    <cfRule type="expression" dxfId="1538" priority="1583">
      <formula>AND(Q1369&lt;&gt;P1369,Q1369&lt;&gt;"")</formula>
    </cfRule>
  </conditionalFormatting>
  <conditionalFormatting sqref="Q1369:W1369">
    <cfRule type="expression" dxfId="1537" priority="1582">
      <formula>AND(Q1369&lt;&gt;P1369,Q1369&lt;&gt;"")</formula>
    </cfRule>
  </conditionalFormatting>
  <conditionalFormatting sqref="Q1369:W1369">
    <cfRule type="expression" dxfId="1536" priority="1581">
      <formula>AND(Q1369&lt;&gt;P1369,Q1369&lt;&gt;"")</formula>
    </cfRule>
  </conditionalFormatting>
  <conditionalFormatting sqref="Q1369:W1369">
    <cfRule type="expression" dxfId="1535" priority="1580">
      <formula>AND(Q1369&lt;&gt;P1369,Q1369&lt;&gt;"")</formula>
    </cfRule>
  </conditionalFormatting>
  <conditionalFormatting sqref="Q1369:W1369">
    <cfRule type="expression" dxfId="1534" priority="1579">
      <formula>AND(Q1369&lt;&gt;P1369,Q1369&lt;&gt;"")</formula>
    </cfRule>
  </conditionalFormatting>
  <conditionalFormatting sqref="Q1369:W1369">
    <cfRule type="expression" dxfId="1533" priority="1578">
      <formula>AND(Q1369&lt;&gt;P1369,Q1369&lt;&gt;"")</formula>
    </cfRule>
  </conditionalFormatting>
  <conditionalFormatting sqref="Q1369:W1369">
    <cfRule type="expression" dxfId="1532" priority="1577">
      <formula>AND(Q1369&lt;&gt;P1369,Q1369&lt;&gt;"")</formula>
    </cfRule>
  </conditionalFormatting>
  <conditionalFormatting sqref="Q1369:W1369">
    <cfRule type="expression" dxfId="1531" priority="1576">
      <formula>AND(Q1369&lt;&gt;P1369,Q1369&lt;&gt;"")</formula>
    </cfRule>
  </conditionalFormatting>
  <conditionalFormatting sqref="Q1369:W1369">
    <cfRule type="expression" dxfId="1530" priority="1575">
      <formula>AND(Q1369&lt;&gt;P1369,Q1369&lt;&gt;"")</formula>
    </cfRule>
  </conditionalFormatting>
  <conditionalFormatting sqref="Q1369:W1369">
    <cfRule type="expression" dxfId="1529" priority="1574">
      <formula>AND(Q1369&lt;&gt;P1369,Q1369&lt;&gt;"")</formula>
    </cfRule>
  </conditionalFormatting>
  <conditionalFormatting sqref="Q1369:W1369">
    <cfRule type="expression" dxfId="1528" priority="1573">
      <formula>AND(Q1369&lt;&gt;P1369,Q1369&lt;&gt;"")</formula>
    </cfRule>
  </conditionalFormatting>
  <conditionalFormatting sqref="Q1369:W1369">
    <cfRule type="expression" dxfId="1527" priority="1572">
      <formula>AND(Q1369&lt;&gt;P1369,Q1369&lt;&gt;"")</formula>
    </cfRule>
  </conditionalFormatting>
  <conditionalFormatting sqref="Q1369:W1369">
    <cfRule type="expression" dxfId="1526" priority="1571">
      <formula>AND(Q1369&lt;&gt;P1369,Q1369&lt;&gt;"")</formula>
    </cfRule>
  </conditionalFormatting>
  <conditionalFormatting sqref="Q1369:W1369">
    <cfRule type="expression" dxfId="1525" priority="1570">
      <formula>AND(Q1369&lt;&gt;P1369,Q1369&lt;&gt;"")</formula>
    </cfRule>
  </conditionalFormatting>
  <conditionalFormatting sqref="Q1369:W1369">
    <cfRule type="expression" dxfId="1524" priority="1569">
      <formula>AND(Q1369&lt;&gt;P1369,Q1369&lt;&gt;"")</formula>
    </cfRule>
  </conditionalFormatting>
  <conditionalFormatting sqref="Q1369:W1369">
    <cfRule type="expression" dxfId="1523" priority="1568">
      <formula>AND(Q1369&lt;&gt;P1369,Q1369&lt;&gt;"")</formula>
    </cfRule>
  </conditionalFormatting>
  <conditionalFormatting sqref="Q1369:W1369">
    <cfRule type="expression" dxfId="1522" priority="1567">
      <formula>AND(Q1369&lt;&gt;P1369,Q1369&lt;&gt;"")</formula>
    </cfRule>
  </conditionalFormatting>
  <conditionalFormatting sqref="Q1369:W1369">
    <cfRule type="expression" dxfId="1521" priority="1566">
      <formula>AND(Q1369&lt;&gt;P1369,Q1369&lt;&gt;"")</formula>
    </cfRule>
  </conditionalFormatting>
  <conditionalFormatting sqref="Q1369:W1369">
    <cfRule type="expression" dxfId="1520" priority="1565">
      <formula>AND(Q1369&lt;&gt;P1369,Q1369&lt;&gt;"")</formula>
    </cfRule>
  </conditionalFormatting>
  <conditionalFormatting sqref="Q1369:W1369">
    <cfRule type="expression" dxfId="1519" priority="1564">
      <formula>AND(Q1369&lt;&gt;P1369,Q1369&lt;&gt;"")</formula>
    </cfRule>
  </conditionalFormatting>
  <conditionalFormatting sqref="Q1369:W1369">
    <cfRule type="expression" dxfId="1518" priority="1563">
      <formula>AND(Q1369&lt;&gt;P1369,Q1369&lt;&gt;"")</formula>
    </cfRule>
  </conditionalFormatting>
  <conditionalFormatting sqref="Q1369:W1369">
    <cfRule type="expression" dxfId="1517" priority="1562">
      <formula>AND(Q1369&lt;&gt;P1369,Q1369&lt;&gt;"")</formula>
    </cfRule>
  </conditionalFormatting>
  <conditionalFormatting sqref="Q1369:W1369">
    <cfRule type="expression" dxfId="1516" priority="1561">
      <formula>AND(Q1369&lt;&gt;P1369,Q1369&lt;&gt;"")</formula>
    </cfRule>
  </conditionalFormatting>
  <conditionalFormatting sqref="Q1369:W1369">
    <cfRule type="expression" dxfId="1515" priority="1560">
      <formula>AND(Q1369&lt;&gt;P1369,Q1369&lt;&gt;"")</formula>
    </cfRule>
  </conditionalFormatting>
  <conditionalFormatting sqref="Q1369:W1369">
    <cfRule type="expression" dxfId="1514" priority="1559">
      <formula>AND(Q1369&lt;&gt;P1369,Q1369&lt;&gt;"")</formula>
    </cfRule>
  </conditionalFormatting>
  <conditionalFormatting sqref="Q1369:W1369">
    <cfRule type="expression" dxfId="1513" priority="1558">
      <formula>AND(Q1369&lt;&gt;P1369,Q1369&lt;&gt;"")</formula>
    </cfRule>
  </conditionalFormatting>
  <conditionalFormatting sqref="Q1369:W1369">
    <cfRule type="expression" dxfId="1512" priority="1557">
      <formula>AND(Q1369&lt;&gt;P1369,Q1369&lt;&gt;"")</formula>
    </cfRule>
  </conditionalFormatting>
  <conditionalFormatting sqref="Q1369:W1369">
    <cfRule type="expression" dxfId="1511" priority="1556">
      <formula>AND(Q1369&lt;&gt;P1369,Q1369&lt;&gt;"")</formula>
    </cfRule>
  </conditionalFormatting>
  <conditionalFormatting sqref="Q1369:W1369">
    <cfRule type="expression" dxfId="1510" priority="1555">
      <formula>AND(Q1369&lt;&gt;P1369,Q1369&lt;&gt;"")</formula>
    </cfRule>
  </conditionalFormatting>
  <conditionalFormatting sqref="Q1369:W1369">
    <cfRule type="expression" dxfId="1509" priority="1554">
      <formula>AND(Q1369&lt;&gt;P1369,Q1369&lt;&gt;"")</formula>
    </cfRule>
  </conditionalFormatting>
  <conditionalFormatting sqref="Q1369:W1369">
    <cfRule type="expression" dxfId="1508" priority="1553">
      <formula>AND(Q1369&lt;&gt;P1369,Q1369&lt;&gt;"")</formula>
    </cfRule>
  </conditionalFormatting>
  <conditionalFormatting sqref="Q1369:W1369">
    <cfRule type="expression" dxfId="1507" priority="1552">
      <formula>AND(Q1369&lt;&gt;P1369,Q1369&lt;&gt;"")</formula>
    </cfRule>
  </conditionalFormatting>
  <conditionalFormatting sqref="L1369:W1369">
    <cfRule type="expression" dxfId="1506" priority="1551">
      <formula>AND(L1369&lt;&gt;K1369,L1369&lt;&gt;"")</formula>
    </cfRule>
  </conditionalFormatting>
  <conditionalFormatting sqref="L1369:W1369">
    <cfRule type="expression" dxfId="1505" priority="1550">
      <formula>AND(L1369&lt;&gt;K1369,L1369&lt;&gt;"")</formula>
    </cfRule>
  </conditionalFormatting>
  <conditionalFormatting sqref="Q1369:W1369">
    <cfRule type="expression" dxfId="1504" priority="1549">
      <formula>AND(Q1369&lt;&gt;P1369,Q1369&lt;&gt;"")</formula>
    </cfRule>
  </conditionalFormatting>
  <conditionalFormatting sqref="Q1369:W1369">
    <cfRule type="expression" dxfId="1503" priority="1548">
      <formula>AND(Q1369&lt;&gt;P1369,Q1369&lt;&gt;"")</formula>
    </cfRule>
  </conditionalFormatting>
  <conditionalFormatting sqref="Q1369:W1369">
    <cfRule type="expression" dxfId="1502" priority="1547">
      <formula>AND(Q1369&lt;&gt;P1369,Q1369&lt;&gt;"")</formula>
    </cfRule>
  </conditionalFormatting>
  <conditionalFormatting sqref="Q1369:W1369">
    <cfRule type="expression" dxfId="1501" priority="1546">
      <formula>AND(Q1369&lt;&gt;P1369,Q1369&lt;&gt;"")</formula>
    </cfRule>
  </conditionalFormatting>
  <conditionalFormatting sqref="Q1369:W1369">
    <cfRule type="expression" dxfId="1500" priority="1545">
      <formula>AND(Q1369&lt;&gt;P1369,Q1369&lt;&gt;"")</formula>
    </cfRule>
  </conditionalFormatting>
  <conditionalFormatting sqref="Q1369:W1369">
    <cfRule type="expression" dxfId="1499" priority="1544">
      <formula>AND(Q1369&lt;&gt;P1369,Q1369&lt;&gt;"")</formula>
    </cfRule>
  </conditionalFormatting>
  <conditionalFormatting sqref="Q1369:W1369">
    <cfRule type="expression" dxfId="1498" priority="1543">
      <formula>AND(Q1369&lt;&gt;P1369,Q1369&lt;&gt;"")</formula>
    </cfRule>
  </conditionalFormatting>
  <conditionalFormatting sqref="Q1369:W1369">
    <cfRule type="expression" dxfId="1497" priority="1542">
      <formula>AND(Q1369&lt;&gt;P1369,Q1369&lt;&gt;"")</formula>
    </cfRule>
  </conditionalFormatting>
  <conditionalFormatting sqref="Q1369:W1369">
    <cfRule type="expression" dxfId="1496" priority="1541">
      <formula>AND(Q1369&lt;&gt;P1369,Q1369&lt;&gt;"")</formula>
    </cfRule>
  </conditionalFormatting>
  <conditionalFormatting sqref="Q1369:W1369">
    <cfRule type="expression" dxfId="1495" priority="1540">
      <formula>AND(Q1369&lt;&gt;P1369,Q1369&lt;&gt;"")</formula>
    </cfRule>
  </conditionalFormatting>
  <conditionalFormatting sqref="Q1369:W1369">
    <cfRule type="expression" dxfId="1494" priority="1539">
      <formula>AND(Q1369&lt;&gt;P1369,Q1369&lt;&gt;"")</formula>
    </cfRule>
  </conditionalFormatting>
  <conditionalFormatting sqref="Q1369:W1369">
    <cfRule type="expression" dxfId="1493" priority="1538">
      <formula>AND(Q1369&lt;&gt;P1369,Q1369&lt;&gt;"")</formula>
    </cfRule>
  </conditionalFormatting>
  <conditionalFormatting sqref="Q1369:W1369">
    <cfRule type="expression" dxfId="1492" priority="1537">
      <formula>AND(Q1369&lt;&gt;P1369,Q1369&lt;&gt;"")</formula>
    </cfRule>
  </conditionalFormatting>
  <conditionalFormatting sqref="Q1369:W1369">
    <cfRule type="expression" dxfId="1491" priority="1536">
      <formula>AND(Q1369&lt;&gt;P1369,Q1369&lt;&gt;"")</formula>
    </cfRule>
  </conditionalFormatting>
  <conditionalFormatting sqref="Q1369:W1369">
    <cfRule type="expression" dxfId="1490" priority="1535">
      <formula>AND(Q1369&lt;&gt;P1369,Q1369&lt;&gt;"")</formula>
    </cfRule>
  </conditionalFormatting>
  <conditionalFormatting sqref="Q1369:W1369">
    <cfRule type="expression" dxfId="1489" priority="1534">
      <formula>AND(Q1369&lt;&gt;P1369,Q1369&lt;&gt;"")</formula>
    </cfRule>
  </conditionalFormatting>
  <conditionalFormatting sqref="Q1369:W1369">
    <cfRule type="expression" dxfId="1488" priority="1533">
      <formula>AND(Q1369&lt;&gt;P1369,Q1369&lt;&gt;"")</formula>
    </cfRule>
  </conditionalFormatting>
  <conditionalFormatting sqref="Q1369:W1369">
    <cfRule type="expression" dxfId="1487" priority="1532">
      <formula>AND(Q1369&lt;&gt;P1369,Q1369&lt;&gt;"")</formula>
    </cfRule>
  </conditionalFormatting>
  <conditionalFormatting sqref="Q1369:W1369">
    <cfRule type="expression" dxfId="1486" priority="1531">
      <formula>AND(Q1369&lt;&gt;P1369,Q1369&lt;&gt;"")</formula>
    </cfRule>
  </conditionalFormatting>
  <conditionalFormatting sqref="Q1369:W1369">
    <cfRule type="expression" dxfId="1485" priority="1530">
      <formula>AND(Q1369&lt;&gt;P1369,Q1369&lt;&gt;"")</formula>
    </cfRule>
  </conditionalFormatting>
  <conditionalFormatting sqref="Q1369:W1369">
    <cfRule type="expression" dxfId="1484" priority="1529">
      <formula>AND(Q1369&lt;&gt;P1369,Q1369&lt;&gt;"")</formula>
    </cfRule>
  </conditionalFormatting>
  <conditionalFormatting sqref="Q1369:W1369">
    <cfRule type="expression" dxfId="1483" priority="1528">
      <formula>AND(Q1369&lt;&gt;P1369,Q1369&lt;&gt;"")</formula>
    </cfRule>
  </conditionalFormatting>
  <conditionalFormatting sqref="Q1369:W1369">
    <cfRule type="expression" dxfId="1482" priority="1527">
      <formula>AND(Q1369&lt;&gt;P1369,Q1369&lt;&gt;"")</formula>
    </cfRule>
  </conditionalFormatting>
  <conditionalFormatting sqref="Q1369:W1369">
    <cfRule type="expression" dxfId="1481" priority="1526">
      <formula>AND(Q1369&lt;&gt;P1369,Q1369&lt;&gt;"")</formula>
    </cfRule>
  </conditionalFormatting>
  <conditionalFormatting sqref="Q1369:W1369">
    <cfRule type="expression" dxfId="1480" priority="1525">
      <formula>AND(Q1369&lt;&gt;P1369,Q1369&lt;&gt;"")</formula>
    </cfRule>
  </conditionalFormatting>
  <conditionalFormatting sqref="Q1369:W1369">
    <cfRule type="expression" dxfId="1479" priority="1524">
      <formula>AND(Q1369&lt;&gt;P1369,Q1369&lt;&gt;"")</formula>
    </cfRule>
  </conditionalFormatting>
  <conditionalFormatting sqref="Q1369:W1369">
    <cfRule type="expression" dxfId="1478" priority="1523">
      <formula>AND(Q1369&lt;&gt;P1369,Q1369&lt;&gt;"")</formula>
    </cfRule>
  </conditionalFormatting>
  <conditionalFormatting sqref="Q1369:W1369">
    <cfRule type="expression" dxfId="1477" priority="1522">
      <formula>AND(Q1369&lt;&gt;P1369,Q1369&lt;&gt;"")</formula>
    </cfRule>
  </conditionalFormatting>
  <conditionalFormatting sqref="Q1369:W1369">
    <cfRule type="expression" dxfId="1476" priority="1521">
      <formula>AND(Q1369&lt;&gt;P1369,Q1369&lt;&gt;"")</formula>
    </cfRule>
  </conditionalFormatting>
  <conditionalFormatting sqref="Q1369:W1369">
    <cfRule type="expression" dxfId="1475" priority="1520">
      <formula>AND(Q1369&lt;&gt;P1369,Q1369&lt;&gt;"")</formula>
    </cfRule>
  </conditionalFormatting>
  <conditionalFormatting sqref="AK1369:BD1369">
    <cfRule type="expression" dxfId="1474" priority="1519">
      <formula>AND(AK1369&lt;&gt;AJ1369,AK1369&lt;&gt;"")</formula>
    </cfRule>
  </conditionalFormatting>
  <conditionalFormatting sqref="AK1369:BD1369">
    <cfRule type="expression" dxfId="1473" priority="1518">
      <formula>AND(AK1369&lt;&gt;AJ1369,AK1369&lt;&gt;"")</formula>
    </cfRule>
  </conditionalFormatting>
  <conditionalFormatting sqref="AK1369:BD1369">
    <cfRule type="expression" dxfId="1472" priority="1517">
      <formula>AND(AK1369&lt;&gt;AJ1369,AK1369&lt;&gt;"")</formula>
    </cfRule>
  </conditionalFormatting>
  <conditionalFormatting sqref="AK1369:BD1369">
    <cfRule type="expression" dxfId="1471" priority="1516">
      <formula>AND(AK1369&lt;&gt;AJ1369,AK1369&lt;&gt;"")</formula>
    </cfRule>
  </conditionalFormatting>
  <conditionalFormatting sqref="L1389:W1389">
    <cfRule type="expression" dxfId="1470" priority="1515">
      <formula>AND(L1389&lt;&gt;K1389,L1389&lt;&gt;"")</formula>
    </cfRule>
  </conditionalFormatting>
  <conditionalFormatting sqref="L1389:W1389">
    <cfRule type="expression" dxfId="1469" priority="1514">
      <formula>AND(L1389&lt;&gt;K1389,L1389&lt;&gt;"")</formula>
    </cfRule>
  </conditionalFormatting>
  <conditionalFormatting sqref="Q1389:W1389">
    <cfRule type="expression" dxfId="1468" priority="1513">
      <formula>AND(Q1389&lt;&gt;P1389,Q1389&lt;&gt;"")</formula>
    </cfRule>
  </conditionalFormatting>
  <conditionalFormatting sqref="Q1389:W1389">
    <cfRule type="expression" dxfId="1467" priority="1512">
      <formula>AND(Q1389&lt;&gt;P1389,Q1389&lt;&gt;"")</formula>
    </cfRule>
  </conditionalFormatting>
  <conditionalFormatting sqref="Q1389:W1389">
    <cfRule type="expression" dxfId="1466" priority="1511">
      <formula>AND(Q1389&lt;&gt;P1389,Q1389&lt;&gt;"")</formula>
    </cfRule>
  </conditionalFormatting>
  <conditionalFormatting sqref="Q1389:W1389">
    <cfRule type="expression" dxfId="1465" priority="1510">
      <formula>AND(Q1389&lt;&gt;P1389,Q1389&lt;&gt;"")</formula>
    </cfRule>
  </conditionalFormatting>
  <conditionalFormatting sqref="Q1389:W1389">
    <cfRule type="expression" dxfId="1464" priority="1509">
      <formula>AND(Q1389&lt;&gt;P1389,Q1389&lt;&gt;"")</formula>
    </cfRule>
  </conditionalFormatting>
  <conditionalFormatting sqref="Q1389:W1389">
    <cfRule type="expression" dxfId="1463" priority="1508">
      <formula>AND(Q1389&lt;&gt;P1389,Q1389&lt;&gt;"")</formula>
    </cfRule>
  </conditionalFormatting>
  <conditionalFormatting sqref="Q1389:W1389">
    <cfRule type="expression" dxfId="1462" priority="1507">
      <formula>AND(Q1389&lt;&gt;P1389,Q1389&lt;&gt;"")</formula>
    </cfRule>
  </conditionalFormatting>
  <conditionalFormatting sqref="Q1389:W1389">
    <cfRule type="expression" dxfId="1461" priority="1506">
      <formula>AND(Q1389&lt;&gt;P1389,Q1389&lt;&gt;"")</formula>
    </cfRule>
  </conditionalFormatting>
  <conditionalFormatting sqref="Q1389:W1389">
    <cfRule type="expression" dxfId="1460" priority="1505">
      <formula>AND(Q1389&lt;&gt;P1389,Q1389&lt;&gt;"")</formula>
    </cfRule>
  </conditionalFormatting>
  <conditionalFormatting sqref="Q1389:W1389">
    <cfRule type="expression" dxfId="1459" priority="1504">
      <formula>AND(Q1389&lt;&gt;P1389,Q1389&lt;&gt;"")</formula>
    </cfRule>
  </conditionalFormatting>
  <conditionalFormatting sqref="Q1389:W1389">
    <cfRule type="expression" dxfId="1458" priority="1503">
      <formula>AND(Q1389&lt;&gt;P1389,Q1389&lt;&gt;"")</formula>
    </cfRule>
  </conditionalFormatting>
  <conditionalFormatting sqref="Q1389:W1389">
    <cfRule type="expression" dxfId="1457" priority="1502">
      <formula>AND(Q1389&lt;&gt;P1389,Q1389&lt;&gt;"")</formula>
    </cfRule>
  </conditionalFormatting>
  <conditionalFormatting sqref="Q1389:W1389">
    <cfRule type="expression" dxfId="1456" priority="1501">
      <formula>AND(Q1389&lt;&gt;P1389,Q1389&lt;&gt;"")</formula>
    </cfRule>
  </conditionalFormatting>
  <conditionalFormatting sqref="Q1389:W1389">
    <cfRule type="expression" dxfId="1455" priority="1500">
      <formula>AND(Q1389&lt;&gt;P1389,Q1389&lt;&gt;"")</formula>
    </cfRule>
  </conditionalFormatting>
  <conditionalFormatting sqref="Q1389:W1389">
    <cfRule type="expression" dxfId="1454" priority="1499">
      <formula>AND(Q1389&lt;&gt;P1389,Q1389&lt;&gt;"")</formula>
    </cfRule>
  </conditionalFormatting>
  <conditionalFormatting sqref="Q1389:W1389">
    <cfRule type="expression" dxfId="1453" priority="1498">
      <formula>AND(Q1389&lt;&gt;P1389,Q1389&lt;&gt;"")</formula>
    </cfRule>
  </conditionalFormatting>
  <conditionalFormatting sqref="Q1389:W1389">
    <cfRule type="expression" dxfId="1452" priority="1497">
      <formula>AND(Q1389&lt;&gt;P1389,Q1389&lt;&gt;"")</formula>
    </cfRule>
  </conditionalFormatting>
  <conditionalFormatting sqref="Q1389:W1389">
    <cfRule type="expression" dxfId="1451" priority="1496">
      <formula>AND(Q1389&lt;&gt;P1389,Q1389&lt;&gt;"")</formula>
    </cfRule>
  </conditionalFormatting>
  <conditionalFormatting sqref="Q1389:W1389">
    <cfRule type="expression" dxfId="1450" priority="1495">
      <formula>AND(Q1389&lt;&gt;P1389,Q1389&lt;&gt;"")</formula>
    </cfRule>
  </conditionalFormatting>
  <conditionalFormatting sqref="Q1389:W1389">
    <cfRule type="expression" dxfId="1449" priority="1494">
      <formula>AND(Q1389&lt;&gt;P1389,Q1389&lt;&gt;"")</formula>
    </cfRule>
  </conditionalFormatting>
  <conditionalFormatting sqref="Q1389:W1389">
    <cfRule type="expression" dxfId="1448" priority="1493">
      <formula>AND(Q1389&lt;&gt;P1389,Q1389&lt;&gt;"")</formula>
    </cfRule>
  </conditionalFormatting>
  <conditionalFormatting sqref="Q1389:W1389">
    <cfRule type="expression" dxfId="1447" priority="1492">
      <formula>AND(Q1389&lt;&gt;P1389,Q1389&lt;&gt;"")</formula>
    </cfRule>
  </conditionalFormatting>
  <conditionalFormatting sqref="Q1389:W1389">
    <cfRule type="expression" dxfId="1446" priority="1491">
      <formula>AND(Q1389&lt;&gt;P1389,Q1389&lt;&gt;"")</formula>
    </cfRule>
  </conditionalFormatting>
  <conditionalFormatting sqref="Q1389:W1389">
    <cfRule type="expression" dxfId="1445" priority="1490">
      <formula>AND(Q1389&lt;&gt;P1389,Q1389&lt;&gt;"")</formula>
    </cfRule>
  </conditionalFormatting>
  <conditionalFormatting sqref="Q1389:W1389">
    <cfRule type="expression" dxfId="1444" priority="1489">
      <formula>AND(Q1389&lt;&gt;P1389,Q1389&lt;&gt;"")</formula>
    </cfRule>
  </conditionalFormatting>
  <conditionalFormatting sqref="Q1389:W1389">
    <cfRule type="expression" dxfId="1443" priority="1488">
      <formula>AND(Q1389&lt;&gt;P1389,Q1389&lt;&gt;"")</formula>
    </cfRule>
  </conditionalFormatting>
  <conditionalFormatting sqref="Q1389:W1389">
    <cfRule type="expression" dxfId="1442" priority="1487">
      <formula>AND(Q1389&lt;&gt;P1389,Q1389&lt;&gt;"")</formula>
    </cfRule>
  </conditionalFormatting>
  <conditionalFormatting sqref="Q1389:W1389">
    <cfRule type="expression" dxfId="1441" priority="1486">
      <formula>AND(Q1389&lt;&gt;P1389,Q1389&lt;&gt;"")</formula>
    </cfRule>
  </conditionalFormatting>
  <conditionalFormatting sqref="Q1389:W1389">
    <cfRule type="expression" dxfId="1440" priority="1485">
      <formula>AND(Q1389&lt;&gt;P1389,Q1389&lt;&gt;"")</formula>
    </cfRule>
  </conditionalFormatting>
  <conditionalFormatting sqref="Q1389:W1389">
    <cfRule type="expression" dxfId="1439" priority="1484">
      <formula>AND(Q1389&lt;&gt;P1389,Q1389&lt;&gt;"")</formula>
    </cfRule>
  </conditionalFormatting>
  <conditionalFormatting sqref="Q1389:W1389">
    <cfRule type="expression" dxfId="1438" priority="1483">
      <formula>AND(Q1389&lt;&gt;P1389,Q1389&lt;&gt;"")</formula>
    </cfRule>
  </conditionalFormatting>
  <conditionalFormatting sqref="Q1389:W1389">
    <cfRule type="expression" dxfId="1437" priority="1482">
      <formula>AND(Q1389&lt;&gt;P1389,Q1389&lt;&gt;"")</formula>
    </cfRule>
  </conditionalFormatting>
  <conditionalFormatting sqref="Q1389:W1389">
    <cfRule type="expression" dxfId="1436" priority="1481">
      <formula>AND(Q1389&lt;&gt;P1389,Q1389&lt;&gt;"")</formula>
    </cfRule>
  </conditionalFormatting>
  <conditionalFormatting sqref="Q1389:W1389">
    <cfRule type="expression" dxfId="1435" priority="1480">
      <formula>AND(Q1389&lt;&gt;P1389,Q1389&lt;&gt;"")</formula>
    </cfRule>
  </conditionalFormatting>
  <conditionalFormatting sqref="Q1389:W1389">
    <cfRule type="expression" dxfId="1434" priority="1479">
      <formula>AND(Q1389&lt;&gt;P1389,Q1389&lt;&gt;"")</formula>
    </cfRule>
  </conditionalFormatting>
  <conditionalFormatting sqref="Q1389:W1389">
    <cfRule type="expression" dxfId="1433" priority="1478">
      <formula>AND(Q1389&lt;&gt;P1389,Q1389&lt;&gt;"")</formula>
    </cfRule>
  </conditionalFormatting>
  <conditionalFormatting sqref="Q1389:W1389">
    <cfRule type="expression" dxfId="1432" priority="1477">
      <formula>AND(Q1389&lt;&gt;P1389,Q1389&lt;&gt;"")</formula>
    </cfRule>
  </conditionalFormatting>
  <conditionalFormatting sqref="Q1389:W1389">
    <cfRule type="expression" dxfId="1431" priority="1476">
      <formula>AND(Q1389&lt;&gt;P1389,Q1389&lt;&gt;"")</formula>
    </cfRule>
  </conditionalFormatting>
  <conditionalFormatting sqref="Q1389:W1389">
    <cfRule type="expression" dxfId="1430" priority="1475">
      <formula>AND(Q1389&lt;&gt;P1389,Q1389&lt;&gt;"")</formula>
    </cfRule>
  </conditionalFormatting>
  <conditionalFormatting sqref="Q1389:W1389">
    <cfRule type="expression" dxfId="1429" priority="1474">
      <formula>AND(Q1389&lt;&gt;P1389,Q1389&lt;&gt;"")</formula>
    </cfRule>
  </conditionalFormatting>
  <conditionalFormatting sqref="Q1389:W1389">
    <cfRule type="expression" dxfId="1428" priority="1473">
      <formula>AND(Q1389&lt;&gt;P1389,Q1389&lt;&gt;"")</formula>
    </cfRule>
  </conditionalFormatting>
  <conditionalFormatting sqref="Q1389:W1389">
    <cfRule type="expression" dxfId="1427" priority="1472">
      <formula>AND(Q1389&lt;&gt;P1389,Q1389&lt;&gt;"")</formula>
    </cfRule>
  </conditionalFormatting>
  <conditionalFormatting sqref="Q1389:W1389">
    <cfRule type="expression" dxfId="1426" priority="1471">
      <formula>AND(Q1389&lt;&gt;P1389,Q1389&lt;&gt;"")</formula>
    </cfRule>
  </conditionalFormatting>
  <conditionalFormatting sqref="Q1389:W1389">
    <cfRule type="expression" dxfId="1425" priority="1470">
      <formula>AND(Q1389&lt;&gt;P1389,Q1389&lt;&gt;"")</formula>
    </cfRule>
  </conditionalFormatting>
  <conditionalFormatting sqref="Q1389:W1389">
    <cfRule type="expression" dxfId="1424" priority="1469">
      <formula>AND(Q1389&lt;&gt;P1389,Q1389&lt;&gt;"")</formula>
    </cfRule>
  </conditionalFormatting>
  <conditionalFormatting sqref="Q1389:W1389">
    <cfRule type="expression" dxfId="1423" priority="1468">
      <formula>AND(Q1389&lt;&gt;P1389,Q1389&lt;&gt;"")</formula>
    </cfRule>
  </conditionalFormatting>
  <conditionalFormatting sqref="Q1389:W1389">
    <cfRule type="expression" dxfId="1422" priority="1467">
      <formula>AND(Q1389&lt;&gt;P1389,Q1389&lt;&gt;"")</formula>
    </cfRule>
  </conditionalFormatting>
  <conditionalFormatting sqref="Q1389:W1389">
    <cfRule type="expression" dxfId="1421" priority="1466">
      <formula>AND(Q1389&lt;&gt;P1389,Q1389&lt;&gt;"")</formula>
    </cfRule>
  </conditionalFormatting>
  <conditionalFormatting sqref="Q1389:W1389">
    <cfRule type="expression" dxfId="1420" priority="1465">
      <formula>AND(Q1389&lt;&gt;P1389,Q1389&lt;&gt;"")</formula>
    </cfRule>
  </conditionalFormatting>
  <conditionalFormatting sqref="Q1389:W1389">
    <cfRule type="expression" dxfId="1419" priority="1464">
      <formula>AND(Q1389&lt;&gt;P1389,Q1389&lt;&gt;"")</formula>
    </cfRule>
  </conditionalFormatting>
  <conditionalFormatting sqref="Q1389:W1389">
    <cfRule type="expression" dxfId="1418" priority="1463">
      <formula>AND(Q1389&lt;&gt;P1389,Q1389&lt;&gt;"")</formula>
    </cfRule>
  </conditionalFormatting>
  <conditionalFormatting sqref="Q1389:W1389">
    <cfRule type="expression" dxfId="1417" priority="1462">
      <formula>AND(Q1389&lt;&gt;P1389,Q1389&lt;&gt;"")</formula>
    </cfRule>
  </conditionalFormatting>
  <conditionalFormatting sqref="Q1389:W1389">
    <cfRule type="expression" dxfId="1416" priority="1461">
      <formula>AND(Q1389&lt;&gt;P1389,Q1389&lt;&gt;"")</formula>
    </cfRule>
  </conditionalFormatting>
  <conditionalFormatting sqref="Q1389:W1389">
    <cfRule type="expression" dxfId="1415" priority="1460">
      <formula>AND(Q1389&lt;&gt;P1389,Q1389&lt;&gt;"")</formula>
    </cfRule>
  </conditionalFormatting>
  <conditionalFormatting sqref="Q1389:W1389">
    <cfRule type="expression" dxfId="1414" priority="1459">
      <formula>AND(Q1389&lt;&gt;P1389,Q1389&lt;&gt;"")</formula>
    </cfRule>
  </conditionalFormatting>
  <conditionalFormatting sqref="Q1389:W1389">
    <cfRule type="expression" dxfId="1413" priority="1458">
      <formula>AND(Q1389&lt;&gt;P1389,Q1389&lt;&gt;"")</formula>
    </cfRule>
  </conditionalFormatting>
  <conditionalFormatting sqref="Q1389:W1389">
    <cfRule type="expression" dxfId="1412" priority="1457">
      <formula>AND(Q1389&lt;&gt;P1389,Q1389&lt;&gt;"")</formula>
    </cfRule>
  </conditionalFormatting>
  <conditionalFormatting sqref="Q1389:W1389">
    <cfRule type="expression" dxfId="1411" priority="1456">
      <formula>AND(Q1389&lt;&gt;P1389,Q1389&lt;&gt;"")</formula>
    </cfRule>
  </conditionalFormatting>
  <conditionalFormatting sqref="Q1389:W1389">
    <cfRule type="expression" dxfId="1410" priority="1455">
      <formula>AND(Q1389&lt;&gt;P1389,Q1389&lt;&gt;"")</formula>
    </cfRule>
  </conditionalFormatting>
  <conditionalFormatting sqref="L1389:W1389">
    <cfRule type="expression" dxfId="1409" priority="1454">
      <formula>AND(L1389&lt;&gt;K1389,L1389&lt;&gt;"")</formula>
    </cfRule>
  </conditionalFormatting>
  <conditionalFormatting sqref="L1389:W1389">
    <cfRule type="expression" dxfId="1408" priority="1453">
      <formula>AND(L1389&lt;&gt;K1389,L1389&lt;&gt;"")</formula>
    </cfRule>
  </conditionalFormatting>
  <conditionalFormatting sqref="Q1389:W1389">
    <cfRule type="expression" dxfId="1407" priority="1452">
      <formula>AND(Q1389&lt;&gt;P1389,Q1389&lt;&gt;"")</formula>
    </cfRule>
  </conditionalFormatting>
  <conditionalFormatting sqref="Q1389:W1389">
    <cfRule type="expression" dxfId="1406" priority="1451">
      <formula>AND(Q1389&lt;&gt;P1389,Q1389&lt;&gt;"")</formula>
    </cfRule>
  </conditionalFormatting>
  <conditionalFormatting sqref="Q1389:W1389">
    <cfRule type="expression" dxfId="1405" priority="1450">
      <formula>AND(Q1389&lt;&gt;P1389,Q1389&lt;&gt;"")</formula>
    </cfRule>
  </conditionalFormatting>
  <conditionalFormatting sqref="Q1389:W1389">
    <cfRule type="expression" dxfId="1404" priority="1449">
      <formula>AND(Q1389&lt;&gt;P1389,Q1389&lt;&gt;"")</formula>
    </cfRule>
  </conditionalFormatting>
  <conditionalFormatting sqref="Q1389:W1389">
    <cfRule type="expression" dxfId="1403" priority="1448">
      <formula>AND(Q1389&lt;&gt;P1389,Q1389&lt;&gt;"")</formula>
    </cfRule>
  </conditionalFormatting>
  <conditionalFormatting sqref="Q1389:W1389">
    <cfRule type="expression" dxfId="1402" priority="1447">
      <formula>AND(Q1389&lt;&gt;P1389,Q1389&lt;&gt;"")</formula>
    </cfRule>
  </conditionalFormatting>
  <conditionalFormatting sqref="Q1389:W1389">
    <cfRule type="expression" dxfId="1401" priority="1446">
      <formula>AND(Q1389&lt;&gt;P1389,Q1389&lt;&gt;"")</formula>
    </cfRule>
  </conditionalFormatting>
  <conditionalFormatting sqref="Q1389:W1389">
    <cfRule type="expression" dxfId="1400" priority="1445">
      <formula>AND(Q1389&lt;&gt;P1389,Q1389&lt;&gt;"")</formula>
    </cfRule>
  </conditionalFormatting>
  <conditionalFormatting sqref="Q1389:W1389">
    <cfRule type="expression" dxfId="1399" priority="1444">
      <formula>AND(Q1389&lt;&gt;P1389,Q1389&lt;&gt;"")</formula>
    </cfRule>
  </conditionalFormatting>
  <conditionalFormatting sqref="Q1389:W1389">
    <cfRule type="expression" dxfId="1398" priority="1443">
      <formula>AND(Q1389&lt;&gt;P1389,Q1389&lt;&gt;"")</formula>
    </cfRule>
  </conditionalFormatting>
  <conditionalFormatting sqref="Q1389:W1389">
    <cfRule type="expression" dxfId="1397" priority="1442">
      <formula>AND(Q1389&lt;&gt;P1389,Q1389&lt;&gt;"")</formula>
    </cfRule>
  </conditionalFormatting>
  <conditionalFormatting sqref="Q1389:W1389">
    <cfRule type="expression" dxfId="1396" priority="1441">
      <formula>AND(Q1389&lt;&gt;P1389,Q1389&lt;&gt;"")</formula>
    </cfRule>
  </conditionalFormatting>
  <conditionalFormatting sqref="Q1389:W1389">
    <cfRule type="expression" dxfId="1395" priority="1440">
      <formula>AND(Q1389&lt;&gt;P1389,Q1389&lt;&gt;"")</formula>
    </cfRule>
  </conditionalFormatting>
  <conditionalFormatting sqref="Q1389:W1389">
    <cfRule type="expression" dxfId="1394" priority="1439">
      <formula>AND(Q1389&lt;&gt;P1389,Q1389&lt;&gt;"")</formula>
    </cfRule>
  </conditionalFormatting>
  <conditionalFormatting sqref="Q1389:W1389">
    <cfRule type="expression" dxfId="1393" priority="1438">
      <formula>AND(Q1389&lt;&gt;P1389,Q1389&lt;&gt;"")</formula>
    </cfRule>
  </conditionalFormatting>
  <conditionalFormatting sqref="Q1389:W1389">
    <cfRule type="expression" dxfId="1392" priority="1437">
      <formula>AND(Q1389&lt;&gt;P1389,Q1389&lt;&gt;"")</formula>
    </cfRule>
  </conditionalFormatting>
  <conditionalFormatting sqref="Q1389:W1389">
    <cfRule type="expression" dxfId="1391" priority="1436">
      <formula>AND(Q1389&lt;&gt;P1389,Q1389&lt;&gt;"")</formula>
    </cfRule>
  </conditionalFormatting>
  <conditionalFormatting sqref="Q1389:W1389">
    <cfRule type="expression" dxfId="1390" priority="1435">
      <formula>AND(Q1389&lt;&gt;P1389,Q1389&lt;&gt;"")</formula>
    </cfRule>
  </conditionalFormatting>
  <conditionalFormatting sqref="Q1389:W1389">
    <cfRule type="expression" dxfId="1389" priority="1434">
      <formula>AND(Q1389&lt;&gt;P1389,Q1389&lt;&gt;"")</formula>
    </cfRule>
  </conditionalFormatting>
  <conditionalFormatting sqref="Q1389:W1389">
    <cfRule type="expression" dxfId="1388" priority="1433">
      <formula>AND(Q1389&lt;&gt;P1389,Q1389&lt;&gt;"")</formula>
    </cfRule>
  </conditionalFormatting>
  <conditionalFormatting sqref="Q1389:W1389">
    <cfRule type="expression" dxfId="1387" priority="1432">
      <formula>AND(Q1389&lt;&gt;P1389,Q1389&lt;&gt;"")</formula>
    </cfRule>
  </conditionalFormatting>
  <conditionalFormatting sqref="Q1389:W1389">
    <cfRule type="expression" dxfId="1386" priority="1431">
      <formula>AND(Q1389&lt;&gt;P1389,Q1389&lt;&gt;"")</formula>
    </cfRule>
  </conditionalFormatting>
  <conditionalFormatting sqref="Q1389:W1389">
    <cfRule type="expression" dxfId="1385" priority="1430">
      <formula>AND(Q1389&lt;&gt;P1389,Q1389&lt;&gt;"")</formula>
    </cfRule>
  </conditionalFormatting>
  <conditionalFormatting sqref="Q1389:W1389">
    <cfRule type="expression" dxfId="1384" priority="1429">
      <formula>AND(Q1389&lt;&gt;P1389,Q1389&lt;&gt;"")</formula>
    </cfRule>
  </conditionalFormatting>
  <conditionalFormatting sqref="Q1389:W1389">
    <cfRule type="expression" dxfId="1383" priority="1428">
      <formula>AND(Q1389&lt;&gt;P1389,Q1389&lt;&gt;"")</formula>
    </cfRule>
  </conditionalFormatting>
  <conditionalFormatting sqref="Q1389:W1389">
    <cfRule type="expression" dxfId="1382" priority="1427">
      <formula>AND(Q1389&lt;&gt;P1389,Q1389&lt;&gt;"")</formula>
    </cfRule>
  </conditionalFormatting>
  <conditionalFormatting sqref="Q1389:W1389">
    <cfRule type="expression" dxfId="1381" priority="1426">
      <formula>AND(Q1389&lt;&gt;P1389,Q1389&lt;&gt;"")</formula>
    </cfRule>
  </conditionalFormatting>
  <conditionalFormatting sqref="Q1389:W1389">
    <cfRule type="expression" dxfId="1380" priority="1425">
      <formula>AND(Q1389&lt;&gt;P1389,Q1389&lt;&gt;"")</formula>
    </cfRule>
  </conditionalFormatting>
  <conditionalFormatting sqref="Q1389:W1389">
    <cfRule type="expression" dxfId="1379" priority="1424">
      <formula>AND(Q1389&lt;&gt;P1389,Q1389&lt;&gt;"")</formula>
    </cfRule>
  </conditionalFormatting>
  <conditionalFormatting sqref="Q1389:W1389">
    <cfRule type="expression" dxfId="1378" priority="1423">
      <formula>AND(Q1389&lt;&gt;P1389,Q1389&lt;&gt;"")</formula>
    </cfRule>
  </conditionalFormatting>
  <conditionalFormatting sqref="AK1389:BD1389">
    <cfRule type="expression" dxfId="1377" priority="1422">
      <formula>AND(AK1389&lt;&gt;AJ1389,AK1389&lt;&gt;"")</formula>
    </cfRule>
  </conditionalFormatting>
  <conditionalFormatting sqref="AK1389:BD1389">
    <cfRule type="expression" dxfId="1376" priority="1421">
      <formula>AND(AK1389&lt;&gt;AJ1389,AK1389&lt;&gt;"")</formula>
    </cfRule>
  </conditionalFormatting>
  <conditionalFormatting sqref="AK1389:BD1389">
    <cfRule type="expression" dxfId="1375" priority="1420">
      <formula>AND(AK1389&lt;&gt;AJ1389,AK1389&lt;&gt;"")</formula>
    </cfRule>
  </conditionalFormatting>
  <conditionalFormatting sqref="AK1389:BD1389">
    <cfRule type="expression" dxfId="1374" priority="1419">
      <formula>AND(AK1389&lt;&gt;AJ1389,AK1389&lt;&gt;"")</formula>
    </cfRule>
  </conditionalFormatting>
  <conditionalFormatting sqref="L1409:W1409">
    <cfRule type="expression" dxfId="1373" priority="1418">
      <formula>AND(L1409&lt;&gt;K1409,L1409&lt;&gt;"")</formula>
    </cfRule>
  </conditionalFormatting>
  <conditionalFormatting sqref="L1409:W1409">
    <cfRule type="expression" dxfId="1372" priority="1417">
      <formula>AND(L1409&lt;&gt;K1409,L1409&lt;&gt;"")</formula>
    </cfRule>
  </conditionalFormatting>
  <conditionalFormatting sqref="Q1409:W1409">
    <cfRule type="expression" dxfId="1371" priority="1416">
      <formula>AND(Q1409&lt;&gt;P1409,Q1409&lt;&gt;"")</formula>
    </cfRule>
  </conditionalFormatting>
  <conditionalFormatting sqref="Q1409:W1409">
    <cfRule type="expression" dxfId="1370" priority="1415">
      <formula>AND(Q1409&lt;&gt;P1409,Q1409&lt;&gt;"")</formula>
    </cfRule>
  </conditionalFormatting>
  <conditionalFormatting sqref="Q1409:W1409">
    <cfRule type="expression" dxfId="1369" priority="1414">
      <formula>AND(Q1409&lt;&gt;P1409,Q1409&lt;&gt;"")</formula>
    </cfRule>
  </conditionalFormatting>
  <conditionalFormatting sqref="Q1409:W1409">
    <cfRule type="expression" dxfId="1368" priority="1413">
      <formula>AND(Q1409&lt;&gt;P1409,Q1409&lt;&gt;"")</formula>
    </cfRule>
  </conditionalFormatting>
  <conditionalFormatting sqref="Q1409:W1409">
    <cfRule type="expression" dxfId="1367" priority="1412">
      <formula>AND(Q1409&lt;&gt;P1409,Q1409&lt;&gt;"")</formula>
    </cfRule>
  </conditionalFormatting>
  <conditionalFormatting sqref="Q1409:W1409">
    <cfRule type="expression" dxfId="1366" priority="1411">
      <formula>AND(Q1409&lt;&gt;P1409,Q1409&lt;&gt;"")</formula>
    </cfRule>
  </conditionalFormatting>
  <conditionalFormatting sqref="Q1409:W1409">
    <cfRule type="expression" dxfId="1365" priority="1410">
      <formula>AND(Q1409&lt;&gt;P1409,Q1409&lt;&gt;"")</formula>
    </cfRule>
  </conditionalFormatting>
  <conditionalFormatting sqref="Q1409:W1409">
    <cfRule type="expression" dxfId="1364" priority="1409">
      <formula>AND(Q1409&lt;&gt;P1409,Q1409&lt;&gt;"")</formula>
    </cfRule>
  </conditionalFormatting>
  <conditionalFormatting sqref="Q1409:W1409">
    <cfRule type="expression" dxfId="1363" priority="1408">
      <formula>AND(Q1409&lt;&gt;P1409,Q1409&lt;&gt;"")</formula>
    </cfRule>
  </conditionalFormatting>
  <conditionalFormatting sqref="Q1409:W1409">
    <cfRule type="expression" dxfId="1362" priority="1407">
      <formula>AND(Q1409&lt;&gt;P1409,Q1409&lt;&gt;"")</formula>
    </cfRule>
  </conditionalFormatting>
  <conditionalFormatting sqref="Q1409:W1409">
    <cfRule type="expression" dxfId="1361" priority="1406">
      <formula>AND(Q1409&lt;&gt;P1409,Q1409&lt;&gt;"")</formula>
    </cfRule>
  </conditionalFormatting>
  <conditionalFormatting sqref="Q1409:W1409">
    <cfRule type="expression" dxfId="1360" priority="1405">
      <formula>AND(Q1409&lt;&gt;P1409,Q1409&lt;&gt;"")</formula>
    </cfRule>
  </conditionalFormatting>
  <conditionalFormatting sqref="Q1409:W1409">
    <cfRule type="expression" dxfId="1359" priority="1404">
      <formula>AND(Q1409&lt;&gt;P1409,Q1409&lt;&gt;"")</formula>
    </cfRule>
  </conditionalFormatting>
  <conditionalFormatting sqref="Q1409:W1409">
    <cfRule type="expression" dxfId="1358" priority="1403">
      <formula>AND(Q1409&lt;&gt;P1409,Q1409&lt;&gt;"")</formula>
    </cfRule>
  </conditionalFormatting>
  <conditionalFormatting sqref="Q1409:W1409">
    <cfRule type="expression" dxfId="1357" priority="1402">
      <formula>AND(Q1409&lt;&gt;P1409,Q1409&lt;&gt;"")</formula>
    </cfRule>
  </conditionalFormatting>
  <conditionalFormatting sqref="Q1409:W1409">
    <cfRule type="expression" dxfId="1356" priority="1401">
      <formula>AND(Q1409&lt;&gt;P1409,Q1409&lt;&gt;"")</formula>
    </cfRule>
  </conditionalFormatting>
  <conditionalFormatting sqref="Q1409:W1409">
    <cfRule type="expression" dxfId="1355" priority="1400">
      <formula>AND(Q1409&lt;&gt;P1409,Q1409&lt;&gt;"")</formula>
    </cfRule>
  </conditionalFormatting>
  <conditionalFormatting sqref="Q1409:W1409">
    <cfRule type="expression" dxfId="1354" priority="1399">
      <formula>AND(Q1409&lt;&gt;P1409,Q1409&lt;&gt;"")</formula>
    </cfRule>
  </conditionalFormatting>
  <conditionalFormatting sqref="Q1409:W1409">
    <cfRule type="expression" dxfId="1353" priority="1398">
      <formula>AND(Q1409&lt;&gt;P1409,Q1409&lt;&gt;"")</formula>
    </cfRule>
  </conditionalFormatting>
  <conditionalFormatting sqref="Q1409:W1409">
    <cfRule type="expression" dxfId="1352" priority="1397">
      <formula>AND(Q1409&lt;&gt;P1409,Q1409&lt;&gt;"")</formula>
    </cfRule>
  </conditionalFormatting>
  <conditionalFormatting sqref="Q1409:W1409">
    <cfRule type="expression" dxfId="1351" priority="1396">
      <formula>AND(Q1409&lt;&gt;P1409,Q1409&lt;&gt;"")</formula>
    </cfRule>
  </conditionalFormatting>
  <conditionalFormatting sqref="Q1409:W1409">
    <cfRule type="expression" dxfId="1350" priority="1395">
      <formula>AND(Q1409&lt;&gt;P1409,Q1409&lt;&gt;"")</formula>
    </cfRule>
  </conditionalFormatting>
  <conditionalFormatting sqref="Q1409:W1409">
    <cfRule type="expression" dxfId="1349" priority="1394">
      <formula>AND(Q1409&lt;&gt;P1409,Q1409&lt;&gt;"")</formula>
    </cfRule>
  </conditionalFormatting>
  <conditionalFormatting sqref="Q1409:W1409">
    <cfRule type="expression" dxfId="1348" priority="1393">
      <formula>AND(Q1409&lt;&gt;P1409,Q1409&lt;&gt;"")</formula>
    </cfRule>
  </conditionalFormatting>
  <conditionalFormatting sqref="Q1409:W1409">
    <cfRule type="expression" dxfId="1347" priority="1392">
      <formula>AND(Q1409&lt;&gt;P1409,Q1409&lt;&gt;"")</formula>
    </cfRule>
  </conditionalFormatting>
  <conditionalFormatting sqref="Q1409:W1409">
    <cfRule type="expression" dxfId="1346" priority="1391">
      <formula>AND(Q1409&lt;&gt;P1409,Q1409&lt;&gt;"")</formula>
    </cfRule>
  </conditionalFormatting>
  <conditionalFormatting sqref="Q1409:W1409">
    <cfRule type="expression" dxfId="1345" priority="1390">
      <formula>AND(Q1409&lt;&gt;P1409,Q1409&lt;&gt;"")</formula>
    </cfRule>
  </conditionalFormatting>
  <conditionalFormatting sqref="Q1409:W1409">
    <cfRule type="expression" dxfId="1344" priority="1389">
      <formula>AND(Q1409&lt;&gt;P1409,Q1409&lt;&gt;"")</formula>
    </cfRule>
  </conditionalFormatting>
  <conditionalFormatting sqref="Q1409:W1409">
    <cfRule type="expression" dxfId="1343" priority="1388">
      <formula>AND(Q1409&lt;&gt;P1409,Q1409&lt;&gt;"")</formula>
    </cfRule>
  </conditionalFormatting>
  <conditionalFormatting sqref="Q1409:W1409">
    <cfRule type="expression" dxfId="1342" priority="1387">
      <formula>AND(Q1409&lt;&gt;P1409,Q1409&lt;&gt;"")</formula>
    </cfRule>
  </conditionalFormatting>
  <conditionalFormatting sqref="Q1409:W1409">
    <cfRule type="expression" dxfId="1341" priority="1386">
      <formula>AND(Q1409&lt;&gt;P1409,Q1409&lt;&gt;"")</formula>
    </cfRule>
  </conditionalFormatting>
  <conditionalFormatting sqref="Q1409:W1409">
    <cfRule type="expression" dxfId="1340" priority="1385">
      <formula>AND(Q1409&lt;&gt;P1409,Q1409&lt;&gt;"")</formula>
    </cfRule>
  </conditionalFormatting>
  <conditionalFormatting sqref="Q1409:W1409">
    <cfRule type="expression" dxfId="1339" priority="1384">
      <formula>AND(Q1409&lt;&gt;P1409,Q1409&lt;&gt;"")</formula>
    </cfRule>
  </conditionalFormatting>
  <conditionalFormatting sqref="Q1409:W1409">
    <cfRule type="expression" dxfId="1338" priority="1383">
      <formula>AND(Q1409&lt;&gt;P1409,Q1409&lt;&gt;"")</formula>
    </cfRule>
  </conditionalFormatting>
  <conditionalFormatting sqref="Q1409:W1409">
    <cfRule type="expression" dxfId="1337" priority="1382">
      <formula>AND(Q1409&lt;&gt;P1409,Q1409&lt;&gt;"")</formula>
    </cfRule>
  </conditionalFormatting>
  <conditionalFormatting sqref="Q1409:W1409">
    <cfRule type="expression" dxfId="1336" priority="1381">
      <formula>AND(Q1409&lt;&gt;P1409,Q1409&lt;&gt;"")</formula>
    </cfRule>
  </conditionalFormatting>
  <conditionalFormatting sqref="Q1409:W1409">
    <cfRule type="expression" dxfId="1335" priority="1380">
      <formula>AND(Q1409&lt;&gt;P1409,Q1409&lt;&gt;"")</formula>
    </cfRule>
  </conditionalFormatting>
  <conditionalFormatting sqref="Q1409:W1409">
    <cfRule type="expression" dxfId="1334" priority="1379">
      <formula>AND(Q1409&lt;&gt;P1409,Q1409&lt;&gt;"")</formula>
    </cfRule>
  </conditionalFormatting>
  <conditionalFormatting sqref="Q1409:W1409">
    <cfRule type="expression" dxfId="1333" priority="1378">
      <formula>AND(Q1409&lt;&gt;P1409,Q1409&lt;&gt;"")</formula>
    </cfRule>
  </conditionalFormatting>
  <conditionalFormatting sqref="Q1409:W1409">
    <cfRule type="expression" dxfId="1332" priority="1377">
      <formula>AND(Q1409&lt;&gt;P1409,Q1409&lt;&gt;"")</formula>
    </cfRule>
  </conditionalFormatting>
  <conditionalFormatting sqref="Q1409:W1409">
    <cfRule type="expression" dxfId="1331" priority="1376">
      <formula>AND(Q1409&lt;&gt;P1409,Q1409&lt;&gt;"")</formula>
    </cfRule>
  </conditionalFormatting>
  <conditionalFormatting sqref="Q1409:W1409">
    <cfRule type="expression" dxfId="1330" priority="1375">
      <formula>AND(Q1409&lt;&gt;P1409,Q1409&lt;&gt;"")</formula>
    </cfRule>
  </conditionalFormatting>
  <conditionalFormatting sqref="Q1409:W1409">
    <cfRule type="expression" dxfId="1329" priority="1374">
      <formula>AND(Q1409&lt;&gt;P1409,Q1409&lt;&gt;"")</formula>
    </cfRule>
  </conditionalFormatting>
  <conditionalFormatting sqref="Q1409:W1409">
    <cfRule type="expression" dxfId="1328" priority="1373">
      <formula>AND(Q1409&lt;&gt;P1409,Q1409&lt;&gt;"")</formula>
    </cfRule>
  </conditionalFormatting>
  <conditionalFormatting sqref="Q1409:W1409">
    <cfRule type="expression" dxfId="1327" priority="1372">
      <formula>AND(Q1409&lt;&gt;P1409,Q1409&lt;&gt;"")</formula>
    </cfRule>
  </conditionalFormatting>
  <conditionalFormatting sqref="Q1409:W1409">
    <cfRule type="expression" dxfId="1326" priority="1371">
      <formula>AND(Q1409&lt;&gt;P1409,Q1409&lt;&gt;"")</formula>
    </cfRule>
  </conditionalFormatting>
  <conditionalFormatting sqref="Q1409:W1409">
    <cfRule type="expression" dxfId="1325" priority="1370">
      <formula>AND(Q1409&lt;&gt;P1409,Q1409&lt;&gt;"")</formula>
    </cfRule>
  </conditionalFormatting>
  <conditionalFormatting sqref="Q1409:W1409">
    <cfRule type="expression" dxfId="1324" priority="1369">
      <formula>AND(Q1409&lt;&gt;P1409,Q1409&lt;&gt;"")</formula>
    </cfRule>
  </conditionalFormatting>
  <conditionalFormatting sqref="Q1409:W1409">
    <cfRule type="expression" dxfId="1323" priority="1368">
      <formula>AND(Q1409&lt;&gt;P1409,Q1409&lt;&gt;"")</formula>
    </cfRule>
  </conditionalFormatting>
  <conditionalFormatting sqref="Q1409:W1409">
    <cfRule type="expression" dxfId="1322" priority="1367">
      <formula>AND(Q1409&lt;&gt;P1409,Q1409&lt;&gt;"")</formula>
    </cfRule>
  </conditionalFormatting>
  <conditionalFormatting sqref="Q1409:W1409">
    <cfRule type="expression" dxfId="1321" priority="1366">
      <formula>AND(Q1409&lt;&gt;P1409,Q1409&lt;&gt;"")</formula>
    </cfRule>
  </conditionalFormatting>
  <conditionalFormatting sqref="Q1409:W1409">
    <cfRule type="expression" dxfId="1320" priority="1365">
      <formula>AND(Q1409&lt;&gt;P1409,Q1409&lt;&gt;"")</formula>
    </cfRule>
  </conditionalFormatting>
  <conditionalFormatting sqref="Q1409:W1409">
    <cfRule type="expression" dxfId="1319" priority="1364">
      <formula>AND(Q1409&lt;&gt;P1409,Q1409&lt;&gt;"")</formula>
    </cfRule>
  </conditionalFormatting>
  <conditionalFormatting sqref="Q1409:W1409">
    <cfRule type="expression" dxfId="1318" priority="1363">
      <formula>AND(Q1409&lt;&gt;P1409,Q1409&lt;&gt;"")</formula>
    </cfRule>
  </conditionalFormatting>
  <conditionalFormatting sqref="Q1409:W1409">
    <cfRule type="expression" dxfId="1317" priority="1362">
      <formula>AND(Q1409&lt;&gt;P1409,Q1409&lt;&gt;"")</formula>
    </cfRule>
  </conditionalFormatting>
  <conditionalFormatting sqref="Q1409:W1409">
    <cfRule type="expression" dxfId="1316" priority="1361">
      <formula>AND(Q1409&lt;&gt;P1409,Q1409&lt;&gt;"")</formula>
    </cfRule>
  </conditionalFormatting>
  <conditionalFormatting sqref="Q1409:W1409">
    <cfRule type="expression" dxfId="1315" priority="1360">
      <formula>AND(Q1409&lt;&gt;P1409,Q1409&lt;&gt;"")</formula>
    </cfRule>
  </conditionalFormatting>
  <conditionalFormatting sqref="Q1409:W1409">
    <cfRule type="expression" dxfId="1314" priority="1359">
      <formula>AND(Q1409&lt;&gt;P1409,Q1409&lt;&gt;"")</formula>
    </cfRule>
  </conditionalFormatting>
  <conditionalFormatting sqref="Q1409:W1409">
    <cfRule type="expression" dxfId="1313" priority="1358">
      <formula>AND(Q1409&lt;&gt;P1409,Q1409&lt;&gt;"")</formula>
    </cfRule>
  </conditionalFormatting>
  <conditionalFormatting sqref="L1409:W1409">
    <cfRule type="expression" dxfId="1312" priority="1357">
      <formula>AND(L1409&lt;&gt;K1409,L1409&lt;&gt;"")</formula>
    </cfRule>
  </conditionalFormatting>
  <conditionalFormatting sqref="L1409:W1409">
    <cfRule type="expression" dxfId="1311" priority="1356">
      <formula>AND(L1409&lt;&gt;K1409,L1409&lt;&gt;"")</formula>
    </cfRule>
  </conditionalFormatting>
  <conditionalFormatting sqref="Q1409:W1409">
    <cfRule type="expression" dxfId="1310" priority="1355">
      <formula>AND(Q1409&lt;&gt;P1409,Q1409&lt;&gt;"")</formula>
    </cfRule>
  </conditionalFormatting>
  <conditionalFormatting sqref="Q1409:W1409">
    <cfRule type="expression" dxfId="1309" priority="1354">
      <formula>AND(Q1409&lt;&gt;P1409,Q1409&lt;&gt;"")</formula>
    </cfRule>
  </conditionalFormatting>
  <conditionalFormatting sqref="Q1409:W1409">
    <cfRule type="expression" dxfId="1308" priority="1353">
      <formula>AND(Q1409&lt;&gt;P1409,Q1409&lt;&gt;"")</formula>
    </cfRule>
  </conditionalFormatting>
  <conditionalFormatting sqref="Q1409:W1409">
    <cfRule type="expression" dxfId="1307" priority="1352">
      <formula>AND(Q1409&lt;&gt;P1409,Q1409&lt;&gt;"")</formula>
    </cfRule>
  </conditionalFormatting>
  <conditionalFormatting sqref="Q1409:W1409">
    <cfRule type="expression" dxfId="1306" priority="1351">
      <formula>AND(Q1409&lt;&gt;P1409,Q1409&lt;&gt;"")</formula>
    </cfRule>
  </conditionalFormatting>
  <conditionalFormatting sqref="Q1409:W1409">
    <cfRule type="expression" dxfId="1305" priority="1350">
      <formula>AND(Q1409&lt;&gt;P1409,Q1409&lt;&gt;"")</formula>
    </cfRule>
  </conditionalFormatting>
  <conditionalFormatting sqref="Q1409:W1409">
    <cfRule type="expression" dxfId="1304" priority="1349">
      <formula>AND(Q1409&lt;&gt;P1409,Q1409&lt;&gt;"")</formula>
    </cfRule>
  </conditionalFormatting>
  <conditionalFormatting sqref="Q1409:W1409">
    <cfRule type="expression" dxfId="1303" priority="1348">
      <formula>AND(Q1409&lt;&gt;P1409,Q1409&lt;&gt;"")</formula>
    </cfRule>
  </conditionalFormatting>
  <conditionalFormatting sqref="Q1409:W1409">
    <cfRule type="expression" dxfId="1302" priority="1347">
      <formula>AND(Q1409&lt;&gt;P1409,Q1409&lt;&gt;"")</formula>
    </cfRule>
  </conditionalFormatting>
  <conditionalFormatting sqref="Q1409:W1409">
    <cfRule type="expression" dxfId="1301" priority="1346">
      <formula>AND(Q1409&lt;&gt;P1409,Q1409&lt;&gt;"")</formula>
    </cfRule>
  </conditionalFormatting>
  <conditionalFormatting sqref="Q1409:W1409">
    <cfRule type="expression" dxfId="1300" priority="1345">
      <formula>AND(Q1409&lt;&gt;P1409,Q1409&lt;&gt;"")</formula>
    </cfRule>
  </conditionalFormatting>
  <conditionalFormatting sqref="Q1409:W1409">
    <cfRule type="expression" dxfId="1299" priority="1344">
      <formula>AND(Q1409&lt;&gt;P1409,Q1409&lt;&gt;"")</formula>
    </cfRule>
  </conditionalFormatting>
  <conditionalFormatting sqref="Q1409:W1409">
    <cfRule type="expression" dxfId="1298" priority="1343">
      <formula>AND(Q1409&lt;&gt;P1409,Q1409&lt;&gt;"")</formula>
    </cfRule>
  </conditionalFormatting>
  <conditionalFormatting sqref="Q1409:W1409">
    <cfRule type="expression" dxfId="1297" priority="1342">
      <formula>AND(Q1409&lt;&gt;P1409,Q1409&lt;&gt;"")</formula>
    </cfRule>
  </conditionalFormatting>
  <conditionalFormatting sqref="Q1409:W1409">
    <cfRule type="expression" dxfId="1296" priority="1341">
      <formula>AND(Q1409&lt;&gt;P1409,Q1409&lt;&gt;"")</formula>
    </cfRule>
  </conditionalFormatting>
  <conditionalFormatting sqref="Q1409:W1409">
    <cfRule type="expression" dxfId="1295" priority="1340">
      <formula>AND(Q1409&lt;&gt;P1409,Q1409&lt;&gt;"")</formula>
    </cfRule>
  </conditionalFormatting>
  <conditionalFormatting sqref="Q1409:W1409">
    <cfRule type="expression" dxfId="1294" priority="1339">
      <formula>AND(Q1409&lt;&gt;P1409,Q1409&lt;&gt;"")</formula>
    </cfRule>
  </conditionalFormatting>
  <conditionalFormatting sqref="Q1409:W1409">
    <cfRule type="expression" dxfId="1293" priority="1338">
      <formula>AND(Q1409&lt;&gt;P1409,Q1409&lt;&gt;"")</formula>
    </cfRule>
  </conditionalFormatting>
  <conditionalFormatting sqref="Q1409:W1409">
    <cfRule type="expression" dxfId="1292" priority="1337">
      <formula>AND(Q1409&lt;&gt;P1409,Q1409&lt;&gt;"")</formula>
    </cfRule>
  </conditionalFormatting>
  <conditionalFormatting sqref="Q1409:W1409">
    <cfRule type="expression" dxfId="1291" priority="1336">
      <formula>AND(Q1409&lt;&gt;P1409,Q1409&lt;&gt;"")</formula>
    </cfRule>
  </conditionalFormatting>
  <conditionalFormatting sqref="Q1409:W1409">
    <cfRule type="expression" dxfId="1290" priority="1335">
      <formula>AND(Q1409&lt;&gt;P1409,Q1409&lt;&gt;"")</formula>
    </cfRule>
  </conditionalFormatting>
  <conditionalFormatting sqref="Q1409:W1409">
    <cfRule type="expression" dxfId="1289" priority="1334">
      <formula>AND(Q1409&lt;&gt;P1409,Q1409&lt;&gt;"")</formula>
    </cfRule>
  </conditionalFormatting>
  <conditionalFormatting sqref="Q1409:W1409">
    <cfRule type="expression" dxfId="1288" priority="1333">
      <formula>AND(Q1409&lt;&gt;P1409,Q1409&lt;&gt;"")</formula>
    </cfRule>
  </conditionalFormatting>
  <conditionalFormatting sqref="Q1409:W1409">
    <cfRule type="expression" dxfId="1287" priority="1332">
      <formula>AND(Q1409&lt;&gt;P1409,Q1409&lt;&gt;"")</formula>
    </cfRule>
  </conditionalFormatting>
  <conditionalFormatting sqref="Q1409:W1409">
    <cfRule type="expression" dxfId="1286" priority="1331">
      <formula>AND(Q1409&lt;&gt;P1409,Q1409&lt;&gt;"")</formula>
    </cfRule>
  </conditionalFormatting>
  <conditionalFormatting sqref="Q1409:W1409">
    <cfRule type="expression" dxfId="1285" priority="1330">
      <formula>AND(Q1409&lt;&gt;P1409,Q1409&lt;&gt;"")</formula>
    </cfRule>
  </conditionalFormatting>
  <conditionalFormatting sqref="Q1409:W1409">
    <cfRule type="expression" dxfId="1284" priority="1329">
      <formula>AND(Q1409&lt;&gt;P1409,Q1409&lt;&gt;"")</formula>
    </cfRule>
  </conditionalFormatting>
  <conditionalFormatting sqref="Q1409:W1409">
    <cfRule type="expression" dxfId="1283" priority="1328">
      <formula>AND(Q1409&lt;&gt;P1409,Q1409&lt;&gt;"")</formula>
    </cfRule>
  </conditionalFormatting>
  <conditionalFormatting sqref="Q1409:W1409">
    <cfRule type="expression" dxfId="1282" priority="1327">
      <formula>AND(Q1409&lt;&gt;P1409,Q1409&lt;&gt;"")</formula>
    </cfRule>
  </conditionalFormatting>
  <conditionalFormatting sqref="Q1409:W1409">
    <cfRule type="expression" dxfId="1281" priority="1326">
      <formula>AND(Q1409&lt;&gt;P1409,Q1409&lt;&gt;"")</formula>
    </cfRule>
  </conditionalFormatting>
  <conditionalFormatting sqref="AK1409:BD1409">
    <cfRule type="expression" dxfId="1280" priority="1325">
      <formula>AND(AK1409&lt;&gt;AJ1409,AK1409&lt;&gt;"")</formula>
    </cfRule>
  </conditionalFormatting>
  <conditionalFormatting sqref="AK1409:BD1409">
    <cfRule type="expression" dxfId="1279" priority="1324">
      <formula>AND(AK1409&lt;&gt;AJ1409,AK1409&lt;&gt;"")</formula>
    </cfRule>
  </conditionalFormatting>
  <conditionalFormatting sqref="AK1409:BD1409">
    <cfRule type="expression" dxfId="1278" priority="1323">
      <formula>AND(AK1409&lt;&gt;AJ1409,AK1409&lt;&gt;"")</formula>
    </cfRule>
  </conditionalFormatting>
  <conditionalFormatting sqref="AK1409:BD1409">
    <cfRule type="expression" dxfId="1277" priority="1322">
      <formula>AND(AK1409&lt;&gt;AJ1409,AK1409&lt;&gt;"")</formula>
    </cfRule>
  </conditionalFormatting>
  <conditionalFormatting sqref="L1428:W1428">
    <cfRule type="expression" dxfId="1276" priority="1321">
      <formula>AND(L1428&lt;&gt;K1428,L1428&lt;&gt;"")</formula>
    </cfRule>
  </conditionalFormatting>
  <conditionalFormatting sqref="L1428:W1428">
    <cfRule type="expression" dxfId="1275" priority="1320">
      <formula>AND(L1428&lt;&gt;K1428,L1428&lt;&gt;"")</formula>
    </cfRule>
  </conditionalFormatting>
  <conditionalFormatting sqref="Q1428:W1428">
    <cfRule type="expression" dxfId="1274" priority="1319">
      <formula>AND(Q1428&lt;&gt;P1428,Q1428&lt;&gt;"")</formula>
    </cfRule>
  </conditionalFormatting>
  <conditionalFormatting sqref="Q1428:W1428">
    <cfRule type="expression" dxfId="1273" priority="1318">
      <formula>AND(Q1428&lt;&gt;P1428,Q1428&lt;&gt;"")</formula>
    </cfRule>
  </conditionalFormatting>
  <conditionalFormatting sqref="Q1428:W1428">
    <cfRule type="expression" dxfId="1272" priority="1317">
      <formula>AND(Q1428&lt;&gt;P1428,Q1428&lt;&gt;"")</formula>
    </cfRule>
  </conditionalFormatting>
  <conditionalFormatting sqref="Q1428:W1428">
    <cfRule type="expression" dxfId="1271" priority="1316">
      <formula>AND(Q1428&lt;&gt;P1428,Q1428&lt;&gt;"")</formula>
    </cfRule>
  </conditionalFormatting>
  <conditionalFormatting sqref="Q1428:W1428">
    <cfRule type="expression" dxfId="1270" priority="1315">
      <formula>AND(Q1428&lt;&gt;P1428,Q1428&lt;&gt;"")</formula>
    </cfRule>
  </conditionalFormatting>
  <conditionalFormatting sqref="Q1428:W1428">
    <cfRule type="expression" dxfId="1269" priority="1314">
      <formula>AND(Q1428&lt;&gt;P1428,Q1428&lt;&gt;"")</formula>
    </cfRule>
  </conditionalFormatting>
  <conditionalFormatting sqref="Q1428:W1428">
    <cfRule type="expression" dxfId="1268" priority="1313">
      <formula>AND(Q1428&lt;&gt;P1428,Q1428&lt;&gt;"")</formula>
    </cfRule>
  </conditionalFormatting>
  <conditionalFormatting sqref="Q1428:W1428">
    <cfRule type="expression" dxfId="1267" priority="1312">
      <formula>AND(Q1428&lt;&gt;P1428,Q1428&lt;&gt;"")</formula>
    </cfRule>
  </conditionalFormatting>
  <conditionalFormatting sqref="Q1428:W1428">
    <cfRule type="expression" dxfId="1266" priority="1311">
      <formula>AND(Q1428&lt;&gt;P1428,Q1428&lt;&gt;"")</formula>
    </cfRule>
  </conditionalFormatting>
  <conditionalFormatting sqref="Q1428:W1428">
    <cfRule type="expression" dxfId="1265" priority="1310">
      <formula>AND(Q1428&lt;&gt;P1428,Q1428&lt;&gt;"")</formula>
    </cfRule>
  </conditionalFormatting>
  <conditionalFormatting sqref="Q1428:W1428">
    <cfRule type="expression" dxfId="1264" priority="1309">
      <formula>AND(Q1428&lt;&gt;P1428,Q1428&lt;&gt;"")</formula>
    </cfRule>
  </conditionalFormatting>
  <conditionalFormatting sqref="Q1428:W1428">
    <cfRule type="expression" dxfId="1263" priority="1308">
      <formula>AND(Q1428&lt;&gt;P1428,Q1428&lt;&gt;"")</formula>
    </cfRule>
  </conditionalFormatting>
  <conditionalFormatting sqref="Q1428:W1428">
    <cfRule type="expression" dxfId="1262" priority="1307">
      <formula>AND(Q1428&lt;&gt;P1428,Q1428&lt;&gt;"")</formula>
    </cfRule>
  </conditionalFormatting>
  <conditionalFormatting sqref="Q1428:W1428">
    <cfRule type="expression" dxfId="1261" priority="1306">
      <formula>AND(Q1428&lt;&gt;P1428,Q1428&lt;&gt;"")</formula>
    </cfRule>
  </conditionalFormatting>
  <conditionalFormatting sqref="Q1428:W1428">
    <cfRule type="expression" dxfId="1260" priority="1305">
      <formula>AND(Q1428&lt;&gt;P1428,Q1428&lt;&gt;"")</formula>
    </cfRule>
  </conditionalFormatting>
  <conditionalFormatting sqref="Q1428:W1428">
    <cfRule type="expression" dxfId="1259" priority="1304">
      <formula>AND(Q1428&lt;&gt;P1428,Q1428&lt;&gt;"")</formula>
    </cfRule>
  </conditionalFormatting>
  <conditionalFormatting sqref="Q1428:W1428">
    <cfRule type="expression" dxfId="1258" priority="1303">
      <formula>AND(Q1428&lt;&gt;P1428,Q1428&lt;&gt;"")</formula>
    </cfRule>
  </conditionalFormatting>
  <conditionalFormatting sqref="Q1428:W1428">
    <cfRule type="expression" dxfId="1257" priority="1302">
      <formula>AND(Q1428&lt;&gt;P1428,Q1428&lt;&gt;"")</formula>
    </cfRule>
  </conditionalFormatting>
  <conditionalFormatting sqref="Q1428:W1428">
    <cfRule type="expression" dxfId="1256" priority="1301">
      <formula>AND(Q1428&lt;&gt;P1428,Q1428&lt;&gt;"")</formula>
    </cfRule>
  </conditionalFormatting>
  <conditionalFormatting sqref="Q1428:W1428">
    <cfRule type="expression" dxfId="1255" priority="1300">
      <formula>AND(Q1428&lt;&gt;P1428,Q1428&lt;&gt;"")</formula>
    </cfRule>
  </conditionalFormatting>
  <conditionalFormatting sqref="Q1428:W1428">
    <cfRule type="expression" dxfId="1254" priority="1299">
      <formula>AND(Q1428&lt;&gt;P1428,Q1428&lt;&gt;"")</formula>
    </cfRule>
  </conditionalFormatting>
  <conditionalFormatting sqref="Q1428:W1428">
    <cfRule type="expression" dxfId="1253" priority="1298">
      <formula>AND(Q1428&lt;&gt;P1428,Q1428&lt;&gt;"")</formula>
    </cfRule>
  </conditionalFormatting>
  <conditionalFormatting sqref="Q1428:W1428">
    <cfRule type="expression" dxfId="1252" priority="1297">
      <formula>AND(Q1428&lt;&gt;P1428,Q1428&lt;&gt;"")</formula>
    </cfRule>
  </conditionalFormatting>
  <conditionalFormatting sqref="Q1428:W1428">
    <cfRule type="expression" dxfId="1251" priority="1296">
      <formula>AND(Q1428&lt;&gt;P1428,Q1428&lt;&gt;"")</formula>
    </cfRule>
  </conditionalFormatting>
  <conditionalFormatting sqref="Q1428:W1428">
    <cfRule type="expression" dxfId="1250" priority="1295">
      <formula>AND(Q1428&lt;&gt;P1428,Q1428&lt;&gt;"")</formula>
    </cfRule>
  </conditionalFormatting>
  <conditionalFormatting sqref="Q1428:W1428">
    <cfRule type="expression" dxfId="1249" priority="1294">
      <formula>AND(Q1428&lt;&gt;P1428,Q1428&lt;&gt;"")</formula>
    </cfRule>
  </conditionalFormatting>
  <conditionalFormatting sqref="Q1428:W1428">
    <cfRule type="expression" dxfId="1248" priority="1293">
      <formula>AND(Q1428&lt;&gt;P1428,Q1428&lt;&gt;"")</formula>
    </cfRule>
  </conditionalFormatting>
  <conditionalFormatting sqref="Q1428:W1428">
    <cfRule type="expression" dxfId="1247" priority="1292">
      <formula>AND(Q1428&lt;&gt;P1428,Q1428&lt;&gt;"")</formula>
    </cfRule>
  </conditionalFormatting>
  <conditionalFormatting sqref="Q1428:W1428">
    <cfRule type="expression" dxfId="1246" priority="1291">
      <formula>AND(Q1428&lt;&gt;P1428,Q1428&lt;&gt;"")</formula>
    </cfRule>
  </conditionalFormatting>
  <conditionalFormatting sqref="Q1428:W1428">
    <cfRule type="expression" dxfId="1245" priority="1290">
      <formula>AND(Q1428&lt;&gt;P1428,Q1428&lt;&gt;"")</formula>
    </cfRule>
  </conditionalFormatting>
  <conditionalFormatting sqref="Q1428:W1428">
    <cfRule type="expression" dxfId="1244" priority="1289">
      <formula>AND(Q1428&lt;&gt;P1428,Q1428&lt;&gt;"")</formula>
    </cfRule>
  </conditionalFormatting>
  <conditionalFormatting sqref="Q1428:W1428">
    <cfRule type="expression" dxfId="1243" priority="1288">
      <formula>AND(Q1428&lt;&gt;P1428,Q1428&lt;&gt;"")</formula>
    </cfRule>
  </conditionalFormatting>
  <conditionalFormatting sqref="Q1428:W1428">
    <cfRule type="expression" dxfId="1242" priority="1287">
      <formula>AND(Q1428&lt;&gt;P1428,Q1428&lt;&gt;"")</formula>
    </cfRule>
  </conditionalFormatting>
  <conditionalFormatting sqref="Q1428:W1428">
    <cfRule type="expression" dxfId="1241" priority="1286">
      <formula>AND(Q1428&lt;&gt;P1428,Q1428&lt;&gt;"")</formula>
    </cfRule>
  </conditionalFormatting>
  <conditionalFormatting sqref="Q1428:W1428">
    <cfRule type="expression" dxfId="1240" priority="1285">
      <formula>AND(Q1428&lt;&gt;P1428,Q1428&lt;&gt;"")</formula>
    </cfRule>
  </conditionalFormatting>
  <conditionalFormatting sqref="Q1428:W1428">
    <cfRule type="expression" dxfId="1239" priority="1284">
      <formula>AND(Q1428&lt;&gt;P1428,Q1428&lt;&gt;"")</formula>
    </cfRule>
  </conditionalFormatting>
  <conditionalFormatting sqref="Q1428:W1428">
    <cfRule type="expression" dxfId="1238" priority="1283">
      <formula>AND(Q1428&lt;&gt;P1428,Q1428&lt;&gt;"")</formula>
    </cfRule>
  </conditionalFormatting>
  <conditionalFormatting sqref="Q1428:W1428">
    <cfRule type="expression" dxfId="1237" priority="1282">
      <formula>AND(Q1428&lt;&gt;P1428,Q1428&lt;&gt;"")</formula>
    </cfRule>
  </conditionalFormatting>
  <conditionalFormatting sqref="Q1428:W1428">
    <cfRule type="expression" dxfId="1236" priority="1281">
      <formula>AND(Q1428&lt;&gt;P1428,Q1428&lt;&gt;"")</formula>
    </cfRule>
  </conditionalFormatting>
  <conditionalFormatting sqref="Q1428:W1428">
    <cfRule type="expression" dxfId="1235" priority="1280">
      <formula>AND(Q1428&lt;&gt;P1428,Q1428&lt;&gt;"")</formula>
    </cfRule>
  </conditionalFormatting>
  <conditionalFormatting sqref="Q1428:W1428">
    <cfRule type="expression" dxfId="1234" priority="1279">
      <formula>AND(Q1428&lt;&gt;P1428,Q1428&lt;&gt;"")</formula>
    </cfRule>
  </conditionalFormatting>
  <conditionalFormatting sqref="Q1428:W1428">
    <cfRule type="expression" dxfId="1233" priority="1278">
      <formula>AND(Q1428&lt;&gt;P1428,Q1428&lt;&gt;"")</formula>
    </cfRule>
  </conditionalFormatting>
  <conditionalFormatting sqref="Q1428:W1428">
    <cfRule type="expression" dxfId="1232" priority="1277">
      <formula>AND(Q1428&lt;&gt;P1428,Q1428&lt;&gt;"")</formula>
    </cfRule>
  </conditionalFormatting>
  <conditionalFormatting sqref="Q1428:W1428">
    <cfRule type="expression" dxfId="1231" priority="1276">
      <formula>AND(Q1428&lt;&gt;P1428,Q1428&lt;&gt;"")</formula>
    </cfRule>
  </conditionalFormatting>
  <conditionalFormatting sqref="Q1428:W1428">
    <cfRule type="expression" dxfId="1230" priority="1275">
      <formula>AND(Q1428&lt;&gt;P1428,Q1428&lt;&gt;"")</formula>
    </cfRule>
  </conditionalFormatting>
  <conditionalFormatting sqref="Q1428:W1428">
    <cfRule type="expression" dxfId="1229" priority="1274">
      <formula>AND(Q1428&lt;&gt;P1428,Q1428&lt;&gt;"")</formula>
    </cfRule>
  </conditionalFormatting>
  <conditionalFormatting sqref="Q1428:W1428">
    <cfRule type="expression" dxfId="1228" priority="1273">
      <formula>AND(Q1428&lt;&gt;P1428,Q1428&lt;&gt;"")</formula>
    </cfRule>
  </conditionalFormatting>
  <conditionalFormatting sqref="Q1428:W1428">
    <cfRule type="expression" dxfId="1227" priority="1272">
      <formula>AND(Q1428&lt;&gt;P1428,Q1428&lt;&gt;"")</formula>
    </cfRule>
  </conditionalFormatting>
  <conditionalFormatting sqref="Q1428:W1428">
    <cfRule type="expression" dxfId="1226" priority="1271">
      <formula>AND(Q1428&lt;&gt;P1428,Q1428&lt;&gt;"")</formula>
    </cfRule>
  </conditionalFormatting>
  <conditionalFormatting sqref="Q1428:W1428">
    <cfRule type="expression" dxfId="1225" priority="1270">
      <formula>AND(Q1428&lt;&gt;P1428,Q1428&lt;&gt;"")</formula>
    </cfRule>
  </conditionalFormatting>
  <conditionalFormatting sqref="Q1428:W1428">
    <cfRule type="expression" dxfId="1224" priority="1269">
      <formula>AND(Q1428&lt;&gt;P1428,Q1428&lt;&gt;"")</formula>
    </cfRule>
  </conditionalFormatting>
  <conditionalFormatting sqref="Q1428:W1428">
    <cfRule type="expression" dxfId="1223" priority="1268">
      <formula>AND(Q1428&lt;&gt;P1428,Q1428&lt;&gt;"")</formula>
    </cfRule>
  </conditionalFormatting>
  <conditionalFormatting sqref="Q1428:W1428">
    <cfRule type="expression" dxfId="1222" priority="1267">
      <formula>AND(Q1428&lt;&gt;P1428,Q1428&lt;&gt;"")</formula>
    </cfRule>
  </conditionalFormatting>
  <conditionalFormatting sqref="Q1428:W1428">
    <cfRule type="expression" dxfId="1221" priority="1266">
      <formula>AND(Q1428&lt;&gt;P1428,Q1428&lt;&gt;"")</formula>
    </cfRule>
  </conditionalFormatting>
  <conditionalFormatting sqref="Q1428:W1428">
    <cfRule type="expression" dxfId="1220" priority="1265">
      <formula>AND(Q1428&lt;&gt;P1428,Q1428&lt;&gt;"")</formula>
    </cfRule>
  </conditionalFormatting>
  <conditionalFormatting sqref="Q1428:W1428">
    <cfRule type="expression" dxfId="1219" priority="1264">
      <formula>AND(Q1428&lt;&gt;P1428,Q1428&lt;&gt;"")</formula>
    </cfRule>
  </conditionalFormatting>
  <conditionalFormatting sqref="Q1428:W1428">
    <cfRule type="expression" dxfId="1218" priority="1263">
      <formula>AND(Q1428&lt;&gt;P1428,Q1428&lt;&gt;"")</formula>
    </cfRule>
  </conditionalFormatting>
  <conditionalFormatting sqref="Q1428:W1428">
    <cfRule type="expression" dxfId="1217" priority="1262">
      <formula>AND(Q1428&lt;&gt;P1428,Q1428&lt;&gt;"")</formula>
    </cfRule>
  </conditionalFormatting>
  <conditionalFormatting sqref="Q1428:W1428">
    <cfRule type="expression" dxfId="1216" priority="1261">
      <formula>AND(Q1428&lt;&gt;P1428,Q1428&lt;&gt;"")</formula>
    </cfRule>
  </conditionalFormatting>
  <conditionalFormatting sqref="L1428:W1428">
    <cfRule type="expression" dxfId="1215" priority="1260">
      <formula>AND(L1428&lt;&gt;K1428,L1428&lt;&gt;"")</formula>
    </cfRule>
  </conditionalFormatting>
  <conditionalFormatting sqref="L1428:W1428">
    <cfRule type="expression" dxfId="1214" priority="1259">
      <formula>AND(L1428&lt;&gt;K1428,L1428&lt;&gt;"")</formula>
    </cfRule>
  </conditionalFormatting>
  <conditionalFormatting sqref="Q1428:W1428">
    <cfRule type="expression" dxfId="1213" priority="1258">
      <formula>AND(Q1428&lt;&gt;P1428,Q1428&lt;&gt;"")</formula>
    </cfRule>
  </conditionalFormatting>
  <conditionalFormatting sqref="Q1428:W1428">
    <cfRule type="expression" dxfId="1212" priority="1257">
      <formula>AND(Q1428&lt;&gt;P1428,Q1428&lt;&gt;"")</formula>
    </cfRule>
  </conditionalFormatting>
  <conditionalFormatting sqref="Q1428:W1428">
    <cfRule type="expression" dxfId="1211" priority="1256">
      <formula>AND(Q1428&lt;&gt;P1428,Q1428&lt;&gt;"")</formula>
    </cfRule>
  </conditionalFormatting>
  <conditionalFormatting sqref="Q1428:W1428">
    <cfRule type="expression" dxfId="1210" priority="1255">
      <formula>AND(Q1428&lt;&gt;P1428,Q1428&lt;&gt;"")</formula>
    </cfRule>
  </conditionalFormatting>
  <conditionalFormatting sqref="Q1428:W1428">
    <cfRule type="expression" dxfId="1209" priority="1254">
      <formula>AND(Q1428&lt;&gt;P1428,Q1428&lt;&gt;"")</formula>
    </cfRule>
  </conditionalFormatting>
  <conditionalFormatting sqref="Q1428:W1428">
    <cfRule type="expression" dxfId="1208" priority="1253">
      <formula>AND(Q1428&lt;&gt;P1428,Q1428&lt;&gt;"")</formula>
    </cfRule>
  </conditionalFormatting>
  <conditionalFormatting sqref="Q1428:W1428">
    <cfRule type="expression" dxfId="1207" priority="1252">
      <formula>AND(Q1428&lt;&gt;P1428,Q1428&lt;&gt;"")</formula>
    </cfRule>
  </conditionalFormatting>
  <conditionalFormatting sqref="Q1428:W1428">
    <cfRule type="expression" dxfId="1206" priority="1251">
      <formula>AND(Q1428&lt;&gt;P1428,Q1428&lt;&gt;"")</formula>
    </cfRule>
  </conditionalFormatting>
  <conditionalFormatting sqref="Q1428:W1428">
    <cfRule type="expression" dxfId="1205" priority="1250">
      <formula>AND(Q1428&lt;&gt;P1428,Q1428&lt;&gt;"")</formula>
    </cfRule>
  </conditionalFormatting>
  <conditionalFormatting sqref="Q1428:W1428">
    <cfRule type="expression" dxfId="1204" priority="1249">
      <formula>AND(Q1428&lt;&gt;P1428,Q1428&lt;&gt;"")</formula>
    </cfRule>
  </conditionalFormatting>
  <conditionalFormatting sqref="Q1428:W1428">
    <cfRule type="expression" dxfId="1203" priority="1248">
      <formula>AND(Q1428&lt;&gt;P1428,Q1428&lt;&gt;"")</formula>
    </cfRule>
  </conditionalFormatting>
  <conditionalFormatting sqref="Q1428:W1428">
    <cfRule type="expression" dxfId="1202" priority="1247">
      <formula>AND(Q1428&lt;&gt;P1428,Q1428&lt;&gt;"")</formula>
    </cfRule>
  </conditionalFormatting>
  <conditionalFormatting sqref="Q1428:W1428">
    <cfRule type="expression" dxfId="1201" priority="1246">
      <formula>AND(Q1428&lt;&gt;P1428,Q1428&lt;&gt;"")</formula>
    </cfRule>
  </conditionalFormatting>
  <conditionalFormatting sqref="Q1428:W1428">
    <cfRule type="expression" dxfId="1200" priority="1245">
      <formula>AND(Q1428&lt;&gt;P1428,Q1428&lt;&gt;"")</formula>
    </cfRule>
  </conditionalFormatting>
  <conditionalFormatting sqref="Q1428:W1428">
    <cfRule type="expression" dxfId="1199" priority="1244">
      <formula>AND(Q1428&lt;&gt;P1428,Q1428&lt;&gt;"")</formula>
    </cfRule>
  </conditionalFormatting>
  <conditionalFormatting sqref="Q1428:W1428">
    <cfRule type="expression" dxfId="1198" priority="1243">
      <formula>AND(Q1428&lt;&gt;P1428,Q1428&lt;&gt;"")</formula>
    </cfRule>
  </conditionalFormatting>
  <conditionalFormatting sqref="Q1428:W1428">
    <cfRule type="expression" dxfId="1197" priority="1242">
      <formula>AND(Q1428&lt;&gt;P1428,Q1428&lt;&gt;"")</formula>
    </cfRule>
  </conditionalFormatting>
  <conditionalFormatting sqref="Q1428:W1428">
    <cfRule type="expression" dxfId="1196" priority="1241">
      <formula>AND(Q1428&lt;&gt;P1428,Q1428&lt;&gt;"")</formula>
    </cfRule>
  </conditionalFormatting>
  <conditionalFormatting sqref="Q1428:W1428">
    <cfRule type="expression" dxfId="1195" priority="1240">
      <formula>AND(Q1428&lt;&gt;P1428,Q1428&lt;&gt;"")</formula>
    </cfRule>
  </conditionalFormatting>
  <conditionalFormatting sqref="Q1428:W1428">
    <cfRule type="expression" dxfId="1194" priority="1239">
      <formula>AND(Q1428&lt;&gt;P1428,Q1428&lt;&gt;"")</formula>
    </cfRule>
  </conditionalFormatting>
  <conditionalFormatting sqref="Q1428:W1428">
    <cfRule type="expression" dxfId="1193" priority="1238">
      <formula>AND(Q1428&lt;&gt;P1428,Q1428&lt;&gt;"")</formula>
    </cfRule>
  </conditionalFormatting>
  <conditionalFormatting sqref="Q1428:W1428">
    <cfRule type="expression" dxfId="1192" priority="1237">
      <formula>AND(Q1428&lt;&gt;P1428,Q1428&lt;&gt;"")</formula>
    </cfRule>
  </conditionalFormatting>
  <conditionalFormatting sqref="Q1428:W1428">
    <cfRule type="expression" dxfId="1191" priority="1236">
      <formula>AND(Q1428&lt;&gt;P1428,Q1428&lt;&gt;"")</formula>
    </cfRule>
  </conditionalFormatting>
  <conditionalFormatting sqref="Q1428:W1428">
    <cfRule type="expression" dxfId="1190" priority="1235">
      <formula>AND(Q1428&lt;&gt;P1428,Q1428&lt;&gt;"")</formula>
    </cfRule>
  </conditionalFormatting>
  <conditionalFormatting sqref="Q1428:W1428">
    <cfRule type="expression" dxfId="1189" priority="1234">
      <formula>AND(Q1428&lt;&gt;P1428,Q1428&lt;&gt;"")</formula>
    </cfRule>
  </conditionalFormatting>
  <conditionalFormatting sqref="Q1428:W1428">
    <cfRule type="expression" dxfId="1188" priority="1233">
      <formula>AND(Q1428&lt;&gt;P1428,Q1428&lt;&gt;"")</formula>
    </cfRule>
  </conditionalFormatting>
  <conditionalFormatting sqref="Q1428:W1428">
    <cfRule type="expression" dxfId="1187" priority="1232">
      <formula>AND(Q1428&lt;&gt;P1428,Q1428&lt;&gt;"")</formula>
    </cfRule>
  </conditionalFormatting>
  <conditionalFormatting sqref="Q1428:W1428">
    <cfRule type="expression" dxfId="1186" priority="1231">
      <formula>AND(Q1428&lt;&gt;P1428,Q1428&lt;&gt;"")</formula>
    </cfRule>
  </conditionalFormatting>
  <conditionalFormatting sqref="Q1428:W1428">
    <cfRule type="expression" dxfId="1185" priority="1230">
      <formula>AND(Q1428&lt;&gt;P1428,Q1428&lt;&gt;"")</formula>
    </cfRule>
  </conditionalFormatting>
  <conditionalFormatting sqref="Q1428:W1428">
    <cfRule type="expression" dxfId="1184" priority="1229">
      <formula>AND(Q1428&lt;&gt;P1428,Q1428&lt;&gt;"")</formula>
    </cfRule>
  </conditionalFormatting>
  <conditionalFormatting sqref="AK1428:BD1428">
    <cfRule type="expression" dxfId="1183" priority="1228">
      <formula>AND(AK1428&lt;&gt;AJ1428,AK1428&lt;&gt;"")</formula>
    </cfRule>
  </conditionalFormatting>
  <conditionalFormatting sqref="AK1428:BD1428">
    <cfRule type="expression" dxfId="1182" priority="1227">
      <formula>AND(AK1428&lt;&gt;AJ1428,AK1428&lt;&gt;"")</formula>
    </cfRule>
  </conditionalFormatting>
  <conditionalFormatting sqref="AK1428:BD1428">
    <cfRule type="expression" dxfId="1181" priority="1226">
      <formula>AND(AK1428&lt;&gt;AJ1428,AK1428&lt;&gt;"")</formula>
    </cfRule>
  </conditionalFormatting>
  <conditionalFormatting sqref="AK1428:BD1428">
    <cfRule type="expression" dxfId="1180" priority="1225">
      <formula>AND(AK1428&lt;&gt;AJ1428,AK1428&lt;&gt;"")</formula>
    </cfRule>
  </conditionalFormatting>
  <conditionalFormatting sqref="L1446:W1446">
    <cfRule type="expression" dxfId="1179" priority="1224">
      <formula>AND(L1446&lt;&gt;K1446,L1446&lt;&gt;"")</formula>
    </cfRule>
  </conditionalFormatting>
  <conditionalFormatting sqref="L1446:W1446">
    <cfRule type="expression" dxfId="1178" priority="1223">
      <formula>AND(L1446&lt;&gt;K1446,L1446&lt;&gt;"")</formula>
    </cfRule>
  </conditionalFormatting>
  <conditionalFormatting sqref="Q1446:W1446">
    <cfRule type="expression" dxfId="1177" priority="1222">
      <formula>AND(Q1446&lt;&gt;P1446,Q1446&lt;&gt;"")</formula>
    </cfRule>
  </conditionalFormatting>
  <conditionalFormatting sqref="Q1446:W1446">
    <cfRule type="expression" dxfId="1176" priority="1221">
      <formula>AND(Q1446&lt;&gt;P1446,Q1446&lt;&gt;"")</formula>
    </cfRule>
  </conditionalFormatting>
  <conditionalFormatting sqref="Q1446:W1446">
    <cfRule type="expression" dxfId="1175" priority="1220">
      <formula>AND(Q1446&lt;&gt;P1446,Q1446&lt;&gt;"")</formula>
    </cfRule>
  </conditionalFormatting>
  <conditionalFormatting sqref="Q1446:W1446">
    <cfRule type="expression" dxfId="1174" priority="1219">
      <formula>AND(Q1446&lt;&gt;P1446,Q1446&lt;&gt;"")</formula>
    </cfRule>
  </conditionalFormatting>
  <conditionalFormatting sqref="Q1446:W1446">
    <cfRule type="expression" dxfId="1173" priority="1218">
      <formula>AND(Q1446&lt;&gt;P1446,Q1446&lt;&gt;"")</formula>
    </cfRule>
  </conditionalFormatting>
  <conditionalFormatting sqref="Q1446:W1446">
    <cfRule type="expression" dxfId="1172" priority="1217">
      <formula>AND(Q1446&lt;&gt;P1446,Q1446&lt;&gt;"")</formula>
    </cfRule>
  </conditionalFormatting>
  <conditionalFormatting sqref="Q1446:W1446">
    <cfRule type="expression" dxfId="1171" priority="1216">
      <formula>AND(Q1446&lt;&gt;P1446,Q1446&lt;&gt;"")</formula>
    </cfRule>
  </conditionalFormatting>
  <conditionalFormatting sqref="Q1446:W1446">
    <cfRule type="expression" dxfId="1170" priority="1215">
      <formula>AND(Q1446&lt;&gt;P1446,Q1446&lt;&gt;"")</formula>
    </cfRule>
  </conditionalFormatting>
  <conditionalFormatting sqref="Q1446:W1446">
    <cfRule type="expression" dxfId="1169" priority="1214">
      <formula>AND(Q1446&lt;&gt;P1446,Q1446&lt;&gt;"")</formula>
    </cfRule>
  </conditionalFormatting>
  <conditionalFormatting sqref="Q1446:W1446">
    <cfRule type="expression" dxfId="1168" priority="1213">
      <formula>AND(Q1446&lt;&gt;P1446,Q1446&lt;&gt;"")</formula>
    </cfRule>
  </conditionalFormatting>
  <conditionalFormatting sqref="Q1446:W1446">
    <cfRule type="expression" dxfId="1167" priority="1212">
      <formula>AND(Q1446&lt;&gt;P1446,Q1446&lt;&gt;"")</formula>
    </cfRule>
  </conditionalFormatting>
  <conditionalFormatting sqref="Q1446:W1446">
    <cfRule type="expression" dxfId="1166" priority="1211">
      <formula>AND(Q1446&lt;&gt;P1446,Q1446&lt;&gt;"")</formula>
    </cfRule>
  </conditionalFormatting>
  <conditionalFormatting sqref="Q1446:W1446">
    <cfRule type="expression" dxfId="1165" priority="1210">
      <formula>AND(Q1446&lt;&gt;P1446,Q1446&lt;&gt;"")</formula>
    </cfRule>
  </conditionalFormatting>
  <conditionalFormatting sqref="Q1446:W1446">
    <cfRule type="expression" dxfId="1164" priority="1209">
      <formula>AND(Q1446&lt;&gt;P1446,Q1446&lt;&gt;"")</formula>
    </cfRule>
  </conditionalFormatting>
  <conditionalFormatting sqref="Q1446:W1446">
    <cfRule type="expression" dxfId="1163" priority="1208">
      <formula>AND(Q1446&lt;&gt;P1446,Q1446&lt;&gt;"")</formula>
    </cfRule>
  </conditionalFormatting>
  <conditionalFormatting sqref="Q1446:W1446">
    <cfRule type="expression" dxfId="1162" priority="1207">
      <formula>AND(Q1446&lt;&gt;P1446,Q1446&lt;&gt;"")</formula>
    </cfRule>
  </conditionalFormatting>
  <conditionalFormatting sqref="Q1446:W1446">
    <cfRule type="expression" dxfId="1161" priority="1206">
      <formula>AND(Q1446&lt;&gt;P1446,Q1446&lt;&gt;"")</formula>
    </cfRule>
  </conditionalFormatting>
  <conditionalFormatting sqref="Q1446:W1446">
    <cfRule type="expression" dxfId="1160" priority="1205">
      <formula>AND(Q1446&lt;&gt;P1446,Q1446&lt;&gt;"")</formula>
    </cfRule>
  </conditionalFormatting>
  <conditionalFormatting sqref="Q1446:W1446">
    <cfRule type="expression" dxfId="1159" priority="1204">
      <formula>AND(Q1446&lt;&gt;P1446,Q1446&lt;&gt;"")</formula>
    </cfRule>
  </conditionalFormatting>
  <conditionalFormatting sqref="Q1446:W1446">
    <cfRule type="expression" dxfId="1158" priority="1203">
      <formula>AND(Q1446&lt;&gt;P1446,Q1446&lt;&gt;"")</formula>
    </cfRule>
  </conditionalFormatting>
  <conditionalFormatting sqref="Q1446:W1446">
    <cfRule type="expression" dxfId="1157" priority="1202">
      <formula>AND(Q1446&lt;&gt;P1446,Q1446&lt;&gt;"")</formula>
    </cfRule>
  </conditionalFormatting>
  <conditionalFormatting sqref="Q1446:W1446">
    <cfRule type="expression" dxfId="1156" priority="1201">
      <formula>AND(Q1446&lt;&gt;P1446,Q1446&lt;&gt;"")</formula>
    </cfRule>
  </conditionalFormatting>
  <conditionalFormatting sqref="Q1446:W1446">
    <cfRule type="expression" dxfId="1155" priority="1200">
      <formula>AND(Q1446&lt;&gt;P1446,Q1446&lt;&gt;"")</formula>
    </cfRule>
  </conditionalFormatting>
  <conditionalFormatting sqref="Q1446:W1446">
    <cfRule type="expression" dxfId="1154" priority="1199">
      <formula>AND(Q1446&lt;&gt;P1446,Q1446&lt;&gt;"")</formula>
    </cfRule>
  </conditionalFormatting>
  <conditionalFormatting sqref="Q1446:W1446">
    <cfRule type="expression" dxfId="1153" priority="1198">
      <formula>AND(Q1446&lt;&gt;P1446,Q1446&lt;&gt;"")</formula>
    </cfRule>
  </conditionalFormatting>
  <conditionalFormatting sqref="Q1446:W1446">
    <cfRule type="expression" dxfId="1152" priority="1197">
      <formula>AND(Q1446&lt;&gt;P1446,Q1446&lt;&gt;"")</formula>
    </cfRule>
  </conditionalFormatting>
  <conditionalFormatting sqref="Q1446:W1446">
    <cfRule type="expression" dxfId="1151" priority="1196">
      <formula>AND(Q1446&lt;&gt;P1446,Q1446&lt;&gt;"")</formula>
    </cfRule>
  </conditionalFormatting>
  <conditionalFormatting sqref="Q1446:W1446">
    <cfRule type="expression" dxfId="1150" priority="1195">
      <formula>AND(Q1446&lt;&gt;P1446,Q1446&lt;&gt;"")</formula>
    </cfRule>
  </conditionalFormatting>
  <conditionalFormatting sqref="Q1446:W1446">
    <cfRule type="expression" dxfId="1149" priority="1194">
      <formula>AND(Q1446&lt;&gt;P1446,Q1446&lt;&gt;"")</formula>
    </cfRule>
  </conditionalFormatting>
  <conditionalFormatting sqref="Q1446:W1446">
    <cfRule type="expression" dxfId="1148" priority="1193">
      <formula>AND(Q1446&lt;&gt;P1446,Q1446&lt;&gt;"")</formula>
    </cfRule>
  </conditionalFormatting>
  <conditionalFormatting sqref="Q1446:W1446">
    <cfRule type="expression" dxfId="1147" priority="1192">
      <formula>AND(Q1446&lt;&gt;P1446,Q1446&lt;&gt;"")</formula>
    </cfRule>
  </conditionalFormatting>
  <conditionalFormatting sqref="Q1446:W1446">
    <cfRule type="expression" dxfId="1146" priority="1191">
      <formula>AND(Q1446&lt;&gt;P1446,Q1446&lt;&gt;"")</formula>
    </cfRule>
  </conditionalFormatting>
  <conditionalFormatting sqref="Q1446:W1446">
    <cfRule type="expression" dxfId="1145" priority="1190">
      <formula>AND(Q1446&lt;&gt;P1446,Q1446&lt;&gt;"")</formula>
    </cfRule>
  </conditionalFormatting>
  <conditionalFormatting sqref="Q1446:W1446">
    <cfRule type="expression" dxfId="1144" priority="1189">
      <formula>AND(Q1446&lt;&gt;P1446,Q1446&lt;&gt;"")</formula>
    </cfRule>
  </conditionalFormatting>
  <conditionalFormatting sqref="Q1446:W1446">
    <cfRule type="expression" dxfId="1143" priority="1188">
      <formula>AND(Q1446&lt;&gt;P1446,Q1446&lt;&gt;"")</formula>
    </cfRule>
  </conditionalFormatting>
  <conditionalFormatting sqref="Q1446:W1446">
    <cfRule type="expression" dxfId="1142" priority="1187">
      <formula>AND(Q1446&lt;&gt;P1446,Q1446&lt;&gt;"")</formula>
    </cfRule>
  </conditionalFormatting>
  <conditionalFormatting sqref="Q1446:W1446">
    <cfRule type="expression" dxfId="1141" priority="1186">
      <formula>AND(Q1446&lt;&gt;P1446,Q1446&lt;&gt;"")</formula>
    </cfRule>
  </conditionalFormatting>
  <conditionalFormatting sqref="Q1446:W1446">
    <cfRule type="expression" dxfId="1140" priority="1185">
      <formula>AND(Q1446&lt;&gt;P1446,Q1446&lt;&gt;"")</formula>
    </cfRule>
  </conditionalFormatting>
  <conditionalFormatting sqref="Q1446:W1446">
    <cfRule type="expression" dxfId="1139" priority="1184">
      <formula>AND(Q1446&lt;&gt;P1446,Q1446&lt;&gt;"")</formula>
    </cfRule>
  </conditionalFormatting>
  <conditionalFormatting sqref="Q1446:W1446">
    <cfRule type="expression" dxfId="1138" priority="1183">
      <formula>AND(Q1446&lt;&gt;P1446,Q1446&lt;&gt;"")</formula>
    </cfRule>
  </conditionalFormatting>
  <conditionalFormatting sqref="Q1446:W1446">
    <cfRule type="expression" dxfId="1137" priority="1182">
      <formula>AND(Q1446&lt;&gt;P1446,Q1446&lt;&gt;"")</formula>
    </cfRule>
  </conditionalFormatting>
  <conditionalFormatting sqref="Q1446:W1446">
    <cfRule type="expression" dxfId="1136" priority="1181">
      <formula>AND(Q1446&lt;&gt;P1446,Q1446&lt;&gt;"")</formula>
    </cfRule>
  </conditionalFormatting>
  <conditionalFormatting sqref="Q1446:W1446">
    <cfRule type="expression" dxfId="1135" priority="1180">
      <formula>AND(Q1446&lt;&gt;P1446,Q1446&lt;&gt;"")</formula>
    </cfRule>
  </conditionalFormatting>
  <conditionalFormatting sqref="Q1446:W1446">
    <cfRule type="expression" dxfId="1134" priority="1179">
      <formula>AND(Q1446&lt;&gt;P1446,Q1446&lt;&gt;"")</formula>
    </cfRule>
  </conditionalFormatting>
  <conditionalFormatting sqref="Q1446:W1446">
    <cfRule type="expression" dxfId="1133" priority="1178">
      <formula>AND(Q1446&lt;&gt;P1446,Q1446&lt;&gt;"")</formula>
    </cfRule>
  </conditionalFormatting>
  <conditionalFormatting sqref="Q1446:W1446">
    <cfRule type="expression" dxfId="1132" priority="1177">
      <formula>AND(Q1446&lt;&gt;P1446,Q1446&lt;&gt;"")</formula>
    </cfRule>
  </conditionalFormatting>
  <conditionalFormatting sqref="Q1446:W1446">
    <cfRule type="expression" dxfId="1131" priority="1176">
      <formula>AND(Q1446&lt;&gt;P1446,Q1446&lt;&gt;"")</formula>
    </cfRule>
  </conditionalFormatting>
  <conditionalFormatting sqref="Q1446:W1446">
    <cfRule type="expression" dxfId="1130" priority="1175">
      <formula>AND(Q1446&lt;&gt;P1446,Q1446&lt;&gt;"")</formula>
    </cfRule>
  </conditionalFormatting>
  <conditionalFormatting sqref="Q1446:W1446">
    <cfRule type="expression" dxfId="1129" priority="1174">
      <formula>AND(Q1446&lt;&gt;P1446,Q1446&lt;&gt;"")</formula>
    </cfRule>
  </conditionalFormatting>
  <conditionalFormatting sqref="Q1446:W1446">
    <cfRule type="expression" dxfId="1128" priority="1173">
      <formula>AND(Q1446&lt;&gt;P1446,Q1446&lt;&gt;"")</formula>
    </cfRule>
  </conditionalFormatting>
  <conditionalFormatting sqref="Q1446:W1446">
    <cfRule type="expression" dxfId="1127" priority="1172">
      <formula>AND(Q1446&lt;&gt;P1446,Q1446&lt;&gt;"")</formula>
    </cfRule>
  </conditionalFormatting>
  <conditionalFormatting sqref="Q1446:W1446">
    <cfRule type="expression" dxfId="1126" priority="1171">
      <formula>AND(Q1446&lt;&gt;P1446,Q1446&lt;&gt;"")</formula>
    </cfRule>
  </conditionalFormatting>
  <conditionalFormatting sqref="Q1446:W1446">
    <cfRule type="expression" dxfId="1125" priority="1170">
      <formula>AND(Q1446&lt;&gt;P1446,Q1446&lt;&gt;"")</formula>
    </cfRule>
  </conditionalFormatting>
  <conditionalFormatting sqref="Q1446:W1446">
    <cfRule type="expression" dxfId="1124" priority="1169">
      <formula>AND(Q1446&lt;&gt;P1446,Q1446&lt;&gt;"")</formula>
    </cfRule>
  </conditionalFormatting>
  <conditionalFormatting sqref="Q1446:W1446">
    <cfRule type="expression" dxfId="1123" priority="1168">
      <formula>AND(Q1446&lt;&gt;P1446,Q1446&lt;&gt;"")</formula>
    </cfRule>
  </conditionalFormatting>
  <conditionalFormatting sqref="Q1446:W1446">
    <cfRule type="expression" dxfId="1122" priority="1167">
      <formula>AND(Q1446&lt;&gt;P1446,Q1446&lt;&gt;"")</formula>
    </cfRule>
  </conditionalFormatting>
  <conditionalFormatting sqref="Q1446:W1446">
    <cfRule type="expression" dxfId="1121" priority="1166">
      <formula>AND(Q1446&lt;&gt;P1446,Q1446&lt;&gt;"")</formula>
    </cfRule>
  </conditionalFormatting>
  <conditionalFormatting sqref="Q1446:W1446">
    <cfRule type="expression" dxfId="1120" priority="1165">
      <formula>AND(Q1446&lt;&gt;P1446,Q1446&lt;&gt;"")</formula>
    </cfRule>
  </conditionalFormatting>
  <conditionalFormatting sqref="Q1446:W1446">
    <cfRule type="expression" dxfId="1119" priority="1164">
      <formula>AND(Q1446&lt;&gt;P1446,Q1446&lt;&gt;"")</formula>
    </cfRule>
  </conditionalFormatting>
  <conditionalFormatting sqref="L1446:W1446">
    <cfRule type="expression" dxfId="1118" priority="1163">
      <formula>AND(L1446&lt;&gt;K1446,L1446&lt;&gt;"")</formula>
    </cfRule>
  </conditionalFormatting>
  <conditionalFormatting sqref="L1446:W1446">
    <cfRule type="expression" dxfId="1117" priority="1162">
      <formula>AND(L1446&lt;&gt;K1446,L1446&lt;&gt;"")</formula>
    </cfRule>
  </conditionalFormatting>
  <conditionalFormatting sqref="Q1446:W1446">
    <cfRule type="expression" dxfId="1116" priority="1161">
      <formula>AND(Q1446&lt;&gt;P1446,Q1446&lt;&gt;"")</formula>
    </cfRule>
  </conditionalFormatting>
  <conditionalFormatting sqref="Q1446:W1446">
    <cfRule type="expression" dxfId="1115" priority="1160">
      <formula>AND(Q1446&lt;&gt;P1446,Q1446&lt;&gt;"")</formula>
    </cfRule>
  </conditionalFormatting>
  <conditionalFormatting sqref="Q1446:W1446">
    <cfRule type="expression" dxfId="1114" priority="1159">
      <formula>AND(Q1446&lt;&gt;P1446,Q1446&lt;&gt;"")</formula>
    </cfRule>
  </conditionalFormatting>
  <conditionalFormatting sqref="Q1446:W1446">
    <cfRule type="expression" dxfId="1113" priority="1158">
      <formula>AND(Q1446&lt;&gt;P1446,Q1446&lt;&gt;"")</formula>
    </cfRule>
  </conditionalFormatting>
  <conditionalFormatting sqref="Q1446:W1446">
    <cfRule type="expression" dxfId="1112" priority="1157">
      <formula>AND(Q1446&lt;&gt;P1446,Q1446&lt;&gt;"")</formula>
    </cfRule>
  </conditionalFormatting>
  <conditionalFormatting sqref="Q1446:W1446">
    <cfRule type="expression" dxfId="1111" priority="1156">
      <formula>AND(Q1446&lt;&gt;P1446,Q1446&lt;&gt;"")</formula>
    </cfRule>
  </conditionalFormatting>
  <conditionalFormatting sqref="Q1446:W1446">
    <cfRule type="expression" dxfId="1110" priority="1155">
      <formula>AND(Q1446&lt;&gt;P1446,Q1446&lt;&gt;"")</formula>
    </cfRule>
  </conditionalFormatting>
  <conditionalFormatting sqref="Q1446:W1446">
    <cfRule type="expression" dxfId="1109" priority="1154">
      <formula>AND(Q1446&lt;&gt;P1446,Q1446&lt;&gt;"")</formula>
    </cfRule>
  </conditionalFormatting>
  <conditionalFormatting sqref="Q1446:W1446">
    <cfRule type="expression" dxfId="1108" priority="1153">
      <formula>AND(Q1446&lt;&gt;P1446,Q1446&lt;&gt;"")</formula>
    </cfRule>
  </conditionalFormatting>
  <conditionalFormatting sqref="Q1446:W1446">
    <cfRule type="expression" dxfId="1107" priority="1152">
      <formula>AND(Q1446&lt;&gt;P1446,Q1446&lt;&gt;"")</formula>
    </cfRule>
  </conditionalFormatting>
  <conditionalFormatting sqref="Q1446:W1446">
    <cfRule type="expression" dxfId="1106" priority="1151">
      <formula>AND(Q1446&lt;&gt;P1446,Q1446&lt;&gt;"")</formula>
    </cfRule>
  </conditionalFormatting>
  <conditionalFormatting sqref="Q1446:W1446">
    <cfRule type="expression" dxfId="1105" priority="1150">
      <formula>AND(Q1446&lt;&gt;P1446,Q1446&lt;&gt;"")</formula>
    </cfRule>
  </conditionalFormatting>
  <conditionalFormatting sqref="Q1446:W1446">
    <cfRule type="expression" dxfId="1104" priority="1149">
      <formula>AND(Q1446&lt;&gt;P1446,Q1446&lt;&gt;"")</formula>
    </cfRule>
  </conditionalFormatting>
  <conditionalFormatting sqref="Q1446:W1446">
    <cfRule type="expression" dxfId="1103" priority="1148">
      <formula>AND(Q1446&lt;&gt;P1446,Q1446&lt;&gt;"")</formula>
    </cfRule>
  </conditionalFormatting>
  <conditionalFormatting sqref="Q1446:W1446">
    <cfRule type="expression" dxfId="1102" priority="1147">
      <formula>AND(Q1446&lt;&gt;P1446,Q1446&lt;&gt;"")</formula>
    </cfRule>
  </conditionalFormatting>
  <conditionalFormatting sqref="Q1446:W1446">
    <cfRule type="expression" dxfId="1101" priority="1146">
      <formula>AND(Q1446&lt;&gt;P1446,Q1446&lt;&gt;"")</formula>
    </cfRule>
  </conditionalFormatting>
  <conditionalFormatting sqref="Q1446:W1446">
    <cfRule type="expression" dxfId="1100" priority="1145">
      <formula>AND(Q1446&lt;&gt;P1446,Q1446&lt;&gt;"")</formula>
    </cfRule>
  </conditionalFormatting>
  <conditionalFormatting sqref="Q1446:W1446">
    <cfRule type="expression" dxfId="1099" priority="1144">
      <formula>AND(Q1446&lt;&gt;P1446,Q1446&lt;&gt;"")</formula>
    </cfRule>
  </conditionalFormatting>
  <conditionalFormatting sqref="Q1446:W1446">
    <cfRule type="expression" dxfId="1098" priority="1143">
      <formula>AND(Q1446&lt;&gt;P1446,Q1446&lt;&gt;"")</formula>
    </cfRule>
  </conditionalFormatting>
  <conditionalFormatting sqref="Q1446:W1446">
    <cfRule type="expression" dxfId="1097" priority="1142">
      <formula>AND(Q1446&lt;&gt;P1446,Q1446&lt;&gt;"")</formula>
    </cfRule>
  </conditionalFormatting>
  <conditionalFormatting sqref="Q1446:W1446">
    <cfRule type="expression" dxfId="1096" priority="1141">
      <formula>AND(Q1446&lt;&gt;P1446,Q1446&lt;&gt;"")</formula>
    </cfRule>
  </conditionalFormatting>
  <conditionalFormatting sqref="Q1446:W1446">
    <cfRule type="expression" dxfId="1095" priority="1140">
      <formula>AND(Q1446&lt;&gt;P1446,Q1446&lt;&gt;"")</formula>
    </cfRule>
  </conditionalFormatting>
  <conditionalFormatting sqref="Q1446:W1446">
    <cfRule type="expression" dxfId="1094" priority="1139">
      <formula>AND(Q1446&lt;&gt;P1446,Q1446&lt;&gt;"")</formula>
    </cfRule>
  </conditionalFormatting>
  <conditionalFormatting sqref="Q1446:W1446">
    <cfRule type="expression" dxfId="1093" priority="1138">
      <formula>AND(Q1446&lt;&gt;P1446,Q1446&lt;&gt;"")</formula>
    </cfRule>
  </conditionalFormatting>
  <conditionalFormatting sqref="Q1446:W1446">
    <cfRule type="expression" dxfId="1092" priority="1137">
      <formula>AND(Q1446&lt;&gt;P1446,Q1446&lt;&gt;"")</formula>
    </cfRule>
  </conditionalFormatting>
  <conditionalFormatting sqref="Q1446:W1446">
    <cfRule type="expression" dxfId="1091" priority="1136">
      <formula>AND(Q1446&lt;&gt;P1446,Q1446&lt;&gt;"")</formula>
    </cfRule>
  </conditionalFormatting>
  <conditionalFormatting sqref="Q1446:W1446">
    <cfRule type="expression" dxfId="1090" priority="1135">
      <formula>AND(Q1446&lt;&gt;P1446,Q1446&lt;&gt;"")</formula>
    </cfRule>
  </conditionalFormatting>
  <conditionalFormatting sqref="Q1446:W1446">
    <cfRule type="expression" dxfId="1089" priority="1134">
      <formula>AND(Q1446&lt;&gt;P1446,Q1446&lt;&gt;"")</formula>
    </cfRule>
  </conditionalFormatting>
  <conditionalFormatting sqref="Q1446:W1446">
    <cfRule type="expression" dxfId="1088" priority="1133">
      <formula>AND(Q1446&lt;&gt;P1446,Q1446&lt;&gt;"")</formula>
    </cfRule>
  </conditionalFormatting>
  <conditionalFormatting sqref="Q1446:W1446">
    <cfRule type="expression" dxfId="1087" priority="1132">
      <formula>AND(Q1446&lt;&gt;P1446,Q1446&lt;&gt;"")</formula>
    </cfRule>
  </conditionalFormatting>
  <conditionalFormatting sqref="AK1446:BD1446">
    <cfRule type="expression" dxfId="1086" priority="1131">
      <formula>AND(AK1446&lt;&gt;AJ1446,AK1446&lt;&gt;"")</formula>
    </cfRule>
  </conditionalFormatting>
  <conditionalFormatting sqref="AK1446:BD1446">
    <cfRule type="expression" dxfId="1085" priority="1130">
      <formula>AND(AK1446&lt;&gt;AJ1446,AK1446&lt;&gt;"")</formula>
    </cfRule>
  </conditionalFormatting>
  <conditionalFormatting sqref="AK1446:BD1446">
    <cfRule type="expression" dxfId="1084" priority="1129">
      <formula>AND(AK1446&lt;&gt;AJ1446,AK1446&lt;&gt;"")</formula>
    </cfRule>
  </conditionalFormatting>
  <conditionalFormatting sqref="AK1446:BD1446">
    <cfRule type="expression" dxfId="1083" priority="1128">
      <formula>AND(AK1446&lt;&gt;AJ1446,AK1446&lt;&gt;"")</formula>
    </cfRule>
  </conditionalFormatting>
  <conditionalFormatting sqref="L1047:W1047">
    <cfRule type="expression" dxfId="1082" priority="1127">
      <formula>AND(L1047&lt;&gt;K1047,L1047&lt;&gt;"")</formula>
    </cfRule>
  </conditionalFormatting>
  <conditionalFormatting sqref="L1047:W1047">
    <cfRule type="expression" dxfId="1081" priority="1126">
      <formula>AND(L1047&lt;&gt;K1047,L1047&lt;&gt;"")</formula>
    </cfRule>
  </conditionalFormatting>
  <conditionalFormatting sqref="Q1047:W1047">
    <cfRule type="expression" dxfId="1080" priority="1125">
      <formula>AND(Q1047&lt;&gt;P1047,Q1047&lt;&gt;"")</formula>
    </cfRule>
  </conditionalFormatting>
  <conditionalFormatting sqref="Q1047:W1047">
    <cfRule type="expression" dxfId="1079" priority="1124">
      <formula>AND(Q1047&lt;&gt;P1047,Q1047&lt;&gt;"")</formula>
    </cfRule>
  </conditionalFormatting>
  <conditionalFormatting sqref="Q1047:W1047">
    <cfRule type="expression" dxfId="1078" priority="1123">
      <formula>AND(Q1047&lt;&gt;P1047,Q1047&lt;&gt;"")</formula>
    </cfRule>
  </conditionalFormatting>
  <conditionalFormatting sqref="Q1047:W1047">
    <cfRule type="expression" dxfId="1077" priority="1122">
      <formula>AND(Q1047&lt;&gt;P1047,Q1047&lt;&gt;"")</formula>
    </cfRule>
  </conditionalFormatting>
  <conditionalFormatting sqref="Q1047:W1047">
    <cfRule type="expression" dxfId="1076" priority="1121">
      <formula>AND(Q1047&lt;&gt;P1047,Q1047&lt;&gt;"")</formula>
    </cfRule>
  </conditionalFormatting>
  <conditionalFormatting sqref="Q1047:W1047">
    <cfRule type="expression" dxfId="1075" priority="1120">
      <formula>AND(Q1047&lt;&gt;P1047,Q1047&lt;&gt;"")</formula>
    </cfRule>
  </conditionalFormatting>
  <conditionalFormatting sqref="Q1047:W1047">
    <cfRule type="expression" dxfId="1074" priority="1119">
      <formula>AND(Q1047&lt;&gt;P1047,Q1047&lt;&gt;"")</formula>
    </cfRule>
  </conditionalFormatting>
  <conditionalFormatting sqref="Q1047:W1047">
    <cfRule type="expression" dxfId="1073" priority="1118">
      <formula>AND(Q1047&lt;&gt;P1047,Q1047&lt;&gt;"")</formula>
    </cfRule>
  </conditionalFormatting>
  <conditionalFormatting sqref="Q1047:W1047">
    <cfRule type="expression" dxfId="1072" priority="1117">
      <formula>AND(Q1047&lt;&gt;P1047,Q1047&lt;&gt;"")</formula>
    </cfRule>
  </conditionalFormatting>
  <conditionalFormatting sqref="Q1047:W1047">
    <cfRule type="expression" dxfId="1071" priority="1116">
      <formula>AND(Q1047&lt;&gt;P1047,Q1047&lt;&gt;"")</formula>
    </cfRule>
  </conditionalFormatting>
  <conditionalFormatting sqref="Q1047:W1047">
    <cfRule type="expression" dxfId="1070" priority="1115">
      <formula>AND(Q1047&lt;&gt;P1047,Q1047&lt;&gt;"")</formula>
    </cfRule>
  </conditionalFormatting>
  <conditionalFormatting sqref="Q1047:W1047">
    <cfRule type="expression" dxfId="1069" priority="1114">
      <formula>AND(Q1047&lt;&gt;P1047,Q1047&lt;&gt;"")</formula>
    </cfRule>
  </conditionalFormatting>
  <conditionalFormatting sqref="Q1047:W1047">
    <cfRule type="expression" dxfId="1068" priority="1113">
      <formula>AND(Q1047&lt;&gt;P1047,Q1047&lt;&gt;"")</formula>
    </cfRule>
  </conditionalFormatting>
  <conditionalFormatting sqref="Q1047:W1047">
    <cfRule type="expression" dxfId="1067" priority="1112">
      <formula>AND(Q1047&lt;&gt;P1047,Q1047&lt;&gt;"")</formula>
    </cfRule>
  </conditionalFormatting>
  <conditionalFormatting sqref="Q1047:W1047">
    <cfRule type="expression" dxfId="1066" priority="1111">
      <formula>AND(Q1047&lt;&gt;P1047,Q1047&lt;&gt;"")</formula>
    </cfRule>
  </conditionalFormatting>
  <conditionalFormatting sqref="Q1047:W1047">
    <cfRule type="expression" dxfId="1065" priority="1110">
      <formula>AND(Q1047&lt;&gt;P1047,Q1047&lt;&gt;"")</formula>
    </cfRule>
  </conditionalFormatting>
  <conditionalFormatting sqref="Q1047:W1047">
    <cfRule type="expression" dxfId="1064" priority="1109">
      <formula>AND(Q1047&lt;&gt;P1047,Q1047&lt;&gt;"")</formula>
    </cfRule>
  </conditionalFormatting>
  <conditionalFormatting sqref="Q1047:W1047">
    <cfRule type="expression" dxfId="1063" priority="1108">
      <formula>AND(Q1047&lt;&gt;P1047,Q1047&lt;&gt;"")</formula>
    </cfRule>
  </conditionalFormatting>
  <conditionalFormatting sqref="Q1047:W1047">
    <cfRule type="expression" dxfId="1062" priority="1107">
      <formula>AND(Q1047&lt;&gt;P1047,Q1047&lt;&gt;"")</formula>
    </cfRule>
  </conditionalFormatting>
  <conditionalFormatting sqref="Q1047:W1047">
    <cfRule type="expression" dxfId="1061" priority="1106">
      <formula>AND(Q1047&lt;&gt;P1047,Q1047&lt;&gt;"")</formula>
    </cfRule>
  </conditionalFormatting>
  <conditionalFormatting sqref="Q1047:W1047">
    <cfRule type="expression" dxfId="1060" priority="1105">
      <formula>AND(Q1047&lt;&gt;P1047,Q1047&lt;&gt;"")</formula>
    </cfRule>
  </conditionalFormatting>
  <conditionalFormatting sqref="Q1047:W1047">
    <cfRule type="expression" dxfId="1059" priority="1104">
      <formula>AND(Q1047&lt;&gt;P1047,Q1047&lt;&gt;"")</formula>
    </cfRule>
  </conditionalFormatting>
  <conditionalFormatting sqref="Q1047:W1047">
    <cfRule type="expression" dxfId="1058" priority="1103">
      <formula>AND(Q1047&lt;&gt;P1047,Q1047&lt;&gt;"")</formula>
    </cfRule>
  </conditionalFormatting>
  <conditionalFormatting sqref="Q1047:W1047">
    <cfRule type="expression" dxfId="1057" priority="1102">
      <formula>AND(Q1047&lt;&gt;P1047,Q1047&lt;&gt;"")</formula>
    </cfRule>
  </conditionalFormatting>
  <conditionalFormatting sqref="Q1047:W1047">
    <cfRule type="expression" dxfId="1056" priority="1101">
      <formula>AND(Q1047&lt;&gt;P1047,Q1047&lt;&gt;"")</formula>
    </cfRule>
  </conditionalFormatting>
  <conditionalFormatting sqref="Q1047:W1047">
    <cfRule type="expression" dxfId="1055" priority="1100">
      <formula>AND(Q1047&lt;&gt;P1047,Q1047&lt;&gt;"")</formula>
    </cfRule>
  </conditionalFormatting>
  <conditionalFormatting sqref="Q1047:W1047">
    <cfRule type="expression" dxfId="1054" priority="1099">
      <formula>AND(Q1047&lt;&gt;P1047,Q1047&lt;&gt;"")</formula>
    </cfRule>
  </conditionalFormatting>
  <conditionalFormatting sqref="Q1047:W1047">
    <cfRule type="expression" dxfId="1053" priority="1098">
      <formula>AND(Q1047&lt;&gt;P1047,Q1047&lt;&gt;"")</formula>
    </cfRule>
  </conditionalFormatting>
  <conditionalFormatting sqref="Q1047:W1047">
    <cfRule type="expression" dxfId="1052" priority="1097">
      <formula>AND(Q1047&lt;&gt;P1047,Q1047&lt;&gt;"")</formula>
    </cfRule>
  </conditionalFormatting>
  <conditionalFormatting sqref="Q1047:W1047">
    <cfRule type="expression" dxfId="1051" priority="1096">
      <formula>AND(Q1047&lt;&gt;P1047,Q1047&lt;&gt;"")</formula>
    </cfRule>
  </conditionalFormatting>
  <conditionalFormatting sqref="Q1047:W1047">
    <cfRule type="expression" dxfId="1050" priority="1095">
      <formula>AND(Q1047&lt;&gt;P1047,Q1047&lt;&gt;"")</formula>
    </cfRule>
  </conditionalFormatting>
  <conditionalFormatting sqref="Q1047:W1047">
    <cfRule type="expression" dxfId="1049" priority="1094">
      <formula>AND(Q1047&lt;&gt;P1047,Q1047&lt;&gt;"")</formula>
    </cfRule>
  </conditionalFormatting>
  <conditionalFormatting sqref="Q1047:W1047">
    <cfRule type="expression" dxfId="1048" priority="1093">
      <formula>AND(Q1047&lt;&gt;P1047,Q1047&lt;&gt;"")</formula>
    </cfRule>
  </conditionalFormatting>
  <conditionalFormatting sqref="Q1047:W1047">
    <cfRule type="expression" dxfId="1047" priority="1092">
      <formula>AND(Q1047&lt;&gt;P1047,Q1047&lt;&gt;"")</formula>
    </cfRule>
  </conditionalFormatting>
  <conditionalFormatting sqref="Q1047:W1047">
    <cfRule type="expression" dxfId="1046" priority="1091">
      <formula>AND(Q1047&lt;&gt;P1047,Q1047&lt;&gt;"")</formula>
    </cfRule>
  </conditionalFormatting>
  <conditionalFormatting sqref="Q1047:W1047">
    <cfRule type="expression" dxfId="1045" priority="1090">
      <formula>AND(Q1047&lt;&gt;P1047,Q1047&lt;&gt;"")</formula>
    </cfRule>
  </conditionalFormatting>
  <conditionalFormatting sqref="Q1047:W1047">
    <cfRule type="expression" dxfId="1044" priority="1089">
      <formula>AND(Q1047&lt;&gt;P1047,Q1047&lt;&gt;"")</formula>
    </cfRule>
  </conditionalFormatting>
  <conditionalFormatting sqref="Q1047:W1047">
    <cfRule type="expression" dxfId="1043" priority="1088">
      <formula>AND(Q1047&lt;&gt;P1047,Q1047&lt;&gt;"")</formula>
    </cfRule>
  </conditionalFormatting>
  <conditionalFormatting sqref="Q1047:W1047">
    <cfRule type="expression" dxfId="1042" priority="1087">
      <formula>AND(Q1047&lt;&gt;P1047,Q1047&lt;&gt;"")</formula>
    </cfRule>
  </conditionalFormatting>
  <conditionalFormatting sqref="Q1047:W1047">
    <cfRule type="expression" dxfId="1041" priority="1086">
      <formula>AND(Q1047&lt;&gt;P1047,Q1047&lt;&gt;"")</formula>
    </cfRule>
  </conditionalFormatting>
  <conditionalFormatting sqref="Q1047:W1047">
    <cfRule type="expression" dxfId="1040" priority="1085">
      <formula>AND(Q1047&lt;&gt;P1047,Q1047&lt;&gt;"")</formula>
    </cfRule>
  </conditionalFormatting>
  <conditionalFormatting sqref="Q1047:W1047">
    <cfRule type="expression" dxfId="1039" priority="1084">
      <formula>AND(Q1047&lt;&gt;P1047,Q1047&lt;&gt;"")</formula>
    </cfRule>
  </conditionalFormatting>
  <conditionalFormatting sqref="Q1047:W1047">
    <cfRule type="expression" dxfId="1038" priority="1083">
      <formula>AND(Q1047&lt;&gt;P1047,Q1047&lt;&gt;"")</formula>
    </cfRule>
  </conditionalFormatting>
  <conditionalFormatting sqref="Q1047:W1047">
    <cfRule type="expression" dxfId="1037" priority="1082">
      <formula>AND(Q1047&lt;&gt;P1047,Q1047&lt;&gt;"")</formula>
    </cfRule>
  </conditionalFormatting>
  <conditionalFormatting sqref="Q1047:W1047">
    <cfRule type="expression" dxfId="1036" priority="1081">
      <formula>AND(Q1047&lt;&gt;P1047,Q1047&lt;&gt;"")</formula>
    </cfRule>
  </conditionalFormatting>
  <conditionalFormatting sqref="Q1047:W1047">
    <cfRule type="expression" dxfId="1035" priority="1080">
      <formula>AND(Q1047&lt;&gt;P1047,Q1047&lt;&gt;"")</formula>
    </cfRule>
  </conditionalFormatting>
  <conditionalFormatting sqref="Q1047:W1047">
    <cfRule type="expression" dxfId="1034" priority="1079">
      <formula>AND(Q1047&lt;&gt;P1047,Q1047&lt;&gt;"")</formula>
    </cfRule>
  </conditionalFormatting>
  <conditionalFormatting sqref="Q1047:W1047">
    <cfRule type="expression" dxfId="1033" priority="1078">
      <formula>AND(Q1047&lt;&gt;P1047,Q1047&lt;&gt;"")</formula>
    </cfRule>
  </conditionalFormatting>
  <conditionalFormatting sqref="Q1047:W1047">
    <cfRule type="expression" dxfId="1032" priority="1077">
      <formula>AND(Q1047&lt;&gt;P1047,Q1047&lt;&gt;"")</formula>
    </cfRule>
  </conditionalFormatting>
  <conditionalFormatting sqref="Q1047:W1047">
    <cfRule type="expression" dxfId="1031" priority="1076">
      <formula>AND(Q1047&lt;&gt;P1047,Q1047&lt;&gt;"")</formula>
    </cfRule>
  </conditionalFormatting>
  <conditionalFormatting sqref="Q1047:W1047">
    <cfRule type="expression" dxfId="1030" priority="1075">
      <formula>AND(Q1047&lt;&gt;P1047,Q1047&lt;&gt;"")</formula>
    </cfRule>
  </conditionalFormatting>
  <conditionalFormatting sqref="Q1047:W1047">
    <cfRule type="expression" dxfId="1029" priority="1074">
      <formula>AND(Q1047&lt;&gt;P1047,Q1047&lt;&gt;"")</formula>
    </cfRule>
  </conditionalFormatting>
  <conditionalFormatting sqref="Q1047:W1047">
    <cfRule type="expression" dxfId="1028" priority="1073">
      <formula>AND(Q1047&lt;&gt;P1047,Q1047&lt;&gt;"")</formula>
    </cfRule>
  </conditionalFormatting>
  <conditionalFormatting sqref="Q1047:W1047">
    <cfRule type="expression" dxfId="1027" priority="1072">
      <formula>AND(Q1047&lt;&gt;P1047,Q1047&lt;&gt;"")</formula>
    </cfRule>
  </conditionalFormatting>
  <conditionalFormatting sqref="Q1047:W1047">
    <cfRule type="expression" dxfId="1026" priority="1071">
      <formula>AND(Q1047&lt;&gt;P1047,Q1047&lt;&gt;"")</formula>
    </cfRule>
  </conditionalFormatting>
  <conditionalFormatting sqref="Q1047:W1047">
    <cfRule type="expression" dxfId="1025" priority="1070">
      <formula>AND(Q1047&lt;&gt;P1047,Q1047&lt;&gt;"")</formula>
    </cfRule>
  </conditionalFormatting>
  <conditionalFormatting sqref="Q1047:W1047">
    <cfRule type="expression" dxfId="1024" priority="1069">
      <formula>AND(Q1047&lt;&gt;P1047,Q1047&lt;&gt;"")</formula>
    </cfRule>
  </conditionalFormatting>
  <conditionalFormatting sqref="Q1047:W1047">
    <cfRule type="expression" dxfId="1023" priority="1068">
      <formula>AND(Q1047&lt;&gt;P1047,Q1047&lt;&gt;"")</formula>
    </cfRule>
  </conditionalFormatting>
  <conditionalFormatting sqref="Q1047:W1047">
    <cfRule type="expression" dxfId="1022" priority="1067">
      <formula>AND(Q1047&lt;&gt;P1047,Q1047&lt;&gt;"")</formula>
    </cfRule>
  </conditionalFormatting>
  <conditionalFormatting sqref="L1047:W1047">
    <cfRule type="expression" dxfId="1021" priority="1066">
      <formula>AND(L1047&lt;&gt;K1047,L1047&lt;&gt;"")</formula>
    </cfRule>
  </conditionalFormatting>
  <conditionalFormatting sqref="L1047:W1047">
    <cfRule type="expression" dxfId="1020" priority="1065">
      <formula>AND(L1047&lt;&gt;K1047,L1047&lt;&gt;"")</formula>
    </cfRule>
  </conditionalFormatting>
  <conditionalFormatting sqref="Q1047:W1047">
    <cfRule type="expression" dxfId="1019" priority="1064">
      <formula>AND(Q1047&lt;&gt;P1047,Q1047&lt;&gt;"")</formula>
    </cfRule>
  </conditionalFormatting>
  <conditionalFormatting sqref="Q1047:W1047">
    <cfRule type="expression" dxfId="1018" priority="1063">
      <formula>AND(Q1047&lt;&gt;P1047,Q1047&lt;&gt;"")</formula>
    </cfRule>
  </conditionalFormatting>
  <conditionalFormatting sqref="Q1047:W1047">
    <cfRule type="expression" dxfId="1017" priority="1062">
      <formula>AND(Q1047&lt;&gt;P1047,Q1047&lt;&gt;"")</formula>
    </cfRule>
  </conditionalFormatting>
  <conditionalFormatting sqref="Q1047:W1047">
    <cfRule type="expression" dxfId="1016" priority="1061">
      <formula>AND(Q1047&lt;&gt;P1047,Q1047&lt;&gt;"")</formula>
    </cfRule>
  </conditionalFormatting>
  <conditionalFormatting sqref="Q1047:W1047">
    <cfRule type="expression" dxfId="1015" priority="1060">
      <formula>AND(Q1047&lt;&gt;P1047,Q1047&lt;&gt;"")</formula>
    </cfRule>
  </conditionalFormatting>
  <conditionalFormatting sqref="Q1047:W1047">
    <cfRule type="expression" dxfId="1014" priority="1059">
      <formula>AND(Q1047&lt;&gt;P1047,Q1047&lt;&gt;"")</formula>
    </cfRule>
  </conditionalFormatting>
  <conditionalFormatting sqref="Q1047:W1047">
    <cfRule type="expression" dxfId="1013" priority="1058">
      <formula>AND(Q1047&lt;&gt;P1047,Q1047&lt;&gt;"")</formula>
    </cfRule>
  </conditionalFormatting>
  <conditionalFormatting sqref="Q1047:W1047">
    <cfRule type="expression" dxfId="1012" priority="1057">
      <formula>AND(Q1047&lt;&gt;P1047,Q1047&lt;&gt;"")</formula>
    </cfRule>
  </conditionalFormatting>
  <conditionalFormatting sqref="Q1047:W1047">
    <cfRule type="expression" dxfId="1011" priority="1056">
      <formula>AND(Q1047&lt;&gt;P1047,Q1047&lt;&gt;"")</formula>
    </cfRule>
  </conditionalFormatting>
  <conditionalFormatting sqref="Q1047:W1047">
    <cfRule type="expression" dxfId="1010" priority="1055">
      <formula>AND(Q1047&lt;&gt;P1047,Q1047&lt;&gt;"")</formula>
    </cfRule>
  </conditionalFormatting>
  <conditionalFormatting sqref="Q1047:W1047">
    <cfRule type="expression" dxfId="1009" priority="1054">
      <formula>AND(Q1047&lt;&gt;P1047,Q1047&lt;&gt;"")</formula>
    </cfRule>
  </conditionalFormatting>
  <conditionalFormatting sqref="Q1047:W1047">
    <cfRule type="expression" dxfId="1008" priority="1053">
      <formula>AND(Q1047&lt;&gt;P1047,Q1047&lt;&gt;"")</formula>
    </cfRule>
  </conditionalFormatting>
  <conditionalFormatting sqref="Q1047:W1047">
    <cfRule type="expression" dxfId="1007" priority="1052">
      <formula>AND(Q1047&lt;&gt;P1047,Q1047&lt;&gt;"")</formula>
    </cfRule>
  </conditionalFormatting>
  <conditionalFormatting sqref="Q1047:W1047">
    <cfRule type="expression" dxfId="1006" priority="1051">
      <formula>AND(Q1047&lt;&gt;P1047,Q1047&lt;&gt;"")</formula>
    </cfRule>
  </conditionalFormatting>
  <conditionalFormatting sqref="Q1047:W1047">
    <cfRule type="expression" dxfId="1005" priority="1050">
      <formula>AND(Q1047&lt;&gt;P1047,Q1047&lt;&gt;"")</formula>
    </cfRule>
  </conditionalFormatting>
  <conditionalFormatting sqref="Q1047:W1047">
    <cfRule type="expression" dxfId="1004" priority="1049">
      <formula>AND(Q1047&lt;&gt;P1047,Q1047&lt;&gt;"")</formula>
    </cfRule>
  </conditionalFormatting>
  <conditionalFormatting sqref="Q1047:W1047">
    <cfRule type="expression" dxfId="1003" priority="1048">
      <formula>AND(Q1047&lt;&gt;P1047,Q1047&lt;&gt;"")</formula>
    </cfRule>
  </conditionalFormatting>
  <conditionalFormatting sqref="Q1047:W1047">
    <cfRule type="expression" dxfId="1002" priority="1047">
      <formula>AND(Q1047&lt;&gt;P1047,Q1047&lt;&gt;"")</formula>
    </cfRule>
  </conditionalFormatting>
  <conditionalFormatting sqref="Q1047:W1047">
    <cfRule type="expression" dxfId="1001" priority="1046">
      <formula>AND(Q1047&lt;&gt;P1047,Q1047&lt;&gt;"")</formula>
    </cfRule>
  </conditionalFormatting>
  <conditionalFormatting sqref="Q1047:W1047">
    <cfRule type="expression" dxfId="1000" priority="1045">
      <formula>AND(Q1047&lt;&gt;P1047,Q1047&lt;&gt;"")</formula>
    </cfRule>
  </conditionalFormatting>
  <conditionalFormatting sqref="Q1047:W1047">
    <cfRule type="expression" dxfId="999" priority="1044">
      <formula>AND(Q1047&lt;&gt;P1047,Q1047&lt;&gt;"")</formula>
    </cfRule>
  </conditionalFormatting>
  <conditionalFormatting sqref="Q1047:W1047">
    <cfRule type="expression" dxfId="998" priority="1043">
      <formula>AND(Q1047&lt;&gt;P1047,Q1047&lt;&gt;"")</formula>
    </cfRule>
  </conditionalFormatting>
  <conditionalFormatting sqref="Q1047:W1047">
    <cfRule type="expression" dxfId="997" priority="1042">
      <formula>AND(Q1047&lt;&gt;P1047,Q1047&lt;&gt;"")</formula>
    </cfRule>
  </conditionalFormatting>
  <conditionalFormatting sqref="Q1047:W1047">
    <cfRule type="expression" dxfId="996" priority="1041">
      <formula>AND(Q1047&lt;&gt;P1047,Q1047&lt;&gt;"")</formula>
    </cfRule>
  </conditionalFormatting>
  <conditionalFormatting sqref="Q1047:W1047">
    <cfRule type="expression" dxfId="995" priority="1040">
      <formula>AND(Q1047&lt;&gt;P1047,Q1047&lt;&gt;"")</formula>
    </cfRule>
  </conditionalFormatting>
  <conditionalFormatting sqref="Q1047:W1047">
    <cfRule type="expression" dxfId="994" priority="1039">
      <formula>AND(Q1047&lt;&gt;P1047,Q1047&lt;&gt;"")</formula>
    </cfRule>
  </conditionalFormatting>
  <conditionalFormatting sqref="Q1047:W1047">
    <cfRule type="expression" dxfId="993" priority="1038">
      <formula>AND(Q1047&lt;&gt;P1047,Q1047&lt;&gt;"")</formula>
    </cfRule>
  </conditionalFormatting>
  <conditionalFormatting sqref="Q1047:W1047">
    <cfRule type="expression" dxfId="992" priority="1037">
      <formula>AND(Q1047&lt;&gt;P1047,Q1047&lt;&gt;"")</formula>
    </cfRule>
  </conditionalFormatting>
  <conditionalFormatting sqref="Q1047:W1047">
    <cfRule type="expression" dxfId="991" priority="1036">
      <formula>AND(Q1047&lt;&gt;P1047,Q1047&lt;&gt;"")</formula>
    </cfRule>
  </conditionalFormatting>
  <conditionalFormatting sqref="Q1047:W1047">
    <cfRule type="expression" dxfId="990" priority="1035">
      <formula>AND(Q1047&lt;&gt;P1047,Q1047&lt;&gt;"")</formula>
    </cfRule>
  </conditionalFormatting>
  <conditionalFormatting sqref="AK1047:BD1047">
    <cfRule type="expression" dxfId="989" priority="1034">
      <formula>AND(AK1047&lt;&gt;AJ1047,AK1047&lt;&gt;"")</formula>
    </cfRule>
  </conditionalFormatting>
  <conditionalFormatting sqref="AK1047:BD1047">
    <cfRule type="expression" dxfId="988" priority="1033">
      <formula>AND(AK1047&lt;&gt;AJ1047,AK1047&lt;&gt;"")</formula>
    </cfRule>
  </conditionalFormatting>
  <conditionalFormatting sqref="AK1047:BD1047">
    <cfRule type="expression" dxfId="987" priority="1032">
      <formula>AND(AK1047&lt;&gt;AJ1047,AK1047&lt;&gt;"")</formula>
    </cfRule>
  </conditionalFormatting>
  <conditionalFormatting sqref="AK1047:BD1047">
    <cfRule type="expression" dxfId="986" priority="1031">
      <formula>AND(AK1047&lt;&gt;AJ1047,AK1047&lt;&gt;"")</formula>
    </cfRule>
  </conditionalFormatting>
  <conditionalFormatting sqref="L1064:W1064">
    <cfRule type="expression" dxfId="985" priority="1030">
      <formula>AND(L1064&lt;&gt;K1064,L1064&lt;&gt;"")</formula>
    </cfRule>
  </conditionalFormatting>
  <conditionalFormatting sqref="L1064:W1064">
    <cfRule type="expression" dxfId="984" priority="1029">
      <formula>AND(L1064&lt;&gt;K1064,L1064&lt;&gt;"")</formula>
    </cfRule>
  </conditionalFormatting>
  <conditionalFormatting sqref="Q1064:W1064">
    <cfRule type="expression" dxfId="983" priority="1028">
      <formula>AND(Q1064&lt;&gt;P1064,Q1064&lt;&gt;"")</formula>
    </cfRule>
  </conditionalFormatting>
  <conditionalFormatting sqref="Q1064:W1064">
    <cfRule type="expression" dxfId="982" priority="1027">
      <formula>AND(Q1064&lt;&gt;P1064,Q1064&lt;&gt;"")</formula>
    </cfRule>
  </conditionalFormatting>
  <conditionalFormatting sqref="Q1064:W1064">
    <cfRule type="expression" dxfId="981" priority="1026">
      <formula>AND(Q1064&lt;&gt;P1064,Q1064&lt;&gt;"")</formula>
    </cfRule>
  </conditionalFormatting>
  <conditionalFormatting sqref="Q1064:W1064">
    <cfRule type="expression" dxfId="980" priority="1025">
      <formula>AND(Q1064&lt;&gt;P1064,Q1064&lt;&gt;"")</formula>
    </cfRule>
  </conditionalFormatting>
  <conditionalFormatting sqref="Q1064:W1064">
    <cfRule type="expression" dxfId="979" priority="1024">
      <formula>AND(Q1064&lt;&gt;P1064,Q1064&lt;&gt;"")</formula>
    </cfRule>
  </conditionalFormatting>
  <conditionalFormatting sqref="Q1064:W1064">
    <cfRule type="expression" dxfId="978" priority="1023">
      <formula>AND(Q1064&lt;&gt;P1064,Q1064&lt;&gt;"")</formula>
    </cfRule>
  </conditionalFormatting>
  <conditionalFormatting sqref="Q1064:W1064">
    <cfRule type="expression" dxfId="977" priority="1022">
      <formula>AND(Q1064&lt;&gt;P1064,Q1064&lt;&gt;"")</formula>
    </cfRule>
  </conditionalFormatting>
  <conditionalFormatting sqref="Q1064:W1064">
    <cfRule type="expression" dxfId="976" priority="1021">
      <formula>AND(Q1064&lt;&gt;P1064,Q1064&lt;&gt;"")</formula>
    </cfRule>
  </conditionalFormatting>
  <conditionalFormatting sqref="Q1064:W1064">
    <cfRule type="expression" dxfId="975" priority="1020">
      <formula>AND(Q1064&lt;&gt;P1064,Q1064&lt;&gt;"")</formula>
    </cfRule>
  </conditionalFormatting>
  <conditionalFormatting sqref="Q1064:W1064">
    <cfRule type="expression" dxfId="974" priority="1019">
      <formula>AND(Q1064&lt;&gt;P1064,Q1064&lt;&gt;"")</formula>
    </cfRule>
  </conditionalFormatting>
  <conditionalFormatting sqref="Q1064:W1064">
    <cfRule type="expression" dxfId="973" priority="1018">
      <formula>AND(Q1064&lt;&gt;P1064,Q1064&lt;&gt;"")</formula>
    </cfRule>
  </conditionalFormatting>
  <conditionalFormatting sqref="Q1064:W1064">
    <cfRule type="expression" dxfId="972" priority="1017">
      <formula>AND(Q1064&lt;&gt;P1064,Q1064&lt;&gt;"")</formula>
    </cfRule>
  </conditionalFormatting>
  <conditionalFormatting sqref="Q1064:W1064">
    <cfRule type="expression" dxfId="971" priority="1016">
      <formula>AND(Q1064&lt;&gt;P1064,Q1064&lt;&gt;"")</formula>
    </cfRule>
  </conditionalFormatting>
  <conditionalFormatting sqref="Q1064:W1064">
    <cfRule type="expression" dxfId="970" priority="1015">
      <formula>AND(Q1064&lt;&gt;P1064,Q1064&lt;&gt;"")</formula>
    </cfRule>
  </conditionalFormatting>
  <conditionalFormatting sqref="Q1064:W1064">
    <cfRule type="expression" dxfId="969" priority="1014">
      <formula>AND(Q1064&lt;&gt;P1064,Q1064&lt;&gt;"")</formula>
    </cfRule>
  </conditionalFormatting>
  <conditionalFormatting sqref="Q1064:W1064">
    <cfRule type="expression" dxfId="968" priority="1013">
      <formula>AND(Q1064&lt;&gt;P1064,Q1064&lt;&gt;"")</formula>
    </cfRule>
  </conditionalFormatting>
  <conditionalFormatting sqref="Q1064:W1064">
    <cfRule type="expression" dxfId="967" priority="1012">
      <formula>AND(Q1064&lt;&gt;P1064,Q1064&lt;&gt;"")</formula>
    </cfRule>
  </conditionalFormatting>
  <conditionalFormatting sqref="Q1064:W1064">
    <cfRule type="expression" dxfId="966" priority="1011">
      <formula>AND(Q1064&lt;&gt;P1064,Q1064&lt;&gt;"")</formula>
    </cfRule>
  </conditionalFormatting>
  <conditionalFormatting sqref="Q1064:W1064">
    <cfRule type="expression" dxfId="965" priority="1010">
      <formula>AND(Q1064&lt;&gt;P1064,Q1064&lt;&gt;"")</formula>
    </cfRule>
  </conditionalFormatting>
  <conditionalFormatting sqref="Q1064:W1064">
    <cfRule type="expression" dxfId="964" priority="1009">
      <formula>AND(Q1064&lt;&gt;P1064,Q1064&lt;&gt;"")</formula>
    </cfRule>
  </conditionalFormatting>
  <conditionalFormatting sqref="Q1064:W1064">
    <cfRule type="expression" dxfId="963" priority="1008">
      <formula>AND(Q1064&lt;&gt;P1064,Q1064&lt;&gt;"")</formula>
    </cfRule>
  </conditionalFormatting>
  <conditionalFormatting sqref="Q1064:W1064">
    <cfRule type="expression" dxfId="962" priority="1007">
      <formula>AND(Q1064&lt;&gt;P1064,Q1064&lt;&gt;"")</formula>
    </cfRule>
  </conditionalFormatting>
  <conditionalFormatting sqref="Q1064:W1064">
    <cfRule type="expression" dxfId="961" priority="1006">
      <formula>AND(Q1064&lt;&gt;P1064,Q1064&lt;&gt;"")</formula>
    </cfRule>
  </conditionalFormatting>
  <conditionalFormatting sqref="Q1064:W1064">
    <cfRule type="expression" dxfId="960" priority="1005">
      <formula>AND(Q1064&lt;&gt;P1064,Q1064&lt;&gt;"")</formula>
    </cfRule>
  </conditionalFormatting>
  <conditionalFormatting sqref="Q1064:W1064">
    <cfRule type="expression" dxfId="959" priority="1004">
      <formula>AND(Q1064&lt;&gt;P1064,Q1064&lt;&gt;"")</formula>
    </cfRule>
  </conditionalFormatting>
  <conditionalFormatting sqref="Q1064:W1064">
    <cfRule type="expression" dxfId="958" priority="1003">
      <formula>AND(Q1064&lt;&gt;P1064,Q1064&lt;&gt;"")</formula>
    </cfRule>
  </conditionalFormatting>
  <conditionalFormatting sqref="Q1064:W1064">
    <cfRule type="expression" dxfId="957" priority="1002">
      <formula>AND(Q1064&lt;&gt;P1064,Q1064&lt;&gt;"")</formula>
    </cfRule>
  </conditionalFormatting>
  <conditionalFormatting sqref="Q1064:W1064">
    <cfRule type="expression" dxfId="956" priority="1001">
      <formula>AND(Q1064&lt;&gt;P1064,Q1064&lt;&gt;"")</formula>
    </cfRule>
  </conditionalFormatting>
  <conditionalFormatting sqref="Q1064:W1064">
    <cfRule type="expression" dxfId="955" priority="1000">
      <formula>AND(Q1064&lt;&gt;P1064,Q1064&lt;&gt;"")</formula>
    </cfRule>
  </conditionalFormatting>
  <conditionalFormatting sqref="Q1064:W1064">
    <cfRule type="expression" dxfId="954" priority="999">
      <formula>AND(Q1064&lt;&gt;P1064,Q1064&lt;&gt;"")</formula>
    </cfRule>
  </conditionalFormatting>
  <conditionalFormatting sqref="Q1064:W1064">
    <cfRule type="expression" dxfId="953" priority="998">
      <formula>AND(Q1064&lt;&gt;P1064,Q1064&lt;&gt;"")</formula>
    </cfRule>
  </conditionalFormatting>
  <conditionalFormatting sqref="Q1064:W1064">
    <cfRule type="expression" dxfId="952" priority="997">
      <formula>AND(Q1064&lt;&gt;P1064,Q1064&lt;&gt;"")</formula>
    </cfRule>
  </conditionalFormatting>
  <conditionalFormatting sqref="Q1064:W1064">
    <cfRule type="expression" dxfId="951" priority="996">
      <formula>AND(Q1064&lt;&gt;P1064,Q1064&lt;&gt;"")</formula>
    </cfRule>
  </conditionalFormatting>
  <conditionalFormatting sqref="Q1064:W1064">
    <cfRule type="expression" dxfId="950" priority="995">
      <formula>AND(Q1064&lt;&gt;P1064,Q1064&lt;&gt;"")</formula>
    </cfRule>
  </conditionalFormatting>
  <conditionalFormatting sqref="Q1064:W1064">
    <cfRule type="expression" dxfId="949" priority="994">
      <formula>AND(Q1064&lt;&gt;P1064,Q1064&lt;&gt;"")</formula>
    </cfRule>
  </conditionalFormatting>
  <conditionalFormatting sqref="Q1064:W1064">
    <cfRule type="expression" dxfId="948" priority="993">
      <formula>AND(Q1064&lt;&gt;P1064,Q1064&lt;&gt;"")</formula>
    </cfRule>
  </conditionalFormatting>
  <conditionalFormatting sqref="Q1064:W1064">
    <cfRule type="expression" dxfId="947" priority="992">
      <formula>AND(Q1064&lt;&gt;P1064,Q1064&lt;&gt;"")</formula>
    </cfRule>
  </conditionalFormatting>
  <conditionalFormatting sqref="Q1064:W1064">
    <cfRule type="expression" dxfId="946" priority="991">
      <formula>AND(Q1064&lt;&gt;P1064,Q1064&lt;&gt;"")</formula>
    </cfRule>
  </conditionalFormatting>
  <conditionalFormatting sqref="Q1064:W1064">
    <cfRule type="expression" dxfId="945" priority="990">
      <formula>AND(Q1064&lt;&gt;P1064,Q1064&lt;&gt;"")</formula>
    </cfRule>
  </conditionalFormatting>
  <conditionalFormatting sqref="Q1064:W1064">
    <cfRule type="expression" dxfId="944" priority="989">
      <formula>AND(Q1064&lt;&gt;P1064,Q1064&lt;&gt;"")</formula>
    </cfRule>
  </conditionalFormatting>
  <conditionalFormatting sqref="Q1064:W1064">
    <cfRule type="expression" dxfId="943" priority="988">
      <formula>AND(Q1064&lt;&gt;P1064,Q1064&lt;&gt;"")</formula>
    </cfRule>
  </conditionalFormatting>
  <conditionalFormatting sqref="Q1064:W1064">
    <cfRule type="expression" dxfId="942" priority="987">
      <formula>AND(Q1064&lt;&gt;P1064,Q1064&lt;&gt;"")</formula>
    </cfRule>
  </conditionalFormatting>
  <conditionalFormatting sqref="Q1064:W1064">
    <cfRule type="expression" dxfId="941" priority="986">
      <formula>AND(Q1064&lt;&gt;P1064,Q1064&lt;&gt;"")</formula>
    </cfRule>
  </conditionalFormatting>
  <conditionalFormatting sqref="Q1064:W1064">
    <cfRule type="expression" dxfId="940" priority="985">
      <formula>AND(Q1064&lt;&gt;P1064,Q1064&lt;&gt;"")</formula>
    </cfRule>
  </conditionalFormatting>
  <conditionalFormatting sqref="Q1064:W1064">
    <cfRule type="expression" dxfId="939" priority="984">
      <formula>AND(Q1064&lt;&gt;P1064,Q1064&lt;&gt;"")</formula>
    </cfRule>
  </conditionalFormatting>
  <conditionalFormatting sqref="Q1064:W1064">
    <cfRule type="expression" dxfId="938" priority="983">
      <formula>AND(Q1064&lt;&gt;P1064,Q1064&lt;&gt;"")</formula>
    </cfRule>
  </conditionalFormatting>
  <conditionalFormatting sqref="Q1064:W1064">
    <cfRule type="expression" dxfId="937" priority="982">
      <formula>AND(Q1064&lt;&gt;P1064,Q1064&lt;&gt;"")</formula>
    </cfRule>
  </conditionalFormatting>
  <conditionalFormatting sqref="Q1064:W1064">
    <cfRule type="expression" dxfId="936" priority="981">
      <formula>AND(Q1064&lt;&gt;P1064,Q1064&lt;&gt;"")</formula>
    </cfRule>
  </conditionalFormatting>
  <conditionalFormatting sqref="Q1064:W1064">
    <cfRule type="expression" dxfId="935" priority="980">
      <formula>AND(Q1064&lt;&gt;P1064,Q1064&lt;&gt;"")</formula>
    </cfRule>
  </conditionalFormatting>
  <conditionalFormatting sqref="Q1064:W1064">
    <cfRule type="expression" dxfId="934" priority="979">
      <formula>AND(Q1064&lt;&gt;P1064,Q1064&lt;&gt;"")</formula>
    </cfRule>
  </conditionalFormatting>
  <conditionalFormatting sqref="Q1064:W1064">
    <cfRule type="expression" dxfId="933" priority="978">
      <formula>AND(Q1064&lt;&gt;P1064,Q1064&lt;&gt;"")</formula>
    </cfRule>
  </conditionalFormatting>
  <conditionalFormatting sqref="Q1064:W1064">
    <cfRule type="expression" dxfId="932" priority="977">
      <formula>AND(Q1064&lt;&gt;P1064,Q1064&lt;&gt;"")</formula>
    </cfRule>
  </conditionalFormatting>
  <conditionalFormatting sqref="Q1064:W1064">
    <cfRule type="expression" dxfId="931" priority="976">
      <formula>AND(Q1064&lt;&gt;P1064,Q1064&lt;&gt;"")</formula>
    </cfRule>
  </conditionalFormatting>
  <conditionalFormatting sqref="Q1064:W1064">
    <cfRule type="expression" dxfId="930" priority="975">
      <formula>AND(Q1064&lt;&gt;P1064,Q1064&lt;&gt;"")</formula>
    </cfRule>
  </conditionalFormatting>
  <conditionalFormatting sqref="Q1064:W1064">
    <cfRule type="expression" dxfId="929" priority="974">
      <formula>AND(Q1064&lt;&gt;P1064,Q1064&lt;&gt;"")</formula>
    </cfRule>
  </conditionalFormatting>
  <conditionalFormatting sqref="Q1064:W1064">
    <cfRule type="expression" dxfId="928" priority="973">
      <formula>AND(Q1064&lt;&gt;P1064,Q1064&lt;&gt;"")</formula>
    </cfRule>
  </conditionalFormatting>
  <conditionalFormatting sqref="Q1064:W1064">
    <cfRule type="expression" dxfId="927" priority="972">
      <formula>AND(Q1064&lt;&gt;P1064,Q1064&lt;&gt;"")</formula>
    </cfRule>
  </conditionalFormatting>
  <conditionalFormatting sqref="Q1064:W1064">
    <cfRule type="expression" dxfId="926" priority="971">
      <formula>AND(Q1064&lt;&gt;P1064,Q1064&lt;&gt;"")</formula>
    </cfRule>
  </conditionalFormatting>
  <conditionalFormatting sqref="Q1064:W1064">
    <cfRule type="expression" dxfId="925" priority="970">
      <formula>AND(Q1064&lt;&gt;P1064,Q1064&lt;&gt;"")</formula>
    </cfRule>
  </conditionalFormatting>
  <conditionalFormatting sqref="L1064:W1064">
    <cfRule type="expression" dxfId="924" priority="969">
      <formula>AND(L1064&lt;&gt;K1064,L1064&lt;&gt;"")</formula>
    </cfRule>
  </conditionalFormatting>
  <conditionalFormatting sqref="L1064:W1064">
    <cfRule type="expression" dxfId="923" priority="968">
      <formula>AND(L1064&lt;&gt;K1064,L1064&lt;&gt;"")</formula>
    </cfRule>
  </conditionalFormatting>
  <conditionalFormatting sqref="Q1064:W1064">
    <cfRule type="expression" dxfId="922" priority="967">
      <formula>AND(Q1064&lt;&gt;P1064,Q1064&lt;&gt;"")</formula>
    </cfRule>
  </conditionalFormatting>
  <conditionalFormatting sqref="Q1064:W1064">
    <cfRule type="expression" dxfId="921" priority="966">
      <formula>AND(Q1064&lt;&gt;P1064,Q1064&lt;&gt;"")</formula>
    </cfRule>
  </conditionalFormatting>
  <conditionalFormatting sqref="Q1064:W1064">
    <cfRule type="expression" dxfId="920" priority="965">
      <formula>AND(Q1064&lt;&gt;P1064,Q1064&lt;&gt;"")</formula>
    </cfRule>
  </conditionalFormatting>
  <conditionalFormatting sqref="Q1064:W1064">
    <cfRule type="expression" dxfId="919" priority="964">
      <formula>AND(Q1064&lt;&gt;P1064,Q1064&lt;&gt;"")</formula>
    </cfRule>
  </conditionalFormatting>
  <conditionalFormatting sqref="Q1064:W1064">
    <cfRule type="expression" dxfId="918" priority="963">
      <formula>AND(Q1064&lt;&gt;P1064,Q1064&lt;&gt;"")</formula>
    </cfRule>
  </conditionalFormatting>
  <conditionalFormatting sqref="Q1064:W1064">
    <cfRule type="expression" dxfId="917" priority="962">
      <formula>AND(Q1064&lt;&gt;P1064,Q1064&lt;&gt;"")</formula>
    </cfRule>
  </conditionalFormatting>
  <conditionalFormatting sqref="Q1064:W1064">
    <cfRule type="expression" dxfId="916" priority="961">
      <formula>AND(Q1064&lt;&gt;P1064,Q1064&lt;&gt;"")</formula>
    </cfRule>
  </conditionalFormatting>
  <conditionalFormatting sqref="Q1064:W1064">
    <cfRule type="expression" dxfId="915" priority="960">
      <formula>AND(Q1064&lt;&gt;P1064,Q1064&lt;&gt;"")</formula>
    </cfRule>
  </conditionalFormatting>
  <conditionalFormatting sqref="Q1064:W1064">
    <cfRule type="expression" dxfId="914" priority="959">
      <formula>AND(Q1064&lt;&gt;P1064,Q1064&lt;&gt;"")</formula>
    </cfRule>
  </conditionalFormatting>
  <conditionalFormatting sqref="Q1064:W1064">
    <cfRule type="expression" dxfId="913" priority="958">
      <formula>AND(Q1064&lt;&gt;P1064,Q1064&lt;&gt;"")</formula>
    </cfRule>
  </conditionalFormatting>
  <conditionalFormatting sqref="Q1064:W1064">
    <cfRule type="expression" dxfId="912" priority="957">
      <formula>AND(Q1064&lt;&gt;P1064,Q1064&lt;&gt;"")</formula>
    </cfRule>
  </conditionalFormatting>
  <conditionalFormatting sqref="Q1064:W1064">
    <cfRule type="expression" dxfId="911" priority="956">
      <formula>AND(Q1064&lt;&gt;P1064,Q1064&lt;&gt;"")</formula>
    </cfRule>
  </conditionalFormatting>
  <conditionalFormatting sqref="Q1064:W1064">
    <cfRule type="expression" dxfId="910" priority="955">
      <formula>AND(Q1064&lt;&gt;P1064,Q1064&lt;&gt;"")</formula>
    </cfRule>
  </conditionalFormatting>
  <conditionalFormatting sqref="Q1064:W1064">
    <cfRule type="expression" dxfId="909" priority="954">
      <formula>AND(Q1064&lt;&gt;P1064,Q1064&lt;&gt;"")</formula>
    </cfRule>
  </conditionalFormatting>
  <conditionalFormatting sqref="Q1064:W1064">
    <cfRule type="expression" dxfId="908" priority="953">
      <formula>AND(Q1064&lt;&gt;P1064,Q1064&lt;&gt;"")</formula>
    </cfRule>
  </conditionalFormatting>
  <conditionalFormatting sqref="Q1064:W1064">
    <cfRule type="expression" dxfId="907" priority="952">
      <formula>AND(Q1064&lt;&gt;P1064,Q1064&lt;&gt;"")</formula>
    </cfRule>
  </conditionalFormatting>
  <conditionalFormatting sqref="Q1064:W1064">
    <cfRule type="expression" dxfId="906" priority="951">
      <formula>AND(Q1064&lt;&gt;P1064,Q1064&lt;&gt;"")</formula>
    </cfRule>
  </conditionalFormatting>
  <conditionalFormatting sqref="Q1064:W1064">
    <cfRule type="expression" dxfId="905" priority="950">
      <formula>AND(Q1064&lt;&gt;P1064,Q1064&lt;&gt;"")</formula>
    </cfRule>
  </conditionalFormatting>
  <conditionalFormatting sqref="Q1064:W1064">
    <cfRule type="expression" dxfId="904" priority="949">
      <formula>AND(Q1064&lt;&gt;P1064,Q1064&lt;&gt;"")</formula>
    </cfRule>
  </conditionalFormatting>
  <conditionalFormatting sqref="Q1064:W1064">
    <cfRule type="expression" dxfId="903" priority="948">
      <formula>AND(Q1064&lt;&gt;P1064,Q1064&lt;&gt;"")</formula>
    </cfRule>
  </conditionalFormatting>
  <conditionalFormatting sqref="Q1064:W1064">
    <cfRule type="expression" dxfId="902" priority="947">
      <formula>AND(Q1064&lt;&gt;P1064,Q1064&lt;&gt;"")</formula>
    </cfRule>
  </conditionalFormatting>
  <conditionalFormatting sqref="Q1064:W1064">
    <cfRule type="expression" dxfId="901" priority="946">
      <formula>AND(Q1064&lt;&gt;P1064,Q1064&lt;&gt;"")</formula>
    </cfRule>
  </conditionalFormatting>
  <conditionalFormatting sqref="Q1064:W1064">
    <cfRule type="expression" dxfId="900" priority="945">
      <formula>AND(Q1064&lt;&gt;P1064,Q1064&lt;&gt;"")</formula>
    </cfRule>
  </conditionalFormatting>
  <conditionalFormatting sqref="Q1064:W1064">
    <cfRule type="expression" dxfId="899" priority="944">
      <formula>AND(Q1064&lt;&gt;P1064,Q1064&lt;&gt;"")</formula>
    </cfRule>
  </conditionalFormatting>
  <conditionalFormatting sqref="Q1064:W1064">
    <cfRule type="expression" dxfId="898" priority="943">
      <formula>AND(Q1064&lt;&gt;P1064,Q1064&lt;&gt;"")</formula>
    </cfRule>
  </conditionalFormatting>
  <conditionalFormatting sqref="Q1064:W1064">
    <cfRule type="expression" dxfId="897" priority="942">
      <formula>AND(Q1064&lt;&gt;P1064,Q1064&lt;&gt;"")</formula>
    </cfRule>
  </conditionalFormatting>
  <conditionalFormatting sqref="Q1064:W1064">
    <cfRule type="expression" dxfId="896" priority="941">
      <formula>AND(Q1064&lt;&gt;P1064,Q1064&lt;&gt;"")</formula>
    </cfRule>
  </conditionalFormatting>
  <conditionalFormatting sqref="Q1064:W1064">
    <cfRule type="expression" dxfId="895" priority="940">
      <formula>AND(Q1064&lt;&gt;P1064,Q1064&lt;&gt;"")</formula>
    </cfRule>
  </conditionalFormatting>
  <conditionalFormatting sqref="Q1064:W1064">
    <cfRule type="expression" dxfId="894" priority="939">
      <formula>AND(Q1064&lt;&gt;P1064,Q1064&lt;&gt;"")</formula>
    </cfRule>
  </conditionalFormatting>
  <conditionalFormatting sqref="Q1064:W1064">
    <cfRule type="expression" dxfId="893" priority="938">
      <formula>AND(Q1064&lt;&gt;P1064,Q1064&lt;&gt;"")</formula>
    </cfRule>
  </conditionalFormatting>
  <conditionalFormatting sqref="AK1064:BD1064">
    <cfRule type="expression" dxfId="892" priority="937">
      <formula>AND(AK1064&lt;&gt;AJ1064,AK1064&lt;&gt;"")</formula>
    </cfRule>
  </conditionalFormatting>
  <conditionalFormatting sqref="AK1064:BD1064">
    <cfRule type="expression" dxfId="891" priority="936">
      <formula>AND(AK1064&lt;&gt;AJ1064,AK1064&lt;&gt;"")</formula>
    </cfRule>
  </conditionalFormatting>
  <conditionalFormatting sqref="AK1064:BD1064">
    <cfRule type="expression" dxfId="890" priority="935">
      <formula>AND(AK1064&lt;&gt;AJ1064,AK1064&lt;&gt;"")</formula>
    </cfRule>
  </conditionalFormatting>
  <conditionalFormatting sqref="AK1064:BD1064">
    <cfRule type="expression" dxfId="889" priority="934">
      <formula>AND(AK1064&lt;&gt;AJ1064,AK1064&lt;&gt;"")</formula>
    </cfRule>
  </conditionalFormatting>
  <conditionalFormatting sqref="L1081:W1081">
    <cfRule type="expression" dxfId="888" priority="933">
      <formula>AND(L1081&lt;&gt;K1081,L1081&lt;&gt;"")</formula>
    </cfRule>
  </conditionalFormatting>
  <conditionalFormatting sqref="L1081:W1081">
    <cfRule type="expression" dxfId="887" priority="932">
      <formula>AND(L1081&lt;&gt;K1081,L1081&lt;&gt;"")</formula>
    </cfRule>
  </conditionalFormatting>
  <conditionalFormatting sqref="Q1081:W1081">
    <cfRule type="expression" dxfId="886" priority="931">
      <formula>AND(Q1081&lt;&gt;P1081,Q1081&lt;&gt;"")</formula>
    </cfRule>
  </conditionalFormatting>
  <conditionalFormatting sqref="Q1081:W1081">
    <cfRule type="expression" dxfId="885" priority="930">
      <formula>AND(Q1081&lt;&gt;P1081,Q1081&lt;&gt;"")</formula>
    </cfRule>
  </conditionalFormatting>
  <conditionalFormatting sqref="Q1081:W1081">
    <cfRule type="expression" dxfId="884" priority="929">
      <formula>AND(Q1081&lt;&gt;P1081,Q1081&lt;&gt;"")</formula>
    </cfRule>
  </conditionalFormatting>
  <conditionalFormatting sqref="Q1081:W1081">
    <cfRule type="expression" dxfId="883" priority="928">
      <formula>AND(Q1081&lt;&gt;P1081,Q1081&lt;&gt;"")</formula>
    </cfRule>
  </conditionalFormatting>
  <conditionalFormatting sqref="Q1081:W1081">
    <cfRule type="expression" dxfId="882" priority="927">
      <formula>AND(Q1081&lt;&gt;P1081,Q1081&lt;&gt;"")</formula>
    </cfRule>
  </conditionalFormatting>
  <conditionalFormatting sqref="Q1081:W1081">
    <cfRule type="expression" dxfId="881" priority="926">
      <formula>AND(Q1081&lt;&gt;P1081,Q1081&lt;&gt;"")</formula>
    </cfRule>
  </conditionalFormatting>
  <conditionalFormatting sqref="Q1081:W1081">
    <cfRule type="expression" dxfId="880" priority="925">
      <formula>AND(Q1081&lt;&gt;P1081,Q1081&lt;&gt;"")</formula>
    </cfRule>
  </conditionalFormatting>
  <conditionalFormatting sqref="Q1081:W1081">
    <cfRule type="expression" dxfId="879" priority="924">
      <formula>AND(Q1081&lt;&gt;P1081,Q1081&lt;&gt;"")</formula>
    </cfRule>
  </conditionalFormatting>
  <conditionalFormatting sqref="Q1081:W1081">
    <cfRule type="expression" dxfId="878" priority="923">
      <formula>AND(Q1081&lt;&gt;P1081,Q1081&lt;&gt;"")</formula>
    </cfRule>
  </conditionalFormatting>
  <conditionalFormatting sqref="Q1081:W1081">
    <cfRule type="expression" dxfId="877" priority="922">
      <formula>AND(Q1081&lt;&gt;P1081,Q1081&lt;&gt;"")</formula>
    </cfRule>
  </conditionalFormatting>
  <conditionalFormatting sqref="Q1081:W1081">
    <cfRule type="expression" dxfId="876" priority="921">
      <formula>AND(Q1081&lt;&gt;P1081,Q1081&lt;&gt;"")</formula>
    </cfRule>
  </conditionalFormatting>
  <conditionalFormatting sqref="Q1081:W1081">
    <cfRule type="expression" dxfId="875" priority="920">
      <formula>AND(Q1081&lt;&gt;P1081,Q1081&lt;&gt;"")</formula>
    </cfRule>
  </conditionalFormatting>
  <conditionalFormatting sqref="Q1081:W1081">
    <cfRule type="expression" dxfId="874" priority="919">
      <formula>AND(Q1081&lt;&gt;P1081,Q1081&lt;&gt;"")</formula>
    </cfRule>
  </conditionalFormatting>
  <conditionalFormatting sqref="Q1081:W1081">
    <cfRule type="expression" dxfId="873" priority="918">
      <formula>AND(Q1081&lt;&gt;P1081,Q1081&lt;&gt;"")</formula>
    </cfRule>
  </conditionalFormatting>
  <conditionalFormatting sqref="Q1081:W1081">
    <cfRule type="expression" dxfId="872" priority="917">
      <formula>AND(Q1081&lt;&gt;P1081,Q1081&lt;&gt;"")</formula>
    </cfRule>
  </conditionalFormatting>
  <conditionalFormatting sqref="Q1081:W1081">
    <cfRule type="expression" dxfId="871" priority="916">
      <formula>AND(Q1081&lt;&gt;P1081,Q1081&lt;&gt;"")</formula>
    </cfRule>
  </conditionalFormatting>
  <conditionalFormatting sqref="Q1081:W1081">
    <cfRule type="expression" dxfId="870" priority="915">
      <formula>AND(Q1081&lt;&gt;P1081,Q1081&lt;&gt;"")</formula>
    </cfRule>
  </conditionalFormatting>
  <conditionalFormatting sqref="Q1081:W1081">
    <cfRule type="expression" dxfId="869" priority="914">
      <formula>AND(Q1081&lt;&gt;P1081,Q1081&lt;&gt;"")</formula>
    </cfRule>
  </conditionalFormatting>
  <conditionalFormatting sqref="Q1081:W1081">
    <cfRule type="expression" dxfId="868" priority="913">
      <formula>AND(Q1081&lt;&gt;P1081,Q1081&lt;&gt;"")</formula>
    </cfRule>
  </conditionalFormatting>
  <conditionalFormatting sqref="Q1081:W1081">
    <cfRule type="expression" dxfId="867" priority="912">
      <formula>AND(Q1081&lt;&gt;P1081,Q1081&lt;&gt;"")</formula>
    </cfRule>
  </conditionalFormatting>
  <conditionalFormatting sqref="Q1081:W1081">
    <cfRule type="expression" dxfId="866" priority="911">
      <formula>AND(Q1081&lt;&gt;P1081,Q1081&lt;&gt;"")</formula>
    </cfRule>
  </conditionalFormatting>
  <conditionalFormatting sqref="Q1081:W1081">
    <cfRule type="expression" dxfId="865" priority="910">
      <formula>AND(Q1081&lt;&gt;P1081,Q1081&lt;&gt;"")</formula>
    </cfRule>
  </conditionalFormatting>
  <conditionalFormatting sqref="Q1081:W1081">
    <cfRule type="expression" dxfId="864" priority="909">
      <formula>AND(Q1081&lt;&gt;P1081,Q1081&lt;&gt;"")</formula>
    </cfRule>
  </conditionalFormatting>
  <conditionalFormatting sqref="Q1081:W1081">
    <cfRule type="expression" dxfId="863" priority="908">
      <formula>AND(Q1081&lt;&gt;P1081,Q1081&lt;&gt;"")</formula>
    </cfRule>
  </conditionalFormatting>
  <conditionalFormatting sqref="Q1081:W1081">
    <cfRule type="expression" dxfId="862" priority="907">
      <formula>AND(Q1081&lt;&gt;P1081,Q1081&lt;&gt;"")</formula>
    </cfRule>
  </conditionalFormatting>
  <conditionalFormatting sqref="Q1081:W1081">
    <cfRule type="expression" dxfId="861" priority="906">
      <formula>AND(Q1081&lt;&gt;P1081,Q1081&lt;&gt;"")</formula>
    </cfRule>
  </conditionalFormatting>
  <conditionalFormatting sqref="Q1081:W1081">
    <cfRule type="expression" dxfId="860" priority="905">
      <formula>AND(Q1081&lt;&gt;P1081,Q1081&lt;&gt;"")</formula>
    </cfRule>
  </conditionalFormatting>
  <conditionalFormatting sqref="Q1081:W1081">
    <cfRule type="expression" dxfId="859" priority="904">
      <formula>AND(Q1081&lt;&gt;P1081,Q1081&lt;&gt;"")</formula>
    </cfRule>
  </conditionalFormatting>
  <conditionalFormatting sqref="Q1081:W1081">
    <cfRule type="expression" dxfId="858" priority="903">
      <formula>AND(Q1081&lt;&gt;P1081,Q1081&lt;&gt;"")</formula>
    </cfRule>
  </conditionalFormatting>
  <conditionalFormatting sqref="Q1081:W1081">
    <cfRule type="expression" dxfId="857" priority="902">
      <formula>AND(Q1081&lt;&gt;P1081,Q1081&lt;&gt;"")</formula>
    </cfRule>
  </conditionalFormatting>
  <conditionalFormatting sqref="Q1081:W1081">
    <cfRule type="expression" dxfId="856" priority="901">
      <formula>AND(Q1081&lt;&gt;P1081,Q1081&lt;&gt;"")</formula>
    </cfRule>
  </conditionalFormatting>
  <conditionalFormatting sqref="Q1081:W1081">
    <cfRule type="expression" dxfId="855" priority="900">
      <formula>AND(Q1081&lt;&gt;P1081,Q1081&lt;&gt;"")</formula>
    </cfRule>
  </conditionalFormatting>
  <conditionalFormatting sqref="Q1081:W1081">
    <cfRule type="expression" dxfId="854" priority="899">
      <formula>AND(Q1081&lt;&gt;P1081,Q1081&lt;&gt;"")</formula>
    </cfRule>
  </conditionalFormatting>
  <conditionalFormatting sqref="Q1081:W1081">
    <cfRule type="expression" dxfId="853" priority="898">
      <formula>AND(Q1081&lt;&gt;P1081,Q1081&lt;&gt;"")</formula>
    </cfRule>
  </conditionalFormatting>
  <conditionalFormatting sqref="Q1081:W1081">
    <cfRule type="expression" dxfId="852" priority="897">
      <formula>AND(Q1081&lt;&gt;P1081,Q1081&lt;&gt;"")</formula>
    </cfRule>
  </conditionalFormatting>
  <conditionalFormatting sqref="Q1081:W1081">
    <cfRule type="expression" dxfId="851" priority="896">
      <formula>AND(Q1081&lt;&gt;P1081,Q1081&lt;&gt;"")</formula>
    </cfRule>
  </conditionalFormatting>
  <conditionalFormatting sqref="Q1081:W1081">
    <cfRule type="expression" dxfId="850" priority="895">
      <formula>AND(Q1081&lt;&gt;P1081,Q1081&lt;&gt;"")</formula>
    </cfRule>
  </conditionalFormatting>
  <conditionalFormatting sqref="Q1081:W1081">
    <cfRule type="expression" dxfId="849" priority="894">
      <formula>AND(Q1081&lt;&gt;P1081,Q1081&lt;&gt;"")</formula>
    </cfRule>
  </conditionalFormatting>
  <conditionalFormatting sqref="Q1081:W1081">
    <cfRule type="expression" dxfId="848" priority="893">
      <formula>AND(Q1081&lt;&gt;P1081,Q1081&lt;&gt;"")</formula>
    </cfRule>
  </conditionalFormatting>
  <conditionalFormatting sqref="Q1081:W1081">
    <cfRule type="expression" dxfId="847" priority="892">
      <formula>AND(Q1081&lt;&gt;P1081,Q1081&lt;&gt;"")</formula>
    </cfRule>
  </conditionalFormatting>
  <conditionalFormatting sqref="Q1081:W1081">
    <cfRule type="expression" dxfId="846" priority="891">
      <formula>AND(Q1081&lt;&gt;P1081,Q1081&lt;&gt;"")</formula>
    </cfRule>
  </conditionalFormatting>
  <conditionalFormatting sqref="Q1081:W1081">
    <cfRule type="expression" dxfId="845" priority="890">
      <formula>AND(Q1081&lt;&gt;P1081,Q1081&lt;&gt;"")</formula>
    </cfRule>
  </conditionalFormatting>
  <conditionalFormatting sqref="Q1081:W1081">
    <cfRule type="expression" dxfId="844" priority="889">
      <formula>AND(Q1081&lt;&gt;P1081,Q1081&lt;&gt;"")</formula>
    </cfRule>
  </conditionalFormatting>
  <conditionalFormatting sqref="Q1081:W1081">
    <cfRule type="expression" dxfId="843" priority="888">
      <formula>AND(Q1081&lt;&gt;P1081,Q1081&lt;&gt;"")</formula>
    </cfRule>
  </conditionalFormatting>
  <conditionalFormatting sqref="Q1081:W1081">
    <cfRule type="expression" dxfId="842" priority="887">
      <formula>AND(Q1081&lt;&gt;P1081,Q1081&lt;&gt;"")</formula>
    </cfRule>
  </conditionalFormatting>
  <conditionalFormatting sqref="Q1081:W1081">
    <cfRule type="expression" dxfId="841" priority="886">
      <formula>AND(Q1081&lt;&gt;P1081,Q1081&lt;&gt;"")</formula>
    </cfRule>
  </conditionalFormatting>
  <conditionalFormatting sqref="Q1081:W1081">
    <cfRule type="expression" dxfId="840" priority="885">
      <formula>AND(Q1081&lt;&gt;P1081,Q1081&lt;&gt;"")</formula>
    </cfRule>
  </conditionalFormatting>
  <conditionalFormatting sqref="Q1081:W1081">
    <cfRule type="expression" dxfId="839" priority="884">
      <formula>AND(Q1081&lt;&gt;P1081,Q1081&lt;&gt;"")</formula>
    </cfRule>
  </conditionalFormatting>
  <conditionalFormatting sqref="Q1081:W1081">
    <cfRule type="expression" dxfId="838" priority="883">
      <formula>AND(Q1081&lt;&gt;P1081,Q1081&lt;&gt;"")</formula>
    </cfRule>
  </conditionalFormatting>
  <conditionalFormatting sqref="Q1081:W1081">
    <cfRule type="expression" dxfId="837" priority="882">
      <formula>AND(Q1081&lt;&gt;P1081,Q1081&lt;&gt;"")</formula>
    </cfRule>
  </conditionalFormatting>
  <conditionalFormatting sqref="Q1081:W1081">
    <cfRule type="expression" dxfId="836" priority="881">
      <formula>AND(Q1081&lt;&gt;P1081,Q1081&lt;&gt;"")</formula>
    </cfRule>
  </conditionalFormatting>
  <conditionalFormatting sqref="Q1081:W1081">
    <cfRule type="expression" dxfId="835" priority="880">
      <formula>AND(Q1081&lt;&gt;P1081,Q1081&lt;&gt;"")</formula>
    </cfRule>
  </conditionalFormatting>
  <conditionalFormatting sqref="Q1081:W1081">
    <cfRule type="expression" dxfId="834" priority="879">
      <formula>AND(Q1081&lt;&gt;P1081,Q1081&lt;&gt;"")</formula>
    </cfRule>
  </conditionalFormatting>
  <conditionalFormatting sqref="Q1081:W1081">
    <cfRule type="expression" dxfId="833" priority="878">
      <formula>AND(Q1081&lt;&gt;P1081,Q1081&lt;&gt;"")</formula>
    </cfRule>
  </conditionalFormatting>
  <conditionalFormatting sqref="Q1081:W1081">
    <cfRule type="expression" dxfId="832" priority="877">
      <formula>AND(Q1081&lt;&gt;P1081,Q1081&lt;&gt;"")</formula>
    </cfRule>
  </conditionalFormatting>
  <conditionalFormatting sqref="Q1081:W1081">
    <cfRule type="expression" dxfId="831" priority="876">
      <formula>AND(Q1081&lt;&gt;P1081,Q1081&lt;&gt;"")</formula>
    </cfRule>
  </conditionalFormatting>
  <conditionalFormatting sqref="Q1081:W1081">
    <cfRule type="expression" dxfId="830" priority="875">
      <formula>AND(Q1081&lt;&gt;P1081,Q1081&lt;&gt;"")</formula>
    </cfRule>
  </conditionalFormatting>
  <conditionalFormatting sqref="Q1081:W1081">
    <cfRule type="expression" dxfId="829" priority="874">
      <formula>AND(Q1081&lt;&gt;P1081,Q1081&lt;&gt;"")</formula>
    </cfRule>
  </conditionalFormatting>
  <conditionalFormatting sqref="Q1081:W1081">
    <cfRule type="expression" dxfId="828" priority="873">
      <formula>AND(Q1081&lt;&gt;P1081,Q1081&lt;&gt;"")</formula>
    </cfRule>
  </conditionalFormatting>
  <conditionalFormatting sqref="L1081:W1081">
    <cfRule type="expression" dxfId="827" priority="872">
      <formula>AND(L1081&lt;&gt;K1081,L1081&lt;&gt;"")</formula>
    </cfRule>
  </conditionalFormatting>
  <conditionalFormatting sqref="L1081:W1081">
    <cfRule type="expression" dxfId="826" priority="871">
      <formula>AND(L1081&lt;&gt;K1081,L1081&lt;&gt;"")</formula>
    </cfRule>
  </conditionalFormatting>
  <conditionalFormatting sqref="Q1081:W1081">
    <cfRule type="expression" dxfId="825" priority="870">
      <formula>AND(Q1081&lt;&gt;P1081,Q1081&lt;&gt;"")</formula>
    </cfRule>
  </conditionalFormatting>
  <conditionalFormatting sqref="Q1081:W1081">
    <cfRule type="expression" dxfId="824" priority="869">
      <formula>AND(Q1081&lt;&gt;P1081,Q1081&lt;&gt;"")</formula>
    </cfRule>
  </conditionalFormatting>
  <conditionalFormatting sqref="Q1081:W1081">
    <cfRule type="expression" dxfId="823" priority="868">
      <formula>AND(Q1081&lt;&gt;P1081,Q1081&lt;&gt;"")</formula>
    </cfRule>
  </conditionalFormatting>
  <conditionalFormatting sqref="Q1081:W1081">
    <cfRule type="expression" dxfId="822" priority="867">
      <formula>AND(Q1081&lt;&gt;P1081,Q1081&lt;&gt;"")</formula>
    </cfRule>
  </conditionalFormatting>
  <conditionalFormatting sqref="Q1081:W1081">
    <cfRule type="expression" dxfId="821" priority="866">
      <formula>AND(Q1081&lt;&gt;P1081,Q1081&lt;&gt;"")</formula>
    </cfRule>
  </conditionalFormatting>
  <conditionalFormatting sqref="Q1081:W1081">
    <cfRule type="expression" dxfId="820" priority="865">
      <formula>AND(Q1081&lt;&gt;P1081,Q1081&lt;&gt;"")</formula>
    </cfRule>
  </conditionalFormatting>
  <conditionalFormatting sqref="Q1081:W1081">
    <cfRule type="expression" dxfId="819" priority="864">
      <formula>AND(Q1081&lt;&gt;P1081,Q1081&lt;&gt;"")</formula>
    </cfRule>
  </conditionalFormatting>
  <conditionalFormatting sqref="Q1081:W1081">
    <cfRule type="expression" dxfId="818" priority="863">
      <formula>AND(Q1081&lt;&gt;P1081,Q1081&lt;&gt;"")</formula>
    </cfRule>
  </conditionalFormatting>
  <conditionalFormatting sqref="Q1081:W1081">
    <cfRule type="expression" dxfId="817" priority="862">
      <formula>AND(Q1081&lt;&gt;P1081,Q1081&lt;&gt;"")</formula>
    </cfRule>
  </conditionalFormatting>
  <conditionalFormatting sqref="Q1081:W1081">
    <cfRule type="expression" dxfId="816" priority="861">
      <formula>AND(Q1081&lt;&gt;P1081,Q1081&lt;&gt;"")</formula>
    </cfRule>
  </conditionalFormatting>
  <conditionalFormatting sqref="Q1081:W1081">
    <cfRule type="expression" dxfId="815" priority="860">
      <formula>AND(Q1081&lt;&gt;P1081,Q1081&lt;&gt;"")</formula>
    </cfRule>
  </conditionalFormatting>
  <conditionalFormatting sqref="Q1081:W1081">
    <cfRule type="expression" dxfId="814" priority="859">
      <formula>AND(Q1081&lt;&gt;P1081,Q1081&lt;&gt;"")</formula>
    </cfRule>
  </conditionalFormatting>
  <conditionalFormatting sqref="Q1081:W1081">
    <cfRule type="expression" dxfId="813" priority="858">
      <formula>AND(Q1081&lt;&gt;P1081,Q1081&lt;&gt;"")</formula>
    </cfRule>
  </conditionalFormatting>
  <conditionalFormatting sqref="Q1081:W1081">
    <cfRule type="expression" dxfId="812" priority="857">
      <formula>AND(Q1081&lt;&gt;P1081,Q1081&lt;&gt;"")</formula>
    </cfRule>
  </conditionalFormatting>
  <conditionalFormatting sqref="Q1081:W1081">
    <cfRule type="expression" dxfId="811" priority="856">
      <formula>AND(Q1081&lt;&gt;P1081,Q1081&lt;&gt;"")</formula>
    </cfRule>
  </conditionalFormatting>
  <conditionalFormatting sqref="Q1081:W1081">
    <cfRule type="expression" dxfId="810" priority="855">
      <formula>AND(Q1081&lt;&gt;P1081,Q1081&lt;&gt;"")</formula>
    </cfRule>
  </conditionalFormatting>
  <conditionalFormatting sqref="Q1081:W1081">
    <cfRule type="expression" dxfId="809" priority="854">
      <formula>AND(Q1081&lt;&gt;P1081,Q1081&lt;&gt;"")</formula>
    </cfRule>
  </conditionalFormatting>
  <conditionalFormatting sqref="Q1081:W1081">
    <cfRule type="expression" dxfId="808" priority="853">
      <formula>AND(Q1081&lt;&gt;P1081,Q1081&lt;&gt;"")</formula>
    </cfRule>
  </conditionalFormatting>
  <conditionalFormatting sqref="Q1081:W1081">
    <cfRule type="expression" dxfId="807" priority="852">
      <formula>AND(Q1081&lt;&gt;P1081,Q1081&lt;&gt;"")</formula>
    </cfRule>
  </conditionalFormatting>
  <conditionalFormatting sqref="Q1081:W1081">
    <cfRule type="expression" dxfId="806" priority="851">
      <formula>AND(Q1081&lt;&gt;P1081,Q1081&lt;&gt;"")</formula>
    </cfRule>
  </conditionalFormatting>
  <conditionalFormatting sqref="Q1081:W1081">
    <cfRule type="expression" dxfId="805" priority="850">
      <formula>AND(Q1081&lt;&gt;P1081,Q1081&lt;&gt;"")</formula>
    </cfRule>
  </conditionalFormatting>
  <conditionalFormatting sqref="Q1081:W1081">
    <cfRule type="expression" dxfId="804" priority="849">
      <formula>AND(Q1081&lt;&gt;P1081,Q1081&lt;&gt;"")</formula>
    </cfRule>
  </conditionalFormatting>
  <conditionalFormatting sqref="Q1081:W1081">
    <cfRule type="expression" dxfId="803" priority="848">
      <formula>AND(Q1081&lt;&gt;P1081,Q1081&lt;&gt;"")</formula>
    </cfRule>
  </conditionalFormatting>
  <conditionalFormatting sqref="Q1081:W1081">
    <cfRule type="expression" dxfId="802" priority="847">
      <formula>AND(Q1081&lt;&gt;P1081,Q1081&lt;&gt;"")</formula>
    </cfRule>
  </conditionalFormatting>
  <conditionalFormatting sqref="Q1081:W1081">
    <cfRule type="expression" dxfId="801" priority="846">
      <formula>AND(Q1081&lt;&gt;P1081,Q1081&lt;&gt;"")</formula>
    </cfRule>
  </conditionalFormatting>
  <conditionalFormatting sqref="Q1081:W1081">
    <cfRule type="expression" dxfId="800" priority="845">
      <formula>AND(Q1081&lt;&gt;P1081,Q1081&lt;&gt;"")</formula>
    </cfRule>
  </conditionalFormatting>
  <conditionalFormatting sqref="Q1081:W1081">
    <cfRule type="expression" dxfId="799" priority="844">
      <formula>AND(Q1081&lt;&gt;P1081,Q1081&lt;&gt;"")</formula>
    </cfRule>
  </conditionalFormatting>
  <conditionalFormatting sqref="Q1081:W1081">
    <cfRule type="expression" dxfId="798" priority="843">
      <formula>AND(Q1081&lt;&gt;P1081,Q1081&lt;&gt;"")</formula>
    </cfRule>
  </conditionalFormatting>
  <conditionalFormatting sqref="Q1081:W1081">
    <cfRule type="expression" dxfId="797" priority="842">
      <formula>AND(Q1081&lt;&gt;P1081,Q1081&lt;&gt;"")</formula>
    </cfRule>
  </conditionalFormatting>
  <conditionalFormatting sqref="Q1081:W1081">
    <cfRule type="expression" dxfId="796" priority="841">
      <formula>AND(Q1081&lt;&gt;P1081,Q1081&lt;&gt;"")</formula>
    </cfRule>
  </conditionalFormatting>
  <conditionalFormatting sqref="AK1081:BD1081">
    <cfRule type="expression" dxfId="795" priority="840">
      <formula>AND(AK1081&lt;&gt;AJ1081,AK1081&lt;&gt;"")</formula>
    </cfRule>
  </conditionalFormatting>
  <conditionalFormatting sqref="AK1081:BD1081">
    <cfRule type="expression" dxfId="794" priority="839">
      <formula>AND(AK1081&lt;&gt;AJ1081,AK1081&lt;&gt;"")</formula>
    </cfRule>
  </conditionalFormatting>
  <conditionalFormatting sqref="AK1081:BD1081">
    <cfRule type="expression" dxfId="793" priority="838">
      <formula>AND(AK1081&lt;&gt;AJ1081,AK1081&lt;&gt;"")</formula>
    </cfRule>
  </conditionalFormatting>
  <conditionalFormatting sqref="AK1081:BD1081">
    <cfRule type="expression" dxfId="792" priority="837">
      <formula>AND(AK1081&lt;&gt;AJ1081,AK1081&lt;&gt;"")</formula>
    </cfRule>
  </conditionalFormatting>
  <conditionalFormatting sqref="L1098:W1098">
    <cfRule type="expression" dxfId="791" priority="836">
      <formula>AND(L1098&lt;&gt;K1098,L1098&lt;&gt;"")</formula>
    </cfRule>
  </conditionalFormatting>
  <conditionalFormatting sqref="L1098:W1098">
    <cfRule type="expression" dxfId="790" priority="835">
      <formula>AND(L1098&lt;&gt;K1098,L1098&lt;&gt;"")</formula>
    </cfRule>
  </conditionalFormatting>
  <conditionalFormatting sqref="Q1098:W1098">
    <cfRule type="expression" dxfId="789" priority="834">
      <formula>AND(Q1098&lt;&gt;P1098,Q1098&lt;&gt;"")</formula>
    </cfRule>
  </conditionalFormatting>
  <conditionalFormatting sqref="Q1098:W1098">
    <cfRule type="expression" dxfId="788" priority="833">
      <formula>AND(Q1098&lt;&gt;P1098,Q1098&lt;&gt;"")</formula>
    </cfRule>
  </conditionalFormatting>
  <conditionalFormatting sqref="Q1098:W1098">
    <cfRule type="expression" dxfId="787" priority="832">
      <formula>AND(Q1098&lt;&gt;P1098,Q1098&lt;&gt;"")</formula>
    </cfRule>
  </conditionalFormatting>
  <conditionalFormatting sqref="Q1098:W1098">
    <cfRule type="expression" dxfId="786" priority="831">
      <formula>AND(Q1098&lt;&gt;P1098,Q1098&lt;&gt;"")</formula>
    </cfRule>
  </conditionalFormatting>
  <conditionalFormatting sqref="Q1098:W1098">
    <cfRule type="expression" dxfId="785" priority="830">
      <formula>AND(Q1098&lt;&gt;P1098,Q1098&lt;&gt;"")</formula>
    </cfRule>
  </conditionalFormatting>
  <conditionalFormatting sqref="Q1098:W1098">
    <cfRule type="expression" dxfId="784" priority="829">
      <formula>AND(Q1098&lt;&gt;P1098,Q1098&lt;&gt;"")</formula>
    </cfRule>
  </conditionalFormatting>
  <conditionalFormatting sqref="Q1098:W1098">
    <cfRule type="expression" dxfId="783" priority="828">
      <formula>AND(Q1098&lt;&gt;P1098,Q1098&lt;&gt;"")</formula>
    </cfRule>
  </conditionalFormatting>
  <conditionalFormatting sqref="Q1098:W1098">
    <cfRule type="expression" dxfId="782" priority="827">
      <formula>AND(Q1098&lt;&gt;P1098,Q1098&lt;&gt;"")</formula>
    </cfRule>
  </conditionalFormatting>
  <conditionalFormatting sqref="Q1098:W1098">
    <cfRule type="expression" dxfId="781" priority="826">
      <formula>AND(Q1098&lt;&gt;P1098,Q1098&lt;&gt;"")</formula>
    </cfRule>
  </conditionalFormatting>
  <conditionalFormatting sqref="Q1098:W1098">
    <cfRule type="expression" dxfId="780" priority="825">
      <formula>AND(Q1098&lt;&gt;P1098,Q1098&lt;&gt;"")</formula>
    </cfRule>
  </conditionalFormatting>
  <conditionalFormatting sqref="Q1098:W1098">
    <cfRule type="expression" dxfId="779" priority="824">
      <formula>AND(Q1098&lt;&gt;P1098,Q1098&lt;&gt;"")</formula>
    </cfRule>
  </conditionalFormatting>
  <conditionalFormatting sqref="Q1098:W1098">
    <cfRule type="expression" dxfId="778" priority="823">
      <formula>AND(Q1098&lt;&gt;P1098,Q1098&lt;&gt;"")</formula>
    </cfRule>
  </conditionalFormatting>
  <conditionalFormatting sqref="Q1098:W1098">
    <cfRule type="expression" dxfId="777" priority="822">
      <formula>AND(Q1098&lt;&gt;P1098,Q1098&lt;&gt;"")</formula>
    </cfRule>
  </conditionalFormatting>
  <conditionalFormatting sqref="Q1098:W1098">
    <cfRule type="expression" dxfId="776" priority="821">
      <formula>AND(Q1098&lt;&gt;P1098,Q1098&lt;&gt;"")</formula>
    </cfRule>
  </conditionalFormatting>
  <conditionalFormatting sqref="Q1098:W1098">
    <cfRule type="expression" dxfId="775" priority="820">
      <formula>AND(Q1098&lt;&gt;P1098,Q1098&lt;&gt;"")</formula>
    </cfRule>
  </conditionalFormatting>
  <conditionalFormatting sqref="Q1098:W1098">
    <cfRule type="expression" dxfId="774" priority="819">
      <formula>AND(Q1098&lt;&gt;P1098,Q1098&lt;&gt;"")</formula>
    </cfRule>
  </conditionalFormatting>
  <conditionalFormatting sqref="Q1098:W1098">
    <cfRule type="expression" dxfId="773" priority="818">
      <formula>AND(Q1098&lt;&gt;P1098,Q1098&lt;&gt;"")</formula>
    </cfRule>
  </conditionalFormatting>
  <conditionalFormatting sqref="Q1098:W1098">
    <cfRule type="expression" dxfId="772" priority="817">
      <formula>AND(Q1098&lt;&gt;P1098,Q1098&lt;&gt;"")</formula>
    </cfRule>
  </conditionalFormatting>
  <conditionalFormatting sqref="Q1098:W1098">
    <cfRule type="expression" dxfId="771" priority="816">
      <formula>AND(Q1098&lt;&gt;P1098,Q1098&lt;&gt;"")</formula>
    </cfRule>
  </conditionalFormatting>
  <conditionalFormatting sqref="Q1098:W1098">
    <cfRule type="expression" dxfId="770" priority="815">
      <formula>AND(Q1098&lt;&gt;P1098,Q1098&lt;&gt;"")</formula>
    </cfRule>
  </conditionalFormatting>
  <conditionalFormatting sqref="Q1098:W1098">
    <cfRule type="expression" dxfId="769" priority="814">
      <formula>AND(Q1098&lt;&gt;P1098,Q1098&lt;&gt;"")</formula>
    </cfRule>
  </conditionalFormatting>
  <conditionalFormatting sqref="Q1098:W1098">
    <cfRule type="expression" dxfId="768" priority="813">
      <formula>AND(Q1098&lt;&gt;P1098,Q1098&lt;&gt;"")</formula>
    </cfRule>
  </conditionalFormatting>
  <conditionalFormatting sqref="Q1098:W1098">
    <cfRule type="expression" dxfId="767" priority="812">
      <formula>AND(Q1098&lt;&gt;P1098,Q1098&lt;&gt;"")</formula>
    </cfRule>
  </conditionalFormatting>
  <conditionalFormatting sqref="Q1098:W1098">
    <cfRule type="expression" dxfId="766" priority="811">
      <formula>AND(Q1098&lt;&gt;P1098,Q1098&lt;&gt;"")</formula>
    </cfRule>
  </conditionalFormatting>
  <conditionalFormatting sqref="Q1098:W1098">
    <cfRule type="expression" dxfId="765" priority="810">
      <formula>AND(Q1098&lt;&gt;P1098,Q1098&lt;&gt;"")</formula>
    </cfRule>
  </conditionalFormatting>
  <conditionalFormatting sqref="Q1098:W1098">
    <cfRule type="expression" dxfId="764" priority="809">
      <formula>AND(Q1098&lt;&gt;P1098,Q1098&lt;&gt;"")</formula>
    </cfRule>
  </conditionalFormatting>
  <conditionalFormatting sqref="Q1098:W1098">
    <cfRule type="expression" dxfId="763" priority="808">
      <formula>AND(Q1098&lt;&gt;P1098,Q1098&lt;&gt;"")</formula>
    </cfRule>
  </conditionalFormatting>
  <conditionalFormatting sqref="Q1098:W1098">
    <cfRule type="expression" dxfId="762" priority="807">
      <formula>AND(Q1098&lt;&gt;P1098,Q1098&lt;&gt;"")</formula>
    </cfRule>
  </conditionalFormatting>
  <conditionalFormatting sqref="Q1098:W1098">
    <cfRule type="expression" dxfId="761" priority="806">
      <formula>AND(Q1098&lt;&gt;P1098,Q1098&lt;&gt;"")</formula>
    </cfRule>
  </conditionalFormatting>
  <conditionalFormatting sqref="Q1098:W1098">
    <cfRule type="expression" dxfId="760" priority="805">
      <formula>AND(Q1098&lt;&gt;P1098,Q1098&lt;&gt;"")</formula>
    </cfRule>
  </conditionalFormatting>
  <conditionalFormatting sqref="Q1098:W1098">
    <cfRule type="expression" dxfId="759" priority="804">
      <formula>AND(Q1098&lt;&gt;P1098,Q1098&lt;&gt;"")</formula>
    </cfRule>
  </conditionalFormatting>
  <conditionalFormatting sqref="Q1098:W1098">
    <cfRule type="expression" dxfId="758" priority="803">
      <formula>AND(Q1098&lt;&gt;P1098,Q1098&lt;&gt;"")</formula>
    </cfRule>
  </conditionalFormatting>
  <conditionalFormatting sqref="Q1098:W1098">
    <cfRule type="expression" dxfId="757" priority="802">
      <formula>AND(Q1098&lt;&gt;P1098,Q1098&lt;&gt;"")</formula>
    </cfRule>
  </conditionalFormatting>
  <conditionalFormatting sqref="Q1098:W1098">
    <cfRule type="expression" dxfId="756" priority="801">
      <formula>AND(Q1098&lt;&gt;P1098,Q1098&lt;&gt;"")</formula>
    </cfRule>
  </conditionalFormatting>
  <conditionalFormatting sqref="Q1098:W1098">
    <cfRule type="expression" dxfId="755" priority="800">
      <formula>AND(Q1098&lt;&gt;P1098,Q1098&lt;&gt;"")</formula>
    </cfRule>
  </conditionalFormatting>
  <conditionalFormatting sqref="Q1098:W1098">
    <cfRule type="expression" dxfId="754" priority="799">
      <formula>AND(Q1098&lt;&gt;P1098,Q1098&lt;&gt;"")</formula>
    </cfRule>
  </conditionalFormatting>
  <conditionalFormatting sqref="Q1098:W1098">
    <cfRule type="expression" dxfId="753" priority="798">
      <formula>AND(Q1098&lt;&gt;P1098,Q1098&lt;&gt;"")</formula>
    </cfRule>
  </conditionalFormatting>
  <conditionalFormatting sqref="Q1098:W1098">
    <cfRule type="expression" dxfId="752" priority="797">
      <formula>AND(Q1098&lt;&gt;P1098,Q1098&lt;&gt;"")</formula>
    </cfRule>
  </conditionalFormatting>
  <conditionalFormatting sqref="Q1098:W1098">
    <cfRule type="expression" dxfId="751" priority="796">
      <formula>AND(Q1098&lt;&gt;P1098,Q1098&lt;&gt;"")</formula>
    </cfRule>
  </conditionalFormatting>
  <conditionalFormatting sqref="Q1098:W1098">
    <cfRule type="expression" dxfId="750" priority="795">
      <formula>AND(Q1098&lt;&gt;P1098,Q1098&lt;&gt;"")</formula>
    </cfRule>
  </conditionalFormatting>
  <conditionalFormatting sqref="Q1098:W1098">
    <cfRule type="expression" dxfId="749" priority="794">
      <formula>AND(Q1098&lt;&gt;P1098,Q1098&lt;&gt;"")</formula>
    </cfRule>
  </conditionalFormatting>
  <conditionalFormatting sqref="Q1098:W1098">
    <cfRule type="expression" dxfId="748" priority="793">
      <formula>AND(Q1098&lt;&gt;P1098,Q1098&lt;&gt;"")</formula>
    </cfRule>
  </conditionalFormatting>
  <conditionalFormatting sqref="Q1098:W1098">
    <cfRule type="expression" dxfId="747" priority="792">
      <formula>AND(Q1098&lt;&gt;P1098,Q1098&lt;&gt;"")</formula>
    </cfRule>
  </conditionalFormatting>
  <conditionalFormatting sqref="Q1098:W1098">
    <cfRule type="expression" dxfId="746" priority="791">
      <formula>AND(Q1098&lt;&gt;P1098,Q1098&lt;&gt;"")</formula>
    </cfRule>
  </conditionalFormatting>
  <conditionalFormatting sqref="Q1098:W1098">
    <cfRule type="expression" dxfId="745" priority="790">
      <formula>AND(Q1098&lt;&gt;P1098,Q1098&lt;&gt;"")</formula>
    </cfRule>
  </conditionalFormatting>
  <conditionalFormatting sqref="Q1098:W1098">
    <cfRule type="expression" dxfId="744" priority="789">
      <formula>AND(Q1098&lt;&gt;P1098,Q1098&lt;&gt;"")</formula>
    </cfRule>
  </conditionalFormatting>
  <conditionalFormatting sqref="Q1098:W1098">
    <cfRule type="expression" dxfId="743" priority="788">
      <formula>AND(Q1098&lt;&gt;P1098,Q1098&lt;&gt;"")</formula>
    </cfRule>
  </conditionalFormatting>
  <conditionalFormatting sqref="Q1098:W1098">
    <cfRule type="expression" dxfId="742" priority="787">
      <formula>AND(Q1098&lt;&gt;P1098,Q1098&lt;&gt;"")</formula>
    </cfRule>
  </conditionalFormatting>
  <conditionalFormatting sqref="Q1098:W1098">
    <cfRule type="expression" dxfId="741" priority="786">
      <formula>AND(Q1098&lt;&gt;P1098,Q1098&lt;&gt;"")</formula>
    </cfRule>
  </conditionalFormatting>
  <conditionalFormatting sqref="Q1098:W1098">
    <cfRule type="expression" dxfId="740" priority="785">
      <formula>AND(Q1098&lt;&gt;P1098,Q1098&lt;&gt;"")</formula>
    </cfRule>
  </conditionalFormatting>
  <conditionalFormatting sqref="Q1098:W1098">
    <cfRule type="expression" dxfId="739" priority="784">
      <formula>AND(Q1098&lt;&gt;P1098,Q1098&lt;&gt;"")</formula>
    </cfRule>
  </conditionalFormatting>
  <conditionalFormatting sqref="Q1098:W1098">
    <cfRule type="expression" dxfId="738" priority="783">
      <formula>AND(Q1098&lt;&gt;P1098,Q1098&lt;&gt;"")</formula>
    </cfRule>
  </conditionalFormatting>
  <conditionalFormatting sqref="Q1098:W1098">
    <cfRule type="expression" dxfId="737" priority="782">
      <formula>AND(Q1098&lt;&gt;P1098,Q1098&lt;&gt;"")</formula>
    </cfRule>
  </conditionalFormatting>
  <conditionalFormatting sqref="Q1098:W1098">
    <cfRule type="expression" dxfId="736" priority="781">
      <formula>AND(Q1098&lt;&gt;P1098,Q1098&lt;&gt;"")</formula>
    </cfRule>
  </conditionalFormatting>
  <conditionalFormatting sqref="Q1098:W1098">
    <cfRule type="expression" dxfId="735" priority="780">
      <formula>AND(Q1098&lt;&gt;P1098,Q1098&lt;&gt;"")</formula>
    </cfRule>
  </conditionalFormatting>
  <conditionalFormatting sqref="Q1098:W1098">
    <cfRule type="expression" dxfId="734" priority="779">
      <formula>AND(Q1098&lt;&gt;P1098,Q1098&lt;&gt;"")</formula>
    </cfRule>
  </conditionalFormatting>
  <conditionalFormatting sqref="Q1098:W1098">
    <cfRule type="expression" dxfId="733" priority="778">
      <formula>AND(Q1098&lt;&gt;P1098,Q1098&lt;&gt;"")</formula>
    </cfRule>
  </conditionalFormatting>
  <conditionalFormatting sqref="Q1098:W1098">
    <cfRule type="expression" dxfId="732" priority="777">
      <formula>AND(Q1098&lt;&gt;P1098,Q1098&lt;&gt;"")</formula>
    </cfRule>
  </conditionalFormatting>
  <conditionalFormatting sqref="Q1098:W1098">
    <cfRule type="expression" dxfId="731" priority="776">
      <formula>AND(Q1098&lt;&gt;P1098,Q1098&lt;&gt;"")</formula>
    </cfRule>
  </conditionalFormatting>
  <conditionalFormatting sqref="L1098:W1098">
    <cfRule type="expression" dxfId="730" priority="775">
      <formula>AND(L1098&lt;&gt;K1098,L1098&lt;&gt;"")</formula>
    </cfRule>
  </conditionalFormatting>
  <conditionalFormatting sqref="L1098:W1098">
    <cfRule type="expression" dxfId="729" priority="774">
      <formula>AND(L1098&lt;&gt;K1098,L1098&lt;&gt;"")</formula>
    </cfRule>
  </conditionalFormatting>
  <conditionalFormatting sqref="Q1098:W1098">
    <cfRule type="expression" dxfId="728" priority="773">
      <formula>AND(Q1098&lt;&gt;P1098,Q1098&lt;&gt;"")</formula>
    </cfRule>
  </conditionalFormatting>
  <conditionalFormatting sqref="Q1098:W1098">
    <cfRule type="expression" dxfId="727" priority="772">
      <formula>AND(Q1098&lt;&gt;P1098,Q1098&lt;&gt;"")</formula>
    </cfRule>
  </conditionalFormatting>
  <conditionalFormatting sqref="Q1098:W1098">
    <cfRule type="expression" dxfId="726" priority="771">
      <formula>AND(Q1098&lt;&gt;P1098,Q1098&lt;&gt;"")</formula>
    </cfRule>
  </conditionalFormatting>
  <conditionalFormatting sqref="Q1098:W1098">
    <cfRule type="expression" dxfId="725" priority="770">
      <formula>AND(Q1098&lt;&gt;P1098,Q1098&lt;&gt;"")</formula>
    </cfRule>
  </conditionalFormatting>
  <conditionalFormatting sqref="Q1098:W1098">
    <cfRule type="expression" dxfId="724" priority="769">
      <formula>AND(Q1098&lt;&gt;P1098,Q1098&lt;&gt;"")</formula>
    </cfRule>
  </conditionalFormatting>
  <conditionalFormatting sqref="Q1098:W1098">
    <cfRule type="expression" dxfId="723" priority="768">
      <formula>AND(Q1098&lt;&gt;P1098,Q1098&lt;&gt;"")</formula>
    </cfRule>
  </conditionalFormatting>
  <conditionalFormatting sqref="Q1098:W1098">
    <cfRule type="expression" dxfId="722" priority="767">
      <formula>AND(Q1098&lt;&gt;P1098,Q1098&lt;&gt;"")</formula>
    </cfRule>
  </conditionalFormatting>
  <conditionalFormatting sqref="Q1098:W1098">
    <cfRule type="expression" dxfId="721" priority="766">
      <formula>AND(Q1098&lt;&gt;P1098,Q1098&lt;&gt;"")</formula>
    </cfRule>
  </conditionalFormatting>
  <conditionalFormatting sqref="Q1098:W1098">
    <cfRule type="expression" dxfId="720" priority="765">
      <formula>AND(Q1098&lt;&gt;P1098,Q1098&lt;&gt;"")</formula>
    </cfRule>
  </conditionalFormatting>
  <conditionalFormatting sqref="Q1098:W1098">
    <cfRule type="expression" dxfId="719" priority="764">
      <formula>AND(Q1098&lt;&gt;P1098,Q1098&lt;&gt;"")</formula>
    </cfRule>
  </conditionalFormatting>
  <conditionalFormatting sqref="Q1098:W1098">
    <cfRule type="expression" dxfId="718" priority="763">
      <formula>AND(Q1098&lt;&gt;P1098,Q1098&lt;&gt;"")</formula>
    </cfRule>
  </conditionalFormatting>
  <conditionalFormatting sqref="Q1098:W1098">
    <cfRule type="expression" dxfId="717" priority="762">
      <formula>AND(Q1098&lt;&gt;P1098,Q1098&lt;&gt;"")</formula>
    </cfRule>
  </conditionalFormatting>
  <conditionalFormatting sqref="Q1098:W1098">
    <cfRule type="expression" dxfId="716" priority="761">
      <formula>AND(Q1098&lt;&gt;P1098,Q1098&lt;&gt;"")</formula>
    </cfRule>
  </conditionalFormatting>
  <conditionalFormatting sqref="Q1098:W1098">
    <cfRule type="expression" dxfId="715" priority="760">
      <formula>AND(Q1098&lt;&gt;P1098,Q1098&lt;&gt;"")</formula>
    </cfRule>
  </conditionalFormatting>
  <conditionalFormatting sqref="Q1098:W1098">
    <cfRule type="expression" dxfId="714" priority="759">
      <formula>AND(Q1098&lt;&gt;P1098,Q1098&lt;&gt;"")</formula>
    </cfRule>
  </conditionalFormatting>
  <conditionalFormatting sqref="Q1098:W1098">
    <cfRule type="expression" dxfId="713" priority="758">
      <formula>AND(Q1098&lt;&gt;P1098,Q1098&lt;&gt;"")</formula>
    </cfRule>
  </conditionalFormatting>
  <conditionalFormatting sqref="Q1098:W1098">
    <cfRule type="expression" dxfId="712" priority="757">
      <formula>AND(Q1098&lt;&gt;P1098,Q1098&lt;&gt;"")</formula>
    </cfRule>
  </conditionalFormatting>
  <conditionalFormatting sqref="Q1098:W1098">
    <cfRule type="expression" dxfId="711" priority="756">
      <formula>AND(Q1098&lt;&gt;P1098,Q1098&lt;&gt;"")</formula>
    </cfRule>
  </conditionalFormatting>
  <conditionalFormatting sqref="Q1098:W1098">
    <cfRule type="expression" dxfId="710" priority="755">
      <formula>AND(Q1098&lt;&gt;P1098,Q1098&lt;&gt;"")</formula>
    </cfRule>
  </conditionalFormatting>
  <conditionalFormatting sqref="Q1098:W1098">
    <cfRule type="expression" dxfId="709" priority="754">
      <formula>AND(Q1098&lt;&gt;P1098,Q1098&lt;&gt;"")</formula>
    </cfRule>
  </conditionalFormatting>
  <conditionalFormatting sqref="Q1098:W1098">
    <cfRule type="expression" dxfId="708" priority="753">
      <formula>AND(Q1098&lt;&gt;P1098,Q1098&lt;&gt;"")</formula>
    </cfRule>
  </conditionalFormatting>
  <conditionalFormatting sqref="Q1098:W1098">
    <cfRule type="expression" dxfId="707" priority="752">
      <formula>AND(Q1098&lt;&gt;P1098,Q1098&lt;&gt;"")</formula>
    </cfRule>
  </conditionalFormatting>
  <conditionalFormatting sqref="Q1098:W1098">
    <cfRule type="expression" dxfId="706" priority="751">
      <formula>AND(Q1098&lt;&gt;P1098,Q1098&lt;&gt;"")</formula>
    </cfRule>
  </conditionalFormatting>
  <conditionalFormatting sqref="Q1098:W1098">
    <cfRule type="expression" dxfId="705" priority="750">
      <formula>AND(Q1098&lt;&gt;P1098,Q1098&lt;&gt;"")</formula>
    </cfRule>
  </conditionalFormatting>
  <conditionalFormatting sqref="Q1098:W1098">
    <cfRule type="expression" dxfId="704" priority="749">
      <formula>AND(Q1098&lt;&gt;P1098,Q1098&lt;&gt;"")</formula>
    </cfRule>
  </conditionalFormatting>
  <conditionalFormatting sqref="Q1098:W1098">
    <cfRule type="expression" dxfId="703" priority="748">
      <formula>AND(Q1098&lt;&gt;P1098,Q1098&lt;&gt;"")</formula>
    </cfRule>
  </conditionalFormatting>
  <conditionalFormatting sqref="Q1098:W1098">
    <cfRule type="expression" dxfId="702" priority="747">
      <formula>AND(Q1098&lt;&gt;P1098,Q1098&lt;&gt;"")</formula>
    </cfRule>
  </conditionalFormatting>
  <conditionalFormatting sqref="Q1098:W1098">
    <cfRule type="expression" dxfId="701" priority="746">
      <formula>AND(Q1098&lt;&gt;P1098,Q1098&lt;&gt;"")</formula>
    </cfRule>
  </conditionalFormatting>
  <conditionalFormatting sqref="Q1098:W1098">
    <cfRule type="expression" dxfId="700" priority="745">
      <formula>AND(Q1098&lt;&gt;P1098,Q1098&lt;&gt;"")</formula>
    </cfRule>
  </conditionalFormatting>
  <conditionalFormatting sqref="Q1098:W1098">
    <cfRule type="expression" dxfId="699" priority="744">
      <formula>AND(Q1098&lt;&gt;P1098,Q1098&lt;&gt;"")</formula>
    </cfRule>
  </conditionalFormatting>
  <conditionalFormatting sqref="AK1098:BD1098">
    <cfRule type="expression" dxfId="698" priority="743">
      <formula>AND(AK1098&lt;&gt;AJ1098,AK1098&lt;&gt;"")</formula>
    </cfRule>
  </conditionalFormatting>
  <conditionalFormatting sqref="AK1098:BD1098">
    <cfRule type="expression" dxfId="697" priority="742">
      <formula>AND(AK1098&lt;&gt;AJ1098,AK1098&lt;&gt;"")</formula>
    </cfRule>
  </conditionalFormatting>
  <conditionalFormatting sqref="AK1098:BD1098">
    <cfRule type="expression" dxfId="696" priority="741">
      <formula>AND(AK1098&lt;&gt;AJ1098,AK1098&lt;&gt;"")</formula>
    </cfRule>
  </conditionalFormatting>
  <conditionalFormatting sqref="AK1098:BD1098">
    <cfRule type="expression" dxfId="695" priority="740">
      <formula>AND(AK1098&lt;&gt;AJ1098,AK1098&lt;&gt;"")</formula>
    </cfRule>
  </conditionalFormatting>
  <conditionalFormatting sqref="L1115:W1115">
    <cfRule type="expression" dxfId="694" priority="739">
      <formula>AND(L1115&lt;&gt;K1115,L1115&lt;&gt;"")</formula>
    </cfRule>
  </conditionalFormatting>
  <conditionalFormatting sqref="L1115:W1115">
    <cfRule type="expression" dxfId="693" priority="738">
      <formula>AND(L1115&lt;&gt;K1115,L1115&lt;&gt;"")</formula>
    </cfRule>
  </conditionalFormatting>
  <conditionalFormatting sqref="Q1115:W1115">
    <cfRule type="expression" dxfId="692" priority="737">
      <formula>AND(Q1115&lt;&gt;P1115,Q1115&lt;&gt;"")</formula>
    </cfRule>
  </conditionalFormatting>
  <conditionalFormatting sqref="Q1115:W1115">
    <cfRule type="expression" dxfId="691" priority="736">
      <formula>AND(Q1115&lt;&gt;P1115,Q1115&lt;&gt;"")</formula>
    </cfRule>
  </conditionalFormatting>
  <conditionalFormatting sqref="Q1115:W1115">
    <cfRule type="expression" dxfId="690" priority="735">
      <formula>AND(Q1115&lt;&gt;P1115,Q1115&lt;&gt;"")</formula>
    </cfRule>
  </conditionalFormatting>
  <conditionalFormatting sqref="Q1115:W1115">
    <cfRule type="expression" dxfId="689" priority="734">
      <formula>AND(Q1115&lt;&gt;P1115,Q1115&lt;&gt;"")</formula>
    </cfRule>
  </conditionalFormatting>
  <conditionalFormatting sqref="Q1115:W1115">
    <cfRule type="expression" dxfId="688" priority="733">
      <formula>AND(Q1115&lt;&gt;P1115,Q1115&lt;&gt;"")</formula>
    </cfRule>
  </conditionalFormatting>
  <conditionalFormatting sqref="Q1115:W1115">
    <cfRule type="expression" dxfId="687" priority="732">
      <formula>AND(Q1115&lt;&gt;P1115,Q1115&lt;&gt;"")</formula>
    </cfRule>
  </conditionalFormatting>
  <conditionalFormatting sqref="Q1115:W1115">
    <cfRule type="expression" dxfId="686" priority="731">
      <formula>AND(Q1115&lt;&gt;P1115,Q1115&lt;&gt;"")</formula>
    </cfRule>
  </conditionalFormatting>
  <conditionalFormatting sqref="Q1115:W1115">
    <cfRule type="expression" dxfId="685" priority="730">
      <formula>AND(Q1115&lt;&gt;P1115,Q1115&lt;&gt;"")</formula>
    </cfRule>
  </conditionalFormatting>
  <conditionalFormatting sqref="Q1115:W1115">
    <cfRule type="expression" dxfId="684" priority="729">
      <formula>AND(Q1115&lt;&gt;P1115,Q1115&lt;&gt;"")</formula>
    </cfRule>
  </conditionalFormatting>
  <conditionalFormatting sqref="Q1115:W1115">
    <cfRule type="expression" dxfId="683" priority="728">
      <formula>AND(Q1115&lt;&gt;P1115,Q1115&lt;&gt;"")</formula>
    </cfRule>
  </conditionalFormatting>
  <conditionalFormatting sqref="Q1115:W1115">
    <cfRule type="expression" dxfId="682" priority="727">
      <formula>AND(Q1115&lt;&gt;P1115,Q1115&lt;&gt;"")</formula>
    </cfRule>
  </conditionalFormatting>
  <conditionalFormatting sqref="Q1115:W1115">
    <cfRule type="expression" dxfId="681" priority="726">
      <formula>AND(Q1115&lt;&gt;P1115,Q1115&lt;&gt;"")</formula>
    </cfRule>
  </conditionalFormatting>
  <conditionalFormatting sqref="Q1115:W1115">
    <cfRule type="expression" dxfId="680" priority="725">
      <formula>AND(Q1115&lt;&gt;P1115,Q1115&lt;&gt;"")</formula>
    </cfRule>
  </conditionalFormatting>
  <conditionalFormatting sqref="Q1115:W1115">
    <cfRule type="expression" dxfId="679" priority="724">
      <formula>AND(Q1115&lt;&gt;P1115,Q1115&lt;&gt;"")</formula>
    </cfRule>
  </conditionalFormatting>
  <conditionalFormatting sqref="Q1115:W1115">
    <cfRule type="expression" dxfId="678" priority="723">
      <formula>AND(Q1115&lt;&gt;P1115,Q1115&lt;&gt;"")</formula>
    </cfRule>
  </conditionalFormatting>
  <conditionalFormatting sqref="Q1115:W1115">
    <cfRule type="expression" dxfId="677" priority="722">
      <formula>AND(Q1115&lt;&gt;P1115,Q1115&lt;&gt;"")</formula>
    </cfRule>
  </conditionalFormatting>
  <conditionalFormatting sqref="Q1115:W1115">
    <cfRule type="expression" dxfId="676" priority="721">
      <formula>AND(Q1115&lt;&gt;P1115,Q1115&lt;&gt;"")</formula>
    </cfRule>
  </conditionalFormatting>
  <conditionalFormatting sqref="Q1115:W1115">
    <cfRule type="expression" dxfId="675" priority="720">
      <formula>AND(Q1115&lt;&gt;P1115,Q1115&lt;&gt;"")</formula>
    </cfRule>
  </conditionalFormatting>
  <conditionalFormatting sqref="Q1115:W1115">
    <cfRule type="expression" dxfId="674" priority="719">
      <formula>AND(Q1115&lt;&gt;P1115,Q1115&lt;&gt;"")</formula>
    </cfRule>
  </conditionalFormatting>
  <conditionalFormatting sqref="Q1115:W1115">
    <cfRule type="expression" dxfId="673" priority="718">
      <formula>AND(Q1115&lt;&gt;P1115,Q1115&lt;&gt;"")</formula>
    </cfRule>
  </conditionalFormatting>
  <conditionalFormatting sqref="Q1115:W1115">
    <cfRule type="expression" dxfId="672" priority="717">
      <formula>AND(Q1115&lt;&gt;P1115,Q1115&lt;&gt;"")</formula>
    </cfRule>
  </conditionalFormatting>
  <conditionalFormatting sqref="Q1115:W1115">
    <cfRule type="expression" dxfId="671" priority="716">
      <formula>AND(Q1115&lt;&gt;P1115,Q1115&lt;&gt;"")</formula>
    </cfRule>
  </conditionalFormatting>
  <conditionalFormatting sqref="Q1115:W1115">
    <cfRule type="expression" dxfId="670" priority="715">
      <formula>AND(Q1115&lt;&gt;P1115,Q1115&lt;&gt;"")</formula>
    </cfRule>
  </conditionalFormatting>
  <conditionalFormatting sqref="Q1115:W1115">
    <cfRule type="expression" dxfId="669" priority="714">
      <formula>AND(Q1115&lt;&gt;P1115,Q1115&lt;&gt;"")</formula>
    </cfRule>
  </conditionalFormatting>
  <conditionalFormatting sqref="Q1115:W1115">
    <cfRule type="expression" dxfId="668" priority="713">
      <formula>AND(Q1115&lt;&gt;P1115,Q1115&lt;&gt;"")</formula>
    </cfRule>
  </conditionalFormatting>
  <conditionalFormatting sqref="Q1115:W1115">
    <cfRule type="expression" dxfId="667" priority="712">
      <formula>AND(Q1115&lt;&gt;P1115,Q1115&lt;&gt;"")</formula>
    </cfRule>
  </conditionalFormatting>
  <conditionalFormatting sqref="Q1115:W1115">
    <cfRule type="expression" dxfId="666" priority="711">
      <formula>AND(Q1115&lt;&gt;P1115,Q1115&lt;&gt;"")</formula>
    </cfRule>
  </conditionalFormatting>
  <conditionalFormatting sqref="Q1115:W1115">
    <cfRule type="expression" dxfId="665" priority="710">
      <formula>AND(Q1115&lt;&gt;P1115,Q1115&lt;&gt;"")</formula>
    </cfRule>
  </conditionalFormatting>
  <conditionalFormatting sqref="Q1115:W1115">
    <cfRule type="expression" dxfId="664" priority="709">
      <formula>AND(Q1115&lt;&gt;P1115,Q1115&lt;&gt;"")</formula>
    </cfRule>
  </conditionalFormatting>
  <conditionalFormatting sqref="Q1115:W1115">
    <cfRule type="expression" dxfId="663" priority="708">
      <formula>AND(Q1115&lt;&gt;P1115,Q1115&lt;&gt;"")</formula>
    </cfRule>
  </conditionalFormatting>
  <conditionalFormatting sqref="Q1115:W1115">
    <cfRule type="expression" dxfId="662" priority="707">
      <formula>AND(Q1115&lt;&gt;P1115,Q1115&lt;&gt;"")</formula>
    </cfRule>
  </conditionalFormatting>
  <conditionalFormatting sqref="Q1115:W1115">
    <cfRule type="expression" dxfId="661" priority="706">
      <formula>AND(Q1115&lt;&gt;P1115,Q1115&lt;&gt;"")</formula>
    </cfRule>
  </conditionalFormatting>
  <conditionalFormatting sqref="Q1115:W1115">
    <cfRule type="expression" dxfId="660" priority="705">
      <formula>AND(Q1115&lt;&gt;P1115,Q1115&lt;&gt;"")</formula>
    </cfRule>
  </conditionalFormatting>
  <conditionalFormatting sqref="Q1115:W1115">
    <cfRule type="expression" dxfId="659" priority="704">
      <formula>AND(Q1115&lt;&gt;P1115,Q1115&lt;&gt;"")</formula>
    </cfRule>
  </conditionalFormatting>
  <conditionalFormatting sqref="Q1115:W1115">
    <cfRule type="expression" dxfId="658" priority="703">
      <formula>AND(Q1115&lt;&gt;P1115,Q1115&lt;&gt;"")</formula>
    </cfRule>
  </conditionalFormatting>
  <conditionalFormatting sqref="Q1115:W1115">
    <cfRule type="expression" dxfId="657" priority="702">
      <formula>AND(Q1115&lt;&gt;P1115,Q1115&lt;&gt;"")</formula>
    </cfRule>
  </conditionalFormatting>
  <conditionalFormatting sqref="Q1115:W1115">
    <cfRule type="expression" dxfId="656" priority="701">
      <formula>AND(Q1115&lt;&gt;P1115,Q1115&lt;&gt;"")</formula>
    </cfRule>
  </conditionalFormatting>
  <conditionalFormatting sqref="Q1115:W1115">
    <cfRule type="expression" dxfId="655" priority="700">
      <formula>AND(Q1115&lt;&gt;P1115,Q1115&lt;&gt;"")</formula>
    </cfRule>
  </conditionalFormatting>
  <conditionalFormatting sqref="Q1115:W1115">
    <cfRule type="expression" dxfId="654" priority="699">
      <formula>AND(Q1115&lt;&gt;P1115,Q1115&lt;&gt;"")</formula>
    </cfRule>
  </conditionalFormatting>
  <conditionalFormatting sqref="Q1115:W1115">
    <cfRule type="expression" dxfId="653" priority="698">
      <formula>AND(Q1115&lt;&gt;P1115,Q1115&lt;&gt;"")</formula>
    </cfRule>
  </conditionalFormatting>
  <conditionalFormatting sqref="Q1115:W1115">
    <cfRule type="expression" dxfId="652" priority="697">
      <formula>AND(Q1115&lt;&gt;P1115,Q1115&lt;&gt;"")</formula>
    </cfRule>
  </conditionalFormatting>
  <conditionalFormatting sqref="Q1115:W1115">
    <cfRule type="expression" dxfId="651" priority="696">
      <formula>AND(Q1115&lt;&gt;P1115,Q1115&lt;&gt;"")</formula>
    </cfRule>
  </conditionalFormatting>
  <conditionalFormatting sqref="Q1115:W1115">
    <cfRule type="expression" dxfId="650" priority="695">
      <formula>AND(Q1115&lt;&gt;P1115,Q1115&lt;&gt;"")</formula>
    </cfRule>
  </conditionalFormatting>
  <conditionalFormatting sqref="Q1115:W1115">
    <cfRule type="expression" dxfId="649" priority="694">
      <formula>AND(Q1115&lt;&gt;P1115,Q1115&lt;&gt;"")</formula>
    </cfRule>
  </conditionalFormatting>
  <conditionalFormatting sqref="Q1115:W1115">
    <cfRule type="expression" dxfId="648" priority="693">
      <formula>AND(Q1115&lt;&gt;P1115,Q1115&lt;&gt;"")</formula>
    </cfRule>
  </conditionalFormatting>
  <conditionalFormatting sqref="Q1115:W1115">
    <cfRule type="expression" dxfId="647" priority="692">
      <formula>AND(Q1115&lt;&gt;P1115,Q1115&lt;&gt;"")</formula>
    </cfRule>
  </conditionalFormatting>
  <conditionalFormatting sqref="Q1115:W1115">
    <cfRule type="expression" dxfId="646" priority="691">
      <formula>AND(Q1115&lt;&gt;P1115,Q1115&lt;&gt;"")</formula>
    </cfRule>
  </conditionalFormatting>
  <conditionalFormatting sqref="Q1115:W1115">
    <cfRule type="expression" dxfId="645" priority="690">
      <formula>AND(Q1115&lt;&gt;P1115,Q1115&lt;&gt;"")</formula>
    </cfRule>
  </conditionalFormatting>
  <conditionalFormatting sqref="Q1115:W1115">
    <cfRule type="expression" dxfId="644" priority="689">
      <formula>AND(Q1115&lt;&gt;P1115,Q1115&lt;&gt;"")</formula>
    </cfRule>
  </conditionalFormatting>
  <conditionalFormatting sqref="Q1115:W1115">
    <cfRule type="expression" dxfId="643" priority="688">
      <formula>AND(Q1115&lt;&gt;P1115,Q1115&lt;&gt;"")</formula>
    </cfRule>
  </conditionalFormatting>
  <conditionalFormatting sqref="Q1115:W1115">
    <cfRule type="expression" dxfId="642" priority="687">
      <formula>AND(Q1115&lt;&gt;P1115,Q1115&lt;&gt;"")</formula>
    </cfRule>
  </conditionalFormatting>
  <conditionalFormatting sqref="Q1115:W1115">
    <cfRule type="expression" dxfId="641" priority="686">
      <formula>AND(Q1115&lt;&gt;P1115,Q1115&lt;&gt;"")</formula>
    </cfRule>
  </conditionalFormatting>
  <conditionalFormatting sqref="Q1115:W1115">
    <cfRule type="expression" dxfId="640" priority="685">
      <formula>AND(Q1115&lt;&gt;P1115,Q1115&lt;&gt;"")</formula>
    </cfRule>
  </conditionalFormatting>
  <conditionalFormatting sqref="Q1115:W1115">
    <cfRule type="expression" dxfId="639" priority="684">
      <formula>AND(Q1115&lt;&gt;P1115,Q1115&lt;&gt;"")</formula>
    </cfRule>
  </conditionalFormatting>
  <conditionalFormatting sqref="Q1115:W1115">
    <cfRule type="expression" dxfId="638" priority="683">
      <formula>AND(Q1115&lt;&gt;P1115,Q1115&lt;&gt;"")</formula>
    </cfRule>
  </conditionalFormatting>
  <conditionalFormatting sqref="Q1115:W1115">
    <cfRule type="expression" dxfId="637" priority="682">
      <formula>AND(Q1115&lt;&gt;P1115,Q1115&lt;&gt;"")</formula>
    </cfRule>
  </conditionalFormatting>
  <conditionalFormatting sqref="Q1115:W1115">
    <cfRule type="expression" dxfId="636" priority="681">
      <formula>AND(Q1115&lt;&gt;P1115,Q1115&lt;&gt;"")</formula>
    </cfRule>
  </conditionalFormatting>
  <conditionalFormatting sqref="Q1115:W1115">
    <cfRule type="expression" dxfId="635" priority="680">
      <formula>AND(Q1115&lt;&gt;P1115,Q1115&lt;&gt;"")</formula>
    </cfRule>
  </conditionalFormatting>
  <conditionalFormatting sqref="Q1115:W1115">
    <cfRule type="expression" dxfId="634" priority="679">
      <formula>AND(Q1115&lt;&gt;P1115,Q1115&lt;&gt;"")</formula>
    </cfRule>
  </conditionalFormatting>
  <conditionalFormatting sqref="L1115:W1115">
    <cfRule type="expression" dxfId="633" priority="678">
      <formula>AND(L1115&lt;&gt;K1115,L1115&lt;&gt;"")</formula>
    </cfRule>
  </conditionalFormatting>
  <conditionalFormatting sqref="L1115:W1115">
    <cfRule type="expression" dxfId="632" priority="677">
      <formula>AND(L1115&lt;&gt;K1115,L1115&lt;&gt;"")</formula>
    </cfRule>
  </conditionalFormatting>
  <conditionalFormatting sqref="Q1115:W1115">
    <cfRule type="expression" dxfId="631" priority="676">
      <formula>AND(Q1115&lt;&gt;P1115,Q1115&lt;&gt;"")</formula>
    </cfRule>
  </conditionalFormatting>
  <conditionalFormatting sqref="Q1115:W1115">
    <cfRule type="expression" dxfId="630" priority="675">
      <formula>AND(Q1115&lt;&gt;P1115,Q1115&lt;&gt;"")</formula>
    </cfRule>
  </conditionalFormatting>
  <conditionalFormatting sqref="Q1115:W1115">
    <cfRule type="expression" dxfId="629" priority="674">
      <formula>AND(Q1115&lt;&gt;P1115,Q1115&lt;&gt;"")</formula>
    </cfRule>
  </conditionalFormatting>
  <conditionalFormatting sqref="Q1115:W1115">
    <cfRule type="expression" dxfId="628" priority="673">
      <formula>AND(Q1115&lt;&gt;P1115,Q1115&lt;&gt;"")</formula>
    </cfRule>
  </conditionalFormatting>
  <conditionalFormatting sqref="Q1115:W1115">
    <cfRule type="expression" dxfId="627" priority="672">
      <formula>AND(Q1115&lt;&gt;P1115,Q1115&lt;&gt;"")</formula>
    </cfRule>
  </conditionalFormatting>
  <conditionalFormatting sqref="Q1115:W1115">
    <cfRule type="expression" dxfId="626" priority="671">
      <formula>AND(Q1115&lt;&gt;P1115,Q1115&lt;&gt;"")</formula>
    </cfRule>
  </conditionalFormatting>
  <conditionalFormatting sqref="Q1115:W1115">
    <cfRule type="expression" dxfId="625" priority="670">
      <formula>AND(Q1115&lt;&gt;P1115,Q1115&lt;&gt;"")</formula>
    </cfRule>
  </conditionalFormatting>
  <conditionalFormatting sqref="Q1115:W1115">
    <cfRule type="expression" dxfId="624" priority="669">
      <formula>AND(Q1115&lt;&gt;P1115,Q1115&lt;&gt;"")</formula>
    </cfRule>
  </conditionalFormatting>
  <conditionalFormatting sqref="Q1115:W1115">
    <cfRule type="expression" dxfId="623" priority="668">
      <formula>AND(Q1115&lt;&gt;P1115,Q1115&lt;&gt;"")</formula>
    </cfRule>
  </conditionalFormatting>
  <conditionalFormatting sqref="Q1115:W1115">
    <cfRule type="expression" dxfId="622" priority="667">
      <formula>AND(Q1115&lt;&gt;P1115,Q1115&lt;&gt;"")</formula>
    </cfRule>
  </conditionalFormatting>
  <conditionalFormatting sqref="Q1115:W1115">
    <cfRule type="expression" dxfId="621" priority="666">
      <formula>AND(Q1115&lt;&gt;P1115,Q1115&lt;&gt;"")</formula>
    </cfRule>
  </conditionalFormatting>
  <conditionalFormatting sqref="Q1115:W1115">
    <cfRule type="expression" dxfId="620" priority="665">
      <formula>AND(Q1115&lt;&gt;P1115,Q1115&lt;&gt;"")</formula>
    </cfRule>
  </conditionalFormatting>
  <conditionalFormatting sqref="Q1115:W1115">
    <cfRule type="expression" dxfId="619" priority="664">
      <formula>AND(Q1115&lt;&gt;P1115,Q1115&lt;&gt;"")</formula>
    </cfRule>
  </conditionalFormatting>
  <conditionalFormatting sqref="Q1115:W1115">
    <cfRule type="expression" dxfId="618" priority="663">
      <formula>AND(Q1115&lt;&gt;P1115,Q1115&lt;&gt;"")</formula>
    </cfRule>
  </conditionalFormatting>
  <conditionalFormatting sqref="Q1115:W1115">
    <cfRule type="expression" dxfId="617" priority="662">
      <formula>AND(Q1115&lt;&gt;P1115,Q1115&lt;&gt;"")</formula>
    </cfRule>
  </conditionalFormatting>
  <conditionalFormatting sqref="Q1115:W1115">
    <cfRule type="expression" dxfId="616" priority="661">
      <formula>AND(Q1115&lt;&gt;P1115,Q1115&lt;&gt;"")</formula>
    </cfRule>
  </conditionalFormatting>
  <conditionalFormatting sqref="Q1115:W1115">
    <cfRule type="expression" dxfId="615" priority="660">
      <formula>AND(Q1115&lt;&gt;P1115,Q1115&lt;&gt;"")</formula>
    </cfRule>
  </conditionalFormatting>
  <conditionalFormatting sqref="Q1115:W1115">
    <cfRule type="expression" dxfId="614" priority="659">
      <formula>AND(Q1115&lt;&gt;P1115,Q1115&lt;&gt;"")</formula>
    </cfRule>
  </conditionalFormatting>
  <conditionalFormatting sqref="Q1115:W1115">
    <cfRule type="expression" dxfId="613" priority="658">
      <formula>AND(Q1115&lt;&gt;P1115,Q1115&lt;&gt;"")</formula>
    </cfRule>
  </conditionalFormatting>
  <conditionalFormatting sqref="Q1115:W1115">
    <cfRule type="expression" dxfId="612" priority="657">
      <formula>AND(Q1115&lt;&gt;P1115,Q1115&lt;&gt;"")</formula>
    </cfRule>
  </conditionalFormatting>
  <conditionalFormatting sqref="Q1115:W1115">
    <cfRule type="expression" dxfId="611" priority="656">
      <formula>AND(Q1115&lt;&gt;P1115,Q1115&lt;&gt;"")</formula>
    </cfRule>
  </conditionalFormatting>
  <conditionalFormatting sqref="Q1115:W1115">
    <cfRule type="expression" dxfId="610" priority="655">
      <formula>AND(Q1115&lt;&gt;P1115,Q1115&lt;&gt;"")</formula>
    </cfRule>
  </conditionalFormatting>
  <conditionalFormatting sqref="Q1115:W1115">
    <cfRule type="expression" dxfId="609" priority="654">
      <formula>AND(Q1115&lt;&gt;P1115,Q1115&lt;&gt;"")</formula>
    </cfRule>
  </conditionalFormatting>
  <conditionalFormatting sqref="Q1115:W1115">
    <cfRule type="expression" dxfId="608" priority="653">
      <formula>AND(Q1115&lt;&gt;P1115,Q1115&lt;&gt;"")</formula>
    </cfRule>
  </conditionalFormatting>
  <conditionalFormatting sqref="Q1115:W1115">
    <cfRule type="expression" dxfId="607" priority="652">
      <formula>AND(Q1115&lt;&gt;P1115,Q1115&lt;&gt;"")</formula>
    </cfRule>
  </conditionalFormatting>
  <conditionalFormatting sqref="Q1115:W1115">
    <cfRule type="expression" dxfId="606" priority="651">
      <formula>AND(Q1115&lt;&gt;P1115,Q1115&lt;&gt;"")</formula>
    </cfRule>
  </conditionalFormatting>
  <conditionalFormatting sqref="Q1115:W1115">
    <cfRule type="expression" dxfId="605" priority="650">
      <formula>AND(Q1115&lt;&gt;P1115,Q1115&lt;&gt;"")</formula>
    </cfRule>
  </conditionalFormatting>
  <conditionalFormatting sqref="Q1115:W1115">
    <cfRule type="expression" dxfId="604" priority="649">
      <formula>AND(Q1115&lt;&gt;P1115,Q1115&lt;&gt;"")</formula>
    </cfRule>
  </conditionalFormatting>
  <conditionalFormatting sqref="Q1115:W1115">
    <cfRule type="expression" dxfId="603" priority="648">
      <formula>AND(Q1115&lt;&gt;P1115,Q1115&lt;&gt;"")</formula>
    </cfRule>
  </conditionalFormatting>
  <conditionalFormatting sqref="Q1115:W1115">
    <cfRule type="expression" dxfId="602" priority="647">
      <formula>AND(Q1115&lt;&gt;P1115,Q1115&lt;&gt;"")</formula>
    </cfRule>
  </conditionalFormatting>
  <conditionalFormatting sqref="AK1115:BD1115">
    <cfRule type="expression" dxfId="601" priority="646">
      <formula>AND(AK1115&lt;&gt;AJ1115,AK1115&lt;&gt;"")</formula>
    </cfRule>
  </conditionalFormatting>
  <conditionalFormatting sqref="AK1115:BD1115">
    <cfRule type="expression" dxfId="600" priority="645">
      <formula>AND(AK1115&lt;&gt;AJ1115,AK1115&lt;&gt;"")</formula>
    </cfRule>
  </conditionalFormatting>
  <conditionalFormatting sqref="AK1115:BD1115">
    <cfRule type="expression" dxfId="599" priority="644">
      <formula>AND(AK1115&lt;&gt;AJ1115,AK1115&lt;&gt;"")</formula>
    </cfRule>
  </conditionalFormatting>
  <conditionalFormatting sqref="AK1115:BD1115">
    <cfRule type="expression" dxfId="598" priority="643">
      <formula>AND(AK1115&lt;&gt;AJ1115,AK1115&lt;&gt;"")</formula>
    </cfRule>
  </conditionalFormatting>
  <conditionalFormatting sqref="L1132:W1132">
    <cfRule type="expression" dxfId="597" priority="642">
      <formula>AND(L1132&lt;&gt;K1132,L1132&lt;&gt;"")</formula>
    </cfRule>
  </conditionalFormatting>
  <conditionalFormatting sqref="L1132:W1132">
    <cfRule type="expression" dxfId="596" priority="641">
      <formula>AND(L1132&lt;&gt;K1132,L1132&lt;&gt;"")</formula>
    </cfRule>
  </conditionalFormatting>
  <conditionalFormatting sqref="Q1132:W1132">
    <cfRule type="expression" dxfId="595" priority="640">
      <formula>AND(Q1132&lt;&gt;P1132,Q1132&lt;&gt;"")</formula>
    </cfRule>
  </conditionalFormatting>
  <conditionalFormatting sqref="Q1132:W1132">
    <cfRule type="expression" dxfId="594" priority="639">
      <formula>AND(Q1132&lt;&gt;P1132,Q1132&lt;&gt;"")</formula>
    </cfRule>
  </conditionalFormatting>
  <conditionalFormatting sqref="Q1132:W1132">
    <cfRule type="expression" dxfId="593" priority="638">
      <formula>AND(Q1132&lt;&gt;P1132,Q1132&lt;&gt;"")</formula>
    </cfRule>
  </conditionalFormatting>
  <conditionalFormatting sqref="Q1132:W1132">
    <cfRule type="expression" dxfId="592" priority="637">
      <formula>AND(Q1132&lt;&gt;P1132,Q1132&lt;&gt;"")</formula>
    </cfRule>
  </conditionalFormatting>
  <conditionalFormatting sqref="Q1132:W1132">
    <cfRule type="expression" dxfId="591" priority="636">
      <formula>AND(Q1132&lt;&gt;P1132,Q1132&lt;&gt;"")</formula>
    </cfRule>
  </conditionalFormatting>
  <conditionalFormatting sqref="Q1132:W1132">
    <cfRule type="expression" dxfId="590" priority="635">
      <formula>AND(Q1132&lt;&gt;P1132,Q1132&lt;&gt;"")</formula>
    </cfRule>
  </conditionalFormatting>
  <conditionalFormatting sqref="Q1132:W1132">
    <cfRule type="expression" dxfId="589" priority="634">
      <formula>AND(Q1132&lt;&gt;P1132,Q1132&lt;&gt;"")</formula>
    </cfRule>
  </conditionalFormatting>
  <conditionalFormatting sqref="Q1132:W1132">
    <cfRule type="expression" dxfId="588" priority="633">
      <formula>AND(Q1132&lt;&gt;P1132,Q1132&lt;&gt;"")</formula>
    </cfRule>
  </conditionalFormatting>
  <conditionalFormatting sqref="Q1132:W1132">
    <cfRule type="expression" dxfId="587" priority="632">
      <formula>AND(Q1132&lt;&gt;P1132,Q1132&lt;&gt;"")</formula>
    </cfRule>
  </conditionalFormatting>
  <conditionalFormatting sqref="Q1132:W1132">
    <cfRule type="expression" dxfId="586" priority="631">
      <formula>AND(Q1132&lt;&gt;P1132,Q1132&lt;&gt;"")</formula>
    </cfRule>
  </conditionalFormatting>
  <conditionalFormatting sqref="Q1132:W1132">
    <cfRule type="expression" dxfId="585" priority="630">
      <formula>AND(Q1132&lt;&gt;P1132,Q1132&lt;&gt;"")</formula>
    </cfRule>
  </conditionalFormatting>
  <conditionalFormatting sqref="Q1132:W1132">
    <cfRule type="expression" dxfId="584" priority="629">
      <formula>AND(Q1132&lt;&gt;P1132,Q1132&lt;&gt;"")</formula>
    </cfRule>
  </conditionalFormatting>
  <conditionalFormatting sqref="Q1132:W1132">
    <cfRule type="expression" dxfId="583" priority="628">
      <formula>AND(Q1132&lt;&gt;P1132,Q1132&lt;&gt;"")</formula>
    </cfRule>
  </conditionalFormatting>
  <conditionalFormatting sqref="Q1132:W1132">
    <cfRule type="expression" dxfId="582" priority="627">
      <formula>AND(Q1132&lt;&gt;P1132,Q1132&lt;&gt;"")</formula>
    </cfRule>
  </conditionalFormatting>
  <conditionalFormatting sqref="Q1132:W1132">
    <cfRule type="expression" dxfId="581" priority="626">
      <formula>AND(Q1132&lt;&gt;P1132,Q1132&lt;&gt;"")</formula>
    </cfRule>
  </conditionalFormatting>
  <conditionalFormatting sqref="Q1132:W1132">
    <cfRule type="expression" dxfId="580" priority="625">
      <formula>AND(Q1132&lt;&gt;P1132,Q1132&lt;&gt;"")</formula>
    </cfRule>
  </conditionalFormatting>
  <conditionalFormatting sqref="Q1132:W1132">
    <cfRule type="expression" dxfId="579" priority="624">
      <formula>AND(Q1132&lt;&gt;P1132,Q1132&lt;&gt;"")</formula>
    </cfRule>
  </conditionalFormatting>
  <conditionalFormatting sqref="Q1132:W1132">
    <cfRule type="expression" dxfId="578" priority="623">
      <formula>AND(Q1132&lt;&gt;P1132,Q1132&lt;&gt;"")</formula>
    </cfRule>
  </conditionalFormatting>
  <conditionalFormatting sqref="Q1132:W1132">
    <cfRule type="expression" dxfId="577" priority="622">
      <formula>AND(Q1132&lt;&gt;P1132,Q1132&lt;&gt;"")</formula>
    </cfRule>
  </conditionalFormatting>
  <conditionalFormatting sqref="Q1132:W1132">
    <cfRule type="expression" dxfId="576" priority="621">
      <formula>AND(Q1132&lt;&gt;P1132,Q1132&lt;&gt;"")</formula>
    </cfRule>
  </conditionalFormatting>
  <conditionalFormatting sqref="Q1132:W1132">
    <cfRule type="expression" dxfId="575" priority="620">
      <formula>AND(Q1132&lt;&gt;P1132,Q1132&lt;&gt;"")</formula>
    </cfRule>
  </conditionalFormatting>
  <conditionalFormatting sqref="Q1132:W1132">
    <cfRule type="expression" dxfId="574" priority="619">
      <formula>AND(Q1132&lt;&gt;P1132,Q1132&lt;&gt;"")</formula>
    </cfRule>
  </conditionalFormatting>
  <conditionalFormatting sqref="Q1132:W1132">
    <cfRule type="expression" dxfId="573" priority="618">
      <formula>AND(Q1132&lt;&gt;P1132,Q1132&lt;&gt;"")</formula>
    </cfRule>
  </conditionalFormatting>
  <conditionalFormatting sqref="Q1132:W1132">
    <cfRule type="expression" dxfId="572" priority="617">
      <formula>AND(Q1132&lt;&gt;P1132,Q1132&lt;&gt;"")</formula>
    </cfRule>
  </conditionalFormatting>
  <conditionalFormatting sqref="Q1132:W1132">
    <cfRule type="expression" dxfId="571" priority="616">
      <formula>AND(Q1132&lt;&gt;P1132,Q1132&lt;&gt;"")</formula>
    </cfRule>
  </conditionalFormatting>
  <conditionalFormatting sqref="Q1132:W1132">
    <cfRule type="expression" dxfId="570" priority="615">
      <formula>AND(Q1132&lt;&gt;P1132,Q1132&lt;&gt;"")</formula>
    </cfRule>
  </conditionalFormatting>
  <conditionalFormatting sqref="Q1132:W1132">
    <cfRule type="expression" dxfId="569" priority="614">
      <formula>AND(Q1132&lt;&gt;P1132,Q1132&lt;&gt;"")</formula>
    </cfRule>
  </conditionalFormatting>
  <conditionalFormatting sqref="Q1132:W1132">
    <cfRule type="expression" dxfId="568" priority="613">
      <formula>AND(Q1132&lt;&gt;P1132,Q1132&lt;&gt;"")</formula>
    </cfRule>
  </conditionalFormatting>
  <conditionalFormatting sqref="Q1132:W1132">
    <cfRule type="expression" dxfId="567" priority="612">
      <formula>AND(Q1132&lt;&gt;P1132,Q1132&lt;&gt;"")</formula>
    </cfRule>
  </conditionalFormatting>
  <conditionalFormatting sqref="Q1132:W1132">
    <cfRule type="expression" dxfId="566" priority="611">
      <formula>AND(Q1132&lt;&gt;P1132,Q1132&lt;&gt;"")</formula>
    </cfRule>
  </conditionalFormatting>
  <conditionalFormatting sqref="Q1132:W1132">
    <cfRule type="expression" dxfId="565" priority="610">
      <formula>AND(Q1132&lt;&gt;P1132,Q1132&lt;&gt;"")</formula>
    </cfRule>
  </conditionalFormatting>
  <conditionalFormatting sqref="Q1132:W1132">
    <cfRule type="expression" dxfId="564" priority="609">
      <formula>AND(Q1132&lt;&gt;P1132,Q1132&lt;&gt;"")</formula>
    </cfRule>
  </conditionalFormatting>
  <conditionalFormatting sqref="Q1132:W1132">
    <cfRule type="expression" dxfId="563" priority="608">
      <formula>AND(Q1132&lt;&gt;P1132,Q1132&lt;&gt;"")</formula>
    </cfRule>
  </conditionalFormatting>
  <conditionalFormatting sqref="Q1132:W1132">
    <cfRule type="expression" dxfId="562" priority="607">
      <formula>AND(Q1132&lt;&gt;P1132,Q1132&lt;&gt;"")</formula>
    </cfRule>
  </conditionalFormatting>
  <conditionalFormatting sqref="Q1132:W1132">
    <cfRule type="expression" dxfId="561" priority="606">
      <formula>AND(Q1132&lt;&gt;P1132,Q1132&lt;&gt;"")</formula>
    </cfRule>
  </conditionalFormatting>
  <conditionalFormatting sqref="Q1132:W1132">
    <cfRule type="expression" dxfId="560" priority="605">
      <formula>AND(Q1132&lt;&gt;P1132,Q1132&lt;&gt;"")</formula>
    </cfRule>
  </conditionalFormatting>
  <conditionalFormatting sqref="Q1132:W1132">
    <cfRule type="expression" dxfId="559" priority="604">
      <formula>AND(Q1132&lt;&gt;P1132,Q1132&lt;&gt;"")</formula>
    </cfRule>
  </conditionalFormatting>
  <conditionalFormatting sqref="Q1132:W1132">
    <cfRule type="expression" dxfId="558" priority="603">
      <formula>AND(Q1132&lt;&gt;P1132,Q1132&lt;&gt;"")</formula>
    </cfRule>
  </conditionalFormatting>
  <conditionalFormatting sqref="Q1132:W1132">
    <cfRule type="expression" dxfId="557" priority="602">
      <formula>AND(Q1132&lt;&gt;P1132,Q1132&lt;&gt;"")</formula>
    </cfRule>
  </conditionalFormatting>
  <conditionalFormatting sqref="Q1132:W1132">
    <cfRule type="expression" dxfId="556" priority="601">
      <formula>AND(Q1132&lt;&gt;P1132,Q1132&lt;&gt;"")</formula>
    </cfRule>
  </conditionalFormatting>
  <conditionalFormatting sqref="Q1132:W1132">
    <cfRule type="expression" dxfId="555" priority="600">
      <formula>AND(Q1132&lt;&gt;P1132,Q1132&lt;&gt;"")</formula>
    </cfRule>
  </conditionalFormatting>
  <conditionalFormatting sqref="Q1132:W1132">
    <cfRule type="expression" dxfId="554" priority="599">
      <formula>AND(Q1132&lt;&gt;P1132,Q1132&lt;&gt;"")</formula>
    </cfRule>
  </conditionalFormatting>
  <conditionalFormatting sqref="Q1132:W1132">
    <cfRule type="expression" dxfId="553" priority="598">
      <formula>AND(Q1132&lt;&gt;P1132,Q1132&lt;&gt;"")</formula>
    </cfRule>
  </conditionalFormatting>
  <conditionalFormatting sqref="Q1132:W1132">
    <cfRule type="expression" dxfId="552" priority="597">
      <formula>AND(Q1132&lt;&gt;P1132,Q1132&lt;&gt;"")</formula>
    </cfRule>
  </conditionalFormatting>
  <conditionalFormatting sqref="Q1132:W1132">
    <cfRule type="expression" dxfId="551" priority="596">
      <formula>AND(Q1132&lt;&gt;P1132,Q1132&lt;&gt;"")</formula>
    </cfRule>
  </conditionalFormatting>
  <conditionalFormatting sqref="Q1132:W1132">
    <cfRule type="expression" dxfId="550" priority="595">
      <formula>AND(Q1132&lt;&gt;P1132,Q1132&lt;&gt;"")</formula>
    </cfRule>
  </conditionalFormatting>
  <conditionalFormatting sqref="Q1132:W1132">
    <cfRule type="expression" dxfId="549" priority="594">
      <formula>AND(Q1132&lt;&gt;P1132,Q1132&lt;&gt;"")</formula>
    </cfRule>
  </conditionalFormatting>
  <conditionalFormatting sqref="Q1132:W1132">
    <cfRule type="expression" dxfId="548" priority="593">
      <formula>AND(Q1132&lt;&gt;P1132,Q1132&lt;&gt;"")</formula>
    </cfRule>
  </conditionalFormatting>
  <conditionalFormatting sqref="Q1132:W1132">
    <cfRule type="expression" dxfId="547" priority="592">
      <formula>AND(Q1132&lt;&gt;P1132,Q1132&lt;&gt;"")</formula>
    </cfRule>
  </conditionalFormatting>
  <conditionalFormatting sqref="Q1132:W1132">
    <cfRule type="expression" dxfId="546" priority="591">
      <formula>AND(Q1132&lt;&gt;P1132,Q1132&lt;&gt;"")</formula>
    </cfRule>
  </conditionalFormatting>
  <conditionalFormatting sqref="Q1132:W1132">
    <cfRule type="expression" dxfId="545" priority="590">
      <formula>AND(Q1132&lt;&gt;P1132,Q1132&lt;&gt;"")</formula>
    </cfRule>
  </conditionalFormatting>
  <conditionalFormatting sqref="Q1132:W1132">
    <cfRule type="expression" dxfId="544" priority="589">
      <formula>AND(Q1132&lt;&gt;P1132,Q1132&lt;&gt;"")</formula>
    </cfRule>
  </conditionalFormatting>
  <conditionalFormatting sqref="Q1132:W1132">
    <cfRule type="expression" dxfId="543" priority="588">
      <formula>AND(Q1132&lt;&gt;P1132,Q1132&lt;&gt;"")</formula>
    </cfRule>
  </conditionalFormatting>
  <conditionalFormatting sqref="Q1132:W1132">
    <cfRule type="expression" dxfId="542" priority="587">
      <formula>AND(Q1132&lt;&gt;P1132,Q1132&lt;&gt;"")</formula>
    </cfRule>
  </conditionalFormatting>
  <conditionalFormatting sqref="Q1132:W1132">
    <cfRule type="expression" dxfId="541" priority="586">
      <formula>AND(Q1132&lt;&gt;P1132,Q1132&lt;&gt;"")</formula>
    </cfRule>
  </conditionalFormatting>
  <conditionalFormatting sqref="Q1132:W1132">
    <cfRule type="expression" dxfId="540" priority="585">
      <formula>AND(Q1132&lt;&gt;P1132,Q1132&lt;&gt;"")</formula>
    </cfRule>
  </conditionalFormatting>
  <conditionalFormatting sqref="Q1132:W1132">
    <cfRule type="expression" dxfId="539" priority="584">
      <formula>AND(Q1132&lt;&gt;P1132,Q1132&lt;&gt;"")</formula>
    </cfRule>
  </conditionalFormatting>
  <conditionalFormatting sqref="Q1132:W1132">
    <cfRule type="expression" dxfId="538" priority="583">
      <formula>AND(Q1132&lt;&gt;P1132,Q1132&lt;&gt;"")</formula>
    </cfRule>
  </conditionalFormatting>
  <conditionalFormatting sqref="Q1132:W1132">
    <cfRule type="expression" dxfId="537" priority="582">
      <formula>AND(Q1132&lt;&gt;P1132,Q1132&lt;&gt;"")</formula>
    </cfRule>
  </conditionalFormatting>
  <conditionalFormatting sqref="L1132:W1132">
    <cfRule type="expression" dxfId="536" priority="581">
      <formula>AND(L1132&lt;&gt;K1132,L1132&lt;&gt;"")</formula>
    </cfRule>
  </conditionalFormatting>
  <conditionalFormatting sqref="L1132:W1132">
    <cfRule type="expression" dxfId="535" priority="580">
      <formula>AND(L1132&lt;&gt;K1132,L1132&lt;&gt;"")</formula>
    </cfRule>
  </conditionalFormatting>
  <conditionalFormatting sqref="Q1132:W1132">
    <cfRule type="expression" dxfId="534" priority="579">
      <formula>AND(Q1132&lt;&gt;P1132,Q1132&lt;&gt;"")</formula>
    </cfRule>
  </conditionalFormatting>
  <conditionalFormatting sqref="Q1132:W1132">
    <cfRule type="expression" dxfId="533" priority="578">
      <formula>AND(Q1132&lt;&gt;P1132,Q1132&lt;&gt;"")</formula>
    </cfRule>
  </conditionalFormatting>
  <conditionalFormatting sqref="Q1132:W1132">
    <cfRule type="expression" dxfId="532" priority="577">
      <formula>AND(Q1132&lt;&gt;P1132,Q1132&lt;&gt;"")</formula>
    </cfRule>
  </conditionalFormatting>
  <conditionalFormatting sqref="Q1132:W1132">
    <cfRule type="expression" dxfId="531" priority="576">
      <formula>AND(Q1132&lt;&gt;P1132,Q1132&lt;&gt;"")</formula>
    </cfRule>
  </conditionalFormatting>
  <conditionalFormatting sqref="Q1132:W1132">
    <cfRule type="expression" dxfId="530" priority="575">
      <formula>AND(Q1132&lt;&gt;P1132,Q1132&lt;&gt;"")</formula>
    </cfRule>
  </conditionalFormatting>
  <conditionalFormatting sqref="Q1132:W1132">
    <cfRule type="expression" dxfId="529" priority="574">
      <formula>AND(Q1132&lt;&gt;P1132,Q1132&lt;&gt;"")</formula>
    </cfRule>
  </conditionalFormatting>
  <conditionalFormatting sqref="Q1132:W1132">
    <cfRule type="expression" dxfId="528" priority="573">
      <formula>AND(Q1132&lt;&gt;P1132,Q1132&lt;&gt;"")</formula>
    </cfRule>
  </conditionalFormatting>
  <conditionalFormatting sqref="Q1132:W1132">
    <cfRule type="expression" dxfId="527" priority="572">
      <formula>AND(Q1132&lt;&gt;P1132,Q1132&lt;&gt;"")</formula>
    </cfRule>
  </conditionalFormatting>
  <conditionalFormatting sqref="Q1132:W1132">
    <cfRule type="expression" dxfId="526" priority="571">
      <formula>AND(Q1132&lt;&gt;P1132,Q1132&lt;&gt;"")</formula>
    </cfRule>
  </conditionalFormatting>
  <conditionalFormatting sqref="Q1132:W1132">
    <cfRule type="expression" dxfId="525" priority="570">
      <formula>AND(Q1132&lt;&gt;P1132,Q1132&lt;&gt;"")</formula>
    </cfRule>
  </conditionalFormatting>
  <conditionalFormatting sqref="Q1132:W1132">
    <cfRule type="expression" dxfId="524" priority="569">
      <formula>AND(Q1132&lt;&gt;P1132,Q1132&lt;&gt;"")</formula>
    </cfRule>
  </conditionalFormatting>
  <conditionalFormatting sqref="Q1132:W1132">
    <cfRule type="expression" dxfId="523" priority="568">
      <formula>AND(Q1132&lt;&gt;P1132,Q1132&lt;&gt;"")</formula>
    </cfRule>
  </conditionalFormatting>
  <conditionalFormatting sqref="Q1132:W1132">
    <cfRule type="expression" dxfId="522" priority="567">
      <formula>AND(Q1132&lt;&gt;P1132,Q1132&lt;&gt;"")</formula>
    </cfRule>
  </conditionalFormatting>
  <conditionalFormatting sqref="Q1132:W1132">
    <cfRule type="expression" dxfId="521" priority="566">
      <formula>AND(Q1132&lt;&gt;P1132,Q1132&lt;&gt;"")</formula>
    </cfRule>
  </conditionalFormatting>
  <conditionalFormatting sqref="Q1132:W1132">
    <cfRule type="expression" dxfId="520" priority="565">
      <formula>AND(Q1132&lt;&gt;P1132,Q1132&lt;&gt;"")</formula>
    </cfRule>
  </conditionalFormatting>
  <conditionalFormatting sqref="Q1132:W1132">
    <cfRule type="expression" dxfId="519" priority="564">
      <formula>AND(Q1132&lt;&gt;P1132,Q1132&lt;&gt;"")</formula>
    </cfRule>
  </conditionalFormatting>
  <conditionalFormatting sqref="Q1132:W1132">
    <cfRule type="expression" dxfId="518" priority="563">
      <formula>AND(Q1132&lt;&gt;P1132,Q1132&lt;&gt;"")</formula>
    </cfRule>
  </conditionalFormatting>
  <conditionalFormatting sqref="Q1132:W1132">
    <cfRule type="expression" dxfId="517" priority="562">
      <formula>AND(Q1132&lt;&gt;P1132,Q1132&lt;&gt;"")</formula>
    </cfRule>
  </conditionalFormatting>
  <conditionalFormatting sqref="Q1132:W1132">
    <cfRule type="expression" dxfId="516" priority="561">
      <formula>AND(Q1132&lt;&gt;P1132,Q1132&lt;&gt;"")</formula>
    </cfRule>
  </conditionalFormatting>
  <conditionalFormatting sqref="Q1132:W1132">
    <cfRule type="expression" dxfId="515" priority="560">
      <formula>AND(Q1132&lt;&gt;P1132,Q1132&lt;&gt;"")</formula>
    </cfRule>
  </conditionalFormatting>
  <conditionalFormatting sqref="Q1132:W1132">
    <cfRule type="expression" dxfId="514" priority="559">
      <formula>AND(Q1132&lt;&gt;P1132,Q1132&lt;&gt;"")</formula>
    </cfRule>
  </conditionalFormatting>
  <conditionalFormatting sqref="Q1132:W1132">
    <cfRule type="expression" dxfId="513" priority="558">
      <formula>AND(Q1132&lt;&gt;P1132,Q1132&lt;&gt;"")</formula>
    </cfRule>
  </conditionalFormatting>
  <conditionalFormatting sqref="Q1132:W1132">
    <cfRule type="expression" dxfId="512" priority="557">
      <formula>AND(Q1132&lt;&gt;P1132,Q1132&lt;&gt;"")</formula>
    </cfRule>
  </conditionalFormatting>
  <conditionalFormatting sqref="Q1132:W1132">
    <cfRule type="expression" dxfId="511" priority="556">
      <formula>AND(Q1132&lt;&gt;P1132,Q1132&lt;&gt;"")</formula>
    </cfRule>
  </conditionalFormatting>
  <conditionalFormatting sqref="Q1132:W1132">
    <cfRule type="expression" dxfId="510" priority="555">
      <formula>AND(Q1132&lt;&gt;P1132,Q1132&lt;&gt;"")</formula>
    </cfRule>
  </conditionalFormatting>
  <conditionalFormatting sqref="Q1132:W1132">
    <cfRule type="expression" dxfId="509" priority="554">
      <formula>AND(Q1132&lt;&gt;P1132,Q1132&lt;&gt;"")</formula>
    </cfRule>
  </conditionalFormatting>
  <conditionalFormatting sqref="Q1132:W1132">
    <cfRule type="expression" dxfId="508" priority="553">
      <formula>AND(Q1132&lt;&gt;P1132,Q1132&lt;&gt;"")</formula>
    </cfRule>
  </conditionalFormatting>
  <conditionalFormatting sqref="Q1132:W1132">
    <cfRule type="expression" dxfId="507" priority="552">
      <formula>AND(Q1132&lt;&gt;P1132,Q1132&lt;&gt;"")</formula>
    </cfRule>
  </conditionalFormatting>
  <conditionalFormatting sqref="Q1132:W1132">
    <cfRule type="expression" dxfId="506" priority="551">
      <formula>AND(Q1132&lt;&gt;P1132,Q1132&lt;&gt;"")</formula>
    </cfRule>
  </conditionalFormatting>
  <conditionalFormatting sqref="Q1132:W1132">
    <cfRule type="expression" dxfId="505" priority="550">
      <formula>AND(Q1132&lt;&gt;P1132,Q1132&lt;&gt;"")</formula>
    </cfRule>
  </conditionalFormatting>
  <conditionalFormatting sqref="AK1132:BD1132">
    <cfRule type="expression" dxfId="504" priority="549">
      <formula>AND(AK1132&lt;&gt;AJ1132,AK1132&lt;&gt;"")</formula>
    </cfRule>
  </conditionalFormatting>
  <conditionalFormatting sqref="AK1132:BD1132">
    <cfRule type="expression" dxfId="503" priority="548">
      <formula>AND(AK1132&lt;&gt;AJ1132,AK1132&lt;&gt;"")</formula>
    </cfRule>
  </conditionalFormatting>
  <conditionalFormatting sqref="AK1132:BD1132">
    <cfRule type="expression" dxfId="502" priority="547">
      <formula>AND(AK1132&lt;&gt;AJ1132,AK1132&lt;&gt;"")</formula>
    </cfRule>
  </conditionalFormatting>
  <conditionalFormatting sqref="AK1132:BD1132">
    <cfRule type="expression" dxfId="501" priority="546">
      <formula>AND(AK1132&lt;&gt;AJ1132,AK1132&lt;&gt;"")</formula>
    </cfRule>
  </conditionalFormatting>
  <conditionalFormatting sqref="L1149:W1149">
    <cfRule type="expression" dxfId="500" priority="545">
      <formula>AND(L1149&lt;&gt;K1149,L1149&lt;&gt;"")</formula>
    </cfRule>
  </conditionalFormatting>
  <conditionalFormatting sqref="L1149:W1149">
    <cfRule type="expression" dxfId="499" priority="544">
      <formula>AND(L1149&lt;&gt;K1149,L1149&lt;&gt;"")</formula>
    </cfRule>
  </conditionalFormatting>
  <conditionalFormatting sqref="Q1149:W1149">
    <cfRule type="expression" dxfId="498" priority="543">
      <formula>AND(Q1149&lt;&gt;P1149,Q1149&lt;&gt;"")</formula>
    </cfRule>
  </conditionalFormatting>
  <conditionalFormatting sqref="Q1149:W1149">
    <cfRule type="expression" dxfId="497" priority="542">
      <formula>AND(Q1149&lt;&gt;P1149,Q1149&lt;&gt;"")</formula>
    </cfRule>
  </conditionalFormatting>
  <conditionalFormatting sqref="Q1149:W1149">
    <cfRule type="expression" dxfId="496" priority="541">
      <formula>AND(Q1149&lt;&gt;P1149,Q1149&lt;&gt;"")</formula>
    </cfRule>
  </conditionalFormatting>
  <conditionalFormatting sqref="Q1149:W1149">
    <cfRule type="expression" dxfId="495" priority="540">
      <formula>AND(Q1149&lt;&gt;P1149,Q1149&lt;&gt;"")</formula>
    </cfRule>
  </conditionalFormatting>
  <conditionalFormatting sqref="Q1149:W1149">
    <cfRule type="expression" dxfId="494" priority="539">
      <formula>AND(Q1149&lt;&gt;P1149,Q1149&lt;&gt;"")</formula>
    </cfRule>
  </conditionalFormatting>
  <conditionalFormatting sqref="Q1149:W1149">
    <cfRule type="expression" dxfId="493" priority="538">
      <formula>AND(Q1149&lt;&gt;P1149,Q1149&lt;&gt;"")</formula>
    </cfRule>
  </conditionalFormatting>
  <conditionalFormatting sqref="Q1149:W1149">
    <cfRule type="expression" dxfId="492" priority="537">
      <formula>AND(Q1149&lt;&gt;P1149,Q1149&lt;&gt;"")</formula>
    </cfRule>
  </conditionalFormatting>
  <conditionalFormatting sqref="Q1149:W1149">
    <cfRule type="expression" dxfId="491" priority="536">
      <formula>AND(Q1149&lt;&gt;P1149,Q1149&lt;&gt;"")</formula>
    </cfRule>
  </conditionalFormatting>
  <conditionalFormatting sqref="Q1149:W1149">
    <cfRule type="expression" dxfId="490" priority="535">
      <formula>AND(Q1149&lt;&gt;P1149,Q1149&lt;&gt;"")</formula>
    </cfRule>
  </conditionalFormatting>
  <conditionalFormatting sqref="Q1149:W1149">
    <cfRule type="expression" dxfId="489" priority="534">
      <formula>AND(Q1149&lt;&gt;P1149,Q1149&lt;&gt;"")</formula>
    </cfRule>
  </conditionalFormatting>
  <conditionalFormatting sqref="Q1149:W1149">
    <cfRule type="expression" dxfId="488" priority="533">
      <formula>AND(Q1149&lt;&gt;P1149,Q1149&lt;&gt;"")</formula>
    </cfRule>
  </conditionalFormatting>
  <conditionalFormatting sqref="Q1149:W1149">
    <cfRule type="expression" dxfId="487" priority="532">
      <formula>AND(Q1149&lt;&gt;P1149,Q1149&lt;&gt;"")</formula>
    </cfRule>
  </conditionalFormatting>
  <conditionalFormatting sqref="Q1149:W1149">
    <cfRule type="expression" dxfId="486" priority="531">
      <formula>AND(Q1149&lt;&gt;P1149,Q1149&lt;&gt;"")</formula>
    </cfRule>
  </conditionalFormatting>
  <conditionalFormatting sqref="Q1149:W1149">
    <cfRule type="expression" dxfId="485" priority="530">
      <formula>AND(Q1149&lt;&gt;P1149,Q1149&lt;&gt;"")</formula>
    </cfRule>
  </conditionalFormatting>
  <conditionalFormatting sqref="Q1149:W1149">
    <cfRule type="expression" dxfId="484" priority="529">
      <formula>AND(Q1149&lt;&gt;P1149,Q1149&lt;&gt;"")</formula>
    </cfRule>
  </conditionalFormatting>
  <conditionalFormatting sqref="Q1149:W1149">
    <cfRule type="expression" dxfId="483" priority="528">
      <formula>AND(Q1149&lt;&gt;P1149,Q1149&lt;&gt;"")</formula>
    </cfRule>
  </conditionalFormatting>
  <conditionalFormatting sqref="Q1149:W1149">
    <cfRule type="expression" dxfId="482" priority="527">
      <formula>AND(Q1149&lt;&gt;P1149,Q1149&lt;&gt;"")</formula>
    </cfRule>
  </conditionalFormatting>
  <conditionalFormatting sqref="Q1149:W1149">
    <cfRule type="expression" dxfId="481" priority="526">
      <formula>AND(Q1149&lt;&gt;P1149,Q1149&lt;&gt;"")</formula>
    </cfRule>
  </conditionalFormatting>
  <conditionalFormatting sqref="Q1149:W1149">
    <cfRule type="expression" dxfId="480" priority="525">
      <formula>AND(Q1149&lt;&gt;P1149,Q1149&lt;&gt;"")</formula>
    </cfRule>
  </conditionalFormatting>
  <conditionalFormatting sqref="Q1149:W1149">
    <cfRule type="expression" dxfId="479" priority="524">
      <formula>AND(Q1149&lt;&gt;P1149,Q1149&lt;&gt;"")</formula>
    </cfRule>
  </conditionalFormatting>
  <conditionalFormatting sqref="Q1149:W1149">
    <cfRule type="expression" dxfId="478" priority="523">
      <formula>AND(Q1149&lt;&gt;P1149,Q1149&lt;&gt;"")</formula>
    </cfRule>
  </conditionalFormatting>
  <conditionalFormatting sqref="Q1149:W1149">
    <cfRule type="expression" dxfId="477" priority="522">
      <formula>AND(Q1149&lt;&gt;P1149,Q1149&lt;&gt;"")</formula>
    </cfRule>
  </conditionalFormatting>
  <conditionalFormatting sqref="Q1149:W1149">
    <cfRule type="expression" dxfId="476" priority="521">
      <formula>AND(Q1149&lt;&gt;P1149,Q1149&lt;&gt;"")</formula>
    </cfRule>
  </conditionalFormatting>
  <conditionalFormatting sqref="Q1149:W1149">
    <cfRule type="expression" dxfId="475" priority="520">
      <formula>AND(Q1149&lt;&gt;P1149,Q1149&lt;&gt;"")</formula>
    </cfRule>
  </conditionalFormatting>
  <conditionalFormatting sqref="Q1149:W1149">
    <cfRule type="expression" dxfId="474" priority="519">
      <formula>AND(Q1149&lt;&gt;P1149,Q1149&lt;&gt;"")</formula>
    </cfRule>
  </conditionalFormatting>
  <conditionalFormatting sqref="Q1149:W1149">
    <cfRule type="expression" dxfId="473" priority="518">
      <formula>AND(Q1149&lt;&gt;P1149,Q1149&lt;&gt;"")</formula>
    </cfRule>
  </conditionalFormatting>
  <conditionalFormatting sqref="Q1149:W1149">
    <cfRule type="expression" dxfId="472" priority="517">
      <formula>AND(Q1149&lt;&gt;P1149,Q1149&lt;&gt;"")</formula>
    </cfRule>
  </conditionalFormatting>
  <conditionalFormatting sqref="Q1149:W1149">
    <cfRule type="expression" dxfId="471" priority="516">
      <formula>AND(Q1149&lt;&gt;P1149,Q1149&lt;&gt;"")</formula>
    </cfRule>
  </conditionalFormatting>
  <conditionalFormatting sqref="Q1149:W1149">
    <cfRule type="expression" dxfId="470" priority="515">
      <formula>AND(Q1149&lt;&gt;P1149,Q1149&lt;&gt;"")</formula>
    </cfRule>
  </conditionalFormatting>
  <conditionalFormatting sqref="Q1149:W1149">
    <cfRule type="expression" dxfId="469" priority="514">
      <formula>AND(Q1149&lt;&gt;P1149,Q1149&lt;&gt;"")</formula>
    </cfRule>
  </conditionalFormatting>
  <conditionalFormatting sqref="Q1149:W1149">
    <cfRule type="expression" dxfId="468" priority="513">
      <formula>AND(Q1149&lt;&gt;P1149,Q1149&lt;&gt;"")</formula>
    </cfRule>
  </conditionalFormatting>
  <conditionalFormatting sqref="Q1149:W1149">
    <cfRule type="expression" dxfId="467" priority="512">
      <formula>AND(Q1149&lt;&gt;P1149,Q1149&lt;&gt;"")</formula>
    </cfRule>
  </conditionalFormatting>
  <conditionalFormatting sqref="Q1149:W1149">
    <cfRule type="expression" dxfId="466" priority="511">
      <formula>AND(Q1149&lt;&gt;P1149,Q1149&lt;&gt;"")</formula>
    </cfRule>
  </conditionalFormatting>
  <conditionalFormatting sqref="Q1149:W1149">
    <cfRule type="expression" dxfId="465" priority="510">
      <formula>AND(Q1149&lt;&gt;P1149,Q1149&lt;&gt;"")</formula>
    </cfRule>
  </conditionalFormatting>
  <conditionalFormatting sqref="Q1149:W1149">
    <cfRule type="expression" dxfId="464" priority="509">
      <formula>AND(Q1149&lt;&gt;P1149,Q1149&lt;&gt;"")</formula>
    </cfRule>
  </conditionalFormatting>
  <conditionalFormatting sqref="Q1149:W1149">
    <cfRule type="expression" dxfId="463" priority="508">
      <formula>AND(Q1149&lt;&gt;P1149,Q1149&lt;&gt;"")</formula>
    </cfRule>
  </conditionalFormatting>
  <conditionalFormatting sqref="Q1149:W1149">
    <cfRule type="expression" dxfId="462" priority="507">
      <formula>AND(Q1149&lt;&gt;P1149,Q1149&lt;&gt;"")</formula>
    </cfRule>
  </conditionalFormatting>
  <conditionalFormatting sqref="Q1149:W1149">
    <cfRule type="expression" dxfId="461" priority="506">
      <formula>AND(Q1149&lt;&gt;P1149,Q1149&lt;&gt;"")</formula>
    </cfRule>
  </conditionalFormatting>
  <conditionalFormatting sqref="Q1149:W1149">
    <cfRule type="expression" dxfId="460" priority="505">
      <formula>AND(Q1149&lt;&gt;P1149,Q1149&lt;&gt;"")</formula>
    </cfRule>
  </conditionalFormatting>
  <conditionalFormatting sqref="Q1149:W1149">
    <cfRule type="expression" dxfId="459" priority="504">
      <formula>AND(Q1149&lt;&gt;P1149,Q1149&lt;&gt;"")</formula>
    </cfRule>
  </conditionalFormatting>
  <conditionalFormatting sqref="Q1149:W1149">
    <cfRule type="expression" dxfId="458" priority="503">
      <formula>AND(Q1149&lt;&gt;P1149,Q1149&lt;&gt;"")</formula>
    </cfRule>
  </conditionalFormatting>
  <conditionalFormatting sqref="Q1149:W1149">
    <cfRule type="expression" dxfId="457" priority="502">
      <formula>AND(Q1149&lt;&gt;P1149,Q1149&lt;&gt;"")</formula>
    </cfRule>
  </conditionalFormatting>
  <conditionalFormatting sqref="Q1149:W1149">
    <cfRule type="expression" dxfId="456" priority="501">
      <formula>AND(Q1149&lt;&gt;P1149,Q1149&lt;&gt;"")</formula>
    </cfRule>
  </conditionalFormatting>
  <conditionalFormatting sqref="Q1149:W1149">
    <cfRule type="expression" dxfId="455" priority="500">
      <formula>AND(Q1149&lt;&gt;P1149,Q1149&lt;&gt;"")</formula>
    </cfRule>
  </conditionalFormatting>
  <conditionalFormatting sqref="Q1149:W1149">
    <cfRule type="expression" dxfId="454" priority="499">
      <formula>AND(Q1149&lt;&gt;P1149,Q1149&lt;&gt;"")</formula>
    </cfRule>
  </conditionalFormatting>
  <conditionalFormatting sqref="Q1149:W1149">
    <cfRule type="expression" dxfId="453" priority="498">
      <formula>AND(Q1149&lt;&gt;P1149,Q1149&lt;&gt;"")</formula>
    </cfRule>
  </conditionalFormatting>
  <conditionalFormatting sqref="Q1149:W1149">
    <cfRule type="expression" dxfId="452" priority="497">
      <formula>AND(Q1149&lt;&gt;P1149,Q1149&lt;&gt;"")</formula>
    </cfRule>
  </conditionalFormatting>
  <conditionalFormatting sqref="Q1149:W1149">
    <cfRule type="expression" dxfId="451" priority="496">
      <formula>AND(Q1149&lt;&gt;P1149,Q1149&lt;&gt;"")</formula>
    </cfRule>
  </conditionalFormatting>
  <conditionalFormatting sqref="Q1149:W1149">
    <cfRule type="expression" dxfId="450" priority="495">
      <formula>AND(Q1149&lt;&gt;P1149,Q1149&lt;&gt;"")</formula>
    </cfRule>
  </conditionalFormatting>
  <conditionalFormatting sqref="Q1149:W1149">
    <cfRule type="expression" dxfId="449" priority="494">
      <formula>AND(Q1149&lt;&gt;P1149,Q1149&lt;&gt;"")</formula>
    </cfRule>
  </conditionalFormatting>
  <conditionalFormatting sqref="Q1149:W1149">
    <cfRule type="expression" dxfId="448" priority="493">
      <formula>AND(Q1149&lt;&gt;P1149,Q1149&lt;&gt;"")</formula>
    </cfRule>
  </conditionalFormatting>
  <conditionalFormatting sqref="Q1149:W1149">
    <cfRule type="expression" dxfId="447" priority="492">
      <formula>AND(Q1149&lt;&gt;P1149,Q1149&lt;&gt;"")</formula>
    </cfRule>
  </conditionalFormatting>
  <conditionalFormatting sqref="Q1149:W1149">
    <cfRule type="expression" dxfId="446" priority="491">
      <formula>AND(Q1149&lt;&gt;P1149,Q1149&lt;&gt;"")</formula>
    </cfRule>
  </conditionalFormatting>
  <conditionalFormatting sqref="Q1149:W1149">
    <cfRule type="expression" dxfId="445" priority="490">
      <formula>AND(Q1149&lt;&gt;P1149,Q1149&lt;&gt;"")</formula>
    </cfRule>
  </conditionalFormatting>
  <conditionalFormatting sqref="Q1149:W1149">
    <cfRule type="expression" dxfId="444" priority="489">
      <formula>AND(Q1149&lt;&gt;P1149,Q1149&lt;&gt;"")</formula>
    </cfRule>
  </conditionalFormatting>
  <conditionalFormatting sqref="Q1149:W1149">
    <cfRule type="expression" dxfId="443" priority="488">
      <formula>AND(Q1149&lt;&gt;P1149,Q1149&lt;&gt;"")</formula>
    </cfRule>
  </conditionalFormatting>
  <conditionalFormatting sqref="Q1149:W1149">
    <cfRule type="expression" dxfId="442" priority="487">
      <formula>AND(Q1149&lt;&gt;P1149,Q1149&lt;&gt;"")</formula>
    </cfRule>
  </conditionalFormatting>
  <conditionalFormatting sqref="Q1149:W1149">
    <cfRule type="expression" dxfId="441" priority="486">
      <formula>AND(Q1149&lt;&gt;P1149,Q1149&lt;&gt;"")</formula>
    </cfRule>
  </conditionalFormatting>
  <conditionalFormatting sqref="Q1149:W1149">
    <cfRule type="expression" dxfId="440" priority="485">
      <formula>AND(Q1149&lt;&gt;P1149,Q1149&lt;&gt;"")</formula>
    </cfRule>
  </conditionalFormatting>
  <conditionalFormatting sqref="L1149:W1149">
    <cfRule type="expression" dxfId="439" priority="484">
      <formula>AND(L1149&lt;&gt;K1149,L1149&lt;&gt;"")</formula>
    </cfRule>
  </conditionalFormatting>
  <conditionalFormatting sqref="L1149:W1149">
    <cfRule type="expression" dxfId="438" priority="483">
      <formula>AND(L1149&lt;&gt;K1149,L1149&lt;&gt;"")</formula>
    </cfRule>
  </conditionalFormatting>
  <conditionalFormatting sqref="Q1149:W1149">
    <cfRule type="expression" dxfId="437" priority="482">
      <formula>AND(Q1149&lt;&gt;P1149,Q1149&lt;&gt;"")</formula>
    </cfRule>
  </conditionalFormatting>
  <conditionalFormatting sqref="Q1149:W1149">
    <cfRule type="expression" dxfId="436" priority="481">
      <formula>AND(Q1149&lt;&gt;P1149,Q1149&lt;&gt;"")</formula>
    </cfRule>
  </conditionalFormatting>
  <conditionalFormatting sqref="Q1149:W1149">
    <cfRule type="expression" dxfId="435" priority="480">
      <formula>AND(Q1149&lt;&gt;P1149,Q1149&lt;&gt;"")</formula>
    </cfRule>
  </conditionalFormatting>
  <conditionalFormatting sqref="Q1149:W1149">
    <cfRule type="expression" dxfId="434" priority="479">
      <formula>AND(Q1149&lt;&gt;P1149,Q1149&lt;&gt;"")</formula>
    </cfRule>
  </conditionalFormatting>
  <conditionalFormatting sqref="Q1149:W1149">
    <cfRule type="expression" dxfId="433" priority="478">
      <formula>AND(Q1149&lt;&gt;P1149,Q1149&lt;&gt;"")</formula>
    </cfRule>
  </conditionalFormatting>
  <conditionalFormatting sqref="Q1149:W1149">
    <cfRule type="expression" dxfId="432" priority="477">
      <formula>AND(Q1149&lt;&gt;P1149,Q1149&lt;&gt;"")</formula>
    </cfRule>
  </conditionalFormatting>
  <conditionalFormatting sqref="Q1149:W1149">
    <cfRule type="expression" dxfId="431" priority="476">
      <formula>AND(Q1149&lt;&gt;P1149,Q1149&lt;&gt;"")</formula>
    </cfRule>
  </conditionalFormatting>
  <conditionalFormatting sqref="Q1149:W1149">
    <cfRule type="expression" dxfId="430" priority="475">
      <formula>AND(Q1149&lt;&gt;P1149,Q1149&lt;&gt;"")</formula>
    </cfRule>
  </conditionalFormatting>
  <conditionalFormatting sqref="Q1149:W1149">
    <cfRule type="expression" dxfId="429" priority="474">
      <formula>AND(Q1149&lt;&gt;P1149,Q1149&lt;&gt;"")</formula>
    </cfRule>
  </conditionalFormatting>
  <conditionalFormatting sqref="Q1149:W1149">
    <cfRule type="expression" dxfId="428" priority="473">
      <formula>AND(Q1149&lt;&gt;P1149,Q1149&lt;&gt;"")</formula>
    </cfRule>
  </conditionalFormatting>
  <conditionalFormatting sqref="Q1149:W1149">
    <cfRule type="expression" dxfId="427" priority="472">
      <formula>AND(Q1149&lt;&gt;P1149,Q1149&lt;&gt;"")</formula>
    </cfRule>
  </conditionalFormatting>
  <conditionalFormatting sqref="Q1149:W1149">
    <cfRule type="expression" dxfId="426" priority="471">
      <formula>AND(Q1149&lt;&gt;P1149,Q1149&lt;&gt;"")</formula>
    </cfRule>
  </conditionalFormatting>
  <conditionalFormatting sqref="Q1149:W1149">
    <cfRule type="expression" dxfId="425" priority="470">
      <formula>AND(Q1149&lt;&gt;P1149,Q1149&lt;&gt;"")</formula>
    </cfRule>
  </conditionalFormatting>
  <conditionalFormatting sqref="Q1149:W1149">
    <cfRule type="expression" dxfId="424" priority="469">
      <formula>AND(Q1149&lt;&gt;P1149,Q1149&lt;&gt;"")</formula>
    </cfRule>
  </conditionalFormatting>
  <conditionalFormatting sqref="Q1149:W1149">
    <cfRule type="expression" dxfId="423" priority="468">
      <formula>AND(Q1149&lt;&gt;P1149,Q1149&lt;&gt;"")</formula>
    </cfRule>
  </conditionalFormatting>
  <conditionalFormatting sqref="Q1149:W1149">
    <cfRule type="expression" dxfId="422" priority="467">
      <formula>AND(Q1149&lt;&gt;P1149,Q1149&lt;&gt;"")</formula>
    </cfRule>
  </conditionalFormatting>
  <conditionalFormatting sqref="Q1149:W1149">
    <cfRule type="expression" dxfId="421" priority="466">
      <formula>AND(Q1149&lt;&gt;P1149,Q1149&lt;&gt;"")</formula>
    </cfRule>
  </conditionalFormatting>
  <conditionalFormatting sqref="Q1149:W1149">
    <cfRule type="expression" dxfId="420" priority="465">
      <formula>AND(Q1149&lt;&gt;P1149,Q1149&lt;&gt;"")</formula>
    </cfRule>
  </conditionalFormatting>
  <conditionalFormatting sqref="Q1149:W1149">
    <cfRule type="expression" dxfId="419" priority="464">
      <formula>AND(Q1149&lt;&gt;P1149,Q1149&lt;&gt;"")</formula>
    </cfRule>
  </conditionalFormatting>
  <conditionalFormatting sqref="Q1149:W1149">
    <cfRule type="expression" dxfId="418" priority="463">
      <formula>AND(Q1149&lt;&gt;P1149,Q1149&lt;&gt;"")</formula>
    </cfRule>
  </conditionalFormatting>
  <conditionalFormatting sqref="Q1149:W1149">
    <cfRule type="expression" dxfId="417" priority="462">
      <formula>AND(Q1149&lt;&gt;P1149,Q1149&lt;&gt;"")</formula>
    </cfRule>
  </conditionalFormatting>
  <conditionalFormatting sqref="Q1149:W1149">
    <cfRule type="expression" dxfId="416" priority="461">
      <formula>AND(Q1149&lt;&gt;P1149,Q1149&lt;&gt;"")</formula>
    </cfRule>
  </conditionalFormatting>
  <conditionalFormatting sqref="Q1149:W1149">
    <cfRule type="expression" dxfId="415" priority="460">
      <formula>AND(Q1149&lt;&gt;P1149,Q1149&lt;&gt;"")</formula>
    </cfRule>
  </conditionalFormatting>
  <conditionalFormatting sqref="Q1149:W1149">
    <cfRule type="expression" dxfId="414" priority="459">
      <formula>AND(Q1149&lt;&gt;P1149,Q1149&lt;&gt;"")</formula>
    </cfRule>
  </conditionalFormatting>
  <conditionalFormatting sqref="Q1149:W1149">
    <cfRule type="expression" dxfId="413" priority="458">
      <formula>AND(Q1149&lt;&gt;P1149,Q1149&lt;&gt;"")</formula>
    </cfRule>
  </conditionalFormatting>
  <conditionalFormatting sqref="Q1149:W1149">
    <cfRule type="expression" dxfId="412" priority="457">
      <formula>AND(Q1149&lt;&gt;P1149,Q1149&lt;&gt;"")</formula>
    </cfRule>
  </conditionalFormatting>
  <conditionalFormatting sqref="Q1149:W1149">
    <cfRule type="expression" dxfId="411" priority="456">
      <formula>AND(Q1149&lt;&gt;P1149,Q1149&lt;&gt;"")</formula>
    </cfRule>
  </conditionalFormatting>
  <conditionalFormatting sqref="Q1149:W1149">
    <cfRule type="expression" dxfId="410" priority="455">
      <formula>AND(Q1149&lt;&gt;P1149,Q1149&lt;&gt;"")</formula>
    </cfRule>
  </conditionalFormatting>
  <conditionalFormatting sqref="Q1149:W1149">
    <cfRule type="expression" dxfId="409" priority="454">
      <formula>AND(Q1149&lt;&gt;P1149,Q1149&lt;&gt;"")</formula>
    </cfRule>
  </conditionalFormatting>
  <conditionalFormatting sqref="Q1149:W1149">
    <cfRule type="expression" dxfId="408" priority="453">
      <formula>AND(Q1149&lt;&gt;P1149,Q1149&lt;&gt;"")</formula>
    </cfRule>
  </conditionalFormatting>
  <conditionalFormatting sqref="AK1149:BD1149">
    <cfRule type="expression" dxfId="407" priority="452">
      <formula>AND(AK1149&lt;&gt;AJ1149,AK1149&lt;&gt;"")</formula>
    </cfRule>
  </conditionalFormatting>
  <conditionalFormatting sqref="AK1149:BD1149">
    <cfRule type="expression" dxfId="406" priority="451">
      <formula>AND(AK1149&lt;&gt;AJ1149,AK1149&lt;&gt;"")</formula>
    </cfRule>
  </conditionalFormatting>
  <conditionalFormatting sqref="AK1149:BD1149">
    <cfRule type="expression" dxfId="405" priority="450">
      <formula>AND(AK1149&lt;&gt;AJ1149,AK1149&lt;&gt;"")</formula>
    </cfRule>
  </conditionalFormatting>
  <conditionalFormatting sqref="AK1149:BD1149">
    <cfRule type="expression" dxfId="404" priority="449">
      <formula>AND(AK1149&lt;&gt;AJ1149,AK1149&lt;&gt;"")</formula>
    </cfRule>
  </conditionalFormatting>
  <conditionalFormatting sqref="L1167:W1167">
    <cfRule type="expression" dxfId="403" priority="448">
      <formula>AND(L1167&lt;&gt;K1167,L1167&lt;&gt;"")</formula>
    </cfRule>
  </conditionalFormatting>
  <conditionalFormatting sqref="L1167:W1167">
    <cfRule type="expression" dxfId="402" priority="447">
      <formula>AND(L1167&lt;&gt;K1167,L1167&lt;&gt;"")</formula>
    </cfRule>
  </conditionalFormatting>
  <conditionalFormatting sqref="Q1167:W1167">
    <cfRule type="expression" dxfId="401" priority="446">
      <formula>AND(Q1167&lt;&gt;P1167,Q1167&lt;&gt;"")</formula>
    </cfRule>
  </conditionalFormatting>
  <conditionalFormatting sqref="Q1167:W1167">
    <cfRule type="expression" dxfId="400" priority="445">
      <formula>AND(Q1167&lt;&gt;P1167,Q1167&lt;&gt;"")</formula>
    </cfRule>
  </conditionalFormatting>
  <conditionalFormatting sqref="Q1167:W1167">
    <cfRule type="expression" dxfId="399" priority="444">
      <formula>AND(Q1167&lt;&gt;P1167,Q1167&lt;&gt;"")</formula>
    </cfRule>
  </conditionalFormatting>
  <conditionalFormatting sqref="Q1167:W1167">
    <cfRule type="expression" dxfId="398" priority="443">
      <formula>AND(Q1167&lt;&gt;P1167,Q1167&lt;&gt;"")</formula>
    </cfRule>
  </conditionalFormatting>
  <conditionalFormatting sqref="Q1167:W1167">
    <cfRule type="expression" dxfId="397" priority="442">
      <formula>AND(Q1167&lt;&gt;P1167,Q1167&lt;&gt;"")</formula>
    </cfRule>
  </conditionalFormatting>
  <conditionalFormatting sqref="Q1167:W1167">
    <cfRule type="expression" dxfId="396" priority="441">
      <formula>AND(Q1167&lt;&gt;P1167,Q1167&lt;&gt;"")</formula>
    </cfRule>
  </conditionalFormatting>
  <conditionalFormatting sqref="Q1167:W1167">
    <cfRule type="expression" dxfId="395" priority="440">
      <formula>AND(Q1167&lt;&gt;P1167,Q1167&lt;&gt;"")</formula>
    </cfRule>
  </conditionalFormatting>
  <conditionalFormatting sqref="Q1167:W1167">
    <cfRule type="expression" dxfId="394" priority="439">
      <formula>AND(Q1167&lt;&gt;P1167,Q1167&lt;&gt;"")</formula>
    </cfRule>
  </conditionalFormatting>
  <conditionalFormatting sqref="Q1167:W1167">
    <cfRule type="expression" dxfId="393" priority="438">
      <formula>AND(Q1167&lt;&gt;P1167,Q1167&lt;&gt;"")</formula>
    </cfRule>
  </conditionalFormatting>
  <conditionalFormatting sqref="Q1167:W1167">
    <cfRule type="expression" dxfId="392" priority="437">
      <formula>AND(Q1167&lt;&gt;P1167,Q1167&lt;&gt;"")</formula>
    </cfRule>
  </conditionalFormatting>
  <conditionalFormatting sqref="Q1167:W1167">
    <cfRule type="expression" dxfId="391" priority="436">
      <formula>AND(Q1167&lt;&gt;P1167,Q1167&lt;&gt;"")</formula>
    </cfRule>
  </conditionalFormatting>
  <conditionalFormatting sqref="Q1167:W1167">
    <cfRule type="expression" dxfId="390" priority="435">
      <formula>AND(Q1167&lt;&gt;P1167,Q1167&lt;&gt;"")</formula>
    </cfRule>
  </conditionalFormatting>
  <conditionalFormatting sqref="Q1167:W1167">
    <cfRule type="expression" dxfId="389" priority="434">
      <formula>AND(Q1167&lt;&gt;P1167,Q1167&lt;&gt;"")</formula>
    </cfRule>
  </conditionalFormatting>
  <conditionalFormatting sqref="Q1167:W1167">
    <cfRule type="expression" dxfId="388" priority="433">
      <formula>AND(Q1167&lt;&gt;P1167,Q1167&lt;&gt;"")</formula>
    </cfRule>
  </conditionalFormatting>
  <conditionalFormatting sqref="Q1167:W1167">
    <cfRule type="expression" dxfId="387" priority="432">
      <formula>AND(Q1167&lt;&gt;P1167,Q1167&lt;&gt;"")</formula>
    </cfRule>
  </conditionalFormatting>
  <conditionalFormatting sqref="Q1167:W1167">
    <cfRule type="expression" dxfId="386" priority="431">
      <formula>AND(Q1167&lt;&gt;P1167,Q1167&lt;&gt;"")</formula>
    </cfRule>
  </conditionalFormatting>
  <conditionalFormatting sqref="Q1167:W1167">
    <cfRule type="expression" dxfId="385" priority="430">
      <formula>AND(Q1167&lt;&gt;P1167,Q1167&lt;&gt;"")</formula>
    </cfRule>
  </conditionalFormatting>
  <conditionalFormatting sqref="Q1167:W1167">
    <cfRule type="expression" dxfId="384" priority="429">
      <formula>AND(Q1167&lt;&gt;P1167,Q1167&lt;&gt;"")</formula>
    </cfRule>
  </conditionalFormatting>
  <conditionalFormatting sqref="Q1167:W1167">
    <cfRule type="expression" dxfId="383" priority="428">
      <formula>AND(Q1167&lt;&gt;P1167,Q1167&lt;&gt;"")</formula>
    </cfRule>
  </conditionalFormatting>
  <conditionalFormatting sqref="Q1167:W1167">
    <cfRule type="expression" dxfId="382" priority="427">
      <formula>AND(Q1167&lt;&gt;P1167,Q1167&lt;&gt;"")</formula>
    </cfRule>
  </conditionalFormatting>
  <conditionalFormatting sqref="Q1167:W1167">
    <cfRule type="expression" dxfId="381" priority="426">
      <formula>AND(Q1167&lt;&gt;P1167,Q1167&lt;&gt;"")</formula>
    </cfRule>
  </conditionalFormatting>
  <conditionalFormatting sqref="Q1167:W1167">
    <cfRule type="expression" dxfId="380" priority="425">
      <formula>AND(Q1167&lt;&gt;P1167,Q1167&lt;&gt;"")</formula>
    </cfRule>
  </conditionalFormatting>
  <conditionalFormatting sqref="Q1167:W1167">
    <cfRule type="expression" dxfId="379" priority="424">
      <formula>AND(Q1167&lt;&gt;P1167,Q1167&lt;&gt;"")</formula>
    </cfRule>
  </conditionalFormatting>
  <conditionalFormatting sqref="Q1167:W1167">
    <cfRule type="expression" dxfId="378" priority="423">
      <formula>AND(Q1167&lt;&gt;P1167,Q1167&lt;&gt;"")</formula>
    </cfRule>
  </conditionalFormatting>
  <conditionalFormatting sqref="Q1167:W1167">
    <cfRule type="expression" dxfId="377" priority="422">
      <formula>AND(Q1167&lt;&gt;P1167,Q1167&lt;&gt;"")</formula>
    </cfRule>
  </conditionalFormatting>
  <conditionalFormatting sqref="Q1167:W1167">
    <cfRule type="expression" dxfId="376" priority="421">
      <formula>AND(Q1167&lt;&gt;P1167,Q1167&lt;&gt;"")</formula>
    </cfRule>
  </conditionalFormatting>
  <conditionalFormatting sqref="Q1167:W1167">
    <cfRule type="expression" dxfId="375" priority="420">
      <formula>AND(Q1167&lt;&gt;P1167,Q1167&lt;&gt;"")</formula>
    </cfRule>
  </conditionalFormatting>
  <conditionalFormatting sqref="Q1167:W1167">
    <cfRule type="expression" dxfId="374" priority="419">
      <formula>AND(Q1167&lt;&gt;P1167,Q1167&lt;&gt;"")</formula>
    </cfRule>
  </conditionalFormatting>
  <conditionalFormatting sqref="Q1167:W1167">
    <cfRule type="expression" dxfId="373" priority="418">
      <formula>AND(Q1167&lt;&gt;P1167,Q1167&lt;&gt;"")</formula>
    </cfRule>
  </conditionalFormatting>
  <conditionalFormatting sqref="Q1167:W1167">
    <cfRule type="expression" dxfId="372" priority="417">
      <formula>AND(Q1167&lt;&gt;P1167,Q1167&lt;&gt;"")</formula>
    </cfRule>
  </conditionalFormatting>
  <conditionalFormatting sqref="Q1167:W1167">
    <cfRule type="expression" dxfId="371" priority="416">
      <formula>AND(Q1167&lt;&gt;P1167,Q1167&lt;&gt;"")</formula>
    </cfRule>
  </conditionalFormatting>
  <conditionalFormatting sqref="Q1167:W1167">
    <cfRule type="expression" dxfId="370" priority="415">
      <formula>AND(Q1167&lt;&gt;P1167,Q1167&lt;&gt;"")</formula>
    </cfRule>
  </conditionalFormatting>
  <conditionalFormatting sqref="Q1167:W1167">
    <cfRule type="expression" dxfId="369" priority="414">
      <formula>AND(Q1167&lt;&gt;P1167,Q1167&lt;&gt;"")</formula>
    </cfRule>
  </conditionalFormatting>
  <conditionalFormatting sqref="Q1167:W1167">
    <cfRule type="expression" dxfId="368" priority="413">
      <formula>AND(Q1167&lt;&gt;P1167,Q1167&lt;&gt;"")</formula>
    </cfRule>
  </conditionalFormatting>
  <conditionalFormatting sqref="Q1167:W1167">
    <cfRule type="expression" dxfId="367" priority="412">
      <formula>AND(Q1167&lt;&gt;P1167,Q1167&lt;&gt;"")</formula>
    </cfRule>
  </conditionalFormatting>
  <conditionalFormatting sqref="Q1167:W1167">
    <cfRule type="expression" dxfId="366" priority="411">
      <formula>AND(Q1167&lt;&gt;P1167,Q1167&lt;&gt;"")</formula>
    </cfRule>
  </conditionalFormatting>
  <conditionalFormatting sqref="Q1167:W1167">
    <cfRule type="expression" dxfId="365" priority="410">
      <formula>AND(Q1167&lt;&gt;P1167,Q1167&lt;&gt;"")</formula>
    </cfRule>
  </conditionalFormatting>
  <conditionalFormatting sqref="Q1167:W1167">
    <cfRule type="expression" dxfId="364" priority="409">
      <formula>AND(Q1167&lt;&gt;P1167,Q1167&lt;&gt;"")</formula>
    </cfRule>
  </conditionalFormatting>
  <conditionalFormatting sqref="Q1167:W1167">
    <cfRule type="expression" dxfId="363" priority="408">
      <formula>AND(Q1167&lt;&gt;P1167,Q1167&lt;&gt;"")</formula>
    </cfRule>
  </conditionalFormatting>
  <conditionalFormatting sqref="Q1167:W1167">
    <cfRule type="expression" dxfId="362" priority="407">
      <formula>AND(Q1167&lt;&gt;P1167,Q1167&lt;&gt;"")</formula>
    </cfRule>
  </conditionalFormatting>
  <conditionalFormatting sqref="Q1167:W1167">
    <cfRule type="expression" dxfId="361" priority="406">
      <formula>AND(Q1167&lt;&gt;P1167,Q1167&lt;&gt;"")</formula>
    </cfRule>
  </conditionalFormatting>
  <conditionalFormatting sqref="Q1167:W1167">
    <cfRule type="expression" dxfId="360" priority="405">
      <formula>AND(Q1167&lt;&gt;P1167,Q1167&lt;&gt;"")</formula>
    </cfRule>
  </conditionalFormatting>
  <conditionalFormatting sqref="Q1167:W1167">
    <cfRule type="expression" dxfId="359" priority="404">
      <formula>AND(Q1167&lt;&gt;P1167,Q1167&lt;&gt;"")</formula>
    </cfRule>
  </conditionalFormatting>
  <conditionalFormatting sqref="Q1167:W1167">
    <cfRule type="expression" dxfId="358" priority="403">
      <formula>AND(Q1167&lt;&gt;P1167,Q1167&lt;&gt;"")</formula>
    </cfRule>
  </conditionalFormatting>
  <conditionalFormatting sqref="Q1167:W1167">
    <cfRule type="expression" dxfId="357" priority="402">
      <formula>AND(Q1167&lt;&gt;P1167,Q1167&lt;&gt;"")</formula>
    </cfRule>
  </conditionalFormatting>
  <conditionalFormatting sqref="Q1167:W1167">
    <cfRule type="expression" dxfId="356" priority="401">
      <formula>AND(Q1167&lt;&gt;P1167,Q1167&lt;&gt;"")</formula>
    </cfRule>
  </conditionalFormatting>
  <conditionalFormatting sqref="Q1167:W1167">
    <cfRule type="expression" dxfId="355" priority="400">
      <formula>AND(Q1167&lt;&gt;P1167,Q1167&lt;&gt;"")</formula>
    </cfRule>
  </conditionalFormatting>
  <conditionalFormatting sqref="Q1167:W1167">
    <cfRule type="expression" dxfId="354" priority="399">
      <formula>AND(Q1167&lt;&gt;P1167,Q1167&lt;&gt;"")</formula>
    </cfRule>
  </conditionalFormatting>
  <conditionalFormatting sqref="Q1167:W1167">
    <cfRule type="expression" dxfId="353" priority="398">
      <formula>AND(Q1167&lt;&gt;P1167,Q1167&lt;&gt;"")</formula>
    </cfRule>
  </conditionalFormatting>
  <conditionalFormatting sqref="Q1167:W1167">
    <cfRule type="expression" dxfId="352" priority="397">
      <formula>AND(Q1167&lt;&gt;P1167,Q1167&lt;&gt;"")</formula>
    </cfRule>
  </conditionalFormatting>
  <conditionalFormatting sqref="Q1167:W1167">
    <cfRule type="expression" dxfId="351" priority="396">
      <formula>AND(Q1167&lt;&gt;P1167,Q1167&lt;&gt;"")</formula>
    </cfRule>
  </conditionalFormatting>
  <conditionalFormatting sqref="Q1167:W1167">
    <cfRule type="expression" dxfId="350" priority="395">
      <formula>AND(Q1167&lt;&gt;P1167,Q1167&lt;&gt;"")</formula>
    </cfRule>
  </conditionalFormatting>
  <conditionalFormatting sqref="Q1167:W1167">
    <cfRule type="expression" dxfId="349" priority="394">
      <formula>AND(Q1167&lt;&gt;P1167,Q1167&lt;&gt;"")</formula>
    </cfRule>
  </conditionalFormatting>
  <conditionalFormatting sqref="Q1167:W1167">
    <cfRule type="expression" dxfId="348" priority="393">
      <formula>AND(Q1167&lt;&gt;P1167,Q1167&lt;&gt;"")</formula>
    </cfRule>
  </conditionalFormatting>
  <conditionalFormatting sqref="Q1167:W1167">
    <cfRule type="expression" dxfId="347" priority="392">
      <formula>AND(Q1167&lt;&gt;P1167,Q1167&lt;&gt;"")</formula>
    </cfRule>
  </conditionalFormatting>
  <conditionalFormatting sqref="Q1167:W1167">
    <cfRule type="expression" dxfId="346" priority="391">
      <formula>AND(Q1167&lt;&gt;P1167,Q1167&lt;&gt;"")</formula>
    </cfRule>
  </conditionalFormatting>
  <conditionalFormatting sqref="Q1167:W1167">
    <cfRule type="expression" dxfId="345" priority="390">
      <formula>AND(Q1167&lt;&gt;P1167,Q1167&lt;&gt;"")</formula>
    </cfRule>
  </conditionalFormatting>
  <conditionalFormatting sqref="Q1167:W1167">
    <cfRule type="expression" dxfId="344" priority="389">
      <formula>AND(Q1167&lt;&gt;P1167,Q1167&lt;&gt;"")</formula>
    </cfRule>
  </conditionalFormatting>
  <conditionalFormatting sqref="Q1167:W1167">
    <cfRule type="expression" dxfId="343" priority="388">
      <formula>AND(Q1167&lt;&gt;P1167,Q1167&lt;&gt;"")</formula>
    </cfRule>
  </conditionalFormatting>
  <conditionalFormatting sqref="L1167:W1167">
    <cfRule type="expression" dxfId="342" priority="387">
      <formula>AND(L1167&lt;&gt;K1167,L1167&lt;&gt;"")</formula>
    </cfRule>
  </conditionalFormatting>
  <conditionalFormatting sqref="L1167:W1167">
    <cfRule type="expression" dxfId="341" priority="386">
      <formula>AND(L1167&lt;&gt;K1167,L1167&lt;&gt;"")</formula>
    </cfRule>
  </conditionalFormatting>
  <conditionalFormatting sqref="Q1167:W1167">
    <cfRule type="expression" dxfId="340" priority="385">
      <formula>AND(Q1167&lt;&gt;P1167,Q1167&lt;&gt;"")</formula>
    </cfRule>
  </conditionalFormatting>
  <conditionalFormatting sqref="Q1167:W1167">
    <cfRule type="expression" dxfId="339" priority="384">
      <formula>AND(Q1167&lt;&gt;P1167,Q1167&lt;&gt;"")</formula>
    </cfRule>
  </conditionalFormatting>
  <conditionalFormatting sqref="Q1167:W1167">
    <cfRule type="expression" dxfId="338" priority="383">
      <formula>AND(Q1167&lt;&gt;P1167,Q1167&lt;&gt;"")</formula>
    </cfRule>
  </conditionalFormatting>
  <conditionalFormatting sqref="Q1167:W1167">
    <cfRule type="expression" dxfId="337" priority="382">
      <formula>AND(Q1167&lt;&gt;P1167,Q1167&lt;&gt;"")</formula>
    </cfRule>
  </conditionalFormatting>
  <conditionalFormatting sqref="Q1167:W1167">
    <cfRule type="expression" dxfId="336" priority="381">
      <formula>AND(Q1167&lt;&gt;P1167,Q1167&lt;&gt;"")</formula>
    </cfRule>
  </conditionalFormatting>
  <conditionalFormatting sqref="Q1167:W1167">
    <cfRule type="expression" dxfId="335" priority="380">
      <formula>AND(Q1167&lt;&gt;P1167,Q1167&lt;&gt;"")</formula>
    </cfRule>
  </conditionalFormatting>
  <conditionalFormatting sqref="Q1167:W1167">
    <cfRule type="expression" dxfId="334" priority="379">
      <formula>AND(Q1167&lt;&gt;P1167,Q1167&lt;&gt;"")</formula>
    </cfRule>
  </conditionalFormatting>
  <conditionalFormatting sqref="Q1167:W1167">
    <cfRule type="expression" dxfId="333" priority="378">
      <formula>AND(Q1167&lt;&gt;P1167,Q1167&lt;&gt;"")</formula>
    </cfRule>
  </conditionalFormatting>
  <conditionalFormatting sqref="Q1167:W1167">
    <cfRule type="expression" dxfId="332" priority="377">
      <formula>AND(Q1167&lt;&gt;P1167,Q1167&lt;&gt;"")</formula>
    </cfRule>
  </conditionalFormatting>
  <conditionalFormatting sqref="Q1167:W1167">
    <cfRule type="expression" dxfId="331" priority="376">
      <formula>AND(Q1167&lt;&gt;P1167,Q1167&lt;&gt;"")</formula>
    </cfRule>
  </conditionalFormatting>
  <conditionalFormatting sqref="Q1167:W1167">
    <cfRule type="expression" dxfId="330" priority="375">
      <formula>AND(Q1167&lt;&gt;P1167,Q1167&lt;&gt;"")</formula>
    </cfRule>
  </conditionalFormatting>
  <conditionalFormatting sqref="Q1167:W1167">
    <cfRule type="expression" dxfId="329" priority="374">
      <formula>AND(Q1167&lt;&gt;P1167,Q1167&lt;&gt;"")</formula>
    </cfRule>
  </conditionalFormatting>
  <conditionalFormatting sqref="Q1167:W1167">
    <cfRule type="expression" dxfId="328" priority="373">
      <formula>AND(Q1167&lt;&gt;P1167,Q1167&lt;&gt;"")</formula>
    </cfRule>
  </conditionalFormatting>
  <conditionalFormatting sqref="Q1167:W1167">
    <cfRule type="expression" dxfId="327" priority="372">
      <formula>AND(Q1167&lt;&gt;P1167,Q1167&lt;&gt;"")</formula>
    </cfRule>
  </conditionalFormatting>
  <conditionalFormatting sqref="Q1167:W1167">
    <cfRule type="expression" dxfId="326" priority="371">
      <formula>AND(Q1167&lt;&gt;P1167,Q1167&lt;&gt;"")</formula>
    </cfRule>
  </conditionalFormatting>
  <conditionalFormatting sqref="Q1167:W1167">
    <cfRule type="expression" dxfId="325" priority="370">
      <formula>AND(Q1167&lt;&gt;P1167,Q1167&lt;&gt;"")</formula>
    </cfRule>
  </conditionalFormatting>
  <conditionalFormatting sqref="Q1167:W1167">
    <cfRule type="expression" dxfId="324" priority="369">
      <formula>AND(Q1167&lt;&gt;P1167,Q1167&lt;&gt;"")</formula>
    </cfRule>
  </conditionalFormatting>
  <conditionalFormatting sqref="Q1167:W1167">
    <cfRule type="expression" dxfId="323" priority="368">
      <formula>AND(Q1167&lt;&gt;P1167,Q1167&lt;&gt;"")</formula>
    </cfRule>
  </conditionalFormatting>
  <conditionalFormatting sqref="Q1167:W1167">
    <cfRule type="expression" dxfId="322" priority="367">
      <formula>AND(Q1167&lt;&gt;P1167,Q1167&lt;&gt;"")</formula>
    </cfRule>
  </conditionalFormatting>
  <conditionalFormatting sqref="Q1167:W1167">
    <cfRule type="expression" dxfId="321" priority="366">
      <formula>AND(Q1167&lt;&gt;P1167,Q1167&lt;&gt;"")</formula>
    </cfRule>
  </conditionalFormatting>
  <conditionalFormatting sqref="Q1167:W1167">
    <cfRule type="expression" dxfId="320" priority="365">
      <formula>AND(Q1167&lt;&gt;P1167,Q1167&lt;&gt;"")</formula>
    </cfRule>
  </conditionalFormatting>
  <conditionalFormatting sqref="Q1167:W1167">
    <cfRule type="expression" dxfId="319" priority="364">
      <formula>AND(Q1167&lt;&gt;P1167,Q1167&lt;&gt;"")</formula>
    </cfRule>
  </conditionalFormatting>
  <conditionalFormatting sqref="Q1167:W1167">
    <cfRule type="expression" dxfId="318" priority="363">
      <formula>AND(Q1167&lt;&gt;P1167,Q1167&lt;&gt;"")</formula>
    </cfRule>
  </conditionalFormatting>
  <conditionalFormatting sqref="Q1167:W1167">
    <cfRule type="expression" dxfId="317" priority="362">
      <formula>AND(Q1167&lt;&gt;P1167,Q1167&lt;&gt;"")</formula>
    </cfRule>
  </conditionalFormatting>
  <conditionalFormatting sqref="Q1167:W1167">
    <cfRule type="expression" dxfId="316" priority="361">
      <formula>AND(Q1167&lt;&gt;P1167,Q1167&lt;&gt;"")</formula>
    </cfRule>
  </conditionalFormatting>
  <conditionalFormatting sqref="Q1167:W1167">
    <cfRule type="expression" dxfId="315" priority="360">
      <formula>AND(Q1167&lt;&gt;P1167,Q1167&lt;&gt;"")</formula>
    </cfRule>
  </conditionalFormatting>
  <conditionalFormatting sqref="Q1167:W1167">
    <cfRule type="expression" dxfId="314" priority="359">
      <formula>AND(Q1167&lt;&gt;P1167,Q1167&lt;&gt;"")</formula>
    </cfRule>
  </conditionalFormatting>
  <conditionalFormatting sqref="Q1167:W1167">
    <cfRule type="expression" dxfId="313" priority="358">
      <formula>AND(Q1167&lt;&gt;P1167,Q1167&lt;&gt;"")</formula>
    </cfRule>
  </conditionalFormatting>
  <conditionalFormatting sqref="Q1167:W1167">
    <cfRule type="expression" dxfId="312" priority="357">
      <formula>AND(Q1167&lt;&gt;P1167,Q1167&lt;&gt;"")</formula>
    </cfRule>
  </conditionalFormatting>
  <conditionalFormatting sqref="Q1167:W1167">
    <cfRule type="expression" dxfId="311" priority="356">
      <formula>AND(Q1167&lt;&gt;P1167,Q1167&lt;&gt;"")</formula>
    </cfRule>
  </conditionalFormatting>
  <conditionalFormatting sqref="AK1167:BD1167">
    <cfRule type="expression" dxfId="310" priority="355">
      <formula>AND(AK1167&lt;&gt;AJ1167,AK1167&lt;&gt;"")</formula>
    </cfRule>
  </conditionalFormatting>
  <conditionalFormatting sqref="AK1167:BD1167">
    <cfRule type="expression" dxfId="309" priority="354">
      <formula>AND(AK1167&lt;&gt;AJ1167,AK1167&lt;&gt;"")</formula>
    </cfRule>
  </conditionalFormatting>
  <conditionalFormatting sqref="AK1167:BD1167">
    <cfRule type="expression" dxfId="308" priority="353">
      <formula>AND(AK1167&lt;&gt;AJ1167,AK1167&lt;&gt;"")</formula>
    </cfRule>
  </conditionalFormatting>
  <conditionalFormatting sqref="AK1167:BD1167">
    <cfRule type="expression" dxfId="307" priority="352">
      <formula>AND(AK1167&lt;&gt;AJ1167,AK1167&lt;&gt;"")</formula>
    </cfRule>
  </conditionalFormatting>
  <conditionalFormatting sqref="L1185:W1185">
    <cfRule type="expression" dxfId="306" priority="351">
      <formula>AND(L1185&lt;&gt;K1185,L1185&lt;&gt;"")</formula>
    </cfRule>
  </conditionalFormatting>
  <conditionalFormatting sqref="L1185:W1185">
    <cfRule type="expression" dxfId="305" priority="350">
      <formula>AND(L1185&lt;&gt;K1185,L1185&lt;&gt;"")</formula>
    </cfRule>
  </conditionalFormatting>
  <conditionalFormatting sqref="Q1185:W1185">
    <cfRule type="expression" dxfId="304" priority="349">
      <formula>AND(Q1185&lt;&gt;P1185,Q1185&lt;&gt;"")</formula>
    </cfRule>
  </conditionalFormatting>
  <conditionalFormatting sqref="Q1185:W1185">
    <cfRule type="expression" dxfId="303" priority="348">
      <formula>AND(Q1185&lt;&gt;P1185,Q1185&lt;&gt;"")</formula>
    </cfRule>
  </conditionalFormatting>
  <conditionalFormatting sqref="Q1185:W1185">
    <cfRule type="expression" dxfId="302" priority="347">
      <formula>AND(Q1185&lt;&gt;P1185,Q1185&lt;&gt;"")</formula>
    </cfRule>
  </conditionalFormatting>
  <conditionalFormatting sqref="Q1185:W1185">
    <cfRule type="expression" dxfId="301" priority="346">
      <formula>AND(Q1185&lt;&gt;P1185,Q1185&lt;&gt;"")</formula>
    </cfRule>
  </conditionalFormatting>
  <conditionalFormatting sqref="Q1185:W1185">
    <cfRule type="expression" dxfId="300" priority="345">
      <formula>AND(Q1185&lt;&gt;P1185,Q1185&lt;&gt;"")</formula>
    </cfRule>
  </conditionalFormatting>
  <conditionalFormatting sqref="Q1185:W1185">
    <cfRule type="expression" dxfId="299" priority="344">
      <formula>AND(Q1185&lt;&gt;P1185,Q1185&lt;&gt;"")</formula>
    </cfRule>
  </conditionalFormatting>
  <conditionalFormatting sqref="Q1185:W1185">
    <cfRule type="expression" dxfId="298" priority="343">
      <formula>AND(Q1185&lt;&gt;P1185,Q1185&lt;&gt;"")</formula>
    </cfRule>
  </conditionalFormatting>
  <conditionalFormatting sqref="Q1185:W1185">
    <cfRule type="expression" dxfId="297" priority="342">
      <formula>AND(Q1185&lt;&gt;P1185,Q1185&lt;&gt;"")</formula>
    </cfRule>
  </conditionalFormatting>
  <conditionalFormatting sqref="Q1185:W1185">
    <cfRule type="expression" dxfId="296" priority="341">
      <formula>AND(Q1185&lt;&gt;P1185,Q1185&lt;&gt;"")</formula>
    </cfRule>
  </conditionalFormatting>
  <conditionalFormatting sqref="Q1185:W1185">
    <cfRule type="expression" dxfId="295" priority="340">
      <formula>AND(Q1185&lt;&gt;P1185,Q1185&lt;&gt;"")</formula>
    </cfRule>
  </conditionalFormatting>
  <conditionalFormatting sqref="Q1185:W1185">
    <cfRule type="expression" dxfId="294" priority="339">
      <formula>AND(Q1185&lt;&gt;P1185,Q1185&lt;&gt;"")</formula>
    </cfRule>
  </conditionalFormatting>
  <conditionalFormatting sqref="Q1185:W1185">
    <cfRule type="expression" dxfId="293" priority="338">
      <formula>AND(Q1185&lt;&gt;P1185,Q1185&lt;&gt;"")</formula>
    </cfRule>
  </conditionalFormatting>
  <conditionalFormatting sqref="Q1185:W1185">
    <cfRule type="expression" dxfId="292" priority="337">
      <formula>AND(Q1185&lt;&gt;P1185,Q1185&lt;&gt;"")</formula>
    </cfRule>
  </conditionalFormatting>
  <conditionalFormatting sqref="Q1185:W1185">
    <cfRule type="expression" dxfId="291" priority="336">
      <formula>AND(Q1185&lt;&gt;P1185,Q1185&lt;&gt;"")</formula>
    </cfRule>
  </conditionalFormatting>
  <conditionalFormatting sqref="Q1185:W1185">
    <cfRule type="expression" dxfId="290" priority="335">
      <formula>AND(Q1185&lt;&gt;P1185,Q1185&lt;&gt;"")</formula>
    </cfRule>
  </conditionalFormatting>
  <conditionalFormatting sqref="Q1185:W1185">
    <cfRule type="expression" dxfId="289" priority="334">
      <formula>AND(Q1185&lt;&gt;P1185,Q1185&lt;&gt;"")</formula>
    </cfRule>
  </conditionalFormatting>
  <conditionalFormatting sqref="Q1185:W1185">
    <cfRule type="expression" dxfId="288" priority="333">
      <formula>AND(Q1185&lt;&gt;P1185,Q1185&lt;&gt;"")</formula>
    </cfRule>
  </conditionalFormatting>
  <conditionalFormatting sqref="Q1185:W1185">
    <cfRule type="expression" dxfId="287" priority="332">
      <formula>AND(Q1185&lt;&gt;P1185,Q1185&lt;&gt;"")</formula>
    </cfRule>
  </conditionalFormatting>
  <conditionalFormatting sqref="Q1185:W1185">
    <cfRule type="expression" dxfId="286" priority="331">
      <formula>AND(Q1185&lt;&gt;P1185,Q1185&lt;&gt;"")</formula>
    </cfRule>
  </conditionalFormatting>
  <conditionalFormatting sqref="Q1185:W1185">
    <cfRule type="expression" dxfId="285" priority="330">
      <formula>AND(Q1185&lt;&gt;P1185,Q1185&lt;&gt;"")</formula>
    </cfRule>
  </conditionalFormatting>
  <conditionalFormatting sqref="Q1185:W1185">
    <cfRule type="expression" dxfId="284" priority="329">
      <formula>AND(Q1185&lt;&gt;P1185,Q1185&lt;&gt;"")</formula>
    </cfRule>
  </conditionalFormatting>
  <conditionalFormatting sqref="Q1185:W1185">
    <cfRule type="expression" dxfId="283" priority="328">
      <formula>AND(Q1185&lt;&gt;P1185,Q1185&lt;&gt;"")</formula>
    </cfRule>
  </conditionalFormatting>
  <conditionalFormatting sqref="Q1185:W1185">
    <cfRule type="expression" dxfId="282" priority="327">
      <formula>AND(Q1185&lt;&gt;P1185,Q1185&lt;&gt;"")</formula>
    </cfRule>
  </conditionalFormatting>
  <conditionalFormatting sqref="Q1185:W1185">
    <cfRule type="expression" dxfId="281" priority="326">
      <formula>AND(Q1185&lt;&gt;P1185,Q1185&lt;&gt;"")</formula>
    </cfRule>
  </conditionalFormatting>
  <conditionalFormatting sqref="Q1185:W1185">
    <cfRule type="expression" dxfId="280" priority="325">
      <formula>AND(Q1185&lt;&gt;P1185,Q1185&lt;&gt;"")</formula>
    </cfRule>
  </conditionalFormatting>
  <conditionalFormatting sqref="Q1185:W1185">
    <cfRule type="expression" dxfId="279" priority="324">
      <formula>AND(Q1185&lt;&gt;P1185,Q1185&lt;&gt;"")</formula>
    </cfRule>
  </conditionalFormatting>
  <conditionalFormatting sqref="Q1185:W1185">
    <cfRule type="expression" dxfId="278" priority="323">
      <formula>AND(Q1185&lt;&gt;P1185,Q1185&lt;&gt;"")</formula>
    </cfRule>
  </conditionalFormatting>
  <conditionalFormatting sqref="Q1185:W1185">
    <cfRule type="expression" dxfId="277" priority="322">
      <formula>AND(Q1185&lt;&gt;P1185,Q1185&lt;&gt;"")</formula>
    </cfRule>
  </conditionalFormatting>
  <conditionalFormatting sqref="Q1185:W1185">
    <cfRule type="expression" dxfId="276" priority="321">
      <formula>AND(Q1185&lt;&gt;P1185,Q1185&lt;&gt;"")</formula>
    </cfRule>
  </conditionalFormatting>
  <conditionalFormatting sqref="Q1185:W1185">
    <cfRule type="expression" dxfId="275" priority="320">
      <formula>AND(Q1185&lt;&gt;P1185,Q1185&lt;&gt;"")</formula>
    </cfRule>
  </conditionalFormatting>
  <conditionalFormatting sqref="Q1185:W1185">
    <cfRule type="expression" dxfId="274" priority="319">
      <formula>AND(Q1185&lt;&gt;P1185,Q1185&lt;&gt;"")</formula>
    </cfRule>
  </conditionalFormatting>
  <conditionalFormatting sqref="Q1185:W1185">
    <cfRule type="expression" dxfId="273" priority="318">
      <formula>AND(Q1185&lt;&gt;P1185,Q1185&lt;&gt;"")</formula>
    </cfRule>
  </conditionalFormatting>
  <conditionalFormatting sqref="Q1185:W1185">
    <cfRule type="expression" dxfId="272" priority="317">
      <formula>AND(Q1185&lt;&gt;P1185,Q1185&lt;&gt;"")</formula>
    </cfRule>
  </conditionalFormatting>
  <conditionalFormatting sqref="Q1185:W1185">
    <cfRule type="expression" dxfId="271" priority="316">
      <formula>AND(Q1185&lt;&gt;P1185,Q1185&lt;&gt;"")</formula>
    </cfRule>
  </conditionalFormatting>
  <conditionalFormatting sqref="Q1185:W1185">
    <cfRule type="expression" dxfId="270" priority="315">
      <formula>AND(Q1185&lt;&gt;P1185,Q1185&lt;&gt;"")</formula>
    </cfRule>
  </conditionalFormatting>
  <conditionalFormatting sqref="Q1185:W1185">
    <cfRule type="expression" dxfId="269" priority="314">
      <formula>AND(Q1185&lt;&gt;P1185,Q1185&lt;&gt;"")</formula>
    </cfRule>
  </conditionalFormatting>
  <conditionalFormatting sqref="Q1185:W1185">
    <cfRule type="expression" dxfId="268" priority="313">
      <formula>AND(Q1185&lt;&gt;P1185,Q1185&lt;&gt;"")</formula>
    </cfRule>
  </conditionalFormatting>
  <conditionalFormatting sqref="Q1185:W1185">
    <cfRule type="expression" dxfId="267" priority="312">
      <formula>AND(Q1185&lt;&gt;P1185,Q1185&lt;&gt;"")</formula>
    </cfRule>
  </conditionalFormatting>
  <conditionalFormatting sqref="Q1185:W1185">
    <cfRule type="expression" dxfId="266" priority="311">
      <formula>AND(Q1185&lt;&gt;P1185,Q1185&lt;&gt;"")</formula>
    </cfRule>
  </conditionalFormatting>
  <conditionalFormatting sqref="Q1185:W1185">
    <cfRule type="expression" dxfId="265" priority="310">
      <formula>AND(Q1185&lt;&gt;P1185,Q1185&lt;&gt;"")</formula>
    </cfRule>
  </conditionalFormatting>
  <conditionalFormatting sqref="Q1185:W1185">
    <cfRule type="expression" dxfId="264" priority="309">
      <formula>AND(Q1185&lt;&gt;P1185,Q1185&lt;&gt;"")</formula>
    </cfRule>
  </conditionalFormatting>
  <conditionalFormatting sqref="Q1185:W1185">
    <cfRule type="expression" dxfId="263" priority="308">
      <formula>AND(Q1185&lt;&gt;P1185,Q1185&lt;&gt;"")</formula>
    </cfRule>
  </conditionalFormatting>
  <conditionalFormatting sqref="Q1185:W1185">
    <cfRule type="expression" dxfId="262" priority="307">
      <formula>AND(Q1185&lt;&gt;P1185,Q1185&lt;&gt;"")</formula>
    </cfRule>
  </conditionalFormatting>
  <conditionalFormatting sqref="Q1185:W1185">
    <cfRule type="expression" dxfId="261" priority="306">
      <formula>AND(Q1185&lt;&gt;P1185,Q1185&lt;&gt;"")</formula>
    </cfRule>
  </conditionalFormatting>
  <conditionalFormatting sqref="Q1185:W1185">
    <cfRule type="expression" dxfId="260" priority="305">
      <formula>AND(Q1185&lt;&gt;P1185,Q1185&lt;&gt;"")</formula>
    </cfRule>
  </conditionalFormatting>
  <conditionalFormatting sqref="Q1185:W1185">
    <cfRule type="expression" dxfId="259" priority="304">
      <formula>AND(Q1185&lt;&gt;P1185,Q1185&lt;&gt;"")</formula>
    </cfRule>
  </conditionalFormatting>
  <conditionalFormatting sqref="Q1185:W1185">
    <cfRule type="expression" dxfId="258" priority="303">
      <formula>AND(Q1185&lt;&gt;P1185,Q1185&lt;&gt;"")</formula>
    </cfRule>
  </conditionalFormatting>
  <conditionalFormatting sqref="Q1185:W1185">
    <cfRule type="expression" dxfId="257" priority="302">
      <formula>AND(Q1185&lt;&gt;P1185,Q1185&lt;&gt;"")</formula>
    </cfRule>
  </conditionalFormatting>
  <conditionalFormatting sqref="Q1185:W1185">
    <cfRule type="expression" dxfId="256" priority="301">
      <formula>AND(Q1185&lt;&gt;P1185,Q1185&lt;&gt;"")</formula>
    </cfRule>
  </conditionalFormatting>
  <conditionalFormatting sqref="Q1185:W1185">
    <cfRule type="expression" dxfId="255" priority="300">
      <formula>AND(Q1185&lt;&gt;P1185,Q1185&lt;&gt;"")</formula>
    </cfRule>
  </conditionalFormatting>
  <conditionalFormatting sqref="Q1185:W1185">
    <cfRule type="expression" dxfId="254" priority="299">
      <formula>AND(Q1185&lt;&gt;P1185,Q1185&lt;&gt;"")</formula>
    </cfRule>
  </conditionalFormatting>
  <conditionalFormatting sqref="Q1185:W1185">
    <cfRule type="expression" dxfId="253" priority="298">
      <formula>AND(Q1185&lt;&gt;P1185,Q1185&lt;&gt;"")</formula>
    </cfRule>
  </conditionalFormatting>
  <conditionalFormatting sqref="Q1185:W1185">
    <cfRule type="expression" dxfId="252" priority="297">
      <formula>AND(Q1185&lt;&gt;P1185,Q1185&lt;&gt;"")</formula>
    </cfRule>
  </conditionalFormatting>
  <conditionalFormatting sqref="Q1185:W1185">
    <cfRule type="expression" dxfId="251" priority="296">
      <formula>AND(Q1185&lt;&gt;P1185,Q1185&lt;&gt;"")</formula>
    </cfRule>
  </conditionalFormatting>
  <conditionalFormatting sqref="Q1185:W1185">
    <cfRule type="expression" dxfId="250" priority="295">
      <formula>AND(Q1185&lt;&gt;P1185,Q1185&lt;&gt;"")</formula>
    </cfRule>
  </conditionalFormatting>
  <conditionalFormatting sqref="Q1185:W1185">
    <cfRule type="expression" dxfId="249" priority="294">
      <formula>AND(Q1185&lt;&gt;P1185,Q1185&lt;&gt;"")</formula>
    </cfRule>
  </conditionalFormatting>
  <conditionalFormatting sqref="Q1185:W1185">
    <cfRule type="expression" dxfId="248" priority="293">
      <formula>AND(Q1185&lt;&gt;P1185,Q1185&lt;&gt;"")</formula>
    </cfRule>
  </conditionalFormatting>
  <conditionalFormatting sqref="Q1185:W1185">
    <cfRule type="expression" dxfId="247" priority="292">
      <formula>AND(Q1185&lt;&gt;P1185,Q1185&lt;&gt;"")</formula>
    </cfRule>
  </conditionalFormatting>
  <conditionalFormatting sqref="Q1185:W1185">
    <cfRule type="expression" dxfId="246" priority="291">
      <formula>AND(Q1185&lt;&gt;P1185,Q1185&lt;&gt;"")</formula>
    </cfRule>
  </conditionalFormatting>
  <conditionalFormatting sqref="L1185:W1185">
    <cfRule type="expression" dxfId="245" priority="290">
      <formula>AND(L1185&lt;&gt;K1185,L1185&lt;&gt;"")</formula>
    </cfRule>
  </conditionalFormatting>
  <conditionalFormatting sqref="L1185:W1185">
    <cfRule type="expression" dxfId="244" priority="289">
      <formula>AND(L1185&lt;&gt;K1185,L1185&lt;&gt;"")</formula>
    </cfRule>
  </conditionalFormatting>
  <conditionalFormatting sqref="Q1185:W1185">
    <cfRule type="expression" dxfId="243" priority="288">
      <formula>AND(Q1185&lt;&gt;P1185,Q1185&lt;&gt;"")</formula>
    </cfRule>
  </conditionalFormatting>
  <conditionalFormatting sqref="Q1185:W1185">
    <cfRule type="expression" dxfId="242" priority="287">
      <formula>AND(Q1185&lt;&gt;P1185,Q1185&lt;&gt;"")</formula>
    </cfRule>
  </conditionalFormatting>
  <conditionalFormatting sqref="Q1185:W1185">
    <cfRule type="expression" dxfId="241" priority="286">
      <formula>AND(Q1185&lt;&gt;P1185,Q1185&lt;&gt;"")</formula>
    </cfRule>
  </conditionalFormatting>
  <conditionalFormatting sqref="Q1185:W1185">
    <cfRule type="expression" dxfId="240" priority="285">
      <formula>AND(Q1185&lt;&gt;P1185,Q1185&lt;&gt;"")</formula>
    </cfRule>
  </conditionalFormatting>
  <conditionalFormatting sqref="Q1185:W1185">
    <cfRule type="expression" dxfId="239" priority="284">
      <formula>AND(Q1185&lt;&gt;P1185,Q1185&lt;&gt;"")</formula>
    </cfRule>
  </conditionalFormatting>
  <conditionalFormatting sqref="Q1185:W1185">
    <cfRule type="expression" dxfId="238" priority="283">
      <formula>AND(Q1185&lt;&gt;P1185,Q1185&lt;&gt;"")</formula>
    </cfRule>
  </conditionalFormatting>
  <conditionalFormatting sqref="Q1185:W1185">
    <cfRule type="expression" dxfId="237" priority="282">
      <formula>AND(Q1185&lt;&gt;P1185,Q1185&lt;&gt;"")</formula>
    </cfRule>
  </conditionalFormatting>
  <conditionalFormatting sqref="Q1185:W1185">
    <cfRule type="expression" dxfId="236" priority="281">
      <formula>AND(Q1185&lt;&gt;P1185,Q1185&lt;&gt;"")</formula>
    </cfRule>
  </conditionalFormatting>
  <conditionalFormatting sqref="Q1185:W1185">
    <cfRule type="expression" dxfId="235" priority="280">
      <formula>AND(Q1185&lt;&gt;P1185,Q1185&lt;&gt;"")</formula>
    </cfRule>
  </conditionalFormatting>
  <conditionalFormatting sqref="Q1185:W1185">
    <cfRule type="expression" dxfId="234" priority="279">
      <formula>AND(Q1185&lt;&gt;P1185,Q1185&lt;&gt;"")</formula>
    </cfRule>
  </conditionalFormatting>
  <conditionalFormatting sqref="Q1185:W1185">
    <cfRule type="expression" dxfId="233" priority="278">
      <formula>AND(Q1185&lt;&gt;P1185,Q1185&lt;&gt;"")</formula>
    </cfRule>
  </conditionalFormatting>
  <conditionalFormatting sqref="Q1185:W1185">
    <cfRule type="expression" dxfId="232" priority="277">
      <formula>AND(Q1185&lt;&gt;P1185,Q1185&lt;&gt;"")</formula>
    </cfRule>
  </conditionalFormatting>
  <conditionalFormatting sqref="Q1185:W1185">
    <cfRule type="expression" dxfId="231" priority="276">
      <formula>AND(Q1185&lt;&gt;P1185,Q1185&lt;&gt;"")</formula>
    </cfRule>
  </conditionalFormatting>
  <conditionalFormatting sqref="Q1185:W1185">
    <cfRule type="expression" dxfId="230" priority="275">
      <formula>AND(Q1185&lt;&gt;P1185,Q1185&lt;&gt;"")</formula>
    </cfRule>
  </conditionalFormatting>
  <conditionalFormatting sqref="Q1185:W1185">
    <cfRule type="expression" dxfId="229" priority="274">
      <formula>AND(Q1185&lt;&gt;P1185,Q1185&lt;&gt;"")</formula>
    </cfRule>
  </conditionalFormatting>
  <conditionalFormatting sqref="Q1185:W1185">
    <cfRule type="expression" dxfId="228" priority="273">
      <formula>AND(Q1185&lt;&gt;P1185,Q1185&lt;&gt;"")</formula>
    </cfRule>
  </conditionalFormatting>
  <conditionalFormatting sqref="Q1185:W1185">
    <cfRule type="expression" dxfId="227" priority="272">
      <formula>AND(Q1185&lt;&gt;P1185,Q1185&lt;&gt;"")</formula>
    </cfRule>
  </conditionalFormatting>
  <conditionalFormatting sqref="Q1185:W1185">
    <cfRule type="expression" dxfId="226" priority="271">
      <formula>AND(Q1185&lt;&gt;P1185,Q1185&lt;&gt;"")</formula>
    </cfRule>
  </conditionalFormatting>
  <conditionalFormatting sqref="Q1185:W1185">
    <cfRule type="expression" dxfId="225" priority="270">
      <formula>AND(Q1185&lt;&gt;P1185,Q1185&lt;&gt;"")</formula>
    </cfRule>
  </conditionalFormatting>
  <conditionalFormatting sqref="Q1185:W1185">
    <cfRule type="expression" dxfId="224" priority="269">
      <formula>AND(Q1185&lt;&gt;P1185,Q1185&lt;&gt;"")</formula>
    </cfRule>
  </conditionalFormatting>
  <conditionalFormatting sqref="Q1185:W1185">
    <cfRule type="expression" dxfId="223" priority="268">
      <formula>AND(Q1185&lt;&gt;P1185,Q1185&lt;&gt;"")</formula>
    </cfRule>
  </conditionalFormatting>
  <conditionalFormatting sqref="Q1185:W1185">
    <cfRule type="expression" dxfId="222" priority="267">
      <formula>AND(Q1185&lt;&gt;P1185,Q1185&lt;&gt;"")</formula>
    </cfRule>
  </conditionalFormatting>
  <conditionalFormatting sqref="Q1185:W1185">
    <cfRule type="expression" dxfId="221" priority="266">
      <formula>AND(Q1185&lt;&gt;P1185,Q1185&lt;&gt;"")</formula>
    </cfRule>
  </conditionalFormatting>
  <conditionalFormatting sqref="Q1185:W1185">
    <cfRule type="expression" dxfId="220" priority="265">
      <formula>AND(Q1185&lt;&gt;P1185,Q1185&lt;&gt;"")</formula>
    </cfRule>
  </conditionalFormatting>
  <conditionalFormatting sqref="Q1185:W1185">
    <cfRule type="expression" dxfId="219" priority="264">
      <formula>AND(Q1185&lt;&gt;P1185,Q1185&lt;&gt;"")</formula>
    </cfRule>
  </conditionalFormatting>
  <conditionalFormatting sqref="Q1185:W1185">
    <cfRule type="expression" dxfId="218" priority="263">
      <formula>AND(Q1185&lt;&gt;P1185,Q1185&lt;&gt;"")</formula>
    </cfRule>
  </conditionalFormatting>
  <conditionalFormatting sqref="Q1185:W1185">
    <cfRule type="expression" dxfId="217" priority="262">
      <formula>AND(Q1185&lt;&gt;P1185,Q1185&lt;&gt;"")</formula>
    </cfRule>
  </conditionalFormatting>
  <conditionalFormatting sqref="Q1185:W1185">
    <cfRule type="expression" dxfId="216" priority="261">
      <formula>AND(Q1185&lt;&gt;P1185,Q1185&lt;&gt;"")</formula>
    </cfRule>
  </conditionalFormatting>
  <conditionalFormatting sqref="Q1185:W1185">
    <cfRule type="expression" dxfId="215" priority="260">
      <formula>AND(Q1185&lt;&gt;P1185,Q1185&lt;&gt;"")</formula>
    </cfRule>
  </conditionalFormatting>
  <conditionalFormatting sqref="Q1185:W1185">
    <cfRule type="expression" dxfId="214" priority="259">
      <formula>AND(Q1185&lt;&gt;P1185,Q1185&lt;&gt;"")</formula>
    </cfRule>
  </conditionalFormatting>
  <conditionalFormatting sqref="AK1185:BD1185">
    <cfRule type="expression" dxfId="213" priority="258">
      <formula>AND(AK1185&lt;&gt;AJ1185,AK1185&lt;&gt;"")</formula>
    </cfRule>
  </conditionalFormatting>
  <conditionalFormatting sqref="AK1185:BD1185">
    <cfRule type="expression" dxfId="212" priority="257">
      <formula>AND(AK1185&lt;&gt;AJ1185,AK1185&lt;&gt;"")</formula>
    </cfRule>
  </conditionalFormatting>
  <conditionalFormatting sqref="AK1185:BD1185">
    <cfRule type="expression" dxfId="211" priority="256">
      <formula>AND(AK1185&lt;&gt;AJ1185,AK1185&lt;&gt;"")</formula>
    </cfRule>
  </conditionalFormatting>
  <conditionalFormatting sqref="AK1185:BD1185">
    <cfRule type="expression" dxfId="210" priority="255">
      <formula>AND(AK1185&lt;&gt;AJ1185,AK1185&lt;&gt;"")</formula>
    </cfRule>
  </conditionalFormatting>
  <conditionalFormatting sqref="L1203:W1203">
    <cfRule type="expression" dxfId="209" priority="254">
      <formula>AND(L1203&lt;&gt;K1203,L1203&lt;&gt;"")</formula>
    </cfRule>
  </conditionalFormatting>
  <conditionalFormatting sqref="L1203:W1203">
    <cfRule type="expression" dxfId="208" priority="253">
      <formula>AND(L1203&lt;&gt;K1203,L1203&lt;&gt;"")</formula>
    </cfRule>
  </conditionalFormatting>
  <conditionalFormatting sqref="Q1203:W1203">
    <cfRule type="expression" dxfId="207" priority="252">
      <formula>AND(Q1203&lt;&gt;P1203,Q1203&lt;&gt;"")</formula>
    </cfRule>
  </conditionalFormatting>
  <conditionalFormatting sqref="Q1203:W1203">
    <cfRule type="expression" dxfId="206" priority="251">
      <formula>AND(Q1203&lt;&gt;P1203,Q1203&lt;&gt;"")</formula>
    </cfRule>
  </conditionalFormatting>
  <conditionalFormatting sqref="Q1203:W1203">
    <cfRule type="expression" dxfId="205" priority="250">
      <formula>AND(Q1203&lt;&gt;P1203,Q1203&lt;&gt;"")</formula>
    </cfRule>
  </conditionalFormatting>
  <conditionalFormatting sqref="Q1203:W1203">
    <cfRule type="expression" dxfId="204" priority="249">
      <formula>AND(Q1203&lt;&gt;P1203,Q1203&lt;&gt;"")</formula>
    </cfRule>
  </conditionalFormatting>
  <conditionalFormatting sqref="Q1203:W1203">
    <cfRule type="expression" dxfId="203" priority="248">
      <formula>AND(Q1203&lt;&gt;P1203,Q1203&lt;&gt;"")</formula>
    </cfRule>
  </conditionalFormatting>
  <conditionalFormatting sqref="Q1203:W1203">
    <cfRule type="expression" dxfId="202" priority="247">
      <formula>AND(Q1203&lt;&gt;P1203,Q1203&lt;&gt;"")</formula>
    </cfRule>
  </conditionalFormatting>
  <conditionalFormatting sqref="Q1203:W1203">
    <cfRule type="expression" dxfId="201" priority="246">
      <formula>AND(Q1203&lt;&gt;P1203,Q1203&lt;&gt;"")</formula>
    </cfRule>
  </conditionalFormatting>
  <conditionalFormatting sqref="Q1203:W1203">
    <cfRule type="expression" dxfId="200" priority="245">
      <formula>AND(Q1203&lt;&gt;P1203,Q1203&lt;&gt;"")</formula>
    </cfRule>
  </conditionalFormatting>
  <conditionalFormatting sqref="Q1203:W1203">
    <cfRule type="expression" dxfId="199" priority="244">
      <formula>AND(Q1203&lt;&gt;P1203,Q1203&lt;&gt;"")</formula>
    </cfRule>
  </conditionalFormatting>
  <conditionalFormatting sqref="Q1203:W1203">
    <cfRule type="expression" dxfId="198" priority="243">
      <formula>AND(Q1203&lt;&gt;P1203,Q1203&lt;&gt;"")</formula>
    </cfRule>
  </conditionalFormatting>
  <conditionalFormatting sqref="Q1203:W1203">
    <cfRule type="expression" dxfId="197" priority="242">
      <formula>AND(Q1203&lt;&gt;P1203,Q1203&lt;&gt;"")</formula>
    </cfRule>
  </conditionalFormatting>
  <conditionalFormatting sqref="Q1203:W1203">
    <cfRule type="expression" dxfId="196" priority="241">
      <formula>AND(Q1203&lt;&gt;P1203,Q1203&lt;&gt;"")</formula>
    </cfRule>
  </conditionalFormatting>
  <conditionalFormatting sqref="Q1203:W1203">
    <cfRule type="expression" dxfId="195" priority="240">
      <formula>AND(Q1203&lt;&gt;P1203,Q1203&lt;&gt;"")</formula>
    </cfRule>
  </conditionalFormatting>
  <conditionalFormatting sqref="Q1203:W1203">
    <cfRule type="expression" dxfId="194" priority="239">
      <formula>AND(Q1203&lt;&gt;P1203,Q1203&lt;&gt;"")</formula>
    </cfRule>
  </conditionalFormatting>
  <conditionalFormatting sqref="Q1203:W1203">
    <cfRule type="expression" dxfId="193" priority="238">
      <formula>AND(Q1203&lt;&gt;P1203,Q1203&lt;&gt;"")</formula>
    </cfRule>
  </conditionalFormatting>
  <conditionalFormatting sqref="Q1203:W1203">
    <cfRule type="expression" dxfId="192" priority="237">
      <formula>AND(Q1203&lt;&gt;P1203,Q1203&lt;&gt;"")</formula>
    </cfRule>
  </conditionalFormatting>
  <conditionalFormatting sqref="Q1203:W1203">
    <cfRule type="expression" dxfId="191" priority="236">
      <formula>AND(Q1203&lt;&gt;P1203,Q1203&lt;&gt;"")</formula>
    </cfRule>
  </conditionalFormatting>
  <conditionalFormatting sqref="Q1203:W1203">
    <cfRule type="expression" dxfId="190" priority="235">
      <formula>AND(Q1203&lt;&gt;P1203,Q1203&lt;&gt;"")</formula>
    </cfRule>
  </conditionalFormatting>
  <conditionalFormatting sqref="Q1203:W1203">
    <cfRule type="expression" dxfId="189" priority="234">
      <formula>AND(Q1203&lt;&gt;P1203,Q1203&lt;&gt;"")</formula>
    </cfRule>
  </conditionalFormatting>
  <conditionalFormatting sqref="Q1203:W1203">
    <cfRule type="expression" dxfId="188" priority="233">
      <formula>AND(Q1203&lt;&gt;P1203,Q1203&lt;&gt;"")</formula>
    </cfRule>
  </conditionalFormatting>
  <conditionalFormatting sqref="Q1203:W1203">
    <cfRule type="expression" dxfId="187" priority="232">
      <formula>AND(Q1203&lt;&gt;P1203,Q1203&lt;&gt;"")</formula>
    </cfRule>
  </conditionalFormatting>
  <conditionalFormatting sqref="Q1203:W1203">
    <cfRule type="expression" dxfId="186" priority="231">
      <formula>AND(Q1203&lt;&gt;P1203,Q1203&lt;&gt;"")</formula>
    </cfRule>
  </conditionalFormatting>
  <conditionalFormatting sqref="Q1203:W1203">
    <cfRule type="expression" dxfId="185" priority="230">
      <formula>AND(Q1203&lt;&gt;P1203,Q1203&lt;&gt;"")</formula>
    </cfRule>
  </conditionalFormatting>
  <conditionalFormatting sqref="Q1203:W1203">
    <cfRule type="expression" dxfId="184" priority="229">
      <formula>AND(Q1203&lt;&gt;P1203,Q1203&lt;&gt;"")</formula>
    </cfRule>
  </conditionalFormatting>
  <conditionalFormatting sqref="Q1203:W1203">
    <cfRule type="expression" dxfId="183" priority="228">
      <formula>AND(Q1203&lt;&gt;P1203,Q1203&lt;&gt;"")</formula>
    </cfRule>
  </conditionalFormatting>
  <conditionalFormatting sqref="Q1203:W1203">
    <cfRule type="expression" dxfId="182" priority="227">
      <formula>AND(Q1203&lt;&gt;P1203,Q1203&lt;&gt;"")</formula>
    </cfRule>
  </conditionalFormatting>
  <conditionalFormatting sqref="Q1203:W1203">
    <cfRule type="expression" dxfId="181" priority="226">
      <formula>AND(Q1203&lt;&gt;P1203,Q1203&lt;&gt;"")</formula>
    </cfRule>
  </conditionalFormatting>
  <conditionalFormatting sqref="Q1203:W1203">
    <cfRule type="expression" dxfId="180" priority="225">
      <formula>AND(Q1203&lt;&gt;P1203,Q1203&lt;&gt;"")</formula>
    </cfRule>
  </conditionalFormatting>
  <conditionalFormatting sqref="Q1203:W1203">
    <cfRule type="expression" dxfId="179" priority="224">
      <formula>AND(Q1203&lt;&gt;P1203,Q1203&lt;&gt;"")</formula>
    </cfRule>
  </conditionalFormatting>
  <conditionalFormatting sqref="Q1203:W1203">
    <cfRule type="expression" dxfId="178" priority="223">
      <formula>AND(Q1203&lt;&gt;P1203,Q1203&lt;&gt;"")</formula>
    </cfRule>
  </conditionalFormatting>
  <conditionalFormatting sqref="Q1203:W1203">
    <cfRule type="expression" dxfId="177" priority="222">
      <formula>AND(Q1203&lt;&gt;P1203,Q1203&lt;&gt;"")</formula>
    </cfRule>
  </conditionalFormatting>
  <conditionalFormatting sqref="Q1203:W1203">
    <cfRule type="expression" dxfId="176" priority="221">
      <formula>AND(Q1203&lt;&gt;P1203,Q1203&lt;&gt;"")</formula>
    </cfRule>
  </conditionalFormatting>
  <conditionalFormatting sqref="Q1203:W1203">
    <cfRule type="expression" dxfId="175" priority="220">
      <formula>AND(Q1203&lt;&gt;P1203,Q1203&lt;&gt;"")</formula>
    </cfRule>
  </conditionalFormatting>
  <conditionalFormatting sqref="Q1203:W1203">
    <cfRule type="expression" dxfId="174" priority="219">
      <formula>AND(Q1203&lt;&gt;P1203,Q1203&lt;&gt;"")</formula>
    </cfRule>
  </conditionalFormatting>
  <conditionalFormatting sqref="Q1203:W1203">
    <cfRule type="expression" dxfId="173" priority="218">
      <formula>AND(Q1203&lt;&gt;P1203,Q1203&lt;&gt;"")</formula>
    </cfRule>
  </conditionalFormatting>
  <conditionalFormatting sqref="Q1203:W1203">
    <cfRule type="expression" dxfId="172" priority="217">
      <formula>AND(Q1203&lt;&gt;P1203,Q1203&lt;&gt;"")</formula>
    </cfRule>
  </conditionalFormatting>
  <conditionalFormatting sqref="Q1203:W1203">
    <cfRule type="expression" dxfId="171" priority="216">
      <formula>AND(Q1203&lt;&gt;P1203,Q1203&lt;&gt;"")</formula>
    </cfRule>
  </conditionalFormatting>
  <conditionalFormatting sqref="Q1203:W1203">
    <cfRule type="expression" dxfId="170" priority="215">
      <formula>AND(Q1203&lt;&gt;P1203,Q1203&lt;&gt;"")</formula>
    </cfRule>
  </conditionalFormatting>
  <conditionalFormatting sqref="Q1203:W1203">
    <cfRule type="expression" dxfId="169" priority="214">
      <formula>AND(Q1203&lt;&gt;P1203,Q1203&lt;&gt;"")</formula>
    </cfRule>
  </conditionalFormatting>
  <conditionalFormatting sqref="Q1203:W1203">
    <cfRule type="expression" dxfId="168" priority="213">
      <formula>AND(Q1203&lt;&gt;P1203,Q1203&lt;&gt;"")</formula>
    </cfRule>
  </conditionalFormatting>
  <conditionalFormatting sqref="Q1203:W1203">
    <cfRule type="expression" dxfId="167" priority="212">
      <formula>AND(Q1203&lt;&gt;P1203,Q1203&lt;&gt;"")</formula>
    </cfRule>
  </conditionalFormatting>
  <conditionalFormatting sqref="Q1203:W1203">
    <cfRule type="expression" dxfId="166" priority="211">
      <formula>AND(Q1203&lt;&gt;P1203,Q1203&lt;&gt;"")</formula>
    </cfRule>
  </conditionalFormatting>
  <conditionalFormatting sqref="Q1203:W1203">
    <cfRule type="expression" dxfId="165" priority="210">
      <formula>AND(Q1203&lt;&gt;P1203,Q1203&lt;&gt;"")</formula>
    </cfRule>
  </conditionalFormatting>
  <conditionalFormatting sqref="Q1203:W1203">
    <cfRule type="expression" dxfId="164" priority="209">
      <formula>AND(Q1203&lt;&gt;P1203,Q1203&lt;&gt;"")</formula>
    </cfRule>
  </conditionalFormatting>
  <conditionalFormatting sqref="Q1203:W1203">
    <cfRule type="expression" dxfId="163" priority="208">
      <formula>AND(Q1203&lt;&gt;P1203,Q1203&lt;&gt;"")</formula>
    </cfRule>
  </conditionalFormatting>
  <conditionalFormatting sqref="Q1203:W1203">
    <cfRule type="expression" dxfId="162" priority="207">
      <formula>AND(Q1203&lt;&gt;P1203,Q1203&lt;&gt;"")</formula>
    </cfRule>
  </conditionalFormatting>
  <conditionalFormatting sqref="Q1203:W1203">
    <cfRule type="expression" dxfId="161" priority="206">
      <formula>AND(Q1203&lt;&gt;P1203,Q1203&lt;&gt;"")</formula>
    </cfRule>
  </conditionalFormatting>
  <conditionalFormatting sqref="Q1203:W1203">
    <cfRule type="expression" dxfId="160" priority="205">
      <formula>AND(Q1203&lt;&gt;P1203,Q1203&lt;&gt;"")</formula>
    </cfRule>
  </conditionalFormatting>
  <conditionalFormatting sqref="Q1203:W1203">
    <cfRule type="expression" dxfId="159" priority="204">
      <formula>AND(Q1203&lt;&gt;P1203,Q1203&lt;&gt;"")</formula>
    </cfRule>
  </conditionalFormatting>
  <conditionalFormatting sqref="Q1203:W1203">
    <cfRule type="expression" dxfId="158" priority="203">
      <formula>AND(Q1203&lt;&gt;P1203,Q1203&lt;&gt;"")</formula>
    </cfRule>
  </conditionalFormatting>
  <conditionalFormatting sqref="Q1203:W1203">
    <cfRule type="expression" dxfId="157" priority="202">
      <formula>AND(Q1203&lt;&gt;P1203,Q1203&lt;&gt;"")</formula>
    </cfRule>
  </conditionalFormatting>
  <conditionalFormatting sqref="Q1203:W1203">
    <cfRule type="expression" dxfId="156" priority="201">
      <formula>AND(Q1203&lt;&gt;P1203,Q1203&lt;&gt;"")</formula>
    </cfRule>
  </conditionalFormatting>
  <conditionalFormatting sqref="Q1203:W1203">
    <cfRule type="expression" dxfId="155" priority="200">
      <formula>AND(Q1203&lt;&gt;P1203,Q1203&lt;&gt;"")</formula>
    </cfRule>
  </conditionalFormatting>
  <conditionalFormatting sqref="Q1203:W1203">
    <cfRule type="expression" dxfId="154" priority="199">
      <formula>AND(Q1203&lt;&gt;P1203,Q1203&lt;&gt;"")</formula>
    </cfRule>
  </conditionalFormatting>
  <conditionalFormatting sqref="Q1203:W1203">
    <cfRule type="expression" dxfId="153" priority="198">
      <formula>AND(Q1203&lt;&gt;P1203,Q1203&lt;&gt;"")</formula>
    </cfRule>
  </conditionalFormatting>
  <conditionalFormatting sqref="Q1203:W1203">
    <cfRule type="expression" dxfId="152" priority="197">
      <formula>AND(Q1203&lt;&gt;P1203,Q1203&lt;&gt;"")</formula>
    </cfRule>
  </conditionalFormatting>
  <conditionalFormatting sqref="Q1203:W1203">
    <cfRule type="expression" dxfId="151" priority="196">
      <formula>AND(Q1203&lt;&gt;P1203,Q1203&lt;&gt;"")</formula>
    </cfRule>
  </conditionalFormatting>
  <conditionalFormatting sqref="Q1203:W1203">
    <cfRule type="expression" dxfId="150" priority="195">
      <formula>AND(Q1203&lt;&gt;P1203,Q1203&lt;&gt;"")</formula>
    </cfRule>
  </conditionalFormatting>
  <conditionalFormatting sqref="Q1203:W1203">
    <cfRule type="expression" dxfId="149" priority="194">
      <formula>AND(Q1203&lt;&gt;P1203,Q1203&lt;&gt;"")</formula>
    </cfRule>
  </conditionalFormatting>
  <conditionalFormatting sqref="L1203:W1203">
    <cfRule type="expression" dxfId="148" priority="193">
      <formula>AND(L1203&lt;&gt;K1203,L1203&lt;&gt;"")</formula>
    </cfRule>
  </conditionalFormatting>
  <conditionalFormatting sqref="L1203:W1203">
    <cfRule type="expression" dxfId="147" priority="192">
      <formula>AND(L1203&lt;&gt;K1203,L1203&lt;&gt;"")</formula>
    </cfRule>
  </conditionalFormatting>
  <conditionalFormatting sqref="Q1203:W1203">
    <cfRule type="expression" dxfId="146" priority="191">
      <formula>AND(Q1203&lt;&gt;P1203,Q1203&lt;&gt;"")</formula>
    </cfRule>
  </conditionalFormatting>
  <conditionalFormatting sqref="Q1203:W1203">
    <cfRule type="expression" dxfId="145" priority="190">
      <formula>AND(Q1203&lt;&gt;P1203,Q1203&lt;&gt;"")</formula>
    </cfRule>
  </conditionalFormatting>
  <conditionalFormatting sqref="Q1203:W1203">
    <cfRule type="expression" dxfId="144" priority="189">
      <formula>AND(Q1203&lt;&gt;P1203,Q1203&lt;&gt;"")</formula>
    </cfRule>
  </conditionalFormatting>
  <conditionalFormatting sqref="Q1203:W1203">
    <cfRule type="expression" dxfId="143" priority="188">
      <formula>AND(Q1203&lt;&gt;P1203,Q1203&lt;&gt;"")</formula>
    </cfRule>
  </conditionalFormatting>
  <conditionalFormatting sqref="Q1203:W1203">
    <cfRule type="expression" dxfId="142" priority="187">
      <formula>AND(Q1203&lt;&gt;P1203,Q1203&lt;&gt;"")</formula>
    </cfRule>
  </conditionalFormatting>
  <conditionalFormatting sqref="Q1203:W1203">
    <cfRule type="expression" dxfId="141" priority="186">
      <formula>AND(Q1203&lt;&gt;P1203,Q1203&lt;&gt;"")</formula>
    </cfRule>
  </conditionalFormatting>
  <conditionalFormatting sqref="Q1203:W1203">
    <cfRule type="expression" dxfId="140" priority="185">
      <formula>AND(Q1203&lt;&gt;P1203,Q1203&lt;&gt;"")</formula>
    </cfRule>
  </conditionalFormatting>
  <conditionalFormatting sqref="Q1203:W1203">
    <cfRule type="expression" dxfId="139" priority="184">
      <formula>AND(Q1203&lt;&gt;P1203,Q1203&lt;&gt;"")</formula>
    </cfRule>
  </conditionalFormatting>
  <conditionalFormatting sqref="Q1203:W1203">
    <cfRule type="expression" dxfId="138" priority="183">
      <formula>AND(Q1203&lt;&gt;P1203,Q1203&lt;&gt;"")</formula>
    </cfRule>
  </conditionalFormatting>
  <conditionalFormatting sqref="Q1203:W1203">
    <cfRule type="expression" dxfId="137" priority="182">
      <formula>AND(Q1203&lt;&gt;P1203,Q1203&lt;&gt;"")</formula>
    </cfRule>
  </conditionalFormatting>
  <conditionalFormatting sqref="Q1203:W1203">
    <cfRule type="expression" dxfId="136" priority="181">
      <formula>AND(Q1203&lt;&gt;P1203,Q1203&lt;&gt;"")</formula>
    </cfRule>
  </conditionalFormatting>
  <conditionalFormatting sqref="Q1203:W1203">
    <cfRule type="expression" dxfId="135" priority="180">
      <formula>AND(Q1203&lt;&gt;P1203,Q1203&lt;&gt;"")</formula>
    </cfRule>
  </conditionalFormatting>
  <conditionalFormatting sqref="Q1203:W1203">
    <cfRule type="expression" dxfId="134" priority="179">
      <formula>AND(Q1203&lt;&gt;P1203,Q1203&lt;&gt;"")</formula>
    </cfRule>
  </conditionalFormatting>
  <conditionalFormatting sqref="Q1203:W1203">
    <cfRule type="expression" dxfId="133" priority="178">
      <formula>AND(Q1203&lt;&gt;P1203,Q1203&lt;&gt;"")</formula>
    </cfRule>
  </conditionalFormatting>
  <conditionalFormatting sqref="Q1203:W1203">
    <cfRule type="expression" dxfId="132" priority="177">
      <formula>AND(Q1203&lt;&gt;P1203,Q1203&lt;&gt;"")</formula>
    </cfRule>
  </conditionalFormatting>
  <conditionalFormatting sqref="Q1203:W1203">
    <cfRule type="expression" dxfId="131" priority="176">
      <formula>AND(Q1203&lt;&gt;P1203,Q1203&lt;&gt;"")</formula>
    </cfRule>
  </conditionalFormatting>
  <conditionalFormatting sqref="Q1203:W1203">
    <cfRule type="expression" dxfId="130" priority="175">
      <formula>AND(Q1203&lt;&gt;P1203,Q1203&lt;&gt;"")</formula>
    </cfRule>
  </conditionalFormatting>
  <conditionalFormatting sqref="Q1203:W1203">
    <cfRule type="expression" dxfId="129" priority="174">
      <formula>AND(Q1203&lt;&gt;P1203,Q1203&lt;&gt;"")</formula>
    </cfRule>
  </conditionalFormatting>
  <conditionalFormatting sqref="Q1203:W1203">
    <cfRule type="expression" dxfId="128" priority="173">
      <formula>AND(Q1203&lt;&gt;P1203,Q1203&lt;&gt;"")</formula>
    </cfRule>
  </conditionalFormatting>
  <conditionalFormatting sqref="Q1203:W1203">
    <cfRule type="expression" dxfId="127" priority="172">
      <formula>AND(Q1203&lt;&gt;P1203,Q1203&lt;&gt;"")</formula>
    </cfRule>
  </conditionalFormatting>
  <conditionalFormatting sqref="Q1203:W1203">
    <cfRule type="expression" dxfId="126" priority="171">
      <formula>AND(Q1203&lt;&gt;P1203,Q1203&lt;&gt;"")</formula>
    </cfRule>
  </conditionalFormatting>
  <conditionalFormatting sqref="Q1203:W1203">
    <cfRule type="expression" dxfId="125" priority="170">
      <formula>AND(Q1203&lt;&gt;P1203,Q1203&lt;&gt;"")</formula>
    </cfRule>
  </conditionalFormatting>
  <conditionalFormatting sqref="Q1203:W1203">
    <cfRule type="expression" dxfId="124" priority="169">
      <formula>AND(Q1203&lt;&gt;P1203,Q1203&lt;&gt;"")</formula>
    </cfRule>
  </conditionalFormatting>
  <conditionalFormatting sqref="Q1203:W1203">
    <cfRule type="expression" dxfId="123" priority="168">
      <formula>AND(Q1203&lt;&gt;P1203,Q1203&lt;&gt;"")</formula>
    </cfRule>
  </conditionalFormatting>
  <conditionalFormatting sqref="Q1203:W1203">
    <cfRule type="expression" dxfId="122" priority="167">
      <formula>AND(Q1203&lt;&gt;P1203,Q1203&lt;&gt;"")</formula>
    </cfRule>
  </conditionalFormatting>
  <conditionalFormatting sqref="Q1203:W1203">
    <cfRule type="expression" dxfId="121" priority="166">
      <formula>AND(Q1203&lt;&gt;P1203,Q1203&lt;&gt;"")</formula>
    </cfRule>
  </conditionalFormatting>
  <conditionalFormatting sqref="Q1203:W1203">
    <cfRule type="expression" dxfId="120" priority="165">
      <formula>AND(Q1203&lt;&gt;P1203,Q1203&lt;&gt;"")</formula>
    </cfRule>
  </conditionalFormatting>
  <conditionalFormatting sqref="Q1203:W1203">
    <cfRule type="expression" dxfId="119" priority="164">
      <formula>AND(Q1203&lt;&gt;P1203,Q1203&lt;&gt;"")</formula>
    </cfRule>
  </conditionalFormatting>
  <conditionalFormatting sqref="Q1203:W1203">
    <cfRule type="expression" dxfId="118" priority="163">
      <formula>AND(Q1203&lt;&gt;P1203,Q1203&lt;&gt;"")</formula>
    </cfRule>
  </conditionalFormatting>
  <conditionalFormatting sqref="Q1203:W1203">
    <cfRule type="expression" dxfId="117" priority="162">
      <formula>AND(Q1203&lt;&gt;P1203,Q1203&lt;&gt;"")</formula>
    </cfRule>
  </conditionalFormatting>
  <conditionalFormatting sqref="AK1203:BD1203">
    <cfRule type="expression" dxfId="116" priority="161">
      <formula>AND(AK1203&lt;&gt;AJ1203,AK1203&lt;&gt;"")</formula>
    </cfRule>
  </conditionalFormatting>
  <conditionalFormatting sqref="AK1203:BD1203">
    <cfRule type="expression" dxfId="115" priority="160">
      <formula>AND(AK1203&lt;&gt;AJ1203,AK1203&lt;&gt;"")</formula>
    </cfRule>
  </conditionalFormatting>
  <conditionalFormatting sqref="AK1203:BD1203">
    <cfRule type="expression" dxfId="114" priority="159">
      <formula>AND(AK1203&lt;&gt;AJ1203,AK1203&lt;&gt;"")</formula>
    </cfRule>
  </conditionalFormatting>
  <conditionalFormatting sqref="AK1203:BD1203">
    <cfRule type="expression" dxfId="113" priority="158">
      <formula>AND(AK1203&lt;&gt;AJ1203,AK1203&lt;&gt;"")</formula>
    </cfRule>
  </conditionalFormatting>
  <conditionalFormatting sqref="L1221:W1221">
    <cfRule type="expression" dxfId="112" priority="157">
      <formula>AND(L1221&lt;&gt;K1221,L1221&lt;&gt;"")</formula>
    </cfRule>
  </conditionalFormatting>
  <conditionalFormatting sqref="L1221:W1221">
    <cfRule type="expression" dxfId="111" priority="156">
      <formula>AND(L1221&lt;&gt;K1221,L1221&lt;&gt;"")</formula>
    </cfRule>
  </conditionalFormatting>
  <conditionalFormatting sqref="Q1221:W1221">
    <cfRule type="expression" dxfId="110" priority="155">
      <formula>AND(Q1221&lt;&gt;P1221,Q1221&lt;&gt;"")</formula>
    </cfRule>
  </conditionalFormatting>
  <conditionalFormatting sqref="Q1221:W1221">
    <cfRule type="expression" dxfId="109" priority="154">
      <formula>AND(Q1221&lt;&gt;P1221,Q1221&lt;&gt;"")</formula>
    </cfRule>
  </conditionalFormatting>
  <conditionalFormatting sqref="Q1221:W1221">
    <cfRule type="expression" dxfId="108" priority="153">
      <formula>AND(Q1221&lt;&gt;P1221,Q1221&lt;&gt;"")</formula>
    </cfRule>
  </conditionalFormatting>
  <conditionalFormatting sqref="Q1221:W1221">
    <cfRule type="expression" dxfId="107" priority="152">
      <formula>AND(Q1221&lt;&gt;P1221,Q1221&lt;&gt;"")</formula>
    </cfRule>
  </conditionalFormatting>
  <conditionalFormatting sqref="Q1221:W1221">
    <cfRule type="expression" dxfId="106" priority="151">
      <formula>AND(Q1221&lt;&gt;P1221,Q1221&lt;&gt;"")</formula>
    </cfRule>
  </conditionalFormatting>
  <conditionalFormatting sqref="Q1221:W1221">
    <cfRule type="expression" dxfId="105" priority="150">
      <formula>AND(Q1221&lt;&gt;P1221,Q1221&lt;&gt;"")</formula>
    </cfRule>
  </conditionalFormatting>
  <conditionalFormatting sqref="Q1221:W1221">
    <cfRule type="expression" dxfId="104" priority="149">
      <formula>AND(Q1221&lt;&gt;P1221,Q1221&lt;&gt;"")</formula>
    </cfRule>
  </conditionalFormatting>
  <conditionalFormatting sqref="Q1221:W1221">
    <cfRule type="expression" dxfId="103" priority="148">
      <formula>AND(Q1221&lt;&gt;P1221,Q1221&lt;&gt;"")</formula>
    </cfRule>
  </conditionalFormatting>
  <conditionalFormatting sqref="Q1221:W1221">
    <cfRule type="expression" dxfId="102" priority="147">
      <formula>AND(Q1221&lt;&gt;P1221,Q1221&lt;&gt;"")</formula>
    </cfRule>
  </conditionalFormatting>
  <conditionalFormatting sqref="Q1221:W1221">
    <cfRule type="expression" dxfId="101" priority="146">
      <formula>AND(Q1221&lt;&gt;P1221,Q1221&lt;&gt;"")</formula>
    </cfRule>
  </conditionalFormatting>
  <conditionalFormatting sqref="Q1221:W1221">
    <cfRule type="expression" dxfId="100" priority="145">
      <formula>AND(Q1221&lt;&gt;P1221,Q1221&lt;&gt;"")</formula>
    </cfRule>
  </conditionalFormatting>
  <conditionalFormatting sqref="Q1221:W1221">
    <cfRule type="expression" dxfId="99" priority="144">
      <formula>AND(Q1221&lt;&gt;P1221,Q1221&lt;&gt;"")</formula>
    </cfRule>
  </conditionalFormatting>
  <conditionalFormatting sqref="Q1221:W1221">
    <cfRule type="expression" dxfId="98" priority="143">
      <formula>AND(Q1221&lt;&gt;P1221,Q1221&lt;&gt;"")</formula>
    </cfRule>
  </conditionalFormatting>
  <conditionalFormatting sqref="Q1221:W1221">
    <cfRule type="expression" dxfId="97" priority="142">
      <formula>AND(Q1221&lt;&gt;P1221,Q1221&lt;&gt;"")</formula>
    </cfRule>
  </conditionalFormatting>
  <conditionalFormatting sqref="Q1221:W1221">
    <cfRule type="expression" dxfId="96" priority="141">
      <formula>AND(Q1221&lt;&gt;P1221,Q1221&lt;&gt;"")</formula>
    </cfRule>
  </conditionalFormatting>
  <conditionalFormatting sqref="Q1221:W1221">
    <cfRule type="expression" dxfId="95" priority="140">
      <formula>AND(Q1221&lt;&gt;P1221,Q1221&lt;&gt;"")</formula>
    </cfRule>
  </conditionalFormatting>
  <conditionalFormatting sqref="Q1221:W1221">
    <cfRule type="expression" dxfId="94" priority="139">
      <formula>AND(Q1221&lt;&gt;P1221,Q1221&lt;&gt;"")</formula>
    </cfRule>
  </conditionalFormatting>
  <conditionalFormatting sqref="Q1221:W1221">
    <cfRule type="expression" dxfId="93" priority="138">
      <formula>AND(Q1221&lt;&gt;P1221,Q1221&lt;&gt;"")</formula>
    </cfRule>
  </conditionalFormatting>
  <conditionalFormatting sqref="Q1221:W1221">
    <cfRule type="expression" dxfId="92" priority="137">
      <formula>AND(Q1221&lt;&gt;P1221,Q1221&lt;&gt;"")</formula>
    </cfRule>
  </conditionalFormatting>
  <conditionalFormatting sqref="Q1221:W1221">
    <cfRule type="expression" dxfId="91" priority="136">
      <formula>AND(Q1221&lt;&gt;P1221,Q1221&lt;&gt;"")</formula>
    </cfRule>
  </conditionalFormatting>
  <conditionalFormatting sqref="Q1221:W1221">
    <cfRule type="expression" dxfId="90" priority="135">
      <formula>AND(Q1221&lt;&gt;P1221,Q1221&lt;&gt;"")</formula>
    </cfRule>
  </conditionalFormatting>
  <conditionalFormatting sqref="Q1221:W1221">
    <cfRule type="expression" dxfId="89" priority="134">
      <formula>AND(Q1221&lt;&gt;P1221,Q1221&lt;&gt;"")</formula>
    </cfRule>
  </conditionalFormatting>
  <conditionalFormatting sqref="Q1221:W1221">
    <cfRule type="expression" dxfId="88" priority="133">
      <formula>AND(Q1221&lt;&gt;P1221,Q1221&lt;&gt;"")</formula>
    </cfRule>
  </conditionalFormatting>
  <conditionalFormatting sqref="Q1221:W1221">
    <cfRule type="expression" dxfId="87" priority="132">
      <formula>AND(Q1221&lt;&gt;P1221,Q1221&lt;&gt;"")</formula>
    </cfRule>
  </conditionalFormatting>
  <conditionalFormatting sqref="Q1221:W1221">
    <cfRule type="expression" dxfId="86" priority="131">
      <formula>AND(Q1221&lt;&gt;P1221,Q1221&lt;&gt;"")</formula>
    </cfRule>
  </conditionalFormatting>
  <conditionalFormatting sqref="Q1221:W1221">
    <cfRule type="expression" dxfId="85" priority="130">
      <formula>AND(Q1221&lt;&gt;P1221,Q1221&lt;&gt;"")</formula>
    </cfRule>
  </conditionalFormatting>
  <conditionalFormatting sqref="Q1221:W1221">
    <cfRule type="expression" dxfId="84" priority="129">
      <formula>AND(Q1221&lt;&gt;P1221,Q1221&lt;&gt;"")</formula>
    </cfRule>
  </conditionalFormatting>
  <conditionalFormatting sqref="Q1221:W1221">
    <cfRule type="expression" dxfId="83" priority="128">
      <formula>AND(Q1221&lt;&gt;P1221,Q1221&lt;&gt;"")</formula>
    </cfRule>
  </conditionalFormatting>
  <conditionalFormatting sqref="Q1221:W1221">
    <cfRule type="expression" dxfId="82" priority="127">
      <formula>AND(Q1221&lt;&gt;P1221,Q1221&lt;&gt;"")</formula>
    </cfRule>
  </conditionalFormatting>
  <conditionalFormatting sqref="Q1221:W1221">
    <cfRule type="expression" dxfId="81" priority="126">
      <formula>AND(Q1221&lt;&gt;P1221,Q1221&lt;&gt;"")</formula>
    </cfRule>
  </conditionalFormatting>
  <conditionalFormatting sqref="Q1221:W1221">
    <cfRule type="expression" dxfId="80" priority="125">
      <formula>AND(Q1221&lt;&gt;P1221,Q1221&lt;&gt;"")</formula>
    </cfRule>
  </conditionalFormatting>
  <conditionalFormatting sqref="Q1221:W1221">
    <cfRule type="expression" dxfId="79" priority="124">
      <formula>AND(Q1221&lt;&gt;P1221,Q1221&lt;&gt;"")</formula>
    </cfRule>
  </conditionalFormatting>
  <conditionalFormatting sqref="Q1221:W1221">
    <cfRule type="expression" dxfId="78" priority="123">
      <formula>AND(Q1221&lt;&gt;P1221,Q1221&lt;&gt;"")</formula>
    </cfRule>
  </conditionalFormatting>
  <conditionalFormatting sqref="Q1221:W1221">
    <cfRule type="expression" dxfId="77" priority="122">
      <formula>AND(Q1221&lt;&gt;P1221,Q1221&lt;&gt;"")</formula>
    </cfRule>
  </conditionalFormatting>
  <conditionalFormatting sqref="Q1221:W1221">
    <cfRule type="expression" dxfId="76" priority="121">
      <formula>AND(Q1221&lt;&gt;P1221,Q1221&lt;&gt;"")</formula>
    </cfRule>
  </conditionalFormatting>
  <conditionalFormatting sqref="Q1221:W1221">
    <cfRule type="expression" dxfId="75" priority="120">
      <formula>AND(Q1221&lt;&gt;P1221,Q1221&lt;&gt;"")</formula>
    </cfRule>
  </conditionalFormatting>
  <conditionalFormatting sqref="Q1221:W1221">
    <cfRule type="expression" dxfId="74" priority="119">
      <formula>AND(Q1221&lt;&gt;P1221,Q1221&lt;&gt;"")</formula>
    </cfRule>
  </conditionalFormatting>
  <conditionalFormatting sqref="Q1221:W1221">
    <cfRule type="expression" dxfId="73" priority="118">
      <formula>AND(Q1221&lt;&gt;P1221,Q1221&lt;&gt;"")</formula>
    </cfRule>
  </conditionalFormatting>
  <conditionalFormatting sqref="Q1221:W1221">
    <cfRule type="expression" dxfId="72" priority="117">
      <formula>AND(Q1221&lt;&gt;P1221,Q1221&lt;&gt;"")</formula>
    </cfRule>
  </conditionalFormatting>
  <conditionalFormatting sqref="Q1221:W1221">
    <cfRule type="expression" dxfId="71" priority="116">
      <formula>AND(Q1221&lt;&gt;P1221,Q1221&lt;&gt;"")</formula>
    </cfRule>
  </conditionalFormatting>
  <conditionalFormatting sqref="Q1221:W1221">
    <cfRule type="expression" dxfId="70" priority="115">
      <formula>AND(Q1221&lt;&gt;P1221,Q1221&lt;&gt;"")</formula>
    </cfRule>
  </conditionalFormatting>
  <conditionalFormatting sqref="Q1221:W1221">
    <cfRule type="expression" dxfId="69" priority="114">
      <formula>AND(Q1221&lt;&gt;P1221,Q1221&lt;&gt;"")</formula>
    </cfRule>
  </conditionalFormatting>
  <conditionalFormatting sqref="Q1221:W1221">
    <cfRule type="expression" dxfId="68" priority="113">
      <formula>AND(Q1221&lt;&gt;P1221,Q1221&lt;&gt;"")</formula>
    </cfRule>
  </conditionalFormatting>
  <conditionalFormatting sqref="Q1221:W1221">
    <cfRule type="expression" dxfId="67" priority="112">
      <formula>AND(Q1221&lt;&gt;P1221,Q1221&lt;&gt;"")</formula>
    </cfRule>
  </conditionalFormatting>
  <conditionalFormatting sqref="Q1221:W1221">
    <cfRule type="expression" dxfId="66" priority="111">
      <formula>AND(Q1221&lt;&gt;P1221,Q1221&lt;&gt;"")</formula>
    </cfRule>
  </conditionalFormatting>
  <conditionalFormatting sqref="Q1221:W1221">
    <cfRule type="expression" dxfId="65" priority="110">
      <formula>AND(Q1221&lt;&gt;P1221,Q1221&lt;&gt;"")</formula>
    </cfRule>
  </conditionalFormatting>
  <conditionalFormatting sqref="Q1221:W1221">
    <cfRule type="expression" dxfId="64" priority="109">
      <formula>AND(Q1221&lt;&gt;P1221,Q1221&lt;&gt;"")</formula>
    </cfRule>
  </conditionalFormatting>
  <conditionalFormatting sqref="Q1221:W1221">
    <cfRule type="expression" dxfId="63" priority="108">
      <formula>AND(Q1221&lt;&gt;P1221,Q1221&lt;&gt;"")</formula>
    </cfRule>
  </conditionalFormatting>
  <conditionalFormatting sqref="Q1221:W1221">
    <cfRule type="expression" dxfId="62" priority="107">
      <formula>AND(Q1221&lt;&gt;P1221,Q1221&lt;&gt;"")</formula>
    </cfRule>
  </conditionalFormatting>
  <conditionalFormatting sqref="Q1221:W1221">
    <cfRule type="expression" dxfId="61" priority="106">
      <formula>AND(Q1221&lt;&gt;P1221,Q1221&lt;&gt;"")</formula>
    </cfRule>
  </conditionalFormatting>
  <conditionalFormatting sqref="Q1221:W1221">
    <cfRule type="expression" dxfId="60" priority="105">
      <formula>AND(Q1221&lt;&gt;P1221,Q1221&lt;&gt;"")</formula>
    </cfRule>
  </conditionalFormatting>
  <conditionalFormatting sqref="Q1221:W1221">
    <cfRule type="expression" dxfId="59" priority="104">
      <formula>AND(Q1221&lt;&gt;P1221,Q1221&lt;&gt;"")</formula>
    </cfRule>
  </conditionalFormatting>
  <conditionalFormatting sqref="Q1221:W1221">
    <cfRule type="expression" dxfId="58" priority="103">
      <formula>AND(Q1221&lt;&gt;P1221,Q1221&lt;&gt;"")</formula>
    </cfRule>
  </conditionalFormatting>
  <conditionalFormatting sqref="Q1221:W1221">
    <cfRule type="expression" dxfId="57" priority="102">
      <formula>AND(Q1221&lt;&gt;P1221,Q1221&lt;&gt;"")</formula>
    </cfRule>
  </conditionalFormatting>
  <conditionalFormatting sqref="Q1221:W1221">
    <cfRule type="expression" dxfId="56" priority="101">
      <formula>AND(Q1221&lt;&gt;P1221,Q1221&lt;&gt;"")</formula>
    </cfRule>
  </conditionalFormatting>
  <conditionalFormatting sqref="Q1221:W1221">
    <cfRule type="expression" dxfId="55" priority="100">
      <formula>AND(Q1221&lt;&gt;P1221,Q1221&lt;&gt;"")</formula>
    </cfRule>
  </conditionalFormatting>
  <conditionalFormatting sqref="Q1221:W1221">
    <cfRule type="expression" dxfId="54" priority="99">
      <formula>AND(Q1221&lt;&gt;P1221,Q1221&lt;&gt;"")</formula>
    </cfRule>
  </conditionalFormatting>
  <conditionalFormatting sqref="Q1221:W1221">
    <cfRule type="expression" dxfId="53" priority="98">
      <formula>AND(Q1221&lt;&gt;P1221,Q1221&lt;&gt;"")</formula>
    </cfRule>
  </conditionalFormatting>
  <conditionalFormatting sqref="Q1221:W1221">
    <cfRule type="expression" dxfId="52" priority="97">
      <formula>AND(Q1221&lt;&gt;P1221,Q1221&lt;&gt;"")</formula>
    </cfRule>
  </conditionalFormatting>
  <conditionalFormatting sqref="L1221:W1221">
    <cfRule type="expression" dxfId="51" priority="96">
      <formula>AND(L1221&lt;&gt;K1221,L1221&lt;&gt;"")</formula>
    </cfRule>
  </conditionalFormatting>
  <conditionalFormatting sqref="L1221:W1221">
    <cfRule type="expression" dxfId="50" priority="95">
      <formula>AND(L1221&lt;&gt;K1221,L1221&lt;&gt;"")</formula>
    </cfRule>
  </conditionalFormatting>
  <conditionalFormatting sqref="Q1221:W1221">
    <cfRule type="expression" dxfId="49" priority="94">
      <formula>AND(Q1221&lt;&gt;P1221,Q1221&lt;&gt;"")</formula>
    </cfRule>
  </conditionalFormatting>
  <conditionalFormatting sqref="Q1221:W1221">
    <cfRule type="expression" dxfId="48" priority="93">
      <formula>AND(Q1221&lt;&gt;P1221,Q1221&lt;&gt;"")</formula>
    </cfRule>
  </conditionalFormatting>
  <conditionalFormatting sqref="Q1221:W1221">
    <cfRule type="expression" dxfId="47" priority="92">
      <formula>AND(Q1221&lt;&gt;P1221,Q1221&lt;&gt;"")</formula>
    </cfRule>
  </conditionalFormatting>
  <conditionalFormatting sqref="Q1221:W1221">
    <cfRule type="expression" dxfId="46" priority="91">
      <formula>AND(Q1221&lt;&gt;P1221,Q1221&lt;&gt;"")</formula>
    </cfRule>
  </conditionalFormatting>
  <conditionalFormatting sqref="Q1221:W1221">
    <cfRule type="expression" dxfId="45" priority="90">
      <formula>AND(Q1221&lt;&gt;P1221,Q1221&lt;&gt;"")</formula>
    </cfRule>
  </conditionalFormatting>
  <conditionalFormatting sqref="Q1221:W1221">
    <cfRule type="expression" dxfId="44" priority="89">
      <formula>AND(Q1221&lt;&gt;P1221,Q1221&lt;&gt;"")</formula>
    </cfRule>
  </conditionalFormatting>
  <conditionalFormatting sqref="Q1221:W1221">
    <cfRule type="expression" dxfId="43" priority="88">
      <formula>AND(Q1221&lt;&gt;P1221,Q1221&lt;&gt;"")</formula>
    </cfRule>
  </conditionalFormatting>
  <conditionalFormatting sqref="Q1221:W1221">
    <cfRule type="expression" dxfId="42" priority="87">
      <formula>AND(Q1221&lt;&gt;P1221,Q1221&lt;&gt;"")</formula>
    </cfRule>
  </conditionalFormatting>
  <conditionalFormatting sqref="Q1221:W1221">
    <cfRule type="expression" dxfId="41" priority="86">
      <formula>AND(Q1221&lt;&gt;P1221,Q1221&lt;&gt;"")</formula>
    </cfRule>
  </conditionalFormatting>
  <conditionalFormatting sqref="Q1221:W1221">
    <cfRule type="expression" dxfId="40" priority="85">
      <formula>AND(Q1221&lt;&gt;P1221,Q1221&lt;&gt;"")</formula>
    </cfRule>
  </conditionalFormatting>
  <conditionalFormatting sqref="Q1221:W1221">
    <cfRule type="expression" dxfId="39" priority="84">
      <formula>AND(Q1221&lt;&gt;P1221,Q1221&lt;&gt;"")</formula>
    </cfRule>
  </conditionalFormatting>
  <conditionalFormatting sqref="Q1221:W1221">
    <cfRule type="expression" dxfId="38" priority="83">
      <formula>AND(Q1221&lt;&gt;P1221,Q1221&lt;&gt;"")</formula>
    </cfRule>
  </conditionalFormatting>
  <conditionalFormatting sqref="Q1221:W1221">
    <cfRule type="expression" dxfId="37" priority="82">
      <formula>AND(Q1221&lt;&gt;P1221,Q1221&lt;&gt;"")</formula>
    </cfRule>
  </conditionalFormatting>
  <conditionalFormatting sqref="Q1221:W1221">
    <cfRule type="expression" dxfId="36" priority="81">
      <formula>AND(Q1221&lt;&gt;P1221,Q1221&lt;&gt;"")</formula>
    </cfRule>
  </conditionalFormatting>
  <conditionalFormatting sqref="Q1221:W1221">
    <cfRule type="expression" dxfId="35" priority="80">
      <formula>AND(Q1221&lt;&gt;P1221,Q1221&lt;&gt;"")</formula>
    </cfRule>
  </conditionalFormatting>
  <conditionalFormatting sqref="Q1221:W1221">
    <cfRule type="expression" dxfId="34" priority="79">
      <formula>AND(Q1221&lt;&gt;P1221,Q1221&lt;&gt;"")</formula>
    </cfRule>
  </conditionalFormatting>
  <conditionalFormatting sqref="Q1221:W1221">
    <cfRule type="expression" dxfId="33" priority="78">
      <formula>AND(Q1221&lt;&gt;P1221,Q1221&lt;&gt;"")</formula>
    </cfRule>
  </conditionalFormatting>
  <conditionalFormatting sqref="Q1221:W1221">
    <cfRule type="expression" dxfId="32" priority="77">
      <formula>AND(Q1221&lt;&gt;P1221,Q1221&lt;&gt;"")</formula>
    </cfRule>
  </conditionalFormatting>
  <conditionalFormatting sqref="Q1221:W1221">
    <cfRule type="expression" dxfId="31" priority="76">
      <formula>AND(Q1221&lt;&gt;P1221,Q1221&lt;&gt;"")</formula>
    </cfRule>
  </conditionalFormatting>
  <conditionalFormatting sqref="Q1221:W1221">
    <cfRule type="expression" dxfId="30" priority="75">
      <formula>AND(Q1221&lt;&gt;P1221,Q1221&lt;&gt;"")</formula>
    </cfRule>
  </conditionalFormatting>
  <conditionalFormatting sqref="Q1221:W1221">
    <cfRule type="expression" dxfId="29" priority="74">
      <formula>AND(Q1221&lt;&gt;P1221,Q1221&lt;&gt;"")</formula>
    </cfRule>
  </conditionalFormatting>
  <conditionalFormatting sqref="Q1221:W1221">
    <cfRule type="expression" dxfId="28" priority="73">
      <formula>AND(Q1221&lt;&gt;P1221,Q1221&lt;&gt;"")</formula>
    </cfRule>
  </conditionalFormatting>
  <conditionalFormatting sqref="Q1221:W1221">
    <cfRule type="expression" dxfId="27" priority="72">
      <formula>AND(Q1221&lt;&gt;P1221,Q1221&lt;&gt;"")</formula>
    </cfRule>
  </conditionalFormatting>
  <conditionalFormatting sqref="Q1221:W1221">
    <cfRule type="expression" dxfId="26" priority="71">
      <formula>AND(Q1221&lt;&gt;P1221,Q1221&lt;&gt;"")</formula>
    </cfRule>
  </conditionalFormatting>
  <conditionalFormatting sqref="Q1221:W1221">
    <cfRule type="expression" dxfId="25" priority="70">
      <formula>AND(Q1221&lt;&gt;P1221,Q1221&lt;&gt;"")</formula>
    </cfRule>
  </conditionalFormatting>
  <conditionalFormatting sqref="Q1221:W1221">
    <cfRule type="expression" dxfId="24" priority="69">
      <formula>AND(Q1221&lt;&gt;P1221,Q1221&lt;&gt;"")</formula>
    </cfRule>
  </conditionalFormatting>
  <conditionalFormatting sqref="Q1221:W1221">
    <cfRule type="expression" dxfId="23" priority="68">
      <formula>AND(Q1221&lt;&gt;P1221,Q1221&lt;&gt;"")</formula>
    </cfRule>
  </conditionalFormatting>
  <conditionalFormatting sqref="Q1221:W1221">
    <cfRule type="expression" dxfId="22" priority="67">
      <formula>AND(Q1221&lt;&gt;P1221,Q1221&lt;&gt;"")</formula>
    </cfRule>
  </conditionalFormatting>
  <conditionalFormatting sqref="Q1221:W1221">
    <cfRule type="expression" dxfId="21" priority="66">
      <formula>AND(Q1221&lt;&gt;P1221,Q1221&lt;&gt;"")</formula>
    </cfRule>
  </conditionalFormatting>
  <conditionalFormatting sqref="Q1221:W1221">
    <cfRule type="expression" dxfId="20" priority="65">
      <formula>AND(Q1221&lt;&gt;P1221,Q1221&lt;&gt;"")</formula>
    </cfRule>
  </conditionalFormatting>
  <conditionalFormatting sqref="AK1221:BD1221">
    <cfRule type="expression" dxfId="19" priority="64">
      <formula>AND(AK1221&lt;&gt;AJ1221,AK1221&lt;&gt;"")</formula>
    </cfRule>
  </conditionalFormatting>
  <conditionalFormatting sqref="AK1221:BD1221">
    <cfRule type="expression" dxfId="18" priority="63">
      <formula>AND(AK1221&lt;&gt;AJ1221,AK1221&lt;&gt;"")</formula>
    </cfRule>
  </conditionalFormatting>
  <conditionalFormatting sqref="AK1221:BD1221">
    <cfRule type="expression" dxfId="17" priority="62">
      <formula>AND(AK1221&lt;&gt;AJ1221,AK1221&lt;&gt;"")</formula>
    </cfRule>
  </conditionalFormatting>
  <conditionalFormatting sqref="AK1221:BD1221">
    <cfRule type="expression" dxfId="16" priority="61">
      <formula>AND(AK1221&lt;&gt;AJ1221,AK1221&lt;&gt;"")</formula>
    </cfRule>
  </conditionalFormatting>
  <conditionalFormatting sqref="L1456:AH1456">
    <cfRule type="expression" dxfId="15" priority="52">
      <formula>AND(L1456&lt;&gt;K1456,L1456&lt;&gt;"")</formula>
    </cfRule>
  </conditionalFormatting>
  <conditionalFormatting sqref="AK1456:BD1456">
    <cfRule type="expression" dxfId="14" priority="51">
      <formula>AND(AK1456&lt;&gt;AJ1456,AK1456&lt;&gt;"")</formula>
    </cfRule>
  </conditionalFormatting>
  <conditionalFormatting sqref="L1448:AH1454">
    <cfRule type="expression" dxfId="13" priority="56">
      <formula>AND(L1448&lt;&gt;K1448,L1448&lt;&gt;"")</formula>
    </cfRule>
  </conditionalFormatting>
  <conditionalFormatting sqref="AK1448:BD1454">
    <cfRule type="expression" dxfId="12" priority="55">
      <formula>AND(AK1448&lt;&gt;AJ1448,AK1448&lt;&gt;"")</formula>
    </cfRule>
  </conditionalFormatting>
  <conditionalFormatting sqref="L1455:AH1455">
    <cfRule type="expression" dxfId="11" priority="54">
      <formula>AND(L1455&lt;&gt;K1455,L1455&lt;&gt;"")</formula>
    </cfRule>
  </conditionalFormatting>
  <conditionalFormatting sqref="AK1455:BD1455">
    <cfRule type="expression" dxfId="10" priority="53">
      <formula>AND(AK1455&lt;&gt;AJ1455,AK1455&lt;&gt;"")</formula>
    </cfRule>
  </conditionalFormatting>
  <conditionalFormatting sqref="R706:Y706">
    <cfRule type="expression" dxfId="9" priority="47">
      <formula>AND(R706&lt;&gt;Q706,R706&lt;&gt;"")</formula>
    </cfRule>
  </conditionalFormatting>
  <conditionalFormatting sqref="R706:Y706">
    <cfRule type="expression" dxfId="8" priority="46">
      <formula>AND(R706&lt;&gt;Q706,R706&lt;&gt;"")</formula>
    </cfRule>
  </conditionalFormatting>
  <conditionalFormatting sqref="R691:Y691">
    <cfRule type="expression" dxfId="7" priority="44">
      <formula>AND(R691&lt;&gt;Q691,R691&lt;&gt;"")</formula>
    </cfRule>
  </conditionalFormatting>
  <conditionalFormatting sqref="R691:Y691">
    <cfRule type="expression" dxfId="6" priority="43">
      <formula>AND(R691&lt;&gt;Q691,R691&lt;&gt;"")</formula>
    </cfRule>
  </conditionalFormatting>
  <conditionalFormatting sqref="R695:Y695">
    <cfRule type="expression" dxfId="5" priority="42">
      <formula>AND(R695&lt;&gt;Q695,R695&lt;&gt;"")</formula>
    </cfRule>
  </conditionalFormatting>
  <conditionalFormatting sqref="R695:Y695">
    <cfRule type="expression" dxfId="4" priority="41">
      <formula>AND(R695&lt;&gt;Q695,R695&lt;&gt;"")</formula>
    </cfRule>
  </conditionalFormatting>
  <dataValidations disablePrompts="1" count="3">
    <dataValidation type="list" allowBlank="1" showInputMessage="1" showErrorMessage="1" sqref="A6 BK7:BK1446">
      <formula1>phong</formula1>
    </dataValidation>
    <dataValidation type="list" allowBlank="1" showInputMessage="1" showErrorMessage="1" sqref="BM1:CF1">
      <formula1>$BK$2:$BK$645</formula1>
    </dataValidation>
    <dataValidation type="list" allowBlank="1" showInputMessage="1" showErrorMessage="1" sqref="BL6">
      <formula1>LISTBM</formula1>
    </dataValidation>
  </dataValidations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I1:P23"/>
  <sheetViews>
    <sheetView workbookViewId="0">
      <selection activeCell="H29" sqref="H29"/>
    </sheetView>
  </sheetViews>
  <sheetFormatPr defaultRowHeight="15"/>
  <cols>
    <col min="7" max="11" width="13.5703125" customWidth="1"/>
  </cols>
  <sheetData>
    <row r="1" spans="9:16">
      <c r="I1">
        <v>1</v>
      </c>
      <c r="J1">
        <v>2</v>
      </c>
      <c r="K1">
        <v>3</v>
      </c>
      <c r="L1">
        <v>4</v>
      </c>
      <c r="N1" t="s">
        <v>969</v>
      </c>
      <c r="O1">
        <v>300</v>
      </c>
      <c r="P1">
        <v>1</v>
      </c>
    </row>
    <row r="2" spans="9:16">
      <c r="I2">
        <f>SUMIF($P$1:$P$23,I1,$O$1:$O$23)</f>
        <v>510</v>
      </c>
      <c r="J2">
        <f>SUMIF($P$1:$P$23,J1,$O$1:$O$23)</f>
        <v>550</v>
      </c>
      <c r="K2">
        <f>SUMIF($P$1:$P$23,K1,$O$1:$O$23)</f>
        <v>530</v>
      </c>
      <c r="L2">
        <f>SUMIF($P$1:$P$23,L1,$O$1:$O$23)</f>
        <v>530</v>
      </c>
      <c r="N2" t="s">
        <v>986</v>
      </c>
      <c r="O2">
        <v>50</v>
      </c>
      <c r="P2">
        <v>1</v>
      </c>
    </row>
    <row r="3" spans="9:16">
      <c r="N3" t="s">
        <v>96</v>
      </c>
      <c r="O3">
        <v>60</v>
      </c>
      <c r="P3">
        <v>1</v>
      </c>
    </row>
    <row r="4" spans="9:16">
      <c r="N4" t="s">
        <v>97</v>
      </c>
      <c r="O4">
        <v>100</v>
      </c>
      <c r="P4">
        <v>1</v>
      </c>
    </row>
    <row r="5" spans="9:16">
      <c r="N5" t="s">
        <v>971</v>
      </c>
      <c r="O5">
        <v>40</v>
      </c>
      <c r="P5">
        <v>2</v>
      </c>
    </row>
    <row r="6" spans="9:16">
      <c r="N6" t="s">
        <v>627</v>
      </c>
      <c r="O6">
        <v>40</v>
      </c>
      <c r="P6">
        <v>2</v>
      </c>
    </row>
    <row r="7" spans="9:16">
      <c r="N7" t="s">
        <v>972</v>
      </c>
      <c r="O7">
        <v>100</v>
      </c>
      <c r="P7">
        <v>2</v>
      </c>
    </row>
    <row r="8" spans="9:16">
      <c r="N8" t="s">
        <v>970</v>
      </c>
      <c r="O8">
        <v>60</v>
      </c>
      <c r="P8">
        <v>2</v>
      </c>
    </row>
    <row r="9" spans="9:16">
      <c r="N9" t="s">
        <v>983</v>
      </c>
      <c r="O9">
        <v>80</v>
      </c>
      <c r="P9">
        <v>2</v>
      </c>
    </row>
    <row r="10" spans="9:16">
      <c r="N10" t="s">
        <v>166</v>
      </c>
      <c r="O10">
        <v>80</v>
      </c>
      <c r="P10">
        <v>2</v>
      </c>
    </row>
    <row r="11" spans="9:16">
      <c r="N11" t="s">
        <v>984</v>
      </c>
      <c r="O11">
        <v>100</v>
      </c>
      <c r="P11">
        <v>2</v>
      </c>
    </row>
    <row r="12" spans="9:16">
      <c r="N12" t="s">
        <v>979</v>
      </c>
      <c r="O12">
        <v>50</v>
      </c>
      <c r="P12">
        <v>2</v>
      </c>
    </row>
    <row r="13" spans="9:16">
      <c r="N13" t="s">
        <v>973</v>
      </c>
      <c r="O13">
        <v>200</v>
      </c>
      <c r="P13">
        <v>3</v>
      </c>
    </row>
    <row r="14" spans="9:16">
      <c r="N14" t="s">
        <v>974</v>
      </c>
      <c r="O14">
        <v>80</v>
      </c>
      <c r="P14">
        <v>3</v>
      </c>
    </row>
    <row r="15" spans="9:16">
      <c r="N15" t="s">
        <v>975</v>
      </c>
      <c r="O15">
        <v>40</v>
      </c>
      <c r="P15">
        <v>3</v>
      </c>
    </row>
    <row r="16" spans="9:16">
      <c r="N16" t="s">
        <v>976</v>
      </c>
      <c r="O16">
        <v>40</v>
      </c>
      <c r="P16">
        <v>3</v>
      </c>
    </row>
    <row r="17" spans="14:16">
      <c r="N17" t="s">
        <v>980</v>
      </c>
      <c r="O17">
        <v>40</v>
      </c>
      <c r="P17">
        <v>3</v>
      </c>
    </row>
    <row r="18" spans="14:16">
      <c r="N18" t="s">
        <v>981</v>
      </c>
      <c r="O18">
        <v>30</v>
      </c>
      <c r="P18">
        <v>3</v>
      </c>
    </row>
    <row r="19" spans="14:16">
      <c r="N19" t="s">
        <v>985</v>
      </c>
      <c r="O19">
        <v>100</v>
      </c>
      <c r="P19">
        <v>3</v>
      </c>
    </row>
    <row r="20" spans="14:16">
      <c r="N20" t="s">
        <v>982</v>
      </c>
      <c r="O20">
        <v>150</v>
      </c>
      <c r="P20">
        <v>4</v>
      </c>
    </row>
    <row r="21" spans="14:16">
      <c r="N21" t="s">
        <v>25</v>
      </c>
      <c r="O21">
        <v>80</v>
      </c>
      <c r="P21">
        <v>4</v>
      </c>
    </row>
    <row r="22" spans="14:16">
      <c r="N22" t="s">
        <v>977</v>
      </c>
      <c r="O22">
        <v>200</v>
      </c>
      <c r="P22">
        <v>4</v>
      </c>
    </row>
    <row r="23" spans="14:16">
      <c r="N23" t="s">
        <v>978</v>
      </c>
      <c r="O23">
        <v>100</v>
      </c>
      <c r="P23">
        <v>4</v>
      </c>
    </row>
  </sheetData>
  <conditionalFormatting sqref="J34:J36 J24 J27:J31">
    <cfRule type="expression" dxfId="3" priority="3">
      <formula>J24&gt;SUM(O27:BN27)</formula>
    </cfRule>
  </conditionalFormatting>
  <conditionalFormatting sqref="J25:J26">
    <cfRule type="expression" dxfId="2" priority="5">
      <formula>J25&gt;SUM(O35:BN35)</formula>
    </cfRule>
  </conditionalFormatting>
  <conditionalFormatting sqref="J32">
    <cfRule type="expression" dxfId="1" priority="6">
      <formula>J32&gt;SUM(O29:BN29)</formula>
    </cfRule>
  </conditionalFormatting>
  <conditionalFormatting sqref="J33">
    <cfRule type="expression" dxfId="0" priority="7">
      <formula>J33&gt;SUM(O34:BN34)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D7316"/>
  <sheetViews>
    <sheetView topLeftCell="E7207" workbookViewId="0">
      <selection activeCell="D7207" sqref="A1:D1048576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0.5703125" hidden="1" customWidth="1"/>
  </cols>
  <sheetData>
    <row r="2" spans="1:4">
      <c r="A2" s="224" t="s">
        <v>1241</v>
      </c>
      <c r="B2" s="225" t="s">
        <v>1242</v>
      </c>
      <c r="C2" s="221" t="s">
        <v>1243</v>
      </c>
      <c r="D2" s="222" t="s">
        <v>1244</v>
      </c>
    </row>
    <row r="3" spans="1:4">
      <c r="A3" s="226" t="s">
        <v>1245</v>
      </c>
      <c r="B3" s="225" t="s">
        <v>1246</v>
      </c>
      <c r="C3" s="223" t="s">
        <v>1247</v>
      </c>
      <c r="D3" s="222" t="s">
        <v>1244</v>
      </c>
    </row>
    <row r="4" spans="1:4">
      <c r="A4" s="226" t="s">
        <v>1248</v>
      </c>
      <c r="B4" s="225" t="s">
        <v>1249</v>
      </c>
      <c r="C4" s="223" t="s">
        <v>1250</v>
      </c>
      <c r="D4" s="222" t="s">
        <v>1244</v>
      </c>
    </row>
    <row r="5" spans="1:4">
      <c r="A5" s="226" t="s">
        <v>1251</v>
      </c>
      <c r="B5" s="225" t="s">
        <v>1252</v>
      </c>
      <c r="C5" s="223" t="s">
        <v>1253</v>
      </c>
      <c r="D5" s="222" t="s">
        <v>1244</v>
      </c>
    </row>
    <row r="6" spans="1:4">
      <c r="A6" s="226" t="s">
        <v>1254</v>
      </c>
      <c r="B6" s="225" t="s">
        <v>1255</v>
      </c>
      <c r="C6" s="223" t="s">
        <v>1256</v>
      </c>
      <c r="D6" s="222" t="s">
        <v>1244</v>
      </c>
    </row>
    <row r="7" spans="1:4">
      <c r="A7" s="226" t="s">
        <v>1257</v>
      </c>
      <c r="B7" s="225" t="s">
        <v>1258</v>
      </c>
      <c r="C7" s="223" t="s">
        <v>1259</v>
      </c>
      <c r="D7" s="222" t="s">
        <v>1244</v>
      </c>
    </row>
    <row r="8" spans="1:4">
      <c r="A8" s="226" t="s">
        <v>1260</v>
      </c>
      <c r="B8" s="225" t="s">
        <v>1261</v>
      </c>
      <c r="C8" s="223" t="s">
        <v>1262</v>
      </c>
      <c r="D8" s="222" t="s">
        <v>1244</v>
      </c>
    </row>
    <row r="9" spans="1:4">
      <c r="A9" s="226" t="s">
        <v>1263</v>
      </c>
      <c r="B9" s="225" t="s">
        <v>1264</v>
      </c>
      <c r="C9" s="223" t="s">
        <v>1262</v>
      </c>
      <c r="D9" s="222" t="s">
        <v>1244</v>
      </c>
    </row>
    <row r="10" spans="1:4">
      <c r="A10" s="226" t="s">
        <v>1265</v>
      </c>
      <c r="B10" s="225" t="s">
        <v>1266</v>
      </c>
      <c r="C10" s="223" t="s">
        <v>1267</v>
      </c>
      <c r="D10" s="222" t="s">
        <v>1244</v>
      </c>
    </row>
    <row r="11" spans="1:4">
      <c r="A11" s="226" t="s">
        <v>1268</v>
      </c>
      <c r="B11" s="225" t="s">
        <v>1269</v>
      </c>
      <c r="C11" s="223" t="s">
        <v>1270</v>
      </c>
      <c r="D11" s="222" t="s">
        <v>1244</v>
      </c>
    </row>
    <row r="12" spans="1:4">
      <c r="A12" s="226" t="s">
        <v>1271</v>
      </c>
      <c r="B12" s="225" t="s">
        <v>1272</v>
      </c>
      <c r="C12" s="223" t="s">
        <v>1273</v>
      </c>
      <c r="D12" s="222" t="s">
        <v>1244</v>
      </c>
    </row>
    <row r="13" spans="1:4">
      <c r="A13" s="226" t="s">
        <v>1274</v>
      </c>
      <c r="B13" s="225" t="s">
        <v>1275</v>
      </c>
      <c r="C13" s="223" t="s">
        <v>1273</v>
      </c>
      <c r="D13" s="222" t="s">
        <v>1244</v>
      </c>
    </row>
    <row r="14" spans="1:4">
      <c r="A14" s="226" t="s">
        <v>1276</v>
      </c>
      <c r="B14" s="225" t="s">
        <v>1255</v>
      </c>
      <c r="C14" s="223" t="s">
        <v>1277</v>
      </c>
      <c r="D14" s="222" t="s">
        <v>1244</v>
      </c>
    </row>
    <row r="15" spans="1:4">
      <c r="A15" s="226" t="s">
        <v>1278</v>
      </c>
      <c r="B15" s="225" t="s">
        <v>1279</v>
      </c>
      <c r="C15" s="223" t="s">
        <v>1280</v>
      </c>
      <c r="D15" s="222" t="s">
        <v>1244</v>
      </c>
    </row>
    <row r="16" spans="1:4">
      <c r="A16" s="226" t="s">
        <v>1281</v>
      </c>
      <c r="B16" s="225" t="s">
        <v>1282</v>
      </c>
      <c r="C16" s="223" t="s">
        <v>1280</v>
      </c>
      <c r="D16" s="222" t="s">
        <v>1244</v>
      </c>
    </row>
    <row r="17" spans="1:4">
      <c r="A17" s="226" t="s">
        <v>1283</v>
      </c>
      <c r="B17" s="225" t="s">
        <v>1284</v>
      </c>
      <c r="C17" s="223" t="s">
        <v>1285</v>
      </c>
      <c r="D17" s="222" t="s">
        <v>1244</v>
      </c>
    </row>
    <row r="18" spans="1:4">
      <c r="A18" s="226" t="s">
        <v>1286</v>
      </c>
      <c r="B18" s="225" t="s">
        <v>1287</v>
      </c>
      <c r="C18" s="223" t="s">
        <v>1288</v>
      </c>
      <c r="D18" s="222" t="s">
        <v>1244</v>
      </c>
    </row>
    <row r="19" spans="1:4">
      <c r="A19" s="226" t="s">
        <v>1289</v>
      </c>
      <c r="B19" s="225" t="s">
        <v>1290</v>
      </c>
      <c r="C19" s="223" t="s">
        <v>1288</v>
      </c>
      <c r="D19" s="222" t="s">
        <v>1244</v>
      </c>
    </row>
    <row r="20" spans="1:4">
      <c r="A20" s="226" t="s">
        <v>1291</v>
      </c>
      <c r="B20" s="225" t="s">
        <v>1279</v>
      </c>
      <c r="C20" s="223" t="s">
        <v>1292</v>
      </c>
      <c r="D20" s="222" t="s">
        <v>1244</v>
      </c>
    </row>
    <row r="21" spans="1:4">
      <c r="A21" s="226" t="s">
        <v>1293</v>
      </c>
      <c r="B21" s="225" t="s">
        <v>1255</v>
      </c>
      <c r="C21" s="223" t="s">
        <v>1294</v>
      </c>
      <c r="D21" s="222" t="s">
        <v>1244</v>
      </c>
    </row>
    <row r="22" spans="1:4">
      <c r="A22" s="226" t="s">
        <v>1295</v>
      </c>
      <c r="B22" s="225" t="s">
        <v>1296</v>
      </c>
      <c r="C22" s="223" t="s">
        <v>1297</v>
      </c>
      <c r="D22" s="222" t="s">
        <v>1244</v>
      </c>
    </row>
    <row r="23" spans="1:4">
      <c r="A23" s="226" t="s">
        <v>1298</v>
      </c>
      <c r="B23" s="225" t="s">
        <v>1299</v>
      </c>
      <c r="C23" s="223" t="s">
        <v>1300</v>
      </c>
      <c r="D23" s="222" t="s">
        <v>1244</v>
      </c>
    </row>
    <row r="24" spans="1:4">
      <c r="A24" s="226" t="s">
        <v>1301</v>
      </c>
      <c r="B24" s="225" t="s">
        <v>1302</v>
      </c>
      <c r="C24" s="223" t="s">
        <v>1303</v>
      </c>
      <c r="D24" s="222" t="s">
        <v>1244</v>
      </c>
    </row>
    <row r="25" spans="1:4">
      <c r="A25" s="226" t="s">
        <v>1304</v>
      </c>
      <c r="B25" s="225" t="s">
        <v>1305</v>
      </c>
      <c r="C25" s="223" t="s">
        <v>1303</v>
      </c>
      <c r="D25" s="222" t="s">
        <v>1244</v>
      </c>
    </row>
    <row r="26" spans="1:4">
      <c r="A26" s="226" t="s">
        <v>1364</v>
      </c>
      <c r="B26" s="225" t="s">
        <v>1339</v>
      </c>
      <c r="C26" s="223" t="s">
        <v>1365</v>
      </c>
      <c r="D26" s="222" t="s">
        <v>1222</v>
      </c>
    </row>
    <row r="27" spans="1:4">
      <c r="A27" s="226" t="s">
        <v>1366</v>
      </c>
      <c r="B27" s="225" t="s">
        <v>1367</v>
      </c>
      <c r="C27" s="223" t="s">
        <v>1368</v>
      </c>
      <c r="D27" s="222" t="s">
        <v>1222</v>
      </c>
    </row>
    <row r="28" spans="1:4">
      <c r="A28" s="226" t="s">
        <v>1369</v>
      </c>
      <c r="B28" s="225" t="s">
        <v>1370</v>
      </c>
      <c r="C28" s="223" t="s">
        <v>1368</v>
      </c>
      <c r="D28" s="222" t="s">
        <v>1222</v>
      </c>
    </row>
    <row r="29" spans="1:4">
      <c r="A29" s="226" t="s">
        <v>1371</v>
      </c>
      <c r="B29" s="225" t="s">
        <v>1355</v>
      </c>
      <c r="C29" s="223" t="s">
        <v>1372</v>
      </c>
      <c r="D29" s="222" t="s">
        <v>1222</v>
      </c>
    </row>
    <row r="30" spans="1:4">
      <c r="A30" s="226" t="s">
        <v>1373</v>
      </c>
      <c r="B30" s="225" t="s">
        <v>1299</v>
      </c>
      <c r="C30" s="223" t="s">
        <v>1374</v>
      </c>
      <c r="D30" s="222" t="s">
        <v>1222</v>
      </c>
    </row>
    <row r="31" spans="1:4">
      <c r="A31" s="226" t="s">
        <v>1375</v>
      </c>
      <c r="B31" s="225" t="s">
        <v>1376</v>
      </c>
      <c r="C31" s="223" t="s">
        <v>1247</v>
      </c>
      <c r="D31" s="222" t="s">
        <v>1222</v>
      </c>
    </row>
    <row r="32" spans="1:4">
      <c r="A32" s="226" t="s">
        <v>1377</v>
      </c>
      <c r="B32" s="225" t="s">
        <v>1311</v>
      </c>
      <c r="C32" s="223" t="s">
        <v>1316</v>
      </c>
      <c r="D32" s="222" t="s">
        <v>1222</v>
      </c>
    </row>
    <row r="33" spans="1:4">
      <c r="A33" s="226" t="s">
        <v>1378</v>
      </c>
      <c r="B33" s="225" t="s">
        <v>1379</v>
      </c>
      <c r="C33" s="223" t="s">
        <v>1318</v>
      </c>
      <c r="D33" s="222" t="s">
        <v>1222</v>
      </c>
    </row>
    <row r="34" spans="1:4">
      <c r="A34" s="226" t="s">
        <v>1380</v>
      </c>
      <c r="B34" s="225" t="s">
        <v>1337</v>
      </c>
      <c r="C34" s="223" t="s">
        <v>1319</v>
      </c>
      <c r="D34" s="222" t="s">
        <v>1222</v>
      </c>
    </row>
    <row r="35" spans="1:4">
      <c r="A35" s="226" t="s">
        <v>1381</v>
      </c>
      <c r="B35" s="225" t="s">
        <v>1382</v>
      </c>
      <c r="C35" s="223" t="s">
        <v>1319</v>
      </c>
      <c r="D35" s="222" t="s">
        <v>1222</v>
      </c>
    </row>
    <row r="36" spans="1:4">
      <c r="A36" s="226" t="s">
        <v>1383</v>
      </c>
      <c r="B36" s="225" t="s">
        <v>1384</v>
      </c>
      <c r="C36" s="223" t="s">
        <v>1385</v>
      </c>
      <c r="D36" s="222" t="s">
        <v>1222</v>
      </c>
    </row>
    <row r="37" spans="1:4">
      <c r="A37" s="226" t="s">
        <v>1386</v>
      </c>
      <c r="B37" s="225" t="s">
        <v>1387</v>
      </c>
      <c r="C37" s="223" t="s">
        <v>1388</v>
      </c>
      <c r="D37" s="222" t="s">
        <v>1222</v>
      </c>
    </row>
    <row r="38" spans="1:4">
      <c r="A38" s="226" t="s">
        <v>1389</v>
      </c>
      <c r="B38" s="225" t="s">
        <v>1390</v>
      </c>
      <c r="C38" s="223" t="s">
        <v>1322</v>
      </c>
      <c r="D38" s="222" t="s">
        <v>1222</v>
      </c>
    </row>
    <row r="39" spans="1:4">
      <c r="A39" s="226" t="s">
        <v>1391</v>
      </c>
      <c r="B39" s="225" t="s">
        <v>1355</v>
      </c>
      <c r="C39" s="223" t="s">
        <v>1322</v>
      </c>
      <c r="D39" s="222" t="s">
        <v>1222</v>
      </c>
    </row>
    <row r="40" spans="1:4">
      <c r="A40" s="226" t="s">
        <v>1392</v>
      </c>
      <c r="B40" s="225" t="s">
        <v>1393</v>
      </c>
      <c r="C40" s="223" t="s">
        <v>1394</v>
      </c>
      <c r="D40" s="222" t="s">
        <v>1222</v>
      </c>
    </row>
    <row r="41" spans="1:4">
      <c r="A41" s="226" t="s">
        <v>1395</v>
      </c>
      <c r="B41" s="225" t="s">
        <v>1396</v>
      </c>
      <c r="C41" s="223" t="s">
        <v>1394</v>
      </c>
      <c r="D41" s="222" t="s">
        <v>1222</v>
      </c>
    </row>
    <row r="42" spans="1:4">
      <c r="A42" s="226" t="s">
        <v>1397</v>
      </c>
      <c r="B42" s="225" t="s">
        <v>1255</v>
      </c>
      <c r="C42" s="223" t="s">
        <v>1324</v>
      </c>
      <c r="D42" s="222" t="s">
        <v>1222</v>
      </c>
    </row>
    <row r="43" spans="1:4">
      <c r="A43" s="226" t="s">
        <v>1398</v>
      </c>
      <c r="B43" s="225" t="s">
        <v>1399</v>
      </c>
      <c r="C43" s="223" t="s">
        <v>1326</v>
      </c>
      <c r="D43" s="222" t="s">
        <v>1222</v>
      </c>
    </row>
    <row r="44" spans="1:4">
      <c r="A44" s="226" t="s">
        <v>1400</v>
      </c>
      <c r="B44" s="225" t="s">
        <v>1401</v>
      </c>
      <c r="C44" s="223" t="s">
        <v>1253</v>
      </c>
      <c r="D44" s="222" t="s">
        <v>1222</v>
      </c>
    </row>
    <row r="45" spans="1:4">
      <c r="A45" s="226" t="s">
        <v>1402</v>
      </c>
      <c r="B45" s="225" t="s">
        <v>1403</v>
      </c>
      <c r="C45" s="223" t="s">
        <v>1404</v>
      </c>
      <c r="D45" s="222" t="s">
        <v>1222</v>
      </c>
    </row>
    <row r="46" spans="1:4">
      <c r="A46" s="226" t="s">
        <v>1405</v>
      </c>
      <c r="B46" s="225" t="s">
        <v>1406</v>
      </c>
      <c r="C46" s="223" t="s">
        <v>1407</v>
      </c>
      <c r="D46" s="222" t="s">
        <v>1222</v>
      </c>
    </row>
    <row r="47" spans="1:4">
      <c r="A47" s="226" t="s">
        <v>1408</v>
      </c>
      <c r="B47" s="225" t="s">
        <v>1409</v>
      </c>
      <c r="C47" s="223" t="s">
        <v>1410</v>
      </c>
      <c r="D47" s="222" t="s">
        <v>1222</v>
      </c>
    </row>
    <row r="48" spans="1:4">
      <c r="A48" s="226" t="s">
        <v>1411</v>
      </c>
      <c r="B48" s="225" t="s">
        <v>1412</v>
      </c>
      <c r="C48" s="223" t="s">
        <v>1259</v>
      </c>
      <c r="D48" s="222" t="s">
        <v>1222</v>
      </c>
    </row>
    <row r="49" spans="1:4">
      <c r="A49" s="226" t="s">
        <v>1413</v>
      </c>
      <c r="B49" s="225" t="s">
        <v>1414</v>
      </c>
      <c r="C49" s="223" t="s">
        <v>1332</v>
      </c>
      <c r="D49" s="222" t="s">
        <v>1222</v>
      </c>
    </row>
    <row r="50" spans="1:4">
      <c r="A50" s="226" t="s">
        <v>1415</v>
      </c>
      <c r="B50" s="225" t="s">
        <v>1416</v>
      </c>
      <c r="C50" s="223" t="s">
        <v>1332</v>
      </c>
      <c r="D50" s="222" t="s">
        <v>1222</v>
      </c>
    </row>
    <row r="51" spans="1:4">
      <c r="A51" s="226" t="s">
        <v>1417</v>
      </c>
      <c r="B51" s="225" t="s">
        <v>1418</v>
      </c>
      <c r="C51" s="223" t="s">
        <v>1419</v>
      </c>
      <c r="D51" s="222" t="s">
        <v>1222</v>
      </c>
    </row>
    <row r="52" spans="1:4">
      <c r="A52" s="226" t="s">
        <v>1420</v>
      </c>
      <c r="B52" s="225" t="s">
        <v>1421</v>
      </c>
      <c r="C52" s="223" t="s">
        <v>1273</v>
      </c>
      <c r="D52" s="222" t="s">
        <v>1222</v>
      </c>
    </row>
    <row r="53" spans="1:4">
      <c r="A53" s="226" t="s">
        <v>1422</v>
      </c>
      <c r="B53" s="225" t="s">
        <v>1423</v>
      </c>
      <c r="C53" s="223" t="s">
        <v>1273</v>
      </c>
      <c r="D53" s="222" t="s">
        <v>1222</v>
      </c>
    </row>
    <row r="54" spans="1:4">
      <c r="A54" s="226" t="s">
        <v>1424</v>
      </c>
      <c r="B54" s="225" t="s">
        <v>1425</v>
      </c>
      <c r="C54" s="223" t="s">
        <v>1277</v>
      </c>
      <c r="D54" s="222" t="s">
        <v>1222</v>
      </c>
    </row>
    <row r="55" spans="1:4">
      <c r="A55" s="226" t="s">
        <v>1426</v>
      </c>
      <c r="B55" s="225" t="s">
        <v>1290</v>
      </c>
      <c r="C55" s="223" t="s">
        <v>1277</v>
      </c>
      <c r="D55" s="222" t="s">
        <v>1222</v>
      </c>
    </row>
    <row r="56" spans="1:4">
      <c r="A56" s="226" t="s">
        <v>1427</v>
      </c>
      <c r="B56" s="225" t="s">
        <v>1428</v>
      </c>
      <c r="C56" s="223" t="s">
        <v>1429</v>
      </c>
      <c r="D56" s="222" t="s">
        <v>1222</v>
      </c>
    </row>
    <row r="57" spans="1:4">
      <c r="A57" s="226" t="s">
        <v>1430</v>
      </c>
      <c r="B57" s="225" t="s">
        <v>1431</v>
      </c>
      <c r="C57" s="223" t="s">
        <v>1429</v>
      </c>
      <c r="D57" s="222" t="s">
        <v>1222</v>
      </c>
    </row>
    <row r="58" spans="1:4">
      <c r="A58" s="226" t="s">
        <v>1432</v>
      </c>
      <c r="B58" s="225" t="s">
        <v>1433</v>
      </c>
      <c r="C58" s="223" t="s">
        <v>1434</v>
      </c>
      <c r="D58" s="222" t="s">
        <v>1222</v>
      </c>
    </row>
    <row r="59" spans="1:4">
      <c r="A59" s="226" t="s">
        <v>1435</v>
      </c>
      <c r="B59" s="225" t="s">
        <v>1342</v>
      </c>
      <c r="C59" s="223" t="s">
        <v>1436</v>
      </c>
      <c r="D59" s="222" t="s">
        <v>1222</v>
      </c>
    </row>
    <row r="60" spans="1:4">
      <c r="A60" s="226" t="s">
        <v>1437</v>
      </c>
      <c r="B60" s="225" t="s">
        <v>1299</v>
      </c>
      <c r="C60" s="223" t="s">
        <v>1438</v>
      </c>
      <c r="D60" s="222" t="s">
        <v>1222</v>
      </c>
    </row>
    <row r="61" spans="1:4">
      <c r="A61" s="226" t="s">
        <v>1439</v>
      </c>
      <c r="B61" s="225" t="s">
        <v>1440</v>
      </c>
      <c r="C61" s="223" t="s">
        <v>1441</v>
      </c>
      <c r="D61" s="222" t="s">
        <v>1222</v>
      </c>
    </row>
    <row r="62" spans="1:4">
      <c r="A62" s="226" t="s">
        <v>1442</v>
      </c>
      <c r="B62" s="225" t="s">
        <v>1443</v>
      </c>
      <c r="C62" s="223" t="s">
        <v>1444</v>
      </c>
      <c r="D62" s="222" t="s">
        <v>1222</v>
      </c>
    </row>
    <row r="63" spans="1:4">
      <c r="A63" s="226" t="s">
        <v>1445</v>
      </c>
      <c r="B63" s="225" t="s">
        <v>1446</v>
      </c>
      <c r="C63" s="223" t="s">
        <v>1447</v>
      </c>
      <c r="D63" s="222" t="s">
        <v>1222</v>
      </c>
    </row>
    <row r="64" spans="1:4">
      <c r="A64" s="226" t="s">
        <v>1448</v>
      </c>
      <c r="B64" s="225" t="s">
        <v>1279</v>
      </c>
      <c r="C64" s="223" t="s">
        <v>1292</v>
      </c>
      <c r="D64" s="222" t="s">
        <v>1222</v>
      </c>
    </row>
    <row r="65" spans="1:4">
      <c r="A65" s="226" t="s">
        <v>1449</v>
      </c>
      <c r="B65" s="225" t="s">
        <v>1246</v>
      </c>
      <c r="C65" s="223" t="s">
        <v>1450</v>
      </c>
      <c r="D65" s="222" t="s">
        <v>1222</v>
      </c>
    </row>
    <row r="66" spans="1:4">
      <c r="A66" s="226" t="s">
        <v>1451</v>
      </c>
      <c r="B66" s="225" t="s">
        <v>1384</v>
      </c>
      <c r="C66" s="223" t="s">
        <v>1452</v>
      </c>
      <c r="D66" s="222" t="s">
        <v>1222</v>
      </c>
    </row>
    <row r="67" spans="1:4">
      <c r="A67" s="226" t="s">
        <v>1453</v>
      </c>
      <c r="B67" s="225" t="s">
        <v>1454</v>
      </c>
      <c r="C67" s="223" t="s">
        <v>1455</v>
      </c>
      <c r="D67" s="222" t="s">
        <v>1222</v>
      </c>
    </row>
    <row r="68" spans="1:4">
      <c r="A68" s="226" t="s">
        <v>1456</v>
      </c>
      <c r="B68" s="225" t="s">
        <v>1457</v>
      </c>
      <c r="C68" s="223" t="s">
        <v>1352</v>
      </c>
      <c r="D68" s="222" t="s">
        <v>1222</v>
      </c>
    </row>
    <row r="69" spans="1:4">
      <c r="A69" s="226" t="s">
        <v>1458</v>
      </c>
      <c r="B69" s="225" t="s">
        <v>1459</v>
      </c>
      <c r="C69" s="223" t="s">
        <v>1460</v>
      </c>
      <c r="D69" s="222" t="s">
        <v>1222</v>
      </c>
    </row>
    <row r="70" spans="1:4">
      <c r="A70" s="226" t="s">
        <v>1461</v>
      </c>
      <c r="B70" s="225" t="s">
        <v>1462</v>
      </c>
      <c r="C70" s="223" t="s">
        <v>1463</v>
      </c>
      <c r="D70" s="222" t="s">
        <v>1222</v>
      </c>
    </row>
    <row r="71" spans="1:4">
      <c r="A71" s="226" t="s">
        <v>1464</v>
      </c>
      <c r="B71" s="225" t="s">
        <v>1465</v>
      </c>
      <c r="C71" s="223" t="s">
        <v>1466</v>
      </c>
      <c r="D71" s="222" t="s">
        <v>1222</v>
      </c>
    </row>
    <row r="72" spans="1:4">
      <c r="A72" s="226" t="s">
        <v>1467</v>
      </c>
      <c r="B72" s="225" t="s">
        <v>1290</v>
      </c>
      <c r="C72" s="223" t="s">
        <v>1300</v>
      </c>
      <c r="D72" s="222" t="s">
        <v>1222</v>
      </c>
    </row>
    <row r="73" spans="1:4">
      <c r="A73" s="226" t="s">
        <v>1468</v>
      </c>
      <c r="B73" s="225" t="s">
        <v>1346</v>
      </c>
      <c r="C73" s="223" t="s">
        <v>1469</v>
      </c>
      <c r="D73" s="222" t="s">
        <v>1222</v>
      </c>
    </row>
    <row r="74" spans="1:4">
      <c r="A74" s="226" t="s">
        <v>1470</v>
      </c>
      <c r="B74" s="225" t="s">
        <v>1471</v>
      </c>
      <c r="C74" s="223" t="s">
        <v>1472</v>
      </c>
      <c r="D74" s="222" t="s">
        <v>1222</v>
      </c>
    </row>
    <row r="75" spans="1:4">
      <c r="A75" s="226" t="s">
        <v>1473</v>
      </c>
      <c r="B75" s="225" t="s">
        <v>1474</v>
      </c>
      <c r="C75" s="223" t="s">
        <v>1472</v>
      </c>
      <c r="D75" s="222" t="s">
        <v>1222</v>
      </c>
    </row>
    <row r="76" spans="1:4">
      <c r="A76" s="226" t="s">
        <v>1475</v>
      </c>
      <c r="B76" s="225" t="s">
        <v>1454</v>
      </c>
      <c r="C76" s="223" t="s">
        <v>1303</v>
      </c>
      <c r="D76" s="222" t="s">
        <v>1222</v>
      </c>
    </row>
    <row r="77" spans="1:4">
      <c r="A77" s="226" t="s">
        <v>1476</v>
      </c>
      <c r="B77" s="225" t="s">
        <v>1477</v>
      </c>
      <c r="C77" s="223" t="s">
        <v>1478</v>
      </c>
      <c r="D77" s="222" t="s">
        <v>1222</v>
      </c>
    </row>
    <row r="78" spans="1:4">
      <c r="A78" s="226" t="s">
        <v>1479</v>
      </c>
      <c r="B78" s="225" t="s">
        <v>1480</v>
      </c>
      <c r="C78" s="223" t="s">
        <v>1361</v>
      </c>
      <c r="D78" s="222" t="s">
        <v>1222</v>
      </c>
    </row>
    <row r="79" spans="1:4">
      <c r="A79" s="226" t="s">
        <v>1481</v>
      </c>
      <c r="B79" s="225" t="s">
        <v>1305</v>
      </c>
      <c r="C79" s="223" t="s">
        <v>1482</v>
      </c>
      <c r="D79" s="222" t="s">
        <v>1222</v>
      </c>
    </row>
    <row r="80" spans="1:4">
      <c r="A80" s="226" t="s">
        <v>1483</v>
      </c>
      <c r="B80" s="225" t="s">
        <v>1484</v>
      </c>
      <c r="C80" s="223" t="s">
        <v>1243</v>
      </c>
      <c r="D80" s="222" t="s">
        <v>1223</v>
      </c>
    </row>
    <row r="81" spans="1:4">
      <c r="A81" s="226" t="s">
        <v>1485</v>
      </c>
      <c r="B81" s="225" t="s">
        <v>1486</v>
      </c>
      <c r="C81" s="223" t="s">
        <v>1243</v>
      </c>
      <c r="D81" s="222" t="s">
        <v>1223</v>
      </c>
    </row>
    <row r="82" spans="1:4">
      <c r="A82" s="226" t="s">
        <v>1487</v>
      </c>
      <c r="B82" s="225" t="s">
        <v>1462</v>
      </c>
      <c r="C82" s="223" t="s">
        <v>1243</v>
      </c>
      <c r="D82" s="222" t="s">
        <v>1223</v>
      </c>
    </row>
    <row r="83" spans="1:4">
      <c r="A83" s="226" t="s">
        <v>1488</v>
      </c>
      <c r="B83" s="225" t="s">
        <v>1337</v>
      </c>
      <c r="C83" s="223" t="s">
        <v>1313</v>
      </c>
      <c r="D83" s="222" t="s">
        <v>1223</v>
      </c>
    </row>
    <row r="84" spans="1:4">
      <c r="A84" s="226" t="s">
        <v>1489</v>
      </c>
      <c r="B84" s="225" t="s">
        <v>1490</v>
      </c>
      <c r="C84" s="223" t="s">
        <v>1491</v>
      </c>
      <c r="D84" s="222" t="s">
        <v>1223</v>
      </c>
    </row>
    <row r="85" spans="1:4">
      <c r="A85" s="226" t="s">
        <v>1492</v>
      </c>
      <c r="B85" s="225" t="s">
        <v>1471</v>
      </c>
      <c r="C85" s="223" t="s">
        <v>1318</v>
      </c>
      <c r="D85" s="222" t="s">
        <v>1223</v>
      </c>
    </row>
    <row r="86" spans="1:4">
      <c r="A86" s="226" t="s">
        <v>1493</v>
      </c>
      <c r="B86" s="225" t="s">
        <v>1299</v>
      </c>
      <c r="C86" s="223" t="s">
        <v>1318</v>
      </c>
      <c r="D86" s="222" t="s">
        <v>1223</v>
      </c>
    </row>
    <row r="87" spans="1:4">
      <c r="A87" s="226" t="s">
        <v>1494</v>
      </c>
      <c r="B87" s="225" t="s">
        <v>1255</v>
      </c>
      <c r="C87" s="223" t="s">
        <v>1319</v>
      </c>
      <c r="D87" s="222" t="s">
        <v>1223</v>
      </c>
    </row>
    <row r="88" spans="1:4">
      <c r="A88" s="226" t="s">
        <v>1495</v>
      </c>
      <c r="B88" s="225" t="s">
        <v>1440</v>
      </c>
      <c r="C88" s="223" t="s">
        <v>1319</v>
      </c>
      <c r="D88" s="222" t="s">
        <v>1223</v>
      </c>
    </row>
    <row r="89" spans="1:4">
      <c r="A89" s="226" t="s">
        <v>1496</v>
      </c>
      <c r="B89" s="225" t="s">
        <v>1255</v>
      </c>
      <c r="C89" s="223" t="s">
        <v>1388</v>
      </c>
      <c r="D89" s="222" t="s">
        <v>1223</v>
      </c>
    </row>
    <row r="90" spans="1:4">
      <c r="A90" s="226" t="s">
        <v>1497</v>
      </c>
      <c r="B90" s="225" t="s">
        <v>1290</v>
      </c>
      <c r="C90" s="223" t="s">
        <v>1498</v>
      </c>
      <c r="D90" s="222" t="s">
        <v>1223</v>
      </c>
    </row>
    <row r="91" spans="1:4">
      <c r="A91" s="226" t="s">
        <v>1499</v>
      </c>
      <c r="B91" s="225" t="s">
        <v>1500</v>
      </c>
      <c r="C91" s="223" t="s">
        <v>1322</v>
      </c>
      <c r="D91" s="222" t="s">
        <v>1223</v>
      </c>
    </row>
    <row r="92" spans="1:4">
      <c r="A92" s="226" t="s">
        <v>1501</v>
      </c>
      <c r="B92" s="225" t="s">
        <v>1502</v>
      </c>
      <c r="C92" s="223" t="s">
        <v>1322</v>
      </c>
      <c r="D92" s="222" t="s">
        <v>1223</v>
      </c>
    </row>
    <row r="93" spans="1:4">
      <c r="A93" s="226" t="s">
        <v>1503</v>
      </c>
      <c r="B93" s="225" t="s">
        <v>1504</v>
      </c>
      <c r="C93" s="223" t="s">
        <v>1394</v>
      </c>
      <c r="D93" s="222" t="s">
        <v>1223</v>
      </c>
    </row>
    <row r="94" spans="1:4">
      <c r="A94" s="226" t="s">
        <v>1505</v>
      </c>
      <c r="B94" s="225" t="s">
        <v>1506</v>
      </c>
      <c r="C94" s="223" t="s">
        <v>1326</v>
      </c>
      <c r="D94" s="222" t="s">
        <v>1223</v>
      </c>
    </row>
    <row r="95" spans="1:4">
      <c r="A95" s="226" t="s">
        <v>1507</v>
      </c>
      <c r="B95" s="225" t="s">
        <v>1330</v>
      </c>
      <c r="C95" s="223" t="s">
        <v>1253</v>
      </c>
      <c r="D95" s="222" t="s">
        <v>1223</v>
      </c>
    </row>
    <row r="96" spans="1:4">
      <c r="A96" s="226" t="s">
        <v>1508</v>
      </c>
      <c r="B96" s="225" t="s">
        <v>1258</v>
      </c>
      <c r="C96" s="223" t="s">
        <v>1259</v>
      </c>
      <c r="D96" s="222" t="s">
        <v>1223</v>
      </c>
    </row>
    <row r="97" spans="1:4">
      <c r="A97" s="226" t="s">
        <v>1509</v>
      </c>
      <c r="B97" s="225" t="s">
        <v>1299</v>
      </c>
      <c r="C97" s="223" t="s">
        <v>1510</v>
      </c>
      <c r="D97" s="222" t="s">
        <v>1223</v>
      </c>
    </row>
    <row r="98" spans="1:4">
      <c r="A98" s="226" t="s">
        <v>1511</v>
      </c>
      <c r="B98" s="225" t="s">
        <v>1512</v>
      </c>
      <c r="C98" s="223" t="s">
        <v>1332</v>
      </c>
      <c r="D98" s="222" t="s">
        <v>1223</v>
      </c>
    </row>
    <row r="99" spans="1:4">
      <c r="A99" s="226" t="s">
        <v>1513</v>
      </c>
      <c r="B99" s="225" t="s">
        <v>1462</v>
      </c>
      <c r="C99" s="223" t="s">
        <v>1336</v>
      </c>
      <c r="D99" s="222" t="s">
        <v>1223</v>
      </c>
    </row>
    <row r="100" spans="1:4">
      <c r="A100" s="226" t="s">
        <v>1514</v>
      </c>
      <c r="B100" s="225" t="s">
        <v>1399</v>
      </c>
      <c r="C100" s="223" t="s">
        <v>1515</v>
      </c>
      <c r="D100" s="222" t="s">
        <v>1223</v>
      </c>
    </row>
    <row r="101" spans="1:4">
      <c r="A101" s="226" t="s">
        <v>1516</v>
      </c>
      <c r="B101" s="225" t="s">
        <v>1517</v>
      </c>
      <c r="C101" s="223" t="s">
        <v>1270</v>
      </c>
      <c r="D101" s="222" t="s">
        <v>1223</v>
      </c>
    </row>
    <row r="102" spans="1:4">
      <c r="A102" s="226" t="s">
        <v>1518</v>
      </c>
      <c r="B102" s="225" t="s">
        <v>1299</v>
      </c>
      <c r="C102" s="223" t="s">
        <v>1270</v>
      </c>
      <c r="D102" s="222" t="s">
        <v>1223</v>
      </c>
    </row>
    <row r="103" spans="1:4">
      <c r="A103" s="226" t="s">
        <v>1519</v>
      </c>
      <c r="B103" s="225" t="s">
        <v>1255</v>
      </c>
      <c r="C103" s="223" t="s">
        <v>1277</v>
      </c>
      <c r="D103" s="222" t="s">
        <v>1223</v>
      </c>
    </row>
    <row r="104" spans="1:4">
      <c r="A104" s="226" t="s">
        <v>1520</v>
      </c>
      <c r="B104" s="225" t="s">
        <v>1521</v>
      </c>
      <c r="C104" s="223" t="s">
        <v>1522</v>
      </c>
      <c r="D104" s="222" t="s">
        <v>1223</v>
      </c>
    </row>
    <row r="105" spans="1:4">
      <c r="A105" s="226" t="s">
        <v>1523</v>
      </c>
      <c r="B105" s="225" t="s">
        <v>1524</v>
      </c>
      <c r="C105" s="223" t="s">
        <v>1525</v>
      </c>
      <c r="D105" s="222" t="s">
        <v>1223</v>
      </c>
    </row>
    <row r="106" spans="1:4">
      <c r="A106" s="226" t="s">
        <v>1526</v>
      </c>
      <c r="B106" s="225" t="s">
        <v>1527</v>
      </c>
      <c r="C106" s="223" t="s">
        <v>1528</v>
      </c>
      <c r="D106" s="222" t="s">
        <v>1223</v>
      </c>
    </row>
    <row r="107" spans="1:4">
      <c r="A107" s="226" t="s">
        <v>1529</v>
      </c>
      <c r="B107" s="225" t="s">
        <v>1416</v>
      </c>
      <c r="C107" s="223" t="s">
        <v>1530</v>
      </c>
      <c r="D107" s="222" t="s">
        <v>1223</v>
      </c>
    </row>
    <row r="108" spans="1:4">
      <c r="A108" s="226" t="s">
        <v>1531</v>
      </c>
      <c r="B108" s="225" t="s">
        <v>1532</v>
      </c>
      <c r="C108" s="223" t="s">
        <v>1533</v>
      </c>
      <c r="D108" s="222" t="s">
        <v>1223</v>
      </c>
    </row>
    <row r="109" spans="1:4">
      <c r="A109" s="226" t="s">
        <v>1534</v>
      </c>
      <c r="B109" s="225" t="s">
        <v>1328</v>
      </c>
      <c r="C109" s="223" t="s">
        <v>1535</v>
      </c>
      <c r="D109" s="222" t="s">
        <v>1223</v>
      </c>
    </row>
    <row r="110" spans="1:4">
      <c r="A110" s="226" t="s">
        <v>1536</v>
      </c>
      <c r="B110" s="225" t="s">
        <v>1537</v>
      </c>
      <c r="C110" s="223" t="s">
        <v>1455</v>
      </c>
      <c r="D110" s="222" t="s">
        <v>1223</v>
      </c>
    </row>
    <row r="111" spans="1:4">
      <c r="A111" s="226" t="s">
        <v>1538</v>
      </c>
      <c r="B111" s="225" t="s">
        <v>1500</v>
      </c>
      <c r="C111" s="223" t="s">
        <v>1539</v>
      </c>
      <c r="D111" s="222" t="s">
        <v>1223</v>
      </c>
    </row>
    <row r="112" spans="1:4">
      <c r="A112" s="226" t="s">
        <v>1540</v>
      </c>
      <c r="B112" s="225" t="s">
        <v>1309</v>
      </c>
      <c r="C112" s="223" t="s">
        <v>1351</v>
      </c>
      <c r="D112" s="222" t="s">
        <v>1223</v>
      </c>
    </row>
    <row r="113" spans="1:4">
      <c r="A113" s="226" t="s">
        <v>1541</v>
      </c>
      <c r="B113" s="225" t="s">
        <v>1474</v>
      </c>
      <c r="C113" s="223" t="s">
        <v>1351</v>
      </c>
      <c r="D113" s="222" t="s">
        <v>1223</v>
      </c>
    </row>
    <row r="114" spans="1:4">
      <c r="A114" s="226" t="s">
        <v>1542</v>
      </c>
      <c r="B114" s="225" t="s">
        <v>1328</v>
      </c>
      <c r="C114" s="223" t="s">
        <v>1351</v>
      </c>
      <c r="D114" s="222" t="s">
        <v>1223</v>
      </c>
    </row>
    <row r="115" spans="1:4">
      <c r="A115" s="226" t="s">
        <v>1543</v>
      </c>
      <c r="B115" s="225" t="s">
        <v>1266</v>
      </c>
      <c r="C115" s="223" t="s">
        <v>1352</v>
      </c>
      <c r="D115" s="222" t="s">
        <v>1223</v>
      </c>
    </row>
    <row r="116" spans="1:4">
      <c r="A116" s="226" t="s">
        <v>1544</v>
      </c>
      <c r="B116" s="225" t="s">
        <v>1545</v>
      </c>
      <c r="C116" s="223" t="s">
        <v>1354</v>
      </c>
      <c r="D116" s="222" t="s">
        <v>1223</v>
      </c>
    </row>
    <row r="117" spans="1:4">
      <c r="A117" s="226" t="s">
        <v>1546</v>
      </c>
      <c r="B117" s="225" t="s">
        <v>1547</v>
      </c>
      <c r="C117" s="223" t="s">
        <v>1548</v>
      </c>
      <c r="D117" s="222" t="s">
        <v>1223</v>
      </c>
    </row>
    <row r="118" spans="1:4">
      <c r="A118" s="226" t="s">
        <v>1549</v>
      </c>
      <c r="B118" s="225" t="s">
        <v>1396</v>
      </c>
      <c r="C118" s="223" t="s">
        <v>1550</v>
      </c>
      <c r="D118" s="222" t="s">
        <v>1223</v>
      </c>
    </row>
    <row r="119" spans="1:4">
      <c r="A119" s="226" t="s">
        <v>1551</v>
      </c>
      <c r="B119" s="225" t="s">
        <v>1552</v>
      </c>
      <c r="C119" s="223" t="s">
        <v>1359</v>
      </c>
      <c r="D119" s="222" t="s">
        <v>1223</v>
      </c>
    </row>
    <row r="120" spans="1:4">
      <c r="A120" s="226" t="s">
        <v>1553</v>
      </c>
      <c r="B120" s="225" t="s">
        <v>1416</v>
      </c>
      <c r="C120" s="223" t="s">
        <v>1472</v>
      </c>
      <c r="D120" s="222" t="s">
        <v>1223</v>
      </c>
    </row>
    <row r="121" spans="1:4">
      <c r="A121" s="226" t="s">
        <v>1554</v>
      </c>
      <c r="B121" s="225" t="s">
        <v>1555</v>
      </c>
      <c r="C121" s="223" t="s">
        <v>1303</v>
      </c>
      <c r="D121" s="222" t="s">
        <v>1223</v>
      </c>
    </row>
    <row r="122" spans="1:4">
      <c r="A122" s="226" t="s">
        <v>1556</v>
      </c>
      <c r="B122" s="225" t="s">
        <v>1557</v>
      </c>
      <c r="C122" s="223" t="s">
        <v>1303</v>
      </c>
      <c r="D122" s="222" t="s">
        <v>1223</v>
      </c>
    </row>
    <row r="123" spans="1:4">
      <c r="A123" s="226" t="s">
        <v>1558</v>
      </c>
      <c r="B123" s="225" t="s">
        <v>1335</v>
      </c>
      <c r="C123" s="223" t="s">
        <v>1303</v>
      </c>
      <c r="D123" s="222" t="s">
        <v>1223</v>
      </c>
    </row>
    <row r="124" spans="1:4">
      <c r="A124" s="226" t="s">
        <v>1559</v>
      </c>
      <c r="B124" s="225" t="s">
        <v>1299</v>
      </c>
      <c r="C124" s="223" t="s">
        <v>1560</v>
      </c>
      <c r="D124" s="222" t="s">
        <v>1223</v>
      </c>
    </row>
    <row r="125" spans="1:4">
      <c r="A125" s="226" t="s">
        <v>1561</v>
      </c>
      <c r="B125" s="225" t="s">
        <v>1562</v>
      </c>
      <c r="C125" s="223" t="s">
        <v>1361</v>
      </c>
      <c r="D125" s="222" t="s">
        <v>1223</v>
      </c>
    </row>
    <row r="126" spans="1:4">
      <c r="A126" s="226" t="s">
        <v>1563</v>
      </c>
      <c r="B126" s="225" t="s">
        <v>1255</v>
      </c>
      <c r="C126" s="223" t="s">
        <v>1564</v>
      </c>
      <c r="D126" s="222" t="s">
        <v>1223</v>
      </c>
    </row>
    <row r="127" spans="1:4">
      <c r="A127" s="226" t="s">
        <v>1565</v>
      </c>
      <c r="B127" s="225" t="s">
        <v>1290</v>
      </c>
      <c r="C127" s="223" t="s">
        <v>1566</v>
      </c>
      <c r="D127" s="222" t="s">
        <v>1223</v>
      </c>
    </row>
    <row r="128" spans="1:4">
      <c r="A128" s="226" t="s">
        <v>1567</v>
      </c>
      <c r="B128" s="225" t="s">
        <v>1342</v>
      </c>
      <c r="C128" s="223" t="s">
        <v>1482</v>
      </c>
      <c r="D128" s="222" t="s">
        <v>1223</v>
      </c>
    </row>
    <row r="129" spans="1:4">
      <c r="A129" s="226" t="s">
        <v>1568</v>
      </c>
      <c r="B129" s="225" t="s">
        <v>1569</v>
      </c>
      <c r="C129" s="223" t="s">
        <v>1363</v>
      </c>
      <c r="D129" s="222" t="s">
        <v>1223</v>
      </c>
    </row>
    <row r="130" spans="1:4">
      <c r="A130" s="226" t="s">
        <v>1570</v>
      </c>
      <c r="B130" s="225" t="s">
        <v>1571</v>
      </c>
      <c r="C130" s="223" t="s">
        <v>1243</v>
      </c>
      <c r="D130" s="222" t="s">
        <v>1224</v>
      </c>
    </row>
    <row r="131" spans="1:4">
      <c r="A131" s="226" t="s">
        <v>1572</v>
      </c>
      <c r="B131" s="225" t="s">
        <v>1573</v>
      </c>
      <c r="C131" s="223" t="s">
        <v>1243</v>
      </c>
      <c r="D131" s="222" t="s">
        <v>1224</v>
      </c>
    </row>
    <row r="132" spans="1:4">
      <c r="A132" s="226" t="s">
        <v>1574</v>
      </c>
      <c r="B132" s="225" t="s">
        <v>1575</v>
      </c>
      <c r="C132" s="223" t="s">
        <v>1243</v>
      </c>
      <c r="D132" s="222" t="s">
        <v>1224</v>
      </c>
    </row>
    <row r="133" spans="1:4">
      <c r="A133" s="226" t="s">
        <v>1576</v>
      </c>
      <c r="B133" s="225" t="s">
        <v>1577</v>
      </c>
      <c r="C133" s="223" t="s">
        <v>1578</v>
      </c>
      <c r="D133" s="222" t="s">
        <v>1224</v>
      </c>
    </row>
    <row r="134" spans="1:4">
      <c r="A134" s="226" t="s">
        <v>1579</v>
      </c>
      <c r="B134" s="225" t="s">
        <v>1328</v>
      </c>
      <c r="C134" s="223" t="s">
        <v>1318</v>
      </c>
      <c r="D134" s="222" t="s">
        <v>1224</v>
      </c>
    </row>
    <row r="135" spans="1:4">
      <c r="A135" s="226" t="s">
        <v>1580</v>
      </c>
      <c r="B135" s="225" t="s">
        <v>1581</v>
      </c>
      <c r="C135" s="223" t="s">
        <v>1582</v>
      </c>
      <c r="D135" s="222" t="s">
        <v>1224</v>
      </c>
    </row>
    <row r="136" spans="1:4">
      <c r="A136" s="226" t="s">
        <v>1583</v>
      </c>
      <c r="B136" s="225" t="s">
        <v>1584</v>
      </c>
      <c r="C136" s="223" t="s">
        <v>1319</v>
      </c>
      <c r="D136" s="222" t="s">
        <v>1224</v>
      </c>
    </row>
    <row r="137" spans="1:4">
      <c r="A137" s="226" t="s">
        <v>1585</v>
      </c>
      <c r="B137" s="225" t="s">
        <v>1246</v>
      </c>
      <c r="C137" s="223" t="s">
        <v>1319</v>
      </c>
      <c r="D137" s="222" t="s">
        <v>1224</v>
      </c>
    </row>
    <row r="138" spans="1:4">
      <c r="A138" s="226" t="s">
        <v>1586</v>
      </c>
      <c r="B138" s="225" t="s">
        <v>1462</v>
      </c>
      <c r="C138" s="223" t="s">
        <v>1319</v>
      </c>
      <c r="D138" s="222" t="s">
        <v>1224</v>
      </c>
    </row>
    <row r="139" spans="1:4">
      <c r="A139" s="226" t="s">
        <v>1587</v>
      </c>
      <c r="B139" s="225" t="s">
        <v>1588</v>
      </c>
      <c r="C139" s="223" t="s">
        <v>1326</v>
      </c>
      <c r="D139" s="222" t="s">
        <v>1224</v>
      </c>
    </row>
    <row r="140" spans="1:4">
      <c r="A140" s="226" t="s">
        <v>1589</v>
      </c>
      <c r="B140" s="225" t="s">
        <v>1309</v>
      </c>
      <c r="C140" s="223" t="s">
        <v>1590</v>
      </c>
      <c r="D140" s="222" t="s">
        <v>1224</v>
      </c>
    </row>
    <row r="141" spans="1:4">
      <c r="A141" s="226" t="s">
        <v>1591</v>
      </c>
      <c r="B141" s="225" t="s">
        <v>1255</v>
      </c>
      <c r="C141" s="223" t="s">
        <v>1410</v>
      </c>
      <c r="D141" s="222" t="s">
        <v>1224</v>
      </c>
    </row>
    <row r="142" spans="1:4">
      <c r="A142" s="226" t="s">
        <v>1592</v>
      </c>
      <c r="B142" s="225" t="s">
        <v>1593</v>
      </c>
      <c r="C142" s="223" t="s">
        <v>1259</v>
      </c>
      <c r="D142" s="222" t="s">
        <v>1224</v>
      </c>
    </row>
    <row r="143" spans="1:4">
      <c r="A143" s="226" t="s">
        <v>1594</v>
      </c>
      <c r="B143" s="225" t="s">
        <v>1595</v>
      </c>
      <c r="C143" s="223" t="s">
        <v>1259</v>
      </c>
      <c r="D143" s="222" t="s">
        <v>1224</v>
      </c>
    </row>
    <row r="144" spans="1:4">
      <c r="A144" s="226" t="s">
        <v>1596</v>
      </c>
      <c r="B144" s="225" t="s">
        <v>1258</v>
      </c>
      <c r="C144" s="223" t="s">
        <v>1259</v>
      </c>
      <c r="D144" s="222" t="s">
        <v>1224</v>
      </c>
    </row>
    <row r="145" spans="1:4">
      <c r="A145" s="226" t="s">
        <v>1597</v>
      </c>
      <c r="B145" s="225" t="s">
        <v>1598</v>
      </c>
      <c r="C145" s="223" t="s">
        <v>1599</v>
      </c>
      <c r="D145" s="222" t="s">
        <v>1224</v>
      </c>
    </row>
    <row r="146" spans="1:4">
      <c r="A146" s="226" t="s">
        <v>1600</v>
      </c>
      <c r="B146" s="225" t="s">
        <v>1454</v>
      </c>
      <c r="C146" s="223" t="s">
        <v>1601</v>
      </c>
      <c r="D146" s="222" t="s">
        <v>1224</v>
      </c>
    </row>
    <row r="147" spans="1:4">
      <c r="A147" s="226" t="s">
        <v>1602</v>
      </c>
      <c r="B147" s="225" t="s">
        <v>1603</v>
      </c>
      <c r="C147" s="223" t="s">
        <v>1334</v>
      </c>
      <c r="D147" s="222" t="s">
        <v>1224</v>
      </c>
    </row>
    <row r="148" spans="1:4">
      <c r="A148" s="226" t="s">
        <v>1604</v>
      </c>
      <c r="B148" s="225" t="s">
        <v>1299</v>
      </c>
      <c r="C148" s="223" t="s">
        <v>1338</v>
      </c>
      <c r="D148" s="222" t="s">
        <v>1224</v>
      </c>
    </row>
    <row r="149" spans="1:4">
      <c r="A149" s="226" t="s">
        <v>1605</v>
      </c>
      <c r="B149" s="225" t="s">
        <v>1606</v>
      </c>
      <c r="C149" s="223" t="s">
        <v>1607</v>
      </c>
      <c r="D149" s="222" t="s">
        <v>1224</v>
      </c>
    </row>
    <row r="150" spans="1:4">
      <c r="A150" s="226" t="s">
        <v>1608</v>
      </c>
      <c r="B150" s="225" t="s">
        <v>1299</v>
      </c>
      <c r="C150" s="223" t="s">
        <v>1270</v>
      </c>
      <c r="D150" s="222" t="s">
        <v>1224</v>
      </c>
    </row>
    <row r="151" spans="1:4">
      <c r="A151" s="226" t="s">
        <v>1609</v>
      </c>
      <c r="B151" s="225" t="s">
        <v>1610</v>
      </c>
      <c r="C151" s="223" t="s">
        <v>1270</v>
      </c>
      <c r="D151" s="222" t="s">
        <v>1224</v>
      </c>
    </row>
    <row r="152" spans="1:4">
      <c r="A152" s="226" t="s">
        <v>1611</v>
      </c>
      <c r="B152" s="225" t="s">
        <v>1612</v>
      </c>
      <c r="C152" s="223" t="s">
        <v>1277</v>
      </c>
      <c r="D152" s="222" t="s">
        <v>1224</v>
      </c>
    </row>
    <row r="153" spans="1:4">
      <c r="A153" s="226" t="s">
        <v>1613</v>
      </c>
      <c r="B153" s="225" t="s">
        <v>1614</v>
      </c>
      <c r="C153" s="223" t="s">
        <v>1522</v>
      </c>
      <c r="D153" s="222" t="s">
        <v>1224</v>
      </c>
    </row>
    <row r="154" spans="1:4">
      <c r="A154" s="226" t="s">
        <v>1615</v>
      </c>
      <c r="B154" s="225" t="s">
        <v>1344</v>
      </c>
      <c r="C154" s="223" t="s">
        <v>1616</v>
      </c>
      <c r="D154" s="222" t="s">
        <v>1224</v>
      </c>
    </row>
    <row r="155" spans="1:4">
      <c r="A155" s="226" t="s">
        <v>1617</v>
      </c>
      <c r="B155" s="225" t="s">
        <v>1618</v>
      </c>
      <c r="C155" s="223" t="s">
        <v>1436</v>
      </c>
      <c r="D155" s="222" t="s">
        <v>1224</v>
      </c>
    </row>
    <row r="156" spans="1:4">
      <c r="A156" s="226" t="s">
        <v>1619</v>
      </c>
      <c r="B156" s="225" t="s">
        <v>1255</v>
      </c>
      <c r="C156" s="223" t="s">
        <v>1620</v>
      </c>
      <c r="D156" s="222" t="s">
        <v>1224</v>
      </c>
    </row>
    <row r="157" spans="1:4">
      <c r="A157" s="226" t="s">
        <v>1621</v>
      </c>
      <c r="B157" s="225" t="s">
        <v>1622</v>
      </c>
      <c r="C157" s="223" t="s">
        <v>1280</v>
      </c>
      <c r="D157" s="222" t="s">
        <v>1224</v>
      </c>
    </row>
    <row r="158" spans="1:4">
      <c r="A158" s="226" t="s">
        <v>1623</v>
      </c>
      <c r="B158" s="225" t="s">
        <v>1255</v>
      </c>
      <c r="C158" s="223" t="s">
        <v>1624</v>
      </c>
      <c r="D158" s="222" t="s">
        <v>1224</v>
      </c>
    </row>
    <row r="159" spans="1:4">
      <c r="A159" s="226" t="s">
        <v>1625</v>
      </c>
      <c r="B159" s="225" t="s">
        <v>1626</v>
      </c>
      <c r="C159" s="223" t="s">
        <v>1292</v>
      </c>
      <c r="D159" s="222" t="s">
        <v>1224</v>
      </c>
    </row>
    <row r="160" spans="1:4">
      <c r="A160" s="226" t="s">
        <v>1627</v>
      </c>
      <c r="B160" s="225" t="s">
        <v>1628</v>
      </c>
      <c r="C160" s="223" t="s">
        <v>1292</v>
      </c>
      <c r="D160" s="222" t="s">
        <v>1224</v>
      </c>
    </row>
    <row r="161" spans="1:4">
      <c r="A161" s="226" t="s">
        <v>1629</v>
      </c>
      <c r="B161" s="225" t="s">
        <v>1630</v>
      </c>
      <c r="C161" s="223" t="s">
        <v>1530</v>
      </c>
      <c r="D161" s="222" t="s">
        <v>1224</v>
      </c>
    </row>
    <row r="162" spans="1:4">
      <c r="A162" s="226" t="s">
        <v>1631</v>
      </c>
      <c r="B162" s="225" t="s">
        <v>1632</v>
      </c>
      <c r="C162" s="223" t="s">
        <v>1349</v>
      </c>
      <c r="D162" s="222" t="s">
        <v>1224</v>
      </c>
    </row>
    <row r="163" spans="1:4">
      <c r="A163" s="226" t="s">
        <v>1633</v>
      </c>
      <c r="B163" s="225" t="s">
        <v>1328</v>
      </c>
      <c r="C163" s="223" t="s">
        <v>1634</v>
      </c>
      <c r="D163" s="222" t="s">
        <v>1224</v>
      </c>
    </row>
    <row r="164" spans="1:4">
      <c r="A164" s="226" t="s">
        <v>1635</v>
      </c>
      <c r="B164" s="225" t="s">
        <v>1636</v>
      </c>
      <c r="C164" s="223" t="s">
        <v>1637</v>
      </c>
      <c r="D164" s="222" t="s">
        <v>1224</v>
      </c>
    </row>
    <row r="165" spans="1:4">
      <c r="A165" s="226" t="s">
        <v>1638</v>
      </c>
      <c r="B165" s="225" t="s">
        <v>1639</v>
      </c>
      <c r="C165" s="223" t="s">
        <v>1352</v>
      </c>
      <c r="D165" s="222" t="s">
        <v>1224</v>
      </c>
    </row>
    <row r="166" spans="1:4">
      <c r="A166" s="226" t="s">
        <v>1640</v>
      </c>
      <c r="B166" s="225" t="s">
        <v>1255</v>
      </c>
      <c r="C166" s="223" t="s">
        <v>1352</v>
      </c>
      <c r="D166" s="222" t="s">
        <v>1224</v>
      </c>
    </row>
    <row r="167" spans="1:4">
      <c r="A167" s="226" t="s">
        <v>1641</v>
      </c>
      <c r="B167" s="225" t="s">
        <v>1642</v>
      </c>
      <c r="C167" s="223" t="s">
        <v>1352</v>
      </c>
      <c r="D167" s="222" t="s">
        <v>1224</v>
      </c>
    </row>
    <row r="168" spans="1:4">
      <c r="A168" s="226" t="s">
        <v>1643</v>
      </c>
      <c r="B168" s="225" t="s">
        <v>1644</v>
      </c>
      <c r="C168" s="223" t="s">
        <v>1354</v>
      </c>
      <c r="D168" s="222" t="s">
        <v>1224</v>
      </c>
    </row>
    <row r="169" spans="1:4">
      <c r="A169" s="226" t="s">
        <v>1645</v>
      </c>
      <c r="B169" s="225" t="s">
        <v>1646</v>
      </c>
      <c r="C169" s="223" t="s">
        <v>1300</v>
      </c>
      <c r="D169" s="222" t="s">
        <v>1224</v>
      </c>
    </row>
    <row r="170" spans="1:4">
      <c r="A170" s="226" t="s">
        <v>1647</v>
      </c>
      <c r="B170" s="225" t="s">
        <v>1648</v>
      </c>
      <c r="C170" s="223" t="s">
        <v>1303</v>
      </c>
      <c r="D170" s="222" t="s">
        <v>1224</v>
      </c>
    </row>
    <row r="171" spans="1:4">
      <c r="A171" s="226" t="s">
        <v>1649</v>
      </c>
      <c r="B171" s="225" t="s">
        <v>1433</v>
      </c>
      <c r="C171" s="223" t="s">
        <v>1650</v>
      </c>
      <c r="D171" s="222" t="s">
        <v>1224</v>
      </c>
    </row>
    <row r="172" spans="1:4">
      <c r="A172" s="226" t="s">
        <v>1651</v>
      </c>
      <c r="B172" s="225" t="s">
        <v>1490</v>
      </c>
      <c r="C172" s="223" t="s">
        <v>1566</v>
      </c>
      <c r="D172" s="222" t="s">
        <v>1224</v>
      </c>
    </row>
    <row r="173" spans="1:4">
      <c r="A173" s="226" t="s">
        <v>1652</v>
      </c>
      <c r="B173" s="225" t="s">
        <v>1653</v>
      </c>
      <c r="C173" s="223" t="s">
        <v>1243</v>
      </c>
      <c r="D173" s="222" t="s">
        <v>1225</v>
      </c>
    </row>
    <row r="174" spans="1:4">
      <c r="A174" s="226" t="s">
        <v>1654</v>
      </c>
      <c r="B174" s="225" t="s">
        <v>1655</v>
      </c>
      <c r="C174" s="223" t="s">
        <v>1243</v>
      </c>
      <c r="D174" s="222" t="s">
        <v>1225</v>
      </c>
    </row>
    <row r="175" spans="1:4">
      <c r="A175" s="226" t="s">
        <v>1656</v>
      </c>
      <c r="B175" s="225" t="s">
        <v>1657</v>
      </c>
      <c r="C175" s="223" t="s">
        <v>1243</v>
      </c>
      <c r="D175" s="222" t="s">
        <v>1225</v>
      </c>
    </row>
    <row r="176" spans="1:4">
      <c r="A176" s="226" t="s">
        <v>1658</v>
      </c>
      <c r="B176" s="225" t="s">
        <v>1659</v>
      </c>
      <c r="C176" s="223" t="s">
        <v>1243</v>
      </c>
      <c r="D176" s="222" t="s">
        <v>1225</v>
      </c>
    </row>
    <row r="177" spans="1:4">
      <c r="A177" s="226" t="s">
        <v>1660</v>
      </c>
      <c r="B177" s="225" t="s">
        <v>1305</v>
      </c>
      <c r="C177" s="223" t="s">
        <v>1374</v>
      </c>
      <c r="D177" s="222" t="s">
        <v>1225</v>
      </c>
    </row>
    <row r="178" spans="1:4">
      <c r="A178" s="226" t="s">
        <v>1661</v>
      </c>
      <c r="B178" s="225" t="s">
        <v>1662</v>
      </c>
      <c r="C178" s="223" t="s">
        <v>1663</v>
      </c>
      <c r="D178" s="222" t="s">
        <v>1225</v>
      </c>
    </row>
    <row r="179" spans="1:4">
      <c r="A179" s="226" t="s">
        <v>1664</v>
      </c>
      <c r="B179" s="225" t="s">
        <v>1384</v>
      </c>
      <c r="C179" s="223" t="s">
        <v>1313</v>
      </c>
      <c r="D179" s="222" t="s">
        <v>1225</v>
      </c>
    </row>
    <row r="180" spans="1:4">
      <c r="A180" s="226" t="s">
        <v>1665</v>
      </c>
      <c r="B180" s="225" t="s">
        <v>1666</v>
      </c>
      <c r="C180" s="223" t="s">
        <v>1318</v>
      </c>
      <c r="D180" s="222" t="s">
        <v>1225</v>
      </c>
    </row>
    <row r="181" spans="1:4">
      <c r="A181" s="226" t="s">
        <v>1667</v>
      </c>
      <c r="B181" s="225" t="s">
        <v>1428</v>
      </c>
      <c r="C181" s="223" t="s">
        <v>1668</v>
      </c>
      <c r="D181" s="222" t="s">
        <v>1225</v>
      </c>
    </row>
    <row r="182" spans="1:4">
      <c r="A182" s="226" t="s">
        <v>1669</v>
      </c>
      <c r="B182" s="225" t="s">
        <v>1670</v>
      </c>
      <c r="C182" s="223" t="s">
        <v>1319</v>
      </c>
      <c r="D182" s="222" t="s">
        <v>1225</v>
      </c>
    </row>
    <row r="183" spans="1:4">
      <c r="A183" s="226" t="s">
        <v>1671</v>
      </c>
      <c r="B183" s="225" t="s">
        <v>1672</v>
      </c>
      <c r="C183" s="223" t="s">
        <v>1324</v>
      </c>
      <c r="D183" s="222" t="s">
        <v>1225</v>
      </c>
    </row>
    <row r="184" spans="1:4">
      <c r="A184" s="226" t="s">
        <v>1673</v>
      </c>
      <c r="B184" s="225" t="s">
        <v>1674</v>
      </c>
      <c r="C184" s="223" t="s">
        <v>1326</v>
      </c>
      <c r="D184" s="222" t="s">
        <v>1225</v>
      </c>
    </row>
    <row r="185" spans="1:4">
      <c r="A185" s="226" t="s">
        <v>1675</v>
      </c>
      <c r="B185" s="225" t="s">
        <v>1462</v>
      </c>
      <c r="C185" s="223" t="s">
        <v>1326</v>
      </c>
      <c r="D185" s="222" t="s">
        <v>1225</v>
      </c>
    </row>
    <row r="186" spans="1:4">
      <c r="A186" s="226" t="s">
        <v>1676</v>
      </c>
      <c r="B186" s="225" t="s">
        <v>1269</v>
      </c>
      <c r="C186" s="223" t="s">
        <v>1410</v>
      </c>
      <c r="D186" s="222" t="s">
        <v>1225</v>
      </c>
    </row>
    <row r="187" spans="1:4">
      <c r="A187" s="226" t="s">
        <v>1677</v>
      </c>
      <c r="B187" s="225" t="s">
        <v>1678</v>
      </c>
      <c r="C187" s="223" t="s">
        <v>1410</v>
      </c>
      <c r="D187" s="222" t="s">
        <v>1225</v>
      </c>
    </row>
    <row r="188" spans="1:4">
      <c r="A188" s="226" t="s">
        <v>1679</v>
      </c>
      <c r="B188" s="225" t="s">
        <v>1680</v>
      </c>
      <c r="C188" s="223" t="s">
        <v>1259</v>
      </c>
      <c r="D188" s="222" t="s">
        <v>1225</v>
      </c>
    </row>
    <row r="189" spans="1:4">
      <c r="A189" s="226" t="s">
        <v>1681</v>
      </c>
      <c r="B189" s="225" t="s">
        <v>1682</v>
      </c>
      <c r="C189" s="223" t="s">
        <v>1510</v>
      </c>
      <c r="D189" s="222" t="s">
        <v>1225</v>
      </c>
    </row>
    <row r="190" spans="1:4">
      <c r="A190" s="226" t="s">
        <v>1683</v>
      </c>
      <c r="B190" s="225" t="s">
        <v>1348</v>
      </c>
      <c r="C190" s="223" t="s">
        <v>1684</v>
      </c>
      <c r="D190" s="222" t="s">
        <v>1225</v>
      </c>
    </row>
    <row r="191" spans="1:4">
      <c r="A191" s="226" t="s">
        <v>1685</v>
      </c>
      <c r="B191" s="225" t="s">
        <v>1686</v>
      </c>
      <c r="C191" s="223" t="s">
        <v>1334</v>
      </c>
      <c r="D191" s="222" t="s">
        <v>1225</v>
      </c>
    </row>
    <row r="192" spans="1:4">
      <c r="A192" s="226" t="s">
        <v>1687</v>
      </c>
      <c r="B192" s="225" t="s">
        <v>1688</v>
      </c>
      <c r="C192" s="223" t="s">
        <v>1338</v>
      </c>
      <c r="D192" s="222" t="s">
        <v>1225</v>
      </c>
    </row>
    <row r="193" spans="1:4">
      <c r="A193" s="226" t="s">
        <v>1689</v>
      </c>
      <c r="B193" s="225" t="s">
        <v>1255</v>
      </c>
      <c r="C193" s="223" t="s">
        <v>1338</v>
      </c>
      <c r="D193" s="222" t="s">
        <v>1225</v>
      </c>
    </row>
    <row r="194" spans="1:4">
      <c r="A194" s="226" t="s">
        <v>1690</v>
      </c>
      <c r="B194" s="225" t="s">
        <v>1691</v>
      </c>
      <c r="C194" s="223" t="s">
        <v>1338</v>
      </c>
      <c r="D194" s="222" t="s">
        <v>1225</v>
      </c>
    </row>
    <row r="195" spans="1:4">
      <c r="A195" s="226" t="s">
        <v>1692</v>
      </c>
      <c r="B195" s="225" t="s">
        <v>1290</v>
      </c>
      <c r="C195" s="223" t="s">
        <v>1338</v>
      </c>
      <c r="D195" s="222" t="s">
        <v>1225</v>
      </c>
    </row>
    <row r="196" spans="1:4">
      <c r="A196" s="226" t="s">
        <v>1693</v>
      </c>
      <c r="B196" s="225" t="s">
        <v>1382</v>
      </c>
      <c r="C196" s="223" t="s">
        <v>1694</v>
      </c>
      <c r="D196" s="222" t="s">
        <v>1225</v>
      </c>
    </row>
    <row r="197" spans="1:4">
      <c r="A197" s="226" t="s">
        <v>1695</v>
      </c>
      <c r="B197" s="225" t="s">
        <v>1696</v>
      </c>
      <c r="C197" s="223" t="s">
        <v>1277</v>
      </c>
      <c r="D197" s="222" t="s">
        <v>1225</v>
      </c>
    </row>
    <row r="198" spans="1:4">
      <c r="A198" s="226" t="s">
        <v>1697</v>
      </c>
      <c r="B198" s="225" t="s">
        <v>1698</v>
      </c>
      <c r="C198" s="223" t="s">
        <v>1699</v>
      </c>
      <c r="D198" s="222" t="s">
        <v>1225</v>
      </c>
    </row>
    <row r="199" spans="1:4">
      <c r="A199" s="226" t="s">
        <v>1700</v>
      </c>
      <c r="B199" s="225" t="s">
        <v>1701</v>
      </c>
      <c r="C199" s="223" t="s">
        <v>1522</v>
      </c>
      <c r="D199" s="222" t="s">
        <v>1225</v>
      </c>
    </row>
    <row r="200" spans="1:4">
      <c r="A200" s="226" t="s">
        <v>1702</v>
      </c>
      <c r="B200" s="225" t="s">
        <v>1255</v>
      </c>
      <c r="C200" s="223" t="s">
        <v>1438</v>
      </c>
      <c r="D200" s="222" t="s">
        <v>1225</v>
      </c>
    </row>
    <row r="201" spans="1:4">
      <c r="A201" s="226" t="s">
        <v>1703</v>
      </c>
      <c r="B201" s="225" t="s">
        <v>1704</v>
      </c>
      <c r="C201" s="223" t="s">
        <v>1280</v>
      </c>
      <c r="D201" s="222" t="s">
        <v>1225</v>
      </c>
    </row>
    <row r="202" spans="1:4">
      <c r="A202" s="226" t="s">
        <v>1705</v>
      </c>
      <c r="B202" s="225" t="s">
        <v>1706</v>
      </c>
      <c r="C202" s="223" t="s">
        <v>1707</v>
      </c>
      <c r="D202" s="222" t="s">
        <v>1225</v>
      </c>
    </row>
    <row r="203" spans="1:4">
      <c r="A203" s="226" t="s">
        <v>1708</v>
      </c>
      <c r="B203" s="225" t="s">
        <v>1339</v>
      </c>
      <c r="C203" s="223" t="s">
        <v>1288</v>
      </c>
      <c r="D203" s="222" t="s">
        <v>1225</v>
      </c>
    </row>
    <row r="204" spans="1:4">
      <c r="A204" s="226" t="s">
        <v>1709</v>
      </c>
      <c r="B204" s="225" t="s">
        <v>1255</v>
      </c>
      <c r="C204" s="223" t="s">
        <v>1710</v>
      </c>
      <c r="D204" s="222" t="s">
        <v>1225</v>
      </c>
    </row>
    <row r="205" spans="1:4">
      <c r="A205" s="226" t="s">
        <v>1711</v>
      </c>
      <c r="B205" s="225" t="s">
        <v>1712</v>
      </c>
      <c r="C205" s="223" t="s">
        <v>1347</v>
      </c>
      <c r="D205" s="222" t="s">
        <v>1225</v>
      </c>
    </row>
    <row r="206" spans="1:4">
      <c r="A206" s="226" t="s">
        <v>1713</v>
      </c>
      <c r="B206" s="225" t="s">
        <v>1714</v>
      </c>
      <c r="C206" s="223" t="s">
        <v>1715</v>
      </c>
      <c r="D206" s="222" t="s">
        <v>1225</v>
      </c>
    </row>
    <row r="207" spans="1:4">
      <c r="A207" s="226" t="s">
        <v>1716</v>
      </c>
      <c r="B207" s="225" t="s">
        <v>1309</v>
      </c>
      <c r="C207" s="223" t="s">
        <v>1717</v>
      </c>
      <c r="D207" s="222" t="s">
        <v>1225</v>
      </c>
    </row>
    <row r="208" spans="1:4">
      <c r="A208" s="226" t="s">
        <v>1718</v>
      </c>
      <c r="B208" s="225" t="s">
        <v>1719</v>
      </c>
      <c r="C208" s="223" t="s">
        <v>1452</v>
      </c>
      <c r="D208" s="222" t="s">
        <v>1225</v>
      </c>
    </row>
    <row r="209" spans="1:4">
      <c r="A209" s="226" t="s">
        <v>1720</v>
      </c>
      <c r="B209" s="225" t="s">
        <v>1721</v>
      </c>
      <c r="C209" s="223" t="s">
        <v>1722</v>
      </c>
      <c r="D209" s="222" t="s">
        <v>1225</v>
      </c>
    </row>
    <row r="210" spans="1:4">
      <c r="A210" s="226" t="s">
        <v>1723</v>
      </c>
      <c r="B210" s="225" t="s">
        <v>1282</v>
      </c>
      <c r="C210" s="223" t="s">
        <v>1352</v>
      </c>
      <c r="D210" s="222" t="s">
        <v>1225</v>
      </c>
    </row>
    <row r="211" spans="1:4">
      <c r="A211" s="226" t="s">
        <v>1724</v>
      </c>
      <c r="B211" s="225" t="s">
        <v>1575</v>
      </c>
      <c r="C211" s="223" t="s">
        <v>1725</v>
      </c>
      <c r="D211" s="222" t="s">
        <v>1225</v>
      </c>
    </row>
    <row r="212" spans="1:4">
      <c r="A212" s="226" t="s">
        <v>1726</v>
      </c>
      <c r="B212" s="225" t="s">
        <v>1384</v>
      </c>
      <c r="C212" s="223" t="s">
        <v>1472</v>
      </c>
      <c r="D212" s="222" t="s">
        <v>1225</v>
      </c>
    </row>
    <row r="213" spans="1:4">
      <c r="A213" s="226" t="s">
        <v>1727</v>
      </c>
      <c r="B213" s="225" t="s">
        <v>1557</v>
      </c>
      <c r="C213" s="223" t="s">
        <v>1303</v>
      </c>
      <c r="D213" s="222" t="s">
        <v>1225</v>
      </c>
    </row>
    <row r="214" spans="1:4">
      <c r="A214" s="226" t="s">
        <v>1728</v>
      </c>
      <c r="B214" s="225" t="s">
        <v>1428</v>
      </c>
      <c r="C214" s="223" t="s">
        <v>1303</v>
      </c>
      <c r="D214" s="222" t="s">
        <v>1225</v>
      </c>
    </row>
    <row r="215" spans="1:4">
      <c r="A215" s="226" t="s">
        <v>1729</v>
      </c>
      <c r="B215" s="225" t="s">
        <v>1730</v>
      </c>
      <c r="C215" s="223" t="s">
        <v>1361</v>
      </c>
      <c r="D215" s="222" t="s">
        <v>1225</v>
      </c>
    </row>
    <row r="216" spans="1:4">
      <c r="A216" s="226" t="s">
        <v>1731</v>
      </c>
      <c r="B216" s="225" t="s">
        <v>1732</v>
      </c>
      <c r="C216" s="223" t="s">
        <v>1361</v>
      </c>
      <c r="D216" s="222" t="s">
        <v>1225</v>
      </c>
    </row>
    <row r="217" spans="1:4">
      <c r="A217" s="226" t="s">
        <v>1733</v>
      </c>
      <c r="B217" s="225" t="s">
        <v>1734</v>
      </c>
      <c r="C217" s="223" t="s">
        <v>1361</v>
      </c>
      <c r="D217" s="222" t="s">
        <v>1225</v>
      </c>
    </row>
    <row r="218" spans="1:4">
      <c r="A218" s="226" t="s">
        <v>1735</v>
      </c>
      <c r="B218" s="225" t="s">
        <v>1736</v>
      </c>
      <c r="C218" s="223" t="s">
        <v>1361</v>
      </c>
      <c r="D218" s="222" t="s">
        <v>1225</v>
      </c>
    </row>
    <row r="219" spans="1:4">
      <c r="A219" s="226" t="s">
        <v>1737</v>
      </c>
      <c r="B219" s="225" t="s">
        <v>1299</v>
      </c>
      <c r="C219" s="223" t="s">
        <v>1738</v>
      </c>
      <c r="D219" s="222" t="s">
        <v>1225</v>
      </c>
    </row>
    <row r="220" spans="1:4">
      <c r="A220" s="226" t="s">
        <v>1739</v>
      </c>
      <c r="B220" s="225" t="s">
        <v>1296</v>
      </c>
      <c r="C220" s="223" t="s">
        <v>1738</v>
      </c>
      <c r="D220" s="222" t="s">
        <v>1225</v>
      </c>
    </row>
    <row r="221" spans="1:4">
      <c r="A221" s="226" t="s">
        <v>1740</v>
      </c>
      <c r="B221" s="225" t="s">
        <v>1741</v>
      </c>
      <c r="C221" s="223" t="s">
        <v>1742</v>
      </c>
      <c r="D221" s="222" t="s">
        <v>1225</v>
      </c>
    </row>
    <row r="222" spans="1:4">
      <c r="A222" s="226" t="s">
        <v>1743</v>
      </c>
      <c r="B222" s="225" t="s">
        <v>1744</v>
      </c>
      <c r="C222" s="223" t="s">
        <v>1745</v>
      </c>
      <c r="D222" s="222" t="s">
        <v>1225</v>
      </c>
    </row>
    <row r="223" spans="1:4">
      <c r="A223" s="226" t="s">
        <v>1746</v>
      </c>
      <c r="B223" s="225" t="s">
        <v>1747</v>
      </c>
      <c r="C223" s="223" t="s">
        <v>1363</v>
      </c>
      <c r="D223" s="222" t="s">
        <v>1225</v>
      </c>
    </row>
    <row r="224" spans="1:4">
      <c r="A224" s="226" t="s">
        <v>1748</v>
      </c>
      <c r="B224" s="225" t="s">
        <v>1749</v>
      </c>
      <c r="C224" s="223" t="s">
        <v>1243</v>
      </c>
      <c r="D224" s="222" t="s">
        <v>1226</v>
      </c>
    </row>
    <row r="225" spans="1:4">
      <c r="A225" s="226" t="s">
        <v>1750</v>
      </c>
      <c r="B225" s="225" t="s">
        <v>1751</v>
      </c>
      <c r="C225" s="223" t="s">
        <v>1243</v>
      </c>
      <c r="D225" s="222" t="s">
        <v>1226</v>
      </c>
    </row>
    <row r="226" spans="1:4">
      <c r="A226" s="226" t="s">
        <v>1752</v>
      </c>
      <c r="B226" s="225" t="s">
        <v>1384</v>
      </c>
      <c r="C226" s="223" t="s">
        <v>1243</v>
      </c>
      <c r="D226" s="222" t="s">
        <v>1226</v>
      </c>
    </row>
    <row r="227" spans="1:4">
      <c r="A227" s="226" t="s">
        <v>1753</v>
      </c>
      <c r="B227" s="225" t="s">
        <v>1299</v>
      </c>
      <c r="C227" s="223" t="s">
        <v>1243</v>
      </c>
      <c r="D227" s="222" t="s">
        <v>1226</v>
      </c>
    </row>
    <row r="228" spans="1:4">
      <c r="A228" s="226" t="s">
        <v>1754</v>
      </c>
      <c r="B228" s="225" t="s">
        <v>1387</v>
      </c>
      <c r="C228" s="223" t="s">
        <v>1755</v>
      </c>
      <c r="D228" s="222" t="s">
        <v>1226</v>
      </c>
    </row>
    <row r="229" spans="1:4">
      <c r="A229" s="226" t="s">
        <v>1756</v>
      </c>
      <c r="B229" s="225" t="s">
        <v>1757</v>
      </c>
      <c r="C229" s="223" t="s">
        <v>1315</v>
      </c>
      <c r="D229" s="222" t="s">
        <v>1226</v>
      </c>
    </row>
    <row r="230" spans="1:4">
      <c r="A230" s="226" t="s">
        <v>1758</v>
      </c>
      <c r="B230" s="225" t="s">
        <v>1759</v>
      </c>
      <c r="C230" s="223" t="s">
        <v>1315</v>
      </c>
      <c r="D230" s="222" t="s">
        <v>1226</v>
      </c>
    </row>
    <row r="231" spans="1:4">
      <c r="A231" s="226" t="s">
        <v>1760</v>
      </c>
      <c r="B231" s="225" t="s">
        <v>1761</v>
      </c>
      <c r="C231" s="223" t="s">
        <v>1318</v>
      </c>
      <c r="D231" s="222" t="s">
        <v>1226</v>
      </c>
    </row>
    <row r="232" spans="1:4">
      <c r="A232" s="226" t="s">
        <v>1762</v>
      </c>
      <c r="B232" s="225" t="s">
        <v>1763</v>
      </c>
      <c r="C232" s="223" t="s">
        <v>1319</v>
      </c>
      <c r="D232" s="222" t="s">
        <v>1226</v>
      </c>
    </row>
    <row r="233" spans="1:4">
      <c r="A233" s="226" t="s">
        <v>1764</v>
      </c>
      <c r="B233" s="225" t="s">
        <v>1765</v>
      </c>
      <c r="C233" s="223" t="s">
        <v>1322</v>
      </c>
      <c r="D233" s="222" t="s">
        <v>1226</v>
      </c>
    </row>
    <row r="234" spans="1:4">
      <c r="A234" s="226" t="s">
        <v>1766</v>
      </c>
      <c r="B234" s="225" t="s">
        <v>1767</v>
      </c>
      <c r="C234" s="223" t="s">
        <v>1326</v>
      </c>
      <c r="D234" s="222" t="s">
        <v>1226</v>
      </c>
    </row>
    <row r="235" spans="1:4">
      <c r="A235" s="226" t="s">
        <v>1768</v>
      </c>
      <c r="B235" s="225" t="s">
        <v>1355</v>
      </c>
      <c r="C235" s="223" t="s">
        <v>1326</v>
      </c>
      <c r="D235" s="222" t="s">
        <v>1226</v>
      </c>
    </row>
    <row r="236" spans="1:4">
      <c r="A236" s="226" t="s">
        <v>1769</v>
      </c>
      <c r="B236" s="225" t="s">
        <v>1632</v>
      </c>
      <c r="C236" s="223" t="s">
        <v>1770</v>
      </c>
      <c r="D236" s="222" t="s">
        <v>1226</v>
      </c>
    </row>
    <row r="237" spans="1:4">
      <c r="A237" s="226" t="s">
        <v>1771</v>
      </c>
      <c r="B237" s="225" t="s">
        <v>1772</v>
      </c>
      <c r="C237" s="223" t="s">
        <v>1773</v>
      </c>
      <c r="D237" s="222" t="s">
        <v>1226</v>
      </c>
    </row>
    <row r="238" spans="1:4">
      <c r="A238" s="226" t="s">
        <v>1774</v>
      </c>
      <c r="B238" s="225" t="s">
        <v>1775</v>
      </c>
      <c r="C238" s="223" t="s">
        <v>1256</v>
      </c>
      <c r="D238" s="222" t="s">
        <v>1226</v>
      </c>
    </row>
    <row r="239" spans="1:4">
      <c r="A239" s="226" t="s">
        <v>1776</v>
      </c>
      <c r="B239" s="225" t="s">
        <v>1777</v>
      </c>
      <c r="C239" s="223" t="s">
        <v>1410</v>
      </c>
      <c r="D239" s="222" t="s">
        <v>1226</v>
      </c>
    </row>
    <row r="240" spans="1:4">
      <c r="A240" s="226" t="s">
        <v>1778</v>
      </c>
      <c r="B240" s="225" t="s">
        <v>1691</v>
      </c>
      <c r="C240" s="223" t="s">
        <v>1259</v>
      </c>
      <c r="D240" s="222" t="s">
        <v>1226</v>
      </c>
    </row>
    <row r="241" spans="1:4">
      <c r="A241" s="226" t="s">
        <v>1779</v>
      </c>
      <c r="B241" s="225" t="s">
        <v>1780</v>
      </c>
      <c r="C241" s="223" t="s">
        <v>1259</v>
      </c>
      <c r="D241" s="222" t="s">
        <v>1226</v>
      </c>
    </row>
    <row r="242" spans="1:4">
      <c r="A242" s="226" t="s">
        <v>1781</v>
      </c>
      <c r="B242" s="225" t="s">
        <v>1782</v>
      </c>
      <c r="C242" s="223" t="s">
        <v>1510</v>
      </c>
      <c r="D242" s="222" t="s">
        <v>1226</v>
      </c>
    </row>
    <row r="243" spans="1:4">
      <c r="A243" s="226" t="s">
        <v>1783</v>
      </c>
      <c r="B243" s="225" t="s">
        <v>1784</v>
      </c>
      <c r="C243" s="223" t="s">
        <v>1684</v>
      </c>
      <c r="D243" s="222" t="s">
        <v>1226</v>
      </c>
    </row>
    <row r="244" spans="1:4">
      <c r="A244" s="226" t="s">
        <v>1785</v>
      </c>
      <c r="B244" s="225" t="s">
        <v>1786</v>
      </c>
      <c r="C244" s="223" t="s">
        <v>1334</v>
      </c>
      <c r="D244" s="222" t="s">
        <v>1226</v>
      </c>
    </row>
    <row r="245" spans="1:4">
      <c r="A245" s="226" t="s">
        <v>1787</v>
      </c>
      <c r="B245" s="225" t="s">
        <v>1788</v>
      </c>
      <c r="C245" s="223" t="s">
        <v>1789</v>
      </c>
      <c r="D245" s="222" t="s">
        <v>1226</v>
      </c>
    </row>
    <row r="246" spans="1:4">
      <c r="A246" s="226" t="s">
        <v>1790</v>
      </c>
      <c r="B246" s="225" t="s">
        <v>1791</v>
      </c>
      <c r="C246" s="223" t="s">
        <v>1792</v>
      </c>
      <c r="D246" s="222" t="s">
        <v>1226</v>
      </c>
    </row>
    <row r="247" spans="1:4">
      <c r="A247" s="226" t="s">
        <v>1793</v>
      </c>
      <c r="B247" s="225" t="s">
        <v>1794</v>
      </c>
      <c r="C247" s="223" t="s">
        <v>1792</v>
      </c>
      <c r="D247" s="222" t="s">
        <v>1226</v>
      </c>
    </row>
    <row r="248" spans="1:4">
      <c r="A248" s="226" t="s">
        <v>1795</v>
      </c>
      <c r="B248" s="225" t="s">
        <v>1796</v>
      </c>
      <c r="C248" s="223" t="s">
        <v>1338</v>
      </c>
      <c r="D248" s="222" t="s">
        <v>1226</v>
      </c>
    </row>
    <row r="249" spans="1:4">
      <c r="A249" s="226" t="s">
        <v>1797</v>
      </c>
      <c r="B249" s="225" t="s">
        <v>1798</v>
      </c>
      <c r="C249" s="223" t="s">
        <v>1338</v>
      </c>
      <c r="D249" s="222" t="s">
        <v>1226</v>
      </c>
    </row>
    <row r="250" spans="1:4">
      <c r="A250" s="226" t="s">
        <v>1799</v>
      </c>
      <c r="B250" s="225" t="s">
        <v>1800</v>
      </c>
      <c r="C250" s="223" t="s">
        <v>1801</v>
      </c>
      <c r="D250" s="222" t="s">
        <v>1226</v>
      </c>
    </row>
    <row r="251" spans="1:4">
      <c r="A251" s="226" t="s">
        <v>1802</v>
      </c>
      <c r="B251" s="225" t="s">
        <v>1595</v>
      </c>
      <c r="C251" s="223" t="s">
        <v>1270</v>
      </c>
      <c r="D251" s="222" t="s">
        <v>1226</v>
      </c>
    </row>
    <row r="252" spans="1:4">
      <c r="A252" s="226" t="s">
        <v>1803</v>
      </c>
      <c r="B252" s="225" t="s">
        <v>1328</v>
      </c>
      <c r="C252" s="223" t="s">
        <v>1804</v>
      </c>
      <c r="D252" s="222" t="s">
        <v>1226</v>
      </c>
    </row>
    <row r="253" spans="1:4">
      <c r="A253" s="226" t="s">
        <v>1805</v>
      </c>
      <c r="B253" s="225" t="s">
        <v>1784</v>
      </c>
      <c r="C253" s="223" t="s">
        <v>1277</v>
      </c>
      <c r="D253" s="222" t="s">
        <v>1226</v>
      </c>
    </row>
    <row r="254" spans="1:4">
      <c r="A254" s="226" t="s">
        <v>1806</v>
      </c>
      <c r="B254" s="225" t="s">
        <v>1807</v>
      </c>
      <c r="C254" s="223" t="s">
        <v>1277</v>
      </c>
      <c r="D254" s="222" t="s">
        <v>1226</v>
      </c>
    </row>
    <row r="255" spans="1:4">
      <c r="A255" s="226" t="s">
        <v>1808</v>
      </c>
      <c r="B255" s="225" t="s">
        <v>1255</v>
      </c>
      <c r="C255" s="223" t="s">
        <v>1277</v>
      </c>
      <c r="D255" s="222" t="s">
        <v>1226</v>
      </c>
    </row>
    <row r="256" spans="1:4">
      <c r="A256" s="226" t="s">
        <v>1809</v>
      </c>
      <c r="B256" s="225" t="s">
        <v>1396</v>
      </c>
      <c r="C256" s="223" t="s">
        <v>1429</v>
      </c>
      <c r="D256" s="222" t="s">
        <v>1226</v>
      </c>
    </row>
    <row r="257" spans="1:4">
      <c r="A257" s="226" t="s">
        <v>1810</v>
      </c>
      <c r="B257" s="225" t="s">
        <v>1672</v>
      </c>
      <c r="C257" s="223" t="s">
        <v>1811</v>
      </c>
      <c r="D257" s="222" t="s">
        <v>1226</v>
      </c>
    </row>
    <row r="258" spans="1:4">
      <c r="A258" s="226" t="s">
        <v>1812</v>
      </c>
      <c r="B258" s="225" t="s">
        <v>1813</v>
      </c>
      <c r="C258" s="223" t="s">
        <v>1814</v>
      </c>
      <c r="D258" s="222" t="s">
        <v>1226</v>
      </c>
    </row>
    <row r="259" spans="1:4">
      <c r="A259" s="226" t="s">
        <v>1815</v>
      </c>
      <c r="B259" s="225" t="s">
        <v>1816</v>
      </c>
      <c r="C259" s="223" t="s">
        <v>1288</v>
      </c>
      <c r="D259" s="222" t="s">
        <v>1226</v>
      </c>
    </row>
    <row r="260" spans="1:4">
      <c r="A260" s="226" t="s">
        <v>1817</v>
      </c>
      <c r="B260" s="225" t="s">
        <v>1593</v>
      </c>
      <c r="C260" s="223" t="s">
        <v>1634</v>
      </c>
      <c r="D260" s="222" t="s">
        <v>1226</v>
      </c>
    </row>
    <row r="261" spans="1:4">
      <c r="A261" s="226" t="s">
        <v>1818</v>
      </c>
      <c r="B261" s="225" t="s">
        <v>1255</v>
      </c>
      <c r="C261" s="223" t="s">
        <v>1535</v>
      </c>
      <c r="D261" s="222" t="s">
        <v>1226</v>
      </c>
    </row>
    <row r="262" spans="1:4">
      <c r="A262" s="226" t="s">
        <v>1819</v>
      </c>
      <c r="B262" s="225" t="s">
        <v>1820</v>
      </c>
      <c r="C262" s="223" t="s">
        <v>1821</v>
      </c>
      <c r="D262" s="222" t="s">
        <v>1226</v>
      </c>
    </row>
    <row r="263" spans="1:4">
      <c r="A263" s="226" t="s">
        <v>1822</v>
      </c>
      <c r="B263" s="225" t="s">
        <v>1823</v>
      </c>
      <c r="C263" s="223" t="s">
        <v>1824</v>
      </c>
      <c r="D263" s="222" t="s">
        <v>1226</v>
      </c>
    </row>
    <row r="264" spans="1:4">
      <c r="A264" s="226" t="s">
        <v>1825</v>
      </c>
      <c r="B264" s="225" t="s">
        <v>1299</v>
      </c>
      <c r="C264" s="223" t="s">
        <v>1351</v>
      </c>
      <c r="D264" s="222" t="s">
        <v>1226</v>
      </c>
    </row>
    <row r="265" spans="1:4">
      <c r="A265" s="226" t="s">
        <v>1826</v>
      </c>
      <c r="B265" s="225" t="s">
        <v>1642</v>
      </c>
      <c r="C265" s="223" t="s">
        <v>1827</v>
      </c>
      <c r="D265" s="222" t="s">
        <v>1226</v>
      </c>
    </row>
    <row r="266" spans="1:4">
      <c r="A266" s="226" t="s">
        <v>1828</v>
      </c>
      <c r="B266" s="225" t="s">
        <v>1382</v>
      </c>
      <c r="C266" s="223" t="s">
        <v>1829</v>
      </c>
      <c r="D266" s="222" t="s">
        <v>1226</v>
      </c>
    </row>
    <row r="267" spans="1:4">
      <c r="A267" s="226" t="s">
        <v>1830</v>
      </c>
      <c r="B267" s="225" t="s">
        <v>1831</v>
      </c>
      <c r="C267" s="223" t="s">
        <v>1725</v>
      </c>
      <c r="D267" s="222" t="s">
        <v>1226</v>
      </c>
    </row>
    <row r="268" spans="1:4">
      <c r="A268" s="226" t="s">
        <v>1832</v>
      </c>
      <c r="B268" s="225" t="s">
        <v>1833</v>
      </c>
      <c r="C268" s="223" t="s">
        <v>1834</v>
      </c>
      <c r="D268" s="222" t="s">
        <v>1226</v>
      </c>
    </row>
    <row r="269" spans="1:4">
      <c r="A269" s="226" t="s">
        <v>1835</v>
      </c>
      <c r="B269" s="225" t="s">
        <v>1836</v>
      </c>
      <c r="C269" s="223" t="s">
        <v>1837</v>
      </c>
      <c r="D269" s="222" t="s">
        <v>1226</v>
      </c>
    </row>
    <row r="270" spans="1:4">
      <c r="A270" s="226" t="s">
        <v>1838</v>
      </c>
      <c r="B270" s="225" t="s">
        <v>1484</v>
      </c>
      <c r="C270" s="223" t="s">
        <v>1839</v>
      </c>
      <c r="D270" s="222" t="s">
        <v>1226</v>
      </c>
    </row>
    <row r="271" spans="1:4">
      <c r="A271" s="226" t="s">
        <v>1840</v>
      </c>
      <c r="B271" s="225" t="s">
        <v>1841</v>
      </c>
      <c r="C271" s="223" t="s">
        <v>1300</v>
      </c>
      <c r="D271" s="222" t="s">
        <v>1226</v>
      </c>
    </row>
    <row r="272" spans="1:4">
      <c r="A272" s="226" t="s">
        <v>1842</v>
      </c>
      <c r="B272" s="225" t="s">
        <v>1328</v>
      </c>
      <c r="C272" s="223" t="s">
        <v>1469</v>
      </c>
      <c r="D272" s="222" t="s">
        <v>1226</v>
      </c>
    </row>
    <row r="273" spans="1:4">
      <c r="A273" s="226" t="s">
        <v>1843</v>
      </c>
      <c r="B273" s="225" t="s">
        <v>1844</v>
      </c>
      <c r="C273" s="223" t="s">
        <v>1472</v>
      </c>
      <c r="D273" s="222" t="s">
        <v>1226</v>
      </c>
    </row>
    <row r="274" spans="1:4">
      <c r="A274" s="226" t="s">
        <v>1845</v>
      </c>
      <c r="B274" s="225" t="s">
        <v>1846</v>
      </c>
      <c r="C274" s="223" t="s">
        <v>1303</v>
      </c>
      <c r="D274" s="222" t="s">
        <v>1226</v>
      </c>
    </row>
    <row r="275" spans="1:4">
      <c r="A275" s="226" t="s">
        <v>1847</v>
      </c>
      <c r="B275" s="225" t="s">
        <v>1846</v>
      </c>
      <c r="C275" s="223" t="s">
        <v>1303</v>
      </c>
      <c r="D275" s="222" t="s">
        <v>1226</v>
      </c>
    </row>
    <row r="276" spans="1:4">
      <c r="A276" s="226" t="s">
        <v>1848</v>
      </c>
      <c r="B276" s="225" t="s">
        <v>1593</v>
      </c>
      <c r="C276" s="223" t="s">
        <v>1361</v>
      </c>
      <c r="D276" s="222" t="s">
        <v>1226</v>
      </c>
    </row>
    <row r="277" spans="1:4">
      <c r="A277" s="226" t="s">
        <v>1849</v>
      </c>
      <c r="B277" s="225" t="s">
        <v>1850</v>
      </c>
      <c r="C277" s="223" t="s">
        <v>1243</v>
      </c>
      <c r="D277" s="222" t="s">
        <v>1851</v>
      </c>
    </row>
    <row r="278" spans="1:4">
      <c r="A278" s="226" t="s">
        <v>1852</v>
      </c>
      <c r="B278" s="225" t="s">
        <v>1853</v>
      </c>
      <c r="C278" s="223" t="s">
        <v>1243</v>
      </c>
      <c r="D278" s="222" t="s">
        <v>1851</v>
      </c>
    </row>
    <row r="279" spans="1:4">
      <c r="A279" s="226" t="s">
        <v>1854</v>
      </c>
      <c r="B279" s="225" t="s">
        <v>1691</v>
      </c>
      <c r="C279" s="223" t="s">
        <v>1243</v>
      </c>
      <c r="D279" s="222" t="s">
        <v>1851</v>
      </c>
    </row>
    <row r="280" spans="1:4">
      <c r="A280" s="226" t="s">
        <v>1855</v>
      </c>
      <c r="B280" s="225" t="s">
        <v>1786</v>
      </c>
      <c r="C280" s="223" t="s">
        <v>1498</v>
      </c>
      <c r="D280" s="222" t="s">
        <v>1851</v>
      </c>
    </row>
    <row r="281" spans="1:4">
      <c r="A281" s="226" t="s">
        <v>1856</v>
      </c>
      <c r="B281" s="225" t="s">
        <v>1321</v>
      </c>
      <c r="C281" s="223" t="s">
        <v>1857</v>
      </c>
      <c r="D281" s="222" t="s">
        <v>1851</v>
      </c>
    </row>
    <row r="282" spans="1:4">
      <c r="A282" s="226" t="s">
        <v>1858</v>
      </c>
      <c r="B282" s="225" t="s">
        <v>1396</v>
      </c>
      <c r="C282" s="223" t="s">
        <v>1859</v>
      </c>
      <c r="D282" s="222" t="s">
        <v>1851</v>
      </c>
    </row>
    <row r="283" spans="1:4">
      <c r="A283" s="226" t="s">
        <v>1860</v>
      </c>
      <c r="B283" s="225" t="s">
        <v>1255</v>
      </c>
      <c r="C283" s="223" t="s">
        <v>1259</v>
      </c>
      <c r="D283" s="222" t="s">
        <v>1851</v>
      </c>
    </row>
    <row r="284" spans="1:4">
      <c r="A284" s="226" t="s">
        <v>1861</v>
      </c>
      <c r="B284" s="225" t="s">
        <v>1862</v>
      </c>
      <c r="C284" s="223" t="s">
        <v>1510</v>
      </c>
      <c r="D284" s="222" t="s">
        <v>1851</v>
      </c>
    </row>
    <row r="285" spans="1:4">
      <c r="A285" s="226" t="s">
        <v>1863</v>
      </c>
      <c r="B285" s="225" t="s">
        <v>1255</v>
      </c>
      <c r="C285" s="223" t="s">
        <v>1864</v>
      </c>
      <c r="D285" s="222" t="s">
        <v>1851</v>
      </c>
    </row>
    <row r="286" spans="1:4">
      <c r="A286" s="226" t="s">
        <v>1865</v>
      </c>
      <c r="B286" s="225" t="s">
        <v>1866</v>
      </c>
      <c r="C286" s="223" t="s">
        <v>1338</v>
      </c>
      <c r="D286" s="222" t="s">
        <v>1851</v>
      </c>
    </row>
    <row r="287" spans="1:4">
      <c r="A287" s="226" t="s">
        <v>1867</v>
      </c>
      <c r="B287" s="225" t="s">
        <v>1299</v>
      </c>
      <c r="C287" s="223" t="s">
        <v>1273</v>
      </c>
      <c r="D287" s="222" t="s">
        <v>1851</v>
      </c>
    </row>
    <row r="288" spans="1:4">
      <c r="A288" s="226" t="s">
        <v>1868</v>
      </c>
      <c r="B288" s="225" t="s">
        <v>1751</v>
      </c>
      <c r="C288" s="223" t="s">
        <v>1814</v>
      </c>
      <c r="D288" s="222" t="s">
        <v>1851</v>
      </c>
    </row>
    <row r="289" spans="1:4">
      <c r="A289" s="226" t="s">
        <v>1869</v>
      </c>
      <c r="B289" s="225" t="s">
        <v>1246</v>
      </c>
      <c r="C289" s="223" t="s">
        <v>1351</v>
      </c>
      <c r="D289" s="222" t="s">
        <v>1851</v>
      </c>
    </row>
    <row r="290" spans="1:4">
      <c r="A290" s="226" t="s">
        <v>1870</v>
      </c>
      <c r="B290" s="225" t="s">
        <v>1871</v>
      </c>
      <c r="C290" s="223" t="s">
        <v>1352</v>
      </c>
      <c r="D290" s="222" t="s">
        <v>1851</v>
      </c>
    </row>
    <row r="291" spans="1:4">
      <c r="A291" s="226" t="s">
        <v>1872</v>
      </c>
      <c r="B291" s="225" t="s">
        <v>1595</v>
      </c>
      <c r="C291" s="223" t="s">
        <v>1300</v>
      </c>
      <c r="D291" s="222" t="s">
        <v>1851</v>
      </c>
    </row>
    <row r="292" spans="1:4">
      <c r="A292" s="226" t="s">
        <v>1873</v>
      </c>
      <c r="B292" s="225" t="s">
        <v>1255</v>
      </c>
      <c r="C292" s="223" t="s">
        <v>1300</v>
      </c>
      <c r="D292" s="222" t="s">
        <v>1851</v>
      </c>
    </row>
    <row r="293" spans="1:4">
      <c r="A293" s="226" t="s">
        <v>1874</v>
      </c>
      <c r="B293" s="225" t="s">
        <v>1875</v>
      </c>
      <c r="C293" s="223" t="s">
        <v>1876</v>
      </c>
      <c r="D293" s="222" t="s">
        <v>1851</v>
      </c>
    </row>
    <row r="294" spans="1:4">
      <c r="A294" s="226" t="s">
        <v>1877</v>
      </c>
      <c r="B294" s="225" t="s">
        <v>1878</v>
      </c>
      <c r="C294" s="223" t="s">
        <v>1243</v>
      </c>
      <c r="D294" s="222" t="s">
        <v>1879</v>
      </c>
    </row>
    <row r="295" spans="1:4">
      <c r="A295" s="226" t="s">
        <v>1880</v>
      </c>
      <c r="B295" s="225" t="s">
        <v>1881</v>
      </c>
      <c r="C295" s="223" t="s">
        <v>1243</v>
      </c>
      <c r="D295" s="222" t="s">
        <v>1879</v>
      </c>
    </row>
    <row r="296" spans="1:4">
      <c r="A296" s="226" t="s">
        <v>1882</v>
      </c>
      <c r="B296" s="225" t="s">
        <v>1344</v>
      </c>
      <c r="C296" s="223" t="s">
        <v>1883</v>
      </c>
      <c r="D296" s="222" t="s">
        <v>1879</v>
      </c>
    </row>
    <row r="297" spans="1:4">
      <c r="A297" s="226" t="s">
        <v>1884</v>
      </c>
      <c r="B297" s="225" t="s">
        <v>1885</v>
      </c>
      <c r="C297" s="223" t="s">
        <v>1247</v>
      </c>
      <c r="D297" s="222" t="s">
        <v>1879</v>
      </c>
    </row>
    <row r="298" spans="1:4">
      <c r="A298" s="226" t="s">
        <v>1886</v>
      </c>
      <c r="B298" s="225" t="s">
        <v>1282</v>
      </c>
      <c r="C298" s="223" t="s">
        <v>1247</v>
      </c>
      <c r="D298" s="222" t="s">
        <v>1879</v>
      </c>
    </row>
    <row r="299" spans="1:4">
      <c r="A299" s="226" t="s">
        <v>1887</v>
      </c>
      <c r="B299" s="225" t="s">
        <v>1888</v>
      </c>
      <c r="C299" s="223" t="s">
        <v>1889</v>
      </c>
      <c r="D299" s="222" t="s">
        <v>1879</v>
      </c>
    </row>
    <row r="300" spans="1:4">
      <c r="A300" s="226" t="s">
        <v>1890</v>
      </c>
      <c r="B300" s="225" t="s">
        <v>1891</v>
      </c>
      <c r="C300" s="223" t="s">
        <v>1316</v>
      </c>
      <c r="D300" s="222" t="s">
        <v>1879</v>
      </c>
    </row>
    <row r="301" spans="1:4">
      <c r="A301" s="226" t="s">
        <v>1892</v>
      </c>
      <c r="B301" s="225" t="s">
        <v>1893</v>
      </c>
      <c r="C301" s="223" t="s">
        <v>1894</v>
      </c>
      <c r="D301" s="222" t="s">
        <v>1879</v>
      </c>
    </row>
    <row r="302" spans="1:4">
      <c r="A302" s="226" t="s">
        <v>1895</v>
      </c>
      <c r="B302" s="225" t="s">
        <v>1340</v>
      </c>
      <c r="C302" s="223" t="s">
        <v>1322</v>
      </c>
      <c r="D302" s="222" t="s">
        <v>1879</v>
      </c>
    </row>
    <row r="303" spans="1:4">
      <c r="A303" s="226" t="s">
        <v>1896</v>
      </c>
      <c r="B303" s="225" t="s">
        <v>1355</v>
      </c>
      <c r="C303" s="223" t="s">
        <v>1322</v>
      </c>
      <c r="D303" s="222" t="s">
        <v>1879</v>
      </c>
    </row>
    <row r="304" spans="1:4">
      <c r="A304" s="226" t="s">
        <v>1897</v>
      </c>
      <c r="B304" s="225" t="s">
        <v>1898</v>
      </c>
      <c r="C304" s="223" t="s">
        <v>1394</v>
      </c>
      <c r="D304" s="222" t="s">
        <v>1879</v>
      </c>
    </row>
    <row r="305" spans="1:4">
      <c r="A305" s="226" t="s">
        <v>1899</v>
      </c>
      <c r="B305" s="225" t="s">
        <v>1900</v>
      </c>
      <c r="C305" s="223" t="s">
        <v>1326</v>
      </c>
      <c r="D305" s="222" t="s">
        <v>1879</v>
      </c>
    </row>
    <row r="306" spans="1:4">
      <c r="A306" s="226" t="s">
        <v>1901</v>
      </c>
      <c r="B306" s="225" t="s">
        <v>1902</v>
      </c>
      <c r="C306" s="223" t="s">
        <v>1590</v>
      </c>
      <c r="D306" s="222" t="s">
        <v>1879</v>
      </c>
    </row>
    <row r="307" spans="1:4">
      <c r="A307" s="226" t="s">
        <v>1903</v>
      </c>
      <c r="B307" s="225" t="s">
        <v>1355</v>
      </c>
      <c r="C307" s="223" t="s">
        <v>1904</v>
      </c>
      <c r="D307" s="222" t="s">
        <v>1879</v>
      </c>
    </row>
    <row r="308" spans="1:4">
      <c r="A308" s="226" t="s">
        <v>1905</v>
      </c>
      <c r="B308" s="225" t="s">
        <v>1330</v>
      </c>
      <c r="C308" s="223" t="s">
        <v>1773</v>
      </c>
      <c r="D308" s="222" t="s">
        <v>1879</v>
      </c>
    </row>
    <row r="309" spans="1:4">
      <c r="A309" s="226" t="s">
        <v>1906</v>
      </c>
      <c r="B309" s="225" t="s">
        <v>1907</v>
      </c>
      <c r="C309" s="223" t="s">
        <v>1256</v>
      </c>
      <c r="D309" s="222" t="s">
        <v>1879</v>
      </c>
    </row>
    <row r="310" spans="1:4">
      <c r="A310" s="226" t="s">
        <v>1908</v>
      </c>
      <c r="B310" s="225" t="s">
        <v>1454</v>
      </c>
      <c r="C310" s="223" t="s">
        <v>1909</v>
      </c>
      <c r="D310" s="222" t="s">
        <v>1879</v>
      </c>
    </row>
    <row r="311" spans="1:4">
      <c r="A311" s="226" t="s">
        <v>1910</v>
      </c>
      <c r="B311" s="225" t="s">
        <v>1911</v>
      </c>
      <c r="C311" s="223" t="s">
        <v>1912</v>
      </c>
      <c r="D311" s="222" t="s">
        <v>1879</v>
      </c>
    </row>
    <row r="312" spans="1:4">
      <c r="A312" s="226" t="s">
        <v>1913</v>
      </c>
      <c r="B312" s="225" t="s">
        <v>1914</v>
      </c>
      <c r="C312" s="223" t="s">
        <v>1259</v>
      </c>
      <c r="D312" s="222" t="s">
        <v>1879</v>
      </c>
    </row>
    <row r="313" spans="1:4">
      <c r="A313" s="226" t="s">
        <v>1915</v>
      </c>
      <c r="B313" s="225" t="s">
        <v>1916</v>
      </c>
      <c r="C313" s="223" t="s">
        <v>1259</v>
      </c>
      <c r="D313" s="222" t="s">
        <v>1879</v>
      </c>
    </row>
    <row r="314" spans="1:4">
      <c r="A314" s="226" t="s">
        <v>1917</v>
      </c>
      <c r="B314" s="225" t="s">
        <v>1749</v>
      </c>
      <c r="C314" s="223" t="s">
        <v>1332</v>
      </c>
      <c r="D314" s="222" t="s">
        <v>1879</v>
      </c>
    </row>
    <row r="315" spans="1:4">
      <c r="A315" s="226" t="s">
        <v>1918</v>
      </c>
      <c r="B315" s="225" t="s">
        <v>1919</v>
      </c>
      <c r="C315" s="223" t="s">
        <v>1920</v>
      </c>
      <c r="D315" s="222" t="s">
        <v>1879</v>
      </c>
    </row>
    <row r="316" spans="1:4">
      <c r="A316" s="226" t="s">
        <v>1921</v>
      </c>
      <c r="B316" s="225" t="s">
        <v>1922</v>
      </c>
      <c r="C316" s="223" t="s">
        <v>1923</v>
      </c>
      <c r="D316" s="222" t="s">
        <v>1879</v>
      </c>
    </row>
    <row r="317" spans="1:4">
      <c r="A317" s="226" t="s">
        <v>1924</v>
      </c>
      <c r="B317" s="225" t="s">
        <v>1925</v>
      </c>
      <c r="C317" s="223" t="s">
        <v>1792</v>
      </c>
      <c r="D317" s="222" t="s">
        <v>1879</v>
      </c>
    </row>
    <row r="318" spans="1:4">
      <c r="A318" s="226" t="s">
        <v>1926</v>
      </c>
      <c r="B318" s="225" t="s">
        <v>1337</v>
      </c>
      <c r="C318" s="223" t="s">
        <v>1338</v>
      </c>
      <c r="D318" s="222" t="s">
        <v>1879</v>
      </c>
    </row>
    <row r="319" spans="1:4">
      <c r="A319" s="226" t="s">
        <v>1927</v>
      </c>
      <c r="B319" s="225" t="s">
        <v>1928</v>
      </c>
      <c r="C319" s="223" t="s">
        <v>1801</v>
      </c>
      <c r="D319" s="222" t="s">
        <v>1879</v>
      </c>
    </row>
    <row r="320" spans="1:4">
      <c r="A320" s="226" t="s">
        <v>1929</v>
      </c>
      <c r="B320" s="225" t="s">
        <v>1930</v>
      </c>
      <c r="C320" s="223" t="s">
        <v>1270</v>
      </c>
      <c r="D320" s="222" t="s">
        <v>1879</v>
      </c>
    </row>
    <row r="321" spans="1:4">
      <c r="A321" s="226" t="s">
        <v>1931</v>
      </c>
      <c r="B321" s="225" t="s">
        <v>1932</v>
      </c>
      <c r="C321" s="223" t="s">
        <v>1277</v>
      </c>
      <c r="D321" s="222" t="s">
        <v>1879</v>
      </c>
    </row>
    <row r="322" spans="1:4">
      <c r="A322" s="226" t="s">
        <v>1933</v>
      </c>
      <c r="B322" s="225" t="s">
        <v>1934</v>
      </c>
      <c r="C322" s="223" t="s">
        <v>1522</v>
      </c>
      <c r="D322" s="222" t="s">
        <v>1879</v>
      </c>
    </row>
    <row r="323" spans="1:4">
      <c r="A323" s="226" t="s">
        <v>1935</v>
      </c>
      <c r="B323" s="225" t="s">
        <v>1936</v>
      </c>
      <c r="C323" s="223" t="s">
        <v>1528</v>
      </c>
      <c r="D323" s="222" t="s">
        <v>1879</v>
      </c>
    </row>
    <row r="324" spans="1:4">
      <c r="A324" s="226" t="s">
        <v>1937</v>
      </c>
      <c r="B324" s="225" t="s">
        <v>1255</v>
      </c>
      <c r="C324" s="223" t="s">
        <v>1280</v>
      </c>
      <c r="D324" s="222" t="s">
        <v>1879</v>
      </c>
    </row>
    <row r="325" spans="1:4">
      <c r="A325" s="226" t="s">
        <v>1938</v>
      </c>
      <c r="B325" s="225" t="s">
        <v>1255</v>
      </c>
      <c r="C325" s="223" t="s">
        <v>1444</v>
      </c>
      <c r="D325" s="222" t="s">
        <v>1879</v>
      </c>
    </row>
    <row r="326" spans="1:4">
      <c r="A326" s="226" t="s">
        <v>1939</v>
      </c>
      <c r="B326" s="225" t="s">
        <v>1940</v>
      </c>
      <c r="C326" s="223" t="s">
        <v>1814</v>
      </c>
      <c r="D326" s="222" t="s">
        <v>1879</v>
      </c>
    </row>
    <row r="327" spans="1:4">
      <c r="A327" s="226" t="s">
        <v>1941</v>
      </c>
      <c r="B327" s="225" t="s">
        <v>1603</v>
      </c>
      <c r="C327" s="223" t="s">
        <v>1288</v>
      </c>
      <c r="D327" s="222" t="s">
        <v>1879</v>
      </c>
    </row>
    <row r="328" spans="1:4">
      <c r="A328" s="226" t="s">
        <v>1942</v>
      </c>
      <c r="B328" s="225" t="s">
        <v>1943</v>
      </c>
      <c r="C328" s="223" t="s">
        <v>1533</v>
      </c>
      <c r="D328" s="222" t="s">
        <v>1879</v>
      </c>
    </row>
    <row r="329" spans="1:4">
      <c r="A329" s="226" t="s">
        <v>1944</v>
      </c>
      <c r="B329" s="225" t="s">
        <v>1662</v>
      </c>
      <c r="C329" s="223" t="s">
        <v>1452</v>
      </c>
      <c r="D329" s="222" t="s">
        <v>1879</v>
      </c>
    </row>
    <row r="330" spans="1:4">
      <c r="A330" s="226" t="s">
        <v>1945</v>
      </c>
      <c r="B330" s="225" t="s">
        <v>1946</v>
      </c>
      <c r="C330" s="223" t="s">
        <v>1351</v>
      </c>
      <c r="D330" s="222" t="s">
        <v>1879</v>
      </c>
    </row>
    <row r="331" spans="1:4">
      <c r="A331" s="226" t="s">
        <v>1947</v>
      </c>
      <c r="B331" s="225" t="s">
        <v>1330</v>
      </c>
      <c r="C331" s="223" t="s">
        <v>1352</v>
      </c>
      <c r="D331" s="222" t="s">
        <v>1879</v>
      </c>
    </row>
    <row r="332" spans="1:4">
      <c r="A332" s="226" t="s">
        <v>1948</v>
      </c>
      <c r="B332" s="225" t="s">
        <v>1440</v>
      </c>
      <c r="C332" s="223" t="s">
        <v>1949</v>
      </c>
      <c r="D332" s="222" t="s">
        <v>1879</v>
      </c>
    </row>
    <row r="333" spans="1:4">
      <c r="A333" s="226" t="s">
        <v>1950</v>
      </c>
      <c r="B333" s="225" t="s">
        <v>1290</v>
      </c>
      <c r="C333" s="223" t="s">
        <v>1460</v>
      </c>
      <c r="D333" s="222" t="s">
        <v>1879</v>
      </c>
    </row>
    <row r="334" spans="1:4">
      <c r="A334" s="226" t="s">
        <v>1951</v>
      </c>
      <c r="B334" s="225" t="s">
        <v>1749</v>
      </c>
      <c r="C334" s="223" t="s">
        <v>1357</v>
      </c>
      <c r="D334" s="222" t="s">
        <v>1879</v>
      </c>
    </row>
    <row r="335" spans="1:4">
      <c r="A335" s="226" t="s">
        <v>1952</v>
      </c>
      <c r="B335" s="225" t="s">
        <v>1606</v>
      </c>
      <c r="C335" s="223" t="s">
        <v>1953</v>
      </c>
      <c r="D335" s="222" t="s">
        <v>1879</v>
      </c>
    </row>
    <row r="336" spans="1:4">
      <c r="A336" s="226" t="s">
        <v>1954</v>
      </c>
      <c r="B336" s="225" t="s">
        <v>1454</v>
      </c>
      <c r="C336" s="223" t="s">
        <v>1837</v>
      </c>
      <c r="D336" s="222" t="s">
        <v>1879</v>
      </c>
    </row>
    <row r="337" spans="1:4">
      <c r="A337" s="226" t="s">
        <v>1955</v>
      </c>
      <c r="B337" s="225" t="s">
        <v>1853</v>
      </c>
      <c r="C337" s="223" t="s">
        <v>1300</v>
      </c>
      <c r="D337" s="222" t="s">
        <v>1879</v>
      </c>
    </row>
    <row r="338" spans="1:4">
      <c r="A338" s="226" t="s">
        <v>1956</v>
      </c>
      <c r="B338" s="225" t="s">
        <v>1957</v>
      </c>
      <c r="C338" s="223" t="s">
        <v>1469</v>
      </c>
      <c r="D338" s="222" t="s">
        <v>1879</v>
      </c>
    </row>
    <row r="339" spans="1:4">
      <c r="A339" s="226" t="s">
        <v>1958</v>
      </c>
      <c r="B339" s="225" t="s">
        <v>1557</v>
      </c>
      <c r="C339" s="223" t="s">
        <v>1303</v>
      </c>
      <c r="D339" s="222" t="s">
        <v>1879</v>
      </c>
    </row>
    <row r="340" spans="1:4">
      <c r="A340" s="226" t="s">
        <v>1959</v>
      </c>
      <c r="B340" s="225" t="s">
        <v>1960</v>
      </c>
      <c r="C340" s="223" t="s">
        <v>1361</v>
      </c>
      <c r="D340" s="222" t="s">
        <v>1879</v>
      </c>
    </row>
    <row r="341" spans="1:4">
      <c r="A341" s="226" t="s">
        <v>1961</v>
      </c>
      <c r="B341" s="225" t="s">
        <v>1962</v>
      </c>
      <c r="C341" s="223" t="s">
        <v>1361</v>
      </c>
      <c r="D341" s="222" t="s">
        <v>1879</v>
      </c>
    </row>
    <row r="342" spans="1:4">
      <c r="A342" s="226" t="s">
        <v>1963</v>
      </c>
      <c r="B342" s="225" t="s">
        <v>1282</v>
      </c>
      <c r="C342" s="223" t="s">
        <v>1361</v>
      </c>
      <c r="D342" s="222" t="s">
        <v>1879</v>
      </c>
    </row>
    <row r="343" spans="1:4">
      <c r="A343" s="226" t="s">
        <v>1964</v>
      </c>
      <c r="B343" s="225" t="s">
        <v>1309</v>
      </c>
      <c r="C343" s="223" t="s">
        <v>1650</v>
      </c>
      <c r="D343" s="222" t="s">
        <v>1879</v>
      </c>
    </row>
    <row r="344" spans="1:4">
      <c r="A344" s="226" t="s">
        <v>1965</v>
      </c>
      <c r="B344" s="225" t="s">
        <v>1966</v>
      </c>
      <c r="C344" s="223" t="s">
        <v>1566</v>
      </c>
      <c r="D344" s="222" t="s">
        <v>1879</v>
      </c>
    </row>
    <row r="345" spans="1:4">
      <c r="A345" s="226" t="s">
        <v>1967</v>
      </c>
      <c r="B345" s="225" t="s">
        <v>1968</v>
      </c>
      <c r="C345" s="223" t="s">
        <v>1969</v>
      </c>
      <c r="D345" s="222" t="s">
        <v>1879</v>
      </c>
    </row>
    <row r="346" spans="1:4">
      <c r="A346" s="226" t="s">
        <v>1970</v>
      </c>
      <c r="B346" s="225" t="s">
        <v>1971</v>
      </c>
      <c r="C346" s="223" t="s">
        <v>1365</v>
      </c>
      <c r="D346" s="222" t="s">
        <v>1972</v>
      </c>
    </row>
    <row r="347" spans="1:4">
      <c r="A347" s="226" t="s">
        <v>1973</v>
      </c>
      <c r="B347" s="225" t="s">
        <v>1853</v>
      </c>
      <c r="C347" s="223" t="s">
        <v>1243</v>
      </c>
      <c r="D347" s="222" t="s">
        <v>1972</v>
      </c>
    </row>
    <row r="348" spans="1:4">
      <c r="A348" s="226" t="s">
        <v>1974</v>
      </c>
      <c r="B348" s="225" t="s">
        <v>1893</v>
      </c>
      <c r="C348" s="223" t="s">
        <v>1243</v>
      </c>
      <c r="D348" s="222" t="s">
        <v>1972</v>
      </c>
    </row>
    <row r="349" spans="1:4">
      <c r="A349" s="226" t="s">
        <v>1975</v>
      </c>
      <c r="B349" s="225" t="s">
        <v>1976</v>
      </c>
      <c r="C349" s="223" t="s">
        <v>1243</v>
      </c>
      <c r="D349" s="222" t="s">
        <v>1972</v>
      </c>
    </row>
    <row r="350" spans="1:4">
      <c r="A350" s="226" t="s">
        <v>1977</v>
      </c>
      <c r="B350" s="225" t="s">
        <v>1282</v>
      </c>
      <c r="C350" s="223" t="s">
        <v>1978</v>
      </c>
      <c r="D350" s="222" t="s">
        <v>1972</v>
      </c>
    </row>
    <row r="351" spans="1:4">
      <c r="A351" s="226" t="s">
        <v>1979</v>
      </c>
      <c r="B351" s="225" t="s">
        <v>1521</v>
      </c>
      <c r="C351" s="223" t="s">
        <v>1980</v>
      </c>
      <c r="D351" s="222" t="s">
        <v>1972</v>
      </c>
    </row>
    <row r="352" spans="1:4">
      <c r="A352" s="226" t="s">
        <v>1981</v>
      </c>
      <c r="B352" s="225" t="s">
        <v>1982</v>
      </c>
      <c r="C352" s="223" t="s">
        <v>1315</v>
      </c>
      <c r="D352" s="222" t="s">
        <v>1972</v>
      </c>
    </row>
    <row r="353" spans="1:4">
      <c r="A353" s="226" t="s">
        <v>1983</v>
      </c>
      <c r="B353" s="225" t="s">
        <v>1311</v>
      </c>
      <c r="C353" s="223" t="s">
        <v>1318</v>
      </c>
      <c r="D353" s="222" t="s">
        <v>1972</v>
      </c>
    </row>
    <row r="354" spans="1:4">
      <c r="A354" s="226" t="s">
        <v>1984</v>
      </c>
      <c r="B354" s="225" t="s">
        <v>1396</v>
      </c>
      <c r="C354" s="223" t="s">
        <v>1985</v>
      </c>
      <c r="D354" s="222" t="s">
        <v>1972</v>
      </c>
    </row>
    <row r="355" spans="1:4">
      <c r="A355" s="226" t="s">
        <v>1986</v>
      </c>
      <c r="B355" s="225" t="s">
        <v>1325</v>
      </c>
      <c r="C355" s="223" t="s">
        <v>1322</v>
      </c>
      <c r="D355" s="222" t="s">
        <v>1972</v>
      </c>
    </row>
    <row r="356" spans="1:4">
      <c r="A356" s="226" t="s">
        <v>1987</v>
      </c>
      <c r="B356" s="225" t="s">
        <v>1988</v>
      </c>
      <c r="C356" s="223" t="s">
        <v>1322</v>
      </c>
      <c r="D356" s="222" t="s">
        <v>1972</v>
      </c>
    </row>
    <row r="357" spans="1:4">
      <c r="A357" s="226" t="s">
        <v>1989</v>
      </c>
      <c r="B357" s="225" t="s">
        <v>1433</v>
      </c>
      <c r="C357" s="223" t="s">
        <v>1394</v>
      </c>
      <c r="D357" s="222" t="s">
        <v>1972</v>
      </c>
    </row>
    <row r="358" spans="1:4">
      <c r="A358" s="226" t="s">
        <v>1990</v>
      </c>
      <c r="B358" s="225" t="s">
        <v>1255</v>
      </c>
      <c r="C358" s="223" t="s">
        <v>1326</v>
      </c>
      <c r="D358" s="222" t="s">
        <v>1972</v>
      </c>
    </row>
    <row r="359" spans="1:4">
      <c r="A359" s="226" t="s">
        <v>1991</v>
      </c>
      <c r="B359" s="225" t="s">
        <v>1255</v>
      </c>
      <c r="C359" s="223" t="s">
        <v>1992</v>
      </c>
      <c r="D359" s="222" t="s">
        <v>1972</v>
      </c>
    </row>
    <row r="360" spans="1:4">
      <c r="A360" s="226" t="s">
        <v>1993</v>
      </c>
      <c r="B360" s="225" t="s">
        <v>1994</v>
      </c>
      <c r="C360" s="223" t="s">
        <v>1410</v>
      </c>
      <c r="D360" s="222" t="s">
        <v>1972</v>
      </c>
    </row>
    <row r="361" spans="1:4">
      <c r="A361" s="226" t="s">
        <v>1995</v>
      </c>
      <c r="B361" s="225" t="s">
        <v>1255</v>
      </c>
      <c r="C361" s="223" t="s">
        <v>1996</v>
      </c>
      <c r="D361" s="222" t="s">
        <v>1972</v>
      </c>
    </row>
    <row r="362" spans="1:4">
      <c r="A362" s="226" t="s">
        <v>1997</v>
      </c>
      <c r="B362" s="225" t="s">
        <v>1998</v>
      </c>
      <c r="C362" s="223" t="s">
        <v>1999</v>
      </c>
      <c r="D362" s="222" t="s">
        <v>1972</v>
      </c>
    </row>
    <row r="363" spans="1:4">
      <c r="A363" s="226" t="s">
        <v>2000</v>
      </c>
      <c r="B363" s="225" t="s">
        <v>1384</v>
      </c>
      <c r="C363" s="223" t="s">
        <v>1334</v>
      </c>
      <c r="D363" s="222" t="s">
        <v>1972</v>
      </c>
    </row>
    <row r="364" spans="1:4">
      <c r="A364" s="226" t="s">
        <v>2001</v>
      </c>
      <c r="B364" s="225" t="s">
        <v>1462</v>
      </c>
      <c r="C364" s="223" t="s">
        <v>1336</v>
      </c>
      <c r="D364" s="222" t="s">
        <v>1972</v>
      </c>
    </row>
    <row r="365" spans="1:4">
      <c r="A365" s="226" t="s">
        <v>2002</v>
      </c>
      <c r="B365" s="225" t="s">
        <v>1255</v>
      </c>
      <c r="C365" s="223" t="s">
        <v>1262</v>
      </c>
      <c r="D365" s="222" t="s">
        <v>1972</v>
      </c>
    </row>
    <row r="366" spans="1:4">
      <c r="A366" s="226" t="s">
        <v>2003</v>
      </c>
      <c r="B366" s="225" t="s">
        <v>1454</v>
      </c>
      <c r="C366" s="223" t="s">
        <v>1792</v>
      </c>
      <c r="D366" s="222" t="s">
        <v>1972</v>
      </c>
    </row>
    <row r="367" spans="1:4">
      <c r="A367" s="226" t="s">
        <v>2004</v>
      </c>
      <c r="B367" s="225" t="s">
        <v>2005</v>
      </c>
      <c r="C367" s="223" t="s">
        <v>1338</v>
      </c>
      <c r="D367" s="222" t="s">
        <v>1972</v>
      </c>
    </row>
    <row r="368" spans="1:4">
      <c r="A368" s="226" t="s">
        <v>2006</v>
      </c>
      <c r="B368" s="225" t="s">
        <v>1698</v>
      </c>
      <c r="C368" s="223" t="s">
        <v>2007</v>
      </c>
      <c r="D368" s="222" t="s">
        <v>1972</v>
      </c>
    </row>
    <row r="369" spans="1:4">
      <c r="A369" s="226" t="s">
        <v>2008</v>
      </c>
      <c r="B369" s="225" t="s">
        <v>2009</v>
      </c>
      <c r="C369" s="223" t="s">
        <v>1694</v>
      </c>
      <c r="D369" s="222" t="s">
        <v>1972</v>
      </c>
    </row>
    <row r="370" spans="1:4">
      <c r="A370" s="226" t="s">
        <v>2010</v>
      </c>
      <c r="B370" s="225" t="s">
        <v>2011</v>
      </c>
      <c r="C370" s="223" t="s">
        <v>1273</v>
      </c>
      <c r="D370" s="222" t="s">
        <v>1972</v>
      </c>
    </row>
    <row r="371" spans="1:4">
      <c r="A371" s="226" t="s">
        <v>2012</v>
      </c>
      <c r="B371" s="225" t="s">
        <v>2013</v>
      </c>
      <c r="C371" s="223" t="s">
        <v>1273</v>
      </c>
      <c r="D371" s="222" t="s">
        <v>1972</v>
      </c>
    </row>
    <row r="372" spans="1:4">
      <c r="A372" s="226" t="s">
        <v>2014</v>
      </c>
      <c r="B372" s="225" t="s">
        <v>2015</v>
      </c>
      <c r="C372" s="223" t="s">
        <v>1277</v>
      </c>
      <c r="D372" s="222" t="s">
        <v>1972</v>
      </c>
    </row>
    <row r="373" spans="1:4">
      <c r="A373" s="226" t="s">
        <v>2016</v>
      </c>
      <c r="B373" s="225" t="s">
        <v>1433</v>
      </c>
      <c r="C373" s="223" t="s">
        <v>1277</v>
      </c>
      <c r="D373" s="222" t="s">
        <v>1972</v>
      </c>
    </row>
    <row r="374" spans="1:4">
      <c r="A374" s="226" t="s">
        <v>2017</v>
      </c>
      <c r="B374" s="225" t="s">
        <v>1255</v>
      </c>
      <c r="C374" s="223" t="s">
        <v>1277</v>
      </c>
      <c r="D374" s="222" t="s">
        <v>1972</v>
      </c>
    </row>
    <row r="375" spans="1:4">
      <c r="A375" s="226" t="s">
        <v>2018</v>
      </c>
      <c r="B375" s="225" t="s">
        <v>1255</v>
      </c>
      <c r="C375" s="223" t="s">
        <v>1277</v>
      </c>
      <c r="D375" s="222" t="s">
        <v>1972</v>
      </c>
    </row>
    <row r="376" spans="1:4">
      <c r="A376" s="226" t="s">
        <v>2019</v>
      </c>
      <c r="B376" s="225" t="s">
        <v>1418</v>
      </c>
      <c r="C376" s="223" t="s">
        <v>1429</v>
      </c>
      <c r="D376" s="222" t="s">
        <v>1972</v>
      </c>
    </row>
    <row r="377" spans="1:4">
      <c r="A377" s="226" t="s">
        <v>2020</v>
      </c>
      <c r="B377" s="225" t="s">
        <v>2021</v>
      </c>
      <c r="C377" s="223" t="s">
        <v>2022</v>
      </c>
      <c r="D377" s="222" t="s">
        <v>1972</v>
      </c>
    </row>
    <row r="378" spans="1:4">
      <c r="A378" s="226" t="s">
        <v>2023</v>
      </c>
      <c r="B378" s="225" t="s">
        <v>1632</v>
      </c>
      <c r="C378" s="223" t="s">
        <v>2024</v>
      </c>
      <c r="D378" s="222" t="s">
        <v>1972</v>
      </c>
    </row>
    <row r="379" spans="1:4">
      <c r="A379" s="226" t="s">
        <v>2025</v>
      </c>
      <c r="B379" s="225" t="s">
        <v>1246</v>
      </c>
      <c r="C379" s="223" t="s">
        <v>1288</v>
      </c>
      <c r="D379" s="222" t="s">
        <v>1972</v>
      </c>
    </row>
    <row r="380" spans="1:4">
      <c r="A380" s="226" t="s">
        <v>2026</v>
      </c>
      <c r="B380" s="225" t="s">
        <v>2027</v>
      </c>
      <c r="C380" s="223" t="s">
        <v>2028</v>
      </c>
      <c r="D380" s="222" t="s">
        <v>1972</v>
      </c>
    </row>
    <row r="381" spans="1:4">
      <c r="A381" s="226" t="s">
        <v>2029</v>
      </c>
      <c r="B381" s="225" t="s">
        <v>1258</v>
      </c>
      <c r="C381" s="223" t="s">
        <v>1292</v>
      </c>
      <c r="D381" s="222" t="s">
        <v>1972</v>
      </c>
    </row>
    <row r="382" spans="1:4">
      <c r="A382" s="226" t="s">
        <v>2030</v>
      </c>
      <c r="B382" s="225" t="s">
        <v>2031</v>
      </c>
      <c r="C382" s="223" t="s">
        <v>1347</v>
      </c>
      <c r="D382" s="222" t="s">
        <v>1972</v>
      </c>
    </row>
    <row r="383" spans="1:4">
      <c r="A383" s="226" t="s">
        <v>2032</v>
      </c>
      <c r="B383" s="225" t="s">
        <v>2033</v>
      </c>
      <c r="C383" s="223" t="s">
        <v>2034</v>
      </c>
      <c r="D383" s="222" t="s">
        <v>1972</v>
      </c>
    </row>
    <row r="384" spans="1:4">
      <c r="A384" s="226" t="s">
        <v>2035</v>
      </c>
      <c r="B384" s="225" t="s">
        <v>1255</v>
      </c>
      <c r="C384" s="223" t="s">
        <v>1533</v>
      </c>
      <c r="D384" s="222" t="s">
        <v>1972</v>
      </c>
    </row>
    <row r="385" spans="1:4">
      <c r="A385" s="226" t="s">
        <v>2036</v>
      </c>
      <c r="B385" s="225" t="s">
        <v>1396</v>
      </c>
      <c r="C385" s="223" t="s">
        <v>1535</v>
      </c>
      <c r="D385" s="222" t="s">
        <v>1972</v>
      </c>
    </row>
    <row r="386" spans="1:4">
      <c r="A386" s="226" t="s">
        <v>2037</v>
      </c>
      <c r="B386" s="225" t="s">
        <v>2038</v>
      </c>
      <c r="C386" s="223" t="s">
        <v>1722</v>
      </c>
      <c r="D386" s="222" t="s">
        <v>1972</v>
      </c>
    </row>
    <row r="387" spans="1:4">
      <c r="A387" s="226" t="s">
        <v>2039</v>
      </c>
      <c r="B387" s="225" t="s">
        <v>1299</v>
      </c>
      <c r="C387" s="223" t="s">
        <v>1351</v>
      </c>
      <c r="D387" s="222" t="s">
        <v>1972</v>
      </c>
    </row>
    <row r="388" spans="1:4">
      <c r="A388" s="226" t="s">
        <v>2040</v>
      </c>
      <c r="B388" s="225" t="s">
        <v>2041</v>
      </c>
      <c r="C388" s="223" t="s">
        <v>1351</v>
      </c>
      <c r="D388" s="222" t="s">
        <v>1972</v>
      </c>
    </row>
    <row r="389" spans="1:4">
      <c r="A389" s="226" t="s">
        <v>2042</v>
      </c>
      <c r="B389" s="225" t="s">
        <v>1593</v>
      </c>
      <c r="C389" s="223" t="s">
        <v>2043</v>
      </c>
      <c r="D389" s="222" t="s">
        <v>1972</v>
      </c>
    </row>
    <row r="390" spans="1:4">
      <c r="A390" s="226" t="s">
        <v>2044</v>
      </c>
      <c r="B390" s="225" t="s">
        <v>1595</v>
      </c>
      <c r="C390" s="223" t="s">
        <v>2043</v>
      </c>
      <c r="D390" s="222" t="s">
        <v>1972</v>
      </c>
    </row>
    <row r="391" spans="1:4">
      <c r="A391" s="226" t="s">
        <v>2045</v>
      </c>
      <c r="B391" s="225" t="s">
        <v>2046</v>
      </c>
      <c r="C391" s="223" t="s">
        <v>2047</v>
      </c>
      <c r="D391" s="222" t="s">
        <v>1972</v>
      </c>
    </row>
    <row r="392" spans="1:4">
      <c r="A392" s="226" t="s">
        <v>2048</v>
      </c>
      <c r="B392" s="225" t="s">
        <v>2049</v>
      </c>
      <c r="C392" s="223" t="s">
        <v>1354</v>
      </c>
      <c r="D392" s="222" t="s">
        <v>1972</v>
      </c>
    </row>
    <row r="393" spans="1:4">
      <c r="A393" s="226" t="s">
        <v>2050</v>
      </c>
      <c r="B393" s="225" t="s">
        <v>2051</v>
      </c>
      <c r="C393" s="223" t="s">
        <v>2052</v>
      </c>
      <c r="D393" s="222" t="s">
        <v>1972</v>
      </c>
    </row>
    <row r="394" spans="1:4">
      <c r="A394" s="226" t="s">
        <v>2053</v>
      </c>
      <c r="B394" s="225" t="s">
        <v>2054</v>
      </c>
      <c r="C394" s="223" t="s">
        <v>1357</v>
      </c>
      <c r="D394" s="222" t="s">
        <v>1972</v>
      </c>
    </row>
    <row r="395" spans="1:4">
      <c r="A395" s="226" t="s">
        <v>2055</v>
      </c>
      <c r="B395" s="225" t="s">
        <v>1878</v>
      </c>
      <c r="C395" s="223" t="s">
        <v>29</v>
      </c>
      <c r="D395" s="222" t="s">
        <v>1972</v>
      </c>
    </row>
    <row r="396" spans="1:4">
      <c r="A396" s="226" t="s">
        <v>2056</v>
      </c>
      <c r="B396" s="225" t="s">
        <v>1246</v>
      </c>
      <c r="C396" s="223" t="s">
        <v>1469</v>
      </c>
      <c r="D396" s="222" t="s">
        <v>1972</v>
      </c>
    </row>
    <row r="397" spans="1:4">
      <c r="A397" s="226" t="s">
        <v>2057</v>
      </c>
      <c r="B397" s="225" t="s">
        <v>2058</v>
      </c>
      <c r="C397" s="223" t="s">
        <v>1303</v>
      </c>
      <c r="D397" s="222" t="s">
        <v>1972</v>
      </c>
    </row>
    <row r="398" spans="1:4">
      <c r="A398" s="226" t="s">
        <v>2059</v>
      </c>
      <c r="B398" s="225" t="s">
        <v>2060</v>
      </c>
      <c r="C398" s="223" t="s">
        <v>1303</v>
      </c>
      <c r="D398" s="222" t="s">
        <v>1972</v>
      </c>
    </row>
    <row r="399" spans="1:4">
      <c r="A399" s="226" t="s">
        <v>2061</v>
      </c>
      <c r="B399" s="225" t="s">
        <v>1846</v>
      </c>
      <c r="C399" s="223" t="s">
        <v>1303</v>
      </c>
      <c r="D399" s="222" t="s">
        <v>1972</v>
      </c>
    </row>
    <row r="400" spans="1:4">
      <c r="A400" s="226" t="s">
        <v>2062</v>
      </c>
      <c r="B400" s="225" t="s">
        <v>1330</v>
      </c>
      <c r="C400" s="223" t="s">
        <v>1303</v>
      </c>
      <c r="D400" s="222" t="s">
        <v>1972</v>
      </c>
    </row>
    <row r="401" spans="1:4">
      <c r="A401" s="226" t="s">
        <v>2063</v>
      </c>
      <c r="B401" s="225" t="s">
        <v>1384</v>
      </c>
      <c r="C401" s="223" t="s">
        <v>2064</v>
      </c>
      <c r="D401" s="222" t="s">
        <v>1972</v>
      </c>
    </row>
    <row r="402" spans="1:4">
      <c r="A402" s="226" t="s">
        <v>2065</v>
      </c>
      <c r="B402" s="225" t="s">
        <v>1575</v>
      </c>
      <c r="C402" s="223" t="s">
        <v>2066</v>
      </c>
      <c r="D402" s="222" t="s">
        <v>2067</v>
      </c>
    </row>
    <row r="403" spans="1:4">
      <c r="A403" s="226" t="s">
        <v>2068</v>
      </c>
      <c r="B403" s="225" t="s">
        <v>2069</v>
      </c>
      <c r="C403" s="223" t="s">
        <v>1243</v>
      </c>
      <c r="D403" s="222" t="s">
        <v>2067</v>
      </c>
    </row>
    <row r="404" spans="1:4">
      <c r="A404" s="226" t="s">
        <v>2070</v>
      </c>
      <c r="B404" s="225" t="s">
        <v>1957</v>
      </c>
      <c r="C404" s="223" t="s">
        <v>1243</v>
      </c>
      <c r="D404" s="222" t="s">
        <v>2067</v>
      </c>
    </row>
    <row r="405" spans="1:4">
      <c r="A405" s="226" t="s">
        <v>2071</v>
      </c>
      <c r="B405" s="225" t="s">
        <v>2072</v>
      </c>
      <c r="C405" s="223" t="s">
        <v>2073</v>
      </c>
      <c r="D405" s="222" t="s">
        <v>2067</v>
      </c>
    </row>
    <row r="406" spans="1:4">
      <c r="A406" s="226" t="s">
        <v>2074</v>
      </c>
      <c r="B406" s="225" t="s">
        <v>2075</v>
      </c>
      <c r="C406" s="223" t="s">
        <v>1312</v>
      </c>
      <c r="D406" s="222" t="s">
        <v>2067</v>
      </c>
    </row>
    <row r="407" spans="1:4">
      <c r="A407" s="226" t="s">
        <v>2076</v>
      </c>
      <c r="B407" s="225" t="s">
        <v>1521</v>
      </c>
      <c r="C407" s="223" t="s">
        <v>1315</v>
      </c>
      <c r="D407" s="222" t="s">
        <v>2067</v>
      </c>
    </row>
    <row r="408" spans="1:4">
      <c r="A408" s="226" t="s">
        <v>2077</v>
      </c>
      <c r="B408" s="225" t="s">
        <v>1982</v>
      </c>
      <c r="C408" s="223" t="s">
        <v>1315</v>
      </c>
      <c r="D408" s="222" t="s">
        <v>2067</v>
      </c>
    </row>
    <row r="409" spans="1:4">
      <c r="A409" s="226" t="s">
        <v>2078</v>
      </c>
      <c r="B409" s="225" t="s">
        <v>1396</v>
      </c>
      <c r="C409" s="223" t="s">
        <v>1315</v>
      </c>
      <c r="D409" s="222" t="s">
        <v>2067</v>
      </c>
    </row>
    <row r="410" spans="1:4">
      <c r="A410" s="226" t="s">
        <v>2079</v>
      </c>
      <c r="B410" s="225" t="s">
        <v>2080</v>
      </c>
      <c r="C410" s="223" t="s">
        <v>1316</v>
      </c>
      <c r="D410" s="222" t="s">
        <v>2067</v>
      </c>
    </row>
    <row r="411" spans="1:4">
      <c r="A411" s="226" t="s">
        <v>2081</v>
      </c>
      <c r="B411" s="225" t="s">
        <v>2082</v>
      </c>
      <c r="C411" s="223" t="s">
        <v>1318</v>
      </c>
      <c r="D411" s="222" t="s">
        <v>2067</v>
      </c>
    </row>
    <row r="412" spans="1:4">
      <c r="A412" s="226" t="s">
        <v>2083</v>
      </c>
      <c r="B412" s="225" t="s">
        <v>1255</v>
      </c>
      <c r="C412" s="223" t="s">
        <v>1668</v>
      </c>
      <c r="D412" s="222" t="s">
        <v>2067</v>
      </c>
    </row>
    <row r="413" spans="1:4">
      <c r="A413" s="226" t="s">
        <v>2084</v>
      </c>
      <c r="B413" s="225" t="s">
        <v>2085</v>
      </c>
      <c r="C413" s="223" t="s">
        <v>1319</v>
      </c>
      <c r="D413" s="222" t="s">
        <v>2067</v>
      </c>
    </row>
    <row r="414" spans="1:4">
      <c r="A414" s="226" t="s">
        <v>2086</v>
      </c>
      <c r="B414" s="225" t="s">
        <v>2087</v>
      </c>
      <c r="C414" s="223" t="s">
        <v>1385</v>
      </c>
      <c r="D414" s="222" t="s">
        <v>2067</v>
      </c>
    </row>
    <row r="415" spans="1:4">
      <c r="A415" s="226" t="s">
        <v>2088</v>
      </c>
      <c r="B415" s="225" t="s">
        <v>1396</v>
      </c>
      <c r="C415" s="223" t="s">
        <v>1322</v>
      </c>
      <c r="D415" s="222" t="s">
        <v>2067</v>
      </c>
    </row>
    <row r="416" spans="1:4">
      <c r="A416" s="226" t="s">
        <v>2089</v>
      </c>
      <c r="B416" s="225" t="s">
        <v>1512</v>
      </c>
      <c r="C416" s="223" t="s">
        <v>1326</v>
      </c>
      <c r="D416" s="222" t="s">
        <v>2067</v>
      </c>
    </row>
    <row r="417" spans="1:4">
      <c r="A417" s="226" t="s">
        <v>2090</v>
      </c>
      <c r="B417" s="225" t="s">
        <v>1309</v>
      </c>
      <c r="C417" s="223" t="s">
        <v>2091</v>
      </c>
      <c r="D417" s="222" t="s">
        <v>2067</v>
      </c>
    </row>
    <row r="418" spans="1:4">
      <c r="A418" s="226" t="s">
        <v>2092</v>
      </c>
      <c r="B418" s="225" t="s">
        <v>1741</v>
      </c>
      <c r="C418" s="223" t="s">
        <v>1253</v>
      </c>
      <c r="D418" s="222" t="s">
        <v>2067</v>
      </c>
    </row>
    <row r="419" spans="1:4">
      <c r="A419" s="226" t="s">
        <v>2093</v>
      </c>
      <c r="B419" s="225" t="s">
        <v>1749</v>
      </c>
      <c r="C419" s="223" t="s">
        <v>1773</v>
      </c>
      <c r="D419" s="222" t="s">
        <v>2067</v>
      </c>
    </row>
    <row r="420" spans="1:4">
      <c r="A420" s="226" t="s">
        <v>2094</v>
      </c>
      <c r="B420" s="225" t="s">
        <v>2095</v>
      </c>
      <c r="C420" s="223" t="s">
        <v>1773</v>
      </c>
      <c r="D420" s="222" t="s">
        <v>2067</v>
      </c>
    </row>
    <row r="421" spans="1:4">
      <c r="A421" s="226" t="s">
        <v>2096</v>
      </c>
      <c r="B421" s="225" t="s">
        <v>1328</v>
      </c>
      <c r="C421" s="223" t="s">
        <v>1773</v>
      </c>
      <c r="D421" s="222" t="s">
        <v>2067</v>
      </c>
    </row>
    <row r="422" spans="1:4">
      <c r="A422" s="226" t="s">
        <v>2097</v>
      </c>
      <c r="B422" s="225" t="s">
        <v>2098</v>
      </c>
      <c r="C422" s="223" t="s">
        <v>1256</v>
      </c>
      <c r="D422" s="222" t="s">
        <v>2067</v>
      </c>
    </row>
    <row r="423" spans="1:4">
      <c r="A423" s="226" t="s">
        <v>2099</v>
      </c>
      <c r="B423" s="225" t="s">
        <v>1255</v>
      </c>
      <c r="C423" s="223" t="s">
        <v>1859</v>
      </c>
      <c r="D423" s="222" t="s">
        <v>2067</v>
      </c>
    </row>
    <row r="424" spans="1:4">
      <c r="A424" s="226" t="s">
        <v>2100</v>
      </c>
      <c r="B424" s="225" t="s">
        <v>2101</v>
      </c>
      <c r="C424" s="223" t="s">
        <v>1410</v>
      </c>
      <c r="D424" s="222" t="s">
        <v>2067</v>
      </c>
    </row>
    <row r="425" spans="1:4">
      <c r="A425" s="226" t="s">
        <v>2102</v>
      </c>
      <c r="B425" s="225" t="s">
        <v>2103</v>
      </c>
      <c r="C425" s="223" t="s">
        <v>1259</v>
      </c>
      <c r="D425" s="222" t="s">
        <v>2067</v>
      </c>
    </row>
    <row r="426" spans="1:4">
      <c r="A426" s="226" t="s">
        <v>2104</v>
      </c>
      <c r="B426" s="225" t="s">
        <v>2105</v>
      </c>
      <c r="C426" s="223" t="s">
        <v>1332</v>
      </c>
      <c r="D426" s="222" t="s">
        <v>2067</v>
      </c>
    </row>
    <row r="427" spans="1:4">
      <c r="A427" s="226" t="s">
        <v>2106</v>
      </c>
      <c r="B427" s="225" t="s">
        <v>2107</v>
      </c>
      <c r="C427" s="223" t="s">
        <v>2108</v>
      </c>
      <c r="D427" s="222" t="s">
        <v>2067</v>
      </c>
    </row>
    <row r="428" spans="1:4">
      <c r="A428" s="226" t="s">
        <v>2109</v>
      </c>
      <c r="B428" s="225" t="s">
        <v>2110</v>
      </c>
      <c r="C428" s="223" t="s">
        <v>1792</v>
      </c>
      <c r="D428" s="222" t="s">
        <v>2067</v>
      </c>
    </row>
    <row r="429" spans="1:4">
      <c r="A429" s="226" t="s">
        <v>2111</v>
      </c>
      <c r="B429" s="225" t="s">
        <v>1396</v>
      </c>
      <c r="C429" s="223" t="s">
        <v>1792</v>
      </c>
      <c r="D429" s="222" t="s">
        <v>2067</v>
      </c>
    </row>
    <row r="430" spans="1:4">
      <c r="A430" s="226" t="s">
        <v>2112</v>
      </c>
      <c r="B430" s="225" t="s">
        <v>2113</v>
      </c>
      <c r="C430" s="223" t="s">
        <v>1338</v>
      </c>
      <c r="D430" s="222" t="s">
        <v>2067</v>
      </c>
    </row>
    <row r="431" spans="1:4">
      <c r="A431" s="226" t="s">
        <v>2114</v>
      </c>
      <c r="B431" s="225" t="s">
        <v>2115</v>
      </c>
      <c r="C431" s="223" t="s">
        <v>2007</v>
      </c>
      <c r="D431" s="222" t="s">
        <v>2067</v>
      </c>
    </row>
    <row r="432" spans="1:4">
      <c r="A432" s="226" t="s">
        <v>2116</v>
      </c>
      <c r="B432" s="225" t="s">
        <v>1255</v>
      </c>
      <c r="C432" s="223" t="s">
        <v>1270</v>
      </c>
      <c r="D432" s="222" t="s">
        <v>2067</v>
      </c>
    </row>
    <row r="433" spans="1:4">
      <c r="A433" s="226" t="s">
        <v>2117</v>
      </c>
      <c r="B433" s="225" t="s">
        <v>1305</v>
      </c>
      <c r="C433" s="223" t="s">
        <v>1270</v>
      </c>
      <c r="D433" s="222" t="s">
        <v>2067</v>
      </c>
    </row>
    <row r="434" spans="1:4">
      <c r="A434" s="226" t="s">
        <v>2118</v>
      </c>
      <c r="B434" s="225" t="s">
        <v>1255</v>
      </c>
      <c r="C434" s="223" t="s">
        <v>1522</v>
      </c>
      <c r="D434" s="222" t="s">
        <v>2067</v>
      </c>
    </row>
    <row r="435" spans="1:4">
      <c r="A435" s="226" t="s">
        <v>2119</v>
      </c>
      <c r="B435" s="225" t="s">
        <v>1255</v>
      </c>
      <c r="C435" s="223" t="s">
        <v>1436</v>
      </c>
      <c r="D435" s="222" t="s">
        <v>2067</v>
      </c>
    </row>
    <row r="436" spans="1:4">
      <c r="A436" s="226" t="s">
        <v>2120</v>
      </c>
      <c r="B436" s="225" t="s">
        <v>2121</v>
      </c>
      <c r="C436" s="223" t="s">
        <v>1530</v>
      </c>
      <c r="D436" s="222" t="s">
        <v>2067</v>
      </c>
    </row>
    <row r="437" spans="1:4">
      <c r="A437" s="226" t="s">
        <v>2122</v>
      </c>
      <c r="B437" s="225" t="s">
        <v>1741</v>
      </c>
      <c r="C437" s="223" t="s">
        <v>1715</v>
      </c>
      <c r="D437" s="222" t="s">
        <v>2067</v>
      </c>
    </row>
    <row r="438" spans="1:4">
      <c r="A438" s="226" t="s">
        <v>2123</v>
      </c>
      <c r="B438" s="225" t="s">
        <v>1379</v>
      </c>
      <c r="C438" s="223" t="s">
        <v>1533</v>
      </c>
      <c r="D438" s="222" t="s">
        <v>2067</v>
      </c>
    </row>
    <row r="439" spans="1:4">
      <c r="A439" s="226" t="s">
        <v>2124</v>
      </c>
      <c r="B439" s="225" t="s">
        <v>2125</v>
      </c>
      <c r="C439" s="223" t="s">
        <v>1533</v>
      </c>
      <c r="D439" s="222" t="s">
        <v>2067</v>
      </c>
    </row>
    <row r="440" spans="1:4">
      <c r="A440" s="226" t="s">
        <v>2126</v>
      </c>
      <c r="B440" s="225" t="s">
        <v>1454</v>
      </c>
      <c r="C440" s="223" t="s">
        <v>1535</v>
      </c>
      <c r="D440" s="222" t="s">
        <v>2067</v>
      </c>
    </row>
    <row r="441" spans="1:4">
      <c r="A441" s="226" t="s">
        <v>2127</v>
      </c>
      <c r="B441" s="225" t="s">
        <v>2128</v>
      </c>
      <c r="C441" s="223" t="s">
        <v>1351</v>
      </c>
      <c r="D441" s="222" t="s">
        <v>2067</v>
      </c>
    </row>
    <row r="442" spans="1:4">
      <c r="A442" s="226" t="s">
        <v>2129</v>
      </c>
      <c r="B442" s="225" t="s">
        <v>2130</v>
      </c>
      <c r="C442" s="223" t="s">
        <v>1352</v>
      </c>
      <c r="D442" s="222" t="s">
        <v>2067</v>
      </c>
    </row>
    <row r="443" spans="1:4">
      <c r="A443" s="226" t="s">
        <v>2131</v>
      </c>
      <c r="B443" s="225" t="s">
        <v>1433</v>
      </c>
      <c r="C443" s="223" t="s">
        <v>1354</v>
      </c>
      <c r="D443" s="222" t="s">
        <v>2067</v>
      </c>
    </row>
    <row r="444" spans="1:4">
      <c r="A444" s="226" t="s">
        <v>2132</v>
      </c>
      <c r="B444" s="225" t="s">
        <v>2133</v>
      </c>
      <c r="C444" s="223" t="s">
        <v>1460</v>
      </c>
      <c r="D444" s="222" t="s">
        <v>2067</v>
      </c>
    </row>
    <row r="445" spans="1:4">
      <c r="A445" s="226" t="s">
        <v>2134</v>
      </c>
      <c r="B445" s="225" t="s">
        <v>2135</v>
      </c>
      <c r="C445" s="223" t="s">
        <v>1460</v>
      </c>
      <c r="D445" s="222" t="s">
        <v>2067</v>
      </c>
    </row>
    <row r="446" spans="1:4">
      <c r="A446" s="226" t="s">
        <v>2136</v>
      </c>
      <c r="B446" s="225" t="s">
        <v>1384</v>
      </c>
      <c r="C446" s="223" t="s">
        <v>1357</v>
      </c>
      <c r="D446" s="222" t="s">
        <v>2067</v>
      </c>
    </row>
    <row r="447" spans="1:4">
      <c r="A447" s="226" t="s">
        <v>2137</v>
      </c>
      <c r="B447" s="225" t="s">
        <v>2138</v>
      </c>
      <c r="C447" s="223" t="s">
        <v>1300</v>
      </c>
      <c r="D447" s="222" t="s">
        <v>2067</v>
      </c>
    </row>
    <row r="448" spans="1:4">
      <c r="A448" s="226" t="s">
        <v>2139</v>
      </c>
      <c r="B448" s="225" t="s">
        <v>2140</v>
      </c>
      <c r="C448" s="223" t="s">
        <v>1303</v>
      </c>
      <c r="D448" s="222" t="s">
        <v>2067</v>
      </c>
    </row>
    <row r="449" spans="1:4">
      <c r="A449" s="226" t="s">
        <v>2141</v>
      </c>
      <c r="B449" s="225" t="s">
        <v>1307</v>
      </c>
      <c r="C449" s="223" t="s">
        <v>1566</v>
      </c>
      <c r="D449" s="222" t="s">
        <v>2067</v>
      </c>
    </row>
    <row r="450" spans="1:4">
      <c r="A450" s="226" t="s">
        <v>2142</v>
      </c>
      <c r="B450" s="225" t="s">
        <v>1428</v>
      </c>
      <c r="C450" s="223" t="s">
        <v>1363</v>
      </c>
      <c r="D450" s="222" t="s">
        <v>2067</v>
      </c>
    </row>
    <row r="451" spans="1:4">
      <c r="A451" s="226" t="s">
        <v>2143</v>
      </c>
      <c r="B451" s="225" t="s">
        <v>1934</v>
      </c>
      <c r="C451" s="223" t="s">
        <v>1363</v>
      </c>
      <c r="D451" s="222" t="s">
        <v>2067</v>
      </c>
    </row>
    <row r="452" spans="1:4">
      <c r="A452" s="226" t="s">
        <v>2329</v>
      </c>
      <c r="B452" s="225" t="s">
        <v>2330</v>
      </c>
      <c r="C452" s="221" t="s">
        <v>1243</v>
      </c>
      <c r="D452" s="222" t="s">
        <v>2331</v>
      </c>
    </row>
    <row r="453" spans="1:4">
      <c r="A453" s="226" t="s">
        <v>2332</v>
      </c>
      <c r="B453" s="225" t="s">
        <v>1749</v>
      </c>
      <c r="C453" s="223" t="s">
        <v>1243</v>
      </c>
      <c r="D453" s="222" t="s">
        <v>2331</v>
      </c>
    </row>
    <row r="454" spans="1:4">
      <c r="A454" s="226" t="s">
        <v>2333</v>
      </c>
      <c r="B454" s="225" t="s">
        <v>2334</v>
      </c>
      <c r="C454" s="223" t="s">
        <v>2289</v>
      </c>
      <c r="D454" s="222" t="s">
        <v>2331</v>
      </c>
    </row>
    <row r="455" spans="1:4">
      <c r="A455" s="226" t="s">
        <v>2335</v>
      </c>
      <c r="B455" s="225" t="s">
        <v>2336</v>
      </c>
      <c r="C455" s="223" t="s">
        <v>2289</v>
      </c>
      <c r="D455" s="222" t="s">
        <v>2331</v>
      </c>
    </row>
    <row r="456" spans="1:4">
      <c r="A456" s="226" t="s">
        <v>2337</v>
      </c>
      <c r="B456" s="225" t="s">
        <v>1252</v>
      </c>
      <c r="C456" s="223" t="s">
        <v>1663</v>
      </c>
      <c r="D456" s="222" t="s">
        <v>2331</v>
      </c>
    </row>
    <row r="457" spans="1:4">
      <c r="A457" s="226" t="s">
        <v>2338</v>
      </c>
      <c r="B457" s="225" t="s">
        <v>1258</v>
      </c>
      <c r="C457" s="223" t="s">
        <v>1247</v>
      </c>
      <c r="D457" s="222" t="s">
        <v>2331</v>
      </c>
    </row>
    <row r="458" spans="1:4">
      <c r="A458" s="226" t="s">
        <v>2339</v>
      </c>
      <c r="B458" s="225" t="s">
        <v>1328</v>
      </c>
      <c r="C458" s="223" t="s">
        <v>1247</v>
      </c>
      <c r="D458" s="222" t="s">
        <v>2331</v>
      </c>
    </row>
    <row r="459" spans="1:4">
      <c r="A459" s="226" t="s">
        <v>2340</v>
      </c>
      <c r="B459" s="225" t="s">
        <v>1672</v>
      </c>
      <c r="C459" s="223" t="s">
        <v>2341</v>
      </c>
      <c r="D459" s="222" t="s">
        <v>2331</v>
      </c>
    </row>
    <row r="460" spans="1:4">
      <c r="A460" s="226" t="s">
        <v>2342</v>
      </c>
      <c r="B460" s="225" t="s">
        <v>2343</v>
      </c>
      <c r="C460" s="223" t="s">
        <v>1315</v>
      </c>
      <c r="D460" s="222" t="s">
        <v>2331</v>
      </c>
    </row>
    <row r="461" spans="1:4">
      <c r="A461" s="226" t="s">
        <v>2344</v>
      </c>
      <c r="B461" s="225" t="s">
        <v>1343</v>
      </c>
      <c r="C461" s="223" t="s">
        <v>1316</v>
      </c>
      <c r="D461" s="222" t="s">
        <v>2331</v>
      </c>
    </row>
    <row r="462" spans="1:4">
      <c r="A462" s="226" t="s">
        <v>2345</v>
      </c>
      <c r="B462" s="225" t="s">
        <v>1255</v>
      </c>
      <c r="C462" s="223" t="s">
        <v>1316</v>
      </c>
      <c r="D462" s="222" t="s">
        <v>2331</v>
      </c>
    </row>
    <row r="463" spans="1:4">
      <c r="A463" s="226" t="s">
        <v>2346</v>
      </c>
      <c r="B463" s="225" t="s">
        <v>2347</v>
      </c>
      <c r="C463" s="223" t="s">
        <v>1319</v>
      </c>
      <c r="D463" s="222" t="s">
        <v>2331</v>
      </c>
    </row>
    <row r="464" spans="1:4">
      <c r="A464" s="226" t="s">
        <v>2348</v>
      </c>
      <c r="B464" s="225" t="s">
        <v>1346</v>
      </c>
      <c r="C464" s="223" t="s">
        <v>2349</v>
      </c>
      <c r="D464" s="222" t="s">
        <v>2331</v>
      </c>
    </row>
    <row r="465" spans="1:4">
      <c r="A465" s="226" t="s">
        <v>2350</v>
      </c>
      <c r="B465" s="225" t="s">
        <v>1342</v>
      </c>
      <c r="C465" s="223" t="s">
        <v>1498</v>
      </c>
      <c r="D465" s="222" t="s">
        <v>2331</v>
      </c>
    </row>
    <row r="466" spans="1:4">
      <c r="A466" s="226" t="s">
        <v>2351</v>
      </c>
      <c r="B466" s="225" t="s">
        <v>2352</v>
      </c>
      <c r="C466" s="223" t="s">
        <v>1498</v>
      </c>
      <c r="D466" s="222" t="s">
        <v>2331</v>
      </c>
    </row>
    <row r="467" spans="1:4">
      <c r="A467" s="226" t="s">
        <v>2353</v>
      </c>
      <c r="B467" s="225" t="s">
        <v>2113</v>
      </c>
      <c r="C467" s="223" t="s">
        <v>2175</v>
      </c>
      <c r="D467" s="222" t="s">
        <v>2331</v>
      </c>
    </row>
    <row r="468" spans="1:4">
      <c r="A468" s="226" t="s">
        <v>2354</v>
      </c>
      <c r="B468" s="225" t="s">
        <v>1333</v>
      </c>
      <c r="C468" s="223" t="s">
        <v>1326</v>
      </c>
      <c r="D468" s="222" t="s">
        <v>2331</v>
      </c>
    </row>
    <row r="469" spans="1:4">
      <c r="A469" s="226" t="s">
        <v>2355</v>
      </c>
      <c r="B469" s="225" t="s">
        <v>2356</v>
      </c>
      <c r="C469" s="223" t="s">
        <v>1256</v>
      </c>
      <c r="D469" s="222" t="s">
        <v>2331</v>
      </c>
    </row>
    <row r="470" spans="1:4">
      <c r="A470" s="226" t="s">
        <v>2357</v>
      </c>
      <c r="B470" s="225" t="s">
        <v>1940</v>
      </c>
      <c r="C470" s="223" t="s">
        <v>1510</v>
      </c>
      <c r="D470" s="222" t="s">
        <v>2331</v>
      </c>
    </row>
    <row r="471" spans="1:4">
      <c r="A471" s="226" t="s">
        <v>2358</v>
      </c>
      <c r="B471" s="225" t="s">
        <v>1396</v>
      </c>
      <c r="C471" s="223" t="s">
        <v>1996</v>
      </c>
      <c r="D471" s="222" t="s">
        <v>2331</v>
      </c>
    </row>
    <row r="472" spans="1:4">
      <c r="A472" s="226" t="s">
        <v>2359</v>
      </c>
      <c r="B472" s="225" t="s">
        <v>1384</v>
      </c>
      <c r="C472" s="223" t="s">
        <v>1334</v>
      </c>
      <c r="D472" s="222" t="s">
        <v>2331</v>
      </c>
    </row>
    <row r="473" spans="1:4">
      <c r="A473" s="226" t="s">
        <v>2360</v>
      </c>
      <c r="B473" s="225" t="s">
        <v>2361</v>
      </c>
      <c r="C473" s="223" t="s">
        <v>1336</v>
      </c>
      <c r="D473" s="222" t="s">
        <v>2331</v>
      </c>
    </row>
    <row r="474" spans="1:4">
      <c r="A474" s="226" t="s">
        <v>2362</v>
      </c>
      <c r="B474" s="225" t="s">
        <v>1648</v>
      </c>
      <c r="C474" s="223" t="s">
        <v>2108</v>
      </c>
      <c r="D474" s="222" t="s">
        <v>2331</v>
      </c>
    </row>
    <row r="475" spans="1:4">
      <c r="A475" s="226" t="s">
        <v>2363</v>
      </c>
      <c r="B475" s="225" t="s">
        <v>2364</v>
      </c>
      <c r="C475" s="223" t="s">
        <v>1338</v>
      </c>
      <c r="D475" s="222" t="s">
        <v>2331</v>
      </c>
    </row>
    <row r="476" spans="1:4">
      <c r="A476" s="226" t="s">
        <v>2365</v>
      </c>
      <c r="B476" s="225" t="s">
        <v>2113</v>
      </c>
      <c r="C476" s="223" t="s">
        <v>1338</v>
      </c>
      <c r="D476" s="222" t="s">
        <v>2331</v>
      </c>
    </row>
    <row r="477" spans="1:4">
      <c r="A477" s="226" t="s">
        <v>2366</v>
      </c>
      <c r="B477" s="225" t="s">
        <v>2162</v>
      </c>
      <c r="C477" s="223" t="s">
        <v>1338</v>
      </c>
      <c r="D477" s="222" t="s">
        <v>2331</v>
      </c>
    </row>
    <row r="478" spans="1:4">
      <c r="A478" s="226" t="s">
        <v>2367</v>
      </c>
      <c r="B478" s="225" t="s">
        <v>2158</v>
      </c>
      <c r="C478" s="223" t="s">
        <v>2217</v>
      </c>
      <c r="D478" s="222" t="s">
        <v>2331</v>
      </c>
    </row>
    <row r="479" spans="1:4">
      <c r="A479" s="226" t="s">
        <v>2368</v>
      </c>
      <c r="B479" s="225" t="s">
        <v>1323</v>
      </c>
      <c r="C479" s="223" t="s">
        <v>1277</v>
      </c>
      <c r="D479" s="222" t="s">
        <v>2331</v>
      </c>
    </row>
    <row r="480" spans="1:4">
      <c r="A480" s="226" t="s">
        <v>2369</v>
      </c>
      <c r="B480" s="225" t="s">
        <v>1282</v>
      </c>
      <c r="C480" s="223" t="s">
        <v>1277</v>
      </c>
      <c r="D480" s="222" t="s">
        <v>2331</v>
      </c>
    </row>
    <row r="481" spans="1:4">
      <c r="A481" s="226" t="s">
        <v>2370</v>
      </c>
      <c r="B481" s="225" t="s">
        <v>1317</v>
      </c>
      <c r="C481" s="223" t="s">
        <v>1616</v>
      </c>
      <c r="D481" s="222" t="s">
        <v>2331</v>
      </c>
    </row>
    <row r="482" spans="1:4">
      <c r="A482" s="226" t="s">
        <v>2371</v>
      </c>
      <c r="B482" s="225" t="s">
        <v>2372</v>
      </c>
      <c r="C482" s="223" t="s">
        <v>2022</v>
      </c>
      <c r="D482" s="222" t="s">
        <v>2331</v>
      </c>
    </row>
    <row r="483" spans="1:4">
      <c r="A483" s="226" t="s">
        <v>2373</v>
      </c>
      <c r="B483" s="225" t="s">
        <v>1853</v>
      </c>
      <c r="C483" s="223" t="s">
        <v>1288</v>
      </c>
      <c r="D483" s="222" t="s">
        <v>2331</v>
      </c>
    </row>
    <row r="484" spans="1:4">
      <c r="A484" s="226" t="s">
        <v>2374</v>
      </c>
      <c r="B484" s="225" t="s">
        <v>2375</v>
      </c>
      <c r="C484" s="223" t="s">
        <v>2376</v>
      </c>
      <c r="D484" s="222" t="s">
        <v>2331</v>
      </c>
    </row>
    <row r="485" spans="1:4">
      <c r="A485" s="226" t="s">
        <v>2377</v>
      </c>
      <c r="B485" s="225" t="s">
        <v>2378</v>
      </c>
      <c r="C485" s="223" t="s">
        <v>1533</v>
      </c>
      <c r="D485" s="222" t="s">
        <v>2331</v>
      </c>
    </row>
    <row r="486" spans="1:4">
      <c r="A486" s="226" t="s">
        <v>2379</v>
      </c>
      <c r="B486" s="225" t="s">
        <v>2380</v>
      </c>
      <c r="C486" s="223" t="s">
        <v>1533</v>
      </c>
      <c r="D486" s="222" t="s">
        <v>2331</v>
      </c>
    </row>
    <row r="487" spans="1:4">
      <c r="A487" s="226" t="s">
        <v>2381</v>
      </c>
      <c r="B487" s="225" t="s">
        <v>2352</v>
      </c>
      <c r="C487" s="223" t="s">
        <v>1452</v>
      </c>
      <c r="D487" s="222" t="s">
        <v>2331</v>
      </c>
    </row>
    <row r="488" spans="1:4">
      <c r="A488" s="226" t="s">
        <v>2382</v>
      </c>
      <c r="B488" s="225" t="s">
        <v>2383</v>
      </c>
      <c r="C488" s="223" t="s">
        <v>1452</v>
      </c>
      <c r="D488" s="222" t="s">
        <v>2331</v>
      </c>
    </row>
    <row r="489" spans="1:4">
      <c r="A489" s="226" t="s">
        <v>2384</v>
      </c>
      <c r="B489" s="225" t="s">
        <v>2385</v>
      </c>
      <c r="C489" s="223" t="s">
        <v>1351</v>
      </c>
      <c r="D489" s="222" t="s">
        <v>2331</v>
      </c>
    </row>
    <row r="490" spans="1:4">
      <c r="A490" s="226" t="s">
        <v>2386</v>
      </c>
      <c r="B490" s="225" t="s">
        <v>1328</v>
      </c>
      <c r="C490" s="223" t="s">
        <v>2047</v>
      </c>
      <c r="D490" s="222" t="s">
        <v>2331</v>
      </c>
    </row>
    <row r="491" spans="1:4">
      <c r="A491" s="226" t="s">
        <v>2387</v>
      </c>
      <c r="B491" s="225" t="s">
        <v>1309</v>
      </c>
      <c r="C491" s="223" t="s">
        <v>2388</v>
      </c>
      <c r="D491" s="222" t="s">
        <v>2331</v>
      </c>
    </row>
    <row r="492" spans="1:4">
      <c r="A492" s="226" t="s">
        <v>2389</v>
      </c>
      <c r="B492" s="225" t="s">
        <v>1341</v>
      </c>
      <c r="C492" s="223" t="s">
        <v>2390</v>
      </c>
      <c r="D492" s="222" t="s">
        <v>2331</v>
      </c>
    </row>
    <row r="493" spans="1:4">
      <c r="A493" s="226" t="s">
        <v>2391</v>
      </c>
      <c r="B493" s="225" t="s">
        <v>1382</v>
      </c>
      <c r="C493" s="223" t="s">
        <v>1357</v>
      </c>
      <c r="D493" s="222" t="s">
        <v>2331</v>
      </c>
    </row>
    <row r="494" spans="1:4">
      <c r="A494" s="226" t="s">
        <v>2392</v>
      </c>
      <c r="B494" s="225" t="s">
        <v>1396</v>
      </c>
      <c r="C494" s="223" t="s">
        <v>2393</v>
      </c>
      <c r="D494" s="222" t="s">
        <v>2331</v>
      </c>
    </row>
    <row r="495" spans="1:4">
      <c r="A495" s="226" t="s">
        <v>2394</v>
      </c>
      <c r="B495" s="225" t="s">
        <v>1537</v>
      </c>
      <c r="C495" s="223" t="s">
        <v>2395</v>
      </c>
      <c r="D495" s="222" t="s">
        <v>2331</v>
      </c>
    </row>
    <row r="496" spans="1:4">
      <c r="A496" s="226" t="s">
        <v>2396</v>
      </c>
      <c r="B496" s="225" t="s">
        <v>2397</v>
      </c>
      <c r="C496" s="223" t="s">
        <v>1303</v>
      </c>
      <c r="D496" s="222" t="s">
        <v>2331</v>
      </c>
    </row>
    <row r="497" spans="1:4">
      <c r="A497" s="226" t="s">
        <v>2398</v>
      </c>
      <c r="B497" s="225" t="s">
        <v>2399</v>
      </c>
      <c r="C497" s="223" t="s">
        <v>1303</v>
      </c>
      <c r="D497" s="222" t="s">
        <v>2331</v>
      </c>
    </row>
    <row r="498" spans="1:4">
      <c r="A498" s="226" t="s">
        <v>2400</v>
      </c>
      <c r="B498" s="225" t="s">
        <v>1325</v>
      </c>
      <c r="C498" s="223" t="s">
        <v>1361</v>
      </c>
      <c r="D498" s="222" t="s">
        <v>2331</v>
      </c>
    </row>
    <row r="499" spans="1:4">
      <c r="A499" s="226" t="s">
        <v>2401</v>
      </c>
      <c r="B499" s="225" t="s">
        <v>2402</v>
      </c>
      <c r="C499" s="223" t="s">
        <v>1361</v>
      </c>
      <c r="D499" s="222" t="s">
        <v>2331</v>
      </c>
    </row>
    <row r="500" spans="1:4">
      <c r="A500" s="226" t="s">
        <v>2403</v>
      </c>
      <c r="B500" s="225" t="s">
        <v>1255</v>
      </c>
      <c r="C500" s="223" t="s">
        <v>2404</v>
      </c>
      <c r="D500" s="222" t="s">
        <v>2331</v>
      </c>
    </row>
    <row r="501" spans="1:4">
      <c r="A501" s="226" t="s">
        <v>2405</v>
      </c>
      <c r="B501" s="225" t="s">
        <v>1302</v>
      </c>
      <c r="C501" s="223" t="s">
        <v>1566</v>
      </c>
      <c r="D501" s="222" t="s">
        <v>2331</v>
      </c>
    </row>
    <row r="502" spans="1:4">
      <c r="A502" s="226" t="s">
        <v>2406</v>
      </c>
      <c r="B502" s="225" t="s">
        <v>1853</v>
      </c>
      <c r="C502" s="223" t="s">
        <v>1243</v>
      </c>
      <c r="D502" s="222" t="s">
        <v>2407</v>
      </c>
    </row>
    <row r="503" spans="1:4">
      <c r="A503" s="226" t="s">
        <v>2408</v>
      </c>
      <c r="B503" s="225" t="s">
        <v>2409</v>
      </c>
      <c r="C503" s="223" t="s">
        <v>1243</v>
      </c>
      <c r="D503" s="222" t="s">
        <v>2407</v>
      </c>
    </row>
    <row r="504" spans="1:4">
      <c r="A504" s="226" t="s">
        <v>2410</v>
      </c>
      <c r="B504" s="225" t="s">
        <v>2411</v>
      </c>
      <c r="C504" s="223" t="s">
        <v>1243</v>
      </c>
      <c r="D504" s="222" t="s">
        <v>2407</v>
      </c>
    </row>
    <row r="505" spans="1:4">
      <c r="A505" s="226" t="s">
        <v>2412</v>
      </c>
      <c r="B505" s="225" t="s">
        <v>1940</v>
      </c>
      <c r="C505" s="223" t="s">
        <v>1883</v>
      </c>
      <c r="D505" s="222" t="s">
        <v>2407</v>
      </c>
    </row>
    <row r="506" spans="1:4">
      <c r="A506" s="226" t="s">
        <v>2413</v>
      </c>
      <c r="B506" s="225" t="s">
        <v>2414</v>
      </c>
      <c r="C506" s="223" t="s">
        <v>1368</v>
      </c>
      <c r="D506" s="222" t="s">
        <v>2407</v>
      </c>
    </row>
    <row r="507" spans="1:4">
      <c r="A507" s="226" t="s">
        <v>2415</v>
      </c>
      <c r="B507" s="225" t="s">
        <v>1524</v>
      </c>
      <c r="C507" s="223" t="s">
        <v>1312</v>
      </c>
      <c r="D507" s="222" t="s">
        <v>2407</v>
      </c>
    </row>
    <row r="508" spans="1:4">
      <c r="A508" s="226" t="s">
        <v>2416</v>
      </c>
      <c r="B508" s="225" t="s">
        <v>2417</v>
      </c>
      <c r="C508" s="223" t="s">
        <v>2418</v>
      </c>
      <c r="D508" s="222" t="s">
        <v>2407</v>
      </c>
    </row>
    <row r="509" spans="1:4">
      <c r="A509" s="226" t="s">
        <v>2419</v>
      </c>
      <c r="B509" s="225" t="s">
        <v>2420</v>
      </c>
      <c r="C509" s="223" t="s">
        <v>1313</v>
      </c>
      <c r="D509" s="222" t="s">
        <v>2407</v>
      </c>
    </row>
    <row r="510" spans="1:4">
      <c r="A510" s="226" t="s">
        <v>2421</v>
      </c>
      <c r="B510" s="225" t="s">
        <v>1384</v>
      </c>
      <c r="C510" s="223" t="s">
        <v>1313</v>
      </c>
      <c r="D510" s="222" t="s">
        <v>2407</v>
      </c>
    </row>
    <row r="511" spans="1:4">
      <c r="A511" s="226" t="s">
        <v>2422</v>
      </c>
      <c r="B511" s="225" t="s">
        <v>1454</v>
      </c>
      <c r="C511" s="223" t="s">
        <v>1247</v>
      </c>
      <c r="D511" s="222" t="s">
        <v>2407</v>
      </c>
    </row>
    <row r="512" spans="1:4">
      <c r="A512" s="226" t="s">
        <v>2423</v>
      </c>
      <c r="B512" s="225" t="s">
        <v>1246</v>
      </c>
      <c r="C512" s="223" t="s">
        <v>1315</v>
      </c>
      <c r="D512" s="222" t="s">
        <v>2407</v>
      </c>
    </row>
    <row r="513" spans="1:4">
      <c r="A513" s="226" t="s">
        <v>2424</v>
      </c>
      <c r="B513" s="225" t="s">
        <v>1305</v>
      </c>
      <c r="C513" s="223" t="s">
        <v>1315</v>
      </c>
      <c r="D513" s="222" t="s">
        <v>2407</v>
      </c>
    </row>
    <row r="514" spans="1:4">
      <c r="A514" s="226" t="s">
        <v>2425</v>
      </c>
      <c r="B514" s="225" t="s">
        <v>2232</v>
      </c>
      <c r="C514" s="223" t="s">
        <v>1318</v>
      </c>
      <c r="D514" s="222" t="s">
        <v>2407</v>
      </c>
    </row>
    <row r="515" spans="1:4">
      <c r="A515" s="226" t="s">
        <v>2426</v>
      </c>
      <c r="B515" s="225" t="s">
        <v>1321</v>
      </c>
      <c r="C515" s="223" t="s">
        <v>1668</v>
      </c>
      <c r="D515" s="222" t="s">
        <v>2407</v>
      </c>
    </row>
    <row r="516" spans="1:4">
      <c r="A516" s="226" t="s">
        <v>2427</v>
      </c>
      <c r="B516" s="225" t="s">
        <v>2378</v>
      </c>
      <c r="C516" s="223" t="s">
        <v>1250</v>
      </c>
      <c r="D516" s="222" t="s">
        <v>2407</v>
      </c>
    </row>
    <row r="517" spans="1:4">
      <c r="A517" s="226" t="s">
        <v>2428</v>
      </c>
      <c r="B517" s="225" t="s">
        <v>1355</v>
      </c>
      <c r="C517" s="223" t="s">
        <v>1322</v>
      </c>
      <c r="D517" s="222" t="s">
        <v>2407</v>
      </c>
    </row>
    <row r="518" spans="1:4">
      <c r="A518" s="226" t="s">
        <v>2429</v>
      </c>
      <c r="B518" s="225" t="s">
        <v>2430</v>
      </c>
      <c r="C518" s="223" t="s">
        <v>1322</v>
      </c>
      <c r="D518" s="222" t="s">
        <v>2407</v>
      </c>
    </row>
    <row r="519" spans="1:4">
      <c r="A519" s="226" t="s">
        <v>2431</v>
      </c>
      <c r="B519" s="225" t="s">
        <v>1390</v>
      </c>
      <c r="C519" s="223" t="s">
        <v>1256</v>
      </c>
      <c r="D519" s="222" t="s">
        <v>2407</v>
      </c>
    </row>
    <row r="520" spans="1:4">
      <c r="A520" s="226" t="s">
        <v>2432</v>
      </c>
      <c r="B520" s="225" t="s">
        <v>2433</v>
      </c>
      <c r="C520" s="223" t="s">
        <v>1410</v>
      </c>
      <c r="D520" s="222" t="s">
        <v>2407</v>
      </c>
    </row>
    <row r="521" spans="1:4">
      <c r="A521" s="226" t="s">
        <v>2434</v>
      </c>
      <c r="B521" s="225" t="s">
        <v>2435</v>
      </c>
      <c r="C521" s="223" t="s">
        <v>1410</v>
      </c>
      <c r="D521" s="222" t="s">
        <v>2407</v>
      </c>
    </row>
    <row r="522" spans="1:4">
      <c r="A522" s="226" t="s">
        <v>2436</v>
      </c>
      <c r="B522" s="225" t="s">
        <v>1777</v>
      </c>
      <c r="C522" s="223" t="s">
        <v>1410</v>
      </c>
      <c r="D522" s="222" t="s">
        <v>2407</v>
      </c>
    </row>
    <row r="523" spans="1:4">
      <c r="A523" s="226" t="s">
        <v>2437</v>
      </c>
      <c r="B523" s="225" t="s">
        <v>1255</v>
      </c>
      <c r="C523" s="223" t="s">
        <v>1510</v>
      </c>
      <c r="D523" s="222" t="s">
        <v>2407</v>
      </c>
    </row>
    <row r="524" spans="1:4">
      <c r="A524" s="226" t="s">
        <v>2438</v>
      </c>
      <c r="B524" s="225" t="s">
        <v>1960</v>
      </c>
      <c r="C524" s="223" t="s">
        <v>1996</v>
      </c>
      <c r="D524" s="222" t="s">
        <v>2407</v>
      </c>
    </row>
    <row r="525" spans="1:4">
      <c r="A525" s="226" t="s">
        <v>2439</v>
      </c>
      <c r="B525" s="225" t="s">
        <v>1246</v>
      </c>
      <c r="C525" s="223" t="s">
        <v>1336</v>
      </c>
      <c r="D525" s="222" t="s">
        <v>2407</v>
      </c>
    </row>
    <row r="526" spans="1:4">
      <c r="A526" s="226" t="s">
        <v>2440</v>
      </c>
      <c r="B526" s="225" t="s">
        <v>2441</v>
      </c>
      <c r="C526" s="223" t="s">
        <v>2442</v>
      </c>
      <c r="D526" s="222" t="s">
        <v>2407</v>
      </c>
    </row>
    <row r="527" spans="1:4">
      <c r="A527" s="226" t="s">
        <v>2443</v>
      </c>
      <c r="B527" s="225" t="s">
        <v>2444</v>
      </c>
      <c r="C527" s="223" t="s">
        <v>2108</v>
      </c>
      <c r="D527" s="222" t="s">
        <v>2407</v>
      </c>
    </row>
    <row r="528" spans="1:4">
      <c r="A528" s="226" t="s">
        <v>2445</v>
      </c>
      <c r="B528" s="225" t="s">
        <v>1290</v>
      </c>
      <c r="C528" s="223" t="s">
        <v>1338</v>
      </c>
      <c r="D528" s="222" t="s">
        <v>2407</v>
      </c>
    </row>
    <row r="529" spans="1:4">
      <c r="A529" s="226" t="s">
        <v>2446</v>
      </c>
      <c r="B529" s="225" t="s">
        <v>1957</v>
      </c>
      <c r="C529" s="223" t="s">
        <v>1270</v>
      </c>
      <c r="D529" s="222" t="s">
        <v>2407</v>
      </c>
    </row>
    <row r="530" spans="1:4">
      <c r="A530" s="226" t="s">
        <v>2447</v>
      </c>
      <c r="B530" s="225" t="s">
        <v>1353</v>
      </c>
      <c r="C530" s="223" t="s">
        <v>2448</v>
      </c>
      <c r="D530" s="222" t="s">
        <v>2407</v>
      </c>
    </row>
    <row r="531" spans="1:4">
      <c r="A531" s="226" t="s">
        <v>2449</v>
      </c>
      <c r="B531" s="225" t="s">
        <v>2450</v>
      </c>
      <c r="C531" s="223" t="s">
        <v>1444</v>
      </c>
      <c r="D531" s="222" t="s">
        <v>2407</v>
      </c>
    </row>
    <row r="532" spans="1:4">
      <c r="A532" s="226" t="s">
        <v>2451</v>
      </c>
      <c r="B532" s="225" t="s">
        <v>1399</v>
      </c>
      <c r="C532" s="223" t="s">
        <v>1288</v>
      </c>
      <c r="D532" s="222" t="s">
        <v>2407</v>
      </c>
    </row>
    <row r="533" spans="1:4">
      <c r="A533" s="226" t="s">
        <v>2452</v>
      </c>
      <c r="B533" s="225" t="s">
        <v>2453</v>
      </c>
      <c r="C533" s="223" t="s">
        <v>1539</v>
      </c>
      <c r="D533" s="222" t="s">
        <v>2407</v>
      </c>
    </row>
    <row r="534" spans="1:4">
      <c r="A534" s="226" t="s">
        <v>2454</v>
      </c>
      <c r="B534" s="225" t="s">
        <v>1299</v>
      </c>
      <c r="C534" s="223" t="s">
        <v>1351</v>
      </c>
      <c r="D534" s="222" t="s">
        <v>2407</v>
      </c>
    </row>
    <row r="535" spans="1:4">
      <c r="A535" s="226" t="s">
        <v>2455</v>
      </c>
      <c r="B535" s="225" t="s">
        <v>1396</v>
      </c>
      <c r="C535" s="223" t="s">
        <v>1352</v>
      </c>
      <c r="D535" s="222" t="s">
        <v>2407</v>
      </c>
    </row>
    <row r="536" spans="1:4">
      <c r="A536" s="226" t="s">
        <v>2456</v>
      </c>
      <c r="B536" s="225" t="s">
        <v>1255</v>
      </c>
      <c r="C536" s="223" t="s">
        <v>2457</v>
      </c>
      <c r="D536" s="222" t="s">
        <v>2407</v>
      </c>
    </row>
    <row r="537" spans="1:4">
      <c r="A537" s="226" t="s">
        <v>2458</v>
      </c>
      <c r="B537" s="225" t="s">
        <v>1255</v>
      </c>
      <c r="C537" s="223" t="s">
        <v>1357</v>
      </c>
      <c r="D537" s="222" t="s">
        <v>2407</v>
      </c>
    </row>
    <row r="538" spans="1:4">
      <c r="A538" s="226" t="s">
        <v>2459</v>
      </c>
      <c r="B538" s="225" t="s">
        <v>2460</v>
      </c>
      <c r="C538" s="223" t="s">
        <v>1357</v>
      </c>
      <c r="D538" s="222" t="s">
        <v>2407</v>
      </c>
    </row>
    <row r="539" spans="1:4">
      <c r="A539" s="226" t="s">
        <v>2461</v>
      </c>
      <c r="B539" s="225" t="s">
        <v>1891</v>
      </c>
      <c r="C539" s="223" t="s">
        <v>1303</v>
      </c>
      <c r="D539" s="222" t="s">
        <v>2407</v>
      </c>
    </row>
    <row r="540" spans="1:4">
      <c r="A540" s="226" t="s">
        <v>2462</v>
      </c>
      <c r="B540" s="225" t="s">
        <v>2463</v>
      </c>
      <c r="C540" s="223" t="s">
        <v>1303</v>
      </c>
      <c r="D540" s="222" t="s">
        <v>2407</v>
      </c>
    </row>
    <row r="541" spans="1:4">
      <c r="A541" s="226" t="s">
        <v>2464</v>
      </c>
      <c r="B541" s="225" t="s">
        <v>1698</v>
      </c>
      <c r="C541" s="223" t="s">
        <v>1303</v>
      </c>
      <c r="D541" s="222" t="s">
        <v>2407</v>
      </c>
    </row>
    <row r="542" spans="1:4">
      <c r="A542" s="226" t="s">
        <v>2465</v>
      </c>
      <c r="B542" s="225" t="s">
        <v>1328</v>
      </c>
      <c r="C542" s="223" t="s">
        <v>1650</v>
      </c>
      <c r="D542" s="222" t="s">
        <v>2407</v>
      </c>
    </row>
    <row r="543" spans="1:4">
      <c r="A543" s="226" t="s">
        <v>2466</v>
      </c>
      <c r="B543" s="225" t="s">
        <v>1642</v>
      </c>
      <c r="C543" s="223" t="s">
        <v>1247</v>
      </c>
      <c r="D543" s="222" t="s">
        <v>2467</v>
      </c>
    </row>
    <row r="544" spans="1:4">
      <c r="A544" s="226" t="s">
        <v>2468</v>
      </c>
      <c r="B544" s="225" t="s">
        <v>2469</v>
      </c>
      <c r="C544" s="223" t="s">
        <v>1316</v>
      </c>
      <c r="D544" s="222" t="s">
        <v>2467</v>
      </c>
    </row>
    <row r="545" spans="1:4">
      <c r="A545" s="226" t="s">
        <v>2470</v>
      </c>
      <c r="B545" s="225" t="s">
        <v>2378</v>
      </c>
      <c r="C545" s="223" t="s">
        <v>1318</v>
      </c>
      <c r="D545" s="222" t="s">
        <v>2467</v>
      </c>
    </row>
    <row r="546" spans="1:4">
      <c r="A546" s="226" t="s">
        <v>2471</v>
      </c>
      <c r="B546" s="225" t="s">
        <v>2402</v>
      </c>
      <c r="C546" s="223" t="s">
        <v>1319</v>
      </c>
      <c r="D546" s="222" t="s">
        <v>2467</v>
      </c>
    </row>
    <row r="547" spans="1:4">
      <c r="A547" s="226" t="s">
        <v>2472</v>
      </c>
      <c r="B547" s="225" t="s">
        <v>1642</v>
      </c>
      <c r="C547" s="223" t="s">
        <v>2296</v>
      </c>
      <c r="D547" s="222" t="s">
        <v>2467</v>
      </c>
    </row>
    <row r="548" spans="1:4">
      <c r="A548" s="226" t="s">
        <v>2473</v>
      </c>
      <c r="B548" s="225" t="s">
        <v>1672</v>
      </c>
      <c r="C548" s="223" t="s">
        <v>1326</v>
      </c>
      <c r="D548" s="222" t="s">
        <v>2467</v>
      </c>
    </row>
    <row r="549" spans="1:4">
      <c r="A549" s="226" t="s">
        <v>2474</v>
      </c>
      <c r="B549" s="225" t="s">
        <v>2475</v>
      </c>
      <c r="C549" s="223" t="s">
        <v>1773</v>
      </c>
      <c r="D549" s="222" t="s">
        <v>2467</v>
      </c>
    </row>
    <row r="550" spans="1:4">
      <c r="A550" s="226" t="s">
        <v>2476</v>
      </c>
      <c r="B550" s="225" t="s">
        <v>2477</v>
      </c>
      <c r="C550" s="223" t="s">
        <v>1256</v>
      </c>
      <c r="D550" s="222" t="s">
        <v>2467</v>
      </c>
    </row>
    <row r="551" spans="1:4">
      <c r="A551" s="226" t="s">
        <v>2478</v>
      </c>
      <c r="B551" s="225" t="s">
        <v>2271</v>
      </c>
      <c r="C551" s="223" t="s">
        <v>1256</v>
      </c>
      <c r="D551" s="222" t="s">
        <v>2467</v>
      </c>
    </row>
    <row r="552" spans="1:4">
      <c r="A552" s="226" t="s">
        <v>2479</v>
      </c>
      <c r="B552" s="225" t="s">
        <v>1396</v>
      </c>
      <c r="C552" s="223" t="s">
        <v>1256</v>
      </c>
      <c r="D552" s="222" t="s">
        <v>2467</v>
      </c>
    </row>
    <row r="553" spans="1:4">
      <c r="A553" s="226" t="s">
        <v>2480</v>
      </c>
      <c r="B553" s="225" t="s">
        <v>2481</v>
      </c>
      <c r="C553" s="223" t="s">
        <v>1410</v>
      </c>
      <c r="D553" s="222" t="s">
        <v>2467</v>
      </c>
    </row>
    <row r="554" spans="1:4">
      <c r="A554" s="226" t="s">
        <v>2482</v>
      </c>
      <c r="B554" s="225" t="s">
        <v>1330</v>
      </c>
      <c r="C554" s="223" t="s">
        <v>1510</v>
      </c>
      <c r="D554" s="222" t="s">
        <v>2467</v>
      </c>
    </row>
    <row r="555" spans="1:4">
      <c r="A555" s="226" t="s">
        <v>2483</v>
      </c>
      <c r="B555" s="225" t="s">
        <v>2009</v>
      </c>
      <c r="C555" s="223" t="s">
        <v>2484</v>
      </c>
      <c r="D555" s="222" t="s">
        <v>2467</v>
      </c>
    </row>
    <row r="556" spans="1:4">
      <c r="A556" s="226" t="s">
        <v>2485</v>
      </c>
      <c r="B556" s="225" t="s">
        <v>1328</v>
      </c>
      <c r="C556" s="223" t="s">
        <v>2486</v>
      </c>
      <c r="D556" s="222" t="s">
        <v>2467</v>
      </c>
    </row>
    <row r="557" spans="1:4">
      <c r="A557" s="226" t="s">
        <v>2487</v>
      </c>
      <c r="B557" s="225" t="s">
        <v>1603</v>
      </c>
      <c r="C557" s="223" t="s">
        <v>1334</v>
      </c>
      <c r="D557" s="222" t="s">
        <v>2467</v>
      </c>
    </row>
    <row r="558" spans="1:4">
      <c r="A558" s="226" t="s">
        <v>2488</v>
      </c>
      <c r="B558" s="225" t="s">
        <v>1362</v>
      </c>
      <c r="C558" s="223" t="s">
        <v>1334</v>
      </c>
      <c r="D558" s="222" t="s">
        <v>2467</v>
      </c>
    </row>
    <row r="559" spans="1:4">
      <c r="A559" s="226" t="s">
        <v>2489</v>
      </c>
      <c r="B559" s="225" t="s">
        <v>2490</v>
      </c>
      <c r="C559" s="223" t="s">
        <v>1336</v>
      </c>
      <c r="D559" s="222" t="s">
        <v>2467</v>
      </c>
    </row>
    <row r="560" spans="1:4">
      <c r="A560" s="226" t="s">
        <v>2491</v>
      </c>
      <c r="B560" s="225" t="s">
        <v>1328</v>
      </c>
      <c r="C560" s="223" t="s">
        <v>2492</v>
      </c>
      <c r="D560" s="222" t="s">
        <v>2467</v>
      </c>
    </row>
    <row r="561" spans="1:4">
      <c r="A561" s="226" t="s">
        <v>2493</v>
      </c>
      <c r="B561" s="225" t="s">
        <v>2085</v>
      </c>
      <c r="C561" s="223" t="s">
        <v>1262</v>
      </c>
      <c r="D561" s="222" t="s">
        <v>2467</v>
      </c>
    </row>
    <row r="562" spans="1:4">
      <c r="A562" s="226" t="s">
        <v>2494</v>
      </c>
      <c r="B562" s="225" t="s">
        <v>2495</v>
      </c>
      <c r="C562" s="223" t="s">
        <v>1792</v>
      </c>
      <c r="D562" s="222" t="s">
        <v>2467</v>
      </c>
    </row>
    <row r="563" spans="1:4">
      <c r="A563" s="226" t="s">
        <v>2496</v>
      </c>
      <c r="B563" s="225" t="s">
        <v>1428</v>
      </c>
      <c r="C563" s="223" t="s">
        <v>1419</v>
      </c>
      <c r="D563" s="222" t="s">
        <v>2467</v>
      </c>
    </row>
    <row r="564" spans="1:4">
      <c r="A564" s="226" t="s">
        <v>2497</v>
      </c>
      <c r="B564" s="225" t="s">
        <v>1290</v>
      </c>
      <c r="C564" s="223" t="s">
        <v>1267</v>
      </c>
      <c r="D564" s="222" t="s">
        <v>2467</v>
      </c>
    </row>
    <row r="565" spans="1:4">
      <c r="A565" s="226" t="s">
        <v>2498</v>
      </c>
      <c r="B565" s="225" t="s">
        <v>2499</v>
      </c>
      <c r="C565" s="223" t="s">
        <v>1522</v>
      </c>
      <c r="D565" s="222" t="s">
        <v>2467</v>
      </c>
    </row>
    <row r="566" spans="1:4">
      <c r="A566" s="226" t="s">
        <v>2500</v>
      </c>
      <c r="B566" s="225" t="s">
        <v>1454</v>
      </c>
      <c r="C566" s="223" t="s">
        <v>1522</v>
      </c>
      <c r="D566" s="222" t="s">
        <v>2467</v>
      </c>
    </row>
    <row r="567" spans="1:4">
      <c r="A567" s="226" t="s">
        <v>2501</v>
      </c>
      <c r="B567" s="225" t="s">
        <v>2378</v>
      </c>
      <c r="C567" s="223" t="s">
        <v>1814</v>
      </c>
      <c r="D567" s="222" t="s">
        <v>2467</v>
      </c>
    </row>
    <row r="568" spans="1:4">
      <c r="A568" s="226" t="s">
        <v>2502</v>
      </c>
      <c r="B568" s="225" t="s">
        <v>1328</v>
      </c>
      <c r="C568" s="223" t="s">
        <v>2503</v>
      </c>
      <c r="D568" s="222" t="s">
        <v>2467</v>
      </c>
    </row>
    <row r="569" spans="1:4">
      <c r="A569" s="226" t="s">
        <v>2504</v>
      </c>
      <c r="B569" s="225" t="s">
        <v>1454</v>
      </c>
      <c r="C569" s="223" t="s">
        <v>1530</v>
      </c>
      <c r="D569" s="222" t="s">
        <v>2467</v>
      </c>
    </row>
    <row r="570" spans="1:4">
      <c r="A570" s="226" t="s">
        <v>2505</v>
      </c>
      <c r="B570" s="225" t="s">
        <v>2506</v>
      </c>
      <c r="C570" s="223" t="s">
        <v>1533</v>
      </c>
      <c r="D570" s="222" t="s">
        <v>2467</v>
      </c>
    </row>
    <row r="571" spans="1:4">
      <c r="A571" s="226" t="s">
        <v>2507</v>
      </c>
      <c r="B571" s="225" t="s">
        <v>2508</v>
      </c>
      <c r="C571" s="223" t="s">
        <v>1539</v>
      </c>
      <c r="D571" s="222" t="s">
        <v>2467</v>
      </c>
    </row>
    <row r="572" spans="1:4">
      <c r="A572" s="226" t="s">
        <v>2509</v>
      </c>
      <c r="B572" s="225" t="s">
        <v>1321</v>
      </c>
      <c r="C572" s="223" t="s">
        <v>1300</v>
      </c>
      <c r="D572" s="222" t="s">
        <v>2467</v>
      </c>
    </row>
    <row r="573" spans="1:4">
      <c r="A573" s="226" t="s">
        <v>2510</v>
      </c>
      <c r="B573" s="225" t="s">
        <v>2511</v>
      </c>
      <c r="C573" s="223" t="s">
        <v>1300</v>
      </c>
      <c r="D573" s="222" t="s">
        <v>2467</v>
      </c>
    </row>
    <row r="574" spans="1:4">
      <c r="A574" s="226" t="s">
        <v>2512</v>
      </c>
      <c r="B574" s="225" t="s">
        <v>1333</v>
      </c>
      <c r="C574" s="223" t="s">
        <v>2288</v>
      </c>
      <c r="D574" s="222" t="s">
        <v>2467</v>
      </c>
    </row>
    <row r="575" spans="1:4">
      <c r="A575" s="226" t="s">
        <v>2513</v>
      </c>
      <c r="B575" s="225" t="s">
        <v>1618</v>
      </c>
      <c r="C575" s="223" t="s">
        <v>1303</v>
      </c>
      <c r="D575" s="222" t="s">
        <v>2467</v>
      </c>
    </row>
    <row r="576" spans="1:4">
      <c r="A576" s="226" t="s">
        <v>2514</v>
      </c>
      <c r="B576" s="225" t="s">
        <v>1266</v>
      </c>
      <c r="C576" s="223" t="s">
        <v>1361</v>
      </c>
      <c r="D576" s="222" t="s">
        <v>2467</v>
      </c>
    </row>
    <row r="577" spans="1:4">
      <c r="A577" s="226" t="s">
        <v>2515</v>
      </c>
      <c r="B577" s="225" t="s">
        <v>2516</v>
      </c>
      <c r="C577" s="223" t="s">
        <v>1243</v>
      </c>
      <c r="D577" s="222" t="s">
        <v>1227</v>
      </c>
    </row>
    <row r="578" spans="1:4">
      <c r="A578" s="226" t="s">
        <v>2517</v>
      </c>
      <c r="B578" s="225" t="s">
        <v>2518</v>
      </c>
      <c r="C578" s="223" t="s">
        <v>1243</v>
      </c>
      <c r="D578" s="222" t="s">
        <v>1227</v>
      </c>
    </row>
    <row r="579" spans="1:4">
      <c r="A579" s="226" t="s">
        <v>2519</v>
      </c>
      <c r="B579" s="225" t="s">
        <v>2520</v>
      </c>
      <c r="C579" s="223" t="s">
        <v>1310</v>
      </c>
      <c r="D579" s="222" t="s">
        <v>1227</v>
      </c>
    </row>
    <row r="580" spans="1:4">
      <c r="A580" s="226" t="s">
        <v>2521</v>
      </c>
      <c r="B580" s="225" t="s">
        <v>2522</v>
      </c>
      <c r="C580" s="223" t="s">
        <v>2289</v>
      </c>
      <c r="D580" s="222" t="s">
        <v>1227</v>
      </c>
    </row>
    <row r="581" spans="1:4">
      <c r="A581" s="226" t="s">
        <v>2523</v>
      </c>
      <c r="B581" s="225" t="s">
        <v>1255</v>
      </c>
      <c r="C581" s="223" t="s">
        <v>1312</v>
      </c>
      <c r="D581" s="222" t="s">
        <v>1227</v>
      </c>
    </row>
    <row r="582" spans="1:4">
      <c r="A582" s="226" t="s">
        <v>2524</v>
      </c>
      <c r="B582" s="225" t="s">
        <v>1255</v>
      </c>
      <c r="C582" s="223" t="s">
        <v>2285</v>
      </c>
      <c r="D582" s="222" t="s">
        <v>1227</v>
      </c>
    </row>
    <row r="583" spans="1:4">
      <c r="A583" s="226" t="s">
        <v>2525</v>
      </c>
      <c r="B583" s="225" t="s">
        <v>1314</v>
      </c>
      <c r="C583" s="223" t="s">
        <v>1247</v>
      </c>
      <c r="D583" s="222" t="s">
        <v>1227</v>
      </c>
    </row>
    <row r="584" spans="1:4">
      <c r="A584" s="226" t="s">
        <v>2526</v>
      </c>
      <c r="B584" s="225" t="s">
        <v>1327</v>
      </c>
      <c r="C584" s="223" t="s">
        <v>1247</v>
      </c>
      <c r="D584" s="222" t="s">
        <v>1227</v>
      </c>
    </row>
    <row r="585" spans="1:4">
      <c r="A585" s="226" t="s">
        <v>2527</v>
      </c>
      <c r="B585" s="225" t="s">
        <v>1672</v>
      </c>
      <c r="C585" s="223" t="s">
        <v>1316</v>
      </c>
      <c r="D585" s="222" t="s">
        <v>1227</v>
      </c>
    </row>
    <row r="586" spans="1:4">
      <c r="A586" s="226" t="s">
        <v>2528</v>
      </c>
      <c r="B586" s="225" t="s">
        <v>2529</v>
      </c>
      <c r="C586" s="223" t="s">
        <v>1316</v>
      </c>
      <c r="D586" s="222" t="s">
        <v>1227</v>
      </c>
    </row>
    <row r="587" spans="1:4">
      <c r="A587" s="226" t="s">
        <v>2530</v>
      </c>
      <c r="B587" s="225" t="s">
        <v>1328</v>
      </c>
      <c r="C587" s="223" t="s">
        <v>1316</v>
      </c>
      <c r="D587" s="222" t="s">
        <v>1227</v>
      </c>
    </row>
    <row r="588" spans="1:4">
      <c r="A588" s="226" t="s">
        <v>2531</v>
      </c>
      <c r="B588" s="225" t="s">
        <v>2532</v>
      </c>
      <c r="C588" s="223" t="s">
        <v>1318</v>
      </c>
      <c r="D588" s="222" t="s">
        <v>1227</v>
      </c>
    </row>
    <row r="589" spans="1:4">
      <c r="A589" s="226" t="s">
        <v>2533</v>
      </c>
      <c r="B589" s="225" t="s">
        <v>1282</v>
      </c>
      <c r="C589" s="223" t="s">
        <v>1319</v>
      </c>
      <c r="D589" s="222" t="s">
        <v>1227</v>
      </c>
    </row>
    <row r="590" spans="1:4">
      <c r="A590" s="226" t="s">
        <v>2534</v>
      </c>
      <c r="B590" s="225" t="s">
        <v>2535</v>
      </c>
      <c r="C590" s="223" t="s">
        <v>1319</v>
      </c>
      <c r="D590" s="222" t="s">
        <v>1227</v>
      </c>
    </row>
    <row r="591" spans="1:4">
      <c r="A591" s="226" t="s">
        <v>2536</v>
      </c>
      <c r="B591" s="225" t="s">
        <v>1454</v>
      </c>
      <c r="C591" s="223" t="s">
        <v>2537</v>
      </c>
      <c r="D591" s="222" t="s">
        <v>1227</v>
      </c>
    </row>
    <row r="592" spans="1:4">
      <c r="A592" s="226" t="s">
        <v>2538</v>
      </c>
      <c r="B592" s="225" t="s">
        <v>1255</v>
      </c>
      <c r="C592" s="223" t="s">
        <v>1256</v>
      </c>
      <c r="D592" s="222" t="s">
        <v>1227</v>
      </c>
    </row>
    <row r="593" spans="1:4">
      <c r="A593" s="226" t="s">
        <v>2539</v>
      </c>
      <c r="B593" s="225" t="s">
        <v>1255</v>
      </c>
      <c r="C593" s="223" t="s">
        <v>1256</v>
      </c>
      <c r="D593" s="222" t="s">
        <v>1227</v>
      </c>
    </row>
    <row r="594" spans="1:4">
      <c r="A594" s="226" t="s">
        <v>2540</v>
      </c>
      <c r="B594" s="225" t="s">
        <v>2541</v>
      </c>
      <c r="C594" s="223" t="s">
        <v>1410</v>
      </c>
      <c r="D594" s="222" t="s">
        <v>1227</v>
      </c>
    </row>
    <row r="595" spans="1:4">
      <c r="A595" s="226" t="s">
        <v>2542</v>
      </c>
      <c r="B595" s="225" t="s">
        <v>1632</v>
      </c>
      <c r="C595" s="223" t="s">
        <v>2182</v>
      </c>
      <c r="D595" s="222" t="s">
        <v>1227</v>
      </c>
    </row>
    <row r="596" spans="1:4">
      <c r="A596" s="226" t="s">
        <v>2543</v>
      </c>
      <c r="B596" s="225" t="s">
        <v>1672</v>
      </c>
      <c r="C596" s="223" t="s">
        <v>1259</v>
      </c>
      <c r="D596" s="222" t="s">
        <v>1227</v>
      </c>
    </row>
    <row r="597" spans="1:4">
      <c r="A597" s="226" t="s">
        <v>2544</v>
      </c>
      <c r="B597" s="225" t="s">
        <v>2545</v>
      </c>
      <c r="C597" s="223" t="s">
        <v>1259</v>
      </c>
      <c r="D597" s="222" t="s">
        <v>1227</v>
      </c>
    </row>
    <row r="598" spans="1:4">
      <c r="A598" s="226" t="s">
        <v>2546</v>
      </c>
      <c r="B598" s="225" t="s">
        <v>1309</v>
      </c>
      <c r="C598" s="223" t="s">
        <v>1259</v>
      </c>
      <c r="D598" s="222" t="s">
        <v>1227</v>
      </c>
    </row>
    <row r="599" spans="1:4">
      <c r="A599" s="226" t="s">
        <v>2547</v>
      </c>
      <c r="B599" s="225" t="s">
        <v>1287</v>
      </c>
      <c r="C599" s="223" t="s">
        <v>1259</v>
      </c>
      <c r="D599" s="222" t="s">
        <v>1227</v>
      </c>
    </row>
    <row r="600" spans="1:4">
      <c r="A600" s="226" t="s">
        <v>2548</v>
      </c>
      <c r="B600" s="225" t="s">
        <v>1323</v>
      </c>
      <c r="C600" s="223" t="s">
        <v>1332</v>
      </c>
      <c r="D600" s="222" t="s">
        <v>1227</v>
      </c>
    </row>
    <row r="601" spans="1:4">
      <c r="A601" s="226" t="s">
        <v>2549</v>
      </c>
      <c r="B601" s="225" t="s">
        <v>1255</v>
      </c>
      <c r="C601" s="223" t="s">
        <v>1332</v>
      </c>
      <c r="D601" s="222" t="s">
        <v>1227</v>
      </c>
    </row>
    <row r="602" spans="1:4">
      <c r="A602" s="226" t="s">
        <v>2550</v>
      </c>
      <c r="B602" s="225" t="s">
        <v>1384</v>
      </c>
      <c r="C602" s="223" t="s">
        <v>1334</v>
      </c>
      <c r="D602" s="222" t="s">
        <v>1227</v>
      </c>
    </row>
    <row r="603" spans="1:4">
      <c r="A603" s="226" t="s">
        <v>2551</v>
      </c>
      <c r="B603" s="225" t="s">
        <v>2378</v>
      </c>
      <c r="C603" s="223" t="s">
        <v>2552</v>
      </c>
      <c r="D603" s="222" t="s">
        <v>1227</v>
      </c>
    </row>
    <row r="604" spans="1:4">
      <c r="A604" s="226" t="s">
        <v>2553</v>
      </c>
      <c r="B604" s="225" t="s">
        <v>1328</v>
      </c>
      <c r="C604" s="223" t="s">
        <v>1789</v>
      </c>
      <c r="D604" s="222" t="s">
        <v>1227</v>
      </c>
    </row>
    <row r="605" spans="1:4">
      <c r="A605" s="226" t="s">
        <v>2554</v>
      </c>
      <c r="B605" s="225" t="s">
        <v>2555</v>
      </c>
      <c r="C605" s="223" t="s">
        <v>1920</v>
      </c>
      <c r="D605" s="222" t="s">
        <v>1227</v>
      </c>
    </row>
    <row r="606" spans="1:4">
      <c r="A606" s="226" t="s">
        <v>2556</v>
      </c>
      <c r="B606" s="225" t="s">
        <v>2312</v>
      </c>
      <c r="C606" s="223" t="s">
        <v>1801</v>
      </c>
      <c r="D606" s="222" t="s">
        <v>1227</v>
      </c>
    </row>
    <row r="607" spans="1:4">
      <c r="A607" s="226" t="s">
        <v>2557</v>
      </c>
      <c r="B607" s="225" t="s">
        <v>1537</v>
      </c>
      <c r="C607" s="223" t="s">
        <v>2558</v>
      </c>
      <c r="D607" s="222" t="s">
        <v>1227</v>
      </c>
    </row>
    <row r="608" spans="1:4">
      <c r="A608" s="226" t="s">
        <v>2559</v>
      </c>
      <c r="B608" s="225" t="s">
        <v>2560</v>
      </c>
      <c r="C608" s="223" t="s">
        <v>1267</v>
      </c>
      <c r="D608" s="222" t="s">
        <v>1227</v>
      </c>
    </row>
    <row r="609" spans="1:4">
      <c r="A609" s="226" t="s">
        <v>2561</v>
      </c>
      <c r="B609" s="225" t="s">
        <v>1396</v>
      </c>
      <c r="C609" s="223" t="s">
        <v>1270</v>
      </c>
      <c r="D609" s="222" t="s">
        <v>1227</v>
      </c>
    </row>
    <row r="610" spans="1:4">
      <c r="A610" s="226" t="s">
        <v>2562</v>
      </c>
      <c r="B610" s="225" t="s">
        <v>1290</v>
      </c>
      <c r="C610" s="223" t="s">
        <v>1270</v>
      </c>
      <c r="D610" s="222" t="s">
        <v>1227</v>
      </c>
    </row>
    <row r="611" spans="1:4">
      <c r="A611" s="226" t="s">
        <v>2563</v>
      </c>
      <c r="B611" s="225" t="s">
        <v>2564</v>
      </c>
      <c r="C611" s="223" t="s">
        <v>1277</v>
      </c>
      <c r="D611" s="222" t="s">
        <v>1227</v>
      </c>
    </row>
    <row r="612" spans="1:4">
      <c r="A612" s="226" t="s">
        <v>2565</v>
      </c>
      <c r="B612" s="225" t="s">
        <v>1454</v>
      </c>
      <c r="C612" s="223" t="s">
        <v>1277</v>
      </c>
      <c r="D612" s="222" t="s">
        <v>1227</v>
      </c>
    </row>
    <row r="613" spans="1:4">
      <c r="A613" s="226" t="s">
        <v>2566</v>
      </c>
      <c r="B613" s="225" t="s">
        <v>2567</v>
      </c>
      <c r="C613" s="223" t="s">
        <v>1616</v>
      </c>
      <c r="D613" s="222" t="s">
        <v>1227</v>
      </c>
    </row>
    <row r="614" spans="1:4">
      <c r="A614" s="226" t="s">
        <v>2568</v>
      </c>
      <c r="B614" s="225" t="s">
        <v>2569</v>
      </c>
      <c r="C614" s="223" t="s">
        <v>1525</v>
      </c>
      <c r="D614" s="222" t="s">
        <v>1227</v>
      </c>
    </row>
    <row r="615" spans="1:4">
      <c r="A615" s="226" t="s">
        <v>2570</v>
      </c>
      <c r="B615" s="225" t="s">
        <v>2571</v>
      </c>
      <c r="C615" s="223" t="s">
        <v>1438</v>
      </c>
      <c r="D615" s="222" t="s">
        <v>1227</v>
      </c>
    </row>
    <row r="616" spans="1:4">
      <c r="A616" s="226" t="s">
        <v>2572</v>
      </c>
      <c r="B616" s="225" t="s">
        <v>1885</v>
      </c>
      <c r="C616" s="223" t="s">
        <v>1438</v>
      </c>
      <c r="D616" s="222" t="s">
        <v>1227</v>
      </c>
    </row>
    <row r="617" spans="1:4">
      <c r="A617" s="226" t="s">
        <v>2573</v>
      </c>
      <c r="B617" s="225" t="s">
        <v>2574</v>
      </c>
      <c r="C617" s="223" t="s">
        <v>2575</v>
      </c>
      <c r="D617" s="222" t="s">
        <v>1227</v>
      </c>
    </row>
    <row r="618" spans="1:4">
      <c r="A618" s="226" t="s">
        <v>2576</v>
      </c>
      <c r="B618" s="225" t="s">
        <v>1279</v>
      </c>
      <c r="C618" s="223" t="s">
        <v>1707</v>
      </c>
      <c r="D618" s="222" t="s">
        <v>1227</v>
      </c>
    </row>
    <row r="619" spans="1:4">
      <c r="A619" s="226" t="s">
        <v>2577</v>
      </c>
      <c r="B619" s="225" t="s">
        <v>1672</v>
      </c>
      <c r="C619" s="223" t="s">
        <v>1292</v>
      </c>
      <c r="D619" s="222" t="s">
        <v>1227</v>
      </c>
    </row>
    <row r="620" spans="1:4">
      <c r="A620" s="226" t="s">
        <v>2578</v>
      </c>
      <c r="B620" s="225" t="s">
        <v>1323</v>
      </c>
      <c r="C620" s="223" t="s">
        <v>1533</v>
      </c>
      <c r="D620" s="222" t="s">
        <v>1227</v>
      </c>
    </row>
    <row r="621" spans="1:4">
      <c r="A621" s="226" t="s">
        <v>2579</v>
      </c>
      <c r="B621" s="225" t="s">
        <v>1396</v>
      </c>
      <c r="C621" s="223" t="s">
        <v>1533</v>
      </c>
      <c r="D621" s="222" t="s">
        <v>1227</v>
      </c>
    </row>
    <row r="622" spans="1:4">
      <c r="A622" s="226" t="s">
        <v>2580</v>
      </c>
      <c r="B622" s="225" t="s">
        <v>1642</v>
      </c>
      <c r="C622" s="223" t="s">
        <v>1821</v>
      </c>
      <c r="D622" s="222" t="s">
        <v>1227</v>
      </c>
    </row>
    <row r="623" spans="1:4">
      <c r="A623" s="226" t="s">
        <v>2581</v>
      </c>
      <c r="B623" s="225" t="s">
        <v>2582</v>
      </c>
      <c r="C623" s="223" t="s">
        <v>1722</v>
      </c>
      <c r="D623" s="222" t="s">
        <v>1227</v>
      </c>
    </row>
    <row r="624" spans="1:4">
      <c r="A624" s="226" t="s">
        <v>2583</v>
      </c>
      <c r="B624" s="225" t="s">
        <v>2584</v>
      </c>
      <c r="C624" s="223" t="s">
        <v>1352</v>
      </c>
      <c r="D624" s="222" t="s">
        <v>1227</v>
      </c>
    </row>
    <row r="625" spans="1:4">
      <c r="A625" s="226" t="s">
        <v>2585</v>
      </c>
      <c r="B625" s="225" t="s">
        <v>2049</v>
      </c>
      <c r="C625" s="223" t="s">
        <v>1827</v>
      </c>
      <c r="D625" s="222" t="s">
        <v>1227</v>
      </c>
    </row>
    <row r="626" spans="1:4">
      <c r="A626" s="226" t="s">
        <v>2586</v>
      </c>
      <c r="B626" s="225" t="s">
        <v>2587</v>
      </c>
      <c r="C626" s="223" t="s">
        <v>1460</v>
      </c>
      <c r="D626" s="222" t="s">
        <v>1227</v>
      </c>
    </row>
    <row r="627" spans="1:4">
      <c r="A627" s="226" t="s">
        <v>2588</v>
      </c>
      <c r="B627" s="225" t="s">
        <v>1255</v>
      </c>
      <c r="C627" s="223" t="s">
        <v>1460</v>
      </c>
      <c r="D627" s="222" t="s">
        <v>1227</v>
      </c>
    </row>
    <row r="628" spans="1:4">
      <c r="A628" s="226" t="s">
        <v>2589</v>
      </c>
      <c r="B628" s="225" t="s">
        <v>2590</v>
      </c>
      <c r="C628" s="223" t="s">
        <v>1463</v>
      </c>
      <c r="D628" s="222" t="s">
        <v>1227</v>
      </c>
    </row>
    <row r="629" spans="1:4">
      <c r="A629" s="226" t="s">
        <v>2591</v>
      </c>
      <c r="B629" s="225" t="s">
        <v>1396</v>
      </c>
      <c r="C629" s="223" t="s">
        <v>1466</v>
      </c>
      <c r="D629" s="222" t="s">
        <v>1227</v>
      </c>
    </row>
    <row r="630" spans="1:4">
      <c r="A630" s="226" t="s">
        <v>2592</v>
      </c>
      <c r="B630" s="225" t="s">
        <v>2593</v>
      </c>
      <c r="C630" s="223" t="s">
        <v>1834</v>
      </c>
      <c r="D630" s="222" t="s">
        <v>1227</v>
      </c>
    </row>
    <row r="631" spans="1:4">
      <c r="A631" s="226" t="s">
        <v>2594</v>
      </c>
      <c r="B631" s="225" t="s">
        <v>2595</v>
      </c>
      <c r="C631" s="223" t="s">
        <v>1834</v>
      </c>
      <c r="D631" s="222" t="s">
        <v>1227</v>
      </c>
    </row>
    <row r="632" spans="1:4">
      <c r="A632" s="226" t="s">
        <v>2596</v>
      </c>
      <c r="B632" s="225" t="s">
        <v>1853</v>
      </c>
      <c r="C632" s="223" t="s">
        <v>1834</v>
      </c>
      <c r="D632" s="222" t="s">
        <v>1227</v>
      </c>
    </row>
    <row r="633" spans="1:4">
      <c r="A633" s="226" t="s">
        <v>2597</v>
      </c>
      <c r="B633" s="225" t="s">
        <v>1290</v>
      </c>
      <c r="C633" s="223" t="s">
        <v>1834</v>
      </c>
      <c r="D633" s="222" t="s">
        <v>1227</v>
      </c>
    </row>
    <row r="634" spans="1:4">
      <c r="A634" s="226" t="s">
        <v>2598</v>
      </c>
      <c r="B634" s="225" t="s">
        <v>1309</v>
      </c>
      <c r="C634" s="223" t="s">
        <v>2599</v>
      </c>
      <c r="D634" s="222" t="s">
        <v>1227</v>
      </c>
    </row>
    <row r="635" spans="1:4">
      <c r="A635" s="226" t="s">
        <v>2600</v>
      </c>
      <c r="B635" s="225" t="s">
        <v>1309</v>
      </c>
      <c r="C635" s="223" t="s">
        <v>1564</v>
      </c>
      <c r="D635" s="222" t="s">
        <v>1227</v>
      </c>
    </row>
    <row r="636" spans="1:4">
      <c r="A636" s="226" t="s">
        <v>2601</v>
      </c>
      <c r="B636" s="225" t="s">
        <v>2602</v>
      </c>
      <c r="C636" s="223" t="s">
        <v>2603</v>
      </c>
      <c r="D636" s="222" t="s">
        <v>1227</v>
      </c>
    </row>
    <row r="637" spans="1:4">
      <c r="A637" s="226" t="s">
        <v>2604</v>
      </c>
      <c r="B637" s="225" t="s">
        <v>2435</v>
      </c>
      <c r="C637" s="223" t="s">
        <v>1363</v>
      </c>
      <c r="D637" s="222" t="s">
        <v>1227</v>
      </c>
    </row>
    <row r="638" spans="1:4">
      <c r="A638" s="226" t="s">
        <v>2605</v>
      </c>
      <c r="B638" s="225" t="s">
        <v>2590</v>
      </c>
      <c r="C638" s="223" t="s">
        <v>1243</v>
      </c>
      <c r="D638" s="222" t="s">
        <v>1228</v>
      </c>
    </row>
    <row r="639" spans="1:4">
      <c r="A639" s="226" t="s">
        <v>2606</v>
      </c>
      <c r="B639" s="225" t="s">
        <v>2607</v>
      </c>
      <c r="C639" s="223" t="s">
        <v>1243</v>
      </c>
      <c r="D639" s="222" t="s">
        <v>1228</v>
      </c>
    </row>
    <row r="640" spans="1:4">
      <c r="A640" s="226" t="s">
        <v>2608</v>
      </c>
      <c r="B640" s="225" t="s">
        <v>1307</v>
      </c>
      <c r="C640" s="223" t="s">
        <v>1243</v>
      </c>
      <c r="D640" s="222" t="s">
        <v>1228</v>
      </c>
    </row>
    <row r="641" spans="1:4">
      <c r="A641" s="226" t="s">
        <v>2609</v>
      </c>
      <c r="B641" s="225" t="s">
        <v>2257</v>
      </c>
      <c r="C641" s="223" t="s">
        <v>2289</v>
      </c>
      <c r="D641" s="222" t="s">
        <v>1228</v>
      </c>
    </row>
    <row r="642" spans="1:4">
      <c r="A642" s="226" t="s">
        <v>2610</v>
      </c>
      <c r="B642" s="225" t="s">
        <v>2490</v>
      </c>
      <c r="C642" s="223" t="s">
        <v>2611</v>
      </c>
      <c r="D642" s="222" t="s">
        <v>1228</v>
      </c>
    </row>
    <row r="643" spans="1:4">
      <c r="A643" s="226" t="s">
        <v>2612</v>
      </c>
      <c r="B643" s="225" t="s">
        <v>1866</v>
      </c>
      <c r="C643" s="223" t="s">
        <v>1663</v>
      </c>
      <c r="D643" s="222" t="s">
        <v>1228</v>
      </c>
    </row>
    <row r="644" spans="1:4">
      <c r="A644" s="226" t="s">
        <v>2613</v>
      </c>
      <c r="B644" s="225" t="s">
        <v>2430</v>
      </c>
      <c r="C644" s="223" t="s">
        <v>1313</v>
      </c>
      <c r="D644" s="222" t="s">
        <v>1228</v>
      </c>
    </row>
    <row r="645" spans="1:4">
      <c r="A645" s="226" t="s">
        <v>2614</v>
      </c>
      <c r="B645" s="225" t="s">
        <v>2615</v>
      </c>
      <c r="C645" s="223" t="s">
        <v>1313</v>
      </c>
      <c r="D645" s="222" t="s">
        <v>1228</v>
      </c>
    </row>
    <row r="646" spans="1:4">
      <c r="A646" s="226" t="s">
        <v>2616</v>
      </c>
      <c r="B646" s="225" t="s">
        <v>2343</v>
      </c>
      <c r="C646" s="223" t="s">
        <v>1247</v>
      </c>
      <c r="D646" s="222" t="s">
        <v>1228</v>
      </c>
    </row>
    <row r="647" spans="1:4">
      <c r="A647" s="226" t="s">
        <v>2617</v>
      </c>
      <c r="B647" s="225" t="s">
        <v>2618</v>
      </c>
      <c r="C647" s="223" t="s">
        <v>2268</v>
      </c>
      <c r="D647" s="222" t="s">
        <v>1228</v>
      </c>
    </row>
    <row r="648" spans="1:4">
      <c r="A648" s="226" t="s">
        <v>2619</v>
      </c>
      <c r="B648" s="225" t="s">
        <v>1462</v>
      </c>
      <c r="C648" s="223" t="s">
        <v>1315</v>
      </c>
      <c r="D648" s="222" t="s">
        <v>1228</v>
      </c>
    </row>
    <row r="649" spans="1:4">
      <c r="A649" s="226" t="s">
        <v>2620</v>
      </c>
      <c r="B649" s="225" t="s">
        <v>2621</v>
      </c>
      <c r="C649" s="223" t="s">
        <v>1318</v>
      </c>
      <c r="D649" s="222" t="s">
        <v>1228</v>
      </c>
    </row>
    <row r="650" spans="1:4">
      <c r="A650" s="226" t="s">
        <v>2622</v>
      </c>
      <c r="B650" s="225" t="s">
        <v>2623</v>
      </c>
      <c r="C650" s="223" t="s">
        <v>1668</v>
      </c>
      <c r="D650" s="222" t="s">
        <v>1228</v>
      </c>
    </row>
    <row r="651" spans="1:4">
      <c r="A651" s="226" t="s">
        <v>2624</v>
      </c>
      <c r="B651" s="225" t="s">
        <v>2625</v>
      </c>
      <c r="C651" s="223" t="s">
        <v>1319</v>
      </c>
      <c r="D651" s="222" t="s">
        <v>1228</v>
      </c>
    </row>
    <row r="652" spans="1:4">
      <c r="A652" s="226" t="s">
        <v>2626</v>
      </c>
      <c r="B652" s="225" t="s">
        <v>2627</v>
      </c>
      <c r="C652" s="223" t="s">
        <v>1320</v>
      </c>
      <c r="D652" s="222" t="s">
        <v>1228</v>
      </c>
    </row>
    <row r="653" spans="1:4">
      <c r="A653" s="226" t="s">
        <v>2628</v>
      </c>
      <c r="B653" s="225" t="s">
        <v>1255</v>
      </c>
      <c r="C653" s="223" t="s">
        <v>1324</v>
      </c>
      <c r="D653" s="222" t="s">
        <v>1228</v>
      </c>
    </row>
    <row r="654" spans="1:4">
      <c r="A654" s="226" t="s">
        <v>2629</v>
      </c>
      <c r="B654" s="225" t="s">
        <v>2125</v>
      </c>
      <c r="C654" s="223" t="s">
        <v>1590</v>
      </c>
      <c r="D654" s="222" t="s">
        <v>1228</v>
      </c>
    </row>
    <row r="655" spans="1:4">
      <c r="A655" s="226" t="s">
        <v>2630</v>
      </c>
      <c r="B655" s="225" t="s">
        <v>1255</v>
      </c>
      <c r="C655" s="223" t="s">
        <v>1256</v>
      </c>
      <c r="D655" s="222" t="s">
        <v>1228</v>
      </c>
    </row>
    <row r="656" spans="1:4">
      <c r="A656" s="226" t="s">
        <v>2631</v>
      </c>
      <c r="B656" s="225" t="s">
        <v>1255</v>
      </c>
      <c r="C656" s="223" t="s">
        <v>1256</v>
      </c>
      <c r="D656" s="222" t="s">
        <v>1228</v>
      </c>
    </row>
    <row r="657" spans="1:4">
      <c r="A657" s="226" t="s">
        <v>2632</v>
      </c>
      <c r="B657" s="225" t="s">
        <v>1777</v>
      </c>
      <c r="C657" s="223" t="s">
        <v>1410</v>
      </c>
      <c r="D657" s="222" t="s">
        <v>1228</v>
      </c>
    </row>
    <row r="658" spans="1:4">
      <c r="A658" s="226" t="s">
        <v>2633</v>
      </c>
      <c r="B658" s="225" t="s">
        <v>2135</v>
      </c>
      <c r="C658" s="223" t="s">
        <v>2182</v>
      </c>
      <c r="D658" s="222" t="s">
        <v>1228</v>
      </c>
    </row>
    <row r="659" spans="1:4">
      <c r="A659" s="226" t="s">
        <v>2634</v>
      </c>
      <c r="B659" s="225" t="s">
        <v>2635</v>
      </c>
      <c r="C659" s="223" t="s">
        <v>2636</v>
      </c>
      <c r="D659" s="222" t="s">
        <v>1228</v>
      </c>
    </row>
    <row r="660" spans="1:4">
      <c r="A660" s="226" t="s">
        <v>2637</v>
      </c>
      <c r="B660" s="225" t="s">
        <v>2267</v>
      </c>
      <c r="C660" s="223" t="s">
        <v>1259</v>
      </c>
      <c r="D660" s="222" t="s">
        <v>1228</v>
      </c>
    </row>
    <row r="661" spans="1:4">
      <c r="A661" s="226" t="s">
        <v>2638</v>
      </c>
      <c r="B661" s="225" t="s">
        <v>1500</v>
      </c>
      <c r="C661" s="223" t="s">
        <v>1510</v>
      </c>
      <c r="D661" s="222" t="s">
        <v>1228</v>
      </c>
    </row>
    <row r="662" spans="1:4">
      <c r="A662" s="226" t="s">
        <v>2639</v>
      </c>
      <c r="B662" s="225" t="s">
        <v>2049</v>
      </c>
      <c r="C662" s="223" t="s">
        <v>1334</v>
      </c>
      <c r="D662" s="222" t="s">
        <v>1228</v>
      </c>
    </row>
    <row r="663" spans="1:4">
      <c r="A663" s="226" t="s">
        <v>2640</v>
      </c>
      <c r="B663" s="225" t="s">
        <v>2414</v>
      </c>
      <c r="C663" s="223" t="s">
        <v>1336</v>
      </c>
      <c r="D663" s="222" t="s">
        <v>1228</v>
      </c>
    </row>
    <row r="664" spans="1:4">
      <c r="A664" s="226" t="s">
        <v>2641</v>
      </c>
      <c r="B664" s="225" t="s">
        <v>1328</v>
      </c>
      <c r="C664" s="223" t="s">
        <v>1262</v>
      </c>
      <c r="D664" s="222" t="s">
        <v>1228</v>
      </c>
    </row>
    <row r="665" spans="1:4">
      <c r="A665" s="226" t="s">
        <v>2642</v>
      </c>
      <c r="B665" s="225" t="s">
        <v>2167</v>
      </c>
      <c r="C665" s="223" t="s">
        <v>2247</v>
      </c>
      <c r="D665" s="222" t="s">
        <v>1228</v>
      </c>
    </row>
    <row r="666" spans="1:4">
      <c r="A666" s="226" t="s">
        <v>2643</v>
      </c>
      <c r="B666" s="225" t="s">
        <v>1784</v>
      </c>
      <c r="C666" s="223" t="s">
        <v>2644</v>
      </c>
      <c r="D666" s="222" t="s">
        <v>1228</v>
      </c>
    </row>
    <row r="667" spans="1:4">
      <c r="A667" s="226" t="s">
        <v>2645</v>
      </c>
      <c r="B667" s="225" t="s">
        <v>2135</v>
      </c>
      <c r="C667" s="223" t="s">
        <v>2154</v>
      </c>
      <c r="D667" s="222" t="s">
        <v>1228</v>
      </c>
    </row>
    <row r="668" spans="1:4">
      <c r="A668" s="226" t="s">
        <v>2646</v>
      </c>
      <c r="B668" s="225" t="s">
        <v>1646</v>
      </c>
      <c r="C668" s="223" t="s">
        <v>1801</v>
      </c>
      <c r="D668" s="222" t="s">
        <v>1228</v>
      </c>
    </row>
    <row r="669" spans="1:4">
      <c r="A669" s="226" t="s">
        <v>2647</v>
      </c>
      <c r="B669" s="225" t="s">
        <v>1454</v>
      </c>
      <c r="C669" s="223" t="s">
        <v>1270</v>
      </c>
      <c r="D669" s="222" t="s">
        <v>1228</v>
      </c>
    </row>
    <row r="670" spans="1:4">
      <c r="A670" s="226" t="s">
        <v>2648</v>
      </c>
      <c r="B670" s="225" t="s">
        <v>1255</v>
      </c>
      <c r="C670" s="223" t="s">
        <v>1270</v>
      </c>
      <c r="D670" s="222" t="s">
        <v>1228</v>
      </c>
    </row>
    <row r="671" spans="1:4">
      <c r="A671" s="226" t="s">
        <v>2649</v>
      </c>
      <c r="B671" s="225" t="s">
        <v>2650</v>
      </c>
      <c r="C671" s="223" t="s">
        <v>1273</v>
      </c>
      <c r="D671" s="222" t="s">
        <v>1228</v>
      </c>
    </row>
    <row r="672" spans="1:4">
      <c r="A672" s="226" t="s">
        <v>2651</v>
      </c>
      <c r="B672" s="225" t="s">
        <v>1299</v>
      </c>
      <c r="C672" s="223" t="s">
        <v>1273</v>
      </c>
      <c r="D672" s="222" t="s">
        <v>1228</v>
      </c>
    </row>
    <row r="673" spans="1:4">
      <c r="A673" s="226" t="s">
        <v>2652</v>
      </c>
      <c r="B673" s="225" t="s">
        <v>2653</v>
      </c>
      <c r="C673" s="223" t="s">
        <v>1273</v>
      </c>
      <c r="D673" s="222" t="s">
        <v>1228</v>
      </c>
    </row>
    <row r="674" spans="1:4">
      <c r="A674" s="226" t="s">
        <v>2654</v>
      </c>
      <c r="B674" s="225" t="s">
        <v>1893</v>
      </c>
      <c r="C674" s="223" t="s">
        <v>1273</v>
      </c>
      <c r="D674" s="222" t="s">
        <v>1228</v>
      </c>
    </row>
    <row r="675" spans="1:4">
      <c r="A675" s="226" t="s">
        <v>2655</v>
      </c>
      <c r="B675" s="225" t="s">
        <v>2343</v>
      </c>
      <c r="C675" s="223" t="s">
        <v>1277</v>
      </c>
      <c r="D675" s="222" t="s">
        <v>1228</v>
      </c>
    </row>
    <row r="676" spans="1:4">
      <c r="A676" s="226" t="s">
        <v>2656</v>
      </c>
      <c r="B676" s="225" t="s">
        <v>1396</v>
      </c>
      <c r="C676" s="223" t="s">
        <v>1277</v>
      </c>
      <c r="D676" s="222" t="s">
        <v>1228</v>
      </c>
    </row>
    <row r="677" spans="1:4">
      <c r="A677" s="226" t="s">
        <v>2657</v>
      </c>
      <c r="B677" s="225" t="s">
        <v>1309</v>
      </c>
      <c r="C677" s="223" t="s">
        <v>1288</v>
      </c>
      <c r="D677" s="222" t="s">
        <v>1228</v>
      </c>
    </row>
    <row r="678" spans="1:4">
      <c r="A678" s="226" t="s">
        <v>2658</v>
      </c>
      <c r="B678" s="225" t="s">
        <v>2659</v>
      </c>
      <c r="C678" s="223" t="s">
        <v>1710</v>
      </c>
      <c r="D678" s="222" t="s">
        <v>1228</v>
      </c>
    </row>
    <row r="679" spans="1:4">
      <c r="A679" s="226" t="s">
        <v>2660</v>
      </c>
      <c r="B679" s="225" t="s">
        <v>1328</v>
      </c>
      <c r="C679" s="223" t="s">
        <v>1347</v>
      </c>
      <c r="D679" s="222" t="s">
        <v>1228</v>
      </c>
    </row>
    <row r="680" spans="1:4">
      <c r="A680" s="226" t="s">
        <v>2661</v>
      </c>
      <c r="B680" s="225" t="s">
        <v>1355</v>
      </c>
      <c r="C680" s="223" t="s">
        <v>1452</v>
      </c>
      <c r="D680" s="222" t="s">
        <v>1228</v>
      </c>
    </row>
    <row r="681" spans="1:4">
      <c r="A681" s="226" t="s">
        <v>2662</v>
      </c>
      <c r="B681" s="225" t="s">
        <v>2663</v>
      </c>
      <c r="C681" s="223" t="s">
        <v>1722</v>
      </c>
      <c r="D681" s="222" t="s">
        <v>1228</v>
      </c>
    </row>
    <row r="682" spans="1:4">
      <c r="A682" s="226" t="s">
        <v>2664</v>
      </c>
      <c r="B682" s="225" t="s">
        <v>2038</v>
      </c>
      <c r="C682" s="223" t="s">
        <v>1722</v>
      </c>
      <c r="D682" s="222" t="s">
        <v>1228</v>
      </c>
    </row>
    <row r="683" spans="1:4">
      <c r="A683" s="226" t="s">
        <v>2665</v>
      </c>
      <c r="B683" s="225" t="s">
        <v>1328</v>
      </c>
      <c r="C683" s="223" t="s">
        <v>1722</v>
      </c>
      <c r="D683" s="222" t="s">
        <v>1228</v>
      </c>
    </row>
    <row r="684" spans="1:4">
      <c r="A684" s="226" t="s">
        <v>2666</v>
      </c>
      <c r="B684" s="225" t="s">
        <v>1628</v>
      </c>
      <c r="C684" s="223" t="s">
        <v>1351</v>
      </c>
      <c r="D684" s="222" t="s">
        <v>1228</v>
      </c>
    </row>
    <row r="685" spans="1:4">
      <c r="A685" s="226" t="s">
        <v>2667</v>
      </c>
      <c r="B685" s="225" t="s">
        <v>2668</v>
      </c>
      <c r="C685" s="223" t="s">
        <v>1351</v>
      </c>
      <c r="D685" s="222" t="s">
        <v>1228</v>
      </c>
    </row>
    <row r="686" spans="1:4">
      <c r="A686" s="226" t="s">
        <v>2669</v>
      </c>
      <c r="B686" s="225" t="s">
        <v>2105</v>
      </c>
      <c r="C686" s="223" t="s">
        <v>1354</v>
      </c>
      <c r="D686" s="222" t="s">
        <v>1228</v>
      </c>
    </row>
    <row r="687" spans="1:4">
      <c r="A687" s="226" t="s">
        <v>2670</v>
      </c>
      <c r="B687" s="225" t="s">
        <v>1384</v>
      </c>
      <c r="C687" s="223" t="s">
        <v>1357</v>
      </c>
      <c r="D687" s="222" t="s">
        <v>1228</v>
      </c>
    </row>
    <row r="688" spans="1:4">
      <c r="A688" s="226" t="s">
        <v>2671</v>
      </c>
      <c r="B688" s="225" t="s">
        <v>2167</v>
      </c>
      <c r="C688" s="223" t="s">
        <v>1548</v>
      </c>
      <c r="D688" s="222" t="s">
        <v>1228</v>
      </c>
    </row>
    <row r="689" spans="1:4">
      <c r="A689" s="226" t="s">
        <v>2672</v>
      </c>
      <c r="B689" s="225" t="s">
        <v>1255</v>
      </c>
      <c r="C689" s="223" t="s">
        <v>1472</v>
      </c>
      <c r="D689" s="222" t="s">
        <v>1228</v>
      </c>
    </row>
    <row r="690" spans="1:4">
      <c r="A690" s="226" t="s">
        <v>2673</v>
      </c>
      <c r="B690" s="225" t="s">
        <v>2674</v>
      </c>
      <c r="C690" s="223" t="s">
        <v>1303</v>
      </c>
      <c r="D690" s="222" t="s">
        <v>1228</v>
      </c>
    </row>
    <row r="691" spans="1:4">
      <c r="A691" s="226" t="s">
        <v>2675</v>
      </c>
      <c r="B691" s="225" t="s">
        <v>2378</v>
      </c>
      <c r="C691" s="223" t="s">
        <v>1303</v>
      </c>
      <c r="D691" s="222" t="s">
        <v>1228</v>
      </c>
    </row>
    <row r="692" spans="1:4">
      <c r="A692" s="226" t="s">
        <v>2676</v>
      </c>
      <c r="B692" s="225" t="s">
        <v>1255</v>
      </c>
      <c r="C692" s="223" t="s">
        <v>1303</v>
      </c>
      <c r="D692" s="222" t="s">
        <v>1228</v>
      </c>
    </row>
    <row r="693" spans="1:4">
      <c r="A693" s="226" t="s">
        <v>2677</v>
      </c>
      <c r="B693" s="225" t="s">
        <v>2009</v>
      </c>
      <c r="C693" s="223" t="s">
        <v>1361</v>
      </c>
      <c r="D693" s="222" t="s">
        <v>1228</v>
      </c>
    </row>
    <row r="694" spans="1:4">
      <c r="A694" s="226" t="s">
        <v>2678</v>
      </c>
      <c r="B694" s="225" t="s">
        <v>2679</v>
      </c>
      <c r="C694" s="223" t="s">
        <v>1738</v>
      </c>
      <c r="D694" s="222" t="s">
        <v>1228</v>
      </c>
    </row>
    <row r="695" spans="1:4">
      <c r="A695" s="226" t="s">
        <v>2680</v>
      </c>
      <c r="B695" s="225" t="s">
        <v>1333</v>
      </c>
      <c r="C695" s="223" t="s">
        <v>1482</v>
      </c>
      <c r="D695" s="222" t="s">
        <v>1228</v>
      </c>
    </row>
    <row r="696" spans="1:4">
      <c r="A696" s="226" t="s">
        <v>2681</v>
      </c>
      <c r="B696" s="225" t="s">
        <v>2021</v>
      </c>
      <c r="C696" s="223" t="s">
        <v>2073</v>
      </c>
      <c r="D696" s="222" t="s">
        <v>1229</v>
      </c>
    </row>
    <row r="697" spans="1:4">
      <c r="A697" s="226" t="s">
        <v>2682</v>
      </c>
      <c r="B697" s="225" t="s">
        <v>1330</v>
      </c>
      <c r="C697" s="223" t="s">
        <v>2683</v>
      </c>
      <c r="D697" s="222" t="s">
        <v>1229</v>
      </c>
    </row>
    <row r="698" spans="1:4">
      <c r="A698" s="226" t="s">
        <v>2684</v>
      </c>
      <c r="B698" s="225" t="s">
        <v>2336</v>
      </c>
      <c r="C698" s="223" t="s">
        <v>1247</v>
      </c>
      <c r="D698" s="222" t="s">
        <v>1229</v>
      </c>
    </row>
    <row r="699" spans="1:4">
      <c r="A699" s="226" t="s">
        <v>2685</v>
      </c>
      <c r="B699" s="225" t="s">
        <v>2686</v>
      </c>
      <c r="C699" s="223" t="s">
        <v>1980</v>
      </c>
      <c r="D699" s="222" t="s">
        <v>1229</v>
      </c>
    </row>
    <row r="700" spans="1:4">
      <c r="A700" s="226" t="s">
        <v>2687</v>
      </c>
      <c r="B700" s="225" t="s">
        <v>2688</v>
      </c>
      <c r="C700" s="223" t="s">
        <v>1315</v>
      </c>
      <c r="D700" s="222" t="s">
        <v>1229</v>
      </c>
    </row>
    <row r="701" spans="1:4">
      <c r="A701" s="226" t="s">
        <v>2689</v>
      </c>
      <c r="B701" s="225" t="s">
        <v>2690</v>
      </c>
      <c r="C701" s="223" t="s">
        <v>1315</v>
      </c>
      <c r="D701" s="222" t="s">
        <v>1229</v>
      </c>
    </row>
    <row r="702" spans="1:4">
      <c r="A702" s="226" t="s">
        <v>2691</v>
      </c>
      <c r="B702" s="225" t="s">
        <v>2692</v>
      </c>
      <c r="C702" s="223" t="s">
        <v>1388</v>
      </c>
      <c r="D702" s="222" t="s">
        <v>1229</v>
      </c>
    </row>
    <row r="703" spans="1:4">
      <c r="A703" s="226" t="s">
        <v>2693</v>
      </c>
      <c r="B703" s="225" t="s">
        <v>2694</v>
      </c>
      <c r="C703" s="223" t="s">
        <v>1498</v>
      </c>
      <c r="D703" s="222" t="s">
        <v>1229</v>
      </c>
    </row>
    <row r="704" spans="1:4">
      <c r="A704" s="226" t="s">
        <v>2695</v>
      </c>
      <c r="B704" s="225" t="s">
        <v>1255</v>
      </c>
      <c r="C704" s="223" t="s">
        <v>2696</v>
      </c>
      <c r="D704" s="222" t="s">
        <v>1229</v>
      </c>
    </row>
    <row r="705" spans="1:4">
      <c r="A705" s="226" t="s">
        <v>2697</v>
      </c>
      <c r="B705" s="225" t="s">
        <v>1384</v>
      </c>
      <c r="C705" s="223" t="s">
        <v>1256</v>
      </c>
      <c r="D705" s="222" t="s">
        <v>1229</v>
      </c>
    </row>
    <row r="706" spans="1:4">
      <c r="A706" s="226" t="s">
        <v>2698</v>
      </c>
      <c r="B706" s="225" t="s">
        <v>2249</v>
      </c>
      <c r="C706" s="223" t="s">
        <v>2180</v>
      </c>
      <c r="D706" s="222" t="s">
        <v>1229</v>
      </c>
    </row>
    <row r="707" spans="1:4">
      <c r="A707" s="226" t="s">
        <v>2699</v>
      </c>
      <c r="B707" s="225" t="s">
        <v>1759</v>
      </c>
      <c r="C707" s="223" t="s">
        <v>1909</v>
      </c>
      <c r="D707" s="222" t="s">
        <v>1229</v>
      </c>
    </row>
    <row r="708" spans="1:4">
      <c r="A708" s="226" t="s">
        <v>2700</v>
      </c>
      <c r="B708" s="225" t="s">
        <v>2701</v>
      </c>
      <c r="C708" s="223" t="s">
        <v>1410</v>
      </c>
      <c r="D708" s="222" t="s">
        <v>1229</v>
      </c>
    </row>
    <row r="709" spans="1:4">
      <c r="A709" s="226" t="s">
        <v>2702</v>
      </c>
      <c r="B709" s="225" t="s">
        <v>1706</v>
      </c>
      <c r="C709" s="223" t="s">
        <v>2703</v>
      </c>
      <c r="D709" s="222" t="s">
        <v>1229</v>
      </c>
    </row>
    <row r="710" spans="1:4">
      <c r="A710" s="226" t="s">
        <v>2704</v>
      </c>
      <c r="B710" s="225" t="s">
        <v>2251</v>
      </c>
      <c r="C710" s="223" t="s">
        <v>1331</v>
      </c>
      <c r="D710" s="222" t="s">
        <v>1229</v>
      </c>
    </row>
    <row r="711" spans="1:4">
      <c r="A711" s="226" t="s">
        <v>2705</v>
      </c>
      <c r="B711" s="225" t="s">
        <v>1524</v>
      </c>
      <c r="C711" s="223" t="s">
        <v>1996</v>
      </c>
      <c r="D711" s="222" t="s">
        <v>1229</v>
      </c>
    </row>
    <row r="712" spans="1:4">
      <c r="A712" s="226" t="s">
        <v>2706</v>
      </c>
      <c r="B712" s="225" t="s">
        <v>1396</v>
      </c>
      <c r="C712" s="223" t="s">
        <v>2707</v>
      </c>
      <c r="D712" s="222" t="s">
        <v>1229</v>
      </c>
    </row>
    <row r="713" spans="1:4">
      <c r="A713" s="226" t="s">
        <v>2708</v>
      </c>
      <c r="B713" s="225" t="s">
        <v>1382</v>
      </c>
      <c r="C713" s="223" t="s">
        <v>1601</v>
      </c>
      <c r="D713" s="222" t="s">
        <v>1229</v>
      </c>
    </row>
    <row r="714" spans="1:4">
      <c r="A714" s="226" t="s">
        <v>2709</v>
      </c>
      <c r="B714" s="225" t="s">
        <v>2710</v>
      </c>
      <c r="C714" s="223" t="s">
        <v>1336</v>
      </c>
      <c r="D714" s="222" t="s">
        <v>1229</v>
      </c>
    </row>
    <row r="715" spans="1:4">
      <c r="A715" s="226" t="s">
        <v>2711</v>
      </c>
      <c r="B715" s="225" t="s">
        <v>2712</v>
      </c>
      <c r="C715" s="223" t="s">
        <v>1336</v>
      </c>
      <c r="D715" s="222" t="s">
        <v>1229</v>
      </c>
    </row>
    <row r="716" spans="1:4">
      <c r="A716" s="226" t="s">
        <v>2713</v>
      </c>
      <c r="B716" s="225" t="s">
        <v>1794</v>
      </c>
      <c r="C716" s="223" t="s">
        <v>1262</v>
      </c>
      <c r="D716" s="222" t="s">
        <v>1229</v>
      </c>
    </row>
    <row r="717" spans="1:4">
      <c r="A717" s="226" t="s">
        <v>2714</v>
      </c>
      <c r="B717" s="225" t="s">
        <v>2715</v>
      </c>
      <c r="C717" s="223" t="s">
        <v>1338</v>
      </c>
      <c r="D717" s="222" t="s">
        <v>1229</v>
      </c>
    </row>
    <row r="718" spans="1:4">
      <c r="A718" s="226" t="s">
        <v>2716</v>
      </c>
      <c r="B718" s="225" t="s">
        <v>1330</v>
      </c>
      <c r="C718" s="223" t="s">
        <v>1270</v>
      </c>
      <c r="D718" s="222" t="s">
        <v>1229</v>
      </c>
    </row>
    <row r="719" spans="1:4">
      <c r="A719" s="226" t="s">
        <v>2717</v>
      </c>
      <c r="B719" s="225" t="s">
        <v>2718</v>
      </c>
      <c r="C719" s="223" t="s">
        <v>1277</v>
      </c>
      <c r="D719" s="222" t="s">
        <v>1229</v>
      </c>
    </row>
    <row r="720" spans="1:4">
      <c r="A720" s="226" t="s">
        <v>2719</v>
      </c>
      <c r="B720" s="225" t="s">
        <v>1396</v>
      </c>
      <c r="C720" s="223" t="s">
        <v>1277</v>
      </c>
      <c r="D720" s="222" t="s">
        <v>1229</v>
      </c>
    </row>
    <row r="721" spans="1:4">
      <c r="A721" s="226" t="s">
        <v>2720</v>
      </c>
      <c r="B721" s="225" t="s">
        <v>2304</v>
      </c>
      <c r="C721" s="223" t="s">
        <v>1522</v>
      </c>
      <c r="D721" s="222" t="s">
        <v>1229</v>
      </c>
    </row>
    <row r="722" spans="1:4">
      <c r="A722" s="226" t="s">
        <v>2721</v>
      </c>
      <c r="B722" s="225" t="s">
        <v>1309</v>
      </c>
      <c r="C722" s="223" t="s">
        <v>1436</v>
      </c>
      <c r="D722" s="222" t="s">
        <v>1229</v>
      </c>
    </row>
    <row r="723" spans="1:4">
      <c r="A723" s="226" t="s">
        <v>2722</v>
      </c>
      <c r="B723" s="225" t="s">
        <v>2723</v>
      </c>
      <c r="C723" s="223" t="s">
        <v>1288</v>
      </c>
      <c r="D723" s="222" t="s">
        <v>1229</v>
      </c>
    </row>
    <row r="724" spans="1:4">
      <c r="A724" s="226" t="s">
        <v>2724</v>
      </c>
      <c r="B724" s="225" t="s">
        <v>1749</v>
      </c>
      <c r="C724" s="223" t="s">
        <v>1288</v>
      </c>
      <c r="D724" s="222" t="s">
        <v>1229</v>
      </c>
    </row>
    <row r="725" spans="1:4">
      <c r="A725" s="226" t="s">
        <v>2725</v>
      </c>
      <c r="B725" s="225" t="s">
        <v>1537</v>
      </c>
      <c r="C725" s="223" t="s">
        <v>1292</v>
      </c>
      <c r="D725" s="222" t="s">
        <v>1229</v>
      </c>
    </row>
    <row r="726" spans="1:4">
      <c r="A726" s="226" t="s">
        <v>2726</v>
      </c>
      <c r="B726" s="225" t="s">
        <v>2727</v>
      </c>
      <c r="C726" s="223" t="s">
        <v>1533</v>
      </c>
      <c r="D726" s="222" t="s">
        <v>1229</v>
      </c>
    </row>
    <row r="727" spans="1:4">
      <c r="A727" s="226" t="s">
        <v>2728</v>
      </c>
      <c r="B727" s="225" t="s">
        <v>1433</v>
      </c>
      <c r="C727" s="223" t="s">
        <v>1533</v>
      </c>
      <c r="D727" s="222" t="s">
        <v>1229</v>
      </c>
    </row>
    <row r="728" spans="1:4">
      <c r="A728" s="226" t="s">
        <v>2729</v>
      </c>
      <c r="B728" s="225" t="s">
        <v>2113</v>
      </c>
      <c r="C728" s="223" t="s">
        <v>1533</v>
      </c>
      <c r="D728" s="222" t="s">
        <v>1229</v>
      </c>
    </row>
    <row r="729" spans="1:4">
      <c r="A729" s="226" t="s">
        <v>2730</v>
      </c>
      <c r="B729" s="225" t="s">
        <v>2731</v>
      </c>
      <c r="C729" s="223" t="s">
        <v>2732</v>
      </c>
      <c r="D729" s="222" t="s">
        <v>1229</v>
      </c>
    </row>
    <row r="730" spans="1:4">
      <c r="A730" s="226" t="s">
        <v>2733</v>
      </c>
      <c r="B730" s="225" t="s">
        <v>1807</v>
      </c>
      <c r="C730" s="223" t="s">
        <v>1821</v>
      </c>
      <c r="D730" s="222" t="s">
        <v>1229</v>
      </c>
    </row>
    <row r="731" spans="1:4">
      <c r="A731" s="226" t="s">
        <v>2734</v>
      </c>
      <c r="B731" s="225" t="s">
        <v>1632</v>
      </c>
      <c r="C731" s="223" t="s">
        <v>1722</v>
      </c>
      <c r="D731" s="222" t="s">
        <v>1229</v>
      </c>
    </row>
    <row r="732" spans="1:4">
      <c r="A732" s="226" t="s">
        <v>2735</v>
      </c>
      <c r="B732" s="225" t="s">
        <v>1428</v>
      </c>
      <c r="C732" s="223" t="s">
        <v>1539</v>
      </c>
      <c r="D732" s="222" t="s">
        <v>1229</v>
      </c>
    </row>
    <row r="733" spans="1:4">
      <c r="A733" s="226" t="s">
        <v>2736</v>
      </c>
      <c r="B733" s="225" t="s">
        <v>1416</v>
      </c>
      <c r="C733" s="223" t="s">
        <v>1351</v>
      </c>
      <c r="D733" s="222" t="s">
        <v>1229</v>
      </c>
    </row>
    <row r="734" spans="1:4">
      <c r="A734" s="226" t="s">
        <v>2737</v>
      </c>
      <c r="B734" s="225" t="s">
        <v>1382</v>
      </c>
      <c r="C734" s="223" t="s">
        <v>2047</v>
      </c>
      <c r="D734" s="222" t="s">
        <v>1229</v>
      </c>
    </row>
    <row r="735" spans="1:4">
      <c r="A735" s="226" t="s">
        <v>2738</v>
      </c>
      <c r="B735" s="225" t="s">
        <v>2739</v>
      </c>
      <c r="C735" s="223" t="s">
        <v>1352</v>
      </c>
      <c r="D735" s="222" t="s">
        <v>1229</v>
      </c>
    </row>
    <row r="736" spans="1:4">
      <c r="A736" s="226" t="s">
        <v>2740</v>
      </c>
      <c r="B736" s="225" t="s">
        <v>2238</v>
      </c>
      <c r="C736" s="223" t="s">
        <v>1352</v>
      </c>
      <c r="D736" s="222" t="s">
        <v>1229</v>
      </c>
    </row>
    <row r="737" spans="1:4">
      <c r="A737" s="226" t="s">
        <v>2741</v>
      </c>
      <c r="B737" s="225" t="s">
        <v>2742</v>
      </c>
      <c r="C737" s="223" t="s">
        <v>1352</v>
      </c>
      <c r="D737" s="222" t="s">
        <v>1229</v>
      </c>
    </row>
    <row r="738" spans="1:4">
      <c r="A738" s="226" t="s">
        <v>2743</v>
      </c>
      <c r="B738" s="225" t="s">
        <v>2414</v>
      </c>
      <c r="C738" s="223" t="s">
        <v>1352</v>
      </c>
      <c r="D738" s="222" t="s">
        <v>1229</v>
      </c>
    </row>
    <row r="739" spans="1:4">
      <c r="A739" s="226" t="s">
        <v>2744</v>
      </c>
      <c r="B739" s="225" t="s">
        <v>2745</v>
      </c>
      <c r="C739" s="223" t="s">
        <v>1352</v>
      </c>
      <c r="D739" s="222" t="s">
        <v>1229</v>
      </c>
    </row>
    <row r="740" spans="1:4">
      <c r="A740" s="226" t="s">
        <v>2746</v>
      </c>
      <c r="B740" s="225" t="s">
        <v>1323</v>
      </c>
      <c r="C740" s="223" t="s">
        <v>2599</v>
      </c>
      <c r="D740" s="222" t="s">
        <v>1229</v>
      </c>
    </row>
    <row r="741" spans="1:4">
      <c r="A741" s="226" t="s">
        <v>2747</v>
      </c>
      <c r="B741" s="225" t="s">
        <v>1648</v>
      </c>
      <c r="C741" s="223" t="s">
        <v>1303</v>
      </c>
      <c r="D741" s="222" t="s">
        <v>1229</v>
      </c>
    </row>
    <row r="742" spans="1:4">
      <c r="A742" s="226" t="s">
        <v>2748</v>
      </c>
      <c r="B742" s="225" t="s">
        <v>1765</v>
      </c>
      <c r="C742" s="223" t="s">
        <v>1303</v>
      </c>
      <c r="D742" s="222" t="s">
        <v>1229</v>
      </c>
    </row>
    <row r="743" spans="1:4">
      <c r="A743" s="226" t="s">
        <v>2749</v>
      </c>
      <c r="B743" s="225" t="s">
        <v>2013</v>
      </c>
      <c r="C743" s="223" t="s">
        <v>1243</v>
      </c>
      <c r="D743" s="222" t="s">
        <v>1230</v>
      </c>
    </row>
    <row r="744" spans="1:4">
      <c r="A744" s="226" t="s">
        <v>2750</v>
      </c>
      <c r="B744" s="225" t="s">
        <v>1798</v>
      </c>
      <c r="C744" s="223" t="s">
        <v>2611</v>
      </c>
      <c r="D744" s="222" t="s">
        <v>1230</v>
      </c>
    </row>
    <row r="745" spans="1:4">
      <c r="A745" s="226" t="s">
        <v>2751</v>
      </c>
      <c r="B745" s="225" t="s">
        <v>2433</v>
      </c>
      <c r="C745" s="223" t="s">
        <v>1491</v>
      </c>
      <c r="D745" s="222" t="s">
        <v>1230</v>
      </c>
    </row>
    <row r="746" spans="1:4">
      <c r="A746" s="226" t="s">
        <v>2752</v>
      </c>
      <c r="B746" s="225" t="s">
        <v>2753</v>
      </c>
      <c r="C746" s="223" t="s">
        <v>1315</v>
      </c>
      <c r="D746" s="222" t="s">
        <v>1230</v>
      </c>
    </row>
    <row r="747" spans="1:4">
      <c r="A747" s="226" t="s">
        <v>2754</v>
      </c>
      <c r="B747" s="225" t="s">
        <v>2755</v>
      </c>
      <c r="C747" s="223" t="s">
        <v>1315</v>
      </c>
      <c r="D747" s="222" t="s">
        <v>1230</v>
      </c>
    </row>
    <row r="748" spans="1:4">
      <c r="A748" s="226" t="s">
        <v>2756</v>
      </c>
      <c r="B748" s="225" t="s">
        <v>1446</v>
      </c>
      <c r="C748" s="223" t="s">
        <v>1316</v>
      </c>
      <c r="D748" s="222" t="s">
        <v>1230</v>
      </c>
    </row>
    <row r="749" spans="1:4">
      <c r="A749" s="226" t="s">
        <v>2757</v>
      </c>
      <c r="B749" s="225" t="s">
        <v>2130</v>
      </c>
      <c r="C749" s="223" t="s">
        <v>1318</v>
      </c>
      <c r="D749" s="222" t="s">
        <v>1230</v>
      </c>
    </row>
    <row r="750" spans="1:4">
      <c r="A750" s="226" t="s">
        <v>2758</v>
      </c>
      <c r="B750" s="225" t="s">
        <v>2759</v>
      </c>
      <c r="C750" s="223" t="s">
        <v>1320</v>
      </c>
      <c r="D750" s="222" t="s">
        <v>1230</v>
      </c>
    </row>
    <row r="751" spans="1:4">
      <c r="A751" s="226" t="s">
        <v>2760</v>
      </c>
      <c r="B751" s="225" t="s">
        <v>1337</v>
      </c>
      <c r="C751" s="223" t="s">
        <v>1498</v>
      </c>
      <c r="D751" s="222" t="s">
        <v>1230</v>
      </c>
    </row>
    <row r="752" spans="1:4">
      <c r="A752" s="226" t="s">
        <v>2761</v>
      </c>
      <c r="B752" s="225" t="s">
        <v>1353</v>
      </c>
      <c r="C752" s="223" t="s">
        <v>1326</v>
      </c>
      <c r="D752" s="222" t="s">
        <v>1230</v>
      </c>
    </row>
    <row r="753" spans="1:4">
      <c r="A753" s="226" t="s">
        <v>2762</v>
      </c>
      <c r="B753" s="225" t="s">
        <v>1777</v>
      </c>
      <c r="C753" s="223" t="s">
        <v>1326</v>
      </c>
      <c r="D753" s="222" t="s">
        <v>1230</v>
      </c>
    </row>
    <row r="754" spans="1:4">
      <c r="A754" s="226" t="s">
        <v>2763</v>
      </c>
      <c r="B754" s="225" t="s">
        <v>1258</v>
      </c>
      <c r="C754" s="223" t="s">
        <v>1326</v>
      </c>
      <c r="D754" s="222" t="s">
        <v>1230</v>
      </c>
    </row>
    <row r="755" spans="1:4">
      <c r="A755" s="226" t="s">
        <v>2764</v>
      </c>
      <c r="B755" s="225" t="s">
        <v>1282</v>
      </c>
      <c r="C755" s="223" t="s">
        <v>1326</v>
      </c>
      <c r="D755" s="222" t="s">
        <v>1230</v>
      </c>
    </row>
    <row r="756" spans="1:4">
      <c r="A756" s="226" t="s">
        <v>2765</v>
      </c>
      <c r="B756" s="225" t="s">
        <v>1333</v>
      </c>
      <c r="C756" s="223" t="s">
        <v>1326</v>
      </c>
      <c r="D756" s="222" t="s">
        <v>1230</v>
      </c>
    </row>
    <row r="757" spans="1:4">
      <c r="A757" s="226" t="s">
        <v>2766</v>
      </c>
      <c r="B757" s="225" t="s">
        <v>2767</v>
      </c>
      <c r="C757" s="223" t="s">
        <v>1326</v>
      </c>
      <c r="D757" s="222" t="s">
        <v>1230</v>
      </c>
    </row>
    <row r="758" spans="1:4">
      <c r="A758" s="226" t="s">
        <v>2768</v>
      </c>
      <c r="B758" s="225" t="s">
        <v>1299</v>
      </c>
      <c r="C758" s="223" t="s">
        <v>1256</v>
      </c>
      <c r="D758" s="222" t="s">
        <v>1230</v>
      </c>
    </row>
    <row r="759" spans="1:4">
      <c r="A759" s="226" t="s">
        <v>2769</v>
      </c>
      <c r="B759" s="225" t="s">
        <v>2271</v>
      </c>
      <c r="C759" s="223" t="s">
        <v>1256</v>
      </c>
      <c r="D759" s="222" t="s">
        <v>1230</v>
      </c>
    </row>
    <row r="760" spans="1:4">
      <c r="A760" s="226" t="s">
        <v>2770</v>
      </c>
      <c r="B760" s="225" t="s">
        <v>1396</v>
      </c>
      <c r="C760" s="223" t="s">
        <v>1992</v>
      </c>
      <c r="D760" s="222" t="s">
        <v>1230</v>
      </c>
    </row>
    <row r="761" spans="1:4">
      <c r="A761" s="226" t="s">
        <v>2771</v>
      </c>
      <c r="B761" s="225" t="s">
        <v>2772</v>
      </c>
      <c r="C761" s="223" t="s">
        <v>1410</v>
      </c>
      <c r="D761" s="222" t="s">
        <v>1230</v>
      </c>
    </row>
    <row r="762" spans="1:4">
      <c r="A762" s="226" t="s">
        <v>2773</v>
      </c>
      <c r="B762" s="225" t="s">
        <v>1258</v>
      </c>
      <c r="C762" s="223" t="s">
        <v>1259</v>
      </c>
      <c r="D762" s="222" t="s">
        <v>1230</v>
      </c>
    </row>
    <row r="763" spans="1:4">
      <c r="A763" s="226" t="s">
        <v>2774</v>
      </c>
      <c r="B763" s="225" t="s">
        <v>1416</v>
      </c>
      <c r="C763" s="223" t="s">
        <v>1332</v>
      </c>
      <c r="D763" s="222" t="s">
        <v>1230</v>
      </c>
    </row>
    <row r="764" spans="1:4">
      <c r="A764" s="226" t="s">
        <v>2775</v>
      </c>
      <c r="B764" s="225" t="s">
        <v>1500</v>
      </c>
      <c r="C764" s="223" t="s">
        <v>1999</v>
      </c>
      <c r="D764" s="222" t="s">
        <v>1230</v>
      </c>
    </row>
    <row r="765" spans="1:4">
      <c r="A765" s="226" t="s">
        <v>2776</v>
      </c>
      <c r="B765" s="225" t="s">
        <v>2270</v>
      </c>
      <c r="C765" s="223" t="s">
        <v>1336</v>
      </c>
      <c r="D765" s="222" t="s">
        <v>1230</v>
      </c>
    </row>
    <row r="766" spans="1:4">
      <c r="A766" s="226" t="s">
        <v>2777</v>
      </c>
      <c r="B766" s="225" t="s">
        <v>2051</v>
      </c>
      <c r="C766" s="223" t="s">
        <v>1336</v>
      </c>
      <c r="D766" s="222" t="s">
        <v>1230</v>
      </c>
    </row>
    <row r="767" spans="1:4">
      <c r="A767" s="226" t="s">
        <v>2778</v>
      </c>
      <c r="B767" s="225" t="s">
        <v>2779</v>
      </c>
      <c r="C767" s="223" t="s">
        <v>2108</v>
      </c>
      <c r="D767" s="222" t="s">
        <v>1230</v>
      </c>
    </row>
    <row r="768" spans="1:4">
      <c r="A768" s="226" t="s">
        <v>2780</v>
      </c>
      <c r="B768" s="225" t="s">
        <v>1454</v>
      </c>
      <c r="C768" s="223" t="s">
        <v>1338</v>
      </c>
      <c r="D768" s="222" t="s">
        <v>1230</v>
      </c>
    </row>
    <row r="769" spans="1:4">
      <c r="A769" s="226" t="s">
        <v>2781</v>
      </c>
      <c r="B769" s="225" t="s">
        <v>1255</v>
      </c>
      <c r="C769" s="223" t="s">
        <v>1270</v>
      </c>
      <c r="D769" s="222" t="s">
        <v>1230</v>
      </c>
    </row>
    <row r="770" spans="1:4">
      <c r="A770" s="226" t="s">
        <v>2782</v>
      </c>
      <c r="B770" s="225" t="s">
        <v>2115</v>
      </c>
      <c r="C770" s="223" t="s">
        <v>2783</v>
      </c>
      <c r="D770" s="222" t="s">
        <v>1230</v>
      </c>
    </row>
    <row r="771" spans="1:4">
      <c r="A771" s="226" t="s">
        <v>2784</v>
      </c>
      <c r="B771" s="225" t="s">
        <v>1603</v>
      </c>
      <c r="C771" s="223" t="s">
        <v>1620</v>
      </c>
      <c r="D771" s="222" t="s">
        <v>1230</v>
      </c>
    </row>
    <row r="772" spans="1:4">
      <c r="A772" s="226" t="s">
        <v>2785</v>
      </c>
      <c r="B772" s="225" t="s">
        <v>2786</v>
      </c>
      <c r="C772" s="223" t="s">
        <v>1707</v>
      </c>
      <c r="D772" s="222" t="s">
        <v>1230</v>
      </c>
    </row>
    <row r="773" spans="1:4">
      <c r="A773" s="226" t="s">
        <v>2787</v>
      </c>
      <c r="B773" s="225" t="s">
        <v>2788</v>
      </c>
      <c r="C773" s="223" t="s">
        <v>1292</v>
      </c>
      <c r="D773" s="222" t="s">
        <v>1230</v>
      </c>
    </row>
    <row r="774" spans="1:4">
      <c r="A774" s="226" t="s">
        <v>2789</v>
      </c>
      <c r="B774" s="225" t="s">
        <v>1328</v>
      </c>
      <c r="C774" s="223" t="s">
        <v>1292</v>
      </c>
      <c r="D774" s="222" t="s">
        <v>1230</v>
      </c>
    </row>
    <row r="775" spans="1:4">
      <c r="A775" s="226" t="s">
        <v>2790</v>
      </c>
      <c r="B775" s="225" t="s">
        <v>2791</v>
      </c>
      <c r="C775" s="223" t="s">
        <v>1530</v>
      </c>
      <c r="D775" s="222" t="s">
        <v>1230</v>
      </c>
    </row>
    <row r="776" spans="1:4">
      <c r="A776" s="226" t="s">
        <v>2792</v>
      </c>
      <c r="B776" s="225" t="s">
        <v>2793</v>
      </c>
      <c r="C776" s="223" t="s">
        <v>1533</v>
      </c>
      <c r="D776" s="222" t="s">
        <v>1230</v>
      </c>
    </row>
    <row r="777" spans="1:4">
      <c r="A777" s="226" t="s">
        <v>2794</v>
      </c>
      <c r="B777" s="225" t="s">
        <v>1255</v>
      </c>
      <c r="C777" s="223" t="s">
        <v>1533</v>
      </c>
      <c r="D777" s="222" t="s">
        <v>1230</v>
      </c>
    </row>
    <row r="778" spans="1:4">
      <c r="A778" s="226" t="s">
        <v>2795</v>
      </c>
      <c r="B778" s="225" t="s">
        <v>2796</v>
      </c>
      <c r="C778" s="223" t="s">
        <v>1533</v>
      </c>
      <c r="D778" s="222" t="s">
        <v>1230</v>
      </c>
    </row>
    <row r="779" spans="1:4">
      <c r="A779" s="226" t="s">
        <v>2797</v>
      </c>
      <c r="B779" s="225" t="s">
        <v>2798</v>
      </c>
      <c r="C779" s="223" t="s">
        <v>1539</v>
      </c>
      <c r="D779" s="222" t="s">
        <v>1230</v>
      </c>
    </row>
    <row r="780" spans="1:4">
      <c r="A780" s="226" t="s">
        <v>2799</v>
      </c>
      <c r="B780" s="225" t="s">
        <v>2162</v>
      </c>
      <c r="C780" s="223" t="s">
        <v>1352</v>
      </c>
      <c r="D780" s="222" t="s">
        <v>1230</v>
      </c>
    </row>
    <row r="781" spans="1:4">
      <c r="A781" s="226" t="s">
        <v>2800</v>
      </c>
      <c r="B781" s="225" t="s">
        <v>2801</v>
      </c>
      <c r="C781" s="223" t="s">
        <v>2202</v>
      </c>
      <c r="D781" s="222" t="s">
        <v>1230</v>
      </c>
    </row>
    <row r="782" spans="1:4">
      <c r="A782" s="226" t="s">
        <v>2802</v>
      </c>
      <c r="B782" s="225" t="s">
        <v>1382</v>
      </c>
      <c r="C782" s="223" t="s">
        <v>1839</v>
      </c>
      <c r="D782" s="222" t="s">
        <v>1230</v>
      </c>
    </row>
    <row r="783" spans="1:4">
      <c r="A783" s="226" t="s">
        <v>2803</v>
      </c>
      <c r="B783" s="225" t="s">
        <v>2791</v>
      </c>
      <c r="C783" s="223" t="s">
        <v>1300</v>
      </c>
      <c r="D783" s="222" t="s">
        <v>1230</v>
      </c>
    </row>
    <row r="784" spans="1:4">
      <c r="A784" s="226" t="s">
        <v>2804</v>
      </c>
      <c r="B784" s="225" t="s">
        <v>1287</v>
      </c>
      <c r="C784" s="223" t="s">
        <v>1300</v>
      </c>
      <c r="D784" s="222" t="s">
        <v>1230</v>
      </c>
    </row>
    <row r="785" spans="1:4">
      <c r="A785" s="226" t="s">
        <v>2805</v>
      </c>
      <c r="B785" s="225" t="s">
        <v>1355</v>
      </c>
      <c r="C785" s="223" t="s">
        <v>1303</v>
      </c>
      <c r="D785" s="222" t="s">
        <v>1230</v>
      </c>
    </row>
    <row r="786" spans="1:4">
      <c r="A786" s="226" t="s">
        <v>2806</v>
      </c>
      <c r="B786" s="225" t="s">
        <v>2807</v>
      </c>
      <c r="C786" s="223" t="s">
        <v>1361</v>
      </c>
      <c r="D786" s="222" t="s">
        <v>1230</v>
      </c>
    </row>
    <row r="787" spans="1:4">
      <c r="A787" s="226" t="s">
        <v>2808</v>
      </c>
      <c r="B787" s="225" t="s">
        <v>2809</v>
      </c>
      <c r="C787" s="223" t="s">
        <v>1361</v>
      </c>
      <c r="D787" s="222" t="s">
        <v>1230</v>
      </c>
    </row>
    <row r="788" spans="1:4">
      <c r="A788" s="226" t="s">
        <v>2810</v>
      </c>
      <c r="B788" s="225" t="s">
        <v>2811</v>
      </c>
      <c r="C788" s="223" t="s">
        <v>1243</v>
      </c>
      <c r="D788" s="222" t="s">
        <v>1231</v>
      </c>
    </row>
    <row r="789" spans="1:4">
      <c r="A789" s="226" t="s">
        <v>2812</v>
      </c>
      <c r="B789" s="225" t="s">
        <v>2813</v>
      </c>
      <c r="C789" s="223" t="s">
        <v>1243</v>
      </c>
      <c r="D789" s="222" t="s">
        <v>1231</v>
      </c>
    </row>
    <row r="790" spans="1:4">
      <c r="A790" s="226" t="s">
        <v>2814</v>
      </c>
      <c r="B790" s="225" t="s">
        <v>1662</v>
      </c>
      <c r="C790" s="223" t="s">
        <v>1368</v>
      </c>
      <c r="D790" s="222" t="s">
        <v>1231</v>
      </c>
    </row>
    <row r="791" spans="1:4">
      <c r="A791" s="226" t="s">
        <v>2815</v>
      </c>
      <c r="B791" s="225" t="s">
        <v>2816</v>
      </c>
      <c r="C791" s="223" t="s">
        <v>2817</v>
      </c>
      <c r="D791" s="222" t="s">
        <v>1231</v>
      </c>
    </row>
    <row r="792" spans="1:4">
      <c r="A792" s="226" t="s">
        <v>2818</v>
      </c>
      <c r="B792" s="225" t="s">
        <v>2819</v>
      </c>
      <c r="C792" s="223" t="s">
        <v>2289</v>
      </c>
      <c r="D792" s="222" t="s">
        <v>1231</v>
      </c>
    </row>
    <row r="793" spans="1:4">
      <c r="A793" s="226" t="s">
        <v>2820</v>
      </c>
      <c r="B793" s="225" t="s">
        <v>2291</v>
      </c>
      <c r="C793" s="223" t="s">
        <v>1312</v>
      </c>
      <c r="D793" s="222" t="s">
        <v>1231</v>
      </c>
    </row>
    <row r="794" spans="1:4">
      <c r="A794" s="226" t="s">
        <v>2821</v>
      </c>
      <c r="B794" s="225" t="s">
        <v>1384</v>
      </c>
      <c r="C794" s="223" t="s">
        <v>2285</v>
      </c>
      <c r="D794" s="222" t="s">
        <v>1231</v>
      </c>
    </row>
    <row r="795" spans="1:4">
      <c r="A795" s="226" t="s">
        <v>2822</v>
      </c>
      <c r="B795" s="225" t="s">
        <v>2105</v>
      </c>
      <c r="C795" s="223" t="s">
        <v>1663</v>
      </c>
      <c r="D795" s="222" t="s">
        <v>1231</v>
      </c>
    </row>
    <row r="796" spans="1:4">
      <c r="A796" s="226" t="s">
        <v>2823</v>
      </c>
      <c r="B796" s="225" t="s">
        <v>2824</v>
      </c>
      <c r="C796" s="223" t="s">
        <v>1313</v>
      </c>
      <c r="D796" s="222" t="s">
        <v>1231</v>
      </c>
    </row>
    <row r="797" spans="1:4">
      <c r="A797" s="226" t="s">
        <v>2825</v>
      </c>
      <c r="B797" s="225" t="s">
        <v>1261</v>
      </c>
      <c r="C797" s="223" t="s">
        <v>1316</v>
      </c>
      <c r="D797" s="222" t="s">
        <v>1231</v>
      </c>
    </row>
    <row r="798" spans="1:4">
      <c r="A798" s="226" t="s">
        <v>2826</v>
      </c>
      <c r="B798" s="225" t="s">
        <v>1330</v>
      </c>
      <c r="C798" s="223" t="s">
        <v>1319</v>
      </c>
      <c r="D798" s="222" t="s">
        <v>1231</v>
      </c>
    </row>
    <row r="799" spans="1:4">
      <c r="A799" s="226" t="s">
        <v>2827</v>
      </c>
      <c r="B799" s="225" t="s">
        <v>1246</v>
      </c>
      <c r="C799" s="223" t="s">
        <v>1319</v>
      </c>
      <c r="D799" s="222" t="s">
        <v>1231</v>
      </c>
    </row>
    <row r="800" spans="1:4">
      <c r="A800" s="226" t="s">
        <v>2828</v>
      </c>
      <c r="B800" s="225" t="s">
        <v>2602</v>
      </c>
      <c r="C800" s="223" t="s">
        <v>1322</v>
      </c>
      <c r="D800" s="222" t="s">
        <v>1231</v>
      </c>
    </row>
    <row r="801" spans="1:4">
      <c r="A801" s="226" t="s">
        <v>2829</v>
      </c>
      <c r="B801" s="225" t="s">
        <v>2830</v>
      </c>
      <c r="C801" s="223" t="s">
        <v>1322</v>
      </c>
      <c r="D801" s="222" t="s">
        <v>1231</v>
      </c>
    </row>
    <row r="802" spans="1:4">
      <c r="A802" s="226" t="s">
        <v>2831</v>
      </c>
      <c r="B802" s="225" t="s">
        <v>2832</v>
      </c>
      <c r="C802" s="223" t="s">
        <v>1322</v>
      </c>
      <c r="D802" s="222" t="s">
        <v>1231</v>
      </c>
    </row>
    <row r="803" spans="1:4">
      <c r="A803" s="226" t="s">
        <v>2833</v>
      </c>
      <c r="B803" s="225" t="s">
        <v>1595</v>
      </c>
      <c r="C803" s="223" t="s">
        <v>2834</v>
      </c>
      <c r="D803" s="222" t="s">
        <v>1231</v>
      </c>
    </row>
    <row r="804" spans="1:4">
      <c r="A804" s="226" t="s">
        <v>2835</v>
      </c>
      <c r="B804" s="225" t="s">
        <v>1798</v>
      </c>
      <c r="C804" s="223" t="s">
        <v>2175</v>
      </c>
      <c r="D804" s="222" t="s">
        <v>1231</v>
      </c>
    </row>
    <row r="805" spans="1:4">
      <c r="A805" s="226" t="s">
        <v>2836</v>
      </c>
      <c r="B805" s="225" t="s">
        <v>2184</v>
      </c>
      <c r="C805" s="223" t="s">
        <v>1324</v>
      </c>
      <c r="D805" s="222" t="s">
        <v>1231</v>
      </c>
    </row>
    <row r="806" spans="1:4">
      <c r="A806" s="226" t="s">
        <v>2837</v>
      </c>
      <c r="B806" s="225" t="s">
        <v>1255</v>
      </c>
      <c r="C806" s="223" t="s">
        <v>1326</v>
      </c>
      <c r="D806" s="222" t="s">
        <v>1231</v>
      </c>
    </row>
    <row r="807" spans="1:4">
      <c r="A807" s="226" t="s">
        <v>2838</v>
      </c>
      <c r="B807" s="225" t="s">
        <v>2839</v>
      </c>
      <c r="C807" s="223" t="s">
        <v>1904</v>
      </c>
      <c r="D807" s="222" t="s">
        <v>1231</v>
      </c>
    </row>
    <row r="808" spans="1:4">
      <c r="A808" s="226" t="s">
        <v>2840</v>
      </c>
      <c r="B808" s="225" t="s">
        <v>2841</v>
      </c>
      <c r="C808" s="223" t="s">
        <v>1256</v>
      </c>
      <c r="D808" s="222" t="s">
        <v>1231</v>
      </c>
    </row>
    <row r="809" spans="1:4">
      <c r="A809" s="226" t="s">
        <v>2842</v>
      </c>
      <c r="B809" s="225" t="s">
        <v>1328</v>
      </c>
      <c r="C809" s="223" t="s">
        <v>1256</v>
      </c>
      <c r="D809" s="222" t="s">
        <v>1231</v>
      </c>
    </row>
    <row r="810" spans="1:4">
      <c r="A810" s="226" t="s">
        <v>2843</v>
      </c>
      <c r="B810" s="225" t="s">
        <v>1269</v>
      </c>
      <c r="C810" s="223" t="s">
        <v>1256</v>
      </c>
      <c r="D810" s="222" t="s">
        <v>1231</v>
      </c>
    </row>
    <row r="811" spans="1:4">
      <c r="A811" s="226" t="s">
        <v>2844</v>
      </c>
      <c r="B811" s="225" t="s">
        <v>1691</v>
      </c>
      <c r="C811" s="223" t="s">
        <v>1410</v>
      </c>
      <c r="D811" s="222" t="s">
        <v>1231</v>
      </c>
    </row>
    <row r="812" spans="1:4">
      <c r="A812" s="226" t="s">
        <v>2845</v>
      </c>
      <c r="B812" s="225" t="s">
        <v>1255</v>
      </c>
      <c r="C812" s="223" t="s">
        <v>1259</v>
      </c>
      <c r="D812" s="222" t="s">
        <v>1231</v>
      </c>
    </row>
    <row r="813" spans="1:4">
      <c r="A813" s="226" t="s">
        <v>2846</v>
      </c>
      <c r="B813" s="225" t="s">
        <v>2847</v>
      </c>
      <c r="C813" s="223" t="s">
        <v>1332</v>
      </c>
      <c r="D813" s="222" t="s">
        <v>1231</v>
      </c>
    </row>
    <row r="814" spans="1:4">
      <c r="A814" s="226" t="s">
        <v>2848</v>
      </c>
      <c r="B814" s="225" t="s">
        <v>2298</v>
      </c>
      <c r="C814" s="223" t="s">
        <v>1262</v>
      </c>
      <c r="D814" s="222" t="s">
        <v>1231</v>
      </c>
    </row>
    <row r="815" spans="1:4">
      <c r="A815" s="226" t="s">
        <v>2849</v>
      </c>
      <c r="B815" s="225" t="s">
        <v>1255</v>
      </c>
      <c r="C815" s="223" t="s">
        <v>1262</v>
      </c>
      <c r="D815" s="222" t="s">
        <v>1231</v>
      </c>
    </row>
    <row r="816" spans="1:4">
      <c r="A816" s="226" t="s">
        <v>2850</v>
      </c>
      <c r="B816" s="225" t="s">
        <v>2851</v>
      </c>
      <c r="C816" s="223" t="s">
        <v>1792</v>
      </c>
      <c r="D816" s="222" t="s">
        <v>1231</v>
      </c>
    </row>
    <row r="817" spans="1:4">
      <c r="A817" s="226" t="s">
        <v>2852</v>
      </c>
      <c r="B817" s="225" t="s">
        <v>2853</v>
      </c>
      <c r="C817" s="223" t="s">
        <v>1338</v>
      </c>
      <c r="D817" s="222" t="s">
        <v>1231</v>
      </c>
    </row>
    <row r="818" spans="1:4">
      <c r="A818" s="226" t="s">
        <v>2854</v>
      </c>
      <c r="B818" s="225" t="s">
        <v>1968</v>
      </c>
      <c r="C818" s="223" t="s">
        <v>2159</v>
      </c>
      <c r="D818" s="222" t="s">
        <v>1231</v>
      </c>
    </row>
    <row r="819" spans="1:4">
      <c r="A819" s="226" t="s">
        <v>2855</v>
      </c>
      <c r="B819" s="225" t="s">
        <v>2856</v>
      </c>
      <c r="C819" s="223" t="s">
        <v>1438</v>
      </c>
      <c r="D819" s="222" t="s">
        <v>1231</v>
      </c>
    </row>
    <row r="820" spans="1:4">
      <c r="A820" s="226" t="s">
        <v>2857</v>
      </c>
      <c r="B820" s="225" t="s">
        <v>2858</v>
      </c>
      <c r="C820" s="223" t="s">
        <v>1280</v>
      </c>
      <c r="D820" s="222" t="s">
        <v>1231</v>
      </c>
    </row>
    <row r="821" spans="1:4">
      <c r="A821" s="226" t="s">
        <v>2859</v>
      </c>
      <c r="B821" s="225" t="s">
        <v>1255</v>
      </c>
      <c r="C821" s="223" t="s">
        <v>1707</v>
      </c>
      <c r="D821" s="222" t="s">
        <v>1231</v>
      </c>
    </row>
    <row r="822" spans="1:4">
      <c r="A822" s="226" t="s">
        <v>2860</v>
      </c>
      <c r="B822" s="225" t="s">
        <v>1777</v>
      </c>
      <c r="C822" s="223" t="s">
        <v>2317</v>
      </c>
      <c r="D822" s="222" t="s">
        <v>1231</v>
      </c>
    </row>
    <row r="823" spans="1:4">
      <c r="A823" s="226" t="s">
        <v>2861</v>
      </c>
      <c r="B823" s="225" t="s">
        <v>1255</v>
      </c>
      <c r="C823" s="223" t="s">
        <v>1288</v>
      </c>
      <c r="D823" s="222" t="s">
        <v>1231</v>
      </c>
    </row>
    <row r="824" spans="1:4">
      <c r="A824" s="226" t="s">
        <v>2862</v>
      </c>
      <c r="B824" s="225" t="s">
        <v>1258</v>
      </c>
      <c r="C824" s="223" t="s">
        <v>1292</v>
      </c>
      <c r="D824" s="222" t="s">
        <v>1231</v>
      </c>
    </row>
    <row r="825" spans="1:4">
      <c r="A825" s="226" t="s">
        <v>2863</v>
      </c>
      <c r="B825" s="225" t="s">
        <v>2864</v>
      </c>
      <c r="C825" s="223" t="s">
        <v>1634</v>
      </c>
      <c r="D825" s="222" t="s">
        <v>1231</v>
      </c>
    </row>
    <row r="826" spans="1:4">
      <c r="A826" s="226" t="s">
        <v>2865</v>
      </c>
      <c r="B826" s="225" t="s">
        <v>2866</v>
      </c>
      <c r="C826" s="223" t="s">
        <v>1533</v>
      </c>
      <c r="D826" s="222" t="s">
        <v>1231</v>
      </c>
    </row>
    <row r="827" spans="1:4">
      <c r="A827" s="226" t="s">
        <v>2867</v>
      </c>
      <c r="B827" s="225" t="s">
        <v>1798</v>
      </c>
      <c r="C827" s="223" t="s">
        <v>1535</v>
      </c>
      <c r="D827" s="222" t="s">
        <v>1231</v>
      </c>
    </row>
    <row r="828" spans="1:4">
      <c r="A828" s="226" t="s">
        <v>2868</v>
      </c>
      <c r="B828" s="225" t="s">
        <v>2869</v>
      </c>
      <c r="C828" s="223" t="s">
        <v>2870</v>
      </c>
      <c r="D828" s="222" t="s">
        <v>1231</v>
      </c>
    </row>
    <row r="829" spans="1:4">
      <c r="A829" s="226" t="s">
        <v>2871</v>
      </c>
      <c r="B829" s="225" t="s">
        <v>2872</v>
      </c>
      <c r="C829" s="223" t="s">
        <v>1351</v>
      </c>
      <c r="D829" s="222" t="s">
        <v>1231</v>
      </c>
    </row>
    <row r="830" spans="1:4">
      <c r="A830" s="226" t="s">
        <v>2873</v>
      </c>
      <c r="B830" s="225" t="s">
        <v>1512</v>
      </c>
      <c r="C830" s="223" t="s">
        <v>1352</v>
      </c>
      <c r="D830" s="222" t="s">
        <v>1231</v>
      </c>
    </row>
    <row r="831" spans="1:4">
      <c r="A831" s="226" t="s">
        <v>2874</v>
      </c>
      <c r="B831" s="225" t="s">
        <v>1255</v>
      </c>
      <c r="C831" s="223" t="s">
        <v>2875</v>
      </c>
      <c r="D831" s="222" t="s">
        <v>1231</v>
      </c>
    </row>
    <row r="832" spans="1:4">
      <c r="A832" s="226" t="s">
        <v>2876</v>
      </c>
      <c r="B832" s="225" t="s">
        <v>1255</v>
      </c>
      <c r="C832" s="223" t="s">
        <v>2259</v>
      </c>
      <c r="D832" s="222" t="s">
        <v>1231</v>
      </c>
    </row>
    <row r="833" spans="1:4">
      <c r="A833" s="226" t="s">
        <v>2877</v>
      </c>
      <c r="B833" s="225" t="s">
        <v>1299</v>
      </c>
      <c r="C833" s="223" t="s">
        <v>1357</v>
      </c>
      <c r="D833" s="222" t="s">
        <v>1231</v>
      </c>
    </row>
    <row r="834" spans="1:4">
      <c r="A834" s="226" t="s">
        <v>2878</v>
      </c>
      <c r="B834" s="225" t="s">
        <v>1524</v>
      </c>
      <c r="C834" s="223" t="s">
        <v>1834</v>
      </c>
      <c r="D834" s="222" t="s">
        <v>1231</v>
      </c>
    </row>
    <row r="835" spans="1:4">
      <c r="A835" s="226" t="s">
        <v>2879</v>
      </c>
      <c r="B835" s="225" t="s">
        <v>1337</v>
      </c>
      <c r="C835" s="223" t="s">
        <v>1300</v>
      </c>
      <c r="D835" s="222" t="s">
        <v>1231</v>
      </c>
    </row>
    <row r="836" spans="1:4">
      <c r="A836" s="226" t="s">
        <v>2880</v>
      </c>
      <c r="B836" s="225" t="s">
        <v>1749</v>
      </c>
      <c r="C836" s="223" t="s">
        <v>1472</v>
      </c>
      <c r="D836" s="222" t="s">
        <v>1231</v>
      </c>
    </row>
    <row r="837" spans="1:4">
      <c r="A837" s="226" t="s">
        <v>2881</v>
      </c>
      <c r="B837" s="225" t="s">
        <v>1255</v>
      </c>
      <c r="C837" s="223" t="s">
        <v>1472</v>
      </c>
      <c r="D837" s="222" t="s">
        <v>1231</v>
      </c>
    </row>
    <row r="838" spans="1:4">
      <c r="A838" s="226" t="s">
        <v>2882</v>
      </c>
      <c r="B838" s="225" t="s">
        <v>1333</v>
      </c>
      <c r="C838" s="223" t="s">
        <v>2288</v>
      </c>
      <c r="D838" s="222" t="s">
        <v>1231</v>
      </c>
    </row>
    <row r="839" spans="1:4">
      <c r="A839" s="226" t="s">
        <v>2883</v>
      </c>
      <c r="B839" s="225" t="s">
        <v>1348</v>
      </c>
      <c r="C839" s="223" t="s">
        <v>1303</v>
      </c>
      <c r="D839" s="222" t="s">
        <v>1231</v>
      </c>
    </row>
    <row r="840" spans="1:4">
      <c r="A840" s="226" t="s">
        <v>2884</v>
      </c>
      <c r="B840" s="225" t="s">
        <v>2885</v>
      </c>
      <c r="C840" s="223" t="s">
        <v>2886</v>
      </c>
      <c r="D840" s="222" t="s">
        <v>1231</v>
      </c>
    </row>
    <row r="841" spans="1:4">
      <c r="A841" s="226" t="s">
        <v>2887</v>
      </c>
      <c r="B841" s="225" t="s">
        <v>2888</v>
      </c>
      <c r="C841" s="223" t="s">
        <v>1361</v>
      </c>
      <c r="D841" s="222" t="s">
        <v>1231</v>
      </c>
    </row>
    <row r="842" spans="1:4">
      <c r="A842" s="226" t="s">
        <v>2889</v>
      </c>
      <c r="B842" s="225" t="s">
        <v>1246</v>
      </c>
      <c r="C842" s="223" t="s">
        <v>1363</v>
      </c>
      <c r="D842" s="222" t="s">
        <v>1231</v>
      </c>
    </row>
    <row r="843" spans="1:4">
      <c r="A843" s="226" t="s">
        <v>2890</v>
      </c>
      <c r="B843" s="225" t="s">
        <v>1555</v>
      </c>
      <c r="C843" s="223" t="s">
        <v>2891</v>
      </c>
      <c r="D843" s="222" t="s">
        <v>1231</v>
      </c>
    </row>
    <row r="844" spans="1:4">
      <c r="A844" s="226" t="s">
        <v>2892</v>
      </c>
      <c r="B844" s="225" t="s">
        <v>2130</v>
      </c>
      <c r="C844" s="223" t="s">
        <v>1243</v>
      </c>
      <c r="D844" s="222" t="s">
        <v>2893</v>
      </c>
    </row>
    <row r="845" spans="1:4">
      <c r="A845" s="226" t="s">
        <v>2894</v>
      </c>
      <c r="B845" s="225" t="s">
        <v>2895</v>
      </c>
      <c r="C845" s="223" t="s">
        <v>1243</v>
      </c>
      <c r="D845" s="222" t="s">
        <v>2893</v>
      </c>
    </row>
    <row r="846" spans="1:4">
      <c r="A846" s="226" t="s">
        <v>2896</v>
      </c>
      <c r="B846" s="225" t="s">
        <v>2277</v>
      </c>
      <c r="C846" s="223" t="s">
        <v>1243</v>
      </c>
      <c r="D846" s="222" t="s">
        <v>2893</v>
      </c>
    </row>
    <row r="847" spans="1:4">
      <c r="A847" s="226" t="s">
        <v>2897</v>
      </c>
      <c r="B847" s="225" t="s">
        <v>2898</v>
      </c>
      <c r="C847" s="223" t="s">
        <v>1243</v>
      </c>
      <c r="D847" s="222" t="s">
        <v>2893</v>
      </c>
    </row>
    <row r="848" spans="1:4">
      <c r="A848" s="226" t="s">
        <v>2899</v>
      </c>
      <c r="B848" s="225" t="s">
        <v>2900</v>
      </c>
      <c r="C848" s="223" t="s">
        <v>2266</v>
      </c>
      <c r="D848" s="222" t="s">
        <v>2893</v>
      </c>
    </row>
    <row r="849" spans="1:4">
      <c r="A849" s="226" t="s">
        <v>2901</v>
      </c>
      <c r="B849" s="225" t="s">
        <v>1853</v>
      </c>
      <c r="C849" s="223" t="s">
        <v>2902</v>
      </c>
      <c r="D849" s="222" t="s">
        <v>2893</v>
      </c>
    </row>
    <row r="850" spans="1:4">
      <c r="A850" s="226" t="s">
        <v>2903</v>
      </c>
      <c r="B850" s="225" t="s">
        <v>2904</v>
      </c>
      <c r="C850" s="223" t="s">
        <v>1663</v>
      </c>
      <c r="D850" s="222" t="s">
        <v>2893</v>
      </c>
    </row>
    <row r="851" spans="1:4">
      <c r="A851" s="226" t="s">
        <v>2905</v>
      </c>
      <c r="B851" s="225" t="s">
        <v>1780</v>
      </c>
      <c r="C851" s="223" t="s">
        <v>1313</v>
      </c>
      <c r="D851" s="222" t="s">
        <v>2893</v>
      </c>
    </row>
    <row r="852" spans="1:4">
      <c r="A852" s="226" t="s">
        <v>2906</v>
      </c>
      <c r="B852" s="225" t="s">
        <v>1290</v>
      </c>
      <c r="C852" s="223" t="s">
        <v>1247</v>
      </c>
      <c r="D852" s="222" t="s">
        <v>2893</v>
      </c>
    </row>
    <row r="853" spans="1:4">
      <c r="A853" s="226" t="s">
        <v>2907</v>
      </c>
      <c r="B853" s="225" t="s">
        <v>2414</v>
      </c>
      <c r="C853" s="223" t="s">
        <v>2908</v>
      </c>
      <c r="D853" s="222" t="s">
        <v>2893</v>
      </c>
    </row>
    <row r="854" spans="1:4">
      <c r="A854" s="226" t="s">
        <v>2909</v>
      </c>
      <c r="B854" s="225" t="s">
        <v>2910</v>
      </c>
      <c r="C854" s="223" t="s">
        <v>1315</v>
      </c>
      <c r="D854" s="222" t="s">
        <v>2893</v>
      </c>
    </row>
    <row r="855" spans="1:4">
      <c r="A855" s="226" t="s">
        <v>2911</v>
      </c>
      <c r="B855" s="225" t="s">
        <v>2912</v>
      </c>
      <c r="C855" s="223" t="s">
        <v>1316</v>
      </c>
      <c r="D855" s="222" t="s">
        <v>2893</v>
      </c>
    </row>
    <row r="856" spans="1:4">
      <c r="A856" s="226" t="s">
        <v>2913</v>
      </c>
      <c r="B856" s="225" t="s">
        <v>2798</v>
      </c>
      <c r="C856" s="223" t="s">
        <v>1318</v>
      </c>
      <c r="D856" s="222" t="s">
        <v>2893</v>
      </c>
    </row>
    <row r="857" spans="1:4">
      <c r="A857" s="226" t="s">
        <v>2914</v>
      </c>
      <c r="B857" s="225" t="s">
        <v>2915</v>
      </c>
      <c r="C857" s="223" t="s">
        <v>1894</v>
      </c>
      <c r="D857" s="222" t="s">
        <v>2893</v>
      </c>
    </row>
    <row r="858" spans="1:4">
      <c r="A858" s="226" t="s">
        <v>2916</v>
      </c>
      <c r="B858" s="225" t="s">
        <v>1521</v>
      </c>
      <c r="C858" s="223" t="s">
        <v>1322</v>
      </c>
      <c r="D858" s="222" t="s">
        <v>2893</v>
      </c>
    </row>
    <row r="859" spans="1:4">
      <c r="A859" s="226" t="s">
        <v>2917</v>
      </c>
      <c r="B859" s="225" t="s">
        <v>1628</v>
      </c>
      <c r="C859" s="223" t="s">
        <v>1322</v>
      </c>
      <c r="D859" s="222" t="s">
        <v>2893</v>
      </c>
    </row>
    <row r="860" spans="1:4">
      <c r="A860" s="226" t="s">
        <v>2918</v>
      </c>
      <c r="B860" s="225" t="s">
        <v>1266</v>
      </c>
      <c r="C860" s="223" t="s">
        <v>1322</v>
      </c>
      <c r="D860" s="222" t="s">
        <v>2893</v>
      </c>
    </row>
    <row r="861" spans="1:4">
      <c r="A861" s="226" t="s">
        <v>2919</v>
      </c>
      <c r="B861" s="225" t="s">
        <v>2490</v>
      </c>
      <c r="C861" s="223" t="s">
        <v>2175</v>
      </c>
      <c r="D861" s="222" t="s">
        <v>2893</v>
      </c>
    </row>
    <row r="862" spans="1:4">
      <c r="A862" s="226" t="s">
        <v>2920</v>
      </c>
      <c r="B862" s="225" t="s">
        <v>1573</v>
      </c>
      <c r="C862" s="223" t="s">
        <v>2921</v>
      </c>
      <c r="D862" s="222" t="s">
        <v>2893</v>
      </c>
    </row>
    <row r="863" spans="1:4">
      <c r="A863" s="226" t="s">
        <v>2922</v>
      </c>
      <c r="B863" s="225" t="s">
        <v>1255</v>
      </c>
      <c r="C863" s="223" t="s">
        <v>1326</v>
      </c>
      <c r="D863" s="222" t="s">
        <v>2893</v>
      </c>
    </row>
    <row r="864" spans="1:4">
      <c r="A864" s="226" t="s">
        <v>2923</v>
      </c>
      <c r="B864" s="225" t="s">
        <v>2469</v>
      </c>
      <c r="C864" s="223" t="s">
        <v>1326</v>
      </c>
      <c r="D864" s="222" t="s">
        <v>2893</v>
      </c>
    </row>
    <row r="865" spans="1:4">
      <c r="A865" s="226" t="s">
        <v>2924</v>
      </c>
      <c r="B865" s="225" t="s">
        <v>2925</v>
      </c>
      <c r="C865" s="223" t="s">
        <v>1326</v>
      </c>
      <c r="D865" s="222" t="s">
        <v>2893</v>
      </c>
    </row>
    <row r="866" spans="1:4">
      <c r="A866" s="226" t="s">
        <v>2926</v>
      </c>
      <c r="B866" s="225" t="s">
        <v>1255</v>
      </c>
      <c r="C866" s="223" t="s">
        <v>2314</v>
      </c>
      <c r="D866" s="222" t="s">
        <v>2893</v>
      </c>
    </row>
    <row r="867" spans="1:4">
      <c r="A867" s="226" t="s">
        <v>2927</v>
      </c>
      <c r="B867" s="225" t="s">
        <v>2178</v>
      </c>
      <c r="C867" s="223" t="s">
        <v>2179</v>
      </c>
      <c r="D867" s="222" t="s">
        <v>2893</v>
      </c>
    </row>
    <row r="868" spans="1:4">
      <c r="A868" s="226" t="s">
        <v>2928</v>
      </c>
      <c r="B868" s="225" t="s">
        <v>1335</v>
      </c>
      <c r="C868" s="223" t="s">
        <v>1909</v>
      </c>
      <c r="D868" s="222" t="s">
        <v>2893</v>
      </c>
    </row>
    <row r="869" spans="1:4">
      <c r="A869" s="226" t="s">
        <v>2929</v>
      </c>
      <c r="B869" s="225" t="s">
        <v>2930</v>
      </c>
      <c r="C869" s="223" t="s">
        <v>1410</v>
      </c>
      <c r="D869" s="222" t="s">
        <v>2893</v>
      </c>
    </row>
    <row r="870" spans="1:4">
      <c r="A870" s="226" t="s">
        <v>2931</v>
      </c>
      <c r="B870" s="225" t="s">
        <v>1919</v>
      </c>
      <c r="C870" s="223" t="s">
        <v>1329</v>
      </c>
      <c r="D870" s="222" t="s">
        <v>2893</v>
      </c>
    </row>
    <row r="871" spans="1:4">
      <c r="A871" s="226" t="s">
        <v>2932</v>
      </c>
      <c r="B871" s="225" t="s">
        <v>1500</v>
      </c>
      <c r="C871" s="223" t="s">
        <v>1332</v>
      </c>
      <c r="D871" s="222" t="s">
        <v>2893</v>
      </c>
    </row>
    <row r="872" spans="1:4">
      <c r="A872" s="226" t="s">
        <v>2933</v>
      </c>
      <c r="B872" s="225" t="s">
        <v>1934</v>
      </c>
      <c r="C872" s="223" t="s">
        <v>1332</v>
      </c>
      <c r="D872" s="222" t="s">
        <v>2893</v>
      </c>
    </row>
    <row r="873" spans="1:4">
      <c r="A873" s="226" t="s">
        <v>2934</v>
      </c>
      <c r="B873" s="225" t="s">
        <v>1255</v>
      </c>
      <c r="C873" s="223" t="s">
        <v>1336</v>
      </c>
      <c r="D873" s="222" t="s">
        <v>2893</v>
      </c>
    </row>
    <row r="874" spans="1:4">
      <c r="A874" s="226" t="s">
        <v>2935</v>
      </c>
      <c r="B874" s="225" t="s">
        <v>1290</v>
      </c>
      <c r="C874" s="223" t="s">
        <v>1336</v>
      </c>
      <c r="D874" s="222" t="s">
        <v>2893</v>
      </c>
    </row>
    <row r="875" spans="1:4">
      <c r="A875" s="226" t="s">
        <v>2936</v>
      </c>
      <c r="B875" s="225" t="s">
        <v>1325</v>
      </c>
      <c r="C875" s="223" t="s">
        <v>1262</v>
      </c>
      <c r="D875" s="222" t="s">
        <v>2893</v>
      </c>
    </row>
    <row r="876" spans="1:4">
      <c r="A876" s="226" t="s">
        <v>2937</v>
      </c>
      <c r="B876" s="225" t="s">
        <v>2938</v>
      </c>
      <c r="C876" s="223" t="s">
        <v>1792</v>
      </c>
      <c r="D876" s="222" t="s">
        <v>2893</v>
      </c>
    </row>
    <row r="877" spans="1:4">
      <c r="A877" s="226" t="s">
        <v>2939</v>
      </c>
      <c r="B877" s="225" t="s">
        <v>2940</v>
      </c>
      <c r="C877" s="223" t="s">
        <v>1338</v>
      </c>
      <c r="D877" s="222" t="s">
        <v>2893</v>
      </c>
    </row>
    <row r="878" spans="1:4">
      <c r="A878" s="226" t="s">
        <v>2941</v>
      </c>
      <c r="B878" s="225" t="s">
        <v>2942</v>
      </c>
      <c r="C878" s="223" t="s">
        <v>1270</v>
      </c>
      <c r="D878" s="222" t="s">
        <v>2893</v>
      </c>
    </row>
    <row r="879" spans="1:4">
      <c r="A879" s="226" t="s">
        <v>2943</v>
      </c>
      <c r="B879" s="225" t="s">
        <v>2944</v>
      </c>
      <c r="C879" s="223" t="s">
        <v>1273</v>
      </c>
      <c r="D879" s="222" t="s">
        <v>2893</v>
      </c>
    </row>
    <row r="880" spans="1:4">
      <c r="A880" s="226" t="s">
        <v>2945</v>
      </c>
      <c r="B880" s="225" t="s">
        <v>1321</v>
      </c>
      <c r="C880" s="223" t="s">
        <v>1277</v>
      </c>
      <c r="D880" s="222" t="s">
        <v>2893</v>
      </c>
    </row>
    <row r="881" spans="1:4">
      <c r="A881" s="226" t="s">
        <v>2946</v>
      </c>
      <c r="B881" s="225" t="s">
        <v>1988</v>
      </c>
      <c r="C881" s="223" t="s">
        <v>1277</v>
      </c>
      <c r="D881" s="222" t="s">
        <v>2893</v>
      </c>
    </row>
    <row r="882" spans="1:4">
      <c r="A882" s="226" t="s">
        <v>2947</v>
      </c>
      <c r="B882" s="225" t="s">
        <v>2948</v>
      </c>
      <c r="C882" s="223" t="s">
        <v>2949</v>
      </c>
      <c r="D882" s="222" t="s">
        <v>2893</v>
      </c>
    </row>
    <row r="883" spans="1:4">
      <c r="A883" s="226" t="s">
        <v>2950</v>
      </c>
      <c r="B883" s="225" t="s">
        <v>2951</v>
      </c>
      <c r="C883" s="223" t="s">
        <v>2022</v>
      </c>
      <c r="D883" s="222" t="s">
        <v>2893</v>
      </c>
    </row>
    <row r="884" spans="1:4">
      <c r="A884" s="226" t="s">
        <v>2952</v>
      </c>
      <c r="B884" s="225" t="s">
        <v>2864</v>
      </c>
      <c r="C884" s="223" t="s">
        <v>1436</v>
      </c>
      <c r="D884" s="222" t="s">
        <v>2893</v>
      </c>
    </row>
    <row r="885" spans="1:4">
      <c r="A885" s="226" t="s">
        <v>2953</v>
      </c>
      <c r="B885" s="225" t="s">
        <v>2954</v>
      </c>
      <c r="C885" s="223" t="s">
        <v>2219</v>
      </c>
      <c r="D885" s="222" t="s">
        <v>2893</v>
      </c>
    </row>
    <row r="886" spans="1:4">
      <c r="A886" s="226" t="s">
        <v>2955</v>
      </c>
      <c r="B886" s="225" t="s">
        <v>2178</v>
      </c>
      <c r="C886" s="223" t="s">
        <v>2279</v>
      </c>
      <c r="D886" s="222" t="s">
        <v>2893</v>
      </c>
    </row>
    <row r="887" spans="1:4">
      <c r="A887" s="226" t="s">
        <v>2956</v>
      </c>
      <c r="B887" s="225" t="s">
        <v>2957</v>
      </c>
      <c r="C887" s="223" t="s">
        <v>2503</v>
      </c>
      <c r="D887" s="222" t="s">
        <v>2893</v>
      </c>
    </row>
    <row r="888" spans="1:4">
      <c r="A888" s="226" t="s">
        <v>2958</v>
      </c>
      <c r="B888" s="225" t="s">
        <v>1321</v>
      </c>
      <c r="C888" s="223" t="s">
        <v>1530</v>
      </c>
      <c r="D888" s="222" t="s">
        <v>2893</v>
      </c>
    </row>
    <row r="889" spans="1:4">
      <c r="A889" s="226" t="s">
        <v>2959</v>
      </c>
      <c r="B889" s="225" t="s">
        <v>1396</v>
      </c>
      <c r="C889" s="223" t="s">
        <v>1634</v>
      </c>
      <c r="D889" s="222" t="s">
        <v>2893</v>
      </c>
    </row>
    <row r="890" spans="1:4">
      <c r="A890" s="226" t="s">
        <v>2960</v>
      </c>
      <c r="B890" s="225" t="s">
        <v>2238</v>
      </c>
      <c r="C890" s="223" t="s">
        <v>1533</v>
      </c>
      <c r="D890" s="222" t="s">
        <v>2893</v>
      </c>
    </row>
    <row r="891" spans="1:4">
      <c r="A891" s="226" t="s">
        <v>2961</v>
      </c>
      <c r="B891" s="225" t="s">
        <v>1328</v>
      </c>
      <c r="C891" s="223" t="s">
        <v>1722</v>
      </c>
      <c r="D891" s="222" t="s">
        <v>2893</v>
      </c>
    </row>
    <row r="892" spans="1:4">
      <c r="A892" s="226" t="s">
        <v>2962</v>
      </c>
      <c r="B892" s="225" t="s">
        <v>2105</v>
      </c>
      <c r="C892" s="223" t="s">
        <v>1351</v>
      </c>
      <c r="D892" s="222" t="s">
        <v>2893</v>
      </c>
    </row>
    <row r="893" spans="1:4">
      <c r="A893" s="226" t="s">
        <v>2963</v>
      </c>
      <c r="B893" s="225" t="s">
        <v>1255</v>
      </c>
      <c r="C893" s="223" t="s">
        <v>1548</v>
      </c>
      <c r="D893" s="222" t="s">
        <v>2893</v>
      </c>
    </row>
    <row r="894" spans="1:4">
      <c r="A894" s="226" t="s">
        <v>2964</v>
      </c>
      <c r="B894" s="225" t="s">
        <v>2965</v>
      </c>
      <c r="C894" s="223" t="s">
        <v>1359</v>
      </c>
      <c r="D894" s="222" t="s">
        <v>2893</v>
      </c>
    </row>
    <row r="895" spans="1:4">
      <c r="A895" s="226" t="s">
        <v>2966</v>
      </c>
      <c r="B895" s="225" t="s">
        <v>2967</v>
      </c>
      <c r="C895" s="223" t="s">
        <v>1469</v>
      </c>
      <c r="D895" s="222" t="s">
        <v>2893</v>
      </c>
    </row>
    <row r="896" spans="1:4">
      <c r="A896" s="226" t="s">
        <v>2968</v>
      </c>
      <c r="B896" s="225" t="s">
        <v>1537</v>
      </c>
      <c r="C896" s="223" t="s">
        <v>2969</v>
      </c>
      <c r="D896" s="222" t="s">
        <v>2893</v>
      </c>
    </row>
    <row r="897" spans="1:4">
      <c r="A897" s="226" t="s">
        <v>2970</v>
      </c>
      <c r="B897" s="225" t="s">
        <v>2971</v>
      </c>
      <c r="C897" s="223" t="s">
        <v>1303</v>
      </c>
      <c r="D897" s="222" t="s">
        <v>2893</v>
      </c>
    </row>
    <row r="898" spans="1:4">
      <c r="A898" s="226" t="s">
        <v>2972</v>
      </c>
      <c r="B898" s="225" t="s">
        <v>1557</v>
      </c>
      <c r="C898" s="223" t="s">
        <v>1303</v>
      </c>
      <c r="D898" s="222" t="s">
        <v>2893</v>
      </c>
    </row>
    <row r="899" spans="1:4">
      <c r="A899" s="226" t="s">
        <v>2973</v>
      </c>
      <c r="B899" s="225" t="s">
        <v>2974</v>
      </c>
      <c r="C899" s="223" t="s">
        <v>1303</v>
      </c>
      <c r="D899" s="222" t="s">
        <v>2893</v>
      </c>
    </row>
    <row r="900" spans="1:4">
      <c r="A900" s="226" t="s">
        <v>2975</v>
      </c>
      <c r="B900" s="225" t="s">
        <v>2796</v>
      </c>
      <c r="C900" s="223" t="s">
        <v>1303</v>
      </c>
      <c r="D900" s="222" t="s">
        <v>2893</v>
      </c>
    </row>
    <row r="901" spans="1:4">
      <c r="A901" s="226" t="s">
        <v>2976</v>
      </c>
      <c r="B901" s="225" t="s">
        <v>1562</v>
      </c>
      <c r="C901" s="223" t="s">
        <v>1361</v>
      </c>
      <c r="D901" s="222" t="s">
        <v>2893</v>
      </c>
    </row>
    <row r="902" spans="1:4">
      <c r="A902" s="226" t="s">
        <v>2977</v>
      </c>
      <c r="B902" s="225" t="s">
        <v>2793</v>
      </c>
      <c r="C902" s="223" t="s">
        <v>1361</v>
      </c>
      <c r="D902" s="222" t="s">
        <v>2893</v>
      </c>
    </row>
    <row r="903" spans="1:4">
      <c r="A903" s="226" t="s">
        <v>2978</v>
      </c>
      <c r="B903" s="225" t="s">
        <v>2979</v>
      </c>
      <c r="C903" s="223" t="s">
        <v>2307</v>
      </c>
      <c r="D903" s="222" t="s">
        <v>2893</v>
      </c>
    </row>
    <row r="904" spans="1:4">
      <c r="A904" s="226" t="s">
        <v>2980</v>
      </c>
      <c r="B904" s="225" t="s">
        <v>2167</v>
      </c>
      <c r="C904" s="223" t="s">
        <v>2170</v>
      </c>
      <c r="D904" s="222" t="s">
        <v>2893</v>
      </c>
    </row>
    <row r="905" spans="1:4">
      <c r="A905" s="226" t="s">
        <v>2981</v>
      </c>
      <c r="B905" s="225" t="s">
        <v>1557</v>
      </c>
      <c r="C905" s="223" t="s">
        <v>2227</v>
      </c>
      <c r="D905" s="222" t="s">
        <v>2893</v>
      </c>
    </row>
    <row r="906" spans="1:4">
      <c r="A906" s="226" t="s">
        <v>2982</v>
      </c>
      <c r="B906" s="225" t="s">
        <v>2983</v>
      </c>
      <c r="C906" s="223" t="s">
        <v>1243</v>
      </c>
      <c r="D906" s="222" t="s">
        <v>2984</v>
      </c>
    </row>
    <row r="907" spans="1:4">
      <c r="A907" s="226" t="s">
        <v>2985</v>
      </c>
      <c r="B907" s="225" t="s">
        <v>2986</v>
      </c>
      <c r="C907" s="223" t="s">
        <v>1243</v>
      </c>
      <c r="D907" s="222" t="s">
        <v>2984</v>
      </c>
    </row>
    <row r="908" spans="1:4">
      <c r="A908" s="226" t="s">
        <v>2987</v>
      </c>
      <c r="B908" s="225" t="s">
        <v>1328</v>
      </c>
      <c r="C908" s="223" t="s">
        <v>2289</v>
      </c>
      <c r="D908" s="222" t="s">
        <v>2984</v>
      </c>
    </row>
    <row r="909" spans="1:4">
      <c r="A909" s="226" t="s">
        <v>2988</v>
      </c>
      <c r="B909" s="225" t="s">
        <v>2989</v>
      </c>
      <c r="C909" s="223" t="s">
        <v>1312</v>
      </c>
      <c r="D909" s="222" t="s">
        <v>2984</v>
      </c>
    </row>
    <row r="910" spans="1:4">
      <c r="A910" s="226" t="s">
        <v>2990</v>
      </c>
      <c r="B910" s="225" t="s">
        <v>2991</v>
      </c>
      <c r="C910" s="223" t="s">
        <v>1247</v>
      </c>
      <c r="D910" s="222" t="s">
        <v>2984</v>
      </c>
    </row>
    <row r="911" spans="1:4">
      <c r="A911" s="226" t="s">
        <v>2992</v>
      </c>
      <c r="B911" s="225" t="s">
        <v>1853</v>
      </c>
      <c r="C911" s="223" t="s">
        <v>2993</v>
      </c>
      <c r="D911" s="222" t="s">
        <v>2984</v>
      </c>
    </row>
    <row r="912" spans="1:4">
      <c r="A912" s="226" t="s">
        <v>2994</v>
      </c>
      <c r="B912" s="225" t="s">
        <v>2995</v>
      </c>
      <c r="C912" s="223" t="s">
        <v>2996</v>
      </c>
      <c r="D912" s="222" t="s">
        <v>2984</v>
      </c>
    </row>
    <row r="913" spans="1:4">
      <c r="A913" s="226" t="s">
        <v>2997</v>
      </c>
      <c r="B913" s="225" t="s">
        <v>1384</v>
      </c>
      <c r="C913" s="223" t="s">
        <v>1322</v>
      </c>
      <c r="D913" s="222" t="s">
        <v>2984</v>
      </c>
    </row>
    <row r="914" spans="1:4">
      <c r="A914" s="226" t="s">
        <v>2998</v>
      </c>
      <c r="B914" s="225" t="s">
        <v>1396</v>
      </c>
      <c r="C914" s="223" t="s">
        <v>1322</v>
      </c>
      <c r="D914" s="222" t="s">
        <v>2984</v>
      </c>
    </row>
    <row r="915" spans="1:4">
      <c r="A915" s="226" t="s">
        <v>2999</v>
      </c>
      <c r="B915" s="225" t="s">
        <v>1327</v>
      </c>
      <c r="C915" s="223" t="s">
        <v>1324</v>
      </c>
      <c r="D915" s="222" t="s">
        <v>2984</v>
      </c>
    </row>
    <row r="916" spans="1:4">
      <c r="A916" s="226" t="s">
        <v>3000</v>
      </c>
      <c r="B916" s="225" t="s">
        <v>1960</v>
      </c>
      <c r="C916" s="223" t="s">
        <v>1326</v>
      </c>
      <c r="D916" s="222" t="s">
        <v>2984</v>
      </c>
    </row>
    <row r="917" spans="1:4">
      <c r="A917" s="226" t="s">
        <v>3001</v>
      </c>
      <c r="B917" s="225" t="s">
        <v>1642</v>
      </c>
      <c r="C917" s="223" t="s">
        <v>1326</v>
      </c>
      <c r="D917" s="222" t="s">
        <v>2984</v>
      </c>
    </row>
    <row r="918" spans="1:4">
      <c r="A918" s="226" t="s">
        <v>3002</v>
      </c>
      <c r="B918" s="225" t="s">
        <v>1875</v>
      </c>
      <c r="C918" s="223" t="s">
        <v>1256</v>
      </c>
      <c r="D918" s="222" t="s">
        <v>2984</v>
      </c>
    </row>
    <row r="919" spans="1:4">
      <c r="A919" s="226" t="s">
        <v>3003</v>
      </c>
      <c r="B919" s="225" t="s">
        <v>1282</v>
      </c>
      <c r="C919" s="223" t="s">
        <v>2180</v>
      </c>
      <c r="D919" s="222" t="s">
        <v>2984</v>
      </c>
    </row>
    <row r="920" spans="1:4">
      <c r="A920" s="226" t="s">
        <v>3004</v>
      </c>
      <c r="B920" s="225" t="s">
        <v>1777</v>
      </c>
      <c r="C920" s="223" t="s">
        <v>1410</v>
      </c>
      <c r="D920" s="222" t="s">
        <v>2984</v>
      </c>
    </row>
    <row r="921" spans="1:4">
      <c r="A921" s="226" t="s">
        <v>3005</v>
      </c>
      <c r="B921" s="225" t="s">
        <v>2541</v>
      </c>
      <c r="C921" s="223" t="s">
        <v>1410</v>
      </c>
      <c r="D921" s="222" t="s">
        <v>2984</v>
      </c>
    </row>
    <row r="922" spans="1:4">
      <c r="A922" s="226" t="s">
        <v>3006</v>
      </c>
      <c r="B922" s="225" t="s">
        <v>1255</v>
      </c>
      <c r="C922" s="223" t="s">
        <v>1510</v>
      </c>
      <c r="D922" s="222" t="s">
        <v>2984</v>
      </c>
    </row>
    <row r="923" spans="1:4">
      <c r="A923" s="226" t="s">
        <v>3007</v>
      </c>
      <c r="B923" s="225" t="s">
        <v>2085</v>
      </c>
      <c r="C923" s="223" t="s">
        <v>1510</v>
      </c>
      <c r="D923" s="222" t="s">
        <v>2984</v>
      </c>
    </row>
    <row r="924" spans="1:4">
      <c r="A924" s="226" t="s">
        <v>3008</v>
      </c>
      <c r="B924" s="225" t="s">
        <v>1290</v>
      </c>
      <c r="C924" s="223" t="s">
        <v>3009</v>
      </c>
      <c r="D924" s="222" t="s">
        <v>2984</v>
      </c>
    </row>
    <row r="925" spans="1:4">
      <c r="A925" s="226" t="s">
        <v>3010</v>
      </c>
      <c r="B925" s="225" t="s">
        <v>3011</v>
      </c>
      <c r="C925" s="223" t="s">
        <v>2552</v>
      </c>
      <c r="D925" s="222" t="s">
        <v>2984</v>
      </c>
    </row>
    <row r="926" spans="1:4">
      <c r="A926" s="226" t="s">
        <v>3012</v>
      </c>
      <c r="B926" s="225" t="s">
        <v>1299</v>
      </c>
      <c r="C926" s="223" t="s">
        <v>1336</v>
      </c>
      <c r="D926" s="222" t="s">
        <v>2984</v>
      </c>
    </row>
    <row r="927" spans="1:4">
      <c r="A927" s="226" t="s">
        <v>3013</v>
      </c>
      <c r="B927" s="225" t="s">
        <v>3014</v>
      </c>
      <c r="C927" s="223" t="s">
        <v>3015</v>
      </c>
      <c r="D927" s="222" t="s">
        <v>2984</v>
      </c>
    </row>
    <row r="928" spans="1:4">
      <c r="A928" s="226" t="s">
        <v>3016</v>
      </c>
      <c r="B928" s="225" t="s">
        <v>2146</v>
      </c>
      <c r="C928" s="223" t="s">
        <v>1920</v>
      </c>
      <c r="D928" s="222" t="s">
        <v>2984</v>
      </c>
    </row>
    <row r="929" spans="1:4">
      <c r="A929" s="226" t="s">
        <v>3017</v>
      </c>
      <c r="B929" s="225" t="s">
        <v>1255</v>
      </c>
      <c r="C929" s="223" t="s">
        <v>2108</v>
      </c>
      <c r="D929" s="222" t="s">
        <v>2984</v>
      </c>
    </row>
    <row r="930" spans="1:4">
      <c r="A930" s="226" t="s">
        <v>3018</v>
      </c>
      <c r="B930" s="225" t="s">
        <v>3019</v>
      </c>
      <c r="C930" s="223" t="s">
        <v>2187</v>
      </c>
      <c r="D930" s="222" t="s">
        <v>2984</v>
      </c>
    </row>
    <row r="931" spans="1:4">
      <c r="A931" s="226" t="s">
        <v>3020</v>
      </c>
      <c r="B931" s="225" t="s">
        <v>1255</v>
      </c>
      <c r="C931" s="223" t="s">
        <v>1792</v>
      </c>
      <c r="D931" s="222" t="s">
        <v>2984</v>
      </c>
    </row>
    <row r="932" spans="1:4">
      <c r="A932" s="226" t="s">
        <v>3021</v>
      </c>
      <c r="B932" s="225" t="s">
        <v>3022</v>
      </c>
      <c r="C932" s="223" t="s">
        <v>1792</v>
      </c>
      <c r="D932" s="222" t="s">
        <v>2984</v>
      </c>
    </row>
    <row r="933" spans="1:4">
      <c r="A933" s="226" t="s">
        <v>3023</v>
      </c>
      <c r="B933" s="225" t="s">
        <v>1893</v>
      </c>
      <c r="C933" s="223" t="s">
        <v>1792</v>
      </c>
      <c r="D933" s="222" t="s">
        <v>2984</v>
      </c>
    </row>
    <row r="934" spans="1:4">
      <c r="A934" s="226" t="s">
        <v>3024</v>
      </c>
      <c r="B934" s="225" t="s">
        <v>1255</v>
      </c>
      <c r="C934" s="223" t="s">
        <v>1338</v>
      </c>
      <c r="D934" s="222" t="s">
        <v>2984</v>
      </c>
    </row>
    <row r="935" spans="1:4">
      <c r="A935" s="226" t="s">
        <v>3025</v>
      </c>
      <c r="B935" s="225" t="s">
        <v>1484</v>
      </c>
      <c r="C935" s="223" t="s">
        <v>1270</v>
      </c>
      <c r="D935" s="222" t="s">
        <v>2984</v>
      </c>
    </row>
    <row r="936" spans="1:4">
      <c r="A936" s="226" t="s">
        <v>3026</v>
      </c>
      <c r="B936" s="225" t="s">
        <v>3027</v>
      </c>
      <c r="C936" s="223" t="s">
        <v>1273</v>
      </c>
      <c r="D936" s="222" t="s">
        <v>2984</v>
      </c>
    </row>
    <row r="937" spans="1:4">
      <c r="A937" s="226" t="s">
        <v>3028</v>
      </c>
      <c r="B937" s="225" t="s">
        <v>1255</v>
      </c>
      <c r="C937" s="223" t="s">
        <v>1273</v>
      </c>
      <c r="D937" s="222" t="s">
        <v>2984</v>
      </c>
    </row>
    <row r="938" spans="1:4">
      <c r="A938" s="226" t="s">
        <v>3029</v>
      </c>
      <c r="B938" s="225" t="s">
        <v>2232</v>
      </c>
      <c r="C938" s="223" t="s">
        <v>1277</v>
      </c>
      <c r="D938" s="222" t="s">
        <v>2984</v>
      </c>
    </row>
    <row r="939" spans="1:4">
      <c r="A939" s="226" t="s">
        <v>3030</v>
      </c>
      <c r="B939" s="225" t="s">
        <v>3031</v>
      </c>
      <c r="C939" s="223" t="s">
        <v>1616</v>
      </c>
      <c r="D939" s="222" t="s">
        <v>2984</v>
      </c>
    </row>
    <row r="940" spans="1:4">
      <c r="A940" s="226" t="s">
        <v>3032</v>
      </c>
      <c r="B940" s="225" t="s">
        <v>1328</v>
      </c>
      <c r="C940" s="223" t="s">
        <v>3033</v>
      </c>
      <c r="D940" s="222" t="s">
        <v>2984</v>
      </c>
    </row>
    <row r="941" spans="1:4">
      <c r="A941" s="226" t="s">
        <v>3034</v>
      </c>
      <c r="B941" s="225" t="s">
        <v>3035</v>
      </c>
      <c r="C941" s="223" t="s">
        <v>1280</v>
      </c>
      <c r="D941" s="222" t="s">
        <v>2984</v>
      </c>
    </row>
    <row r="942" spans="1:4">
      <c r="A942" s="226" t="s">
        <v>3036</v>
      </c>
      <c r="B942" s="225" t="s">
        <v>3037</v>
      </c>
      <c r="C942" s="223" t="s">
        <v>1288</v>
      </c>
      <c r="D942" s="222" t="s">
        <v>2984</v>
      </c>
    </row>
    <row r="943" spans="1:4">
      <c r="A943" s="226" t="s">
        <v>3038</v>
      </c>
      <c r="B943" s="225" t="s">
        <v>1557</v>
      </c>
      <c r="C943" s="223" t="s">
        <v>1292</v>
      </c>
      <c r="D943" s="222" t="s">
        <v>2984</v>
      </c>
    </row>
    <row r="944" spans="1:4">
      <c r="A944" s="226" t="s">
        <v>3039</v>
      </c>
      <c r="B944" s="225" t="s">
        <v>1255</v>
      </c>
      <c r="C944" s="223" t="s">
        <v>1292</v>
      </c>
      <c r="D944" s="222" t="s">
        <v>2984</v>
      </c>
    </row>
    <row r="945" spans="1:4">
      <c r="A945" s="226" t="s">
        <v>3040</v>
      </c>
      <c r="B945" s="225" t="s">
        <v>2049</v>
      </c>
      <c r="C945" s="223" t="s">
        <v>1634</v>
      </c>
      <c r="D945" s="222" t="s">
        <v>2984</v>
      </c>
    </row>
    <row r="946" spans="1:4">
      <c r="A946" s="226" t="s">
        <v>3041</v>
      </c>
      <c r="B946" s="225" t="s">
        <v>3042</v>
      </c>
      <c r="C946" s="223" t="s">
        <v>1533</v>
      </c>
      <c r="D946" s="222" t="s">
        <v>2984</v>
      </c>
    </row>
    <row r="947" spans="1:4">
      <c r="A947" s="226" t="s">
        <v>3043</v>
      </c>
      <c r="B947" s="225" t="s">
        <v>1255</v>
      </c>
      <c r="C947" s="223" t="s">
        <v>1533</v>
      </c>
      <c r="D947" s="222" t="s">
        <v>2984</v>
      </c>
    </row>
    <row r="948" spans="1:4">
      <c r="A948" s="226" t="s">
        <v>3044</v>
      </c>
      <c r="B948" s="225" t="s">
        <v>3045</v>
      </c>
      <c r="C948" s="223" t="s">
        <v>1533</v>
      </c>
      <c r="D948" s="222" t="s">
        <v>2984</v>
      </c>
    </row>
    <row r="949" spans="1:4">
      <c r="A949" s="226" t="s">
        <v>3046</v>
      </c>
      <c r="B949" s="225" t="s">
        <v>2188</v>
      </c>
      <c r="C949" s="223" t="s">
        <v>3047</v>
      </c>
      <c r="D949" s="222" t="s">
        <v>2984</v>
      </c>
    </row>
    <row r="950" spans="1:4">
      <c r="A950" s="226" t="s">
        <v>3048</v>
      </c>
      <c r="B950" s="225" t="s">
        <v>2283</v>
      </c>
      <c r="C950" s="223" t="s">
        <v>1351</v>
      </c>
      <c r="D950" s="222" t="s">
        <v>2984</v>
      </c>
    </row>
    <row r="951" spans="1:4">
      <c r="A951" s="226" t="s">
        <v>3049</v>
      </c>
      <c r="B951" s="225" t="s">
        <v>1960</v>
      </c>
      <c r="C951" s="223" t="s">
        <v>1352</v>
      </c>
      <c r="D951" s="222" t="s">
        <v>2984</v>
      </c>
    </row>
    <row r="952" spans="1:4">
      <c r="A952" s="226" t="s">
        <v>3050</v>
      </c>
      <c r="B952" s="225" t="s">
        <v>1382</v>
      </c>
      <c r="C952" s="223" t="s">
        <v>1352</v>
      </c>
      <c r="D952" s="222" t="s">
        <v>2984</v>
      </c>
    </row>
    <row r="953" spans="1:4">
      <c r="A953" s="226" t="s">
        <v>3051</v>
      </c>
      <c r="B953" s="225" t="s">
        <v>2584</v>
      </c>
      <c r="C953" s="223" t="s">
        <v>1949</v>
      </c>
      <c r="D953" s="222" t="s">
        <v>2984</v>
      </c>
    </row>
    <row r="954" spans="1:4">
      <c r="A954" s="226" t="s">
        <v>3052</v>
      </c>
      <c r="B954" s="225" t="s">
        <v>1786</v>
      </c>
      <c r="C954" s="223" t="s">
        <v>2393</v>
      </c>
      <c r="D954" s="222" t="s">
        <v>2984</v>
      </c>
    </row>
    <row r="955" spans="1:4">
      <c r="A955" s="226" t="s">
        <v>3053</v>
      </c>
      <c r="B955" s="225" t="s">
        <v>3054</v>
      </c>
      <c r="C955" s="223" t="s">
        <v>1834</v>
      </c>
      <c r="D955" s="222" t="s">
        <v>2984</v>
      </c>
    </row>
    <row r="956" spans="1:4">
      <c r="A956" s="226" t="s">
        <v>3055</v>
      </c>
      <c r="B956" s="225" t="s">
        <v>3056</v>
      </c>
      <c r="C956" s="223" t="s">
        <v>2168</v>
      </c>
      <c r="D956" s="222" t="s">
        <v>2984</v>
      </c>
    </row>
    <row r="957" spans="1:4">
      <c r="A957" s="226" t="s">
        <v>3057</v>
      </c>
      <c r="B957" s="225" t="s">
        <v>1593</v>
      </c>
      <c r="C957" s="223" t="s">
        <v>1469</v>
      </c>
      <c r="D957" s="222" t="s">
        <v>2984</v>
      </c>
    </row>
    <row r="958" spans="1:4">
      <c r="A958" s="226" t="s">
        <v>3058</v>
      </c>
      <c r="B958" s="225" t="s">
        <v>1396</v>
      </c>
      <c r="C958" s="223" t="s">
        <v>1303</v>
      </c>
      <c r="D958" s="222" t="s">
        <v>2984</v>
      </c>
    </row>
    <row r="959" spans="1:4">
      <c r="A959" s="226" t="s">
        <v>3059</v>
      </c>
      <c r="B959" s="225" t="s">
        <v>3060</v>
      </c>
      <c r="C959" s="223" t="s">
        <v>1969</v>
      </c>
      <c r="D959" s="222" t="s">
        <v>2984</v>
      </c>
    </row>
    <row r="960" spans="1:4">
      <c r="A960" s="226" t="s">
        <v>3061</v>
      </c>
      <c r="B960" s="225" t="s">
        <v>2130</v>
      </c>
      <c r="C960" s="223" t="s">
        <v>1243</v>
      </c>
      <c r="D960" s="222" t="s">
        <v>3062</v>
      </c>
    </row>
    <row r="961" spans="1:4">
      <c r="A961" s="226" t="s">
        <v>3063</v>
      </c>
      <c r="B961" s="225" t="s">
        <v>2615</v>
      </c>
      <c r="C961" s="223" t="s">
        <v>1243</v>
      </c>
      <c r="D961" s="222" t="s">
        <v>3062</v>
      </c>
    </row>
    <row r="962" spans="1:4">
      <c r="A962" s="226" t="s">
        <v>3064</v>
      </c>
      <c r="B962" s="225" t="s">
        <v>2378</v>
      </c>
      <c r="C962" s="223" t="s">
        <v>2289</v>
      </c>
      <c r="D962" s="222" t="s">
        <v>3062</v>
      </c>
    </row>
    <row r="963" spans="1:4">
      <c r="A963" s="226" t="s">
        <v>3065</v>
      </c>
      <c r="B963" s="225" t="s">
        <v>1325</v>
      </c>
      <c r="C963" s="223" t="s">
        <v>2073</v>
      </c>
      <c r="D963" s="222" t="s">
        <v>3062</v>
      </c>
    </row>
    <row r="964" spans="1:4">
      <c r="A964" s="226" t="s">
        <v>3066</v>
      </c>
      <c r="B964" s="225" t="s">
        <v>1290</v>
      </c>
      <c r="C964" s="223" t="s">
        <v>2611</v>
      </c>
      <c r="D964" s="222" t="s">
        <v>3062</v>
      </c>
    </row>
    <row r="965" spans="1:4">
      <c r="A965" s="226" t="s">
        <v>3067</v>
      </c>
      <c r="B965" s="225" t="s">
        <v>3068</v>
      </c>
      <c r="C965" s="223" t="s">
        <v>1247</v>
      </c>
      <c r="D965" s="222" t="s">
        <v>3062</v>
      </c>
    </row>
    <row r="966" spans="1:4">
      <c r="A966" s="226" t="s">
        <v>3069</v>
      </c>
      <c r="B966" s="225" t="s">
        <v>1323</v>
      </c>
      <c r="C966" s="223" t="s">
        <v>1316</v>
      </c>
      <c r="D966" s="222" t="s">
        <v>3062</v>
      </c>
    </row>
    <row r="967" spans="1:4">
      <c r="A967" s="226" t="s">
        <v>3070</v>
      </c>
      <c r="B967" s="225" t="s">
        <v>2238</v>
      </c>
      <c r="C967" s="223" t="s">
        <v>1316</v>
      </c>
      <c r="D967" s="222" t="s">
        <v>3062</v>
      </c>
    </row>
    <row r="968" spans="1:4">
      <c r="A968" s="226" t="s">
        <v>3071</v>
      </c>
      <c r="B968" s="225" t="s">
        <v>3072</v>
      </c>
      <c r="C968" s="223" t="s">
        <v>1319</v>
      </c>
      <c r="D968" s="222" t="s">
        <v>3062</v>
      </c>
    </row>
    <row r="969" spans="1:4">
      <c r="A969" s="226" t="s">
        <v>3073</v>
      </c>
      <c r="B969" s="225" t="s">
        <v>3074</v>
      </c>
      <c r="C969" s="223" t="s">
        <v>1320</v>
      </c>
      <c r="D969" s="222" t="s">
        <v>3062</v>
      </c>
    </row>
    <row r="970" spans="1:4">
      <c r="A970" s="226" t="s">
        <v>3075</v>
      </c>
      <c r="B970" s="225" t="s">
        <v>1327</v>
      </c>
      <c r="C970" s="223" t="s">
        <v>3076</v>
      </c>
      <c r="D970" s="222" t="s">
        <v>3062</v>
      </c>
    </row>
    <row r="971" spans="1:4">
      <c r="A971" s="226" t="s">
        <v>3077</v>
      </c>
      <c r="B971" s="225" t="s">
        <v>2298</v>
      </c>
      <c r="C971" s="223" t="s">
        <v>1322</v>
      </c>
      <c r="D971" s="222" t="s">
        <v>3062</v>
      </c>
    </row>
    <row r="972" spans="1:4">
      <c r="A972" s="226" t="s">
        <v>3078</v>
      </c>
      <c r="B972" s="225" t="s">
        <v>2267</v>
      </c>
      <c r="C972" s="223" t="s">
        <v>1322</v>
      </c>
      <c r="D972" s="222" t="s">
        <v>3062</v>
      </c>
    </row>
    <row r="973" spans="1:4">
      <c r="A973" s="226" t="s">
        <v>3079</v>
      </c>
      <c r="B973" s="225" t="s">
        <v>2343</v>
      </c>
      <c r="C973" s="223" t="s">
        <v>1324</v>
      </c>
      <c r="D973" s="222" t="s">
        <v>3062</v>
      </c>
    </row>
    <row r="974" spans="1:4">
      <c r="A974" s="226" t="s">
        <v>3080</v>
      </c>
      <c r="B974" s="225" t="s">
        <v>1433</v>
      </c>
      <c r="C974" s="223" t="s">
        <v>1256</v>
      </c>
      <c r="D974" s="222" t="s">
        <v>3062</v>
      </c>
    </row>
    <row r="975" spans="1:4">
      <c r="A975" s="226" t="s">
        <v>3081</v>
      </c>
      <c r="B975" s="225" t="s">
        <v>2991</v>
      </c>
      <c r="C975" s="223" t="s">
        <v>1256</v>
      </c>
      <c r="D975" s="222" t="s">
        <v>3062</v>
      </c>
    </row>
    <row r="976" spans="1:4">
      <c r="A976" s="226" t="s">
        <v>3082</v>
      </c>
      <c r="B976" s="225" t="s">
        <v>1462</v>
      </c>
      <c r="C976" s="223" t="s">
        <v>1256</v>
      </c>
      <c r="D976" s="222" t="s">
        <v>3062</v>
      </c>
    </row>
    <row r="977" spans="1:4">
      <c r="A977" s="226" t="s">
        <v>3083</v>
      </c>
      <c r="B977" s="225" t="s">
        <v>1333</v>
      </c>
      <c r="C977" s="223" t="s">
        <v>1256</v>
      </c>
      <c r="D977" s="222" t="s">
        <v>3062</v>
      </c>
    </row>
    <row r="978" spans="1:4">
      <c r="A978" s="226" t="s">
        <v>3084</v>
      </c>
      <c r="B978" s="225" t="s">
        <v>1875</v>
      </c>
      <c r="C978" s="223" t="s">
        <v>1256</v>
      </c>
      <c r="D978" s="222" t="s">
        <v>3062</v>
      </c>
    </row>
    <row r="979" spans="1:4">
      <c r="A979" s="226" t="s">
        <v>3085</v>
      </c>
      <c r="B979" s="225" t="s">
        <v>1290</v>
      </c>
      <c r="C979" s="223" t="s">
        <v>1256</v>
      </c>
      <c r="D979" s="222" t="s">
        <v>3062</v>
      </c>
    </row>
    <row r="980" spans="1:4">
      <c r="A980" s="226" t="s">
        <v>3086</v>
      </c>
      <c r="B980" s="225" t="s">
        <v>1399</v>
      </c>
      <c r="C980" s="223" t="s">
        <v>1859</v>
      </c>
      <c r="D980" s="222" t="s">
        <v>3062</v>
      </c>
    </row>
    <row r="981" spans="1:4">
      <c r="A981" s="226" t="s">
        <v>3087</v>
      </c>
      <c r="B981" s="225" t="s">
        <v>2085</v>
      </c>
      <c r="C981" s="223" t="s">
        <v>1410</v>
      </c>
      <c r="D981" s="222" t="s">
        <v>3062</v>
      </c>
    </row>
    <row r="982" spans="1:4">
      <c r="A982" s="226" t="s">
        <v>3088</v>
      </c>
      <c r="B982" s="225" t="s">
        <v>1246</v>
      </c>
      <c r="C982" s="223" t="s">
        <v>3089</v>
      </c>
      <c r="D982" s="222" t="s">
        <v>3062</v>
      </c>
    </row>
    <row r="983" spans="1:4">
      <c r="A983" s="226" t="s">
        <v>3090</v>
      </c>
      <c r="B983" s="225" t="s">
        <v>2220</v>
      </c>
      <c r="C983" s="223" t="s">
        <v>2183</v>
      </c>
      <c r="D983" s="222" t="s">
        <v>3062</v>
      </c>
    </row>
    <row r="984" spans="1:4">
      <c r="A984" s="226" t="s">
        <v>3091</v>
      </c>
      <c r="B984" s="225" t="s">
        <v>1299</v>
      </c>
      <c r="C984" s="223" t="s">
        <v>1510</v>
      </c>
      <c r="D984" s="222" t="s">
        <v>3062</v>
      </c>
    </row>
    <row r="985" spans="1:4">
      <c r="A985" s="226" t="s">
        <v>3092</v>
      </c>
      <c r="B985" s="225" t="s">
        <v>1688</v>
      </c>
      <c r="C985" s="223" t="s">
        <v>1332</v>
      </c>
      <c r="D985" s="222" t="s">
        <v>3062</v>
      </c>
    </row>
    <row r="986" spans="1:4">
      <c r="A986" s="226" t="s">
        <v>3093</v>
      </c>
      <c r="B986" s="225" t="s">
        <v>3094</v>
      </c>
      <c r="C986" s="223" t="s">
        <v>1332</v>
      </c>
      <c r="D986" s="222" t="s">
        <v>3062</v>
      </c>
    </row>
    <row r="987" spans="1:4">
      <c r="A987" s="226" t="s">
        <v>3095</v>
      </c>
      <c r="B987" s="225" t="s">
        <v>1337</v>
      </c>
      <c r="C987" s="223" t="s">
        <v>3096</v>
      </c>
      <c r="D987" s="222" t="s">
        <v>3062</v>
      </c>
    </row>
    <row r="988" spans="1:4">
      <c r="A988" s="226" t="s">
        <v>3097</v>
      </c>
      <c r="B988" s="225" t="s">
        <v>1632</v>
      </c>
      <c r="C988" s="223" t="s">
        <v>1920</v>
      </c>
      <c r="D988" s="222" t="s">
        <v>3062</v>
      </c>
    </row>
    <row r="989" spans="1:4">
      <c r="A989" s="226" t="s">
        <v>3098</v>
      </c>
      <c r="B989" s="225" t="s">
        <v>2294</v>
      </c>
      <c r="C989" s="223" t="s">
        <v>1792</v>
      </c>
      <c r="D989" s="222" t="s">
        <v>3062</v>
      </c>
    </row>
    <row r="990" spans="1:4">
      <c r="A990" s="226" t="s">
        <v>3099</v>
      </c>
      <c r="B990" s="225" t="s">
        <v>1321</v>
      </c>
      <c r="C990" s="223" t="s">
        <v>1792</v>
      </c>
      <c r="D990" s="222" t="s">
        <v>3062</v>
      </c>
    </row>
    <row r="991" spans="1:4">
      <c r="A991" s="226" t="s">
        <v>3100</v>
      </c>
      <c r="B991" s="225" t="s">
        <v>1384</v>
      </c>
      <c r="C991" s="223" t="s">
        <v>1792</v>
      </c>
      <c r="D991" s="222" t="s">
        <v>3062</v>
      </c>
    </row>
    <row r="992" spans="1:4">
      <c r="A992" s="226" t="s">
        <v>3101</v>
      </c>
      <c r="B992" s="225" t="s">
        <v>1255</v>
      </c>
      <c r="C992" s="223" t="s">
        <v>1792</v>
      </c>
      <c r="D992" s="222" t="s">
        <v>3062</v>
      </c>
    </row>
    <row r="993" spans="1:4">
      <c r="A993" s="226" t="s">
        <v>3102</v>
      </c>
      <c r="B993" s="225" t="s">
        <v>3103</v>
      </c>
      <c r="C993" s="223" t="s">
        <v>3104</v>
      </c>
      <c r="D993" s="222" t="s">
        <v>3062</v>
      </c>
    </row>
    <row r="994" spans="1:4">
      <c r="A994" s="226" t="s">
        <v>3105</v>
      </c>
      <c r="B994" s="225" t="s">
        <v>1341</v>
      </c>
      <c r="C994" s="223" t="s">
        <v>1270</v>
      </c>
      <c r="D994" s="222" t="s">
        <v>3062</v>
      </c>
    </row>
    <row r="995" spans="1:4">
      <c r="A995" s="226" t="s">
        <v>3106</v>
      </c>
      <c r="B995" s="225" t="s">
        <v>3107</v>
      </c>
      <c r="C995" s="223" t="s">
        <v>1273</v>
      </c>
      <c r="D995" s="222" t="s">
        <v>3062</v>
      </c>
    </row>
    <row r="996" spans="1:4">
      <c r="A996" s="226" t="s">
        <v>3108</v>
      </c>
      <c r="B996" s="225" t="s">
        <v>1337</v>
      </c>
      <c r="C996" s="223" t="s">
        <v>1277</v>
      </c>
      <c r="D996" s="222" t="s">
        <v>3062</v>
      </c>
    </row>
    <row r="997" spans="1:4">
      <c r="A997" s="226" t="s">
        <v>3109</v>
      </c>
      <c r="B997" s="225" t="s">
        <v>3110</v>
      </c>
      <c r="C997" s="223" t="s">
        <v>1277</v>
      </c>
      <c r="D997" s="222" t="s">
        <v>3062</v>
      </c>
    </row>
    <row r="998" spans="1:4">
      <c r="A998" s="226" t="s">
        <v>3111</v>
      </c>
      <c r="B998" s="225" t="s">
        <v>3112</v>
      </c>
      <c r="C998" s="223" t="s">
        <v>1522</v>
      </c>
      <c r="D998" s="222" t="s">
        <v>3062</v>
      </c>
    </row>
    <row r="999" spans="1:4">
      <c r="A999" s="226" t="s">
        <v>3113</v>
      </c>
      <c r="B999" s="225" t="s">
        <v>2755</v>
      </c>
      <c r="C999" s="223" t="s">
        <v>2022</v>
      </c>
      <c r="D999" s="222" t="s">
        <v>3062</v>
      </c>
    </row>
    <row r="1000" spans="1:4">
      <c r="A1000" s="226" t="s">
        <v>3114</v>
      </c>
      <c r="B1000" s="225" t="s">
        <v>3115</v>
      </c>
      <c r="C1000" s="223" t="s">
        <v>1444</v>
      </c>
      <c r="D1000" s="222" t="s">
        <v>3062</v>
      </c>
    </row>
    <row r="1001" spans="1:4">
      <c r="A1001" s="226" t="s">
        <v>3116</v>
      </c>
      <c r="B1001" s="225" t="s">
        <v>1642</v>
      </c>
      <c r="C1001" s="223" t="s">
        <v>1707</v>
      </c>
      <c r="D1001" s="222" t="s">
        <v>3062</v>
      </c>
    </row>
    <row r="1002" spans="1:4">
      <c r="A1002" s="226" t="s">
        <v>3117</v>
      </c>
      <c r="B1002" s="225" t="s">
        <v>2414</v>
      </c>
      <c r="C1002" s="223" t="s">
        <v>1707</v>
      </c>
      <c r="D1002" s="222" t="s">
        <v>3062</v>
      </c>
    </row>
    <row r="1003" spans="1:4">
      <c r="A1003" s="226" t="s">
        <v>3118</v>
      </c>
      <c r="B1003" s="225" t="s">
        <v>3119</v>
      </c>
      <c r="C1003" s="223" t="s">
        <v>1288</v>
      </c>
      <c r="D1003" s="222" t="s">
        <v>3062</v>
      </c>
    </row>
    <row r="1004" spans="1:4">
      <c r="A1004" s="226" t="s">
        <v>3120</v>
      </c>
      <c r="B1004" s="225" t="s">
        <v>1603</v>
      </c>
      <c r="C1004" s="223" t="s">
        <v>1345</v>
      </c>
      <c r="D1004" s="222" t="s">
        <v>3062</v>
      </c>
    </row>
    <row r="1005" spans="1:4">
      <c r="A1005" s="226" t="s">
        <v>3121</v>
      </c>
      <c r="B1005" s="225" t="s">
        <v>1998</v>
      </c>
      <c r="C1005" s="223" t="s">
        <v>1533</v>
      </c>
      <c r="D1005" s="222" t="s">
        <v>3062</v>
      </c>
    </row>
    <row r="1006" spans="1:4">
      <c r="A1006" s="226" t="s">
        <v>3122</v>
      </c>
      <c r="B1006" s="225" t="s">
        <v>3123</v>
      </c>
      <c r="C1006" s="223" t="s">
        <v>1533</v>
      </c>
      <c r="D1006" s="222" t="s">
        <v>3062</v>
      </c>
    </row>
    <row r="1007" spans="1:4">
      <c r="A1007" s="226" t="s">
        <v>3124</v>
      </c>
      <c r="B1007" s="225" t="s">
        <v>3125</v>
      </c>
      <c r="C1007" s="223" t="s">
        <v>1533</v>
      </c>
      <c r="D1007" s="222" t="s">
        <v>3062</v>
      </c>
    </row>
    <row r="1008" spans="1:4">
      <c r="A1008" s="226" t="s">
        <v>3126</v>
      </c>
      <c r="B1008" s="225" t="s">
        <v>1266</v>
      </c>
      <c r="C1008" s="223" t="s">
        <v>3127</v>
      </c>
      <c r="D1008" s="222" t="s">
        <v>3062</v>
      </c>
    </row>
    <row r="1009" spans="1:4">
      <c r="A1009" s="226" t="s">
        <v>3128</v>
      </c>
      <c r="B1009" s="225" t="s">
        <v>1362</v>
      </c>
      <c r="C1009" s="223" t="s">
        <v>1361</v>
      </c>
      <c r="D1009" s="222" t="s">
        <v>3062</v>
      </c>
    </row>
    <row r="1010" spans="1:4">
      <c r="A1010" s="226" t="s">
        <v>3129</v>
      </c>
      <c r="B1010" s="225" t="s">
        <v>1581</v>
      </c>
      <c r="C1010" s="223" t="s">
        <v>1243</v>
      </c>
      <c r="D1010" s="222" t="s">
        <v>3130</v>
      </c>
    </row>
    <row r="1011" spans="1:4">
      <c r="A1011" s="226" t="s">
        <v>3131</v>
      </c>
      <c r="B1011" s="225" t="s">
        <v>1307</v>
      </c>
      <c r="C1011" s="223" t="s">
        <v>1243</v>
      </c>
      <c r="D1011" s="222" t="s">
        <v>3130</v>
      </c>
    </row>
    <row r="1012" spans="1:4">
      <c r="A1012" s="226" t="s">
        <v>3132</v>
      </c>
      <c r="B1012" s="225" t="s">
        <v>3133</v>
      </c>
      <c r="C1012" s="223" t="s">
        <v>2289</v>
      </c>
      <c r="D1012" s="222" t="s">
        <v>3130</v>
      </c>
    </row>
    <row r="1013" spans="1:4">
      <c r="A1013" s="226" t="s">
        <v>3134</v>
      </c>
      <c r="B1013" s="225" t="s">
        <v>2520</v>
      </c>
      <c r="C1013" s="223" t="s">
        <v>1663</v>
      </c>
      <c r="D1013" s="222" t="s">
        <v>3130</v>
      </c>
    </row>
    <row r="1014" spans="1:4">
      <c r="A1014" s="226" t="s">
        <v>3135</v>
      </c>
      <c r="B1014" s="225" t="s">
        <v>1333</v>
      </c>
      <c r="C1014" s="223" t="s">
        <v>2310</v>
      </c>
      <c r="D1014" s="222" t="s">
        <v>3130</v>
      </c>
    </row>
    <row r="1015" spans="1:4">
      <c r="A1015" s="226" t="s">
        <v>3136</v>
      </c>
      <c r="B1015" s="225" t="s">
        <v>2299</v>
      </c>
      <c r="C1015" s="223" t="s">
        <v>1316</v>
      </c>
      <c r="D1015" s="222" t="s">
        <v>3130</v>
      </c>
    </row>
    <row r="1016" spans="1:4">
      <c r="A1016" s="226" t="s">
        <v>3137</v>
      </c>
      <c r="B1016" s="225" t="s">
        <v>2297</v>
      </c>
      <c r="C1016" s="223" t="s">
        <v>1668</v>
      </c>
      <c r="D1016" s="222" t="s">
        <v>3130</v>
      </c>
    </row>
    <row r="1017" spans="1:4">
      <c r="A1017" s="226" t="s">
        <v>3138</v>
      </c>
      <c r="B1017" s="225" t="s">
        <v>1282</v>
      </c>
      <c r="C1017" s="223" t="s">
        <v>1319</v>
      </c>
      <c r="D1017" s="222" t="s">
        <v>3130</v>
      </c>
    </row>
    <row r="1018" spans="1:4">
      <c r="A1018" s="226" t="s">
        <v>3139</v>
      </c>
      <c r="B1018" s="225" t="s">
        <v>3140</v>
      </c>
      <c r="C1018" s="223" t="s">
        <v>1894</v>
      </c>
      <c r="D1018" s="222" t="s">
        <v>3130</v>
      </c>
    </row>
    <row r="1019" spans="1:4">
      <c r="A1019" s="226" t="s">
        <v>3141</v>
      </c>
      <c r="B1019" s="225" t="s">
        <v>1255</v>
      </c>
      <c r="C1019" s="223" t="s">
        <v>3142</v>
      </c>
      <c r="D1019" s="222" t="s">
        <v>3130</v>
      </c>
    </row>
    <row r="1020" spans="1:4">
      <c r="A1020" s="226" t="s">
        <v>3143</v>
      </c>
      <c r="B1020" s="225" t="s">
        <v>3144</v>
      </c>
      <c r="C1020" s="223" t="s">
        <v>1322</v>
      </c>
      <c r="D1020" s="222" t="s">
        <v>3130</v>
      </c>
    </row>
    <row r="1021" spans="1:4">
      <c r="A1021" s="226" t="s">
        <v>3145</v>
      </c>
      <c r="B1021" s="225" t="s">
        <v>1454</v>
      </c>
      <c r="C1021" s="223" t="s">
        <v>1394</v>
      </c>
      <c r="D1021" s="222" t="s">
        <v>3130</v>
      </c>
    </row>
    <row r="1022" spans="1:4">
      <c r="A1022" s="226" t="s">
        <v>3146</v>
      </c>
      <c r="B1022" s="225" t="s">
        <v>3147</v>
      </c>
      <c r="C1022" s="223" t="s">
        <v>1326</v>
      </c>
      <c r="D1022" s="222" t="s">
        <v>3130</v>
      </c>
    </row>
    <row r="1023" spans="1:4">
      <c r="A1023" s="226" t="s">
        <v>3148</v>
      </c>
      <c r="B1023" s="225" t="s">
        <v>1480</v>
      </c>
      <c r="C1023" s="223" t="s">
        <v>1326</v>
      </c>
      <c r="D1023" s="222" t="s">
        <v>3130</v>
      </c>
    </row>
    <row r="1024" spans="1:4">
      <c r="A1024" s="226" t="s">
        <v>3149</v>
      </c>
      <c r="B1024" s="225" t="s">
        <v>1325</v>
      </c>
      <c r="C1024" s="223" t="s">
        <v>1326</v>
      </c>
      <c r="D1024" s="222" t="s">
        <v>3130</v>
      </c>
    </row>
    <row r="1025" spans="1:4">
      <c r="A1025" s="226" t="s">
        <v>3150</v>
      </c>
      <c r="B1025" s="225" t="s">
        <v>3151</v>
      </c>
      <c r="C1025" s="223" t="s">
        <v>1410</v>
      </c>
      <c r="D1025" s="222" t="s">
        <v>3130</v>
      </c>
    </row>
    <row r="1026" spans="1:4">
      <c r="A1026" s="226" t="s">
        <v>3152</v>
      </c>
      <c r="B1026" s="225" t="s">
        <v>1593</v>
      </c>
      <c r="C1026" s="223" t="s">
        <v>1259</v>
      </c>
      <c r="D1026" s="222" t="s">
        <v>3130</v>
      </c>
    </row>
    <row r="1027" spans="1:4">
      <c r="A1027" s="226" t="s">
        <v>3153</v>
      </c>
      <c r="B1027" s="225" t="s">
        <v>3154</v>
      </c>
      <c r="C1027" s="223" t="s">
        <v>1259</v>
      </c>
      <c r="D1027" s="222" t="s">
        <v>3130</v>
      </c>
    </row>
    <row r="1028" spans="1:4">
      <c r="A1028" s="226" t="s">
        <v>3155</v>
      </c>
      <c r="B1028" s="225" t="s">
        <v>2234</v>
      </c>
      <c r="C1028" s="223" t="s">
        <v>1329</v>
      </c>
      <c r="D1028" s="222" t="s">
        <v>3130</v>
      </c>
    </row>
    <row r="1029" spans="1:4">
      <c r="A1029" s="226" t="s">
        <v>3156</v>
      </c>
      <c r="B1029" s="225" t="s">
        <v>1612</v>
      </c>
      <c r="C1029" s="223" t="s">
        <v>1792</v>
      </c>
      <c r="D1029" s="222" t="s">
        <v>3130</v>
      </c>
    </row>
    <row r="1030" spans="1:4">
      <c r="A1030" s="226" t="s">
        <v>3157</v>
      </c>
      <c r="B1030" s="225" t="s">
        <v>2898</v>
      </c>
      <c r="C1030" s="223" t="s">
        <v>1338</v>
      </c>
      <c r="D1030" s="222" t="s">
        <v>3130</v>
      </c>
    </row>
    <row r="1031" spans="1:4">
      <c r="A1031" s="226" t="s">
        <v>3158</v>
      </c>
      <c r="B1031" s="225" t="s">
        <v>1759</v>
      </c>
      <c r="C1031" s="223" t="s">
        <v>1338</v>
      </c>
      <c r="D1031" s="222" t="s">
        <v>3130</v>
      </c>
    </row>
    <row r="1032" spans="1:4">
      <c r="A1032" s="226" t="s">
        <v>3159</v>
      </c>
      <c r="B1032" s="225" t="s">
        <v>1290</v>
      </c>
      <c r="C1032" s="223" t="s">
        <v>1338</v>
      </c>
      <c r="D1032" s="222" t="s">
        <v>3130</v>
      </c>
    </row>
    <row r="1033" spans="1:4">
      <c r="A1033" s="226" t="s">
        <v>3160</v>
      </c>
      <c r="B1033" s="225" t="s">
        <v>3161</v>
      </c>
      <c r="C1033" s="223" t="s">
        <v>2007</v>
      </c>
      <c r="D1033" s="222" t="s">
        <v>3130</v>
      </c>
    </row>
    <row r="1034" spans="1:4">
      <c r="A1034" s="226" t="s">
        <v>3162</v>
      </c>
      <c r="B1034" s="225" t="s">
        <v>1328</v>
      </c>
      <c r="C1034" s="223" t="s">
        <v>1419</v>
      </c>
      <c r="D1034" s="222" t="s">
        <v>3130</v>
      </c>
    </row>
    <row r="1035" spans="1:4">
      <c r="A1035" s="226" t="s">
        <v>3163</v>
      </c>
      <c r="B1035" s="225" t="s">
        <v>1258</v>
      </c>
      <c r="C1035" s="223" t="s">
        <v>1801</v>
      </c>
      <c r="D1035" s="222" t="s">
        <v>3130</v>
      </c>
    </row>
    <row r="1036" spans="1:4">
      <c r="A1036" s="226" t="s">
        <v>3164</v>
      </c>
      <c r="B1036" s="225" t="s">
        <v>1575</v>
      </c>
      <c r="C1036" s="223" t="s">
        <v>1277</v>
      </c>
      <c r="D1036" s="222" t="s">
        <v>3130</v>
      </c>
    </row>
    <row r="1037" spans="1:4">
      <c r="A1037" s="226" t="s">
        <v>3165</v>
      </c>
      <c r="B1037" s="225" t="s">
        <v>1885</v>
      </c>
      <c r="C1037" s="223" t="s">
        <v>1277</v>
      </c>
      <c r="D1037" s="222" t="s">
        <v>3130</v>
      </c>
    </row>
    <row r="1038" spans="1:4">
      <c r="A1038" s="226" t="s">
        <v>3166</v>
      </c>
      <c r="B1038" s="225" t="s">
        <v>3167</v>
      </c>
      <c r="C1038" s="223" t="s">
        <v>1707</v>
      </c>
      <c r="D1038" s="222" t="s">
        <v>3130</v>
      </c>
    </row>
    <row r="1039" spans="1:4">
      <c r="A1039" s="226" t="s">
        <v>3168</v>
      </c>
      <c r="B1039" s="225" t="s">
        <v>3169</v>
      </c>
      <c r="C1039" s="223" t="s">
        <v>1292</v>
      </c>
      <c r="D1039" s="222" t="s">
        <v>3130</v>
      </c>
    </row>
    <row r="1040" spans="1:4">
      <c r="A1040" s="226" t="s">
        <v>3170</v>
      </c>
      <c r="B1040" s="225" t="s">
        <v>2352</v>
      </c>
      <c r="C1040" s="223" t="s">
        <v>1347</v>
      </c>
      <c r="D1040" s="222" t="s">
        <v>3130</v>
      </c>
    </row>
    <row r="1041" spans="1:4">
      <c r="A1041" s="226" t="s">
        <v>3171</v>
      </c>
      <c r="B1041" s="225" t="s">
        <v>1662</v>
      </c>
      <c r="C1041" s="223" t="s">
        <v>1349</v>
      </c>
      <c r="D1041" s="222" t="s">
        <v>3130</v>
      </c>
    </row>
    <row r="1042" spans="1:4">
      <c r="A1042" s="226" t="s">
        <v>3172</v>
      </c>
      <c r="B1042" s="225" t="s">
        <v>2518</v>
      </c>
      <c r="C1042" s="223" t="s">
        <v>1715</v>
      </c>
      <c r="D1042" s="222" t="s">
        <v>3130</v>
      </c>
    </row>
    <row r="1043" spans="1:4">
      <c r="A1043" s="226" t="s">
        <v>3173</v>
      </c>
      <c r="B1043" s="225" t="s">
        <v>1341</v>
      </c>
      <c r="C1043" s="223" t="s">
        <v>1533</v>
      </c>
      <c r="D1043" s="222" t="s">
        <v>3130</v>
      </c>
    </row>
    <row r="1044" spans="1:4">
      <c r="A1044" s="226" t="s">
        <v>3174</v>
      </c>
      <c r="B1044" s="225" t="s">
        <v>2352</v>
      </c>
      <c r="C1044" s="223" t="s">
        <v>1821</v>
      </c>
      <c r="D1044" s="222" t="s">
        <v>3130</v>
      </c>
    </row>
    <row r="1045" spans="1:4">
      <c r="A1045" s="226" t="s">
        <v>3175</v>
      </c>
      <c r="B1045" s="225" t="s">
        <v>1252</v>
      </c>
      <c r="C1045" s="223" t="s">
        <v>1452</v>
      </c>
      <c r="D1045" s="222" t="s">
        <v>3130</v>
      </c>
    </row>
    <row r="1046" spans="1:4">
      <c r="A1046" s="226" t="s">
        <v>3176</v>
      </c>
      <c r="B1046" s="225" t="s">
        <v>2295</v>
      </c>
      <c r="C1046" s="223" t="s">
        <v>1539</v>
      </c>
      <c r="D1046" s="222" t="s">
        <v>3130</v>
      </c>
    </row>
    <row r="1047" spans="1:4">
      <c r="A1047" s="226" t="s">
        <v>3177</v>
      </c>
      <c r="B1047" s="225" t="s">
        <v>3178</v>
      </c>
      <c r="C1047" s="223" t="s">
        <v>1351</v>
      </c>
      <c r="D1047" s="222" t="s">
        <v>3130</v>
      </c>
    </row>
    <row r="1048" spans="1:4">
      <c r="A1048" s="226" t="s">
        <v>3179</v>
      </c>
      <c r="B1048" s="225" t="s">
        <v>1678</v>
      </c>
      <c r="C1048" s="223" t="s">
        <v>1357</v>
      </c>
      <c r="D1048" s="222" t="s">
        <v>3130</v>
      </c>
    </row>
    <row r="1049" spans="1:4">
      <c r="A1049" s="226" t="s">
        <v>3180</v>
      </c>
      <c r="B1049" s="225" t="s">
        <v>3181</v>
      </c>
      <c r="C1049" s="223" t="s">
        <v>1834</v>
      </c>
      <c r="D1049" s="222" t="s">
        <v>3130</v>
      </c>
    </row>
    <row r="1050" spans="1:4">
      <c r="A1050" s="226" t="s">
        <v>3182</v>
      </c>
      <c r="B1050" s="225" t="s">
        <v>3183</v>
      </c>
      <c r="C1050" s="223" t="s">
        <v>1297</v>
      </c>
      <c r="D1050" s="222" t="s">
        <v>3130</v>
      </c>
    </row>
    <row r="1051" spans="1:4">
      <c r="A1051" s="226" t="s">
        <v>3184</v>
      </c>
      <c r="B1051" s="225" t="s">
        <v>1512</v>
      </c>
      <c r="C1051" s="223" t="s">
        <v>1472</v>
      </c>
      <c r="D1051" s="222" t="s">
        <v>3130</v>
      </c>
    </row>
    <row r="1052" spans="1:4">
      <c r="A1052" s="226" t="s">
        <v>3185</v>
      </c>
      <c r="B1052" s="225" t="s">
        <v>1666</v>
      </c>
      <c r="C1052" s="223" t="s">
        <v>2288</v>
      </c>
      <c r="D1052" s="222" t="s">
        <v>3130</v>
      </c>
    </row>
    <row r="1053" spans="1:4">
      <c r="A1053" s="226" t="s">
        <v>3186</v>
      </c>
      <c r="B1053" s="225" t="s">
        <v>1421</v>
      </c>
      <c r="C1053" s="223" t="s">
        <v>1361</v>
      </c>
      <c r="D1053" s="222" t="s">
        <v>3130</v>
      </c>
    </row>
    <row r="1054" spans="1:4">
      <c r="A1054" s="226" t="s">
        <v>3187</v>
      </c>
      <c r="B1054" s="225" t="s">
        <v>1282</v>
      </c>
      <c r="C1054" s="223" t="s">
        <v>1482</v>
      </c>
      <c r="D1054" s="222" t="s">
        <v>3130</v>
      </c>
    </row>
    <row r="1055" spans="1:4">
      <c r="A1055" s="226" t="s">
        <v>3188</v>
      </c>
      <c r="B1055" s="225" t="s">
        <v>3189</v>
      </c>
      <c r="C1055" s="223" t="s">
        <v>3190</v>
      </c>
      <c r="D1055" s="222" t="s">
        <v>3130</v>
      </c>
    </row>
    <row r="1056" spans="1:4">
      <c r="A1056" s="226" t="s">
        <v>3191</v>
      </c>
      <c r="B1056" s="225" t="s">
        <v>1532</v>
      </c>
      <c r="C1056" s="223" t="s">
        <v>1243</v>
      </c>
      <c r="D1056" s="222" t="s">
        <v>3192</v>
      </c>
    </row>
    <row r="1057" spans="1:4">
      <c r="A1057" s="226" t="s">
        <v>3193</v>
      </c>
      <c r="B1057" s="225" t="s">
        <v>2378</v>
      </c>
      <c r="C1057" s="223" t="s">
        <v>1243</v>
      </c>
      <c r="D1057" s="222" t="s">
        <v>3192</v>
      </c>
    </row>
    <row r="1058" spans="1:4">
      <c r="A1058" s="226" t="s">
        <v>3194</v>
      </c>
      <c r="B1058" s="225" t="s">
        <v>1791</v>
      </c>
      <c r="C1058" s="223" t="s">
        <v>1243</v>
      </c>
      <c r="D1058" s="222" t="s">
        <v>3192</v>
      </c>
    </row>
    <row r="1059" spans="1:4">
      <c r="A1059" s="226" t="s">
        <v>3195</v>
      </c>
      <c r="B1059" s="225" t="s">
        <v>1798</v>
      </c>
      <c r="C1059" s="223" t="s">
        <v>2289</v>
      </c>
      <c r="D1059" s="222" t="s">
        <v>3192</v>
      </c>
    </row>
    <row r="1060" spans="1:4">
      <c r="A1060" s="226" t="s">
        <v>3196</v>
      </c>
      <c r="B1060" s="225" t="s">
        <v>1255</v>
      </c>
      <c r="C1060" s="223" t="s">
        <v>2073</v>
      </c>
      <c r="D1060" s="222" t="s">
        <v>3192</v>
      </c>
    </row>
    <row r="1061" spans="1:4">
      <c r="A1061" s="226" t="s">
        <v>3197</v>
      </c>
      <c r="B1061" s="225" t="s">
        <v>3198</v>
      </c>
      <c r="C1061" s="223" t="s">
        <v>2611</v>
      </c>
      <c r="D1061" s="222" t="s">
        <v>3192</v>
      </c>
    </row>
    <row r="1062" spans="1:4">
      <c r="A1062" s="226" t="s">
        <v>3199</v>
      </c>
      <c r="B1062" s="225" t="s">
        <v>1323</v>
      </c>
      <c r="C1062" s="223" t="s">
        <v>3200</v>
      </c>
      <c r="D1062" s="222" t="s">
        <v>3192</v>
      </c>
    </row>
    <row r="1063" spans="1:4">
      <c r="A1063" s="226" t="s">
        <v>3201</v>
      </c>
      <c r="B1063" s="225" t="s">
        <v>3202</v>
      </c>
      <c r="C1063" s="223" t="s">
        <v>1980</v>
      </c>
      <c r="D1063" s="222" t="s">
        <v>3192</v>
      </c>
    </row>
    <row r="1064" spans="1:4">
      <c r="A1064" s="226" t="s">
        <v>3203</v>
      </c>
      <c r="B1064" s="225" t="s">
        <v>1691</v>
      </c>
      <c r="C1064" s="223" t="s">
        <v>1315</v>
      </c>
      <c r="D1064" s="222" t="s">
        <v>3192</v>
      </c>
    </row>
    <row r="1065" spans="1:4">
      <c r="A1065" s="226" t="s">
        <v>3204</v>
      </c>
      <c r="B1065" s="225" t="s">
        <v>1255</v>
      </c>
      <c r="C1065" s="223" t="s">
        <v>1316</v>
      </c>
      <c r="D1065" s="222" t="s">
        <v>3192</v>
      </c>
    </row>
    <row r="1066" spans="1:4">
      <c r="A1066" s="226" t="s">
        <v>3205</v>
      </c>
      <c r="B1066" s="225" t="s">
        <v>1323</v>
      </c>
      <c r="C1066" s="223" t="s">
        <v>1318</v>
      </c>
      <c r="D1066" s="222" t="s">
        <v>3192</v>
      </c>
    </row>
    <row r="1067" spans="1:4">
      <c r="A1067" s="226" t="s">
        <v>3206</v>
      </c>
      <c r="B1067" s="225" t="s">
        <v>3207</v>
      </c>
      <c r="C1067" s="223" t="s">
        <v>1319</v>
      </c>
      <c r="D1067" s="222" t="s">
        <v>3192</v>
      </c>
    </row>
    <row r="1068" spans="1:4">
      <c r="A1068" s="226" t="s">
        <v>3208</v>
      </c>
      <c r="B1068" s="225" t="s">
        <v>2755</v>
      </c>
      <c r="C1068" s="223" t="s">
        <v>1319</v>
      </c>
      <c r="D1068" s="222" t="s">
        <v>3192</v>
      </c>
    </row>
    <row r="1069" spans="1:4">
      <c r="A1069" s="226" t="s">
        <v>3209</v>
      </c>
      <c r="B1069" s="225" t="s">
        <v>1309</v>
      </c>
      <c r="C1069" s="223" t="s">
        <v>1322</v>
      </c>
      <c r="D1069" s="222" t="s">
        <v>3192</v>
      </c>
    </row>
    <row r="1070" spans="1:4">
      <c r="A1070" s="226" t="s">
        <v>3210</v>
      </c>
      <c r="B1070" s="225" t="s">
        <v>3211</v>
      </c>
      <c r="C1070" s="223" t="s">
        <v>1326</v>
      </c>
      <c r="D1070" s="222" t="s">
        <v>3192</v>
      </c>
    </row>
    <row r="1071" spans="1:4">
      <c r="A1071" s="226" t="s">
        <v>3212</v>
      </c>
      <c r="B1071" s="225" t="s">
        <v>3213</v>
      </c>
      <c r="C1071" s="223" t="s">
        <v>1326</v>
      </c>
      <c r="D1071" s="222" t="s">
        <v>3192</v>
      </c>
    </row>
    <row r="1072" spans="1:4">
      <c r="A1072" s="226" t="s">
        <v>3214</v>
      </c>
      <c r="B1072" s="225" t="s">
        <v>2115</v>
      </c>
      <c r="C1072" s="223" t="s">
        <v>2148</v>
      </c>
      <c r="D1072" s="222" t="s">
        <v>3192</v>
      </c>
    </row>
    <row r="1073" spans="1:4">
      <c r="A1073" s="226" t="s">
        <v>3215</v>
      </c>
      <c r="B1073" s="225" t="s">
        <v>1454</v>
      </c>
      <c r="C1073" s="223" t="s">
        <v>2148</v>
      </c>
      <c r="D1073" s="222" t="s">
        <v>3192</v>
      </c>
    </row>
    <row r="1074" spans="1:4">
      <c r="A1074" s="226" t="s">
        <v>3216</v>
      </c>
      <c r="B1074" s="225" t="s">
        <v>1340</v>
      </c>
      <c r="C1074" s="223" t="s">
        <v>2180</v>
      </c>
      <c r="D1074" s="222" t="s">
        <v>3192</v>
      </c>
    </row>
    <row r="1075" spans="1:4">
      <c r="A1075" s="226" t="s">
        <v>3217</v>
      </c>
      <c r="B1075" s="225" t="s">
        <v>1555</v>
      </c>
      <c r="C1075" s="223" t="s">
        <v>1410</v>
      </c>
      <c r="D1075" s="222" t="s">
        <v>3192</v>
      </c>
    </row>
    <row r="1076" spans="1:4">
      <c r="A1076" s="226" t="s">
        <v>3218</v>
      </c>
      <c r="B1076" s="225" t="s">
        <v>1777</v>
      </c>
      <c r="C1076" s="223" t="s">
        <v>1410</v>
      </c>
      <c r="D1076" s="222" t="s">
        <v>3192</v>
      </c>
    </row>
    <row r="1077" spans="1:4">
      <c r="A1077" s="226" t="s">
        <v>3219</v>
      </c>
      <c r="B1077" s="225" t="s">
        <v>1282</v>
      </c>
      <c r="C1077" s="223" t="s">
        <v>1410</v>
      </c>
      <c r="D1077" s="222" t="s">
        <v>3192</v>
      </c>
    </row>
    <row r="1078" spans="1:4">
      <c r="A1078" s="226" t="s">
        <v>3220</v>
      </c>
      <c r="B1078" s="225" t="s">
        <v>1258</v>
      </c>
      <c r="C1078" s="223" t="s">
        <v>2703</v>
      </c>
      <c r="D1078" s="222" t="s">
        <v>3192</v>
      </c>
    </row>
    <row r="1079" spans="1:4">
      <c r="A1079" s="226" t="s">
        <v>3221</v>
      </c>
      <c r="B1079" s="225" t="s">
        <v>1330</v>
      </c>
      <c r="C1079" s="223" t="s">
        <v>2703</v>
      </c>
      <c r="D1079" s="222" t="s">
        <v>3192</v>
      </c>
    </row>
    <row r="1080" spans="1:4">
      <c r="A1080" s="226" t="s">
        <v>3222</v>
      </c>
      <c r="B1080" s="225" t="s">
        <v>1960</v>
      </c>
      <c r="C1080" s="223" t="s">
        <v>2636</v>
      </c>
      <c r="D1080" s="222" t="s">
        <v>3192</v>
      </c>
    </row>
    <row r="1081" spans="1:4">
      <c r="A1081" s="226" t="s">
        <v>3223</v>
      </c>
      <c r="B1081" s="225" t="s">
        <v>3224</v>
      </c>
      <c r="C1081" s="223" t="s">
        <v>1259</v>
      </c>
      <c r="D1081" s="222" t="s">
        <v>3192</v>
      </c>
    </row>
    <row r="1082" spans="1:4">
      <c r="A1082" s="226" t="s">
        <v>3225</v>
      </c>
      <c r="B1082" s="225" t="s">
        <v>3226</v>
      </c>
      <c r="C1082" s="223" t="s">
        <v>1259</v>
      </c>
      <c r="D1082" s="222" t="s">
        <v>3192</v>
      </c>
    </row>
    <row r="1083" spans="1:4">
      <c r="A1083" s="226" t="s">
        <v>3227</v>
      </c>
      <c r="B1083" s="225" t="s">
        <v>1396</v>
      </c>
      <c r="C1083" s="223" t="s">
        <v>1510</v>
      </c>
      <c r="D1083" s="222" t="s">
        <v>3192</v>
      </c>
    </row>
    <row r="1084" spans="1:4">
      <c r="A1084" s="226" t="s">
        <v>3228</v>
      </c>
      <c r="B1084" s="225" t="s">
        <v>1379</v>
      </c>
      <c r="C1084" s="223" t="s">
        <v>1334</v>
      </c>
      <c r="D1084" s="222" t="s">
        <v>3192</v>
      </c>
    </row>
    <row r="1085" spans="1:4">
      <c r="A1085" s="226" t="s">
        <v>3229</v>
      </c>
      <c r="B1085" s="225" t="s">
        <v>1593</v>
      </c>
      <c r="C1085" s="223" t="s">
        <v>1792</v>
      </c>
      <c r="D1085" s="222" t="s">
        <v>3192</v>
      </c>
    </row>
    <row r="1086" spans="1:4">
      <c r="A1086" s="226" t="s">
        <v>3230</v>
      </c>
      <c r="B1086" s="225" t="s">
        <v>1698</v>
      </c>
      <c r="C1086" s="223" t="s">
        <v>1792</v>
      </c>
      <c r="D1086" s="222" t="s">
        <v>3192</v>
      </c>
    </row>
    <row r="1087" spans="1:4">
      <c r="A1087" s="226" t="s">
        <v>3231</v>
      </c>
      <c r="B1087" s="225" t="s">
        <v>3232</v>
      </c>
      <c r="C1087" s="223" t="s">
        <v>2159</v>
      </c>
      <c r="D1087" s="222" t="s">
        <v>3192</v>
      </c>
    </row>
    <row r="1088" spans="1:4">
      <c r="A1088" s="226" t="s">
        <v>3233</v>
      </c>
      <c r="B1088" s="225" t="s">
        <v>2590</v>
      </c>
      <c r="C1088" s="223" t="s">
        <v>1429</v>
      </c>
      <c r="D1088" s="222" t="s">
        <v>3192</v>
      </c>
    </row>
    <row r="1089" spans="1:4">
      <c r="A1089" s="226" t="s">
        <v>3234</v>
      </c>
      <c r="B1089" s="225" t="s">
        <v>1255</v>
      </c>
      <c r="C1089" s="223" t="s">
        <v>1436</v>
      </c>
      <c r="D1089" s="222" t="s">
        <v>3192</v>
      </c>
    </row>
    <row r="1090" spans="1:4">
      <c r="A1090" s="226" t="s">
        <v>3235</v>
      </c>
      <c r="B1090" s="225" t="s">
        <v>1258</v>
      </c>
      <c r="C1090" s="223" t="s">
        <v>1444</v>
      </c>
      <c r="D1090" s="222" t="s">
        <v>3192</v>
      </c>
    </row>
    <row r="1091" spans="1:4">
      <c r="A1091" s="226" t="s">
        <v>3236</v>
      </c>
      <c r="B1091" s="225" t="s">
        <v>3237</v>
      </c>
      <c r="C1091" s="223" t="s">
        <v>1347</v>
      </c>
      <c r="D1091" s="222" t="s">
        <v>3192</v>
      </c>
    </row>
    <row r="1092" spans="1:4">
      <c r="A1092" s="226" t="s">
        <v>3238</v>
      </c>
      <c r="B1092" s="225" t="s">
        <v>2257</v>
      </c>
      <c r="C1092" s="223" t="s">
        <v>1533</v>
      </c>
      <c r="D1092" s="222" t="s">
        <v>3192</v>
      </c>
    </row>
    <row r="1093" spans="1:4">
      <c r="A1093" s="226" t="s">
        <v>3239</v>
      </c>
      <c r="B1093" s="225" t="s">
        <v>1384</v>
      </c>
      <c r="C1093" s="223" t="s">
        <v>1533</v>
      </c>
      <c r="D1093" s="222" t="s">
        <v>3192</v>
      </c>
    </row>
    <row r="1094" spans="1:4">
      <c r="A1094" s="226" t="s">
        <v>3240</v>
      </c>
      <c r="B1094" s="225" t="s">
        <v>1328</v>
      </c>
      <c r="C1094" s="223" t="s">
        <v>1351</v>
      </c>
      <c r="D1094" s="222" t="s">
        <v>3192</v>
      </c>
    </row>
    <row r="1095" spans="1:4">
      <c r="A1095" s="226" t="s">
        <v>3241</v>
      </c>
      <c r="B1095" s="225" t="s">
        <v>1323</v>
      </c>
      <c r="C1095" s="223" t="s">
        <v>2043</v>
      </c>
      <c r="D1095" s="222" t="s">
        <v>3192</v>
      </c>
    </row>
    <row r="1096" spans="1:4">
      <c r="A1096" s="226" t="s">
        <v>3242</v>
      </c>
      <c r="B1096" s="225" t="s">
        <v>3243</v>
      </c>
      <c r="C1096" s="223" t="s">
        <v>1827</v>
      </c>
      <c r="D1096" s="222" t="s">
        <v>3192</v>
      </c>
    </row>
    <row r="1097" spans="1:4">
      <c r="A1097" s="226" t="s">
        <v>3244</v>
      </c>
      <c r="B1097" s="225" t="s">
        <v>1966</v>
      </c>
      <c r="C1097" s="223" t="s">
        <v>3245</v>
      </c>
      <c r="D1097" s="222" t="s">
        <v>3192</v>
      </c>
    </row>
    <row r="1098" spans="1:4">
      <c r="A1098" s="226" t="s">
        <v>3246</v>
      </c>
      <c r="B1098" s="225" t="s">
        <v>1698</v>
      </c>
      <c r="C1098" s="223" t="s">
        <v>1354</v>
      </c>
      <c r="D1098" s="222" t="s">
        <v>3192</v>
      </c>
    </row>
    <row r="1099" spans="1:4">
      <c r="A1099" s="226" t="s">
        <v>3247</v>
      </c>
      <c r="B1099" s="225" t="s">
        <v>1919</v>
      </c>
      <c r="C1099" s="223" t="s">
        <v>2200</v>
      </c>
      <c r="D1099" s="222" t="s">
        <v>3192</v>
      </c>
    </row>
    <row r="1100" spans="1:4">
      <c r="A1100" s="226" t="s">
        <v>3248</v>
      </c>
      <c r="B1100" s="225" t="s">
        <v>1642</v>
      </c>
      <c r="C1100" s="223" t="s">
        <v>1357</v>
      </c>
      <c r="D1100" s="222" t="s">
        <v>3192</v>
      </c>
    </row>
    <row r="1101" spans="1:4">
      <c r="A1101" s="226" t="s">
        <v>3249</v>
      </c>
      <c r="B1101" s="225" t="s">
        <v>1328</v>
      </c>
      <c r="C1101" s="223" t="s">
        <v>1357</v>
      </c>
      <c r="D1101" s="222" t="s">
        <v>3192</v>
      </c>
    </row>
    <row r="1102" spans="1:4">
      <c r="A1102" s="226" t="s">
        <v>3250</v>
      </c>
      <c r="B1102" s="225" t="s">
        <v>2304</v>
      </c>
      <c r="C1102" s="223" t="s">
        <v>2393</v>
      </c>
      <c r="D1102" s="222" t="s">
        <v>3192</v>
      </c>
    </row>
    <row r="1103" spans="1:4">
      <c r="A1103" s="226" t="s">
        <v>3251</v>
      </c>
      <c r="B1103" s="225" t="s">
        <v>1255</v>
      </c>
      <c r="C1103" s="223" t="s">
        <v>1550</v>
      </c>
      <c r="D1103" s="222" t="s">
        <v>3192</v>
      </c>
    </row>
    <row r="1104" spans="1:4">
      <c r="A1104" s="226" t="s">
        <v>3252</v>
      </c>
      <c r="B1104" s="225" t="s">
        <v>1618</v>
      </c>
      <c r="C1104" s="223" t="s">
        <v>1834</v>
      </c>
      <c r="D1104" s="222" t="s">
        <v>3192</v>
      </c>
    </row>
    <row r="1105" spans="1:4">
      <c r="A1105" s="226" t="s">
        <v>3253</v>
      </c>
      <c r="B1105" s="225" t="s">
        <v>1639</v>
      </c>
      <c r="C1105" s="223" t="s">
        <v>2288</v>
      </c>
      <c r="D1105" s="222" t="s">
        <v>3192</v>
      </c>
    </row>
    <row r="1106" spans="1:4">
      <c r="A1106" s="226" t="s">
        <v>3254</v>
      </c>
      <c r="B1106" s="225" t="s">
        <v>2378</v>
      </c>
      <c r="C1106" s="223" t="s">
        <v>1303</v>
      </c>
      <c r="D1106" s="222" t="s">
        <v>3192</v>
      </c>
    </row>
    <row r="1107" spans="1:4">
      <c r="A1107" s="226" t="s">
        <v>3255</v>
      </c>
      <c r="B1107" s="225" t="s">
        <v>3256</v>
      </c>
      <c r="C1107" s="223" t="s">
        <v>1303</v>
      </c>
      <c r="D1107" s="222" t="s">
        <v>3192</v>
      </c>
    </row>
    <row r="1108" spans="1:4">
      <c r="A1108" s="226" t="s">
        <v>3257</v>
      </c>
      <c r="B1108" s="225" t="s">
        <v>2541</v>
      </c>
      <c r="C1108" s="223" t="s">
        <v>1361</v>
      </c>
      <c r="D1108" s="222" t="s">
        <v>3192</v>
      </c>
    </row>
    <row r="1109" spans="1:4">
      <c r="A1109" s="226" t="s">
        <v>3258</v>
      </c>
      <c r="B1109" s="225" t="s">
        <v>3259</v>
      </c>
      <c r="C1109" s="223" t="s">
        <v>1738</v>
      </c>
      <c r="D1109" s="222" t="s">
        <v>3192</v>
      </c>
    </row>
    <row r="1110" spans="1:4">
      <c r="A1110" s="226" t="s">
        <v>3260</v>
      </c>
      <c r="B1110" s="225" t="s">
        <v>1307</v>
      </c>
      <c r="C1110" s="223" t="s">
        <v>1243</v>
      </c>
      <c r="D1110" s="222" t="s">
        <v>3261</v>
      </c>
    </row>
    <row r="1111" spans="1:4">
      <c r="A1111" s="226" t="s">
        <v>3262</v>
      </c>
      <c r="B1111" s="225" t="s">
        <v>2508</v>
      </c>
      <c r="C1111" s="223" t="s">
        <v>1243</v>
      </c>
      <c r="D1111" s="222" t="s">
        <v>3261</v>
      </c>
    </row>
    <row r="1112" spans="1:4">
      <c r="A1112" s="226" t="s">
        <v>3263</v>
      </c>
      <c r="B1112" s="225" t="s">
        <v>3264</v>
      </c>
      <c r="C1112" s="223" t="s">
        <v>2902</v>
      </c>
      <c r="D1112" s="222" t="s">
        <v>3261</v>
      </c>
    </row>
    <row r="1113" spans="1:4">
      <c r="A1113" s="226" t="s">
        <v>3265</v>
      </c>
      <c r="B1113" s="225" t="s">
        <v>2069</v>
      </c>
      <c r="C1113" s="223" t="s">
        <v>1889</v>
      </c>
      <c r="D1113" s="222" t="s">
        <v>3261</v>
      </c>
    </row>
    <row r="1114" spans="1:4">
      <c r="A1114" s="226" t="s">
        <v>3266</v>
      </c>
      <c r="B1114" s="225" t="s">
        <v>1327</v>
      </c>
      <c r="C1114" s="223" t="s">
        <v>1315</v>
      </c>
      <c r="D1114" s="222" t="s">
        <v>3261</v>
      </c>
    </row>
    <row r="1115" spans="1:4">
      <c r="A1115" s="226" t="s">
        <v>3267</v>
      </c>
      <c r="B1115" s="225" t="s">
        <v>2140</v>
      </c>
      <c r="C1115" s="223" t="s">
        <v>1315</v>
      </c>
      <c r="D1115" s="222" t="s">
        <v>3261</v>
      </c>
    </row>
    <row r="1116" spans="1:4">
      <c r="A1116" s="226" t="s">
        <v>3268</v>
      </c>
      <c r="B1116" s="225" t="s">
        <v>3269</v>
      </c>
      <c r="C1116" s="223" t="s">
        <v>1315</v>
      </c>
      <c r="D1116" s="222" t="s">
        <v>3261</v>
      </c>
    </row>
    <row r="1117" spans="1:4">
      <c r="A1117" s="226" t="s">
        <v>3270</v>
      </c>
      <c r="B1117" s="225" t="s">
        <v>3271</v>
      </c>
      <c r="C1117" s="223" t="s">
        <v>1318</v>
      </c>
      <c r="D1117" s="222" t="s">
        <v>3261</v>
      </c>
    </row>
    <row r="1118" spans="1:4">
      <c r="A1118" s="226" t="s">
        <v>3272</v>
      </c>
      <c r="B1118" s="225" t="s">
        <v>1396</v>
      </c>
      <c r="C1118" s="223" t="s">
        <v>1318</v>
      </c>
      <c r="D1118" s="222" t="s">
        <v>3261</v>
      </c>
    </row>
    <row r="1119" spans="1:4">
      <c r="A1119" s="226" t="s">
        <v>3273</v>
      </c>
      <c r="B1119" s="225" t="s">
        <v>3274</v>
      </c>
      <c r="C1119" s="223" t="s">
        <v>1319</v>
      </c>
      <c r="D1119" s="222" t="s">
        <v>3261</v>
      </c>
    </row>
    <row r="1120" spans="1:4">
      <c r="A1120" s="226" t="s">
        <v>3275</v>
      </c>
      <c r="B1120" s="225" t="s">
        <v>1266</v>
      </c>
      <c r="C1120" s="223" t="s">
        <v>1319</v>
      </c>
      <c r="D1120" s="222" t="s">
        <v>3261</v>
      </c>
    </row>
    <row r="1121" spans="1:4">
      <c r="A1121" s="226" t="s">
        <v>3276</v>
      </c>
      <c r="B1121" s="225" t="s">
        <v>2085</v>
      </c>
      <c r="C1121" s="223" t="s">
        <v>1319</v>
      </c>
      <c r="D1121" s="222" t="s">
        <v>3261</v>
      </c>
    </row>
    <row r="1122" spans="1:4">
      <c r="A1122" s="226" t="s">
        <v>3277</v>
      </c>
      <c r="B1122" s="225" t="s">
        <v>1454</v>
      </c>
      <c r="C1122" s="223" t="s">
        <v>2696</v>
      </c>
      <c r="D1122" s="222" t="s">
        <v>3261</v>
      </c>
    </row>
    <row r="1123" spans="1:4">
      <c r="A1123" s="226" t="s">
        <v>3278</v>
      </c>
      <c r="B1123" s="225" t="s">
        <v>3279</v>
      </c>
      <c r="C1123" s="223" t="s">
        <v>2696</v>
      </c>
      <c r="D1123" s="222" t="s">
        <v>3261</v>
      </c>
    </row>
    <row r="1124" spans="1:4">
      <c r="A1124" s="226" t="s">
        <v>3280</v>
      </c>
      <c r="B1124" s="225" t="s">
        <v>1328</v>
      </c>
      <c r="C1124" s="223" t="s">
        <v>1394</v>
      </c>
      <c r="D1124" s="222" t="s">
        <v>3261</v>
      </c>
    </row>
    <row r="1125" spans="1:4">
      <c r="A1125" s="226" t="s">
        <v>3281</v>
      </c>
      <c r="B1125" s="225" t="s">
        <v>3282</v>
      </c>
      <c r="C1125" s="223" t="s">
        <v>1326</v>
      </c>
      <c r="D1125" s="222" t="s">
        <v>3261</v>
      </c>
    </row>
    <row r="1126" spans="1:4">
      <c r="A1126" s="226" t="s">
        <v>3283</v>
      </c>
      <c r="B1126" s="225" t="s">
        <v>1255</v>
      </c>
      <c r="C1126" s="223" t="s">
        <v>1904</v>
      </c>
      <c r="D1126" s="222" t="s">
        <v>3261</v>
      </c>
    </row>
    <row r="1127" spans="1:4">
      <c r="A1127" s="226" t="s">
        <v>3284</v>
      </c>
      <c r="B1127" s="225" t="s">
        <v>3285</v>
      </c>
      <c r="C1127" s="223" t="s">
        <v>1773</v>
      </c>
      <c r="D1127" s="222" t="s">
        <v>3261</v>
      </c>
    </row>
    <row r="1128" spans="1:4">
      <c r="A1128" s="226" t="s">
        <v>3286</v>
      </c>
      <c r="B1128" s="225" t="s">
        <v>1333</v>
      </c>
      <c r="C1128" s="223" t="s">
        <v>1773</v>
      </c>
      <c r="D1128" s="222" t="s">
        <v>3261</v>
      </c>
    </row>
    <row r="1129" spans="1:4">
      <c r="A1129" s="226" t="s">
        <v>3287</v>
      </c>
      <c r="B1129" s="225" t="s">
        <v>1462</v>
      </c>
      <c r="C1129" s="223" t="s">
        <v>1256</v>
      </c>
      <c r="D1129" s="222" t="s">
        <v>3261</v>
      </c>
    </row>
    <row r="1130" spans="1:4">
      <c r="A1130" s="226" t="s">
        <v>3288</v>
      </c>
      <c r="B1130" s="225" t="s">
        <v>1309</v>
      </c>
      <c r="C1130" s="223" t="s">
        <v>1909</v>
      </c>
      <c r="D1130" s="222" t="s">
        <v>3261</v>
      </c>
    </row>
    <row r="1131" spans="1:4">
      <c r="A1131" s="226" t="s">
        <v>3289</v>
      </c>
      <c r="B1131" s="225" t="s">
        <v>1330</v>
      </c>
      <c r="C1131" s="223" t="s">
        <v>2636</v>
      </c>
      <c r="D1131" s="222" t="s">
        <v>3261</v>
      </c>
    </row>
    <row r="1132" spans="1:4">
      <c r="A1132" s="226" t="s">
        <v>3290</v>
      </c>
      <c r="B1132" s="225" t="s">
        <v>1255</v>
      </c>
      <c r="C1132" s="223" t="s">
        <v>1259</v>
      </c>
      <c r="D1132" s="222" t="s">
        <v>3261</v>
      </c>
    </row>
    <row r="1133" spans="1:4">
      <c r="A1133" s="226" t="s">
        <v>3291</v>
      </c>
      <c r="B1133" s="225" t="s">
        <v>1428</v>
      </c>
      <c r="C1133" s="223" t="s">
        <v>1332</v>
      </c>
      <c r="D1133" s="222" t="s">
        <v>3261</v>
      </c>
    </row>
    <row r="1134" spans="1:4">
      <c r="A1134" s="226" t="s">
        <v>3292</v>
      </c>
      <c r="B1134" s="225" t="s">
        <v>1399</v>
      </c>
      <c r="C1134" s="223" t="s">
        <v>1334</v>
      </c>
      <c r="D1134" s="222" t="s">
        <v>3261</v>
      </c>
    </row>
    <row r="1135" spans="1:4">
      <c r="A1135" s="226" t="s">
        <v>3293</v>
      </c>
      <c r="B1135" s="225" t="s">
        <v>1433</v>
      </c>
      <c r="C1135" s="223" t="s">
        <v>3294</v>
      </c>
      <c r="D1135" s="222" t="s">
        <v>3261</v>
      </c>
    </row>
    <row r="1136" spans="1:4">
      <c r="A1136" s="226" t="s">
        <v>3295</v>
      </c>
      <c r="B1136" s="225" t="s">
        <v>1328</v>
      </c>
      <c r="C1136" s="223" t="s">
        <v>3296</v>
      </c>
      <c r="D1136" s="222" t="s">
        <v>3261</v>
      </c>
    </row>
    <row r="1137" spans="1:4">
      <c r="A1137" s="226" t="s">
        <v>3297</v>
      </c>
      <c r="B1137" s="225" t="s">
        <v>1342</v>
      </c>
      <c r="C1137" s="223" t="s">
        <v>1801</v>
      </c>
      <c r="D1137" s="222" t="s">
        <v>3261</v>
      </c>
    </row>
    <row r="1138" spans="1:4">
      <c r="A1138" s="226" t="s">
        <v>3298</v>
      </c>
      <c r="B1138" s="225" t="s">
        <v>1384</v>
      </c>
      <c r="C1138" s="223" t="s">
        <v>1270</v>
      </c>
      <c r="D1138" s="222" t="s">
        <v>3261</v>
      </c>
    </row>
    <row r="1139" spans="1:4">
      <c r="A1139" s="226" t="s">
        <v>3299</v>
      </c>
      <c r="B1139" s="225" t="s">
        <v>3300</v>
      </c>
      <c r="C1139" s="223" t="s">
        <v>1277</v>
      </c>
      <c r="D1139" s="222" t="s">
        <v>3261</v>
      </c>
    </row>
    <row r="1140" spans="1:4">
      <c r="A1140" s="226" t="s">
        <v>3301</v>
      </c>
      <c r="B1140" s="225" t="s">
        <v>1255</v>
      </c>
      <c r="C1140" s="223" t="s">
        <v>1277</v>
      </c>
      <c r="D1140" s="222" t="s">
        <v>3261</v>
      </c>
    </row>
    <row r="1141" spans="1:4">
      <c r="A1141" s="226" t="s">
        <v>3302</v>
      </c>
      <c r="B1141" s="225" t="s">
        <v>1490</v>
      </c>
      <c r="C1141" s="223" t="s">
        <v>2160</v>
      </c>
      <c r="D1141" s="222" t="s">
        <v>3261</v>
      </c>
    </row>
    <row r="1142" spans="1:4">
      <c r="A1142" s="226" t="s">
        <v>3303</v>
      </c>
      <c r="B1142" s="225" t="s">
        <v>3304</v>
      </c>
      <c r="C1142" s="223" t="s">
        <v>1280</v>
      </c>
      <c r="D1142" s="222" t="s">
        <v>3261</v>
      </c>
    </row>
    <row r="1143" spans="1:4">
      <c r="A1143" s="226" t="s">
        <v>3305</v>
      </c>
      <c r="B1143" s="225" t="s">
        <v>3306</v>
      </c>
      <c r="C1143" s="223" t="s">
        <v>1280</v>
      </c>
      <c r="D1143" s="222" t="s">
        <v>3261</v>
      </c>
    </row>
    <row r="1144" spans="1:4">
      <c r="A1144" s="226" t="s">
        <v>3307</v>
      </c>
      <c r="B1144" s="225" t="s">
        <v>1691</v>
      </c>
      <c r="C1144" s="223" t="s">
        <v>1814</v>
      </c>
      <c r="D1144" s="222" t="s">
        <v>3261</v>
      </c>
    </row>
    <row r="1145" spans="1:4">
      <c r="A1145" s="226" t="s">
        <v>3308</v>
      </c>
      <c r="B1145" s="225" t="s">
        <v>1853</v>
      </c>
      <c r="C1145" s="223" t="s">
        <v>1288</v>
      </c>
      <c r="D1145" s="222" t="s">
        <v>3261</v>
      </c>
    </row>
    <row r="1146" spans="1:4">
      <c r="A1146" s="226" t="s">
        <v>3309</v>
      </c>
      <c r="B1146" s="225" t="s">
        <v>2755</v>
      </c>
      <c r="C1146" s="223" t="s">
        <v>1292</v>
      </c>
      <c r="D1146" s="222" t="s">
        <v>3261</v>
      </c>
    </row>
    <row r="1147" spans="1:4">
      <c r="A1147" s="226" t="s">
        <v>3310</v>
      </c>
      <c r="B1147" s="225" t="s">
        <v>2113</v>
      </c>
      <c r="C1147" s="223" t="s">
        <v>1533</v>
      </c>
      <c r="D1147" s="222" t="s">
        <v>3261</v>
      </c>
    </row>
    <row r="1148" spans="1:4">
      <c r="A1148" s="226" t="s">
        <v>3311</v>
      </c>
      <c r="B1148" s="225" t="s">
        <v>3312</v>
      </c>
      <c r="C1148" s="223" t="s">
        <v>1533</v>
      </c>
      <c r="D1148" s="222" t="s">
        <v>3261</v>
      </c>
    </row>
    <row r="1149" spans="1:4">
      <c r="A1149" s="226" t="s">
        <v>3313</v>
      </c>
      <c r="B1149" s="225" t="s">
        <v>1672</v>
      </c>
      <c r="C1149" s="223" t="s">
        <v>1539</v>
      </c>
      <c r="D1149" s="222" t="s">
        <v>3261</v>
      </c>
    </row>
    <row r="1150" spans="1:4">
      <c r="A1150" s="226" t="s">
        <v>3314</v>
      </c>
      <c r="B1150" s="225" t="s">
        <v>1330</v>
      </c>
      <c r="C1150" s="223" t="s">
        <v>1539</v>
      </c>
      <c r="D1150" s="222" t="s">
        <v>3261</v>
      </c>
    </row>
    <row r="1151" spans="1:4">
      <c r="A1151" s="226" t="s">
        <v>3315</v>
      </c>
      <c r="B1151" s="225" t="s">
        <v>1321</v>
      </c>
      <c r="C1151" s="223" t="s">
        <v>1351</v>
      </c>
      <c r="D1151" s="222" t="s">
        <v>3261</v>
      </c>
    </row>
    <row r="1152" spans="1:4">
      <c r="A1152" s="226" t="s">
        <v>3316</v>
      </c>
      <c r="B1152" s="225" t="s">
        <v>3317</v>
      </c>
      <c r="C1152" s="223" t="s">
        <v>1351</v>
      </c>
      <c r="D1152" s="222" t="s">
        <v>3261</v>
      </c>
    </row>
    <row r="1153" spans="1:4">
      <c r="A1153" s="226" t="s">
        <v>3318</v>
      </c>
      <c r="B1153" s="225" t="s">
        <v>1732</v>
      </c>
      <c r="C1153" s="223" t="s">
        <v>1834</v>
      </c>
      <c r="D1153" s="222" t="s">
        <v>3261</v>
      </c>
    </row>
    <row r="1154" spans="1:4">
      <c r="A1154" s="226" t="s">
        <v>3319</v>
      </c>
      <c r="B1154" s="225" t="s">
        <v>3320</v>
      </c>
      <c r="C1154" s="223" t="s">
        <v>2168</v>
      </c>
      <c r="D1154" s="222" t="s">
        <v>3261</v>
      </c>
    </row>
    <row r="1155" spans="1:4">
      <c r="A1155" s="226" t="s">
        <v>3321</v>
      </c>
      <c r="B1155" s="225" t="s">
        <v>1878</v>
      </c>
      <c r="C1155" s="223" t="s">
        <v>1300</v>
      </c>
      <c r="D1155" s="222" t="s">
        <v>3261</v>
      </c>
    </row>
    <row r="1156" spans="1:4">
      <c r="A1156" s="226" t="s">
        <v>3322</v>
      </c>
      <c r="B1156" s="225" t="s">
        <v>1866</v>
      </c>
      <c r="C1156" s="223" t="s">
        <v>1300</v>
      </c>
      <c r="D1156" s="222" t="s">
        <v>3261</v>
      </c>
    </row>
    <row r="1157" spans="1:4">
      <c r="A1157" s="226" t="s">
        <v>3323</v>
      </c>
      <c r="B1157" s="225" t="s">
        <v>3324</v>
      </c>
      <c r="C1157" s="223" t="s">
        <v>1303</v>
      </c>
      <c r="D1157" s="222" t="s">
        <v>3261</v>
      </c>
    </row>
    <row r="1158" spans="1:4">
      <c r="A1158" s="226" t="s">
        <v>3325</v>
      </c>
      <c r="B1158" s="225" t="s">
        <v>3326</v>
      </c>
      <c r="C1158" s="223" t="s">
        <v>1303</v>
      </c>
      <c r="D1158" s="222" t="s">
        <v>3261</v>
      </c>
    </row>
    <row r="1159" spans="1:4">
      <c r="A1159" s="226" t="s">
        <v>3327</v>
      </c>
      <c r="B1159" s="225" t="s">
        <v>1846</v>
      </c>
      <c r="C1159" s="223" t="s">
        <v>1303</v>
      </c>
      <c r="D1159" s="222" t="s">
        <v>3261</v>
      </c>
    </row>
    <row r="1160" spans="1:4">
      <c r="A1160" s="226" t="s">
        <v>3328</v>
      </c>
      <c r="B1160" s="225" t="s">
        <v>1396</v>
      </c>
      <c r="C1160" s="223" t="s">
        <v>1303</v>
      </c>
      <c r="D1160" s="222" t="s">
        <v>3261</v>
      </c>
    </row>
    <row r="1161" spans="1:4">
      <c r="A1161" s="226" t="s">
        <v>3329</v>
      </c>
      <c r="B1161" s="225" t="s">
        <v>3330</v>
      </c>
      <c r="C1161" s="223" t="s">
        <v>3331</v>
      </c>
      <c r="D1161" s="222" t="s">
        <v>3261</v>
      </c>
    </row>
    <row r="1162" spans="1:4">
      <c r="A1162" s="226" t="s">
        <v>3332</v>
      </c>
      <c r="B1162" s="225" t="s">
        <v>1255</v>
      </c>
      <c r="C1162" s="223" t="s">
        <v>2227</v>
      </c>
      <c r="D1162" s="222" t="s">
        <v>3261</v>
      </c>
    </row>
    <row r="1163" spans="1:4">
      <c r="A1163" s="226" t="s">
        <v>3333</v>
      </c>
      <c r="B1163" s="225" t="s">
        <v>1255</v>
      </c>
      <c r="C1163" s="223" t="s">
        <v>3334</v>
      </c>
      <c r="D1163" s="222" t="s">
        <v>3261</v>
      </c>
    </row>
    <row r="1164" spans="1:4">
      <c r="A1164" s="226" t="s">
        <v>3335</v>
      </c>
      <c r="B1164" s="225" t="s">
        <v>1307</v>
      </c>
      <c r="C1164" s="223" t="s">
        <v>1243</v>
      </c>
      <c r="D1164" s="222" t="s">
        <v>3336</v>
      </c>
    </row>
    <row r="1165" spans="1:4">
      <c r="A1165" s="226" t="s">
        <v>3337</v>
      </c>
      <c r="B1165" s="225" t="s">
        <v>1691</v>
      </c>
      <c r="C1165" s="223" t="s">
        <v>1243</v>
      </c>
      <c r="D1165" s="222" t="s">
        <v>3336</v>
      </c>
    </row>
    <row r="1166" spans="1:4">
      <c r="A1166" s="226" t="s">
        <v>3338</v>
      </c>
      <c r="B1166" s="225" t="s">
        <v>1957</v>
      </c>
      <c r="C1166" s="223" t="s">
        <v>1663</v>
      </c>
      <c r="D1166" s="222" t="s">
        <v>3336</v>
      </c>
    </row>
    <row r="1167" spans="1:4">
      <c r="A1167" s="226" t="s">
        <v>3339</v>
      </c>
      <c r="B1167" s="225" t="s">
        <v>3340</v>
      </c>
      <c r="C1167" s="223" t="s">
        <v>1247</v>
      </c>
      <c r="D1167" s="222" t="s">
        <v>3336</v>
      </c>
    </row>
    <row r="1168" spans="1:4">
      <c r="A1168" s="226" t="s">
        <v>3341</v>
      </c>
      <c r="B1168" s="225" t="s">
        <v>1688</v>
      </c>
      <c r="C1168" s="223" t="s">
        <v>1578</v>
      </c>
      <c r="D1168" s="222" t="s">
        <v>3336</v>
      </c>
    </row>
    <row r="1169" spans="1:4">
      <c r="A1169" s="226" t="s">
        <v>3342</v>
      </c>
      <c r="B1169" s="225" t="s">
        <v>2864</v>
      </c>
      <c r="C1169" s="223" t="s">
        <v>1315</v>
      </c>
      <c r="D1169" s="222" t="s">
        <v>3336</v>
      </c>
    </row>
    <row r="1170" spans="1:4">
      <c r="A1170" s="226" t="s">
        <v>3343</v>
      </c>
      <c r="B1170" s="225" t="s">
        <v>1348</v>
      </c>
      <c r="C1170" s="223" t="s">
        <v>1315</v>
      </c>
      <c r="D1170" s="222" t="s">
        <v>3336</v>
      </c>
    </row>
    <row r="1171" spans="1:4">
      <c r="A1171" s="226" t="s">
        <v>3344</v>
      </c>
      <c r="B1171" s="225" t="s">
        <v>1966</v>
      </c>
      <c r="C1171" s="223" t="s">
        <v>1315</v>
      </c>
      <c r="D1171" s="222" t="s">
        <v>3336</v>
      </c>
    </row>
    <row r="1172" spans="1:4">
      <c r="A1172" s="226" t="s">
        <v>3345</v>
      </c>
      <c r="B1172" s="225" t="s">
        <v>1299</v>
      </c>
      <c r="C1172" s="223" t="s">
        <v>1316</v>
      </c>
      <c r="D1172" s="222" t="s">
        <v>3336</v>
      </c>
    </row>
    <row r="1173" spans="1:4">
      <c r="A1173" s="226" t="s">
        <v>3346</v>
      </c>
      <c r="B1173" s="225" t="s">
        <v>1943</v>
      </c>
      <c r="C1173" s="223" t="s">
        <v>1319</v>
      </c>
      <c r="D1173" s="222" t="s">
        <v>3336</v>
      </c>
    </row>
    <row r="1174" spans="1:4">
      <c r="A1174" s="226" t="s">
        <v>3347</v>
      </c>
      <c r="B1174" s="225" t="s">
        <v>3348</v>
      </c>
      <c r="C1174" s="223" t="s">
        <v>1250</v>
      </c>
      <c r="D1174" s="222" t="s">
        <v>3336</v>
      </c>
    </row>
    <row r="1175" spans="1:4">
      <c r="A1175" s="226" t="s">
        <v>3349</v>
      </c>
      <c r="B1175" s="225" t="s">
        <v>1943</v>
      </c>
      <c r="C1175" s="223" t="s">
        <v>1498</v>
      </c>
      <c r="D1175" s="222" t="s">
        <v>3336</v>
      </c>
    </row>
    <row r="1176" spans="1:4">
      <c r="A1176" s="226" t="s">
        <v>3350</v>
      </c>
      <c r="B1176" s="225" t="s">
        <v>1311</v>
      </c>
      <c r="C1176" s="223" t="s">
        <v>2834</v>
      </c>
      <c r="D1176" s="222" t="s">
        <v>3336</v>
      </c>
    </row>
    <row r="1177" spans="1:4">
      <c r="A1177" s="226" t="s">
        <v>3351</v>
      </c>
      <c r="B1177" s="225" t="s">
        <v>1480</v>
      </c>
      <c r="C1177" s="223" t="s">
        <v>1324</v>
      </c>
      <c r="D1177" s="222" t="s">
        <v>3336</v>
      </c>
    </row>
    <row r="1178" spans="1:4">
      <c r="A1178" s="226" t="s">
        <v>3352</v>
      </c>
      <c r="B1178" s="225" t="s">
        <v>1433</v>
      </c>
      <c r="C1178" s="223" t="s">
        <v>1326</v>
      </c>
      <c r="D1178" s="222" t="s">
        <v>3336</v>
      </c>
    </row>
    <row r="1179" spans="1:4">
      <c r="A1179" s="226" t="s">
        <v>3353</v>
      </c>
      <c r="B1179" s="225" t="s">
        <v>1255</v>
      </c>
      <c r="C1179" s="223" t="s">
        <v>3354</v>
      </c>
      <c r="D1179" s="222" t="s">
        <v>3336</v>
      </c>
    </row>
    <row r="1180" spans="1:4">
      <c r="A1180" s="226" t="s">
        <v>3355</v>
      </c>
      <c r="B1180" s="225" t="s">
        <v>1454</v>
      </c>
      <c r="C1180" s="223" t="s">
        <v>1909</v>
      </c>
      <c r="D1180" s="222" t="s">
        <v>3336</v>
      </c>
    </row>
    <row r="1181" spans="1:4">
      <c r="A1181" s="226" t="s">
        <v>3356</v>
      </c>
      <c r="B1181" s="225" t="s">
        <v>1246</v>
      </c>
      <c r="C1181" s="223" t="s">
        <v>3357</v>
      </c>
      <c r="D1181" s="222" t="s">
        <v>3336</v>
      </c>
    </row>
    <row r="1182" spans="1:4">
      <c r="A1182" s="226" t="s">
        <v>3358</v>
      </c>
      <c r="B1182" s="225" t="s">
        <v>1786</v>
      </c>
      <c r="C1182" s="223" t="s">
        <v>3357</v>
      </c>
      <c r="D1182" s="222" t="s">
        <v>3336</v>
      </c>
    </row>
    <row r="1183" spans="1:4">
      <c r="A1183" s="226" t="s">
        <v>3359</v>
      </c>
      <c r="B1183" s="225" t="s">
        <v>3360</v>
      </c>
      <c r="C1183" s="223" t="s">
        <v>1410</v>
      </c>
      <c r="D1183" s="222" t="s">
        <v>3336</v>
      </c>
    </row>
    <row r="1184" spans="1:4">
      <c r="A1184" s="226" t="s">
        <v>3361</v>
      </c>
      <c r="B1184" s="225" t="s">
        <v>1777</v>
      </c>
      <c r="C1184" s="223" t="s">
        <v>1410</v>
      </c>
      <c r="D1184" s="222" t="s">
        <v>3336</v>
      </c>
    </row>
    <row r="1185" spans="1:4">
      <c r="A1185" s="226" t="s">
        <v>3362</v>
      </c>
      <c r="B1185" s="225" t="s">
        <v>2518</v>
      </c>
      <c r="C1185" s="223" t="s">
        <v>1259</v>
      </c>
      <c r="D1185" s="222" t="s">
        <v>3336</v>
      </c>
    </row>
    <row r="1186" spans="1:4">
      <c r="A1186" s="226" t="s">
        <v>3363</v>
      </c>
      <c r="B1186" s="225" t="s">
        <v>1593</v>
      </c>
      <c r="C1186" s="223" t="s">
        <v>1332</v>
      </c>
      <c r="D1186" s="222" t="s">
        <v>3336</v>
      </c>
    </row>
    <row r="1187" spans="1:4">
      <c r="A1187" s="226" t="s">
        <v>3364</v>
      </c>
      <c r="B1187" s="225" t="s">
        <v>2311</v>
      </c>
      <c r="C1187" s="223" t="s">
        <v>2151</v>
      </c>
      <c r="D1187" s="222" t="s">
        <v>3336</v>
      </c>
    </row>
    <row r="1188" spans="1:4">
      <c r="A1188" s="226" t="s">
        <v>3365</v>
      </c>
      <c r="B1188" s="225" t="s">
        <v>3366</v>
      </c>
      <c r="C1188" s="223" t="s">
        <v>1334</v>
      </c>
      <c r="D1188" s="222" t="s">
        <v>3336</v>
      </c>
    </row>
    <row r="1189" spans="1:4">
      <c r="A1189" s="226" t="s">
        <v>3367</v>
      </c>
      <c r="B1189" s="225" t="s">
        <v>1321</v>
      </c>
      <c r="C1189" s="223" t="s">
        <v>1262</v>
      </c>
      <c r="D1189" s="222" t="s">
        <v>3336</v>
      </c>
    </row>
    <row r="1190" spans="1:4">
      <c r="A1190" s="226" t="s">
        <v>3368</v>
      </c>
      <c r="B1190" s="225" t="s">
        <v>2506</v>
      </c>
      <c r="C1190" s="223" t="s">
        <v>1262</v>
      </c>
      <c r="D1190" s="222" t="s">
        <v>3336</v>
      </c>
    </row>
    <row r="1191" spans="1:4">
      <c r="A1191" s="226" t="s">
        <v>3369</v>
      </c>
      <c r="B1191" s="225" t="s">
        <v>1337</v>
      </c>
      <c r="C1191" s="223" t="s">
        <v>1338</v>
      </c>
      <c r="D1191" s="222" t="s">
        <v>3336</v>
      </c>
    </row>
    <row r="1192" spans="1:4">
      <c r="A1192" s="226" t="s">
        <v>3370</v>
      </c>
      <c r="B1192" s="225" t="s">
        <v>3371</v>
      </c>
      <c r="C1192" s="223" t="s">
        <v>1419</v>
      </c>
      <c r="D1192" s="222" t="s">
        <v>3336</v>
      </c>
    </row>
    <row r="1193" spans="1:4">
      <c r="A1193" s="226" t="s">
        <v>3372</v>
      </c>
      <c r="B1193" s="225" t="s">
        <v>1290</v>
      </c>
      <c r="C1193" s="223" t="s">
        <v>1270</v>
      </c>
      <c r="D1193" s="222" t="s">
        <v>3336</v>
      </c>
    </row>
    <row r="1194" spans="1:4">
      <c r="A1194" s="226" t="s">
        <v>3373</v>
      </c>
      <c r="B1194" s="225" t="s">
        <v>1272</v>
      </c>
      <c r="C1194" s="223" t="s">
        <v>1273</v>
      </c>
      <c r="D1194" s="222" t="s">
        <v>3336</v>
      </c>
    </row>
    <row r="1195" spans="1:4">
      <c r="A1195" s="226" t="s">
        <v>3374</v>
      </c>
      <c r="B1195" s="225" t="s">
        <v>1255</v>
      </c>
      <c r="C1195" s="223" t="s">
        <v>1273</v>
      </c>
      <c r="D1195" s="222" t="s">
        <v>3336</v>
      </c>
    </row>
    <row r="1196" spans="1:4">
      <c r="A1196" s="226" t="s">
        <v>3375</v>
      </c>
      <c r="B1196" s="225" t="s">
        <v>2125</v>
      </c>
      <c r="C1196" s="223" t="s">
        <v>1277</v>
      </c>
      <c r="D1196" s="222" t="s">
        <v>3336</v>
      </c>
    </row>
    <row r="1197" spans="1:4">
      <c r="A1197" s="226" t="s">
        <v>3376</v>
      </c>
      <c r="B1197" s="225" t="s">
        <v>1255</v>
      </c>
      <c r="C1197" s="223" t="s">
        <v>1277</v>
      </c>
      <c r="D1197" s="222" t="s">
        <v>3336</v>
      </c>
    </row>
    <row r="1198" spans="1:4">
      <c r="A1198" s="226" t="s">
        <v>3377</v>
      </c>
      <c r="B1198" s="225" t="s">
        <v>1255</v>
      </c>
      <c r="C1198" s="223" t="s">
        <v>1277</v>
      </c>
      <c r="D1198" s="222" t="s">
        <v>3336</v>
      </c>
    </row>
    <row r="1199" spans="1:4">
      <c r="A1199" s="226" t="s">
        <v>3378</v>
      </c>
      <c r="B1199" s="225" t="s">
        <v>1328</v>
      </c>
      <c r="C1199" s="223" t="s">
        <v>3379</v>
      </c>
      <c r="D1199" s="222" t="s">
        <v>3336</v>
      </c>
    </row>
    <row r="1200" spans="1:4">
      <c r="A1200" s="226" t="s">
        <v>3380</v>
      </c>
      <c r="B1200" s="225" t="s">
        <v>3381</v>
      </c>
      <c r="C1200" s="223" t="s">
        <v>1438</v>
      </c>
      <c r="D1200" s="222" t="s">
        <v>3336</v>
      </c>
    </row>
    <row r="1201" spans="1:4">
      <c r="A1201" s="226" t="s">
        <v>3382</v>
      </c>
      <c r="B1201" s="225" t="s">
        <v>1344</v>
      </c>
      <c r="C1201" s="223" t="s">
        <v>1707</v>
      </c>
      <c r="D1201" s="222" t="s">
        <v>3336</v>
      </c>
    </row>
    <row r="1202" spans="1:4">
      <c r="A1202" s="226" t="s">
        <v>3383</v>
      </c>
      <c r="B1202" s="225" t="s">
        <v>1545</v>
      </c>
      <c r="C1202" s="223" t="s">
        <v>1292</v>
      </c>
      <c r="D1202" s="222" t="s">
        <v>3336</v>
      </c>
    </row>
    <row r="1203" spans="1:4">
      <c r="A1203" s="226" t="s">
        <v>3384</v>
      </c>
      <c r="B1203" s="225" t="s">
        <v>3385</v>
      </c>
      <c r="C1203" s="223" t="s">
        <v>1533</v>
      </c>
      <c r="D1203" s="222" t="s">
        <v>3336</v>
      </c>
    </row>
    <row r="1204" spans="1:4">
      <c r="A1204" s="226" t="s">
        <v>3386</v>
      </c>
      <c r="B1204" s="225" t="s">
        <v>3151</v>
      </c>
      <c r="C1204" s="223" t="s">
        <v>1535</v>
      </c>
      <c r="D1204" s="222" t="s">
        <v>3336</v>
      </c>
    </row>
    <row r="1205" spans="1:4">
      <c r="A1205" s="226" t="s">
        <v>3387</v>
      </c>
      <c r="B1205" s="225" t="s">
        <v>1362</v>
      </c>
      <c r="C1205" s="223" t="s">
        <v>1452</v>
      </c>
      <c r="D1205" s="222" t="s">
        <v>3336</v>
      </c>
    </row>
    <row r="1206" spans="1:4">
      <c r="A1206" s="226" t="s">
        <v>3388</v>
      </c>
      <c r="B1206" s="225" t="s">
        <v>3389</v>
      </c>
      <c r="C1206" s="223" t="s">
        <v>1351</v>
      </c>
      <c r="D1206" s="222" t="s">
        <v>3336</v>
      </c>
    </row>
    <row r="1207" spans="1:4">
      <c r="A1207" s="226" t="s">
        <v>3390</v>
      </c>
      <c r="B1207" s="225" t="s">
        <v>3391</v>
      </c>
      <c r="C1207" s="223" t="s">
        <v>1352</v>
      </c>
      <c r="D1207" s="222" t="s">
        <v>3336</v>
      </c>
    </row>
    <row r="1208" spans="1:4">
      <c r="A1208" s="226" t="s">
        <v>3392</v>
      </c>
      <c r="B1208" s="225" t="s">
        <v>1299</v>
      </c>
      <c r="C1208" s="223" t="s">
        <v>1829</v>
      </c>
      <c r="D1208" s="222" t="s">
        <v>3336</v>
      </c>
    </row>
    <row r="1209" spans="1:4">
      <c r="A1209" s="226" t="s">
        <v>3393</v>
      </c>
      <c r="B1209" s="225" t="s">
        <v>1255</v>
      </c>
      <c r="C1209" s="223" t="s">
        <v>3394</v>
      </c>
      <c r="D1209" s="222" t="s">
        <v>3336</v>
      </c>
    </row>
    <row r="1210" spans="1:4">
      <c r="A1210" s="226" t="s">
        <v>3395</v>
      </c>
      <c r="B1210" s="225" t="s">
        <v>1632</v>
      </c>
      <c r="C1210" s="223" t="s">
        <v>2224</v>
      </c>
      <c r="D1210" s="222" t="s">
        <v>3336</v>
      </c>
    </row>
    <row r="1211" spans="1:4">
      <c r="A1211" s="226" t="s">
        <v>3396</v>
      </c>
      <c r="B1211" s="225" t="s">
        <v>1337</v>
      </c>
      <c r="C1211" s="223" t="s">
        <v>2202</v>
      </c>
      <c r="D1211" s="222" t="s">
        <v>3336</v>
      </c>
    </row>
    <row r="1212" spans="1:4">
      <c r="A1212" s="226" t="s">
        <v>3397</v>
      </c>
      <c r="B1212" s="225" t="s">
        <v>1282</v>
      </c>
      <c r="C1212" s="223" t="s">
        <v>2202</v>
      </c>
      <c r="D1212" s="222" t="s">
        <v>3336</v>
      </c>
    </row>
    <row r="1213" spans="1:4">
      <c r="A1213" s="226" t="s">
        <v>3398</v>
      </c>
      <c r="B1213" s="225" t="s">
        <v>3399</v>
      </c>
      <c r="C1213" s="223" t="s">
        <v>3400</v>
      </c>
      <c r="D1213" s="222" t="s">
        <v>3336</v>
      </c>
    </row>
    <row r="1214" spans="1:4">
      <c r="A1214" s="226" t="s">
        <v>3401</v>
      </c>
      <c r="B1214" s="225" t="s">
        <v>1255</v>
      </c>
      <c r="C1214" s="223" t="s">
        <v>1834</v>
      </c>
      <c r="D1214" s="222" t="s">
        <v>3336</v>
      </c>
    </row>
    <row r="1215" spans="1:4">
      <c r="A1215" s="226" t="s">
        <v>3402</v>
      </c>
      <c r="B1215" s="225" t="s">
        <v>3403</v>
      </c>
      <c r="C1215" s="223" t="s">
        <v>2599</v>
      </c>
      <c r="D1215" s="222" t="s">
        <v>3336</v>
      </c>
    </row>
    <row r="1216" spans="1:4">
      <c r="A1216" s="226" t="s">
        <v>3404</v>
      </c>
      <c r="B1216" s="225" t="s">
        <v>1454</v>
      </c>
      <c r="C1216" s="223" t="s">
        <v>1303</v>
      </c>
      <c r="D1216" s="222" t="s">
        <v>3336</v>
      </c>
    </row>
    <row r="1217" spans="1:4">
      <c r="A1217" s="226" t="s">
        <v>3405</v>
      </c>
      <c r="B1217" s="225" t="s">
        <v>1299</v>
      </c>
      <c r="C1217" s="223" t="s">
        <v>1303</v>
      </c>
      <c r="D1217" s="222" t="s">
        <v>3336</v>
      </c>
    </row>
    <row r="1218" spans="1:4">
      <c r="A1218" s="226" t="s">
        <v>3406</v>
      </c>
      <c r="B1218" s="225" t="s">
        <v>1384</v>
      </c>
      <c r="C1218" s="223" t="s">
        <v>1738</v>
      </c>
      <c r="D1218" s="222" t="s">
        <v>3336</v>
      </c>
    </row>
    <row r="1219" spans="1:4">
      <c r="A1219" s="226" t="s">
        <v>3407</v>
      </c>
      <c r="B1219" s="225" t="s">
        <v>3408</v>
      </c>
      <c r="C1219" s="223" t="s">
        <v>3409</v>
      </c>
      <c r="D1219" s="222" t="s">
        <v>3336</v>
      </c>
    </row>
    <row r="1220" spans="1:4">
      <c r="A1220" s="226" t="s">
        <v>3410</v>
      </c>
      <c r="B1220" s="225" t="s">
        <v>2300</v>
      </c>
      <c r="C1220" s="223" t="s">
        <v>1363</v>
      </c>
      <c r="D1220" s="222" t="s">
        <v>3336</v>
      </c>
    </row>
    <row r="1221" spans="1:4">
      <c r="A1221" s="226" t="s">
        <v>3411</v>
      </c>
      <c r="B1221" s="225" t="s">
        <v>1698</v>
      </c>
      <c r="C1221" s="223" t="s">
        <v>3412</v>
      </c>
      <c r="D1221" s="222" t="s">
        <v>3336</v>
      </c>
    </row>
    <row r="1222" spans="1:4">
      <c r="A1222" s="226" t="s">
        <v>3413</v>
      </c>
      <c r="B1222" s="225" t="s">
        <v>1308</v>
      </c>
      <c r="C1222" s="223" t="s">
        <v>1243</v>
      </c>
      <c r="D1222" s="222" t="s">
        <v>3414</v>
      </c>
    </row>
    <row r="1223" spans="1:4">
      <c r="A1223" s="226" t="s">
        <v>3415</v>
      </c>
      <c r="B1223" s="225" t="s">
        <v>1305</v>
      </c>
      <c r="C1223" s="223" t="s">
        <v>2073</v>
      </c>
      <c r="D1223" s="222" t="s">
        <v>3414</v>
      </c>
    </row>
    <row r="1224" spans="1:4">
      <c r="A1224" s="226" t="s">
        <v>3416</v>
      </c>
      <c r="B1224" s="225" t="s">
        <v>1255</v>
      </c>
      <c r="C1224" s="223" t="s">
        <v>1247</v>
      </c>
      <c r="D1224" s="222" t="s">
        <v>3414</v>
      </c>
    </row>
    <row r="1225" spans="1:4">
      <c r="A1225" s="226" t="s">
        <v>3417</v>
      </c>
      <c r="B1225" s="225" t="s">
        <v>1255</v>
      </c>
      <c r="C1225" s="223" t="s">
        <v>1316</v>
      </c>
      <c r="D1225" s="222" t="s">
        <v>3414</v>
      </c>
    </row>
    <row r="1226" spans="1:4">
      <c r="A1226" s="226" t="s">
        <v>3418</v>
      </c>
      <c r="B1226" s="225" t="s">
        <v>2615</v>
      </c>
      <c r="C1226" s="223" t="s">
        <v>1319</v>
      </c>
      <c r="D1226" s="222" t="s">
        <v>3414</v>
      </c>
    </row>
    <row r="1227" spans="1:4">
      <c r="A1227" s="226" t="s">
        <v>3419</v>
      </c>
      <c r="B1227" s="225" t="s">
        <v>3420</v>
      </c>
      <c r="C1227" s="223" t="s">
        <v>1322</v>
      </c>
      <c r="D1227" s="222" t="s">
        <v>3414</v>
      </c>
    </row>
    <row r="1228" spans="1:4">
      <c r="A1228" s="226" t="s">
        <v>3421</v>
      </c>
      <c r="B1228" s="225" t="s">
        <v>1846</v>
      </c>
      <c r="C1228" s="223" t="s">
        <v>1322</v>
      </c>
      <c r="D1228" s="222" t="s">
        <v>3414</v>
      </c>
    </row>
    <row r="1229" spans="1:4">
      <c r="A1229" s="226" t="s">
        <v>3422</v>
      </c>
      <c r="B1229" s="225" t="s">
        <v>1330</v>
      </c>
      <c r="C1229" s="223" t="s">
        <v>1322</v>
      </c>
      <c r="D1229" s="222" t="s">
        <v>3414</v>
      </c>
    </row>
    <row r="1230" spans="1:4">
      <c r="A1230" s="226" t="s">
        <v>3423</v>
      </c>
      <c r="B1230" s="225" t="s">
        <v>1384</v>
      </c>
      <c r="C1230" s="223" t="s">
        <v>1326</v>
      </c>
      <c r="D1230" s="222" t="s">
        <v>3414</v>
      </c>
    </row>
    <row r="1231" spans="1:4">
      <c r="A1231" s="226" t="s">
        <v>3424</v>
      </c>
      <c r="B1231" s="225" t="s">
        <v>1749</v>
      </c>
      <c r="C1231" s="223" t="s">
        <v>1510</v>
      </c>
      <c r="D1231" s="222" t="s">
        <v>3414</v>
      </c>
    </row>
    <row r="1232" spans="1:4">
      <c r="A1232" s="226" t="s">
        <v>3425</v>
      </c>
      <c r="B1232" s="225" t="s">
        <v>1678</v>
      </c>
      <c r="C1232" s="223" t="s">
        <v>1510</v>
      </c>
      <c r="D1232" s="222" t="s">
        <v>3414</v>
      </c>
    </row>
    <row r="1233" spans="1:4">
      <c r="A1233" s="226" t="s">
        <v>3426</v>
      </c>
      <c r="B1233" s="225" t="s">
        <v>1670</v>
      </c>
      <c r="C1233" s="223" t="s">
        <v>1601</v>
      </c>
      <c r="D1233" s="222" t="s">
        <v>3414</v>
      </c>
    </row>
    <row r="1234" spans="1:4">
      <c r="A1234" s="226" t="s">
        <v>3427</v>
      </c>
      <c r="B1234" s="225" t="s">
        <v>1255</v>
      </c>
      <c r="C1234" s="223" t="s">
        <v>3428</v>
      </c>
      <c r="D1234" s="222" t="s">
        <v>3414</v>
      </c>
    </row>
    <row r="1235" spans="1:4">
      <c r="A1235" s="226" t="s">
        <v>3429</v>
      </c>
      <c r="B1235" s="225" t="s">
        <v>3430</v>
      </c>
      <c r="C1235" s="223" t="s">
        <v>1792</v>
      </c>
      <c r="D1235" s="222" t="s">
        <v>3414</v>
      </c>
    </row>
    <row r="1236" spans="1:4">
      <c r="A1236" s="226" t="s">
        <v>3431</v>
      </c>
      <c r="B1236" s="225" t="s">
        <v>1258</v>
      </c>
      <c r="C1236" s="223" t="s">
        <v>1338</v>
      </c>
      <c r="D1236" s="222" t="s">
        <v>3414</v>
      </c>
    </row>
    <row r="1237" spans="1:4">
      <c r="A1237" s="226" t="s">
        <v>3432</v>
      </c>
      <c r="B1237" s="225" t="s">
        <v>3433</v>
      </c>
      <c r="C1237" s="223" t="s">
        <v>1273</v>
      </c>
      <c r="D1237" s="222" t="s">
        <v>3414</v>
      </c>
    </row>
    <row r="1238" spans="1:4">
      <c r="A1238" s="226" t="s">
        <v>3434</v>
      </c>
      <c r="B1238" s="225" t="s">
        <v>2232</v>
      </c>
      <c r="C1238" s="223" t="s">
        <v>1277</v>
      </c>
      <c r="D1238" s="222" t="s">
        <v>3414</v>
      </c>
    </row>
    <row r="1239" spans="1:4">
      <c r="A1239" s="226" t="s">
        <v>3435</v>
      </c>
      <c r="B1239" s="225" t="s">
        <v>3436</v>
      </c>
      <c r="C1239" s="223" t="s">
        <v>1522</v>
      </c>
      <c r="D1239" s="222" t="s">
        <v>3414</v>
      </c>
    </row>
    <row r="1240" spans="1:4">
      <c r="A1240" s="226" t="s">
        <v>3437</v>
      </c>
      <c r="B1240" s="225" t="s">
        <v>1454</v>
      </c>
      <c r="C1240" s="223" t="s">
        <v>1350</v>
      </c>
      <c r="D1240" s="222" t="s">
        <v>3414</v>
      </c>
    </row>
    <row r="1241" spans="1:4">
      <c r="A1241" s="226" t="s">
        <v>3438</v>
      </c>
      <c r="B1241" s="225" t="s">
        <v>1282</v>
      </c>
      <c r="C1241" s="223" t="s">
        <v>2166</v>
      </c>
      <c r="D1241" s="222" t="s">
        <v>3414</v>
      </c>
    </row>
    <row r="1242" spans="1:4">
      <c r="A1242" s="226" t="s">
        <v>3439</v>
      </c>
      <c r="B1242" s="225" t="s">
        <v>1593</v>
      </c>
      <c r="C1242" s="223" t="s">
        <v>1357</v>
      </c>
      <c r="D1242" s="222" t="s">
        <v>3414</v>
      </c>
    </row>
    <row r="1243" spans="1:4">
      <c r="A1243" s="226" t="s">
        <v>3440</v>
      </c>
      <c r="B1243" s="225" t="s">
        <v>1595</v>
      </c>
      <c r="C1243" s="223" t="s">
        <v>1472</v>
      </c>
      <c r="D1243" s="222" t="s">
        <v>3414</v>
      </c>
    </row>
    <row r="1244" spans="1:4">
      <c r="A1244" s="226" t="s">
        <v>3441</v>
      </c>
      <c r="B1244" s="225" t="s">
        <v>1355</v>
      </c>
      <c r="C1244" s="223" t="s">
        <v>1303</v>
      </c>
      <c r="D1244" s="222" t="s">
        <v>3414</v>
      </c>
    </row>
    <row r="1245" spans="1:4">
      <c r="A1245" s="226" t="s">
        <v>3442</v>
      </c>
      <c r="B1245" s="225" t="s">
        <v>1255</v>
      </c>
      <c r="C1245" s="223" t="s">
        <v>3443</v>
      </c>
      <c r="D1245" s="222" t="s">
        <v>3444</v>
      </c>
    </row>
    <row r="1246" spans="1:4">
      <c r="A1246" s="226" t="s">
        <v>3445</v>
      </c>
      <c r="B1246" s="225" t="s">
        <v>3446</v>
      </c>
      <c r="C1246" s="223" t="s">
        <v>3447</v>
      </c>
      <c r="D1246" s="222" t="s">
        <v>3444</v>
      </c>
    </row>
    <row r="1247" spans="1:4">
      <c r="A1247" s="226" t="s">
        <v>3448</v>
      </c>
      <c r="B1247" s="225" t="s">
        <v>1255</v>
      </c>
      <c r="C1247" s="223" t="s">
        <v>1247</v>
      </c>
      <c r="D1247" s="222" t="s">
        <v>3444</v>
      </c>
    </row>
    <row r="1248" spans="1:4">
      <c r="A1248" s="226" t="s">
        <v>3449</v>
      </c>
      <c r="B1248" s="225" t="s">
        <v>3450</v>
      </c>
      <c r="C1248" s="223" t="s">
        <v>1247</v>
      </c>
      <c r="D1248" s="222" t="s">
        <v>3444</v>
      </c>
    </row>
    <row r="1249" spans="1:4">
      <c r="A1249" s="226" t="s">
        <v>3451</v>
      </c>
      <c r="B1249" s="225" t="s">
        <v>2378</v>
      </c>
      <c r="C1249" s="223" t="s">
        <v>2310</v>
      </c>
      <c r="D1249" s="222" t="s">
        <v>3444</v>
      </c>
    </row>
    <row r="1250" spans="1:4">
      <c r="A1250" s="226" t="s">
        <v>3452</v>
      </c>
      <c r="B1250" s="225" t="s">
        <v>2584</v>
      </c>
      <c r="C1250" s="223" t="s">
        <v>2268</v>
      </c>
      <c r="D1250" s="222" t="s">
        <v>3444</v>
      </c>
    </row>
    <row r="1251" spans="1:4">
      <c r="A1251" s="226" t="s">
        <v>3453</v>
      </c>
      <c r="B1251" s="225" t="s">
        <v>2602</v>
      </c>
      <c r="C1251" s="223" t="s">
        <v>1315</v>
      </c>
      <c r="D1251" s="222" t="s">
        <v>3444</v>
      </c>
    </row>
    <row r="1252" spans="1:4">
      <c r="A1252" s="226" t="s">
        <v>3454</v>
      </c>
      <c r="B1252" s="225" t="s">
        <v>3455</v>
      </c>
      <c r="C1252" s="223" t="s">
        <v>1315</v>
      </c>
      <c r="D1252" s="222" t="s">
        <v>3444</v>
      </c>
    </row>
    <row r="1253" spans="1:4">
      <c r="A1253" s="226" t="s">
        <v>3456</v>
      </c>
      <c r="B1253" s="225" t="s">
        <v>3457</v>
      </c>
      <c r="C1253" s="223" t="s">
        <v>1315</v>
      </c>
      <c r="D1253" s="222" t="s">
        <v>3444</v>
      </c>
    </row>
    <row r="1254" spans="1:4">
      <c r="A1254" s="226" t="s">
        <v>3458</v>
      </c>
      <c r="B1254" s="225" t="s">
        <v>3459</v>
      </c>
      <c r="C1254" s="223" t="s">
        <v>1318</v>
      </c>
      <c r="D1254" s="222" t="s">
        <v>3444</v>
      </c>
    </row>
    <row r="1255" spans="1:4">
      <c r="A1255" s="226" t="s">
        <v>3460</v>
      </c>
      <c r="B1255" s="225" t="s">
        <v>3461</v>
      </c>
      <c r="C1255" s="223" t="s">
        <v>1385</v>
      </c>
      <c r="D1255" s="222" t="s">
        <v>3444</v>
      </c>
    </row>
    <row r="1256" spans="1:4">
      <c r="A1256" s="226" t="s">
        <v>3462</v>
      </c>
      <c r="B1256" s="225" t="s">
        <v>2841</v>
      </c>
      <c r="C1256" s="223" t="s">
        <v>1322</v>
      </c>
      <c r="D1256" s="222" t="s">
        <v>3444</v>
      </c>
    </row>
    <row r="1257" spans="1:4">
      <c r="A1257" s="226" t="s">
        <v>3463</v>
      </c>
      <c r="B1257" s="225" t="s">
        <v>3464</v>
      </c>
      <c r="C1257" s="223" t="s">
        <v>2175</v>
      </c>
      <c r="D1257" s="222" t="s">
        <v>3444</v>
      </c>
    </row>
    <row r="1258" spans="1:4">
      <c r="A1258" s="226" t="s">
        <v>3465</v>
      </c>
      <c r="B1258" s="225" t="s">
        <v>1290</v>
      </c>
      <c r="C1258" s="223" t="s">
        <v>2175</v>
      </c>
      <c r="D1258" s="222" t="s">
        <v>3444</v>
      </c>
    </row>
    <row r="1259" spans="1:4">
      <c r="A1259" s="226" t="s">
        <v>3466</v>
      </c>
      <c r="B1259" s="225" t="s">
        <v>1632</v>
      </c>
      <c r="C1259" s="223" t="s">
        <v>1590</v>
      </c>
      <c r="D1259" s="222" t="s">
        <v>3444</v>
      </c>
    </row>
    <row r="1260" spans="1:4">
      <c r="A1260" s="226" t="s">
        <v>3467</v>
      </c>
      <c r="B1260" s="225" t="s">
        <v>1299</v>
      </c>
      <c r="C1260" s="223" t="s">
        <v>2091</v>
      </c>
      <c r="D1260" s="222" t="s">
        <v>3444</v>
      </c>
    </row>
    <row r="1261" spans="1:4">
      <c r="A1261" s="226" t="s">
        <v>3468</v>
      </c>
      <c r="B1261" s="225" t="s">
        <v>1537</v>
      </c>
      <c r="C1261" s="223" t="s">
        <v>1410</v>
      </c>
      <c r="D1261" s="222" t="s">
        <v>3444</v>
      </c>
    </row>
    <row r="1262" spans="1:4">
      <c r="A1262" s="226" t="s">
        <v>3469</v>
      </c>
      <c r="B1262" s="225" t="s">
        <v>1632</v>
      </c>
      <c r="C1262" s="223" t="s">
        <v>2182</v>
      </c>
      <c r="D1262" s="222" t="s">
        <v>3444</v>
      </c>
    </row>
    <row r="1263" spans="1:4">
      <c r="A1263" s="226" t="s">
        <v>3470</v>
      </c>
      <c r="B1263" s="225" t="s">
        <v>3471</v>
      </c>
      <c r="C1263" s="223" t="s">
        <v>1259</v>
      </c>
      <c r="D1263" s="222" t="s">
        <v>3444</v>
      </c>
    </row>
    <row r="1264" spans="1:4">
      <c r="A1264" s="226" t="s">
        <v>3472</v>
      </c>
      <c r="B1264" s="225" t="s">
        <v>1299</v>
      </c>
      <c r="C1264" s="223" t="s">
        <v>1510</v>
      </c>
      <c r="D1264" s="222" t="s">
        <v>3444</v>
      </c>
    </row>
    <row r="1265" spans="1:4">
      <c r="A1265" s="226" t="s">
        <v>3473</v>
      </c>
      <c r="B1265" s="225" t="s">
        <v>3474</v>
      </c>
      <c r="C1265" s="223" t="s">
        <v>1329</v>
      </c>
      <c r="D1265" s="222" t="s">
        <v>3444</v>
      </c>
    </row>
    <row r="1266" spans="1:4">
      <c r="A1266" s="226" t="s">
        <v>3475</v>
      </c>
      <c r="B1266" s="225" t="s">
        <v>2864</v>
      </c>
      <c r="C1266" s="223" t="s">
        <v>1332</v>
      </c>
      <c r="D1266" s="222" t="s">
        <v>3444</v>
      </c>
    </row>
    <row r="1267" spans="1:4">
      <c r="A1267" s="226" t="s">
        <v>3476</v>
      </c>
      <c r="B1267" s="225" t="s">
        <v>1632</v>
      </c>
      <c r="C1267" s="223" t="s">
        <v>2186</v>
      </c>
      <c r="D1267" s="222" t="s">
        <v>3444</v>
      </c>
    </row>
    <row r="1268" spans="1:4">
      <c r="A1268" s="226" t="s">
        <v>3477</v>
      </c>
      <c r="B1268" s="225" t="s">
        <v>1299</v>
      </c>
      <c r="C1268" s="223" t="s">
        <v>1334</v>
      </c>
      <c r="D1268" s="222" t="s">
        <v>3444</v>
      </c>
    </row>
    <row r="1269" spans="1:4">
      <c r="A1269" s="226" t="s">
        <v>3478</v>
      </c>
      <c r="B1269" s="225" t="s">
        <v>1632</v>
      </c>
      <c r="C1269" s="223" t="s">
        <v>1334</v>
      </c>
      <c r="D1269" s="222" t="s">
        <v>3444</v>
      </c>
    </row>
    <row r="1270" spans="1:4">
      <c r="A1270" s="226" t="s">
        <v>3479</v>
      </c>
      <c r="B1270" s="225" t="s">
        <v>2167</v>
      </c>
      <c r="C1270" s="223" t="s">
        <v>1920</v>
      </c>
      <c r="D1270" s="222" t="s">
        <v>3444</v>
      </c>
    </row>
    <row r="1271" spans="1:4">
      <c r="A1271" s="226" t="s">
        <v>3480</v>
      </c>
      <c r="B1271" s="225" t="s">
        <v>1807</v>
      </c>
      <c r="C1271" s="223" t="s">
        <v>1792</v>
      </c>
      <c r="D1271" s="222" t="s">
        <v>3444</v>
      </c>
    </row>
    <row r="1272" spans="1:4">
      <c r="A1272" s="226" t="s">
        <v>3481</v>
      </c>
      <c r="B1272" s="225" t="s">
        <v>3482</v>
      </c>
      <c r="C1272" s="223" t="s">
        <v>1792</v>
      </c>
      <c r="D1272" s="222" t="s">
        <v>3444</v>
      </c>
    </row>
    <row r="1273" spans="1:4">
      <c r="A1273" s="226" t="s">
        <v>3483</v>
      </c>
      <c r="B1273" s="225" t="s">
        <v>3484</v>
      </c>
      <c r="C1273" s="223" t="s">
        <v>1792</v>
      </c>
      <c r="D1273" s="222" t="s">
        <v>3444</v>
      </c>
    </row>
    <row r="1274" spans="1:4">
      <c r="A1274" s="226" t="s">
        <v>3485</v>
      </c>
      <c r="B1274" s="225" t="s">
        <v>1328</v>
      </c>
      <c r="C1274" s="223" t="s">
        <v>1338</v>
      </c>
      <c r="D1274" s="222" t="s">
        <v>3444</v>
      </c>
    </row>
    <row r="1275" spans="1:4">
      <c r="A1275" s="226" t="s">
        <v>3486</v>
      </c>
      <c r="B1275" s="225" t="s">
        <v>1328</v>
      </c>
      <c r="C1275" s="223" t="s">
        <v>2007</v>
      </c>
      <c r="D1275" s="222" t="s">
        <v>3444</v>
      </c>
    </row>
    <row r="1276" spans="1:4">
      <c r="A1276" s="226" t="s">
        <v>3487</v>
      </c>
      <c r="B1276" s="225" t="s">
        <v>2378</v>
      </c>
      <c r="C1276" s="223" t="s">
        <v>1694</v>
      </c>
      <c r="D1276" s="222" t="s">
        <v>3444</v>
      </c>
    </row>
    <row r="1277" spans="1:4">
      <c r="A1277" s="226" t="s">
        <v>3488</v>
      </c>
      <c r="B1277" s="225" t="s">
        <v>3489</v>
      </c>
      <c r="C1277" s="223" t="s">
        <v>2157</v>
      </c>
      <c r="D1277" s="222" t="s">
        <v>3444</v>
      </c>
    </row>
    <row r="1278" spans="1:4">
      <c r="A1278" s="226" t="s">
        <v>3490</v>
      </c>
      <c r="B1278" s="225" t="s">
        <v>3491</v>
      </c>
      <c r="C1278" s="223" t="s">
        <v>1273</v>
      </c>
      <c r="D1278" s="222" t="s">
        <v>3444</v>
      </c>
    </row>
    <row r="1279" spans="1:4">
      <c r="A1279" s="226" t="s">
        <v>3492</v>
      </c>
      <c r="B1279" s="225" t="s">
        <v>2105</v>
      </c>
      <c r="C1279" s="223" t="s">
        <v>1273</v>
      </c>
      <c r="D1279" s="222" t="s">
        <v>3444</v>
      </c>
    </row>
    <row r="1280" spans="1:4">
      <c r="A1280" s="226" t="s">
        <v>3493</v>
      </c>
      <c r="B1280" s="225" t="s">
        <v>2013</v>
      </c>
      <c r="C1280" s="223" t="s">
        <v>1273</v>
      </c>
      <c r="D1280" s="222" t="s">
        <v>3444</v>
      </c>
    </row>
    <row r="1281" spans="1:4">
      <c r="A1281" s="226" t="s">
        <v>3494</v>
      </c>
      <c r="B1281" s="225" t="s">
        <v>2207</v>
      </c>
      <c r="C1281" s="223" t="s">
        <v>2159</v>
      </c>
      <c r="D1281" s="222" t="s">
        <v>3444</v>
      </c>
    </row>
    <row r="1282" spans="1:4">
      <c r="A1282" s="226" t="s">
        <v>3495</v>
      </c>
      <c r="B1282" s="225" t="s">
        <v>3496</v>
      </c>
      <c r="C1282" s="223" t="s">
        <v>1280</v>
      </c>
      <c r="D1282" s="222" t="s">
        <v>3444</v>
      </c>
    </row>
    <row r="1283" spans="1:4">
      <c r="A1283" s="226" t="s">
        <v>3497</v>
      </c>
      <c r="B1283" s="225" t="s">
        <v>3498</v>
      </c>
      <c r="C1283" s="223" t="s">
        <v>1814</v>
      </c>
      <c r="D1283" s="222" t="s">
        <v>3444</v>
      </c>
    </row>
    <row r="1284" spans="1:4">
      <c r="A1284" s="226" t="s">
        <v>3499</v>
      </c>
      <c r="B1284" s="225" t="s">
        <v>3500</v>
      </c>
      <c r="C1284" s="223" t="s">
        <v>1814</v>
      </c>
      <c r="D1284" s="222" t="s">
        <v>3444</v>
      </c>
    </row>
    <row r="1285" spans="1:4">
      <c r="A1285" s="226" t="s">
        <v>3501</v>
      </c>
      <c r="B1285" s="225" t="s">
        <v>1606</v>
      </c>
      <c r="C1285" s="223" t="s">
        <v>1288</v>
      </c>
      <c r="D1285" s="222" t="s">
        <v>3444</v>
      </c>
    </row>
    <row r="1286" spans="1:4">
      <c r="A1286" s="226" t="s">
        <v>3502</v>
      </c>
      <c r="B1286" s="225" t="s">
        <v>1428</v>
      </c>
      <c r="C1286" s="223" t="s">
        <v>1288</v>
      </c>
      <c r="D1286" s="222" t="s">
        <v>3444</v>
      </c>
    </row>
    <row r="1287" spans="1:4">
      <c r="A1287" s="226" t="s">
        <v>3503</v>
      </c>
      <c r="B1287" s="225" t="s">
        <v>1396</v>
      </c>
      <c r="C1287" s="223" t="s">
        <v>1288</v>
      </c>
      <c r="D1287" s="222" t="s">
        <v>3444</v>
      </c>
    </row>
    <row r="1288" spans="1:4">
      <c r="A1288" s="226" t="s">
        <v>3504</v>
      </c>
      <c r="B1288" s="225" t="s">
        <v>3505</v>
      </c>
      <c r="C1288" s="223" t="s">
        <v>1292</v>
      </c>
      <c r="D1288" s="222" t="s">
        <v>3444</v>
      </c>
    </row>
    <row r="1289" spans="1:4">
      <c r="A1289" s="226" t="s">
        <v>3506</v>
      </c>
      <c r="B1289" s="225" t="s">
        <v>3507</v>
      </c>
      <c r="C1289" s="223" t="s">
        <v>1715</v>
      </c>
      <c r="D1289" s="222" t="s">
        <v>3444</v>
      </c>
    </row>
    <row r="1290" spans="1:4">
      <c r="A1290" s="226" t="s">
        <v>3508</v>
      </c>
      <c r="B1290" s="225" t="s">
        <v>1282</v>
      </c>
      <c r="C1290" s="223" t="s">
        <v>1533</v>
      </c>
      <c r="D1290" s="222" t="s">
        <v>3444</v>
      </c>
    </row>
    <row r="1291" spans="1:4">
      <c r="A1291" s="226" t="s">
        <v>3509</v>
      </c>
      <c r="B1291" s="225" t="s">
        <v>1255</v>
      </c>
      <c r="C1291" s="223" t="s">
        <v>1539</v>
      </c>
      <c r="D1291" s="222" t="s">
        <v>3444</v>
      </c>
    </row>
    <row r="1292" spans="1:4">
      <c r="A1292" s="226" t="s">
        <v>3510</v>
      </c>
      <c r="B1292" s="225" t="s">
        <v>2283</v>
      </c>
      <c r="C1292" s="223" t="s">
        <v>2457</v>
      </c>
      <c r="D1292" s="222" t="s">
        <v>3444</v>
      </c>
    </row>
    <row r="1293" spans="1:4">
      <c r="A1293" s="226" t="s">
        <v>3511</v>
      </c>
      <c r="B1293" s="225" t="s">
        <v>1454</v>
      </c>
      <c r="C1293" s="223" t="s">
        <v>1357</v>
      </c>
      <c r="D1293" s="222" t="s">
        <v>3444</v>
      </c>
    </row>
    <row r="1294" spans="1:4">
      <c r="A1294" s="226" t="s">
        <v>3512</v>
      </c>
      <c r="B1294" s="225" t="s">
        <v>3513</v>
      </c>
      <c r="C1294" s="223" t="s">
        <v>3514</v>
      </c>
      <c r="D1294" s="222" t="s">
        <v>3444</v>
      </c>
    </row>
    <row r="1295" spans="1:4">
      <c r="A1295" s="226" t="s">
        <v>3515</v>
      </c>
      <c r="B1295" s="225" t="s">
        <v>3516</v>
      </c>
      <c r="C1295" s="223" t="s">
        <v>1834</v>
      </c>
      <c r="D1295" s="222" t="s">
        <v>3444</v>
      </c>
    </row>
    <row r="1296" spans="1:4">
      <c r="A1296" s="226" t="s">
        <v>3517</v>
      </c>
      <c r="B1296" s="225" t="s">
        <v>1593</v>
      </c>
      <c r="C1296" s="223" t="s">
        <v>1303</v>
      </c>
      <c r="D1296" s="222" t="s">
        <v>3444</v>
      </c>
    </row>
    <row r="1297" spans="1:4">
      <c r="A1297" s="226" t="s">
        <v>3518</v>
      </c>
      <c r="B1297" s="225" t="s">
        <v>1569</v>
      </c>
      <c r="C1297" s="223" t="s">
        <v>1303</v>
      </c>
      <c r="D1297" s="222" t="s">
        <v>3444</v>
      </c>
    </row>
    <row r="1298" spans="1:4">
      <c r="A1298" s="226" t="s">
        <v>3519</v>
      </c>
      <c r="B1298" s="225" t="s">
        <v>1309</v>
      </c>
      <c r="C1298" s="223" t="s">
        <v>1361</v>
      </c>
      <c r="D1298" s="222" t="s">
        <v>3444</v>
      </c>
    </row>
    <row r="1299" spans="1:4">
      <c r="A1299" s="226" t="s">
        <v>3520</v>
      </c>
      <c r="B1299" s="225" t="s">
        <v>2460</v>
      </c>
      <c r="C1299" s="223" t="s">
        <v>2307</v>
      </c>
      <c r="D1299" s="222" t="s">
        <v>3444</v>
      </c>
    </row>
    <row r="1300" spans="1:4">
      <c r="A1300" s="226" t="s">
        <v>3521</v>
      </c>
      <c r="B1300" s="225" t="s">
        <v>3522</v>
      </c>
      <c r="C1300" s="223" t="s">
        <v>1243</v>
      </c>
      <c r="D1300" s="222" t="s">
        <v>3523</v>
      </c>
    </row>
    <row r="1301" spans="1:4">
      <c r="A1301" s="226" t="s">
        <v>3524</v>
      </c>
      <c r="B1301" s="225" t="s">
        <v>1307</v>
      </c>
      <c r="C1301" s="223" t="s">
        <v>1243</v>
      </c>
      <c r="D1301" s="222" t="s">
        <v>3523</v>
      </c>
    </row>
    <row r="1302" spans="1:4">
      <c r="A1302" s="226" t="s">
        <v>3525</v>
      </c>
      <c r="B1302" s="225" t="s">
        <v>1309</v>
      </c>
      <c r="C1302" s="223" t="s">
        <v>2073</v>
      </c>
      <c r="D1302" s="222" t="s">
        <v>3523</v>
      </c>
    </row>
    <row r="1303" spans="1:4">
      <c r="A1303" s="226" t="s">
        <v>3526</v>
      </c>
      <c r="B1303" s="225" t="s">
        <v>3527</v>
      </c>
      <c r="C1303" s="223" t="s">
        <v>2611</v>
      </c>
      <c r="D1303" s="222" t="s">
        <v>3523</v>
      </c>
    </row>
    <row r="1304" spans="1:4">
      <c r="A1304" s="226" t="s">
        <v>3528</v>
      </c>
      <c r="B1304" s="225" t="s">
        <v>1299</v>
      </c>
      <c r="C1304" s="223" t="s">
        <v>1980</v>
      </c>
      <c r="D1304" s="222" t="s">
        <v>3523</v>
      </c>
    </row>
    <row r="1305" spans="1:4">
      <c r="A1305" s="226" t="s">
        <v>3529</v>
      </c>
      <c r="B1305" s="225" t="s">
        <v>3530</v>
      </c>
      <c r="C1305" s="223" t="s">
        <v>1318</v>
      </c>
      <c r="D1305" s="222" t="s">
        <v>3523</v>
      </c>
    </row>
    <row r="1306" spans="1:4">
      <c r="A1306" s="226" t="s">
        <v>3531</v>
      </c>
      <c r="B1306" s="225" t="s">
        <v>2113</v>
      </c>
      <c r="C1306" s="223" t="s">
        <v>1318</v>
      </c>
      <c r="D1306" s="222" t="s">
        <v>3523</v>
      </c>
    </row>
    <row r="1307" spans="1:4">
      <c r="A1307" s="226" t="s">
        <v>3532</v>
      </c>
      <c r="B1307" s="225" t="s">
        <v>2864</v>
      </c>
      <c r="C1307" s="223" t="s">
        <v>1394</v>
      </c>
      <c r="D1307" s="222" t="s">
        <v>3523</v>
      </c>
    </row>
    <row r="1308" spans="1:4">
      <c r="A1308" s="226" t="s">
        <v>3533</v>
      </c>
      <c r="B1308" s="225" t="s">
        <v>1893</v>
      </c>
      <c r="C1308" s="223" t="s">
        <v>1324</v>
      </c>
      <c r="D1308" s="222" t="s">
        <v>3523</v>
      </c>
    </row>
    <row r="1309" spans="1:4">
      <c r="A1309" s="226" t="s">
        <v>3534</v>
      </c>
      <c r="B1309" s="225" t="s">
        <v>1919</v>
      </c>
      <c r="C1309" s="223" t="s">
        <v>1324</v>
      </c>
      <c r="D1309" s="222" t="s">
        <v>3523</v>
      </c>
    </row>
    <row r="1310" spans="1:4">
      <c r="A1310" s="226" t="s">
        <v>3535</v>
      </c>
      <c r="B1310" s="225" t="s">
        <v>3536</v>
      </c>
      <c r="C1310" s="223" t="s">
        <v>1326</v>
      </c>
      <c r="D1310" s="222" t="s">
        <v>3523</v>
      </c>
    </row>
    <row r="1311" spans="1:4">
      <c r="A1311" s="226" t="s">
        <v>3537</v>
      </c>
      <c r="B1311" s="225" t="s">
        <v>2518</v>
      </c>
      <c r="C1311" s="223" t="s">
        <v>1256</v>
      </c>
      <c r="D1311" s="222" t="s">
        <v>3523</v>
      </c>
    </row>
    <row r="1312" spans="1:4">
      <c r="A1312" s="226" t="s">
        <v>3538</v>
      </c>
      <c r="B1312" s="225" t="s">
        <v>2271</v>
      </c>
      <c r="C1312" s="223" t="s">
        <v>1256</v>
      </c>
      <c r="D1312" s="222" t="s">
        <v>3523</v>
      </c>
    </row>
    <row r="1313" spans="1:4">
      <c r="A1313" s="226" t="s">
        <v>3539</v>
      </c>
      <c r="B1313" s="225" t="s">
        <v>1330</v>
      </c>
      <c r="C1313" s="223" t="s">
        <v>1912</v>
      </c>
      <c r="D1313" s="222" t="s">
        <v>3523</v>
      </c>
    </row>
    <row r="1314" spans="1:4">
      <c r="A1314" s="226" t="s">
        <v>3540</v>
      </c>
      <c r="B1314" s="225" t="s">
        <v>3541</v>
      </c>
      <c r="C1314" s="223" t="s">
        <v>3357</v>
      </c>
      <c r="D1314" s="222" t="s">
        <v>3523</v>
      </c>
    </row>
    <row r="1315" spans="1:4">
      <c r="A1315" s="226" t="s">
        <v>3542</v>
      </c>
      <c r="B1315" s="225" t="s">
        <v>1517</v>
      </c>
      <c r="C1315" s="223" t="s">
        <v>1410</v>
      </c>
      <c r="D1315" s="222" t="s">
        <v>3523</v>
      </c>
    </row>
    <row r="1316" spans="1:4">
      <c r="A1316" s="226" t="s">
        <v>3543</v>
      </c>
      <c r="B1316" s="225" t="s">
        <v>1282</v>
      </c>
      <c r="C1316" s="223" t="s">
        <v>2182</v>
      </c>
      <c r="D1316" s="222" t="s">
        <v>3523</v>
      </c>
    </row>
    <row r="1317" spans="1:4">
      <c r="A1317" s="226" t="s">
        <v>3544</v>
      </c>
      <c r="B1317" s="225" t="s">
        <v>1266</v>
      </c>
      <c r="C1317" s="223" t="s">
        <v>1259</v>
      </c>
      <c r="D1317" s="222" t="s">
        <v>3523</v>
      </c>
    </row>
    <row r="1318" spans="1:4">
      <c r="A1318" s="226" t="s">
        <v>3545</v>
      </c>
      <c r="B1318" s="225" t="s">
        <v>1653</v>
      </c>
      <c r="C1318" s="223" t="s">
        <v>1510</v>
      </c>
      <c r="D1318" s="222" t="s">
        <v>3523</v>
      </c>
    </row>
    <row r="1319" spans="1:4">
      <c r="A1319" s="226" t="s">
        <v>3546</v>
      </c>
      <c r="B1319" s="225" t="s">
        <v>1632</v>
      </c>
      <c r="C1319" s="223" t="s">
        <v>1329</v>
      </c>
      <c r="D1319" s="222" t="s">
        <v>3523</v>
      </c>
    </row>
    <row r="1320" spans="1:4">
      <c r="A1320" s="226" t="s">
        <v>3547</v>
      </c>
      <c r="B1320" s="225" t="s">
        <v>1919</v>
      </c>
      <c r="C1320" s="223" t="s">
        <v>2151</v>
      </c>
      <c r="D1320" s="222" t="s">
        <v>3523</v>
      </c>
    </row>
    <row r="1321" spans="1:4">
      <c r="A1321" s="226" t="s">
        <v>3548</v>
      </c>
      <c r="B1321" s="225" t="s">
        <v>1575</v>
      </c>
      <c r="C1321" s="223" t="s">
        <v>1334</v>
      </c>
      <c r="D1321" s="222" t="s">
        <v>3523</v>
      </c>
    </row>
    <row r="1322" spans="1:4">
      <c r="A1322" s="226" t="s">
        <v>3549</v>
      </c>
      <c r="B1322" s="225" t="s">
        <v>3550</v>
      </c>
      <c r="C1322" s="223" t="s">
        <v>1792</v>
      </c>
      <c r="D1322" s="222" t="s">
        <v>3523</v>
      </c>
    </row>
    <row r="1323" spans="1:4">
      <c r="A1323" s="226" t="s">
        <v>3551</v>
      </c>
      <c r="B1323" s="225" t="s">
        <v>1632</v>
      </c>
      <c r="C1323" s="223" t="s">
        <v>1792</v>
      </c>
      <c r="D1323" s="222" t="s">
        <v>3523</v>
      </c>
    </row>
    <row r="1324" spans="1:4">
      <c r="A1324" s="226" t="s">
        <v>3552</v>
      </c>
      <c r="B1324" s="225" t="s">
        <v>2215</v>
      </c>
      <c r="C1324" s="223" t="s">
        <v>1792</v>
      </c>
      <c r="D1324" s="222" t="s">
        <v>3523</v>
      </c>
    </row>
    <row r="1325" spans="1:4">
      <c r="A1325" s="226" t="s">
        <v>3553</v>
      </c>
      <c r="B1325" s="225" t="s">
        <v>3554</v>
      </c>
      <c r="C1325" s="223" t="s">
        <v>1792</v>
      </c>
      <c r="D1325" s="222" t="s">
        <v>3523</v>
      </c>
    </row>
    <row r="1326" spans="1:4">
      <c r="A1326" s="226" t="s">
        <v>3555</v>
      </c>
      <c r="B1326" s="225" t="s">
        <v>1593</v>
      </c>
      <c r="C1326" s="223" t="s">
        <v>3556</v>
      </c>
      <c r="D1326" s="222" t="s">
        <v>3523</v>
      </c>
    </row>
    <row r="1327" spans="1:4">
      <c r="A1327" s="226" t="s">
        <v>3557</v>
      </c>
      <c r="B1327" s="225" t="s">
        <v>1454</v>
      </c>
      <c r="C1327" s="223" t="s">
        <v>1270</v>
      </c>
      <c r="D1327" s="222" t="s">
        <v>3523</v>
      </c>
    </row>
    <row r="1328" spans="1:4">
      <c r="A1328" s="226" t="s">
        <v>3558</v>
      </c>
      <c r="B1328" s="225" t="s">
        <v>1573</v>
      </c>
      <c r="C1328" s="223" t="s">
        <v>1273</v>
      </c>
      <c r="D1328" s="222" t="s">
        <v>3523</v>
      </c>
    </row>
    <row r="1329" spans="1:4">
      <c r="A1329" s="226" t="s">
        <v>3559</v>
      </c>
      <c r="B1329" s="225" t="s">
        <v>1934</v>
      </c>
      <c r="C1329" s="223" t="s">
        <v>1273</v>
      </c>
      <c r="D1329" s="222" t="s">
        <v>3523</v>
      </c>
    </row>
    <row r="1330" spans="1:4">
      <c r="A1330" s="226" t="s">
        <v>3560</v>
      </c>
      <c r="B1330" s="225" t="s">
        <v>1335</v>
      </c>
      <c r="C1330" s="223" t="s">
        <v>1273</v>
      </c>
      <c r="D1330" s="222" t="s">
        <v>3523</v>
      </c>
    </row>
    <row r="1331" spans="1:4">
      <c r="A1331" s="226" t="s">
        <v>3561</v>
      </c>
      <c r="B1331" s="225" t="s">
        <v>2178</v>
      </c>
      <c r="C1331" s="223" t="s">
        <v>3562</v>
      </c>
      <c r="D1331" s="222" t="s">
        <v>3523</v>
      </c>
    </row>
    <row r="1332" spans="1:4">
      <c r="A1332" s="226" t="s">
        <v>3563</v>
      </c>
      <c r="B1332" s="225" t="s">
        <v>1682</v>
      </c>
      <c r="C1332" s="223" t="s">
        <v>1522</v>
      </c>
      <c r="D1332" s="222" t="s">
        <v>3523</v>
      </c>
    </row>
    <row r="1333" spans="1:4">
      <c r="A1333" s="226" t="s">
        <v>3564</v>
      </c>
      <c r="B1333" s="225" t="s">
        <v>1307</v>
      </c>
      <c r="C1333" s="223" t="s">
        <v>1280</v>
      </c>
      <c r="D1333" s="222" t="s">
        <v>3523</v>
      </c>
    </row>
    <row r="1334" spans="1:4">
      <c r="A1334" s="226" t="s">
        <v>3565</v>
      </c>
      <c r="B1334" s="225" t="s">
        <v>1344</v>
      </c>
      <c r="C1334" s="223" t="s">
        <v>3566</v>
      </c>
      <c r="D1334" s="222" t="s">
        <v>3523</v>
      </c>
    </row>
    <row r="1335" spans="1:4">
      <c r="A1335" s="226" t="s">
        <v>3567</v>
      </c>
      <c r="B1335" s="225" t="s">
        <v>1255</v>
      </c>
      <c r="C1335" s="223" t="s">
        <v>1814</v>
      </c>
      <c r="D1335" s="222" t="s">
        <v>3523</v>
      </c>
    </row>
    <row r="1336" spans="1:4">
      <c r="A1336" s="226" t="s">
        <v>3568</v>
      </c>
      <c r="B1336" s="225" t="s">
        <v>3569</v>
      </c>
      <c r="C1336" s="223" t="s">
        <v>1715</v>
      </c>
      <c r="D1336" s="222" t="s">
        <v>3523</v>
      </c>
    </row>
    <row r="1337" spans="1:4">
      <c r="A1337" s="226" t="s">
        <v>3570</v>
      </c>
      <c r="B1337" s="225" t="s">
        <v>1255</v>
      </c>
      <c r="C1337" s="223" t="s">
        <v>1535</v>
      </c>
      <c r="D1337" s="222" t="s">
        <v>3523</v>
      </c>
    </row>
    <row r="1338" spans="1:4">
      <c r="A1338" s="226" t="s">
        <v>3571</v>
      </c>
      <c r="B1338" s="225" t="s">
        <v>3572</v>
      </c>
      <c r="C1338" s="223" t="s">
        <v>2047</v>
      </c>
      <c r="D1338" s="222" t="s">
        <v>3523</v>
      </c>
    </row>
    <row r="1339" spans="1:4">
      <c r="A1339" s="226" t="s">
        <v>3573</v>
      </c>
      <c r="B1339" s="225" t="s">
        <v>1299</v>
      </c>
      <c r="C1339" s="223" t="s">
        <v>2302</v>
      </c>
      <c r="D1339" s="222" t="s">
        <v>3523</v>
      </c>
    </row>
    <row r="1340" spans="1:4">
      <c r="A1340" s="226" t="s">
        <v>3574</v>
      </c>
      <c r="B1340" s="225" t="s">
        <v>1287</v>
      </c>
      <c r="C1340" s="223" t="s">
        <v>1352</v>
      </c>
      <c r="D1340" s="222" t="s">
        <v>3523</v>
      </c>
    </row>
    <row r="1341" spans="1:4">
      <c r="A1341" s="226" t="s">
        <v>3575</v>
      </c>
      <c r="B1341" s="225" t="s">
        <v>2203</v>
      </c>
      <c r="C1341" s="223" t="s">
        <v>2166</v>
      </c>
      <c r="D1341" s="222" t="s">
        <v>3523</v>
      </c>
    </row>
    <row r="1342" spans="1:4">
      <c r="A1342" s="226" t="s">
        <v>3576</v>
      </c>
      <c r="B1342" s="225" t="s">
        <v>1545</v>
      </c>
      <c r="C1342" s="223" t="s">
        <v>3577</v>
      </c>
      <c r="D1342" s="222" t="s">
        <v>3523</v>
      </c>
    </row>
    <row r="1343" spans="1:4">
      <c r="A1343" s="226" t="s">
        <v>3578</v>
      </c>
      <c r="B1343" s="225" t="s">
        <v>1555</v>
      </c>
      <c r="C1343" s="223" t="s">
        <v>1725</v>
      </c>
      <c r="D1343" s="222" t="s">
        <v>3523</v>
      </c>
    </row>
    <row r="1344" spans="1:4">
      <c r="A1344" s="226" t="s">
        <v>3579</v>
      </c>
      <c r="B1344" s="225" t="s">
        <v>2196</v>
      </c>
      <c r="C1344" s="223" t="s">
        <v>3580</v>
      </c>
      <c r="D1344" s="222" t="s">
        <v>3523</v>
      </c>
    </row>
    <row r="1345" spans="1:4">
      <c r="A1345" s="226" t="s">
        <v>3581</v>
      </c>
      <c r="B1345" s="225" t="s">
        <v>3582</v>
      </c>
      <c r="C1345" s="223" t="s">
        <v>1472</v>
      </c>
      <c r="D1345" s="222" t="s">
        <v>3523</v>
      </c>
    </row>
    <row r="1346" spans="1:4">
      <c r="A1346" s="226" t="s">
        <v>3583</v>
      </c>
      <c r="B1346" s="225" t="s">
        <v>1846</v>
      </c>
      <c r="C1346" s="223" t="s">
        <v>1361</v>
      </c>
      <c r="D1346" s="222" t="s">
        <v>3523</v>
      </c>
    </row>
    <row r="1347" spans="1:4">
      <c r="A1347" s="226" t="s">
        <v>3584</v>
      </c>
      <c r="B1347" s="225" t="s">
        <v>3585</v>
      </c>
      <c r="C1347" s="223" t="s">
        <v>1738</v>
      </c>
      <c r="D1347" s="222" t="s">
        <v>3523</v>
      </c>
    </row>
    <row r="1348" spans="1:4">
      <c r="A1348" s="226" t="s">
        <v>3586</v>
      </c>
      <c r="B1348" s="225" t="s">
        <v>2197</v>
      </c>
      <c r="C1348" s="223" t="s">
        <v>1564</v>
      </c>
      <c r="D1348" s="222" t="s">
        <v>3523</v>
      </c>
    </row>
    <row r="1349" spans="1:4">
      <c r="A1349" s="226" t="s">
        <v>3587</v>
      </c>
      <c r="B1349" s="225" t="s">
        <v>3588</v>
      </c>
      <c r="C1349" s="223" t="s">
        <v>1566</v>
      </c>
      <c r="D1349" s="222" t="s">
        <v>3523</v>
      </c>
    </row>
    <row r="1350" spans="1:4">
      <c r="A1350" s="226" t="s">
        <v>3589</v>
      </c>
      <c r="B1350" s="225" t="s">
        <v>1934</v>
      </c>
      <c r="C1350" s="223" t="s">
        <v>1243</v>
      </c>
      <c r="D1350" s="222" t="s">
        <v>3590</v>
      </c>
    </row>
    <row r="1351" spans="1:4">
      <c r="A1351" s="226" t="s">
        <v>3591</v>
      </c>
      <c r="B1351" s="225" t="s">
        <v>3592</v>
      </c>
      <c r="C1351" s="223" t="s">
        <v>1243</v>
      </c>
      <c r="D1351" s="222" t="s">
        <v>3590</v>
      </c>
    </row>
    <row r="1352" spans="1:4">
      <c r="A1352" s="226" t="s">
        <v>3593</v>
      </c>
      <c r="B1352" s="225" t="s">
        <v>1308</v>
      </c>
      <c r="C1352" s="223" t="s">
        <v>1243</v>
      </c>
      <c r="D1352" s="222" t="s">
        <v>3590</v>
      </c>
    </row>
    <row r="1353" spans="1:4">
      <c r="A1353" s="226" t="s">
        <v>3594</v>
      </c>
      <c r="B1353" s="225" t="s">
        <v>2541</v>
      </c>
      <c r="C1353" s="223" t="s">
        <v>3595</v>
      </c>
      <c r="D1353" s="222" t="s">
        <v>3590</v>
      </c>
    </row>
    <row r="1354" spans="1:4">
      <c r="A1354" s="226" t="s">
        <v>3596</v>
      </c>
      <c r="B1354" s="225" t="s">
        <v>2584</v>
      </c>
      <c r="C1354" s="223" t="s">
        <v>2285</v>
      </c>
      <c r="D1354" s="222" t="s">
        <v>3590</v>
      </c>
    </row>
    <row r="1355" spans="1:4">
      <c r="A1355" s="226" t="s">
        <v>3597</v>
      </c>
      <c r="B1355" s="225" t="s">
        <v>2378</v>
      </c>
      <c r="C1355" s="223" t="s">
        <v>3598</v>
      </c>
      <c r="D1355" s="222" t="s">
        <v>3590</v>
      </c>
    </row>
    <row r="1356" spans="1:4">
      <c r="A1356" s="226" t="s">
        <v>3599</v>
      </c>
      <c r="B1356" s="225" t="s">
        <v>1454</v>
      </c>
      <c r="C1356" s="223" t="s">
        <v>1313</v>
      </c>
      <c r="D1356" s="222" t="s">
        <v>3590</v>
      </c>
    </row>
    <row r="1357" spans="1:4">
      <c r="A1357" s="226" t="s">
        <v>3600</v>
      </c>
      <c r="B1357" s="225" t="s">
        <v>2378</v>
      </c>
      <c r="C1357" s="223" t="s">
        <v>1313</v>
      </c>
      <c r="D1357" s="222" t="s">
        <v>3590</v>
      </c>
    </row>
    <row r="1358" spans="1:4">
      <c r="A1358" s="226" t="s">
        <v>3601</v>
      </c>
      <c r="B1358" s="225" t="s">
        <v>1335</v>
      </c>
      <c r="C1358" s="223" t="s">
        <v>3602</v>
      </c>
      <c r="D1358" s="222" t="s">
        <v>3590</v>
      </c>
    </row>
    <row r="1359" spans="1:4">
      <c r="A1359" s="226" t="s">
        <v>3603</v>
      </c>
      <c r="B1359" s="225" t="s">
        <v>2105</v>
      </c>
      <c r="C1359" s="223" t="s">
        <v>1247</v>
      </c>
      <c r="D1359" s="222" t="s">
        <v>3590</v>
      </c>
    </row>
    <row r="1360" spans="1:4">
      <c r="A1360" s="226" t="s">
        <v>3604</v>
      </c>
      <c r="B1360" s="225" t="s">
        <v>2567</v>
      </c>
      <c r="C1360" s="223" t="s">
        <v>1247</v>
      </c>
      <c r="D1360" s="222" t="s">
        <v>3590</v>
      </c>
    </row>
    <row r="1361" spans="1:4">
      <c r="A1361" s="226" t="s">
        <v>3605</v>
      </c>
      <c r="B1361" s="225" t="s">
        <v>1767</v>
      </c>
      <c r="C1361" s="223" t="s">
        <v>1315</v>
      </c>
      <c r="D1361" s="222" t="s">
        <v>3590</v>
      </c>
    </row>
    <row r="1362" spans="1:4">
      <c r="A1362" s="226" t="s">
        <v>3606</v>
      </c>
      <c r="B1362" s="225" t="s">
        <v>1321</v>
      </c>
      <c r="C1362" s="223" t="s">
        <v>1315</v>
      </c>
      <c r="D1362" s="222" t="s">
        <v>3590</v>
      </c>
    </row>
    <row r="1363" spans="1:4">
      <c r="A1363" s="226" t="s">
        <v>3607</v>
      </c>
      <c r="B1363" s="225" t="s">
        <v>1255</v>
      </c>
      <c r="C1363" s="223" t="s">
        <v>1315</v>
      </c>
      <c r="D1363" s="222" t="s">
        <v>3590</v>
      </c>
    </row>
    <row r="1364" spans="1:4">
      <c r="A1364" s="226" t="s">
        <v>3608</v>
      </c>
      <c r="B1364" s="225" t="s">
        <v>3609</v>
      </c>
      <c r="C1364" s="223" t="s">
        <v>1315</v>
      </c>
      <c r="D1364" s="222" t="s">
        <v>3590</v>
      </c>
    </row>
    <row r="1365" spans="1:4">
      <c r="A1365" s="226" t="s">
        <v>3610</v>
      </c>
      <c r="B1365" s="225" t="s">
        <v>1537</v>
      </c>
      <c r="C1365" s="223" t="s">
        <v>1316</v>
      </c>
      <c r="D1365" s="222" t="s">
        <v>3590</v>
      </c>
    </row>
    <row r="1366" spans="1:4">
      <c r="A1366" s="226" t="s">
        <v>3611</v>
      </c>
      <c r="B1366" s="225" t="s">
        <v>2694</v>
      </c>
      <c r="C1366" s="223" t="s">
        <v>1318</v>
      </c>
      <c r="D1366" s="222" t="s">
        <v>3590</v>
      </c>
    </row>
    <row r="1367" spans="1:4">
      <c r="A1367" s="226" t="s">
        <v>3612</v>
      </c>
      <c r="B1367" s="225" t="s">
        <v>1648</v>
      </c>
      <c r="C1367" s="223" t="s">
        <v>1319</v>
      </c>
      <c r="D1367" s="222" t="s">
        <v>3590</v>
      </c>
    </row>
    <row r="1368" spans="1:4">
      <c r="A1368" s="226" t="s">
        <v>3613</v>
      </c>
      <c r="B1368" s="225" t="s">
        <v>3614</v>
      </c>
      <c r="C1368" s="223" t="s">
        <v>1319</v>
      </c>
      <c r="D1368" s="222" t="s">
        <v>3590</v>
      </c>
    </row>
    <row r="1369" spans="1:4">
      <c r="A1369" s="226" t="s">
        <v>3615</v>
      </c>
      <c r="B1369" s="225" t="s">
        <v>1628</v>
      </c>
      <c r="C1369" s="223" t="s">
        <v>1322</v>
      </c>
      <c r="D1369" s="222" t="s">
        <v>3590</v>
      </c>
    </row>
    <row r="1370" spans="1:4">
      <c r="A1370" s="226" t="s">
        <v>3616</v>
      </c>
      <c r="B1370" s="225" t="s">
        <v>3617</v>
      </c>
      <c r="C1370" s="223" t="s">
        <v>2091</v>
      </c>
      <c r="D1370" s="222" t="s">
        <v>3590</v>
      </c>
    </row>
    <row r="1371" spans="1:4">
      <c r="A1371" s="226" t="s">
        <v>3618</v>
      </c>
      <c r="B1371" s="225" t="s">
        <v>1841</v>
      </c>
      <c r="C1371" s="223" t="s">
        <v>1510</v>
      </c>
      <c r="D1371" s="222" t="s">
        <v>3590</v>
      </c>
    </row>
    <row r="1372" spans="1:4">
      <c r="A1372" s="226" t="s">
        <v>3619</v>
      </c>
      <c r="B1372" s="225" t="s">
        <v>1382</v>
      </c>
      <c r="C1372" s="223" t="s">
        <v>1510</v>
      </c>
      <c r="D1372" s="222" t="s">
        <v>3590</v>
      </c>
    </row>
    <row r="1373" spans="1:4">
      <c r="A1373" s="226" t="s">
        <v>3620</v>
      </c>
      <c r="B1373" s="225" t="s">
        <v>1919</v>
      </c>
      <c r="C1373" s="223" t="s">
        <v>1329</v>
      </c>
      <c r="D1373" s="222" t="s">
        <v>3590</v>
      </c>
    </row>
    <row r="1374" spans="1:4">
      <c r="A1374" s="226" t="s">
        <v>3621</v>
      </c>
      <c r="B1374" s="225" t="s">
        <v>1396</v>
      </c>
      <c r="C1374" s="223" t="s">
        <v>2484</v>
      </c>
      <c r="D1374" s="222" t="s">
        <v>3590</v>
      </c>
    </row>
    <row r="1375" spans="1:4">
      <c r="A1375" s="226" t="s">
        <v>3622</v>
      </c>
      <c r="B1375" s="225" t="s">
        <v>1759</v>
      </c>
      <c r="C1375" s="223" t="s">
        <v>1331</v>
      </c>
      <c r="D1375" s="222" t="s">
        <v>3590</v>
      </c>
    </row>
    <row r="1376" spans="1:4">
      <c r="A1376" s="226" t="s">
        <v>3623</v>
      </c>
      <c r="B1376" s="225" t="s">
        <v>1632</v>
      </c>
      <c r="C1376" s="223" t="s">
        <v>2151</v>
      </c>
      <c r="D1376" s="222" t="s">
        <v>3590</v>
      </c>
    </row>
    <row r="1377" spans="1:4">
      <c r="A1377" s="226" t="s">
        <v>3624</v>
      </c>
      <c r="B1377" s="225" t="s">
        <v>3625</v>
      </c>
      <c r="C1377" s="223" t="s">
        <v>1999</v>
      </c>
      <c r="D1377" s="222" t="s">
        <v>3590</v>
      </c>
    </row>
    <row r="1378" spans="1:4">
      <c r="A1378" s="226" t="s">
        <v>3626</v>
      </c>
      <c r="B1378" s="225" t="s">
        <v>3627</v>
      </c>
      <c r="C1378" s="223" t="s">
        <v>1262</v>
      </c>
      <c r="D1378" s="222" t="s">
        <v>3590</v>
      </c>
    </row>
    <row r="1379" spans="1:4">
      <c r="A1379" s="226" t="s">
        <v>3628</v>
      </c>
      <c r="B1379" s="225" t="s">
        <v>3629</v>
      </c>
      <c r="C1379" s="223" t="s">
        <v>1792</v>
      </c>
      <c r="D1379" s="222" t="s">
        <v>3590</v>
      </c>
    </row>
    <row r="1380" spans="1:4">
      <c r="A1380" s="226" t="s">
        <v>3630</v>
      </c>
      <c r="B1380" s="225" t="s">
        <v>1622</v>
      </c>
      <c r="C1380" s="223" t="s">
        <v>1694</v>
      </c>
      <c r="D1380" s="222" t="s">
        <v>3590</v>
      </c>
    </row>
    <row r="1381" spans="1:4">
      <c r="A1381" s="226" t="s">
        <v>3631</v>
      </c>
      <c r="B1381" s="225" t="s">
        <v>3632</v>
      </c>
      <c r="C1381" s="223" t="s">
        <v>1270</v>
      </c>
      <c r="D1381" s="222" t="s">
        <v>3590</v>
      </c>
    </row>
    <row r="1382" spans="1:4">
      <c r="A1382" s="226" t="s">
        <v>3633</v>
      </c>
      <c r="B1382" s="225" t="s">
        <v>3634</v>
      </c>
      <c r="C1382" s="223" t="s">
        <v>1270</v>
      </c>
      <c r="D1382" s="222" t="s">
        <v>3590</v>
      </c>
    </row>
    <row r="1383" spans="1:4">
      <c r="A1383" s="226" t="s">
        <v>3635</v>
      </c>
      <c r="B1383" s="225" t="s">
        <v>3636</v>
      </c>
      <c r="C1383" s="223" t="s">
        <v>1273</v>
      </c>
      <c r="D1383" s="222" t="s">
        <v>3590</v>
      </c>
    </row>
    <row r="1384" spans="1:4">
      <c r="A1384" s="226" t="s">
        <v>3637</v>
      </c>
      <c r="B1384" s="225" t="s">
        <v>1454</v>
      </c>
      <c r="C1384" s="223" t="s">
        <v>1277</v>
      </c>
      <c r="D1384" s="222" t="s">
        <v>3590</v>
      </c>
    </row>
    <row r="1385" spans="1:4">
      <c r="A1385" s="226" t="s">
        <v>3638</v>
      </c>
      <c r="B1385" s="225" t="s">
        <v>1537</v>
      </c>
      <c r="C1385" s="223" t="s">
        <v>1277</v>
      </c>
      <c r="D1385" s="222" t="s">
        <v>3590</v>
      </c>
    </row>
    <row r="1386" spans="1:4">
      <c r="A1386" s="226" t="s">
        <v>3639</v>
      </c>
      <c r="B1386" s="225" t="s">
        <v>3640</v>
      </c>
      <c r="C1386" s="223" t="s">
        <v>2159</v>
      </c>
      <c r="D1386" s="222" t="s">
        <v>3590</v>
      </c>
    </row>
    <row r="1387" spans="1:4">
      <c r="A1387" s="226" t="s">
        <v>3641</v>
      </c>
      <c r="B1387" s="225" t="s">
        <v>1335</v>
      </c>
      <c r="C1387" s="223" t="s">
        <v>3642</v>
      </c>
      <c r="D1387" s="222" t="s">
        <v>3590</v>
      </c>
    </row>
    <row r="1388" spans="1:4">
      <c r="A1388" s="226" t="s">
        <v>3643</v>
      </c>
      <c r="B1388" s="225" t="s">
        <v>1335</v>
      </c>
      <c r="C1388" s="223" t="s">
        <v>3644</v>
      </c>
      <c r="D1388" s="222" t="s">
        <v>3590</v>
      </c>
    </row>
    <row r="1389" spans="1:4">
      <c r="A1389" s="226" t="s">
        <v>3645</v>
      </c>
      <c r="B1389" s="225" t="s">
        <v>2237</v>
      </c>
      <c r="C1389" s="223" t="s">
        <v>1528</v>
      </c>
      <c r="D1389" s="222" t="s">
        <v>3590</v>
      </c>
    </row>
    <row r="1390" spans="1:4">
      <c r="A1390" s="226" t="s">
        <v>3646</v>
      </c>
      <c r="B1390" s="225" t="s">
        <v>2587</v>
      </c>
      <c r="C1390" s="223" t="s">
        <v>1280</v>
      </c>
      <c r="D1390" s="222" t="s">
        <v>3590</v>
      </c>
    </row>
    <row r="1391" spans="1:4">
      <c r="A1391" s="226" t="s">
        <v>3647</v>
      </c>
      <c r="B1391" s="225" t="s">
        <v>2584</v>
      </c>
      <c r="C1391" s="223" t="s">
        <v>1280</v>
      </c>
      <c r="D1391" s="222" t="s">
        <v>3590</v>
      </c>
    </row>
    <row r="1392" spans="1:4">
      <c r="A1392" s="226" t="s">
        <v>3648</v>
      </c>
      <c r="B1392" s="225" t="s">
        <v>1255</v>
      </c>
      <c r="C1392" s="223" t="s">
        <v>1280</v>
      </c>
      <c r="D1392" s="222" t="s">
        <v>3590</v>
      </c>
    </row>
    <row r="1393" spans="1:4">
      <c r="A1393" s="226" t="s">
        <v>3649</v>
      </c>
      <c r="B1393" s="225" t="s">
        <v>3650</v>
      </c>
      <c r="C1393" s="223" t="s">
        <v>1707</v>
      </c>
      <c r="D1393" s="222" t="s">
        <v>3590</v>
      </c>
    </row>
    <row r="1394" spans="1:4">
      <c r="A1394" s="226" t="s">
        <v>3651</v>
      </c>
      <c r="B1394" s="225" t="s">
        <v>2411</v>
      </c>
      <c r="C1394" s="223" t="s">
        <v>1814</v>
      </c>
      <c r="D1394" s="222" t="s">
        <v>3590</v>
      </c>
    </row>
    <row r="1395" spans="1:4">
      <c r="A1395" s="226" t="s">
        <v>3652</v>
      </c>
      <c r="B1395" s="225" t="s">
        <v>3653</v>
      </c>
      <c r="C1395" s="223" t="s">
        <v>1292</v>
      </c>
      <c r="D1395" s="222" t="s">
        <v>3590</v>
      </c>
    </row>
    <row r="1396" spans="1:4">
      <c r="A1396" s="226" t="s">
        <v>3654</v>
      </c>
      <c r="B1396" s="225" t="s">
        <v>3655</v>
      </c>
      <c r="C1396" s="223" t="s">
        <v>3656</v>
      </c>
      <c r="D1396" s="222" t="s">
        <v>3590</v>
      </c>
    </row>
    <row r="1397" spans="1:4">
      <c r="A1397" s="226" t="s">
        <v>3657</v>
      </c>
      <c r="B1397" s="225" t="s">
        <v>1428</v>
      </c>
      <c r="C1397" s="223" t="s">
        <v>1351</v>
      </c>
      <c r="D1397" s="222" t="s">
        <v>3590</v>
      </c>
    </row>
    <row r="1398" spans="1:4">
      <c r="A1398" s="226" t="s">
        <v>3658</v>
      </c>
      <c r="B1398" s="225" t="s">
        <v>2755</v>
      </c>
      <c r="C1398" s="223" t="s">
        <v>1351</v>
      </c>
      <c r="D1398" s="222" t="s">
        <v>3590</v>
      </c>
    </row>
    <row r="1399" spans="1:4">
      <c r="A1399" s="226" t="s">
        <v>3659</v>
      </c>
      <c r="B1399" s="225" t="s">
        <v>1255</v>
      </c>
      <c r="C1399" s="223" t="s">
        <v>2052</v>
      </c>
      <c r="D1399" s="222" t="s">
        <v>3590</v>
      </c>
    </row>
    <row r="1400" spans="1:4">
      <c r="A1400" s="226" t="s">
        <v>3660</v>
      </c>
      <c r="B1400" s="225" t="s">
        <v>2165</v>
      </c>
      <c r="C1400" s="223" t="s">
        <v>2166</v>
      </c>
      <c r="D1400" s="222" t="s">
        <v>3590</v>
      </c>
    </row>
    <row r="1401" spans="1:4">
      <c r="A1401" s="226" t="s">
        <v>3661</v>
      </c>
      <c r="B1401" s="225" t="s">
        <v>1632</v>
      </c>
      <c r="C1401" s="223" t="s">
        <v>2200</v>
      </c>
      <c r="D1401" s="222" t="s">
        <v>3590</v>
      </c>
    </row>
    <row r="1402" spans="1:4">
      <c r="A1402" s="226" t="s">
        <v>3662</v>
      </c>
      <c r="B1402" s="225" t="s">
        <v>1321</v>
      </c>
      <c r="C1402" s="223" t="s">
        <v>1466</v>
      </c>
      <c r="D1402" s="222" t="s">
        <v>3590</v>
      </c>
    </row>
    <row r="1403" spans="1:4">
      <c r="A1403" s="226" t="s">
        <v>3663</v>
      </c>
      <c r="B1403" s="225" t="s">
        <v>3664</v>
      </c>
      <c r="C1403" s="223" t="s">
        <v>2168</v>
      </c>
      <c r="D1403" s="222" t="s">
        <v>3590</v>
      </c>
    </row>
    <row r="1404" spans="1:4">
      <c r="A1404" s="226" t="s">
        <v>3665</v>
      </c>
      <c r="B1404" s="225" t="s">
        <v>1662</v>
      </c>
      <c r="C1404" s="223" t="s">
        <v>3666</v>
      </c>
      <c r="D1404" s="222" t="s">
        <v>3590</v>
      </c>
    </row>
    <row r="1405" spans="1:4">
      <c r="A1405" s="226" t="s">
        <v>3667</v>
      </c>
      <c r="B1405" s="225" t="s">
        <v>2146</v>
      </c>
      <c r="C1405" s="223" t="s">
        <v>2169</v>
      </c>
      <c r="D1405" s="222" t="s">
        <v>3590</v>
      </c>
    </row>
    <row r="1406" spans="1:4">
      <c r="A1406" s="226" t="s">
        <v>3668</v>
      </c>
      <c r="B1406" s="225" t="s">
        <v>3669</v>
      </c>
      <c r="C1406" s="223" t="s">
        <v>1300</v>
      </c>
      <c r="D1406" s="222" t="s">
        <v>3590</v>
      </c>
    </row>
    <row r="1407" spans="1:4">
      <c r="A1407" s="226" t="s">
        <v>3670</v>
      </c>
      <c r="B1407" s="225" t="s">
        <v>1282</v>
      </c>
      <c r="C1407" s="223" t="s">
        <v>1472</v>
      </c>
      <c r="D1407" s="222" t="s">
        <v>3590</v>
      </c>
    </row>
    <row r="1408" spans="1:4">
      <c r="A1408" s="226" t="s">
        <v>3671</v>
      </c>
      <c r="B1408" s="225" t="s">
        <v>3672</v>
      </c>
      <c r="C1408" s="223" t="s">
        <v>1303</v>
      </c>
      <c r="D1408" s="222" t="s">
        <v>3590</v>
      </c>
    </row>
    <row r="1409" spans="1:4">
      <c r="A1409" s="226" t="s">
        <v>3673</v>
      </c>
      <c r="B1409" s="225" t="s">
        <v>3674</v>
      </c>
      <c r="C1409" s="223" t="s">
        <v>1243</v>
      </c>
      <c r="D1409" s="222" t="s">
        <v>3675</v>
      </c>
    </row>
    <row r="1410" spans="1:4">
      <c r="A1410" s="226" t="s">
        <v>3676</v>
      </c>
      <c r="B1410" s="225" t="s">
        <v>1691</v>
      </c>
      <c r="C1410" s="223" t="s">
        <v>1243</v>
      </c>
      <c r="D1410" s="222" t="s">
        <v>3675</v>
      </c>
    </row>
    <row r="1411" spans="1:4">
      <c r="A1411" s="226" t="s">
        <v>3677</v>
      </c>
      <c r="B1411" s="225" t="s">
        <v>3678</v>
      </c>
      <c r="C1411" s="223" t="s">
        <v>1374</v>
      </c>
      <c r="D1411" s="222" t="s">
        <v>3675</v>
      </c>
    </row>
    <row r="1412" spans="1:4">
      <c r="A1412" s="226" t="s">
        <v>3679</v>
      </c>
      <c r="B1412" s="225" t="s">
        <v>1632</v>
      </c>
      <c r="C1412" s="223" t="s">
        <v>3680</v>
      </c>
      <c r="D1412" s="222" t="s">
        <v>3675</v>
      </c>
    </row>
    <row r="1413" spans="1:4">
      <c r="A1413" s="226" t="s">
        <v>3681</v>
      </c>
      <c r="B1413" s="225" t="s">
        <v>3682</v>
      </c>
      <c r="C1413" s="223" t="s">
        <v>1318</v>
      </c>
      <c r="D1413" s="222" t="s">
        <v>3675</v>
      </c>
    </row>
    <row r="1414" spans="1:4">
      <c r="A1414" s="226" t="s">
        <v>3683</v>
      </c>
      <c r="B1414" s="225" t="s">
        <v>2755</v>
      </c>
      <c r="C1414" s="223" t="s">
        <v>1319</v>
      </c>
      <c r="D1414" s="222" t="s">
        <v>3675</v>
      </c>
    </row>
    <row r="1415" spans="1:4">
      <c r="A1415" s="226" t="s">
        <v>3684</v>
      </c>
      <c r="B1415" s="225" t="s">
        <v>2167</v>
      </c>
      <c r="C1415" s="223" t="s">
        <v>3685</v>
      </c>
      <c r="D1415" s="222" t="s">
        <v>3675</v>
      </c>
    </row>
    <row r="1416" spans="1:4">
      <c r="A1416" s="226" t="s">
        <v>3686</v>
      </c>
      <c r="B1416" s="225" t="s">
        <v>3687</v>
      </c>
      <c r="C1416" s="223" t="s">
        <v>2175</v>
      </c>
      <c r="D1416" s="222" t="s">
        <v>3675</v>
      </c>
    </row>
    <row r="1417" spans="1:4">
      <c r="A1417" s="226" t="s">
        <v>3688</v>
      </c>
      <c r="B1417" s="225" t="s">
        <v>1632</v>
      </c>
      <c r="C1417" s="223" t="s">
        <v>2175</v>
      </c>
      <c r="D1417" s="222" t="s">
        <v>3675</v>
      </c>
    </row>
    <row r="1418" spans="1:4">
      <c r="A1418" s="226" t="s">
        <v>3689</v>
      </c>
      <c r="B1418" s="225" t="s">
        <v>1632</v>
      </c>
      <c r="C1418" s="223" t="s">
        <v>2175</v>
      </c>
      <c r="D1418" s="222" t="s">
        <v>3675</v>
      </c>
    </row>
    <row r="1419" spans="1:4">
      <c r="A1419" s="226" t="s">
        <v>3690</v>
      </c>
      <c r="B1419" s="225" t="s">
        <v>1919</v>
      </c>
      <c r="C1419" s="223" t="s">
        <v>1590</v>
      </c>
      <c r="D1419" s="222" t="s">
        <v>3675</v>
      </c>
    </row>
    <row r="1420" spans="1:4">
      <c r="A1420" s="226" t="s">
        <v>3691</v>
      </c>
      <c r="B1420" s="225" t="s">
        <v>1325</v>
      </c>
      <c r="C1420" s="223" t="s">
        <v>1770</v>
      </c>
      <c r="D1420" s="222" t="s">
        <v>3675</v>
      </c>
    </row>
    <row r="1421" spans="1:4">
      <c r="A1421" s="226" t="s">
        <v>3692</v>
      </c>
      <c r="B1421" s="225" t="s">
        <v>1632</v>
      </c>
      <c r="C1421" s="223" t="s">
        <v>1770</v>
      </c>
      <c r="D1421" s="222" t="s">
        <v>3675</v>
      </c>
    </row>
    <row r="1422" spans="1:4">
      <c r="A1422" s="226" t="s">
        <v>3693</v>
      </c>
      <c r="B1422" s="225" t="s">
        <v>1968</v>
      </c>
      <c r="C1422" s="223" t="s">
        <v>2179</v>
      </c>
      <c r="D1422" s="222" t="s">
        <v>3675</v>
      </c>
    </row>
    <row r="1423" spans="1:4">
      <c r="A1423" s="226" t="s">
        <v>3694</v>
      </c>
      <c r="B1423" s="225" t="s">
        <v>2167</v>
      </c>
      <c r="C1423" s="223" t="s">
        <v>2179</v>
      </c>
      <c r="D1423" s="222" t="s">
        <v>3675</v>
      </c>
    </row>
    <row r="1424" spans="1:4">
      <c r="A1424" s="226" t="s">
        <v>3695</v>
      </c>
      <c r="B1424" s="225" t="s">
        <v>1537</v>
      </c>
      <c r="C1424" s="223" t="s">
        <v>1773</v>
      </c>
      <c r="D1424" s="222" t="s">
        <v>3675</v>
      </c>
    </row>
    <row r="1425" spans="1:4">
      <c r="A1425" s="226" t="s">
        <v>3696</v>
      </c>
      <c r="B1425" s="225" t="s">
        <v>3697</v>
      </c>
      <c r="C1425" s="223" t="s">
        <v>2213</v>
      </c>
      <c r="D1425" s="222" t="s">
        <v>3675</v>
      </c>
    </row>
    <row r="1426" spans="1:4">
      <c r="A1426" s="226" t="s">
        <v>3698</v>
      </c>
      <c r="B1426" s="225" t="s">
        <v>3474</v>
      </c>
      <c r="C1426" s="223" t="s">
        <v>2213</v>
      </c>
      <c r="D1426" s="222" t="s">
        <v>3675</v>
      </c>
    </row>
    <row r="1427" spans="1:4">
      <c r="A1427" s="226" t="s">
        <v>3699</v>
      </c>
      <c r="B1427" s="225" t="s">
        <v>3700</v>
      </c>
      <c r="C1427" s="223" t="s">
        <v>2180</v>
      </c>
      <c r="D1427" s="222" t="s">
        <v>3675</v>
      </c>
    </row>
    <row r="1428" spans="1:4">
      <c r="A1428" s="226" t="s">
        <v>3701</v>
      </c>
      <c r="B1428" s="225" t="s">
        <v>3702</v>
      </c>
      <c r="C1428" s="223" t="s">
        <v>2214</v>
      </c>
      <c r="D1428" s="222" t="s">
        <v>3675</v>
      </c>
    </row>
    <row r="1429" spans="1:4">
      <c r="A1429" s="226" t="s">
        <v>3703</v>
      </c>
      <c r="B1429" s="225" t="s">
        <v>1919</v>
      </c>
      <c r="C1429" s="223" t="s">
        <v>2233</v>
      </c>
      <c r="D1429" s="222" t="s">
        <v>3675</v>
      </c>
    </row>
    <row r="1430" spans="1:4">
      <c r="A1430" s="226" t="s">
        <v>3704</v>
      </c>
      <c r="B1430" s="225" t="s">
        <v>3705</v>
      </c>
      <c r="C1430" s="223" t="s">
        <v>1329</v>
      </c>
      <c r="D1430" s="222" t="s">
        <v>3675</v>
      </c>
    </row>
    <row r="1431" spans="1:4">
      <c r="A1431" s="226" t="s">
        <v>3706</v>
      </c>
      <c r="B1431" s="225" t="s">
        <v>1632</v>
      </c>
      <c r="C1431" s="223" t="s">
        <v>1329</v>
      </c>
      <c r="D1431" s="222" t="s">
        <v>3675</v>
      </c>
    </row>
    <row r="1432" spans="1:4">
      <c r="A1432" s="226" t="s">
        <v>3707</v>
      </c>
      <c r="B1432" s="225" t="s">
        <v>3708</v>
      </c>
      <c r="C1432" s="223" t="s">
        <v>2151</v>
      </c>
      <c r="D1432" s="222" t="s">
        <v>3675</v>
      </c>
    </row>
    <row r="1433" spans="1:4">
      <c r="A1433" s="226" t="s">
        <v>3709</v>
      </c>
      <c r="B1433" s="225" t="s">
        <v>1968</v>
      </c>
      <c r="C1433" s="223" t="s">
        <v>1920</v>
      </c>
      <c r="D1433" s="222" t="s">
        <v>3675</v>
      </c>
    </row>
    <row r="1434" spans="1:4">
      <c r="A1434" s="226" t="s">
        <v>3710</v>
      </c>
      <c r="B1434" s="225" t="s">
        <v>3711</v>
      </c>
      <c r="C1434" s="223" t="s">
        <v>1920</v>
      </c>
      <c r="D1434" s="222" t="s">
        <v>3675</v>
      </c>
    </row>
    <row r="1435" spans="1:4">
      <c r="A1435" s="226" t="s">
        <v>3712</v>
      </c>
      <c r="B1435" s="225" t="s">
        <v>2135</v>
      </c>
      <c r="C1435" s="223" t="s">
        <v>1920</v>
      </c>
      <c r="D1435" s="222" t="s">
        <v>3675</v>
      </c>
    </row>
    <row r="1436" spans="1:4">
      <c r="A1436" s="226" t="s">
        <v>3713</v>
      </c>
      <c r="B1436" s="225" t="s">
        <v>1632</v>
      </c>
      <c r="C1436" s="223" t="s">
        <v>3714</v>
      </c>
      <c r="D1436" s="222" t="s">
        <v>3675</v>
      </c>
    </row>
    <row r="1437" spans="1:4">
      <c r="A1437" s="226" t="s">
        <v>3715</v>
      </c>
      <c r="B1437" s="225" t="s">
        <v>3716</v>
      </c>
      <c r="C1437" s="223" t="s">
        <v>2187</v>
      </c>
      <c r="D1437" s="222" t="s">
        <v>3675</v>
      </c>
    </row>
    <row r="1438" spans="1:4">
      <c r="A1438" s="226" t="s">
        <v>3717</v>
      </c>
      <c r="B1438" s="225" t="s">
        <v>1968</v>
      </c>
      <c r="C1438" s="223" t="s">
        <v>1923</v>
      </c>
      <c r="D1438" s="222" t="s">
        <v>3675</v>
      </c>
    </row>
    <row r="1439" spans="1:4">
      <c r="A1439" s="226" t="s">
        <v>3718</v>
      </c>
      <c r="B1439" s="225" t="s">
        <v>2149</v>
      </c>
      <c r="C1439" s="223" t="s">
        <v>1923</v>
      </c>
      <c r="D1439" s="222" t="s">
        <v>3675</v>
      </c>
    </row>
    <row r="1440" spans="1:4">
      <c r="A1440" s="226" t="s">
        <v>3719</v>
      </c>
      <c r="B1440" s="225" t="s">
        <v>3720</v>
      </c>
      <c r="C1440" s="223" t="s">
        <v>1792</v>
      </c>
      <c r="D1440" s="222" t="s">
        <v>3675</v>
      </c>
    </row>
    <row r="1441" spans="1:4">
      <c r="A1441" s="226" t="s">
        <v>3721</v>
      </c>
      <c r="B1441" s="225" t="s">
        <v>2190</v>
      </c>
      <c r="C1441" s="223" t="s">
        <v>1792</v>
      </c>
      <c r="D1441" s="222" t="s">
        <v>3675</v>
      </c>
    </row>
    <row r="1442" spans="1:4">
      <c r="A1442" s="226" t="s">
        <v>3722</v>
      </c>
      <c r="B1442" s="225" t="s">
        <v>3723</v>
      </c>
      <c r="C1442" s="223" t="s">
        <v>2156</v>
      </c>
      <c r="D1442" s="222" t="s">
        <v>3675</v>
      </c>
    </row>
    <row r="1443" spans="1:4">
      <c r="A1443" s="226" t="s">
        <v>3724</v>
      </c>
      <c r="B1443" s="225" t="s">
        <v>3708</v>
      </c>
      <c r="C1443" s="223" t="s">
        <v>2157</v>
      </c>
      <c r="D1443" s="222" t="s">
        <v>3675</v>
      </c>
    </row>
    <row r="1444" spans="1:4">
      <c r="A1444" s="226" t="s">
        <v>3725</v>
      </c>
      <c r="B1444" s="225" t="s">
        <v>2278</v>
      </c>
      <c r="C1444" s="223" t="s">
        <v>3726</v>
      </c>
      <c r="D1444" s="222" t="s">
        <v>3675</v>
      </c>
    </row>
    <row r="1445" spans="1:4">
      <c r="A1445" s="226" t="s">
        <v>3727</v>
      </c>
      <c r="B1445" s="225" t="s">
        <v>2226</v>
      </c>
      <c r="C1445" s="223" t="s">
        <v>2159</v>
      </c>
      <c r="D1445" s="222" t="s">
        <v>3675</v>
      </c>
    </row>
    <row r="1446" spans="1:4">
      <c r="A1446" s="226" t="s">
        <v>3728</v>
      </c>
      <c r="B1446" s="225" t="s">
        <v>3729</v>
      </c>
      <c r="C1446" s="223" t="s">
        <v>2160</v>
      </c>
      <c r="D1446" s="222" t="s">
        <v>3675</v>
      </c>
    </row>
    <row r="1447" spans="1:4">
      <c r="A1447" s="226" t="s">
        <v>3730</v>
      </c>
      <c r="B1447" s="225" t="s">
        <v>2236</v>
      </c>
      <c r="C1447" s="223" t="s">
        <v>1522</v>
      </c>
      <c r="D1447" s="222" t="s">
        <v>3675</v>
      </c>
    </row>
    <row r="1448" spans="1:4">
      <c r="A1448" s="226" t="s">
        <v>3731</v>
      </c>
      <c r="B1448" s="225" t="s">
        <v>1798</v>
      </c>
      <c r="C1448" s="223" t="s">
        <v>1522</v>
      </c>
      <c r="D1448" s="222" t="s">
        <v>3675</v>
      </c>
    </row>
    <row r="1449" spans="1:4">
      <c r="A1449" s="226" t="s">
        <v>3732</v>
      </c>
      <c r="B1449" s="225" t="s">
        <v>3733</v>
      </c>
      <c r="C1449" s="223" t="s">
        <v>2194</v>
      </c>
      <c r="D1449" s="222" t="s">
        <v>3675</v>
      </c>
    </row>
    <row r="1450" spans="1:4">
      <c r="A1450" s="226" t="s">
        <v>3734</v>
      </c>
      <c r="B1450" s="225" t="s">
        <v>1632</v>
      </c>
      <c r="C1450" s="223" t="s">
        <v>3735</v>
      </c>
      <c r="D1450" s="222" t="s">
        <v>3675</v>
      </c>
    </row>
    <row r="1451" spans="1:4">
      <c r="A1451" s="226" t="s">
        <v>3736</v>
      </c>
      <c r="B1451" s="225" t="s">
        <v>2038</v>
      </c>
      <c r="C1451" s="223" t="s">
        <v>1528</v>
      </c>
      <c r="D1451" s="222" t="s">
        <v>3675</v>
      </c>
    </row>
    <row r="1452" spans="1:4">
      <c r="A1452" s="226" t="s">
        <v>3737</v>
      </c>
      <c r="B1452" s="225" t="s">
        <v>2149</v>
      </c>
      <c r="C1452" s="223" t="s">
        <v>1438</v>
      </c>
      <c r="D1452" s="222" t="s">
        <v>3675</v>
      </c>
    </row>
    <row r="1453" spans="1:4">
      <c r="A1453" s="226" t="s">
        <v>3738</v>
      </c>
      <c r="B1453" s="225" t="s">
        <v>2246</v>
      </c>
      <c r="C1453" s="223" t="s">
        <v>1814</v>
      </c>
      <c r="D1453" s="222" t="s">
        <v>3675</v>
      </c>
    </row>
    <row r="1454" spans="1:4">
      <c r="A1454" s="226" t="s">
        <v>3739</v>
      </c>
      <c r="B1454" s="225" t="s">
        <v>2167</v>
      </c>
      <c r="C1454" s="223" t="s">
        <v>1814</v>
      </c>
      <c r="D1454" s="222" t="s">
        <v>3675</v>
      </c>
    </row>
    <row r="1455" spans="1:4">
      <c r="A1455" s="226" t="s">
        <v>3740</v>
      </c>
      <c r="B1455" s="225" t="s">
        <v>3741</v>
      </c>
      <c r="C1455" s="223" t="s">
        <v>1349</v>
      </c>
      <c r="D1455" s="222" t="s">
        <v>3675</v>
      </c>
    </row>
    <row r="1456" spans="1:4">
      <c r="A1456" s="226" t="s">
        <v>3742</v>
      </c>
      <c r="B1456" s="225" t="s">
        <v>3743</v>
      </c>
      <c r="C1456" s="223" t="s">
        <v>2047</v>
      </c>
      <c r="D1456" s="222" t="s">
        <v>3675</v>
      </c>
    </row>
    <row r="1457" spans="1:4">
      <c r="A1457" s="226" t="s">
        <v>3744</v>
      </c>
      <c r="B1457" s="225" t="s">
        <v>1678</v>
      </c>
      <c r="C1457" s="223" t="s">
        <v>2047</v>
      </c>
      <c r="D1457" s="222" t="s">
        <v>3675</v>
      </c>
    </row>
    <row r="1458" spans="1:4">
      <c r="A1458" s="226" t="s">
        <v>3745</v>
      </c>
      <c r="B1458" s="225" t="s">
        <v>3746</v>
      </c>
      <c r="C1458" s="223" t="s">
        <v>2047</v>
      </c>
      <c r="D1458" s="222" t="s">
        <v>3675</v>
      </c>
    </row>
    <row r="1459" spans="1:4">
      <c r="A1459" s="226" t="s">
        <v>3747</v>
      </c>
      <c r="B1459" s="225" t="s">
        <v>1440</v>
      </c>
      <c r="C1459" s="223" t="s">
        <v>1352</v>
      </c>
      <c r="D1459" s="222" t="s">
        <v>3675</v>
      </c>
    </row>
    <row r="1460" spans="1:4">
      <c r="A1460" s="226" t="s">
        <v>3748</v>
      </c>
      <c r="B1460" s="225" t="s">
        <v>2177</v>
      </c>
      <c r="C1460" s="223" t="s">
        <v>3245</v>
      </c>
      <c r="D1460" s="222" t="s">
        <v>3675</v>
      </c>
    </row>
    <row r="1461" spans="1:4">
      <c r="A1461" s="226" t="s">
        <v>3749</v>
      </c>
      <c r="B1461" s="225" t="s">
        <v>2324</v>
      </c>
      <c r="C1461" s="223" t="s">
        <v>1354</v>
      </c>
      <c r="D1461" s="222" t="s">
        <v>3675</v>
      </c>
    </row>
    <row r="1462" spans="1:4">
      <c r="A1462" s="226" t="s">
        <v>3750</v>
      </c>
      <c r="B1462" s="225" t="s">
        <v>2135</v>
      </c>
      <c r="C1462" s="223" t="s">
        <v>2224</v>
      </c>
      <c r="D1462" s="222" t="s">
        <v>3675</v>
      </c>
    </row>
    <row r="1463" spans="1:4">
      <c r="A1463" s="226" t="s">
        <v>3751</v>
      </c>
      <c r="B1463" s="225" t="s">
        <v>2155</v>
      </c>
      <c r="C1463" s="223" t="s">
        <v>2200</v>
      </c>
      <c r="D1463" s="222" t="s">
        <v>3675</v>
      </c>
    </row>
    <row r="1464" spans="1:4">
      <c r="A1464" s="226" t="s">
        <v>3752</v>
      </c>
      <c r="B1464" s="225" t="s">
        <v>2146</v>
      </c>
      <c r="C1464" s="223" t="s">
        <v>2168</v>
      </c>
      <c r="D1464" s="222" t="s">
        <v>3675</v>
      </c>
    </row>
    <row r="1465" spans="1:4">
      <c r="A1465" s="226" t="s">
        <v>3753</v>
      </c>
      <c r="B1465" s="225" t="s">
        <v>3754</v>
      </c>
      <c r="C1465" s="223" t="s">
        <v>2168</v>
      </c>
      <c r="D1465" s="222" t="s">
        <v>3675</v>
      </c>
    </row>
    <row r="1466" spans="1:4">
      <c r="A1466" s="226" t="s">
        <v>3755</v>
      </c>
      <c r="B1466" s="225" t="s">
        <v>3756</v>
      </c>
      <c r="C1466" s="223" t="s">
        <v>2168</v>
      </c>
      <c r="D1466" s="222" t="s">
        <v>3675</v>
      </c>
    </row>
    <row r="1467" spans="1:4">
      <c r="A1467" s="226" t="s">
        <v>3757</v>
      </c>
      <c r="B1467" s="225" t="s">
        <v>3758</v>
      </c>
      <c r="C1467" s="223" t="s">
        <v>1472</v>
      </c>
      <c r="D1467" s="222" t="s">
        <v>3675</v>
      </c>
    </row>
    <row r="1468" spans="1:4">
      <c r="A1468" s="226" t="s">
        <v>3759</v>
      </c>
      <c r="B1468" s="225" t="s">
        <v>1632</v>
      </c>
      <c r="C1468" s="223" t="s">
        <v>1742</v>
      </c>
      <c r="D1468" s="222" t="s">
        <v>3675</v>
      </c>
    </row>
    <row r="1469" spans="1:4">
      <c r="A1469" s="226" t="s">
        <v>3760</v>
      </c>
      <c r="B1469" s="225" t="s">
        <v>2149</v>
      </c>
      <c r="C1469" s="223" t="s">
        <v>2225</v>
      </c>
      <c r="D1469" s="222" t="s">
        <v>3675</v>
      </c>
    </row>
    <row r="1470" spans="1:4">
      <c r="A1470" s="226" t="s">
        <v>3761</v>
      </c>
      <c r="B1470" s="225" t="s">
        <v>1919</v>
      </c>
      <c r="C1470" s="223" t="s">
        <v>2225</v>
      </c>
      <c r="D1470" s="222" t="s">
        <v>3675</v>
      </c>
    </row>
    <row r="1471" spans="1:4">
      <c r="A1471" s="226" t="s">
        <v>3762</v>
      </c>
      <c r="B1471" s="225" t="s">
        <v>2188</v>
      </c>
      <c r="C1471" s="223" t="s">
        <v>3763</v>
      </c>
      <c r="D1471" s="222" t="s">
        <v>3675</v>
      </c>
    </row>
    <row r="1472" spans="1:4">
      <c r="A1472" s="226" t="s">
        <v>3764</v>
      </c>
      <c r="B1472" s="225" t="s">
        <v>2284</v>
      </c>
      <c r="C1472" s="223" t="s">
        <v>1969</v>
      </c>
      <c r="D1472" s="222" t="s">
        <v>3675</v>
      </c>
    </row>
    <row r="1473" spans="1:4">
      <c r="A1473" s="226" t="s">
        <v>3765</v>
      </c>
      <c r="B1473" s="225" t="s">
        <v>3766</v>
      </c>
      <c r="C1473" s="223" t="s">
        <v>1969</v>
      </c>
      <c r="D1473" s="222" t="s">
        <v>3675</v>
      </c>
    </row>
    <row r="1474" spans="1:4">
      <c r="A1474" s="226" t="s">
        <v>3767</v>
      </c>
      <c r="B1474" s="225" t="s">
        <v>3768</v>
      </c>
      <c r="C1474" s="223" t="s">
        <v>1883</v>
      </c>
      <c r="D1474" s="222" t="s">
        <v>3769</v>
      </c>
    </row>
    <row r="1475" spans="1:4">
      <c r="A1475" s="226" t="s">
        <v>3770</v>
      </c>
      <c r="B1475" s="225" t="s">
        <v>2197</v>
      </c>
      <c r="C1475" s="223" t="s">
        <v>2266</v>
      </c>
      <c r="D1475" s="222" t="s">
        <v>3769</v>
      </c>
    </row>
    <row r="1476" spans="1:4">
      <c r="A1476" s="226" t="s">
        <v>3771</v>
      </c>
      <c r="B1476" s="225" t="s">
        <v>2177</v>
      </c>
      <c r="C1476" s="223" t="s">
        <v>2322</v>
      </c>
      <c r="D1476" s="222" t="s">
        <v>3769</v>
      </c>
    </row>
    <row r="1477" spans="1:4">
      <c r="A1477" s="226" t="s">
        <v>3772</v>
      </c>
      <c r="B1477" s="225" t="s">
        <v>2411</v>
      </c>
      <c r="C1477" s="223" t="s">
        <v>1315</v>
      </c>
      <c r="D1477" s="222" t="s">
        <v>3769</v>
      </c>
    </row>
    <row r="1478" spans="1:4">
      <c r="A1478" s="226" t="s">
        <v>3773</v>
      </c>
      <c r="B1478" s="225" t="s">
        <v>2185</v>
      </c>
      <c r="C1478" s="223" t="s">
        <v>1324</v>
      </c>
      <c r="D1478" s="222" t="s">
        <v>3769</v>
      </c>
    </row>
    <row r="1479" spans="1:4">
      <c r="A1479" s="226" t="s">
        <v>3774</v>
      </c>
      <c r="B1479" s="225" t="s">
        <v>1632</v>
      </c>
      <c r="C1479" s="223" t="s">
        <v>1324</v>
      </c>
      <c r="D1479" s="222" t="s">
        <v>3769</v>
      </c>
    </row>
    <row r="1480" spans="1:4">
      <c r="A1480" s="226" t="s">
        <v>3775</v>
      </c>
      <c r="B1480" s="225" t="s">
        <v>2167</v>
      </c>
      <c r="C1480" s="223" t="s">
        <v>1324</v>
      </c>
      <c r="D1480" s="222" t="s">
        <v>3769</v>
      </c>
    </row>
    <row r="1481" spans="1:4">
      <c r="A1481" s="226" t="s">
        <v>3776</v>
      </c>
      <c r="B1481" s="225" t="s">
        <v>2196</v>
      </c>
      <c r="C1481" s="223" t="s">
        <v>1590</v>
      </c>
      <c r="D1481" s="222" t="s">
        <v>3769</v>
      </c>
    </row>
    <row r="1482" spans="1:4">
      <c r="A1482" s="226" t="s">
        <v>3777</v>
      </c>
      <c r="B1482" s="225" t="s">
        <v>3778</v>
      </c>
      <c r="C1482" s="223" t="s">
        <v>1770</v>
      </c>
      <c r="D1482" s="222" t="s">
        <v>3769</v>
      </c>
    </row>
    <row r="1483" spans="1:4">
      <c r="A1483" s="226" t="s">
        <v>3779</v>
      </c>
      <c r="B1483" s="225" t="s">
        <v>3780</v>
      </c>
      <c r="C1483" s="223" t="s">
        <v>1256</v>
      </c>
      <c r="D1483" s="222" t="s">
        <v>3769</v>
      </c>
    </row>
    <row r="1484" spans="1:4">
      <c r="A1484" s="226" t="s">
        <v>3781</v>
      </c>
      <c r="B1484" s="225" t="s">
        <v>3782</v>
      </c>
      <c r="C1484" s="223" t="s">
        <v>2213</v>
      </c>
      <c r="D1484" s="222" t="s">
        <v>3769</v>
      </c>
    </row>
    <row r="1485" spans="1:4">
      <c r="A1485" s="226" t="s">
        <v>3783</v>
      </c>
      <c r="B1485" s="225" t="s">
        <v>2231</v>
      </c>
      <c r="C1485" s="223" t="s">
        <v>1909</v>
      </c>
      <c r="D1485" s="222" t="s">
        <v>3769</v>
      </c>
    </row>
    <row r="1486" spans="1:4">
      <c r="A1486" s="226" t="s">
        <v>3784</v>
      </c>
      <c r="B1486" s="225" t="s">
        <v>2146</v>
      </c>
      <c r="C1486" s="223" t="s">
        <v>1909</v>
      </c>
      <c r="D1486" s="222" t="s">
        <v>3769</v>
      </c>
    </row>
    <row r="1487" spans="1:4">
      <c r="A1487" s="226" t="s">
        <v>3785</v>
      </c>
      <c r="B1487" s="225" t="s">
        <v>1632</v>
      </c>
      <c r="C1487" s="223" t="s">
        <v>2214</v>
      </c>
      <c r="D1487" s="222" t="s">
        <v>3769</v>
      </c>
    </row>
    <row r="1488" spans="1:4">
      <c r="A1488" s="226" t="s">
        <v>3786</v>
      </c>
      <c r="B1488" s="225" t="s">
        <v>3787</v>
      </c>
      <c r="C1488" s="223" t="s">
        <v>1410</v>
      </c>
      <c r="D1488" s="222" t="s">
        <v>3769</v>
      </c>
    </row>
    <row r="1489" spans="1:4">
      <c r="A1489" s="226" t="s">
        <v>3788</v>
      </c>
      <c r="B1489" s="225" t="s">
        <v>2221</v>
      </c>
      <c r="C1489" s="223" t="s">
        <v>3789</v>
      </c>
      <c r="D1489" s="222" t="s">
        <v>3769</v>
      </c>
    </row>
    <row r="1490" spans="1:4">
      <c r="A1490" s="226" t="s">
        <v>3790</v>
      </c>
      <c r="B1490" s="225" t="s">
        <v>1246</v>
      </c>
      <c r="C1490" s="223" t="s">
        <v>3789</v>
      </c>
      <c r="D1490" s="222" t="s">
        <v>3769</v>
      </c>
    </row>
    <row r="1491" spans="1:4">
      <c r="A1491" s="226" t="s">
        <v>3791</v>
      </c>
      <c r="B1491" s="225" t="s">
        <v>2149</v>
      </c>
      <c r="C1491" s="223" t="s">
        <v>2183</v>
      </c>
      <c r="D1491" s="222" t="s">
        <v>3769</v>
      </c>
    </row>
    <row r="1492" spans="1:4">
      <c r="A1492" s="226" t="s">
        <v>3792</v>
      </c>
      <c r="B1492" s="225" t="s">
        <v>3793</v>
      </c>
      <c r="C1492" s="223" t="s">
        <v>1329</v>
      </c>
      <c r="D1492" s="222" t="s">
        <v>3769</v>
      </c>
    </row>
    <row r="1493" spans="1:4">
      <c r="A1493" s="226" t="s">
        <v>3794</v>
      </c>
      <c r="B1493" s="225" t="s">
        <v>3795</v>
      </c>
      <c r="C1493" s="223" t="s">
        <v>1329</v>
      </c>
      <c r="D1493" s="222" t="s">
        <v>3769</v>
      </c>
    </row>
    <row r="1494" spans="1:4">
      <c r="A1494" s="226" t="s">
        <v>3796</v>
      </c>
      <c r="B1494" s="225" t="s">
        <v>2196</v>
      </c>
      <c r="C1494" s="223" t="s">
        <v>1329</v>
      </c>
      <c r="D1494" s="222" t="s">
        <v>3769</v>
      </c>
    </row>
    <row r="1495" spans="1:4">
      <c r="A1495" s="226" t="s">
        <v>3797</v>
      </c>
      <c r="B1495" s="225" t="s">
        <v>2135</v>
      </c>
      <c r="C1495" s="223" t="s">
        <v>1329</v>
      </c>
      <c r="D1495" s="222" t="s">
        <v>3769</v>
      </c>
    </row>
    <row r="1496" spans="1:4">
      <c r="A1496" s="226" t="s">
        <v>3798</v>
      </c>
      <c r="B1496" s="225" t="s">
        <v>1632</v>
      </c>
      <c r="C1496" s="223" t="s">
        <v>2151</v>
      </c>
      <c r="D1496" s="222" t="s">
        <v>3769</v>
      </c>
    </row>
    <row r="1497" spans="1:4">
      <c r="A1497" s="226" t="s">
        <v>3799</v>
      </c>
      <c r="B1497" s="225" t="s">
        <v>3800</v>
      </c>
      <c r="C1497" s="223" t="s">
        <v>2151</v>
      </c>
      <c r="D1497" s="222" t="s">
        <v>3769</v>
      </c>
    </row>
    <row r="1498" spans="1:4">
      <c r="A1498" s="226" t="s">
        <v>3801</v>
      </c>
      <c r="B1498" s="225" t="s">
        <v>2261</v>
      </c>
      <c r="C1498" s="223" t="s">
        <v>2151</v>
      </c>
      <c r="D1498" s="222" t="s">
        <v>3769</v>
      </c>
    </row>
    <row r="1499" spans="1:4">
      <c r="A1499" s="226" t="s">
        <v>3802</v>
      </c>
      <c r="B1499" s="225" t="s">
        <v>1575</v>
      </c>
      <c r="C1499" s="223" t="s">
        <v>1334</v>
      </c>
      <c r="D1499" s="222" t="s">
        <v>3769</v>
      </c>
    </row>
    <row r="1500" spans="1:4">
      <c r="A1500" s="226" t="s">
        <v>3803</v>
      </c>
      <c r="B1500" s="225" t="s">
        <v>2216</v>
      </c>
      <c r="C1500" s="223" t="s">
        <v>1923</v>
      </c>
      <c r="D1500" s="222" t="s">
        <v>3769</v>
      </c>
    </row>
    <row r="1501" spans="1:4">
      <c r="A1501" s="226" t="s">
        <v>3804</v>
      </c>
      <c r="B1501" s="225" t="s">
        <v>3805</v>
      </c>
      <c r="C1501" s="223" t="s">
        <v>1792</v>
      </c>
      <c r="D1501" s="222" t="s">
        <v>3769</v>
      </c>
    </row>
    <row r="1502" spans="1:4">
      <c r="A1502" s="226" t="s">
        <v>3806</v>
      </c>
      <c r="B1502" s="225" t="s">
        <v>2189</v>
      </c>
      <c r="C1502" s="223" t="s">
        <v>1792</v>
      </c>
      <c r="D1502" s="222" t="s">
        <v>3769</v>
      </c>
    </row>
    <row r="1503" spans="1:4">
      <c r="A1503" s="226" t="s">
        <v>3807</v>
      </c>
      <c r="B1503" s="225" t="s">
        <v>3808</v>
      </c>
      <c r="C1503" s="223" t="s">
        <v>1792</v>
      </c>
      <c r="D1503" s="222" t="s">
        <v>3769</v>
      </c>
    </row>
    <row r="1504" spans="1:4">
      <c r="A1504" s="226" t="s">
        <v>3809</v>
      </c>
      <c r="B1504" s="225" t="s">
        <v>2146</v>
      </c>
      <c r="C1504" s="223" t="s">
        <v>2154</v>
      </c>
      <c r="D1504" s="222" t="s">
        <v>3769</v>
      </c>
    </row>
    <row r="1505" spans="1:4">
      <c r="A1505" s="226" t="s">
        <v>3810</v>
      </c>
      <c r="B1505" s="225" t="s">
        <v>1537</v>
      </c>
      <c r="C1505" s="223" t="s">
        <v>1273</v>
      </c>
      <c r="D1505" s="222" t="s">
        <v>3769</v>
      </c>
    </row>
    <row r="1506" spans="1:4">
      <c r="A1506" s="226" t="s">
        <v>3811</v>
      </c>
      <c r="B1506" s="225" t="s">
        <v>3812</v>
      </c>
      <c r="C1506" s="223" t="s">
        <v>1522</v>
      </c>
      <c r="D1506" s="222" t="s">
        <v>3769</v>
      </c>
    </row>
    <row r="1507" spans="1:4">
      <c r="A1507" s="226" t="s">
        <v>3813</v>
      </c>
      <c r="B1507" s="225" t="s">
        <v>2146</v>
      </c>
      <c r="C1507" s="223" t="s">
        <v>1522</v>
      </c>
      <c r="D1507" s="222" t="s">
        <v>3769</v>
      </c>
    </row>
    <row r="1508" spans="1:4">
      <c r="A1508" s="226" t="s">
        <v>3814</v>
      </c>
      <c r="B1508" s="225" t="s">
        <v>1632</v>
      </c>
      <c r="C1508" s="223" t="s">
        <v>3815</v>
      </c>
      <c r="D1508" s="222" t="s">
        <v>3769</v>
      </c>
    </row>
    <row r="1509" spans="1:4">
      <c r="A1509" s="226" t="s">
        <v>3816</v>
      </c>
      <c r="B1509" s="225" t="s">
        <v>1632</v>
      </c>
      <c r="C1509" s="223" t="s">
        <v>3815</v>
      </c>
      <c r="D1509" s="222" t="s">
        <v>3769</v>
      </c>
    </row>
    <row r="1510" spans="1:4">
      <c r="A1510" s="226" t="s">
        <v>3817</v>
      </c>
      <c r="B1510" s="225" t="s">
        <v>3818</v>
      </c>
      <c r="C1510" s="223" t="s">
        <v>1528</v>
      </c>
      <c r="D1510" s="222" t="s">
        <v>3769</v>
      </c>
    </row>
    <row r="1511" spans="1:4">
      <c r="A1511" s="226" t="s">
        <v>3819</v>
      </c>
      <c r="B1511" s="225" t="s">
        <v>3820</v>
      </c>
      <c r="C1511" s="223" t="s">
        <v>2219</v>
      </c>
      <c r="D1511" s="222" t="s">
        <v>3769</v>
      </c>
    </row>
    <row r="1512" spans="1:4">
      <c r="A1512" s="226" t="s">
        <v>3821</v>
      </c>
      <c r="B1512" s="225" t="s">
        <v>2146</v>
      </c>
      <c r="C1512" s="223" t="s">
        <v>2219</v>
      </c>
      <c r="D1512" s="222" t="s">
        <v>3769</v>
      </c>
    </row>
    <row r="1513" spans="1:4">
      <c r="A1513" s="226" t="s">
        <v>3822</v>
      </c>
      <c r="B1513" s="225" t="s">
        <v>1632</v>
      </c>
      <c r="C1513" s="223" t="s">
        <v>2219</v>
      </c>
      <c r="D1513" s="222" t="s">
        <v>3769</v>
      </c>
    </row>
    <row r="1514" spans="1:4">
      <c r="A1514" s="226" t="s">
        <v>3823</v>
      </c>
      <c r="B1514" s="225" t="s">
        <v>2178</v>
      </c>
      <c r="C1514" s="223" t="s">
        <v>1814</v>
      </c>
      <c r="D1514" s="222" t="s">
        <v>3769</v>
      </c>
    </row>
    <row r="1515" spans="1:4">
      <c r="A1515" s="226" t="s">
        <v>3824</v>
      </c>
      <c r="B1515" s="225" t="s">
        <v>1632</v>
      </c>
      <c r="C1515" s="223" t="s">
        <v>1814</v>
      </c>
      <c r="D1515" s="222" t="s">
        <v>3769</v>
      </c>
    </row>
    <row r="1516" spans="1:4">
      <c r="A1516" s="226" t="s">
        <v>3825</v>
      </c>
      <c r="B1516" s="225" t="s">
        <v>1919</v>
      </c>
      <c r="C1516" s="223" t="s">
        <v>1814</v>
      </c>
      <c r="D1516" s="222" t="s">
        <v>3769</v>
      </c>
    </row>
    <row r="1517" spans="1:4">
      <c r="A1517" s="226" t="s">
        <v>3826</v>
      </c>
      <c r="B1517" s="225" t="s">
        <v>1309</v>
      </c>
      <c r="C1517" s="223" t="s">
        <v>2503</v>
      </c>
      <c r="D1517" s="222" t="s">
        <v>3769</v>
      </c>
    </row>
    <row r="1518" spans="1:4">
      <c r="A1518" s="226" t="s">
        <v>3827</v>
      </c>
      <c r="B1518" s="225" t="s">
        <v>1632</v>
      </c>
      <c r="C1518" s="223" t="s">
        <v>3828</v>
      </c>
      <c r="D1518" s="222" t="s">
        <v>3769</v>
      </c>
    </row>
    <row r="1519" spans="1:4">
      <c r="A1519" s="226" t="s">
        <v>3829</v>
      </c>
      <c r="B1519" s="225" t="s">
        <v>1269</v>
      </c>
      <c r="C1519" s="223" t="s">
        <v>1722</v>
      </c>
      <c r="D1519" s="222" t="s">
        <v>3769</v>
      </c>
    </row>
    <row r="1520" spans="1:4">
      <c r="A1520" s="226" t="s">
        <v>3830</v>
      </c>
      <c r="B1520" s="225" t="s">
        <v>1527</v>
      </c>
      <c r="C1520" s="223" t="s">
        <v>2166</v>
      </c>
      <c r="D1520" s="222" t="s">
        <v>3769</v>
      </c>
    </row>
    <row r="1521" spans="1:4">
      <c r="A1521" s="226" t="s">
        <v>3831</v>
      </c>
      <c r="B1521" s="225" t="s">
        <v>3832</v>
      </c>
      <c r="C1521" s="223" t="s">
        <v>2168</v>
      </c>
      <c r="D1521" s="222" t="s">
        <v>3769</v>
      </c>
    </row>
    <row r="1522" spans="1:4">
      <c r="A1522" s="226" t="s">
        <v>3833</v>
      </c>
      <c r="B1522" s="225" t="s">
        <v>1943</v>
      </c>
      <c r="C1522" s="223" t="s">
        <v>1300</v>
      </c>
      <c r="D1522" s="222" t="s">
        <v>3769</v>
      </c>
    </row>
    <row r="1523" spans="1:4">
      <c r="A1523" s="226" t="s">
        <v>3834</v>
      </c>
      <c r="B1523" s="225" t="s">
        <v>1800</v>
      </c>
      <c r="C1523" s="223" t="s">
        <v>1300</v>
      </c>
      <c r="D1523" s="222" t="s">
        <v>3769</v>
      </c>
    </row>
    <row r="1524" spans="1:4">
      <c r="A1524" s="226" t="s">
        <v>3835</v>
      </c>
      <c r="B1524" s="225" t="s">
        <v>1632</v>
      </c>
      <c r="C1524" s="223" t="s">
        <v>2242</v>
      </c>
      <c r="D1524" s="222" t="s">
        <v>3769</v>
      </c>
    </row>
    <row r="1525" spans="1:4">
      <c r="A1525" s="226" t="s">
        <v>3836</v>
      </c>
      <c r="B1525" s="225" t="s">
        <v>2165</v>
      </c>
      <c r="C1525" s="223" t="s">
        <v>2242</v>
      </c>
      <c r="D1525" s="222" t="s">
        <v>3769</v>
      </c>
    </row>
    <row r="1526" spans="1:4">
      <c r="A1526" s="226" t="s">
        <v>3837</v>
      </c>
      <c r="B1526" s="225" t="s">
        <v>2149</v>
      </c>
      <c r="C1526" s="223" t="s">
        <v>1969</v>
      </c>
      <c r="D1526" s="222" t="s">
        <v>3769</v>
      </c>
    </row>
    <row r="1527" spans="1:4">
      <c r="A1527" s="226" t="s">
        <v>3838</v>
      </c>
      <c r="B1527" s="225" t="s">
        <v>3839</v>
      </c>
      <c r="C1527" s="223" t="s">
        <v>1243</v>
      </c>
      <c r="D1527" s="222" t="s">
        <v>3840</v>
      </c>
    </row>
    <row r="1528" spans="1:4">
      <c r="A1528" s="226" t="s">
        <v>3841</v>
      </c>
      <c r="B1528" s="225" t="s">
        <v>3842</v>
      </c>
      <c r="C1528" s="223" t="s">
        <v>1243</v>
      </c>
      <c r="D1528" s="222" t="s">
        <v>3840</v>
      </c>
    </row>
    <row r="1529" spans="1:4">
      <c r="A1529" s="226" t="s">
        <v>3843</v>
      </c>
      <c r="B1529" s="225" t="s">
        <v>3640</v>
      </c>
      <c r="C1529" s="223" t="s">
        <v>1243</v>
      </c>
      <c r="D1529" s="222" t="s">
        <v>3840</v>
      </c>
    </row>
    <row r="1530" spans="1:4">
      <c r="A1530" s="226" t="s">
        <v>3844</v>
      </c>
      <c r="B1530" s="225" t="s">
        <v>2201</v>
      </c>
      <c r="C1530" s="223" t="s">
        <v>1243</v>
      </c>
      <c r="D1530" s="222" t="s">
        <v>3840</v>
      </c>
    </row>
    <row r="1531" spans="1:4">
      <c r="A1531" s="226" t="s">
        <v>3845</v>
      </c>
      <c r="B1531" s="225" t="s">
        <v>2135</v>
      </c>
      <c r="C1531" s="223" t="s">
        <v>1243</v>
      </c>
      <c r="D1531" s="222" t="s">
        <v>3840</v>
      </c>
    </row>
    <row r="1532" spans="1:4">
      <c r="A1532" s="226" t="s">
        <v>3846</v>
      </c>
      <c r="B1532" s="225" t="s">
        <v>3847</v>
      </c>
      <c r="C1532" s="223" t="s">
        <v>1883</v>
      </c>
      <c r="D1532" s="222" t="s">
        <v>3840</v>
      </c>
    </row>
    <row r="1533" spans="1:4">
      <c r="A1533" s="226" t="s">
        <v>3848</v>
      </c>
      <c r="B1533" s="225" t="s">
        <v>1919</v>
      </c>
      <c r="C1533" s="223" t="s">
        <v>2145</v>
      </c>
      <c r="D1533" s="222" t="s">
        <v>3840</v>
      </c>
    </row>
    <row r="1534" spans="1:4">
      <c r="A1534" s="226" t="s">
        <v>3849</v>
      </c>
      <c r="B1534" s="225" t="s">
        <v>2221</v>
      </c>
      <c r="C1534" s="223" t="s">
        <v>2173</v>
      </c>
      <c r="D1534" s="222" t="s">
        <v>3840</v>
      </c>
    </row>
    <row r="1535" spans="1:4">
      <c r="A1535" s="226" t="s">
        <v>3850</v>
      </c>
      <c r="B1535" s="225" t="s">
        <v>3851</v>
      </c>
      <c r="C1535" s="223" t="s">
        <v>1322</v>
      </c>
      <c r="D1535" s="222" t="s">
        <v>3840</v>
      </c>
    </row>
    <row r="1536" spans="1:4">
      <c r="A1536" s="226" t="s">
        <v>3852</v>
      </c>
      <c r="B1536" s="225" t="s">
        <v>3853</v>
      </c>
      <c r="C1536" s="223" t="s">
        <v>1904</v>
      </c>
      <c r="D1536" s="222" t="s">
        <v>3840</v>
      </c>
    </row>
    <row r="1537" spans="1:4">
      <c r="A1537" s="226" t="s">
        <v>3854</v>
      </c>
      <c r="B1537" s="225" t="s">
        <v>2177</v>
      </c>
      <c r="C1537" s="223" t="s">
        <v>1770</v>
      </c>
      <c r="D1537" s="222" t="s">
        <v>3840</v>
      </c>
    </row>
    <row r="1538" spans="1:4">
      <c r="A1538" s="226" t="s">
        <v>3855</v>
      </c>
      <c r="B1538" s="225" t="s">
        <v>3856</v>
      </c>
      <c r="C1538" s="223" t="s">
        <v>1256</v>
      </c>
      <c r="D1538" s="222" t="s">
        <v>3840</v>
      </c>
    </row>
    <row r="1539" spans="1:4">
      <c r="A1539" s="226" t="s">
        <v>3857</v>
      </c>
      <c r="B1539" s="225" t="s">
        <v>1632</v>
      </c>
      <c r="C1539" s="223" t="s">
        <v>2233</v>
      </c>
      <c r="D1539" s="222" t="s">
        <v>3840</v>
      </c>
    </row>
    <row r="1540" spans="1:4">
      <c r="A1540" s="226" t="s">
        <v>3858</v>
      </c>
      <c r="B1540" s="225" t="s">
        <v>2197</v>
      </c>
      <c r="C1540" s="223" t="s">
        <v>1329</v>
      </c>
      <c r="D1540" s="222" t="s">
        <v>3840</v>
      </c>
    </row>
    <row r="1541" spans="1:4">
      <c r="A1541" s="226" t="s">
        <v>3859</v>
      </c>
      <c r="B1541" s="225" t="s">
        <v>1632</v>
      </c>
      <c r="C1541" s="223" t="s">
        <v>1329</v>
      </c>
      <c r="D1541" s="222" t="s">
        <v>3840</v>
      </c>
    </row>
    <row r="1542" spans="1:4">
      <c r="A1542" s="226" t="s">
        <v>3860</v>
      </c>
      <c r="B1542" s="225" t="s">
        <v>3861</v>
      </c>
      <c r="C1542" s="223" t="s">
        <v>1329</v>
      </c>
      <c r="D1542" s="222" t="s">
        <v>3840</v>
      </c>
    </row>
    <row r="1543" spans="1:4">
      <c r="A1543" s="226" t="s">
        <v>3862</v>
      </c>
      <c r="B1543" s="225" t="s">
        <v>1632</v>
      </c>
      <c r="C1543" s="223" t="s">
        <v>2186</v>
      </c>
      <c r="D1543" s="222" t="s">
        <v>3840</v>
      </c>
    </row>
    <row r="1544" spans="1:4">
      <c r="A1544" s="226" t="s">
        <v>3863</v>
      </c>
      <c r="B1544" s="225" t="s">
        <v>2201</v>
      </c>
      <c r="C1544" s="223" t="s">
        <v>1920</v>
      </c>
      <c r="D1544" s="222" t="s">
        <v>3840</v>
      </c>
    </row>
    <row r="1545" spans="1:4">
      <c r="A1545" s="226" t="s">
        <v>3864</v>
      </c>
      <c r="B1545" s="225" t="s">
        <v>3865</v>
      </c>
      <c r="C1545" s="223" t="s">
        <v>2247</v>
      </c>
      <c r="D1545" s="222" t="s">
        <v>3840</v>
      </c>
    </row>
    <row r="1546" spans="1:4">
      <c r="A1546" s="226" t="s">
        <v>3866</v>
      </c>
      <c r="B1546" s="225" t="s">
        <v>2273</v>
      </c>
      <c r="C1546" s="223" t="s">
        <v>1923</v>
      </c>
      <c r="D1546" s="222" t="s">
        <v>3840</v>
      </c>
    </row>
    <row r="1547" spans="1:4">
      <c r="A1547" s="226" t="s">
        <v>3867</v>
      </c>
      <c r="B1547" s="225" t="s">
        <v>3868</v>
      </c>
      <c r="C1547" s="223" t="s">
        <v>1792</v>
      </c>
      <c r="D1547" s="222" t="s">
        <v>3840</v>
      </c>
    </row>
    <row r="1548" spans="1:4">
      <c r="A1548" s="226" t="s">
        <v>3869</v>
      </c>
      <c r="B1548" s="225" t="s">
        <v>3870</v>
      </c>
      <c r="C1548" s="223" t="s">
        <v>1792</v>
      </c>
      <c r="D1548" s="222" t="s">
        <v>3840</v>
      </c>
    </row>
    <row r="1549" spans="1:4">
      <c r="A1549" s="226" t="s">
        <v>3871</v>
      </c>
      <c r="B1549" s="225" t="s">
        <v>3872</v>
      </c>
      <c r="C1549" s="223" t="s">
        <v>1792</v>
      </c>
      <c r="D1549" s="222" t="s">
        <v>3840</v>
      </c>
    </row>
    <row r="1550" spans="1:4">
      <c r="A1550" s="226" t="s">
        <v>3873</v>
      </c>
      <c r="B1550" s="225" t="s">
        <v>3874</v>
      </c>
      <c r="C1550" s="223" t="s">
        <v>2156</v>
      </c>
      <c r="D1550" s="222" t="s">
        <v>3840</v>
      </c>
    </row>
    <row r="1551" spans="1:4">
      <c r="A1551" s="226" t="s">
        <v>3875</v>
      </c>
      <c r="B1551" s="225" t="s">
        <v>3876</v>
      </c>
      <c r="C1551" s="223" t="s">
        <v>3562</v>
      </c>
      <c r="D1551" s="222" t="s">
        <v>3840</v>
      </c>
    </row>
    <row r="1552" spans="1:4">
      <c r="A1552" s="226" t="s">
        <v>3877</v>
      </c>
      <c r="B1552" s="225" t="s">
        <v>3878</v>
      </c>
      <c r="C1552" s="223" t="s">
        <v>2159</v>
      </c>
      <c r="D1552" s="222" t="s">
        <v>3840</v>
      </c>
    </row>
    <row r="1553" spans="1:4">
      <c r="A1553" s="226" t="s">
        <v>3879</v>
      </c>
      <c r="B1553" s="225" t="s">
        <v>1919</v>
      </c>
      <c r="C1553" s="223" t="s">
        <v>2159</v>
      </c>
      <c r="D1553" s="222" t="s">
        <v>3840</v>
      </c>
    </row>
    <row r="1554" spans="1:4">
      <c r="A1554" s="226" t="s">
        <v>3880</v>
      </c>
      <c r="B1554" s="225" t="s">
        <v>2237</v>
      </c>
      <c r="C1554" s="223" t="s">
        <v>1522</v>
      </c>
      <c r="D1554" s="222" t="s">
        <v>3840</v>
      </c>
    </row>
    <row r="1555" spans="1:4">
      <c r="A1555" s="226" t="s">
        <v>3881</v>
      </c>
      <c r="B1555" s="225" t="s">
        <v>3882</v>
      </c>
      <c r="C1555" s="223" t="s">
        <v>1522</v>
      </c>
      <c r="D1555" s="222" t="s">
        <v>3840</v>
      </c>
    </row>
    <row r="1556" spans="1:4">
      <c r="A1556" s="226" t="s">
        <v>3883</v>
      </c>
      <c r="B1556" s="225" t="s">
        <v>1632</v>
      </c>
      <c r="C1556" s="223" t="s">
        <v>2194</v>
      </c>
      <c r="D1556" s="222" t="s">
        <v>3840</v>
      </c>
    </row>
    <row r="1557" spans="1:4">
      <c r="A1557" s="226" t="s">
        <v>3884</v>
      </c>
      <c r="B1557" s="225" t="s">
        <v>2176</v>
      </c>
      <c r="C1557" s="223" t="s">
        <v>3815</v>
      </c>
      <c r="D1557" s="222" t="s">
        <v>3840</v>
      </c>
    </row>
    <row r="1558" spans="1:4">
      <c r="A1558" s="226" t="s">
        <v>3885</v>
      </c>
      <c r="B1558" s="225" t="s">
        <v>1632</v>
      </c>
      <c r="C1558" s="223" t="s">
        <v>3886</v>
      </c>
      <c r="D1558" s="222" t="s">
        <v>3840</v>
      </c>
    </row>
    <row r="1559" spans="1:4">
      <c r="A1559" s="226" t="s">
        <v>3887</v>
      </c>
      <c r="B1559" s="225" t="s">
        <v>3888</v>
      </c>
      <c r="C1559" s="223" t="s">
        <v>1528</v>
      </c>
      <c r="D1559" s="222" t="s">
        <v>3840</v>
      </c>
    </row>
    <row r="1560" spans="1:4">
      <c r="A1560" s="226" t="s">
        <v>3889</v>
      </c>
      <c r="B1560" s="225" t="s">
        <v>2135</v>
      </c>
      <c r="C1560" s="223" t="s">
        <v>1528</v>
      </c>
      <c r="D1560" s="222" t="s">
        <v>3840</v>
      </c>
    </row>
    <row r="1561" spans="1:4">
      <c r="A1561" s="226" t="s">
        <v>3890</v>
      </c>
      <c r="B1561" s="225" t="s">
        <v>3891</v>
      </c>
      <c r="C1561" s="223" t="s">
        <v>1438</v>
      </c>
      <c r="D1561" s="222" t="s">
        <v>3840</v>
      </c>
    </row>
    <row r="1562" spans="1:4">
      <c r="A1562" s="226" t="s">
        <v>3892</v>
      </c>
      <c r="B1562" s="225" t="s">
        <v>3893</v>
      </c>
      <c r="C1562" s="223" t="s">
        <v>2219</v>
      </c>
      <c r="D1562" s="222" t="s">
        <v>3840</v>
      </c>
    </row>
    <row r="1563" spans="1:4">
      <c r="A1563" s="226" t="s">
        <v>3894</v>
      </c>
      <c r="B1563" s="225" t="s">
        <v>2146</v>
      </c>
      <c r="C1563" s="223" t="s">
        <v>2219</v>
      </c>
      <c r="D1563" s="222" t="s">
        <v>3840</v>
      </c>
    </row>
    <row r="1564" spans="1:4">
      <c r="A1564" s="226" t="s">
        <v>3895</v>
      </c>
      <c r="B1564" s="225" t="s">
        <v>1593</v>
      </c>
      <c r="C1564" s="223" t="s">
        <v>3896</v>
      </c>
      <c r="D1564" s="222" t="s">
        <v>3840</v>
      </c>
    </row>
    <row r="1565" spans="1:4">
      <c r="A1565" s="226" t="s">
        <v>3897</v>
      </c>
      <c r="B1565" s="225" t="s">
        <v>1330</v>
      </c>
      <c r="C1565" s="223" t="s">
        <v>1707</v>
      </c>
      <c r="D1565" s="222" t="s">
        <v>3840</v>
      </c>
    </row>
    <row r="1566" spans="1:4">
      <c r="A1566" s="226" t="s">
        <v>3898</v>
      </c>
      <c r="B1566" s="225" t="s">
        <v>2135</v>
      </c>
      <c r="C1566" s="223" t="s">
        <v>2279</v>
      </c>
      <c r="D1566" s="222" t="s">
        <v>3840</v>
      </c>
    </row>
    <row r="1567" spans="1:4">
      <c r="A1567" s="226" t="s">
        <v>3899</v>
      </c>
      <c r="B1567" s="225" t="s">
        <v>2152</v>
      </c>
      <c r="C1567" s="223" t="s">
        <v>3900</v>
      </c>
      <c r="D1567" s="222" t="s">
        <v>3840</v>
      </c>
    </row>
    <row r="1568" spans="1:4">
      <c r="A1568" s="226" t="s">
        <v>3901</v>
      </c>
      <c r="B1568" s="225" t="s">
        <v>1691</v>
      </c>
      <c r="C1568" s="223" t="s">
        <v>1351</v>
      </c>
      <c r="D1568" s="222" t="s">
        <v>3840</v>
      </c>
    </row>
    <row r="1569" spans="1:4">
      <c r="A1569" s="226" t="s">
        <v>3902</v>
      </c>
      <c r="B1569" s="225" t="s">
        <v>3903</v>
      </c>
      <c r="C1569" s="223" t="s">
        <v>2047</v>
      </c>
      <c r="D1569" s="222" t="s">
        <v>3840</v>
      </c>
    </row>
    <row r="1570" spans="1:4">
      <c r="A1570" s="226" t="s">
        <v>3904</v>
      </c>
      <c r="B1570" s="225" t="s">
        <v>3905</v>
      </c>
      <c r="C1570" s="223" t="s">
        <v>2047</v>
      </c>
      <c r="D1570" s="222" t="s">
        <v>3840</v>
      </c>
    </row>
    <row r="1571" spans="1:4">
      <c r="A1571" s="226" t="s">
        <v>3906</v>
      </c>
      <c r="B1571" s="225" t="s">
        <v>2216</v>
      </c>
      <c r="C1571" s="223" t="s">
        <v>2047</v>
      </c>
      <c r="D1571" s="222" t="s">
        <v>3840</v>
      </c>
    </row>
    <row r="1572" spans="1:4">
      <c r="A1572" s="226" t="s">
        <v>3907</v>
      </c>
      <c r="B1572" s="225" t="s">
        <v>3908</v>
      </c>
      <c r="C1572" s="223" t="s">
        <v>2223</v>
      </c>
      <c r="D1572" s="222" t="s">
        <v>3840</v>
      </c>
    </row>
    <row r="1573" spans="1:4">
      <c r="A1573" s="226" t="s">
        <v>3909</v>
      </c>
      <c r="B1573" s="225" t="s">
        <v>2231</v>
      </c>
      <c r="C1573" s="223" t="s">
        <v>2224</v>
      </c>
      <c r="D1573" s="222" t="s">
        <v>3840</v>
      </c>
    </row>
    <row r="1574" spans="1:4">
      <c r="A1574" s="226" t="s">
        <v>3910</v>
      </c>
      <c r="B1574" s="225" t="s">
        <v>2135</v>
      </c>
      <c r="C1574" s="223" t="s">
        <v>1356</v>
      </c>
      <c r="D1574" s="222" t="s">
        <v>3840</v>
      </c>
    </row>
    <row r="1575" spans="1:4">
      <c r="A1575" s="226" t="s">
        <v>3911</v>
      </c>
      <c r="B1575" s="225" t="s">
        <v>3912</v>
      </c>
      <c r="C1575" s="223" t="s">
        <v>1357</v>
      </c>
      <c r="D1575" s="222" t="s">
        <v>3840</v>
      </c>
    </row>
    <row r="1576" spans="1:4">
      <c r="A1576" s="226" t="s">
        <v>3913</v>
      </c>
      <c r="B1576" s="225" t="s">
        <v>3865</v>
      </c>
      <c r="C1576" s="223" t="s">
        <v>2168</v>
      </c>
      <c r="D1576" s="222" t="s">
        <v>3840</v>
      </c>
    </row>
    <row r="1577" spans="1:4">
      <c r="A1577" s="226" t="s">
        <v>3914</v>
      </c>
      <c r="B1577" s="225" t="s">
        <v>1706</v>
      </c>
      <c r="C1577" s="223" t="s">
        <v>1303</v>
      </c>
      <c r="D1577" s="222" t="s">
        <v>3840</v>
      </c>
    </row>
    <row r="1578" spans="1:4">
      <c r="A1578" s="226" t="s">
        <v>3915</v>
      </c>
      <c r="B1578" s="225" t="s">
        <v>1632</v>
      </c>
      <c r="C1578" s="223" t="s">
        <v>2206</v>
      </c>
      <c r="D1578" s="222" t="s">
        <v>3840</v>
      </c>
    </row>
    <row r="1579" spans="1:4">
      <c r="A1579" s="226" t="s">
        <v>3916</v>
      </c>
      <c r="B1579" s="225" t="s">
        <v>2284</v>
      </c>
      <c r="C1579" s="223" t="s">
        <v>1969</v>
      </c>
      <c r="D1579" s="222" t="s">
        <v>3840</v>
      </c>
    </row>
    <row r="1580" spans="1:4">
      <c r="A1580" s="226" t="s">
        <v>3917</v>
      </c>
      <c r="B1580" s="225" t="s">
        <v>3918</v>
      </c>
      <c r="C1580" s="223" t="s">
        <v>1243</v>
      </c>
      <c r="D1580" s="222" t="s">
        <v>3919</v>
      </c>
    </row>
    <row r="1581" spans="1:4">
      <c r="A1581" s="226" t="s">
        <v>3920</v>
      </c>
      <c r="B1581" s="225" t="s">
        <v>3921</v>
      </c>
      <c r="C1581" s="223" t="s">
        <v>1243</v>
      </c>
      <c r="D1581" s="222" t="s">
        <v>3919</v>
      </c>
    </row>
    <row r="1582" spans="1:4">
      <c r="A1582" s="226" t="s">
        <v>3922</v>
      </c>
      <c r="B1582" s="225" t="s">
        <v>1258</v>
      </c>
      <c r="C1582" s="223" t="s">
        <v>1247</v>
      </c>
      <c r="D1582" s="222" t="s">
        <v>3919</v>
      </c>
    </row>
    <row r="1583" spans="1:4">
      <c r="A1583" s="226" t="s">
        <v>3923</v>
      </c>
      <c r="B1583" s="225" t="s">
        <v>3924</v>
      </c>
      <c r="C1583" s="223" t="s">
        <v>2145</v>
      </c>
      <c r="D1583" s="222" t="s">
        <v>3919</v>
      </c>
    </row>
    <row r="1584" spans="1:4">
      <c r="A1584" s="226" t="s">
        <v>3925</v>
      </c>
      <c r="B1584" s="225" t="s">
        <v>2013</v>
      </c>
      <c r="C1584" s="223" t="s">
        <v>1315</v>
      </c>
      <c r="D1584" s="222" t="s">
        <v>3919</v>
      </c>
    </row>
    <row r="1585" spans="1:4">
      <c r="A1585" s="226" t="s">
        <v>3926</v>
      </c>
      <c r="B1585" s="225" t="s">
        <v>2847</v>
      </c>
      <c r="C1585" s="223" t="s">
        <v>1322</v>
      </c>
      <c r="D1585" s="222" t="s">
        <v>3919</v>
      </c>
    </row>
    <row r="1586" spans="1:4">
      <c r="A1586" s="226" t="s">
        <v>3927</v>
      </c>
      <c r="B1586" s="225" t="s">
        <v>2220</v>
      </c>
      <c r="C1586" s="223" t="s">
        <v>3685</v>
      </c>
      <c r="D1586" s="222" t="s">
        <v>3919</v>
      </c>
    </row>
    <row r="1587" spans="1:4">
      <c r="A1587" s="226" t="s">
        <v>3928</v>
      </c>
      <c r="B1587" s="225" t="s">
        <v>3929</v>
      </c>
      <c r="C1587" s="223" t="s">
        <v>1324</v>
      </c>
      <c r="D1587" s="222" t="s">
        <v>3919</v>
      </c>
    </row>
    <row r="1588" spans="1:4">
      <c r="A1588" s="226" t="s">
        <v>3930</v>
      </c>
      <c r="B1588" s="225" t="s">
        <v>1632</v>
      </c>
      <c r="C1588" s="223" t="s">
        <v>1590</v>
      </c>
      <c r="D1588" s="222" t="s">
        <v>3919</v>
      </c>
    </row>
    <row r="1589" spans="1:4">
      <c r="A1589" s="226" t="s">
        <v>3931</v>
      </c>
      <c r="B1589" s="225" t="s">
        <v>2167</v>
      </c>
      <c r="C1589" s="223" t="s">
        <v>1590</v>
      </c>
      <c r="D1589" s="222" t="s">
        <v>3919</v>
      </c>
    </row>
    <row r="1590" spans="1:4">
      <c r="A1590" s="226" t="s">
        <v>3932</v>
      </c>
      <c r="B1590" s="225" t="s">
        <v>3933</v>
      </c>
      <c r="C1590" s="223" t="s">
        <v>2213</v>
      </c>
      <c r="D1590" s="222" t="s">
        <v>3919</v>
      </c>
    </row>
    <row r="1591" spans="1:4">
      <c r="A1591" s="226" t="s">
        <v>3934</v>
      </c>
      <c r="B1591" s="225" t="s">
        <v>2824</v>
      </c>
      <c r="C1591" s="223" t="s">
        <v>1909</v>
      </c>
      <c r="D1591" s="222" t="s">
        <v>3919</v>
      </c>
    </row>
    <row r="1592" spans="1:4">
      <c r="A1592" s="226" t="s">
        <v>3935</v>
      </c>
      <c r="B1592" s="225" t="s">
        <v>2176</v>
      </c>
      <c r="C1592" s="223" t="s">
        <v>2214</v>
      </c>
      <c r="D1592" s="222" t="s">
        <v>3919</v>
      </c>
    </row>
    <row r="1593" spans="1:4">
      <c r="A1593" s="226" t="s">
        <v>3936</v>
      </c>
      <c r="B1593" s="225" t="s">
        <v>3937</v>
      </c>
      <c r="C1593" s="223" t="s">
        <v>1410</v>
      </c>
      <c r="D1593" s="222" t="s">
        <v>3919</v>
      </c>
    </row>
    <row r="1594" spans="1:4">
      <c r="A1594" s="226" t="s">
        <v>3938</v>
      </c>
      <c r="B1594" s="225" t="s">
        <v>1919</v>
      </c>
      <c r="C1594" s="223" t="s">
        <v>2182</v>
      </c>
      <c r="D1594" s="222" t="s">
        <v>3919</v>
      </c>
    </row>
    <row r="1595" spans="1:4">
      <c r="A1595" s="226" t="s">
        <v>3939</v>
      </c>
      <c r="B1595" s="225" t="s">
        <v>2323</v>
      </c>
      <c r="C1595" s="223" t="s">
        <v>2182</v>
      </c>
      <c r="D1595" s="222" t="s">
        <v>3919</v>
      </c>
    </row>
    <row r="1596" spans="1:4">
      <c r="A1596" s="226" t="s">
        <v>3940</v>
      </c>
      <c r="B1596" s="225" t="s">
        <v>1632</v>
      </c>
      <c r="C1596" s="223" t="s">
        <v>3089</v>
      </c>
      <c r="D1596" s="222" t="s">
        <v>3919</v>
      </c>
    </row>
    <row r="1597" spans="1:4">
      <c r="A1597" s="226" t="s">
        <v>3941</v>
      </c>
      <c r="B1597" s="225" t="s">
        <v>3942</v>
      </c>
      <c r="C1597" s="223" t="s">
        <v>1329</v>
      </c>
      <c r="D1597" s="222" t="s">
        <v>3919</v>
      </c>
    </row>
    <row r="1598" spans="1:4">
      <c r="A1598" s="226" t="s">
        <v>3943</v>
      </c>
      <c r="B1598" s="225" t="s">
        <v>1691</v>
      </c>
      <c r="C1598" s="223" t="s">
        <v>1332</v>
      </c>
      <c r="D1598" s="222" t="s">
        <v>3919</v>
      </c>
    </row>
    <row r="1599" spans="1:4">
      <c r="A1599" s="226" t="s">
        <v>3944</v>
      </c>
      <c r="B1599" s="225" t="s">
        <v>2135</v>
      </c>
      <c r="C1599" s="223" t="s">
        <v>3945</v>
      </c>
      <c r="D1599" s="222" t="s">
        <v>3919</v>
      </c>
    </row>
    <row r="1600" spans="1:4">
      <c r="A1600" s="226" t="s">
        <v>3946</v>
      </c>
      <c r="B1600" s="225" t="s">
        <v>3947</v>
      </c>
      <c r="C1600" s="223" t="s">
        <v>1923</v>
      </c>
      <c r="D1600" s="222" t="s">
        <v>3919</v>
      </c>
    </row>
    <row r="1601" spans="1:4">
      <c r="A1601" s="226" t="s">
        <v>3948</v>
      </c>
      <c r="B1601" s="225" t="s">
        <v>3949</v>
      </c>
      <c r="C1601" s="223" t="s">
        <v>1792</v>
      </c>
      <c r="D1601" s="222" t="s">
        <v>3919</v>
      </c>
    </row>
    <row r="1602" spans="1:4">
      <c r="A1602" s="226" t="s">
        <v>3950</v>
      </c>
      <c r="B1602" s="225" t="s">
        <v>2215</v>
      </c>
      <c r="C1602" s="223" t="s">
        <v>1792</v>
      </c>
      <c r="D1602" s="222" t="s">
        <v>3919</v>
      </c>
    </row>
    <row r="1603" spans="1:4">
      <c r="A1603" s="226" t="s">
        <v>3951</v>
      </c>
      <c r="B1603" s="225" t="s">
        <v>2082</v>
      </c>
      <c r="C1603" s="223" t="s">
        <v>1792</v>
      </c>
      <c r="D1603" s="222" t="s">
        <v>3919</v>
      </c>
    </row>
    <row r="1604" spans="1:4">
      <c r="A1604" s="226" t="s">
        <v>3952</v>
      </c>
      <c r="B1604" s="225" t="s">
        <v>2167</v>
      </c>
      <c r="C1604" s="223" t="s">
        <v>1792</v>
      </c>
      <c r="D1604" s="222" t="s">
        <v>3919</v>
      </c>
    </row>
    <row r="1605" spans="1:4">
      <c r="A1605" s="226" t="s">
        <v>3953</v>
      </c>
      <c r="B1605" s="225" t="s">
        <v>1968</v>
      </c>
      <c r="C1605" s="223" t="s">
        <v>2235</v>
      </c>
      <c r="D1605" s="222" t="s">
        <v>3919</v>
      </c>
    </row>
    <row r="1606" spans="1:4">
      <c r="A1606" s="226" t="s">
        <v>3954</v>
      </c>
      <c r="B1606" s="225" t="s">
        <v>2185</v>
      </c>
      <c r="C1606" s="223" t="s">
        <v>2159</v>
      </c>
      <c r="D1606" s="222" t="s">
        <v>3919</v>
      </c>
    </row>
    <row r="1607" spans="1:4">
      <c r="A1607" s="226" t="s">
        <v>3955</v>
      </c>
      <c r="B1607" s="225" t="s">
        <v>2165</v>
      </c>
      <c r="C1607" s="223" t="s">
        <v>1699</v>
      </c>
      <c r="D1607" s="222" t="s">
        <v>3919</v>
      </c>
    </row>
    <row r="1608" spans="1:4">
      <c r="A1608" s="226" t="s">
        <v>3956</v>
      </c>
      <c r="B1608" s="225" t="s">
        <v>1919</v>
      </c>
      <c r="C1608" s="223" t="s">
        <v>3957</v>
      </c>
      <c r="D1608" s="222" t="s">
        <v>3919</v>
      </c>
    </row>
    <row r="1609" spans="1:4">
      <c r="A1609" s="226" t="s">
        <v>3958</v>
      </c>
      <c r="B1609" s="225" t="s">
        <v>2181</v>
      </c>
      <c r="C1609" s="223" t="s">
        <v>1528</v>
      </c>
      <c r="D1609" s="222" t="s">
        <v>3919</v>
      </c>
    </row>
    <row r="1610" spans="1:4">
      <c r="A1610" s="226" t="s">
        <v>3959</v>
      </c>
      <c r="B1610" s="225" t="s">
        <v>2152</v>
      </c>
      <c r="C1610" s="223" t="s">
        <v>1528</v>
      </c>
      <c r="D1610" s="222" t="s">
        <v>3919</v>
      </c>
    </row>
    <row r="1611" spans="1:4">
      <c r="A1611" s="226" t="s">
        <v>3960</v>
      </c>
      <c r="B1611" s="225" t="s">
        <v>3961</v>
      </c>
      <c r="C1611" s="223" t="s">
        <v>3962</v>
      </c>
      <c r="D1611" s="222" t="s">
        <v>3919</v>
      </c>
    </row>
    <row r="1612" spans="1:4">
      <c r="A1612" s="226" t="s">
        <v>3963</v>
      </c>
      <c r="B1612" s="225" t="s">
        <v>3964</v>
      </c>
      <c r="C1612" s="223" t="s">
        <v>3965</v>
      </c>
      <c r="D1612" s="222" t="s">
        <v>3919</v>
      </c>
    </row>
    <row r="1613" spans="1:4">
      <c r="A1613" s="226" t="s">
        <v>3966</v>
      </c>
      <c r="B1613" s="225" t="s">
        <v>3967</v>
      </c>
      <c r="C1613" s="223" t="s">
        <v>1349</v>
      </c>
      <c r="D1613" s="222" t="s">
        <v>3919</v>
      </c>
    </row>
    <row r="1614" spans="1:4">
      <c r="A1614" s="226" t="s">
        <v>3968</v>
      </c>
      <c r="B1614" s="225" t="s">
        <v>2220</v>
      </c>
      <c r="C1614" s="223" t="s">
        <v>1821</v>
      </c>
      <c r="D1614" s="222" t="s">
        <v>3919</v>
      </c>
    </row>
    <row r="1615" spans="1:4">
      <c r="A1615" s="226" t="s">
        <v>3969</v>
      </c>
      <c r="B1615" s="225" t="s">
        <v>3970</v>
      </c>
      <c r="C1615" s="223" t="s">
        <v>1722</v>
      </c>
      <c r="D1615" s="222" t="s">
        <v>3919</v>
      </c>
    </row>
    <row r="1616" spans="1:4">
      <c r="A1616" s="226" t="s">
        <v>3971</v>
      </c>
      <c r="B1616" s="225" t="s">
        <v>3972</v>
      </c>
      <c r="C1616" s="223" t="s">
        <v>1539</v>
      </c>
      <c r="D1616" s="222" t="s">
        <v>3919</v>
      </c>
    </row>
    <row r="1617" spans="1:4">
      <c r="A1617" s="226" t="s">
        <v>3973</v>
      </c>
      <c r="B1617" s="225" t="s">
        <v>3746</v>
      </c>
      <c r="C1617" s="223" t="s">
        <v>2047</v>
      </c>
      <c r="D1617" s="222" t="s">
        <v>3919</v>
      </c>
    </row>
    <row r="1618" spans="1:4">
      <c r="A1618" s="226" t="s">
        <v>3974</v>
      </c>
      <c r="B1618" s="225" t="s">
        <v>3975</v>
      </c>
      <c r="C1618" s="223" t="s">
        <v>2224</v>
      </c>
      <c r="D1618" s="222" t="s">
        <v>3919</v>
      </c>
    </row>
    <row r="1619" spans="1:4">
      <c r="A1619" s="226" t="s">
        <v>3976</v>
      </c>
      <c r="B1619" s="225" t="s">
        <v>2323</v>
      </c>
      <c r="C1619" s="223" t="s">
        <v>2166</v>
      </c>
      <c r="D1619" s="222" t="s">
        <v>3919</v>
      </c>
    </row>
    <row r="1620" spans="1:4">
      <c r="A1620" s="226" t="s">
        <v>3977</v>
      </c>
      <c r="B1620" s="225" t="s">
        <v>1305</v>
      </c>
      <c r="C1620" s="223" t="s">
        <v>1357</v>
      </c>
      <c r="D1620" s="222" t="s">
        <v>3919</v>
      </c>
    </row>
    <row r="1621" spans="1:4">
      <c r="A1621" s="226" t="s">
        <v>3978</v>
      </c>
      <c r="B1621" s="225" t="s">
        <v>1399</v>
      </c>
      <c r="C1621" s="223" t="s">
        <v>1548</v>
      </c>
      <c r="D1621" s="222" t="s">
        <v>3919</v>
      </c>
    </row>
    <row r="1622" spans="1:4">
      <c r="A1622" s="226" t="s">
        <v>3979</v>
      </c>
      <c r="B1622" s="225" t="s">
        <v>1632</v>
      </c>
      <c r="C1622" s="223" t="s">
        <v>1548</v>
      </c>
      <c r="D1622" s="222" t="s">
        <v>3919</v>
      </c>
    </row>
    <row r="1623" spans="1:4">
      <c r="A1623" s="226" t="s">
        <v>3980</v>
      </c>
      <c r="B1623" s="225" t="s">
        <v>3981</v>
      </c>
      <c r="C1623" s="223" t="s">
        <v>2168</v>
      </c>
      <c r="D1623" s="222" t="s">
        <v>3919</v>
      </c>
    </row>
    <row r="1624" spans="1:4">
      <c r="A1624" s="226" t="s">
        <v>3982</v>
      </c>
      <c r="B1624" s="225" t="s">
        <v>1632</v>
      </c>
      <c r="C1624" s="223" t="s">
        <v>2168</v>
      </c>
      <c r="D1624" s="222" t="s">
        <v>3919</v>
      </c>
    </row>
    <row r="1625" spans="1:4">
      <c r="A1625" s="226" t="s">
        <v>3983</v>
      </c>
      <c r="B1625" s="225" t="s">
        <v>2239</v>
      </c>
      <c r="C1625" s="223" t="s">
        <v>2168</v>
      </c>
      <c r="D1625" s="222" t="s">
        <v>3919</v>
      </c>
    </row>
    <row r="1626" spans="1:4">
      <c r="A1626" s="226" t="s">
        <v>3984</v>
      </c>
      <c r="B1626" s="225" t="s">
        <v>2211</v>
      </c>
      <c r="C1626" s="223" t="s">
        <v>2168</v>
      </c>
      <c r="D1626" s="222" t="s">
        <v>3919</v>
      </c>
    </row>
    <row r="1627" spans="1:4">
      <c r="A1627" s="226" t="s">
        <v>3985</v>
      </c>
      <c r="B1627" s="225" t="s">
        <v>3986</v>
      </c>
      <c r="C1627" s="223" t="s">
        <v>2168</v>
      </c>
      <c r="D1627" s="222" t="s">
        <v>3919</v>
      </c>
    </row>
    <row r="1628" spans="1:4">
      <c r="A1628" s="226" t="s">
        <v>3987</v>
      </c>
      <c r="B1628" s="225" t="s">
        <v>3988</v>
      </c>
      <c r="C1628" s="223" t="s">
        <v>3989</v>
      </c>
      <c r="D1628" s="222" t="s">
        <v>3919</v>
      </c>
    </row>
    <row r="1629" spans="1:4">
      <c r="A1629" s="226" t="s">
        <v>3990</v>
      </c>
      <c r="B1629" s="225" t="s">
        <v>1309</v>
      </c>
      <c r="C1629" s="223" t="s">
        <v>1300</v>
      </c>
      <c r="D1629" s="222" t="s">
        <v>3919</v>
      </c>
    </row>
    <row r="1630" spans="1:4">
      <c r="A1630" s="226" t="s">
        <v>3991</v>
      </c>
      <c r="B1630" s="225" t="s">
        <v>1325</v>
      </c>
      <c r="C1630" s="223" t="s">
        <v>1300</v>
      </c>
      <c r="D1630" s="222" t="s">
        <v>3919</v>
      </c>
    </row>
    <row r="1631" spans="1:4">
      <c r="A1631" s="226" t="s">
        <v>3992</v>
      </c>
      <c r="B1631" s="225" t="s">
        <v>3993</v>
      </c>
      <c r="C1631" s="223" t="s">
        <v>2307</v>
      </c>
      <c r="D1631" s="222" t="s">
        <v>3919</v>
      </c>
    </row>
    <row r="1632" spans="1:4">
      <c r="A1632" s="226" t="s">
        <v>3994</v>
      </c>
      <c r="B1632" s="225" t="s">
        <v>2172</v>
      </c>
      <c r="C1632" s="223" t="s">
        <v>2170</v>
      </c>
      <c r="D1632" s="222" t="s">
        <v>3919</v>
      </c>
    </row>
    <row r="1633" spans="1:4">
      <c r="A1633" s="226" t="s">
        <v>3995</v>
      </c>
      <c r="B1633" s="225" t="s">
        <v>1798</v>
      </c>
      <c r="C1633" s="223" t="s">
        <v>2170</v>
      </c>
      <c r="D1633" s="222" t="s">
        <v>3919</v>
      </c>
    </row>
    <row r="1634" spans="1:4">
      <c r="A1634" s="226" t="s">
        <v>3996</v>
      </c>
      <c r="B1634" s="225" t="s">
        <v>2284</v>
      </c>
      <c r="C1634" s="223" t="s">
        <v>1969</v>
      </c>
      <c r="D1634" s="222" t="s">
        <v>3919</v>
      </c>
    </row>
    <row r="1635" spans="1:4">
      <c r="A1635" s="226" t="s">
        <v>3997</v>
      </c>
      <c r="B1635" s="225" t="s">
        <v>3998</v>
      </c>
      <c r="C1635" s="223" t="s">
        <v>1243</v>
      </c>
      <c r="D1635" s="222" t="s">
        <v>3999</v>
      </c>
    </row>
    <row r="1636" spans="1:4">
      <c r="A1636" s="226" t="s">
        <v>4000</v>
      </c>
      <c r="B1636" s="225" t="s">
        <v>2245</v>
      </c>
      <c r="C1636" s="223" t="s">
        <v>1243</v>
      </c>
      <c r="D1636" s="222" t="s">
        <v>3999</v>
      </c>
    </row>
    <row r="1637" spans="1:4">
      <c r="A1637" s="226" t="s">
        <v>4001</v>
      </c>
      <c r="B1637" s="225" t="s">
        <v>4002</v>
      </c>
      <c r="C1637" s="223" t="s">
        <v>1243</v>
      </c>
      <c r="D1637" s="222" t="s">
        <v>3999</v>
      </c>
    </row>
    <row r="1638" spans="1:4">
      <c r="A1638" s="226" t="s">
        <v>4003</v>
      </c>
      <c r="B1638" s="225" t="s">
        <v>2144</v>
      </c>
      <c r="C1638" s="223" t="s">
        <v>1243</v>
      </c>
      <c r="D1638" s="222" t="s">
        <v>3999</v>
      </c>
    </row>
    <row r="1639" spans="1:4">
      <c r="A1639" s="226" t="s">
        <v>4004</v>
      </c>
      <c r="B1639" s="225" t="s">
        <v>4005</v>
      </c>
      <c r="C1639" s="223" t="s">
        <v>2229</v>
      </c>
      <c r="D1639" s="222" t="s">
        <v>3999</v>
      </c>
    </row>
    <row r="1640" spans="1:4">
      <c r="A1640" s="226" t="s">
        <v>4006</v>
      </c>
      <c r="B1640" s="225" t="s">
        <v>1632</v>
      </c>
      <c r="C1640" s="223" t="s">
        <v>2145</v>
      </c>
      <c r="D1640" s="222" t="s">
        <v>3999</v>
      </c>
    </row>
    <row r="1641" spans="1:4">
      <c r="A1641" s="226" t="s">
        <v>4007</v>
      </c>
      <c r="B1641" s="225" t="s">
        <v>4008</v>
      </c>
      <c r="C1641" s="223" t="s">
        <v>1318</v>
      </c>
      <c r="D1641" s="222" t="s">
        <v>3999</v>
      </c>
    </row>
    <row r="1642" spans="1:4">
      <c r="A1642" s="226" t="s">
        <v>4009</v>
      </c>
      <c r="B1642" s="225" t="s">
        <v>4010</v>
      </c>
      <c r="C1642" s="223" t="s">
        <v>2175</v>
      </c>
      <c r="D1642" s="222" t="s">
        <v>3999</v>
      </c>
    </row>
    <row r="1643" spans="1:4">
      <c r="A1643" s="226" t="s">
        <v>4011</v>
      </c>
      <c r="B1643" s="225" t="s">
        <v>1311</v>
      </c>
      <c r="C1643" s="223" t="s">
        <v>4012</v>
      </c>
      <c r="D1643" s="222" t="s">
        <v>3999</v>
      </c>
    </row>
    <row r="1644" spans="1:4">
      <c r="A1644" s="226" t="s">
        <v>4013</v>
      </c>
      <c r="B1644" s="225" t="s">
        <v>2135</v>
      </c>
      <c r="C1644" s="223" t="s">
        <v>1326</v>
      </c>
      <c r="D1644" s="222" t="s">
        <v>3999</v>
      </c>
    </row>
    <row r="1645" spans="1:4">
      <c r="A1645" s="226" t="s">
        <v>4014</v>
      </c>
      <c r="B1645" s="225" t="s">
        <v>3903</v>
      </c>
      <c r="C1645" s="223" t="s">
        <v>1770</v>
      </c>
      <c r="D1645" s="222" t="s">
        <v>3999</v>
      </c>
    </row>
    <row r="1646" spans="1:4">
      <c r="A1646" s="226" t="s">
        <v>4015</v>
      </c>
      <c r="B1646" s="225" t="s">
        <v>2618</v>
      </c>
      <c r="C1646" s="223" t="s">
        <v>1256</v>
      </c>
      <c r="D1646" s="222" t="s">
        <v>3999</v>
      </c>
    </row>
    <row r="1647" spans="1:4">
      <c r="A1647" s="226" t="s">
        <v>4016</v>
      </c>
      <c r="B1647" s="225" t="s">
        <v>4017</v>
      </c>
      <c r="C1647" s="223" t="s">
        <v>1256</v>
      </c>
      <c r="D1647" s="222" t="s">
        <v>3999</v>
      </c>
    </row>
    <row r="1648" spans="1:4">
      <c r="A1648" s="226" t="s">
        <v>4018</v>
      </c>
      <c r="B1648" s="225" t="s">
        <v>4019</v>
      </c>
      <c r="C1648" s="223" t="s">
        <v>2213</v>
      </c>
      <c r="D1648" s="222" t="s">
        <v>3999</v>
      </c>
    </row>
    <row r="1649" spans="1:4">
      <c r="A1649" s="226" t="s">
        <v>4020</v>
      </c>
      <c r="B1649" s="225" t="s">
        <v>3474</v>
      </c>
      <c r="C1649" s="223" t="s">
        <v>2183</v>
      </c>
      <c r="D1649" s="222" t="s">
        <v>3999</v>
      </c>
    </row>
    <row r="1650" spans="1:4">
      <c r="A1650" s="226" t="s">
        <v>4021</v>
      </c>
      <c r="B1650" s="225" t="s">
        <v>1632</v>
      </c>
      <c r="C1650" s="223" t="s">
        <v>1329</v>
      </c>
      <c r="D1650" s="222" t="s">
        <v>3999</v>
      </c>
    </row>
    <row r="1651" spans="1:4">
      <c r="A1651" s="226" t="s">
        <v>4022</v>
      </c>
      <c r="B1651" s="225" t="s">
        <v>2147</v>
      </c>
      <c r="C1651" s="223" t="s">
        <v>2151</v>
      </c>
      <c r="D1651" s="222" t="s">
        <v>3999</v>
      </c>
    </row>
    <row r="1652" spans="1:4">
      <c r="A1652" s="226" t="s">
        <v>4023</v>
      </c>
      <c r="B1652" s="225" t="s">
        <v>4024</v>
      </c>
      <c r="C1652" s="223" t="s">
        <v>4025</v>
      </c>
      <c r="D1652" s="222" t="s">
        <v>3999</v>
      </c>
    </row>
    <row r="1653" spans="1:4">
      <c r="A1653" s="226" t="s">
        <v>4026</v>
      </c>
      <c r="B1653" s="225" t="s">
        <v>1632</v>
      </c>
      <c r="C1653" s="223" t="s">
        <v>4027</v>
      </c>
      <c r="D1653" s="222" t="s">
        <v>3999</v>
      </c>
    </row>
    <row r="1654" spans="1:4">
      <c r="A1654" s="226" t="s">
        <v>4028</v>
      </c>
      <c r="B1654" s="225" t="s">
        <v>1462</v>
      </c>
      <c r="C1654" s="223" t="s">
        <v>1336</v>
      </c>
      <c r="D1654" s="222" t="s">
        <v>3999</v>
      </c>
    </row>
    <row r="1655" spans="1:4">
      <c r="A1655" s="226" t="s">
        <v>4029</v>
      </c>
      <c r="B1655" s="225" t="s">
        <v>4030</v>
      </c>
      <c r="C1655" s="223" t="s">
        <v>1923</v>
      </c>
      <c r="D1655" s="222" t="s">
        <v>3999</v>
      </c>
    </row>
    <row r="1656" spans="1:4">
      <c r="A1656" s="226" t="s">
        <v>4031</v>
      </c>
      <c r="B1656" s="225" t="s">
        <v>4032</v>
      </c>
      <c r="C1656" s="223" t="s">
        <v>1792</v>
      </c>
      <c r="D1656" s="222" t="s">
        <v>3999</v>
      </c>
    </row>
    <row r="1657" spans="1:4">
      <c r="A1657" s="226" t="s">
        <v>4033</v>
      </c>
      <c r="B1657" s="225" t="s">
        <v>1632</v>
      </c>
      <c r="C1657" s="223" t="s">
        <v>1270</v>
      </c>
      <c r="D1657" s="222" t="s">
        <v>3999</v>
      </c>
    </row>
    <row r="1658" spans="1:4">
      <c r="A1658" s="226" t="s">
        <v>4034</v>
      </c>
      <c r="B1658" s="225" t="s">
        <v>2226</v>
      </c>
      <c r="C1658" s="223" t="s">
        <v>2159</v>
      </c>
      <c r="D1658" s="222" t="s">
        <v>3999</v>
      </c>
    </row>
    <row r="1659" spans="1:4">
      <c r="A1659" s="226" t="s">
        <v>4035</v>
      </c>
      <c r="B1659" s="225" t="s">
        <v>2221</v>
      </c>
      <c r="C1659" s="223" t="s">
        <v>2159</v>
      </c>
      <c r="D1659" s="222" t="s">
        <v>3999</v>
      </c>
    </row>
    <row r="1660" spans="1:4">
      <c r="A1660" s="226" t="s">
        <v>4036</v>
      </c>
      <c r="B1660" s="225" t="s">
        <v>4037</v>
      </c>
      <c r="C1660" s="223" t="s">
        <v>2160</v>
      </c>
      <c r="D1660" s="222" t="s">
        <v>3999</v>
      </c>
    </row>
    <row r="1661" spans="1:4">
      <c r="A1661" s="226" t="s">
        <v>4038</v>
      </c>
      <c r="B1661" s="225" t="s">
        <v>1632</v>
      </c>
      <c r="C1661" s="223" t="s">
        <v>1522</v>
      </c>
      <c r="D1661" s="222" t="s">
        <v>3999</v>
      </c>
    </row>
    <row r="1662" spans="1:4">
      <c r="A1662" s="226" t="s">
        <v>4039</v>
      </c>
      <c r="B1662" s="225" t="s">
        <v>1632</v>
      </c>
      <c r="C1662" s="223" t="s">
        <v>2194</v>
      </c>
      <c r="D1662" s="222" t="s">
        <v>3999</v>
      </c>
    </row>
    <row r="1663" spans="1:4">
      <c r="A1663" s="226" t="s">
        <v>4040</v>
      </c>
      <c r="B1663" s="225" t="s">
        <v>1632</v>
      </c>
      <c r="C1663" s="223" t="s">
        <v>4041</v>
      </c>
      <c r="D1663" s="222" t="s">
        <v>3999</v>
      </c>
    </row>
    <row r="1664" spans="1:4">
      <c r="A1664" s="226" t="s">
        <v>4042</v>
      </c>
      <c r="B1664" s="225" t="s">
        <v>4043</v>
      </c>
      <c r="C1664" s="223" t="s">
        <v>1814</v>
      </c>
      <c r="D1664" s="222" t="s">
        <v>3999</v>
      </c>
    </row>
    <row r="1665" spans="1:4">
      <c r="A1665" s="226" t="s">
        <v>4044</v>
      </c>
      <c r="B1665" s="225" t="s">
        <v>1632</v>
      </c>
      <c r="C1665" s="223" t="s">
        <v>1814</v>
      </c>
      <c r="D1665" s="222" t="s">
        <v>3999</v>
      </c>
    </row>
    <row r="1666" spans="1:4">
      <c r="A1666" s="226" t="s">
        <v>4045</v>
      </c>
      <c r="B1666" s="225" t="s">
        <v>1632</v>
      </c>
      <c r="C1666" s="223" t="s">
        <v>1814</v>
      </c>
      <c r="D1666" s="222" t="s">
        <v>3999</v>
      </c>
    </row>
    <row r="1667" spans="1:4">
      <c r="A1667" s="226" t="s">
        <v>4046</v>
      </c>
      <c r="B1667" s="225" t="s">
        <v>1632</v>
      </c>
      <c r="C1667" s="223" t="s">
        <v>1814</v>
      </c>
      <c r="D1667" s="222" t="s">
        <v>3999</v>
      </c>
    </row>
    <row r="1668" spans="1:4">
      <c r="A1668" s="226" t="s">
        <v>4047</v>
      </c>
      <c r="B1668" s="225" t="s">
        <v>4048</v>
      </c>
      <c r="C1668" s="223" t="s">
        <v>1814</v>
      </c>
      <c r="D1668" s="222" t="s">
        <v>3999</v>
      </c>
    </row>
    <row r="1669" spans="1:4">
      <c r="A1669" s="226" t="s">
        <v>4049</v>
      </c>
      <c r="B1669" s="225" t="s">
        <v>1632</v>
      </c>
      <c r="C1669" s="223" t="s">
        <v>2279</v>
      </c>
      <c r="D1669" s="222" t="s">
        <v>3999</v>
      </c>
    </row>
    <row r="1670" spans="1:4">
      <c r="A1670" s="226" t="s">
        <v>4050</v>
      </c>
      <c r="B1670" s="225" t="s">
        <v>4051</v>
      </c>
      <c r="C1670" s="223" t="s">
        <v>2279</v>
      </c>
      <c r="D1670" s="222" t="s">
        <v>3999</v>
      </c>
    </row>
    <row r="1671" spans="1:4">
      <c r="A1671" s="226" t="s">
        <v>4052</v>
      </c>
      <c r="B1671" s="225" t="s">
        <v>3430</v>
      </c>
      <c r="C1671" s="223" t="s">
        <v>2034</v>
      </c>
      <c r="D1671" s="222" t="s">
        <v>3999</v>
      </c>
    </row>
    <row r="1672" spans="1:4">
      <c r="A1672" s="226" t="s">
        <v>4053</v>
      </c>
      <c r="B1672" s="225" t="s">
        <v>1919</v>
      </c>
      <c r="C1672" s="223" t="s">
        <v>1349</v>
      </c>
      <c r="D1672" s="222" t="s">
        <v>3999</v>
      </c>
    </row>
    <row r="1673" spans="1:4">
      <c r="A1673" s="226" t="s">
        <v>4054</v>
      </c>
      <c r="B1673" s="225" t="s">
        <v>1382</v>
      </c>
      <c r="C1673" s="223" t="s">
        <v>1722</v>
      </c>
      <c r="D1673" s="222" t="s">
        <v>3999</v>
      </c>
    </row>
    <row r="1674" spans="1:4">
      <c r="A1674" s="226" t="s">
        <v>4055</v>
      </c>
      <c r="B1674" s="225" t="s">
        <v>2163</v>
      </c>
      <c r="C1674" s="223" t="s">
        <v>2047</v>
      </c>
      <c r="D1674" s="222" t="s">
        <v>3999</v>
      </c>
    </row>
    <row r="1675" spans="1:4">
      <c r="A1675" s="226" t="s">
        <v>4056</v>
      </c>
      <c r="B1675" s="225" t="s">
        <v>2203</v>
      </c>
      <c r="C1675" s="223" t="s">
        <v>2047</v>
      </c>
      <c r="D1675" s="222" t="s">
        <v>3999</v>
      </c>
    </row>
    <row r="1676" spans="1:4">
      <c r="A1676" s="226" t="s">
        <v>4057</v>
      </c>
      <c r="B1676" s="225" t="s">
        <v>2201</v>
      </c>
      <c r="C1676" s="223" t="s">
        <v>2047</v>
      </c>
      <c r="D1676" s="222" t="s">
        <v>3999</v>
      </c>
    </row>
    <row r="1677" spans="1:4">
      <c r="A1677" s="226" t="s">
        <v>4058</v>
      </c>
      <c r="B1677" s="225" t="s">
        <v>4059</v>
      </c>
      <c r="C1677" s="223" t="s">
        <v>2047</v>
      </c>
      <c r="D1677" s="222" t="s">
        <v>3999</v>
      </c>
    </row>
    <row r="1678" spans="1:4">
      <c r="A1678" s="226" t="s">
        <v>4060</v>
      </c>
      <c r="B1678" s="225" t="s">
        <v>1632</v>
      </c>
      <c r="C1678" s="223" t="s">
        <v>2224</v>
      </c>
      <c r="D1678" s="222" t="s">
        <v>3999</v>
      </c>
    </row>
    <row r="1679" spans="1:4">
      <c r="A1679" s="226" t="s">
        <v>4061</v>
      </c>
      <c r="B1679" s="225" t="s">
        <v>2135</v>
      </c>
      <c r="C1679" s="223" t="s">
        <v>2224</v>
      </c>
      <c r="D1679" s="222" t="s">
        <v>3999</v>
      </c>
    </row>
    <row r="1680" spans="1:4">
      <c r="A1680" s="226" t="s">
        <v>4062</v>
      </c>
      <c r="B1680" s="225" t="s">
        <v>4063</v>
      </c>
      <c r="C1680" s="223" t="s">
        <v>2168</v>
      </c>
      <c r="D1680" s="222" t="s">
        <v>3999</v>
      </c>
    </row>
    <row r="1681" spans="1:4">
      <c r="A1681" s="226" t="s">
        <v>4064</v>
      </c>
      <c r="B1681" s="225" t="s">
        <v>4065</v>
      </c>
      <c r="C1681" s="223" t="s">
        <v>2168</v>
      </c>
      <c r="D1681" s="222" t="s">
        <v>3999</v>
      </c>
    </row>
    <row r="1682" spans="1:4">
      <c r="A1682" s="226" t="s">
        <v>4066</v>
      </c>
      <c r="B1682" s="225" t="s">
        <v>2135</v>
      </c>
      <c r="C1682" s="223" t="s">
        <v>2168</v>
      </c>
      <c r="D1682" s="222" t="s">
        <v>3999</v>
      </c>
    </row>
    <row r="1683" spans="1:4">
      <c r="A1683" s="226" t="s">
        <v>4067</v>
      </c>
      <c r="B1683" s="225" t="s">
        <v>4068</v>
      </c>
      <c r="C1683" s="223" t="s">
        <v>1303</v>
      </c>
      <c r="D1683" s="222" t="s">
        <v>3999</v>
      </c>
    </row>
    <row r="1684" spans="1:4">
      <c r="A1684" s="226" t="s">
        <v>4069</v>
      </c>
      <c r="B1684" s="225" t="s">
        <v>2793</v>
      </c>
      <c r="C1684" s="223" t="s">
        <v>1361</v>
      </c>
      <c r="D1684" s="222" t="s">
        <v>3999</v>
      </c>
    </row>
    <row r="1685" spans="1:4">
      <c r="A1685" s="226" t="s">
        <v>4070</v>
      </c>
      <c r="B1685" s="225" t="s">
        <v>1632</v>
      </c>
      <c r="C1685" s="223" t="s">
        <v>2262</v>
      </c>
      <c r="D1685" s="222" t="s">
        <v>3999</v>
      </c>
    </row>
    <row r="1686" spans="1:4">
      <c r="A1686" s="226" t="s">
        <v>4071</v>
      </c>
      <c r="B1686" s="225" t="s">
        <v>4072</v>
      </c>
      <c r="C1686" s="223" t="s">
        <v>1969</v>
      </c>
      <c r="D1686" s="222" t="s">
        <v>3999</v>
      </c>
    </row>
    <row r="1687" spans="1:4">
      <c r="A1687" s="226" t="s">
        <v>4073</v>
      </c>
      <c r="B1687" s="225" t="s">
        <v>2294</v>
      </c>
      <c r="C1687" s="223" t="s">
        <v>1243</v>
      </c>
      <c r="D1687" s="222" t="s">
        <v>4074</v>
      </c>
    </row>
    <row r="1688" spans="1:4">
      <c r="A1688" s="226" t="s">
        <v>4075</v>
      </c>
      <c r="B1688" s="225" t="s">
        <v>4076</v>
      </c>
      <c r="C1688" s="223" t="s">
        <v>1243</v>
      </c>
      <c r="D1688" s="222" t="s">
        <v>4074</v>
      </c>
    </row>
    <row r="1689" spans="1:4">
      <c r="A1689" s="226" t="s">
        <v>4077</v>
      </c>
      <c r="B1689" s="225" t="s">
        <v>1763</v>
      </c>
      <c r="C1689" s="223" t="s">
        <v>4078</v>
      </c>
      <c r="D1689" s="222" t="s">
        <v>4074</v>
      </c>
    </row>
    <row r="1690" spans="1:4">
      <c r="A1690" s="226" t="s">
        <v>4079</v>
      </c>
      <c r="B1690" s="225" t="s">
        <v>1255</v>
      </c>
      <c r="C1690" s="223" t="s">
        <v>1312</v>
      </c>
      <c r="D1690" s="222" t="s">
        <v>4074</v>
      </c>
    </row>
    <row r="1691" spans="1:4">
      <c r="A1691" s="226" t="s">
        <v>4080</v>
      </c>
      <c r="B1691" s="225" t="s">
        <v>4081</v>
      </c>
      <c r="C1691" s="223" t="s">
        <v>1315</v>
      </c>
      <c r="D1691" s="222" t="s">
        <v>4074</v>
      </c>
    </row>
    <row r="1692" spans="1:4">
      <c r="A1692" s="226" t="s">
        <v>4082</v>
      </c>
      <c r="B1692" s="225" t="s">
        <v>1255</v>
      </c>
      <c r="C1692" s="223" t="s">
        <v>1315</v>
      </c>
      <c r="D1692" s="222" t="s">
        <v>4074</v>
      </c>
    </row>
    <row r="1693" spans="1:4">
      <c r="A1693" s="226" t="s">
        <v>4083</v>
      </c>
      <c r="B1693" s="225" t="s">
        <v>4084</v>
      </c>
      <c r="C1693" s="223" t="s">
        <v>1250</v>
      </c>
      <c r="D1693" s="222" t="s">
        <v>4074</v>
      </c>
    </row>
    <row r="1694" spans="1:4">
      <c r="A1694" s="226" t="s">
        <v>4085</v>
      </c>
      <c r="B1694" s="225" t="s">
        <v>1290</v>
      </c>
      <c r="C1694" s="223" t="s">
        <v>1894</v>
      </c>
      <c r="D1694" s="222" t="s">
        <v>4074</v>
      </c>
    </row>
    <row r="1695" spans="1:4">
      <c r="A1695" s="226" t="s">
        <v>4086</v>
      </c>
      <c r="B1695" s="225" t="s">
        <v>1396</v>
      </c>
      <c r="C1695" s="223" t="s">
        <v>1256</v>
      </c>
      <c r="D1695" s="222" t="s">
        <v>4074</v>
      </c>
    </row>
    <row r="1696" spans="1:4">
      <c r="A1696" s="226" t="s">
        <v>4087</v>
      </c>
      <c r="B1696" s="225" t="s">
        <v>4088</v>
      </c>
      <c r="C1696" s="223" t="s">
        <v>2182</v>
      </c>
      <c r="D1696" s="222" t="s">
        <v>4074</v>
      </c>
    </row>
    <row r="1697" spans="1:4">
      <c r="A1697" s="226" t="s">
        <v>4089</v>
      </c>
      <c r="B1697" s="225" t="s">
        <v>4090</v>
      </c>
      <c r="C1697" s="223" t="s">
        <v>1259</v>
      </c>
      <c r="D1697" s="222" t="s">
        <v>4074</v>
      </c>
    </row>
    <row r="1698" spans="1:4">
      <c r="A1698" s="226" t="s">
        <v>4091</v>
      </c>
      <c r="B1698" s="225" t="s">
        <v>3183</v>
      </c>
      <c r="C1698" s="223" t="s">
        <v>1510</v>
      </c>
      <c r="D1698" s="222" t="s">
        <v>4074</v>
      </c>
    </row>
    <row r="1699" spans="1:4">
      <c r="A1699" s="226" t="s">
        <v>4092</v>
      </c>
      <c r="B1699" s="225" t="s">
        <v>2745</v>
      </c>
      <c r="C1699" s="223" t="s">
        <v>1510</v>
      </c>
      <c r="D1699" s="222" t="s">
        <v>4074</v>
      </c>
    </row>
    <row r="1700" spans="1:4">
      <c r="A1700" s="226" t="s">
        <v>4093</v>
      </c>
      <c r="B1700" s="225" t="s">
        <v>2481</v>
      </c>
      <c r="C1700" s="223" t="s">
        <v>3428</v>
      </c>
      <c r="D1700" s="222" t="s">
        <v>4074</v>
      </c>
    </row>
    <row r="1701" spans="1:4">
      <c r="A1701" s="226" t="s">
        <v>4094</v>
      </c>
      <c r="B1701" s="225" t="s">
        <v>4095</v>
      </c>
      <c r="C1701" s="223" t="s">
        <v>1270</v>
      </c>
      <c r="D1701" s="222" t="s">
        <v>4074</v>
      </c>
    </row>
    <row r="1702" spans="1:4">
      <c r="A1702" s="226" t="s">
        <v>4096</v>
      </c>
      <c r="B1702" s="225" t="s">
        <v>1846</v>
      </c>
      <c r="C1702" s="223" t="s">
        <v>1814</v>
      </c>
      <c r="D1702" s="222" t="s">
        <v>4074</v>
      </c>
    </row>
    <row r="1703" spans="1:4">
      <c r="A1703" s="226" t="s">
        <v>4097</v>
      </c>
      <c r="B1703" s="225" t="s">
        <v>1255</v>
      </c>
      <c r="C1703" s="223" t="s">
        <v>4098</v>
      </c>
      <c r="D1703" s="222" t="s">
        <v>4074</v>
      </c>
    </row>
    <row r="1704" spans="1:4">
      <c r="A1704" s="226" t="s">
        <v>4099</v>
      </c>
      <c r="B1704" s="225" t="s">
        <v>1255</v>
      </c>
      <c r="C1704" s="223" t="s">
        <v>4100</v>
      </c>
      <c r="D1704" s="222" t="s">
        <v>4074</v>
      </c>
    </row>
    <row r="1705" spans="1:4">
      <c r="A1705" s="226" t="s">
        <v>4101</v>
      </c>
      <c r="B1705" s="225" t="s">
        <v>2300</v>
      </c>
      <c r="C1705" s="223" t="s">
        <v>1347</v>
      </c>
      <c r="D1705" s="222" t="s">
        <v>4074</v>
      </c>
    </row>
    <row r="1706" spans="1:4">
      <c r="A1706" s="226" t="s">
        <v>4102</v>
      </c>
      <c r="B1706" s="225" t="s">
        <v>2378</v>
      </c>
      <c r="C1706" s="223" t="s">
        <v>1722</v>
      </c>
      <c r="D1706" s="222" t="s">
        <v>4074</v>
      </c>
    </row>
    <row r="1707" spans="1:4">
      <c r="A1707" s="226" t="s">
        <v>4103</v>
      </c>
      <c r="B1707" s="225" t="s">
        <v>1255</v>
      </c>
      <c r="C1707" s="223" t="s">
        <v>1539</v>
      </c>
      <c r="D1707" s="222" t="s">
        <v>4074</v>
      </c>
    </row>
    <row r="1708" spans="1:4">
      <c r="A1708" s="226" t="s">
        <v>4104</v>
      </c>
      <c r="B1708" s="225" t="s">
        <v>1433</v>
      </c>
      <c r="C1708" s="223" t="s">
        <v>2457</v>
      </c>
      <c r="D1708" s="222" t="s">
        <v>4074</v>
      </c>
    </row>
    <row r="1709" spans="1:4">
      <c r="A1709" s="226" t="s">
        <v>4105</v>
      </c>
      <c r="B1709" s="225" t="s">
        <v>4106</v>
      </c>
      <c r="C1709" s="223" t="s">
        <v>1837</v>
      </c>
      <c r="D1709" s="222" t="s">
        <v>4074</v>
      </c>
    </row>
    <row r="1710" spans="1:4">
      <c r="A1710" s="226" t="s">
        <v>4107</v>
      </c>
      <c r="B1710" s="225" t="s">
        <v>1512</v>
      </c>
      <c r="C1710" s="223" t="s">
        <v>1300</v>
      </c>
      <c r="D1710" s="222" t="s">
        <v>4074</v>
      </c>
    </row>
    <row r="1711" spans="1:4">
      <c r="A1711" s="226" t="s">
        <v>4108</v>
      </c>
      <c r="B1711" s="225" t="s">
        <v>1569</v>
      </c>
      <c r="C1711" s="223" t="s">
        <v>1303</v>
      </c>
      <c r="D1711" s="222" t="s">
        <v>4074</v>
      </c>
    </row>
    <row r="1712" spans="1:4">
      <c r="A1712" s="226" t="s">
        <v>4109</v>
      </c>
      <c r="B1712" s="225" t="s">
        <v>2306</v>
      </c>
      <c r="C1712" s="223" t="s">
        <v>1361</v>
      </c>
      <c r="D1712" s="222" t="s">
        <v>4074</v>
      </c>
    </row>
    <row r="1713" spans="1:4">
      <c r="A1713" s="226" t="s">
        <v>4110</v>
      </c>
      <c r="B1713" s="225" t="s">
        <v>1335</v>
      </c>
      <c r="C1713" s="223" t="s">
        <v>1363</v>
      </c>
      <c r="D1713" s="222" t="s">
        <v>4074</v>
      </c>
    </row>
    <row r="1714" spans="1:4">
      <c r="A1714" s="226" t="s">
        <v>4111</v>
      </c>
      <c r="B1714" s="225" t="s">
        <v>4112</v>
      </c>
      <c r="C1714" s="223" t="s">
        <v>1365</v>
      </c>
      <c r="D1714" s="222" t="s">
        <v>4113</v>
      </c>
    </row>
    <row r="1715" spans="1:4">
      <c r="A1715" s="226" t="s">
        <v>4114</v>
      </c>
      <c r="B1715" s="225" t="s">
        <v>4115</v>
      </c>
      <c r="C1715" s="223" t="s">
        <v>1243</v>
      </c>
      <c r="D1715" s="222" t="s">
        <v>4113</v>
      </c>
    </row>
    <row r="1716" spans="1:4">
      <c r="A1716" s="226" t="s">
        <v>4116</v>
      </c>
      <c r="B1716" s="225" t="s">
        <v>1255</v>
      </c>
      <c r="C1716" s="223" t="s">
        <v>4117</v>
      </c>
      <c r="D1716" s="222" t="s">
        <v>4113</v>
      </c>
    </row>
    <row r="1717" spans="1:4">
      <c r="A1717" s="226" t="s">
        <v>4118</v>
      </c>
      <c r="B1717" s="225" t="s">
        <v>4119</v>
      </c>
      <c r="C1717" s="223" t="s">
        <v>2817</v>
      </c>
      <c r="D1717" s="222" t="s">
        <v>4113</v>
      </c>
    </row>
    <row r="1718" spans="1:4">
      <c r="A1718" s="226" t="s">
        <v>4120</v>
      </c>
      <c r="B1718" s="225" t="s">
        <v>1328</v>
      </c>
      <c r="C1718" s="223" t="s">
        <v>4121</v>
      </c>
      <c r="D1718" s="222" t="s">
        <v>4113</v>
      </c>
    </row>
    <row r="1719" spans="1:4">
      <c r="A1719" s="226" t="s">
        <v>4122</v>
      </c>
      <c r="B1719" s="225" t="s">
        <v>3569</v>
      </c>
      <c r="C1719" s="223" t="s">
        <v>1663</v>
      </c>
      <c r="D1719" s="222" t="s">
        <v>4113</v>
      </c>
    </row>
    <row r="1720" spans="1:4">
      <c r="A1720" s="226" t="s">
        <v>4123</v>
      </c>
      <c r="B1720" s="225" t="s">
        <v>1355</v>
      </c>
      <c r="C1720" s="223" t="s">
        <v>1313</v>
      </c>
      <c r="D1720" s="222" t="s">
        <v>4113</v>
      </c>
    </row>
    <row r="1721" spans="1:4">
      <c r="A1721" s="226" t="s">
        <v>4124</v>
      </c>
      <c r="B1721" s="225" t="s">
        <v>1524</v>
      </c>
      <c r="C1721" s="223" t="s">
        <v>1313</v>
      </c>
      <c r="D1721" s="222" t="s">
        <v>4113</v>
      </c>
    </row>
    <row r="1722" spans="1:4">
      <c r="A1722" s="226" t="s">
        <v>4125</v>
      </c>
      <c r="B1722" s="225" t="s">
        <v>1866</v>
      </c>
      <c r="C1722" s="223" t="s">
        <v>1247</v>
      </c>
      <c r="D1722" s="222" t="s">
        <v>4113</v>
      </c>
    </row>
    <row r="1723" spans="1:4">
      <c r="A1723" s="226" t="s">
        <v>4126</v>
      </c>
      <c r="B1723" s="225" t="s">
        <v>1246</v>
      </c>
      <c r="C1723" s="223" t="s">
        <v>1315</v>
      </c>
      <c r="D1723" s="222" t="s">
        <v>4113</v>
      </c>
    </row>
    <row r="1724" spans="1:4">
      <c r="A1724" s="226" t="s">
        <v>4127</v>
      </c>
      <c r="B1724" s="225" t="s">
        <v>2663</v>
      </c>
      <c r="C1724" s="223" t="s">
        <v>1316</v>
      </c>
      <c r="D1724" s="222" t="s">
        <v>4113</v>
      </c>
    </row>
    <row r="1725" spans="1:4">
      <c r="A1725" s="226" t="s">
        <v>4128</v>
      </c>
      <c r="B1725" s="225" t="s">
        <v>2506</v>
      </c>
      <c r="C1725" s="223" t="s">
        <v>1318</v>
      </c>
      <c r="D1725" s="222" t="s">
        <v>4113</v>
      </c>
    </row>
    <row r="1726" spans="1:4">
      <c r="A1726" s="226" t="s">
        <v>4129</v>
      </c>
      <c r="B1726" s="225" t="s">
        <v>1846</v>
      </c>
      <c r="C1726" s="223" t="s">
        <v>4130</v>
      </c>
      <c r="D1726" s="222" t="s">
        <v>4113</v>
      </c>
    </row>
    <row r="1727" spans="1:4">
      <c r="A1727" s="226" t="s">
        <v>4131</v>
      </c>
      <c r="B1727" s="225" t="s">
        <v>2378</v>
      </c>
      <c r="C1727" s="223" t="s">
        <v>1319</v>
      </c>
      <c r="D1727" s="222" t="s">
        <v>4113</v>
      </c>
    </row>
    <row r="1728" spans="1:4">
      <c r="A1728" s="226" t="s">
        <v>4132</v>
      </c>
      <c r="B1728" s="225" t="s">
        <v>4133</v>
      </c>
      <c r="C1728" s="223" t="s">
        <v>1322</v>
      </c>
      <c r="D1728" s="222" t="s">
        <v>4113</v>
      </c>
    </row>
    <row r="1729" spans="1:4">
      <c r="A1729" s="226" t="s">
        <v>4134</v>
      </c>
      <c r="B1729" s="225" t="s">
        <v>2128</v>
      </c>
      <c r="C1729" s="223" t="s">
        <v>1322</v>
      </c>
      <c r="D1729" s="222" t="s">
        <v>4113</v>
      </c>
    </row>
    <row r="1730" spans="1:4">
      <c r="A1730" s="226" t="s">
        <v>4135</v>
      </c>
      <c r="B1730" s="225" t="s">
        <v>1255</v>
      </c>
      <c r="C1730" s="223" t="s">
        <v>1256</v>
      </c>
      <c r="D1730" s="222" t="s">
        <v>4113</v>
      </c>
    </row>
    <row r="1731" spans="1:4">
      <c r="A1731" s="226" t="s">
        <v>4136</v>
      </c>
      <c r="B1731" s="225" t="s">
        <v>1416</v>
      </c>
      <c r="C1731" s="223" t="s">
        <v>1256</v>
      </c>
      <c r="D1731" s="222" t="s">
        <v>4113</v>
      </c>
    </row>
    <row r="1732" spans="1:4">
      <c r="A1732" s="226" t="s">
        <v>4137</v>
      </c>
      <c r="B1732" s="225" t="s">
        <v>1311</v>
      </c>
      <c r="C1732" s="223" t="s">
        <v>1510</v>
      </c>
      <c r="D1732" s="222" t="s">
        <v>4113</v>
      </c>
    </row>
    <row r="1733" spans="1:4">
      <c r="A1733" s="226" t="s">
        <v>4138</v>
      </c>
      <c r="B1733" s="225" t="s">
        <v>1454</v>
      </c>
      <c r="C1733" s="223" t="s">
        <v>2007</v>
      </c>
      <c r="D1733" s="222" t="s">
        <v>4113</v>
      </c>
    </row>
    <row r="1734" spans="1:4">
      <c r="A1734" s="226" t="s">
        <v>4139</v>
      </c>
      <c r="B1734" s="225" t="s">
        <v>1344</v>
      </c>
      <c r="C1734" s="223" t="s">
        <v>1694</v>
      </c>
      <c r="D1734" s="222" t="s">
        <v>4113</v>
      </c>
    </row>
    <row r="1735" spans="1:4">
      <c r="A1735" s="226" t="s">
        <v>4140</v>
      </c>
      <c r="B1735" s="225" t="s">
        <v>1246</v>
      </c>
      <c r="C1735" s="223" t="s">
        <v>2558</v>
      </c>
      <c r="D1735" s="222" t="s">
        <v>4113</v>
      </c>
    </row>
    <row r="1736" spans="1:4">
      <c r="A1736" s="226" t="s">
        <v>4141</v>
      </c>
      <c r="B1736" s="225" t="s">
        <v>1672</v>
      </c>
      <c r="C1736" s="223" t="s">
        <v>1270</v>
      </c>
      <c r="D1736" s="222" t="s">
        <v>4113</v>
      </c>
    </row>
    <row r="1737" spans="1:4">
      <c r="A1737" s="226" t="s">
        <v>4142</v>
      </c>
      <c r="B1737" s="225" t="s">
        <v>1396</v>
      </c>
      <c r="C1737" s="223" t="s">
        <v>1277</v>
      </c>
      <c r="D1737" s="222" t="s">
        <v>4113</v>
      </c>
    </row>
    <row r="1738" spans="1:4">
      <c r="A1738" s="226" t="s">
        <v>4143</v>
      </c>
      <c r="B1738" s="225" t="s">
        <v>2378</v>
      </c>
      <c r="C1738" s="223" t="s">
        <v>1280</v>
      </c>
      <c r="D1738" s="222" t="s">
        <v>4113</v>
      </c>
    </row>
    <row r="1739" spans="1:4">
      <c r="A1739" s="226" t="s">
        <v>4144</v>
      </c>
      <c r="B1739" s="225" t="s">
        <v>1255</v>
      </c>
      <c r="C1739" s="223" t="s">
        <v>1814</v>
      </c>
      <c r="D1739" s="222" t="s">
        <v>4113</v>
      </c>
    </row>
    <row r="1740" spans="1:4">
      <c r="A1740" s="226" t="s">
        <v>4145</v>
      </c>
      <c r="B1740" s="225" t="s">
        <v>1759</v>
      </c>
      <c r="C1740" s="223" t="s">
        <v>1347</v>
      </c>
      <c r="D1740" s="222" t="s">
        <v>4113</v>
      </c>
    </row>
    <row r="1741" spans="1:4">
      <c r="A1741" s="226" t="s">
        <v>4146</v>
      </c>
      <c r="B1741" s="225" t="s">
        <v>1255</v>
      </c>
      <c r="C1741" s="223" t="s">
        <v>1349</v>
      </c>
      <c r="D1741" s="222" t="s">
        <v>4113</v>
      </c>
    </row>
    <row r="1742" spans="1:4">
      <c r="A1742" s="226" t="s">
        <v>4147</v>
      </c>
      <c r="B1742" s="225" t="s">
        <v>2298</v>
      </c>
      <c r="C1742" s="223" t="s">
        <v>1535</v>
      </c>
      <c r="D1742" s="222" t="s">
        <v>4113</v>
      </c>
    </row>
    <row r="1743" spans="1:4">
      <c r="A1743" s="226" t="s">
        <v>4148</v>
      </c>
      <c r="B1743" s="225" t="s">
        <v>4149</v>
      </c>
      <c r="C1743" s="223" t="s">
        <v>1351</v>
      </c>
      <c r="D1743" s="222" t="s">
        <v>4113</v>
      </c>
    </row>
    <row r="1744" spans="1:4">
      <c r="A1744" s="226" t="s">
        <v>4150</v>
      </c>
      <c r="B1744" s="225" t="s">
        <v>1500</v>
      </c>
      <c r="C1744" s="223" t="s">
        <v>1352</v>
      </c>
      <c r="D1744" s="222" t="s">
        <v>4113</v>
      </c>
    </row>
    <row r="1745" spans="1:4">
      <c r="A1745" s="226" t="s">
        <v>4151</v>
      </c>
      <c r="B1745" s="225" t="s">
        <v>3420</v>
      </c>
      <c r="C1745" s="223" t="s">
        <v>4152</v>
      </c>
      <c r="D1745" s="222" t="s">
        <v>4113</v>
      </c>
    </row>
    <row r="1746" spans="1:4">
      <c r="A1746" s="226" t="s">
        <v>4153</v>
      </c>
      <c r="B1746" s="225" t="s">
        <v>1396</v>
      </c>
      <c r="C1746" s="223" t="s">
        <v>4154</v>
      </c>
      <c r="D1746" s="222" t="s">
        <v>4113</v>
      </c>
    </row>
    <row r="1747" spans="1:4">
      <c r="A1747" s="226" t="s">
        <v>4155</v>
      </c>
      <c r="B1747" s="225" t="s">
        <v>4156</v>
      </c>
      <c r="C1747" s="223" t="s">
        <v>1357</v>
      </c>
      <c r="D1747" s="222" t="s">
        <v>4113</v>
      </c>
    </row>
    <row r="1748" spans="1:4">
      <c r="A1748" s="226" t="s">
        <v>4157</v>
      </c>
      <c r="B1748" s="225" t="s">
        <v>2304</v>
      </c>
      <c r="C1748" s="223" t="s">
        <v>29</v>
      </c>
      <c r="D1748" s="222" t="s">
        <v>4113</v>
      </c>
    </row>
    <row r="1749" spans="1:4">
      <c r="A1749" s="226" t="s">
        <v>4158</v>
      </c>
      <c r="B1749" s="225" t="s">
        <v>1258</v>
      </c>
      <c r="C1749" s="223" t="s">
        <v>1469</v>
      </c>
      <c r="D1749" s="222" t="s">
        <v>4113</v>
      </c>
    </row>
    <row r="1750" spans="1:4">
      <c r="A1750" s="226" t="s">
        <v>4159</v>
      </c>
      <c r="B1750" s="225" t="s">
        <v>1290</v>
      </c>
      <c r="C1750" s="223" t="s">
        <v>2599</v>
      </c>
      <c r="D1750" s="222" t="s">
        <v>4113</v>
      </c>
    </row>
    <row r="1751" spans="1:4">
      <c r="A1751" s="226" t="s">
        <v>4160</v>
      </c>
      <c r="B1751" s="225" t="s">
        <v>1569</v>
      </c>
      <c r="C1751" s="223" t="s">
        <v>1472</v>
      </c>
      <c r="D1751" s="222" t="s">
        <v>4113</v>
      </c>
    </row>
    <row r="1752" spans="1:4">
      <c r="A1752" s="226" t="s">
        <v>4161</v>
      </c>
      <c r="B1752" s="225" t="s">
        <v>2069</v>
      </c>
      <c r="C1752" s="223" t="s">
        <v>1303</v>
      </c>
      <c r="D1752" s="222" t="s">
        <v>4113</v>
      </c>
    </row>
    <row r="1753" spans="1:4">
      <c r="A1753" s="226" t="s">
        <v>4162</v>
      </c>
      <c r="B1753" s="225" t="s">
        <v>1282</v>
      </c>
      <c r="C1753" s="223" t="s">
        <v>1303</v>
      </c>
      <c r="D1753" s="222" t="s">
        <v>4113</v>
      </c>
    </row>
    <row r="1754" spans="1:4">
      <c r="A1754" s="226" t="s">
        <v>4163</v>
      </c>
      <c r="B1754" s="225" t="s">
        <v>4164</v>
      </c>
      <c r="C1754" s="223" t="s">
        <v>1361</v>
      </c>
      <c r="D1754" s="222" t="s">
        <v>4113</v>
      </c>
    </row>
    <row r="1755" spans="1:4">
      <c r="A1755" s="226" t="s">
        <v>4165</v>
      </c>
      <c r="B1755" s="225" t="s">
        <v>1786</v>
      </c>
      <c r="C1755" s="223" t="s">
        <v>1361</v>
      </c>
      <c r="D1755" s="222" t="s">
        <v>4113</v>
      </c>
    </row>
    <row r="1756" spans="1:4">
      <c r="A1756" s="226" t="s">
        <v>4166</v>
      </c>
      <c r="B1756" s="225" t="s">
        <v>1255</v>
      </c>
      <c r="C1756" s="223" t="s">
        <v>1482</v>
      </c>
      <c r="D1756" s="222" t="s">
        <v>4113</v>
      </c>
    </row>
    <row r="1757" spans="1:4">
      <c r="A1757" s="226" t="s">
        <v>4167</v>
      </c>
      <c r="B1757" s="225" t="s">
        <v>1255</v>
      </c>
      <c r="C1757" s="223" t="s">
        <v>1363</v>
      </c>
      <c r="D1757" s="222" t="s">
        <v>4113</v>
      </c>
    </row>
    <row r="1758" spans="1:4">
      <c r="A1758" s="226" t="s">
        <v>4168</v>
      </c>
      <c r="B1758" s="225" t="s">
        <v>1307</v>
      </c>
      <c r="C1758" s="223" t="s">
        <v>1243</v>
      </c>
      <c r="D1758" s="222" t="s">
        <v>4169</v>
      </c>
    </row>
    <row r="1759" spans="1:4">
      <c r="A1759" s="226" t="s">
        <v>4170</v>
      </c>
      <c r="B1759" s="225" t="s">
        <v>2264</v>
      </c>
      <c r="C1759" s="223" t="s">
        <v>4171</v>
      </c>
      <c r="D1759" s="222" t="s">
        <v>4169</v>
      </c>
    </row>
    <row r="1760" spans="1:4">
      <c r="A1760" s="226" t="s">
        <v>4172</v>
      </c>
      <c r="B1760" s="225" t="s">
        <v>1255</v>
      </c>
      <c r="C1760" s="223" t="s">
        <v>1312</v>
      </c>
      <c r="D1760" s="222" t="s">
        <v>4169</v>
      </c>
    </row>
    <row r="1761" spans="1:4">
      <c r="A1761" s="226" t="s">
        <v>4173</v>
      </c>
      <c r="B1761" s="225" t="s">
        <v>1666</v>
      </c>
      <c r="C1761" s="223" t="s">
        <v>1663</v>
      </c>
      <c r="D1761" s="222" t="s">
        <v>4169</v>
      </c>
    </row>
    <row r="1762" spans="1:4">
      <c r="A1762" s="226" t="s">
        <v>4174</v>
      </c>
      <c r="B1762" s="225" t="s">
        <v>2915</v>
      </c>
      <c r="C1762" s="223" t="s">
        <v>4175</v>
      </c>
      <c r="D1762" s="222" t="s">
        <v>4169</v>
      </c>
    </row>
    <row r="1763" spans="1:4">
      <c r="A1763" s="226" t="s">
        <v>4176</v>
      </c>
      <c r="B1763" s="225" t="s">
        <v>1706</v>
      </c>
      <c r="C1763" s="223" t="s">
        <v>1578</v>
      </c>
      <c r="D1763" s="222" t="s">
        <v>4169</v>
      </c>
    </row>
    <row r="1764" spans="1:4">
      <c r="A1764" s="226" t="s">
        <v>4177</v>
      </c>
      <c r="B1764" s="225" t="s">
        <v>2161</v>
      </c>
      <c r="C1764" s="223" t="s">
        <v>1318</v>
      </c>
      <c r="D1764" s="222" t="s">
        <v>4169</v>
      </c>
    </row>
    <row r="1765" spans="1:4">
      <c r="A1765" s="226" t="s">
        <v>4178</v>
      </c>
      <c r="B1765" s="225" t="s">
        <v>4179</v>
      </c>
      <c r="C1765" s="223" t="s">
        <v>1318</v>
      </c>
      <c r="D1765" s="222" t="s">
        <v>4169</v>
      </c>
    </row>
    <row r="1766" spans="1:4">
      <c r="A1766" s="226" t="s">
        <v>4180</v>
      </c>
      <c r="B1766" s="225" t="s">
        <v>4181</v>
      </c>
      <c r="C1766" s="223" t="s">
        <v>1322</v>
      </c>
      <c r="D1766" s="222" t="s">
        <v>4169</v>
      </c>
    </row>
    <row r="1767" spans="1:4">
      <c r="A1767" s="226" t="s">
        <v>4182</v>
      </c>
      <c r="B1767" s="225" t="s">
        <v>4183</v>
      </c>
      <c r="C1767" s="223" t="s">
        <v>3357</v>
      </c>
      <c r="D1767" s="222" t="s">
        <v>4169</v>
      </c>
    </row>
    <row r="1768" spans="1:4">
      <c r="A1768" s="226" t="s">
        <v>4184</v>
      </c>
      <c r="B1768" s="225" t="s">
        <v>1321</v>
      </c>
      <c r="C1768" s="223" t="s">
        <v>3357</v>
      </c>
      <c r="D1768" s="222" t="s">
        <v>4169</v>
      </c>
    </row>
    <row r="1769" spans="1:4">
      <c r="A1769" s="226" t="s">
        <v>4185</v>
      </c>
      <c r="B1769" s="225" t="s">
        <v>2103</v>
      </c>
      <c r="C1769" s="223" t="s">
        <v>1410</v>
      </c>
      <c r="D1769" s="222" t="s">
        <v>4169</v>
      </c>
    </row>
    <row r="1770" spans="1:4">
      <c r="A1770" s="226" t="s">
        <v>4186</v>
      </c>
      <c r="B1770" s="225" t="s">
        <v>1358</v>
      </c>
      <c r="C1770" s="223" t="s">
        <v>2703</v>
      </c>
      <c r="D1770" s="222" t="s">
        <v>4169</v>
      </c>
    </row>
    <row r="1771" spans="1:4">
      <c r="A1771" s="226" t="s">
        <v>4187</v>
      </c>
      <c r="B1771" s="225" t="s">
        <v>1396</v>
      </c>
      <c r="C1771" s="223" t="s">
        <v>1259</v>
      </c>
      <c r="D1771" s="222" t="s">
        <v>4169</v>
      </c>
    </row>
    <row r="1772" spans="1:4">
      <c r="A1772" s="226" t="s">
        <v>4188</v>
      </c>
      <c r="B1772" s="225" t="s">
        <v>1258</v>
      </c>
      <c r="C1772" s="223" t="s">
        <v>1331</v>
      </c>
      <c r="D1772" s="222" t="s">
        <v>4169</v>
      </c>
    </row>
    <row r="1773" spans="1:4">
      <c r="A1773" s="226" t="s">
        <v>4189</v>
      </c>
      <c r="B1773" s="225" t="s">
        <v>1328</v>
      </c>
      <c r="C1773" s="223" t="s">
        <v>4190</v>
      </c>
      <c r="D1773" s="222" t="s">
        <v>4169</v>
      </c>
    </row>
    <row r="1774" spans="1:4">
      <c r="A1774" s="226" t="s">
        <v>4191</v>
      </c>
      <c r="B1774" s="225" t="s">
        <v>4192</v>
      </c>
      <c r="C1774" s="223" t="s">
        <v>1601</v>
      </c>
      <c r="D1774" s="222" t="s">
        <v>4169</v>
      </c>
    </row>
    <row r="1775" spans="1:4">
      <c r="A1775" s="226" t="s">
        <v>4193</v>
      </c>
      <c r="B1775" s="225" t="s">
        <v>1593</v>
      </c>
      <c r="C1775" s="223" t="s">
        <v>1336</v>
      </c>
      <c r="D1775" s="222" t="s">
        <v>4169</v>
      </c>
    </row>
    <row r="1776" spans="1:4">
      <c r="A1776" s="226" t="s">
        <v>4194</v>
      </c>
      <c r="B1776" s="225" t="s">
        <v>4195</v>
      </c>
      <c r="C1776" s="223" t="s">
        <v>1273</v>
      </c>
      <c r="D1776" s="222" t="s">
        <v>4169</v>
      </c>
    </row>
    <row r="1777" spans="1:4">
      <c r="A1777" s="226" t="s">
        <v>4196</v>
      </c>
      <c r="B1777" s="225" t="s">
        <v>1341</v>
      </c>
      <c r="C1777" s="223" t="s">
        <v>1277</v>
      </c>
      <c r="D1777" s="222" t="s">
        <v>4169</v>
      </c>
    </row>
    <row r="1778" spans="1:4">
      <c r="A1778" s="226" t="s">
        <v>4197</v>
      </c>
      <c r="B1778" s="225" t="s">
        <v>4198</v>
      </c>
      <c r="C1778" s="223" t="s">
        <v>1277</v>
      </c>
      <c r="D1778" s="222" t="s">
        <v>4169</v>
      </c>
    </row>
    <row r="1779" spans="1:4">
      <c r="A1779" s="226" t="s">
        <v>4199</v>
      </c>
      <c r="B1779" s="225" t="s">
        <v>4200</v>
      </c>
      <c r="C1779" s="223" t="s">
        <v>1288</v>
      </c>
      <c r="D1779" s="222" t="s">
        <v>4169</v>
      </c>
    </row>
    <row r="1780" spans="1:4">
      <c r="A1780" s="226" t="s">
        <v>4201</v>
      </c>
      <c r="B1780" s="225" t="s">
        <v>4202</v>
      </c>
      <c r="C1780" s="223" t="s">
        <v>2503</v>
      </c>
      <c r="D1780" s="222" t="s">
        <v>4169</v>
      </c>
    </row>
    <row r="1781" spans="1:4">
      <c r="A1781" s="226" t="s">
        <v>4203</v>
      </c>
      <c r="B1781" s="225" t="s">
        <v>2009</v>
      </c>
      <c r="C1781" s="223" t="s">
        <v>1349</v>
      </c>
      <c r="D1781" s="222" t="s">
        <v>4169</v>
      </c>
    </row>
    <row r="1782" spans="1:4">
      <c r="A1782" s="226" t="s">
        <v>4204</v>
      </c>
      <c r="B1782" s="225" t="s">
        <v>2238</v>
      </c>
      <c r="C1782" s="223" t="s">
        <v>1634</v>
      </c>
      <c r="D1782" s="222" t="s">
        <v>4169</v>
      </c>
    </row>
    <row r="1783" spans="1:4">
      <c r="A1783" s="226" t="s">
        <v>4205</v>
      </c>
      <c r="B1783" s="225" t="s">
        <v>1537</v>
      </c>
      <c r="C1783" s="223" t="s">
        <v>1533</v>
      </c>
      <c r="D1783" s="222" t="s">
        <v>4169</v>
      </c>
    </row>
    <row r="1784" spans="1:4">
      <c r="A1784" s="226" t="s">
        <v>4206</v>
      </c>
      <c r="B1784" s="225" t="s">
        <v>1399</v>
      </c>
      <c r="C1784" s="223" t="s">
        <v>1821</v>
      </c>
      <c r="D1784" s="222" t="s">
        <v>4169</v>
      </c>
    </row>
    <row r="1785" spans="1:4">
      <c r="A1785" s="226" t="s">
        <v>4207</v>
      </c>
      <c r="B1785" s="225" t="s">
        <v>1537</v>
      </c>
      <c r="C1785" s="223" t="s">
        <v>1821</v>
      </c>
      <c r="D1785" s="222" t="s">
        <v>4169</v>
      </c>
    </row>
    <row r="1786" spans="1:4">
      <c r="A1786" s="226" t="s">
        <v>4208</v>
      </c>
      <c r="B1786" s="225" t="s">
        <v>1500</v>
      </c>
      <c r="C1786" s="223" t="s">
        <v>3656</v>
      </c>
      <c r="D1786" s="222" t="s">
        <v>4169</v>
      </c>
    </row>
    <row r="1787" spans="1:4">
      <c r="A1787" s="226" t="s">
        <v>4209</v>
      </c>
      <c r="B1787" s="225" t="s">
        <v>2009</v>
      </c>
      <c r="C1787" s="223" t="s">
        <v>1351</v>
      </c>
      <c r="D1787" s="222" t="s">
        <v>4169</v>
      </c>
    </row>
    <row r="1788" spans="1:4">
      <c r="A1788" s="226" t="s">
        <v>4210</v>
      </c>
      <c r="B1788" s="225" t="s">
        <v>2113</v>
      </c>
      <c r="C1788" s="223" t="s">
        <v>4211</v>
      </c>
      <c r="D1788" s="222" t="s">
        <v>4169</v>
      </c>
    </row>
    <row r="1789" spans="1:4">
      <c r="A1789" s="226" t="s">
        <v>4212</v>
      </c>
      <c r="B1789" s="225" t="s">
        <v>1358</v>
      </c>
      <c r="C1789" s="223" t="s">
        <v>1949</v>
      </c>
      <c r="D1789" s="222" t="s">
        <v>4169</v>
      </c>
    </row>
    <row r="1790" spans="1:4">
      <c r="A1790" s="226" t="s">
        <v>4213</v>
      </c>
      <c r="B1790" s="225" t="s">
        <v>4214</v>
      </c>
      <c r="C1790" s="223" t="s">
        <v>1357</v>
      </c>
      <c r="D1790" s="222" t="s">
        <v>4169</v>
      </c>
    </row>
    <row r="1791" spans="1:4">
      <c r="A1791" s="226" t="s">
        <v>4215</v>
      </c>
      <c r="B1791" s="225" t="s">
        <v>4216</v>
      </c>
      <c r="C1791" s="223" t="s">
        <v>1357</v>
      </c>
      <c r="D1791" s="222" t="s">
        <v>4169</v>
      </c>
    </row>
    <row r="1792" spans="1:4">
      <c r="A1792" s="226" t="s">
        <v>4217</v>
      </c>
      <c r="B1792" s="225" t="s">
        <v>2271</v>
      </c>
      <c r="C1792" s="223" t="s">
        <v>1357</v>
      </c>
      <c r="D1792" s="222" t="s">
        <v>4169</v>
      </c>
    </row>
    <row r="1793" spans="1:4">
      <c r="A1793" s="226" t="s">
        <v>4218</v>
      </c>
      <c r="B1793" s="225" t="s">
        <v>1290</v>
      </c>
      <c r="C1793" s="223" t="s">
        <v>1357</v>
      </c>
      <c r="D1793" s="222" t="s">
        <v>4169</v>
      </c>
    </row>
    <row r="1794" spans="1:4">
      <c r="A1794" s="226" t="s">
        <v>4219</v>
      </c>
      <c r="B1794" s="225" t="s">
        <v>2378</v>
      </c>
      <c r="C1794" s="223" t="s">
        <v>4220</v>
      </c>
      <c r="D1794" s="222" t="s">
        <v>4169</v>
      </c>
    </row>
    <row r="1795" spans="1:4">
      <c r="A1795" s="226" t="s">
        <v>4221</v>
      </c>
      <c r="B1795" s="225" t="s">
        <v>2532</v>
      </c>
      <c r="C1795" s="223" t="s">
        <v>1359</v>
      </c>
      <c r="D1795" s="222" t="s">
        <v>4169</v>
      </c>
    </row>
    <row r="1796" spans="1:4">
      <c r="A1796" s="226" t="s">
        <v>4222</v>
      </c>
      <c r="B1796" s="225" t="s">
        <v>1396</v>
      </c>
      <c r="C1796" s="223" t="s">
        <v>1839</v>
      </c>
      <c r="D1796" s="222" t="s">
        <v>4169</v>
      </c>
    </row>
    <row r="1797" spans="1:4">
      <c r="A1797" s="226" t="s">
        <v>4223</v>
      </c>
      <c r="B1797" s="225" t="s">
        <v>1454</v>
      </c>
      <c r="C1797" s="223" t="s">
        <v>1300</v>
      </c>
      <c r="D1797" s="222" t="s">
        <v>4169</v>
      </c>
    </row>
    <row r="1798" spans="1:4">
      <c r="A1798" s="226" t="s">
        <v>4224</v>
      </c>
      <c r="B1798" s="225" t="s">
        <v>4225</v>
      </c>
      <c r="C1798" s="223" t="s">
        <v>1469</v>
      </c>
      <c r="D1798" s="222" t="s">
        <v>4169</v>
      </c>
    </row>
    <row r="1799" spans="1:4">
      <c r="A1799" s="226" t="s">
        <v>4226</v>
      </c>
      <c r="B1799" s="225" t="s">
        <v>1311</v>
      </c>
      <c r="C1799" s="223" t="s">
        <v>1472</v>
      </c>
      <c r="D1799" s="222" t="s">
        <v>4169</v>
      </c>
    </row>
    <row r="1800" spans="1:4">
      <c r="A1800" s="226" t="s">
        <v>4227</v>
      </c>
      <c r="B1800" s="225" t="s">
        <v>1255</v>
      </c>
      <c r="C1800" s="223" t="s">
        <v>1303</v>
      </c>
      <c r="D1800" s="222" t="s">
        <v>4169</v>
      </c>
    </row>
    <row r="1801" spans="1:4">
      <c r="A1801" s="226" t="s">
        <v>4228</v>
      </c>
      <c r="B1801" s="225" t="s">
        <v>1846</v>
      </c>
      <c r="C1801" s="223" t="s">
        <v>1566</v>
      </c>
      <c r="D1801" s="222" t="s">
        <v>4169</v>
      </c>
    </row>
    <row r="1802" spans="1:4">
      <c r="A1802" s="226" t="s">
        <v>4229</v>
      </c>
      <c r="B1802" s="225" t="s">
        <v>4230</v>
      </c>
      <c r="C1802" s="223" t="s">
        <v>1243</v>
      </c>
      <c r="D1802" s="222" t="s">
        <v>4231</v>
      </c>
    </row>
    <row r="1803" spans="1:4">
      <c r="A1803" s="226" t="s">
        <v>4232</v>
      </c>
      <c r="B1803" s="225" t="s">
        <v>1306</v>
      </c>
      <c r="C1803" s="223" t="s">
        <v>1243</v>
      </c>
      <c r="D1803" s="222" t="s">
        <v>4231</v>
      </c>
    </row>
    <row r="1804" spans="1:4">
      <c r="A1804" s="226" t="s">
        <v>4233</v>
      </c>
      <c r="B1804" s="225" t="s">
        <v>4234</v>
      </c>
      <c r="C1804" s="223" t="s">
        <v>1243</v>
      </c>
      <c r="D1804" s="222" t="s">
        <v>4231</v>
      </c>
    </row>
    <row r="1805" spans="1:4">
      <c r="A1805" s="226" t="s">
        <v>4235</v>
      </c>
      <c r="B1805" s="225" t="s">
        <v>2303</v>
      </c>
      <c r="C1805" s="223" t="s">
        <v>4117</v>
      </c>
      <c r="D1805" s="222" t="s">
        <v>4231</v>
      </c>
    </row>
    <row r="1806" spans="1:4">
      <c r="A1806" s="226" t="s">
        <v>4236</v>
      </c>
      <c r="B1806" s="225" t="s">
        <v>2796</v>
      </c>
      <c r="C1806" s="223" t="s">
        <v>1310</v>
      </c>
      <c r="D1806" s="222" t="s">
        <v>4231</v>
      </c>
    </row>
    <row r="1807" spans="1:4">
      <c r="A1807" s="226" t="s">
        <v>4237</v>
      </c>
      <c r="B1807" s="225" t="s">
        <v>4238</v>
      </c>
      <c r="C1807" s="223" t="s">
        <v>4239</v>
      </c>
      <c r="D1807" s="222" t="s">
        <v>4231</v>
      </c>
    </row>
    <row r="1808" spans="1:4">
      <c r="A1808" s="226" t="s">
        <v>4240</v>
      </c>
      <c r="B1808" s="225" t="s">
        <v>2679</v>
      </c>
      <c r="C1808" s="223" t="s">
        <v>1313</v>
      </c>
      <c r="D1808" s="222" t="s">
        <v>4231</v>
      </c>
    </row>
    <row r="1809" spans="1:4">
      <c r="A1809" s="226" t="s">
        <v>4241</v>
      </c>
      <c r="B1809" s="225" t="s">
        <v>1454</v>
      </c>
      <c r="C1809" s="223" t="s">
        <v>1315</v>
      </c>
      <c r="D1809" s="222" t="s">
        <v>4231</v>
      </c>
    </row>
    <row r="1810" spans="1:4">
      <c r="A1810" s="226" t="s">
        <v>4242</v>
      </c>
      <c r="B1810" s="225" t="s">
        <v>1330</v>
      </c>
      <c r="C1810" s="223" t="s">
        <v>1315</v>
      </c>
      <c r="D1810" s="222" t="s">
        <v>4231</v>
      </c>
    </row>
    <row r="1811" spans="1:4">
      <c r="A1811" s="226" t="s">
        <v>4243</v>
      </c>
      <c r="B1811" s="225" t="s">
        <v>1893</v>
      </c>
      <c r="C1811" s="223" t="s">
        <v>1316</v>
      </c>
      <c r="D1811" s="222" t="s">
        <v>4231</v>
      </c>
    </row>
    <row r="1812" spans="1:4">
      <c r="A1812" s="226" t="s">
        <v>4244</v>
      </c>
      <c r="B1812" s="225" t="s">
        <v>4245</v>
      </c>
      <c r="C1812" s="223" t="s">
        <v>1318</v>
      </c>
      <c r="D1812" s="222" t="s">
        <v>4231</v>
      </c>
    </row>
    <row r="1813" spans="1:4">
      <c r="A1813" s="226" t="s">
        <v>4246</v>
      </c>
      <c r="B1813" s="225" t="s">
        <v>4247</v>
      </c>
      <c r="C1813" s="223" t="s">
        <v>1318</v>
      </c>
      <c r="D1813" s="222" t="s">
        <v>4231</v>
      </c>
    </row>
    <row r="1814" spans="1:4">
      <c r="A1814" s="226" t="s">
        <v>4248</v>
      </c>
      <c r="B1814" s="225" t="s">
        <v>4249</v>
      </c>
      <c r="C1814" s="223" t="s">
        <v>4250</v>
      </c>
      <c r="D1814" s="222" t="s">
        <v>4231</v>
      </c>
    </row>
    <row r="1815" spans="1:4">
      <c r="A1815" s="226" t="s">
        <v>4251</v>
      </c>
      <c r="B1815" s="225" t="s">
        <v>2272</v>
      </c>
      <c r="C1815" s="223" t="s">
        <v>1319</v>
      </c>
      <c r="D1815" s="222" t="s">
        <v>4231</v>
      </c>
    </row>
    <row r="1816" spans="1:4">
      <c r="A1816" s="226" t="s">
        <v>4252</v>
      </c>
      <c r="B1816" s="225" t="s">
        <v>1311</v>
      </c>
      <c r="C1816" s="223" t="s">
        <v>1319</v>
      </c>
      <c r="D1816" s="222" t="s">
        <v>4231</v>
      </c>
    </row>
    <row r="1817" spans="1:4">
      <c r="A1817" s="226" t="s">
        <v>4253</v>
      </c>
      <c r="B1817" s="225" t="s">
        <v>4254</v>
      </c>
      <c r="C1817" s="223" t="s">
        <v>1322</v>
      </c>
      <c r="D1817" s="222" t="s">
        <v>4231</v>
      </c>
    </row>
    <row r="1818" spans="1:4">
      <c r="A1818" s="226" t="s">
        <v>4255</v>
      </c>
      <c r="B1818" s="225" t="s">
        <v>1759</v>
      </c>
      <c r="C1818" s="223" t="s">
        <v>1322</v>
      </c>
      <c r="D1818" s="222" t="s">
        <v>4231</v>
      </c>
    </row>
    <row r="1819" spans="1:4">
      <c r="A1819" s="226" t="s">
        <v>4256</v>
      </c>
      <c r="B1819" s="225" t="s">
        <v>1396</v>
      </c>
      <c r="C1819" s="223" t="s">
        <v>1322</v>
      </c>
      <c r="D1819" s="222" t="s">
        <v>4231</v>
      </c>
    </row>
    <row r="1820" spans="1:4">
      <c r="A1820" s="226" t="s">
        <v>4257</v>
      </c>
      <c r="B1820" s="225" t="s">
        <v>2378</v>
      </c>
      <c r="C1820" s="223" t="s">
        <v>1326</v>
      </c>
      <c r="D1820" s="222" t="s">
        <v>4231</v>
      </c>
    </row>
    <row r="1821" spans="1:4">
      <c r="A1821" s="226" t="s">
        <v>4258</v>
      </c>
      <c r="B1821" s="225" t="s">
        <v>1360</v>
      </c>
      <c r="C1821" s="223" t="s">
        <v>2148</v>
      </c>
      <c r="D1821" s="222" t="s">
        <v>4231</v>
      </c>
    </row>
    <row r="1822" spans="1:4">
      <c r="A1822" s="226" t="s">
        <v>4259</v>
      </c>
      <c r="B1822" s="225" t="s">
        <v>4260</v>
      </c>
      <c r="C1822" s="223" t="s">
        <v>3357</v>
      </c>
      <c r="D1822" s="222" t="s">
        <v>4231</v>
      </c>
    </row>
    <row r="1823" spans="1:4">
      <c r="A1823" s="226" t="s">
        <v>4261</v>
      </c>
      <c r="B1823" s="225" t="s">
        <v>1433</v>
      </c>
      <c r="C1823" s="223" t="s">
        <v>3089</v>
      </c>
      <c r="D1823" s="222" t="s">
        <v>4231</v>
      </c>
    </row>
    <row r="1824" spans="1:4">
      <c r="A1824" s="226" t="s">
        <v>4262</v>
      </c>
      <c r="B1824" s="225" t="s">
        <v>1255</v>
      </c>
      <c r="C1824" s="223" t="s">
        <v>3089</v>
      </c>
      <c r="D1824" s="222" t="s">
        <v>4231</v>
      </c>
    </row>
    <row r="1825" spans="1:4">
      <c r="A1825" s="226" t="s">
        <v>4263</v>
      </c>
      <c r="B1825" s="225" t="s">
        <v>2115</v>
      </c>
      <c r="C1825" s="223" t="s">
        <v>3789</v>
      </c>
      <c r="D1825" s="222" t="s">
        <v>4231</v>
      </c>
    </row>
    <row r="1826" spans="1:4">
      <c r="A1826" s="226" t="s">
        <v>4264</v>
      </c>
      <c r="B1826" s="225" t="s">
        <v>1255</v>
      </c>
      <c r="C1826" s="223" t="s">
        <v>2703</v>
      </c>
      <c r="D1826" s="222" t="s">
        <v>4231</v>
      </c>
    </row>
    <row r="1827" spans="1:4">
      <c r="A1827" s="226" t="s">
        <v>4265</v>
      </c>
      <c r="B1827" s="225" t="s">
        <v>4266</v>
      </c>
      <c r="C1827" s="223" t="s">
        <v>1601</v>
      </c>
      <c r="D1827" s="222" t="s">
        <v>4231</v>
      </c>
    </row>
    <row r="1828" spans="1:4">
      <c r="A1828" s="226" t="s">
        <v>4267</v>
      </c>
      <c r="B1828" s="225" t="s">
        <v>1255</v>
      </c>
      <c r="C1828" s="223" t="s">
        <v>1792</v>
      </c>
      <c r="D1828" s="222" t="s">
        <v>4231</v>
      </c>
    </row>
    <row r="1829" spans="1:4">
      <c r="A1829" s="226" t="s">
        <v>4268</v>
      </c>
      <c r="B1829" s="225" t="s">
        <v>1255</v>
      </c>
      <c r="C1829" s="223" t="s">
        <v>1270</v>
      </c>
      <c r="D1829" s="222" t="s">
        <v>4231</v>
      </c>
    </row>
    <row r="1830" spans="1:4">
      <c r="A1830" s="226" t="s">
        <v>4269</v>
      </c>
      <c r="B1830" s="225" t="s">
        <v>1396</v>
      </c>
      <c r="C1830" s="223" t="s">
        <v>1277</v>
      </c>
      <c r="D1830" s="222" t="s">
        <v>4231</v>
      </c>
    </row>
    <row r="1831" spans="1:4">
      <c r="A1831" s="226" t="s">
        <v>4270</v>
      </c>
      <c r="B1831" s="225" t="s">
        <v>1305</v>
      </c>
      <c r="C1831" s="223" t="s">
        <v>1429</v>
      </c>
      <c r="D1831" s="222" t="s">
        <v>4231</v>
      </c>
    </row>
    <row r="1832" spans="1:4">
      <c r="A1832" s="226" t="s">
        <v>4271</v>
      </c>
      <c r="B1832" s="225" t="s">
        <v>4272</v>
      </c>
      <c r="C1832" s="223" t="s">
        <v>1522</v>
      </c>
      <c r="D1832" s="222" t="s">
        <v>4231</v>
      </c>
    </row>
    <row r="1833" spans="1:4">
      <c r="A1833" s="226" t="s">
        <v>4273</v>
      </c>
      <c r="B1833" s="225" t="s">
        <v>1765</v>
      </c>
      <c r="C1833" s="223" t="s">
        <v>1522</v>
      </c>
      <c r="D1833" s="222" t="s">
        <v>4231</v>
      </c>
    </row>
    <row r="1834" spans="1:4">
      <c r="A1834" s="226" t="s">
        <v>4274</v>
      </c>
      <c r="B1834" s="225" t="s">
        <v>1333</v>
      </c>
      <c r="C1834" s="223" t="s">
        <v>2022</v>
      </c>
      <c r="D1834" s="222" t="s">
        <v>4231</v>
      </c>
    </row>
    <row r="1835" spans="1:4">
      <c r="A1835" s="226" t="s">
        <v>4275</v>
      </c>
      <c r="B1835" s="225" t="s">
        <v>1321</v>
      </c>
      <c r="C1835" s="223" t="s">
        <v>1710</v>
      </c>
      <c r="D1835" s="222" t="s">
        <v>4231</v>
      </c>
    </row>
    <row r="1836" spans="1:4">
      <c r="A1836" s="226" t="s">
        <v>4276</v>
      </c>
      <c r="B1836" s="225" t="s">
        <v>1328</v>
      </c>
      <c r="C1836" s="223" t="s">
        <v>2503</v>
      </c>
      <c r="D1836" s="222" t="s">
        <v>4231</v>
      </c>
    </row>
    <row r="1837" spans="1:4">
      <c r="A1837" s="226" t="s">
        <v>4277</v>
      </c>
      <c r="B1837" s="225" t="s">
        <v>1593</v>
      </c>
      <c r="C1837" s="223" t="s">
        <v>1533</v>
      </c>
      <c r="D1837" s="222" t="s">
        <v>4231</v>
      </c>
    </row>
    <row r="1838" spans="1:4">
      <c r="A1838" s="226" t="s">
        <v>4278</v>
      </c>
      <c r="B1838" s="225" t="s">
        <v>4279</v>
      </c>
      <c r="C1838" s="223" t="s">
        <v>1533</v>
      </c>
      <c r="D1838" s="222" t="s">
        <v>4231</v>
      </c>
    </row>
    <row r="1839" spans="1:4">
      <c r="A1839" s="226" t="s">
        <v>4280</v>
      </c>
      <c r="B1839" s="225" t="s">
        <v>4281</v>
      </c>
      <c r="C1839" s="223" t="s">
        <v>1350</v>
      </c>
      <c r="D1839" s="222" t="s">
        <v>4231</v>
      </c>
    </row>
    <row r="1840" spans="1:4">
      <c r="A1840" s="226" t="s">
        <v>4282</v>
      </c>
      <c r="B1840" s="225" t="s">
        <v>1309</v>
      </c>
      <c r="C1840" s="223" t="s">
        <v>1535</v>
      </c>
      <c r="D1840" s="222" t="s">
        <v>4231</v>
      </c>
    </row>
    <row r="1841" spans="1:4">
      <c r="A1841" s="226" t="s">
        <v>4283</v>
      </c>
      <c r="B1841" s="225" t="s">
        <v>2409</v>
      </c>
      <c r="C1841" s="223" t="s">
        <v>1821</v>
      </c>
      <c r="D1841" s="222" t="s">
        <v>4231</v>
      </c>
    </row>
    <row r="1842" spans="1:4">
      <c r="A1842" s="226" t="s">
        <v>4284</v>
      </c>
      <c r="B1842" s="225" t="s">
        <v>1454</v>
      </c>
      <c r="C1842" s="223" t="s">
        <v>1722</v>
      </c>
      <c r="D1842" s="222" t="s">
        <v>4231</v>
      </c>
    </row>
    <row r="1843" spans="1:4">
      <c r="A1843" s="226" t="s">
        <v>4285</v>
      </c>
      <c r="B1843" s="225" t="s">
        <v>1290</v>
      </c>
      <c r="C1843" s="223" t="s">
        <v>1722</v>
      </c>
      <c r="D1843" s="222" t="s">
        <v>4231</v>
      </c>
    </row>
    <row r="1844" spans="1:4">
      <c r="A1844" s="226" t="s">
        <v>4286</v>
      </c>
      <c r="B1844" s="225" t="s">
        <v>1299</v>
      </c>
      <c r="C1844" s="223" t="s">
        <v>1351</v>
      </c>
      <c r="D1844" s="222" t="s">
        <v>4231</v>
      </c>
    </row>
    <row r="1845" spans="1:4">
      <c r="A1845" s="226" t="s">
        <v>4287</v>
      </c>
      <c r="B1845" s="225" t="s">
        <v>1246</v>
      </c>
      <c r="C1845" s="223" t="s">
        <v>1351</v>
      </c>
      <c r="D1845" s="222" t="s">
        <v>4231</v>
      </c>
    </row>
    <row r="1846" spans="1:4">
      <c r="A1846" s="226" t="s">
        <v>4288</v>
      </c>
      <c r="B1846" s="225" t="s">
        <v>1255</v>
      </c>
      <c r="C1846" s="223" t="s">
        <v>2043</v>
      </c>
      <c r="D1846" s="222" t="s">
        <v>4231</v>
      </c>
    </row>
    <row r="1847" spans="1:4">
      <c r="A1847" s="226" t="s">
        <v>4289</v>
      </c>
      <c r="B1847" s="225" t="s">
        <v>4290</v>
      </c>
      <c r="C1847" s="223" t="s">
        <v>1352</v>
      </c>
      <c r="D1847" s="222" t="s">
        <v>4231</v>
      </c>
    </row>
    <row r="1848" spans="1:4">
      <c r="A1848" s="226" t="s">
        <v>4291</v>
      </c>
      <c r="B1848" s="225" t="s">
        <v>2038</v>
      </c>
      <c r="C1848" s="223" t="s">
        <v>1827</v>
      </c>
      <c r="D1848" s="222" t="s">
        <v>4231</v>
      </c>
    </row>
    <row r="1849" spans="1:4">
      <c r="A1849" s="226" t="s">
        <v>4292</v>
      </c>
      <c r="B1849" s="225" t="s">
        <v>1763</v>
      </c>
      <c r="C1849" s="223" t="s">
        <v>1354</v>
      </c>
      <c r="D1849" s="222" t="s">
        <v>4231</v>
      </c>
    </row>
    <row r="1850" spans="1:4">
      <c r="A1850" s="226" t="s">
        <v>4293</v>
      </c>
      <c r="B1850" s="225" t="s">
        <v>1299</v>
      </c>
      <c r="C1850" s="223" t="s">
        <v>1354</v>
      </c>
      <c r="D1850" s="222" t="s">
        <v>4231</v>
      </c>
    </row>
    <row r="1851" spans="1:4">
      <c r="A1851" s="226" t="s">
        <v>4294</v>
      </c>
      <c r="B1851" s="225" t="s">
        <v>1957</v>
      </c>
      <c r="C1851" s="223" t="s">
        <v>2288</v>
      </c>
      <c r="D1851" s="222" t="s">
        <v>4231</v>
      </c>
    </row>
    <row r="1852" spans="1:4">
      <c r="A1852" s="226" t="s">
        <v>4295</v>
      </c>
      <c r="B1852" s="225" t="s">
        <v>1846</v>
      </c>
      <c r="C1852" s="223" t="s">
        <v>1303</v>
      </c>
      <c r="D1852" s="222" t="s">
        <v>4231</v>
      </c>
    </row>
    <row r="1853" spans="1:4">
      <c r="A1853" s="226" t="s">
        <v>4296</v>
      </c>
      <c r="B1853" s="225" t="s">
        <v>1258</v>
      </c>
      <c r="C1853" s="223" t="s">
        <v>1303</v>
      </c>
      <c r="D1853" s="222" t="s">
        <v>4231</v>
      </c>
    </row>
    <row r="1854" spans="1:4">
      <c r="A1854" s="226" t="s">
        <v>4297</v>
      </c>
      <c r="B1854" s="225" t="s">
        <v>2049</v>
      </c>
      <c r="C1854" s="223" t="s">
        <v>1303</v>
      </c>
      <c r="D1854" s="222" t="s">
        <v>4231</v>
      </c>
    </row>
    <row r="1855" spans="1:4">
      <c r="A1855" s="226" t="s">
        <v>4298</v>
      </c>
      <c r="B1855" s="225" t="s">
        <v>1736</v>
      </c>
      <c r="C1855" s="223" t="s">
        <v>1361</v>
      </c>
      <c r="D1855" s="222" t="s">
        <v>4231</v>
      </c>
    </row>
    <row r="1856" spans="1:4">
      <c r="A1856" s="226" t="s">
        <v>4299</v>
      </c>
      <c r="B1856" s="225" t="s">
        <v>1290</v>
      </c>
      <c r="C1856" s="223" t="s">
        <v>1738</v>
      </c>
      <c r="D1856" s="222" t="s">
        <v>4231</v>
      </c>
    </row>
    <row r="1857" spans="1:4">
      <c r="A1857" s="226" t="s">
        <v>4300</v>
      </c>
      <c r="B1857" s="225" t="s">
        <v>1246</v>
      </c>
      <c r="C1857" s="223" t="s">
        <v>1566</v>
      </c>
      <c r="D1857" s="222" t="s">
        <v>4231</v>
      </c>
    </row>
    <row r="1858" spans="1:4">
      <c r="A1858" s="226" t="s">
        <v>4301</v>
      </c>
      <c r="B1858" s="225" t="s">
        <v>1255</v>
      </c>
      <c r="C1858" s="223" t="s">
        <v>2289</v>
      </c>
      <c r="D1858" s="222" t="s">
        <v>4302</v>
      </c>
    </row>
    <row r="1859" spans="1:4">
      <c r="A1859" s="226" t="s">
        <v>4303</v>
      </c>
      <c r="B1859" s="225" t="s">
        <v>1333</v>
      </c>
      <c r="C1859" s="223" t="s">
        <v>1312</v>
      </c>
      <c r="D1859" s="222" t="s">
        <v>4302</v>
      </c>
    </row>
    <row r="1860" spans="1:4">
      <c r="A1860" s="226" t="s">
        <v>4304</v>
      </c>
      <c r="B1860" s="225" t="s">
        <v>1672</v>
      </c>
      <c r="C1860" s="223" t="s">
        <v>1247</v>
      </c>
      <c r="D1860" s="222" t="s">
        <v>4302</v>
      </c>
    </row>
    <row r="1861" spans="1:4">
      <c r="A1861" s="226" t="s">
        <v>4305</v>
      </c>
      <c r="B1861" s="225" t="s">
        <v>4306</v>
      </c>
      <c r="C1861" s="223" t="s">
        <v>1247</v>
      </c>
      <c r="D1861" s="222" t="s">
        <v>4302</v>
      </c>
    </row>
    <row r="1862" spans="1:4">
      <c r="A1862" s="226" t="s">
        <v>4307</v>
      </c>
      <c r="B1862" s="225" t="s">
        <v>1282</v>
      </c>
      <c r="C1862" s="223" t="s">
        <v>1315</v>
      </c>
      <c r="D1862" s="222" t="s">
        <v>4302</v>
      </c>
    </row>
    <row r="1863" spans="1:4">
      <c r="A1863" s="226" t="s">
        <v>4308</v>
      </c>
      <c r="B1863" s="225" t="s">
        <v>4309</v>
      </c>
      <c r="C1863" s="223" t="s">
        <v>1316</v>
      </c>
      <c r="D1863" s="222" t="s">
        <v>4302</v>
      </c>
    </row>
    <row r="1864" spans="1:4">
      <c r="A1864" s="226" t="s">
        <v>4310</v>
      </c>
      <c r="B1864" s="225" t="s">
        <v>1328</v>
      </c>
      <c r="C1864" s="223" t="s">
        <v>1316</v>
      </c>
      <c r="D1864" s="222" t="s">
        <v>4302</v>
      </c>
    </row>
    <row r="1865" spans="1:4">
      <c r="A1865" s="226" t="s">
        <v>4311</v>
      </c>
      <c r="B1865" s="225" t="s">
        <v>1255</v>
      </c>
      <c r="C1865" s="223" t="s">
        <v>1668</v>
      </c>
      <c r="D1865" s="222" t="s">
        <v>4302</v>
      </c>
    </row>
    <row r="1866" spans="1:4">
      <c r="A1866" s="226" t="s">
        <v>4312</v>
      </c>
      <c r="B1866" s="225" t="s">
        <v>1360</v>
      </c>
      <c r="C1866" s="223" t="s">
        <v>1388</v>
      </c>
      <c r="D1866" s="222" t="s">
        <v>4302</v>
      </c>
    </row>
    <row r="1867" spans="1:4">
      <c r="A1867" s="226" t="s">
        <v>4313</v>
      </c>
      <c r="B1867" s="225" t="s">
        <v>1490</v>
      </c>
      <c r="C1867" s="223" t="s">
        <v>1498</v>
      </c>
      <c r="D1867" s="222" t="s">
        <v>4302</v>
      </c>
    </row>
    <row r="1868" spans="1:4">
      <c r="A1868" s="226" t="s">
        <v>4314</v>
      </c>
      <c r="B1868" s="225" t="s">
        <v>4315</v>
      </c>
      <c r="C1868" s="223" t="s">
        <v>1322</v>
      </c>
      <c r="D1868" s="222" t="s">
        <v>4302</v>
      </c>
    </row>
    <row r="1869" spans="1:4">
      <c r="A1869" s="226" t="s">
        <v>4316</v>
      </c>
      <c r="B1869" s="225" t="s">
        <v>1428</v>
      </c>
      <c r="C1869" s="223" t="s">
        <v>1322</v>
      </c>
      <c r="D1869" s="222" t="s">
        <v>4302</v>
      </c>
    </row>
    <row r="1870" spans="1:4">
      <c r="A1870" s="226" t="s">
        <v>4317</v>
      </c>
      <c r="B1870" s="225" t="s">
        <v>4318</v>
      </c>
      <c r="C1870" s="223" t="s">
        <v>3357</v>
      </c>
      <c r="D1870" s="222" t="s">
        <v>4302</v>
      </c>
    </row>
    <row r="1871" spans="1:4">
      <c r="A1871" s="226" t="s">
        <v>4319</v>
      </c>
      <c r="B1871" s="225" t="s">
        <v>1299</v>
      </c>
      <c r="C1871" s="223" t="s">
        <v>1410</v>
      </c>
      <c r="D1871" s="222" t="s">
        <v>4302</v>
      </c>
    </row>
    <row r="1872" spans="1:4">
      <c r="A1872" s="226" t="s">
        <v>4320</v>
      </c>
      <c r="B1872" s="225" t="s">
        <v>1355</v>
      </c>
      <c r="C1872" s="223" t="s">
        <v>1410</v>
      </c>
      <c r="D1872" s="222" t="s">
        <v>4302</v>
      </c>
    </row>
    <row r="1873" spans="1:4">
      <c r="A1873" s="226" t="s">
        <v>4321</v>
      </c>
      <c r="B1873" s="225" t="s">
        <v>1328</v>
      </c>
      <c r="C1873" s="223" t="s">
        <v>4322</v>
      </c>
      <c r="D1873" s="222" t="s">
        <v>4302</v>
      </c>
    </row>
    <row r="1874" spans="1:4">
      <c r="A1874" s="226" t="s">
        <v>4323</v>
      </c>
      <c r="B1874" s="225" t="s">
        <v>4324</v>
      </c>
      <c r="C1874" s="223" t="s">
        <v>1259</v>
      </c>
      <c r="D1874" s="222" t="s">
        <v>4302</v>
      </c>
    </row>
    <row r="1875" spans="1:4">
      <c r="A1875" s="226" t="s">
        <v>4325</v>
      </c>
      <c r="B1875" s="225" t="s">
        <v>1930</v>
      </c>
      <c r="C1875" s="223" t="s">
        <v>1259</v>
      </c>
      <c r="D1875" s="222" t="s">
        <v>4302</v>
      </c>
    </row>
    <row r="1876" spans="1:4">
      <c r="A1876" s="226" t="s">
        <v>4326</v>
      </c>
      <c r="B1876" s="225" t="s">
        <v>1296</v>
      </c>
      <c r="C1876" s="223" t="s">
        <v>1259</v>
      </c>
      <c r="D1876" s="222" t="s">
        <v>4302</v>
      </c>
    </row>
    <row r="1877" spans="1:4">
      <c r="A1877" s="226" t="s">
        <v>4327</v>
      </c>
      <c r="B1877" s="225" t="s">
        <v>2304</v>
      </c>
      <c r="C1877" s="223" t="s">
        <v>1510</v>
      </c>
      <c r="D1877" s="222" t="s">
        <v>4302</v>
      </c>
    </row>
    <row r="1878" spans="1:4">
      <c r="A1878" s="226" t="s">
        <v>4328</v>
      </c>
      <c r="B1878" s="225" t="s">
        <v>1396</v>
      </c>
      <c r="C1878" s="223" t="s">
        <v>4329</v>
      </c>
      <c r="D1878" s="222" t="s">
        <v>4302</v>
      </c>
    </row>
    <row r="1879" spans="1:4">
      <c r="A1879" s="226" t="s">
        <v>4330</v>
      </c>
      <c r="B1879" s="225" t="s">
        <v>1555</v>
      </c>
      <c r="C1879" s="223" t="s">
        <v>1332</v>
      </c>
      <c r="D1879" s="222" t="s">
        <v>4302</v>
      </c>
    </row>
    <row r="1880" spans="1:4">
      <c r="A1880" s="226" t="s">
        <v>4331</v>
      </c>
      <c r="B1880" s="225" t="s">
        <v>1255</v>
      </c>
      <c r="C1880" s="223" t="s">
        <v>1996</v>
      </c>
      <c r="D1880" s="222" t="s">
        <v>4302</v>
      </c>
    </row>
    <row r="1881" spans="1:4">
      <c r="A1881" s="226" t="s">
        <v>4332</v>
      </c>
      <c r="B1881" s="225" t="s">
        <v>1290</v>
      </c>
      <c r="C1881" s="223" t="s">
        <v>1601</v>
      </c>
      <c r="D1881" s="222" t="s">
        <v>4302</v>
      </c>
    </row>
    <row r="1882" spans="1:4">
      <c r="A1882" s="226" t="s">
        <v>4333</v>
      </c>
      <c r="B1882" s="225" t="s">
        <v>4334</v>
      </c>
      <c r="C1882" s="223" t="s">
        <v>4335</v>
      </c>
      <c r="D1882" s="222" t="s">
        <v>4302</v>
      </c>
    </row>
    <row r="1883" spans="1:4">
      <c r="A1883" s="226" t="s">
        <v>4336</v>
      </c>
      <c r="B1883" s="225" t="s">
        <v>4337</v>
      </c>
      <c r="C1883" s="223" t="s">
        <v>2108</v>
      </c>
      <c r="D1883" s="222" t="s">
        <v>4302</v>
      </c>
    </row>
    <row r="1884" spans="1:4">
      <c r="A1884" s="226" t="s">
        <v>4338</v>
      </c>
      <c r="B1884" s="225" t="s">
        <v>4339</v>
      </c>
      <c r="C1884" s="223" t="s">
        <v>4340</v>
      </c>
      <c r="D1884" s="222" t="s">
        <v>4302</v>
      </c>
    </row>
    <row r="1885" spans="1:4">
      <c r="A1885" s="226" t="s">
        <v>4341</v>
      </c>
      <c r="B1885" s="225" t="s">
        <v>4342</v>
      </c>
      <c r="C1885" s="223" t="s">
        <v>1338</v>
      </c>
      <c r="D1885" s="222" t="s">
        <v>4302</v>
      </c>
    </row>
    <row r="1886" spans="1:4">
      <c r="A1886" s="226" t="s">
        <v>4343</v>
      </c>
      <c r="B1886" s="225" t="s">
        <v>1255</v>
      </c>
      <c r="C1886" s="223" t="s">
        <v>1801</v>
      </c>
      <c r="D1886" s="222" t="s">
        <v>4302</v>
      </c>
    </row>
    <row r="1887" spans="1:4">
      <c r="A1887" s="226" t="s">
        <v>4344</v>
      </c>
      <c r="B1887" s="225" t="s">
        <v>2009</v>
      </c>
      <c r="C1887" s="223" t="s">
        <v>1267</v>
      </c>
      <c r="D1887" s="222" t="s">
        <v>4302</v>
      </c>
    </row>
    <row r="1888" spans="1:4">
      <c r="A1888" s="226" t="s">
        <v>4345</v>
      </c>
      <c r="B1888" s="225" t="s">
        <v>1246</v>
      </c>
      <c r="C1888" s="223" t="s">
        <v>1270</v>
      </c>
      <c r="D1888" s="222" t="s">
        <v>4302</v>
      </c>
    </row>
    <row r="1889" spans="1:4">
      <c r="A1889" s="226" t="s">
        <v>4346</v>
      </c>
      <c r="B1889" s="225" t="s">
        <v>1323</v>
      </c>
      <c r="C1889" s="223" t="s">
        <v>1277</v>
      </c>
      <c r="D1889" s="222" t="s">
        <v>4302</v>
      </c>
    </row>
    <row r="1890" spans="1:4">
      <c r="A1890" s="226" t="s">
        <v>4347</v>
      </c>
      <c r="B1890" s="225" t="s">
        <v>4281</v>
      </c>
      <c r="C1890" s="223" t="s">
        <v>1522</v>
      </c>
      <c r="D1890" s="222" t="s">
        <v>4302</v>
      </c>
    </row>
    <row r="1891" spans="1:4">
      <c r="A1891" s="226" t="s">
        <v>4348</v>
      </c>
      <c r="B1891" s="225" t="s">
        <v>4349</v>
      </c>
      <c r="C1891" s="223" t="s">
        <v>1616</v>
      </c>
      <c r="D1891" s="222" t="s">
        <v>4302</v>
      </c>
    </row>
    <row r="1892" spans="1:4">
      <c r="A1892" s="226" t="s">
        <v>4350</v>
      </c>
      <c r="B1892" s="225" t="s">
        <v>1299</v>
      </c>
      <c r="C1892" s="223" t="s">
        <v>1525</v>
      </c>
      <c r="D1892" s="222" t="s">
        <v>4302</v>
      </c>
    </row>
    <row r="1893" spans="1:4">
      <c r="A1893" s="226" t="s">
        <v>4351</v>
      </c>
      <c r="B1893" s="225" t="s">
        <v>1971</v>
      </c>
      <c r="C1893" s="223" t="s">
        <v>1280</v>
      </c>
      <c r="D1893" s="222" t="s">
        <v>4302</v>
      </c>
    </row>
    <row r="1894" spans="1:4">
      <c r="A1894" s="226" t="s">
        <v>4352</v>
      </c>
      <c r="B1894" s="225" t="s">
        <v>1299</v>
      </c>
      <c r="C1894" s="223" t="s">
        <v>1707</v>
      </c>
      <c r="D1894" s="222" t="s">
        <v>4302</v>
      </c>
    </row>
    <row r="1895" spans="1:4">
      <c r="A1895" s="226" t="s">
        <v>4353</v>
      </c>
      <c r="B1895" s="225" t="s">
        <v>1348</v>
      </c>
      <c r="C1895" s="223" t="s">
        <v>2317</v>
      </c>
      <c r="D1895" s="222" t="s">
        <v>4302</v>
      </c>
    </row>
    <row r="1896" spans="1:4">
      <c r="A1896" s="226" t="s">
        <v>4354</v>
      </c>
      <c r="B1896" s="225" t="s">
        <v>1396</v>
      </c>
      <c r="C1896" s="223" t="s">
        <v>1347</v>
      </c>
      <c r="D1896" s="222" t="s">
        <v>4302</v>
      </c>
    </row>
    <row r="1897" spans="1:4">
      <c r="A1897" s="226" t="s">
        <v>4355</v>
      </c>
      <c r="B1897" s="225" t="s">
        <v>1328</v>
      </c>
      <c r="C1897" s="223" t="s">
        <v>1533</v>
      </c>
      <c r="D1897" s="222" t="s">
        <v>4302</v>
      </c>
    </row>
    <row r="1898" spans="1:4">
      <c r="A1898" s="226" t="s">
        <v>4356</v>
      </c>
      <c r="B1898" s="225" t="s">
        <v>1593</v>
      </c>
      <c r="C1898" s="223" t="s">
        <v>1351</v>
      </c>
      <c r="D1898" s="222" t="s">
        <v>4302</v>
      </c>
    </row>
    <row r="1899" spans="1:4">
      <c r="A1899" s="226" t="s">
        <v>4357</v>
      </c>
      <c r="B1899" s="225" t="s">
        <v>4358</v>
      </c>
      <c r="C1899" s="223" t="s">
        <v>4152</v>
      </c>
      <c r="D1899" s="222" t="s">
        <v>4302</v>
      </c>
    </row>
    <row r="1900" spans="1:4">
      <c r="A1900" s="226" t="s">
        <v>4359</v>
      </c>
      <c r="B1900" s="225" t="s">
        <v>1255</v>
      </c>
      <c r="C1900" s="223" t="s">
        <v>2052</v>
      </c>
      <c r="D1900" s="222" t="s">
        <v>4302</v>
      </c>
    </row>
    <row r="1901" spans="1:4">
      <c r="A1901" s="226" t="s">
        <v>4360</v>
      </c>
      <c r="B1901" s="225" t="s">
        <v>4361</v>
      </c>
      <c r="C1901" s="223" t="s">
        <v>1300</v>
      </c>
      <c r="D1901" s="222" t="s">
        <v>4302</v>
      </c>
    </row>
    <row r="1902" spans="1:4">
      <c r="A1902" s="226" t="s">
        <v>4362</v>
      </c>
      <c r="B1902" s="225" t="s">
        <v>1255</v>
      </c>
      <c r="C1902" s="223" t="s">
        <v>4363</v>
      </c>
      <c r="D1902" s="222" t="s">
        <v>4302</v>
      </c>
    </row>
    <row r="1903" spans="1:4">
      <c r="A1903" s="226" t="s">
        <v>4364</v>
      </c>
      <c r="B1903" s="225" t="s">
        <v>1255</v>
      </c>
      <c r="C1903" s="223" t="s">
        <v>2288</v>
      </c>
      <c r="D1903" s="222" t="s">
        <v>4302</v>
      </c>
    </row>
    <row r="1904" spans="1:4">
      <c r="A1904" s="226" t="s">
        <v>4365</v>
      </c>
      <c r="B1904" s="225" t="s">
        <v>1698</v>
      </c>
      <c r="C1904" s="223" t="s">
        <v>1303</v>
      </c>
      <c r="D1904" s="222" t="s">
        <v>4302</v>
      </c>
    </row>
    <row r="1905" spans="1:4">
      <c r="A1905" s="226" t="s">
        <v>4366</v>
      </c>
      <c r="B1905" s="225" t="s">
        <v>1569</v>
      </c>
      <c r="C1905" s="223" t="s">
        <v>1303</v>
      </c>
      <c r="D1905" s="222" t="s">
        <v>4302</v>
      </c>
    </row>
    <row r="1906" spans="1:4">
      <c r="A1906" s="226" t="s">
        <v>4367</v>
      </c>
      <c r="B1906" s="225" t="s">
        <v>4368</v>
      </c>
      <c r="C1906" s="223" t="s">
        <v>1361</v>
      </c>
      <c r="D1906" s="222" t="s">
        <v>4302</v>
      </c>
    </row>
    <row r="1907" spans="1:4">
      <c r="A1907" s="226" t="s">
        <v>4369</v>
      </c>
      <c r="B1907" s="225" t="s">
        <v>1595</v>
      </c>
      <c r="C1907" s="223" t="s">
        <v>1738</v>
      </c>
      <c r="D1907" s="222" t="s">
        <v>4302</v>
      </c>
    </row>
    <row r="1908" spans="1:4">
      <c r="A1908" s="226" t="s">
        <v>4370</v>
      </c>
      <c r="B1908" s="225" t="s">
        <v>1678</v>
      </c>
      <c r="C1908" s="223" t="s">
        <v>2891</v>
      </c>
      <c r="D1908" s="222" t="s">
        <v>4302</v>
      </c>
    </row>
    <row r="1909" spans="1:4">
      <c r="A1909" s="226" t="s">
        <v>4371</v>
      </c>
      <c r="B1909" s="225" t="s">
        <v>2238</v>
      </c>
      <c r="C1909" s="223" t="s">
        <v>1243</v>
      </c>
      <c r="D1909" s="222" t="s">
        <v>4372</v>
      </c>
    </row>
    <row r="1910" spans="1:4">
      <c r="A1910" s="226" t="s">
        <v>4373</v>
      </c>
      <c r="B1910" s="225" t="s">
        <v>1691</v>
      </c>
      <c r="C1910" s="223" t="s">
        <v>1243</v>
      </c>
      <c r="D1910" s="222" t="s">
        <v>4372</v>
      </c>
    </row>
    <row r="1911" spans="1:4">
      <c r="A1911" s="226" t="s">
        <v>4374</v>
      </c>
      <c r="B1911" s="225" t="s">
        <v>2049</v>
      </c>
      <c r="C1911" s="223" t="s">
        <v>1243</v>
      </c>
      <c r="D1911" s="222" t="s">
        <v>4372</v>
      </c>
    </row>
    <row r="1912" spans="1:4">
      <c r="A1912" s="226" t="s">
        <v>4375</v>
      </c>
      <c r="B1912" s="225" t="s">
        <v>1344</v>
      </c>
      <c r="C1912" s="223" t="s">
        <v>1883</v>
      </c>
      <c r="D1912" s="222" t="s">
        <v>4372</v>
      </c>
    </row>
    <row r="1913" spans="1:4">
      <c r="A1913" s="226" t="s">
        <v>4376</v>
      </c>
      <c r="B1913" s="225" t="s">
        <v>2520</v>
      </c>
      <c r="C1913" s="223" t="s">
        <v>2817</v>
      </c>
      <c r="D1913" s="222" t="s">
        <v>4372</v>
      </c>
    </row>
    <row r="1914" spans="1:4">
      <c r="A1914" s="226" t="s">
        <v>4377</v>
      </c>
      <c r="B1914" s="225" t="s">
        <v>1255</v>
      </c>
      <c r="C1914" s="223" t="s">
        <v>2902</v>
      </c>
      <c r="D1914" s="222" t="s">
        <v>4372</v>
      </c>
    </row>
    <row r="1915" spans="1:4">
      <c r="A1915" s="226" t="s">
        <v>4378</v>
      </c>
      <c r="B1915" s="225" t="s">
        <v>1593</v>
      </c>
      <c r="C1915" s="223" t="s">
        <v>2285</v>
      </c>
      <c r="D1915" s="222" t="s">
        <v>4372</v>
      </c>
    </row>
    <row r="1916" spans="1:4">
      <c r="A1916" s="226" t="s">
        <v>4379</v>
      </c>
      <c r="B1916" s="225" t="s">
        <v>3430</v>
      </c>
      <c r="C1916" s="223" t="s">
        <v>1663</v>
      </c>
      <c r="D1916" s="222" t="s">
        <v>4372</v>
      </c>
    </row>
    <row r="1917" spans="1:4">
      <c r="A1917" s="226" t="s">
        <v>4380</v>
      </c>
      <c r="B1917" s="225" t="s">
        <v>4381</v>
      </c>
      <c r="C1917" s="223" t="s">
        <v>1318</v>
      </c>
      <c r="D1917" s="222" t="s">
        <v>4372</v>
      </c>
    </row>
    <row r="1918" spans="1:4">
      <c r="A1918" s="226" t="s">
        <v>4382</v>
      </c>
      <c r="B1918" s="225" t="s">
        <v>1309</v>
      </c>
      <c r="C1918" s="223" t="s">
        <v>1668</v>
      </c>
      <c r="D1918" s="222" t="s">
        <v>4372</v>
      </c>
    </row>
    <row r="1919" spans="1:4">
      <c r="A1919" s="226" t="s">
        <v>4383</v>
      </c>
      <c r="B1919" s="225" t="s">
        <v>1309</v>
      </c>
      <c r="C1919" s="223" t="s">
        <v>1319</v>
      </c>
      <c r="D1919" s="222" t="s">
        <v>4372</v>
      </c>
    </row>
    <row r="1920" spans="1:4">
      <c r="A1920" s="226" t="s">
        <v>4384</v>
      </c>
      <c r="B1920" s="225" t="s">
        <v>1307</v>
      </c>
      <c r="C1920" s="223" t="s">
        <v>1319</v>
      </c>
      <c r="D1920" s="222" t="s">
        <v>4372</v>
      </c>
    </row>
    <row r="1921" spans="1:4">
      <c r="A1921" s="226" t="s">
        <v>4385</v>
      </c>
      <c r="B1921" s="225" t="s">
        <v>2306</v>
      </c>
      <c r="C1921" s="223" t="s">
        <v>1326</v>
      </c>
      <c r="D1921" s="222" t="s">
        <v>4372</v>
      </c>
    </row>
    <row r="1922" spans="1:4">
      <c r="A1922" s="226" t="s">
        <v>4386</v>
      </c>
      <c r="B1922" s="225" t="s">
        <v>1777</v>
      </c>
      <c r="C1922" s="223" t="s">
        <v>1410</v>
      </c>
      <c r="D1922" s="222" t="s">
        <v>4372</v>
      </c>
    </row>
    <row r="1923" spans="1:4">
      <c r="A1923" s="226" t="s">
        <v>4387</v>
      </c>
      <c r="B1923" s="225" t="s">
        <v>2772</v>
      </c>
      <c r="C1923" s="223" t="s">
        <v>1410</v>
      </c>
      <c r="D1923" s="222" t="s">
        <v>4372</v>
      </c>
    </row>
    <row r="1924" spans="1:4">
      <c r="A1924" s="226" t="s">
        <v>4388</v>
      </c>
      <c r="B1924" s="225" t="s">
        <v>2411</v>
      </c>
      <c r="C1924" s="223" t="s">
        <v>1259</v>
      </c>
      <c r="D1924" s="222" t="s">
        <v>4372</v>
      </c>
    </row>
    <row r="1925" spans="1:4">
      <c r="A1925" s="226" t="s">
        <v>4389</v>
      </c>
      <c r="B1925" s="225" t="s">
        <v>4390</v>
      </c>
      <c r="C1925" s="223" t="s">
        <v>1331</v>
      </c>
      <c r="D1925" s="222" t="s">
        <v>4372</v>
      </c>
    </row>
    <row r="1926" spans="1:4">
      <c r="A1926" s="226" t="s">
        <v>4391</v>
      </c>
      <c r="B1926" s="225" t="s">
        <v>1255</v>
      </c>
      <c r="C1926" s="223" t="s">
        <v>1331</v>
      </c>
      <c r="D1926" s="222" t="s">
        <v>4372</v>
      </c>
    </row>
    <row r="1927" spans="1:4">
      <c r="A1927" s="226" t="s">
        <v>4392</v>
      </c>
      <c r="B1927" s="225" t="s">
        <v>1258</v>
      </c>
      <c r="C1927" s="223" t="s">
        <v>1332</v>
      </c>
      <c r="D1927" s="222" t="s">
        <v>4372</v>
      </c>
    </row>
    <row r="1928" spans="1:4">
      <c r="A1928" s="226" t="s">
        <v>4393</v>
      </c>
      <c r="B1928" s="225" t="s">
        <v>2541</v>
      </c>
      <c r="C1928" s="223" t="s">
        <v>1332</v>
      </c>
      <c r="D1928" s="222" t="s">
        <v>4372</v>
      </c>
    </row>
    <row r="1929" spans="1:4">
      <c r="A1929" s="226" t="s">
        <v>4394</v>
      </c>
      <c r="B1929" s="225" t="s">
        <v>1341</v>
      </c>
      <c r="C1929" s="223" t="s">
        <v>4190</v>
      </c>
      <c r="D1929" s="222" t="s">
        <v>4372</v>
      </c>
    </row>
    <row r="1930" spans="1:4">
      <c r="A1930" s="226" t="s">
        <v>4395</v>
      </c>
      <c r="B1930" s="225" t="s">
        <v>1524</v>
      </c>
      <c r="C1930" s="223" t="s">
        <v>2486</v>
      </c>
      <c r="D1930" s="222" t="s">
        <v>4372</v>
      </c>
    </row>
    <row r="1931" spans="1:4">
      <c r="A1931" s="226" t="s">
        <v>4396</v>
      </c>
      <c r="B1931" s="225" t="s">
        <v>1433</v>
      </c>
      <c r="C1931" s="223" t="s">
        <v>1262</v>
      </c>
      <c r="D1931" s="222" t="s">
        <v>4372</v>
      </c>
    </row>
    <row r="1932" spans="1:4">
      <c r="A1932" s="226" t="s">
        <v>4397</v>
      </c>
      <c r="B1932" s="225" t="s">
        <v>4164</v>
      </c>
      <c r="C1932" s="223" t="s">
        <v>1262</v>
      </c>
      <c r="D1932" s="222" t="s">
        <v>4372</v>
      </c>
    </row>
    <row r="1933" spans="1:4">
      <c r="A1933" s="226" t="s">
        <v>4398</v>
      </c>
      <c r="B1933" s="225" t="s">
        <v>1800</v>
      </c>
      <c r="C1933" s="223" t="s">
        <v>1277</v>
      </c>
      <c r="D1933" s="222" t="s">
        <v>4372</v>
      </c>
    </row>
    <row r="1934" spans="1:4">
      <c r="A1934" s="226" t="s">
        <v>4399</v>
      </c>
      <c r="B1934" s="225" t="s">
        <v>3060</v>
      </c>
      <c r="C1934" s="223" t="s">
        <v>1438</v>
      </c>
      <c r="D1934" s="222" t="s">
        <v>4372</v>
      </c>
    </row>
    <row r="1935" spans="1:4">
      <c r="A1935" s="226" t="s">
        <v>4400</v>
      </c>
      <c r="B1935" s="225" t="s">
        <v>4401</v>
      </c>
      <c r="C1935" s="223" t="s">
        <v>2317</v>
      </c>
      <c r="D1935" s="222" t="s">
        <v>4372</v>
      </c>
    </row>
    <row r="1936" spans="1:4">
      <c r="A1936" s="226" t="s">
        <v>4402</v>
      </c>
      <c r="B1936" s="225" t="s">
        <v>1299</v>
      </c>
      <c r="C1936" s="223" t="s">
        <v>1288</v>
      </c>
      <c r="D1936" s="222" t="s">
        <v>4372</v>
      </c>
    </row>
    <row r="1937" spans="1:4">
      <c r="A1937" s="226" t="s">
        <v>4403</v>
      </c>
      <c r="B1937" s="225" t="s">
        <v>1399</v>
      </c>
      <c r="C1937" s="223" t="s">
        <v>1292</v>
      </c>
      <c r="D1937" s="222" t="s">
        <v>4372</v>
      </c>
    </row>
    <row r="1938" spans="1:4">
      <c r="A1938" s="226" t="s">
        <v>4404</v>
      </c>
      <c r="B1938" s="225" t="s">
        <v>1396</v>
      </c>
      <c r="C1938" s="223" t="s">
        <v>1347</v>
      </c>
      <c r="D1938" s="222" t="s">
        <v>4372</v>
      </c>
    </row>
    <row r="1939" spans="1:4">
      <c r="A1939" s="226" t="s">
        <v>4405</v>
      </c>
      <c r="B1939" s="225" t="s">
        <v>4406</v>
      </c>
      <c r="C1939" s="223" t="s">
        <v>1530</v>
      </c>
      <c r="D1939" s="222" t="s">
        <v>4372</v>
      </c>
    </row>
    <row r="1940" spans="1:4">
      <c r="A1940" s="226" t="s">
        <v>4407</v>
      </c>
      <c r="B1940" s="225" t="s">
        <v>2113</v>
      </c>
      <c r="C1940" s="223" t="s">
        <v>1533</v>
      </c>
      <c r="D1940" s="222" t="s">
        <v>4372</v>
      </c>
    </row>
    <row r="1941" spans="1:4">
      <c r="A1941" s="226" t="s">
        <v>4408</v>
      </c>
      <c r="B1941" s="225" t="s">
        <v>2125</v>
      </c>
      <c r="C1941" s="223" t="s">
        <v>1533</v>
      </c>
      <c r="D1941" s="222" t="s">
        <v>4372</v>
      </c>
    </row>
    <row r="1942" spans="1:4">
      <c r="A1942" s="226" t="s">
        <v>4409</v>
      </c>
      <c r="B1942" s="225" t="s">
        <v>1971</v>
      </c>
      <c r="C1942" s="223" t="s">
        <v>1533</v>
      </c>
      <c r="D1942" s="222" t="s">
        <v>4372</v>
      </c>
    </row>
    <row r="1943" spans="1:4">
      <c r="A1943" s="226" t="s">
        <v>4410</v>
      </c>
      <c r="B1943" s="225" t="s">
        <v>4411</v>
      </c>
      <c r="C1943" s="223" t="s">
        <v>4412</v>
      </c>
      <c r="D1943" s="222" t="s">
        <v>4372</v>
      </c>
    </row>
    <row r="1944" spans="1:4">
      <c r="A1944" s="226" t="s">
        <v>4413</v>
      </c>
      <c r="B1944" s="225" t="s">
        <v>1255</v>
      </c>
      <c r="C1944" s="223" t="s">
        <v>1824</v>
      </c>
      <c r="D1944" s="222" t="s">
        <v>4372</v>
      </c>
    </row>
    <row r="1945" spans="1:4">
      <c r="A1945" s="226" t="s">
        <v>4414</v>
      </c>
      <c r="B1945" s="225" t="s">
        <v>4051</v>
      </c>
      <c r="C1945" s="223" t="s">
        <v>1722</v>
      </c>
      <c r="D1945" s="222" t="s">
        <v>4372</v>
      </c>
    </row>
    <row r="1946" spans="1:4">
      <c r="A1946" s="226" t="s">
        <v>4415</v>
      </c>
      <c r="B1946" s="225" t="s">
        <v>4416</v>
      </c>
      <c r="C1946" s="223" t="s">
        <v>1357</v>
      </c>
      <c r="D1946" s="222" t="s">
        <v>4372</v>
      </c>
    </row>
    <row r="1947" spans="1:4">
      <c r="A1947" s="226" t="s">
        <v>4417</v>
      </c>
      <c r="B1947" s="225" t="s">
        <v>2276</v>
      </c>
      <c r="C1947" s="223" t="s">
        <v>1834</v>
      </c>
      <c r="D1947" s="222" t="s">
        <v>4372</v>
      </c>
    </row>
    <row r="1948" spans="1:4">
      <c r="A1948" s="226" t="s">
        <v>4418</v>
      </c>
      <c r="B1948" s="225" t="s">
        <v>1255</v>
      </c>
      <c r="C1948" s="223" t="s">
        <v>1834</v>
      </c>
      <c r="D1948" s="222" t="s">
        <v>4372</v>
      </c>
    </row>
    <row r="1949" spans="1:4">
      <c r="A1949" s="226" t="s">
        <v>4419</v>
      </c>
      <c r="B1949" s="225" t="s">
        <v>1672</v>
      </c>
      <c r="C1949" s="223" t="s">
        <v>29</v>
      </c>
      <c r="D1949" s="222" t="s">
        <v>4372</v>
      </c>
    </row>
    <row r="1950" spans="1:4">
      <c r="A1950" s="226" t="s">
        <v>4420</v>
      </c>
      <c r="B1950" s="225" t="s">
        <v>1396</v>
      </c>
      <c r="C1950" s="223" t="s">
        <v>1839</v>
      </c>
      <c r="D1950" s="222" t="s">
        <v>4372</v>
      </c>
    </row>
    <row r="1951" spans="1:4">
      <c r="A1951" s="226" t="s">
        <v>4421</v>
      </c>
      <c r="B1951" s="225" t="s">
        <v>1618</v>
      </c>
      <c r="C1951" s="223" t="s">
        <v>4422</v>
      </c>
      <c r="D1951" s="222" t="s">
        <v>4372</v>
      </c>
    </row>
    <row r="1952" spans="1:4">
      <c r="A1952" s="226" t="s">
        <v>4423</v>
      </c>
      <c r="B1952" s="225" t="s">
        <v>4424</v>
      </c>
      <c r="C1952" s="223" t="s">
        <v>1300</v>
      </c>
      <c r="D1952" s="222" t="s">
        <v>4372</v>
      </c>
    </row>
    <row r="1953" spans="1:4">
      <c r="A1953" s="226" t="s">
        <v>4425</v>
      </c>
      <c r="B1953" s="225" t="s">
        <v>4426</v>
      </c>
      <c r="C1953" s="223" t="s">
        <v>1472</v>
      </c>
      <c r="D1953" s="222" t="s">
        <v>4372</v>
      </c>
    </row>
    <row r="1954" spans="1:4">
      <c r="A1954" s="226" t="s">
        <v>4427</v>
      </c>
      <c r="B1954" s="225" t="s">
        <v>1335</v>
      </c>
      <c r="C1954" s="223" t="s">
        <v>1303</v>
      </c>
      <c r="D1954" s="222" t="s">
        <v>4372</v>
      </c>
    </row>
    <row r="1955" spans="1:4">
      <c r="A1955" s="226" t="s">
        <v>4428</v>
      </c>
      <c r="B1955" s="225" t="s">
        <v>4429</v>
      </c>
      <c r="C1955" s="223" t="s">
        <v>1361</v>
      </c>
      <c r="D1955" s="222" t="s">
        <v>4372</v>
      </c>
    </row>
    <row r="1956" spans="1:4">
      <c r="A1956" s="226" t="s">
        <v>4430</v>
      </c>
      <c r="B1956" s="225" t="s">
        <v>4431</v>
      </c>
      <c r="C1956" s="223" t="s">
        <v>1361</v>
      </c>
      <c r="D1956" s="222" t="s">
        <v>4372</v>
      </c>
    </row>
    <row r="1957" spans="1:4">
      <c r="A1957" s="226" t="s">
        <v>4432</v>
      </c>
      <c r="B1957" s="225" t="s">
        <v>2312</v>
      </c>
      <c r="C1957" s="223" t="s">
        <v>1361</v>
      </c>
      <c r="D1957" s="222" t="s">
        <v>4372</v>
      </c>
    </row>
    <row r="1958" spans="1:4">
      <c r="A1958" s="226" t="s">
        <v>4433</v>
      </c>
      <c r="B1958" s="225" t="s">
        <v>4434</v>
      </c>
      <c r="C1958" s="223" t="s">
        <v>1368</v>
      </c>
      <c r="D1958" s="222" t="s">
        <v>4435</v>
      </c>
    </row>
    <row r="1959" spans="1:4">
      <c r="A1959" s="226" t="s">
        <v>4436</v>
      </c>
      <c r="B1959" s="225" t="s">
        <v>1500</v>
      </c>
      <c r="C1959" s="223" t="s">
        <v>4437</v>
      </c>
      <c r="D1959" s="222" t="s">
        <v>4435</v>
      </c>
    </row>
    <row r="1960" spans="1:4">
      <c r="A1960" s="226" t="s">
        <v>4438</v>
      </c>
      <c r="B1960" s="225" t="s">
        <v>4439</v>
      </c>
      <c r="C1960" s="223" t="s">
        <v>2073</v>
      </c>
      <c r="D1960" s="222" t="s">
        <v>4435</v>
      </c>
    </row>
    <row r="1961" spans="1:4">
      <c r="A1961" s="226" t="s">
        <v>4440</v>
      </c>
      <c r="B1961" s="225" t="s">
        <v>1454</v>
      </c>
      <c r="C1961" s="223" t="s">
        <v>2286</v>
      </c>
      <c r="D1961" s="222" t="s">
        <v>4435</v>
      </c>
    </row>
    <row r="1962" spans="1:4">
      <c r="A1962" s="226" t="s">
        <v>4441</v>
      </c>
      <c r="B1962" s="225" t="s">
        <v>1891</v>
      </c>
      <c r="C1962" s="223" t="s">
        <v>1247</v>
      </c>
      <c r="D1962" s="222" t="s">
        <v>4435</v>
      </c>
    </row>
    <row r="1963" spans="1:4">
      <c r="A1963" s="226" t="s">
        <v>4442</v>
      </c>
      <c r="B1963" s="225" t="s">
        <v>2602</v>
      </c>
      <c r="C1963" s="223" t="s">
        <v>1315</v>
      </c>
      <c r="D1963" s="222" t="s">
        <v>4435</v>
      </c>
    </row>
    <row r="1964" spans="1:4">
      <c r="A1964" s="226" t="s">
        <v>4443</v>
      </c>
      <c r="B1964" s="225" t="s">
        <v>1246</v>
      </c>
      <c r="C1964" s="223" t="s">
        <v>1315</v>
      </c>
      <c r="D1964" s="222" t="s">
        <v>4435</v>
      </c>
    </row>
    <row r="1965" spans="1:4">
      <c r="A1965" s="226" t="s">
        <v>4444</v>
      </c>
      <c r="B1965" s="225" t="s">
        <v>2872</v>
      </c>
      <c r="C1965" s="223" t="s">
        <v>1316</v>
      </c>
      <c r="D1965" s="222" t="s">
        <v>4435</v>
      </c>
    </row>
    <row r="1966" spans="1:4">
      <c r="A1966" s="226" t="s">
        <v>4445</v>
      </c>
      <c r="B1966" s="225" t="s">
        <v>2469</v>
      </c>
      <c r="C1966" s="223" t="s">
        <v>1318</v>
      </c>
      <c r="D1966" s="222" t="s">
        <v>4435</v>
      </c>
    </row>
    <row r="1967" spans="1:4">
      <c r="A1967" s="226" t="s">
        <v>4446</v>
      </c>
      <c r="B1967" s="225" t="s">
        <v>1328</v>
      </c>
      <c r="C1967" s="223" t="s">
        <v>1319</v>
      </c>
      <c r="D1967" s="222" t="s">
        <v>4435</v>
      </c>
    </row>
    <row r="1968" spans="1:4">
      <c r="A1968" s="226" t="s">
        <v>4447</v>
      </c>
      <c r="B1968" s="225" t="s">
        <v>2304</v>
      </c>
      <c r="C1968" s="223" t="s">
        <v>1319</v>
      </c>
      <c r="D1968" s="222" t="s">
        <v>4435</v>
      </c>
    </row>
    <row r="1969" spans="1:4">
      <c r="A1969" s="226" t="s">
        <v>4448</v>
      </c>
      <c r="B1969" s="225" t="s">
        <v>2113</v>
      </c>
      <c r="C1969" s="223" t="s">
        <v>1250</v>
      </c>
      <c r="D1969" s="222" t="s">
        <v>4435</v>
      </c>
    </row>
    <row r="1970" spans="1:4">
      <c r="A1970" s="226" t="s">
        <v>4449</v>
      </c>
      <c r="B1970" s="225" t="s">
        <v>1593</v>
      </c>
      <c r="C1970" s="223" t="s">
        <v>1322</v>
      </c>
      <c r="D1970" s="222" t="s">
        <v>4435</v>
      </c>
    </row>
    <row r="1971" spans="1:4">
      <c r="A1971" s="226" t="s">
        <v>4450</v>
      </c>
      <c r="B1971" s="225" t="s">
        <v>2113</v>
      </c>
      <c r="C1971" s="223" t="s">
        <v>2175</v>
      </c>
      <c r="D1971" s="222" t="s">
        <v>4435</v>
      </c>
    </row>
    <row r="1972" spans="1:4">
      <c r="A1972" s="226" t="s">
        <v>4451</v>
      </c>
      <c r="B1972" s="225" t="s">
        <v>2038</v>
      </c>
      <c r="C1972" s="223" t="s">
        <v>2175</v>
      </c>
      <c r="D1972" s="222" t="s">
        <v>4435</v>
      </c>
    </row>
    <row r="1973" spans="1:4">
      <c r="A1973" s="226" t="s">
        <v>4452</v>
      </c>
      <c r="B1973" s="225" t="s">
        <v>2283</v>
      </c>
      <c r="C1973" s="223" t="s">
        <v>1326</v>
      </c>
      <c r="D1973" s="222" t="s">
        <v>4435</v>
      </c>
    </row>
    <row r="1974" spans="1:4">
      <c r="A1974" s="226" t="s">
        <v>4453</v>
      </c>
      <c r="B1974" s="225" t="s">
        <v>4454</v>
      </c>
      <c r="C1974" s="223" t="s">
        <v>1326</v>
      </c>
      <c r="D1974" s="222" t="s">
        <v>4435</v>
      </c>
    </row>
    <row r="1975" spans="1:4">
      <c r="A1975" s="226" t="s">
        <v>4455</v>
      </c>
      <c r="B1975" s="225" t="s">
        <v>4456</v>
      </c>
      <c r="C1975" s="223" t="s">
        <v>1590</v>
      </c>
      <c r="D1975" s="222" t="s">
        <v>4435</v>
      </c>
    </row>
    <row r="1976" spans="1:4">
      <c r="A1976" s="226" t="s">
        <v>4457</v>
      </c>
      <c r="B1976" s="225" t="s">
        <v>2595</v>
      </c>
      <c r="C1976" s="223" t="s">
        <v>2091</v>
      </c>
      <c r="D1976" s="222" t="s">
        <v>4435</v>
      </c>
    </row>
    <row r="1977" spans="1:4">
      <c r="A1977" s="226" t="s">
        <v>4458</v>
      </c>
      <c r="B1977" s="225" t="s">
        <v>1309</v>
      </c>
      <c r="C1977" s="223" t="s">
        <v>1904</v>
      </c>
      <c r="D1977" s="222" t="s">
        <v>4435</v>
      </c>
    </row>
    <row r="1978" spans="1:4">
      <c r="A1978" s="226" t="s">
        <v>4459</v>
      </c>
      <c r="B1978" s="225" t="s">
        <v>1593</v>
      </c>
      <c r="C1978" s="223" t="s">
        <v>1909</v>
      </c>
      <c r="D1978" s="222" t="s">
        <v>4435</v>
      </c>
    </row>
    <row r="1979" spans="1:4">
      <c r="A1979" s="226" t="s">
        <v>4460</v>
      </c>
      <c r="B1979" s="225" t="s">
        <v>4461</v>
      </c>
      <c r="C1979" s="223" t="s">
        <v>1410</v>
      </c>
      <c r="D1979" s="222" t="s">
        <v>4435</v>
      </c>
    </row>
    <row r="1980" spans="1:4">
      <c r="A1980" s="226" t="s">
        <v>4462</v>
      </c>
      <c r="B1980" s="225" t="s">
        <v>2872</v>
      </c>
      <c r="C1980" s="223" t="s">
        <v>1410</v>
      </c>
      <c r="D1980" s="222" t="s">
        <v>4435</v>
      </c>
    </row>
    <row r="1981" spans="1:4">
      <c r="A1981" s="226" t="s">
        <v>4463</v>
      </c>
      <c r="B1981" s="225" t="s">
        <v>3669</v>
      </c>
      <c r="C1981" s="223" t="s">
        <v>2703</v>
      </c>
      <c r="D1981" s="222" t="s">
        <v>4435</v>
      </c>
    </row>
    <row r="1982" spans="1:4">
      <c r="A1982" s="226" t="s">
        <v>4464</v>
      </c>
      <c r="B1982" s="225" t="s">
        <v>1321</v>
      </c>
      <c r="C1982" s="223" t="s">
        <v>1259</v>
      </c>
      <c r="D1982" s="222" t="s">
        <v>4435</v>
      </c>
    </row>
    <row r="1983" spans="1:4">
      <c r="A1983" s="226" t="s">
        <v>4465</v>
      </c>
      <c r="B1983" s="225" t="s">
        <v>1255</v>
      </c>
      <c r="C1983" s="223" t="s">
        <v>1510</v>
      </c>
      <c r="D1983" s="222" t="s">
        <v>4435</v>
      </c>
    </row>
    <row r="1984" spans="1:4">
      <c r="A1984" s="226" t="s">
        <v>4466</v>
      </c>
      <c r="B1984" s="225" t="s">
        <v>1853</v>
      </c>
      <c r="C1984" s="223" t="s">
        <v>1332</v>
      </c>
      <c r="D1984" s="222" t="s">
        <v>4435</v>
      </c>
    </row>
    <row r="1985" spans="1:4">
      <c r="A1985" s="226" t="s">
        <v>4467</v>
      </c>
      <c r="B1985" s="225" t="s">
        <v>2304</v>
      </c>
      <c r="C1985" s="223" t="s">
        <v>1332</v>
      </c>
      <c r="D1985" s="222" t="s">
        <v>4435</v>
      </c>
    </row>
    <row r="1986" spans="1:4">
      <c r="A1986" s="226" t="s">
        <v>4468</v>
      </c>
      <c r="B1986" s="225" t="s">
        <v>2352</v>
      </c>
      <c r="C1986" s="223" t="s">
        <v>4469</v>
      </c>
      <c r="D1986" s="222" t="s">
        <v>4435</v>
      </c>
    </row>
    <row r="1987" spans="1:4">
      <c r="A1987" s="226" t="s">
        <v>4470</v>
      </c>
      <c r="B1987" s="225" t="s">
        <v>1255</v>
      </c>
      <c r="C1987" s="223" t="s">
        <v>4471</v>
      </c>
      <c r="D1987" s="222" t="s">
        <v>4435</v>
      </c>
    </row>
    <row r="1988" spans="1:4">
      <c r="A1988" s="226" t="s">
        <v>4472</v>
      </c>
      <c r="B1988" s="225" t="s">
        <v>1893</v>
      </c>
      <c r="C1988" s="223" t="s">
        <v>1336</v>
      </c>
      <c r="D1988" s="222" t="s">
        <v>4435</v>
      </c>
    </row>
    <row r="1989" spans="1:4">
      <c r="A1989" s="226" t="s">
        <v>4473</v>
      </c>
      <c r="B1989" s="225" t="s">
        <v>4474</v>
      </c>
      <c r="C1989" s="223" t="s">
        <v>1792</v>
      </c>
      <c r="D1989" s="222" t="s">
        <v>4435</v>
      </c>
    </row>
    <row r="1990" spans="1:4">
      <c r="A1990" s="226" t="s">
        <v>4475</v>
      </c>
      <c r="B1990" s="225" t="s">
        <v>1340</v>
      </c>
      <c r="C1990" s="223" t="s">
        <v>1277</v>
      </c>
      <c r="D1990" s="222" t="s">
        <v>4435</v>
      </c>
    </row>
    <row r="1991" spans="1:4">
      <c r="A1991" s="226" t="s">
        <v>4476</v>
      </c>
      <c r="B1991" s="225" t="s">
        <v>1255</v>
      </c>
      <c r="C1991" s="223" t="s">
        <v>1277</v>
      </c>
      <c r="D1991" s="222" t="s">
        <v>4435</v>
      </c>
    </row>
    <row r="1992" spans="1:4">
      <c r="A1992" s="226" t="s">
        <v>4477</v>
      </c>
      <c r="B1992" s="225" t="s">
        <v>1307</v>
      </c>
      <c r="C1992" s="223" t="s">
        <v>1522</v>
      </c>
      <c r="D1992" s="222" t="s">
        <v>4435</v>
      </c>
    </row>
    <row r="1993" spans="1:4">
      <c r="A1993" s="226" t="s">
        <v>4478</v>
      </c>
      <c r="B1993" s="225" t="s">
        <v>4479</v>
      </c>
      <c r="C1993" s="223" t="s">
        <v>2315</v>
      </c>
      <c r="D1993" s="222" t="s">
        <v>4435</v>
      </c>
    </row>
    <row r="1994" spans="1:4">
      <c r="A1994" s="226" t="s">
        <v>4480</v>
      </c>
      <c r="B1994" s="225" t="s">
        <v>2254</v>
      </c>
      <c r="C1994" s="223" t="s">
        <v>1814</v>
      </c>
      <c r="D1994" s="222" t="s">
        <v>4435</v>
      </c>
    </row>
    <row r="1995" spans="1:4">
      <c r="A1995" s="226" t="s">
        <v>4481</v>
      </c>
      <c r="B1995" s="225" t="s">
        <v>4051</v>
      </c>
      <c r="C1995" s="223" t="s">
        <v>1533</v>
      </c>
      <c r="D1995" s="222" t="s">
        <v>4435</v>
      </c>
    </row>
    <row r="1996" spans="1:4">
      <c r="A1996" s="226" t="s">
        <v>4482</v>
      </c>
      <c r="B1996" s="225" t="s">
        <v>1323</v>
      </c>
      <c r="C1996" s="223" t="s">
        <v>1821</v>
      </c>
      <c r="D1996" s="222" t="s">
        <v>4435</v>
      </c>
    </row>
    <row r="1997" spans="1:4">
      <c r="A1997" s="226" t="s">
        <v>4483</v>
      </c>
      <c r="B1997" s="225" t="s">
        <v>1311</v>
      </c>
      <c r="C1997" s="223" t="s">
        <v>1351</v>
      </c>
      <c r="D1997" s="222" t="s">
        <v>4435</v>
      </c>
    </row>
    <row r="1998" spans="1:4">
      <c r="A1998" s="226" t="s">
        <v>4484</v>
      </c>
      <c r="B1998" s="225" t="s">
        <v>1433</v>
      </c>
      <c r="C1998" s="223" t="s">
        <v>4211</v>
      </c>
      <c r="D1998" s="222" t="s">
        <v>4435</v>
      </c>
    </row>
    <row r="1999" spans="1:4">
      <c r="A1999" s="226" t="s">
        <v>4485</v>
      </c>
      <c r="B1999" s="225" t="s">
        <v>1428</v>
      </c>
      <c r="C1999" s="223" t="s">
        <v>2052</v>
      </c>
      <c r="D1999" s="222" t="s">
        <v>4435</v>
      </c>
    </row>
    <row r="2000" spans="1:4">
      <c r="A2000" s="226" t="s">
        <v>4486</v>
      </c>
      <c r="B2000" s="225" t="s">
        <v>1255</v>
      </c>
      <c r="C2000" s="223" t="s">
        <v>1725</v>
      </c>
      <c r="D2000" s="222" t="s">
        <v>4435</v>
      </c>
    </row>
    <row r="2001" spans="1:4">
      <c r="A2001" s="226" t="s">
        <v>4487</v>
      </c>
      <c r="B2001" s="225" t="s">
        <v>1749</v>
      </c>
      <c r="C2001" s="223" t="s">
        <v>1834</v>
      </c>
      <c r="D2001" s="222" t="s">
        <v>4435</v>
      </c>
    </row>
    <row r="2002" spans="1:4">
      <c r="A2002" s="226" t="s">
        <v>4488</v>
      </c>
      <c r="B2002" s="225" t="s">
        <v>1575</v>
      </c>
      <c r="C2002" s="223" t="s">
        <v>1359</v>
      </c>
      <c r="D2002" s="222" t="s">
        <v>4435</v>
      </c>
    </row>
    <row r="2003" spans="1:4">
      <c r="A2003" s="226" t="s">
        <v>4489</v>
      </c>
      <c r="B2003" s="225" t="s">
        <v>1396</v>
      </c>
      <c r="C2003" s="223" t="s">
        <v>1839</v>
      </c>
      <c r="D2003" s="222" t="s">
        <v>4435</v>
      </c>
    </row>
    <row r="2004" spans="1:4">
      <c r="A2004" s="226" t="s">
        <v>4490</v>
      </c>
      <c r="B2004" s="225" t="s">
        <v>1846</v>
      </c>
      <c r="C2004" s="223" t="s">
        <v>1472</v>
      </c>
      <c r="D2004" s="222" t="s">
        <v>4435</v>
      </c>
    </row>
    <row r="2005" spans="1:4">
      <c r="A2005" s="226" t="s">
        <v>4491</v>
      </c>
      <c r="B2005" s="225" t="s">
        <v>1290</v>
      </c>
      <c r="C2005" s="223" t="s">
        <v>1303</v>
      </c>
      <c r="D2005" s="222" t="s">
        <v>4435</v>
      </c>
    </row>
    <row r="2006" spans="1:4">
      <c r="A2006" s="226" t="s">
        <v>4492</v>
      </c>
      <c r="B2006" s="225" t="s">
        <v>4493</v>
      </c>
      <c r="C2006" s="223" t="s">
        <v>1243</v>
      </c>
      <c r="D2006" s="222" t="s">
        <v>4494</v>
      </c>
    </row>
    <row r="2007" spans="1:4">
      <c r="A2007" s="226" t="s">
        <v>4495</v>
      </c>
      <c r="B2007" s="225" t="s">
        <v>4496</v>
      </c>
      <c r="C2007" s="223" t="s">
        <v>1243</v>
      </c>
      <c r="D2007" s="222" t="s">
        <v>4494</v>
      </c>
    </row>
    <row r="2008" spans="1:4">
      <c r="A2008" s="226" t="s">
        <v>4497</v>
      </c>
      <c r="B2008" s="225" t="s">
        <v>4498</v>
      </c>
      <c r="C2008" s="223" t="s">
        <v>1374</v>
      </c>
      <c r="D2008" s="222" t="s">
        <v>4494</v>
      </c>
    </row>
    <row r="2009" spans="1:4">
      <c r="A2009" s="226" t="s">
        <v>4499</v>
      </c>
      <c r="B2009" s="225" t="s">
        <v>1337</v>
      </c>
      <c r="C2009" s="223" t="s">
        <v>1663</v>
      </c>
      <c r="D2009" s="222" t="s">
        <v>4494</v>
      </c>
    </row>
    <row r="2010" spans="1:4">
      <c r="A2010" s="226" t="s">
        <v>4500</v>
      </c>
      <c r="B2010" s="225" t="s">
        <v>1255</v>
      </c>
      <c r="C2010" s="223" t="s">
        <v>1247</v>
      </c>
      <c r="D2010" s="222" t="s">
        <v>4494</v>
      </c>
    </row>
    <row r="2011" spans="1:4">
      <c r="A2011" s="226" t="s">
        <v>4501</v>
      </c>
      <c r="B2011" s="225" t="s">
        <v>1666</v>
      </c>
      <c r="C2011" s="223" t="s">
        <v>1247</v>
      </c>
      <c r="D2011" s="222" t="s">
        <v>4494</v>
      </c>
    </row>
    <row r="2012" spans="1:4">
      <c r="A2012" s="226" t="s">
        <v>4502</v>
      </c>
      <c r="B2012" s="225" t="s">
        <v>4503</v>
      </c>
      <c r="C2012" s="223" t="s">
        <v>1319</v>
      </c>
      <c r="D2012" s="222" t="s">
        <v>4494</v>
      </c>
    </row>
    <row r="2013" spans="1:4">
      <c r="A2013" s="226" t="s">
        <v>4504</v>
      </c>
      <c r="B2013" s="225" t="s">
        <v>2231</v>
      </c>
      <c r="C2013" s="223" t="s">
        <v>1324</v>
      </c>
      <c r="D2013" s="222" t="s">
        <v>4494</v>
      </c>
    </row>
    <row r="2014" spans="1:4">
      <c r="A2014" s="226" t="s">
        <v>4505</v>
      </c>
      <c r="B2014" s="225" t="s">
        <v>1325</v>
      </c>
      <c r="C2014" s="223" t="s">
        <v>1324</v>
      </c>
      <c r="D2014" s="222" t="s">
        <v>4494</v>
      </c>
    </row>
    <row r="2015" spans="1:4">
      <c r="A2015" s="226" t="s">
        <v>4506</v>
      </c>
      <c r="B2015" s="225" t="s">
        <v>1919</v>
      </c>
      <c r="C2015" s="223" t="s">
        <v>2148</v>
      </c>
      <c r="D2015" s="222" t="s">
        <v>4494</v>
      </c>
    </row>
    <row r="2016" spans="1:4">
      <c r="A2016" s="226" t="s">
        <v>4507</v>
      </c>
      <c r="B2016" s="225" t="s">
        <v>3853</v>
      </c>
      <c r="C2016" s="223" t="s">
        <v>2179</v>
      </c>
      <c r="D2016" s="222" t="s">
        <v>4494</v>
      </c>
    </row>
    <row r="2017" spans="1:4">
      <c r="A2017" s="226" t="s">
        <v>4508</v>
      </c>
      <c r="B2017" s="225" t="s">
        <v>4509</v>
      </c>
      <c r="C2017" s="223" t="s">
        <v>2233</v>
      </c>
      <c r="D2017" s="222" t="s">
        <v>4494</v>
      </c>
    </row>
    <row r="2018" spans="1:4">
      <c r="A2018" s="226" t="s">
        <v>4510</v>
      </c>
      <c r="B2018" s="225" t="s">
        <v>1335</v>
      </c>
      <c r="C2018" s="223" t="s">
        <v>1510</v>
      </c>
      <c r="D2018" s="222" t="s">
        <v>4494</v>
      </c>
    </row>
    <row r="2019" spans="1:4">
      <c r="A2019" s="226" t="s">
        <v>4511</v>
      </c>
      <c r="B2019" s="225" t="s">
        <v>2324</v>
      </c>
      <c r="C2019" s="223" t="s">
        <v>1332</v>
      </c>
      <c r="D2019" s="222" t="s">
        <v>4494</v>
      </c>
    </row>
    <row r="2020" spans="1:4">
      <c r="A2020" s="226" t="s">
        <v>4512</v>
      </c>
      <c r="B2020" s="225" t="s">
        <v>2261</v>
      </c>
      <c r="C2020" s="223" t="s">
        <v>2151</v>
      </c>
      <c r="D2020" s="222" t="s">
        <v>4494</v>
      </c>
    </row>
    <row r="2021" spans="1:4">
      <c r="A2021" s="226" t="s">
        <v>4513</v>
      </c>
      <c r="B2021" s="225" t="s">
        <v>2147</v>
      </c>
      <c r="C2021" s="223" t="s">
        <v>2186</v>
      </c>
      <c r="D2021" s="222" t="s">
        <v>4494</v>
      </c>
    </row>
    <row r="2022" spans="1:4">
      <c r="A2022" s="226" t="s">
        <v>4514</v>
      </c>
      <c r="B2022" s="225" t="s">
        <v>1968</v>
      </c>
      <c r="C2022" s="223" t="s">
        <v>1920</v>
      </c>
      <c r="D2022" s="222" t="s">
        <v>4494</v>
      </c>
    </row>
    <row r="2023" spans="1:4">
      <c r="A2023" s="226" t="s">
        <v>4515</v>
      </c>
      <c r="B2023" s="225" t="s">
        <v>1632</v>
      </c>
      <c r="C2023" s="223" t="s">
        <v>1920</v>
      </c>
      <c r="D2023" s="222" t="s">
        <v>4494</v>
      </c>
    </row>
    <row r="2024" spans="1:4">
      <c r="A2024" s="226" t="s">
        <v>4516</v>
      </c>
      <c r="B2024" s="225" t="s">
        <v>1919</v>
      </c>
      <c r="C2024" s="223" t="s">
        <v>1920</v>
      </c>
      <c r="D2024" s="222" t="s">
        <v>4494</v>
      </c>
    </row>
    <row r="2025" spans="1:4">
      <c r="A2025" s="226" t="s">
        <v>4517</v>
      </c>
      <c r="B2025" s="225" t="s">
        <v>4518</v>
      </c>
      <c r="C2025" s="223" t="s">
        <v>1792</v>
      </c>
      <c r="D2025" s="222" t="s">
        <v>4494</v>
      </c>
    </row>
    <row r="2026" spans="1:4">
      <c r="A2026" s="226" t="s">
        <v>4519</v>
      </c>
      <c r="B2026" s="225" t="s">
        <v>2135</v>
      </c>
      <c r="C2026" s="223" t="s">
        <v>1792</v>
      </c>
      <c r="D2026" s="222" t="s">
        <v>4494</v>
      </c>
    </row>
    <row r="2027" spans="1:4">
      <c r="A2027" s="226" t="s">
        <v>4520</v>
      </c>
      <c r="B2027" s="225" t="s">
        <v>4521</v>
      </c>
      <c r="C2027" s="223" t="s">
        <v>1792</v>
      </c>
      <c r="D2027" s="222" t="s">
        <v>4494</v>
      </c>
    </row>
    <row r="2028" spans="1:4">
      <c r="A2028" s="226" t="s">
        <v>4522</v>
      </c>
      <c r="B2028" s="225" t="s">
        <v>4523</v>
      </c>
      <c r="C2028" s="223" t="s">
        <v>2007</v>
      </c>
      <c r="D2028" s="222" t="s">
        <v>4494</v>
      </c>
    </row>
    <row r="2029" spans="1:4">
      <c r="A2029" s="226" t="s">
        <v>4524</v>
      </c>
      <c r="B2029" s="225" t="s">
        <v>4525</v>
      </c>
      <c r="C2029" s="223" t="s">
        <v>2156</v>
      </c>
      <c r="D2029" s="222" t="s">
        <v>4494</v>
      </c>
    </row>
    <row r="2030" spans="1:4">
      <c r="A2030" s="226" t="s">
        <v>4526</v>
      </c>
      <c r="B2030" s="225" t="s">
        <v>2135</v>
      </c>
      <c r="C2030" s="223" t="s">
        <v>1804</v>
      </c>
      <c r="D2030" s="222" t="s">
        <v>4494</v>
      </c>
    </row>
    <row r="2031" spans="1:4">
      <c r="A2031" s="226" t="s">
        <v>4527</v>
      </c>
      <c r="B2031" s="225" t="s">
        <v>1255</v>
      </c>
      <c r="C2031" s="223" t="s">
        <v>1273</v>
      </c>
      <c r="D2031" s="222" t="s">
        <v>4494</v>
      </c>
    </row>
    <row r="2032" spans="1:4">
      <c r="A2032" s="226" t="s">
        <v>4528</v>
      </c>
      <c r="B2032" s="225" t="s">
        <v>4529</v>
      </c>
      <c r="C2032" s="223" t="s">
        <v>3726</v>
      </c>
      <c r="D2032" s="222" t="s">
        <v>4494</v>
      </c>
    </row>
    <row r="2033" spans="1:4">
      <c r="A2033" s="226" t="s">
        <v>4530</v>
      </c>
      <c r="B2033" s="225" t="s">
        <v>2167</v>
      </c>
      <c r="C2033" s="223" t="s">
        <v>3726</v>
      </c>
      <c r="D2033" s="222" t="s">
        <v>4494</v>
      </c>
    </row>
    <row r="2034" spans="1:4">
      <c r="A2034" s="226" t="s">
        <v>4531</v>
      </c>
      <c r="B2034" s="225" t="s">
        <v>2239</v>
      </c>
      <c r="C2034" s="223" t="s">
        <v>2217</v>
      </c>
      <c r="D2034" s="222" t="s">
        <v>4494</v>
      </c>
    </row>
    <row r="2035" spans="1:4">
      <c r="A2035" s="226" t="s">
        <v>4532</v>
      </c>
      <c r="B2035" s="225" t="s">
        <v>4533</v>
      </c>
      <c r="C2035" s="223" t="s">
        <v>2217</v>
      </c>
      <c r="D2035" s="222" t="s">
        <v>4494</v>
      </c>
    </row>
    <row r="2036" spans="1:4">
      <c r="A2036" s="226" t="s">
        <v>4534</v>
      </c>
      <c r="B2036" s="225" t="s">
        <v>4535</v>
      </c>
      <c r="C2036" s="223" t="s">
        <v>2217</v>
      </c>
      <c r="D2036" s="222" t="s">
        <v>4494</v>
      </c>
    </row>
    <row r="2037" spans="1:4">
      <c r="A2037" s="226" t="s">
        <v>4536</v>
      </c>
      <c r="B2037" s="225" t="s">
        <v>1258</v>
      </c>
      <c r="C2037" s="223" t="s">
        <v>1277</v>
      </c>
      <c r="D2037" s="222" t="s">
        <v>4494</v>
      </c>
    </row>
    <row r="2038" spans="1:4">
      <c r="A2038" s="226" t="s">
        <v>4537</v>
      </c>
      <c r="B2038" s="225" t="s">
        <v>1919</v>
      </c>
      <c r="C2038" s="223" t="s">
        <v>1528</v>
      </c>
      <c r="D2038" s="222" t="s">
        <v>4494</v>
      </c>
    </row>
    <row r="2039" spans="1:4">
      <c r="A2039" s="226" t="s">
        <v>4538</v>
      </c>
      <c r="B2039" s="225" t="s">
        <v>2252</v>
      </c>
      <c r="C2039" s="223" t="s">
        <v>2219</v>
      </c>
      <c r="D2039" s="222" t="s">
        <v>4494</v>
      </c>
    </row>
    <row r="2040" spans="1:4">
      <c r="A2040" s="226" t="s">
        <v>4539</v>
      </c>
      <c r="B2040" s="225" t="s">
        <v>1311</v>
      </c>
      <c r="C2040" s="223" t="s">
        <v>1280</v>
      </c>
      <c r="D2040" s="222" t="s">
        <v>4494</v>
      </c>
    </row>
    <row r="2041" spans="1:4">
      <c r="A2041" s="226" t="s">
        <v>4540</v>
      </c>
      <c r="B2041" s="225" t="s">
        <v>2327</v>
      </c>
      <c r="C2041" s="223" t="s">
        <v>1814</v>
      </c>
      <c r="D2041" s="222" t="s">
        <v>4494</v>
      </c>
    </row>
    <row r="2042" spans="1:4">
      <c r="A2042" s="226" t="s">
        <v>4541</v>
      </c>
      <c r="B2042" s="225" t="s">
        <v>1355</v>
      </c>
      <c r="C2042" s="223" t="s">
        <v>1814</v>
      </c>
      <c r="D2042" s="222" t="s">
        <v>4494</v>
      </c>
    </row>
    <row r="2043" spans="1:4">
      <c r="A2043" s="226" t="s">
        <v>4542</v>
      </c>
      <c r="B2043" s="225" t="s">
        <v>2246</v>
      </c>
      <c r="C2043" s="223" t="s">
        <v>1814</v>
      </c>
      <c r="D2043" s="222" t="s">
        <v>4494</v>
      </c>
    </row>
    <row r="2044" spans="1:4">
      <c r="A2044" s="226" t="s">
        <v>4543</v>
      </c>
      <c r="B2044" s="225" t="s">
        <v>1266</v>
      </c>
      <c r="C2044" s="223" t="s">
        <v>1288</v>
      </c>
      <c r="D2044" s="222" t="s">
        <v>4494</v>
      </c>
    </row>
    <row r="2045" spans="1:4">
      <c r="A2045" s="226" t="s">
        <v>4544</v>
      </c>
      <c r="B2045" s="225" t="s">
        <v>4051</v>
      </c>
      <c r="C2045" s="223" t="s">
        <v>1292</v>
      </c>
      <c r="D2045" s="222" t="s">
        <v>4494</v>
      </c>
    </row>
    <row r="2046" spans="1:4">
      <c r="A2046" s="226" t="s">
        <v>4545</v>
      </c>
      <c r="B2046" s="225" t="s">
        <v>2146</v>
      </c>
      <c r="C2046" s="223" t="s">
        <v>1349</v>
      </c>
      <c r="D2046" s="222" t="s">
        <v>4494</v>
      </c>
    </row>
    <row r="2047" spans="1:4">
      <c r="A2047" s="226" t="s">
        <v>4546</v>
      </c>
      <c r="B2047" s="225" t="s">
        <v>2146</v>
      </c>
      <c r="C2047" s="223" t="s">
        <v>1349</v>
      </c>
      <c r="D2047" s="222" t="s">
        <v>4494</v>
      </c>
    </row>
    <row r="2048" spans="1:4">
      <c r="A2048" s="226" t="s">
        <v>4547</v>
      </c>
      <c r="B2048" s="225" t="s">
        <v>1632</v>
      </c>
      <c r="C2048" s="223" t="s">
        <v>1349</v>
      </c>
      <c r="D2048" s="222" t="s">
        <v>4494</v>
      </c>
    </row>
    <row r="2049" spans="1:4">
      <c r="A2049" s="226" t="s">
        <v>4548</v>
      </c>
      <c r="B2049" s="225" t="s">
        <v>2167</v>
      </c>
      <c r="C2049" s="223" t="s">
        <v>1349</v>
      </c>
      <c r="D2049" s="222" t="s">
        <v>4494</v>
      </c>
    </row>
    <row r="2050" spans="1:4">
      <c r="A2050" s="226" t="s">
        <v>4549</v>
      </c>
      <c r="B2050" s="225" t="s">
        <v>4550</v>
      </c>
      <c r="C2050" s="223" t="s">
        <v>1821</v>
      </c>
      <c r="D2050" s="222" t="s">
        <v>4494</v>
      </c>
    </row>
    <row r="2051" spans="1:4">
      <c r="A2051" s="226" t="s">
        <v>4551</v>
      </c>
      <c r="B2051" s="225" t="s">
        <v>1358</v>
      </c>
      <c r="C2051" s="223" t="s">
        <v>4552</v>
      </c>
      <c r="D2051" s="222" t="s">
        <v>4494</v>
      </c>
    </row>
    <row r="2052" spans="1:4">
      <c r="A2052" s="226" t="s">
        <v>4553</v>
      </c>
      <c r="B2052" s="225" t="s">
        <v>4342</v>
      </c>
      <c r="C2052" s="223" t="s">
        <v>1722</v>
      </c>
      <c r="D2052" s="222" t="s">
        <v>4494</v>
      </c>
    </row>
    <row r="2053" spans="1:4">
      <c r="A2053" s="226" t="s">
        <v>4554</v>
      </c>
      <c r="B2053" s="225" t="s">
        <v>2216</v>
      </c>
      <c r="C2053" s="223" t="s">
        <v>2047</v>
      </c>
      <c r="D2053" s="222" t="s">
        <v>4494</v>
      </c>
    </row>
    <row r="2054" spans="1:4">
      <c r="A2054" s="226" t="s">
        <v>4555</v>
      </c>
      <c r="B2054" s="225" t="s">
        <v>1632</v>
      </c>
      <c r="C2054" s="223" t="s">
        <v>2047</v>
      </c>
      <c r="D2054" s="222" t="s">
        <v>4494</v>
      </c>
    </row>
    <row r="2055" spans="1:4">
      <c r="A2055" s="226" t="s">
        <v>4556</v>
      </c>
      <c r="B2055" s="225" t="s">
        <v>4557</v>
      </c>
      <c r="C2055" s="223" t="s">
        <v>2224</v>
      </c>
      <c r="D2055" s="222" t="s">
        <v>4494</v>
      </c>
    </row>
    <row r="2056" spans="1:4">
      <c r="A2056" s="226" t="s">
        <v>4558</v>
      </c>
      <c r="B2056" s="225" t="s">
        <v>1632</v>
      </c>
      <c r="C2056" s="223" t="s">
        <v>2202</v>
      </c>
      <c r="D2056" s="222" t="s">
        <v>4494</v>
      </c>
    </row>
    <row r="2057" spans="1:4">
      <c r="A2057" s="226" t="s">
        <v>4559</v>
      </c>
      <c r="B2057" s="225" t="s">
        <v>4560</v>
      </c>
      <c r="C2057" s="223" t="s">
        <v>2168</v>
      </c>
      <c r="D2057" s="222" t="s">
        <v>4494</v>
      </c>
    </row>
    <row r="2058" spans="1:4">
      <c r="A2058" s="226" t="s">
        <v>4561</v>
      </c>
      <c r="B2058" s="225" t="s">
        <v>2197</v>
      </c>
      <c r="C2058" s="223" t="s">
        <v>2168</v>
      </c>
      <c r="D2058" s="222" t="s">
        <v>4494</v>
      </c>
    </row>
    <row r="2059" spans="1:4">
      <c r="A2059" s="226" t="s">
        <v>4562</v>
      </c>
      <c r="B2059" s="225" t="s">
        <v>2146</v>
      </c>
      <c r="C2059" s="223" t="s">
        <v>2168</v>
      </c>
      <c r="D2059" s="222" t="s">
        <v>4494</v>
      </c>
    </row>
    <row r="2060" spans="1:4">
      <c r="A2060" s="226" t="s">
        <v>4563</v>
      </c>
      <c r="B2060" s="225" t="s">
        <v>4202</v>
      </c>
      <c r="C2060" s="223" t="s">
        <v>1472</v>
      </c>
      <c r="D2060" s="222" t="s">
        <v>4494</v>
      </c>
    </row>
    <row r="2061" spans="1:4">
      <c r="A2061" s="226" t="s">
        <v>4564</v>
      </c>
      <c r="B2061" s="225" t="s">
        <v>1632</v>
      </c>
      <c r="C2061" s="223" t="s">
        <v>1742</v>
      </c>
      <c r="D2061" s="222" t="s">
        <v>4494</v>
      </c>
    </row>
    <row r="2062" spans="1:4">
      <c r="A2062" s="226" t="s">
        <v>4565</v>
      </c>
      <c r="B2062" s="225" t="s">
        <v>1919</v>
      </c>
      <c r="C2062" s="223" t="s">
        <v>2225</v>
      </c>
      <c r="D2062" s="222" t="s">
        <v>4494</v>
      </c>
    </row>
    <row r="2063" spans="1:4">
      <c r="A2063" s="226" t="s">
        <v>4566</v>
      </c>
      <c r="B2063" s="225" t="s">
        <v>4567</v>
      </c>
      <c r="C2063" s="223" t="s">
        <v>2225</v>
      </c>
      <c r="D2063" s="222" t="s">
        <v>4494</v>
      </c>
    </row>
    <row r="2064" spans="1:4">
      <c r="A2064" s="226" t="s">
        <v>4568</v>
      </c>
      <c r="B2064" s="225" t="s">
        <v>2195</v>
      </c>
      <c r="C2064" s="223" t="s">
        <v>2170</v>
      </c>
      <c r="D2064" s="222" t="s">
        <v>4494</v>
      </c>
    </row>
    <row r="2065" spans="1:4">
      <c r="A2065" s="226" t="s">
        <v>4569</v>
      </c>
      <c r="B2065" s="225" t="s">
        <v>4570</v>
      </c>
      <c r="C2065" s="223" t="s">
        <v>1969</v>
      </c>
      <c r="D2065" s="222" t="s">
        <v>4494</v>
      </c>
    </row>
    <row r="2066" spans="1:4">
      <c r="A2066" s="226" t="s">
        <v>4571</v>
      </c>
      <c r="B2066" s="225" t="s">
        <v>4572</v>
      </c>
      <c r="C2066" s="223" t="s">
        <v>1243</v>
      </c>
      <c r="D2066" s="222" t="s">
        <v>4573</v>
      </c>
    </row>
    <row r="2067" spans="1:4">
      <c r="A2067" s="226" t="s">
        <v>4574</v>
      </c>
      <c r="B2067" s="225" t="s">
        <v>4575</v>
      </c>
      <c r="C2067" s="223" t="s">
        <v>1243</v>
      </c>
      <c r="D2067" s="222" t="s">
        <v>4573</v>
      </c>
    </row>
    <row r="2068" spans="1:4">
      <c r="A2068" s="226" t="s">
        <v>4576</v>
      </c>
      <c r="B2068" s="225" t="s">
        <v>2191</v>
      </c>
      <c r="C2068" s="223" t="s">
        <v>1883</v>
      </c>
      <c r="D2068" s="222" t="s">
        <v>4573</v>
      </c>
    </row>
    <row r="2069" spans="1:4">
      <c r="A2069" s="226" t="s">
        <v>4577</v>
      </c>
      <c r="B2069" s="225" t="s">
        <v>2167</v>
      </c>
      <c r="C2069" s="223" t="s">
        <v>1883</v>
      </c>
      <c r="D2069" s="222" t="s">
        <v>4573</v>
      </c>
    </row>
    <row r="2070" spans="1:4">
      <c r="A2070" s="226" t="s">
        <v>4578</v>
      </c>
      <c r="B2070" s="225" t="s">
        <v>1524</v>
      </c>
      <c r="C2070" s="223" t="s">
        <v>1312</v>
      </c>
      <c r="D2070" s="222" t="s">
        <v>4573</v>
      </c>
    </row>
    <row r="2071" spans="1:4">
      <c r="A2071" s="226" t="s">
        <v>4579</v>
      </c>
      <c r="B2071" s="225" t="s">
        <v>2991</v>
      </c>
      <c r="C2071" s="223" t="s">
        <v>2285</v>
      </c>
      <c r="D2071" s="222" t="s">
        <v>4573</v>
      </c>
    </row>
    <row r="2072" spans="1:4">
      <c r="A2072" s="226" t="s">
        <v>4580</v>
      </c>
      <c r="B2072" s="225" t="s">
        <v>2236</v>
      </c>
      <c r="C2072" s="223" t="s">
        <v>2268</v>
      </c>
      <c r="D2072" s="222" t="s">
        <v>4573</v>
      </c>
    </row>
    <row r="2073" spans="1:4">
      <c r="A2073" s="226" t="s">
        <v>4581</v>
      </c>
      <c r="B2073" s="225" t="s">
        <v>4582</v>
      </c>
      <c r="C2073" s="223" t="s">
        <v>1315</v>
      </c>
      <c r="D2073" s="222" t="s">
        <v>4573</v>
      </c>
    </row>
    <row r="2074" spans="1:4">
      <c r="A2074" s="226" t="s">
        <v>4583</v>
      </c>
      <c r="B2074" s="225" t="s">
        <v>4584</v>
      </c>
      <c r="C2074" s="223" t="s">
        <v>1315</v>
      </c>
      <c r="D2074" s="222" t="s">
        <v>4573</v>
      </c>
    </row>
    <row r="2075" spans="1:4">
      <c r="A2075" s="226" t="s">
        <v>4585</v>
      </c>
      <c r="B2075" s="225" t="s">
        <v>4572</v>
      </c>
      <c r="C2075" s="223" t="s">
        <v>1318</v>
      </c>
      <c r="D2075" s="222" t="s">
        <v>4573</v>
      </c>
    </row>
    <row r="2076" spans="1:4">
      <c r="A2076" s="226" t="s">
        <v>4586</v>
      </c>
      <c r="B2076" s="225" t="s">
        <v>1328</v>
      </c>
      <c r="C2076" s="223" t="s">
        <v>1388</v>
      </c>
      <c r="D2076" s="222" t="s">
        <v>4573</v>
      </c>
    </row>
    <row r="2077" spans="1:4">
      <c r="A2077" s="226" t="s">
        <v>4587</v>
      </c>
      <c r="B2077" s="225" t="s">
        <v>2301</v>
      </c>
      <c r="C2077" s="223" t="s">
        <v>1498</v>
      </c>
      <c r="D2077" s="222" t="s">
        <v>4573</v>
      </c>
    </row>
    <row r="2078" spans="1:4">
      <c r="A2078" s="226" t="s">
        <v>4588</v>
      </c>
      <c r="B2078" s="225" t="s">
        <v>1846</v>
      </c>
      <c r="C2078" s="223" t="s">
        <v>1322</v>
      </c>
      <c r="D2078" s="222" t="s">
        <v>4573</v>
      </c>
    </row>
    <row r="2079" spans="1:4">
      <c r="A2079" s="226" t="s">
        <v>4589</v>
      </c>
      <c r="B2079" s="225" t="s">
        <v>4590</v>
      </c>
      <c r="C2079" s="223" t="s">
        <v>2175</v>
      </c>
      <c r="D2079" s="222" t="s">
        <v>4573</v>
      </c>
    </row>
    <row r="2080" spans="1:4">
      <c r="A2080" s="226" t="s">
        <v>4591</v>
      </c>
      <c r="B2080" s="225" t="s">
        <v>2165</v>
      </c>
      <c r="C2080" s="223" t="s">
        <v>1324</v>
      </c>
      <c r="D2080" s="222" t="s">
        <v>4573</v>
      </c>
    </row>
    <row r="2081" spans="1:4">
      <c r="A2081" s="226" t="s">
        <v>4592</v>
      </c>
      <c r="B2081" s="225" t="s">
        <v>2261</v>
      </c>
      <c r="C2081" s="223" t="s">
        <v>1324</v>
      </c>
      <c r="D2081" s="222" t="s">
        <v>4573</v>
      </c>
    </row>
    <row r="2082" spans="1:4">
      <c r="A2082" s="226" t="s">
        <v>4593</v>
      </c>
      <c r="B2082" s="225" t="s">
        <v>2255</v>
      </c>
      <c r="C2082" s="223" t="s">
        <v>2179</v>
      </c>
      <c r="D2082" s="222" t="s">
        <v>4573</v>
      </c>
    </row>
    <row r="2083" spans="1:4">
      <c r="A2083" s="226" t="s">
        <v>4594</v>
      </c>
      <c r="B2083" s="225" t="s">
        <v>1396</v>
      </c>
      <c r="C2083" s="223" t="s">
        <v>1253</v>
      </c>
      <c r="D2083" s="222" t="s">
        <v>4573</v>
      </c>
    </row>
    <row r="2084" spans="1:4">
      <c r="A2084" s="226" t="s">
        <v>4595</v>
      </c>
      <c r="B2084" s="225" t="s">
        <v>1355</v>
      </c>
      <c r="C2084" s="223" t="s">
        <v>1256</v>
      </c>
      <c r="D2084" s="222" t="s">
        <v>4573</v>
      </c>
    </row>
    <row r="2085" spans="1:4">
      <c r="A2085" s="226" t="s">
        <v>4596</v>
      </c>
      <c r="B2085" s="225" t="s">
        <v>2900</v>
      </c>
      <c r="C2085" s="223" t="s">
        <v>1256</v>
      </c>
      <c r="D2085" s="222" t="s">
        <v>4573</v>
      </c>
    </row>
    <row r="2086" spans="1:4">
      <c r="A2086" s="226" t="s">
        <v>4597</v>
      </c>
      <c r="B2086" s="225" t="s">
        <v>2378</v>
      </c>
      <c r="C2086" s="223" t="s">
        <v>1410</v>
      </c>
      <c r="D2086" s="222" t="s">
        <v>4573</v>
      </c>
    </row>
    <row r="2087" spans="1:4">
      <c r="A2087" s="226" t="s">
        <v>4598</v>
      </c>
      <c r="B2087" s="225" t="s">
        <v>1330</v>
      </c>
      <c r="C2087" s="223" t="s">
        <v>1510</v>
      </c>
      <c r="D2087" s="222" t="s">
        <v>4573</v>
      </c>
    </row>
    <row r="2088" spans="1:4">
      <c r="A2088" s="226" t="s">
        <v>4599</v>
      </c>
      <c r="B2088" s="225" t="s">
        <v>1632</v>
      </c>
      <c r="C2088" s="223" t="s">
        <v>1329</v>
      </c>
      <c r="D2088" s="222" t="s">
        <v>4573</v>
      </c>
    </row>
    <row r="2089" spans="1:4">
      <c r="A2089" s="226" t="s">
        <v>4600</v>
      </c>
      <c r="B2089" s="225" t="s">
        <v>1632</v>
      </c>
      <c r="C2089" s="223" t="s">
        <v>1329</v>
      </c>
      <c r="D2089" s="222" t="s">
        <v>4573</v>
      </c>
    </row>
    <row r="2090" spans="1:4">
      <c r="A2090" s="226" t="s">
        <v>4601</v>
      </c>
      <c r="B2090" s="225" t="s">
        <v>4602</v>
      </c>
      <c r="C2090" s="223" t="s">
        <v>1332</v>
      </c>
      <c r="D2090" s="222" t="s">
        <v>4573</v>
      </c>
    </row>
    <row r="2091" spans="1:4">
      <c r="A2091" s="226" t="s">
        <v>4603</v>
      </c>
      <c r="B2091" s="225" t="s">
        <v>1618</v>
      </c>
      <c r="C2091" s="223" t="s">
        <v>1332</v>
      </c>
      <c r="D2091" s="222" t="s">
        <v>4573</v>
      </c>
    </row>
    <row r="2092" spans="1:4">
      <c r="A2092" s="226" t="s">
        <v>4604</v>
      </c>
      <c r="B2092" s="225" t="s">
        <v>1632</v>
      </c>
      <c r="C2092" s="223" t="s">
        <v>2151</v>
      </c>
      <c r="D2092" s="222" t="s">
        <v>4573</v>
      </c>
    </row>
    <row r="2093" spans="1:4">
      <c r="A2093" s="226" t="s">
        <v>4605</v>
      </c>
      <c r="B2093" s="225" t="s">
        <v>1632</v>
      </c>
      <c r="C2093" s="223" t="s">
        <v>2186</v>
      </c>
      <c r="D2093" s="222" t="s">
        <v>4573</v>
      </c>
    </row>
    <row r="2094" spans="1:4">
      <c r="A2094" s="226" t="s">
        <v>4606</v>
      </c>
      <c r="B2094" s="225" t="s">
        <v>2221</v>
      </c>
      <c r="C2094" s="223" t="s">
        <v>1923</v>
      </c>
      <c r="D2094" s="222" t="s">
        <v>4573</v>
      </c>
    </row>
    <row r="2095" spans="1:4">
      <c r="A2095" s="226" t="s">
        <v>4607</v>
      </c>
      <c r="B2095" s="225" t="s">
        <v>1632</v>
      </c>
      <c r="C2095" s="223" t="s">
        <v>2558</v>
      </c>
      <c r="D2095" s="222" t="s">
        <v>4573</v>
      </c>
    </row>
    <row r="2096" spans="1:4">
      <c r="A2096" s="226" t="s">
        <v>4608</v>
      </c>
      <c r="B2096" s="225" t="s">
        <v>1632</v>
      </c>
      <c r="C2096" s="223" t="s">
        <v>2558</v>
      </c>
      <c r="D2096" s="222" t="s">
        <v>4573</v>
      </c>
    </row>
    <row r="2097" spans="1:4">
      <c r="A2097" s="226" t="s">
        <v>4609</v>
      </c>
      <c r="B2097" s="225" t="s">
        <v>2251</v>
      </c>
      <c r="C2097" s="223" t="s">
        <v>1277</v>
      </c>
      <c r="D2097" s="222" t="s">
        <v>4573</v>
      </c>
    </row>
    <row r="2098" spans="1:4">
      <c r="A2098" s="226" t="s">
        <v>4610</v>
      </c>
      <c r="B2098" s="225" t="s">
        <v>4611</v>
      </c>
      <c r="C2098" s="223" t="s">
        <v>2160</v>
      </c>
      <c r="D2098" s="222" t="s">
        <v>4573</v>
      </c>
    </row>
    <row r="2099" spans="1:4">
      <c r="A2099" s="226" t="s">
        <v>4612</v>
      </c>
      <c r="B2099" s="225" t="s">
        <v>2282</v>
      </c>
      <c r="C2099" s="223" t="s">
        <v>1522</v>
      </c>
      <c r="D2099" s="222" t="s">
        <v>4573</v>
      </c>
    </row>
    <row r="2100" spans="1:4">
      <c r="A2100" s="226" t="s">
        <v>4613</v>
      </c>
      <c r="B2100" s="225" t="s">
        <v>1919</v>
      </c>
      <c r="C2100" s="223" t="s">
        <v>1522</v>
      </c>
      <c r="D2100" s="222" t="s">
        <v>4573</v>
      </c>
    </row>
    <row r="2101" spans="1:4">
      <c r="A2101" s="226" t="s">
        <v>4614</v>
      </c>
      <c r="B2101" s="225" t="s">
        <v>2231</v>
      </c>
      <c r="C2101" s="223" t="s">
        <v>2024</v>
      </c>
      <c r="D2101" s="222" t="s">
        <v>4573</v>
      </c>
    </row>
    <row r="2102" spans="1:4">
      <c r="A2102" s="226" t="s">
        <v>4615</v>
      </c>
      <c r="B2102" s="225" t="s">
        <v>4616</v>
      </c>
      <c r="C2102" s="223" t="s">
        <v>2575</v>
      </c>
      <c r="D2102" s="222" t="s">
        <v>4573</v>
      </c>
    </row>
    <row r="2103" spans="1:4">
      <c r="A2103" s="226" t="s">
        <v>4617</v>
      </c>
      <c r="B2103" s="225" t="s">
        <v>2246</v>
      </c>
      <c r="C2103" s="223" t="s">
        <v>1814</v>
      </c>
      <c r="D2103" s="222" t="s">
        <v>4573</v>
      </c>
    </row>
    <row r="2104" spans="1:4">
      <c r="A2104" s="226" t="s">
        <v>4618</v>
      </c>
      <c r="B2104" s="225" t="s">
        <v>4619</v>
      </c>
      <c r="C2104" s="223" t="s">
        <v>1349</v>
      </c>
      <c r="D2104" s="222" t="s">
        <v>4573</v>
      </c>
    </row>
    <row r="2105" spans="1:4">
      <c r="A2105" s="226" t="s">
        <v>4620</v>
      </c>
      <c r="B2105" s="225" t="s">
        <v>1321</v>
      </c>
      <c r="C2105" s="223" t="s">
        <v>1533</v>
      </c>
      <c r="D2105" s="222" t="s">
        <v>4573</v>
      </c>
    </row>
    <row r="2106" spans="1:4">
      <c r="A2106" s="226" t="s">
        <v>4621</v>
      </c>
      <c r="B2106" s="225" t="s">
        <v>4622</v>
      </c>
      <c r="C2106" s="223" t="s">
        <v>1535</v>
      </c>
      <c r="D2106" s="222" t="s">
        <v>4573</v>
      </c>
    </row>
    <row r="2107" spans="1:4">
      <c r="A2107" s="226" t="s">
        <v>4623</v>
      </c>
      <c r="B2107" s="225" t="s">
        <v>2323</v>
      </c>
      <c r="C2107" s="223" t="s">
        <v>1821</v>
      </c>
      <c r="D2107" s="222" t="s">
        <v>4573</v>
      </c>
    </row>
    <row r="2108" spans="1:4">
      <c r="A2108" s="226" t="s">
        <v>4624</v>
      </c>
      <c r="B2108" s="225" t="s">
        <v>1632</v>
      </c>
      <c r="C2108" s="223" t="s">
        <v>1539</v>
      </c>
      <c r="D2108" s="222" t="s">
        <v>4573</v>
      </c>
    </row>
    <row r="2109" spans="1:4">
      <c r="A2109" s="226" t="s">
        <v>4625</v>
      </c>
      <c r="B2109" s="225" t="s">
        <v>3366</v>
      </c>
      <c r="C2109" s="223" t="s">
        <v>2047</v>
      </c>
      <c r="D2109" s="222" t="s">
        <v>4573</v>
      </c>
    </row>
    <row r="2110" spans="1:4">
      <c r="A2110" s="226" t="s">
        <v>4626</v>
      </c>
      <c r="B2110" s="225" t="s">
        <v>2146</v>
      </c>
      <c r="C2110" s="223" t="s">
        <v>2224</v>
      </c>
      <c r="D2110" s="222" t="s">
        <v>4573</v>
      </c>
    </row>
    <row r="2111" spans="1:4">
      <c r="A2111" s="226" t="s">
        <v>4627</v>
      </c>
      <c r="B2111" s="225" t="s">
        <v>4628</v>
      </c>
      <c r="C2111" s="223" t="s">
        <v>2224</v>
      </c>
      <c r="D2111" s="222" t="s">
        <v>4573</v>
      </c>
    </row>
    <row r="2112" spans="1:4">
      <c r="A2112" s="226" t="s">
        <v>4629</v>
      </c>
      <c r="B2112" s="225" t="s">
        <v>1968</v>
      </c>
      <c r="C2112" s="223" t="s">
        <v>1356</v>
      </c>
      <c r="D2112" s="222" t="s">
        <v>4573</v>
      </c>
    </row>
    <row r="2113" spans="1:4">
      <c r="A2113" s="226" t="s">
        <v>4630</v>
      </c>
      <c r="B2113" s="225" t="s">
        <v>2165</v>
      </c>
      <c r="C2113" s="223" t="s">
        <v>2166</v>
      </c>
      <c r="D2113" s="222" t="s">
        <v>4573</v>
      </c>
    </row>
    <row r="2114" spans="1:4">
      <c r="A2114" s="226" t="s">
        <v>4631</v>
      </c>
      <c r="B2114" s="225" t="s">
        <v>2167</v>
      </c>
      <c r="C2114" s="223" t="s">
        <v>2202</v>
      </c>
      <c r="D2114" s="222" t="s">
        <v>4573</v>
      </c>
    </row>
    <row r="2115" spans="1:4">
      <c r="A2115" s="226" t="s">
        <v>4632</v>
      </c>
      <c r="B2115" s="225" t="s">
        <v>1314</v>
      </c>
      <c r="C2115" s="223" t="s">
        <v>1357</v>
      </c>
      <c r="D2115" s="222" t="s">
        <v>4573</v>
      </c>
    </row>
    <row r="2116" spans="1:4">
      <c r="A2116" s="226" t="s">
        <v>4633</v>
      </c>
      <c r="B2116" s="225" t="s">
        <v>2220</v>
      </c>
      <c r="C2116" s="223" t="s">
        <v>1548</v>
      </c>
      <c r="D2116" s="222" t="s">
        <v>4573</v>
      </c>
    </row>
    <row r="2117" spans="1:4">
      <c r="A2117" s="226" t="s">
        <v>4634</v>
      </c>
      <c r="B2117" s="225" t="s">
        <v>2149</v>
      </c>
      <c r="C2117" s="223" t="s">
        <v>2168</v>
      </c>
      <c r="D2117" s="222" t="s">
        <v>4573</v>
      </c>
    </row>
    <row r="2118" spans="1:4">
      <c r="A2118" s="226" t="s">
        <v>4635</v>
      </c>
      <c r="B2118" s="225" t="s">
        <v>1632</v>
      </c>
      <c r="C2118" s="223" t="s">
        <v>2168</v>
      </c>
      <c r="D2118" s="222" t="s">
        <v>4573</v>
      </c>
    </row>
    <row r="2119" spans="1:4">
      <c r="A2119" s="226" t="s">
        <v>4636</v>
      </c>
      <c r="B2119" s="225" t="s">
        <v>1337</v>
      </c>
      <c r="C2119" s="223" t="s">
        <v>1300</v>
      </c>
      <c r="D2119" s="222" t="s">
        <v>4573</v>
      </c>
    </row>
    <row r="2120" spans="1:4">
      <c r="A2120" s="226" t="s">
        <v>4637</v>
      </c>
      <c r="B2120" s="225" t="s">
        <v>1255</v>
      </c>
      <c r="C2120" s="223" t="s">
        <v>1469</v>
      </c>
      <c r="D2120" s="222" t="s">
        <v>4573</v>
      </c>
    </row>
    <row r="2121" spans="1:4">
      <c r="A2121" s="226" t="s">
        <v>4638</v>
      </c>
      <c r="B2121" s="225" t="s">
        <v>1846</v>
      </c>
      <c r="C2121" s="223" t="s">
        <v>1472</v>
      </c>
      <c r="D2121" s="222" t="s">
        <v>4573</v>
      </c>
    </row>
    <row r="2122" spans="1:4">
      <c r="A2122" s="226" t="s">
        <v>4639</v>
      </c>
      <c r="B2122" s="225" t="s">
        <v>1325</v>
      </c>
      <c r="C2122" s="223" t="s">
        <v>1361</v>
      </c>
      <c r="D2122" s="222" t="s">
        <v>4573</v>
      </c>
    </row>
    <row r="2123" spans="1:4">
      <c r="A2123" s="226" t="s">
        <v>4640</v>
      </c>
      <c r="B2123" s="225" t="s">
        <v>1736</v>
      </c>
      <c r="C2123" s="223" t="s">
        <v>1361</v>
      </c>
      <c r="D2123" s="222" t="s">
        <v>4573</v>
      </c>
    </row>
    <row r="2124" spans="1:4">
      <c r="A2124" s="226" t="s">
        <v>4641</v>
      </c>
      <c r="B2124" s="225" t="s">
        <v>2135</v>
      </c>
      <c r="C2124" s="223" t="s">
        <v>2170</v>
      </c>
      <c r="D2124" s="222" t="s">
        <v>4573</v>
      </c>
    </row>
    <row r="2125" spans="1:4">
      <c r="A2125" s="226" t="s">
        <v>4642</v>
      </c>
      <c r="B2125" s="225" t="s">
        <v>2284</v>
      </c>
      <c r="C2125" s="223" t="s">
        <v>1969</v>
      </c>
      <c r="D2125" s="222" t="s">
        <v>4573</v>
      </c>
    </row>
    <row r="2126" spans="1:4">
      <c r="A2126" s="226" t="s">
        <v>4643</v>
      </c>
      <c r="B2126" s="225" t="s">
        <v>4644</v>
      </c>
      <c r="C2126" s="223" t="s">
        <v>1243</v>
      </c>
      <c r="D2126" s="222" t="s">
        <v>4645</v>
      </c>
    </row>
    <row r="2127" spans="1:4">
      <c r="A2127" s="226" t="s">
        <v>4646</v>
      </c>
      <c r="B2127" s="225" t="s">
        <v>4647</v>
      </c>
      <c r="C2127" s="223" t="s">
        <v>1243</v>
      </c>
      <c r="D2127" s="222" t="s">
        <v>4645</v>
      </c>
    </row>
    <row r="2128" spans="1:4">
      <c r="A2128" s="226" t="s">
        <v>4648</v>
      </c>
      <c r="B2128" s="225" t="s">
        <v>2216</v>
      </c>
      <c r="C2128" s="223" t="s">
        <v>1243</v>
      </c>
      <c r="D2128" s="222" t="s">
        <v>4645</v>
      </c>
    </row>
    <row r="2129" spans="1:4">
      <c r="A2129" s="226" t="s">
        <v>4649</v>
      </c>
      <c r="B2129" s="225" t="s">
        <v>1307</v>
      </c>
      <c r="C2129" s="223" t="s">
        <v>1243</v>
      </c>
      <c r="D2129" s="222" t="s">
        <v>4645</v>
      </c>
    </row>
    <row r="2130" spans="1:4">
      <c r="A2130" s="226" t="s">
        <v>4650</v>
      </c>
      <c r="B2130" s="225" t="s">
        <v>2038</v>
      </c>
      <c r="C2130" s="223" t="s">
        <v>4651</v>
      </c>
      <c r="D2130" s="222" t="s">
        <v>4645</v>
      </c>
    </row>
    <row r="2131" spans="1:4">
      <c r="A2131" s="226" t="s">
        <v>4652</v>
      </c>
      <c r="B2131" s="225" t="s">
        <v>2602</v>
      </c>
      <c r="C2131" s="223" t="s">
        <v>1755</v>
      </c>
      <c r="D2131" s="222" t="s">
        <v>4645</v>
      </c>
    </row>
    <row r="2132" spans="1:4">
      <c r="A2132" s="226" t="s">
        <v>4653</v>
      </c>
      <c r="B2132" s="225" t="s">
        <v>1255</v>
      </c>
      <c r="C2132" s="223" t="s">
        <v>2289</v>
      </c>
      <c r="D2132" s="222" t="s">
        <v>4645</v>
      </c>
    </row>
    <row r="2133" spans="1:4">
      <c r="A2133" s="226" t="s">
        <v>4654</v>
      </c>
      <c r="B2133" s="225" t="s">
        <v>1255</v>
      </c>
      <c r="C2133" s="223" t="s">
        <v>2289</v>
      </c>
      <c r="D2133" s="222" t="s">
        <v>4645</v>
      </c>
    </row>
    <row r="2134" spans="1:4">
      <c r="A2134" s="226" t="s">
        <v>4655</v>
      </c>
      <c r="B2134" s="225" t="s">
        <v>2411</v>
      </c>
      <c r="C2134" s="223" t="s">
        <v>1374</v>
      </c>
      <c r="D2134" s="222" t="s">
        <v>4645</v>
      </c>
    </row>
    <row r="2135" spans="1:4">
      <c r="A2135" s="226" t="s">
        <v>4656</v>
      </c>
      <c r="B2135" s="225" t="s">
        <v>1337</v>
      </c>
      <c r="C2135" s="223" t="s">
        <v>1313</v>
      </c>
      <c r="D2135" s="222" t="s">
        <v>4645</v>
      </c>
    </row>
    <row r="2136" spans="1:4">
      <c r="A2136" s="226" t="s">
        <v>4657</v>
      </c>
      <c r="B2136" s="225" t="s">
        <v>1255</v>
      </c>
      <c r="C2136" s="223" t="s">
        <v>1247</v>
      </c>
      <c r="D2136" s="222" t="s">
        <v>4645</v>
      </c>
    </row>
    <row r="2137" spans="1:4">
      <c r="A2137" s="226" t="s">
        <v>4658</v>
      </c>
      <c r="B2137" s="225" t="s">
        <v>4659</v>
      </c>
      <c r="C2137" s="223" t="s">
        <v>1247</v>
      </c>
      <c r="D2137" s="222" t="s">
        <v>4645</v>
      </c>
    </row>
    <row r="2138" spans="1:4">
      <c r="A2138" s="226" t="s">
        <v>4660</v>
      </c>
      <c r="B2138" s="225" t="s">
        <v>1682</v>
      </c>
      <c r="C2138" s="223" t="s">
        <v>1316</v>
      </c>
      <c r="D2138" s="222" t="s">
        <v>4645</v>
      </c>
    </row>
    <row r="2139" spans="1:4">
      <c r="A2139" s="226" t="s">
        <v>4661</v>
      </c>
      <c r="B2139" s="225" t="s">
        <v>1255</v>
      </c>
      <c r="C2139" s="223" t="s">
        <v>1319</v>
      </c>
      <c r="D2139" s="222" t="s">
        <v>4645</v>
      </c>
    </row>
    <row r="2140" spans="1:4">
      <c r="A2140" s="226" t="s">
        <v>4662</v>
      </c>
      <c r="B2140" s="225" t="s">
        <v>1355</v>
      </c>
      <c r="C2140" s="223" t="s">
        <v>1322</v>
      </c>
      <c r="D2140" s="222" t="s">
        <v>4645</v>
      </c>
    </row>
    <row r="2141" spans="1:4">
      <c r="A2141" s="226" t="s">
        <v>4663</v>
      </c>
      <c r="B2141" s="225" t="s">
        <v>4664</v>
      </c>
      <c r="C2141" s="223" t="s">
        <v>2175</v>
      </c>
      <c r="D2141" s="222" t="s">
        <v>4645</v>
      </c>
    </row>
    <row r="2142" spans="1:4">
      <c r="A2142" s="226" t="s">
        <v>4665</v>
      </c>
      <c r="B2142" s="225" t="s">
        <v>2571</v>
      </c>
      <c r="C2142" s="223" t="s">
        <v>1324</v>
      </c>
      <c r="D2142" s="222" t="s">
        <v>4645</v>
      </c>
    </row>
    <row r="2143" spans="1:4">
      <c r="A2143" s="226" t="s">
        <v>4666</v>
      </c>
      <c r="B2143" s="225" t="s">
        <v>1299</v>
      </c>
      <c r="C2143" s="223" t="s">
        <v>1326</v>
      </c>
      <c r="D2143" s="222" t="s">
        <v>4645</v>
      </c>
    </row>
    <row r="2144" spans="1:4">
      <c r="A2144" s="226" t="s">
        <v>4667</v>
      </c>
      <c r="B2144" s="225" t="s">
        <v>3474</v>
      </c>
      <c r="C2144" s="223" t="s">
        <v>1770</v>
      </c>
      <c r="D2144" s="222" t="s">
        <v>4645</v>
      </c>
    </row>
    <row r="2145" spans="1:4">
      <c r="A2145" s="226" t="s">
        <v>4668</v>
      </c>
      <c r="B2145" s="225" t="s">
        <v>2321</v>
      </c>
      <c r="C2145" s="223" t="s">
        <v>2148</v>
      </c>
      <c r="D2145" s="222" t="s">
        <v>4645</v>
      </c>
    </row>
    <row r="2146" spans="1:4">
      <c r="A2146" s="226" t="s">
        <v>4669</v>
      </c>
      <c r="B2146" s="225" t="s">
        <v>4670</v>
      </c>
      <c r="C2146" s="223" t="s">
        <v>1773</v>
      </c>
      <c r="D2146" s="222" t="s">
        <v>4645</v>
      </c>
    </row>
    <row r="2147" spans="1:4">
      <c r="A2147" s="226" t="s">
        <v>4671</v>
      </c>
      <c r="B2147" s="225" t="s">
        <v>1255</v>
      </c>
      <c r="C2147" s="223" t="s">
        <v>1256</v>
      </c>
      <c r="D2147" s="222" t="s">
        <v>4645</v>
      </c>
    </row>
    <row r="2148" spans="1:4">
      <c r="A2148" s="226" t="s">
        <v>4672</v>
      </c>
      <c r="B2148" s="225" t="s">
        <v>2165</v>
      </c>
      <c r="C2148" s="223" t="s">
        <v>2214</v>
      </c>
      <c r="D2148" s="222" t="s">
        <v>4645</v>
      </c>
    </row>
    <row r="2149" spans="1:4">
      <c r="A2149" s="226" t="s">
        <v>4673</v>
      </c>
      <c r="B2149" s="225" t="s">
        <v>4200</v>
      </c>
      <c r="C2149" s="223" t="s">
        <v>1410</v>
      </c>
      <c r="D2149" s="222" t="s">
        <v>4645</v>
      </c>
    </row>
    <row r="2150" spans="1:4">
      <c r="A2150" s="226" t="s">
        <v>4674</v>
      </c>
      <c r="B2150" s="225" t="s">
        <v>1618</v>
      </c>
      <c r="C2150" s="223" t="s">
        <v>1410</v>
      </c>
      <c r="D2150" s="222" t="s">
        <v>4645</v>
      </c>
    </row>
    <row r="2151" spans="1:4">
      <c r="A2151" s="226" t="s">
        <v>4675</v>
      </c>
      <c r="B2151" s="225" t="s">
        <v>1777</v>
      </c>
      <c r="C2151" s="223" t="s">
        <v>1410</v>
      </c>
      <c r="D2151" s="222" t="s">
        <v>4645</v>
      </c>
    </row>
    <row r="2152" spans="1:4">
      <c r="A2152" s="226" t="s">
        <v>4676</v>
      </c>
      <c r="B2152" s="225" t="s">
        <v>4677</v>
      </c>
      <c r="C2152" s="223" t="s">
        <v>1510</v>
      </c>
      <c r="D2152" s="222" t="s">
        <v>4645</v>
      </c>
    </row>
    <row r="2153" spans="1:4">
      <c r="A2153" s="226" t="s">
        <v>4678</v>
      </c>
      <c r="B2153" s="225" t="s">
        <v>4002</v>
      </c>
      <c r="C2153" s="223" t="s">
        <v>2151</v>
      </c>
      <c r="D2153" s="222" t="s">
        <v>4645</v>
      </c>
    </row>
    <row r="2154" spans="1:4">
      <c r="A2154" s="226" t="s">
        <v>4679</v>
      </c>
      <c r="B2154" s="225" t="s">
        <v>2378</v>
      </c>
      <c r="C2154" s="223" t="s">
        <v>1334</v>
      </c>
      <c r="D2154" s="222" t="s">
        <v>4645</v>
      </c>
    </row>
    <row r="2155" spans="1:4">
      <c r="A2155" s="226" t="s">
        <v>4680</v>
      </c>
      <c r="B2155" s="225" t="s">
        <v>1282</v>
      </c>
      <c r="C2155" s="223" t="s">
        <v>1789</v>
      </c>
      <c r="D2155" s="222" t="s">
        <v>4645</v>
      </c>
    </row>
    <row r="2156" spans="1:4">
      <c r="A2156" s="226" t="s">
        <v>4681</v>
      </c>
      <c r="B2156" s="225" t="s">
        <v>4682</v>
      </c>
      <c r="C2156" s="223" t="s">
        <v>1262</v>
      </c>
      <c r="D2156" s="222" t="s">
        <v>4645</v>
      </c>
    </row>
    <row r="2157" spans="1:4">
      <c r="A2157" s="226" t="s">
        <v>4683</v>
      </c>
      <c r="B2157" s="225" t="s">
        <v>2149</v>
      </c>
      <c r="C2157" s="223" t="s">
        <v>1923</v>
      </c>
      <c r="D2157" s="222" t="s">
        <v>4645</v>
      </c>
    </row>
    <row r="2158" spans="1:4">
      <c r="A2158" s="226" t="s">
        <v>4684</v>
      </c>
      <c r="B2158" s="225" t="s">
        <v>4685</v>
      </c>
      <c r="C2158" s="223" t="s">
        <v>1923</v>
      </c>
      <c r="D2158" s="222" t="s">
        <v>4645</v>
      </c>
    </row>
    <row r="2159" spans="1:4">
      <c r="A2159" s="226" t="s">
        <v>4686</v>
      </c>
      <c r="B2159" s="225" t="s">
        <v>4687</v>
      </c>
      <c r="C2159" s="223" t="s">
        <v>1792</v>
      </c>
      <c r="D2159" s="222" t="s">
        <v>4645</v>
      </c>
    </row>
    <row r="2160" spans="1:4">
      <c r="A2160" s="226" t="s">
        <v>4688</v>
      </c>
      <c r="B2160" s="225" t="s">
        <v>1691</v>
      </c>
      <c r="C2160" s="223" t="s">
        <v>1792</v>
      </c>
      <c r="D2160" s="222" t="s">
        <v>4645</v>
      </c>
    </row>
    <row r="2161" spans="1:4">
      <c r="A2161" s="226" t="s">
        <v>4689</v>
      </c>
      <c r="B2161" s="225" t="s">
        <v>2082</v>
      </c>
      <c r="C2161" s="223" t="s">
        <v>1792</v>
      </c>
      <c r="D2161" s="222" t="s">
        <v>4645</v>
      </c>
    </row>
    <row r="2162" spans="1:4">
      <c r="A2162" s="226" t="s">
        <v>4690</v>
      </c>
      <c r="B2162" s="225" t="s">
        <v>3484</v>
      </c>
      <c r="C2162" s="223" t="s">
        <v>1792</v>
      </c>
      <c r="D2162" s="222" t="s">
        <v>4645</v>
      </c>
    </row>
    <row r="2163" spans="1:4">
      <c r="A2163" s="226" t="s">
        <v>4691</v>
      </c>
      <c r="B2163" s="225" t="s">
        <v>1255</v>
      </c>
      <c r="C2163" s="223" t="s">
        <v>3104</v>
      </c>
      <c r="D2163" s="222" t="s">
        <v>4645</v>
      </c>
    </row>
    <row r="2164" spans="1:4">
      <c r="A2164" s="226" t="s">
        <v>4692</v>
      </c>
      <c r="B2164" s="225" t="s">
        <v>4693</v>
      </c>
      <c r="C2164" s="223" t="s">
        <v>2156</v>
      </c>
      <c r="D2164" s="222" t="s">
        <v>4645</v>
      </c>
    </row>
    <row r="2165" spans="1:4">
      <c r="A2165" s="226" t="s">
        <v>4694</v>
      </c>
      <c r="B2165" s="225" t="s">
        <v>2309</v>
      </c>
      <c r="C2165" s="223" t="s">
        <v>1277</v>
      </c>
      <c r="D2165" s="222" t="s">
        <v>4645</v>
      </c>
    </row>
    <row r="2166" spans="1:4">
      <c r="A2166" s="226" t="s">
        <v>4695</v>
      </c>
      <c r="B2166" s="225" t="s">
        <v>1632</v>
      </c>
      <c r="C2166" s="223" t="s">
        <v>4696</v>
      </c>
      <c r="D2166" s="222" t="s">
        <v>4645</v>
      </c>
    </row>
    <row r="2167" spans="1:4">
      <c r="A2167" s="226" t="s">
        <v>4697</v>
      </c>
      <c r="B2167" s="225" t="s">
        <v>4202</v>
      </c>
      <c r="C2167" s="223" t="s">
        <v>1525</v>
      </c>
      <c r="D2167" s="222" t="s">
        <v>4645</v>
      </c>
    </row>
    <row r="2168" spans="1:4">
      <c r="A2168" s="226" t="s">
        <v>4698</v>
      </c>
      <c r="B2168" s="225" t="s">
        <v>1632</v>
      </c>
      <c r="C2168" s="223" t="s">
        <v>1814</v>
      </c>
      <c r="D2168" s="222" t="s">
        <v>4645</v>
      </c>
    </row>
    <row r="2169" spans="1:4">
      <c r="A2169" s="226" t="s">
        <v>4699</v>
      </c>
      <c r="B2169" s="225" t="s">
        <v>1632</v>
      </c>
      <c r="C2169" s="223" t="s">
        <v>1814</v>
      </c>
      <c r="D2169" s="222" t="s">
        <v>4645</v>
      </c>
    </row>
    <row r="2170" spans="1:4">
      <c r="A2170" s="226" t="s">
        <v>4700</v>
      </c>
      <c r="B2170" s="225" t="s">
        <v>4701</v>
      </c>
      <c r="C2170" s="223" t="s">
        <v>1288</v>
      </c>
      <c r="D2170" s="222" t="s">
        <v>4645</v>
      </c>
    </row>
    <row r="2171" spans="1:4">
      <c r="A2171" s="226" t="s">
        <v>4702</v>
      </c>
      <c r="B2171" s="225" t="s">
        <v>1339</v>
      </c>
      <c r="C2171" s="223" t="s">
        <v>1288</v>
      </c>
      <c r="D2171" s="222" t="s">
        <v>4645</v>
      </c>
    </row>
    <row r="2172" spans="1:4">
      <c r="A2172" s="226" t="s">
        <v>4703</v>
      </c>
      <c r="B2172" s="225" t="s">
        <v>1632</v>
      </c>
      <c r="C2172" s="223" t="s">
        <v>1349</v>
      </c>
      <c r="D2172" s="222" t="s">
        <v>4645</v>
      </c>
    </row>
    <row r="2173" spans="1:4">
      <c r="A2173" s="226" t="s">
        <v>4704</v>
      </c>
      <c r="B2173" s="225" t="s">
        <v>1532</v>
      </c>
      <c r="C2173" s="223" t="s">
        <v>1533</v>
      </c>
      <c r="D2173" s="222" t="s">
        <v>4645</v>
      </c>
    </row>
    <row r="2174" spans="1:4">
      <c r="A2174" s="226" t="s">
        <v>4705</v>
      </c>
      <c r="B2174" s="225" t="s">
        <v>3474</v>
      </c>
      <c r="C2174" s="223" t="s">
        <v>1821</v>
      </c>
      <c r="D2174" s="222" t="s">
        <v>4645</v>
      </c>
    </row>
    <row r="2175" spans="1:4">
      <c r="A2175" s="226" t="s">
        <v>4706</v>
      </c>
      <c r="B2175" s="225" t="s">
        <v>1853</v>
      </c>
      <c r="C2175" s="223" t="s">
        <v>1352</v>
      </c>
      <c r="D2175" s="222" t="s">
        <v>4645</v>
      </c>
    </row>
    <row r="2176" spans="1:4">
      <c r="A2176" s="226" t="s">
        <v>4707</v>
      </c>
      <c r="B2176" s="225" t="s">
        <v>1396</v>
      </c>
      <c r="C2176" s="223" t="s">
        <v>1829</v>
      </c>
      <c r="D2176" s="222" t="s">
        <v>4645</v>
      </c>
    </row>
    <row r="2177" spans="1:4">
      <c r="A2177" s="226" t="s">
        <v>4708</v>
      </c>
      <c r="B2177" s="225" t="s">
        <v>2167</v>
      </c>
      <c r="C2177" s="223" t="s">
        <v>2199</v>
      </c>
      <c r="D2177" s="222" t="s">
        <v>4645</v>
      </c>
    </row>
    <row r="2178" spans="1:4">
      <c r="A2178" s="226" t="s">
        <v>4709</v>
      </c>
      <c r="B2178" s="225" t="s">
        <v>4710</v>
      </c>
      <c r="C2178" s="223" t="s">
        <v>2224</v>
      </c>
      <c r="D2178" s="222" t="s">
        <v>4645</v>
      </c>
    </row>
    <row r="2179" spans="1:4">
      <c r="A2179" s="226" t="s">
        <v>4711</v>
      </c>
      <c r="B2179" s="225" t="s">
        <v>2221</v>
      </c>
      <c r="C2179" s="223" t="s">
        <v>1356</v>
      </c>
      <c r="D2179" s="222" t="s">
        <v>4645</v>
      </c>
    </row>
    <row r="2180" spans="1:4">
      <c r="A2180" s="226" t="s">
        <v>4712</v>
      </c>
      <c r="B2180" s="225" t="s">
        <v>1642</v>
      </c>
      <c r="C2180" s="223" t="s">
        <v>1834</v>
      </c>
      <c r="D2180" s="222" t="s">
        <v>4645</v>
      </c>
    </row>
    <row r="2181" spans="1:4">
      <c r="A2181" s="226" t="s">
        <v>4713</v>
      </c>
      <c r="B2181" s="225" t="s">
        <v>2172</v>
      </c>
      <c r="C2181" s="223" t="s">
        <v>4714</v>
      </c>
      <c r="D2181" s="222" t="s">
        <v>4645</v>
      </c>
    </row>
    <row r="2182" spans="1:4">
      <c r="A2182" s="226" t="s">
        <v>4715</v>
      </c>
      <c r="B2182" s="225" t="s">
        <v>1512</v>
      </c>
      <c r="C2182" s="223" t="s">
        <v>1303</v>
      </c>
      <c r="D2182" s="222" t="s">
        <v>4645</v>
      </c>
    </row>
    <row r="2183" spans="1:4">
      <c r="A2183" s="226" t="s">
        <v>4716</v>
      </c>
      <c r="B2183" s="225" t="s">
        <v>4717</v>
      </c>
      <c r="C2183" s="223" t="s">
        <v>1303</v>
      </c>
      <c r="D2183" s="222" t="s">
        <v>4645</v>
      </c>
    </row>
    <row r="2184" spans="1:4">
      <c r="A2184" s="226" t="s">
        <v>4718</v>
      </c>
      <c r="B2184" s="225" t="s">
        <v>1325</v>
      </c>
      <c r="C2184" s="223" t="s">
        <v>1361</v>
      </c>
      <c r="D2184" s="222" t="s">
        <v>4645</v>
      </c>
    </row>
    <row r="2185" spans="1:4">
      <c r="A2185" s="226" t="s">
        <v>4719</v>
      </c>
      <c r="B2185" s="225" t="s">
        <v>1255</v>
      </c>
      <c r="C2185" s="223" t="s">
        <v>1742</v>
      </c>
      <c r="D2185" s="222" t="s">
        <v>4645</v>
      </c>
    </row>
    <row r="2186" spans="1:4">
      <c r="A2186" s="226" t="s">
        <v>4720</v>
      </c>
      <c r="B2186" s="225" t="s">
        <v>4324</v>
      </c>
      <c r="C2186" s="223" t="s">
        <v>1566</v>
      </c>
      <c r="D2186" s="222" t="s">
        <v>4645</v>
      </c>
    </row>
    <row r="2187" spans="1:4">
      <c r="A2187" s="226" t="s">
        <v>4721</v>
      </c>
      <c r="B2187" s="225" t="s">
        <v>1333</v>
      </c>
      <c r="C2187" s="223" t="s">
        <v>1566</v>
      </c>
      <c r="D2187" s="222" t="s">
        <v>4645</v>
      </c>
    </row>
    <row r="2188" spans="1:4">
      <c r="A2188" s="226" t="s">
        <v>4722</v>
      </c>
      <c r="B2188" s="225" t="s">
        <v>2304</v>
      </c>
      <c r="C2188" s="223" t="s">
        <v>1566</v>
      </c>
      <c r="D2188" s="222" t="s">
        <v>4645</v>
      </c>
    </row>
    <row r="2189" spans="1:4">
      <c r="A2189" s="226" t="s">
        <v>4723</v>
      </c>
      <c r="B2189" s="225" t="s">
        <v>2113</v>
      </c>
      <c r="C2189" s="223" t="s">
        <v>1365</v>
      </c>
      <c r="D2189" s="222" t="s">
        <v>4724</v>
      </c>
    </row>
    <row r="2190" spans="1:4">
      <c r="A2190" s="226" t="s">
        <v>4725</v>
      </c>
      <c r="B2190" s="225" t="s">
        <v>4726</v>
      </c>
      <c r="C2190" s="223" t="s">
        <v>1243</v>
      </c>
      <c r="D2190" s="222" t="s">
        <v>4724</v>
      </c>
    </row>
    <row r="2191" spans="1:4">
      <c r="A2191" s="226" t="s">
        <v>4727</v>
      </c>
      <c r="B2191" s="225" t="s">
        <v>1299</v>
      </c>
      <c r="C2191" s="223" t="s">
        <v>1243</v>
      </c>
      <c r="D2191" s="222" t="s">
        <v>4724</v>
      </c>
    </row>
    <row r="2192" spans="1:4">
      <c r="A2192" s="226" t="s">
        <v>4728</v>
      </c>
      <c r="B2192" s="225" t="s">
        <v>2254</v>
      </c>
      <c r="C2192" s="223" t="s">
        <v>1243</v>
      </c>
      <c r="D2192" s="222" t="s">
        <v>4724</v>
      </c>
    </row>
    <row r="2193" spans="1:4">
      <c r="A2193" s="226" t="s">
        <v>4729</v>
      </c>
      <c r="B2193" s="225" t="s">
        <v>1777</v>
      </c>
      <c r="C2193" s="223" t="s">
        <v>2289</v>
      </c>
      <c r="D2193" s="222" t="s">
        <v>4724</v>
      </c>
    </row>
    <row r="2194" spans="1:4">
      <c r="A2194" s="226" t="s">
        <v>4730</v>
      </c>
      <c r="B2194" s="225" t="s">
        <v>2098</v>
      </c>
      <c r="C2194" s="223" t="s">
        <v>2229</v>
      </c>
      <c r="D2194" s="222" t="s">
        <v>4724</v>
      </c>
    </row>
    <row r="2195" spans="1:4">
      <c r="A2195" s="226" t="s">
        <v>4731</v>
      </c>
      <c r="B2195" s="225" t="s">
        <v>4732</v>
      </c>
      <c r="C2195" s="223" t="s">
        <v>1663</v>
      </c>
      <c r="D2195" s="222" t="s">
        <v>4724</v>
      </c>
    </row>
    <row r="2196" spans="1:4">
      <c r="A2196" s="226" t="s">
        <v>4733</v>
      </c>
      <c r="B2196" s="225" t="s">
        <v>2283</v>
      </c>
      <c r="C2196" s="223" t="s">
        <v>2418</v>
      </c>
      <c r="D2196" s="222" t="s">
        <v>4724</v>
      </c>
    </row>
    <row r="2197" spans="1:4">
      <c r="A2197" s="226" t="s">
        <v>4734</v>
      </c>
      <c r="B2197" s="225" t="s">
        <v>4735</v>
      </c>
      <c r="C2197" s="223" t="s">
        <v>2145</v>
      </c>
      <c r="D2197" s="222" t="s">
        <v>4724</v>
      </c>
    </row>
    <row r="2198" spans="1:4">
      <c r="A2198" s="226" t="s">
        <v>4736</v>
      </c>
      <c r="B2198" s="225" t="s">
        <v>2320</v>
      </c>
      <c r="C2198" s="223" t="s">
        <v>2175</v>
      </c>
      <c r="D2198" s="222" t="s">
        <v>4724</v>
      </c>
    </row>
    <row r="2199" spans="1:4">
      <c r="A2199" s="226" t="s">
        <v>4737</v>
      </c>
      <c r="B2199" s="225" t="s">
        <v>4738</v>
      </c>
      <c r="C2199" s="223" t="s">
        <v>1324</v>
      </c>
      <c r="D2199" s="222" t="s">
        <v>4724</v>
      </c>
    </row>
    <row r="2200" spans="1:4">
      <c r="A2200" s="226" t="s">
        <v>4739</v>
      </c>
      <c r="B2200" s="225" t="s">
        <v>1396</v>
      </c>
      <c r="C2200" s="223" t="s">
        <v>1326</v>
      </c>
      <c r="D2200" s="222" t="s">
        <v>4724</v>
      </c>
    </row>
    <row r="2201" spans="1:4">
      <c r="A2201" s="226" t="s">
        <v>4740</v>
      </c>
      <c r="B2201" s="225" t="s">
        <v>4741</v>
      </c>
      <c r="C2201" s="223" t="s">
        <v>1590</v>
      </c>
      <c r="D2201" s="222" t="s">
        <v>4724</v>
      </c>
    </row>
    <row r="2202" spans="1:4">
      <c r="A2202" s="226" t="s">
        <v>4742</v>
      </c>
      <c r="B2202" s="225" t="s">
        <v>1255</v>
      </c>
      <c r="C2202" s="223" t="s">
        <v>1904</v>
      </c>
      <c r="D2202" s="222" t="s">
        <v>4724</v>
      </c>
    </row>
    <row r="2203" spans="1:4">
      <c r="A2203" s="226" t="s">
        <v>4743</v>
      </c>
      <c r="B2203" s="225" t="s">
        <v>4744</v>
      </c>
      <c r="C2203" s="223" t="s">
        <v>1770</v>
      </c>
      <c r="D2203" s="222" t="s">
        <v>4724</v>
      </c>
    </row>
    <row r="2204" spans="1:4">
      <c r="A2204" s="226" t="s">
        <v>4745</v>
      </c>
      <c r="B2204" s="225" t="s">
        <v>2146</v>
      </c>
      <c r="C2204" s="223" t="s">
        <v>1770</v>
      </c>
      <c r="D2204" s="222" t="s">
        <v>4724</v>
      </c>
    </row>
    <row r="2205" spans="1:4">
      <c r="A2205" s="226" t="s">
        <v>4746</v>
      </c>
      <c r="B2205" s="225" t="s">
        <v>1255</v>
      </c>
      <c r="C2205" s="223" t="s">
        <v>2148</v>
      </c>
      <c r="D2205" s="222" t="s">
        <v>4724</v>
      </c>
    </row>
    <row r="2206" spans="1:4">
      <c r="A2206" s="226" t="s">
        <v>4747</v>
      </c>
      <c r="B2206" s="225" t="s">
        <v>4748</v>
      </c>
      <c r="C2206" s="223" t="s">
        <v>1256</v>
      </c>
      <c r="D2206" s="222" t="s">
        <v>4724</v>
      </c>
    </row>
    <row r="2207" spans="1:4">
      <c r="A2207" s="226" t="s">
        <v>4749</v>
      </c>
      <c r="B2207" s="225" t="s">
        <v>1309</v>
      </c>
      <c r="C2207" s="223" t="s">
        <v>1859</v>
      </c>
      <c r="D2207" s="222" t="s">
        <v>4724</v>
      </c>
    </row>
    <row r="2208" spans="1:4">
      <c r="A2208" s="226" t="s">
        <v>4750</v>
      </c>
      <c r="B2208" s="225" t="s">
        <v>1342</v>
      </c>
      <c r="C2208" s="223" t="s">
        <v>1410</v>
      </c>
      <c r="D2208" s="222" t="s">
        <v>4724</v>
      </c>
    </row>
    <row r="2209" spans="1:4">
      <c r="A2209" s="226" t="s">
        <v>4751</v>
      </c>
      <c r="B2209" s="225" t="s">
        <v>1878</v>
      </c>
      <c r="C2209" s="223" t="s">
        <v>1259</v>
      </c>
      <c r="D2209" s="222" t="s">
        <v>4724</v>
      </c>
    </row>
    <row r="2210" spans="1:4">
      <c r="A2210" s="226" t="s">
        <v>4752</v>
      </c>
      <c r="B2210" s="225" t="s">
        <v>4753</v>
      </c>
      <c r="C2210" s="223" t="s">
        <v>1259</v>
      </c>
      <c r="D2210" s="222" t="s">
        <v>4724</v>
      </c>
    </row>
    <row r="2211" spans="1:4">
      <c r="A2211" s="226" t="s">
        <v>4754</v>
      </c>
      <c r="B2211" s="225" t="s">
        <v>2147</v>
      </c>
      <c r="C2211" s="223" t="s">
        <v>1329</v>
      </c>
      <c r="D2211" s="222" t="s">
        <v>4724</v>
      </c>
    </row>
    <row r="2212" spans="1:4">
      <c r="A2212" s="226" t="s">
        <v>4755</v>
      </c>
      <c r="B2212" s="225" t="s">
        <v>2378</v>
      </c>
      <c r="C2212" s="223" t="s">
        <v>1864</v>
      </c>
      <c r="D2212" s="222" t="s">
        <v>4724</v>
      </c>
    </row>
    <row r="2213" spans="1:4">
      <c r="A2213" s="226" t="s">
        <v>4756</v>
      </c>
      <c r="B2213" s="225" t="s">
        <v>4757</v>
      </c>
      <c r="C2213" s="223" t="s">
        <v>3428</v>
      </c>
      <c r="D2213" s="222" t="s">
        <v>4724</v>
      </c>
    </row>
    <row r="2214" spans="1:4">
      <c r="A2214" s="226" t="s">
        <v>4758</v>
      </c>
      <c r="B2214" s="225" t="s">
        <v>2567</v>
      </c>
      <c r="C2214" s="223" t="s">
        <v>1792</v>
      </c>
      <c r="D2214" s="222" t="s">
        <v>4724</v>
      </c>
    </row>
    <row r="2215" spans="1:4">
      <c r="A2215" s="226" t="s">
        <v>4759</v>
      </c>
      <c r="B2215" s="225" t="s">
        <v>2215</v>
      </c>
      <c r="C2215" s="223" t="s">
        <v>1792</v>
      </c>
      <c r="D2215" s="222" t="s">
        <v>4724</v>
      </c>
    </row>
    <row r="2216" spans="1:4">
      <c r="A2216" s="226" t="s">
        <v>4760</v>
      </c>
      <c r="B2216" s="225" t="s">
        <v>2149</v>
      </c>
      <c r="C2216" s="223" t="s">
        <v>4761</v>
      </c>
      <c r="D2216" s="222" t="s">
        <v>4724</v>
      </c>
    </row>
    <row r="2217" spans="1:4">
      <c r="A2217" s="226" t="s">
        <v>4762</v>
      </c>
      <c r="B2217" s="225" t="s">
        <v>2220</v>
      </c>
      <c r="C2217" s="223" t="s">
        <v>1699</v>
      </c>
      <c r="D2217" s="222" t="s">
        <v>4724</v>
      </c>
    </row>
    <row r="2218" spans="1:4">
      <c r="A2218" s="226" t="s">
        <v>4763</v>
      </c>
      <c r="B2218" s="225" t="s">
        <v>4764</v>
      </c>
      <c r="C2218" s="223" t="s">
        <v>1616</v>
      </c>
      <c r="D2218" s="222" t="s">
        <v>4724</v>
      </c>
    </row>
    <row r="2219" spans="1:4">
      <c r="A2219" s="226" t="s">
        <v>4765</v>
      </c>
      <c r="B2219" s="225" t="s">
        <v>3972</v>
      </c>
      <c r="C2219" s="223" t="s">
        <v>1528</v>
      </c>
      <c r="D2219" s="222" t="s">
        <v>4724</v>
      </c>
    </row>
    <row r="2220" spans="1:4">
      <c r="A2220" s="226" t="s">
        <v>4766</v>
      </c>
      <c r="B2220" s="225" t="s">
        <v>1691</v>
      </c>
      <c r="C2220" s="223" t="s">
        <v>1814</v>
      </c>
      <c r="D2220" s="222" t="s">
        <v>4724</v>
      </c>
    </row>
    <row r="2221" spans="1:4">
      <c r="A2221" s="226" t="s">
        <v>4767</v>
      </c>
      <c r="B2221" s="225" t="s">
        <v>1691</v>
      </c>
      <c r="C2221" s="223" t="s">
        <v>1288</v>
      </c>
      <c r="D2221" s="222" t="s">
        <v>4724</v>
      </c>
    </row>
    <row r="2222" spans="1:4">
      <c r="A2222" s="226" t="s">
        <v>4768</v>
      </c>
      <c r="B2222" s="225" t="s">
        <v>1396</v>
      </c>
      <c r="C2222" s="223" t="s">
        <v>1715</v>
      </c>
      <c r="D2222" s="222" t="s">
        <v>4724</v>
      </c>
    </row>
    <row r="2223" spans="1:4">
      <c r="A2223" s="226" t="s">
        <v>4769</v>
      </c>
      <c r="B2223" s="225" t="s">
        <v>4234</v>
      </c>
      <c r="C2223" s="223" t="s">
        <v>1533</v>
      </c>
      <c r="D2223" s="222" t="s">
        <v>4724</v>
      </c>
    </row>
    <row r="2224" spans="1:4">
      <c r="A2224" s="226" t="s">
        <v>4770</v>
      </c>
      <c r="B2224" s="225" t="s">
        <v>1788</v>
      </c>
      <c r="C2224" s="223" t="s">
        <v>1351</v>
      </c>
      <c r="D2224" s="222" t="s">
        <v>4724</v>
      </c>
    </row>
    <row r="2225" spans="1:4">
      <c r="A2225" s="226" t="s">
        <v>4771</v>
      </c>
      <c r="B2225" s="225" t="s">
        <v>1342</v>
      </c>
      <c r="C2225" s="223" t="s">
        <v>1351</v>
      </c>
      <c r="D2225" s="222" t="s">
        <v>4724</v>
      </c>
    </row>
    <row r="2226" spans="1:4">
      <c r="A2226" s="226" t="s">
        <v>4772</v>
      </c>
      <c r="B2226" s="225" t="s">
        <v>1632</v>
      </c>
      <c r="C2226" s="223" t="s">
        <v>2047</v>
      </c>
      <c r="D2226" s="222" t="s">
        <v>4724</v>
      </c>
    </row>
    <row r="2227" spans="1:4">
      <c r="A2227" s="226" t="s">
        <v>4773</v>
      </c>
      <c r="B2227" s="225" t="s">
        <v>2135</v>
      </c>
      <c r="C2227" s="223" t="s">
        <v>2240</v>
      </c>
      <c r="D2227" s="222" t="s">
        <v>4724</v>
      </c>
    </row>
    <row r="2228" spans="1:4">
      <c r="A2228" s="226" t="s">
        <v>4774</v>
      </c>
      <c r="B2228" s="225" t="s">
        <v>2858</v>
      </c>
      <c r="C2228" s="223" t="s">
        <v>2052</v>
      </c>
      <c r="D2228" s="222" t="s">
        <v>4724</v>
      </c>
    </row>
    <row r="2229" spans="1:4">
      <c r="A2229" s="226" t="s">
        <v>4775</v>
      </c>
      <c r="B2229" s="225" t="s">
        <v>1339</v>
      </c>
      <c r="C2229" s="223" t="s">
        <v>1463</v>
      </c>
      <c r="D2229" s="222" t="s">
        <v>4724</v>
      </c>
    </row>
    <row r="2230" spans="1:4">
      <c r="A2230" s="226" t="s">
        <v>4776</v>
      </c>
      <c r="B2230" s="225" t="s">
        <v>1305</v>
      </c>
      <c r="C2230" s="223" t="s">
        <v>1357</v>
      </c>
      <c r="D2230" s="222" t="s">
        <v>4724</v>
      </c>
    </row>
    <row r="2231" spans="1:4">
      <c r="A2231" s="226" t="s">
        <v>4777</v>
      </c>
      <c r="B2231" s="225" t="s">
        <v>1595</v>
      </c>
      <c r="C2231" s="223" t="s">
        <v>29</v>
      </c>
      <c r="D2231" s="222" t="s">
        <v>4724</v>
      </c>
    </row>
    <row r="2232" spans="1:4">
      <c r="A2232" s="226" t="s">
        <v>4778</v>
      </c>
      <c r="B2232" s="225" t="s">
        <v>2383</v>
      </c>
      <c r="C2232" s="223" t="s">
        <v>1837</v>
      </c>
      <c r="D2232" s="222" t="s">
        <v>4724</v>
      </c>
    </row>
    <row r="2233" spans="1:4">
      <c r="A2233" s="226" t="s">
        <v>4779</v>
      </c>
      <c r="B2233" s="225" t="s">
        <v>1957</v>
      </c>
      <c r="C2233" s="223" t="s">
        <v>1303</v>
      </c>
      <c r="D2233" s="222" t="s">
        <v>4724</v>
      </c>
    </row>
    <row r="2234" spans="1:4">
      <c r="A2234" s="226" t="s">
        <v>4780</v>
      </c>
      <c r="B2234" s="225" t="s">
        <v>1454</v>
      </c>
      <c r="C2234" s="223" t="s">
        <v>1303</v>
      </c>
      <c r="D2234" s="222" t="s">
        <v>4724</v>
      </c>
    </row>
    <row r="2235" spans="1:4">
      <c r="A2235" s="226" t="s">
        <v>4781</v>
      </c>
      <c r="B2235" s="225" t="s">
        <v>1255</v>
      </c>
      <c r="C2235" s="223" t="s">
        <v>1303</v>
      </c>
      <c r="D2235" s="222" t="s">
        <v>4724</v>
      </c>
    </row>
    <row r="2236" spans="1:4">
      <c r="A2236" s="226" t="s">
        <v>4782</v>
      </c>
      <c r="B2236" s="225" t="s">
        <v>4503</v>
      </c>
      <c r="C2236" s="223" t="s">
        <v>1303</v>
      </c>
      <c r="D2236" s="222" t="s">
        <v>4724</v>
      </c>
    </row>
    <row r="2237" spans="1:4">
      <c r="A2237" s="226" t="s">
        <v>4783</v>
      </c>
      <c r="B2237" s="225" t="s">
        <v>2793</v>
      </c>
      <c r="C2237" s="223" t="s">
        <v>1361</v>
      </c>
      <c r="D2237" s="222" t="s">
        <v>4724</v>
      </c>
    </row>
    <row r="2238" spans="1:4">
      <c r="A2238" s="226" t="s">
        <v>4784</v>
      </c>
      <c r="B2238" s="225" t="s">
        <v>1734</v>
      </c>
      <c r="C2238" s="223" t="s">
        <v>1361</v>
      </c>
      <c r="D2238" s="222" t="s">
        <v>4724</v>
      </c>
    </row>
    <row r="2239" spans="1:4">
      <c r="A2239" s="226" t="s">
        <v>4785</v>
      </c>
      <c r="B2239" s="225" t="s">
        <v>1433</v>
      </c>
      <c r="C2239" s="223" t="s">
        <v>1564</v>
      </c>
      <c r="D2239" s="222" t="s">
        <v>4724</v>
      </c>
    </row>
    <row r="2240" spans="1:4">
      <c r="A2240" s="226" t="s">
        <v>4786</v>
      </c>
      <c r="B2240" s="225" t="s">
        <v>1632</v>
      </c>
      <c r="C2240" s="223" t="s">
        <v>2262</v>
      </c>
      <c r="D2240" s="222" t="s">
        <v>4724</v>
      </c>
    </row>
    <row r="2241" spans="1:4">
      <c r="A2241" s="226" t="s">
        <v>4787</v>
      </c>
      <c r="B2241" s="225" t="s">
        <v>1246</v>
      </c>
      <c r="C2241" s="223" t="s">
        <v>1482</v>
      </c>
      <c r="D2241" s="222" t="s">
        <v>4724</v>
      </c>
    </row>
    <row r="2242" spans="1:4">
      <c r="A2242" s="226" t="s">
        <v>4788</v>
      </c>
      <c r="B2242" s="225" t="s">
        <v>4789</v>
      </c>
      <c r="C2242" s="223" t="s">
        <v>1969</v>
      </c>
      <c r="D2242" s="222" t="s">
        <v>4724</v>
      </c>
    </row>
    <row r="2243" spans="1:4">
      <c r="A2243" s="226" t="s">
        <v>4790</v>
      </c>
      <c r="B2243" s="225" t="s">
        <v>2105</v>
      </c>
      <c r="C2243" s="223" t="s">
        <v>1365</v>
      </c>
      <c r="D2243" s="222" t="s">
        <v>4791</v>
      </c>
    </row>
    <row r="2244" spans="1:4">
      <c r="A2244" s="226" t="s">
        <v>4792</v>
      </c>
      <c r="B2244" s="225" t="s">
        <v>2564</v>
      </c>
      <c r="C2244" s="223" t="s">
        <v>1243</v>
      </c>
      <c r="D2244" s="222" t="s">
        <v>4791</v>
      </c>
    </row>
    <row r="2245" spans="1:4">
      <c r="A2245" s="226" t="s">
        <v>4793</v>
      </c>
      <c r="B2245" s="225" t="s">
        <v>1632</v>
      </c>
      <c r="C2245" s="223" t="s">
        <v>1243</v>
      </c>
      <c r="D2245" s="222" t="s">
        <v>4791</v>
      </c>
    </row>
    <row r="2246" spans="1:4">
      <c r="A2246" s="226" t="s">
        <v>4794</v>
      </c>
      <c r="B2246" s="225" t="s">
        <v>2013</v>
      </c>
      <c r="C2246" s="223" t="s">
        <v>1243</v>
      </c>
      <c r="D2246" s="222" t="s">
        <v>4791</v>
      </c>
    </row>
    <row r="2247" spans="1:4">
      <c r="A2247" s="226" t="s">
        <v>4795</v>
      </c>
      <c r="B2247" s="225" t="s">
        <v>2174</v>
      </c>
      <c r="C2247" s="223" t="s">
        <v>4437</v>
      </c>
      <c r="D2247" s="222" t="s">
        <v>4791</v>
      </c>
    </row>
    <row r="2248" spans="1:4">
      <c r="A2248" s="226" t="s">
        <v>4796</v>
      </c>
      <c r="B2248" s="225" t="s">
        <v>4797</v>
      </c>
      <c r="C2248" s="223" t="s">
        <v>3447</v>
      </c>
      <c r="D2248" s="222" t="s">
        <v>4791</v>
      </c>
    </row>
    <row r="2249" spans="1:4">
      <c r="A2249" s="226" t="s">
        <v>4798</v>
      </c>
      <c r="B2249" s="225" t="s">
        <v>1537</v>
      </c>
      <c r="C2249" s="223" t="s">
        <v>1312</v>
      </c>
      <c r="D2249" s="222" t="s">
        <v>4791</v>
      </c>
    </row>
    <row r="2250" spans="1:4">
      <c r="A2250" s="226" t="s">
        <v>4799</v>
      </c>
      <c r="B2250" s="225" t="s">
        <v>1328</v>
      </c>
      <c r="C2250" s="223" t="s">
        <v>1313</v>
      </c>
      <c r="D2250" s="222" t="s">
        <v>4791</v>
      </c>
    </row>
    <row r="2251" spans="1:4">
      <c r="A2251" s="226" t="s">
        <v>4800</v>
      </c>
      <c r="B2251" s="225" t="s">
        <v>1255</v>
      </c>
      <c r="C2251" s="223" t="s">
        <v>1315</v>
      </c>
      <c r="D2251" s="222" t="s">
        <v>4791</v>
      </c>
    </row>
    <row r="2252" spans="1:4">
      <c r="A2252" s="226" t="s">
        <v>4801</v>
      </c>
      <c r="B2252" s="225" t="s">
        <v>4802</v>
      </c>
      <c r="C2252" s="223" t="s">
        <v>4803</v>
      </c>
      <c r="D2252" s="222" t="s">
        <v>4791</v>
      </c>
    </row>
    <row r="2253" spans="1:4">
      <c r="A2253" s="226" t="s">
        <v>4804</v>
      </c>
      <c r="B2253" s="225" t="s">
        <v>1309</v>
      </c>
      <c r="C2253" s="223" t="s">
        <v>1322</v>
      </c>
      <c r="D2253" s="222" t="s">
        <v>4791</v>
      </c>
    </row>
    <row r="2254" spans="1:4">
      <c r="A2254" s="226" t="s">
        <v>4805</v>
      </c>
      <c r="B2254" s="225" t="s">
        <v>1462</v>
      </c>
      <c r="C2254" s="223" t="s">
        <v>1322</v>
      </c>
      <c r="D2254" s="222" t="s">
        <v>4791</v>
      </c>
    </row>
    <row r="2255" spans="1:4">
      <c r="A2255" s="226" t="s">
        <v>4806</v>
      </c>
      <c r="B2255" s="225" t="s">
        <v>4807</v>
      </c>
      <c r="C2255" s="223" t="s">
        <v>1324</v>
      </c>
      <c r="D2255" s="222" t="s">
        <v>4791</v>
      </c>
    </row>
    <row r="2256" spans="1:4">
      <c r="A2256" s="226" t="s">
        <v>4808</v>
      </c>
      <c r="B2256" s="225" t="s">
        <v>2113</v>
      </c>
      <c r="C2256" s="223" t="s">
        <v>1326</v>
      </c>
      <c r="D2256" s="222" t="s">
        <v>4791</v>
      </c>
    </row>
    <row r="2257" spans="1:4">
      <c r="A2257" s="226" t="s">
        <v>4809</v>
      </c>
      <c r="B2257" s="225" t="s">
        <v>1780</v>
      </c>
      <c r="C2257" s="223" t="s">
        <v>1326</v>
      </c>
      <c r="D2257" s="222" t="s">
        <v>4791</v>
      </c>
    </row>
    <row r="2258" spans="1:4">
      <c r="A2258" s="226" t="s">
        <v>4810</v>
      </c>
      <c r="B2258" s="225" t="s">
        <v>4811</v>
      </c>
      <c r="C2258" s="223" t="s">
        <v>1590</v>
      </c>
      <c r="D2258" s="222" t="s">
        <v>4791</v>
      </c>
    </row>
    <row r="2259" spans="1:4">
      <c r="A2259" s="226" t="s">
        <v>4812</v>
      </c>
      <c r="B2259" s="225" t="s">
        <v>2155</v>
      </c>
      <c r="C2259" s="223" t="s">
        <v>1770</v>
      </c>
      <c r="D2259" s="222" t="s">
        <v>4791</v>
      </c>
    </row>
    <row r="2260" spans="1:4">
      <c r="A2260" s="226" t="s">
        <v>4813</v>
      </c>
      <c r="B2260" s="225" t="s">
        <v>1907</v>
      </c>
      <c r="C2260" s="223" t="s">
        <v>1253</v>
      </c>
      <c r="D2260" s="222" t="s">
        <v>4791</v>
      </c>
    </row>
    <row r="2261" spans="1:4">
      <c r="A2261" s="226" t="s">
        <v>4814</v>
      </c>
      <c r="B2261" s="225" t="s">
        <v>1314</v>
      </c>
      <c r="C2261" s="223" t="s">
        <v>3354</v>
      </c>
      <c r="D2261" s="222" t="s">
        <v>4791</v>
      </c>
    </row>
    <row r="2262" spans="1:4">
      <c r="A2262" s="226" t="s">
        <v>4815</v>
      </c>
      <c r="B2262" s="225" t="s">
        <v>2038</v>
      </c>
      <c r="C2262" s="223" t="s">
        <v>1256</v>
      </c>
      <c r="D2262" s="222" t="s">
        <v>4791</v>
      </c>
    </row>
    <row r="2263" spans="1:4">
      <c r="A2263" s="226" t="s">
        <v>4816</v>
      </c>
      <c r="B2263" s="225" t="s">
        <v>2146</v>
      </c>
      <c r="C2263" s="223" t="s">
        <v>2213</v>
      </c>
      <c r="D2263" s="222" t="s">
        <v>4791</v>
      </c>
    </row>
    <row r="2264" spans="1:4">
      <c r="A2264" s="226" t="s">
        <v>4817</v>
      </c>
      <c r="B2264" s="225" t="s">
        <v>4818</v>
      </c>
      <c r="C2264" s="223" t="s">
        <v>2213</v>
      </c>
      <c r="D2264" s="222" t="s">
        <v>4791</v>
      </c>
    </row>
    <row r="2265" spans="1:4">
      <c r="A2265" s="226" t="s">
        <v>4819</v>
      </c>
      <c r="B2265" s="225" t="s">
        <v>2567</v>
      </c>
      <c r="C2265" s="223" t="s">
        <v>1909</v>
      </c>
      <c r="D2265" s="222" t="s">
        <v>4791</v>
      </c>
    </row>
    <row r="2266" spans="1:4">
      <c r="A2266" s="226" t="s">
        <v>4820</v>
      </c>
      <c r="B2266" s="225" t="s">
        <v>1255</v>
      </c>
      <c r="C2266" s="223" t="s">
        <v>1992</v>
      </c>
      <c r="D2266" s="222" t="s">
        <v>4791</v>
      </c>
    </row>
    <row r="2267" spans="1:4">
      <c r="A2267" s="226" t="s">
        <v>4821</v>
      </c>
      <c r="B2267" s="225" t="s">
        <v>3655</v>
      </c>
      <c r="C2267" s="223" t="s">
        <v>1410</v>
      </c>
      <c r="D2267" s="222" t="s">
        <v>4791</v>
      </c>
    </row>
    <row r="2268" spans="1:4">
      <c r="A2268" s="226" t="s">
        <v>4822</v>
      </c>
      <c r="B2268" s="225" t="s">
        <v>4823</v>
      </c>
      <c r="C2268" s="223" t="s">
        <v>1259</v>
      </c>
      <c r="D2268" s="222" t="s">
        <v>4791</v>
      </c>
    </row>
    <row r="2269" spans="1:4">
      <c r="A2269" s="226" t="s">
        <v>4824</v>
      </c>
      <c r="B2269" s="225" t="s">
        <v>1537</v>
      </c>
      <c r="C2269" s="223" t="s">
        <v>1332</v>
      </c>
      <c r="D2269" s="222" t="s">
        <v>4791</v>
      </c>
    </row>
    <row r="2270" spans="1:4">
      <c r="A2270" s="226" t="s">
        <v>4825</v>
      </c>
      <c r="B2270" s="225" t="s">
        <v>2254</v>
      </c>
      <c r="C2270" s="223" t="s">
        <v>1332</v>
      </c>
      <c r="D2270" s="222" t="s">
        <v>4791</v>
      </c>
    </row>
    <row r="2271" spans="1:4">
      <c r="A2271" s="226" t="s">
        <v>4826</v>
      </c>
      <c r="B2271" s="225" t="s">
        <v>3882</v>
      </c>
      <c r="C2271" s="223" t="s">
        <v>2151</v>
      </c>
      <c r="D2271" s="222" t="s">
        <v>4791</v>
      </c>
    </row>
    <row r="2272" spans="1:4">
      <c r="A2272" s="226" t="s">
        <v>4827</v>
      </c>
      <c r="B2272" s="225" t="s">
        <v>4828</v>
      </c>
      <c r="C2272" s="223" t="s">
        <v>1864</v>
      </c>
      <c r="D2272" s="222" t="s">
        <v>4791</v>
      </c>
    </row>
    <row r="2273" spans="1:4">
      <c r="A2273" s="226" t="s">
        <v>4829</v>
      </c>
      <c r="B2273" s="225" t="s">
        <v>2135</v>
      </c>
      <c r="C2273" s="223" t="s">
        <v>1920</v>
      </c>
      <c r="D2273" s="222" t="s">
        <v>4791</v>
      </c>
    </row>
    <row r="2274" spans="1:4">
      <c r="A2274" s="226" t="s">
        <v>4830</v>
      </c>
      <c r="B2274" s="225" t="s">
        <v>4831</v>
      </c>
      <c r="C2274" s="223" t="s">
        <v>4832</v>
      </c>
      <c r="D2274" s="222" t="s">
        <v>4791</v>
      </c>
    </row>
    <row r="2275" spans="1:4">
      <c r="A2275" s="226" t="s">
        <v>4833</v>
      </c>
      <c r="B2275" s="225" t="s">
        <v>2167</v>
      </c>
      <c r="C2275" s="223" t="s">
        <v>1923</v>
      </c>
      <c r="D2275" s="222" t="s">
        <v>4791</v>
      </c>
    </row>
    <row r="2276" spans="1:4">
      <c r="A2276" s="226" t="s">
        <v>4834</v>
      </c>
      <c r="B2276" s="225" t="s">
        <v>1321</v>
      </c>
      <c r="C2276" s="223" t="s">
        <v>1338</v>
      </c>
      <c r="D2276" s="222" t="s">
        <v>4791</v>
      </c>
    </row>
    <row r="2277" spans="1:4">
      <c r="A2277" s="226" t="s">
        <v>4835</v>
      </c>
      <c r="B2277" s="225" t="s">
        <v>2249</v>
      </c>
      <c r="C2277" s="223" t="s">
        <v>1338</v>
      </c>
      <c r="D2277" s="222" t="s">
        <v>4791</v>
      </c>
    </row>
    <row r="2278" spans="1:4">
      <c r="A2278" s="226" t="s">
        <v>4836</v>
      </c>
      <c r="B2278" s="225" t="s">
        <v>1252</v>
      </c>
      <c r="C2278" s="223" t="s">
        <v>1338</v>
      </c>
      <c r="D2278" s="222" t="s">
        <v>4791</v>
      </c>
    </row>
    <row r="2279" spans="1:4">
      <c r="A2279" s="226" t="s">
        <v>4837</v>
      </c>
      <c r="B2279" s="225" t="s">
        <v>2249</v>
      </c>
      <c r="C2279" s="223" t="s">
        <v>1694</v>
      </c>
      <c r="D2279" s="222" t="s">
        <v>4791</v>
      </c>
    </row>
    <row r="2280" spans="1:4">
      <c r="A2280" s="226" t="s">
        <v>4838</v>
      </c>
      <c r="B2280" s="225" t="s">
        <v>4839</v>
      </c>
      <c r="C2280" s="223" t="s">
        <v>1273</v>
      </c>
      <c r="D2280" s="222" t="s">
        <v>4791</v>
      </c>
    </row>
    <row r="2281" spans="1:4">
      <c r="A2281" s="226" t="s">
        <v>4840</v>
      </c>
      <c r="B2281" s="225" t="s">
        <v>1632</v>
      </c>
      <c r="C2281" s="223" t="s">
        <v>3726</v>
      </c>
      <c r="D2281" s="222" t="s">
        <v>4791</v>
      </c>
    </row>
    <row r="2282" spans="1:4">
      <c r="A2282" s="226" t="s">
        <v>4841</v>
      </c>
      <c r="B2282" s="225" t="s">
        <v>3903</v>
      </c>
      <c r="C2282" s="223" t="s">
        <v>2217</v>
      </c>
      <c r="D2282" s="222" t="s">
        <v>4791</v>
      </c>
    </row>
    <row r="2283" spans="1:4">
      <c r="A2283" s="226" t="s">
        <v>4842</v>
      </c>
      <c r="B2283" s="225" t="s">
        <v>1337</v>
      </c>
      <c r="C2283" s="223" t="s">
        <v>1277</v>
      </c>
      <c r="D2283" s="222" t="s">
        <v>4791</v>
      </c>
    </row>
    <row r="2284" spans="1:4">
      <c r="A2284" s="226" t="s">
        <v>4843</v>
      </c>
      <c r="B2284" s="225" t="s">
        <v>4844</v>
      </c>
      <c r="C2284" s="223" t="s">
        <v>1522</v>
      </c>
      <c r="D2284" s="222" t="s">
        <v>4791</v>
      </c>
    </row>
    <row r="2285" spans="1:4">
      <c r="A2285" s="226" t="s">
        <v>4845</v>
      </c>
      <c r="B2285" s="225" t="s">
        <v>1919</v>
      </c>
      <c r="C2285" s="223" t="s">
        <v>4846</v>
      </c>
      <c r="D2285" s="222" t="s">
        <v>4791</v>
      </c>
    </row>
    <row r="2286" spans="1:4">
      <c r="A2286" s="226" t="s">
        <v>4847</v>
      </c>
      <c r="B2286" s="225" t="s">
        <v>1396</v>
      </c>
      <c r="C2286" s="223" t="s">
        <v>1707</v>
      </c>
      <c r="D2286" s="222" t="s">
        <v>4791</v>
      </c>
    </row>
    <row r="2287" spans="1:4">
      <c r="A2287" s="226" t="s">
        <v>4848</v>
      </c>
      <c r="B2287" s="225" t="s">
        <v>2618</v>
      </c>
      <c r="C2287" s="223" t="s">
        <v>1288</v>
      </c>
      <c r="D2287" s="222" t="s">
        <v>4791</v>
      </c>
    </row>
    <row r="2288" spans="1:4">
      <c r="A2288" s="226" t="s">
        <v>4849</v>
      </c>
      <c r="B2288" s="225" t="s">
        <v>1290</v>
      </c>
      <c r="C2288" s="223" t="s">
        <v>1288</v>
      </c>
      <c r="D2288" s="222" t="s">
        <v>4791</v>
      </c>
    </row>
    <row r="2289" spans="1:4">
      <c r="A2289" s="226" t="s">
        <v>4850</v>
      </c>
      <c r="B2289" s="225" t="s">
        <v>2174</v>
      </c>
      <c r="C2289" s="223" t="s">
        <v>2034</v>
      </c>
      <c r="D2289" s="222" t="s">
        <v>4791</v>
      </c>
    </row>
    <row r="2290" spans="1:4">
      <c r="A2290" s="226" t="s">
        <v>4851</v>
      </c>
      <c r="B2290" s="225" t="s">
        <v>4852</v>
      </c>
      <c r="C2290" s="223" t="s">
        <v>1533</v>
      </c>
      <c r="D2290" s="222" t="s">
        <v>4791</v>
      </c>
    </row>
    <row r="2291" spans="1:4">
      <c r="A2291" s="226" t="s">
        <v>4853</v>
      </c>
      <c r="B2291" s="225" t="s">
        <v>1255</v>
      </c>
      <c r="C2291" s="223" t="s">
        <v>1722</v>
      </c>
      <c r="D2291" s="222" t="s">
        <v>4791</v>
      </c>
    </row>
    <row r="2292" spans="1:4">
      <c r="A2292" s="226" t="s">
        <v>4854</v>
      </c>
      <c r="B2292" s="225" t="s">
        <v>4051</v>
      </c>
      <c r="C2292" s="223" t="s">
        <v>1722</v>
      </c>
      <c r="D2292" s="222" t="s">
        <v>4791</v>
      </c>
    </row>
    <row r="2293" spans="1:4">
      <c r="A2293" s="226" t="s">
        <v>4855</v>
      </c>
      <c r="B2293" s="225" t="s">
        <v>2567</v>
      </c>
      <c r="C2293" s="223" t="s">
        <v>1352</v>
      </c>
      <c r="D2293" s="222" t="s">
        <v>4791</v>
      </c>
    </row>
    <row r="2294" spans="1:4">
      <c r="A2294" s="226" t="s">
        <v>4856</v>
      </c>
      <c r="B2294" s="225" t="s">
        <v>1575</v>
      </c>
      <c r="C2294" s="223" t="s">
        <v>1354</v>
      </c>
      <c r="D2294" s="222" t="s">
        <v>4791</v>
      </c>
    </row>
    <row r="2295" spans="1:4">
      <c r="A2295" s="226" t="s">
        <v>4857</v>
      </c>
      <c r="B2295" s="225" t="s">
        <v>2167</v>
      </c>
      <c r="C2295" s="223" t="s">
        <v>1356</v>
      </c>
      <c r="D2295" s="222" t="s">
        <v>4791</v>
      </c>
    </row>
    <row r="2296" spans="1:4">
      <c r="A2296" s="226" t="s">
        <v>4858</v>
      </c>
      <c r="B2296" s="225" t="s">
        <v>1433</v>
      </c>
      <c r="C2296" s="223" t="s">
        <v>4859</v>
      </c>
      <c r="D2296" s="222" t="s">
        <v>4791</v>
      </c>
    </row>
    <row r="2297" spans="1:4">
      <c r="A2297" s="226" t="s">
        <v>4860</v>
      </c>
      <c r="B2297" s="225" t="s">
        <v>4861</v>
      </c>
      <c r="C2297" s="223" t="s">
        <v>2168</v>
      </c>
      <c r="D2297" s="222" t="s">
        <v>4791</v>
      </c>
    </row>
    <row r="2298" spans="1:4">
      <c r="A2298" s="226" t="s">
        <v>4862</v>
      </c>
      <c r="B2298" s="225" t="s">
        <v>1846</v>
      </c>
      <c r="C2298" s="223" t="s">
        <v>1303</v>
      </c>
      <c r="D2298" s="222" t="s">
        <v>4791</v>
      </c>
    </row>
    <row r="2299" spans="1:4">
      <c r="A2299" s="226" t="s">
        <v>4863</v>
      </c>
      <c r="B2299" s="225" t="s">
        <v>2184</v>
      </c>
      <c r="C2299" s="223" t="s">
        <v>1361</v>
      </c>
      <c r="D2299" s="222" t="s">
        <v>4791</v>
      </c>
    </row>
    <row r="2300" spans="1:4">
      <c r="A2300" s="226" t="s">
        <v>4864</v>
      </c>
      <c r="B2300" s="225" t="s">
        <v>4865</v>
      </c>
      <c r="C2300" s="223" t="s">
        <v>1566</v>
      </c>
      <c r="D2300" s="222" t="s">
        <v>4791</v>
      </c>
    </row>
    <row r="2301" spans="1:4">
      <c r="A2301" s="226" t="s">
        <v>4866</v>
      </c>
      <c r="B2301" s="225" t="s">
        <v>3224</v>
      </c>
      <c r="C2301" s="221" t="s">
        <v>1243</v>
      </c>
      <c r="D2301" s="222" t="s">
        <v>4867</v>
      </c>
    </row>
    <row r="2302" spans="1:4">
      <c r="A2302" s="226" t="s">
        <v>4868</v>
      </c>
      <c r="B2302" s="225" t="s">
        <v>2013</v>
      </c>
      <c r="C2302" s="223" t="s">
        <v>1243</v>
      </c>
      <c r="D2302" s="222" t="s">
        <v>4867</v>
      </c>
    </row>
    <row r="2303" spans="1:4">
      <c r="A2303" s="226" t="s">
        <v>4869</v>
      </c>
      <c r="B2303" s="225" t="s">
        <v>2900</v>
      </c>
      <c r="C2303" s="223" t="s">
        <v>1755</v>
      </c>
      <c r="D2303" s="222" t="s">
        <v>4867</v>
      </c>
    </row>
    <row r="2304" spans="1:4">
      <c r="A2304" s="226" t="s">
        <v>4870</v>
      </c>
      <c r="B2304" s="225" t="s">
        <v>1255</v>
      </c>
      <c r="C2304" s="223" t="s">
        <v>2073</v>
      </c>
      <c r="D2304" s="222" t="s">
        <v>4867</v>
      </c>
    </row>
    <row r="2305" spans="1:4">
      <c r="A2305" s="226" t="s">
        <v>4871</v>
      </c>
      <c r="B2305" s="225" t="s">
        <v>1396</v>
      </c>
      <c r="C2305" s="223" t="s">
        <v>2073</v>
      </c>
      <c r="D2305" s="222" t="s">
        <v>4867</v>
      </c>
    </row>
    <row r="2306" spans="1:4">
      <c r="A2306" s="226" t="s">
        <v>4872</v>
      </c>
      <c r="B2306" s="225" t="s">
        <v>1355</v>
      </c>
      <c r="C2306" s="223" t="s">
        <v>1312</v>
      </c>
      <c r="D2306" s="222" t="s">
        <v>4867</v>
      </c>
    </row>
    <row r="2307" spans="1:4">
      <c r="A2307" s="226" t="s">
        <v>4873</v>
      </c>
      <c r="B2307" s="225" t="s">
        <v>2162</v>
      </c>
      <c r="C2307" s="223" t="s">
        <v>1312</v>
      </c>
      <c r="D2307" s="222" t="s">
        <v>4867</v>
      </c>
    </row>
    <row r="2308" spans="1:4">
      <c r="A2308" s="226" t="s">
        <v>4874</v>
      </c>
      <c r="B2308" s="225" t="s">
        <v>1646</v>
      </c>
      <c r="C2308" s="223" t="s">
        <v>1313</v>
      </c>
      <c r="D2308" s="222" t="s">
        <v>4867</v>
      </c>
    </row>
    <row r="2309" spans="1:4">
      <c r="A2309" s="226" t="s">
        <v>4875</v>
      </c>
      <c r="B2309" s="225" t="s">
        <v>3627</v>
      </c>
      <c r="C2309" s="223" t="s">
        <v>1247</v>
      </c>
      <c r="D2309" s="222" t="s">
        <v>4867</v>
      </c>
    </row>
    <row r="2310" spans="1:4">
      <c r="A2310" s="226" t="s">
        <v>4876</v>
      </c>
      <c r="B2310" s="225" t="s">
        <v>1246</v>
      </c>
      <c r="C2310" s="223" t="s">
        <v>1315</v>
      </c>
      <c r="D2310" s="222" t="s">
        <v>4867</v>
      </c>
    </row>
    <row r="2311" spans="1:4">
      <c r="A2311" s="226" t="s">
        <v>4877</v>
      </c>
      <c r="B2311" s="225" t="s">
        <v>2402</v>
      </c>
      <c r="C2311" s="223" t="s">
        <v>1315</v>
      </c>
      <c r="D2311" s="222" t="s">
        <v>4867</v>
      </c>
    </row>
    <row r="2312" spans="1:4">
      <c r="A2312" s="226" t="s">
        <v>4878</v>
      </c>
      <c r="B2312" s="225" t="s">
        <v>2308</v>
      </c>
      <c r="C2312" s="223" t="s">
        <v>1316</v>
      </c>
      <c r="D2312" s="222" t="s">
        <v>4867</v>
      </c>
    </row>
    <row r="2313" spans="1:4">
      <c r="A2313" s="226" t="s">
        <v>4879</v>
      </c>
      <c r="B2313" s="225" t="s">
        <v>4880</v>
      </c>
      <c r="C2313" s="223" t="s">
        <v>4130</v>
      </c>
      <c r="D2313" s="222" t="s">
        <v>4867</v>
      </c>
    </row>
    <row r="2314" spans="1:4">
      <c r="A2314" s="226" t="s">
        <v>4881</v>
      </c>
      <c r="B2314" s="225" t="s">
        <v>1471</v>
      </c>
      <c r="C2314" s="223" t="s">
        <v>4882</v>
      </c>
      <c r="D2314" s="222" t="s">
        <v>4867</v>
      </c>
    </row>
    <row r="2315" spans="1:4">
      <c r="A2315" s="226" t="s">
        <v>4883</v>
      </c>
      <c r="B2315" s="225" t="s">
        <v>4884</v>
      </c>
      <c r="C2315" s="223" t="s">
        <v>2996</v>
      </c>
      <c r="D2315" s="222" t="s">
        <v>4867</v>
      </c>
    </row>
    <row r="2316" spans="1:4">
      <c r="A2316" s="226" t="s">
        <v>4885</v>
      </c>
      <c r="B2316" s="225" t="s">
        <v>3634</v>
      </c>
      <c r="C2316" s="223" t="s">
        <v>1319</v>
      </c>
      <c r="D2316" s="222" t="s">
        <v>4867</v>
      </c>
    </row>
    <row r="2317" spans="1:4">
      <c r="A2317" s="226" t="s">
        <v>4886</v>
      </c>
      <c r="B2317" s="225" t="s">
        <v>1330</v>
      </c>
      <c r="C2317" s="223" t="s">
        <v>1319</v>
      </c>
      <c r="D2317" s="222" t="s">
        <v>4867</v>
      </c>
    </row>
    <row r="2318" spans="1:4">
      <c r="A2318" s="226" t="s">
        <v>4887</v>
      </c>
      <c r="B2318" s="225" t="s">
        <v>1255</v>
      </c>
      <c r="C2318" s="223" t="s">
        <v>1319</v>
      </c>
      <c r="D2318" s="222" t="s">
        <v>4867</v>
      </c>
    </row>
    <row r="2319" spans="1:4">
      <c r="A2319" s="226" t="s">
        <v>4888</v>
      </c>
      <c r="B2319" s="225" t="s">
        <v>1360</v>
      </c>
      <c r="C2319" s="223" t="s">
        <v>1388</v>
      </c>
      <c r="D2319" s="222" t="s">
        <v>4867</v>
      </c>
    </row>
    <row r="2320" spans="1:4">
      <c r="A2320" s="226" t="s">
        <v>4889</v>
      </c>
      <c r="B2320" s="225" t="s">
        <v>1396</v>
      </c>
      <c r="C2320" s="223" t="s">
        <v>1322</v>
      </c>
      <c r="D2320" s="222" t="s">
        <v>4867</v>
      </c>
    </row>
    <row r="2321" spans="1:4">
      <c r="A2321" s="226" t="s">
        <v>4890</v>
      </c>
      <c r="B2321" s="225" t="s">
        <v>2383</v>
      </c>
      <c r="C2321" s="223" t="s">
        <v>1322</v>
      </c>
      <c r="D2321" s="222" t="s">
        <v>4867</v>
      </c>
    </row>
    <row r="2322" spans="1:4">
      <c r="A2322" s="226" t="s">
        <v>4891</v>
      </c>
      <c r="B2322" s="225" t="s">
        <v>4892</v>
      </c>
      <c r="C2322" s="223" t="s">
        <v>1326</v>
      </c>
      <c r="D2322" s="222" t="s">
        <v>4867</v>
      </c>
    </row>
    <row r="2323" spans="1:4">
      <c r="A2323" s="226" t="s">
        <v>4893</v>
      </c>
      <c r="B2323" s="225" t="s">
        <v>4149</v>
      </c>
      <c r="C2323" s="223" t="s">
        <v>1326</v>
      </c>
      <c r="D2323" s="222" t="s">
        <v>4867</v>
      </c>
    </row>
    <row r="2324" spans="1:4">
      <c r="A2324" s="226" t="s">
        <v>4894</v>
      </c>
      <c r="B2324" s="225" t="s">
        <v>1841</v>
      </c>
      <c r="C2324" s="223" t="s">
        <v>1326</v>
      </c>
      <c r="D2324" s="222" t="s">
        <v>4867</v>
      </c>
    </row>
    <row r="2325" spans="1:4">
      <c r="A2325" s="226" t="s">
        <v>4895</v>
      </c>
      <c r="B2325" s="225" t="s">
        <v>4896</v>
      </c>
      <c r="C2325" s="223" t="s">
        <v>1326</v>
      </c>
      <c r="D2325" s="222" t="s">
        <v>4867</v>
      </c>
    </row>
    <row r="2326" spans="1:4">
      <c r="A2326" s="226" t="s">
        <v>4897</v>
      </c>
      <c r="B2326" s="225" t="s">
        <v>4898</v>
      </c>
      <c r="C2326" s="223" t="s">
        <v>1326</v>
      </c>
      <c r="D2326" s="222" t="s">
        <v>4867</v>
      </c>
    </row>
    <row r="2327" spans="1:4">
      <c r="A2327" s="226" t="s">
        <v>4899</v>
      </c>
      <c r="B2327" s="225" t="s">
        <v>2453</v>
      </c>
      <c r="C2327" s="223" t="s">
        <v>2179</v>
      </c>
      <c r="D2327" s="222" t="s">
        <v>4867</v>
      </c>
    </row>
    <row r="2328" spans="1:4">
      <c r="A2328" s="226" t="s">
        <v>4900</v>
      </c>
      <c r="B2328" s="225" t="s">
        <v>2490</v>
      </c>
      <c r="C2328" s="223" t="s">
        <v>1256</v>
      </c>
      <c r="D2328" s="222" t="s">
        <v>4867</v>
      </c>
    </row>
    <row r="2329" spans="1:4">
      <c r="A2329" s="226" t="s">
        <v>4901</v>
      </c>
      <c r="B2329" s="225" t="s">
        <v>1282</v>
      </c>
      <c r="C2329" s="223" t="s">
        <v>1909</v>
      </c>
      <c r="D2329" s="222" t="s">
        <v>4867</v>
      </c>
    </row>
    <row r="2330" spans="1:4">
      <c r="A2330" s="226" t="s">
        <v>4902</v>
      </c>
      <c r="B2330" s="225" t="s">
        <v>2303</v>
      </c>
      <c r="C2330" s="223" t="s">
        <v>1410</v>
      </c>
      <c r="D2330" s="222" t="s">
        <v>4867</v>
      </c>
    </row>
    <row r="2331" spans="1:4">
      <c r="A2331" s="226" t="s">
        <v>4903</v>
      </c>
      <c r="B2331" s="225" t="s">
        <v>1593</v>
      </c>
      <c r="C2331" s="223" t="s">
        <v>1259</v>
      </c>
      <c r="D2331" s="222" t="s">
        <v>4867</v>
      </c>
    </row>
    <row r="2332" spans="1:4">
      <c r="A2332" s="226" t="s">
        <v>4904</v>
      </c>
      <c r="B2332" s="225" t="s">
        <v>1428</v>
      </c>
      <c r="C2332" s="223" t="s">
        <v>1259</v>
      </c>
      <c r="D2332" s="222" t="s">
        <v>4867</v>
      </c>
    </row>
    <row r="2333" spans="1:4">
      <c r="A2333" s="226" t="s">
        <v>4905</v>
      </c>
      <c r="B2333" s="225" t="s">
        <v>1299</v>
      </c>
      <c r="C2333" s="223" t="s">
        <v>1510</v>
      </c>
      <c r="D2333" s="222" t="s">
        <v>4867</v>
      </c>
    </row>
    <row r="2334" spans="1:4">
      <c r="A2334" s="226" t="s">
        <v>4906</v>
      </c>
      <c r="B2334" s="225" t="s">
        <v>3582</v>
      </c>
      <c r="C2334" s="223" t="s">
        <v>1332</v>
      </c>
      <c r="D2334" s="222" t="s">
        <v>4867</v>
      </c>
    </row>
    <row r="2335" spans="1:4">
      <c r="A2335" s="226" t="s">
        <v>4907</v>
      </c>
      <c r="B2335" s="225" t="s">
        <v>1360</v>
      </c>
      <c r="C2335" s="223" t="s">
        <v>2486</v>
      </c>
      <c r="D2335" s="222" t="s">
        <v>4867</v>
      </c>
    </row>
    <row r="2336" spans="1:4">
      <c r="A2336" s="226" t="s">
        <v>4908</v>
      </c>
      <c r="B2336" s="225" t="s">
        <v>2140</v>
      </c>
      <c r="C2336" s="223" t="s">
        <v>1334</v>
      </c>
      <c r="D2336" s="222" t="s">
        <v>4867</v>
      </c>
    </row>
    <row r="2337" spans="1:4">
      <c r="A2337" s="226" t="s">
        <v>4909</v>
      </c>
      <c r="B2337" s="225" t="s">
        <v>1328</v>
      </c>
      <c r="C2337" s="223" t="s">
        <v>4471</v>
      </c>
      <c r="D2337" s="222" t="s">
        <v>4867</v>
      </c>
    </row>
    <row r="2338" spans="1:4">
      <c r="A2338" s="226" t="s">
        <v>4910</v>
      </c>
      <c r="B2338" s="225" t="s">
        <v>4911</v>
      </c>
      <c r="C2338" s="223" t="s">
        <v>2558</v>
      </c>
      <c r="D2338" s="222" t="s">
        <v>4867</v>
      </c>
    </row>
    <row r="2339" spans="1:4">
      <c r="A2339" s="226" t="s">
        <v>4912</v>
      </c>
      <c r="B2339" s="225" t="s">
        <v>1330</v>
      </c>
      <c r="C2339" s="223" t="s">
        <v>1273</v>
      </c>
      <c r="D2339" s="222" t="s">
        <v>4867</v>
      </c>
    </row>
    <row r="2340" spans="1:4">
      <c r="A2340" s="226" t="s">
        <v>4913</v>
      </c>
      <c r="B2340" s="225" t="s">
        <v>1255</v>
      </c>
      <c r="C2340" s="223" t="s">
        <v>2949</v>
      </c>
      <c r="D2340" s="222" t="s">
        <v>4867</v>
      </c>
    </row>
    <row r="2341" spans="1:4">
      <c r="A2341" s="226" t="s">
        <v>4914</v>
      </c>
      <c r="B2341" s="225" t="s">
        <v>2602</v>
      </c>
      <c r="C2341" s="223" t="s">
        <v>1616</v>
      </c>
      <c r="D2341" s="222" t="s">
        <v>4867</v>
      </c>
    </row>
    <row r="2342" spans="1:4">
      <c r="A2342" s="226" t="s">
        <v>4915</v>
      </c>
      <c r="B2342" s="225" t="s">
        <v>1841</v>
      </c>
      <c r="C2342" s="223" t="s">
        <v>1438</v>
      </c>
      <c r="D2342" s="222" t="s">
        <v>4867</v>
      </c>
    </row>
    <row r="2343" spans="1:4">
      <c r="A2343" s="226" t="s">
        <v>4916</v>
      </c>
      <c r="B2343" s="225" t="s">
        <v>4917</v>
      </c>
      <c r="C2343" s="223" t="s">
        <v>1707</v>
      </c>
      <c r="D2343" s="222" t="s">
        <v>4867</v>
      </c>
    </row>
    <row r="2344" spans="1:4">
      <c r="A2344" s="226" t="s">
        <v>4918</v>
      </c>
      <c r="B2344" s="225" t="s">
        <v>1612</v>
      </c>
      <c r="C2344" s="223" t="s">
        <v>1288</v>
      </c>
      <c r="D2344" s="222" t="s">
        <v>4867</v>
      </c>
    </row>
    <row r="2345" spans="1:4">
      <c r="A2345" s="226" t="s">
        <v>4919</v>
      </c>
      <c r="B2345" s="225" t="s">
        <v>3430</v>
      </c>
      <c r="C2345" s="223" t="s">
        <v>1292</v>
      </c>
      <c r="D2345" s="222" t="s">
        <v>4867</v>
      </c>
    </row>
    <row r="2346" spans="1:4">
      <c r="A2346" s="226" t="s">
        <v>4920</v>
      </c>
      <c r="B2346" s="225" t="s">
        <v>1299</v>
      </c>
      <c r="C2346" s="223" t="s">
        <v>1292</v>
      </c>
      <c r="D2346" s="222" t="s">
        <v>4867</v>
      </c>
    </row>
    <row r="2347" spans="1:4">
      <c r="A2347" s="226" t="s">
        <v>4921</v>
      </c>
      <c r="B2347" s="225" t="s">
        <v>1878</v>
      </c>
      <c r="C2347" s="223" t="s">
        <v>2503</v>
      </c>
      <c r="D2347" s="222" t="s">
        <v>4867</v>
      </c>
    </row>
    <row r="2348" spans="1:4">
      <c r="A2348" s="226" t="s">
        <v>4922</v>
      </c>
      <c r="B2348" s="225" t="s">
        <v>4923</v>
      </c>
      <c r="C2348" s="223" t="s">
        <v>1533</v>
      </c>
      <c r="D2348" s="222" t="s">
        <v>4867</v>
      </c>
    </row>
    <row r="2349" spans="1:4">
      <c r="A2349" s="226" t="s">
        <v>4924</v>
      </c>
      <c r="B2349" s="225" t="s">
        <v>4925</v>
      </c>
      <c r="C2349" s="223" t="s">
        <v>1821</v>
      </c>
      <c r="D2349" s="222" t="s">
        <v>4867</v>
      </c>
    </row>
    <row r="2350" spans="1:4">
      <c r="A2350" s="226" t="s">
        <v>4926</v>
      </c>
      <c r="B2350" s="225" t="s">
        <v>1299</v>
      </c>
      <c r="C2350" s="223" t="s">
        <v>1821</v>
      </c>
      <c r="D2350" s="222" t="s">
        <v>4867</v>
      </c>
    </row>
    <row r="2351" spans="1:4">
      <c r="A2351" s="226" t="s">
        <v>4927</v>
      </c>
      <c r="B2351" s="225" t="s">
        <v>4928</v>
      </c>
      <c r="C2351" s="223" t="s">
        <v>1351</v>
      </c>
      <c r="D2351" s="222" t="s">
        <v>4867</v>
      </c>
    </row>
    <row r="2352" spans="1:4">
      <c r="A2352" s="226" t="s">
        <v>4929</v>
      </c>
      <c r="B2352" s="225" t="s">
        <v>1396</v>
      </c>
      <c r="C2352" s="223" t="s">
        <v>1351</v>
      </c>
      <c r="D2352" s="222" t="s">
        <v>4867</v>
      </c>
    </row>
    <row r="2353" spans="1:4">
      <c r="A2353" s="226" t="s">
        <v>4930</v>
      </c>
      <c r="B2353" s="225" t="s">
        <v>1255</v>
      </c>
      <c r="C2353" s="223" t="s">
        <v>1354</v>
      </c>
      <c r="D2353" s="222" t="s">
        <v>4867</v>
      </c>
    </row>
    <row r="2354" spans="1:4">
      <c r="A2354" s="226" t="s">
        <v>4931</v>
      </c>
      <c r="B2354" s="225" t="s">
        <v>1255</v>
      </c>
      <c r="C2354" s="223" t="s">
        <v>1354</v>
      </c>
      <c r="D2354" s="222" t="s">
        <v>4867</v>
      </c>
    </row>
    <row r="2355" spans="1:4">
      <c r="A2355" s="226" t="s">
        <v>4932</v>
      </c>
      <c r="B2355" s="225" t="s">
        <v>1396</v>
      </c>
      <c r="C2355" s="223" t="s">
        <v>1357</v>
      </c>
      <c r="D2355" s="222" t="s">
        <v>4867</v>
      </c>
    </row>
    <row r="2356" spans="1:4">
      <c r="A2356" s="226" t="s">
        <v>4933</v>
      </c>
      <c r="B2356" s="225" t="s">
        <v>4748</v>
      </c>
      <c r="C2356" s="223" t="s">
        <v>1359</v>
      </c>
      <c r="D2356" s="222" t="s">
        <v>4867</v>
      </c>
    </row>
    <row r="2357" spans="1:4">
      <c r="A2357" s="226" t="s">
        <v>4934</v>
      </c>
      <c r="B2357" s="225" t="s">
        <v>3687</v>
      </c>
      <c r="C2357" s="223" t="s">
        <v>2168</v>
      </c>
      <c r="D2357" s="222" t="s">
        <v>4867</v>
      </c>
    </row>
    <row r="2358" spans="1:4">
      <c r="A2358" s="226" t="s">
        <v>4935</v>
      </c>
      <c r="B2358" s="225" t="s">
        <v>3167</v>
      </c>
      <c r="C2358" s="223" t="s">
        <v>4936</v>
      </c>
      <c r="D2358" s="222" t="s">
        <v>4867</v>
      </c>
    </row>
    <row r="2359" spans="1:4">
      <c r="A2359" s="226" t="s">
        <v>4937</v>
      </c>
      <c r="B2359" s="225" t="s">
        <v>1337</v>
      </c>
      <c r="C2359" s="223" t="s">
        <v>1300</v>
      </c>
      <c r="D2359" s="222" t="s">
        <v>4867</v>
      </c>
    </row>
    <row r="2360" spans="1:4">
      <c r="A2360" s="226" t="s">
        <v>4938</v>
      </c>
      <c r="B2360" s="225" t="s">
        <v>1846</v>
      </c>
      <c r="C2360" s="223" t="s">
        <v>1472</v>
      </c>
      <c r="D2360" s="222" t="s">
        <v>4867</v>
      </c>
    </row>
    <row r="2361" spans="1:4">
      <c r="A2361" s="226" t="s">
        <v>4939</v>
      </c>
      <c r="B2361" s="225" t="s">
        <v>1630</v>
      </c>
      <c r="C2361" s="223" t="s">
        <v>2288</v>
      </c>
      <c r="D2361" s="222" t="s">
        <v>4867</v>
      </c>
    </row>
    <row r="2362" spans="1:4">
      <c r="A2362" s="226" t="s">
        <v>4940</v>
      </c>
      <c r="B2362" s="225" t="s">
        <v>4941</v>
      </c>
      <c r="C2362" s="223" t="s">
        <v>1303</v>
      </c>
      <c r="D2362" s="222" t="s">
        <v>4867</v>
      </c>
    </row>
    <row r="2363" spans="1:4">
      <c r="A2363" s="226" t="s">
        <v>4942</v>
      </c>
      <c r="B2363" s="225" t="s">
        <v>1648</v>
      </c>
      <c r="C2363" s="223" t="s">
        <v>1303</v>
      </c>
      <c r="D2363" s="222" t="s">
        <v>4867</v>
      </c>
    </row>
    <row r="2364" spans="1:4">
      <c r="A2364" s="226" t="s">
        <v>4943</v>
      </c>
      <c r="B2364" s="225" t="s">
        <v>4944</v>
      </c>
      <c r="C2364" s="223" t="s">
        <v>1303</v>
      </c>
      <c r="D2364" s="222" t="s">
        <v>4867</v>
      </c>
    </row>
    <row r="2365" spans="1:4">
      <c r="A2365" s="226" t="s">
        <v>4945</v>
      </c>
      <c r="B2365" s="225" t="s">
        <v>1302</v>
      </c>
      <c r="C2365" s="223" t="s">
        <v>1361</v>
      </c>
      <c r="D2365" s="222" t="s">
        <v>4867</v>
      </c>
    </row>
    <row r="2366" spans="1:4">
      <c r="A2366" s="226" t="s">
        <v>4946</v>
      </c>
      <c r="B2366" s="225" t="s">
        <v>1462</v>
      </c>
      <c r="C2366" s="223" t="s">
        <v>1738</v>
      </c>
      <c r="D2366" s="222" t="s">
        <v>4867</v>
      </c>
    </row>
    <row r="2367" spans="1:4">
      <c r="A2367" s="226" t="s">
        <v>4947</v>
      </c>
      <c r="B2367" s="225" t="s">
        <v>1323</v>
      </c>
      <c r="C2367" s="223" t="s">
        <v>1742</v>
      </c>
      <c r="D2367" s="222" t="s">
        <v>4867</v>
      </c>
    </row>
    <row r="2368" spans="1:4">
      <c r="A2368" s="226" t="s">
        <v>4948</v>
      </c>
      <c r="B2368" s="225" t="s">
        <v>1337</v>
      </c>
      <c r="C2368" s="223" t="s">
        <v>2307</v>
      </c>
      <c r="D2368" s="222" t="s">
        <v>4867</v>
      </c>
    </row>
    <row r="2369" spans="1:4">
      <c r="A2369" s="226" t="s">
        <v>4949</v>
      </c>
      <c r="B2369" s="225" t="s">
        <v>2113</v>
      </c>
      <c r="C2369" s="223" t="s">
        <v>1566</v>
      </c>
      <c r="D2369" s="222" t="s">
        <v>4867</v>
      </c>
    </row>
    <row r="2370" spans="1:4">
      <c r="A2370" s="226" t="s">
        <v>4950</v>
      </c>
      <c r="B2370" s="225" t="s">
        <v>3634</v>
      </c>
      <c r="C2370" s="223" t="s">
        <v>1363</v>
      </c>
      <c r="D2370" s="222" t="s">
        <v>4867</v>
      </c>
    </row>
    <row r="2371" spans="1:4">
      <c r="A2371" s="226" t="s">
        <v>4951</v>
      </c>
      <c r="B2371" s="225" t="s">
        <v>4952</v>
      </c>
      <c r="C2371" s="223" t="s">
        <v>1243</v>
      </c>
      <c r="D2371" s="222" t="s">
        <v>4953</v>
      </c>
    </row>
    <row r="2372" spans="1:4">
      <c r="A2372" s="226" t="s">
        <v>4954</v>
      </c>
      <c r="B2372" s="225" t="s">
        <v>2277</v>
      </c>
      <c r="C2372" s="223" t="s">
        <v>1243</v>
      </c>
      <c r="D2372" s="222" t="s">
        <v>4953</v>
      </c>
    </row>
    <row r="2373" spans="1:4">
      <c r="A2373" s="226" t="s">
        <v>4955</v>
      </c>
      <c r="B2373" s="225" t="s">
        <v>1307</v>
      </c>
      <c r="C2373" s="223" t="s">
        <v>1243</v>
      </c>
      <c r="D2373" s="222" t="s">
        <v>4953</v>
      </c>
    </row>
    <row r="2374" spans="1:4">
      <c r="A2374" s="226" t="s">
        <v>4956</v>
      </c>
      <c r="B2374" s="225" t="s">
        <v>1500</v>
      </c>
      <c r="C2374" s="223" t="s">
        <v>1312</v>
      </c>
      <c r="D2374" s="222" t="s">
        <v>4953</v>
      </c>
    </row>
    <row r="2375" spans="1:4">
      <c r="A2375" s="226" t="s">
        <v>4957</v>
      </c>
      <c r="B2375" s="225" t="s">
        <v>1575</v>
      </c>
      <c r="C2375" s="223" t="s">
        <v>1247</v>
      </c>
      <c r="D2375" s="222" t="s">
        <v>4953</v>
      </c>
    </row>
    <row r="2376" spans="1:4">
      <c r="A2376" s="226" t="s">
        <v>4958</v>
      </c>
      <c r="B2376" s="225" t="s">
        <v>2260</v>
      </c>
      <c r="C2376" s="223" t="s">
        <v>1316</v>
      </c>
      <c r="D2376" s="222" t="s">
        <v>4953</v>
      </c>
    </row>
    <row r="2377" spans="1:4">
      <c r="A2377" s="226" t="s">
        <v>4959</v>
      </c>
      <c r="B2377" s="225" t="s">
        <v>4960</v>
      </c>
      <c r="C2377" s="223" t="s">
        <v>1318</v>
      </c>
      <c r="D2377" s="222" t="s">
        <v>4953</v>
      </c>
    </row>
    <row r="2378" spans="1:4">
      <c r="A2378" s="226" t="s">
        <v>4961</v>
      </c>
      <c r="B2378" s="225" t="s">
        <v>1893</v>
      </c>
      <c r="C2378" s="223" t="s">
        <v>1319</v>
      </c>
      <c r="D2378" s="222" t="s">
        <v>4953</v>
      </c>
    </row>
    <row r="2379" spans="1:4">
      <c r="A2379" s="226" t="s">
        <v>4962</v>
      </c>
      <c r="B2379" s="225" t="s">
        <v>4963</v>
      </c>
      <c r="C2379" s="223" t="s">
        <v>1510</v>
      </c>
      <c r="D2379" s="222" t="s">
        <v>4953</v>
      </c>
    </row>
    <row r="2380" spans="1:4">
      <c r="A2380" s="226" t="s">
        <v>4964</v>
      </c>
      <c r="B2380" s="225" t="s">
        <v>4965</v>
      </c>
      <c r="C2380" s="223" t="s">
        <v>1601</v>
      </c>
      <c r="D2380" s="222" t="s">
        <v>4953</v>
      </c>
    </row>
    <row r="2381" spans="1:4">
      <c r="A2381" s="226" t="s">
        <v>4966</v>
      </c>
      <c r="B2381" s="225" t="s">
        <v>4967</v>
      </c>
      <c r="C2381" s="223" t="s">
        <v>1262</v>
      </c>
      <c r="D2381" s="222" t="s">
        <v>4953</v>
      </c>
    </row>
    <row r="2382" spans="1:4">
      <c r="A2382" s="226" t="s">
        <v>4968</v>
      </c>
      <c r="B2382" s="225" t="s">
        <v>1490</v>
      </c>
      <c r="C2382" s="223" t="s">
        <v>2558</v>
      </c>
      <c r="D2382" s="222" t="s">
        <v>4953</v>
      </c>
    </row>
    <row r="2383" spans="1:4">
      <c r="A2383" s="226" t="s">
        <v>4969</v>
      </c>
      <c r="B2383" s="225" t="s">
        <v>4970</v>
      </c>
      <c r="C2383" s="223" t="s">
        <v>1277</v>
      </c>
      <c r="D2383" s="222" t="s">
        <v>4953</v>
      </c>
    </row>
    <row r="2384" spans="1:4">
      <c r="A2384" s="226" t="s">
        <v>4971</v>
      </c>
      <c r="B2384" s="225" t="s">
        <v>1462</v>
      </c>
      <c r="C2384" s="223" t="s">
        <v>2022</v>
      </c>
      <c r="D2384" s="222" t="s">
        <v>4953</v>
      </c>
    </row>
    <row r="2385" spans="1:4">
      <c r="A2385" s="226" t="s">
        <v>4972</v>
      </c>
      <c r="B2385" s="225" t="s">
        <v>1682</v>
      </c>
      <c r="C2385" s="223" t="s">
        <v>1436</v>
      </c>
      <c r="D2385" s="222" t="s">
        <v>4953</v>
      </c>
    </row>
    <row r="2386" spans="1:4">
      <c r="A2386" s="226" t="s">
        <v>4973</v>
      </c>
      <c r="B2386" s="225" t="s">
        <v>1333</v>
      </c>
      <c r="C2386" s="223" t="s">
        <v>1452</v>
      </c>
      <c r="D2386" s="222" t="s">
        <v>4953</v>
      </c>
    </row>
    <row r="2387" spans="1:4">
      <c r="A2387" s="226" t="s">
        <v>4974</v>
      </c>
      <c r="B2387" s="225" t="s">
        <v>1846</v>
      </c>
      <c r="C2387" s="223" t="s">
        <v>2052</v>
      </c>
      <c r="D2387" s="222" t="s">
        <v>4953</v>
      </c>
    </row>
    <row r="2388" spans="1:4">
      <c r="A2388" s="226" t="s">
        <v>4975</v>
      </c>
      <c r="B2388" s="225" t="s">
        <v>1255</v>
      </c>
      <c r="C2388" s="223" t="s">
        <v>1359</v>
      </c>
      <c r="D2388" s="222" t="s">
        <v>4953</v>
      </c>
    </row>
    <row r="2389" spans="1:4">
      <c r="A2389" s="226" t="s">
        <v>4976</v>
      </c>
      <c r="B2389" s="225" t="s">
        <v>1307</v>
      </c>
      <c r="C2389" s="223" t="s">
        <v>1243</v>
      </c>
      <c r="D2389" s="222" t="s">
        <v>1232</v>
      </c>
    </row>
    <row r="2390" spans="1:4">
      <c r="A2390" s="226" t="s">
        <v>4977</v>
      </c>
      <c r="B2390" s="225" t="s">
        <v>2506</v>
      </c>
      <c r="C2390" s="223" t="s">
        <v>1368</v>
      </c>
      <c r="D2390" s="222" t="s">
        <v>1232</v>
      </c>
    </row>
    <row r="2391" spans="1:4">
      <c r="A2391" s="226" t="s">
        <v>4978</v>
      </c>
      <c r="B2391" s="225" t="s">
        <v>4979</v>
      </c>
      <c r="C2391" s="223" t="s">
        <v>1368</v>
      </c>
      <c r="D2391" s="222" t="s">
        <v>1232</v>
      </c>
    </row>
    <row r="2392" spans="1:4">
      <c r="A2392" s="226" t="s">
        <v>4980</v>
      </c>
      <c r="B2392" s="225" t="s">
        <v>2257</v>
      </c>
      <c r="C2392" s="223" t="s">
        <v>2289</v>
      </c>
      <c r="D2392" s="222" t="s">
        <v>1232</v>
      </c>
    </row>
    <row r="2393" spans="1:4">
      <c r="A2393" s="226" t="s">
        <v>4981</v>
      </c>
      <c r="B2393" s="225" t="s">
        <v>1330</v>
      </c>
      <c r="C2393" s="223" t="s">
        <v>1312</v>
      </c>
      <c r="D2393" s="222" t="s">
        <v>1232</v>
      </c>
    </row>
    <row r="2394" spans="1:4">
      <c r="A2394" s="226" t="s">
        <v>4982</v>
      </c>
      <c r="B2394" s="225" t="s">
        <v>2971</v>
      </c>
      <c r="C2394" s="223" t="s">
        <v>1247</v>
      </c>
      <c r="D2394" s="222" t="s">
        <v>1232</v>
      </c>
    </row>
    <row r="2395" spans="1:4">
      <c r="A2395" s="226" t="s">
        <v>4983</v>
      </c>
      <c r="B2395" s="225" t="s">
        <v>4984</v>
      </c>
      <c r="C2395" s="223" t="s">
        <v>1247</v>
      </c>
      <c r="D2395" s="222" t="s">
        <v>1232</v>
      </c>
    </row>
    <row r="2396" spans="1:4">
      <c r="A2396" s="226" t="s">
        <v>4985</v>
      </c>
      <c r="B2396" s="225" t="s">
        <v>1337</v>
      </c>
      <c r="C2396" s="223" t="s">
        <v>1316</v>
      </c>
      <c r="D2396" s="222" t="s">
        <v>1232</v>
      </c>
    </row>
    <row r="2397" spans="1:4">
      <c r="A2397" s="226" t="s">
        <v>4986</v>
      </c>
      <c r="B2397" s="225" t="s">
        <v>4865</v>
      </c>
      <c r="C2397" s="223" t="s">
        <v>1318</v>
      </c>
      <c r="D2397" s="222" t="s">
        <v>1232</v>
      </c>
    </row>
    <row r="2398" spans="1:4">
      <c r="A2398" s="226" t="s">
        <v>4987</v>
      </c>
      <c r="B2398" s="225" t="s">
        <v>1269</v>
      </c>
      <c r="C2398" s="223" t="s">
        <v>1590</v>
      </c>
      <c r="D2398" s="222" t="s">
        <v>1232</v>
      </c>
    </row>
    <row r="2399" spans="1:4">
      <c r="A2399" s="226" t="s">
        <v>4988</v>
      </c>
      <c r="B2399" s="225" t="s">
        <v>4989</v>
      </c>
      <c r="C2399" s="223" t="s">
        <v>4990</v>
      </c>
      <c r="D2399" s="222" t="s">
        <v>1232</v>
      </c>
    </row>
    <row r="2400" spans="1:4">
      <c r="A2400" s="226" t="s">
        <v>4991</v>
      </c>
      <c r="B2400" s="225" t="s">
        <v>2378</v>
      </c>
      <c r="C2400" s="223" t="s">
        <v>1256</v>
      </c>
      <c r="D2400" s="222" t="s">
        <v>1232</v>
      </c>
    </row>
    <row r="2401" spans="1:4">
      <c r="A2401" s="226" t="s">
        <v>4992</v>
      </c>
      <c r="B2401" s="225" t="s">
        <v>2051</v>
      </c>
      <c r="C2401" s="223" t="s">
        <v>1410</v>
      </c>
      <c r="D2401" s="222" t="s">
        <v>1232</v>
      </c>
    </row>
    <row r="2402" spans="1:4">
      <c r="A2402" s="226" t="s">
        <v>4993</v>
      </c>
      <c r="B2402" s="225" t="s">
        <v>1454</v>
      </c>
      <c r="C2402" s="223" t="s">
        <v>1410</v>
      </c>
      <c r="D2402" s="222" t="s">
        <v>1232</v>
      </c>
    </row>
    <row r="2403" spans="1:4">
      <c r="A2403" s="226" t="s">
        <v>4994</v>
      </c>
      <c r="B2403" s="225" t="s">
        <v>2009</v>
      </c>
      <c r="C2403" s="223" t="s">
        <v>1410</v>
      </c>
      <c r="D2403" s="222" t="s">
        <v>1232</v>
      </c>
    </row>
    <row r="2404" spans="1:4">
      <c r="A2404" s="226" t="s">
        <v>4995</v>
      </c>
      <c r="B2404" s="225" t="s">
        <v>1691</v>
      </c>
      <c r="C2404" s="223" t="s">
        <v>1259</v>
      </c>
      <c r="D2404" s="222" t="s">
        <v>1232</v>
      </c>
    </row>
    <row r="2405" spans="1:4">
      <c r="A2405" s="226" t="s">
        <v>4996</v>
      </c>
      <c r="B2405" s="225" t="s">
        <v>1355</v>
      </c>
      <c r="C2405" s="223" t="s">
        <v>1510</v>
      </c>
      <c r="D2405" s="222" t="s">
        <v>1232</v>
      </c>
    </row>
    <row r="2406" spans="1:4">
      <c r="A2406" s="226" t="s">
        <v>4997</v>
      </c>
      <c r="B2406" s="225" t="s">
        <v>1307</v>
      </c>
      <c r="C2406" s="223" t="s">
        <v>1332</v>
      </c>
      <c r="D2406" s="222" t="s">
        <v>1232</v>
      </c>
    </row>
    <row r="2407" spans="1:4">
      <c r="A2407" s="226" t="s">
        <v>4998</v>
      </c>
      <c r="B2407" s="225" t="s">
        <v>4999</v>
      </c>
      <c r="C2407" s="223" t="s">
        <v>1792</v>
      </c>
      <c r="D2407" s="222" t="s">
        <v>1232</v>
      </c>
    </row>
    <row r="2408" spans="1:4">
      <c r="A2408" s="226" t="s">
        <v>5000</v>
      </c>
      <c r="B2408" s="225" t="s">
        <v>3060</v>
      </c>
      <c r="C2408" s="223" t="s">
        <v>1338</v>
      </c>
      <c r="D2408" s="222" t="s">
        <v>1232</v>
      </c>
    </row>
    <row r="2409" spans="1:4">
      <c r="A2409" s="226" t="s">
        <v>5001</v>
      </c>
      <c r="B2409" s="225" t="s">
        <v>1328</v>
      </c>
      <c r="C2409" s="223" t="s">
        <v>1270</v>
      </c>
      <c r="D2409" s="222" t="s">
        <v>1232</v>
      </c>
    </row>
    <row r="2410" spans="1:4">
      <c r="A2410" s="226" t="s">
        <v>5002</v>
      </c>
      <c r="B2410" s="225" t="s">
        <v>1662</v>
      </c>
      <c r="C2410" s="223" t="s">
        <v>1273</v>
      </c>
      <c r="D2410" s="222" t="s">
        <v>1232</v>
      </c>
    </row>
    <row r="2411" spans="1:4">
      <c r="A2411" s="226" t="s">
        <v>5003</v>
      </c>
      <c r="B2411" s="225" t="s">
        <v>5004</v>
      </c>
      <c r="C2411" s="223" t="s">
        <v>5005</v>
      </c>
      <c r="D2411" s="222" t="s">
        <v>1232</v>
      </c>
    </row>
    <row r="2412" spans="1:4">
      <c r="A2412" s="226" t="s">
        <v>5006</v>
      </c>
      <c r="B2412" s="225" t="s">
        <v>1396</v>
      </c>
      <c r="C2412" s="223" t="s">
        <v>1444</v>
      </c>
      <c r="D2412" s="222" t="s">
        <v>1232</v>
      </c>
    </row>
    <row r="2413" spans="1:4">
      <c r="A2413" s="226" t="s">
        <v>5007</v>
      </c>
      <c r="B2413" s="225" t="s">
        <v>5008</v>
      </c>
      <c r="C2413" s="223" t="s">
        <v>1707</v>
      </c>
      <c r="D2413" s="222" t="s">
        <v>1232</v>
      </c>
    </row>
    <row r="2414" spans="1:4">
      <c r="A2414" s="226" t="s">
        <v>5009</v>
      </c>
      <c r="B2414" s="225" t="s">
        <v>2283</v>
      </c>
      <c r="C2414" s="223" t="s">
        <v>1288</v>
      </c>
      <c r="D2414" s="222" t="s">
        <v>1232</v>
      </c>
    </row>
    <row r="2415" spans="1:4">
      <c r="A2415" s="226" t="s">
        <v>5010</v>
      </c>
      <c r="B2415" s="225" t="s">
        <v>5011</v>
      </c>
      <c r="C2415" s="223" t="s">
        <v>1292</v>
      </c>
      <c r="D2415" s="222" t="s">
        <v>1232</v>
      </c>
    </row>
    <row r="2416" spans="1:4">
      <c r="A2416" s="226" t="s">
        <v>5012</v>
      </c>
      <c r="B2416" s="225" t="s">
        <v>1255</v>
      </c>
      <c r="C2416" s="223" t="s">
        <v>1533</v>
      </c>
      <c r="D2416" s="222" t="s">
        <v>1232</v>
      </c>
    </row>
    <row r="2417" spans="1:4">
      <c r="A2417" s="226" t="s">
        <v>5013</v>
      </c>
      <c r="B2417" s="225" t="s">
        <v>5014</v>
      </c>
      <c r="C2417" s="223" t="s">
        <v>1821</v>
      </c>
      <c r="D2417" s="222" t="s">
        <v>1232</v>
      </c>
    </row>
    <row r="2418" spans="1:4">
      <c r="A2418" s="226" t="s">
        <v>5015</v>
      </c>
      <c r="B2418" s="225" t="s">
        <v>5016</v>
      </c>
      <c r="C2418" s="223" t="s">
        <v>1352</v>
      </c>
      <c r="D2418" s="222" t="s">
        <v>1232</v>
      </c>
    </row>
    <row r="2419" spans="1:4">
      <c r="A2419" s="226" t="s">
        <v>5017</v>
      </c>
      <c r="B2419" s="225" t="s">
        <v>1309</v>
      </c>
      <c r="C2419" s="223" t="s">
        <v>1949</v>
      </c>
      <c r="D2419" s="222" t="s">
        <v>1232</v>
      </c>
    </row>
    <row r="2420" spans="1:4">
      <c r="A2420" s="226" t="s">
        <v>5018</v>
      </c>
      <c r="B2420" s="225" t="s">
        <v>2809</v>
      </c>
      <c r="C2420" s="223" t="s">
        <v>2168</v>
      </c>
      <c r="D2420" s="222" t="s">
        <v>1232</v>
      </c>
    </row>
    <row r="2421" spans="1:4">
      <c r="A2421" s="226" t="s">
        <v>5019</v>
      </c>
      <c r="B2421" s="225" t="s">
        <v>2144</v>
      </c>
      <c r="C2421" s="223" t="s">
        <v>2168</v>
      </c>
      <c r="D2421" s="222" t="s">
        <v>1232</v>
      </c>
    </row>
    <row r="2422" spans="1:4">
      <c r="A2422" s="226" t="s">
        <v>5020</v>
      </c>
      <c r="B2422" s="225" t="s">
        <v>2281</v>
      </c>
      <c r="C2422" s="223" t="s">
        <v>1472</v>
      </c>
      <c r="D2422" s="222" t="s">
        <v>1232</v>
      </c>
    </row>
    <row r="2423" spans="1:4">
      <c r="A2423" s="226" t="s">
        <v>5021</v>
      </c>
      <c r="B2423" s="225" t="s">
        <v>1846</v>
      </c>
      <c r="C2423" s="223" t="s">
        <v>1303</v>
      </c>
      <c r="D2423" s="222" t="s">
        <v>1232</v>
      </c>
    </row>
    <row r="2424" spans="1:4">
      <c r="A2424" s="226" t="s">
        <v>5022</v>
      </c>
      <c r="B2424" s="225" t="s">
        <v>5023</v>
      </c>
      <c r="C2424" s="223" t="s">
        <v>1361</v>
      </c>
      <c r="D2424" s="222" t="s">
        <v>1232</v>
      </c>
    </row>
    <row r="2425" spans="1:4">
      <c r="A2425" s="226" t="s">
        <v>5024</v>
      </c>
      <c r="B2425" s="225" t="s">
        <v>5025</v>
      </c>
      <c r="C2425" s="223" t="s">
        <v>1742</v>
      </c>
      <c r="D2425" s="222" t="s">
        <v>1232</v>
      </c>
    </row>
    <row r="2426" spans="1:4">
      <c r="A2426" s="226" t="s">
        <v>5026</v>
      </c>
      <c r="B2426" s="225" t="s">
        <v>2162</v>
      </c>
      <c r="C2426" s="223" t="s">
        <v>1742</v>
      </c>
      <c r="D2426" s="222" t="s">
        <v>1232</v>
      </c>
    </row>
    <row r="2427" spans="1:4">
      <c r="A2427" s="226" t="s">
        <v>5027</v>
      </c>
      <c r="B2427" s="225" t="s">
        <v>2130</v>
      </c>
      <c r="C2427" s="223" t="s">
        <v>1482</v>
      </c>
      <c r="D2427" s="222" t="s">
        <v>1232</v>
      </c>
    </row>
    <row r="2428" spans="1:4">
      <c r="A2428" s="226" t="s">
        <v>5028</v>
      </c>
      <c r="B2428" s="225" t="s">
        <v>1255</v>
      </c>
      <c r="C2428" s="223" t="s">
        <v>1482</v>
      </c>
      <c r="D2428" s="222" t="s">
        <v>1232</v>
      </c>
    </row>
    <row r="2429" spans="1:4">
      <c r="A2429" s="226" t="s">
        <v>5029</v>
      </c>
      <c r="B2429" s="225" t="s">
        <v>1393</v>
      </c>
      <c r="C2429" s="223" t="s">
        <v>1363</v>
      </c>
      <c r="D2429" s="222" t="s">
        <v>1232</v>
      </c>
    </row>
    <row r="2430" spans="1:4">
      <c r="A2430" s="226" t="s">
        <v>5030</v>
      </c>
      <c r="B2430" s="225" t="s">
        <v>2264</v>
      </c>
      <c r="C2430" s="223" t="s">
        <v>1365</v>
      </c>
      <c r="D2430" s="222" t="s">
        <v>5031</v>
      </c>
    </row>
    <row r="2431" spans="1:4">
      <c r="A2431" s="226" t="s">
        <v>5032</v>
      </c>
      <c r="B2431" s="225" t="s">
        <v>1246</v>
      </c>
      <c r="C2431" s="223" t="s">
        <v>1243</v>
      </c>
      <c r="D2431" s="222" t="s">
        <v>5031</v>
      </c>
    </row>
    <row r="2432" spans="1:4">
      <c r="A2432" s="226" t="s">
        <v>5033</v>
      </c>
      <c r="B2432" s="225" t="s">
        <v>5034</v>
      </c>
      <c r="C2432" s="223" t="s">
        <v>1243</v>
      </c>
      <c r="D2432" s="222" t="s">
        <v>5031</v>
      </c>
    </row>
    <row r="2433" spans="1:4">
      <c r="A2433" s="226" t="s">
        <v>5035</v>
      </c>
      <c r="B2433" s="225" t="s">
        <v>1759</v>
      </c>
      <c r="C2433" s="223" t="s">
        <v>1755</v>
      </c>
      <c r="D2433" s="222" t="s">
        <v>5031</v>
      </c>
    </row>
    <row r="2434" spans="1:4">
      <c r="A2434" s="226" t="s">
        <v>5036</v>
      </c>
      <c r="B2434" s="225" t="s">
        <v>1290</v>
      </c>
      <c r="C2434" s="223" t="s">
        <v>5037</v>
      </c>
      <c r="D2434" s="222" t="s">
        <v>5031</v>
      </c>
    </row>
    <row r="2435" spans="1:4">
      <c r="A2435" s="226" t="s">
        <v>5038</v>
      </c>
      <c r="B2435" s="225" t="s">
        <v>2356</v>
      </c>
      <c r="C2435" s="223" t="s">
        <v>5039</v>
      </c>
      <c r="D2435" s="222" t="s">
        <v>5031</v>
      </c>
    </row>
    <row r="2436" spans="1:4">
      <c r="A2436" s="226" t="s">
        <v>5040</v>
      </c>
      <c r="B2436" s="225" t="s">
        <v>1255</v>
      </c>
      <c r="C2436" s="223" t="s">
        <v>1663</v>
      </c>
      <c r="D2436" s="222" t="s">
        <v>5031</v>
      </c>
    </row>
    <row r="2437" spans="1:4">
      <c r="A2437" s="226" t="s">
        <v>5041</v>
      </c>
      <c r="B2437" s="225" t="s">
        <v>1749</v>
      </c>
      <c r="C2437" s="223" t="s">
        <v>1247</v>
      </c>
      <c r="D2437" s="222" t="s">
        <v>5031</v>
      </c>
    </row>
    <row r="2438" spans="1:4">
      <c r="A2438" s="226" t="s">
        <v>5042</v>
      </c>
      <c r="B2438" s="225" t="s">
        <v>1328</v>
      </c>
      <c r="C2438" s="223" t="s">
        <v>5043</v>
      </c>
      <c r="D2438" s="222" t="s">
        <v>5031</v>
      </c>
    </row>
    <row r="2439" spans="1:4">
      <c r="A2439" s="226" t="s">
        <v>5044</v>
      </c>
      <c r="B2439" s="225" t="s">
        <v>5045</v>
      </c>
      <c r="C2439" s="223" t="s">
        <v>1315</v>
      </c>
      <c r="D2439" s="222" t="s">
        <v>5031</v>
      </c>
    </row>
    <row r="2440" spans="1:4">
      <c r="A2440" s="226" t="s">
        <v>5046</v>
      </c>
      <c r="B2440" s="225" t="s">
        <v>4965</v>
      </c>
      <c r="C2440" s="223" t="s">
        <v>1315</v>
      </c>
      <c r="D2440" s="222" t="s">
        <v>5031</v>
      </c>
    </row>
    <row r="2441" spans="1:4">
      <c r="A2441" s="226" t="s">
        <v>5047</v>
      </c>
      <c r="B2441" s="225" t="s">
        <v>2021</v>
      </c>
      <c r="C2441" s="223" t="s">
        <v>1316</v>
      </c>
      <c r="D2441" s="222" t="s">
        <v>5031</v>
      </c>
    </row>
    <row r="2442" spans="1:4">
      <c r="A2442" s="226" t="s">
        <v>5048</v>
      </c>
      <c r="B2442" s="225" t="s">
        <v>5049</v>
      </c>
      <c r="C2442" s="223" t="s">
        <v>1319</v>
      </c>
      <c r="D2442" s="222" t="s">
        <v>5031</v>
      </c>
    </row>
    <row r="2443" spans="1:4">
      <c r="A2443" s="226" t="s">
        <v>5050</v>
      </c>
      <c r="B2443" s="225" t="s">
        <v>1306</v>
      </c>
      <c r="C2443" s="223" t="s">
        <v>1319</v>
      </c>
      <c r="D2443" s="222" t="s">
        <v>5031</v>
      </c>
    </row>
    <row r="2444" spans="1:4">
      <c r="A2444" s="226" t="s">
        <v>5051</v>
      </c>
      <c r="B2444" s="225" t="s">
        <v>5052</v>
      </c>
      <c r="C2444" s="223" t="s">
        <v>1385</v>
      </c>
      <c r="D2444" s="222" t="s">
        <v>5031</v>
      </c>
    </row>
    <row r="2445" spans="1:4">
      <c r="A2445" s="226" t="s">
        <v>5053</v>
      </c>
      <c r="B2445" s="225" t="s">
        <v>5054</v>
      </c>
      <c r="C2445" s="223" t="s">
        <v>1894</v>
      </c>
      <c r="D2445" s="222" t="s">
        <v>5031</v>
      </c>
    </row>
    <row r="2446" spans="1:4">
      <c r="A2446" s="226" t="s">
        <v>5055</v>
      </c>
      <c r="B2446" s="225" t="s">
        <v>2417</v>
      </c>
      <c r="C2446" s="223" t="s">
        <v>1322</v>
      </c>
      <c r="D2446" s="222" t="s">
        <v>5031</v>
      </c>
    </row>
    <row r="2447" spans="1:4">
      <c r="A2447" s="226" t="s">
        <v>5056</v>
      </c>
      <c r="B2447" s="225" t="s">
        <v>2146</v>
      </c>
      <c r="C2447" s="223" t="s">
        <v>2175</v>
      </c>
      <c r="D2447" s="222" t="s">
        <v>5031</v>
      </c>
    </row>
    <row r="2448" spans="1:4">
      <c r="A2448" s="226" t="s">
        <v>5057</v>
      </c>
      <c r="B2448" s="225" t="s">
        <v>5058</v>
      </c>
      <c r="C2448" s="223" t="s">
        <v>1326</v>
      </c>
      <c r="D2448" s="222" t="s">
        <v>5031</v>
      </c>
    </row>
    <row r="2449" spans="1:4">
      <c r="A2449" s="226" t="s">
        <v>5059</v>
      </c>
      <c r="B2449" s="225" t="s">
        <v>1290</v>
      </c>
      <c r="C2449" s="223" t="s">
        <v>1326</v>
      </c>
      <c r="D2449" s="222" t="s">
        <v>5031</v>
      </c>
    </row>
    <row r="2450" spans="1:4">
      <c r="A2450" s="226" t="s">
        <v>5060</v>
      </c>
      <c r="B2450" s="225" t="s">
        <v>1433</v>
      </c>
      <c r="C2450" s="223" t="s">
        <v>4990</v>
      </c>
      <c r="D2450" s="222" t="s">
        <v>5031</v>
      </c>
    </row>
    <row r="2451" spans="1:4">
      <c r="A2451" s="226" t="s">
        <v>5061</v>
      </c>
      <c r="B2451" s="225" t="s">
        <v>1396</v>
      </c>
      <c r="C2451" s="223" t="s">
        <v>2148</v>
      </c>
      <c r="D2451" s="222" t="s">
        <v>5031</v>
      </c>
    </row>
    <row r="2452" spans="1:4">
      <c r="A2452" s="226" t="s">
        <v>5062</v>
      </c>
      <c r="B2452" s="225" t="s">
        <v>1290</v>
      </c>
      <c r="C2452" s="223" t="s">
        <v>2179</v>
      </c>
      <c r="D2452" s="222" t="s">
        <v>5031</v>
      </c>
    </row>
    <row r="2453" spans="1:4">
      <c r="A2453" s="226" t="s">
        <v>5063</v>
      </c>
      <c r="B2453" s="225" t="s">
        <v>2009</v>
      </c>
      <c r="C2453" s="223" t="s">
        <v>1404</v>
      </c>
      <c r="D2453" s="222" t="s">
        <v>5031</v>
      </c>
    </row>
    <row r="2454" spans="1:4">
      <c r="A2454" s="226" t="s">
        <v>5064</v>
      </c>
      <c r="B2454" s="225" t="s">
        <v>1255</v>
      </c>
      <c r="C2454" s="223" t="s">
        <v>1256</v>
      </c>
      <c r="D2454" s="222" t="s">
        <v>5031</v>
      </c>
    </row>
    <row r="2455" spans="1:4">
      <c r="A2455" s="226" t="s">
        <v>5065</v>
      </c>
      <c r="B2455" s="225" t="s">
        <v>1328</v>
      </c>
      <c r="C2455" s="223" t="s">
        <v>1410</v>
      </c>
      <c r="D2455" s="222" t="s">
        <v>5031</v>
      </c>
    </row>
    <row r="2456" spans="1:4">
      <c r="A2456" s="226" t="s">
        <v>5066</v>
      </c>
      <c r="B2456" s="225" t="s">
        <v>2293</v>
      </c>
      <c r="C2456" s="223" t="s">
        <v>1410</v>
      </c>
      <c r="D2456" s="222" t="s">
        <v>5031</v>
      </c>
    </row>
    <row r="2457" spans="1:4">
      <c r="A2457" s="226" t="s">
        <v>5067</v>
      </c>
      <c r="B2457" s="225" t="s">
        <v>1749</v>
      </c>
      <c r="C2457" s="223" t="s">
        <v>1259</v>
      </c>
      <c r="D2457" s="222" t="s">
        <v>5031</v>
      </c>
    </row>
    <row r="2458" spans="1:4">
      <c r="A2458" s="226" t="s">
        <v>5068</v>
      </c>
      <c r="B2458" s="225" t="s">
        <v>3119</v>
      </c>
      <c r="C2458" s="223" t="s">
        <v>1259</v>
      </c>
      <c r="D2458" s="222" t="s">
        <v>5031</v>
      </c>
    </row>
    <row r="2459" spans="1:4">
      <c r="A2459" s="226" t="s">
        <v>5069</v>
      </c>
      <c r="B2459" s="225" t="s">
        <v>1376</v>
      </c>
      <c r="C2459" s="223" t="s">
        <v>1510</v>
      </c>
      <c r="D2459" s="222" t="s">
        <v>5031</v>
      </c>
    </row>
    <row r="2460" spans="1:4">
      <c r="A2460" s="226" t="s">
        <v>5070</v>
      </c>
      <c r="B2460" s="225" t="s">
        <v>5071</v>
      </c>
      <c r="C2460" s="223" t="s">
        <v>1332</v>
      </c>
      <c r="D2460" s="222" t="s">
        <v>5031</v>
      </c>
    </row>
    <row r="2461" spans="1:4">
      <c r="A2461" s="226" t="s">
        <v>5072</v>
      </c>
      <c r="B2461" s="225" t="s">
        <v>1462</v>
      </c>
      <c r="C2461" s="223" t="s">
        <v>1336</v>
      </c>
      <c r="D2461" s="222" t="s">
        <v>5031</v>
      </c>
    </row>
    <row r="2462" spans="1:4">
      <c r="A2462" s="226" t="s">
        <v>5073</v>
      </c>
      <c r="B2462" s="225" t="s">
        <v>1355</v>
      </c>
      <c r="C2462" s="223" t="s">
        <v>2442</v>
      </c>
      <c r="D2462" s="222" t="s">
        <v>5031</v>
      </c>
    </row>
    <row r="2463" spans="1:4">
      <c r="A2463" s="226" t="s">
        <v>5074</v>
      </c>
      <c r="B2463" s="225" t="s">
        <v>2115</v>
      </c>
      <c r="C2463" s="223" t="s">
        <v>5075</v>
      </c>
      <c r="D2463" s="222" t="s">
        <v>5031</v>
      </c>
    </row>
    <row r="2464" spans="1:4">
      <c r="A2464" s="226" t="s">
        <v>5076</v>
      </c>
      <c r="B2464" s="225" t="s">
        <v>1794</v>
      </c>
      <c r="C2464" s="223" t="s">
        <v>1262</v>
      </c>
      <c r="D2464" s="222" t="s">
        <v>5031</v>
      </c>
    </row>
    <row r="2465" spans="1:4">
      <c r="A2465" s="226" t="s">
        <v>5077</v>
      </c>
      <c r="B2465" s="225" t="s">
        <v>2105</v>
      </c>
      <c r="C2465" s="223" t="s">
        <v>1270</v>
      </c>
      <c r="D2465" s="222" t="s">
        <v>5031</v>
      </c>
    </row>
    <row r="2466" spans="1:4">
      <c r="A2466" s="226" t="s">
        <v>5078</v>
      </c>
      <c r="B2466" s="225" t="s">
        <v>1682</v>
      </c>
      <c r="C2466" s="223" t="s">
        <v>1273</v>
      </c>
      <c r="D2466" s="222" t="s">
        <v>5031</v>
      </c>
    </row>
    <row r="2467" spans="1:4">
      <c r="A2467" s="226" t="s">
        <v>5079</v>
      </c>
      <c r="B2467" s="225" t="s">
        <v>1358</v>
      </c>
      <c r="C2467" s="223" t="s">
        <v>1273</v>
      </c>
      <c r="D2467" s="222" t="s">
        <v>5031</v>
      </c>
    </row>
    <row r="2468" spans="1:4">
      <c r="A2468" s="226" t="s">
        <v>5080</v>
      </c>
      <c r="B2468" s="225" t="s">
        <v>2216</v>
      </c>
      <c r="C2468" s="223" t="s">
        <v>1277</v>
      </c>
      <c r="D2468" s="222" t="s">
        <v>5031</v>
      </c>
    </row>
    <row r="2469" spans="1:4">
      <c r="A2469" s="226" t="s">
        <v>5081</v>
      </c>
      <c r="B2469" s="225" t="s">
        <v>1440</v>
      </c>
      <c r="C2469" s="223" t="s">
        <v>2316</v>
      </c>
      <c r="D2469" s="222" t="s">
        <v>5031</v>
      </c>
    </row>
    <row r="2470" spans="1:4">
      <c r="A2470" s="226" t="s">
        <v>5082</v>
      </c>
      <c r="B2470" s="225" t="s">
        <v>1736</v>
      </c>
      <c r="C2470" s="223" t="s">
        <v>1438</v>
      </c>
      <c r="D2470" s="222" t="s">
        <v>5031</v>
      </c>
    </row>
    <row r="2471" spans="1:4">
      <c r="A2471" s="226" t="s">
        <v>5083</v>
      </c>
      <c r="B2471" s="225" t="s">
        <v>1966</v>
      </c>
      <c r="C2471" s="223" t="s">
        <v>1814</v>
      </c>
      <c r="D2471" s="222" t="s">
        <v>5031</v>
      </c>
    </row>
    <row r="2472" spans="1:4">
      <c r="A2472" s="226" t="s">
        <v>5084</v>
      </c>
      <c r="B2472" s="225" t="s">
        <v>1399</v>
      </c>
      <c r="C2472" s="223" t="s">
        <v>1288</v>
      </c>
      <c r="D2472" s="222" t="s">
        <v>5031</v>
      </c>
    </row>
    <row r="2473" spans="1:4">
      <c r="A2473" s="226" t="s">
        <v>5085</v>
      </c>
      <c r="B2473" s="225" t="s">
        <v>1384</v>
      </c>
      <c r="C2473" s="223" t="s">
        <v>1292</v>
      </c>
      <c r="D2473" s="222" t="s">
        <v>5031</v>
      </c>
    </row>
    <row r="2474" spans="1:4">
      <c r="A2474" s="226" t="s">
        <v>5086</v>
      </c>
      <c r="B2474" s="225" t="s">
        <v>5087</v>
      </c>
      <c r="C2474" s="223" t="s">
        <v>1349</v>
      </c>
      <c r="D2474" s="222" t="s">
        <v>5031</v>
      </c>
    </row>
    <row r="2475" spans="1:4">
      <c r="A2475" s="226" t="s">
        <v>5088</v>
      </c>
      <c r="B2475" s="225" t="s">
        <v>5089</v>
      </c>
      <c r="C2475" s="223" t="s">
        <v>1533</v>
      </c>
      <c r="D2475" s="222" t="s">
        <v>5031</v>
      </c>
    </row>
    <row r="2476" spans="1:4">
      <c r="A2476" s="226" t="s">
        <v>5090</v>
      </c>
      <c r="B2476" s="225" t="s">
        <v>1749</v>
      </c>
      <c r="C2476" s="223" t="s">
        <v>1533</v>
      </c>
      <c r="D2476" s="222" t="s">
        <v>5031</v>
      </c>
    </row>
    <row r="2477" spans="1:4">
      <c r="A2477" s="226" t="s">
        <v>5091</v>
      </c>
      <c r="B2477" s="225" t="s">
        <v>2038</v>
      </c>
      <c r="C2477" s="223" t="s">
        <v>1533</v>
      </c>
      <c r="D2477" s="222" t="s">
        <v>5031</v>
      </c>
    </row>
    <row r="2478" spans="1:4">
      <c r="A2478" s="226" t="s">
        <v>5092</v>
      </c>
      <c r="B2478" s="225" t="s">
        <v>2038</v>
      </c>
      <c r="C2478" s="223" t="s">
        <v>1533</v>
      </c>
      <c r="D2478" s="222" t="s">
        <v>5031</v>
      </c>
    </row>
    <row r="2479" spans="1:4">
      <c r="A2479" s="226" t="s">
        <v>5093</v>
      </c>
      <c r="B2479" s="225" t="s">
        <v>1396</v>
      </c>
      <c r="C2479" s="223" t="s">
        <v>1821</v>
      </c>
      <c r="D2479" s="222" t="s">
        <v>5031</v>
      </c>
    </row>
    <row r="2480" spans="1:4">
      <c r="A2480" s="226" t="s">
        <v>5094</v>
      </c>
      <c r="B2480" s="225" t="s">
        <v>5095</v>
      </c>
      <c r="C2480" s="223" t="s">
        <v>2052</v>
      </c>
      <c r="D2480" s="222" t="s">
        <v>5031</v>
      </c>
    </row>
    <row r="2481" spans="1:4">
      <c r="A2481" s="226" t="s">
        <v>5096</v>
      </c>
      <c r="B2481" s="225" t="s">
        <v>5097</v>
      </c>
      <c r="C2481" s="223" t="s">
        <v>1357</v>
      </c>
      <c r="D2481" s="222" t="s">
        <v>5031</v>
      </c>
    </row>
    <row r="2482" spans="1:4">
      <c r="A2482" s="226" t="s">
        <v>5098</v>
      </c>
      <c r="B2482" s="225" t="s">
        <v>2582</v>
      </c>
      <c r="C2482" s="223" t="s">
        <v>1357</v>
      </c>
      <c r="D2482" s="222" t="s">
        <v>5031</v>
      </c>
    </row>
    <row r="2483" spans="1:4">
      <c r="A2483" s="226" t="s">
        <v>5099</v>
      </c>
      <c r="B2483" s="225" t="s">
        <v>2378</v>
      </c>
      <c r="C2483" s="223" t="s">
        <v>1834</v>
      </c>
      <c r="D2483" s="222" t="s">
        <v>5031</v>
      </c>
    </row>
    <row r="2484" spans="1:4">
      <c r="A2484" s="226" t="s">
        <v>5100</v>
      </c>
      <c r="B2484" s="225" t="s">
        <v>1940</v>
      </c>
      <c r="C2484" s="223" t="s">
        <v>1469</v>
      </c>
      <c r="D2484" s="222" t="s">
        <v>5031</v>
      </c>
    </row>
    <row r="2485" spans="1:4">
      <c r="A2485" s="226" t="s">
        <v>5101</v>
      </c>
      <c r="B2485" s="225" t="s">
        <v>1282</v>
      </c>
      <c r="C2485" s="223" t="s">
        <v>1469</v>
      </c>
      <c r="D2485" s="222" t="s">
        <v>5031</v>
      </c>
    </row>
    <row r="2486" spans="1:4">
      <c r="A2486" s="226" t="s">
        <v>5102</v>
      </c>
      <c r="B2486" s="225" t="s">
        <v>1266</v>
      </c>
      <c r="C2486" s="223" t="s">
        <v>1303</v>
      </c>
      <c r="D2486" s="222" t="s">
        <v>5031</v>
      </c>
    </row>
    <row r="2487" spans="1:4">
      <c r="A2487" s="226" t="s">
        <v>5103</v>
      </c>
      <c r="B2487" s="225" t="s">
        <v>1557</v>
      </c>
      <c r="C2487" s="223" t="s">
        <v>1303</v>
      </c>
      <c r="D2487" s="222" t="s">
        <v>5031</v>
      </c>
    </row>
    <row r="2488" spans="1:4">
      <c r="A2488" s="226" t="s">
        <v>5104</v>
      </c>
      <c r="B2488" s="225" t="s">
        <v>2312</v>
      </c>
      <c r="C2488" s="223" t="s">
        <v>1303</v>
      </c>
      <c r="D2488" s="222" t="s">
        <v>5031</v>
      </c>
    </row>
    <row r="2489" spans="1:4">
      <c r="A2489" s="226" t="s">
        <v>5105</v>
      </c>
      <c r="B2489" s="225" t="s">
        <v>1335</v>
      </c>
      <c r="C2489" s="223" t="s">
        <v>2307</v>
      </c>
      <c r="D2489" s="222" t="s">
        <v>5031</v>
      </c>
    </row>
    <row r="2490" spans="1:4">
      <c r="A2490" s="226" t="s">
        <v>5106</v>
      </c>
      <c r="B2490" s="225" t="s">
        <v>4247</v>
      </c>
      <c r="C2490" s="223" t="s">
        <v>1566</v>
      </c>
      <c r="D2490" s="222" t="s">
        <v>5031</v>
      </c>
    </row>
    <row r="2491" spans="1:4">
      <c r="A2491" s="226" t="s">
        <v>5107</v>
      </c>
      <c r="B2491" s="225" t="s">
        <v>5108</v>
      </c>
      <c r="C2491" s="223" t="s">
        <v>1482</v>
      </c>
      <c r="D2491" s="222" t="s">
        <v>5031</v>
      </c>
    </row>
    <row r="2492" spans="1:4">
      <c r="A2492" s="226" t="s">
        <v>5109</v>
      </c>
      <c r="B2492" s="225" t="s">
        <v>1500</v>
      </c>
      <c r="C2492" s="223" t="s">
        <v>1363</v>
      </c>
      <c r="D2492" s="222" t="s">
        <v>5031</v>
      </c>
    </row>
    <row r="2493" spans="1:4">
      <c r="A2493" s="226" t="s">
        <v>5110</v>
      </c>
      <c r="B2493" s="225" t="s">
        <v>1777</v>
      </c>
      <c r="C2493" s="223" t="s">
        <v>2891</v>
      </c>
      <c r="D2493" s="222" t="s">
        <v>5031</v>
      </c>
    </row>
    <row r="2494" spans="1:4">
      <c r="A2494" s="226" t="s">
        <v>5111</v>
      </c>
      <c r="B2494" s="225" t="s">
        <v>1662</v>
      </c>
      <c r="C2494" s="223" t="s">
        <v>1243</v>
      </c>
      <c r="D2494" s="222" t="s">
        <v>5112</v>
      </c>
    </row>
    <row r="2495" spans="1:4">
      <c r="A2495" s="226" t="s">
        <v>5113</v>
      </c>
      <c r="B2495" s="225" t="s">
        <v>1330</v>
      </c>
      <c r="C2495" s="223" t="s">
        <v>1243</v>
      </c>
      <c r="D2495" s="222" t="s">
        <v>5112</v>
      </c>
    </row>
    <row r="2496" spans="1:4">
      <c r="A2496" s="226" t="s">
        <v>5114</v>
      </c>
      <c r="B2496" s="225" t="s">
        <v>1333</v>
      </c>
      <c r="C2496" s="223" t="s">
        <v>1243</v>
      </c>
      <c r="D2496" s="222" t="s">
        <v>5112</v>
      </c>
    </row>
    <row r="2497" spans="1:4">
      <c r="A2497" s="226" t="s">
        <v>5115</v>
      </c>
      <c r="B2497" s="225" t="s">
        <v>1261</v>
      </c>
      <c r="C2497" s="223" t="s">
        <v>4117</v>
      </c>
      <c r="D2497" s="222" t="s">
        <v>5112</v>
      </c>
    </row>
    <row r="2498" spans="1:4">
      <c r="A2498" s="226" t="s">
        <v>5116</v>
      </c>
      <c r="B2498" s="225" t="s">
        <v>5117</v>
      </c>
      <c r="C2498" s="223" t="s">
        <v>1755</v>
      </c>
      <c r="D2498" s="222" t="s">
        <v>5112</v>
      </c>
    </row>
    <row r="2499" spans="1:4">
      <c r="A2499" s="226" t="s">
        <v>5118</v>
      </c>
      <c r="B2499" s="225" t="s">
        <v>1486</v>
      </c>
      <c r="C2499" s="223" t="s">
        <v>2289</v>
      </c>
      <c r="D2499" s="222" t="s">
        <v>5112</v>
      </c>
    </row>
    <row r="2500" spans="1:4">
      <c r="A2500" s="226" t="s">
        <v>5119</v>
      </c>
      <c r="B2500" s="225" t="s">
        <v>1775</v>
      </c>
      <c r="C2500" s="223" t="s">
        <v>1312</v>
      </c>
      <c r="D2500" s="222" t="s">
        <v>5112</v>
      </c>
    </row>
    <row r="2501" spans="1:4">
      <c r="A2501" s="226" t="s">
        <v>5120</v>
      </c>
      <c r="B2501" s="225" t="s">
        <v>2304</v>
      </c>
      <c r="C2501" s="223" t="s">
        <v>1663</v>
      </c>
      <c r="D2501" s="222" t="s">
        <v>5112</v>
      </c>
    </row>
    <row r="2502" spans="1:4">
      <c r="A2502" s="226" t="s">
        <v>5121</v>
      </c>
      <c r="B2502" s="225" t="s">
        <v>1878</v>
      </c>
      <c r="C2502" s="223" t="s">
        <v>1491</v>
      </c>
      <c r="D2502" s="222" t="s">
        <v>5112</v>
      </c>
    </row>
    <row r="2503" spans="1:4">
      <c r="A2503" s="226" t="s">
        <v>5122</v>
      </c>
      <c r="B2503" s="225" t="s">
        <v>1299</v>
      </c>
      <c r="C2503" s="223" t="s">
        <v>1247</v>
      </c>
      <c r="D2503" s="222" t="s">
        <v>5112</v>
      </c>
    </row>
    <row r="2504" spans="1:4">
      <c r="A2504" s="226" t="s">
        <v>5123</v>
      </c>
      <c r="B2504" s="225" t="s">
        <v>5124</v>
      </c>
      <c r="C2504" s="223" t="s">
        <v>1315</v>
      </c>
      <c r="D2504" s="222" t="s">
        <v>5112</v>
      </c>
    </row>
    <row r="2505" spans="1:4">
      <c r="A2505" s="226" t="s">
        <v>5125</v>
      </c>
      <c r="B2505" s="225" t="s">
        <v>1255</v>
      </c>
      <c r="C2505" s="223" t="s">
        <v>1315</v>
      </c>
      <c r="D2505" s="222" t="s">
        <v>5112</v>
      </c>
    </row>
    <row r="2506" spans="1:4">
      <c r="A2506" s="226" t="s">
        <v>5126</v>
      </c>
      <c r="B2506" s="225" t="s">
        <v>1333</v>
      </c>
      <c r="C2506" s="223" t="s">
        <v>1315</v>
      </c>
      <c r="D2506" s="222" t="s">
        <v>5112</v>
      </c>
    </row>
    <row r="2507" spans="1:4">
      <c r="A2507" s="226" t="s">
        <v>5127</v>
      </c>
      <c r="B2507" s="225" t="s">
        <v>1264</v>
      </c>
      <c r="C2507" s="223" t="s">
        <v>1318</v>
      </c>
      <c r="D2507" s="222" t="s">
        <v>5112</v>
      </c>
    </row>
    <row r="2508" spans="1:4">
      <c r="A2508" s="226" t="s">
        <v>5128</v>
      </c>
      <c r="B2508" s="225" t="s">
        <v>1246</v>
      </c>
      <c r="C2508" s="223" t="s">
        <v>5129</v>
      </c>
      <c r="D2508" s="222" t="s">
        <v>5112</v>
      </c>
    </row>
    <row r="2509" spans="1:4">
      <c r="A2509" s="226" t="s">
        <v>5130</v>
      </c>
      <c r="B2509" s="225" t="s">
        <v>3060</v>
      </c>
      <c r="C2509" s="223" t="s">
        <v>1320</v>
      </c>
      <c r="D2509" s="222" t="s">
        <v>5112</v>
      </c>
    </row>
    <row r="2510" spans="1:4">
      <c r="A2510" s="226" t="s">
        <v>5131</v>
      </c>
      <c r="B2510" s="225" t="s">
        <v>5132</v>
      </c>
      <c r="C2510" s="223" t="s">
        <v>2175</v>
      </c>
      <c r="D2510" s="222" t="s">
        <v>5112</v>
      </c>
    </row>
    <row r="2511" spans="1:4">
      <c r="A2511" s="226" t="s">
        <v>5133</v>
      </c>
      <c r="B2511" s="225" t="s">
        <v>1798</v>
      </c>
      <c r="C2511" s="223" t="s">
        <v>1326</v>
      </c>
      <c r="D2511" s="222" t="s">
        <v>5112</v>
      </c>
    </row>
    <row r="2512" spans="1:4">
      <c r="A2512" s="226" t="s">
        <v>5134</v>
      </c>
      <c r="B2512" s="225" t="s">
        <v>5135</v>
      </c>
      <c r="C2512" s="223" t="s">
        <v>1253</v>
      </c>
      <c r="D2512" s="222" t="s">
        <v>5112</v>
      </c>
    </row>
    <row r="2513" spans="1:4">
      <c r="A2513" s="226" t="s">
        <v>5136</v>
      </c>
      <c r="B2513" s="225" t="s">
        <v>1575</v>
      </c>
      <c r="C2513" s="223" t="s">
        <v>1773</v>
      </c>
      <c r="D2513" s="222" t="s">
        <v>5112</v>
      </c>
    </row>
    <row r="2514" spans="1:4">
      <c r="A2514" s="226" t="s">
        <v>5137</v>
      </c>
      <c r="B2514" s="225" t="s">
        <v>1396</v>
      </c>
      <c r="C2514" s="223" t="s">
        <v>1992</v>
      </c>
      <c r="D2514" s="222" t="s">
        <v>5112</v>
      </c>
    </row>
    <row r="2515" spans="1:4">
      <c r="A2515" s="226" t="s">
        <v>5138</v>
      </c>
      <c r="B2515" s="225" t="s">
        <v>1255</v>
      </c>
      <c r="C2515" s="223" t="s">
        <v>1410</v>
      </c>
      <c r="D2515" s="222" t="s">
        <v>5112</v>
      </c>
    </row>
    <row r="2516" spans="1:4">
      <c r="A2516" s="226" t="s">
        <v>5139</v>
      </c>
      <c r="B2516" s="225" t="s">
        <v>1255</v>
      </c>
      <c r="C2516" s="223" t="s">
        <v>1259</v>
      </c>
      <c r="D2516" s="222" t="s">
        <v>5112</v>
      </c>
    </row>
    <row r="2517" spans="1:4">
      <c r="A2517" s="226" t="s">
        <v>5140</v>
      </c>
      <c r="B2517" s="225" t="s">
        <v>5141</v>
      </c>
      <c r="C2517" s="223" t="s">
        <v>1259</v>
      </c>
      <c r="D2517" s="222" t="s">
        <v>5112</v>
      </c>
    </row>
    <row r="2518" spans="1:4">
      <c r="A2518" s="226" t="s">
        <v>5142</v>
      </c>
      <c r="B2518" s="225" t="s">
        <v>1287</v>
      </c>
      <c r="C2518" s="223" t="s">
        <v>1259</v>
      </c>
      <c r="D2518" s="222" t="s">
        <v>5112</v>
      </c>
    </row>
    <row r="2519" spans="1:4">
      <c r="A2519" s="226" t="s">
        <v>5143</v>
      </c>
      <c r="B2519" s="225" t="s">
        <v>2772</v>
      </c>
      <c r="C2519" s="223" t="s">
        <v>1259</v>
      </c>
      <c r="D2519" s="222" t="s">
        <v>5112</v>
      </c>
    </row>
    <row r="2520" spans="1:4">
      <c r="A2520" s="226" t="s">
        <v>5144</v>
      </c>
      <c r="B2520" s="225" t="s">
        <v>2518</v>
      </c>
      <c r="C2520" s="223" t="s">
        <v>1334</v>
      </c>
      <c r="D2520" s="222" t="s">
        <v>5112</v>
      </c>
    </row>
    <row r="2521" spans="1:4">
      <c r="A2521" s="226" t="s">
        <v>5145</v>
      </c>
      <c r="B2521" s="225" t="s">
        <v>1672</v>
      </c>
      <c r="C2521" s="223" t="s">
        <v>5146</v>
      </c>
      <c r="D2521" s="222" t="s">
        <v>5112</v>
      </c>
    </row>
    <row r="2522" spans="1:4">
      <c r="A2522" s="226" t="s">
        <v>5147</v>
      </c>
      <c r="B2522" s="225" t="s">
        <v>1512</v>
      </c>
      <c r="C2522" s="223" t="s">
        <v>1338</v>
      </c>
      <c r="D2522" s="222" t="s">
        <v>5112</v>
      </c>
    </row>
    <row r="2523" spans="1:4">
      <c r="A2523" s="226" t="s">
        <v>5148</v>
      </c>
      <c r="B2523" s="225" t="s">
        <v>1595</v>
      </c>
      <c r="C2523" s="223" t="s">
        <v>1694</v>
      </c>
      <c r="D2523" s="222" t="s">
        <v>5112</v>
      </c>
    </row>
    <row r="2524" spans="1:4">
      <c r="A2524" s="226" t="s">
        <v>5149</v>
      </c>
      <c r="B2524" s="225" t="s">
        <v>1328</v>
      </c>
      <c r="C2524" s="223" t="s">
        <v>1270</v>
      </c>
      <c r="D2524" s="222" t="s">
        <v>5112</v>
      </c>
    </row>
    <row r="2525" spans="1:4">
      <c r="A2525" s="226" t="s">
        <v>5150</v>
      </c>
      <c r="B2525" s="225" t="s">
        <v>5151</v>
      </c>
      <c r="C2525" s="223" t="s">
        <v>1273</v>
      </c>
      <c r="D2525" s="222" t="s">
        <v>5112</v>
      </c>
    </row>
    <row r="2526" spans="1:4">
      <c r="A2526" s="226" t="s">
        <v>5152</v>
      </c>
      <c r="B2526" s="225" t="s">
        <v>1957</v>
      </c>
      <c r="C2526" s="223" t="s">
        <v>1273</v>
      </c>
      <c r="D2526" s="222" t="s">
        <v>5112</v>
      </c>
    </row>
    <row r="2527" spans="1:4">
      <c r="A2527" s="226" t="s">
        <v>5153</v>
      </c>
      <c r="B2527" s="225" t="s">
        <v>1307</v>
      </c>
      <c r="C2527" s="223" t="s">
        <v>1273</v>
      </c>
      <c r="D2527" s="222" t="s">
        <v>5112</v>
      </c>
    </row>
    <row r="2528" spans="1:4">
      <c r="A2528" s="226" t="s">
        <v>5154</v>
      </c>
      <c r="B2528" s="225" t="s">
        <v>1734</v>
      </c>
      <c r="C2528" s="223" t="s">
        <v>1273</v>
      </c>
      <c r="D2528" s="222" t="s">
        <v>5112</v>
      </c>
    </row>
    <row r="2529" spans="1:4">
      <c r="A2529" s="226" t="s">
        <v>5155</v>
      </c>
      <c r="B2529" s="225" t="s">
        <v>1299</v>
      </c>
      <c r="C2529" s="223" t="s">
        <v>1525</v>
      </c>
      <c r="D2529" s="222" t="s">
        <v>5112</v>
      </c>
    </row>
    <row r="2530" spans="1:4">
      <c r="A2530" s="226" t="s">
        <v>5156</v>
      </c>
      <c r="B2530" s="225" t="s">
        <v>1330</v>
      </c>
      <c r="C2530" s="223" t="s">
        <v>1438</v>
      </c>
      <c r="D2530" s="222" t="s">
        <v>5112</v>
      </c>
    </row>
    <row r="2531" spans="1:4">
      <c r="A2531" s="226" t="s">
        <v>5157</v>
      </c>
      <c r="B2531" s="225" t="s">
        <v>1299</v>
      </c>
      <c r="C2531" s="223" t="s">
        <v>1292</v>
      </c>
      <c r="D2531" s="222" t="s">
        <v>5112</v>
      </c>
    </row>
    <row r="2532" spans="1:4">
      <c r="A2532" s="226" t="s">
        <v>5158</v>
      </c>
      <c r="B2532" s="225" t="s">
        <v>1474</v>
      </c>
      <c r="C2532" s="223" t="s">
        <v>1345</v>
      </c>
      <c r="D2532" s="222" t="s">
        <v>5112</v>
      </c>
    </row>
    <row r="2533" spans="1:4">
      <c r="A2533" s="226" t="s">
        <v>5159</v>
      </c>
      <c r="B2533" s="225" t="s">
        <v>1966</v>
      </c>
      <c r="C2533" s="223" t="s">
        <v>1530</v>
      </c>
      <c r="D2533" s="222" t="s">
        <v>5112</v>
      </c>
    </row>
    <row r="2534" spans="1:4">
      <c r="A2534" s="226" t="s">
        <v>5160</v>
      </c>
      <c r="B2534" s="225" t="s">
        <v>1672</v>
      </c>
      <c r="C2534" s="223" t="s">
        <v>2222</v>
      </c>
      <c r="D2534" s="222" t="s">
        <v>5112</v>
      </c>
    </row>
    <row r="2535" spans="1:4">
      <c r="A2535" s="226" t="s">
        <v>5161</v>
      </c>
      <c r="B2535" s="225" t="s">
        <v>1255</v>
      </c>
      <c r="C2535" s="223" t="s">
        <v>2376</v>
      </c>
      <c r="D2535" s="222" t="s">
        <v>5112</v>
      </c>
    </row>
    <row r="2536" spans="1:4">
      <c r="A2536" s="226" t="s">
        <v>5162</v>
      </c>
      <c r="B2536" s="225" t="s">
        <v>5163</v>
      </c>
      <c r="C2536" s="223" t="s">
        <v>1352</v>
      </c>
      <c r="D2536" s="222" t="s">
        <v>5112</v>
      </c>
    </row>
    <row r="2537" spans="1:4">
      <c r="A2537" s="226" t="s">
        <v>5164</v>
      </c>
      <c r="B2537" s="225" t="s">
        <v>1396</v>
      </c>
      <c r="C2537" s="223" t="s">
        <v>1352</v>
      </c>
      <c r="D2537" s="222" t="s">
        <v>5112</v>
      </c>
    </row>
    <row r="2538" spans="1:4">
      <c r="A2538" s="226" t="s">
        <v>5165</v>
      </c>
      <c r="B2538" s="225" t="s">
        <v>1344</v>
      </c>
      <c r="C2538" s="223" t="s">
        <v>2166</v>
      </c>
      <c r="D2538" s="222" t="s">
        <v>5112</v>
      </c>
    </row>
    <row r="2539" spans="1:4">
      <c r="A2539" s="226" t="s">
        <v>5166</v>
      </c>
      <c r="B2539" s="225" t="s">
        <v>2009</v>
      </c>
      <c r="C2539" s="223" t="s">
        <v>1725</v>
      </c>
      <c r="D2539" s="222" t="s">
        <v>5112</v>
      </c>
    </row>
    <row r="2540" spans="1:4">
      <c r="A2540" s="226" t="s">
        <v>5167</v>
      </c>
      <c r="B2540" s="225" t="s">
        <v>1454</v>
      </c>
      <c r="C2540" s="223" t="s">
        <v>5168</v>
      </c>
      <c r="D2540" s="222" t="s">
        <v>5112</v>
      </c>
    </row>
    <row r="2541" spans="1:4">
      <c r="A2541" s="226" t="s">
        <v>5169</v>
      </c>
      <c r="B2541" s="225" t="s">
        <v>3119</v>
      </c>
      <c r="C2541" s="223" t="s">
        <v>1839</v>
      </c>
      <c r="D2541" s="222" t="s">
        <v>5112</v>
      </c>
    </row>
    <row r="2542" spans="1:4">
      <c r="A2542" s="226" t="s">
        <v>5170</v>
      </c>
      <c r="B2542" s="225" t="s">
        <v>1330</v>
      </c>
      <c r="C2542" s="223" t="s">
        <v>1300</v>
      </c>
      <c r="D2542" s="222" t="s">
        <v>5112</v>
      </c>
    </row>
    <row r="2543" spans="1:4">
      <c r="A2543" s="226" t="s">
        <v>5171</v>
      </c>
      <c r="B2543" s="225" t="s">
        <v>1836</v>
      </c>
      <c r="C2543" s="223" t="s">
        <v>1303</v>
      </c>
      <c r="D2543" s="222" t="s">
        <v>5112</v>
      </c>
    </row>
    <row r="2544" spans="1:4">
      <c r="A2544" s="226" t="s">
        <v>5172</v>
      </c>
      <c r="B2544" s="225" t="s">
        <v>1557</v>
      </c>
      <c r="C2544" s="223" t="s">
        <v>1303</v>
      </c>
      <c r="D2544" s="222" t="s">
        <v>5112</v>
      </c>
    </row>
    <row r="2545" spans="1:4">
      <c r="A2545" s="226" t="s">
        <v>5173</v>
      </c>
      <c r="B2545" s="225" t="s">
        <v>1321</v>
      </c>
      <c r="C2545" s="223" t="s">
        <v>1361</v>
      </c>
      <c r="D2545" s="222" t="s">
        <v>5112</v>
      </c>
    </row>
    <row r="2546" spans="1:4">
      <c r="A2546" s="226" t="s">
        <v>5174</v>
      </c>
      <c r="B2546" s="225" t="s">
        <v>1325</v>
      </c>
      <c r="C2546" s="223" t="s">
        <v>1361</v>
      </c>
      <c r="D2546" s="222" t="s">
        <v>5112</v>
      </c>
    </row>
    <row r="2547" spans="1:4">
      <c r="A2547" s="226" t="s">
        <v>5175</v>
      </c>
      <c r="B2547" s="225" t="s">
        <v>1396</v>
      </c>
      <c r="C2547" s="223" t="s">
        <v>1650</v>
      </c>
      <c r="D2547" s="222" t="s">
        <v>5112</v>
      </c>
    </row>
    <row r="2548" spans="1:4">
      <c r="A2548" s="226" t="s">
        <v>5176</v>
      </c>
      <c r="B2548" s="225" t="s">
        <v>2113</v>
      </c>
      <c r="C2548" s="223" t="s">
        <v>2205</v>
      </c>
      <c r="D2548" s="222" t="s">
        <v>5112</v>
      </c>
    </row>
    <row r="2549" spans="1:4">
      <c r="A2549" s="226" t="s">
        <v>5177</v>
      </c>
      <c r="B2549" s="225" t="s">
        <v>1595</v>
      </c>
      <c r="C2549" s="223" t="s">
        <v>2891</v>
      </c>
      <c r="D2549" s="222" t="s">
        <v>5112</v>
      </c>
    </row>
    <row r="2550" spans="1:4">
      <c r="A2550" s="226" t="s">
        <v>5178</v>
      </c>
      <c r="B2550" s="225" t="s">
        <v>1628</v>
      </c>
      <c r="C2550" s="223" t="s">
        <v>1243</v>
      </c>
      <c r="D2550" s="222" t="s">
        <v>5179</v>
      </c>
    </row>
    <row r="2551" spans="1:4">
      <c r="A2551" s="226" t="s">
        <v>5180</v>
      </c>
      <c r="B2551" s="225" t="s">
        <v>1744</v>
      </c>
      <c r="C2551" s="223" t="s">
        <v>1243</v>
      </c>
      <c r="D2551" s="222" t="s">
        <v>5179</v>
      </c>
    </row>
    <row r="2552" spans="1:4">
      <c r="A2552" s="226" t="s">
        <v>5181</v>
      </c>
      <c r="B2552" s="225" t="s">
        <v>1537</v>
      </c>
      <c r="C2552" s="223" t="s">
        <v>1243</v>
      </c>
      <c r="D2552" s="222" t="s">
        <v>5179</v>
      </c>
    </row>
    <row r="2553" spans="1:4">
      <c r="A2553" s="226" t="s">
        <v>5182</v>
      </c>
      <c r="B2553" s="225" t="s">
        <v>2197</v>
      </c>
      <c r="C2553" s="223" t="s">
        <v>1883</v>
      </c>
      <c r="D2553" s="222" t="s">
        <v>5179</v>
      </c>
    </row>
    <row r="2554" spans="1:4">
      <c r="A2554" s="226" t="s">
        <v>5183</v>
      </c>
      <c r="B2554" s="225" t="s">
        <v>2172</v>
      </c>
      <c r="C2554" s="223" t="s">
        <v>1883</v>
      </c>
      <c r="D2554" s="222" t="s">
        <v>5179</v>
      </c>
    </row>
    <row r="2555" spans="1:4">
      <c r="A2555" s="226" t="s">
        <v>5184</v>
      </c>
      <c r="B2555" s="225" t="s">
        <v>1433</v>
      </c>
      <c r="C2555" s="223" t="s">
        <v>5185</v>
      </c>
      <c r="D2555" s="222" t="s">
        <v>5179</v>
      </c>
    </row>
    <row r="2556" spans="1:4">
      <c r="A2556" s="226" t="s">
        <v>5186</v>
      </c>
      <c r="B2556" s="225" t="s">
        <v>1786</v>
      </c>
      <c r="C2556" s="223" t="s">
        <v>2285</v>
      </c>
      <c r="D2556" s="222" t="s">
        <v>5179</v>
      </c>
    </row>
    <row r="2557" spans="1:4">
      <c r="A2557" s="226" t="s">
        <v>5187</v>
      </c>
      <c r="B2557" s="225" t="s">
        <v>1406</v>
      </c>
      <c r="C2557" s="223" t="s">
        <v>1313</v>
      </c>
      <c r="D2557" s="222" t="s">
        <v>5179</v>
      </c>
    </row>
    <row r="2558" spans="1:4">
      <c r="A2558" s="226" t="s">
        <v>5188</v>
      </c>
      <c r="B2558" s="225" t="s">
        <v>5189</v>
      </c>
      <c r="C2558" s="223" t="s">
        <v>1491</v>
      </c>
      <c r="D2558" s="222" t="s">
        <v>5179</v>
      </c>
    </row>
    <row r="2559" spans="1:4">
      <c r="A2559" s="226" t="s">
        <v>5190</v>
      </c>
      <c r="B2559" s="225" t="s">
        <v>1328</v>
      </c>
      <c r="C2559" s="223" t="s">
        <v>1491</v>
      </c>
      <c r="D2559" s="222" t="s">
        <v>5179</v>
      </c>
    </row>
    <row r="2560" spans="1:4">
      <c r="A2560" s="226" t="s">
        <v>5191</v>
      </c>
      <c r="B2560" s="225" t="s">
        <v>1321</v>
      </c>
      <c r="C2560" s="223" t="s">
        <v>1315</v>
      </c>
      <c r="D2560" s="222" t="s">
        <v>5179</v>
      </c>
    </row>
    <row r="2561" spans="1:4">
      <c r="A2561" s="226" t="s">
        <v>5192</v>
      </c>
      <c r="B2561" s="225" t="s">
        <v>1957</v>
      </c>
      <c r="C2561" s="223" t="s">
        <v>1315</v>
      </c>
      <c r="D2561" s="222" t="s">
        <v>5179</v>
      </c>
    </row>
    <row r="2562" spans="1:4">
      <c r="A2562" s="226" t="s">
        <v>5193</v>
      </c>
      <c r="B2562" s="225" t="s">
        <v>5194</v>
      </c>
      <c r="C2562" s="223" t="s">
        <v>1318</v>
      </c>
      <c r="D2562" s="222" t="s">
        <v>5179</v>
      </c>
    </row>
    <row r="2563" spans="1:4">
      <c r="A2563" s="226" t="s">
        <v>5195</v>
      </c>
      <c r="B2563" s="225" t="s">
        <v>5196</v>
      </c>
      <c r="C2563" s="223" t="s">
        <v>1319</v>
      </c>
      <c r="D2563" s="222" t="s">
        <v>5179</v>
      </c>
    </row>
    <row r="2564" spans="1:4">
      <c r="A2564" s="226" t="s">
        <v>5197</v>
      </c>
      <c r="B2564" s="225" t="s">
        <v>1367</v>
      </c>
      <c r="C2564" s="223" t="s">
        <v>1320</v>
      </c>
      <c r="D2564" s="222" t="s">
        <v>5179</v>
      </c>
    </row>
    <row r="2565" spans="1:4">
      <c r="A2565" s="226" t="s">
        <v>5198</v>
      </c>
      <c r="B2565" s="225" t="s">
        <v>5199</v>
      </c>
      <c r="C2565" s="223" t="s">
        <v>1498</v>
      </c>
      <c r="D2565" s="222" t="s">
        <v>5179</v>
      </c>
    </row>
    <row r="2566" spans="1:4">
      <c r="A2566" s="226" t="s">
        <v>5200</v>
      </c>
      <c r="B2566" s="225" t="s">
        <v>5201</v>
      </c>
      <c r="C2566" s="223" t="s">
        <v>1322</v>
      </c>
      <c r="D2566" s="222" t="s">
        <v>5179</v>
      </c>
    </row>
    <row r="2567" spans="1:4">
      <c r="A2567" s="226" t="s">
        <v>5202</v>
      </c>
      <c r="B2567" s="225" t="s">
        <v>2460</v>
      </c>
      <c r="C2567" s="223" t="s">
        <v>1322</v>
      </c>
      <c r="D2567" s="222" t="s">
        <v>5179</v>
      </c>
    </row>
    <row r="2568" spans="1:4">
      <c r="A2568" s="226" t="s">
        <v>5203</v>
      </c>
      <c r="B2568" s="225" t="s">
        <v>1462</v>
      </c>
      <c r="C2568" s="223" t="s">
        <v>1256</v>
      </c>
      <c r="D2568" s="222" t="s">
        <v>5179</v>
      </c>
    </row>
    <row r="2569" spans="1:4">
      <c r="A2569" s="226" t="s">
        <v>5204</v>
      </c>
      <c r="B2569" s="225" t="s">
        <v>1328</v>
      </c>
      <c r="C2569" s="223" t="s">
        <v>1259</v>
      </c>
      <c r="D2569" s="222" t="s">
        <v>5179</v>
      </c>
    </row>
    <row r="2570" spans="1:4">
      <c r="A2570" s="226" t="s">
        <v>5205</v>
      </c>
      <c r="B2570" s="225" t="s">
        <v>1269</v>
      </c>
      <c r="C2570" s="223" t="s">
        <v>1334</v>
      </c>
      <c r="D2570" s="222" t="s">
        <v>5179</v>
      </c>
    </row>
    <row r="2571" spans="1:4">
      <c r="A2571" s="226" t="s">
        <v>5206</v>
      </c>
      <c r="B2571" s="225" t="s">
        <v>1333</v>
      </c>
      <c r="C2571" s="223" t="s">
        <v>3296</v>
      </c>
      <c r="D2571" s="222" t="s">
        <v>5179</v>
      </c>
    </row>
    <row r="2572" spans="1:4">
      <c r="A2572" s="226" t="s">
        <v>5207</v>
      </c>
      <c r="B2572" s="225" t="s">
        <v>1575</v>
      </c>
      <c r="C2572" s="223" t="s">
        <v>1336</v>
      </c>
      <c r="D2572" s="222" t="s">
        <v>5179</v>
      </c>
    </row>
    <row r="2573" spans="1:4">
      <c r="A2573" s="226" t="s">
        <v>5208</v>
      </c>
      <c r="B2573" s="225" t="s">
        <v>1396</v>
      </c>
      <c r="C2573" s="223" t="s">
        <v>1336</v>
      </c>
      <c r="D2573" s="222" t="s">
        <v>5179</v>
      </c>
    </row>
    <row r="2574" spans="1:4">
      <c r="A2574" s="226" t="s">
        <v>5209</v>
      </c>
      <c r="B2574" s="225" t="s">
        <v>2038</v>
      </c>
      <c r="C2574" s="223" t="s">
        <v>2442</v>
      </c>
      <c r="D2574" s="222" t="s">
        <v>5179</v>
      </c>
    </row>
    <row r="2575" spans="1:4">
      <c r="A2575" s="226" t="s">
        <v>5210</v>
      </c>
      <c r="B2575" s="225" t="s">
        <v>2038</v>
      </c>
      <c r="C2575" s="223" t="s">
        <v>5211</v>
      </c>
      <c r="D2575" s="222" t="s">
        <v>5179</v>
      </c>
    </row>
    <row r="2576" spans="1:4">
      <c r="A2576" s="226" t="s">
        <v>5212</v>
      </c>
      <c r="B2576" s="225" t="s">
        <v>1299</v>
      </c>
      <c r="C2576" s="223" t="s">
        <v>5213</v>
      </c>
      <c r="D2576" s="222" t="s">
        <v>5179</v>
      </c>
    </row>
    <row r="2577" spans="1:4">
      <c r="A2577" s="226" t="s">
        <v>5214</v>
      </c>
      <c r="B2577" s="225" t="s">
        <v>1853</v>
      </c>
      <c r="C2577" s="223" t="s">
        <v>1694</v>
      </c>
      <c r="D2577" s="222" t="s">
        <v>5179</v>
      </c>
    </row>
    <row r="2578" spans="1:4">
      <c r="A2578" s="226" t="s">
        <v>5215</v>
      </c>
      <c r="B2578" s="225" t="s">
        <v>2809</v>
      </c>
      <c r="C2578" s="223" t="s">
        <v>1270</v>
      </c>
      <c r="D2578" s="222" t="s">
        <v>5179</v>
      </c>
    </row>
    <row r="2579" spans="1:4">
      <c r="A2579" s="226" t="s">
        <v>5216</v>
      </c>
      <c r="B2579" s="225" t="s">
        <v>2417</v>
      </c>
      <c r="C2579" s="223" t="s">
        <v>1273</v>
      </c>
      <c r="D2579" s="222" t="s">
        <v>5179</v>
      </c>
    </row>
    <row r="2580" spans="1:4">
      <c r="A2580" s="226" t="s">
        <v>5217</v>
      </c>
      <c r="B2580" s="225" t="s">
        <v>2236</v>
      </c>
      <c r="C2580" s="223" t="s">
        <v>1522</v>
      </c>
      <c r="D2580" s="222" t="s">
        <v>5179</v>
      </c>
    </row>
    <row r="2581" spans="1:4">
      <c r="A2581" s="226" t="s">
        <v>5218</v>
      </c>
      <c r="B2581" s="225" t="s">
        <v>5219</v>
      </c>
      <c r="C2581" s="223" t="s">
        <v>1707</v>
      </c>
      <c r="D2581" s="222" t="s">
        <v>5179</v>
      </c>
    </row>
    <row r="2582" spans="1:4">
      <c r="A2582" s="226" t="s">
        <v>5220</v>
      </c>
      <c r="B2582" s="225" t="s">
        <v>2602</v>
      </c>
      <c r="C2582" s="223" t="s">
        <v>1288</v>
      </c>
      <c r="D2582" s="222" t="s">
        <v>5179</v>
      </c>
    </row>
    <row r="2583" spans="1:4">
      <c r="A2583" s="226" t="s">
        <v>5221</v>
      </c>
      <c r="B2583" s="225" t="s">
        <v>2038</v>
      </c>
      <c r="C2583" s="223" t="s">
        <v>1288</v>
      </c>
      <c r="D2583" s="222" t="s">
        <v>5179</v>
      </c>
    </row>
    <row r="2584" spans="1:4">
      <c r="A2584" s="226" t="s">
        <v>5222</v>
      </c>
      <c r="B2584" s="225" t="s">
        <v>2218</v>
      </c>
      <c r="C2584" s="223" t="s">
        <v>1292</v>
      </c>
      <c r="D2584" s="222" t="s">
        <v>5179</v>
      </c>
    </row>
    <row r="2585" spans="1:4">
      <c r="A2585" s="226" t="s">
        <v>5223</v>
      </c>
      <c r="B2585" s="225" t="s">
        <v>1940</v>
      </c>
      <c r="C2585" s="223" t="s">
        <v>1533</v>
      </c>
      <c r="D2585" s="222" t="s">
        <v>5179</v>
      </c>
    </row>
    <row r="2586" spans="1:4">
      <c r="A2586" s="226" t="s">
        <v>5224</v>
      </c>
      <c r="B2586" s="225" t="s">
        <v>1893</v>
      </c>
      <c r="C2586" s="223" t="s">
        <v>1533</v>
      </c>
      <c r="D2586" s="222" t="s">
        <v>5179</v>
      </c>
    </row>
    <row r="2587" spans="1:4">
      <c r="A2587" s="226" t="s">
        <v>5225</v>
      </c>
      <c r="B2587" s="225" t="s">
        <v>1732</v>
      </c>
      <c r="C2587" s="223" t="s">
        <v>1452</v>
      </c>
      <c r="D2587" s="222" t="s">
        <v>5179</v>
      </c>
    </row>
    <row r="2588" spans="1:4">
      <c r="A2588" s="226" t="s">
        <v>5226</v>
      </c>
      <c r="B2588" s="225" t="s">
        <v>5227</v>
      </c>
      <c r="C2588" s="223" t="s">
        <v>1351</v>
      </c>
      <c r="D2588" s="222" t="s">
        <v>5179</v>
      </c>
    </row>
    <row r="2589" spans="1:4">
      <c r="A2589" s="226" t="s">
        <v>5228</v>
      </c>
      <c r="B2589" s="225" t="s">
        <v>5229</v>
      </c>
      <c r="C2589" s="223" t="s">
        <v>1351</v>
      </c>
      <c r="D2589" s="222" t="s">
        <v>5179</v>
      </c>
    </row>
    <row r="2590" spans="1:4">
      <c r="A2590" s="226" t="s">
        <v>5230</v>
      </c>
      <c r="B2590" s="225" t="s">
        <v>1328</v>
      </c>
      <c r="C2590" s="223" t="s">
        <v>1352</v>
      </c>
      <c r="D2590" s="222" t="s">
        <v>5179</v>
      </c>
    </row>
    <row r="2591" spans="1:4">
      <c r="A2591" s="226" t="s">
        <v>5231</v>
      </c>
      <c r="B2591" s="225" t="s">
        <v>5232</v>
      </c>
      <c r="C2591" s="223" t="s">
        <v>1354</v>
      </c>
      <c r="D2591" s="222" t="s">
        <v>5179</v>
      </c>
    </row>
    <row r="2592" spans="1:4">
      <c r="A2592" s="226" t="s">
        <v>5233</v>
      </c>
      <c r="B2592" s="225" t="s">
        <v>1323</v>
      </c>
      <c r="C2592" s="223" t="s">
        <v>1357</v>
      </c>
      <c r="D2592" s="222" t="s">
        <v>5179</v>
      </c>
    </row>
    <row r="2593" spans="1:4">
      <c r="A2593" s="226" t="s">
        <v>5234</v>
      </c>
      <c r="B2593" s="225" t="s">
        <v>5235</v>
      </c>
      <c r="C2593" s="223" t="s">
        <v>1357</v>
      </c>
      <c r="D2593" s="222" t="s">
        <v>5179</v>
      </c>
    </row>
    <row r="2594" spans="1:4">
      <c r="A2594" s="226" t="s">
        <v>5236</v>
      </c>
      <c r="B2594" s="225" t="s">
        <v>1674</v>
      </c>
      <c r="C2594" s="223" t="s">
        <v>1357</v>
      </c>
      <c r="D2594" s="222" t="s">
        <v>5179</v>
      </c>
    </row>
    <row r="2595" spans="1:4">
      <c r="A2595" s="226" t="s">
        <v>5237</v>
      </c>
      <c r="B2595" s="225" t="s">
        <v>4748</v>
      </c>
      <c r="C2595" s="223" t="s">
        <v>1725</v>
      </c>
      <c r="D2595" s="222" t="s">
        <v>5179</v>
      </c>
    </row>
    <row r="2596" spans="1:4">
      <c r="A2596" s="226" t="s">
        <v>5238</v>
      </c>
      <c r="B2596" s="225" t="s">
        <v>1309</v>
      </c>
      <c r="C2596" s="223" t="s">
        <v>1725</v>
      </c>
      <c r="D2596" s="222" t="s">
        <v>5179</v>
      </c>
    </row>
    <row r="2597" spans="1:4">
      <c r="A2597" s="226" t="s">
        <v>5239</v>
      </c>
      <c r="B2597" s="225" t="s">
        <v>1255</v>
      </c>
      <c r="C2597" s="223" t="s">
        <v>1834</v>
      </c>
      <c r="D2597" s="222" t="s">
        <v>5179</v>
      </c>
    </row>
    <row r="2598" spans="1:4">
      <c r="A2598" s="226" t="s">
        <v>5240</v>
      </c>
      <c r="B2598" s="225" t="s">
        <v>1282</v>
      </c>
      <c r="C2598" s="223" t="s">
        <v>1469</v>
      </c>
      <c r="D2598" s="222" t="s">
        <v>5179</v>
      </c>
    </row>
    <row r="2599" spans="1:4">
      <c r="A2599" s="226" t="s">
        <v>5241</v>
      </c>
      <c r="B2599" s="225" t="s">
        <v>5242</v>
      </c>
      <c r="C2599" s="223" t="s">
        <v>1472</v>
      </c>
      <c r="D2599" s="222" t="s">
        <v>5179</v>
      </c>
    </row>
    <row r="2600" spans="1:4">
      <c r="A2600" s="226" t="s">
        <v>5243</v>
      </c>
      <c r="B2600" s="225" t="s">
        <v>2378</v>
      </c>
      <c r="C2600" s="223" t="s">
        <v>1472</v>
      </c>
      <c r="D2600" s="222" t="s">
        <v>5179</v>
      </c>
    </row>
    <row r="2601" spans="1:4">
      <c r="A2601" s="226" t="s">
        <v>5244</v>
      </c>
      <c r="B2601" s="225" t="s">
        <v>2957</v>
      </c>
      <c r="C2601" s="223" t="s">
        <v>2288</v>
      </c>
      <c r="D2601" s="222" t="s">
        <v>5179</v>
      </c>
    </row>
    <row r="2602" spans="1:4">
      <c r="A2602" s="226" t="s">
        <v>5245</v>
      </c>
      <c r="B2602" s="225" t="s">
        <v>1348</v>
      </c>
      <c r="C2602" s="223" t="s">
        <v>1303</v>
      </c>
      <c r="D2602" s="222" t="s">
        <v>5179</v>
      </c>
    </row>
    <row r="2603" spans="1:4">
      <c r="A2603" s="226" t="s">
        <v>5246</v>
      </c>
      <c r="B2603" s="225" t="s">
        <v>5247</v>
      </c>
      <c r="C2603" s="223" t="s">
        <v>1566</v>
      </c>
      <c r="D2603" s="222" t="s">
        <v>5179</v>
      </c>
    </row>
    <row r="2604" spans="1:4">
      <c r="A2604" s="226" t="s">
        <v>5248</v>
      </c>
      <c r="B2604" s="225" t="s">
        <v>5249</v>
      </c>
      <c r="C2604" s="223" t="s">
        <v>1566</v>
      </c>
      <c r="D2604" s="222" t="s">
        <v>5179</v>
      </c>
    </row>
    <row r="2605" spans="1:4">
      <c r="A2605" s="226" t="s">
        <v>5250</v>
      </c>
      <c r="B2605" s="225" t="s">
        <v>1328</v>
      </c>
      <c r="C2605" s="223" t="s">
        <v>1363</v>
      </c>
      <c r="D2605" s="222" t="s">
        <v>5179</v>
      </c>
    </row>
    <row r="2606" spans="1:4">
      <c r="A2606" s="226" t="s">
        <v>5251</v>
      </c>
      <c r="B2606" s="225" t="s">
        <v>1642</v>
      </c>
      <c r="C2606" s="223" t="s">
        <v>4117</v>
      </c>
      <c r="D2606" s="222" t="s">
        <v>5252</v>
      </c>
    </row>
    <row r="2607" spans="1:4">
      <c r="A2607" s="226" t="s">
        <v>5253</v>
      </c>
      <c r="B2607" s="225" t="s">
        <v>5254</v>
      </c>
      <c r="C2607" s="223" t="s">
        <v>1368</v>
      </c>
      <c r="D2607" s="222" t="s">
        <v>5252</v>
      </c>
    </row>
    <row r="2608" spans="1:4">
      <c r="A2608" s="226" t="s">
        <v>5255</v>
      </c>
      <c r="B2608" s="225" t="s">
        <v>1255</v>
      </c>
      <c r="C2608" s="223" t="s">
        <v>1368</v>
      </c>
      <c r="D2608" s="222" t="s">
        <v>5252</v>
      </c>
    </row>
    <row r="2609" spans="1:4">
      <c r="A2609" s="226" t="s">
        <v>5256</v>
      </c>
      <c r="B2609" s="225" t="s">
        <v>1791</v>
      </c>
      <c r="C2609" s="223" t="s">
        <v>2289</v>
      </c>
      <c r="D2609" s="222" t="s">
        <v>5252</v>
      </c>
    </row>
    <row r="2610" spans="1:4">
      <c r="A2610" s="226" t="s">
        <v>5257</v>
      </c>
      <c r="B2610" s="225" t="s">
        <v>5258</v>
      </c>
      <c r="C2610" s="223" t="s">
        <v>4175</v>
      </c>
      <c r="D2610" s="222" t="s">
        <v>5252</v>
      </c>
    </row>
    <row r="2611" spans="1:4">
      <c r="A2611" s="226" t="s">
        <v>5259</v>
      </c>
      <c r="B2611" s="225" t="s">
        <v>1396</v>
      </c>
      <c r="C2611" s="223" t="s">
        <v>5260</v>
      </c>
      <c r="D2611" s="222" t="s">
        <v>5252</v>
      </c>
    </row>
    <row r="2612" spans="1:4">
      <c r="A2612" s="226" t="s">
        <v>5261</v>
      </c>
      <c r="B2612" s="225" t="s">
        <v>2798</v>
      </c>
      <c r="C2612" s="223" t="s">
        <v>2996</v>
      </c>
      <c r="D2612" s="222" t="s">
        <v>5252</v>
      </c>
    </row>
    <row r="2613" spans="1:4">
      <c r="A2613" s="226" t="s">
        <v>5262</v>
      </c>
      <c r="B2613" s="225" t="s">
        <v>1934</v>
      </c>
      <c r="C2613" s="223" t="s">
        <v>2175</v>
      </c>
      <c r="D2613" s="222" t="s">
        <v>5252</v>
      </c>
    </row>
    <row r="2614" spans="1:4">
      <c r="A2614" s="226" t="s">
        <v>5263</v>
      </c>
      <c r="B2614" s="225" t="s">
        <v>2378</v>
      </c>
      <c r="C2614" s="223" t="s">
        <v>1326</v>
      </c>
      <c r="D2614" s="222" t="s">
        <v>5252</v>
      </c>
    </row>
    <row r="2615" spans="1:4">
      <c r="A2615" s="226" t="s">
        <v>5264</v>
      </c>
      <c r="B2615" s="225" t="s">
        <v>2900</v>
      </c>
      <c r="C2615" s="223" t="s">
        <v>2537</v>
      </c>
      <c r="D2615" s="222" t="s">
        <v>5252</v>
      </c>
    </row>
    <row r="2616" spans="1:4">
      <c r="A2616" s="226" t="s">
        <v>5265</v>
      </c>
      <c r="B2616" s="225" t="s">
        <v>2135</v>
      </c>
      <c r="C2616" s="223" t="s">
        <v>1770</v>
      </c>
      <c r="D2616" s="222" t="s">
        <v>5252</v>
      </c>
    </row>
    <row r="2617" spans="1:4">
      <c r="A2617" s="226" t="s">
        <v>5266</v>
      </c>
      <c r="B2617" s="225" t="s">
        <v>1299</v>
      </c>
      <c r="C2617" s="223" t="s">
        <v>1909</v>
      </c>
      <c r="D2617" s="222" t="s">
        <v>5252</v>
      </c>
    </row>
    <row r="2618" spans="1:4">
      <c r="A2618" s="226" t="s">
        <v>5267</v>
      </c>
      <c r="B2618" s="225" t="s">
        <v>4807</v>
      </c>
      <c r="C2618" s="223" t="s">
        <v>2636</v>
      </c>
      <c r="D2618" s="222" t="s">
        <v>5252</v>
      </c>
    </row>
    <row r="2619" spans="1:4">
      <c r="A2619" s="226" t="s">
        <v>5268</v>
      </c>
      <c r="B2619" s="225" t="s">
        <v>2788</v>
      </c>
      <c r="C2619" s="223" t="s">
        <v>1259</v>
      </c>
      <c r="D2619" s="222" t="s">
        <v>5252</v>
      </c>
    </row>
    <row r="2620" spans="1:4">
      <c r="A2620" s="226" t="s">
        <v>5269</v>
      </c>
      <c r="B2620" s="225" t="s">
        <v>1299</v>
      </c>
      <c r="C2620" s="223" t="s">
        <v>1510</v>
      </c>
      <c r="D2620" s="222" t="s">
        <v>5252</v>
      </c>
    </row>
    <row r="2621" spans="1:4">
      <c r="A2621" s="226" t="s">
        <v>5270</v>
      </c>
      <c r="B2621" s="225" t="s">
        <v>1759</v>
      </c>
      <c r="C2621" s="223" t="s">
        <v>1864</v>
      </c>
      <c r="D2621" s="222" t="s">
        <v>5252</v>
      </c>
    </row>
    <row r="2622" spans="1:4">
      <c r="A2622" s="226" t="s">
        <v>5271</v>
      </c>
      <c r="B2622" s="225" t="s">
        <v>4979</v>
      </c>
      <c r="C2622" s="223" t="s">
        <v>1336</v>
      </c>
      <c r="D2622" s="222" t="s">
        <v>5252</v>
      </c>
    </row>
    <row r="2623" spans="1:4">
      <c r="A2623" s="226" t="s">
        <v>5272</v>
      </c>
      <c r="B2623" s="225" t="s">
        <v>5273</v>
      </c>
      <c r="C2623" s="223" t="s">
        <v>1336</v>
      </c>
      <c r="D2623" s="222" t="s">
        <v>5252</v>
      </c>
    </row>
    <row r="2624" spans="1:4">
      <c r="A2624" s="226" t="s">
        <v>5274</v>
      </c>
      <c r="B2624" s="225" t="s">
        <v>1255</v>
      </c>
      <c r="C2624" s="223" t="s">
        <v>1792</v>
      </c>
      <c r="D2624" s="222" t="s">
        <v>5252</v>
      </c>
    </row>
    <row r="2625" spans="1:4">
      <c r="A2625" s="226" t="s">
        <v>5275</v>
      </c>
      <c r="B2625" s="225" t="s">
        <v>5276</v>
      </c>
      <c r="C2625" s="223" t="s">
        <v>1338</v>
      </c>
      <c r="D2625" s="222" t="s">
        <v>5252</v>
      </c>
    </row>
    <row r="2626" spans="1:4">
      <c r="A2626" s="226" t="s">
        <v>5277</v>
      </c>
      <c r="B2626" s="225" t="s">
        <v>1706</v>
      </c>
      <c r="C2626" s="223" t="s">
        <v>1694</v>
      </c>
      <c r="D2626" s="222" t="s">
        <v>5252</v>
      </c>
    </row>
    <row r="2627" spans="1:4">
      <c r="A2627" s="226" t="s">
        <v>5278</v>
      </c>
      <c r="B2627" s="225" t="s">
        <v>1379</v>
      </c>
      <c r="C2627" s="223" t="s">
        <v>1273</v>
      </c>
      <c r="D2627" s="222" t="s">
        <v>5252</v>
      </c>
    </row>
    <row r="2628" spans="1:4">
      <c r="A2628" s="226" t="s">
        <v>5279</v>
      </c>
      <c r="B2628" s="225" t="s">
        <v>2318</v>
      </c>
      <c r="C2628" s="223" t="s">
        <v>1277</v>
      </c>
      <c r="D2628" s="222" t="s">
        <v>5252</v>
      </c>
    </row>
    <row r="2629" spans="1:4">
      <c r="A2629" s="226" t="s">
        <v>5280</v>
      </c>
      <c r="B2629" s="225" t="s">
        <v>2378</v>
      </c>
      <c r="C2629" s="223" t="s">
        <v>1277</v>
      </c>
      <c r="D2629" s="222" t="s">
        <v>5252</v>
      </c>
    </row>
    <row r="2630" spans="1:4">
      <c r="A2630" s="226" t="s">
        <v>5281</v>
      </c>
      <c r="B2630" s="225" t="s">
        <v>2627</v>
      </c>
      <c r="C2630" s="223" t="s">
        <v>1277</v>
      </c>
      <c r="D2630" s="222" t="s">
        <v>5252</v>
      </c>
    </row>
    <row r="2631" spans="1:4">
      <c r="A2631" s="226" t="s">
        <v>5282</v>
      </c>
      <c r="B2631" s="225" t="s">
        <v>1325</v>
      </c>
      <c r="C2631" s="223" t="s">
        <v>1280</v>
      </c>
      <c r="D2631" s="222" t="s">
        <v>5252</v>
      </c>
    </row>
    <row r="2632" spans="1:4">
      <c r="A2632" s="226" t="s">
        <v>5283</v>
      </c>
      <c r="B2632" s="225" t="s">
        <v>1328</v>
      </c>
      <c r="C2632" s="223" t="s">
        <v>1707</v>
      </c>
      <c r="D2632" s="222" t="s">
        <v>5252</v>
      </c>
    </row>
    <row r="2633" spans="1:4">
      <c r="A2633" s="226" t="s">
        <v>5284</v>
      </c>
      <c r="B2633" s="225" t="s">
        <v>1328</v>
      </c>
      <c r="C2633" s="223" t="s">
        <v>1814</v>
      </c>
      <c r="D2633" s="222" t="s">
        <v>5252</v>
      </c>
    </row>
    <row r="2634" spans="1:4">
      <c r="A2634" s="226" t="s">
        <v>5285</v>
      </c>
      <c r="B2634" s="225" t="s">
        <v>2298</v>
      </c>
      <c r="C2634" s="223" t="s">
        <v>1292</v>
      </c>
      <c r="D2634" s="222" t="s">
        <v>5252</v>
      </c>
    </row>
    <row r="2635" spans="1:4">
      <c r="A2635" s="226" t="s">
        <v>5286</v>
      </c>
      <c r="B2635" s="225" t="s">
        <v>1376</v>
      </c>
      <c r="C2635" s="223" t="s">
        <v>1292</v>
      </c>
      <c r="D2635" s="222" t="s">
        <v>5252</v>
      </c>
    </row>
    <row r="2636" spans="1:4">
      <c r="A2636" s="226" t="s">
        <v>5287</v>
      </c>
      <c r="B2636" s="225" t="s">
        <v>1299</v>
      </c>
      <c r="C2636" s="223" t="s">
        <v>2503</v>
      </c>
      <c r="D2636" s="222" t="s">
        <v>5252</v>
      </c>
    </row>
    <row r="2637" spans="1:4">
      <c r="A2637" s="226" t="s">
        <v>5288</v>
      </c>
      <c r="B2637" s="225" t="s">
        <v>5289</v>
      </c>
      <c r="C2637" s="223" t="s">
        <v>2503</v>
      </c>
      <c r="D2637" s="222" t="s">
        <v>5252</v>
      </c>
    </row>
    <row r="2638" spans="1:4">
      <c r="A2638" s="226" t="s">
        <v>5290</v>
      </c>
      <c r="B2638" s="225" t="s">
        <v>3348</v>
      </c>
      <c r="C2638" s="223" t="s">
        <v>1351</v>
      </c>
      <c r="D2638" s="222" t="s">
        <v>5252</v>
      </c>
    </row>
    <row r="2639" spans="1:4">
      <c r="A2639" s="226" t="s">
        <v>5291</v>
      </c>
      <c r="B2639" s="225" t="s">
        <v>1299</v>
      </c>
      <c r="C2639" s="223" t="s">
        <v>1351</v>
      </c>
      <c r="D2639" s="222" t="s">
        <v>5252</v>
      </c>
    </row>
    <row r="2640" spans="1:4">
      <c r="A2640" s="226" t="s">
        <v>5292</v>
      </c>
      <c r="B2640" s="225" t="s">
        <v>1666</v>
      </c>
      <c r="C2640" s="223" t="s">
        <v>1352</v>
      </c>
      <c r="D2640" s="222" t="s">
        <v>5252</v>
      </c>
    </row>
    <row r="2641" spans="1:4">
      <c r="A2641" s="226" t="s">
        <v>5293</v>
      </c>
      <c r="B2641" s="225" t="s">
        <v>1290</v>
      </c>
      <c r="C2641" s="223" t="s">
        <v>1829</v>
      </c>
      <c r="D2641" s="222" t="s">
        <v>5252</v>
      </c>
    </row>
    <row r="2642" spans="1:4">
      <c r="A2642" s="226" t="s">
        <v>5294</v>
      </c>
      <c r="B2642" s="225" t="s">
        <v>1521</v>
      </c>
      <c r="C2642" s="223" t="s">
        <v>4152</v>
      </c>
      <c r="D2642" s="222" t="s">
        <v>5252</v>
      </c>
    </row>
    <row r="2643" spans="1:4">
      <c r="A2643" s="226" t="s">
        <v>5295</v>
      </c>
      <c r="B2643" s="225" t="s">
        <v>1399</v>
      </c>
      <c r="C2643" s="223" t="s">
        <v>1357</v>
      </c>
      <c r="D2643" s="222" t="s">
        <v>5252</v>
      </c>
    </row>
    <row r="2644" spans="1:4">
      <c r="A2644" s="226" t="s">
        <v>5296</v>
      </c>
      <c r="B2644" s="225" t="s">
        <v>1454</v>
      </c>
      <c r="C2644" s="223" t="s">
        <v>1297</v>
      </c>
      <c r="D2644" s="222" t="s">
        <v>5252</v>
      </c>
    </row>
    <row r="2645" spans="1:4">
      <c r="A2645" s="226" t="s">
        <v>5297</v>
      </c>
      <c r="B2645" s="225" t="s">
        <v>1569</v>
      </c>
      <c r="C2645" s="223" t="s">
        <v>1303</v>
      </c>
      <c r="D2645" s="222" t="s">
        <v>5252</v>
      </c>
    </row>
    <row r="2646" spans="1:4">
      <c r="A2646" s="226" t="s">
        <v>5298</v>
      </c>
      <c r="B2646" s="225" t="s">
        <v>5299</v>
      </c>
      <c r="C2646" s="223" t="s">
        <v>1303</v>
      </c>
      <c r="D2646" s="222" t="s">
        <v>5252</v>
      </c>
    </row>
    <row r="2647" spans="1:4">
      <c r="A2647" s="226" t="s">
        <v>5300</v>
      </c>
      <c r="B2647" s="225" t="s">
        <v>5301</v>
      </c>
      <c r="C2647" s="223" t="s">
        <v>1361</v>
      </c>
      <c r="D2647" s="222" t="s">
        <v>5252</v>
      </c>
    </row>
    <row r="2648" spans="1:4">
      <c r="A2648" s="226" t="s">
        <v>5302</v>
      </c>
      <c r="B2648" s="225" t="s">
        <v>1325</v>
      </c>
      <c r="C2648" s="223" t="s">
        <v>1361</v>
      </c>
      <c r="D2648" s="222" t="s">
        <v>5252</v>
      </c>
    </row>
    <row r="2649" spans="1:4">
      <c r="A2649" s="226" t="s">
        <v>5303</v>
      </c>
      <c r="B2649" s="225" t="s">
        <v>1325</v>
      </c>
      <c r="C2649" s="223" t="s">
        <v>2262</v>
      </c>
      <c r="D2649" s="222" t="s">
        <v>5252</v>
      </c>
    </row>
    <row r="2650" spans="1:4">
      <c r="A2650" s="226" t="s">
        <v>5304</v>
      </c>
      <c r="B2650" s="225" t="s">
        <v>2779</v>
      </c>
      <c r="C2650" s="223" t="s">
        <v>1745</v>
      </c>
      <c r="D2650" s="222" t="s">
        <v>5252</v>
      </c>
    </row>
    <row r="2651" spans="1:4">
      <c r="A2651" s="226" t="s">
        <v>5305</v>
      </c>
      <c r="B2651" s="225" t="s">
        <v>1846</v>
      </c>
      <c r="C2651" s="223" t="s">
        <v>2307</v>
      </c>
      <c r="D2651" s="222" t="s">
        <v>5252</v>
      </c>
    </row>
    <row r="2652" spans="1:4">
      <c r="A2652" s="226" t="s">
        <v>5306</v>
      </c>
      <c r="B2652" s="225" t="s">
        <v>1299</v>
      </c>
      <c r="C2652" s="223" t="s">
        <v>1566</v>
      </c>
      <c r="D2652" s="222" t="s">
        <v>5252</v>
      </c>
    </row>
    <row r="2653" spans="1:4">
      <c r="A2653" s="226" t="s">
        <v>5307</v>
      </c>
      <c r="B2653" s="225" t="s">
        <v>5308</v>
      </c>
      <c r="C2653" s="223" t="s">
        <v>1243</v>
      </c>
      <c r="D2653" s="222" t="s">
        <v>5309</v>
      </c>
    </row>
    <row r="2654" spans="1:4">
      <c r="A2654" s="226" t="s">
        <v>5310</v>
      </c>
      <c r="B2654" s="225" t="s">
        <v>5311</v>
      </c>
      <c r="C2654" s="223" t="s">
        <v>1243</v>
      </c>
      <c r="D2654" s="222" t="s">
        <v>5309</v>
      </c>
    </row>
    <row r="2655" spans="1:4">
      <c r="A2655" s="226" t="s">
        <v>5312</v>
      </c>
      <c r="B2655" s="225" t="s">
        <v>1537</v>
      </c>
      <c r="C2655" s="223" t="s">
        <v>1243</v>
      </c>
      <c r="D2655" s="222" t="s">
        <v>5309</v>
      </c>
    </row>
    <row r="2656" spans="1:4">
      <c r="A2656" s="226" t="s">
        <v>5313</v>
      </c>
      <c r="B2656" s="225" t="s">
        <v>2532</v>
      </c>
      <c r="C2656" s="223" t="s">
        <v>1755</v>
      </c>
      <c r="D2656" s="222" t="s">
        <v>5309</v>
      </c>
    </row>
    <row r="2657" spans="1:4">
      <c r="A2657" s="226" t="s">
        <v>5314</v>
      </c>
      <c r="B2657" s="225" t="s">
        <v>5315</v>
      </c>
      <c r="C2657" s="223" t="s">
        <v>1310</v>
      </c>
      <c r="D2657" s="222" t="s">
        <v>5309</v>
      </c>
    </row>
    <row r="2658" spans="1:4">
      <c r="A2658" s="226" t="s">
        <v>5316</v>
      </c>
      <c r="B2658" s="225" t="s">
        <v>2294</v>
      </c>
      <c r="C2658" s="223" t="s">
        <v>2289</v>
      </c>
      <c r="D2658" s="222" t="s">
        <v>5309</v>
      </c>
    </row>
    <row r="2659" spans="1:4">
      <c r="A2659" s="226" t="s">
        <v>5317</v>
      </c>
      <c r="B2659" s="225" t="s">
        <v>1362</v>
      </c>
      <c r="C2659" s="223" t="s">
        <v>1312</v>
      </c>
      <c r="D2659" s="222" t="s">
        <v>5309</v>
      </c>
    </row>
    <row r="2660" spans="1:4">
      <c r="A2660" s="226" t="s">
        <v>5318</v>
      </c>
      <c r="B2660" s="225" t="s">
        <v>2469</v>
      </c>
      <c r="C2660" s="223" t="s">
        <v>1247</v>
      </c>
      <c r="D2660" s="222" t="s">
        <v>5309</v>
      </c>
    </row>
    <row r="2661" spans="1:4">
      <c r="A2661" s="226" t="s">
        <v>5319</v>
      </c>
      <c r="B2661" s="225" t="s">
        <v>1305</v>
      </c>
      <c r="C2661" s="223" t="s">
        <v>1247</v>
      </c>
      <c r="D2661" s="222" t="s">
        <v>5309</v>
      </c>
    </row>
    <row r="2662" spans="1:4">
      <c r="A2662" s="226" t="s">
        <v>5320</v>
      </c>
      <c r="B2662" s="225" t="s">
        <v>5199</v>
      </c>
      <c r="C2662" s="223" t="s">
        <v>2310</v>
      </c>
      <c r="D2662" s="222" t="s">
        <v>5309</v>
      </c>
    </row>
    <row r="2663" spans="1:4">
      <c r="A2663" s="226" t="s">
        <v>5321</v>
      </c>
      <c r="B2663" s="225" t="s">
        <v>2254</v>
      </c>
      <c r="C2663" s="223" t="s">
        <v>1315</v>
      </c>
      <c r="D2663" s="222" t="s">
        <v>5309</v>
      </c>
    </row>
    <row r="2664" spans="1:4">
      <c r="A2664" s="226" t="s">
        <v>5322</v>
      </c>
      <c r="B2664" s="225" t="s">
        <v>2009</v>
      </c>
      <c r="C2664" s="223" t="s">
        <v>2173</v>
      </c>
      <c r="D2664" s="222" t="s">
        <v>5309</v>
      </c>
    </row>
    <row r="2665" spans="1:4">
      <c r="A2665" s="226" t="s">
        <v>5323</v>
      </c>
      <c r="B2665" s="225" t="s">
        <v>4748</v>
      </c>
      <c r="C2665" s="223" t="s">
        <v>1668</v>
      </c>
      <c r="D2665" s="222" t="s">
        <v>5309</v>
      </c>
    </row>
    <row r="2666" spans="1:4">
      <c r="A2666" s="226" t="s">
        <v>5324</v>
      </c>
      <c r="B2666" s="225" t="s">
        <v>5325</v>
      </c>
      <c r="C2666" s="223" t="s">
        <v>1319</v>
      </c>
      <c r="D2666" s="222" t="s">
        <v>5309</v>
      </c>
    </row>
    <row r="2667" spans="1:4">
      <c r="A2667" s="226" t="s">
        <v>5326</v>
      </c>
      <c r="B2667" s="225" t="s">
        <v>4119</v>
      </c>
      <c r="C2667" s="223" t="s">
        <v>1319</v>
      </c>
      <c r="D2667" s="222" t="s">
        <v>5309</v>
      </c>
    </row>
    <row r="2668" spans="1:4">
      <c r="A2668" s="226" t="s">
        <v>5327</v>
      </c>
      <c r="B2668" s="225" t="s">
        <v>1524</v>
      </c>
      <c r="C2668" s="223" t="s">
        <v>1319</v>
      </c>
      <c r="D2668" s="222" t="s">
        <v>5309</v>
      </c>
    </row>
    <row r="2669" spans="1:4">
      <c r="A2669" s="226" t="s">
        <v>5328</v>
      </c>
      <c r="B2669" s="225" t="s">
        <v>2336</v>
      </c>
      <c r="C2669" s="223" t="s">
        <v>1322</v>
      </c>
      <c r="D2669" s="222" t="s">
        <v>5309</v>
      </c>
    </row>
    <row r="2670" spans="1:4">
      <c r="A2670" s="226" t="s">
        <v>5329</v>
      </c>
      <c r="B2670" s="225" t="s">
        <v>2967</v>
      </c>
      <c r="C2670" s="223" t="s">
        <v>1326</v>
      </c>
      <c r="D2670" s="222" t="s">
        <v>5309</v>
      </c>
    </row>
    <row r="2671" spans="1:4">
      <c r="A2671" s="226" t="s">
        <v>5330</v>
      </c>
      <c r="B2671" s="225" t="s">
        <v>1358</v>
      </c>
      <c r="C2671" s="223" t="s">
        <v>2148</v>
      </c>
      <c r="D2671" s="222" t="s">
        <v>5309</v>
      </c>
    </row>
    <row r="2672" spans="1:4">
      <c r="A2672" s="226" t="s">
        <v>5331</v>
      </c>
      <c r="B2672" s="225" t="s">
        <v>1258</v>
      </c>
      <c r="C2672" s="223" t="s">
        <v>1773</v>
      </c>
      <c r="D2672" s="222" t="s">
        <v>5309</v>
      </c>
    </row>
    <row r="2673" spans="1:4">
      <c r="A2673" s="226" t="s">
        <v>5332</v>
      </c>
      <c r="B2673" s="225" t="s">
        <v>1462</v>
      </c>
      <c r="C2673" s="223" t="s">
        <v>1256</v>
      </c>
      <c r="D2673" s="222" t="s">
        <v>5309</v>
      </c>
    </row>
    <row r="2674" spans="1:4">
      <c r="A2674" s="226" t="s">
        <v>5333</v>
      </c>
      <c r="B2674" s="225" t="s">
        <v>1255</v>
      </c>
      <c r="C2674" s="223" t="s">
        <v>1256</v>
      </c>
      <c r="D2674" s="222" t="s">
        <v>5309</v>
      </c>
    </row>
    <row r="2675" spans="1:4">
      <c r="A2675" s="226" t="s">
        <v>5334</v>
      </c>
      <c r="B2675" s="225" t="s">
        <v>1500</v>
      </c>
      <c r="C2675" s="223" t="s">
        <v>1256</v>
      </c>
      <c r="D2675" s="222" t="s">
        <v>5309</v>
      </c>
    </row>
    <row r="2676" spans="1:4">
      <c r="A2676" s="226" t="s">
        <v>5335</v>
      </c>
      <c r="B2676" s="225" t="s">
        <v>2271</v>
      </c>
      <c r="C2676" s="223" t="s">
        <v>1256</v>
      </c>
      <c r="D2676" s="222" t="s">
        <v>5309</v>
      </c>
    </row>
    <row r="2677" spans="1:4">
      <c r="A2677" s="226" t="s">
        <v>5336</v>
      </c>
      <c r="B2677" s="225" t="s">
        <v>2402</v>
      </c>
      <c r="C2677" s="223" t="s">
        <v>1410</v>
      </c>
      <c r="D2677" s="222" t="s">
        <v>5309</v>
      </c>
    </row>
    <row r="2678" spans="1:4">
      <c r="A2678" s="226" t="s">
        <v>5337</v>
      </c>
      <c r="B2678" s="225" t="s">
        <v>1384</v>
      </c>
      <c r="C2678" s="223" t="s">
        <v>1510</v>
      </c>
      <c r="D2678" s="222" t="s">
        <v>5309</v>
      </c>
    </row>
    <row r="2679" spans="1:4">
      <c r="A2679" s="226" t="s">
        <v>5338</v>
      </c>
      <c r="B2679" s="225" t="s">
        <v>1759</v>
      </c>
      <c r="C2679" s="223" t="s">
        <v>1510</v>
      </c>
      <c r="D2679" s="222" t="s">
        <v>5309</v>
      </c>
    </row>
    <row r="2680" spans="1:4">
      <c r="A2680" s="226" t="s">
        <v>5339</v>
      </c>
      <c r="B2680" s="225" t="s">
        <v>3629</v>
      </c>
      <c r="C2680" s="223" t="s">
        <v>5340</v>
      </c>
      <c r="D2680" s="222" t="s">
        <v>5309</v>
      </c>
    </row>
    <row r="2681" spans="1:4">
      <c r="A2681" s="226" t="s">
        <v>5341</v>
      </c>
      <c r="B2681" s="225" t="s">
        <v>2290</v>
      </c>
      <c r="C2681" s="223" t="s">
        <v>1334</v>
      </c>
      <c r="D2681" s="222" t="s">
        <v>5309</v>
      </c>
    </row>
    <row r="2682" spans="1:4">
      <c r="A2682" s="226" t="s">
        <v>5342</v>
      </c>
      <c r="B2682" s="225" t="s">
        <v>1290</v>
      </c>
      <c r="C2682" s="223" t="s">
        <v>4471</v>
      </c>
      <c r="D2682" s="222" t="s">
        <v>5309</v>
      </c>
    </row>
    <row r="2683" spans="1:4">
      <c r="A2683" s="226" t="s">
        <v>5343</v>
      </c>
      <c r="B2683" s="225" t="s">
        <v>1524</v>
      </c>
      <c r="C2683" s="223" t="s">
        <v>3428</v>
      </c>
      <c r="D2683" s="222" t="s">
        <v>5309</v>
      </c>
    </row>
    <row r="2684" spans="1:4">
      <c r="A2684" s="226" t="s">
        <v>5344</v>
      </c>
      <c r="B2684" s="225" t="s">
        <v>5345</v>
      </c>
      <c r="C2684" s="223" t="s">
        <v>1792</v>
      </c>
      <c r="D2684" s="222" t="s">
        <v>5309</v>
      </c>
    </row>
    <row r="2685" spans="1:4">
      <c r="A2685" s="226" t="s">
        <v>5346</v>
      </c>
      <c r="B2685" s="225" t="s">
        <v>1337</v>
      </c>
      <c r="C2685" s="223" t="s">
        <v>1801</v>
      </c>
      <c r="D2685" s="222" t="s">
        <v>5309</v>
      </c>
    </row>
    <row r="2686" spans="1:4">
      <c r="A2686" s="226" t="s">
        <v>5347</v>
      </c>
      <c r="B2686" s="225" t="s">
        <v>1255</v>
      </c>
      <c r="C2686" s="223" t="s">
        <v>5348</v>
      </c>
      <c r="D2686" s="222" t="s">
        <v>5309</v>
      </c>
    </row>
    <row r="2687" spans="1:4">
      <c r="A2687" s="226" t="s">
        <v>5349</v>
      </c>
      <c r="B2687" s="225" t="s">
        <v>2276</v>
      </c>
      <c r="C2687" s="223" t="s">
        <v>1277</v>
      </c>
      <c r="D2687" s="222" t="s">
        <v>5309</v>
      </c>
    </row>
    <row r="2688" spans="1:4">
      <c r="A2688" s="226" t="s">
        <v>5350</v>
      </c>
      <c r="B2688" s="225" t="s">
        <v>1474</v>
      </c>
      <c r="C2688" s="223" t="s">
        <v>1429</v>
      </c>
      <c r="D2688" s="222" t="s">
        <v>5309</v>
      </c>
    </row>
    <row r="2689" spans="1:4">
      <c r="A2689" s="226" t="s">
        <v>5351</v>
      </c>
      <c r="B2689" s="225" t="s">
        <v>1462</v>
      </c>
      <c r="C2689" s="223" t="s">
        <v>1616</v>
      </c>
      <c r="D2689" s="222" t="s">
        <v>5309</v>
      </c>
    </row>
    <row r="2690" spans="1:4">
      <c r="A2690" s="226" t="s">
        <v>5352</v>
      </c>
      <c r="B2690" s="225" t="s">
        <v>2788</v>
      </c>
      <c r="C2690" s="223" t="s">
        <v>1292</v>
      </c>
      <c r="D2690" s="222" t="s">
        <v>5309</v>
      </c>
    </row>
    <row r="2691" spans="1:4">
      <c r="A2691" s="226" t="s">
        <v>5353</v>
      </c>
      <c r="B2691" s="225" t="s">
        <v>1255</v>
      </c>
      <c r="C2691" s="223" t="s">
        <v>1292</v>
      </c>
      <c r="D2691" s="222" t="s">
        <v>5309</v>
      </c>
    </row>
    <row r="2692" spans="1:4">
      <c r="A2692" s="226" t="s">
        <v>5354</v>
      </c>
      <c r="B2692" s="225" t="s">
        <v>2305</v>
      </c>
      <c r="C2692" s="223" t="s">
        <v>1533</v>
      </c>
      <c r="D2692" s="222" t="s">
        <v>5309</v>
      </c>
    </row>
    <row r="2693" spans="1:4">
      <c r="A2693" s="226" t="s">
        <v>5355</v>
      </c>
      <c r="B2693" s="225" t="s">
        <v>1307</v>
      </c>
      <c r="C2693" s="223" t="s">
        <v>1351</v>
      </c>
      <c r="D2693" s="222" t="s">
        <v>5309</v>
      </c>
    </row>
    <row r="2694" spans="1:4">
      <c r="A2694" s="226" t="s">
        <v>5356</v>
      </c>
      <c r="B2694" s="225" t="s">
        <v>1362</v>
      </c>
      <c r="C2694" s="223" t="s">
        <v>1352</v>
      </c>
      <c r="D2694" s="222" t="s">
        <v>5309</v>
      </c>
    </row>
    <row r="2695" spans="1:4">
      <c r="A2695" s="226" t="s">
        <v>5357</v>
      </c>
      <c r="B2695" s="225" t="s">
        <v>1462</v>
      </c>
      <c r="C2695" s="223" t="s">
        <v>1463</v>
      </c>
      <c r="D2695" s="222" t="s">
        <v>5309</v>
      </c>
    </row>
    <row r="2696" spans="1:4">
      <c r="A2696" s="226" t="s">
        <v>5358</v>
      </c>
      <c r="B2696" s="225" t="s">
        <v>1337</v>
      </c>
      <c r="C2696" s="223" t="s">
        <v>1300</v>
      </c>
      <c r="D2696" s="222" t="s">
        <v>5309</v>
      </c>
    </row>
    <row r="2697" spans="1:4">
      <c r="A2697" s="226" t="s">
        <v>5359</v>
      </c>
      <c r="B2697" s="225" t="s">
        <v>1325</v>
      </c>
      <c r="C2697" s="223" t="s">
        <v>1361</v>
      </c>
      <c r="D2697" s="222" t="s">
        <v>5309</v>
      </c>
    </row>
    <row r="2698" spans="1:4">
      <c r="A2698" s="226" t="s">
        <v>5360</v>
      </c>
      <c r="B2698" s="225" t="s">
        <v>1325</v>
      </c>
      <c r="C2698" s="223" t="s">
        <v>1361</v>
      </c>
      <c r="D2698" s="222" t="s">
        <v>5309</v>
      </c>
    </row>
    <row r="2699" spans="1:4">
      <c r="A2699" s="226" t="s">
        <v>5361</v>
      </c>
      <c r="B2699" s="225" t="s">
        <v>1672</v>
      </c>
      <c r="C2699" s="223" t="s">
        <v>1482</v>
      </c>
      <c r="D2699" s="222" t="s">
        <v>5309</v>
      </c>
    </row>
    <row r="2700" spans="1:4">
      <c r="A2700" s="226" t="s">
        <v>5362</v>
      </c>
      <c r="B2700" s="225" t="s">
        <v>1299</v>
      </c>
      <c r="C2700" s="223" t="s">
        <v>1482</v>
      </c>
      <c r="D2700" s="222" t="s">
        <v>5309</v>
      </c>
    </row>
    <row r="2701" spans="1:4">
      <c r="A2701" s="226" t="s">
        <v>5363</v>
      </c>
      <c r="B2701" s="225" t="s">
        <v>4081</v>
      </c>
      <c r="C2701" s="223" t="s">
        <v>1243</v>
      </c>
      <c r="D2701" s="222" t="s">
        <v>5364</v>
      </c>
    </row>
    <row r="2702" spans="1:4">
      <c r="A2702" s="226" t="s">
        <v>5365</v>
      </c>
      <c r="B2702" s="225" t="s">
        <v>1462</v>
      </c>
      <c r="C2702" s="223" t="s">
        <v>1243</v>
      </c>
      <c r="D2702" s="222" t="s">
        <v>5364</v>
      </c>
    </row>
    <row r="2703" spans="1:4">
      <c r="A2703" s="226" t="s">
        <v>5366</v>
      </c>
      <c r="B2703" s="225" t="s">
        <v>1454</v>
      </c>
      <c r="C2703" s="223" t="s">
        <v>1755</v>
      </c>
      <c r="D2703" s="222" t="s">
        <v>5364</v>
      </c>
    </row>
    <row r="2704" spans="1:4">
      <c r="A2704" s="226" t="s">
        <v>5367</v>
      </c>
      <c r="B2704" s="225" t="s">
        <v>5368</v>
      </c>
      <c r="C2704" s="223" t="s">
        <v>2289</v>
      </c>
      <c r="D2704" s="222" t="s">
        <v>5364</v>
      </c>
    </row>
    <row r="2705" spans="1:4">
      <c r="A2705" s="226" t="s">
        <v>5369</v>
      </c>
      <c r="B2705" s="225" t="s">
        <v>1255</v>
      </c>
      <c r="C2705" s="223" t="s">
        <v>1316</v>
      </c>
      <c r="D2705" s="222" t="s">
        <v>5364</v>
      </c>
    </row>
    <row r="2706" spans="1:4">
      <c r="A2706" s="226" t="s">
        <v>5370</v>
      </c>
      <c r="B2706" s="225" t="s">
        <v>2027</v>
      </c>
      <c r="C2706" s="223" t="s">
        <v>1318</v>
      </c>
      <c r="D2706" s="222" t="s">
        <v>5364</v>
      </c>
    </row>
    <row r="2707" spans="1:4">
      <c r="A2707" s="226" t="s">
        <v>5371</v>
      </c>
      <c r="B2707" s="225" t="s">
        <v>1255</v>
      </c>
      <c r="C2707" s="223" t="s">
        <v>1322</v>
      </c>
      <c r="D2707" s="222" t="s">
        <v>5364</v>
      </c>
    </row>
    <row r="2708" spans="1:4">
      <c r="A2708" s="226" t="s">
        <v>5372</v>
      </c>
      <c r="B2708" s="225" t="s">
        <v>2320</v>
      </c>
      <c r="C2708" s="223" t="s">
        <v>2175</v>
      </c>
      <c r="D2708" s="222" t="s">
        <v>5364</v>
      </c>
    </row>
    <row r="2709" spans="1:4">
      <c r="A2709" s="226" t="s">
        <v>5373</v>
      </c>
      <c r="B2709" s="225" t="s">
        <v>1255</v>
      </c>
      <c r="C2709" s="223" t="s">
        <v>1326</v>
      </c>
      <c r="D2709" s="222" t="s">
        <v>5364</v>
      </c>
    </row>
    <row r="2710" spans="1:4">
      <c r="A2710" s="226" t="s">
        <v>5374</v>
      </c>
      <c r="B2710" s="225" t="s">
        <v>1680</v>
      </c>
      <c r="C2710" s="223" t="s">
        <v>1326</v>
      </c>
      <c r="D2710" s="222" t="s">
        <v>5364</v>
      </c>
    </row>
    <row r="2711" spans="1:4">
      <c r="A2711" s="226" t="s">
        <v>5375</v>
      </c>
      <c r="B2711" s="225" t="s">
        <v>1396</v>
      </c>
      <c r="C2711" s="223" t="s">
        <v>1326</v>
      </c>
      <c r="D2711" s="222" t="s">
        <v>5364</v>
      </c>
    </row>
    <row r="2712" spans="1:4">
      <c r="A2712" s="226" t="s">
        <v>5376</v>
      </c>
      <c r="B2712" s="225" t="s">
        <v>1396</v>
      </c>
      <c r="C2712" s="223" t="s">
        <v>2148</v>
      </c>
      <c r="D2712" s="222" t="s">
        <v>5364</v>
      </c>
    </row>
    <row r="2713" spans="1:4">
      <c r="A2713" s="226" t="s">
        <v>5377</v>
      </c>
      <c r="B2713" s="225" t="s">
        <v>2453</v>
      </c>
      <c r="C2713" s="223" t="s">
        <v>1773</v>
      </c>
      <c r="D2713" s="222" t="s">
        <v>5364</v>
      </c>
    </row>
    <row r="2714" spans="1:4">
      <c r="A2714" s="226" t="s">
        <v>5378</v>
      </c>
      <c r="B2714" s="225" t="s">
        <v>1678</v>
      </c>
      <c r="C2714" s="223" t="s">
        <v>1256</v>
      </c>
      <c r="D2714" s="222" t="s">
        <v>5364</v>
      </c>
    </row>
    <row r="2715" spans="1:4">
      <c r="A2715" s="226" t="s">
        <v>5379</v>
      </c>
      <c r="B2715" s="225" t="s">
        <v>3119</v>
      </c>
      <c r="C2715" s="223" t="s">
        <v>1256</v>
      </c>
      <c r="D2715" s="222" t="s">
        <v>5364</v>
      </c>
    </row>
    <row r="2716" spans="1:4">
      <c r="A2716" s="226" t="s">
        <v>5380</v>
      </c>
      <c r="B2716" s="225" t="s">
        <v>5249</v>
      </c>
      <c r="C2716" s="223" t="s">
        <v>3357</v>
      </c>
      <c r="D2716" s="222" t="s">
        <v>5364</v>
      </c>
    </row>
    <row r="2717" spans="1:4">
      <c r="A2717" s="226" t="s">
        <v>5381</v>
      </c>
      <c r="B2717" s="225" t="s">
        <v>1384</v>
      </c>
      <c r="C2717" s="223" t="s">
        <v>1410</v>
      </c>
      <c r="D2717" s="222" t="s">
        <v>5364</v>
      </c>
    </row>
    <row r="2718" spans="1:4">
      <c r="A2718" s="226" t="s">
        <v>5382</v>
      </c>
      <c r="B2718" s="225" t="s">
        <v>4659</v>
      </c>
      <c r="C2718" s="223" t="s">
        <v>1410</v>
      </c>
      <c r="D2718" s="222" t="s">
        <v>5364</v>
      </c>
    </row>
    <row r="2719" spans="1:4">
      <c r="A2719" s="226" t="s">
        <v>5383</v>
      </c>
      <c r="B2719" s="225" t="s">
        <v>2378</v>
      </c>
      <c r="C2719" s="223" t="s">
        <v>1259</v>
      </c>
      <c r="D2719" s="222" t="s">
        <v>5364</v>
      </c>
    </row>
    <row r="2720" spans="1:4">
      <c r="A2720" s="226" t="s">
        <v>5384</v>
      </c>
      <c r="B2720" s="225" t="s">
        <v>1258</v>
      </c>
      <c r="C2720" s="223" t="s">
        <v>1259</v>
      </c>
      <c r="D2720" s="222" t="s">
        <v>5364</v>
      </c>
    </row>
    <row r="2721" spans="1:4">
      <c r="A2721" s="226" t="s">
        <v>5385</v>
      </c>
      <c r="B2721" s="225" t="s">
        <v>1878</v>
      </c>
      <c r="C2721" s="223" t="s">
        <v>1510</v>
      </c>
      <c r="D2721" s="222" t="s">
        <v>5364</v>
      </c>
    </row>
    <row r="2722" spans="1:4">
      <c r="A2722" s="226" t="s">
        <v>5386</v>
      </c>
      <c r="B2722" s="225" t="s">
        <v>5387</v>
      </c>
      <c r="C2722" s="223" t="s">
        <v>1334</v>
      </c>
      <c r="D2722" s="222" t="s">
        <v>5364</v>
      </c>
    </row>
    <row r="2723" spans="1:4">
      <c r="A2723" s="226" t="s">
        <v>5388</v>
      </c>
      <c r="B2723" s="225" t="s">
        <v>4677</v>
      </c>
      <c r="C2723" s="223" t="s">
        <v>1334</v>
      </c>
      <c r="D2723" s="222" t="s">
        <v>5364</v>
      </c>
    </row>
    <row r="2724" spans="1:4">
      <c r="A2724" s="226" t="s">
        <v>5389</v>
      </c>
      <c r="B2724" s="225" t="s">
        <v>4368</v>
      </c>
      <c r="C2724" s="223" t="s">
        <v>1792</v>
      </c>
      <c r="D2724" s="222" t="s">
        <v>5364</v>
      </c>
    </row>
    <row r="2725" spans="1:4">
      <c r="A2725" s="226" t="s">
        <v>5390</v>
      </c>
      <c r="B2725" s="225" t="s">
        <v>2791</v>
      </c>
      <c r="C2725" s="223" t="s">
        <v>1273</v>
      </c>
      <c r="D2725" s="222" t="s">
        <v>5364</v>
      </c>
    </row>
    <row r="2726" spans="1:4">
      <c r="A2726" s="226" t="s">
        <v>5391</v>
      </c>
      <c r="B2726" s="225" t="s">
        <v>2274</v>
      </c>
      <c r="C2726" s="223" t="s">
        <v>1277</v>
      </c>
      <c r="D2726" s="222" t="s">
        <v>5364</v>
      </c>
    </row>
    <row r="2727" spans="1:4">
      <c r="A2727" s="226" t="s">
        <v>5392</v>
      </c>
      <c r="B2727" s="225" t="s">
        <v>2378</v>
      </c>
      <c r="C2727" s="223" t="s">
        <v>1522</v>
      </c>
      <c r="D2727" s="222" t="s">
        <v>5364</v>
      </c>
    </row>
    <row r="2728" spans="1:4">
      <c r="A2728" s="226" t="s">
        <v>5393</v>
      </c>
      <c r="B2728" s="225" t="s">
        <v>1328</v>
      </c>
      <c r="C2728" s="223" t="s">
        <v>2292</v>
      </c>
      <c r="D2728" s="222" t="s">
        <v>5364</v>
      </c>
    </row>
    <row r="2729" spans="1:4">
      <c r="A2729" s="226" t="s">
        <v>5394</v>
      </c>
      <c r="B2729" s="225" t="s">
        <v>2383</v>
      </c>
      <c r="C2729" s="223" t="s">
        <v>1814</v>
      </c>
      <c r="D2729" s="222" t="s">
        <v>5364</v>
      </c>
    </row>
    <row r="2730" spans="1:4">
      <c r="A2730" s="226" t="s">
        <v>5395</v>
      </c>
      <c r="B2730" s="225" t="s">
        <v>2105</v>
      </c>
      <c r="C2730" s="223" t="s">
        <v>1288</v>
      </c>
      <c r="D2730" s="222" t="s">
        <v>5364</v>
      </c>
    </row>
    <row r="2731" spans="1:4">
      <c r="A2731" s="226" t="s">
        <v>5396</v>
      </c>
      <c r="B2731" s="225" t="s">
        <v>1957</v>
      </c>
      <c r="C2731" s="223" t="s">
        <v>1292</v>
      </c>
      <c r="D2731" s="222" t="s">
        <v>5364</v>
      </c>
    </row>
    <row r="2732" spans="1:4">
      <c r="A2732" s="226" t="s">
        <v>5397</v>
      </c>
      <c r="B2732" s="225" t="s">
        <v>5398</v>
      </c>
      <c r="C2732" s="223" t="s">
        <v>1533</v>
      </c>
      <c r="D2732" s="222" t="s">
        <v>5364</v>
      </c>
    </row>
    <row r="2733" spans="1:4">
      <c r="A2733" s="226" t="s">
        <v>5399</v>
      </c>
      <c r="B2733" s="225" t="s">
        <v>5400</v>
      </c>
      <c r="C2733" s="223" t="s">
        <v>1821</v>
      </c>
      <c r="D2733" s="222" t="s">
        <v>5364</v>
      </c>
    </row>
    <row r="2734" spans="1:4">
      <c r="A2734" s="226" t="s">
        <v>5401</v>
      </c>
      <c r="B2734" s="225" t="s">
        <v>5402</v>
      </c>
      <c r="C2734" s="223" t="s">
        <v>1824</v>
      </c>
      <c r="D2734" s="222" t="s">
        <v>5364</v>
      </c>
    </row>
    <row r="2735" spans="1:4">
      <c r="A2735" s="226" t="s">
        <v>5403</v>
      </c>
      <c r="B2735" s="225" t="s">
        <v>5404</v>
      </c>
      <c r="C2735" s="223" t="s">
        <v>1722</v>
      </c>
      <c r="D2735" s="222" t="s">
        <v>5364</v>
      </c>
    </row>
    <row r="2736" spans="1:4">
      <c r="A2736" s="226" t="s">
        <v>5405</v>
      </c>
      <c r="B2736" s="225" t="s">
        <v>1555</v>
      </c>
      <c r="C2736" s="223" t="s">
        <v>1351</v>
      </c>
      <c r="D2736" s="222" t="s">
        <v>5364</v>
      </c>
    </row>
    <row r="2737" spans="1:4">
      <c r="A2737" s="226" t="s">
        <v>5406</v>
      </c>
      <c r="B2737" s="225" t="s">
        <v>1682</v>
      </c>
      <c r="C2737" s="223" t="s">
        <v>1352</v>
      </c>
      <c r="D2737" s="222" t="s">
        <v>5364</v>
      </c>
    </row>
    <row r="2738" spans="1:4">
      <c r="A2738" s="226" t="s">
        <v>5407</v>
      </c>
      <c r="B2738" s="225" t="s">
        <v>1632</v>
      </c>
      <c r="C2738" s="223" t="s">
        <v>2166</v>
      </c>
      <c r="D2738" s="222" t="s">
        <v>5364</v>
      </c>
    </row>
    <row r="2739" spans="1:4">
      <c r="A2739" s="226" t="s">
        <v>5408</v>
      </c>
      <c r="B2739" s="225" t="s">
        <v>5409</v>
      </c>
      <c r="C2739" s="223" t="s">
        <v>1472</v>
      </c>
      <c r="D2739" s="222" t="s">
        <v>5364</v>
      </c>
    </row>
    <row r="2740" spans="1:4">
      <c r="A2740" s="226" t="s">
        <v>5410</v>
      </c>
      <c r="B2740" s="225" t="s">
        <v>1355</v>
      </c>
      <c r="C2740" s="223" t="s">
        <v>1472</v>
      </c>
      <c r="D2740" s="222" t="s">
        <v>5364</v>
      </c>
    </row>
    <row r="2741" spans="1:4">
      <c r="A2741" s="226" t="s">
        <v>5411</v>
      </c>
      <c r="B2741" s="225" t="s">
        <v>1255</v>
      </c>
      <c r="C2741" s="223" t="s">
        <v>1361</v>
      </c>
      <c r="D2741" s="222" t="s">
        <v>5364</v>
      </c>
    </row>
    <row r="2742" spans="1:4">
      <c r="A2742" s="226" t="s">
        <v>5412</v>
      </c>
      <c r="B2742" s="225" t="s">
        <v>2481</v>
      </c>
      <c r="C2742" s="223" t="s">
        <v>1564</v>
      </c>
      <c r="D2742" s="222" t="s">
        <v>5364</v>
      </c>
    </row>
    <row r="2743" spans="1:4">
      <c r="A2743" s="226" t="s">
        <v>5413</v>
      </c>
      <c r="B2743" s="225" t="s">
        <v>1682</v>
      </c>
      <c r="C2743" s="223" t="s">
        <v>1482</v>
      </c>
      <c r="D2743" s="222" t="s">
        <v>5364</v>
      </c>
    </row>
    <row r="2744" spans="1:4">
      <c r="A2744" s="226" t="s">
        <v>5414</v>
      </c>
      <c r="B2744" s="225" t="s">
        <v>1255</v>
      </c>
      <c r="C2744" s="223" t="s">
        <v>1482</v>
      </c>
      <c r="D2744" s="222" t="s">
        <v>5364</v>
      </c>
    </row>
    <row r="2745" spans="1:4">
      <c r="A2745" s="226" t="s">
        <v>5415</v>
      </c>
      <c r="B2745" s="225" t="s">
        <v>1573</v>
      </c>
      <c r="C2745" s="223" t="s">
        <v>1243</v>
      </c>
      <c r="D2745" s="222" t="s">
        <v>5416</v>
      </c>
    </row>
    <row r="2746" spans="1:4">
      <c r="A2746" s="226" t="s">
        <v>5417</v>
      </c>
      <c r="B2746" s="225" t="s">
        <v>2793</v>
      </c>
      <c r="C2746" s="223" t="s">
        <v>1243</v>
      </c>
      <c r="D2746" s="222" t="s">
        <v>5416</v>
      </c>
    </row>
    <row r="2747" spans="1:4">
      <c r="A2747" s="226" t="s">
        <v>5418</v>
      </c>
      <c r="B2747" s="225" t="s">
        <v>1934</v>
      </c>
      <c r="C2747" s="223" t="s">
        <v>1243</v>
      </c>
      <c r="D2747" s="222" t="s">
        <v>5416</v>
      </c>
    </row>
    <row r="2748" spans="1:4">
      <c r="A2748" s="226" t="s">
        <v>5419</v>
      </c>
      <c r="B2748" s="225" t="s">
        <v>4149</v>
      </c>
      <c r="C2748" s="223" t="s">
        <v>2902</v>
      </c>
      <c r="D2748" s="222" t="s">
        <v>5416</v>
      </c>
    </row>
    <row r="2749" spans="1:4">
      <c r="A2749" s="226" t="s">
        <v>5420</v>
      </c>
      <c r="B2749" s="225" t="s">
        <v>1290</v>
      </c>
      <c r="C2749" s="223" t="s">
        <v>5421</v>
      </c>
      <c r="D2749" s="222" t="s">
        <v>5416</v>
      </c>
    </row>
    <row r="2750" spans="1:4">
      <c r="A2750" s="226" t="s">
        <v>5422</v>
      </c>
      <c r="B2750" s="225" t="s">
        <v>1706</v>
      </c>
      <c r="C2750" s="223" t="s">
        <v>5423</v>
      </c>
      <c r="D2750" s="222" t="s">
        <v>5416</v>
      </c>
    </row>
    <row r="2751" spans="1:4">
      <c r="A2751" s="226" t="s">
        <v>5424</v>
      </c>
      <c r="B2751" s="225" t="s">
        <v>1844</v>
      </c>
      <c r="C2751" s="223" t="s">
        <v>1315</v>
      </c>
      <c r="D2751" s="222" t="s">
        <v>5416</v>
      </c>
    </row>
    <row r="2752" spans="1:4">
      <c r="A2752" s="226" t="s">
        <v>5425</v>
      </c>
      <c r="B2752" s="225" t="s">
        <v>2378</v>
      </c>
      <c r="C2752" s="223" t="s">
        <v>1315</v>
      </c>
      <c r="D2752" s="222" t="s">
        <v>5416</v>
      </c>
    </row>
    <row r="2753" spans="1:4">
      <c r="A2753" s="226" t="s">
        <v>5426</v>
      </c>
      <c r="B2753" s="225" t="s">
        <v>1307</v>
      </c>
      <c r="C2753" s="223" t="s">
        <v>1319</v>
      </c>
      <c r="D2753" s="222" t="s">
        <v>5416</v>
      </c>
    </row>
    <row r="2754" spans="1:4">
      <c r="A2754" s="226" t="s">
        <v>5427</v>
      </c>
      <c r="B2754" s="225" t="s">
        <v>3450</v>
      </c>
      <c r="C2754" s="223" t="s">
        <v>1319</v>
      </c>
      <c r="D2754" s="222" t="s">
        <v>5416</v>
      </c>
    </row>
    <row r="2755" spans="1:4">
      <c r="A2755" s="226" t="s">
        <v>5428</v>
      </c>
      <c r="B2755" s="225" t="s">
        <v>4149</v>
      </c>
      <c r="C2755" s="223" t="s">
        <v>1250</v>
      </c>
      <c r="D2755" s="222" t="s">
        <v>5416</v>
      </c>
    </row>
    <row r="2756" spans="1:4">
      <c r="A2756" s="226" t="s">
        <v>5429</v>
      </c>
      <c r="B2756" s="225" t="s">
        <v>1335</v>
      </c>
      <c r="C2756" s="223" t="s">
        <v>1904</v>
      </c>
      <c r="D2756" s="222" t="s">
        <v>5416</v>
      </c>
    </row>
    <row r="2757" spans="1:4">
      <c r="A2757" s="226" t="s">
        <v>5430</v>
      </c>
      <c r="B2757" s="225" t="s">
        <v>1290</v>
      </c>
      <c r="C2757" s="223" t="s">
        <v>1773</v>
      </c>
      <c r="D2757" s="222" t="s">
        <v>5416</v>
      </c>
    </row>
    <row r="2758" spans="1:4">
      <c r="A2758" s="226" t="s">
        <v>5431</v>
      </c>
      <c r="B2758" s="225" t="s">
        <v>1462</v>
      </c>
      <c r="C2758" s="223" t="s">
        <v>1256</v>
      </c>
      <c r="D2758" s="222" t="s">
        <v>5416</v>
      </c>
    </row>
    <row r="2759" spans="1:4">
      <c r="A2759" s="226" t="s">
        <v>5432</v>
      </c>
      <c r="B2759" s="225" t="s">
        <v>1299</v>
      </c>
      <c r="C2759" s="223" t="s">
        <v>2180</v>
      </c>
      <c r="D2759" s="222" t="s">
        <v>5416</v>
      </c>
    </row>
    <row r="2760" spans="1:4">
      <c r="A2760" s="226" t="s">
        <v>5433</v>
      </c>
      <c r="B2760" s="225" t="s">
        <v>1603</v>
      </c>
      <c r="C2760" s="223" t="s">
        <v>1410</v>
      </c>
      <c r="D2760" s="222" t="s">
        <v>5416</v>
      </c>
    </row>
    <row r="2761" spans="1:4">
      <c r="A2761" s="226" t="s">
        <v>5434</v>
      </c>
      <c r="B2761" s="225" t="s">
        <v>2162</v>
      </c>
      <c r="C2761" s="223" t="s">
        <v>2636</v>
      </c>
      <c r="D2761" s="222" t="s">
        <v>5416</v>
      </c>
    </row>
    <row r="2762" spans="1:4">
      <c r="A2762" s="226" t="s">
        <v>5435</v>
      </c>
      <c r="B2762" s="225" t="s">
        <v>1258</v>
      </c>
      <c r="C2762" s="223" t="s">
        <v>1259</v>
      </c>
      <c r="D2762" s="222" t="s">
        <v>5416</v>
      </c>
    </row>
    <row r="2763" spans="1:4">
      <c r="A2763" s="226" t="s">
        <v>5436</v>
      </c>
      <c r="B2763" s="225" t="s">
        <v>1691</v>
      </c>
      <c r="C2763" s="223" t="s">
        <v>1259</v>
      </c>
      <c r="D2763" s="222" t="s">
        <v>5416</v>
      </c>
    </row>
    <row r="2764" spans="1:4">
      <c r="A2764" s="226" t="s">
        <v>5437</v>
      </c>
      <c r="B2764" s="225" t="s">
        <v>1734</v>
      </c>
      <c r="C2764" s="223" t="s">
        <v>1259</v>
      </c>
      <c r="D2764" s="222" t="s">
        <v>5416</v>
      </c>
    </row>
    <row r="2765" spans="1:4">
      <c r="A2765" s="226" t="s">
        <v>5438</v>
      </c>
      <c r="B2765" s="225" t="s">
        <v>1342</v>
      </c>
      <c r="C2765" s="223" t="s">
        <v>5439</v>
      </c>
      <c r="D2765" s="222" t="s">
        <v>5416</v>
      </c>
    </row>
    <row r="2766" spans="1:4">
      <c r="A2766" s="226" t="s">
        <v>5440</v>
      </c>
      <c r="B2766" s="225" t="s">
        <v>2686</v>
      </c>
      <c r="C2766" s="223" t="s">
        <v>2108</v>
      </c>
      <c r="D2766" s="222" t="s">
        <v>5416</v>
      </c>
    </row>
    <row r="2767" spans="1:4">
      <c r="A2767" s="226" t="s">
        <v>5441</v>
      </c>
      <c r="B2767" s="225" t="s">
        <v>5442</v>
      </c>
      <c r="C2767" s="223" t="s">
        <v>1792</v>
      </c>
      <c r="D2767" s="222" t="s">
        <v>5416</v>
      </c>
    </row>
    <row r="2768" spans="1:4">
      <c r="A2768" s="226" t="s">
        <v>5443</v>
      </c>
      <c r="B2768" s="225" t="s">
        <v>5444</v>
      </c>
      <c r="C2768" s="223" t="s">
        <v>1338</v>
      </c>
      <c r="D2768" s="222" t="s">
        <v>5416</v>
      </c>
    </row>
    <row r="2769" spans="1:4">
      <c r="A2769" s="226" t="s">
        <v>5445</v>
      </c>
      <c r="B2769" s="225" t="s">
        <v>1269</v>
      </c>
      <c r="C2769" s="223" t="s">
        <v>1338</v>
      </c>
      <c r="D2769" s="222" t="s">
        <v>5416</v>
      </c>
    </row>
    <row r="2770" spans="1:4">
      <c r="A2770" s="226" t="s">
        <v>5446</v>
      </c>
      <c r="B2770" s="225" t="s">
        <v>1382</v>
      </c>
      <c r="C2770" s="223" t="s">
        <v>1277</v>
      </c>
      <c r="D2770" s="222" t="s">
        <v>5416</v>
      </c>
    </row>
    <row r="2771" spans="1:4">
      <c r="A2771" s="226" t="s">
        <v>5447</v>
      </c>
      <c r="B2771" s="225" t="s">
        <v>5448</v>
      </c>
      <c r="C2771" s="223" t="s">
        <v>1277</v>
      </c>
      <c r="D2771" s="222" t="s">
        <v>5416</v>
      </c>
    </row>
    <row r="2772" spans="1:4">
      <c r="A2772" s="226" t="s">
        <v>5449</v>
      </c>
      <c r="B2772" s="225" t="s">
        <v>3687</v>
      </c>
      <c r="C2772" s="223" t="s">
        <v>2219</v>
      </c>
      <c r="D2772" s="222" t="s">
        <v>5416</v>
      </c>
    </row>
    <row r="2773" spans="1:4">
      <c r="A2773" s="226" t="s">
        <v>5450</v>
      </c>
      <c r="B2773" s="225" t="s">
        <v>1454</v>
      </c>
      <c r="C2773" s="223" t="s">
        <v>1288</v>
      </c>
      <c r="D2773" s="222" t="s">
        <v>5416</v>
      </c>
    </row>
    <row r="2774" spans="1:4">
      <c r="A2774" s="226" t="s">
        <v>5451</v>
      </c>
      <c r="B2774" s="225" t="s">
        <v>5452</v>
      </c>
      <c r="C2774" s="223" t="s">
        <v>2376</v>
      </c>
      <c r="D2774" s="222" t="s">
        <v>5416</v>
      </c>
    </row>
    <row r="2775" spans="1:4">
      <c r="A2775" s="226" t="s">
        <v>5453</v>
      </c>
      <c r="B2775" s="225" t="s">
        <v>1305</v>
      </c>
      <c r="C2775" s="223" t="s">
        <v>2376</v>
      </c>
      <c r="D2775" s="222" t="s">
        <v>5416</v>
      </c>
    </row>
    <row r="2776" spans="1:4">
      <c r="A2776" s="226" t="s">
        <v>5454</v>
      </c>
      <c r="B2776" s="225" t="s">
        <v>1255</v>
      </c>
      <c r="C2776" s="223" t="s">
        <v>1533</v>
      </c>
      <c r="D2776" s="222" t="s">
        <v>5416</v>
      </c>
    </row>
    <row r="2777" spans="1:4">
      <c r="A2777" s="226" t="s">
        <v>5455</v>
      </c>
      <c r="B2777" s="225" t="s">
        <v>1337</v>
      </c>
      <c r="C2777" s="223" t="s">
        <v>1452</v>
      </c>
      <c r="D2777" s="222" t="s">
        <v>5416</v>
      </c>
    </row>
    <row r="2778" spans="1:4">
      <c r="A2778" s="226" t="s">
        <v>5456</v>
      </c>
      <c r="B2778" s="225" t="s">
        <v>2745</v>
      </c>
      <c r="C2778" s="223" t="s">
        <v>1351</v>
      </c>
      <c r="D2778" s="222" t="s">
        <v>5416</v>
      </c>
    </row>
    <row r="2779" spans="1:4">
      <c r="A2779" s="226" t="s">
        <v>5457</v>
      </c>
      <c r="B2779" s="225" t="s">
        <v>5458</v>
      </c>
      <c r="C2779" s="223" t="s">
        <v>1352</v>
      </c>
      <c r="D2779" s="222" t="s">
        <v>5416</v>
      </c>
    </row>
    <row r="2780" spans="1:4">
      <c r="A2780" s="226" t="s">
        <v>5459</v>
      </c>
      <c r="B2780" s="225" t="s">
        <v>2378</v>
      </c>
      <c r="C2780" s="223" t="s">
        <v>1352</v>
      </c>
      <c r="D2780" s="222" t="s">
        <v>5416</v>
      </c>
    </row>
    <row r="2781" spans="1:4">
      <c r="A2781" s="226" t="s">
        <v>5460</v>
      </c>
      <c r="B2781" s="225" t="s">
        <v>1328</v>
      </c>
      <c r="C2781" s="223" t="s">
        <v>2166</v>
      </c>
      <c r="D2781" s="222" t="s">
        <v>5416</v>
      </c>
    </row>
    <row r="2782" spans="1:4">
      <c r="A2782" s="226" t="s">
        <v>5461</v>
      </c>
      <c r="B2782" s="225" t="s">
        <v>1521</v>
      </c>
      <c r="C2782" s="223" t="s">
        <v>1472</v>
      </c>
      <c r="D2782" s="222" t="s">
        <v>5416</v>
      </c>
    </row>
    <row r="2783" spans="1:4">
      <c r="A2783" s="226" t="s">
        <v>5462</v>
      </c>
      <c r="B2783" s="225" t="s">
        <v>1348</v>
      </c>
      <c r="C2783" s="223" t="s">
        <v>1472</v>
      </c>
      <c r="D2783" s="222" t="s">
        <v>5416</v>
      </c>
    </row>
    <row r="2784" spans="1:4">
      <c r="A2784" s="226" t="s">
        <v>5463</v>
      </c>
      <c r="B2784" s="225" t="s">
        <v>2635</v>
      </c>
      <c r="C2784" s="223" t="s">
        <v>1361</v>
      </c>
      <c r="D2784" s="222" t="s">
        <v>5416</v>
      </c>
    </row>
    <row r="2785" spans="1:4">
      <c r="A2785" s="226" t="s">
        <v>5464</v>
      </c>
      <c r="B2785" s="225" t="s">
        <v>5465</v>
      </c>
      <c r="C2785" s="223" t="s">
        <v>1738</v>
      </c>
      <c r="D2785" s="222" t="s">
        <v>5416</v>
      </c>
    </row>
    <row r="2786" spans="1:4">
      <c r="A2786" s="226" t="s">
        <v>5466</v>
      </c>
      <c r="B2786" s="225" t="s">
        <v>1355</v>
      </c>
      <c r="C2786" s="223" t="s">
        <v>1745</v>
      </c>
      <c r="D2786" s="222" t="s">
        <v>5416</v>
      </c>
    </row>
    <row r="2787" spans="1:4">
      <c r="A2787" s="226" t="s">
        <v>5467</v>
      </c>
      <c r="B2787" s="225" t="s">
        <v>5468</v>
      </c>
      <c r="C2787" s="223" t="s">
        <v>1482</v>
      </c>
      <c r="D2787" s="222" t="s">
        <v>5416</v>
      </c>
    </row>
    <row r="2788" spans="1:4">
      <c r="A2788" s="226" t="s">
        <v>5469</v>
      </c>
      <c r="B2788" s="225" t="s">
        <v>1307</v>
      </c>
      <c r="C2788" s="223" t="s">
        <v>1243</v>
      </c>
      <c r="D2788" s="222" t="s">
        <v>5470</v>
      </c>
    </row>
    <row r="2789" spans="1:4">
      <c r="A2789" s="226" t="s">
        <v>5471</v>
      </c>
      <c r="B2789" s="225" t="s">
        <v>5472</v>
      </c>
      <c r="C2789" s="223" t="s">
        <v>1243</v>
      </c>
      <c r="D2789" s="222" t="s">
        <v>5470</v>
      </c>
    </row>
    <row r="2790" spans="1:4">
      <c r="A2790" s="226" t="s">
        <v>5473</v>
      </c>
      <c r="B2790" s="225" t="s">
        <v>2049</v>
      </c>
      <c r="C2790" s="223" t="s">
        <v>1883</v>
      </c>
      <c r="D2790" s="222" t="s">
        <v>5470</v>
      </c>
    </row>
    <row r="2791" spans="1:4">
      <c r="A2791" s="226" t="s">
        <v>5474</v>
      </c>
      <c r="B2791" s="225" t="s">
        <v>1299</v>
      </c>
      <c r="C2791" s="223" t="s">
        <v>2073</v>
      </c>
      <c r="D2791" s="222" t="s">
        <v>5470</v>
      </c>
    </row>
    <row r="2792" spans="1:4">
      <c r="A2792" s="226" t="s">
        <v>5475</v>
      </c>
      <c r="B2792" s="225" t="s">
        <v>1255</v>
      </c>
      <c r="C2792" s="223" t="s">
        <v>1315</v>
      </c>
      <c r="D2792" s="222" t="s">
        <v>5470</v>
      </c>
    </row>
    <row r="2793" spans="1:4">
      <c r="A2793" s="226" t="s">
        <v>5476</v>
      </c>
      <c r="B2793" s="225" t="s">
        <v>1382</v>
      </c>
      <c r="C2793" s="223" t="s">
        <v>1315</v>
      </c>
      <c r="D2793" s="222" t="s">
        <v>5470</v>
      </c>
    </row>
    <row r="2794" spans="1:4">
      <c r="A2794" s="226" t="s">
        <v>5477</v>
      </c>
      <c r="B2794" s="225" t="s">
        <v>5478</v>
      </c>
      <c r="C2794" s="223" t="s">
        <v>1315</v>
      </c>
      <c r="D2794" s="222" t="s">
        <v>5470</v>
      </c>
    </row>
    <row r="2795" spans="1:4">
      <c r="A2795" s="226" t="s">
        <v>5479</v>
      </c>
      <c r="B2795" s="225" t="s">
        <v>2271</v>
      </c>
      <c r="C2795" s="223" t="s">
        <v>1315</v>
      </c>
      <c r="D2795" s="222" t="s">
        <v>5470</v>
      </c>
    </row>
    <row r="2796" spans="1:4">
      <c r="A2796" s="226" t="s">
        <v>5480</v>
      </c>
      <c r="B2796" s="225" t="s">
        <v>4112</v>
      </c>
      <c r="C2796" s="223" t="s">
        <v>1316</v>
      </c>
      <c r="D2796" s="222" t="s">
        <v>5470</v>
      </c>
    </row>
    <row r="2797" spans="1:4">
      <c r="A2797" s="226" t="s">
        <v>5481</v>
      </c>
      <c r="B2797" s="225" t="s">
        <v>5482</v>
      </c>
      <c r="C2797" s="223" t="s">
        <v>1318</v>
      </c>
      <c r="D2797" s="222" t="s">
        <v>5470</v>
      </c>
    </row>
    <row r="2798" spans="1:4">
      <c r="A2798" s="226" t="s">
        <v>5483</v>
      </c>
      <c r="B2798" s="225" t="s">
        <v>1670</v>
      </c>
      <c r="C2798" s="223" t="s">
        <v>2996</v>
      </c>
      <c r="D2798" s="222" t="s">
        <v>5470</v>
      </c>
    </row>
    <row r="2799" spans="1:4">
      <c r="A2799" s="226" t="s">
        <v>5484</v>
      </c>
      <c r="B2799" s="225" t="s">
        <v>1246</v>
      </c>
      <c r="C2799" s="223" t="s">
        <v>1319</v>
      </c>
      <c r="D2799" s="222" t="s">
        <v>5470</v>
      </c>
    </row>
    <row r="2800" spans="1:4">
      <c r="A2800" s="226" t="s">
        <v>5485</v>
      </c>
      <c r="B2800" s="225" t="s">
        <v>1440</v>
      </c>
      <c r="C2800" s="223" t="s">
        <v>1319</v>
      </c>
      <c r="D2800" s="222" t="s">
        <v>5470</v>
      </c>
    </row>
    <row r="2801" spans="1:4">
      <c r="A2801" s="226" t="s">
        <v>5486</v>
      </c>
      <c r="B2801" s="225" t="s">
        <v>1603</v>
      </c>
      <c r="C2801" s="223" t="s">
        <v>1322</v>
      </c>
      <c r="D2801" s="222" t="s">
        <v>5470</v>
      </c>
    </row>
    <row r="2802" spans="1:4">
      <c r="A2802" s="226" t="s">
        <v>5487</v>
      </c>
      <c r="B2802" s="225" t="s">
        <v>2668</v>
      </c>
      <c r="C2802" s="223" t="s">
        <v>2175</v>
      </c>
      <c r="D2802" s="222" t="s">
        <v>5470</v>
      </c>
    </row>
    <row r="2803" spans="1:4">
      <c r="A2803" s="226" t="s">
        <v>5488</v>
      </c>
      <c r="B2803" s="225" t="s">
        <v>1698</v>
      </c>
      <c r="C2803" s="223" t="s">
        <v>1326</v>
      </c>
      <c r="D2803" s="222" t="s">
        <v>5470</v>
      </c>
    </row>
    <row r="2804" spans="1:4">
      <c r="A2804" s="226" t="s">
        <v>5489</v>
      </c>
      <c r="B2804" s="225" t="s">
        <v>1255</v>
      </c>
      <c r="C2804" s="223" t="s">
        <v>1326</v>
      </c>
      <c r="D2804" s="222" t="s">
        <v>5470</v>
      </c>
    </row>
    <row r="2805" spans="1:4">
      <c r="A2805" s="226" t="s">
        <v>5490</v>
      </c>
      <c r="B2805" s="225" t="s">
        <v>1706</v>
      </c>
      <c r="C2805" s="223" t="s">
        <v>1253</v>
      </c>
      <c r="D2805" s="222" t="s">
        <v>5470</v>
      </c>
    </row>
    <row r="2806" spans="1:4">
      <c r="A2806" s="226" t="s">
        <v>5491</v>
      </c>
      <c r="B2806" s="225" t="s">
        <v>2290</v>
      </c>
      <c r="C2806" s="223" t="s">
        <v>1773</v>
      </c>
      <c r="D2806" s="222" t="s">
        <v>5470</v>
      </c>
    </row>
    <row r="2807" spans="1:4">
      <c r="A2807" s="226" t="s">
        <v>5492</v>
      </c>
      <c r="B2807" s="225" t="s">
        <v>1309</v>
      </c>
      <c r="C2807" s="223" t="s">
        <v>1773</v>
      </c>
      <c r="D2807" s="222" t="s">
        <v>5470</v>
      </c>
    </row>
    <row r="2808" spans="1:4">
      <c r="A2808" s="226" t="s">
        <v>5493</v>
      </c>
      <c r="B2808" s="225" t="s">
        <v>2809</v>
      </c>
      <c r="C2808" s="223" t="s">
        <v>1256</v>
      </c>
      <c r="D2808" s="222" t="s">
        <v>5470</v>
      </c>
    </row>
    <row r="2809" spans="1:4">
      <c r="A2809" s="226" t="s">
        <v>5494</v>
      </c>
      <c r="B2809" s="225" t="s">
        <v>1706</v>
      </c>
      <c r="C2809" s="223" t="s">
        <v>1256</v>
      </c>
      <c r="D2809" s="222" t="s">
        <v>5470</v>
      </c>
    </row>
    <row r="2810" spans="1:4">
      <c r="A2810" s="226" t="s">
        <v>5495</v>
      </c>
      <c r="B2810" s="225" t="s">
        <v>1255</v>
      </c>
      <c r="C2810" s="223" t="s">
        <v>1859</v>
      </c>
      <c r="D2810" s="222" t="s">
        <v>5470</v>
      </c>
    </row>
    <row r="2811" spans="1:4">
      <c r="A2811" s="226" t="s">
        <v>5496</v>
      </c>
      <c r="B2811" s="225" t="s">
        <v>1622</v>
      </c>
      <c r="C2811" s="223" t="s">
        <v>1407</v>
      </c>
      <c r="D2811" s="222" t="s">
        <v>5470</v>
      </c>
    </row>
    <row r="2812" spans="1:4">
      <c r="A2812" s="226" t="s">
        <v>5497</v>
      </c>
      <c r="B2812" s="225" t="s">
        <v>1632</v>
      </c>
      <c r="C2812" s="223" t="s">
        <v>3789</v>
      </c>
      <c r="D2812" s="222" t="s">
        <v>5470</v>
      </c>
    </row>
    <row r="2813" spans="1:4">
      <c r="A2813" s="226" t="s">
        <v>5498</v>
      </c>
      <c r="B2813" s="225" t="s">
        <v>1255</v>
      </c>
      <c r="C2813" s="223" t="s">
        <v>1259</v>
      </c>
      <c r="D2813" s="222" t="s">
        <v>5470</v>
      </c>
    </row>
    <row r="2814" spans="1:4">
      <c r="A2814" s="226" t="s">
        <v>5499</v>
      </c>
      <c r="B2814" s="225" t="s">
        <v>1335</v>
      </c>
      <c r="C2814" s="223" t="s">
        <v>1510</v>
      </c>
      <c r="D2814" s="222" t="s">
        <v>5470</v>
      </c>
    </row>
    <row r="2815" spans="1:4">
      <c r="A2815" s="226" t="s">
        <v>5500</v>
      </c>
      <c r="B2815" s="225" t="s">
        <v>1255</v>
      </c>
      <c r="C2815" s="223" t="s">
        <v>1334</v>
      </c>
      <c r="D2815" s="222" t="s">
        <v>5470</v>
      </c>
    </row>
    <row r="2816" spans="1:4">
      <c r="A2816" s="226" t="s">
        <v>5501</v>
      </c>
      <c r="B2816" s="225" t="s">
        <v>5502</v>
      </c>
      <c r="C2816" s="223" t="s">
        <v>1334</v>
      </c>
      <c r="D2816" s="222" t="s">
        <v>5470</v>
      </c>
    </row>
    <row r="2817" spans="1:4">
      <c r="A2817" s="226" t="s">
        <v>5503</v>
      </c>
      <c r="B2817" s="225" t="s">
        <v>5504</v>
      </c>
      <c r="C2817" s="223" t="s">
        <v>2442</v>
      </c>
      <c r="D2817" s="222" t="s">
        <v>5470</v>
      </c>
    </row>
    <row r="2818" spans="1:4">
      <c r="A2818" s="226" t="s">
        <v>5505</v>
      </c>
      <c r="B2818" s="225" t="s">
        <v>1595</v>
      </c>
      <c r="C2818" s="223" t="s">
        <v>1792</v>
      </c>
      <c r="D2818" s="222" t="s">
        <v>5470</v>
      </c>
    </row>
    <row r="2819" spans="1:4">
      <c r="A2819" s="226" t="s">
        <v>5506</v>
      </c>
      <c r="B2819" s="225" t="s">
        <v>1971</v>
      </c>
      <c r="C2819" s="223" t="s">
        <v>1792</v>
      </c>
      <c r="D2819" s="222" t="s">
        <v>5470</v>
      </c>
    </row>
    <row r="2820" spans="1:4">
      <c r="A2820" s="226" t="s">
        <v>5507</v>
      </c>
      <c r="B2820" s="225" t="s">
        <v>1593</v>
      </c>
      <c r="C2820" s="223" t="s">
        <v>1338</v>
      </c>
      <c r="D2820" s="222" t="s">
        <v>5470</v>
      </c>
    </row>
    <row r="2821" spans="1:4">
      <c r="A2821" s="226" t="s">
        <v>5508</v>
      </c>
      <c r="B2821" s="225" t="s">
        <v>1396</v>
      </c>
      <c r="C2821" s="223" t="s">
        <v>1338</v>
      </c>
      <c r="D2821" s="222" t="s">
        <v>5470</v>
      </c>
    </row>
    <row r="2822" spans="1:4">
      <c r="A2822" s="226" t="s">
        <v>5509</v>
      </c>
      <c r="B2822" s="225" t="s">
        <v>1454</v>
      </c>
      <c r="C2822" s="223" t="s">
        <v>1270</v>
      </c>
      <c r="D2822" s="222" t="s">
        <v>5470</v>
      </c>
    </row>
    <row r="2823" spans="1:4">
      <c r="A2823" s="226" t="s">
        <v>5510</v>
      </c>
      <c r="B2823" s="225" t="s">
        <v>1399</v>
      </c>
      <c r="C2823" s="223" t="s">
        <v>1277</v>
      </c>
      <c r="D2823" s="222" t="s">
        <v>5470</v>
      </c>
    </row>
    <row r="2824" spans="1:4">
      <c r="A2824" s="226" t="s">
        <v>5511</v>
      </c>
      <c r="B2824" s="225" t="s">
        <v>1337</v>
      </c>
      <c r="C2824" s="223" t="s">
        <v>1277</v>
      </c>
      <c r="D2824" s="222" t="s">
        <v>5470</v>
      </c>
    </row>
    <row r="2825" spans="1:4">
      <c r="A2825" s="226" t="s">
        <v>5512</v>
      </c>
      <c r="B2825" s="225" t="s">
        <v>1246</v>
      </c>
      <c r="C2825" s="223" t="s">
        <v>1277</v>
      </c>
      <c r="D2825" s="222" t="s">
        <v>5470</v>
      </c>
    </row>
    <row r="2826" spans="1:4">
      <c r="A2826" s="226" t="s">
        <v>5513</v>
      </c>
      <c r="B2826" s="225" t="s">
        <v>1396</v>
      </c>
      <c r="C2826" s="223" t="s">
        <v>1277</v>
      </c>
      <c r="D2826" s="222" t="s">
        <v>5470</v>
      </c>
    </row>
    <row r="2827" spans="1:4">
      <c r="A2827" s="226" t="s">
        <v>5514</v>
      </c>
      <c r="B2827" s="225" t="s">
        <v>1299</v>
      </c>
      <c r="C2827" s="223" t="s">
        <v>2315</v>
      </c>
      <c r="D2827" s="222" t="s">
        <v>5470</v>
      </c>
    </row>
    <row r="2828" spans="1:4">
      <c r="A2828" s="226" t="s">
        <v>5515</v>
      </c>
      <c r="B2828" s="225" t="s">
        <v>4979</v>
      </c>
      <c r="C2828" s="223" t="s">
        <v>5516</v>
      </c>
      <c r="D2828" s="222" t="s">
        <v>5470</v>
      </c>
    </row>
    <row r="2829" spans="1:4">
      <c r="A2829" s="226" t="s">
        <v>5517</v>
      </c>
      <c r="B2829" s="225" t="s">
        <v>1428</v>
      </c>
      <c r="C2829" s="223" t="s">
        <v>1288</v>
      </c>
      <c r="D2829" s="222" t="s">
        <v>5470</v>
      </c>
    </row>
    <row r="2830" spans="1:4">
      <c r="A2830" s="226" t="s">
        <v>5518</v>
      </c>
      <c r="B2830" s="225" t="s">
        <v>5519</v>
      </c>
      <c r="C2830" s="223" t="s">
        <v>1533</v>
      </c>
      <c r="D2830" s="222" t="s">
        <v>5470</v>
      </c>
    </row>
    <row r="2831" spans="1:4">
      <c r="A2831" s="226" t="s">
        <v>5520</v>
      </c>
      <c r="B2831" s="225" t="s">
        <v>1290</v>
      </c>
      <c r="C2831" s="223" t="s">
        <v>3047</v>
      </c>
      <c r="D2831" s="222" t="s">
        <v>5470</v>
      </c>
    </row>
    <row r="2832" spans="1:4">
      <c r="A2832" s="226" t="s">
        <v>5521</v>
      </c>
      <c r="B2832" s="225" t="s">
        <v>1428</v>
      </c>
      <c r="C2832" s="223" t="s">
        <v>1722</v>
      </c>
      <c r="D2832" s="222" t="s">
        <v>5470</v>
      </c>
    </row>
    <row r="2833" spans="1:4">
      <c r="A2833" s="226" t="s">
        <v>5522</v>
      </c>
      <c r="B2833" s="225" t="s">
        <v>1358</v>
      </c>
      <c r="C2833" s="223" t="s">
        <v>5523</v>
      </c>
      <c r="D2833" s="222" t="s">
        <v>5470</v>
      </c>
    </row>
    <row r="2834" spans="1:4">
      <c r="A2834" s="226" t="s">
        <v>5524</v>
      </c>
      <c r="B2834" s="225" t="s">
        <v>4149</v>
      </c>
      <c r="C2834" s="223" t="s">
        <v>1351</v>
      </c>
      <c r="D2834" s="222" t="s">
        <v>5470</v>
      </c>
    </row>
    <row r="2835" spans="1:4">
      <c r="A2835" s="226" t="s">
        <v>5525</v>
      </c>
      <c r="B2835" s="225" t="s">
        <v>5526</v>
      </c>
      <c r="C2835" s="223" t="s">
        <v>1354</v>
      </c>
      <c r="D2835" s="222" t="s">
        <v>5470</v>
      </c>
    </row>
    <row r="2836" spans="1:4">
      <c r="A2836" s="226" t="s">
        <v>5527</v>
      </c>
      <c r="B2836" s="225" t="s">
        <v>1396</v>
      </c>
      <c r="C2836" s="223" t="s">
        <v>1300</v>
      </c>
      <c r="D2836" s="222" t="s">
        <v>5470</v>
      </c>
    </row>
    <row r="2837" spans="1:4">
      <c r="A2837" s="226" t="s">
        <v>5528</v>
      </c>
      <c r="B2837" s="225" t="s">
        <v>1454</v>
      </c>
      <c r="C2837" s="223" t="s">
        <v>1472</v>
      </c>
      <c r="D2837" s="222" t="s">
        <v>5470</v>
      </c>
    </row>
    <row r="2838" spans="1:4">
      <c r="A2838" s="226" t="s">
        <v>5529</v>
      </c>
      <c r="B2838" s="225" t="s">
        <v>1846</v>
      </c>
      <c r="C2838" s="223" t="s">
        <v>1472</v>
      </c>
      <c r="D2838" s="222" t="s">
        <v>5470</v>
      </c>
    </row>
    <row r="2839" spans="1:4">
      <c r="A2839" s="226" t="s">
        <v>5530</v>
      </c>
      <c r="B2839" s="225" t="s">
        <v>1846</v>
      </c>
      <c r="C2839" s="223" t="s">
        <v>1303</v>
      </c>
      <c r="D2839" s="222" t="s">
        <v>5470</v>
      </c>
    </row>
    <row r="2840" spans="1:4">
      <c r="A2840" s="226" t="s">
        <v>5531</v>
      </c>
      <c r="B2840" s="225" t="s">
        <v>1299</v>
      </c>
      <c r="C2840" s="223" t="s">
        <v>1361</v>
      </c>
      <c r="D2840" s="222" t="s">
        <v>5470</v>
      </c>
    </row>
    <row r="2841" spans="1:4">
      <c r="A2841" s="226" t="s">
        <v>5532</v>
      </c>
      <c r="B2841" s="225" t="s">
        <v>1328</v>
      </c>
      <c r="C2841" s="223" t="s">
        <v>1361</v>
      </c>
      <c r="D2841" s="222" t="s">
        <v>5470</v>
      </c>
    </row>
    <row r="2842" spans="1:4">
      <c r="A2842" s="226" t="s">
        <v>5533</v>
      </c>
      <c r="B2842" s="225" t="s">
        <v>1321</v>
      </c>
      <c r="C2842" s="223" t="s">
        <v>1650</v>
      </c>
      <c r="D2842" s="222" t="s">
        <v>5470</v>
      </c>
    </row>
    <row r="2843" spans="1:4">
      <c r="A2843" s="226" t="s">
        <v>5534</v>
      </c>
      <c r="B2843" s="225" t="s">
        <v>4431</v>
      </c>
      <c r="C2843" s="223" t="s">
        <v>4117</v>
      </c>
      <c r="D2843" s="222" t="s">
        <v>5535</v>
      </c>
    </row>
    <row r="2844" spans="1:4">
      <c r="A2844" s="226" t="s">
        <v>5536</v>
      </c>
      <c r="B2844" s="225" t="s">
        <v>2627</v>
      </c>
      <c r="C2844" s="223" t="s">
        <v>2289</v>
      </c>
      <c r="D2844" s="222" t="s">
        <v>5535</v>
      </c>
    </row>
    <row r="2845" spans="1:4">
      <c r="A2845" s="226" t="s">
        <v>5537</v>
      </c>
      <c r="B2845" s="225" t="s">
        <v>2146</v>
      </c>
      <c r="C2845" s="223" t="s">
        <v>2322</v>
      </c>
      <c r="D2845" s="222" t="s">
        <v>5535</v>
      </c>
    </row>
    <row r="2846" spans="1:4">
      <c r="A2846" s="226" t="s">
        <v>5538</v>
      </c>
      <c r="B2846" s="225" t="s">
        <v>5539</v>
      </c>
      <c r="C2846" s="223" t="s">
        <v>2286</v>
      </c>
      <c r="D2846" s="222" t="s">
        <v>5535</v>
      </c>
    </row>
    <row r="2847" spans="1:4">
      <c r="A2847" s="226" t="s">
        <v>5540</v>
      </c>
      <c r="B2847" s="225" t="s">
        <v>2276</v>
      </c>
      <c r="C2847" s="223" t="s">
        <v>1313</v>
      </c>
      <c r="D2847" s="222" t="s">
        <v>5535</v>
      </c>
    </row>
    <row r="2848" spans="1:4">
      <c r="A2848" s="226" t="s">
        <v>5541</v>
      </c>
      <c r="B2848" s="225" t="s">
        <v>5542</v>
      </c>
      <c r="C2848" s="223" t="s">
        <v>1247</v>
      </c>
      <c r="D2848" s="222" t="s">
        <v>5535</v>
      </c>
    </row>
    <row r="2849" spans="1:4">
      <c r="A2849" s="226" t="s">
        <v>5543</v>
      </c>
      <c r="B2849" s="225" t="s">
        <v>1672</v>
      </c>
      <c r="C2849" s="223" t="s">
        <v>1315</v>
      </c>
      <c r="D2849" s="222" t="s">
        <v>5535</v>
      </c>
    </row>
    <row r="2850" spans="1:4">
      <c r="A2850" s="226" t="s">
        <v>5544</v>
      </c>
      <c r="B2850" s="225" t="s">
        <v>1246</v>
      </c>
      <c r="C2850" s="223" t="s">
        <v>1315</v>
      </c>
      <c r="D2850" s="222" t="s">
        <v>5535</v>
      </c>
    </row>
    <row r="2851" spans="1:4">
      <c r="A2851" s="226" t="s">
        <v>5545</v>
      </c>
      <c r="B2851" s="225" t="s">
        <v>1255</v>
      </c>
      <c r="C2851" s="223" t="s">
        <v>1315</v>
      </c>
      <c r="D2851" s="222" t="s">
        <v>5535</v>
      </c>
    </row>
    <row r="2852" spans="1:4">
      <c r="A2852" s="226" t="s">
        <v>5546</v>
      </c>
      <c r="B2852" s="225" t="s">
        <v>2299</v>
      </c>
      <c r="C2852" s="223" t="s">
        <v>1315</v>
      </c>
      <c r="D2852" s="222" t="s">
        <v>5535</v>
      </c>
    </row>
    <row r="2853" spans="1:4">
      <c r="A2853" s="226" t="s">
        <v>5547</v>
      </c>
      <c r="B2853" s="225" t="s">
        <v>2541</v>
      </c>
      <c r="C2853" s="223" t="s">
        <v>1315</v>
      </c>
      <c r="D2853" s="222" t="s">
        <v>5535</v>
      </c>
    </row>
    <row r="2854" spans="1:4">
      <c r="A2854" s="226" t="s">
        <v>5548</v>
      </c>
      <c r="B2854" s="225" t="s">
        <v>1512</v>
      </c>
      <c r="C2854" s="223" t="s">
        <v>1322</v>
      </c>
      <c r="D2854" s="222" t="s">
        <v>5535</v>
      </c>
    </row>
    <row r="2855" spans="1:4">
      <c r="A2855" s="226" t="s">
        <v>5549</v>
      </c>
      <c r="B2855" s="225" t="s">
        <v>1433</v>
      </c>
      <c r="C2855" s="223" t="s">
        <v>2148</v>
      </c>
      <c r="D2855" s="222" t="s">
        <v>5535</v>
      </c>
    </row>
    <row r="2856" spans="1:4">
      <c r="A2856" s="226" t="s">
        <v>5550</v>
      </c>
      <c r="B2856" s="225" t="s">
        <v>1759</v>
      </c>
      <c r="C2856" s="223" t="s">
        <v>1407</v>
      </c>
      <c r="D2856" s="222" t="s">
        <v>5535</v>
      </c>
    </row>
    <row r="2857" spans="1:4">
      <c r="A2857" s="226" t="s">
        <v>5551</v>
      </c>
      <c r="B2857" s="225" t="s">
        <v>5552</v>
      </c>
      <c r="C2857" s="223" t="s">
        <v>1410</v>
      </c>
      <c r="D2857" s="222" t="s">
        <v>5535</v>
      </c>
    </row>
    <row r="2858" spans="1:4">
      <c r="A2858" s="226" t="s">
        <v>5553</v>
      </c>
      <c r="B2858" s="225" t="s">
        <v>2995</v>
      </c>
      <c r="C2858" s="223" t="s">
        <v>1259</v>
      </c>
      <c r="D2858" s="222" t="s">
        <v>5535</v>
      </c>
    </row>
    <row r="2859" spans="1:4">
      <c r="A2859" s="226" t="s">
        <v>5554</v>
      </c>
      <c r="B2859" s="225" t="s">
        <v>1321</v>
      </c>
      <c r="C2859" s="223" t="s">
        <v>1259</v>
      </c>
      <c r="D2859" s="222" t="s">
        <v>5535</v>
      </c>
    </row>
    <row r="2860" spans="1:4">
      <c r="A2860" s="226" t="s">
        <v>5555</v>
      </c>
      <c r="B2860" s="225" t="s">
        <v>5556</v>
      </c>
      <c r="C2860" s="223" t="s">
        <v>1331</v>
      </c>
      <c r="D2860" s="222" t="s">
        <v>5535</v>
      </c>
    </row>
    <row r="2861" spans="1:4">
      <c r="A2861" s="226" t="s">
        <v>5557</v>
      </c>
      <c r="B2861" s="225" t="s">
        <v>1500</v>
      </c>
      <c r="C2861" s="223" t="s">
        <v>1331</v>
      </c>
      <c r="D2861" s="222" t="s">
        <v>5535</v>
      </c>
    </row>
    <row r="2862" spans="1:4">
      <c r="A2862" s="226" t="s">
        <v>5558</v>
      </c>
      <c r="B2862" s="225" t="s">
        <v>2280</v>
      </c>
      <c r="C2862" s="223" t="s">
        <v>2154</v>
      </c>
      <c r="D2862" s="222" t="s">
        <v>5535</v>
      </c>
    </row>
    <row r="2863" spans="1:4">
      <c r="A2863" s="226" t="s">
        <v>5559</v>
      </c>
      <c r="B2863" s="225" t="s">
        <v>5560</v>
      </c>
      <c r="C2863" s="223" t="s">
        <v>1277</v>
      </c>
      <c r="D2863" s="222" t="s">
        <v>5535</v>
      </c>
    </row>
    <row r="2864" spans="1:4">
      <c r="A2864" s="226" t="s">
        <v>5561</v>
      </c>
      <c r="B2864" s="225" t="s">
        <v>1428</v>
      </c>
      <c r="C2864" s="223" t="s">
        <v>1280</v>
      </c>
      <c r="D2864" s="222" t="s">
        <v>5535</v>
      </c>
    </row>
    <row r="2865" spans="1:4">
      <c r="A2865" s="226" t="s">
        <v>5562</v>
      </c>
      <c r="B2865" s="225" t="s">
        <v>1777</v>
      </c>
      <c r="C2865" s="223" t="s">
        <v>1288</v>
      </c>
      <c r="D2865" s="222" t="s">
        <v>5535</v>
      </c>
    </row>
    <row r="2866" spans="1:4">
      <c r="A2866" s="226" t="s">
        <v>5563</v>
      </c>
      <c r="B2866" s="225" t="s">
        <v>1428</v>
      </c>
      <c r="C2866" s="223" t="s">
        <v>1292</v>
      </c>
      <c r="D2866" s="222" t="s">
        <v>5535</v>
      </c>
    </row>
    <row r="2867" spans="1:4">
      <c r="A2867" s="226" t="s">
        <v>5564</v>
      </c>
      <c r="B2867" s="225" t="s">
        <v>1433</v>
      </c>
      <c r="C2867" s="223" t="s">
        <v>1530</v>
      </c>
      <c r="D2867" s="222" t="s">
        <v>5535</v>
      </c>
    </row>
    <row r="2868" spans="1:4">
      <c r="A2868" s="226" t="s">
        <v>5565</v>
      </c>
      <c r="B2868" s="225" t="s">
        <v>1454</v>
      </c>
      <c r="C2868" s="223" t="s">
        <v>1717</v>
      </c>
      <c r="D2868" s="222" t="s">
        <v>5535</v>
      </c>
    </row>
    <row r="2869" spans="1:4">
      <c r="A2869" s="226" t="s">
        <v>5566</v>
      </c>
      <c r="B2869" s="225" t="s">
        <v>5567</v>
      </c>
      <c r="C2869" s="223" t="s">
        <v>1351</v>
      </c>
      <c r="D2869" s="222" t="s">
        <v>5535</v>
      </c>
    </row>
    <row r="2870" spans="1:4">
      <c r="A2870" s="226" t="s">
        <v>5568</v>
      </c>
      <c r="B2870" s="225" t="s">
        <v>1327</v>
      </c>
      <c r="C2870" s="223" t="s">
        <v>1352</v>
      </c>
      <c r="D2870" s="222" t="s">
        <v>5535</v>
      </c>
    </row>
    <row r="2871" spans="1:4">
      <c r="A2871" s="226" t="s">
        <v>5569</v>
      </c>
      <c r="B2871" s="225" t="s">
        <v>3457</v>
      </c>
      <c r="C2871" s="223" t="s">
        <v>1352</v>
      </c>
      <c r="D2871" s="222" t="s">
        <v>5535</v>
      </c>
    </row>
    <row r="2872" spans="1:4">
      <c r="A2872" s="226" t="s">
        <v>5570</v>
      </c>
      <c r="B2872" s="225" t="s">
        <v>1258</v>
      </c>
      <c r="C2872" s="223" t="s">
        <v>1352</v>
      </c>
      <c r="D2872" s="222" t="s">
        <v>5535</v>
      </c>
    </row>
    <row r="2873" spans="1:4">
      <c r="A2873" s="226" t="s">
        <v>5571</v>
      </c>
      <c r="B2873" s="225" t="s">
        <v>1474</v>
      </c>
      <c r="C2873" s="223" t="s">
        <v>1352</v>
      </c>
      <c r="D2873" s="222" t="s">
        <v>5535</v>
      </c>
    </row>
    <row r="2874" spans="1:4">
      <c r="A2874" s="226" t="s">
        <v>5572</v>
      </c>
      <c r="B2874" s="225" t="s">
        <v>1358</v>
      </c>
      <c r="C2874" s="223" t="s">
        <v>1829</v>
      </c>
      <c r="D2874" s="222" t="s">
        <v>5535</v>
      </c>
    </row>
    <row r="2875" spans="1:4">
      <c r="A2875" s="226" t="s">
        <v>5573</v>
      </c>
      <c r="B2875" s="225" t="s">
        <v>1299</v>
      </c>
      <c r="C2875" s="223" t="s">
        <v>1354</v>
      </c>
      <c r="D2875" s="222" t="s">
        <v>5535</v>
      </c>
    </row>
    <row r="2876" spans="1:4">
      <c r="A2876" s="226" t="s">
        <v>5574</v>
      </c>
      <c r="B2876" s="225" t="s">
        <v>1628</v>
      </c>
      <c r="C2876" s="223" t="s">
        <v>1357</v>
      </c>
      <c r="D2876" s="222" t="s">
        <v>5535</v>
      </c>
    </row>
    <row r="2877" spans="1:4">
      <c r="A2877" s="226" t="s">
        <v>5575</v>
      </c>
      <c r="B2877" s="225" t="s">
        <v>1255</v>
      </c>
      <c r="C2877" s="223" t="s">
        <v>1472</v>
      </c>
      <c r="D2877" s="222" t="s">
        <v>5535</v>
      </c>
    </row>
    <row r="2878" spans="1:4">
      <c r="A2878" s="226" t="s">
        <v>5576</v>
      </c>
      <c r="B2878" s="225" t="s">
        <v>1557</v>
      </c>
      <c r="C2878" s="223" t="s">
        <v>1303</v>
      </c>
      <c r="D2878" s="222" t="s">
        <v>5535</v>
      </c>
    </row>
    <row r="2879" spans="1:4">
      <c r="A2879" s="226" t="s">
        <v>5577</v>
      </c>
      <c r="B2879" s="225" t="s">
        <v>1299</v>
      </c>
      <c r="C2879" s="223" t="s">
        <v>1738</v>
      </c>
      <c r="D2879" s="222" t="s">
        <v>5535</v>
      </c>
    </row>
    <row r="2880" spans="1:4">
      <c r="A2880" s="226" t="s">
        <v>5578</v>
      </c>
      <c r="B2880" s="225" t="s">
        <v>2712</v>
      </c>
      <c r="C2880" s="223" t="s">
        <v>1738</v>
      </c>
      <c r="D2880" s="222" t="s">
        <v>5535</v>
      </c>
    </row>
    <row r="2881" spans="1:4">
      <c r="A2881" s="226" t="s">
        <v>5579</v>
      </c>
      <c r="B2881" s="225" t="s">
        <v>1328</v>
      </c>
      <c r="C2881" s="223" t="s">
        <v>1650</v>
      </c>
      <c r="D2881" s="222" t="s">
        <v>5535</v>
      </c>
    </row>
    <row r="2882" spans="1:4">
      <c r="A2882" s="226" t="s">
        <v>5580</v>
      </c>
      <c r="B2882" s="225" t="s">
        <v>1575</v>
      </c>
      <c r="C2882" s="223" t="s">
        <v>1566</v>
      </c>
      <c r="D2882" s="222" t="s">
        <v>5535</v>
      </c>
    </row>
    <row r="2883" spans="1:4">
      <c r="A2883" s="226" t="s">
        <v>5581</v>
      </c>
      <c r="B2883" s="225" t="s">
        <v>3634</v>
      </c>
      <c r="C2883" s="223" t="s">
        <v>1243</v>
      </c>
      <c r="D2883" s="222" t="s">
        <v>5582</v>
      </c>
    </row>
    <row r="2884" spans="1:4">
      <c r="A2884" s="226" t="s">
        <v>5583</v>
      </c>
      <c r="B2884" s="225" t="s">
        <v>1252</v>
      </c>
      <c r="C2884" s="223" t="s">
        <v>1243</v>
      </c>
      <c r="D2884" s="222" t="s">
        <v>5582</v>
      </c>
    </row>
    <row r="2885" spans="1:4">
      <c r="A2885" s="226" t="s">
        <v>5584</v>
      </c>
      <c r="B2885" s="225" t="s">
        <v>4334</v>
      </c>
      <c r="C2885" s="223" t="s">
        <v>1243</v>
      </c>
      <c r="D2885" s="222" t="s">
        <v>5582</v>
      </c>
    </row>
    <row r="2886" spans="1:4">
      <c r="A2886" s="226" t="s">
        <v>5585</v>
      </c>
      <c r="B2886" s="225" t="s">
        <v>5586</v>
      </c>
      <c r="C2886" s="223" t="s">
        <v>1243</v>
      </c>
      <c r="D2886" s="222" t="s">
        <v>5582</v>
      </c>
    </row>
    <row r="2887" spans="1:4">
      <c r="A2887" s="226" t="s">
        <v>5587</v>
      </c>
      <c r="B2887" s="225" t="s">
        <v>2541</v>
      </c>
      <c r="C2887" s="223" t="s">
        <v>1243</v>
      </c>
      <c r="D2887" s="222" t="s">
        <v>5582</v>
      </c>
    </row>
    <row r="2888" spans="1:4">
      <c r="A2888" s="226" t="s">
        <v>5588</v>
      </c>
      <c r="B2888" s="225" t="s">
        <v>2251</v>
      </c>
      <c r="C2888" s="223" t="s">
        <v>1243</v>
      </c>
      <c r="D2888" s="222" t="s">
        <v>5582</v>
      </c>
    </row>
    <row r="2889" spans="1:4">
      <c r="A2889" s="226" t="s">
        <v>5589</v>
      </c>
      <c r="B2889" s="225" t="s">
        <v>1255</v>
      </c>
      <c r="C2889" s="223" t="s">
        <v>2244</v>
      </c>
      <c r="D2889" s="222" t="s">
        <v>5582</v>
      </c>
    </row>
    <row r="2890" spans="1:4">
      <c r="A2890" s="226" t="s">
        <v>5590</v>
      </c>
      <c r="B2890" s="225" t="s">
        <v>1537</v>
      </c>
      <c r="C2890" s="223" t="s">
        <v>1316</v>
      </c>
      <c r="D2890" s="222" t="s">
        <v>5582</v>
      </c>
    </row>
    <row r="2891" spans="1:4">
      <c r="A2891" s="226" t="s">
        <v>5591</v>
      </c>
      <c r="B2891" s="225" t="s">
        <v>1642</v>
      </c>
      <c r="C2891" s="223" t="s">
        <v>1320</v>
      </c>
      <c r="D2891" s="222" t="s">
        <v>5582</v>
      </c>
    </row>
    <row r="2892" spans="1:4">
      <c r="A2892" s="226" t="s">
        <v>5592</v>
      </c>
      <c r="B2892" s="225" t="s">
        <v>2378</v>
      </c>
      <c r="C2892" s="223" t="s">
        <v>1510</v>
      </c>
      <c r="D2892" s="222" t="s">
        <v>5582</v>
      </c>
    </row>
    <row r="2893" spans="1:4">
      <c r="A2893" s="226" t="s">
        <v>5593</v>
      </c>
      <c r="B2893" s="225" t="s">
        <v>2304</v>
      </c>
      <c r="C2893" s="223" t="s">
        <v>1334</v>
      </c>
      <c r="D2893" s="222" t="s">
        <v>5582</v>
      </c>
    </row>
    <row r="2894" spans="1:4">
      <c r="A2894" s="226" t="s">
        <v>5594</v>
      </c>
      <c r="B2894" s="225" t="s">
        <v>1344</v>
      </c>
      <c r="C2894" s="223" t="s">
        <v>1270</v>
      </c>
      <c r="D2894" s="222" t="s">
        <v>5582</v>
      </c>
    </row>
    <row r="2895" spans="1:4">
      <c r="A2895" s="226" t="s">
        <v>5595</v>
      </c>
      <c r="B2895" s="225" t="s">
        <v>1957</v>
      </c>
      <c r="C2895" s="223" t="s">
        <v>1535</v>
      </c>
      <c r="D2895" s="222" t="s">
        <v>5582</v>
      </c>
    </row>
    <row r="2896" spans="1:4">
      <c r="A2896" s="226" t="s">
        <v>5596</v>
      </c>
      <c r="B2896" s="225" t="s">
        <v>1454</v>
      </c>
      <c r="C2896" s="223" t="s">
        <v>1821</v>
      </c>
      <c r="D2896" s="222" t="s">
        <v>5582</v>
      </c>
    </row>
    <row r="2897" spans="1:4">
      <c r="A2897" s="226" t="s">
        <v>5597</v>
      </c>
      <c r="B2897" s="225" t="s">
        <v>5598</v>
      </c>
      <c r="C2897" s="223" t="s">
        <v>4211</v>
      </c>
      <c r="D2897" s="222" t="s">
        <v>5582</v>
      </c>
    </row>
    <row r="2898" spans="1:4">
      <c r="A2898" s="226" t="s">
        <v>5599</v>
      </c>
      <c r="B2898" s="225" t="s">
        <v>1618</v>
      </c>
      <c r="C2898" s="223" t="s">
        <v>1354</v>
      </c>
      <c r="D2898" s="222" t="s">
        <v>5582</v>
      </c>
    </row>
    <row r="2899" spans="1:4">
      <c r="A2899" s="226" t="s">
        <v>5600</v>
      </c>
      <c r="B2899" s="225" t="s">
        <v>1777</v>
      </c>
      <c r="C2899" s="223" t="s">
        <v>1354</v>
      </c>
      <c r="D2899" s="222" t="s">
        <v>5582</v>
      </c>
    </row>
    <row r="2900" spans="1:4">
      <c r="A2900" s="226" t="s">
        <v>5601</v>
      </c>
      <c r="B2900" s="225" t="s">
        <v>1698</v>
      </c>
      <c r="C2900" s="223" t="s">
        <v>1949</v>
      </c>
      <c r="D2900" s="222" t="s">
        <v>5582</v>
      </c>
    </row>
    <row r="2901" spans="1:4">
      <c r="A2901" s="226" t="s">
        <v>5602</v>
      </c>
      <c r="B2901" s="225" t="s">
        <v>2267</v>
      </c>
      <c r="C2901" s="223" t="s">
        <v>1469</v>
      </c>
      <c r="D2901" s="222" t="s">
        <v>5582</v>
      </c>
    </row>
    <row r="2902" spans="1:4">
      <c r="A2902" s="226" t="s">
        <v>5603</v>
      </c>
      <c r="B2902" s="225" t="s">
        <v>1396</v>
      </c>
      <c r="C2902" s="223" t="s">
        <v>2288</v>
      </c>
      <c r="D2902" s="222" t="s">
        <v>5582</v>
      </c>
    </row>
    <row r="2903" spans="1:4">
      <c r="A2903" s="226" t="s">
        <v>5604</v>
      </c>
      <c r="B2903" s="225" t="s">
        <v>1355</v>
      </c>
      <c r="C2903" s="223" t="s">
        <v>1303</v>
      </c>
      <c r="D2903" s="222" t="s">
        <v>5582</v>
      </c>
    </row>
    <row r="2904" spans="1:4">
      <c r="A2904" s="226" t="s">
        <v>5605</v>
      </c>
      <c r="B2904" s="225" t="s">
        <v>1454</v>
      </c>
      <c r="C2904" s="223" t="s">
        <v>5606</v>
      </c>
      <c r="D2904" s="222" t="s">
        <v>5582</v>
      </c>
    </row>
    <row r="2905" spans="1:4">
      <c r="A2905" s="226" t="s">
        <v>5607</v>
      </c>
      <c r="B2905" s="225" t="s">
        <v>3324</v>
      </c>
      <c r="C2905" s="223" t="s">
        <v>1650</v>
      </c>
      <c r="D2905" s="222" t="s">
        <v>5582</v>
      </c>
    </row>
    <row r="2906" spans="1:4">
      <c r="A2906" s="226" t="s">
        <v>5608</v>
      </c>
      <c r="B2906" s="225" t="s">
        <v>2305</v>
      </c>
      <c r="C2906" s="223" t="s">
        <v>1363</v>
      </c>
      <c r="D2906" s="222" t="s">
        <v>5582</v>
      </c>
    </row>
    <row r="2907" spans="1:4">
      <c r="A2907" s="226" t="s">
        <v>5609</v>
      </c>
      <c r="B2907" s="225" t="s">
        <v>1749</v>
      </c>
      <c r="C2907" s="223" t="s">
        <v>1368</v>
      </c>
      <c r="D2907" s="222" t="s">
        <v>1235</v>
      </c>
    </row>
    <row r="2908" spans="1:4">
      <c r="A2908" s="226" t="s">
        <v>5610</v>
      </c>
      <c r="B2908" s="225" t="s">
        <v>5611</v>
      </c>
      <c r="C2908" s="223" t="s">
        <v>1755</v>
      </c>
      <c r="D2908" s="222" t="s">
        <v>1235</v>
      </c>
    </row>
    <row r="2909" spans="1:4">
      <c r="A2909" s="226" t="s">
        <v>5612</v>
      </c>
      <c r="B2909" s="225" t="s">
        <v>1255</v>
      </c>
      <c r="C2909" s="223" t="s">
        <v>1310</v>
      </c>
      <c r="D2909" s="222" t="s">
        <v>1235</v>
      </c>
    </row>
    <row r="2910" spans="1:4">
      <c r="A2910" s="226" t="s">
        <v>5613</v>
      </c>
      <c r="B2910" s="225" t="s">
        <v>5614</v>
      </c>
      <c r="C2910" s="223" t="s">
        <v>2289</v>
      </c>
      <c r="D2910" s="222" t="s">
        <v>1235</v>
      </c>
    </row>
    <row r="2911" spans="1:4">
      <c r="A2911" s="226" t="s">
        <v>5615</v>
      </c>
      <c r="B2911" s="225" t="s">
        <v>1321</v>
      </c>
      <c r="C2911" s="223" t="s">
        <v>2289</v>
      </c>
      <c r="D2911" s="222" t="s">
        <v>1235</v>
      </c>
    </row>
    <row r="2912" spans="1:4">
      <c r="A2912" s="226" t="s">
        <v>5616</v>
      </c>
      <c r="B2912" s="225" t="s">
        <v>2069</v>
      </c>
      <c r="C2912" s="223" t="s">
        <v>4121</v>
      </c>
      <c r="D2912" s="222" t="s">
        <v>1235</v>
      </c>
    </row>
    <row r="2913" spans="1:4">
      <c r="A2913" s="226" t="s">
        <v>5617</v>
      </c>
      <c r="B2913" s="225" t="s">
        <v>1471</v>
      </c>
      <c r="C2913" s="223" t="s">
        <v>1316</v>
      </c>
      <c r="D2913" s="222" t="s">
        <v>1235</v>
      </c>
    </row>
    <row r="2914" spans="1:4">
      <c r="A2914" s="226" t="s">
        <v>5618</v>
      </c>
      <c r="B2914" s="225" t="s">
        <v>1440</v>
      </c>
      <c r="C2914" s="223" t="s">
        <v>1319</v>
      </c>
      <c r="D2914" s="222" t="s">
        <v>1235</v>
      </c>
    </row>
    <row r="2915" spans="1:4">
      <c r="A2915" s="226" t="s">
        <v>5619</v>
      </c>
      <c r="B2915" s="225" t="s">
        <v>2319</v>
      </c>
      <c r="C2915" s="223" t="s">
        <v>1322</v>
      </c>
      <c r="D2915" s="222" t="s">
        <v>1235</v>
      </c>
    </row>
    <row r="2916" spans="1:4">
      <c r="A2916" s="226" t="s">
        <v>5620</v>
      </c>
      <c r="B2916" s="225" t="s">
        <v>5621</v>
      </c>
      <c r="C2916" s="223" t="s">
        <v>1324</v>
      </c>
      <c r="D2916" s="222" t="s">
        <v>1235</v>
      </c>
    </row>
    <row r="2917" spans="1:4">
      <c r="A2917" s="226" t="s">
        <v>5622</v>
      </c>
      <c r="B2917" s="225" t="s">
        <v>5623</v>
      </c>
      <c r="C2917" s="223" t="s">
        <v>2921</v>
      </c>
      <c r="D2917" s="222" t="s">
        <v>1235</v>
      </c>
    </row>
    <row r="2918" spans="1:4">
      <c r="A2918" s="226" t="s">
        <v>5624</v>
      </c>
      <c r="B2918" s="225" t="s">
        <v>1537</v>
      </c>
      <c r="C2918" s="223" t="s">
        <v>1326</v>
      </c>
      <c r="D2918" s="222" t="s">
        <v>1235</v>
      </c>
    </row>
    <row r="2919" spans="1:4">
      <c r="A2919" s="226" t="s">
        <v>5625</v>
      </c>
      <c r="B2919" s="225" t="s">
        <v>2113</v>
      </c>
      <c r="C2919" s="223" t="s">
        <v>1773</v>
      </c>
      <c r="D2919" s="222" t="s">
        <v>1235</v>
      </c>
    </row>
    <row r="2920" spans="1:4">
      <c r="A2920" s="226" t="s">
        <v>5626</v>
      </c>
      <c r="B2920" s="225" t="s">
        <v>2251</v>
      </c>
      <c r="C2920" s="223" t="s">
        <v>1773</v>
      </c>
      <c r="D2920" s="222" t="s">
        <v>1235</v>
      </c>
    </row>
    <row r="2921" spans="1:4">
      <c r="A2921" s="226" t="s">
        <v>5627</v>
      </c>
      <c r="B2921" s="225" t="s">
        <v>2201</v>
      </c>
      <c r="C2921" s="223" t="s">
        <v>2213</v>
      </c>
      <c r="D2921" s="222" t="s">
        <v>1235</v>
      </c>
    </row>
    <row r="2922" spans="1:4">
      <c r="A2922" s="226" t="s">
        <v>5628</v>
      </c>
      <c r="B2922" s="225" t="s">
        <v>1328</v>
      </c>
      <c r="C2922" s="223" t="s">
        <v>2636</v>
      </c>
      <c r="D2922" s="222" t="s">
        <v>1235</v>
      </c>
    </row>
    <row r="2923" spans="1:4">
      <c r="A2923" s="226" t="s">
        <v>5629</v>
      </c>
      <c r="B2923" s="225" t="s">
        <v>2135</v>
      </c>
      <c r="C2923" s="223" t="s">
        <v>2233</v>
      </c>
      <c r="D2923" s="222" t="s">
        <v>1235</v>
      </c>
    </row>
    <row r="2924" spans="1:4">
      <c r="A2924" s="226" t="s">
        <v>5630</v>
      </c>
      <c r="B2924" s="225" t="s">
        <v>5631</v>
      </c>
      <c r="C2924" s="223" t="s">
        <v>1259</v>
      </c>
      <c r="D2924" s="222" t="s">
        <v>1235</v>
      </c>
    </row>
    <row r="2925" spans="1:4">
      <c r="A2925" s="226" t="s">
        <v>5632</v>
      </c>
      <c r="B2925" s="225" t="s">
        <v>1632</v>
      </c>
      <c r="C2925" s="223" t="s">
        <v>2151</v>
      </c>
      <c r="D2925" s="222" t="s">
        <v>1235</v>
      </c>
    </row>
    <row r="2926" spans="1:4">
      <c r="A2926" s="226" t="s">
        <v>5633</v>
      </c>
      <c r="B2926" s="225" t="s">
        <v>1333</v>
      </c>
      <c r="C2926" s="223" t="s">
        <v>1334</v>
      </c>
      <c r="D2926" s="222" t="s">
        <v>1235</v>
      </c>
    </row>
    <row r="2927" spans="1:4">
      <c r="A2927" s="226" t="s">
        <v>5634</v>
      </c>
      <c r="B2927" s="225" t="s">
        <v>1462</v>
      </c>
      <c r="C2927" s="223" t="s">
        <v>1336</v>
      </c>
      <c r="D2927" s="222" t="s">
        <v>1235</v>
      </c>
    </row>
    <row r="2928" spans="1:4">
      <c r="A2928" s="226" t="s">
        <v>5635</v>
      </c>
      <c r="B2928" s="225" t="s">
        <v>1875</v>
      </c>
      <c r="C2928" s="223" t="s">
        <v>1336</v>
      </c>
      <c r="D2928" s="222" t="s">
        <v>1235</v>
      </c>
    </row>
    <row r="2929" spans="1:4">
      <c r="A2929" s="226" t="s">
        <v>5636</v>
      </c>
      <c r="B2929" s="225" t="s">
        <v>1632</v>
      </c>
      <c r="C2929" s="223" t="s">
        <v>2187</v>
      </c>
      <c r="D2929" s="222" t="s">
        <v>1235</v>
      </c>
    </row>
    <row r="2930" spans="1:4">
      <c r="A2930" s="226" t="s">
        <v>5637</v>
      </c>
      <c r="B2930" s="225" t="s">
        <v>2545</v>
      </c>
      <c r="C2930" s="223" t="s">
        <v>5638</v>
      </c>
      <c r="D2930" s="222" t="s">
        <v>1235</v>
      </c>
    </row>
    <row r="2931" spans="1:4">
      <c r="A2931" s="226" t="s">
        <v>5639</v>
      </c>
      <c r="B2931" s="225" t="s">
        <v>5640</v>
      </c>
      <c r="C2931" s="223" t="s">
        <v>1792</v>
      </c>
      <c r="D2931" s="222" t="s">
        <v>1235</v>
      </c>
    </row>
    <row r="2932" spans="1:4">
      <c r="A2932" s="226" t="s">
        <v>5641</v>
      </c>
      <c r="B2932" s="225" t="s">
        <v>1786</v>
      </c>
      <c r="C2932" s="223" t="s">
        <v>1792</v>
      </c>
      <c r="D2932" s="222" t="s">
        <v>1235</v>
      </c>
    </row>
    <row r="2933" spans="1:4">
      <c r="A2933" s="226" t="s">
        <v>5642</v>
      </c>
      <c r="B2933" s="225" t="s">
        <v>1747</v>
      </c>
      <c r="C2933" s="223" t="s">
        <v>1338</v>
      </c>
      <c r="D2933" s="222" t="s">
        <v>1235</v>
      </c>
    </row>
    <row r="2934" spans="1:4">
      <c r="A2934" s="226" t="s">
        <v>5643</v>
      </c>
      <c r="B2934" s="225" t="s">
        <v>2545</v>
      </c>
      <c r="C2934" s="223" t="s">
        <v>1273</v>
      </c>
      <c r="D2934" s="222" t="s">
        <v>1235</v>
      </c>
    </row>
    <row r="2935" spans="1:4">
      <c r="A2935" s="226" t="s">
        <v>5644</v>
      </c>
      <c r="B2935" s="225" t="s">
        <v>5645</v>
      </c>
      <c r="C2935" s="223" t="s">
        <v>1277</v>
      </c>
      <c r="D2935" s="222" t="s">
        <v>1235</v>
      </c>
    </row>
    <row r="2936" spans="1:4">
      <c r="A2936" s="226" t="s">
        <v>5646</v>
      </c>
      <c r="B2936" s="225" t="s">
        <v>4051</v>
      </c>
      <c r="C2936" s="223" t="s">
        <v>1277</v>
      </c>
      <c r="D2936" s="222" t="s">
        <v>1235</v>
      </c>
    </row>
    <row r="2937" spans="1:4">
      <c r="A2937" s="226" t="s">
        <v>5647</v>
      </c>
      <c r="B2937" s="225" t="s">
        <v>1328</v>
      </c>
      <c r="C2937" s="223" t="s">
        <v>1277</v>
      </c>
      <c r="D2937" s="222" t="s">
        <v>1235</v>
      </c>
    </row>
    <row r="2938" spans="1:4">
      <c r="A2938" s="226" t="s">
        <v>5648</v>
      </c>
      <c r="B2938" s="225" t="s">
        <v>5649</v>
      </c>
      <c r="C2938" s="223" t="s">
        <v>2159</v>
      </c>
      <c r="D2938" s="222" t="s">
        <v>1235</v>
      </c>
    </row>
    <row r="2939" spans="1:4">
      <c r="A2939" s="226" t="s">
        <v>5650</v>
      </c>
      <c r="B2939" s="225" t="s">
        <v>1335</v>
      </c>
      <c r="C2939" s="223" t="s">
        <v>2949</v>
      </c>
      <c r="D2939" s="222" t="s">
        <v>1235</v>
      </c>
    </row>
    <row r="2940" spans="1:4">
      <c r="A2940" s="226" t="s">
        <v>5651</v>
      </c>
      <c r="B2940" s="225" t="s">
        <v>2221</v>
      </c>
      <c r="C2940" s="223" t="s">
        <v>1522</v>
      </c>
      <c r="D2940" s="222" t="s">
        <v>1235</v>
      </c>
    </row>
    <row r="2941" spans="1:4">
      <c r="A2941" s="226" t="s">
        <v>5652</v>
      </c>
      <c r="B2941" s="225" t="s">
        <v>4306</v>
      </c>
      <c r="C2941" s="223" t="s">
        <v>1444</v>
      </c>
      <c r="D2941" s="222" t="s">
        <v>1235</v>
      </c>
    </row>
    <row r="2942" spans="1:4">
      <c r="A2942" s="226" t="s">
        <v>5653</v>
      </c>
      <c r="B2942" s="225" t="s">
        <v>5654</v>
      </c>
      <c r="C2942" s="223" t="s">
        <v>1292</v>
      </c>
      <c r="D2942" s="222" t="s">
        <v>1235</v>
      </c>
    </row>
    <row r="2943" spans="1:4">
      <c r="A2943" s="226" t="s">
        <v>5655</v>
      </c>
      <c r="B2943" s="225" t="s">
        <v>1305</v>
      </c>
      <c r="C2943" s="223" t="s">
        <v>1634</v>
      </c>
      <c r="D2943" s="222" t="s">
        <v>1235</v>
      </c>
    </row>
    <row r="2944" spans="1:4">
      <c r="A2944" s="226" t="s">
        <v>5656</v>
      </c>
      <c r="B2944" s="225" t="s">
        <v>2809</v>
      </c>
      <c r="C2944" s="223" t="s">
        <v>1533</v>
      </c>
      <c r="D2944" s="222" t="s">
        <v>1235</v>
      </c>
    </row>
    <row r="2945" spans="1:4">
      <c r="A2945" s="226" t="s">
        <v>5657</v>
      </c>
      <c r="B2945" s="225" t="s">
        <v>1255</v>
      </c>
      <c r="C2945" s="223" t="s">
        <v>1533</v>
      </c>
      <c r="D2945" s="222" t="s">
        <v>1235</v>
      </c>
    </row>
    <row r="2946" spans="1:4">
      <c r="A2946" s="226" t="s">
        <v>5658</v>
      </c>
      <c r="B2946" s="225" t="s">
        <v>5659</v>
      </c>
      <c r="C2946" s="223" t="s">
        <v>1821</v>
      </c>
      <c r="D2946" s="222" t="s">
        <v>1235</v>
      </c>
    </row>
    <row r="2947" spans="1:4">
      <c r="A2947" s="226" t="s">
        <v>5660</v>
      </c>
      <c r="B2947" s="225" t="s">
        <v>1330</v>
      </c>
      <c r="C2947" s="223" t="s">
        <v>1722</v>
      </c>
      <c r="D2947" s="222" t="s">
        <v>1235</v>
      </c>
    </row>
    <row r="2948" spans="1:4">
      <c r="A2948" s="226" t="s">
        <v>5661</v>
      </c>
      <c r="B2948" s="225" t="s">
        <v>1299</v>
      </c>
      <c r="C2948" s="223" t="s">
        <v>1351</v>
      </c>
      <c r="D2948" s="222" t="s">
        <v>1235</v>
      </c>
    </row>
    <row r="2949" spans="1:4">
      <c r="A2949" s="226" t="s">
        <v>5662</v>
      </c>
      <c r="B2949" s="225" t="s">
        <v>1269</v>
      </c>
      <c r="C2949" s="223" t="s">
        <v>1351</v>
      </c>
      <c r="D2949" s="222" t="s">
        <v>1235</v>
      </c>
    </row>
    <row r="2950" spans="1:4">
      <c r="A2950" s="226" t="s">
        <v>5663</v>
      </c>
      <c r="B2950" s="225" t="s">
        <v>2541</v>
      </c>
      <c r="C2950" s="223" t="s">
        <v>1351</v>
      </c>
      <c r="D2950" s="222" t="s">
        <v>1235</v>
      </c>
    </row>
    <row r="2951" spans="1:4">
      <c r="A2951" s="226" t="s">
        <v>5664</v>
      </c>
      <c r="B2951" s="225" t="s">
        <v>2196</v>
      </c>
      <c r="C2951" s="223" t="s">
        <v>2047</v>
      </c>
      <c r="D2951" s="222" t="s">
        <v>1235</v>
      </c>
    </row>
    <row r="2952" spans="1:4">
      <c r="A2952" s="226" t="s">
        <v>5665</v>
      </c>
      <c r="B2952" s="225" t="s">
        <v>1632</v>
      </c>
      <c r="C2952" s="223" t="s">
        <v>2258</v>
      </c>
      <c r="D2952" s="222" t="s">
        <v>1235</v>
      </c>
    </row>
    <row r="2953" spans="1:4">
      <c r="A2953" s="226" t="s">
        <v>5666</v>
      </c>
      <c r="B2953" s="225" t="s">
        <v>2276</v>
      </c>
      <c r="C2953" s="223" t="s">
        <v>1300</v>
      </c>
      <c r="D2953" s="222" t="s">
        <v>1235</v>
      </c>
    </row>
    <row r="2954" spans="1:4">
      <c r="A2954" s="226" t="s">
        <v>5667</v>
      </c>
      <c r="B2954" s="225" t="s">
        <v>1957</v>
      </c>
      <c r="C2954" s="223" t="s">
        <v>1300</v>
      </c>
      <c r="D2954" s="222" t="s">
        <v>1235</v>
      </c>
    </row>
    <row r="2955" spans="1:4">
      <c r="A2955" s="226" t="s">
        <v>5668</v>
      </c>
      <c r="B2955" s="225" t="s">
        <v>1337</v>
      </c>
      <c r="C2955" s="223" t="s">
        <v>1300</v>
      </c>
      <c r="D2955" s="222" t="s">
        <v>1235</v>
      </c>
    </row>
    <row r="2956" spans="1:4">
      <c r="A2956" s="226" t="s">
        <v>5669</v>
      </c>
      <c r="B2956" s="225" t="s">
        <v>4659</v>
      </c>
      <c r="C2956" s="223" t="s">
        <v>1469</v>
      </c>
      <c r="D2956" s="222" t="s">
        <v>1235</v>
      </c>
    </row>
    <row r="2957" spans="1:4">
      <c r="A2957" s="226" t="s">
        <v>5670</v>
      </c>
      <c r="B2957" s="225" t="s">
        <v>1846</v>
      </c>
      <c r="C2957" s="223" t="s">
        <v>1472</v>
      </c>
      <c r="D2957" s="222" t="s">
        <v>1235</v>
      </c>
    </row>
    <row r="2958" spans="1:4">
      <c r="A2958" s="226" t="s">
        <v>5671</v>
      </c>
      <c r="B2958" s="225" t="s">
        <v>1575</v>
      </c>
      <c r="C2958" s="223" t="s">
        <v>1303</v>
      </c>
      <c r="D2958" s="222" t="s">
        <v>1235</v>
      </c>
    </row>
    <row r="2959" spans="1:4">
      <c r="A2959" s="226" t="s">
        <v>5672</v>
      </c>
      <c r="B2959" s="225" t="s">
        <v>1836</v>
      </c>
      <c r="C2959" s="223" t="s">
        <v>1361</v>
      </c>
      <c r="D2959" s="222" t="s">
        <v>1235</v>
      </c>
    </row>
    <row r="2960" spans="1:4">
      <c r="A2960" s="226" t="s">
        <v>5673</v>
      </c>
      <c r="B2960" s="225" t="s">
        <v>5674</v>
      </c>
      <c r="C2960" s="223" t="s">
        <v>1742</v>
      </c>
      <c r="D2960" s="222" t="s">
        <v>1235</v>
      </c>
    </row>
    <row r="2961" spans="1:4">
      <c r="A2961" s="226" t="s">
        <v>5675</v>
      </c>
      <c r="B2961" s="225" t="s">
        <v>5676</v>
      </c>
      <c r="C2961" s="223" t="s">
        <v>2262</v>
      </c>
      <c r="D2961" s="222" t="s">
        <v>1235</v>
      </c>
    </row>
    <row r="2962" spans="1:4">
      <c r="A2962" s="226" t="s">
        <v>5677</v>
      </c>
      <c r="B2962" s="225" t="s">
        <v>2294</v>
      </c>
      <c r="C2962" s="223" t="s">
        <v>1243</v>
      </c>
      <c r="D2962" s="222" t="s">
        <v>1236</v>
      </c>
    </row>
    <row r="2963" spans="1:4">
      <c r="A2963" s="226" t="s">
        <v>5678</v>
      </c>
      <c r="B2963" s="225" t="s">
        <v>5679</v>
      </c>
      <c r="C2963" s="223" t="s">
        <v>1243</v>
      </c>
      <c r="D2963" s="222" t="s">
        <v>1236</v>
      </c>
    </row>
    <row r="2964" spans="1:4">
      <c r="A2964" s="226" t="s">
        <v>5680</v>
      </c>
      <c r="B2964" s="225" t="s">
        <v>1384</v>
      </c>
      <c r="C2964" s="223" t="s">
        <v>1247</v>
      </c>
      <c r="D2964" s="222" t="s">
        <v>1236</v>
      </c>
    </row>
    <row r="2965" spans="1:4">
      <c r="A2965" s="226" t="s">
        <v>5681</v>
      </c>
      <c r="B2965" s="225" t="s">
        <v>1309</v>
      </c>
      <c r="C2965" s="223" t="s">
        <v>1247</v>
      </c>
      <c r="D2965" s="222" t="s">
        <v>1236</v>
      </c>
    </row>
    <row r="2966" spans="1:4">
      <c r="A2966" s="226" t="s">
        <v>5682</v>
      </c>
      <c r="B2966" s="225" t="s">
        <v>1258</v>
      </c>
      <c r="C2966" s="223" t="s">
        <v>1315</v>
      </c>
      <c r="D2966" s="222" t="s">
        <v>1236</v>
      </c>
    </row>
    <row r="2967" spans="1:4">
      <c r="A2967" s="226" t="s">
        <v>5683</v>
      </c>
      <c r="B2967" s="225" t="s">
        <v>2249</v>
      </c>
      <c r="C2967" s="223" t="s">
        <v>1319</v>
      </c>
      <c r="D2967" s="222" t="s">
        <v>1236</v>
      </c>
    </row>
    <row r="2968" spans="1:4">
      <c r="A2968" s="226" t="s">
        <v>5684</v>
      </c>
      <c r="B2968" s="225" t="s">
        <v>2113</v>
      </c>
      <c r="C2968" s="223" t="s">
        <v>1326</v>
      </c>
      <c r="D2968" s="222" t="s">
        <v>1236</v>
      </c>
    </row>
    <row r="2969" spans="1:4">
      <c r="A2969" s="226" t="s">
        <v>5685</v>
      </c>
      <c r="B2969" s="225" t="s">
        <v>5686</v>
      </c>
      <c r="C2969" s="223" t="s">
        <v>1590</v>
      </c>
      <c r="D2969" s="222" t="s">
        <v>1236</v>
      </c>
    </row>
    <row r="2970" spans="1:4">
      <c r="A2970" s="226" t="s">
        <v>5687</v>
      </c>
      <c r="B2970" s="225" t="s">
        <v>1846</v>
      </c>
      <c r="C2970" s="223" t="s">
        <v>1253</v>
      </c>
      <c r="D2970" s="222" t="s">
        <v>1236</v>
      </c>
    </row>
    <row r="2971" spans="1:4">
      <c r="A2971" s="226" t="s">
        <v>5688</v>
      </c>
      <c r="B2971" s="225" t="s">
        <v>1255</v>
      </c>
      <c r="C2971" s="223" t="s">
        <v>1773</v>
      </c>
      <c r="D2971" s="222" t="s">
        <v>1236</v>
      </c>
    </row>
    <row r="2972" spans="1:4">
      <c r="A2972" s="226" t="s">
        <v>5689</v>
      </c>
      <c r="B2972" s="225" t="s">
        <v>1736</v>
      </c>
      <c r="C2972" s="223" t="s">
        <v>1773</v>
      </c>
      <c r="D2972" s="222" t="s">
        <v>1236</v>
      </c>
    </row>
    <row r="2973" spans="1:4">
      <c r="A2973" s="226" t="s">
        <v>5690</v>
      </c>
      <c r="B2973" s="225" t="s">
        <v>2668</v>
      </c>
      <c r="C2973" s="223" t="s">
        <v>1256</v>
      </c>
      <c r="D2973" s="222" t="s">
        <v>1236</v>
      </c>
    </row>
    <row r="2974" spans="1:4">
      <c r="A2974" s="226" t="s">
        <v>5691</v>
      </c>
      <c r="B2974" s="225" t="s">
        <v>1706</v>
      </c>
      <c r="C2974" s="223" t="s">
        <v>1256</v>
      </c>
      <c r="D2974" s="222" t="s">
        <v>1236</v>
      </c>
    </row>
    <row r="2975" spans="1:4">
      <c r="A2975" s="226" t="s">
        <v>5692</v>
      </c>
      <c r="B2975" s="225" t="s">
        <v>2352</v>
      </c>
      <c r="C2975" s="223" t="s">
        <v>1256</v>
      </c>
      <c r="D2975" s="222" t="s">
        <v>1236</v>
      </c>
    </row>
    <row r="2976" spans="1:4">
      <c r="A2976" s="226" t="s">
        <v>5693</v>
      </c>
      <c r="B2976" s="225" t="s">
        <v>1309</v>
      </c>
      <c r="C2976" s="223" t="s">
        <v>1992</v>
      </c>
      <c r="D2976" s="222" t="s">
        <v>1236</v>
      </c>
    </row>
    <row r="2977" spans="1:4">
      <c r="A2977" s="226" t="s">
        <v>5694</v>
      </c>
      <c r="B2977" s="225" t="s">
        <v>1323</v>
      </c>
      <c r="C2977" s="223" t="s">
        <v>1410</v>
      </c>
      <c r="D2977" s="222" t="s">
        <v>1236</v>
      </c>
    </row>
    <row r="2978" spans="1:4">
      <c r="A2978" s="226" t="s">
        <v>5695</v>
      </c>
      <c r="B2978" s="225" t="s">
        <v>2105</v>
      </c>
      <c r="C2978" s="223" t="s">
        <v>1410</v>
      </c>
      <c r="D2978" s="222" t="s">
        <v>1236</v>
      </c>
    </row>
    <row r="2979" spans="1:4">
      <c r="A2979" s="226" t="s">
        <v>5696</v>
      </c>
      <c r="B2979" s="225" t="s">
        <v>1325</v>
      </c>
      <c r="C2979" s="223" t="s">
        <v>1410</v>
      </c>
      <c r="D2979" s="222" t="s">
        <v>1236</v>
      </c>
    </row>
    <row r="2980" spans="1:4">
      <c r="A2980" s="226" t="s">
        <v>5697</v>
      </c>
      <c r="B2980" s="225" t="s">
        <v>1484</v>
      </c>
      <c r="C2980" s="223" t="s">
        <v>1259</v>
      </c>
      <c r="D2980" s="222" t="s">
        <v>1236</v>
      </c>
    </row>
    <row r="2981" spans="1:4">
      <c r="A2981" s="226" t="s">
        <v>5698</v>
      </c>
      <c r="B2981" s="225" t="s">
        <v>2469</v>
      </c>
      <c r="C2981" s="223" t="s">
        <v>1259</v>
      </c>
      <c r="D2981" s="222" t="s">
        <v>1236</v>
      </c>
    </row>
    <row r="2982" spans="1:4">
      <c r="A2982" s="226" t="s">
        <v>5699</v>
      </c>
      <c r="B2982" s="225" t="s">
        <v>2772</v>
      </c>
      <c r="C2982" s="223" t="s">
        <v>1259</v>
      </c>
      <c r="D2982" s="222" t="s">
        <v>1236</v>
      </c>
    </row>
    <row r="2983" spans="1:4">
      <c r="A2983" s="226" t="s">
        <v>5700</v>
      </c>
      <c r="B2983" s="225" t="s">
        <v>2745</v>
      </c>
      <c r="C2983" s="223" t="s">
        <v>1510</v>
      </c>
      <c r="D2983" s="222" t="s">
        <v>1236</v>
      </c>
    </row>
    <row r="2984" spans="1:4">
      <c r="A2984" s="226" t="s">
        <v>5701</v>
      </c>
      <c r="B2984" s="225" t="s">
        <v>1333</v>
      </c>
      <c r="C2984" s="223" t="s">
        <v>1329</v>
      </c>
      <c r="D2984" s="222" t="s">
        <v>1236</v>
      </c>
    </row>
    <row r="2985" spans="1:4">
      <c r="A2985" s="226" t="s">
        <v>5702</v>
      </c>
      <c r="B2985" s="225" t="s">
        <v>2254</v>
      </c>
      <c r="C2985" s="223" t="s">
        <v>1332</v>
      </c>
      <c r="D2985" s="222" t="s">
        <v>1236</v>
      </c>
    </row>
    <row r="2986" spans="1:4">
      <c r="A2986" s="226" t="s">
        <v>5703</v>
      </c>
      <c r="B2986" s="225" t="s">
        <v>1575</v>
      </c>
      <c r="C2986" s="223" t="s">
        <v>1334</v>
      </c>
      <c r="D2986" s="222" t="s">
        <v>1236</v>
      </c>
    </row>
    <row r="2987" spans="1:4">
      <c r="A2987" s="226" t="s">
        <v>5704</v>
      </c>
      <c r="B2987" s="225" t="s">
        <v>1348</v>
      </c>
      <c r="C2987" s="223" t="s">
        <v>4471</v>
      </c>
      <c r="D2987" s="222" t="s">
        <v>1236</v>
      </c>
    </row>
    <row r="2988" spans="1:4">
      <c r="A2988" s="226" t="s">
        <v>5705</v>
      </c>
      <c r="B2988" s="225" t="s">
        <v>5706</v>
      </c>
      <c r="C2988" s="223" t="s">
        <v>1262</v>
      </c>
      <c r="D2988" s="222" t="s">
        <v>1236</v>
      </c>
    </row>
    <row r="2989" spans="1:4">
      <c r="A2989" s="226" t="s">
        <v>5707</v>
      </c>
      <c r="B2989" s="225" t="s">
        <v>1433</v>
      </c>
      <c r="C2989" s="223" t="s">
        <v>1338</v>
      </c>
      <c r="D2989" s="222" t="s">
        <v>1236</v>
      </c>
    </row>
    <row r="2990" spans="1:4">
      <c r="A2990" s="226" t="s">
        <v>5708</v>
      </c>
      <c r="B2990" s="225" t="s">
        <v>1255</v>
      </c>
      <c r="C2990" s="223" t="s">
        <v>1270</v>
      </c>
      <c r="D2990" s="222" t="s">
        <v>1236</v>
      </c>
    </row>
    <row r="2991" spans="1:4">
      <c r="A2991" s="226" t="s">
        <v>5709</v>
      </c>
      <c r="B2991" s="225" t="s">
        <v>1807</v>
      </c>
      <c r="C2991" s="223" t="s">
        <v>1273</v>
      </c>
      <c r="D2991" s="222" t="s">
        <v>1236</v>
      </c>
    </row>
    <row r="2992" spans="1:4">
      <c r="A2992" s="226" t="s">
        <v>5710</v>
      </c>
      <c r="B2992" s="225" t="s">
        <v>1333</v>
      </c>
      <c r="C2992" s="223" t="s">
        <v>1273</v>
      </c>
      <c r="D2992" s="222" t="s">
        <v>1236</v>
      </c>
    </row>
    <row r="2993" spans="1:4">
      <c r="A2993" s="226" t="s">
        <v>5711</v>
      </c>
      <c r="B2993" s="225" t="s">
        <v>4133</v>
      </c>
      <c r="C2993" s="223" t="s">
        <v>5712</v>
      </c>
      <c r="D2993" s="222" t="s">
        <v>1236</v>
      </c>
    </row>
    <row r="2994" spans="1:4">
      <c r="A2994" s="226" t="s">
        <v>5713</v>
      </c>
      <c r="B2994" s="225" t="s">
        <v>5714</v>
      </c>
      <c r="C2994" s="223" t="s">
        <v>1277</v>
      </c>
      <c r="D2994" s="222" t="s">
        <v>1236</v>
      </c>
    </row>
    <row r="2995" spans="1:4">
      <c r="A2995" s="226" t="s">
        <v>5715</v>
      </c>
      <c r="B2995" s="225" t="s">
        <v>2237</v>
      </c>
      <c r="C2995" s="223" t="s">
        <v>1522</v>
      </c>
      <c r="D2995" s="222" t="s">
        <v>1236</v>
      </c>
    </row>
    <row r="2996" spans="1:4">
      <c r="A2996" s="226" t="s">
        <v>5716</v>
      </c>
      <c r="B2996" s="225" t="s">
        <v>2125</v>
      </c>
      <c r="C2996" s="223" t="s">
        <v>1438</v>
      </c>
      <c r="D2996" s="222" t="s">
        <v>1236</v>
      </c>
    </row>
    <row r="2997" spans="1:4">
      <c r="A2997" s="226" t="s">
        <v>5717</v>
      </c>
      <c r="B2997" s="225" t="s">
        <v>1333</v>
      </c>
      <c r="C2997" s="223" t="s">
        <v>1441</v>
      </c>
      <c r="D2997" s="222" t="s">
        <v>1236</v>
      </c>
    </row>
    <row r="2998" spans="1:4">
      <c r="A2998" s="226" t="s">
        <v>5718</v>
      </c>
      <c r="B2998" s="225" t="s">
        <v>5719</v>
      </c>
      <c r="C2998" s="223" t="s">
        <v>1288</v>
      </c>
      <c r="D2998" s="222" t="s">
        <v>1236</v>
      </c>
    </row>
    <row r="2999" spans="1:4">
      <c r="A2999" s="226" t="s">
        <v>5720</v>
      </c>
      <c r="B2999" s="225" t="s">
        <v>1454</v>
      </c>
      <c r="C2999" s="223" t="s">
        <v>1288</v>
      </c>
      <c r="D2999" s="222" t="s">
        <v>1236</v>
      </c>
    </row>
    <row r="3000" spans="1:4">
      <c r="A3000" s="226" t="s">
        <v>5721</v>
      </c>
      <c r="B3000" s="225" t="s">
        <v>1290</v>
      </c>
      <c r="C3000" s="223" t="s">
        <v>1347</v>
      </c>
      <c r="D3000" s="222" t="s">
        <v>1236</v>
      </c>
    </row>
    <row r="3001" spans="1:4">
      <c r="A3001" s="226" t="s">
        <v>5722</v>
      </c>
      <c r="B3001" s="225" t="s">
        <v>2283</v>
      </c>
      <c r="C3001" s="223" t="s">
        <v>1821</v>
      </c>
      <c r="D3001" s="222" t="s">
        <v>1236</v>
      </c>
    </row>
    <row r="3002" spans="1:4">
      <c r="A3002" s="226" t="s">
        <v>5723</v>
      </c>
      <c r="B3002" s="225" t="s">
        <v>2567</v>
      </c>
      <c r="C3002" s="223" t="s">
        <v>1539</v>
      </c>
      <c r="D3002" s="222" t="s">
        <v>1236</v>
      </c>
    </row>
    <row r="3003" spans="1:4">
      <c r="A3003" s="226" t="s">
        <v>5724</v>
      </c>
      <c r="B3003" s="225" t="s">
        <v>1282</v>
      </c>
      <c r="C3003" s="223" t="s">
        <v>1351</v>
      </c>
      <c r="D3003" s="222" t="s">
        <v>1236</v>
      </c>
    </row>
    <row r="3004" spans="1:4">
      <c r="A3004" s="226" t="s">
        <v>5725</v>
      </c>
      <c r="B3004" s="225" t="s">
        <v>1337</v>
      </c>
      <c r="C3004" s="223" t="s">
        <v>5726</v>
      </c>
      <c r="D3004" s="222" t="s">
        <v>1236</v>
      </c>
    </row>
    <row r="3005" spans="1:4">
      <c r="A3005" s="226" t="s">
        <v>5727</v>
      </c>
      <c r="B3005" s="225" t="s">
        <v>1299</v>
      </c>
      <c r="C3005" s="223" t="s">
        <v>1354</v>
      </c>
      <c r="D3005" s="222" t="s">
        <v>1236</v>
      </c>
    </row>
    <row r="3006" spans="1:4">
      <c r="A3006" s="226" t="s">
        <v>5728</v>
      </c>
      <c r="B3006" s="225" t="s">
        <v>1462</v>
      </c>
      <c r="C3006" s="223" t="s">
        <v>2052</v>
      </c>
      <c r="D3006" s="222" t="s">
        <v>1236</v>
      </c>
    </row>
    <row r="3007" spans="1:4">
      <c r="A3007" s="226" t="s">
        <v>5729</v>
      </c>
      <c r="B3007" s="225" t="s">
        <v>1269</v>
      </c>
      <c r="C3007" s="223" t="s">
        <v>2052</v>
      </c>
      <c r="D3007" s="222" t="s">
        <v>1236</v>
      </c>
    </row>
    <row r="3008" spans="1:4">
      <c r="A3008" s="226" t="s">
        <v>5730</v>
      </c>
      <c r="B3008" s="225" t="s">
        <v>2824</v>
      </c>
      <c r="C3008" s="223" t="s">
        <v>1300</v>
      </c>
      <c r="D3008" s="222" t="s">
        <v>1236</v>
      </c>
    </row>
    <row r="3009" spans="1:4">
      <c r="A3009" s="226" t="s">
        <v>5731</v>
      </c>
      <c r="B3009" s="225" t="s">
        <v>4807</v>
      </c>
      <c r="C3009" s="223" t="s">
        <v>1361</v>
      </c>
      <c r="D3009" s="222" t="s">
        <v>1236</v>
      </c>
    </row>
    <row r="3010" spans="1:4">
      <c r="A3010" s="226" t="s">
        <v>5732</v>
      </c>
      <c r="B3010" s="225" t="s">
        <v>1672</v>
      </c>
      <c r="C3010" s="223" t="s">
        <v>1361</v>
      </c>
      <c r="D3010" s="222" t="s">
        <v>1236</v>
      </c>
    </row>
    <row r="3011" spans="1:4">
      <c r="A3011" s="226" t="s">
        <v>5733</v>
      </c>
      <c r="B3011" s="225" t="s">
        <v>5734</v>
      </c>
      <c r="C3011" s="223" t="s">
        <v>1566</v>
      </c>
      <c r="D3011" s="222" t="s">
        <v>1236</v>
      </c>
    </row>
    <row r="3012" spans="1:4">
      <c r="A3012" s="226" t="s">
        <v>5735</v>
      </c>
      <c r="B3012" s="225" t="s">
        <v>1246</v>
      </c>
      <c r="C3012" s="223" t="s">
        <v>1566</v>
      </c>
      <c r="D3012" s="222" t="s">
        <v>1236</v>
      </c>
    </row>
    <row r="3013" spans="1:4">
      <c r="A3013" s="226" t="s">
        <v>5736</v>
      </c>
      <c r="B3013" s="225" t="s">
        <v>2267</v>
      </c>
      <c r="C3013" s="223" t="s">
        <v>2891</v>
      </c>
      <c r="D3013" s="222" t="s">
        <v>1236</v>
      </c>
    </row>
    <row r="3014" spans="1:4">
      <c r="A3014" s="226" t="s">
        <v>5737</v>
      </c>
      <c r="B3014" s="225" t="s">
        <v>5738</v>
      </c>
      <c r="C3014" s="223" t="s">
        <v>1243</v>
      </c>
      <c r="D3014" s="222" t="s">
        <v>1237</v>
      </c>
    </row>
    <row r="3015" spans="1:4">
      <c r="A3015" s="226" t="s">
        <v>5739</v>
      </c>
      <c r="B3015" s="225" t="s">
        <v>1299</v>
      </c>
      <c r="C3015" s="223" t="s">
        <v>1247</v>
      </c>
      <c r="D3015" s="222" t="s">
        <v>1237</v>
      </c>
    </row>
    <row r="3016" spans="1:4">
      <c r="A3016" s="226" t="s">
        <v>5740</v>
      </c>
      <c r="B3016" s="225" t="s">
        <v>1258</v>
      </c>
      <c r="C3016" s="223" t="s">
        <v>1247</v>
      </c>
      <c r="D3016" s="222" t="s">
        <v>1237</v>
      </c>
    </row>
    <row r="3017" spans="1:4">
      <c r="A3017" s="226" t="s">
        <v>5741</v>
      </c>
      <c r="B3017" s="225" t="s">
        <v>1632</v>
      </c>
      <c r="C3017" s="223" t="s">
        <v>2145</v>
      </c>
      <c r="D3017" s="222" t="s">
        <v>1237</v>
      </c>
    </row>
    <row r="3018" spans="1:4">
      <c r="A3018" s="226" t="s">
        <v>5742</v>
      </c>
      <c r="B3018" s="225" t="s">
        <v>4084</v>
      </c>
      <c r="C3018" s="223" t="s">
        <v>1315</v>
      </c>
      <c r="D3018" s="222" t="s">
        <v>1237</v>
      </c>
    </row>
    <row r="3019" spans="1:4">
      <c r="A3019" s="226" t="s">
        <v>5743</v>
      </c>
      <c r="B3019" s="225" t="s">
        <v>4431</v>
      </c>
      <c r="C3019" s="223" t="s">
        <v>1315</v>
      </c>
      <c r="D3019" s="222" t="s">
        <v>1237</v>
      </c>
    </row>
    <row r="3020" spans="1:4">
      <c r="A3020" s="226" t="s">
        <v>5744</v>
      </c>
      <c r="B3020" s="225" t="s">
        <v>5745</v>
      </c>
      <c r="C3020" s="223" t="s">
        <v>1318</v>
      </c>
      <c r="D3020" s="222" t="s">
        <v>1237</v>
      </c>
    </row>
    <row r="3021" spans="1:4">
      <c r="A3021" s="226" t="s">
        <v>5746</v>
      </c>
      <c r="B3021" s="225" t="s">
        <v>1255</v>
      </c>
      <c r="C3021" s="223" t="s">
        <v>1319</v>
      </c>
      <c r="D3021" s="222" t="s">
        <v>1237</v>
      </c>
    </row>
    <row r="3022" spans="1:4">
      <c r="A3022" s="226" t="s">
        <v>5747</v>
      </c>
      <c r="B3022" s="225" t="s">
        <v>1255</v>
      </c>
      <c r="C3022" s="223" t="s">
        <v>1388</v>
      </c>
      <c r="D3022" s="222" t="s">
        <v>1237</v>
      </c>
    </row>
    <row r="3023" spans="1:4">
      <c r="A3023" s="226" t="s">
        <v>5748</v>
      </c>
      <c r="B3023" s="225" t="s">
        <v>2291</v>
      </c>
      <c r="C3023" s="223" t="s">
        <v>1322</v>
      </c>
      <c r="D3023" s="222" t="s">
        <v>1237</v>
      </c>
    </row>
    <row r="3024" spans="1:4">
      <c r="A3024" s="226" t="s">
        <v>5749</v>
      </c>
      <c r="B3024" s="225" t="s">
        <v>5750</v>
      </c>
      <c r="C3024" s="223" t="s">
        <v>1322</v>
      </c>
      <c r="D3024" s="222" t="s">
        <v>1237</v>
      </c>
    </row>
    <row r="3025" spans="1:4">
      <c r="A3025" s="226" t="s">
        <v>5751</v>
      </c>
      <c r="B3025" s="225" t="s">
        <v>5752</v>
      </c>
      <c r="C3025" s="223" t="s">
        <v>1322</v>
      </c>
      <c r="D3025" s="222" t="s">
        <v>1237</v>
      </c>
    </row>
    <row r="3026" spans="1:4">
      <c r="A3026" s="226" t="s">
        <v>5753</v>
      </c>
      <c r="B3026" s="225" t="s">
        <v>2197</v>
      </c>
      <c r="C3026" s="223" t="s">
        <v>2175</v>
      </c>
      <c r="D3026" s="222" t="s">
        <v>1237</v>
      </c>
    </row>
    <row r="3027" spans="1:4">
      <c r="A3027" s="226" t="s">
        <v>5754</v>
      </c>
      <c r="B3027" s="225" t="s">
        <v>4735</v>
      </c>
      <c r="C3027" s="223" t="s">
        <v>1590</v>
      </c>
      <c r="D3027" s="222" t="s">
        <v>1237</v>
      </c>
    </row>
    <row r="3028" spans="1:4">
      <c r="A3028" s="226" t="s">
        <v>5755</v>
      </c>
      <c r="B3028" s="225" t="s">
        <v>2378</v>
      </c>
      <c r="C3028" s="223" t="s">
        <v>1904</v>
      </c>
      <c r="D3028" s="222" t="s">
        <v>1237</v>
      </c>
    </row>
    <row r="3029" spans="1:4">
      <c r="A3029" s="226" t="s">
        <v>5756</v>
      </c>
      <c r="B3029" s="225" t="s">
        <v>1269</v>
      </c>
      <c r="C3029" s="223" t="s">
        <v>1256</v>
      </c>
      <c r="D3029" s="222" t="s">
        <v>1237</v>
      </c>
    </row>
    <row r="3030" spans="1:4">
      <c r="A3030" s="226" t="s">
        <v>5757</v>
      </c>
      <c r="B3030" s="225" t="s">
        <v>1706</v>
      </c>
      <c r="C3030" s="223" t="s">
        <v>3357</v>
      </c>
      <c r="D3030" s="222" t="s">
        <v>1237</v>
      </c>
    </row>
    <row r="3031" spans="1:4">
      <c r="A3031" s="226" t="s">
        <v>5758</v>
      </c>
      <c r="B3031" s="225" t="s">
        <v>1734</v>
      </c>
      <c r="C3031" s="223" t="s">
        <v>1259</v>
      </c>
      <c r="D3031" s="222" t="s">
        <v>1237</v>
      </c>
    </row>
    <row r="3032" spans="1:4">
      <c r="A3032" s="226" t="s">
        <v>5759</v>
      </c>
      <c r="B3032" s="225" t="s">
        <v>1330</v>
      </c>
      <c r="C3032" s="223" t="s">
        <v>1510</v>
      </c>
      <c r="D3032" s="222" t="s">
        <v>1237</v>
      </c>
    </row>
    <row r="3033" spans="1:4">
      <c r="A3033" s="226" t="s">
        <v>5760</v>
      </c>
      <c r="B3033" s="225" t="s">
        <v>3430</v>
      </c>
      <c r="C3033" s="223" t="s">
        <v>1332</v>
      </c>
      <c r="D3033" s="222" t="s">
        <v>1237</v>
      </c>
    </row>
    <row r="3034" spans="1:4">
      <c r="A3034" s="226" t="s">
        <v>5761</v>
      </c>
      <c r="B3034" s="225" t="s">
        <v>5368</v>
      </c>
      <c r="C3034" s="223" t="s">
        <v>1332</v>
      </c>
      <c r="D3034" s="222" t="s">
        <v>1237</v>
      </c>
    </row>
    <row r="3035" spans="1:4">
      <c r="A3035" s="226" t="s">
        <v>5762</v>
      </c>
      <c r="B3035" s="225" t="s">
        <v>5249</v>
      </c>
      <c r="C3035" s="223" t="s">
        <v>1332</v>
      </c>
      <c r="D3035" s="222" t="s">
        <v>1237</v>
      </c>
    </row>
    <row r="3036" spans="1:4">
      <c r="A3036" s="226" t="s">
        <v>5763</v>
      </c>
      <c r="B3036" s="225" t="s">
        <v>1305</v>
      </c>
      <c r="C3036" s="223" t="s">
        <v>1336</v>
      </c>
      <c r="D3036" s="222" t="s">
        <v>1237</v>
      </c>
    </row>
    <row r="3037" spans="1:4">
      <c r="A3037" s="226" t="s">
        <v>5764</v>
      </c>
      <c r="B3037" s="225" t="s">
        <v>1919</v>
      </c>
      <c r="C3037" s="223" t="s">
        <v>2187</v>
      </c>
      <c r="D3037" s="222" t="s">
        <v>1237</v>
      </c>
    </row>
    <row r="3038" spans="1:4">
      <c r="A3038" s="226" t="s">
        <v>5765</v>
      </c>
      <c r="B3038" s="225" t="s">
        <v>1775</v>
      </c>
      <c r="C3038" s="223" t="s">
        <v>1792</v>
      </c>
      <c r="D3038" s="222" t="s">
        <v>1237</v>
      </c>
    </row>
    <row r="3039" spans="1:4">
      <c r="A3039" s="226" t="s">
        <v>5766</v>
      </c>
      <c r="B3039" s="225" t="s">
        <v>5767</v>
      </c>
      <c r="C3039" s="223" t="s">
        <v>1792</v>
      </c>
      <c r="D3039" s="222" t="s">
        <v>1237</v>
      </c>
    </row>
    <row r="3040" spans="1:4">
      <c r="A3040" s="226" t="s">
        <v>5768</v>
      </c>
      <c r="B3040" s="225" t="s">
        <v>1454</v>
      </c>
      <c r="C3040" s="223" t="s">
        <v>5769</v>
      </c>
      <c r="D3040" s="222" t="s">
        <v>1237</v>
      </c>
    </row>
    <row r="3041" spans="1:4">
      <c r="A3041" s="226" t="s">
        <v>5770</v>
      </c>
      <c r="B3041" s="225" t="s">
        <v>5771</v>
      </c>
      <c r="C3041" s="223" t="s">
        <v>2219</v>
      </c>
      <c r="D3041" s="222" t="s">
        <v>1237</v>
      </c>
    </row>
    <row r="3042" spans="1:4">
      <c r="A3042" s="226" t="s">
        <v>5772</v>
      </c>
      <c r="B3042" s="225" t="s">
        <v>5773</v>
      </c>
      <c r="C3042" s="223" t="s">
        <v>1280</v>
      </c>
      <c r="D3042" s="222" t="s">
        <v>1237</v>
      </c>
    </row>
    <row r="3043" spans="1:4">
      <c r="A3043" s="226" t="s">
        <v>5774</v>
      </c>
      <c r="B3043" s="225" t="s">
        <v>1255</v>
      </c>
      <c r="C3043" s="223" t="s">
        <v>1288</v>
      </c>
      <c r="D3043" s="222" t="s">
        <v>1237</v>
      </c>
    </row>
    <row r="3044" spans="1:4">
      <c r="A3044" s="226" t="s">
        <v>5775</v>
      </c>
      <c r="B3044" s="225" t="s">
        <v>2294</v>
      </c>
      <c r="C3044" s="223" t="s">
        <v>2503</v>
      </c>
      <c r="D3044" s="222" t="s">
        <v>1237</v>
      </c>
    </row>
    <row r="3045" spans="1:4">
      <c r="A3045" s="226" t="s">
        <v>5776</v>
      </c>
      <c r="B3045" s="225" t="s">
        <v>1919</v>
      </c>
      <c r="C3045" s="223" t="s">
        <v>3828</v>
      </c>
      <c r="D3045" s="222" t="s">
        <v>1237</v>
      </c>
    </row>
    <row r="3046" spans="1:4">
      <c r="A3046" s="226" t="s">
        <v>5777</v>
      </c>
      <c r="B3046" s="225" t="s">
        <v>1367</v>
      </c>
      <c r="C3046" s="223" t="s">
        <v>2870</v>
      </c>
      <c r="D3046" s="222" t="s">
        <v>1237</v>
      </c>
    </row>
    <row r="3047" spans="1:4">
      <c r="A3047" s="226" t="s">
        <v>5778</v>
      </c>
      <c r="B3047" s="225" t="s">
        <v>3687</v>
      </c>
      <c r="C3047" s="223" t="s">
        <v>5779</v>
      </c>
      <c r="D3047" s="222" t="s">
        <v>1237</v>
      </c>
    </row>
    <row r="3048" spans="1:4">
      <c r="A3048" s="226" t="s">
        <v>5780</v>
      </c>
      <c r="B3048" s="225" t="s">
        <v>1255</v>
      </c>
      <c r="C3048" s="223" t="s">
        <v>1722</v>
      </c>
      <c r="D3048" s="222" t="s">
        <v>1237</v>
      </c>
    </row>
    <row r="3049" spans="1:4">
      <c r="A3049" s="226" t="s">
        <v>5781</v>
      </c>
      <c r="B3049" s="225" t="s">
        <v>2318</v>
      </c>
      <c r="C3049" s="223" t="s">
        <v>1351</v>
      </c>
      <c r="D3049" s="222" t="s">
        <v>1237</v>
      </c>
    </row>
    <row r="3050" spans="1:4">
      <c r="A3050" s="226" t="s">
        <v>5782</v>
      </c>
      <c r="B3050" s="225" t="s">
        <v>1311</v>
      </c>
      <c r="C3050" s="223" t="s">
        <v>1352</v>
      </c>
      <c r="D3050" s="222" t="s">
        <v>1237</v>
      </c>
    </row>
    <row r="3051" spans="1:4">
      <c r="A3051" s="226" t="s">
        <v>5783</v>
      </c>
      <c r="B3051" s="225" t="s">
        <v>5784</v>
      </c>
      <c r="C3051" s="223" t="s">
        <v>1354</v>
      </c>
      <c r="D3051" s="222" t="s">
        <v>1237</v>
      </c>
    </row>
    <row r="3052" spans="1:4">
      <c r="A3052" s="226" t="s">
        <v>5785</v>
      </c>
      <c r="B3052" s="225" t="s">
        <v>5786</v>
      </c>
      <c r="C3052" s="223" t="s">
        <v>1354</v>
      </c>
      <c r="D3052" s="222" t="s">
        <v>1237</v>
      </c>
    </row>
    <row r="3053" spans="1:4">
      <c r="A3053" s="226" t="s">
        <v>5787</v>
      </c>
      <c r="B3053" s="225" t="s">
        <v>1632</v>
      </c>
      <c r="C3053" s="223" t="s">
        <v>5788</v>
      </c>
      <c r="D3053" s="222" t="s">
        <v>1237</v>
      </c>
    </row>
    <row r="3054" spans="1:4">
      <c r="A3054" s="226" t="s">
        <v>5789</v>
      </c>
      <c r="B3054" s="225" t="s">
        <v>2165</v>
      </c>
      <c r="C3054" s="223" t="s">
        <v>2168</v>
      </c>
      <c r="D3054" s="222" t="s">
        <v>1237</v>
      </c>
    </row>
    <row r="3055" spans="1:4">
      <c r="A3055" s="226" t="s">
        <v>5790</v>
      </c>
      <c r="B3055" s="225" t="s">
        <v>1282</v>
      </c>
      <c r="C3055" s="223" t="s">
        <v>1300</v>
      </c>
      <c r="D3055" s="222" t="s">
        <v>1237</v>
      </c>
    </row>
    <row r="3056" spans="1:4">
      <c r="A3056" s="226" t="s">
        <v>5791</v>
      </c>
      <c r="B3056" s="225" t="s">
        <v>5792</v>
      </c>
      <c r="C3056" s="223" t="s">
        <v>1300</v>
      </c>
      <c r="D3056" s="222" t="s">
        <v>1237</v>
      </c>
    </row>
    <row r="3057" spans="1:4">
      <c r="A3057" s="226" t="s">
        <v>5793</v>
      </c>
      <c r="B3057" s="225" t="s">
        <v>1335</v>
      </c>
      <c r="C3057" s="223" t="s">
        <v>1300</v>
      </c>
      <c r="D3057" s="222" t="s">
        <v>1237</v>
      </c>
    </row>
    <row r="3058" spans="1:4">
      <c r="A3058" s="226" t="s">
        <v>5794</v>
      </c>
      <c r="B3058" s="225" t="s">
        <v>1433</v>
      </c>
      <c r="C3058" s="223" t="s">
        <v>1469</v>
      </c>
      <c r="D3058" s="222" t="s">
        <v>1237</v>
      </c>
    </row>
    <row r="3059" spans="1:4">
      <c r="A3059" s="226" t="s">
        <v>5795</v>
      </c>
      <c r="B3059" s="225" t="s">
        <v>5796</v>
      </c>
      <c r="C3059" s="223" t="s">
        <v>1243</v>
      </c>
      <c r="D3059" s="222" t="s">
        <v>5797</v>
      </c>
    </row>
    <row r="3060" spans="1:4">
      <c r="A3060" s="226" t="s">
        <v>5798</v>
      </c>
      <c r="B3060" s="225" t="s">
        <v>1957</v>
      </c>
      <c r="C3060" s="223" t="s">
        <v>1243</v>
      </c>
      <c r="D3060" s="222" t="s">
        <v>5797</v>
      </c>
    </row>
    <row r="3061" spans="1:4">
      <c r="A3061" s="226" t="s">
        <v>5799</v>
      </c>
      <c r="B3061" s="225" t="s">
        <v>4002</v>
      </c>
      <c r="C3061" s="223" t="s">
        <v>1243</v>
      </c>
      <c r="D3061" s="222" t="s">
        <v>5797</v>
      </c>
    </row>
    <row r="3062" spans="1:4">
      <c r="A3062" s="226" t="s">
        <v>5800</v>
      </c>
      <c r="B3062" s="225" t="s">
        <v>5801</v>
      </c>
      <c r="C3062" s="223" t="s">
        <v>1243</v>
      </c>
      <c r="D3062" s="222" t="s">
        <v>5797</v>
      </c>
    </row>
    <row r="3063" spans="1:4">
      <c r="A3063" s="226" t="s">
        <v>5802</v>
      </c>
      <c r="B3063" s="225" t="s">
        <v>5803</v>
      </c>
      <c r="C3063" s="223" t="s">
        <v>1883</v>
      </c>
      <c r="D3063" s="222" t="s">
        <v>5797</v>
      </c>
    </row>
    <row r="3064" spans="1:4">
      <c r="A3064" s="226" t="s">
        <v>5804</v>
      </c>
      <c r="B3064" s="225" t="s">
        <v>2232</v>
      </c>
      <c r="C3064" s="223" t="s">
        <v>1313</v>
      </c>
      <c r="D3064" s="222" t="s">
        <v>5797</v>
      </c>
    </row>
    <row r="3065" spans="1:4">
      <c r="A3065" s="226" t="s">
        <v>5805</v>
      </c>
      <c r="B3065" s="225" t="s">
        <v>5806</v>
      </c>
      <c r="C3065" s="223" t="s">
        <v>1247</v>
      </c>
      <c r="D3065" s="222" t="s">
        <v>5797</v>
      </c>
    </row>
    <row r="3066" spans="1:4">
      <c r="A3066" s="226" t="s">
        <v>5807</v>
      </c>
      <c r="B3066" s="225" t="s">
        <v>5808</v>
      </c>
      <c r="C3066" s="223" t="s">
        <v>1247</v>
      </c>
      <c r="D3066" s="222" t="s">
        <v>5797</v>
      </c>
    </row>
    <row r="3067" spans="1:4">
      <c r="A3067" s="226" t="s">
        <v>5809</v>
      </c>
      <c r="B3067" s="225" t="s">
        <v>1290</v>
      </c>
      <c r="C3067" s="223" t="s">
        <v>1315</v>
      </c>
      <c r="D3067" s="222" t="s">
        <v>5797</v>
      </c>
    </row>
    <row r="3068" spans="1:4">
      <c r="A3068" s="226" t="s">
        <v>5810</v>
      </c>
      <c r="B3068" s="225" t="s">
        <v>1246</v>
      </c>
      <c r="C3068" s="223" t="s">
        <v>1318</v>
      </c>
      <c r="D3068" s="222" t="s">
        <v>5797</v>
      </c>
    </row>
    <row r="3069" spans="1:4">
      <c r="A3069" s="226" t="s">
        <v>5811</v>
      </c>
      <c r="B3069" s="225" t="s">
        <v>1537</v>
      </c>
      <c r="C3069" s="223" t="s">
        <v>5812</v>
      </c>
      <c r="D3069" s="222" t="s">
        <v>5797</v>
      </c>
    </row>
    <row r="3070" spans="1:4">
      <c r="A3070" s="226" t="s">
        <v>5813</v>
      </c>
      <c r="B3070" s="225" t="s">
        <v>1545</v>
      </c>
      <c r="C3070" s="223" t="s">
        <v>1668</v>
      </c>
      <c r="D3070" s="222" t="s">
        <v>5797</v>
      </c>
    </row>
    <row r="3071" spans="1:4">
      <c r="A3071" s="226" t="s">
        <v>5814</v>
      </c>
      <c r="B3071" s="225" t="s">
        <v>2290</v>
      </c>
      <c r="C3071" s="223" t="s">
        <v>1319</v>
      </c>
      <c r="D3071" s="222" t="s">
        <v>5797</v>
      </c>
    </row>
    <row r="3072" spans="1:4">
      <c r="A3072" s="226" t="s">
        <v>5815</v>
      </c>
      <c r="B3072" s="225" t="s">
        <v>5816</v>
      </c>
      <c r="C3072" s="223" t="s">
        <v>1319</v>
      </c>
      <c r="D3072" s="222" t="s">
        <v>5797</v>
      </c>
    </row>
    <row r="3073" spans="1:4">
      <c r="A3073" s="226" t="s">
        <v>5817</v>
      </c>
      <c r="B3073" s="225" t="s">
        <v>1853</v>
      </c>
      <c r="C3073" s="223" t="s">
        <v>1498</v>
      </c>
      <c r="D3073" s="222" t="s">
        <v>5797</v>
      </c>
    </row>
    <row r="3074" spans="1:4">
      <c r="A3074" s="226" t="s">
        <v>5818</v>
      </c>
      <c r="B3074" s="225" t="s">
        <v>1628</v>
      </c>
      <c r="C3074" s="223" t="s">
        <v>1322</v>
      </c>
      <c r="D3074" s="222" t="s">
        <v>5797</v>
      </c>
    </row>
    <row r="3075" spans="1:4">
      <c r="A3075" s="226" t="s">
        <v>5819</v>
      </c>
      <c r="B3075" s="225" t="s">
        <v>1355</v>
      </c>
      <c r="C3075" s="223" t="s">
        <v>1322</v>
      </c>
      <c r="D3075" s="222" t="s">
        <v>5797</v>
      </c>
    </row>
    <row r="3076" spans="1:4">
      <c r="A3076" s="226" t="s">
        <v>5820</v>
      </c>
      <c r="B3076" s="225" t="s">
        <v>1328</v>
      </c>
      <c r="C3076" s="223" t="s">
        <v>1322</v>
      </c>
      <c r="D3076" s="222" t="s">
        <v>5797</v>
      </c>
    </row>
    <row r="3077" spans="1:4">
      <c r="A3077" s="226" t="s">
        <v>5821</v>
      </c>
      <c r="B3077" s="225" t="s">
        <v>5822</v>
      </c>
      <c r="C3077" s="223" t="s">
        <v>2175</v>
      </c>
      <c r="D3077" s="222" t="s">
        <v>5797</v>
      </c>
    </row>
    <row r="3078" spans="1:4">
      <c r="A3078" s="226" t="s">
        <v>5823</v>
      </c>
      <c r="B3078" s="225" t="s">
        <v>1971</v>
      </c>
      <c r="C3078" s="223" t="s">
        <v>2175</v>
      </c>
      <c r="D3078" s="222" t="s">
        <v>5797</v>
      </c>
    </row>
    <row r="3079" spans="1:4">
      <c r="A3079" s="226" t="s">
        <v>5824</v>
      </c>
      <c r="B3079" s="225" t="s">
        <v>1325</v>
      </c>
      <c r="C3079" s="223" t="s">
        <v>1326</v>
      </c>
      <c r="D3079" s="222" t="s">
        <v>5797</v>
      </c>
    </row>
    <row r="3080" spans="1:4">
      <c r="A3080" s="226" t="s">
        <v>5825</v>
      </c>
      <c r="B3080" s="225" t="s">
        <v>1255</v>
      </c>
      <c r="C3080" s="223" t="s">
        <v>1326</v>
      </c>
      <c r="D3080" s="222" t="s">
        <v>5797</v>
      </c>
    </row>
    <row r="3081" spans="1:4">
      <c r="A3081" s="226" t="s">
        <v>5826</v>
      </c>
      <c r="B3081" s="225" t="s">
        <v>1384</v>
      </c>
      <c r="C3081" s="223" t="s">
        <v>4990</v>
      </c>
      <c r="D3081" s="222" t="s">
        <v>5797</v>
      </c>
    </row>
    <row r="3082" spans="1:4">
      <c r="A3082" s="226" t="s">
        <v>5827</v>
      </c>
      <c r="B3082" s="225" t="s">
        <v>1632</v>
      </c>
      <c r="C3082" s="223" t="s">
        <v>2179</v>
      </c>
      <c r="D3082" s="222" t="s">
        <v>5797</v>
      </c>
    </row>
    <row r="3083" spans="1:4">
      <c r="A3083" s="226" t="s">
        <v>5828</v>
      </c>
      <c r="B3083" s="225" t="s">
        <v>1382</v>
      </c>
      <c r="C3083" s="223" t="s">
        <v>1773</v>
      </c>
      <c r="D3083" s="222" t="s">
        <v>5797</v>
      </c>
    </row>
    <row r="3084" spans="1:4">
      <c r="A3084" s="226" t="s">
        <v>5829</v>
      </c>
      <c r="B3084" s="225" t="s">
        <v>1777</v>
      </c>
      <c r="C3084" s="223" t="s">
        <v>1256</v>
      </c>
      <c r="D3084" s="222" t="s">
        <v>5797</v>
      </c>
    </row>
    <row r="3085" spans="1:4">
      <c r="A3085" s="226" t="s">
        <v>5830</v>
      </c>
      <c r="B3085" s="225" t="s">
        <v>5831</v>
      </c>
      <c r="C3085" s="223" t="s">
        <v>1410</v>
      </c>
      <c r="D3085" s="222" t="s">
        <v>5797</v>
      </c>
    </row>
    <row r="3086" spans="1:4">
      <c r="A3086" s="226" t="s">
        <v>5832</v>
      </c>
      <c r="B3086" s="225" t="s">
        <v>2303</v>
      </c>
      <c r="C3086" s="223" t="s">
        <v>1410</v>
      </c>
      <c r="D3086" s="222" t="s">
        <v>5797</v>
      </c>
    </row>
    <row r="3087" spans="1:4">
      <c r="A3087" s="226" t="s">
        <v>5833</v>
      </c>
      <c r="B3087" s="225" t="s">
        <v>5834</v>
      </c>
      <c r="C3087" s="223" t="s">
        <v>1410</v>
      </c>
      <c r="D3087" s="222" t="s">
        <v>5797</v>
      </c>
    </row>
    <row r="3088" spans="1:4">
      <c r="A3088" s="226" t="s">
        <v>5835</v>
      </c>
      <c r="B3088" s="225" t="s">
        <v>5836</v>
      </c>
      <c r="C3088" s="223" t="s">
        <v>1259</v>
      </c>
      <c r="D3088" s="222" t="s">
        <v>5797</v>
      </c>
    </row>
    <row r="3089" spans="1:4">
      <c r="A3089" s="226" t="s">
        <v>5837</v>
      </c>
      <c r="B3089" s="225" t="s">
        <v>2313</v>
      </c>
      <c r="C3089" s="223" t="s">
        <v>1329</v>
      </c>
      <c r="D3089" s="222" t="s">
        <v>5797</v>
      </c>
    </row>
    <row r="3090" spans="1:4">
      <c r="A3090" s="226" t="s">
        <v>5838</v>
      </c>
      <c r="B3090" s="225" t="s">
        <v>1919</v>
      </c>
      <c r="C3090" s="223" t="s">
        <v>2151</v>
      </c>
      <c r="D3090" s="222" t="s">
        <v>5797</v>
      </c>
    </row>
    <row r="3091" spans="1:4">
      <c r="A3091" s="226" t="s">
        <v>5839</v>
      </c>
      <c r="B3091" s="225" t="s">
        <v>1678</v>
      </c>
      <c r="C3091" s="223" t="s">
        <v>1334</v>
      </c>
      <c r="D3091" s="222" t="s">
        <v>5797</v>
      </c>
    </row>
    <row r="3092" spans="1:4">
      <c r="A3092" s="226" t="s">
        <v>5840</v>
      </c>
      <c r="B3092" s="225" t="s">
        <v>5034</v>
      </c>
      <c r="C3092" s="223" t="s">
        <v>1334</v>
      </c>
      <c r="D3092" s="222" t="s">
        <v>5797</v>
      </c>
    </row>
    <row r="3093" spans="1:4">
      <c r="A3093" s="226" t="s">
        <v>5841</v>
      </c>
      <c r="B3093" s="225" t="s">
        <v>1691</v>
      </c>
      <c r="C3093" s="223" t="s">
        <v>1864</v>
      </c>
      <c r="D3093" s="222" t="s">
        <v>5797</v>
      </c>
    </row>
    <row r="3094" spans="1:4">
      <c r="A3094" s="226" t="s">
        <v>5842</v>
      </c>
      <c r="B3094" s="225" t="s">
        <v>1355</v>
      </c>
      <c r="C3094" s="223" t="s">
        <v>1789</v>
      </c>
      <c r="D3094" s="222" t="s">
        <v>5797</v>
      </c>
    </row>
    <row r="3095" spans="1:4">
      <c r="A3095" s="226" t="s">
        <v>5843</v>
      </c>
      <c r="B3095" s="225" t="s">
        <v>1258</v>
      </c>
      <c r="C3095" s="223" t="s">
        <v>1336</v>
      </c>
      <c r="D3095" s="222" t="s">
        <v>5797</v>
      </c>
    </row>
    <row r="3096" spans="1:4">
      <c r="A3096" s="226" t="s">
        <v>5844</v>
      </c>
      <c r="B3096" s="225" t="s">
        <v>4572</v>
      </c>
      <c r="C3096" s="223" t="s">
        <v>1262</v>
      </c>
      <c r="D3096" s="222" t="s">
        <v>5797</v>
      </c>
    </row>
    <row r="3097" spans="1:4">
      <c r="A3097" s="226" t="s">
        <v>5845</v>
      </c>
      <c r="B3097" s="225" t="s">
        <v>1299</v>
      </c>
      <c r="C3097" s="223" t="s">
        <v>2108</v>
      </c>
      <c r="D3097" s="222" t="s">
        <v>5797</v>
      </c>
    </row>
    <row r="3098" spans="1:4">
      <c r="A3098" s="226" t="s">
        <v>5846</v>
      </c>
      <c r="B3098" s="225" t="s">
        <v>1299</v>
      </c>
      <c r="C3098" s="223" t="s">
        <v>1419</v>
      </c>
      <c r="D3098" s="222" t="s">
        <v>5797</v>
      </c>
    </row>
    <row r="3099" spans="1:4">
      <c r="A3099" s="226" t="s">
        <v>5847</v>
      </c>
      <c r="B3099" s="225" t="s">
        <v>2252</v>
      </c>
      <c r="C3099" s="223" t="s">
        <v>2248</v>
      </c>
      <c r="D3099" s="222" t="s">
        <v>5797</v>
      </c>
    </row>
    <row r="3100" spans="1:4">
      <c r="A3100" s="226" t="s">
        <v>5848</v>
      </c>
      <c r="B3100" s="225" t="s">
        <v>3708</v>
      </c>
      <c r="C3100" s="223" t="s">
        <v>2159</v>
      </c>
      <c r="D3100" s="222" t="s">
        <v>5797</v>
      </c>
    </row>
    <row r="3101" spans="1:4">
      <c r="A3101" s="226" t="s">
        <v>5849</v>
      </c>
      <c r="B3101" s="225" t="s">
        <v>1428</v>
      </c>
      <c r="C3101" s="223" t="s">
        <v>1525</v>
      </c>
      <c r="D3101" s="222" t="s">
        <v>5797</v>
      </c>
    </row>
    <row r="3102" spans="1:4">
      <c r="A3102" s="226" t="s">
        <v>5850</v>
      </c>
      <c r="B3102" s="225" t="s">
        <v>5851</v>
      </c>
      <c r="C3102" s="223" t="s">
        <v>1528</v>
      </c>
      <c r="D3102" s="222" t="s">
        <v>5797</v>
      </c>
    </row>
    <row r="3103" spans="1:4">
      <c r="A3103" s="226" t="s">
        <v>5852</v>
      </c>
      <c r="B3103" s="225" t="s">
        <v>5853</v>
      </c>
      <c r="C3103" s="223" t="s">
        <v>3962</v>
      </c>
      <c r="D3103" s="222" t="s">
        <v>5797</v>
      </c>
    </row>
    <row r="3104" spans="1:4">
      <c r="A3104" s="226" t="s">
        <v>5854</v>
      </c>
      <c r="B3104" s="225" t="s">
        <v>1282</v>
      </c>
      <c r="C3104" s="223" t="s">
        <v>1814</v>
      </c>
      <c r="D3104" s="222" t="s">
        <v>5797</v>
      </c>
    </row>
    <row r="3105" spans="1:4">
      <c r="A3105" s="226" t="s">
        <v>5855</v>
      </c>
      <c r="B3105" s="225" t="s">
        <v>1971</v>
      </c>
      <c r="C3105" s="223" t="s">
        <v>1533</v>
      </c>
      <c r="D3105" s="222" t="s">
        <v>5797</v>
      </c>
    </row>
    <row r="3106" spans="1:4">
      <c r="A3106" s="226" t="s">
        <v>5856</v>
      </c>
      <c r="B3106" s="225" t="s">
        <v>2251</v>
      </c>
      <c r="C3106" s="223" t="s">
        <v>1533</v>
      </c>
      <c r="D3106" s="222" t="s">
        <v>5797</v>
      </c>
    </row>
    <row r="3107" spans="1:4">
      <c r="A3107" s="226" t="s">
        <v>5857</v>
      </c>
      <c r="B3107" s="225" t="s">
        <v>5858</v>
      </c>
      <c r="C3107" s="223" t="s">
        <v>1539</v>
      </c>
      <c r="D3107" s="222" t="s">
        <v>5797</v>
      </c>
    </row>
    <row r="3108" spans="1:4">
      <c r="A3108" s="226" t="s">
        <v>5859</v>
      </c>
      <c r="B3108" s="225" t="s">
        <v>4043</v>
      </c>
      <c r="C3108" s="223" t="s">
        <v>2047</v>
      </c>
      <c r="D3108" s="222" t="s">
        <v>5797</v>
      </c>
    </row>
    <row r="3109" spans="1:4">
      <c r="A3109" s="226" t="s">
        <v>5860</v>
      </c>
      <c r="B3109" s="225" t="s">
        <v>1299</v>
      </c>
      <c r="C3109" s="223" t="s">
        <v>1352</v>
      </c>
      <c r="D3109" s="222" t="s">
        <v>5797</v>
      </c>
    </row>
    <row r="3110" spans="1:4">
      <c r="A3110" s="226" t="s">
        <v>5861</v>
      </c>
      <c r="B3110" s="225" t="s">
        <v>1614</v>
      </c>
      <c r="C3110" s="223" t="s">
        <v>1356</v>
      </c>
      <c r="D3110" s="222" t="s">
        <v>5797</v>
      </c>
    </row>
    <row r="3111" spans="1:4">
      <c r="A3111" s="226" t="s">
        <v>5862</v>
      </c>
      <c r="B3111" s="225" t="s">
        <v>1311</v>
      </c>
      <c r="C3111" s="223" t="s">
        <v>1357</v>
      </c>
      <c r="D3111" s="222" t="s">
        <v>5797</v>
      </c>
    </row>
    <row r="3112" spans="1:4">
      <c r="A3112" s="226" t="s">
        <v>5863</v>
      </c>
      <c r="B3112" s="225" t="s">
        <v>2101</v>
      </c>
      <c r="C3112" s="223" t="s">
        <v>1357</v>
      </c>
      <c r="D3112" s="222" t="s">
        <v>5797</v>
      </c>
    </row>
    <row r="3113" spans="1:4">
      <c r="A3113" s="226" t="s">
        <v>5864</v>
      </c>
      <c r="B3113" s="225" t="s">
        <v>1337</v>
      </c>
      <c r="C3113" s="223" t="s">
        <v>1300</v>
      </c>
      <c r="D3113" s="222" t="s">
        <v>5797</v>
      </c>
    </row>
    <row r="3114" spans="1:4">
      <c r="A3114" s="226" t="s">
        <v>5865</v>
      </c>
      <c r="B3114" s="225" t="s">
        <v>1337</v>
      </c>
      <c r="C3114" s="223" t="s">
        <v>1300</v>
      </c>
      <c r="D3114" s="222" t="s">
        <v>5797</v>
      </c>
    </row>
    <row r="3115" spans="1:4">
      <c r="A3115" s="226" t="s">
        <v>5866</v>
      </c>
      <c r="B3115" s="225" t="s">
        <v>1777</v>
      </c>
      <c r="C3115" s="223" t="s">
        <v>1472</v>
      </c>
      <c r="D3115" s="222" t="s">
        <v>5797</v>
      </c>
    </row>
    <row r="3116" spans="1:4">
      <c r="A3116" s="226" t="s">
        <v>5867</v>
      </c>
      <c r="B3116" s="225" t="s">
        <v>2069</v>
      </c>
      <c r="C3116" s="223" t="s">
        <v>2288</v>
      </c>
      <c r="D3116" s="222" t="s">
        <v>5797</v>
      </c>
    </row>
    <row r="3117" spans="1:4">
      <c r="A3117" s="226" t="s">
        <v>5868</v>
      </c>
      <c r="B3117" s="225" t="s">
        <v>1557</v>
      </c>
      <c r="C3117" s="223" t="s">
        <v>1303</v>
      </c>
      <c r="D3117" s="222" t="s">
        <v>5797</v>
      </c>
    </row>
    <row r="3118" spans="1:4">
      <c r="A3118" s="226" t="s">
        <v>5869</v>
      </c>
      <c r="B3118" s="225" t="s">
        <v>1691</v>
      </c>
      <c r="C3118" s="223" t="s">
        <v>1303</v>
      </c>
      <c r="D3118" s="222" t="s">
        <v>5797</v>
      </c>
    </row>
    <row r="3119" spans="1:4">
      <c r="A3119" s="226" t="s">
        <v>5870</v>
      </c>
      <c r="B3119" s="225" t="s">
        <v>2305</v>
      </c>
      <c r="C3119" s="223" t="s">
        <v>1361</v>
      </c>
      <c r="D3119" s="222" t="s">
        <v>5797</v>
      </c>
    </row>
    <row r="3120" spans="1:4">
      <c r="A3120" s="226" t="s">
        <v>5871</v>
      </c>
      <c r="B3120" s="225" t="s">
        <v>1255</v>
      </c>
      <c r="C3120" s="223" t="s">
        <v>1738</v>
      </c>
      <c r="D3120" s="222" t="s">
        <v>5797</v>
      </c>
    </row>
    <row r="3121" spans="1:4">
      <c r="A3121" s="226" t="s">
        <v>5872</v>
      </c>
      <c r="B3121" s="225" t="s">
        <v>3655</v>
      </c>
      <c r="C3121" s="223" t="s">
        <v>1650</v>
      </c>
      <c r="D3121" s="222" t="s">
        <v>5797</v>
      </c>
    </row>
    <row r="3122" spans="1:4">
      <c r="A3122" s="226" t="s">
        <v>5873</v>
      </c>
      <c r="B3122" s="225" t="s">
        <v>2038</v>
      </c>
      <c r="C3122" s="223" t="s">
        <v>2170</v>
      </c>
      <c r="D3122" s="222" t="s">
        <v>5797</v>
      </c>
    </row>
    <row r="3123" spans="1:4">
      <c r="A3123" s="226" t="s">
        <v>5874</v>
      </c>
      <c r="B3123" s="225" t="s">
        <v>2304</v>
      </c>
      <c r="C3123" s="223" t="s">
        <v>1566</v>
      </c>
      <c r="D3123" s="222" t="s">
        <v>5797</v>
      </c>
    </row>
    <row r="3124" spans="1:4">
      <c r="A3124" s="226" t="s">
        <v>5875</v>
      </c>
      <c r="B3124" s="225" t="s">
        <v>2251</v>
      </c>
      <c r="C3124" s="223" t="s">
        <v>1566</v>
      </c>
      <c r="D3124" s="222" t="s">
        <v>5797</v>
      </c>
    </row>
    <row r="3125" spans="1:4">
      <c r="A3125" s="226" t="s">
        <v>5876</v>
      </c>
      <c r="B3125" s="225" t="s">
        <v>5877</v>
      </c>
      <c r="C3125" s="223" t="s">
        <v>1243</v>
      </c>
      <c r="D3125" s="222" t="s">
        <v>5878</v>
      </c>
    </row>
    <row r="3126" spans="1:4">
      <c r="A3126" s="226" t="s">
        <v>5879</v>
      </c>
      <c r="B3126" s="225" t="s">
        <v>5880</v>
      </c>
      <c r="C3126" s="223" t="s">
        <v>1243</v>
      </c>
      <c r="D3126" s="222" t="s">
        <v>5878</v>
      </c>
    </row>
    <row r="3127" spans="1:4">
      <c r="A3127" s="226" t="s">
        <v>5881</v>
      </c>
      <c r="B3127" s="225" t="s">
        <v>1328</v>
      </c>
      <c r="C3127" s="223" t="s">
        <v>1663</v>
      </c>
      <c r="D3127" s="222" t="s">
        <v>5878</v>
      </c>
    </row>
    <row r="3128" spans="1:4">
      <c r="A3128" s="226" t="s">
        <v>5882</v>
      </c>
      <c r="B3128" s="225" t="s">
        <v>2508</v>
      </c>
      <c r="C3128" s="223" t="s">
        <v>1313</v>
      </c>
      <c r="D3128" s="222" t="s">
        <v>5878</v>
      </c>
    </row>
    <row r="3129" spans="1:4">
      <c r="A3129" s="226" t="s">
        <v>5883</v>
      </c>
      <c r="B3129" s="225" t="s">
        <v>1305</v>
      </c>
      <c r="C3129" s="223" t="s">
        <v>1247</v>
      </c>
      <c r="D3129" s="222" t="s">
        <v>5878</v>
      </c>
    </row>
    <row r="3130" spans="1:4">
      <c r="A3130" s="226" t="s">
        <v>5884</v>
      </c>
      <c r="B3130" s="225" t="s">
        <v>1348</v>
      </c>
      <c r="C3130" s="223" t="s">
        <v>1315</v>
      </c>
      <c r="D3130" s="222" t="s">
        <v>5878</v>
      </c>
    </row>
    <row r="3131" spans="1:4">
      <c r="A3131" s="226" t="s">
        <v>5885</v>
      </c>
      <c r="B3131" s="225" t="s">
        <v>1454</v>
      </c>
      <c r="C3131" s="223" t="s">
        <v>1316</v>
      </c>
      <c r="D3131" s="222" t="s">
        <v>5878</v>
      </c>
    </row>
    <row r="3132" spans="1:4">
      <c r="A3132" s="226" t="s">
        <v>5886</v>
      </c>
      <c r="B3132" s="225" t="s">
        <v>5887</v>
      </c>
      <c r="C3132" s="223" t="s">
        <v>1316</v>
      </c>
      <c r="D3132" s="222" t="s">
        <v>5878</v>
      </c>
    </row>
    <row r="3133" spans="1:4">
      <c r="A3133" s="226" t="s">
        <v>5888</v>
      </c>
      <c r="B3133" s="225" t="s">
        <v>3060</v>
      </c>
      <c r="C3133" s="223" t="s">
        <v>1316</v>
      </c>
      <c r="D3133" s="222" t="s">
        <v>5878</v>
      </c>
    </row>
    <row r="3134" spans="1:4">
      <c r="A3134" s="226" t="s">
        <v>5889</v>
      </c>
      <c r="B3134" s="225" t="s">
        <v>2203</v>
      </c>
      <c r="C3134" s="223" t="s">
        <v>2173</v>
      </c>
      <c r="D3134" s="222" t="s">
        <v>5878</v>
      </c>
    </row>
    <row r="3135" spans="1:4">
      <c r="A3135" s="226" t="s">
        <v>5890</v>
      </c>
      <c r="B3135" s="225" t="s">
        <v>5891</v>
      </c>
      <c r="C3135" s="223" t="s">
        <v>5892</v>
      </c>
      <c r="D3135" s="222" t="s">
        <v>5878</v>
      </c>
    </row>
    <row r="3136" spans="1:4">
      <c r="A3136" s="226" t="s">
        <v>5893</v>
      </c>
      <c r="B3136" s="225" t="s">
        <v>1454</v>
      </c>
      <c r="C3136" s="223" t="s">
        <v>1250</v>
      </c>
      <c r="D3136" s="222" t="s">
        <v>5878</v>
      </c>
    </row>
    <row r="3137" spans="1:4">
      <c r="A3137" s="226" t="s">
        <v>5894</v>
      </c>
      <c r="B3137" s="225" t="s">
        <v>1428</v>
      </c>
      <c r="C3137" s="223" t="s">
        <v>1322</v>
      </c>
      <c r="D3137" s="222" t="s">
        <v>5878</v>
      </c>
    </row>
    <row r="3138" spans="1:4">
      <c r="A3138" s="226" t="s">
        <v>5895</v>
      </c>
      <c r="B3138" s="225" t="s">
        <v>1328</v>
      </c>
      <c r="C3138" s="223" t="s">
        <v>1322</v>
      </c>
      <c r="D3138" s="222" t="s">
        <v>5878</v>
      </c>
    </row>
    <row r="3139" spans="1:4">
      <c r="A3139" s="226" t="s">
        <v>5896</v>
      </c>
      <c r="B3139" s="225" t="s">
        <v>1421</v>
      </c>
      <c r="C3139" s="223" t="s">
        <v>2175</v>
      </c>
      <c r="D3139" s="222" t="s">
        <v>5878</v>
      </c>
    </row>
    <row r="3140" spans="1:4">
      <c r="A3140" s="226" t="s">
        <v>5897</v>
      </c>
      <c r="B3140" s="225" t="s">
        <v>1454</v>
      </c>
      <c r="C3140" s="223" t="s">
        <v>2175</v>
      </c>
      <c r="D3140" s="222" t="s">
        <v>5878</v>
      </c>
    </row>
    <row r="3141" spans="1:4">
      <c r="A3141" s="226" t="s">
        <v>5898</v>
      </c>
      <c r="B3141" s="225" t="s">
        <v>1255</v>
      </c>
      <c r="C3141" s="223" t="s">
        <v>1394</v>
      </c>
      <c r="D3141" s="222" t="s">
        <v>5878</v>
      </c>
    </row>
    <row r="3142" spans="1:4">
      <c r="A3142" s="226" t="s">
        <v>5899</v>
      </c>
      <c r="B3142" s="225" t="s">
        <v>2593</v>
      </c>
      <c r="C3142" s="223" t="s">
        <v>1590</v>
      </c>
      <c r="D3142" s="222" t="s">
        <v>5878</v>
      </c>
    </row>
    <row r="3143" spans="1:4">
      <c r="A3143" s="226" t="s">
        <v>5900</v>
      </c>
      <c r="B3143" s="225" t="s">
        <v>1399</v>
      </c>
      <c r="C3143" s="223" t="s">
        <v>1904</v>
      </c>
      <c r="D3143" s="222" t="s">
        <v>5878</v>
      </c>
    </row>
    <row r="3144" spans="1:4">
      <c r="A3144" s="226" t="s">
        <v>5901</v>
      </c>
      <c r="B3144" s="225" t="s">
        <v>1328</v>
      </c>
      <c r="C3144" s="223" t="s">
        <v>1256</v>
      </c>
      <c r="D3144" s="222" t="s">
        <v>5878</v>
      </c>
    </row>
    <row r="3145" spans="1:4">
      <c r="A3145" s="226" t="s">
        <v>5902</v>
      </c>
      <c r="B3145" s="225" t="s">
        <v>1618</v>
      </c>
      <c r="C3145" s="223" t="s">
        <v>1410</v>
      </c>
      <c r="D3145" s="222" t="s">
        <v>5878</v>
      </c>
    </row>
    <row r="3146" spans="1:4">
      <c r="A3146" s="226" t="s">
        <v>5903</v>
      </c>
      <c r="B3146" s="225" t="s">
        <v>5904</v>
      </c>
      <c r="C3146" s="223" t="s">
        <v>1410</v>
      </c>
      <c r="D3146" s="222" t="s">
        <v>5878</v>
      </c>
    </row>
    <row r="3147" spans="1:4">
      <c r="A3147" s="226" t="s">
        <v>5905</v>
      </c>
      <c r="B3147" s="225" t="s">
        <v>5906</v>
      </c>
      <c r="C3147" s="223" t="s">
        <v>1332</v>
      </c>
      <c r="D3147" s="222" t="s">
        <v>5878</v>
      </c>
    </row>
    <row r="3148" spans="1:4">
      <c r="A3148" s="226" t="s">
        <v>5907</v>
      </c>
      <c r="B3148" s="225" t="s">
        <v>5908</v>
      </c>
      <c r="C3148" s="223" t="s">
        <v>1332</v>
      </c>
      <c r="D3148" s="222" t="s">
        <v>5878</v>
      </c>
    </row>
    <row r="3149" spans="1:4">
      <c r="A3149" s="226" t="s">
        <v>5909</v>
      </c>
      <c r="B3149" s="225" t="s">
        <v>1382</v>
      </c>
      <c r="C3149" s="223" t="s">
        <v>1864</v>
      </c>
      <c r="D3149" s="222" t="s">
        <v>5878</v>
      </c>
    </row>
    <row r="3150" spans="1:4">
      <c r="A3150" s="226" t="s">
        <v>5910</v>
      </c>
      <c r="B3150" s="225" t="s">
        <v>2321</v>
      </c>
      <c r="C3150" s="223" t="s">
        <v>1336</v>
      </c>
      <c r="D3150" s="222" t="s">
        <v>5878</v>
      </c>
    </row>
    <row r="3151" spans="1:4">
      <c r="A3151" s="226" t="s">
        <v>5911</v>
      </c>
      <c r="B3151" s="225" t="s">
        <v>4572</v>
      </c>
      <c r="C3151" s="223" t="s">
        <v>1262</v>
      </c>
      <c r="D3151" s="222" t="s">
        <v>5878</v>
      </c>
    </row>
    <row r="3152" spans="1:4">
      <c r="A3152" s="226" t="s">
        <v>5912</v>
      </c>
      <c r="B3152" s="225" t="s">
        <v>2277</v>
      </c>
      <c r="C3152" s="223" t="s">
        <v>1792</v>
      </c>
      <c r="D3152" s="222" t="s">
        <v>5878</v>
      </c>
    </row>
    <row r="3153" spans="1:4">
      <c r="A3153" s="226" t="s">
        <v>5913</v>
      </c>
      <c r="B3153" s="225" t="s">
        <v>4999</v>
      </c>
      <c r="C3153" s="223" t="s">
        <v>1792</v>
      </c>
      <c r="D3153" s="222" t="s">
        <v>5878</v>
      </c>
    </row>
    <row r="3154" spans="1:4">
      <c r="A3154" s="226" t="s">
        <v>5914</v>
      </c>
      <c r="B3154" s="225" t="s">
        <v>5915</v>
      </c>
      <c r="C3154" s="223" t="s">
        <v>1792</v>
      </c>
      <c r="D3154" s="222" t="s">
        <v>5878</v>
      </c>
    </row>
    <row r="3155" spans="1:4">
      <c r="A3155" s="226" t="s">
        <v>5916</v>
      </c>
      <c r="B3155" s="225" t="s">
        <v>5917</v>
      </c>
      <c r="C3155" s="223" t="s">
        <v>1270</v>
      </c>
      <c r="D3155" s="222" t="s">
        <v>5878</v>
      </c>
    </row>
    <row r="3156" spans="1:4">
      <c r="A3156" s="226" t="s">
        <v>5918</v>
      </c>
      <c r="B3156" s="225" t="s">
        <v>2378</v>
      </c>
      <c r="C3156" s="223" t="s">
        <v>1273</v>
      </c>
      <c r="D3156" s="222" t="s">
        <v>5878</v>
      </c>
    </row>
    <row r="3157" spans="1:4">
      <c r="A3157" s="226" t="s">
        <v>5919</v>
      </c>
      <c r="B3157" s="225" t="s">
        <v>2745</v>
      </c>
      <c r="C3157" s="223" t="s">
        <v>1273</v>
      </c>
      <c r="D3157" s="222" t="s">
        <v>5878</v>
      </c>
    </row>
    <row r="3158" spans="1:4">
      <c r="A3158" s="226" t="s">
        <v>5920</v>
      </c>
      <c r="B3158" s="225" t="s">
        <v>1396</v>
      </c>
      <c r="C3158" s="223" t="s">
        <v>5712</v>
      </c>
      <c r="D3158" s="222" t="s">
        <v>5878</v>
      </c>
    </row>
    <row r="3159" spans="1:4">
      <c r="A3159" s="226" t="s">
        <v>5921</v>
      </c>
      <c r="B3159" s="225" t="s">
        <v>2113</v>
      </c>
      <c r="C3159" s="223" t="s">
        <v>1277</v>
      </c>
      <c r="D3159" s="222" t="s">
        <v>5878</v>
      </c>
    </row>
    <row r="3160" spans="1:4">
      <c r="A3160" s="226" t="s">
        <v>5922</v>
      </c>
      <c r="B3160" s="225" t="s">
        <v>1246</v>
      </c>
      <c r="C3160" s="223" t="s">
        <v>1429</v>
      </c>
      <c r="D3160" s="222" t="s">
        <v>5878</v>
      </c>
    </row>
    <row r="3161" spans="1:4">
      <c r="A3161" s="226" t="s">
        <v>5923</v>
      </c>
      <c r="B3161" s="225" t="s">
        <v>5924</v>
      </c>
      <c r="C3161" s="223" t="s">
        <v>1522</v>
      </c>
      <c r="D3161" s="222" t="s">
        <v>5878</v>
      </c>
    </row>
    <row r="3162" spans="1:4">
      <c r="A3162" s="226" t="s">
        <v>5925</v>
      </c>
      <c r="B3162" s="225" t="s">
        <v>1593</v>
      </c>
      <c r="C3162" s="223" t="s">
        <v>1616</v>
      </c>
      <c r="D3162" s="222" t="s">
        <v>5878</v>
      </c>
    </row>
    <row r="3163" spans="1:4">
      <c r="A3163" s="226" t="s">
        <v>5926</v>
      </c>
      <c r="B3163" s="225" t="s">
        <v>5927</v>
      </c>
      <c r="C3163" s="223" t="s">
        <v>1528</v>
      </c>
      <c r="D3163" s="222" t="s">
        <v>5878</v>
      </c>
    </row>
    <row r="3164" spans="1:4">
      <c r="A3164" s="226" t="s">
        <v>5928</v>
      </c>
      <c r="B3164" s="225" t="s">
        <v>5929</v>
      </c>
      <c r="C3164" s="223" t="s">
        <v>1814</v>
      </c>
      <c r="D3164" s="222" t="s">
        <v>5878</v>
      </c>
    </row>
    <row r="3165" spans="1:4">
      <c r="A3165" s="226" t="s">
        <v>5930</v>
      </c>
      <c r="B3165" s="225" t="s">
        <v>1255</v>
      </c>
      <c r="C3165" s="223" t="s">
        <v>1288</v>
      </c>
      <c r="D3165" s="222" t="s">
        <v>5878</v>
      </c>
    </row>
    <row r="3166" spans="1:4">
      <c r="A3166" s="226" t="s">
        <v>5931</v>
      </c>
      <c r="B3166" s="225" t="s">
        <v>1396</v>
      </c>
      <c r="C3166" s="223" t="s">
        <v>1288</v>
      </c>
      <c r="D3166" s="222" t="s">
        <v>5878</v>
      </c>
    </row>
    <row r="3167" spans="1:4">
      <c r="A3167" s="226" t="s">
        <v>5932</v>
      </c>
      <c r="B3167" s="225" t="s">
        <v>1255</v>
      </c>
      <c r="C3167" s="223" t="s">
        <v>5933</v>
      </c>
      <c r="D3167" s="222" t="s">
        <v>5878</v>
      </c>
    </row>
    <row r="3168" spans="1:4">
      <c r="A3168" s="226" t="s">
        <v>5934</v>
      </c>
      <c r="B3168" s="225" t="s">
        <v>5935</v>
      </c>
      <c r="C3168" s="223" t="s">
        <v>1349</v>
      </c>
      <c r="D3168" s="222" t="s">
        <v>5878</v>
      </c>
    </row>
    <row r="3169" spans="1:4">
      <c r="A3169" s="226" t="s">
        <v>5936</v>
      </c>
      <c r="B3169" s="225" t="s">
        <v>1355</v>
      </c>
      <c r="C3169" s="223" t="s">
        <v>1717</v>
      </c>
      <c r="D3169" s="222" t="s">
        <v>5878</v>
      </c>
    </row>
    <row r="3170" spans="1:4">
      <c r="A3170" s="226" t="s">
        <v>5937</v>
      </c>
      <c r="B3170" s="225" t="s">
        <v>5045</v>
      </c>
      <c r="C3170" s="223" t="s">
        <v>1351</v>
      </c>
      <c r="D3170" s="222" t="s">
        <v>5878</v>
      </c>
    </row>
    <row r="3171" spans="1:4">
      <c r="A3171" s="226" t="s">
        <v>5938</v>
      </c>
      <c r="B3171" s="225" t="s">
        <v>1246</v>
      </c>
      <c r="C3171" s="223" t="s">
        <v>2043</v>
      </c>
      <c r="D3171" s="222" t="s">
        <v>5878</v>
      </c>
    </row>
    <row r="3172" spans="1:4">
      <c r="A3172" s="226" t="s">
        <v>5939</v>
      </c>
      <c r="B3172" s="225" t="s">
        <v>2167</v>
      </c>
      <c r="C3172" s="223" t="s">
        <v>2047</v>
      </c>
      <c r="D3172" s="222" t="s">
        <v>5878</v>
      </c>
    </row>
    <row r="3173" spans="1:4">
      <c r="A3173" s="226" t="s">
        <v>5940</v>
      </c>
      <c r="B3173" s="225" t="s">
        <v>5941</v>
      </c>
      <c r="C3173" s="223" t="s">
        <v>2198</v>
      </c>
      <c r="D3173" s="222" t="s">
        <v>5878</v>
      </c>
    </row>
    <row r="3174" spans="1:4">
      <c r="A3174" s="226" t="s">
        <v>5942</v>
      </c>
      <c r="B3174" s="225" t="s">
        <v>1732</v>
      </c>
      <c r="C3174" s="223" t="s">
        <v>1352</v>
      </c>
      <c r="D3174" s="222" t="s">
        <v>5878</v>
      </c>
    </row>
    <row r="3175" spans="1:4">
      <c r="A3175" s="226" t="s">
        <v>5943</v>
      </c>
      <c r="B3175" s="225" t="s">
        <v>5944</v>
      </c>
      <c r="C3175" s="223" t="s">
        <v>1357</v>
      </c>
      <c r="D3175" s="222" t="s">
        <v>5878</v>
      </c>
    </row>
    <row r="3176" spans="1:4">
      <c r="A3176" s="226" t="s">
        <v>5945</v>
      </c>
      <c r="B3176" s="225" t="s">
        <v>4133</v>
      </c>
      <c r="C3176" s="223" t="s">
        <v>1834</v>
      </c>
      <c r="D3176" s="222" t="s">
        <v>5878</v>
      </c>
    </row>
    <row r="3177" spans="1:4">
      <c r="A3177" s="226" t="s">
        <v>5946</v>
      </c>
      <c r="B3177" s="225" t="s">
        <v>3861</v>
      </c>
      <c r="C3177" s="223" t="s">
        <v>2168</v>
      </c>
      <c r="D3177" s="222" t="s">
        <v>5878</v>
      </c>
    </row>
    <row r="3178" spans="1:4">
      <c r="A3178" s="226" t="s">
        <v>5947</v>
      </c>
      <c r="B3178" s="225" t="s">
        <v>5948</v>
      </c>
      <c r="C3178" s="223" t="s">
        <v>1300</v>
      </c>
      <c r="D3178" s="222" t="s">
        <v>5878</v>
      </c>
    </row>
    <row r="3179" spans="1:4">
      <c r="A3179" s="226" t="s">
        <v>5949</v>
      </c>
      <c r="B3179" s="225" t="s">
        <v>1269</v>
      </c>
      <c r="C3179" s="223" t="s">
        <v>1300</v>
      </c>
      <c r="D3179" s="222" t="s">
        <v>5878</v>
      </c>
    </row>
    <row r="3180" spans="1:4">
      <c r="A3180" s="226" t="s">
        <v>5950</v>
      </c>
      <c r="B3180" s="225" t="s">
        <v>5951</v>
      </c>
      <c r="C3180" s="223" t="s">
        <v>1300</v>
      </c>
      <c r="D3180" s="222" t="s">
        <v>5878</v>
      </c>
    </row>
    <row r="3181" spans="1:4">
      <c r="A3181" s="226" t="s">
        <v>5952</v>
      </c>
      <c r="B3181" s="225" t="s">
        <v>1348</v>
      </c>
      <c r="C3181" s="223" t="s">
        <v>1472</v>
      </c>
      <c r="D3181" s="222" t="s">
        <v>5878</v>
      </c>
    </row>
    <row r="3182" spans="1:4">
      <c r="A3182" s="226" t="s">
        <v>5953</v>
      </c>
      <c r="B3182" s="225" t="s">
        <v>1521</v>
      </c>
      <c r="C3182" s="223" t="s">
        <v>1303</v>
      </c>
      <c r="D3182" s="222" t="s">
        <v>5878</v>
      </c>
    </row>
    <row r="3183" spans="1:4">
      <c r="A3183" s="226" t="s">
        <v>5954</v>
      </c>
      <c r="B3183" s="225" t="s">
        <v>1672</v>
      </c>
      <c r="C3183" s="223" t="s">
        <v>1303</v>
      </c>
      <c r="D3183" s="222" t="s">
        <v>5878</v>
      </c>
    </row>
    <row r="3184" spans="1:4">
      <c r="A3184" s="226" t="s">
        <v>5955</v>
      </c>
      <c r="B3184" s="225" t="s">
        <v>2793</v>
      </c>
      <c r="C3184" s="223" t="s">
        <v>1361</v>
      </c>
      <c r="D3184" s="222" t="s">
        <v>5878</v>
      </c>
    </row>
    <row r="3185" spans="1:4">
      <c r="A3185" s="226" t="s">
        <v>5956</v>
      </c>
      <c r="B3185" s="225" t="s">
        <v>1325</v>
      </c>
      <c r="C3185" s="223" t="s">
        <v>1361</v>
      </c>
      <c r="D3185" s="222" t="s">
        <v>5878</v>
      </c>
    </row>
    <row r="3186" spans="1:4">
      <c r="A3186" s="226" t="s">
        <v>5957</v>
      </c>
      <c r="B3186" s="225" t="s">
        <v>1325</v>
      </c>
      <c r="C3186" s="223" t="s">
        <v>1361</v>
      </c>
      <c r="D3186" s="222" t="s">
        <v>5878</v>
      </c>
    </row>
    <row r="3187" spans="1:4">
      <c r="A3187" s="226" t="s">
        <v>5958</v>
      </c>
      <c r="B3187" s="225" t="s">
        <v>1632</v>
      </c>
      <c r="C3187" s="223" t="s">
        <v>1742</v>
      </c>
      <c r="D3187" s="222" t="s">
        <v>5878</v>
      </c>
    </row>
    <row r="3188" spans="1:4">
      <c r="A3188" s="226" t="s">
        <v>5959</v>
      </c>
      <c r="B3188" s="225" t="s">
        <v>3582</v>
      </c>
      <c r="C3188" s="223" t="s">
        <v>1482</v>
      </c>
      <c r="D3188" s="222" t="s">
        <v>5878</v>
      </c>
    </row>
    <row r="3189" spans="1:4">
      <c r="A3189" s="226" t="s">
        <v>5960</v>
      </c>
      <c r="B3189" s="225" t="s">
        <v>1255</v>
      </c>
      <c r="C3189" s="223" t="s">
        <v>1363</v>
      </c>
      <c r="D3189" s="222" t="s">
        <v>5878</v>
      </c>
    </row>
    <row r="3190" spans="1:4">
      <c r="A3190" s="226" t="s">
        <v>5961</v>
      </c>
      <c r="B3190" s="225" t="s">
        <v>1414</v>
      </c>
      <c r="C3190" s="223" t="s">
        <v>1243</v>
      </c>
      <c r="D3190" s="222" t="s">
        <v>5962</v>
      </c>
    </row>
    <row r="3191" spans="1:4">
      <c r="A3191" s="226" t="s">
        <v>5963</v>
      </c>
      <c r="B3191" s="225" t="s">
        <v>4342</v>
      </c>
      <c r="C3191" s="223" t="s">
        <v>1243</v>
      </c>
      <c r="D3191" s="222" t="s">
        <v>5962</v>
      </c>
    </row>
    <row r="3192" spans="1:4">
      <c r="A3192" s="226" t="s">
        <v>5964</v>
      </c>
      <c r="B3192" s="225" t="s">
        <v>1355</v>
      </c>
      <c r="C3192" s="223" t="s">
        <v>1243</v>
      </c>
      <c r="D3192" s="222" t="s">
        <v>5962</v>
      </c>
    </row>
    <row r="3193" spans="1:4">
      <c r="A3193" s="226" t="s">
        <v>5965</v>
      </c>
      <c r="B3193" s="225" t="s">
        <v>1433</v>
      </c>
      <c r="C3193" s="223" t="s">
        <v>5966</v>
      </c>
      <c r="D3193" s="222" t="s">
        <v>5962</v>
      </c>
    </row>
    <row r="3194" spans="1:4">
      <c r="A3194" s="226" t="s">
        <v>5967</v>
      </c>
      <c r="B3194" s="225" t="s">
        <v>2167</v>
      </c>
      <c r="C3194" s="223" t="s">
        <v>2145</v>
      </c>
      <c r="D3194" s="222" t="s">
        <v>5962</v>
      </c>
    </row>
    <row r="3195" spans="1:4">
      <c r="A3195" s="226" t="s">
        <v>5968</v>
      </c>
      <c r="B3195" s="225" t="s">
        <v>5969</v>
      </c>
      <c r="C3195" s="223" t="s">
        <v>1315</v>
      </c>
      <c r="D3195" s="222" t="s">
        <v>5962</v>
      </c>
    </row>
    <row r="3196" spans="1:4">
      <c r="A3196" s="226" t="s">
        <v>5970</v>
      </c>
      <c r="B3196" s="225" t="s">
        <v>5971</v>
      </c>
      <c r="C3196" s="223" t="s">
        <v>5972</v>
      </c>
      <c r="D3196" s="222" t="s">
        <v>5962</v>
      </c>
    </row>
    <row r="3197" spans="1:4">
      <c r="A3197" s="226" t="s">
        <v>5973</v>
      </c>
      <c r="B3197" s="225" t="s">
        <v>1930</v>
      </c>
      <c r="C3197" s="223" t="s">
        <v>1319</v>
      </c>
      <c r="D3197" s="222" t="s">
        <v>5962</v>
      </c>
    </row>
    <row r="3198" spans="1:4">
      <c r="A3198" s="226" t="s">
        <v>5974</v>
      </c>
      <c r="B3198" s="225" t="s">
        <v>5975</v>
      </c>
      <c r="C3198" s="223" t="s">
        <v>1319</v>
      </c>
      <c r="D3198" s="222" t="s">
        <v>5962</v>
      </c>
    </row>
    <row r="3199" spans="1:4">
      <c r="A3199" s="226" t="s">
        <v>5976</v>
      </c>
      <c r="B3199" s="225" t="s">
        <v>1311</v>
      </c>
      <c r="C3199" s="223" t="s">
        <v>2296</v>
      </c>
      <c r="D3199" s="222" t="s">
        <v>5962</v>
      </c>
    </row>
    <row r="3200" spans="1:4">
      <c r="A3200" s="226" t="s">
        <v>5977</v>
      </c>
      <c r="B3200" s="225" t="s">
        <v>1878</v>
      </c>
      <c r="C3200" s="223" t="s">
        <v>1322</v>
      </c>
      <c r="D3200" s="222" t="s">
        <v>5962</v>
      </c>
    </row>
    <row r="3201" spans="1:4">
      <c r="A3201" s="226" t="s">
        <v>5978</v>
      </c>
      <c r="B3201" s="225" t="s">
        <v>1255</v>
      </c>
      <c r="C3201" s="223" t="s">
        <v>2175</v>
      </c>
      <c r="D3201" s="222" t="s">
        <v>5962</v>
      </c>
    </row>
    <row r="3202" spans="1:4">
      <c r="A3202" s="226" t="s">
        <v>5979</v>
      </c>
      <c r="B3202" s="225" t="s">
        <v>2038</v>
      </c>
      <c r="C3202" s="223" t="s">
        <v>1324</v>
      </c>
      <c r="D3202" s="222" t="s">
        <v>5962</v>
      </c>
    </row>
    <row r="3203" spans="1:4">
      <c r="A3203" s="226" t="s">
        <v>5980</v>
      </c>
      <c r="B3203" s="225" t="s">
        <v>2165</v>
      </c>
      <c r="C3203" s="223" t="s">
        <v>1324</v>
      </c>
      <c r="D3203" s="222" t="s">
        <v>5962</v>
      </c>
    </row>
    <row r="3204" spans="1:4">
      <c r="A3204" s="226" t="s">
        <v>5981</v>
      </c>
      <c r="B3204" s="225" t="s">
        <v>2165</v>
      </c>
      <c r="C3204" s="223" t="s">
        <v>2921</v>
      </c>
      <c r="D3204" s="222" t="s">
        <v>5962</v>
      </c>
    </row>
    <row r="3205" spans="1:4">
      <c r="A3205" s="226" t="s">
        <v>5982</v>
      </c>
      <c r="B3205" s="225" t="s">
        <v>1290</v>
      </c>
      <c r="C3205" s="223" t="s">
        <v>1326</v>
      </c>
      <c r="D3205" s="222" t="s">
        <v>5962</v>
      </c>
    </row>
    <row r="3206" spans="1:4">
      <c r="A3206" s="226" t="s">
        <v>5983</v>
      </c>
      <c r="B3206" s="225" t="s">
        <v>5649</v>
      </c>
      <c r="C3206" s="223" t="s">
        <v>1590</v>
      </c>
      <c r="D3206" s="222" t="s">
        <v>5962</v>
      </c>
    </row>
    <row r="3207" spans="1:4">
      <c r="A3207" s="226" t="s">
        <v>5984</v>
      </c>
      <c r="B3207" s="225" t="s">
        <v>2128</v>
      </c>
      <c r="C3207" s="223" t="s">
        <v>1256</v>
      </c>
      <c r="D3207" s="222" t="s">
        <v>5962</v>
      </c>
    </row>
    <row r="3208" spans="1:4">
      <c r="A3208" s="226" t="s">
        <v>5985</v>
      </c>
      <c r="B3208" s="225" t="s">
        <v>1632</v>
      </c>
      <c r="C3208" s="223" t="s">
        <v>2213</v>
      </c>
      <c r="D3208" s="222" t="s">
        <v>5962</v>
      </c>
    </row>
    <row r="3209" spans="1:4">
      <c r="A3209" s="226" t="s">
        <v>5986</v>
      </c>
      <c r="B3209" s="225" t="s">
        <v>2191</v>
      </c>
      <c r="C3209" s="223" t="s">
        <v>2180</v>
      </c>
      <c r="D3209" s="222" t="s">
        <v>5962</v>
      </c>
    </row>
    <row r="3210" spans="1:4">
      <c r="A3210" s="226" t="s">
        <v>5987</v>
      </c>
      <c r="B3210" s="225" t="s">
        <v>1642</v>
      </c>
      <c r="C3210" s="223" t="s">
        <v>3357</v>
      </c>
      <c r="D3210" s="222" t="s">
        <v>5962</v>
      </c>
    </row>
    <row r="3211" spans="1:4">
      <c r="A3211" s="226" t="s">
        <v>5988</v>
      </c>
      <c r="B3211" s="225" t="s">
        <v>1893</v>
      </c>
      <c r="C3211" s="223" t="s">
        <v>3357</v>
      </c>
      <c r="D3211" s="222" t="s">
        <v>5962</v>
      </c>
    </row>
    <row r="3212" spans="1:4">
      <c r="A3212" s="226" t="s">
        <v>5989</v>
      </c>
      <c r="B3212" s="225" t="s">
        <v>1309</v>
      </c>
      <c r="C3212" s="223" t="s">
        <v>1410</v>
      </c>
      <c r="D3212" s="222" t="s">
        <v>5962</v>
      </c>
    </row>
    <row r="3213" spans="1:4">
      <c r="A3213" s="226" t="s">
        <v>5990</v>
      </c>
      <c r="B3213" s="225" t="s">
        <v>5991</v>
      </c>
      <c r="C3213" s="223" t="s">
        <v>1510</v>
      </c>
      <c r="D3213" s="222" t="s">
        <v>5962</v>
      </c>
    </row>
    <row r="3214" spans="1:4">
      <c r="A3214" s="226" t="s">
        <v>5992</v>
      </c>
      <c r="B3214" s="225" t="s">
        <v>1632</v>
      </c>
      <c r="C3214" s="223" t="s">
        <v>1329</v>
      </c>
      <c r="D3214" s="222" t="s">
        <v>5962</v>
      </c>
    </row>
    <row r="3215" spans="1:4">
      <c r="A3215" s="226" t="s">
        <v>5993</v>
      </c>
      <c r="B3215" s="225" t="s">
        <v>5994</v>
      </c>
      <c r="C3215" s="223" t="s">
        <v>1332</v>
      </c>
      <c r="D3215" s="222" t="s">
        <v>5962</v>
      </c>
    </row>
    <row r="3216" spans="1:4">
      <c r="A3216" s="226" t="s">
        <v>5995</v>
      </c>
      <c r="B3216" s="225" t="s">
        <v>1527</v>
      </c>
      <c r="C3216" s="223" t="s">
        <v>2151</v>
      </c>
      <c r="D3216" s="222" t="s">
        <v>5962</v>
      </c>
    </row>
    <row r="3217" spans="1:4">
      <c r="A3217" s="226" t="s">
        <v>5996</v>
      </c>
      <c r="B3217" s="225" t="s">
        <v>1431</v>
      </c>
      <c r="C3217" s="223" t="s">
        <v>1336</v>
      </c>
      <c r="D3217" s="222" t="s">
        <v>5962</v>
      </c>
    </row>
    <row r="3218" spans="1:4">
      <c r="A3218" s="226" t="s">
        <v>5997</v>
      </c>
      <c r="B3218" s="225" t="s">
        <v>2167</v>
      </c>
      <c r="C3218" s="223" t="s">
        <v>2187</v>
      </c>
      <c r="D3218" s="222" t="s">
        <v>5962</v>
      </c>
    </row>
    <row r="3219" spans="1:4">
      <c r="A3219" s="226" t="s">
        <v>5998</v>
      </c>
      <c r="B3219" s="225" t="s">
        <v>2155</v>
      </c>
      <c r="C3219" s="223" t="s">
        <v>1792</v>
      </c>
      <c r="D3219" s="222" t="s">
        <v>5962</v>
      </c>
    </row>
    <row r="3220" spans="1:4">
      <c r="A3220" s="226" t="s">
        <v>5999</v>
      </c>
      <c r="B3220" s="225" t="s">
        <v>3634</v>
      </c>
      <c r="C3220" s="223" t="s">
        <v>1792</v>
      </c>
      <c r="D3220" s="222" t="s">
        <v>5962</v>
      </c>
    </row>
    <row r="3221" spans="1:4">
      <c r="A3221" s="226" t="s">
        <v>6000</v>
      </c>
      <c r="B3221" s="225" t="s">
        <v>2627</v>
      </c>
      <c r="C3221" s="223" t="s">
        <v>1792</v>
      </c>
      <c r="D3221" s="222" t="s">
        <v>5962</v>
      </c>
    </row>
    <row r="3222" spans="1:4">
      <c r="A3222" s="226" t="s">
        <v>6001</v>
      </c>
      <c r="B3222" s="225" t="s">
        <v>1311</v>
      </c>
      <c r="C3222" s="223" t="s">
        <v>2007</v>
      </c>
      <c r="D3222" s="222" t="s">
        <v>5962</v>
      </c>
    </row>
    <row r="3223" spans="1:4">
      <c r="A3223" s="226" t="s">
        <v>6002</v>
      </c>
      <c r="B3223" s="225" t="s">
        <v>6003</v>
      </c>
      <c r="C3223" s="223" t="s">
        <v>1273</v>
      </c>
      <c r="D3223" s="222" t="s">
        <v>5962</v>
      </c>
    </row>
    <row r="3224" spans="1:4">
      <c r="A3224" s="226" t="s">
        <v>6004</v>
      </c>
      <c r="B3224" s="225" t="s">
        <v>1841</v>
      </c>
      <c r="C3224" s="223" t="s">
        <v>1277</v>
      </c>
      <c r="D3224" s="222" t="s">
        <v>5962</v>
      </c>
    </row>
    <row r="3225" spans="1:4">
      <c r="A3225" s="226" t="s">
        <v>6005</v>
      </c>
      <c r="B3225" s="225" t="s">
        <v>1622</v>
      </c>
      <c r="C3225" s="223" t="s">
        <v>1277</v>
      </c>
      <c r="D3225" s="222" t="s">
        <v>5962</v>
      </c>
    </row>
    <row r="3226" spans="1:4">
      <c r="A3226" s="226" t="s">
        <v>6006</v>
      </c>
      <c r="B3226" s="225" t="s">
        <v>2185</v>
      </c>
      <c r="C3226" s="223" t="s">
        <v>1699</v>
      </c>
      <c r="D3226" s="222" t="s">
        <v>5962</v>
      </c>
    </row>
    <row r="3227" spans="1:4">
      <c r="A3227" s="226" t="s">
        <v>6007</v>
      </c>
      <c r="B3227" s="225" t="s">
        <v>1307</v>
      </c>
      <c r="C3227" s="223" t="s">
        <v>2949</v>
      </c>
      <c r="D3227" s="222" t="s">
        <v>5962</v>
      </c>
    </row>
    <row r="3228" spans="1:4">
      <c r="A3228" s="226" t="s">
        <v>6008</v>
      </c>
      <c r="B3228" s="225" t="s">
        <v>6009</v>
      </c>
      <c r="C3228" s="223" t="s">
        <v>1616</v>
      </c>
      <c r="D3228" s="222" t="s">
        <v>5962</v>
      </c>
    </row>
    <row r="3229" spans="1:4">
      <c r="A3229" s="226" t="s">
        <v>6010</v>
      </c>
      <c r="B3229" s="225" t="s">
        <v>1919</v>
      </c>
      <c r="C3229" s="223" t="s">
        <v>3815</v>
      </c>
      <c r="D3229" s="222" t="s">
        <v>5962</v>
      </c>
    </row>
    <row r="3230" spans="1:4">
      <c r="A3230" s="226" t="s">
        <v>6011</v>
      </c>
      <c r="B3230" s="225" t="s">
        <v>1384</v>
      </c>
      <c r="C3230" s="223" t="s">
        <v>1288</v>
      </c>
      <c r="D3230" s="222" t="s">
        <v>5962</v>
      </c>
    </row>
    <row r="3231" spans="1:4">
      <c r="A3231" s="226" t="s">
        <v>6012</v>
      </c>
      <c r="B3231" s="225" t="s">
        <v>1433</v>
      </c>
      <c r="C3231" s="223" t="s">
        <v>2028</v>
      </c>
      <c r="D3231" s="222" t="s">
        <v>5962</v>
      </c>
    </row>
    <row r="3232" spans="1:4">
      <c r="A3232" s="226" t="s">
        <v>6013</v>
      </c>
      <c r="B3232" s="225" t="s">
        <v>6014</v>
      </c>
      <c r="C3232" s="223" t="s">
        <v>1292</v>
      </c>
      <c r="D3232" s="222" t="s">
        <v>5962</v>
      </c>
    </row>
    <row r="3233" spans="1:4">
      <c r="A3233" s="226" t="s">
        <v>6015</v>
      </c>
      <c r="B3233" s="225" t="s">
        <v>6016</v>
      </c>
      <c r="C3233" s="223" t="s">
        <v>1292</v>
      </c>
      <c r="D3233" s="222" t="s">
        <v>5962</v>
      </c>
    </row>
    <row r="3234" spans="1:4">
      <c r="A3234" s="226" t="s">
        <v>6017</v>
      </c>
      <c r="B3234" s="225" t="s">
        <v>6018</v>
      </c>
      <c r="C3234" s="223" t="s">
        <v>1292</v>
      </c>
      <c r="D3234" s="222" t="s">
        <v>5962</v>
      </c>
    </row>
    <row r="3235" spans="1:4">
      <c r="A3235" s="226" t="s">
        <v>6019</v>
      </c>
      <c r="B3235" s="225" t="s">
        <v>1791</v>
      </c>
      <c r="C3235" s="223" t="s">
        <v>1292</v>
      </c>
      <c r="D3235" s="222" t="s">
        <v>5962</v>
      </c>
    </row>
    <row r="3236" spans="1:4">
      <c r="A3236" s="226" t="s">
        <v>6020</v>
      </c>
      <c r="B3236" s="225" t="s">
        <v>2149</v>
      </c>
      <c r="C3236" s="223" t="s">
        <v>2034</v>
      </c>
      <c r="D3236" s="222" t="s">
        <v>5962</v>
      </c>
    </row>
    <row r="3237" spans="1:4">
      <c r="A3237" s="226" t="s">
        <v>6021</v>
      </c>
      <c r="B3237" s="225" t="s">
        <v>2809</v>
      </c>
      <c r="C3237" s="223" t="s">
        <v>1533</v>
      </c>
      <c r="D3237" s="222" t="s">
        <v>5962</v>
      </c>
    </row>
    <row r="3238" spans="1:4">
      <c r="A3238" s="226" t="s">
        <v>6022</v>
      </c>
      <c r="B3238" s="225" t="s">
        <v>1971</v>
      </c>
      <c r="C3238" s="223" t="s">
        <v>1533</v>
      </c>
      <c r="D3238" s="222" t="s">
        <v>5962</v>
      </c>
    </row>
    <row r="3239" spans="1:4">
      <c r="A3239" s="226" t="s">
        <v>6023</v>
      </c>
      <c r="B3239" s="225" t="s">
        <v>1355</v>
      </c>
      <c r="C3239" s="223" t="s">
        <v>1452</v>
      </c>
      <c r="D3239" s="222" t="s">
        <v>5962</v>
      </c>
    </row>
    <row r="3240" spans="1:4">
      <c r="A3240" s="226" t="s">
        <v>6024</v>
      </c>
      <c r="B3240" s="225" t="s">
        <v>2755</v>
      </c>
      <c r="C3240" s="223" t="s">
        <v>1351</v>
      </c>
      <c r="D3240" s="222" t="s">
        <v>5962</v>
      </c>
    </row>
    <row r="3241" spans="1:4">
      <c r="A3241" s="226" t="s">
        <v>6025</v>
      </c>
      <c r="B3241" s="225" t="s">
        <v>1850</v>
      </c>
      <c r="C3241" s="223" t="s">
        <v>1352</v>
      </c>
      <c r="D3241" s="222" t="s">
        <v>5962</v>
      </c>
    </row>
    <row r="3242" spans="1:4">
      <c r="A3242" s="226" t="s">
        <v>6026</v>
      </c>
      <c r="B3242" s="225" t="s">
        <v>1919</v>
      </c>
      <c r="C3242" s="223" t="s">
        <v>2258</v>
      </c>
      <c r="D3242" s="222" t="s">
        <v>5962</v>
      </c>
    </row>
    <row r="3243" spans="1:4">
      <c r="A3243" s="226" t="s">
        <v>6027</v>
      </c>
      <c r="B3243" s="225" t="s">
        <v>1396</v>
      </c>
      <c r="C3243" s="223" t="s">
        <v>2457</v>
      </c>
      <c r="D3243" s="222" t="s">
        <v>5962</v>
      </c>
    </row>
    <row r="3244" spans="1:4">
      <c r="A3244" s="226" t="s">
        <v>6028</v>
      </c>
      <c r="B3244" s="225" t="s">
        <v>6029</v>
      </c>
      <c r="C3244" s="223" t="s">
        <v>1357</v>
      </c>
      <c r="D3244" s="222" t="s">
        <v>5962</v>
      </c>
    </row>
    <row r="3245" spans="1:4">
      <c r="A3245" s="226" t="s">
        <v>6030</v>
      </c>
      <c r="B3245" s="225" t="s">
        <v>6031</v>
      </c>
      <c r="C3245" s="223" t="s">
        <v>1469</v>
      </c>
      <c r="D3245" s="222" t="s">
        <v>5962</v>
      </c>
    </row>
    <row r="3246" spans="1:4">
      <c r="A3246" s="226" t="s">
        <v>6032</v>
      </c>
      <c r="B3246" s="225" t="s">
        <v>2301</v>
      </c>
      <c r="C3246" s="223" t="s">
        <v>1472</v>
      </c>
      <c r="D3246" s="222" t="s">
        <v>5962</v>
      </c>
    </row>
    <row r="3247" spans="1:4">
      <c r="A3247" s="226" t="s">
        <v>6033</v>
      </c>
      <c r="B3247" s="225" t="s">
        <v>1282</v>
      </c>
      <c r="C3247" s="223" t="s">
        <v>6034</v>
      </c>
      <c r="D3247" s="222" t="s">
        <v>5962</v>
      </c>
    </row>
    <row r="3248" spans="1:4">
      <c r="A3248" s="226" t="s">
        <v>6035</v>
      </c>
      <c r="B3248" s="225" t="s">
        <v>6036</v>
      </c>
      <c r="C3248" s="223" t="s">
        <v>2227</v>
      </c>
      <c r="D3248" s="222" t="s">
        <v>5962</v>
      </c>
    </row>
    <row r="3249" spans="1:4">
      <c r="A3249" s="226" t="s">
        <v>6037</v>
      </c>
      <c r="B3249" s="225" t="s">
        <v>2325</v>
      </c>
      <c r="C3249" s="223" t="s">
        <v>1969</v>
      </c>
      <c r="D3249" s="222" t="s">
        <v>5962</v>
      </c>
    </row>
    <row r="3250" spans="1:4">
      <c r="A3250" s="226" t="s">
        <v>6038</v>
      </c>
      <c r="B3250" s="225" t="s">
        <v>1537</v>
      </c>
      <c r="C3250" s="223" t="s">
        <v>1243</v>
      </c>
      <c r="D3250" s="222" t="s">
        <v>6039</v>
      </c>
    </row>
    <row r="3251" spans="1:4">
      <c r="A3251" s="226" t="s">
        <v>6040</v>
      </c>
      <c r="B3251" s="225" t="s">
        <v>6041</v>
      </c>
      <c r="C3251" s="223" t="s">
        <v>1243</v>
      </c>
      <c r="D3251" s="222" t="s">
        <v>6039</v>
      </c>
    </row>
    <row r="3252" spans="1:4">
      <c r="A3252" s="226" t="s">
        <v>6042</v>
      </c>
      <c r="B3252" s="225" t="s">
        <v>6043</v>
      </c>
      <c r="C3252" s="223" t="s">
        <v>1243</v>
      </c>
      <c r="D3252" s="222" t="s">
        <v>6039</v>
      </c>
    </row>
    <row r="3253" spans="1:4">
      <c r="A3253" s="226" t="s">
        <v>6044</v>
      </c>
      <c r="B3253" s="225" t="s">
        <v>2172</v>
      </c>
      <c r="C3253" s="223" t="s">
        <v>1883</v>
      </c>
      <c r="D3253" s="222" t="s">
        <v>6039</v>
      </c>
    </row>
    <row r="3254" spans="1:4">
      <c r="A3254" s="226" t="s">
        <v>6045</v>
      </c>
      <c r="B3254" s="225" t="s">
        <v>2204</v>
      </c>
      <c r="C3254" s="223" t="s">
        <v>6046</v>
      </c>
      <c r="D3254" s="222" t="s">
        <v>6039</v>
      </c>
    </row>
    <row r="3255" spans="1:4">
      <c r="A3255" s="226" t="s">
        <v>6047</v>
      </c>
      <c r="B3255" s="225" t="s">
        <v>6048</v>
      </c>
      <c r="C3255" s="223" t="s">
        <v>1318</v>
      </c>
      <c r="D3255" s="222" t="s">
        <v>6039</v>
      </c>
    </row>
    <row r="3256" spans="1:4">
      <c r="A3256" s="226" t="s">
        <v>6049</v>
      </c>
      <c r="B3256" s="225" t="s">
        <v>6050</v>
      </c>
      <c r="C3256" s="223" t="s">
        <v>1318</v>
      </c>
      <c r="D3256" s="222" t="s">
        <v>6039</v>
      </c>
    </row>
    <row r="3257" spans="1:4">
      <c r="A3257" s="226" t="s">
        <v>6051</v>
      </c>
      <c r="B3257" s="225" t="s">
        <v>2146</v>
      </c>
      <c r="C3257" s="223" t="s">
        <v>2175</v>
      </c>
      <c r="D3257" s="222" t="s">
        <v>6039</v>
      </c>
    </row>
    <row r="3258" spans="1:4">
      <c r="A3258" s="226" t="s">
        <v>6052</v>
      </c>
      <c r="B3258" s="225" t="s">
        <v>1632</v>
      </c>
      <c r="C3258" s="223" t="s">
        <v>2175</v>
      </c>
      <c r="D3258" s="222" t="s">
        <v>6039</v>
      </c>
    </row>
    <row r="3259" spans="1:4">
      <c r="A3259" s="226" t="s">
        <v>6053</v>
      </c>
      <c r="B3259" s="225" t="s">
        <v>6054</v>
      </c>
      <c r="C3259" s="223" t="s">
        <v>2175</v>
      </c>
      <c r="D3259" s="222" t="s">
        <v>6039</v>
      </c>
    </row>
    <row r="3260" spans="1:4">
      <c r="A3260" s="226" t="s">
        <v>6055</v>
      </c>
      <c r="B3260" s="225" t="s">
        <v>6056</v>
      </c>
      <c r="C3260" s="223" t="s">
        <v>1324</v>
      </c>
      <c r="D3260" s="222" t="s">
        <v>6039</v>
      </c>
    </row>
    <row r="3261" spans="1:4">
      <c r="A3261" s="226" t="s">
        <v>6057</v>
      </c>
      <c r="B3261" s="225" t="s">
        <v>6058</v>
      </c>
      <c r="C3261" s="223" t="s">
        <v>1590</v>
      </c>
      <c r="D3261" s="222" t="s">
        <v>6039</v>
      </c>
    </row>
    <row r="3262" spans="1:4">
      <c r="A3262" s="226" t="s">
        <v>6059</v>
      </c>
      <c r="B3262" s="225" t="s">
        <v>2204</v>
      </c>
      <c r="C3262" s="223" t="s">
        <v>1590</v>
      </c>
      <c r="D3262" s="222" t="s">
        <v>6039</v>
      </c>
    </row>
    <row r="3263" spans="1:4">
      <c r="A3263" s="226" t="s">
        <v>6060</v>
      </c>
      <c r="B3263" s="225" t="s">
        <v>1399</v>
      </c>
      <c r="C3263" s="223" t="s">
        <v>1904</v>
      </c>
      <c r="D3263" s="222" t="s">
        <v>6039</v>
      </c>
    </row>
    <row r="3264" spans="1:4">
      <c r="A3264" s="226" t="s">
        <v>6061</v>
      </c>
      <c r="B3264" s="225" t="s">
        <v>2165</v>
      </c>
      <c r="C3264" s="223" t="s">
        <v>1770</v>
      </c>
      <c r="D3264" s="222" t="s">
        <v>6039</v>
      </c>
    </row>
    <row r="3265" spans="1:4">
      <c r="A3265" s="226" t="s">
        <v>6062</v>
      </c>
      <c r="B3265" s="225" t="s">
        <v>6063</v>
      </c>
      <c r="C3265" s="223" t="s">
        <v>1770</v>
      </c>
      <c r="D3265" s="222" t="s">
        <v>6039</v>
      </c>
    </row>
    <row r="3266" spans="1:4">
      <c r="A3266" s="226" t="s">
        <v>6064</v>
      </c>
      <c r="B3266" s="225" t="s">
        <v>6065</v>
      </c>
      <c r="C3266" s="223" t="s">
        <v>4990</v>
      </c>
      <c r="D3266" s="222" t="s">
        <v>6039</v>
      </c>
    </row>
    <row r="3267" spans="1:4">
      <c r="A3267" s="226" t="s">
        <v>6066</v>
      </c>
      <c r="B3267" s="225" t="s">
        <v>1255</v>
      </c>
      <c r="C3267" s="223" t="s">
        <v>6067</v>
      </c>
      <c r="D3267" s="222" t="s">
        <v>6039</v>
      </c>
    </row>
    <row r="3268" spans="1:4">
      <c r="A3268" s="226" t="s">
        <v>6068</v>
      </c>
      <c r="B3268" s="225" t="s">
        <v>2328</v>
      </c>
      <c r="C3268" s="223" t="s">
        <v>3357</v>
      </c>
      <c r="D3268" s="222" t="s">
        <v>6039</v>
      </c>
    </row>
    <row r="3269" spans="1:4">
      <c r="A3269" s="226" t="s">
        <v>6069</v>
      </c>
      <c r="B3269" s="225" t="s">
        <v>1282</v>
      </c>
      <c r="C3269" s="223" t="s">
        <v>1410</v>
      </c>
      <c r="D3269" s="222" t="s">
        <v>6039</v>
      </c>
    </row>
    <row r="3270" spans="1:4">
      <c r="A3270" s="226" t="s">
        <v>6070</v>
      </c>
      <c r="B3270" s="225" t="s">
        <v>1632</v>
      </c>
      <c r="C3270" s="223" t="s">
        <v>2182</v>
      </c>
      <c r="D3270" s="222" t="s">
        <v>6039</v>
      </c>
    </row>
    <row r="3271" spans="1:4">
      <c r="A3271" s="226" t="s">
        <v>6071</v>
      </c>
      <c r="B3271" s="225" t="s">
        <v>1968</v>
      </c>
      <c r="C3271" s="223" t="s">
        <v>2183</v>
      </c>
      <c r="D3271" s="222" t="s">
        <v>6039</v>
      </c>
    </row>
    <row r="3272" spans="1:4">
      <c r="A3272" s="226" t="s">
        <v>6072</v>
      </c>
      <c r="B3272" s="225" t="s">
        <v>2146</v>
      </c>
      <c r="C3272" s="223" t="s">
        <v>1329</v>
      </c>
      <c r="D3272" s="222" t="s">
        <v>6039</v>
      </c>
    </row>
    <row r="3273" spans="1:4">
      <c r="A3273" s="226" t="s">
        <v>6073</v>
      </c>
      <c r="B3273" s="225" t="s">
        <v>6074</v>
      </c>
      <c r="C3273" s="223" t="s">
        <v>1329</v>
      </c>
      <c r="D3273" s="222" t="s">
        <v>6039</v>
      </c>
    </row>
    <row r="3274" spans="1:4">
      <c r="A3274" s="226" t="s">
        <v>6075</v>
      </c>
      <c r="B3274" s="225" t="s">
        <v>2165</v>
      </c>
      <c r="C3274" s="223" t="s">
        <v>2151</v>
      </c>
      <c r="D3274" s="222" t="s">
        <v>6039</v>
      </c>
    </row>
    <row r="3275" spans="1:4">
      <c r="A3275" s="226" t="s">
        <v>6076</v>
      </c>
      <c r="B3275" s="225" t="s">
        <v>2149</v>
      </c>
      <c r="C3275" s="223" t="s">
        <v>2186</v>
      </c>
      <c r="D3275" s="222" t="s">
        <v>6039</v>
      </c>
    </row>
    <row r="3276" spans="1:4">
      <c r="A3276" s="226" t="s">
        <v>6077</v>
      </c>
      <c r="B3276" s="225" t="s">
        <v>1325</v>
      </c>
      <c r="C3276" s="223" t="s">
        <v>2186</v>
      </c>
      <c r="D3276" s="222" t="s">
        <v>6039</v>
      </c>
    </row>
    <row r="3277" spans="1:4">
      <c r="A3277" s="226" t="s">
        <v>6078</v>
      </c>
      <c r="B3277" s="225" t="s">
        <v>2167</v>
      </c>
      <c r="C3277" s="223" t="s">
        <v>2186</v>
      </c>
      <c r="D3277" s="222" t="s">
        <v>6039</v>
      </c>
    </row>
    <row r="3278" spans="1:4">
      <c r="A3278" s="226" t="s">
        <v>6079</v>
      </c>
      <c r="B3278" s="225" t="s">
        <v>2009</v>
      </c>
      <c r="C3278" s="223" t="s">
        <v>1334</v>
      </c>
      <c r="D3278" s="222" t="s">
        <v>6039</v>
      </c>
    </row>
    <row r="3279" spans="1:4">
      <c r="A3279" s="226" t="s">
        <v>6080</v>
      </c>
      <c r="B3279" s="225" t="s">
        <v>1537</v>
      </c>
      <c r="C3279" s="223" t="s">
        <v>1792</v>
      </c>
      <c r="D3279" s="222" t="s">
        <v>6039</v>
      </c>
    </row>
    <row r="3280" spans="1:4">
      <c r="A3280" s="226" t="s">
        <v>6081</v>
      </c>
      <c r="B3280" s="225" t="s">
        <v>6082</v>
      </c>
      <c r="C3280" s="223" t="s">
        <v>1792</v>
      </c>
      <c r="D3280" s="222" t="s">
        <v>6039</v>
      </c>
    </row>
    <row r="3281" spans="1:4">
      <c r="A3281" s="226" t="s">
        <v>6083</v>
      </c>
      <c r="B3281" s="225" t="s">
        <v>6084</v>
      </c>
      <c r="C3281" s="223" t="s">
        <v>1792</v>
      </c>
      <c r="D3281" s="222" t="s">
        <v>6039</v>
      </c>
    </row>
    <row r="3282" spans="1:4">
      <c r="A3282" s="226" t="s">
        <v>6085</v>
      </c>
      <c r="B3282" s="225" t="s">
        <v>6086</v>
      </c>
      <c r="C3282" s="223" t="s">
        <v>2156</v>
      </c>
      <c r="D3282" s="222" t="s">
        <v>6039</v>
      </c>
    </row>
    <row r="3283" spans="1:4">
      <c r="A3283" s="226" t="s">
        <v>6087</v>
      </c>
      <c r="B3283" s="225" t="s">
        <v>2155</v>
      </c>
      <c r="C3283" s="223" t="s">
        <v>2157</v>
      </c>
      <c r="D3283" s="222" t="s">
        <v>6039</v>
      </c>
    </row>
    <row r="3284" spans="1:4">
      <c r="A3284" s="226" t="s">
        <v>6088</v>
      </c>
      <c r="B3284" s="225" t="s">
        <v>1632</v>
      </c>
      <c r="C3284" s="223" t="s">
        <v>2157</v>
      </c>
      <c r="D3284" s="222" t="s">
        <v>6039</v>
      </c>
    </row>
    <row r="3285" spans="1:4">
      <c r="A3285" s="226" t="s">
        <v>6089</v>
      </c>
      <c r="B3285" s="225" t="s">
        <v>1632</v>
      </c>
      <c r="C3285" s="223" t="s">
        <v>2157</v>
      </c>
      <c r="D3285" s="222" t="s">
        <v>6039</v>
      </c>
    </row>
    <row r="3286" spans="1:4">
      <c r="A3286" s="226" t="s">
        <v>6090</v>
      </c>
      <c r="B3286" s="225" t="s">
        <v>3986</v>
      </c>
      <c r="C3286" s="223" t="s">
        <v>2217</v>
      </c>
      <c r="D3286" s="222" t="s">
        <v>6039</v>
      </c>
    </row>
    <row r="3287" spans="1:4">
      <c r="A3287" s="226" t="s">
        <v>6091</v>
      </c>
      <c r="B3287" s="225" t="s">
        <v>1632</v>
      </c>
      <c r="C3287" s="223" t="s">
        <v>2159</v>
      </c>
      <c r="D3287" s="222" t="s">
        <v>6039</v>
      </c>
    </row>
    <row r="3288" spans="1:4">
      <c r="A3288" s="226" t="s">
        <v>6092</v>
      </c>
      <c r="B3288" s="225" t="s">
        <v>2135</v>
      </c>
      <c r="C3288" s="223" t="s">
        <v>2192</v>
      </c>
      <c r="D3288" s="222" t="s">
        <v>6039</v>
      </c>
    </row>
    <row r="3289" spans="1:4">
      <c r="A3289" s="226" t="s">
        <v>6093</v>
      </c>
      <c r="B3289" s="225" t="s">
        <v>2174</v>
      </c>
      <c r="C3289" s="223" t="s">
        <v>2160</v>
      </c>
      <c r="D3289" s="222" t="s">
        <v>6039</v>
      </c>
    </row>
    <row r="3290" spans="1:4">
      <c r="A3290" s="226" t="s">
        <v>6094</v>
      </c>
      <c r="B3290" s="225" t="s">
        <v>1632</v>
      </c>
      <c r="C3290" s="223" t="s">
        <v>1522</v>
      </c>
      <c r="D3290" s="222" t="s">
        <v>6039</v>
      </c>
    </row>
    <row r="3291" spans="1:4">
      <c r="A3291" s="226" t="s">
        <v>6095</v>
      </c>
      <c r="B3291" s="225" t="s">
        <v>1632</v>
      </c>
      <c r="C3291" s="223" t="s">
        <v>2194</v>
      </c>
      <c r="D3291" s="222" t="s">
        <v>6039</v>
      </c>
    </row>
    <row r="3292" spans="1:4">
      <c r="A3292" s="226" t="s">
        <v>6096</v>
      </c>
      <c r="B3292" s="225" t="s">
        <v>2149</v>
      </c>
      <c r="C3292" s="223" t="s">
        <v>1528</v>
      </c>
      <c r="D3292" s="222" t="s">
        <v>6039</v>
      </c>
    </row>
    <row r="3293" spans="1:4">
      <c r="A3293" s="226" t="s">
        <v>6097</v>
      </c>
      <c r="B3293" s="225" t="s">
        <v>1632</v>
      </c>
      <c r="C3293" s="223" t="s">
        <v>1528</v>
      </c>
      <c r="D3293" s="222" t="s">
        <v>6039</v>
      </c>
    </row>
    <row r="3294" spans="1:4">
      <c r="A3294" s="226" t="s">
        <v>6098</v>
      </c>
      <c r="B3294" s="225" t="s">
        <v>6099</v>
      </c>
      <c r="C3294" s="223" t="s">
        <v>1814</v>
      </c>
      <c r="D3294" s="222" t="s">
        <v>6039</v>
      </c>
    </row>
    <row r="3295" spans="1:4">
      <c r="A3295" s="226" t="s">
        <v>6100</v>
      </c>
      <c r="B3295" s="225" t="s">
        <v>2135</v>
      </c>
      <c r="C3295" s="223" t="s">
        <v>1349</v>
      </c>
      <c r="D3295" s="222" t="s">
        <v>6039</v>
      </c>
    </row>
    <row r="3296" spans="1:4">
      <c r="A3296" s="226" t="s">
        <v>6101</v>
      </c>
      <c r="B3296" s="225" t="s">
        <v>2230</v>
      </c>
      <c r="C3296" s="223" t="s">
        <v>3900</v>
      </c>
      <c r="D3296" s="222" t="s">
        <v>6039</v>
      </c>
    </row>
    <row r="3297" spans="1:4">
      <c r="A3297" s="226" t="s">
        <v>6102</v>
      </c>
      <c r="B3297" s="225" t="s">
        <v>3687</v>
      </c>
      <c r="C3297" s="223" t="s">
        <v>1539</v>
      </c>
      <c r="D3297" s="222" t="s">
        <v>6039</v>
      </c>
    </row>
    <row r="3298" spans="1:4">
      <c r="A3298" s="226" t="s">
        <v>6103</v>
      </c>
      <c r="B3298" s="225" t="s">
        <v>1414</v>
      </c>
      <c r="C3298" s="223" t="s">
        <v>1351</v>
      </c>
      <c r="D3298" s="222" t="s">
        <v>6039</v>
      </c>
    </row>
    <row r="3299" spans="1:4">
      <c r="A3299" s="226" t="s">
        <v>6104</v>
      </c>
      <c r="B3299" s="225" t="s">
        <v>1968</v>
      </c>
      <c r="C3299" s="223" t="s">
        <v>2047</v>
      </c>
      <c r="D3299" s="222" t="s">
        <v>6039</v>
      </c>
    </row>
    <row r="3300" spans="1:4">
      <c r="A3300" s="226" t="s">
        <v>6105</v>
      </c>
      <c r="B3300" s="225" t="s">
        <v>2216</v>
      </c>
      <c r="C3300" s="223" t="s">
        <v>2047</v>
      </c>
      <c r="D3300" s="222" t="s">
        <v>6039</v>
      </c>
    </row>
    <row r="3301" spans="1:4">
      <c r="A3301" s="226" t="s">
        <v>6106</v>
      </c>
      <c r="B3301" s="225" t="s">
        <v>1632</v>
      </c>
      <c r="C3301" s="223" t="s">
        <v>2047</v>
      </c>
      <c r="D3301" s="222" t="s">
        <v>6039</v>
      </c>
    </row>
    <row r="3302" spans="1:4">
      <c r="A3302" s="226" t="s">
        <v>6107</v>
      </c>
      <c r="B3302" s="225" t="s">
        <v>6108</v>
      </c>
      <c r="C3302" s="223" t="s">
        <v>1949</v>
      </c>
      <c r="D3302" s="222" t="s">
        <v>6039</v>
      </c>
    </row>
    <row r="3303" spans="1:4">
      <c r="A3303" s="226" t="s">
        <v>6109</v>
      </c>
      <c r="B3303" s="225" t="s">
        <v>2149</v>
      </c>
      <c r="C3303" s="223" t="s">
        <v>2224</v>
      </c>
      <c r="D3303" s="222" t="s">
        <v>6039</v>
      </c>
    </row>
    <row r="3304" spans="1:4">
      <c r="A3304" s="226" t="s">
        <v>6110</v>
      </c>
      <c r="B3304" s="225" t="s">
        <v>2181</v>
      </c>
      <c r="C3304" s="223" t="s">
        <v>1460</v>
      </c>
      <c r="D3304" s="222" t="s">
        <v>6039</v>
      </c>
    </row>
    <row r="3305" spans="1:4">
      <c r="A3305" s="226" t="s">
        <v>6111</v>
      </c>
      <c r="B3305" s="225" t="s">
        <v>2195</v>
      </c>
      <c r="C3305" s="223" t="s">
        <v>1550</v>
      </c>
      <c r="D3305" s="222" t="s">
        <v>6039</v>
      </c>
    </row>
    <row r="3306" spans="1:4">
      <c r="A3306" s="226" t="s">
        <v>6112</v>
      </c>
      <c r="B3306" s="225" t="s">
        <v>1305</v>
      </c>
      <c r="C3306" s="223" t="s">
        <v>1300</v>
      </c>
      <c r="D3306" s="222" t="s">
        <v>6039</v>
      </c>
    </row>
    <row r="3307" spans="1:4">
      <c r="A3307" s="226" t="s">
        <v>6113</v>
      </c>
      <c r="B3307" s="225" t="s">
        <v>2204</v>
      </c>
      <c r="C3307" s="223" t="s">
        <v>2170</v>
      </c>
      <c r="D3307" s="222" t="s">
        <v>6039</v>
      </c>
    </row>
    <row r="3308" spans="1:4">
      <c r="A3308" s="226" t="s">
        <v>6114</v>
      </c>
      <c r="B3308" s="225" t="s">
        <v>1255</v>
      </c>
      <c r="C3308" s="223" t="s">
        <v>1365</v>
      </c>
      <c r="D3308" s="222" t="s">
        <v>6115</v>
      </c>
    </row>
    <row r="3309" spans="1:4">
      <c r="A3309" s="226" t="s">
        <v>6116</v>
      </c>
      <c r="B3309" s="225" t="s">
        <v>4518</v>
      </c>
      <c r="C3309" s="223" t="s">
        <v>1243</v>
      </c>
      <c r="D3309" s="222" t="s">
        <v>6115</v>
      </c>
    </row>
    <row r="3310" spans="1:4">
      <c r="A3310" s="226" t="s">
        <v>6117</v>
      </c>
      <c r="B3310" s="225" t="s">
        <v>2172</v>
      </c>
      <c r="C3310" s="223" t="s">
        <v>1243</v>
      </c>
      <c r="D3310" s="222" t="s">
        <v>6115</v>
      </c>
    </row>
    <row r="3311" spans="1:4">
      <c r="A3311" s="226" t="s">
        <v>6118</v>
      </c>
      <c r="B3311" s="225" t="s">
        <v>3708</v>
      </c>
      <c r="C3311" s="223" t="s">
        <v>1243</v>
      </c>
      <c r="D3311" s="222" t="s">
        <v>6115</v>
      </c>
    </row>
    <row r="3312" spans="1:4">
      <c r="A3312" s="226" t="s">
        <v>6119</v>
      </c>
      <c r="B3312" s="225" t="s">
        <v>6120</v>
      </c>
      <c r="C3312" s="223" t="s">
        <v>1243</v>
      </c>
      <c r="D3312" s="222" t="s">
        <v>6115</v>
      </c>
    </row>
    <row r="3313" spans="1:4">
      <c r="A3313" s="226" t="s">
        <v>6121</v>
      </c>
      <c r="B3313" s="225" t="s">
        <v>6122</v>
      </c>
      <c r="C3313" s="223" t="s">
        <v>2229</v>
      </c>
      <c r="D3313" s="222" t="s">
        <v>6115</v>
      </c>
    </row>
    <row r="3314" spans="1:4">
      <c r="A3314" s="226" t="s">
        <v>6123</v>
      </c>
      <c r="B3314" s="225" t="s">
        <v>2149</v>
      </c>
      <c r="C3314" s="223" t="s">
        <v>3680</v>
      </c>
      <c r="D3314" s="222" t="s">
        <v>6115</v>
      </c>
    </row>
    <row r="3315" spans="1:4">
      <c r="A3315" s="226" t="s">
        <v>6124</v>
      </c>
      <c r="B3315" s="225" t="s">
        <v>6050</v>
      </c>
      <c r="C3315" s="223" t="s">
        <v>2145</v>
      </c>
      <c r="D3315" s="222" t="s">
        <v>6115</v>
      </c>
    </row>
    <row r="3316" spans="1:4">
      <c r="A3316" s="226" t="s">
        <v>6125</v>
      </c>
      <c r="B3316" s="225" t="s">
        <v>1844</v>
      </c>
      <c r="C3316" s="223" t="s">
        <v>1315</v>
      </c>
      <c r="D3316" s="222" t="s">
        <v>6115</v>
      </c>
    </row>
    <row r="3317" spans="1:4">
      <c r="A3317" s="226" t="s">
        <v>6126</v>
      </c>
      <c r="B3317" s="225" t="s">
        <v>2246</v>
      </c>
      <c r="C3317" s="223" t="s">
        <v>1324</v>
      </c>
      <c r="D3317" s="222" t="s">
        <v>6115</v>
      </c>
    </row>
    <row r="3318" spans="1:4">
      <c r="A3318" s="226" t="s">
        <v>6127</v>
      </c>
      <c r="B3318" s="225" t="s">
        <v>2261</v>
      </c>
      <c r="C3318" s="223" t="s">
        <v>1324</v>
      </c>
      <c r="D3318" s="222" t="s">
        <v>6115</v>
      </c>
    </row>
    <row r="3319" spans="1:4">
      <c r="A3319" s="226" t="s">
        <v>6128</v>
      </c>
      <c r="B3319" s="225" t="s">
        <v>2177</v>
      </c>
      <c r="C3319" s="223" t="s">
        <v>2179</v>
      </c>
      <c r="D3319" s="222" t="s">
        <v>6115</v>
      </c>
    </row>
    <row r="3320" spans="1:4">
      <c r="A3320" s="226" t="s">
        <v>6129</v>
      </c>
      <c r="B3320" s="225" t="s">
        <v>6130</v>
      </c>
      <c r="C3320" s="223" t="s">
        <v>2179</v>
      </c>
      <c r="D3320" s="222" t="s">
        <v>6115</v>
      </c>
    </row>
    <row r="3321" spans="1:4">
      <c r="A3321" s="226" t="s">
        <v>6131</v>
      </c>
      <c r="B3321" s="225" t="s">
        <v>1527</v>
      </c>
      <c r="C3321" s="223" t="s">
        <v>2179</v>
      </c>
      <c r="D3321" s="222" t="s">
        <v>6115</v>
      </c>
    </row>
    <row r="3322" spans="1:4">
      <c r="A3322" s="226" t="s">
        <v>6132</v>
      </c>
      <c r="B3322" s="225" t="s">
        <v>1330</v>
      </c>
      <c r="C3322" s="223" t="s">
        <v>1410</v>
      </c>
      <c r="D3322" s="222" t="s">
        <v>6115</v>
      </c>
    </row>
    <row r="3323" spans="1:4">
      <c r="A3323" s="226" t="s">
        <v>6133</v>
      </c>
      <c r="B3323" s="225" t="s">
        <v>1325</v>
      </c>
      <c r="C3323" s="223" t="s">
        <v>2183</v>
      </c>
      <c r="D3323" s="222" t="s">
        <v>6115</v>
      </c>
    </row>
    <row r="3324" spans="1:4">
      <c r="A3324" s="226" t="s">
        <v>6134</v>
      </c>
      <c r="B3324" s="225" t="s">
        <v>2135</v>
      </c>
      <c r="C3324" s="223" t="s">
        <v>2183</v>
      </c>
      <c r="D3324" s="222" t="s">
        <v>6115</v>
      </c>
    </row>
    <row r="3325" spans="1:4">
      <c r="A3325" s="226" t="s">
        <v>6135</v>
      </c>
      <c r="B3325" s="225" t="s">
        <v>2383</v>
      </c>
      <c r="C3325" s="223" t="s">
        <v>1329</v>
      </c>
      <c r="D3325" s="222" t="s">
        <v>6115</v>
      </c>
    </row>
    <row r="3326" spans="1:4">
      <c r="A3326" s="226" t="s">
        <v>6136</v>
      </c>
      <c r="B3326" s="225" t="s">
        <v>2679</v>
      </c>
      <c r="C3326" s="223" t="s">
        <v>1332</v>
      </c>
      <c r="D3326" s="222" t="s">
        <v>6115</v>
      </c>
    </row>
    <row r="3327" spans="1:4">
      <c r="A3327" s="226" t="s">
        <v>6137</v>
      </c>
      <c r="B3327" s="225" t="s">
        <v>2171</v>
      </c>
      <c r="C3327" s="223" t="s">
        <v>2151</v>
      </c>
      <c r="D3327" s="222" t="s">
        <v>6115</v>
      </c>
    </row>
    <row r="3328" spans="1:4">
      <c r="A3328" s="226" t="s">
        <v>6138</v>
      </c>
      <c r="B3328" s="225" t="s">
        <v>6041</v>
      </c>
      <c r="C3328" s="223" t="s">
        <v>2151</v>
      </c>
      <c r="D3328" s="222" t="s">
        <v>6115</v>
      </c>
    </row>
    <row r="3329" spans="1:4">
      <c r="A3329" s="226" t="s">
        <v>6139</v>
      </c>
      <c r="B3329" s="225" t="s">
        <v>2177</v>
      </c>
      <c r="C3329" s="223" t="s">
        <v>2186</v>
      </c>
      <c r="D3329" s="222" t="s">
        <v>6115</v>
      </c>
    </row>
    <row r="3330" spans="1:4">
      <c r="A3330" s="226" t="s">
        <v>6140</v>
      </c>
      <c r="B3330" s="225" t="s">
        <v>6141</v>
      </c>
      <c r="C3330" s="223" t="s">
        <v>1334</v>
      </c>
      <c r="D3330" s="222" t="s">
        <v>6115</v>
      </c>
    </row>
    <row r="3331" spans="1:4">
      <c r="A3331" s="226" t="s">
        <v>6142</v>
      </c>
      <c r="B3331" s="225" t="s">
        <v>2841</v>
      </c>
      <c r="C3331" s="223" t="s">
        <v>1336</v>
      </c>
      <c r="D3331" s="222" t="s">
        <v>6115</v>
      </c>
    </row>
    <row r="3332" spans="1:4">
      <c r="A3332" s="226" t="s">
        <v>6143</v>
      </c>
      <c r="B3332" s="225" t="s">
        <v>1632</v>
      </c>
      <c r="C3332" s="223" t="s">
        <v>1920</v>
      </c>
      <c r="D3332" s="222" t="s">
        <v>6115</v>
      </c>
    </row>
    <row r="3333" spans="1:4">
      <c r="A3333" s="226" t="s">
        <v>6144</v>
      </c>
      <c r="B3333" s="225" t="s">
        <v>2204</v>
      </c>
      <c r="C3333" s="223" t="s">
        <v>1792</v>
      </c>
      <c r="D3333" s="222" t="s">
        <v>6115</v>
      </c>
    </row>
    <row r="3334" spans="1:4">
      <c r="A3334" s="226" t="s">
        <v>6145</v>
      </c>
      <c r="B3334" s="225" t="s">
        <v>6146</v>
      </c>
      <c r="C3334" s="223" t="s">
        <v>1792</v>
      </c>
      <c r="D3334" s="222" t="s">
        <v>6115</v>
      </c>
    </row>
    <row r="3335" spans="1:4">
      <c r="A3335" s="226" t="s">
        <v>6147</v>
      </c>
      <c r="B3335" s="225" t="s">
        <v>3872</v>
      </c>
      <c r="C3335" s="223" t="s">
        <v>1792</v>
      </c>
      <c r="D3335" s="222" t="s">
        <v>6115</v>
      </c>
    </row>
    <row r="3336" spans="1:4">
      <c r="A3336" s="226" t="s">
        <v>6148</v>
      </c>
      <c r="B3336" s="225" t="s">
        <v>6149</v>
      </c>
      <c r="C3336" s="223" t="s">
        <v>2154</v>
      </c>
      <c r="D3336" s="222" t="s">
        <v>6115</v>
      </c>
    </row>
    <row r="3337" spans="1:4">
      <c r="A3337" s="226" t="s">
        <v>6150</v>
      </c>
      <c r="B3337" s="225" t="s">
        <v>2146</v>
      </c>
      <c r="C3337" s="223" t="s">
        <v>2157</v>
      </c>
      <c r="D3337" s="222" t="s">
        <v>6115</v>
      </c>
    </row>
    <row r="3338" spans="1:4">
      <c r="A3338" s="226" t="s">
        <v>6151</v>
      </c>
      <c r="B3338" s="225" t="s">
        <v>6152</v>
      </c>
      <c r="C3338" s="223" t="s">
        <v>1273</v>
      </c>
      <c r="D3338" s="222" t="s">
        <v>6115</v>
      </c>
    </row>
    <row r="3339" spans="1:4">
      <c r="A3339" s="226" t="s">
        <v>6153</v>
      </c>
      <c r="B3339" s="225" t="s">
        <v>6154</v>
      </c>
      <c r="C3339" s="223" t="s">
        <v>1277</v>
      </c>
      <c r="D3339" s="222" t="s">
        <v>6115</v>
      </c>
    </row>
    <row r="3340" spans="1:4">
      <c r="A3340" s="226" t="s">
        <v>6155</v>
      </c>
      <c r="B3340" s="225" t="s">
        <v>3853</v>
      </c>
      <c r="C3340" s="223" t="s">
        <v>2159</v>
      </c>
      <c r="D3340" s="222" t="s">
        <v>6115</v>
      </c>
    </row>
    <row r="3341" spans="1:4">
      <c r="A3341" s="226" t="s">
        <v>6156</v>
      </c>
      <c r="B3341" s="225" t="s">
        <v>4557</v>
      </c>
      <c r="C3341" s="223" t="s">
        <v>2159</v>
      </c>
      <c r="D3341" s="222" t="s">
        <v>6115</v>
      </c>
    </row>
    <row r="3342" spans="1:4">
      <c r="A3342" s="226" t="s">
        <v>6157</v>
      </c>
      <c r="B3342" s="225" t="s">
        <v>6158</v>
      </c>
      <c r="C3342" s="223" t="s">
        <v>1429</v>
      </c>
      <c r="D3342" s="222" t="s">
        <v>6115</v>
      </c>
    </row>
    <row r="3343" spans="1:4">
      <c r="A3343" s="226" t="s">
        <v>6159</v>
      </c>
      <c r="B3343" s="225" t="s">
        <v>4509</v>
      </c>
      <c r="C3343" s="223" t="s">
        <v>2194</v>
      </c>
      <c r="D3343" s="222" t="s">
        <v>6115</v>
      </c>
    </row>
    <row r="3344" spans="1:4">
      <c r="A3344" s="226" t="s">
        <v>6160</v>
      </c>
      <c r="B3344" s="225" t="s">
        <v>2150</v>
      </c>
      <c r="C3344" s="223" t="s">
        <v>3815</v>
      </c>
      <c r="D3344" s="222" t="s">
        <v>6115</v>
      </c>
    </row>
    <row r="3345" spans="1:4">
      <c r="A3345" s="226" t="s">
        <v>6161</v>
      </c>
      <c r="B3345" s="225" t="s">
        <v>2149</v>
      </c>
      <c r="C3345" s="223" t="s">
        <v>1528</v>
      </c>
      <c r="D3345" s="222" t="s">
        <v>6115</v>
      </c>
    </row>
    <row r="3346" spans="1:4">
      <c r="A3346" s="226" t="s">
        <v>6162</v>
      </c>
      <c r="B3346" s="225" t="s">
        <v>2152</v>
      </c>
      <c r="C3346" s="223" t="s">
        <v>2219</v>
      </c>
      <c r="D3346" s="222" t="s">
        <v>6115</v>
      </c>
    </row>
    <row r="3347" spans="1:4">
      <c r="A3347" s="226" t="s">
        <v>6163</v>
      </c>
      <c r="B3347" s="225" t="s">
        <v>2239</v>
      </c>
      <c r="C3347" s="223" t="s">
        <v>1814</v>
      </c>
      <c r="D3347" s="222" t="s">
        <v>6115</v>
      </c>
    </row>
    <row r="3348" spans="1:4">
      <c r="A3348" s="226" t="s">
        <v>6164</v>
      </c>
      <c r="B3348" s="225" t="s">
        <v>6165</v>
      </c>
      <c r="C3348" s="223" t="s">
        <v>1814</v>
      </c>
      <c r="D3348" s="222" t="s">
        <v>6115</v>
      </c>
    </row>
    <row r="3349" spans="1:4">
      <c r="A3349" s="226" t="s">
        <v>6166</v>
      </c>
      <c r="B3349" s="225" t="s">
        <v>6167</v>
      </c>
      <c r="C3349" s="223" t="s">
        <v>2279</v>
      </c>
      <c r="D3349" s="222" t="s">
        <v>6115</v>
      </c>
    </row>
    <row r="3350" spans="1:4">
      <c r="A3350" s="226" t="s">
        <v>6168</v>
      </c>
      <c r="B3350" s="225" t="s">
        <v>6169</v>
      </c>
      <c r="C3350" s="223" t="s">
        <v>1349</v>
      </c>
      <c r="D3350" s="222" t="s">
        <v>6115</v>
      </c>
    </row>
    <row r="3351" spans="1:4">
      <c r="A3351" s="226" t="s">
        <v>6170</v>
      </c>
      <c r="B3351" s="225" t="s">
        <v>2147</v>
      </c>
      <c r="C3351" s="223" t="s">
        <v>1821</v>
      </c>
      <c r="D3351" s="222" t="s">
        <v>6115</v>
      </c>
    </row>
    <row r="3352" spans="1:4">
      <c r="A3352" s="226" t="s">
        <v>6171</v>
      </c>
      <c r="B3352" s="225" t="s">
        <v>6172</v>
      </c>
      <c r="C3352" s="223" t="s">
        <v>1821</v>
      </c>
      <c r="D3352" s="222" t="s">
        <v>6115</v>
      </c>
    </row>
    <row r="3353" spans="1:4">
      <c r="A3353" s="226" t="s">
        <v>6173</v>
      </c>
      <c r="B3353" s="225" t="s">
        <v>1632</v>
      </c>
      <c r="C3353" s="223" t="s">
        <v>1539</v>
      </c>
      <c r="D3353" s="222" t="s">
        <v>6115</v>
      </c>
    </row>
    <row r="3354" spans="1:4">
      <c r="A3354" s="226" t="s">
        <v>6174</v>
      </c>
      <c r="B3354" s="225" t="s">
        <v>2201</v>
      </c>
      <c r="C3354" s="223" t="s">
        <v>2047</v>
      </c>
      <c r="D3354" s="222" t="s">
        <v>6115</v>
      </c>
    </row>
    <row r="3355" spans="1:4">
      <c r="A3355" s="226" t="s">
        <v>6175</v>
      </c>
      <c r="B3355" s="225" t="s">
        <v>1632</v>
      </c>
      <c r="C3355" s="223" t="s">
        <v>2164</v>
      </c>
      <c r="D3355" s="222" t="s">
        <v>6115</v>
      </c>
    </row>
    <row r="3356" spans="1:4">
      <c r="A3356" s="226" t="s">
        <v>6176</v>
      </c>
      <c r="B3356" s="225" t="s">
        <v>2135</v>
      </c>
      <c r="C3356" s="223" t="s">
        <v>1548</v>
      </c>
      <c r="D3356" s="222" t="s">
        <v>6115</v>
      </c>
    </row>
    <row r="3357" spans="1:4">
      <c r="A3357" s="226" t="s">
        <v>6177</v>
      </c>
      <c r="B3357" s="225" t="s">
        <v>6178</v>
      </c>
      <c r="C3357" s="223" t="s">
        <v>2168</v>
      </c>
      <c r="D3357" s="222" t="s">
        <v>6115</v>
      </c>
    </row>
    <row r="3358" spans="1:4">
      <c r="A3358" s="226" t="s">
        <v>6179</v>
      </c>
      <c r="B3358" s="225" t="s">
        <v>6180</v>
      </c>
      <c r="C3358" s="223" t="s">
        <v>1472</v>
      </c>
      <c r="D3358" s="222" t="s">
        <v>6115</v>
      </c>
    </row>
    <row r="3359" spans="1:4">
      <c r="A3359" s="226" t="s">
        <v>6181</v>
      </c>
      <c r="B3359" s="225" t="s">
        <v>1355</v>
      </c>
      <c r="C3359" s="223" t="s">
        <v>1472</v>
      </c>
      <c r="D3359" s="222" t="s">
        <v>6115</v>
      </c>
    </row>
    <row r="3360" spans="1:4">
      <c r="A3360" s="226" t="s">
        <v>6182</v>
      </c>
      <c r="B3360" s="225" t="s">
        <v>6183</v>
      </c>
      <c r="C3360" s="223" t="s">
        <v>2242</v>
      </c>
      <c r="D3360" s="222" t="s">
        <v>6115</v>
      </c>
    </row>
    <row r="3361" spans="1:4">
      <c r="A3361" s="226" t="s">
        <v>6184</v>
      </c>
      <c r="B3361" s="225" t="s">
        <v>2135</v>
      </c>
      <c r="C3361" s="223" t="s">
        <v>3334</v>
      </c>
      <c r="D3361" s="222" t="s">
        <v>6115</v>
      </c>
    </row>
    <row r="3362" spans="1:4">
      <c r="A3362" s="226" t="s">
        <v>6185</v>
      </c>
      <c r="B3362" s="225" t="s">
        <v>1632</v>
      </c>
      <c r="C3362" s="223" t="s">
        <v>1969</v>
      </c>
      <c r="D3362" s="222" t="s">
        <v>6115</v>
      </c>
    </row>
    <row r="3363" spans="1:4">
      <c r="A3363" s="226" t="s">
        <v>6186</v>
      </c>
      <c r="B3363" s="225" t="s">
        <v>6187</v>
      </c>
      <c r="C3363" s="223" t="s">
        <v>1243</v>
      </c>
      <c r="D3363" s="222" t="s">
        <v>6188</v>
      </c>
    </row>
    <row r="3364" spans="1:4">
      <c r="A3364" s="226" t="s">
        <v>6189</v>
      </c>
      <c r="B3364" s="225" t="s">
        <v>6190</v>
      </c>
      <c r="C3364" s="223" t="s">
        <v>1243</v>
      </c>
      <c r="D3364" s="222" t="s">
        <v>6188</v>
      </c>
    </row>
    <row r="3365" spans="1:4">
      <c r="A3365" s="226" t="s">
        <v>6191</v>
      </c>
      <c r="B3365" s="225" t="s">
        <v>6192</v>
      </c>
      <c r="C3365" s="223" t="s">
        <v>1243</v>
      </c>
      <c r="D3365" s="222" t="s">
        <v>6188</v>
      </c>
    </row>
    <row r="3366" spans="1:4">
      <c r="A3366" s="226" t="s">
        <v>6193</v>
      </c>
      <c r="B3366" s="225" t="s">
        <v>6194</v>
      </c>
      <c r="C3366" s="223" t="s">
        <v>1243</v>
      </c>
      <c r="D3366" s="222" t="s">
        <v>6188</v>
      </c>
    </row>
    <row r="3367" spans="1:4">
      <c r="A3367" s="226" t="s">
        <v>6195</v>
      </c>
      <c r="B3367" s="225" t="s">
        <v>2172</v>
      </c>
      <c r="C3367" s="223" t="s">
        <v>1243</v>
      </c>
      <c r="D3367" s="222" t="s">
        <v>6188</v>
      </c>
    </row>
    <row r="3368" spans="1:4">
      <c r="A3368" s="226" t="s">
        <v>6196</v>
      </c>
      <c r="B3368" s="225" t="s">
        <v>6197</v>
      </c>
      <c r="C3368" s="223" t="s">
        <v>1243</v>
      </c>
      <c r="D3368" s="222" t="s">
        <v>6188</v>
      </c>
    </row>
    <row r="3369" spans="1:4">
      <c r="A3369" s="226" t="s">
        <v>6198</v>
      </c>
      <c r="B3369" s="225" t="s">
        <v>2144</v>
      </c>
      <c r="C3369" s="223" t="s">
        <v>1243</v>
      </c>
      <c r="D3369" s="222" t="s">
        <v>6188</v>
      </c>
    </row>
    <row r="3370" spans="1:4">
      <c r="A3370" s="226" t="s">
        <v>6199</v>
      </c>
      <c r="B3370" s="225" t="s">
        <v>2155</v>
      </c>
      <c r="C3370" s="223" t="s">
        <v>1883</v>
      </c>
      <c r="D3370" s="222" t="s">
        <v>6188</v>
      </c>
    </row>
    <row r="3371" spans="1:4">
      <c r="A3371" s="226" t="s">
        <v>6200</v>
      </c>
      <c r="B3371" s="225" t="s">
        <v>2167</v>
      </c>
      <c r="C3371" s="223" t="s">
        <v>2289</v>
      </c>
      <c r="D3371" s="222" t="s">
        <v>6188</v>
      </c>
    </row>
    <row r="3372" spans="1:4">
      <c r="A3372" s="226" t="s">
        <v>6201</v>
      </c>
      <c r="B3372" s="225" t="s">
        <v>2155</v>
      </c>
      <c r="C3372" s="223" t="s">
        <v>2145</v>
      </c>
      <c r="D3372" s="222" t="s">
        <v>6188</v>
      </c>
    </row>
    <row r="3373" spans="1:4">
      <c r="A3373" s="226" t="s">
        <v>6202</v>
      </c>
      <c r="B3373" s="225" t="s">
        <v>2275</v>
      </c>
      <c r="C3373" s="223" t="s">
        <v>2145</v>
      </c>
      <c r="D3373" s="222" t="s">
        <v>6188</v>
      </c>
    </row>
    <row r="3374" spans="1:4">
      <c r="A3374" s="226" t="s">
        <v>6203</v>
      </c>
      <c r="B3374" s="225" t="s">
        <v>1648</v>
      </c>
      <c r="C3374" s="223" t="s">
        <v>1315</v>
      </c>
      <c r="D3374" s="222" t="s">
        <v>6188</v>
      </c>
    </row>
    <row r="3375" spans="1:4">
      <c r="A3375" s="226" t="s">
        <v>6204</v>
      </c>
      <c r="B3375" s="225" t="s">
        <v>1632</v>
      </c>
      <c r="C3375" s="223" t="s">
        <v>2173</v>
      </c>
      <c r="D3375" s="222" t="s">
        <v>6188</v>
      </c>
    </row>
    <row r="3376" spans="1:4">
      <c r="A3376" s="226" t="s">
        <v>6205</v>
      </c>
      <c r="B3376" s="225" t="s">
        <v>6206</v>
      </c>
      <c r="C3376" s="223" t="s">
        <v>1318</v>
      </c>
      <c r="D3376" s="222" t="s">
        <v>6188</v>
      </c>
    </row>
    <row r="3377" spans="1:4">
      <c r="A3377" s="226" t="s">
        <v>6207</v>
      </c>
      <c r="B3377" s="225" t="s">
        <v>1706</v>
      </c>
      <c r="C3377" s="223" t="s">
        <v>1319</v>
      </c>
      <c r="D3377" s="222" t="s">
        <v>6188</v>
      </c>
    </row>
    <row r="3378" spans="1:4">
      <c r="A3378" s="226" t="s">
        <v>6208</v>
      </c>
      <c r="B3378" s="225" t="s">
        <v>2915</v>
      </c>
      <c r="C3378" s="223" t="s">
        <v>1326</v>
      </c>
      <c r="D3378" s="222" t="s">
        <v>6188</v>
      </c>
    </row>
    <row r="3379" spans="1:4">
      <c r="A3379" s="226" t="s">
        <v>6209</v>
      </c>
      <c r="B3379" s="225" t="s">
        <v>1632</v>
      </c>
      <c r="C3379" s="223" t="s">
        <v>1590</v>
      </c>
      <c r="D3379" s="222" t="s">
        <v>6188</v>
      </c>
    </row>
    <row r="3380" spans="1:4">
      <c r="A3380" s="226" t="s">
        <v>6210</v>
      </c>
      <c r="B3380" s="225" t="s">
        <v>6211</v>
      </c>
      <c r="C3380" s="223" t="s">
        <v>2213</v>
      </c>
      <c r="D3380" s="222" t="s">
        <v>6188</v>
      </c>
    </row>
    <row r="3381" spans="1:4">
      <c r="A3381" s="226" t="s">
        <v>6212</v>
      </c>
      <c r="B3381" s="225" t="s">
        <v>3687</v>
      </c>
      <c r="C3381" s="223" t="s">
        <v>2182</v>
      </c>
      <c r="D3381" s="222" t="s">
        <v>6188</v>
      </c>
    </row>
    <row r="3382" spans="1:4">
      <c r="A3382" s="226" t="s">
        <v>6213</v>
      </c>
      <c r="B3382" s="225" t="s">
        <v>1632</v>
      </c>
      <c r="C3382" s="223" t="s">
        <v>2233</v>
      </c>
      <c r="D3382" s="222" t="s">
        <v>6188</v>
      </c>
    </row>
    <row r="3383" spans="1:4">
      <c r="A3383" s="226" t="s">
        <v>6214</v>
      </c>
      <c r="B3383" s="225" t="s">
        <v>1537</v>
      </c>
      <c r="C3383" s="223" t="s">
        <v>1329</v>
      </c>
      <c r="D3383" s="222" t="s">
        <v>6188</v>
      </c>
    </row>
    <row r="3384" spans="1:4">
      <c r="A3384" s="226" t="s">
        <v>6215</v>
      </c>
      <c r="B3384" s="225" t="s">
        <v>6216</v>
      </c>
      <c r="C3384" s="223" t="s">
        <v>1329</v>
      </c>
      <c r="D3384" s="222" t="s">
        <v>6188</v>
      </c>
    </row>
    <row r="3385" spans="1:4">
      <c r="A3385" s="226" t="s">
        <v>6217</v>
      </c>
      <c r="B3385" s="225" t="s">
        <v>6218</v>
      </c>
      <c r="C3385" s="223" t="s">
        <v>2151</v>
      </c>
      <c r="D3385" s="222" t="s">
        <v>6188</v>
      </c>
    </row>
    <row r="3386" spans="1:4">
      <c r="A3386" s="226" t="s">
        <v>6219</v>
      </c>
      <c r="B3386" s="225" t="s">
        <v>2228</v>
      </c>
      <c r="C3386" s="223" t="s">
        <v>2151</v>
      </c>
      <c r="D3386" s="222" t="s">
        <v>6188</v>
      </c>
    </row>
    <row r="3387" spans="1:4">
      <c r="A3387" s="226" t="s">
        <v>6220</v>
      </c>
      <c r="B3387" s="225" t="s">
        <v>2167</v>
      </c>
      <c r="C3387" s="223" t="s">
        <v>2151</v>
      </c>
      <c r="D3387" s="222" t="s">
        <v>6188</v>
      </c>
    </row>
    <row r="3388" spans="1:4">
      <c r="A3388" s="226" t="s">
        <v>6221</v>
      </c>
      <c r="B3388" s="225" t="s">
        <v>2261</v>
      </c>
      <c r="C3388" s="223" t="s">
        <v>2151</v>
      </c>
      <c r="D3388" s="222" t="s">
        <v>6188</v>
      </c>
    </row>
    <row r="3389" spans="1:4">
      <c r="A3389" s="226" t="s">
        <v>6222</v>
      </c>
      <c r="B3389" s="225" t="s">
        <v>6223</v>
      </c>
      <c r="C3389" s="223" t="s">
        <v>1334</v>
      </c>
      <c r="D3389" s="222" t="s">
        <v>6188</v>
      </c>
    </row>
    <row r="3390" spans="1:4">
      <c r="A3390" s="226" t="s">
        <v>6224</v>
      </c>
      <c r="B3390" s="225" t="s">
        <v>2203</v>
      </c>
      <c r="C3390" s="223" t="s">
        <v>2187</v>
      </c>
      <c r="D3390" s="222" t="s">
        <v>6188</v>
      </c>
    </row>
    <row r="3391" spans="1:4">
      <c r="A3391" s="226" t="s">
        <v>6225</v>
      </c>
      <c r="B3391" s="225" t="s">
        <v>6226</v>
      </c>
      <c r="C3391" s="223" t="s">
        <v>1792</v>
      </c>
      <c r="D3391" s="222" t="s">
        <v>6188</v>
      </c>
    </row>
    <row r="3392" spans="1:4">
      <c r="A3392" s="226" t="s">
        <v>6227</v>
      </c>
      <c r="B3392" s="225" t="s">
        <v>2135</v>
      </c>
      <c r="C3392" s="223" t="s">
        <v>1792</v>
      </c>
      <c r="D3392" s="222" t="s">
        <v>6188</v>
      </c>
    </row>
    <row r="3393" spans="1:4">
      <c r="A3393" s="226" t="s">
        <v>6228</v>
      </c>
      <c r="B3393" s="225" t="s">
        <v>3705</v>
      </c>
      <c r="C3393" s="223" t="s">
        <v>2156</v>
      </c>
      <c r="D3393" s="222" t="s">
        <v>6188</v>
      </c>
    </row>
    <row r="3394" spans="1:4">
      <c r="A3394" s="226" t="s">
        <v>6229</v>
      </c>
      <c r="B3394" s="225" t="s">
        <v>2252</v>
      </c>
      <c r="C3394" s="223" t="s">
        <v>2160</v>
      </c>
      <c r="D3394" s="222" t="s">
        <v>6188</v>
      </c>
    </row>
    <row r="3395" spans="1:4">
      <c r="A3395" s="226" t="s">
        <v>6230</v>
      </c>
      <c r="B3395" s="225" t="s">
        <v>2221</v>
      </c>
      <c r="C3395" s="223" t="s">
        <v>1522</v>
      </c>
      <c r="D3395" s="222" t="s">
        <v>6188</v>
      </c>
    </row>
    <row r="3396" spans="1:4">
      <c r="A3396" s="226" t="s">
        <v>6231</v>
      </c>
      <c r="B3396" s="225" t="s">
        <v>5011</v>
      </c>
      <c r="C3396" s="223" t="s">
        <v>1522</v>
      </c>
      <c r="D3396" s="222" t="s">
        <v>6188</v>
      </c>
    </row>
    <row r="3397" spans="1:4">
      <c r="A3397" s="226" t="s">
        <v>6232</v>
      </c>
      <c r="B3397" s="225" t="s">
        <v>2167</v>
      </c>
      <c r="C3397" s="223" t="s">
        <v>1522</v>
      </c>
      <c r="D3397" s="222" t="s">
        <v>6188</v>
      </c>
    </row>
    <row r="3398" spans="1:4">
      <c r="A3398" s="226" t="s">
        <v>6233</v>
      </c>
      <c r="B3398" s="225" t="s">
        <v>2193</v>
      </c>
      <c r="C3398" s="223" t="s">
        <v>1528</v>
      </c>
      <c r="D3398" s="222" t="s">
        <v>6188</v>
      </c>
    </row>
    <row r="3399" spans="1:4">
      <c r="A3399" s="226" t="s">
        <v>6234</v>
      </c>
      <c r="B3399" s="225" t="s">
        <v>4416</v>
      </c>
      <c r="C3399" s="223" t="s">
        <v>1280</v>
      </c>
      <c r="D3399" s="222" t="s">
        <v>6188</v>
      </c>
    </row>
    <row r="3400" spans="1:4">
      <c r="A3400" s="226" t="s">
        <v>6235</v>
      </c>
      <c r="B3400" s="225" t="s">
        <v>2230</v>
      </c>
      <c r="C3400" s="223" t="s">
        <v>1814</v>
      </c>
      <c r="D3400" s="222" t="s">
        <v>6188</v>
      </c>
    </row>
    <row r="3401" spans="1:4">
      <c r="A3401" s="226" t="s">
        <v>6236</v>
      </c>
      <c r="B3401" s="225" t="s">
        <v>1632</v>
      </c>
      <c r="C3401" s="223" t="s">
        <v>2034</v>
      </c>
      <c r="D3401" s="222" t="s">
        <v>6188</v>
      </c>
    </row>
    <row r="3402" spans="1:4">
      <c r="A3402" s="226" t="s">
        <v>6237</v>
      </c>
      <c r="B3402" s="225" t="s">
        <v>6238</v>
      </c>
      <c r="C3402" s="223" t="s">
        <v>1349</v>
      </c>
      <c r="D3402" s="222" t="s">
        <v>6188</v>
      </c>
    </row>
    <row r="3403" spans="1:4">
      <c r="A3403" s="226" t="s">
        <v>6239</v>
      </c>
      <c r="B3403" s="225" t="s">
        <v>2196</v>
      </c>
      <c r="C3403" s="223" t="s">
        <v>1349</v>
      </c>
      <c r="D3403" s="222" t="s">
        <v>6188</v>
      </c>
    </row>
    <row r="3404" spans="1:4">
      <c r="A3404" s="226" t="s">
        <v>6240</v>
      </c>
      <c r="B3404" s="225" t="s">
        <v>1255</v>
      </c>
      <c r="C3404" s="223" t="s">
        <v>1821</v>
      </c>
      <c r="D3404" s="222" t="s">
        <v>6188</v>
      </c>
    </row>
    <row r="3405" spans="1:4">
      <c r="A3405" s="226" t="s">
        <v>6241</v>
      </c>
      <c r="B3405" s="225" t="s">
        <v>6242</v>
      </c>
      <c r="C3405" s="223" t="s">
        <v>2047</v>
      </c>
      <c r="D3405" s="222" t="s">
        <v>6188</v>
      </c>
    </row>
    <row r="3406" spans="1:4">
      <c r="A3406" s="226" t="s">
        <v>6243</v>
      </c>
      <c r="B3406" s="225" t="s">
        <v>6244</v>
      </c>
      <c r="C3406" s="223" t="s">
        <v>2047</v>
      </c>
      <c r="D3406" s="222" t="s">
        <v>6188</v>
      </c>
    </row>
    <row r="3407" spans="1:4">
      <c r="A3407" s="226" t="s">
        <v>6245</v>
      </c>
      <c r="B3407" s="225" t="s">
        <v>1537</v>
      </c>
      <c r="C3407" s="223" t="s">
        <v>1829</v>
      </c>
      <c r="D3407" s="222" t="s">
        <v>6188</v>
      </c>
    </row>
    <row r="3408" spans="1:4">
      <c r="A3408" s="226" t="s">
        <v>6246</v>
      </c>
      <c r="B3408" s="225" t="s">
        <v>2135</v>
      </c>
      <c r="C3408" s="223" t="s">
        <v>2164</v>
      </c>
      <c r="D3408" s="222" t="s">
        <v>6188</v>
      </c>
    </row>
    <row r="3409" spans="1:4">
      <c r="A3409" s="226" t="s">
        <v>6247</v>
      </c>
      <c r="B3409" s="225" t="s">
        <v>4560</v>
      </c>
      <c r="C3409" s="223" t="s">
        <v>2168</v>
      </c>
      <c r="D3409" s="222" t="s">
        <v>6188</v>
      </c>
    </row>
    <row r="3410" spans="1:4">
      <c r="A3410" s="226" t="s">
        <v>6248</v>
      </c>
      <c r="B3410" s="225" t="s">
        <v>6249</v>
      </c>
      <c r="C3410" s="223" t="s">
        <v>2168</v>
      </c>
      <c r="D3410" s="222" t="s">
        <v>6188</v>
      </c>
    </row>
    <row r="3411" spans="1:4">
      <c r="A3411" s="226" t="s">
        <v>6250</v>
      </c>
      <c r="B3411" s="225" t="s">
        <v>2049</v>
      </c>
      <c r="C3411" s="223" t="s">
        <v>2169</v>
      </c>
      <c r="D3411" s="222" t="s">
        <v>6188</v>
      </c>
    </row>
    <row r="3412" spans="1:4">
      <c r="A3412" s="226" t="s">
        <v>6251</v>
      </c>
      <c r="B3412" s="225" t="s">
        <v>4063</v>
      </c>
      <c r="C3412" s="223" t="s">
        <v>2170</v>
      </c>
      <c r="D3412" s="222" t="s">
        <v>6188</v>
      </c>
    </row>
    <row r="3413" spans="1:4">
      <c r="A3413" s="226" t="s">
        <v>6252</v>
      </c>
      <c r="B3413" s="225" t="s">
        <v>2207</v>
      </c>
      <c r="C3413" s="223" t="s">
        <v>2170</v>
      </c>
      <c r="D3413" s="222" t="s">
        <v>6188</v>
      </c>
    </row>
    <row r="3414" spans="1:4">
      <c r="A3414" s="226" t="s">
        <v>6253</v>
      </c>
      <c r="B3414" s="225" t="s">
        <v>1632</v>
      </c>
      <c r="C3414" s="223" t="s">
        <v>2170</v>
      </c>
      <c r="D3414" s="222" t="s">
        <v>6188</v>
      </c>
    </row>
    <row r="3415" spans="1:4">
      <c r="A3415" s="226" t="s">
        <v>6254</v>
      </c>
      <c r="B3415" s="225" t="s">
        <v>2263</v>
      </c>
      <c r="C3415" s="223" t="s">
        <v>1969</v>
      </c>
      <c r="D3415" s="222" t="s">
        <v>6188</v>
      </c>
    </row>
    <row r="3416" spans="1:4">
      <c r="A3416" s="226" t="s">
        <v>6255</v>
      </c>
      <c r="B3416" s="225" t="s">
        <v>2155</v>
      </c>
      <c r="C3416" s="223" t="s">
        <v>1969</v>
      </c>
      <c r="D3416" s="222" t="s">
        <v>6188</v>
      </c>
    </row>
    <row r="3417" spans="1:4">
      <c r="A3417" s="226" t="s">
        <v>6256</v>
      </c>
      <c r="B3417" s="225" t="s">
        <v>2284</v>
      </c>
      <c r="C3417" s="223" t="s">
        <v>1969</v>
      </c>
      <c r="D3417" s="222" t="s">
        <v>6188</v>
      </c>
    </row>
    <row r="3418" spans="1:4">
      <c r="A3418" s="226" t="s">
        <v>6257</v>
      </c>
      <c r="B3418" s="225" t="s">
        <v>2201</v>
      </c>
      <c r="C3418" s="223" t="s">
        <v>1243</v>
      </c>
      <c r="D3418" s="222" t="s">
        <v>6258</v>
      </c>
    </row>
    <row r="3419" spans="1:4">
      <c r="A3419" s="226" t="s">
        <v>6259</v>
      </c>
      <c r="B3419" s="225" t="s">
        <v>4498</v>
      </c>
      <c r="C3419" s="223" t="s">
        <v>1243</v>
      </c>
      <c r="D3419" s="222" t="s">
        <v>6258</v>
      </c>
    </row>
    <row r="3420" spans="1:4">
      <c r="A3420" s="226" t="s">
        <v>6260</v>
      </c>
      <c r="B3420" s="225" t="s">
        <v>6261</v>
      </c>
      <c r="C3420" s="223" t="s">
        <v>1243</v>
      </c>
      <c r="D3420" s="222" t="s">
        <v>6258</v>
      </c>
    </row>
    <row r="3421" spans="1:4">
      <c r="A3421" s="226" t="s">
        <v>6262</v>
      </c>
      <c r="B3421" s="225" t="s">
        <v>1919</v>
      </c>
      <c r="C3421" s="223" t="s">
        <v>6263</v>
      </c>
      <c r="D3421" s="222" t="s">
        <v>6258</v>
      </c>
    </row>
    <row r="3422" spans="1:4">
      <c r="A3422" s="226" t="s">
        <v>6264</v>
      </c>
      <c r="B3422" s="225" t="s">
        <v>6265</v>
      </c>
      <c r="C3422" s="223" t="s">
        <v>2229</v>
      </c>
      <c r="D3422" s="222" t="s">
        <v>6258</v>
      </c>
    </row>
    <row r="3423" spans="1:4">
      <c r="A3423" s="226" t="s">
        <v>6266</v>
      </c>
      <c r="B3423" s="225" t="s">
        <v>6267</v>
      </c>
      <c r="C3423" s="223" t="s">
        <v>2268</v>
      </c>
      <c r="D3423" s="222" t="s">
        <v>6258</v>
      </c>
    </row>
    <row r="3424" spans="1:4">
      <c r="A3424" s="226" t="s">
        <v>6268</v>
      </c>
      <c r="B3424" s="225" t="s">
        <v>2177</v>
      </c>
      <c r="C3424" s="223" t="s">
        <v>2145</v>
      </c>
      <c r="D3424" s="222" t="s">
        <v>6258</v>
      </c>
    </row>
    <row r="3425" spans="1:4">
      <c r="A3425" s="226" t="s">
        <v>6269</v>
      </c>
      <c r="B3425" s="225" t="s">
        <v>2325</v>
      </c>
      <c r="C3425" s="223" t="s">
        <v>6270</v>
      </c>
      <c r="D3425" s="222" t="s">
        <v>6258</v>
      </c>
    </row>
    <row r="3426" spans="1:4">
      <c r="A3426" s="226" t="s">
        <v>6271</v>
      </c>
      <c r="B3426" s="225" t="s">
        <v>1919</v>
      </c>
      <c r="C3426" s="223" t="s">
        <v>2175</v>
      </c>
      <c r="D3426" s="222" t="s">
        <v>6258</v>
      </c>
    </row>
    <row r="3427" spans="1:4">
      <c r="A3427" s="226" t="s">
        <v>6272</v>
      </c>
      <c r="B3427" s="225" t="s">
        <v>6273</v>
      </c>
      <c r="C3427" s="223" t="s">
        <v>1324</v>
      </c>
      <c r="D3427" s="222" t="s">
        <v>6258</v>
      </c>
    </row>
    <row r="3428" spans="1:4">
      <c r="A3428" s="226" t="s">
        <v>6274</v>
      </c>
      <c r="B3428" s="225" t="s">
        <v>6275</v>
      </c>
      <c r="C3428" s="223" t="s">
        <v>1324</v>
      </c>
      <c r="D3428" s="222" t="s">
        <v>6258</v>
      </c>
    </row>
    <row r="3429" spans="1:4">
      <c r="A3429" s="226" t="s">
        <v>6276</v>
      </c>
      <c r="B3429" s="225" t="s">
        <v>6277</v>
      </c>
      <c r="C3429" s="223" t="s">
        <v>1770</v>
      </c>
      <c r="D3429" s="222" t="s">
        <v>6258</v>
      </c>
    </row>
    <row r="3430" spans="1:4">
      <c r="A3430" s="226" t="s">
        <v>6278</v>
      </c>
      <c r="B3430" s="225" t="s">
        <v>2191</v>
      </c>
      <c r="C3430" s="223" t="s">
        <v>2179</v>
      </c>
      <c r="D3430" s="222" t="s">
        <v>6258</v>
      </c>
    </row>
    <row r="3431" spans="1:4">
      <c r="A3431" s="226" t="s">
        <v>6279</v>
      </c>
      <c r="B3431" s="225" t="s">
        <v>1798</v>
      </c>
      <c r="C3431" s="223" t="s">
        <v>2179</v>
      </c>
      <c r="D3431" s="222" t="s">
        <v>6258</v>
      </c>
    </row>
    <row r="3432" spans="1:4">
      <c r="A3432" s="226" t="s">
        <v>6280</v>
      </c>
      <c r="B3432" s="225" t="s">
        <v>6281</v>
      </c>
      <c r="C3432" s="223" t="s">
        <v>2179</v>
      </c>
      <c r="D3432" s="222" t="s">
        <v>6258</v>
      </c>
    </row>
    <row r="3433" spans="1:4">
      <c r="A3433" s="226" t="s">
        <v>6282</v>
      </c>
      <c r="B3433" s="225" t="s">
        <v>3474</v>
      </c>
      <c r="C3433" s="223" t="s">
        <v>1909</v>
      </c>
      <c r="D3433" s="222" t="s">
        <v>6258</v>
      </c>
    </row>
    <row r="3434" spans="1:4">
      <c r="A3434" s="226" t="s">
        <v>6283</v>
      </c>
      <c r="B3434" s="225" t="s">
        <v>2135</v>
      </c>
      <c r="C3434" s="223" t="s">
        <v>2214</v>
      </c>
      <c r="D3434" s="222" t="s">
        <v>6258</v>
      </c>
    </row>
    <row r="3435" spans="1:4">
      <c r="A3435" s="226" t="s">
        <v>6284</v>
      </c>
      <c r="B3435" s="225" t="s">
        <v>2167</v>
      </c>
      <c r="C3435" s="223" t="s">
        <v>3089</v>
      </c>
      <c r="D3435" s="222" t="s">
        <v>6258</v>
      </c>
    </row>
    <row r="3436" spans="1:4">
      <c r="A3436" s="226" t="s">
        <v>6285</v>
      </c>
      <c r="B3436" s="225" t="s">
        <v>2304</v>
      </c>
      <c r="C3436" s="223" t="s">
        <v>1259</v>
      </c>
      <c r="D3436" s="222" t="s">
        <v>6258</v>
      </c>
    </row>
    <row r="3437" spans="1:4">
      <c r="A3437" s="226" t="s">
        <v>6286</v>
      </c>
      <c r="B3437" s="225" t="s">
        <v>4290</v>
      </c>
      <c r="C3437" s="223" t="s">
        <v>1510</v>
      </c>
      <c r="D3437" s="222" t="s">
        <v>6258</v>
      </c>
    </row>
    <row r="3438" spans="1:4">
      <c r="A3438" s="226" t="s">
        <v>6287</v>
      </c>
      <c r="B3438" s="225" t="s">
        <v>1290</v>
      </c>
      <c r="C3438" s="223" t="s">
        <v>1510</v>
      </c>
      <c r="D3438" s="222" t="s">
        <v>6258</v>
      </c>
    </row>
    <row r="3439" spans="1:4">
      <c r="A3439" s="226" t="s">
        <v>6288</v>
      </c>
      <c r="B3439" s="225" t="s">
        <v>1632</v>
      </c>
      <c r="C3439" s="223" t="s">
        <v>1329</v>
      </c>
      <c r="D3439" s="222" t="s">
        <v>6258</v>
      </c>
    </row>
    <row r="3440" spans="1:4">
      <c r="A3440" s="226" t="s">
        <v>6289</v>
      </c>
      <c r="B3440" s="225" t="s">
        <v>1632</v>
      </c>
      <c r="C3440" s="223" t="s">
        <v>2151</v>
      </c>
      <c r="D3440" s="222" t="s">
        <v>6258</v>
      </c>
    </row>
    <row r="3441" spans="1:4">
      <c r="A3441" s="226" t="s">
        <v>6290</v>
      </c>
      <c r="B3441" s="225" t="s">
        <v>2212</v>
      </c>
      <c r="C3441" s="223" t="s">
        <v>2151</v>
      </c>
      <c r="D3441" s="222" t="s">
        <v>6258</v>
      </c>
    </row>
    <row r="3442" spans="1:4">
      <c r="A3442" s="226" t="s">
        <v>6291</v>
      </c>
      <c r="B3442" s="225" t="s">
        <v>1384</v>
      </c>
      <c r="C3442" s="223" t="s">
        <v>1334</v>
      </c>
      <c r="D3442" s="222" t="s">
        <v>6258</v>
      </c>
    </row>
    <row r="3443" spans="1:4">
      <c r="A3443" s="226" t="s">
        <v>6292</v>
      </c>
      <c r="B3443" s="225" t="s">
        <v>2203</v>
      </c>
      <c r="C3443" s="223" t="s">
        <v>2187</v>
      </c>
      <c r="D3443" s="222" t="s">
        <v>6258</v>
      </c>
    </row>
    <row r="3444" spans="1:4">
      <c r="A3444" s="226" t="s">
        <v>6293</v>
      </c>
      <c r="B3444" s="225" t="s">
        <v>1807</v>
      </c>
      <c r="C3444" s="223" t="s">
        <v>2187</v>
      </c>
      <c r="D3444" s="222" t="s">
        <v>6258</v>
      </c>
    </row>
    <row r="3445" spans="1:4">
      <c r="A3445" s="226" t="s">
        <v>6294</v>
      </c>
      <c r="B3445" s="225" t="s">
        <v>6295</v>
      </c>
      <c r="C3445" s="223" t="s">
        <v>1792</v>
      </c>
      <c r="D3445" s="222" t="s">
        <v>6258</v>
      </c>
    </row>
    <row r="3446" spans="1:4">
      <c r="A3446" s="226" t="s">
        <v>6296</v>
      </c>
      <c r="B3446" s="225" t="s">
        <v>6297</v>
      </c>
      <c r="C3446" s="223" t="s">
        <v>2156</v>
      </c>
      <c r="D3446" s="222" t="s">
        <v>6258</v>
      </c>
    </row>
    <row r="3447" spans="1:4">
      <c r="A3447" s="226" t="s">
        <v>6298</v>
      </c>
      <c r="B3447" s="225" t="s">
        <v>1632</v>
      </c>
      <c r="C3447" s="223" t="s">
        <v>2235</v>
      </c>
      <c r="D3447" s="222" t="s">
        <v>6258</v>
      </c>
    </row>
    <row r="3448" spans="1:4">
      <c r="A3448" s="226" t="s">
        <v>6299</v>
      </c>
      <c r="B3448" s="225" t="s">
        <v>1957</v>
      </c>
      <c r="C3448" s="223" t="s">
        <v>1270</v>
      </c>
      <c r="D3448" s="222" t="s">
        <v>6258</v>
      </c>
    </row>
    <row r="3449" spans="1:4">
      <c r="A3449" s="226" t="s">
        <v>6300</v>
      </c>
      <c r="B3449" s="225" t="s">
        <v>1311</v>
      </c>
      <c r="C3449" s="223" t="s">
        <v>1273</v>
      </c>
      <c r="D3449" s="222" t="s">
        <v>6258</v>
      </c>
    </row>
    <row r="3450" spans="1:4">
      <c r="A3450" s="226" t="s">
        <v>6301</v>
      </c>
      <c r="B3450" s="225" t="s">
        <v>3891</v>
      </c>
      <c r="C3450" s="223" t="s">
        <v>5712</v>
      </c>
      <c r="D3450" s="222" t="s">
        <v>6258</v>
      </c>
    </row>
    <row r="3451" spans="1:4">
      <c r="A3451" s="226" t="s">
        <v>6302</v>
      </c>
      <c r="B3451" s="225" t="s">
        <v>6303</v>
      </c>
      <c r="C3451" s="223" t="s">
        <v>2159</v>
      </c>
      <c r="D3451" s="222" t="s">
        <v>6258</v>
      </c>
    </row>
    <row r="3452" spans="1:4">
      <c r="A3452" s="226" t="s">
        <v>6304</v>
      </c>
      <c r="B3452" s="225" t="s">
        <v>2265</v>
      </c>
      <c r="C3452" s="223" t="s">
        <v>1522</v>
      </c>
      <c r="D3452" s="222" t="s">
        <v>6258</v>
      </c>
    </row>
    <row r="3453" spans="1:4">
      <c r="A3453" s="226" t="s">
        <v>6305</v>
      </c>
      <c r="B3453" s="225" t="s">
        <v>2167</v>
      </c>
      <c r="C3453" s="223" t="s">
        <v>1522</v>
      </c>
      <c r="D3453" s="222" t="s">
        <v>6258</v>
      </c>
    </row>
    <row r="3454" spans="1:4">
      <c r="A3454" s="226" t="s">
        <v>6306</v>
      </c>
      <c r="B3454" s="225" t="s">
        <v>6307</v>
      </c>
      <c r="C3454" s="223" t="s">
        <v>2194</v>
      </c>
      <c r="D3454" s="222" t="s">
        <v>6258</v>
      </c>
    </row>
    <row r="3455" spans="1:4">
      <c r="A3455" s="226" t="s">
        <v>6308</v>
      </c>
      <c r="B3455" s="225" t="s">
        <v>2298</v>
      </c>
      <c r="C3455" s="223" t="s">
        <v>2194</v>
      </c>
      <c r="D3455" s="222" t="s">
        <v>6258</v>
      </c>
    </row>
    <row r="3456" spans="1:4">
      <c r="A3456" s="226" t="s">
        <v>6309</v>
      </c>
      <c r="B3456" s="225" t="s">
        <v>2185</v>
      </c>
      <c r="C3456" s="223" t="s">
        <v>3644</v>
      </c>
      <c r="D3456" s="222" t="s">
        <v>6258</v>
      </c>
    </row>
    <row r="3457" spans="1:4">
      <c r="A3457" s="226" t="s">
        <v>6310</v>
      </c>
      <c r="B3457" s="225" t="s">
        <v>2204</v>
      </c>
      <c r="C3457" s="223" t="s">
        <v>1528</v>
      </c>
      <c r="D3457" s="222" t="s">
        <v>6258</v>
      </c>
    </row>
    <row r="3458" spans="1:4">
      <c r="A3458" s="226" t="s">
        <v>6311</v>
      </c>
      <c r="B3458" s="225" t="s">
        <v>2252</v>
      </c>
      <c r="C3458" s="223" t="s">
        <v>2219</v>
      </c>
      <c r="D3458" s="222" t="s">
        <v>6258</v>
      </c>
    </row>
    <row r="3459" spans="1:4">
      <c r="A3459" s="226" t="s">
        <v>6312</v>
      </c>
      <c r="B3459" s="225" t="s">
        <v>6313</v>
      </c>
      <c r="C3459" s="223" t="s">
        <v>1814</v>
      </c>
      <c r="D3459" s="222" t="s">
        <v>6258</v>
      </c>
    </row>
    <row r="3460" spans="1:4">
      <c r="A3460" s="226" t="s">
        <v>6314</v>
      </c>
      <c r="B3460" s="225" t="s">
        <v>1632</v>
      </c>
      <c r="C3460" s="223" t="s">
        <v>2034</v>
      </c>
      <c r="D3460" s="222" t="s">
        <v>6258</v>
      </c>
    </row>
    <row r="3461" spans="1:4">
      <c r="A3461" s="226" t="s">
        <v>6315</v>
      </c>
      <c r="B3461" s="225" t="s">
        <v>6316</v>
      </c>
      <c r="C3461" s="223" t="s">
        <v>1349</v>
      </c>
      <c r="D3461" s="222" t="s">
        <v>6258</v>
      </c>
    </row>
    <row r="3462" spans="1:4">
      <c r="A3462" s="226" t="s">
        <v>6317</v>
      </c>
      <c r="B3462" s="225" t="s">
        <v>1309</v>
      </c>
      <c r="C3462" s="223" t="s">
        <v>3656</v>
      </c>
      <c r="D3462" s="222" t="s">
        <v>6258</v>
      </c>
    </row>
    <row r="3463" spans="1:4">
      <c r="A3463" s="226" t="s">
        <v>6318</v>
      </c>
      <c r="B3463" s="225" t="s">
        <v>1632</v>
      </c>
      <c r="C3463" s="223" t="s">
        <v>4211</v>
      </c>
      <c r="D3463" s="222" t="s">
        <v>6258</v>
      </c>
    </row>
    <row r="3464" spans="1:4">
      <c r="A3464" s="226" t="s">
        <v>6319</v>
      </c>
      <c r="B3464" s="225" t="s">
        <v>2618</v>
      </c>
      <c r="C3464" s="223" t="s">
        <v>1354</v>
      </c>
      <c r="D3464" s="222" t="s">
        <v>6258</v>
      </c>
    </row>
    <row r="3465" spans="1:4">
      <c r="A3465" s="226" t="s">
        <v>6320</v>
      </c>
      <c r="B3465" s="225" t="s">
        <v>1328</v>
      </c>
      <c r="C3465" s="223" t="s">
        <v>1354</v>
      </c>
      <c r="D3465" s="222" t="s">
        <v>6258</v>
      </c>
    </row>
    <row r="3466" spans="1:4">
      <c r="A3466" s="226" t="s">
        <v>6321</v>
      </c>
      <c r="B3466" s="225" t="s">
        <v>6322</v>
      </c>
      <c r="C3466" s="223" t="s">
        <v>2202</v>
      </c>
      <c r="D3466" s="222" t="s">
        <v>6258</v>
      </c>
    </row>
    <row r="3467" spans="1:4">
      <c r="A3467" s="226" t="s">
        <v>6323</v>
      </c>
      <c r="B3467" s="225" t="s">
        <v>6324</v>
      </c>
      <c r="C3467" s="223" t="s">
        <v>2168</v>
      </c>
      <c r="D3467" s="222" t="s">
        <v>6258</v>
      </c>
    </row>
    <row r="3468" spans="1:4">
      <c r="A3468" s="226" t="s">
        <v>6325</v>
      </c>
      <c r="B3468" s="225" t="s">
        <v>6326</v>
      </c>
      <c r="C3468" s="223" t="s">
        <v>2168</v>
      </c>
      <c r="D3468" s="222" t="s">
        <v>6258</v>
      </c>
    </row>
    <row r="3469" spans="1:4">
      <c r="A3469" s="226" t="s">
        <v>6327</v>
      </c>
      <c r="B3469" s="225" t="s">
        <v>6328</v>
      </c>
      <c r="C3469" s="223" t="s">
        <v>2168</v>
      </c>
      <c r="D3469" s="222" t="s">
        <v>6258</v>
      </c>
    </row>
    <row r="3470" spans="1:4">
      <c r="A3470" s="226" t="s">
        <v>6329</v>
      </c>
      <c r="B3470" s="225" t="s">
        <v>3708</v>
      </c>
      <c r="C3470" s="223" t="s">
        <v>2168</v>
      </c>
      <c r="D3470" s="222" t="s">
        <v>6258</v>
      </c>
    </row>
    <row r="3471" spans="1:4">
      <c r="A3471" s="226" t="s">
        <v>6330</v>
      </c>
      <c r="B3471" s="225" t="s">
        <v>6331</v>
      </c>
      <c r="C3471" s="223" t="s">
        <v>2168</v>
      </c>
      <c r="D3471" s="222" t="s">
        <v>6258</v>
      </c>
    </row>
    <row r="3472" spans="1:4">
      <c r="A3472" s="226" t="s">
        <v>6332</v>
      </c>
      <c r="B3472" s="225" t="s">
        <v>4290</v>
      </c>
      <c r="C3472" s="223" t="s">
        <v>1361</v>
      </c>
      <c r="D3472" s="222" t="s">
        <v>6258</v>
      </c>
    </row>
    <row r="3473" spans="1:4">
      <c r="A3473" s="226" t="s">
        <v>6333</v>
      </c>
      <c r="B3473" s="225" t="s">
        <v>2274</v>
      </c>
      <c r="C3473" s="223" t="s">
        <v>1969</v>
      </c>
      <c r="D3473" s="222" t="s">
        <v>6258</v>
      </c>
    </row>
    <row r="3474" spans="1:4">
      <c r="A3474" s="226" t="s">
        <v>6334</v>
      </c>
      <c r="B3474" s="225" t="s">
        <v>6335</v>
      </c>
      <c r="C3474" s="223" t="s">
        <v>1243</v>
      </c>
      <c r="D3474" s="222" t="s">
        <v>6336</v>
      </c>
    </row>
    <row r="3475" spans="1:4">
      <c r="A3475" s="226" t="s">
        <v>6337</v>
      </c>
      <c r="B3475" s="225" t="s">
        <v>6141</v>
      </c>
      <c r="C3475" s="223" t="s">
        <v>1243</v>
      </c>
      <c r="D3475" s="222" t="s">
        <v>6336</v>
      </c>
    </row>
    <row r="3476" spans="1:4">
      <c r="A3476" s="226" t="s">
        <v>6338</v>
      </c>
      <c r="B3476" s="225" t="s">
        <v>2146</v>
      </c>
      <c r="C3476" s="223" t="s">
        <v>1243</v>
      </c>
      <c r="D3476" s="222" t="s">
        <v>6336</v>
      </c>
    </row>
    <row r="3477" spans="1:4">
      <c r="A3477" s="226" t="s">
        <v>6339</v>
      </c>
      <c r="B3477" s="225" t="s">
        <v>5686</v>
      </c>
      <c r="C3477" s="223" t="s">
        <v>1883</v>
      </c>
      <c r="D3477" s="222" t="s">
        <v>6336</v>
      </c>
    </row>
    <row r="3478" spans="1:4">
      <c r="A3478" s="226" t="s">
        <v>6340</v>
      </c>
      <c r="B3478" s="225" t="s">
        <v>6341</v>
      </c>
      <c r="C3478" s="223" t="s">
        <v>4651</v>
      </c>
      <c r="D3478" s="222" t="s">
        <v>6336</v>
      </c>
    </row>
    <row r="3479" spans="1:4">
      <c r="A3479" s="226" t="s">
        <v>6342</v>
      </c>
      <c r="B3479" s="225" t="s">
        <v>6343</v>
      </c>
      <c r="C3479" s="223" t="s">
        <v>2266</v>
      </c>
      <c r="D3479" s="222" t="s">
        <v>6336</v>
      </c>
    </row>
    <row r="3480" spans="1:4">
      <c r="A3480" s="226" t="s">
        <v>6344</v>
      </c>
      <c r="B3480" s="225" t="s">
        <v>1893</v>
      </c>
      <c r="C3480" s="223" t="s">
        <v>1247</v>
      </c>
      <c r="D3480" s="222" t="s">
        <v>6336</v>
      </c>
    </row>
    <row r="3481" spans="1:4">
      <c r="A3481" s="226" t="s">
        <v>6345</v>
      </c>
      <c r="B3481" s="225" t="s">
        <v>2178</v>
      </c>
      <c r="C3481" s="223" t="s">
        <v>2145</v>
      </c>
      <c r="D3481" s="222" t="s">
        <v>6336</v>
      </c>
    </row>
    <row r="3482" spans="1:4">
      <c r="A3482" s="226" t="s">
        <v>6346</v>
      </c>
      <c r="B3482" s="225" t="s">
        <v>2177</v>
      </c>
      <c r="C3482" s="223" t="s">
        <v>2145</v>
      </c>
      <c r="D3482" s="222" t="s">
        <v>6336</v>
      </c>
    </row>
    <row r="3483" spans="1:4">
      <c r="A3483" s="226" t="s">
        <v>6347</v>
      </c>
      <c r="B3483" s="225" t="s">
        <v>2270</v>
      </c>
      <c r="C3483" s="223" t="s">
        <v>1315</v>
      </c>
      <c r="D3483" s="222" t="s">
        <v>6336</v>
      </c>
    </row>
    <row r="3484" spans="1:4">
      <c r="A3484" s="226" t="s">
        <v>6348</v>
      </c>
      <c r="B3484" s="225" t="s">
        <v>1307</v>
      </c>
      <c r="C3484" s="223" t="s">
        <v>1316</v>
      </c>
      <c r="D3484" s="222" t="s">
        <v>6336</v>
      </c>
    </row>
    <row r="3485" spans="1:4">
      <c r="A3485" s="226" t="s">
        <v>6349</v>
      </c>
      <c r="B3485" s="225" t="s">
        <v>1255</v>
      </c>
      <c r="C3485" s="223" t="s">
        <v>1322</v>
      </c>
      <c r="D3485" s="222" t="s">
        <v>6336</v>
      </c>
    </row>
    <row r="3486" spans="1:4">
      <c r="A3486" s="226" t="s">
        <v>6350</v>
      </c>
      <c r="B3486" s="225" t="s">
        <v>6351</v>
      </c>
      <c r="C3486" s="223" t="s">
        <v>2175</v>
      </c>
      <c r="D3486" s="222" t="s">
        <v>6336</v>
      </c>
    </row>
    <row r="3487" spans="1:4">
      <c r="A3487" s="226" t="s">
        <v>6352</v>
      </c>
      <c r="B3487" s="225" t="s">
        <v>6353</v>
      </c>
      <c r="C3487" s="223" t="s">
        <v>1324</v>
      </c>
      <c r="D3487" s="222" t="s">
        <v>6336</v>
      </c>
    </row>
    <row r="3488" spans="1:4">
      <c r="A3488" s="226" t="s">
        <v>6354</v>
      </c>
      <c r="B3488" s="225" t="s">
        <v>6355</v>
      </c>
      <c r="C3488" s="223" t="s">
        <v>1326</v>
      </c>
      <c r="D3488" s="222" t="s">
        <v>6336</v>
      </c>
    </row>
    <row r="3489" spans="1:4">
      <c r="A3489" s="226" t="s">
        <v>6356</v>
      </c>
      <c r="B3489" s="225" t="s">
        <v>6357</v>
      </c>
      <c r="C3489" s="223" t="s">
        <v>1326</v>
      </c>
      <c r="D3489" s="222" t="s">
        <v>6336</v>
      </c>
    </row>
    <row r="3490" spans="1:4">
      <c r="A3490" s="226" t="s">
        <v>6358</v>
      </c>
      <c r="B3490" s="225" t="s">
        <v>2165</v>
      </c>
      <c r="C3490" s="223" t="s">
        <v>1770</v>
      </c>
      <c r="D3490" s="222" t="s">
        <v>6336</v>
      </c>
    </row>
    <row r="3491" spans="1:4">
      <c r="A3491" s="226" t="s">
        <v>6359</v>
      </c>
      <c r="B3491" s="225" t="s">
        <v>3687</v>
      </c>
      <c r="C3491" s="223" t="s">
        <v>2148</v>
      </c>
      <c r="D3491" s="222" t="s">
        <v>6336</v>
      </c>
    </row>
    <row r="3492" spans="1:4">
      <c r="A3492" s="226" t="s">
        <v>6360</v>
      </c>
      <c r="B3492" s="225" t="s">
        <v>1396</v>
      </c>
      <c r="C3492" s="223" t="s">
        <v>1256</v>
      </c>
      <c r="D3492" s="222" t="s">
        <v>6336</v>
      </c>
    </row>
    <row r="3493" spans="1:4">
      <c r="A3493" s="226" t="s">
        <v>6361</v>
      </c>
      <c r="B3493" s="225" t="s">
        <v>6362</v>
      </c>
      <c r="C3493" s="223" t="s">
        <v>1256</v>
      </c>
      <c r="D3493" s="222" t="s">
        <v>6336</v>
      </c>
    </row>
    <row r="3494" spans="1:4">
      <c r="A3494" s="226" t="s">
        <v>6363</v>
      </c>
      <c r="B3494" s="225" t="s">
        <v>6355</v>
      </c>
      <c r="C3494" s="223" t="s">
        <v>2180</v>
      </c>
      <c r="D3494" s="222" t="s">
        <v>6336</v>
      </c>
    </row>
    <row r="3495" spans="1:4">
      <c r="A3495" s="226" t="s">
        <v>6364</v>
      </c>
      <c r="B3495" s="225" t="s">
        <v>6365</v>
      </c>
      <c r="C3495" s="223" t="s">
        <v>1909</v>
      </c>
      <c r="D3495" s="222" t="s">
        <v>6336</v>
      </c>
    </row>
    <row r="3496" spans="1:4">
      <c r="A3496" s="226" t="s">
        <v>6366</v>
      </c>
      <c r="B3496" s="225" t="s">
        <v>1355</v>
      </c>
      <c r="C3496" s="223" t="s">
        <v>1410</v>
      </c>
      <c r="D3496" s="222" t="s">
        <v>6336</v>
      </c>
    </row>
    <row r="3497" spans="1:4">
      <c r="A3497" s="226" t="s">
        <v>6367</v>
      </c>
      <c r="B3497" s="225" t="s">
        <v>6368</v>
      </c>
      <c r="C3497" s="223" t="s">
        <v>1510</v>
      </c>
      <c r="D3497" s="222" t="s">
        <v>6336</v>
      </c>
    </row>
    <row r="3498" spans="1:4">
      <c r="A3498" s="226" t="s">
        <v>6369</v>
      </c>
      <c r="B3498" s="225" t="s">
        <v>6370</v>
      </c>
      <c r="C3498" s="223" t="s">
        <v>1332</v>
      </c>
      <c r="D3498" s="222" t="s">
        <v>6336</v>
      </c>
    </row>
    <row r="3499" spans="1:4">
      <c r="A3499" s="226" t="s">
        <v>6371</v>
      </c>
      <c r="B3499" s="225" t="s">
        <v>2254</v>
      </c>
      <c r="C3499" s="223" t="s">
        <v>1332</v>
      </c>
      <c r="D3499" s="222" t="s">
        <v>6336</v>
      </c>
    </row>
    <row r="3500" spans="1:4">
      <c r="A3500" s="226" t="s">
        <v>6372</v>
      </c>
      <c r="B3500" s="225" t="s">
        <v>2246</v>
      </c>
      <c r="C3500" s="223" t="s">
        <v>2151</v>
      </c>
      <c r="D3500" s="222" t="s">
        <v>6336</v>
      </c>
    </row>
    <row r="3501" spans="1:4">
      <c r="A3501" s="226" t="s">
        <v>6373</v>
      </c>
      <c r="B3501" s="225" t="s">
        <v>2165</v>
      </c>
      <c r="C3501" s="223" t="s">
        <v>2151</v>
      </c>
      <c r="D3501" s="222" t="s">
        <v>6336</v>
      </c>
    </row>
    <row r="3502" spans="1:4">
      <c r="A3502" s="226" t="s">
        <v>6374</v>
      </c>
      <c r="B3502" s="225" t="s">
        <v>2197</v>
      </c>
      <c r="C3502" s="223" t="s">
        <v>2186</v>
      </c>
      <c r="D3502" s="222" t="s">
        <v>6336</v>
      </c>
    </row>
    <row r="3503" spans="1:4">
      <c r="A3503" s="226" t="s">
        <v>6375</v>
      </c>
      <c r="B3503" s="225" t="s">
        <v>1919</v>
      </c>
      <c r="C3503" s="223" t="s">
        <v>1920</v>
      </c>
      <c r="D3503" s="222" t="s">
        <v>6336</v>
      </c>
    </row>
    <row r="3504" spans="1:4">
      <c r="A3504" s="226" t="s">
        <v>6376</v>
      </c>
      <c r="B3504" s="225" t="s">
        <v>6377</v>
      </c>
      <c r="C3504" s="223" t="s">
        <v>1792</v>
      </c>
      <c r="D3504" s="222" t="s">
        <v>6336</v>
      </c>
    </row>
    <row r="3505" spans="1:4">
      <c r="A3505" s="226" t="s">
        <v>6378</v>
      </c>
      <c r="B3505" s="225" t="s">
        <v>6379</v>
      </c>
      <c r="C3505" s="223" t="s">
        <v>1792</v>
      </c>
      <c r="D3505" s="222" t="s">
        <v>6336</v>
      </c>
    </row>
    <row r="3506" spans="1:4">
      <c r="A3506" s="226" t="s">
        <v>6380</v>
      </c>
      <c r="B3506" s="225" t="s">
        <v>6381</v>
      </c>
      <c r="C3506" s="223" t="s">
        <v>1792</v>
      </c>
      <c r="D3506" s="222" t="s">
        <v>6336</v>
      </c>
    </row>
    <row r="3507" spans="1:4">
      <c r="A3507" s="226" t="s">
        <v>6382</v>
      </c>
      <c r="B3507" s="225" t="s">
        <v>2215</v>
      </c>
      <c r="C3507" s="223" t="s">
        <v>1792</v>
      </c>
      <c r="D3507" s="222" t="s">
        <v>6336</v>
      </c>
    </row>
    <row r="3508" spans="1:4">
      <c r="A3508" s="226" t="s">
        <v>6383</v>
      </c>
      <c r="B3508" s="225" t="s">
        <v>6384</v>
      </c>
      <c r="C3508" s="223" t="s">
        <v>1792</v>
      </c>
      <c r="D3508" s="222" t="s">
        <v>6336</v>
      </c>
    </row>
    <row r="3509" spans="1:4">
      <c r="A3509" s="226" t="s">
        <v>6385</v>
      </c>
      <c r="B3509" s="225" t="s">
        <v>2679</v>
      </c>
      <c r="C3509" s="223" t="s">
        <v>1338</v>
      </c>
      <c r="D3509" s="222" t="s">
        <v>6336</v>
      </c>
    </row>
    <row r="3510" spans="1:4">
      <c r="A3510" s="226" t="s">
        <v>6386</v>
      </c>
      <c r="B3510" s="225" t="s">
        <v>6387</v>
      </c>
      <c r="C3510" s="223" t="s">
        <v>2157</v>
      </c>
      <c r="D3510" s="222" t="s">
        <v>6336</v>
      </c>
    </row>
    <row r="3511" spans="1:4">
      <c r="A3511" s="226" t="s">
        <v>6388</v>
      </c>
      <c r="B3511" s="225" t="s">
        <v>2155</v>
      </c>
      <c r="C3511" s="223" t="s">
        <v>2159</v>
      </c>
      <c r="D3511" s="222" t="s">
        <v>6336</v>
      </c>
    </row>
    <row r="3512" spans="1:4">
      <c r="A3512" s="226" t="s">
        <v>6389</v>
      </c>
      <c r="B3512" s="225" t="s">
        <v>3872</v>
      </c>
      <c r="C3512" s="223" t="s">
        <v>1436</v>
      </c>
      <c r="D3512" s="222" t="s">
        <v>6336</v>
      </c>
    </row>
    <row r="3513" spans="1:4">
      <c r="A3513" s="226" t="s">
        <v>6390</v>
      </c>
      <c r="B3513" s="225" t="s">
        <v>2898</v>
      </c>
      <c r="C3513" s="223" t="s">
        <v>1436</v>
      </c>
      <c r="D3513" s="222" t="s">
        <v>6336</v>
      </c>
    </row>
    <row r="3514" spans="1:4">
      <c r="A3514" s="226" t="s">
        <v>6391</v>
      </c>
      <c r="B3514" s="225" t="s">
        <v>2221</v>
      </c>
      <c r="C3514" s="223" t="s">
        <v>1814</v>
      </c>
      <c r="D3514" s="222" t="s">
        <v>6336</v>
      </c>
    </row>
    <row r="3515" spans="1:4">
      <c r="A3515" s="226" t="s">
        <v>6392</v>
      </c>
      <c r="B3515" s="225" t="s">
        <v>2239</v>
      </c>
      <c r="C3515" s="223" t="s">
        <v>1814</v>
      </c>
      <c r="D3515" s="222" t="s">
        <v>6336</v>
      </c>
    </row>
    <row r="3516" spans="1:4">
      <c r="A3516" s="226" t="s">
        <v>6393</v>
      </c>
      <c r="B3516" s="225" t="s">
        <v>2221</v>
      </c>
      <c r="C3516" s="223" t="s">
        <v>2279</v>
      </c>
      <c r="D3516" s="222" t="s">
        <v>6336</v>
      </c>
    </row>
    <row r="3517" spans="1:4">
      <c r="A3517" s="226" t="s">
        <v>6394</v>
      </c>
      <c r="B3517" s="225" t="s">
        <v>2567</v>
      </c>
      <c r="C3517" s="223" t="s">
        <v>1533</v>
      </c>
      <c r="D3517" s="222" t="s">
        <v>6336</v>
      </c>
    </row>
    <row r="3518" spans="1:4">
      <c r="A3518" s="226" t="s">
        <v>6395</v>
      </c>
      <c r="B3518" s="225" t="s">
        <v>2243</v>
      </c>
      <c r="C3518" s="223" t="s">
        <v>1539</v>
      </c>
      <c r="D3518" s="222" t="s">
        <v>6336</v>
      </c>
    </row>
    <row r="3519" spans="1:4">
      <c r="A3519" s="226" t="s">
        <v>6396</v>
      </c>
      <c r="B3519" s="225" t="s">
        <v>6397</v>
      </c>
      <c r="C3519" s="223" t="s">
        <v>1351</v>
      </c>
      <c r="D3519" s="222" t="s">
        <v>6336</v>
      </c>
    </row>
    <row r="3520" spans="1:4">
      <c r="A3520" s="226" t="s">
        <v>6398</v>
      </c>
      <c r="B3520" s="225" t="s">
        <v>3711</v>
      </c>
      <c r="C3520" s="223" t="s">
        <v>2047</v>
      </c>
      <c r="D3520" s="222" t="s">
        <v>6336</v>
      </c>
    </row>
    <row r="3521" spans="1:4">
      <c r="A3521" s="226" t="s">
        <v>6399</v>
      </c>
      <c r="B3521" s="225" t="s">
        <v>6400</v>
      </c>
      <c r="C3521" s="223" t="s">
        <v>2047</v>
      </c>
      <c r="D3521" s="222" t="s">
        <v>6336</v>
      </c>
    </row>
    <row r="3522" spans="1:4">
      <c r="A3522" s="226" t="s">
        <v>6401</v>
      </c>
      <c r="B3522" s="225" t="s">
        <v>1632</v>
      </c>
      <c r="C3522" s="223" t="s">
        <v>2240</v>
      </c>
      <c r="D3522" s="222" t="s">
        <v>6336</v>
      </c>
    </row>
    <row r="3523" spans="1:4">
      <c r="A3523" s="226" t="s">
        <v>6402</v>
      </c>
      <c r="B3523" s="225" t="s">
        <v>1537</v>
      </c>
      <c r="C3523" s="223" t="s">
        <v>1829</v>
      </c>
      <c r="D3523" s="222" t="s">
        <v>6336</v>
      </c>
    </row>
    <row r="3524" spans="1:4">
      <c r="A3524" s="226" t="s">
        <v>6403</v>
      </c>
      <c r="B3524" s="225" t="s">
        <v>2490</v>
      </c>
      <c r="C3524" s="223" t="s">
        <v>2258</v>
      </c>
      <c r="D3524" s="222" t="s">
        <v>6336</v>
      </c>
    </row>
    <row r="3525" spans="1:4">
      <c r="A3525" s="226" t="s">
        <v>6404</v>
      </c>
      <c r="B3525" s="225" t="s">
        <v>1299</v>
      </c>
      <c r="C3525" s="223" t="s">
        <v>1357</v>
      </c>
      <c r="D3525" s="222" t="s">
        <v>6336</v>
      </c>
    </row>
    <row r="3526" spans="1:4">
      <c r="A3526" s="226" t="s">
        <v>6405</v>
      </c>
      <c r="B3526" s="225" t="s">
        <v>6406</v>
      </c>
      <c r="C3526" s="223" t="s">
        <v>1834</v>
      </c>
      <c r="D3526" s="222" t="s">
        <v>6336</v>
      </c>
    </row>
    <row r="3527" spans="1:4">
      <c r="A3527" s="226" t="s">
        <v>6407</v>
      </c>
      <c r="B3527" s="225" t="s">
        <v>2220</v>
      </c>
      <c r="C3527" s="223" t="s">
        <v>2168</v>
      </c>
      <c r="D3527" s="222" t="s">
        <v>6336</v>
      </c>
    </row>
    <row r="3528" spans="1:4">
      <c r="A3528" s="226" t="s">
        <v>6408</v>
      </c>
      <c r="B3528" s="225" t="s">
        <v>6331</v>
      </c>
      <c r="C3528" s="223" t="s">
        <v>2168</v>
      </c>
      <c r="D3528" s="222" t="s">
        <v>6336</v>
      </c>
    </row>
    <row r="3529" spans="1:4">
      <c r="A3529" s="226" t="s">
        <v>6409</v>
      </c>
      <c r="B3529" s="225" t="s">
        <v>1632</v>
      </c>
      <c r="C3529" s="223" t="s">
        <v>6410</v>
      </c>
      <c r="D3529" s="222" t="s">
        <v>6336</v>
      </c>
    </row>
    <row r="3530" spans="1:4">
      <c r="A3530" s="226" t="s">
        <v>6411</v>
      </c>
      <c r="B3530" s="225" t="s">
        <v>6412</v>
      </c>
      <c r="C3530" s="223" t="s">
        <v>2242</v>
      </c>
      <c r="D3530" s="222" t="s">
        <v>6336</v>
      </c>
    </row>
    <row r="3531" spans="1:4">
      <c r="A3531" s="226" t="s">
        <v>6413</v>
      </c>
      <c r="B3531" s="225" t="s">
        <v>6414</v>
      </c>
      <c r="C3531" s="223" t="s">
        <v>2170</v>
      </c>
      <c r="D3531" s="222" t="s">
        <v>6336</v>
      </c>
    </row>
    <row r="3532" spans="1:4">
      <c r="A3532" s="226" t="s">
        <v>6415</v>
      </c>
      <c r="B3532" s="225" t="s">
        <v>6416</v>
      </c>
      <c r="C3532" s="223" t="s">
        <v>2227</v>
      </c>
      <c r="D3532" s="222" t="s">
        <v>6336</v>
      </c>
    </row>
    <row r="3533" spans="1:4">
      <c r="A3533" s="226" t="s">
        <v>6417</v>
      </c>
      <c r="B3533" s="225" t="s">
        <v>5796</v>
      </c>
      <c r="C3533" s="223" t="s">
        <v>1243</v>
      </c>
      <c r="D3533" s="222" t="s">
        <v>6418</v>
      </c>
    </row>
    <row r="3534" spans="1:4">
      <c r="A3534" s="226" t="s">
        <v>6419</v>
      </c>
      <c r="B3534" s="225" t="s">
        <v>6420</v>
      </c>
      <c r="C3534" s="223" t="s">
        <v>1243</v>
      </c>
      <c r="D3534" s="222" t="s">
        <v>6418</v>
      </c>
    </row>
    <row r="3535" spans="1:4">
      <c r="A3535" s="226" t="s">
        <v>6421</v>
      </c>
      <c r="B3535" s="225" t="s">
        <v>6422</v>
      </c>
      <c r="C3535" s="223" t="s">
        <v>1883</v>
      </c>
      <c r="D3535" s="222" t="s">
        <v>6418</v>
      </c>
    </row>
    <row r="3536" spans="1:4">
      <c r="A3536" s="226" t="s">
        <v>6423</v>
      </c>
      <c r="B3536" s="225" t="s">
        <v>2155</v>
      </c>
      <c r="C3536" s="223" t="s">
        <v>2266</v>
      </c>
      <c r="D3536" s="222" t="s">
        <v>6418</v>
      </c>
    </row>
    <row r="3537" spans="1:4">
      <c r="A3537" s="226" t="s">
        <v>6424</v>
      </c>
      <c r="B3537" s="225" t="s">
        <v>1957</v>
      </c>
      <c r="C3537" s="223" t="s">
        <v>1247</v>
      </c>
      <c r="D3537" s="222" t="s">
        <v>6418</v>
      </c>
    </row>
    <row r="3538" spans="1:4">
      <c r="A3538" s="226" t="s">
        <v>6425</v>
      </c>
      <c r="B3538" s="225" t="s">
        <v>2221</v>
      </c>
      <c r="C3538" s="223" t="s">
        <v>2268</v>
      </c>
      <c r="D3538" s="222" t="s">
        <v>6418</v>
      </c>
    </row>
    <row r="3539" spans="1:4">
      <c r="A3539" s="226" t="s">
        <v>6426</v>
      </c>
      <c r="B3539" s="225" t="s">
        <v>6427</v>
      </c>
      <c r="C3539" s="223" t="s">
        <v>1315</v>
      </c>
      <c r="D3539" s="222" t="s">
        <v>6418</v>
      </c>
    </row>
    <row r="3540" spans="1:4">
      <c r="A3540" s="226" t="s">
        <v>6428</v>
      </c>
      <c r="B3540" s="225" t="s">
        <v>1966</v>
      </c>
      <c r="C3540" s="223" t="s">
        <v>1315</v>
      </c>
      <c r="D3540" s="222" t="s">
        <v>6418</v>
      </c>
    </row>
    <row r="3541" spans="1:4">
      <c r="A3541" s="226" t="s">
        <v>6429</v>
      </c>
      <c r="B3541" s="225" t="s">
        <v>6430</v>
      </c>
      <c r="C3541" s="223" t="s">
        <v>1316</v>
      </c>
      <c r="D3541" s="222" t="s">
        <v>6418</v>
      </c>
    </row>
    <row r="3542" spans="1:4">
      <c r="A3542" s="226" t="s">
        <v>6431</v>
      </c>
      <c r="B3542" s="225" t="s">
        <v>6432</v>
      </c>
      <c r="C3542" s="223" t="s">
        <v>1318</v>
      </c>
      <c r="D3542" s="222" t="s">
        <v>6418</v>
      </c>
    </row>
    <row r="3543" spans="1:4">
      <c r="A3543" s="226" t="s">
        <v>6433</v>
      </c>
      <c r="B3543" s="225" t="s">
        <v>1333</v>
      </c>
      <c r="C3543" s="223" t="s">
        <v>1318</v>
      </c>
      <c r="D3543" s="222" t="s">
        <v>6418</v>
      </c>
    </row>
    <row r="3544" spans="1:4">
      <c r="A3544" s="226" t="s">
        <v>6434</v>
      </c>
      <c r="B3544" s="225" t="s">
        <v>6435</v>
      </c>
      <c r="C3544" s="223" t="s">
        <v>1319</v>
      </c>
      <c r="D3544" s="222" t="s">
        <v>6418</v>
      </c>
    </row>
    <row r="3545" spans="1:4">
      <c r="A3545" s="226" t="s">
        <v>6436</v>
      </c>
      <c r="B3545" s="225" t="s">
        <v>2021</v>
      </c>
      <c r="C3545" s="223" t="s">
        <v>1590</v>
      </c>
      <c r="D3545" s="222" t="s">
        <v>6418</v>
      </c>
    </row>
    <row r="3546" spans="1:4">
      <c r="A3546" s="226" t="s">
        <v>6437</v>
      </c>
      <c r="B3546" s="225" t="s">
        <v>6438</v>
      </c>
      <c r="C3546" s="223" t="s">
        <v>1590</v>
      </c>
      <c r="D3546" s="222" t="s">
        <v>6418</v>
      </c>
    </row>
    <row r="3547" spans="1:4">
      <c r="A3547" s="226" t="s">
        <v>6439</v>
      </c>
      <c r="B3547" s="225" t="s">
        <v>6440</v>
      </c>
      <c r="C3547" s="223" t="s">
        <v>1590</v>
      </c>
      <c r="D3547" s="222" t="s">
        <v>6418</v>
      </c>
    </row>
    <row r="3548" spans="1:4">
      <c r="A3548" s="226" t="s">
        <v>6441</v>
      </c>
      <c r="B3548" s="225" t="s">
        <v>2165</v>
      </c>
      <c r="C3548" s="223" t="s">
        <v>2179</v>
      </c>
      <c r="D3548" s="222" t="s">
        <v>6418</v>
      </c>
    </row>
    <row r="3549" spans="1:4">
      <c r="A3549" s="226" t="s">
        <v>6442</v>
      </c>
      <c r="B3549" s="225" t="s">
        <v>2212</v>
      </c>
      <c r="C3549" s="223" t="s">
        <v>2179</v>
      </c>
      <c r="D3549" s="222" t="s">
        <v>6418</v>
      </c>
    </row>
    <row r="3550" spans="1:4">
      <c r="A3550" s="226" t="s">
        <v>6443</v>
      </c>
      <c r="B3550" s="225" t="s">
        <v>6444</v>
      </c>
      <c r="C3550" s="223" t="s">
        <v>1253</v>
      </c>
      <c r="D3550" s="222" t="s">
        <v>6418</v>
      </c>
    </row>
    <row r="3551" spans="1:4">
      <c r="A3551" s="226" t="s">
        <v>6445</v>
      </c>
      <c r="B3551" s="225" t="s">
        <v>3151</v>
      </c>
      <c r="C3551" s="223" t="s">
        <v>1256</v>
      </c>
      <c r="D3551" s="222" t="s">
        <v>6418</v>
      </c>
    </row>
    <row r="3552" spans="1:4">
      <c r="A3552" s="226" t="s">
        <v>6446</v>
      </c>
      <c r="B3552" s="225" t="s">
        <v>1678</v>
      </c>
      <c r="C3552" s="223" t="s">
        <v>1256</v>
      </c>
      <c r="D3552" s="222" t="s">
        <v>6418</v>
      </c>
    </row>
    <row r="3553" spans="1:4">
      <c r="A3553" s="226" t="s">
        <v>6447</v>
      </c>
      <c r="B3553" s="225" t="s">
        <v>1632</v>
      </c>
      <c r="C3553" s="223" t="s">
        <v>2180</v>
      </c>
      <c r="D3553" s="222" t="s">
        <v>6418</v>
      </c>
    </row>
    <row r="3554" spans="1:4">
      <c r="A3554" s="226" t="s">
        <v>6448</v>
      </c>
      <c r="B3554" s="225" t="s">
        <v>6449</v>
      </c>
      <c r="C3554" s="223" t="s">
        <v>1410</v>
      </c>
      <c r="D3554" s="222" t="s">
        <v>6418</v>
      </c>
    </row>
    <row r="3555" spans="1:4">
      <c r="A3555" s="226" t="s">
        <v>6450</v>
      </c>
      <c r="B3555" s="225" t="s">
        <v>1968</v>
      </c>
      <c r="C3555" s="223" t="s">
        <v>2233</v>
      </c>
      <c r="D3555" s="222" t="s">
        <v>6418</v>
      </c>
    </row>
    <row r="3556" spans="1:4">
      <c r="A3556" s="226" t="s">
        <v>6451</v>
      </c>
      <c r="B3556" s="225" t="s">
        <v>2165</v>
      </c>
      <c r="C3556" s="223" t="s">
        <v>2233</v>
      </c>
      <c r="D3556" s="222" t="s">
        <v>6418</v>
      </c>
    </row>
    <row r="3557" spans="1:4">
      <c r="A3557" s="226" t="s">
        <v>6452</v>
      </c>
      <c r="B3557" s="225" t="s">
        <v>6453</v>
      </c>
      <c r="C3557" s="223" t="s">
        <v>1510</v>
      </c>
      <c r="D3557" s="222" t="s">
        <v>6418</v>
      </c>
    </row>
    <row r="3558" spans="1:4">
      <c r="A3558" s="226" t="s">
        <v>6454</v>
      </c>
      <c r="B3558" s="225" t="s">
        <v>4701</v>
      </c>
      <c r="C3558" s="223" t="s">
        <v>1510</v>
      </c>
      <c r="D3558" s="222" t="s">
        <v>6418</v>
      </c>
    </row>
    <row r="3559" spans="1:4">
      <c r="A3559" s="226" t="s">
        <v>6455</v>
      </c>
      <c r="B3559" s="225" t="s">
        <v>4701</v>
      </c>
      <c r="C3559" s="223" t="s">
        <v>1510</v>
      </c>
      <c r="D3559" s="222" t="s">
        <v>6418</v>
      </c>
    </row>
    <row r="3560" spans="1:4">
      <c r="A3560" s="226" t="s">
        <v>6456</v>
      </c>
      <c r="B3560" s="225" t="s">
        <v>5249</v>
      </c>
      <c r="C3560" s="223" t="s">
        <v>1510</v>
      </c>
      <c r="D3560" s="222" t="s">
        <v>6418</v>
      </c>
    </row>
    <row r="3561" spans="1:4">
      <c r="A3561" s="226" t="s">
        <v>6457</v>
      </c>
      <c r="B3561" s="225" t="s">
        <v>6458</v>
      </c>
      <c r="C3561" s="223" t="s">
        <v>1329</v>
      </c>
      <c r="D3561" s="222" t="s">
        <v>6418</v>
      </c>
    </row>
    <row r="3562" spans="1:4">
      <c r="A3562" s="226" t="s">
        <v>6459</v>
      </c>
      <c r="B3562" s="225" t="s">
        <v>1328</v>
      </c>
      <c r="C3562" s="223" t="s">
        <v>1331</v>
      </c>
      <c r="D3562" s="222" t="s">
        <v>6418</v>
      </c>
    </row>
    <row r="3563" spans="1:4">
      <c r="A3563" s="226" t="s">
        <v>6460</v>
      </c>
      <c r="B3563" s="225" t="s">
        <v>6461</v>
      </c>
      <c r="C3563" s="223" t="s">
        <v>2151</v>
      </c>
      <c r="D3563" s="222" t="s">
        <v>6418</v>
      </c>
    </row>
    <row r="3564" spans="1:4">
      <c r="A3564" s="226" t="s">
        <v>6462</v>
      </c>
      <c r="B3564" s="225" t="s">
        <v>1575</v>
      </c>
      <c r="C3564" s="223" t="s">
        <v>1334</v>
      </c>
      <c r="D3564" s="222" t="s">
        <v>6418</v>
      </c>
    </row>
    <row r="3565" spans="1:4">
      <c r="A3565" s="226" t="s">
        <v>6463</v>
      </c>
      <c r="B3565" s="225" t="s">
        <v>3474</v>
      </c>
      <c r="C3565" s="223" t="s">
        <v>3015</v>
      </c>
      <c r="D3565" s="222" t="s">
        <v>6418</v>
      </c>
    </row>
    <row r="3566" spans="1:4">
      <c r="A3566" s="226" t="s">
        <v>6464</v>
      </c>
      <c r="B3566" s="225" t="s">
        <v>3700</v>
      </c>
      <c r="C3566" s="223" t="s">
        <v>1792</v>
      </c>
      <c r="D3566" s="222" t="s">
        <v>6418</v>
      </c>
    </row>
    <row r="3567" spans="1:4">
      <c r="A3567" s="226" t="s">
        <v>6465</v>
      </c>
      <c r="B3567" s="225" t="s">
        <v>3872</v>
      </c>
      <c r="C3567" s="223" t="s">
        <v>1792</v>
      </c>
      <c r="D3567" s="222" t="s">
        <v>6418</v>
      </c>
    </row>
    <row r="3568" spans="1:4">
      <c r="A3568" s="226" t="s">
        <v>6466</v>
      </c>
      <c r="B3568" s="225" t="s">
        <v>1309</v>
      </c>
      <c r="C3568" s="223" t="s">
        <v>1694</v>
      </c>
      <c r="D3568" s="222" t="s">
        <v>6418</v>
      </c>
    </row>
    <row r="3569" spans="1:4">
      <c r="A3569" s="226" t="s">
        <v>6467</v>
      </c>
      <c r="B3569" s="225" t="s">
        <v>2203</v>
      </c>
      <c r="C3569" s="223" t="s">
        <v>1273</v>
      </c>
      <c r="D3569" s="222" t="s">
        <v>6418</v>
      </c>
    </row>
    <row r="3570" spans="1:4">
      <c r="A3570" s="226" t="s">
        <v>6468</v>
      </c>
      <c r="B3570" s="225" t="s">
        <v>1330</v>
      </c>
      <c r="C3570" s="223" t="s">
        <v>1273</v>
      </c>
      <c r="D3570" s="222" t="s">
        <v>6418</v>
      </c>
    </row>
    <row r="3571" spans="1:4">
      <c r="A3571" s="226" t="s">
        <v>6469</v>
      </c>
      <c r="B3571" s="225" t="s">
        <v>1307</v>
      </c>
      <c r="C3571" s="223" t="s">
        <v>1273</v>
      </c>
      <c r="D3571" s="222" t="s">
        <v>6418</v>
      </c>
    </row>
    <row r="3572" spans="1:4">
      <c r="A3572" s="226" t="s">
        <v>6470</v>
      </c>
      <c r="B3572" s="225" t="s">
        <v>2113</v>
      </c>
      <c r="C3572" s="223" t="s">
        <v>1277</v>
      </c>
      <c r="D3572" s="222" t="s">
        <v>6418</v>
      </c>
    </row>
    <row r="3573" spans="1:4">
      <c r="A3573" s="226" t="s">
        <v>6471</v>
      </c>
      <c r="B3573" s="225" t="s">
        <v>4063</v>
      </c>
      <c r="C3573" s="223" t="s">
        <v>2159</v>
      </c>
      <c r="D3573" s="222" t="s">
        <v>6418</v>
      </c>
    </row>
    <row r="3574" spans="1:4">
      <c r="A3574" s="226" t="s">
        <v>6472</v>
      </c>
      <c r="B3574" s="225" t="s">
        <v>2153</v>
      </c>
      <c r="C3574" s="223" t="s">
        <v>1522</v>
      </c>
      <c r="D3574" s="222" t="s">
        <v>6418</v>
      </c>
    </row>
    <row r="3575" spans="1:4">
      <c r="A3575" s="226" t="s">
        <v>6473</v>
      </c>
      <c r="B3575" s="225" t="s">
        <v>2201</v>
      </c>
      <c r="C3575" s="223" t="s">
        <v>1528</v>
      </c>
      <c r="D3575" s="222" t="s">
        <v>6418</v>
      </c>
    </row>
    <row r="3576" spans="1:4">
      <c r="A3576" s="226" t="s">
        <v>6474</v>
      </c>
      <c r="B3576" s="225" t="s">
        <v>6475</v>
      </c>
      <c r="C3576" s="223" t="s">
        <v>1707</v>
      </c>
      <c r="D3576" s="222" t="s">
        <v>6418</v>
      </c>
    </row>
    <row r="3577" spans="1:4">
      <c r="A3577" s="226" t="s">
        <v>6476</v>
      </c>
      <c r="B3577" s="225" t="s">
        <v>6477</v>
      </c>
      <c r="C3577" s="223" t="s">
        <v>1707</v>
      </c>
      <c r="D3577" s="222" t="s">
        <v>6418</v>
      </c>
    </row>
    <row r="3578" spans="1:4">
      <c r="A3578" s="226" t="s">
        <v>6478</v>
      </c>
      <c r="B3578" s="225" t="s">
        <v>2220</v>
      </c>
      <c r="C3578" s="223" t="s">
        <v>1814</v>
      </c>
      <c r="D3578" s="222" t="s">
        <v>6418</v>
      </c>
    </row>
    <row r="3579" spans="1:4">
      <c r="A3579" s="226" t="s">
        <v>6479</v>
      </c>
      <c r="B3579" s="225" t="s">
        <v>2321</v>
      </c>
      <c r="C3579" s="223" t="s">
        <v>1814</v>
      </c>
      <c r="D3579" s="222" t="s">
        <v>6418</v>
      </c>
    </row>
    <row r="3580" spans="1:4">
      <c r="A3580" s="226" t="s">
        <v>6480</v>
      </c>
      <c r="B3580" s="225" t="s">
        <v>6481</v>
      </c>
      <c r="C3580" s="223" t="s">
        <v>1288</v>
      </c>
      <c r="D3580" s="222" t="s">
        <v>6418</v>
      </c>
    </row>
    <row r="3581" spans="1:4">
      <c r="A3581" s="226" t="s">
        <v>6482</v>
      </c>
      <c r="B3581" s="225" t="s">
        <v>2113</v>
      </c>
      <c r="C3581" s="223" t="s">
        <v>1533</v>
      </c>
      <c r="D3581" s="222" t="s">
        <v>6418</v>
      </c>
    </row>
    <row r="3582" spans="1:4">
      <c r="A3582" s="226" t="s">
        <v>6483</v>
      </c>
      <c r="B3582" s="225" t="s">
        <v>1490</v>
      </c>
      <c r="C3582" s="223" t="s">
        <v>1533</v>
      </c>
      <c r="D3582" s="222" t="s">
        <v>6418</v>
      </c>
    </row>
    <row r="3583" spans="1:4">
      <c r="A3583" s="226" t="s">
        <v>6484</v>
      </c>
      <c r="B3583" s="225" t="s">
        <v>1396</v>
      </c>
      <c r="C3583" s="223" t="s">
        <v>1722</v>
      </c>
      <c r="D3583" s="222" t="s">
        <v>6418</v>
      </c>
    </row>
    <row r="3584" spans="1:4">
      <c r="A3584" s="226" t="s">
        <v>6485</v>
      </c>
      <c r="B3584" s="225" t="s">
        <v>2216</v>
      </c>
      <c r="C3584" s="223" t="s">
        <v>2047</v>
      </c>
      <c r="D3584" s="222" t="s">
        <v>6418</v>
      </c>
    </row>
    <row r="3585" spans="1:4">
      <c r="A3585" s="226" t="s">
        <v>6486</v>
      </c>
      <c r="B3585" s="225" t="s">
        <v>2146</v>
      </c>
      <c r="C3585" s="223" t="s">
        <v>2224</v>
      </c>
      <c r="D3585" s="222" t="s">
        <v>6418</v>
      </c>
    </row>
    <row r="3586" spans="1:4">
      <c r="A3586" s="226" t="s">
        <v>6487</v>
      </c>
      <c r="B3586" s="225" t="s">
        <v>6050</v>
      </c>
      <c r="C3586" s="223" t="s">
        <v>2168</v>
      </c>
      <c r="D3586" s="222" t="s">
        <v>6418</v>
      </c>
    </row>
    <row r="3587" spans="1:4">
      <c r="A3587" s="226" t="s">
        <v>6488</v>
      </c>
      <c r="B3587" s="225" t="s">
        <v>6086</v>
      </c>
      <c r="C3587" s="223" t="s">
        <v>1969</v>
      </c>
      <c r="D3587" s="222" t="s">
        <v>6418</v>
      </c>
    </row>
    <row r="3588" spans="1:4">
      <c r="A3588" s="226" t="s">
        <v>6489</v>
      </c>
      <c r="B3588" s="225" t="s">
        <v>1255</v>
      </c>
      <c r="C3588" s="223" t="s">
        <v>1365</v>
      </c>
      <c r="D3588" s="222" t="s">
        <v>6490</v>
      </c>
    </row>
    <row r="3589" spans="1:4">
      <c r="A3589" s="226" t="s">
        <v>6491</v>
      </c>
      <c r="B3589" s="225" t="s">
        <v>6492</v>
      </c>
      <c r="C3589" s="223" t="s">
        <v>1243</v>
      </c>
      <c r="D3589" s="222" t="s">
        <v>6490</v>
      </c>
    </row>
    <row r="3590" spans="1:4">
      <c r="A3590" s="226" t="s">
        <v>6493</v>
      </c>
      <c r="B3590" s="225" t="s">
        <v>6494</v>
      </c>
      <c r="C3590" s="223" t="s">
        <v>1243</v>
      </c>
      <c r="D3590" s="222" t="s">
        <v>6490</v>
      </c>
    </row>
    <row r="3591" spans="1:4">
      <c r="A3591" s="226" t="s">
        <v>6495</v>
      </c>
      <c r="B3591" s="225" t="s">
        <v>2171</v>
      </c>
      <c r="C3591" s="223" t="s">
        <v>1243</v>
      </c>
      <c r="D3591" s="222" t="s">
        <v>6490</v>
      </c>
    </row>
    <row r="3592" spans="1:4">
      <c r="A3592" s="226" t="s">
        <v>6496</v>
      </c>
      <c r="B3592" s="225" t="s">
        <v>6497</v>
      </c>
      <c r="C3592" s="223" t="s">
        <v>1243</v>
      </c>
      <c r="D3592" s="222" t="s">
        <v>6490</v>
      </c>
    </row>
    <row r="3593" spans="1:4">
      <c r="A3593" s="226" t="s">
        <v>6498</v>
      </c>
      <c r="B3593" s="225" t="s">
        <v>3464</v>
      </c>
      <c r="C3593" s="223" t="s">
        <v>1883</v>
      </c>
      <c r="D3593" s="222" t="s">
        <v>6490</v>
      </c>
    </row>
    <row r="3594" spans="1:4">
      <c r="A3594" s="226" t="s">
        <v>6499</v>
      </c>
      <c r="B3594" s="225" t="s">
        <v>1734</v>
      </c>
      <c r="C3594" s="223" t="s">
        <v>2289</v>
      </c>
      <c r="D3594" s="222" t="s">
        <v>6490</v>
      </c>
    </row>
    <row r="3595" spans="1:4">
      <c r="A3595" s="226" t="s">
        <v>6500</v>
      </c>
      <c r="B3595" s="225" t="s">
        <v>3320</v>
      </c>
      <c r="C3595" s="223" t="s">
        <v>3447</v>
      </c>
      <c r="D3595" s="222" t="s">
        <v>6490</v>
      </c>
    </row>
    <row r="3596" spans="1:4">
      <c r="A3596" s="226" t="s">
        <v>6501</v>
      </c>
      <c r="B3596" s="225" t="s">
        <v>5858</v>
      </c>
      <c r="C3596" s="223" t="s">
        <v>2210</v>
      </c>
      <c r="D3596" s="222" t="s">
        <v>6490</v>
      </c>
    </row>
    <row r="3597" spans="1:4">
      <c r="A3597" s="226" t="s">
        <v>6502</v>
      </c>
      <c r="B3597" s="225" t="s">
        <v>1258</v>
      </c>
      <c r="C3597" s="223" t="s">
        <v>1247</v>
      </c>
      <c r="D3597" s="222" t="s">
        <v>6490</v>
      </c>
    </row>
    <row r="3598" spans="1:4">
      <c r="A3598" s="226" t="s">
        <v>6503</v>
      </c>
      <c r="B3598" s="225" t="s">
        <v>4963</v>
      </c>
      <c r="C3598" s="223" t="s">
        <v>2268</v>
      </c>
      <c r="D3598" s="222" t="s">
        <v>6490</v>
      </c>
    </row>
    <row r="3599" spans="1:4">
      <c r="A3599" s="226" t="s">
        <v>6504</v>
      </c>
      <c r="B3599" s="225" t="s">
        <v>5539</v>
      </c>
      <c r="C3599" s="223" t="s">
        <v>1318</v>
      </c>
      <c r="D3599" s="222" t="s">
        <v>6490</v>
      </c>
    </row>
    <row r="3600" spans="1:4">
      <c r="A3600" s="226" t="s">
        <v>6505</v>
      </c>
      <c r="B3600" s="225" t="s">
        <v>6506</v>
      </c>
      <c r="C3600" s="223" t="s">
        <v>1498</v>
      </c>
      <c r="D3600" s="222" t="s">
        <v>6490</v>
      </c>
    </row>
    <row r="3601" spans="1:4">
      <c r="A3601" s="226" t="s">
        <v>6507</v>
      </c>
      <c r="B3601" s="225" t="s">
        <v>6508</v>
      </c>
      <c r="C3601" s="223" t="s">
        <v>1324</v>
      </c>
      <c r="D3601" s="222" t="s">
        <v>6490</v>
      </c>
    </row>
    <row r="3602" spans="1:4">
      <c r="A3602" s="226" t="s">
        <v>6509</v>
      </c>
      <c r="B3602" s="225" t="s">
        <v>2165</v>
      </c>
      <c r="C3602" s="223" t="s">
        <v>1324</v>
      </c>
      <c r="D3602" s="222" t="s">
        <v>6490</v>
      </c>
    </row>
    <row r="3603" spans="1:4">
      <c r="A3603" s="226" t="s">
        <v>6510</v>
      </c>
      <c r="B3603" s="225" t="s">
        <v>1919</v>
      </c>
      <c r="C3603" s="223" t="s">
        <v>1324</v>
      </c>
      <c r="D3603" s="222" t="s">
        <v>6490</v>
      </c>
    </row>
    <row r="3604" spans="1:4">
      <c r="A3604" s="226" t="s">
        <v>6511</v>
      </c>
      <c r="B3604" s="225" t="s">
        <v>4247</v>
      </c>
      <c r="C3604" s="223" t="s">
        <v>1326</v>
      </c>
      <c r="D3604" s="222" t="s">
        <v>6490</v>
      </c>
    </row>
    <row r="3605" spans="1:4">
      <c r="A3605" s="226" t="s">
        <v>6512</v>
      </c>
      <c r="B3605" s="225" t="s">
        <v>1919</v>
      </c>
      <c r="C3605" s="223" t="s">
        <v>2179</v>
      </c>
      <c r="D3605" s="222" t="s">
        <v>6490</v>
      </c>
    </row>
    <row r="3606" spans="1:4">
      <c r="A3606" s="226" t="s">
        <v>6513</v>
      </c>
      <c r="B3606" s="225" t="s">
        <v>1246</v>
      </c>
      <c r="C3606" s="223" t="s">
        <v>1773</v>
      </c>
      <c r="D3606" s="222" t="s">
        <v>6490</v>
      </c>
    </row>
    <row r="3607" spans="1:4">
      <c r="A3607" s="226" t="s">
        <v>6514</v>
      </c>
      <c r="B3607" s="225" t="s">
        <v>1462</v>
      </c>
      <c r="C3607" s="223" t="s">
        <v>1773</v>
      </c>
      <c r="D3607" s="222" t="s">
        <v>6490</v>
      </c>
    </row>
    <row r="3608" spans="1:4">
      <c r="A3608" s="226" t="s">
        <v>6515</v>
      </c>
      <c r="B3608" s="225" t="s">
        <v>1428</v>
      </c>
      <c r="C3608" s="223" t="s">
        <v>1256</v>
      </c>
      <c r="D3608" s="222" t="s">
        <v>6490</v>
      </c>
    </row>
    <row r="3609" spans="1:4">
      <c r="A3609" s="226" t="s">
        <v>6516</v>
      </c>
      <c r="B3609" s="225" t="s">
        <v>6517</v>
      </c>
      <c r="C3609" s="223" t="s">
        <v>2180</v>
      </c>
      <c r="D3609" s="222" t="s">
        <v>6490</v>
      </c>
    </row>
    <row r="3610" spans="1:4">
      <c r="A3610" s="226" t="s">
        <v>6518</v>
      </c>
      <c r="B3610" s="225" t="s">
        <v>6519</v>
      </c>
      <c r="C3610" s="223" t="s">
        <v>2180</v>
      </c>
      <c r="D3610" s="222" t="s">
        <v>6490</v>
      </c>
    </row>
    <row r="3611" spans="1:4">
      <c r="A3611" s="226" t="s">
        <v>6520</v>
      </c>
      <c r="B3611" s="225" t="s">
        <v>1296</v>
      </c>
      <c r="C3611" s="223" t="s">
        <v>1410</v>
      </c>
      <c r="D3611" s="222" t="s">
        <v>6490</v>
      </c>
    </row>
    <row r="3612" spans="1:4">
      <c r="A3612" s="226" t="s">
        <v>6521</v>
      </c>
      <c r="B3612" s="225" t="s">
        <v>1919</v>
      </c>
      <c r="C3612" s="223" t="s">
        <v>2233</v>
      </c>
      <c r="D3612" s="222" t="s">
        <v>6490</v>
      </c>
    </row>
    <row r="3613" spans="1:4">
      <c r="A3613" s="226" t="s">
        <v>6522</v>
      </c>
      <c r="B3613" s="225" t="s">
        <v>1258</v>
      </c>
      <c r="C3613" s="223" t="s">
        <v>1259</v>
      </c>
      <c r="D3613" s="222" t="s">
        <v>6490</v>
      </c>
    </row>
    <row r="3614" spans="1:4">
      <c r="A3614" s="226" t="s">
        <v>6523</v>
      </c>
      <c r="B3614" s="225" t="s">
        <v>1934</v>
      </c>
      <c r="C3614" s="223" t="s">
        <v>1332</v>
      </c>
      <c r="D3614" s="222" t="s">
        <v>6490</v>
      </c>
    </row>
    <row r="3615" spans="1:4">
      <c r="A3615" s="226" t="s">
        <v>6524</v>
      </c>
      <c r="B3615" s="225" t="s">
        <v>2245</v>
      </c>
      <c r="C3615" s="223" t="s">
        <v>2151</v>
      </c>
      <c r="D3615" s="222" t="s">
        <v>6490</v>
      </c>
    </row>
    <row r="3616" spans="1:4">
      <c r="A3616" s="226" t="s">
        <v>6525</v>
      </c>
      <c r="B3616" s="225" t="s">
        <v>1714</v>
      </c>
      <c r="C3616" s="223" t="s">
        <v>1996</v>
      </c>
      <c r="D3616" s="222" t="s">
        <v>6490</v>
      </c>
    </row>
    <row r="3617" spans="1:4">
      <c r="A3617" s="226" t="s">
        <v>6526</v>
      </c>
      <c r="B3617" s="225" t="s">
        <v>1330</v>
      </c>
      <c r="C3617" s="223" t="s">
        <v>1334</v>
      </c>
      <c r="D3617" s="222" t="s">
        <v>6490</v>
      </c>
    </row>
    <row r="3618" spans="1:4">
      <c r="A3618" s="226" t="s">
        <v>6527</v>
      </c>
      <c r="B3618" s="225" t="s">
        <v>6528</v>
      </c>
      <c r="C3618" s="223" t="s">
        <v>1923</v>
      </c>
      <c r="D3618" s="222" t="s">
        <v>6490</v>
      </c>
    </row>
    <row r="3619" spans="1:4">
      <c r="A3619" s="226" t="s">
        <v>6529</v>
      </c>
      <c r="B3619" s="225" t="s">
        <v>6530</v>
      </c>
      <c r="C3619" s="223" t="s">
        <v>1792</v>
      </c>
      <c r="D3619" s="222" t="s">
        <v>6490</v>
      </c>
    </row>
    <row r="3620" spans="1:4">
      <c r="A3620" s="226" t="s">
        <v>6531</v>
      </c>
      <c r="B3620" s="225" t="s">
        <v>1632</v>
      </c>
      <c r="C3620" s="223" t="s">
        <v>1792</v>
      </c>
      <c r="D3620" s="222" t="s">
        <v>6490</v>
      </c>
    </row>
    <row r="3621" spans="1:4">
      <c r="A3621" s="226" t="s">
        <v>6532</v>
      </c>
      <c r="B3621" s="225" t="s">
        <v>6533</v>
      </c>
      <c r="C3621" s="223" t="s">
        <v>2156</v>
      </c>
      <c r="D3621" s="222" t="s">
        <v>6490</v>
      </c>
    </row>
    <row r="3622" spans="1:4">
      <c r="A3622" s="226" t="s">
        <v>6534</v>
      </c>
      <c r="B3622" s="225" t="s">
        <v>2135</v>
      </c>
      <c r="C3622" s="223" t="s">
        <v>2219</v>
      </c>
      <c r="D3622" s="222" t="s">
        <v>6490</v>
      </c>
    </row>
    <row r="3623" spans="1:4">
      <c r="A3623" s="226" t="s">
        <v>6535</v>
      </c>
      <c r="B3623" s="225" t="s">
        <v>2167</v>
      </c>
      <c r="C3623" s="223" t="s">
        <v>2219</v>
      </c>
      <c r="D3623" s="222" t="s">
        <v>6490</v>
      </c>
    </row>
    <row r="3624" spans="1:4">
      <c r="A3624" s="226" t="s">
        <v>6536</v>
      </c>
      <c r="B3624" s="225" t="s">
        <v>6537</v>
      </c>
      <c r="C3624" s="223" t="s">
        <v>2279</v>
      </c>
      <c r="D3624" s="222" t="s">
        <v>6490</v>
      </c>
    </row>
    <row r="3625" spans="1:4">
      <c r="A3625" s="226" t="s">
        <v>6538</v>
      </c>
      <c r="B3625" s="225" t="s">
        <v>6539</v>
      </c>
      <c r="C3625" s="223" t="s">
        <v>2279</v>
      </c>
      <c r="D3625" s="222" t="s">
        <v>6490</v>
      </c>
    </row>
    <row r="3626" spans="1:4">
      <c r="A3626" s="226" t="s">
        <v>6540</v>
      </c>
      <c r="B3626" s="225" t="s">
        <v>4807</v>
      </c>
      <c r="C3626" s="223" t="s">
        <v>1288</v>
      </c>
      <c r="D3626" s="222" t="s">
        <v>6490</v>
      </c>
    </row>
    <row r="3627" spans="1:4">
      <c r="A3627" s="226" t="s">
        <v>6541</v>
      </c>
      <c r="B3627" s="225" t="s">
        <v>4164</v>
      </c>
      <c r="C3627" s="223" t="s">
        <v>1292</v>
      </c>
      <c r="D3627" s="222" t="s">
        <v>6490</v>
      </c>
    </row>
    <row r="3628" spans="1:4">
      <c r="A3628" s="226" t="s">
        <v>6542</v>
      </c>
      <c r="B3628" s="225" t="s">
        <v>1632</v>
      </c>
      <c r="C3628" s="223" t="s">
        <v>1349</v>
      </c>
      <c r="D3628" s="222" t="s">
        <v>6490</v>
      </c>
    </row>
    <row r="3629" spans="1:4">
      <c r="A3629" s="226" t="s">
        <v>6543</v>
      </c>
      <c r="B3629" s="225" t="s">
        <v>6544</v>
      </c>
      <c r="C3629" s="223" t="s">
        <v>1349</v>
      </c>
      <c r="D3629" s="222" t="s">
        <v>6490</v>
      </c>
    </row>
    <row r="3630" spans="1:4">
      <c r="A3630" s="226" t="s">
        <v>6545</v>
      </c>
      <c r="B3630" s="225" t="s">
        <v>1537</v>
      </c>
      <c r="C3630" s="223" t="s">
        <v>1533</v>
      </c>
      <c r="D3630" s="222" t="s">
        <v>6490</v>
      </c>
    </row>
    <row r="3631" spans="1:4">
      <c r="A3631" s="226" t="s">
        <v>6546</v>
      </c>
      <c r="B3631" s="225" t="s">
        <v>2177</v>
      </c>
      <c r="C3631" s="223" t="s">
        <v>1539</v>
      </c>
      <c r="D3631" s="222" t="s">
        <v>6490</v>
      </c>
    </row>
    <row r="3632" spans="1:4">
      <c r="A3632" s="226" t="s">
        <v>6547</v>
      </c>
      <c r="B3632" s="225" t="s">
        <v>2287</v>
      </c>
      <c r="C3632" s="223" t="s">
        <v>1351</v>
      </c>
      <c r="D3632" s="222" t="s">
        <v>6490</v>
      </c>
    </row>
    <row r="3633" spans="1:4">
      <c r="A3633" s="226" t="s">
        <v>6548</v>
      </c>
      <c r="B3633" s="225" t="s">
        <v>1330</v>
      </c>
      <c r="C3633" s="223" t="s">
        <v>1351</v>
      </c>
      <c r="D3633" s="222" t="s">
        <v>6490</v>
      </c>
    </row>
    <row r="3634" spans="1:4">
      <c r="A3634" s="226" t="s">
        <v>6549</v>
      </c>
      <c r="B3634" s="225" t="s">
        <v>6550</v>
      </c>
      <c r="C3634" s="223" t="s">
        <v>4152</v>
      </c>
      <c r="D3634" s="222" t="s">
        <v>6490</v>
      </c>
    </row>
    <row r="3635" spans="1:4">
      <c r="A3635" s="226" t="s">
        <v>6551</v>
      </c>
      <c r="B3635" s="225" t="s">
        <v>2155</v>
      </c>
      <c r="C3635" s="223" t="s">
        <v>2224</v>
      </c>
      <c r="D3635" s="222" t="s">
        <v>6490</v>
      </c>
    </row>
    <row r="3636" spans="1:4">
      <c r="A3636" s="226" t="s">
        <v>6552</v>
      </c>
      <c r="B3636" s="225" t="s">
        <v>6553</v>
      </c>
      <c r="C3636" s="223" t="s">
        <v>2202</v>
      </c>
      <c r="D3636" s="222" t="s">
        <v>6490</v>
      </c>
    </row>
    <row r="3637" spans="1:4">
      <c r="A3637" s="226" t="s">
        <v>6554</v>
      </c>
      <c r="B3637" s="225" t="s">
        <v>1736</v>
      </c>
      <c r="C3637" s="223" t="s">
        <v>1834</v>
      </c>
      <c r="D3637" s="222" t="s">
        <v>6490</v>
      </c>
    </row>
    <row r="3638" spans="1:4">
      <c r="A3638" s="226" t="s">
        <v>6555</v>
      </c>
      <c r="B3638" s="225" t="s">
        <v>3888</v>
      </c>
      <c r="C3638" s="223" t="s">
        <v>2169</v>
      </c>
      <c r="D3638" s="222" t="s">
        <v>6490</v>
      </c>
    </row>
    <row r="3639" spans="1:4">
      <c r="A3639" s="226" t="s">
        <v>6556</v>
      </c>
      <c r="B3639" s="225" t="s">
        <v>1454</v>
      </c>
      <c r="C3639" s="223" t="s">
        <v>1300</v>
      </c>
      <c r="D3639" s="222" t="s">
        <v>6490</v>
      </c>
    </row>
    <row r="3640" spans="1:4">
      <c r="A3640" s="226" t="s">
        <v>6557</v>
      </c>
      <c r="B3640" s="225" t="s">
        <v>6355</v>
      </c>
      <c r="C3640" s="223" t="s">
        <v>2170</v>
      </c>
      <c r="D3640" s="222" t="s">
        <v>6490</v>
      </c>
    </row>
    <row r="3641" spans="1:4">
      <c r="A3641" s="226" t="s">
        <v>6558</v>
      </c>
      <c r="B3641" s="225" t="s">
        <v>1919</v>
      </c>
      <c r="C3641" s="223" t="s">
        <v>2206</v>
      </c>
      <c r="D3641" s="222" t="s">
        <v>6490</v>
      </c>
    </row>
    <row r="3642" spans="1:4">
      <c r="A3642" s="226" t="s">
        <v>6559</v>
      </c>
      <c r="B3642" s="225" t="s">
        <v>1255</v>
      </c>
      <c r="C3642" s="223" t="s">
        <v>1755</v>
      </c>
      <c r="D3642" s="222" t="s">
        <v>6560</v>
      </c>
    </row>
    <row r="3643" spans="1:4">
      <c r="A3643" s="226" t="s">
        <v>6561</v>
      </c>
      <c r="B3643" s="225" t="s">
        <v>1454</v>
      </c>
      <c r="C3643" s="223" t="s">
        <v>2289</v>
      </c>
      <c r="D3643" s="222" t="s">
        <v>6560</v>
      </c>
    </row>
    <row r="3644" spans="1:4">
      <c r="A3644" s="226" t="s">
        <v>6562</v>
      </c>
      <c r="B3644" s="225" t="s">
        <v>1384</v>
      </c>
      <c r="C3644" s="223" t="s">
        <v>2289</v>
      </c>
      <c r="D3644" s="222" t="s">
        <v>6560</v>
      </c>
    </row>
    <row r="3645" spans="1:4">
      <c r="A3645" s="226" t="s">
        <v>6563</v>
      </c>
      <c r="B3645" s="225" t="s">
        <v>1575</v>
      </c>
      <c r="C3645" s="223" t="s">
        <v>1312</v>
      </c>
      <c r="D3645" s="222" t="s">
        <v>6560</v>
      </c>
    </row>
    <row r="3646" spans="1:4">
      <c r="A3646" s="226" t="s">
        <v>6564</v>
      </c>
      <c r="B3646" s="225" t="s">
        <v>1255</v>
      </c>
      <c r="C3646" s="223" t="s">
        <v>1250</v>
      </c>
      <c r="D3646" s="222" t="s">
        <v>6560</v>
      </c>
    </row>
    <row r="3647" spans="1:4">
      <c r="A3647" s="226" t="s">
        <v>6565</v>
      </c>
      <c r="B3647" s="225" t="s">
        <v>1255</v>
      </c>
      <c r="C3647" s="223" t="s">
        <v>1324</v>
      </c>
      <c r="D3647" s="222" t="s">
        <v>6560</v>
      </c>
    </row>
    <row r="3648" spans="1:4">
      <c r="A3648" s="226" t="s">
        <v>6566</v>
      </c>
      <c r="B3648" s="225" t="s">
        <v>1474</v>
      </c>
      <c r="C3648" s="223" t="s">
        <v>1909</v>
      </c>
      <c r="D3648" s="222" t="s">
        <v>6560</v>
      </c>
    </row>
    <row r="3649" spans="1:4">
      <c r="A3649" s="226" t="s">
        <v>6567</v>
      </c>
      <c r="B3649" s="225" t="s">
        <v>1396</v>
      </c>
      <c r="C3649" s="223" t="s">
        <v>1334</v>
      </c>
      <c r="D3649" s="222" t="s">
        <v>6560</v>
      </c>
    </row>
    <row r="3650" spans="1:4">
      <c r="A3650" s="226" t="s">
        <v>6568</v>
      </c>
      <c r="B3650" s="225" t="s">
        <v>2291</v>
      </c>
      <c r="C3650" s="223" t="s">
        <v>2552</v>
      </c>
      <c r="D3650" s="222" t="s">
        <v>6560</v>
      </c>
    </row>
    <row r="3651" spans="1:4">
      <c r="A3651" s="226" t="s">
        <v>6569</v>
      </c>
      <c r="B3651" s="225" t="s">
        <v>1325</v>
      </c>
      <c r="C3651" s="223" t="s">
        <v>3428</v>
      </c>
      <c r="D3651" s="222" t="s">
        <v>6560</v>
      </c>
    </row>
    <row r="3652" spans="1:4">
      <c r="A3652" s="226" t="s">
        <v>6570</v>
      </c>
      <c r="B3652" s="225" t="s">
        <v>1749</v>
      </c>
      <c r="C3652" s="223" t="s">
        <v>5769</v>
      </c>
      <c r="D3652" s="222" t="s">
        <v>6560</v>
      </c>
    </row>
    <row r="3653" spans="1:4">
      <c r="A3653" s="226" t="s">
        <v>6571</v>
      </c>
      <c r="B3653" s="225" t="s">
        <v>1255</v>
      </c>
      <c r="C3653" s="223" t="s">
        <v>1429</v>
      </c>
      <c r="D3653" s="222" t="s">
        <v>6560</v>
      </c>
    </row>
    <row r="3654" spans="1:4">
      <c r="A3654" s="226" t="s">
        <v>6572</v>
      </c>
      <c r="B3654" s="225" t="s">
        <v>1524</v>
      </c>
      <c r="C3654" s="223" t="s">
        <v>1522</v>
      </c>
      <c r="D3654" s="222" t="s">
        <v>6560</v>
      </c>
    </row>
    <row r="3655" spans="1:4">
      <c r="A3655" s="226" t="s">
        <v>6573</v>
      </c>
      <c r="B3655" s="225" t="s">
        <v>1454</v>
      </c>
      <c r="C3655" s="223" t="s">
        <v>1444</v>
      </c>
      <c r="D3655" s="222" t="s">
        <v>6560</v>
      </c>
    </row>
    <row r="3656" spans="1:4">
      <c r="A3656" s="226" t="s">
        <v>6574</v>
      </c>
      <c r="B3656" s="225" t="s">
        <v>1321</v>
      </c>
      <c r="C3656" s="223" t="s">
        <v>1839</v>
      </c>
      <c r="D3656" s="222" t="s">
        <v>6560</v>
      </c>
    </row>
    <row r="3657" spans="1:4">
      <c r="A3657" s="226" t="s">
        <v>6575</v>
      </c>
      <c r="B3657" s="225" t="s">
        <v>1299</v>
      </c>
      <c r="C3657" s="223" t="s">
        <v>1839</v>
      </c>
      <c r="D3657" s="222" t="s">
        <v>6560</v>
      </c>
    </row>
    <row r="3658" spans="1:4">
      <c r="A3658" s="226" t="s">
        <v>6576</v>
      </c>
      <c r="B3658" s="225" t="s">
        <v>1471</v>
      </c>
      <c r="C3658" s="223" t="s">
        <v>1472</v>
      </c>
      <c r="D3658" s="222" t="s">
        <v>6560</v>
      </c>
    </row>
    <row r="3659" spans="1:4">
      <c r="A3659" s="226" t="s">
        <v>6577</v>
      </c>
      <c r="B3659" s="225" t="s">
        <v>6578</v>
      </c>
      <c r="C3659" s="223" t="s">
        <v>1243</v>
      </c>
      <c r="D3659" s="222" t="s">
        <v>6579</v>
      </c>
    </row>
    <row r="3660" spans="1:4">
      <c r="A3660" s="226" t="s">
        <v>6580</v>
      </c>
      <c r="B3660" s="225" t="s">
        <v>4081</v>
      </c>
      <c r="C3660" s="223" t="s">
        <v>1243</v>
      </c>
      <c r="D3660" s="222" t="s">
        <v>6579</v>
      </c>
    </row>
    <row r="3661" spans="1:4">
      <c r="A3661" s="226" t="s">
        <v>6581</v>
      </c>
      <c r="B3661" s="225" t="s">
        <v>6582</v>
      </c>
      <c r="C3661" s="223" t="s">
        <v>1243</v>
      </c>
      <c r="D3661" s="222" t="s">
        <v>6579</v>
      </c>
    </row>
    <row r="3662" spans="1:4">
      <c r="A3662" s="226" t="s">
        <v>6583</v>
      </c>
      <c r="B3662" s="225" t="s">
        <v>2650</v>
      </c>
      <c r="C3662" s="223" t="s">
        <v>2902</v>
      </c>
      <c r="D3662" s="222" t="s">
        <v>6579</v>
      </c>
    </row>
    <row r="3663" spans="1:4">
      <c r="A3663" s="226" t="s">
        <v>6584</v>
      </c>
      <c r="B3663" s="225" t="s">
        <v>1337</v>
      </c>
      <c r="C3663" s="223" t="s">
        <v>1313</v>
      </c>
      <c r="D3663" s="222" t="s">
        <v>6579</v>
      </c>
    </row>
    <row r="3664" spans="1:4">
      <c r="A3664" s="226" t="s">
        <v>6585</v>
      </c>
      <c r="B3664" s="225" t="s">
        <v>1258</v>
      </c>
      <c r="C3664" s="223" t="s">
        <v>1247</v>
      </c>
      <c r="D3664" s="222" t="s">
        <v>6579</v>
      </c>
    </row>
    <row r="3665" spans="1:4">
      <c r="A3665" s="226" t="s">
        <v>6586</v>
      </c>
      <c r="B3665" s="225" t="s">
        <v>1648</v>
      </c>
      <c r="C3665" s="223" t="s">
        <v>1315</v>
      </c>
      <c r="D3665" s="222" t="s">
        <v>6579</v>
      </c>
    </row>
    <row r="3666" spans="1:4">
      <c r="A3666" s="226" t="s">
        <v>6587</v>
      </c>
      <c r="B3666" s="225" t="s">
        <v>1290</v>
      </c>
      <c r="C3666" s="223" t="s">
        <v>1315</v>
      </c>
      <c r="D3666" s="222" t="s">
        <v>6579</v>
      </c>
    </row>
    <row r="3667" spans="1:4">
      <c r="A3667" s="226" t="s">
        <v>6588</v>
      </c>
      <c r="B3667" s="225" t="s">
        <v>1682</v>
      </c>
      <c r="C3667" s="223" t="s">
        <v>1316</v>
      </c>
      <c r="D3667" s="222" t="s">
        <v>6579</v>
      </c>
    </row>
    <row r="3668" spans="1:4">
      <c r="A3668" s="226" t="s">
        <v>6589</v>
      </c>
      <c r="B3668" s="225" t="s">
        <v>6590</v>
      </c>
      <c r="C3668" s="223" t="s">
        <v>1316</v>
      </c>
      <c r="D3668" s="222" t="s">
        <v>6579</v>
      </c>
    </row>
    <row r="3669" spans="1:4">
      <c r="A3669" s="226" t="s">
        <v>6591</v>
      </c>
      <c r="B3669" s="225" t="s">
        <v>1328</v>
      </c>
      <c r="C3669" s="223" t="s">
        <v>1318</v>
      </c>
      <c r="D3669" s="222" t="s">
        <v>6579</v>
      </c>
    </row>
    <row r="3670" spans="1:4">
      <c r="A3670" s="226" t="s">
        <v>6592</v>
      </c>
      <c r="B3670" s="225" t="s">
        <v>5944</v>
      </c>
      <c r="C3670" s="223" t="s">
        <v>1322</v>
      </c>
      <c r="D3670" s="222" t="s">
        <v>6579</v>
      </c>
    </row>
    <row r="3671" spans="1:4">
      <c r="A3671" s="226" t="s">
        <v>6593</v>
      </c>
      <c r="B3671" s="225" t="s">
        <v>6594</v>
      </c>
      <c r="C3671" s="223" t="s">
        <v>2175</v>
      </c>
      <c r="D3671" s="222" t="s">
        <v>6579</v>
      </c>
    </row>
    <row r="3672" spans="1:4">
      <c r="A3672" s="226" t="s">
        <v>6595</v>
      </c>
      <c r="B3672" s="225" t="s">
        <v>4119</v>
      </c>
      <c r="C3672" s="223" t="s">
        <v>1326</v>
      </c>
      <c r="D3672" s="222" t="s">
        <v>6579</v>
      </c>
    </row>
    <row r="3673" spans="1:4">
      <c r="A3673" s="226" t="s">
        <v>6596</v>
      </c>
      <c r="B3673" s="225" t="s">
        <v>1471</v>
      </c>
      <c r="C3673" s="223" t="s">
        <v>2091</v>
      </c>
      <c r="D3673" s="222" t="s">
        <v>6579</v>
      </c>
    </row>
    <row r="3674" spans="1:4">
      <c r="A3674" s="226" t="s">
        <v>6597</v>
      </c>
      <c r="B3674" s="225" t="s">
        <v>2898</v>
      </c>
      <c r="C3674" s="223" t="s">
        <v>1773</v>
      </c>
      <c r="D3674" s="222" t="s">
        <v>6579</v>
      </c>
    </row>
    <row r="3675" spans="1:4">
      <c r="A3675" s="226" t="s">
        <v>6598</v>
      </c>
      <c r="B3675" s="225" t="s">
        <v>2271</v>
      </c>
      <c r="C3675" s="223" t="s">
        <v>1256</v>
      </c>
      <c r="D3675" s="222" t="s">
        <v>6579</v>
      </c>
    </row>
    <row r="3676" spans="1:4">
      <c r="A3676" s="226" t="s">
        <v>6599</v>
      </c>
      <c r="B3676" s="225" t="s">
        <v>4081</v>
      </c>
      <c r="C3676" s="223" t="s">
        <v>1410</v>
      </c>
      <c r="D3676" s="222" t="s">
        <v>6579</v>
      </c>
    </row>
    <row r="3677" spans="1:4">
      <c r="A3677" s="226" t="s">
        <v>6600</v>
      </c>
      <c r="B3677" s="225" t="s">
        <v>1680</v>
      </c>
      <c r="C3677" s="223" t="s">
        <v>6601</v>
      </c>
      <c r="D3677" s="222" t="s">
        <v>6579</v>
      </c>
    </row>
    <row r="3678" spans="1:4">
      <c r="A3678" s="226" t="s">
        <v>6602</v>
      </c>
      <c r="B3678" s="225" t="s">
        <v>1321</v>
      </c>
      <c r="C3678" s="223" t="s">
        <v>1694</v>
      </c>
      <c r="D3678" s="222" t="s">
        <v>6579</v>
      </c>
    </row>
    <row r="3679" spans="1:4">
      <c r="A3679" s="226" t="s">
        <v>6603</v>
      </c>
      <c r="B3679" s="225" t="s">
        <v>1255</v>
      </c>
      <c r="C3679" s="223" t="s">
        <v>1429</v>
      </c>
      <c r="D3679" s="222" t="s">
        <v>6579</v>
      </c>
    </row>
    <row r="3680" spans="1:4">
      <c r="A3680" s="226" t="s">
        <v>6604</v>
      </c>
      <c r="B3680" s="225" t="s">
        <v>1255</v>
      </c>
      <c r="C3680" s="223" t="s">
        <v>5005</v>
      </c>
      <c r="D3680" s="222" t="s">
        <v>6579</v>
      </c>
    </row>
    <row r="3681" spans="1:4">
      <c r="A3681" s="226" t="s">
        <v>6605</v>
      </c>
      <c r="B3681" s="225" t="s">
        <v>5539</v>
      </c>
      <c r="C3681" s="223" t="s">
        <v>1707</v>
      </c>
      <c r="D3681" s="222" t="s">
        <v>6579</v>
      </c>
    </row>
    <row r="3682" spans="1:4">
      <c r="A3682" s="226" t="s">
        <v>6606</v>
      </c>
      <c r="B3682" s="225" t="s">
        <v>1940</v>
      </c>
      <c r="C3682" s="223" t="s">
        <v>1288</v>
      </c>
      <c r="D3682" s="222" t="s">
        <v>6579</v>
      </c>
    </row>
    <row r="3683" spans="1:4">
      <c r="A3683" s="226" t="s">
        <v>6607</v>
      </c>
      <c r="B3683" s="225" t="s">
        <v>6608</v>
      </c>
      <c r="C3683" s="223" t="s">
        <v>2503</v>
      </c>
      <c r="D3683" s="222" t="s">
        <v>6579</v>
      </c>
    </row>
    <row r="3684" spans="1:4">
      <c r="A3684" s="226" t="s">
        <v>6609</v>
      </c>
      <c r="B3684" s="225" t="s">
        <v>1255</v>
      </c>
      <c r="C3684" s="223" t="s">
        <v>1533</v>
      </c>
      <c r="D3684" s="222" t="s">
        <v>6579</v>
      </c>
    </row>
    <row r="3685" spans="1:4">
      <c r="A3685" s="226" t="s">
        <v>6610</v>
      </c>
      <c r="B3685" s="225" t="s">
        <v>2541</v>
      </c>
      <c r="C3685" s="223" t="s">
        <v>1533</v>
      </c>
      <c r="D3685" s="222" t="s">
        <v>6579</v>
      </c>
    </row>
    <row r="3686" spans="1:4">
      <c r="A3686" s="226" t="s">
        <v>6611</v>
      </c>
      <c r="B3686" s="225" t="s">
        <v>6612</v>
      </c>
      <c r="C3686" s="223" t="s">
        <v>1535</v>
      </c>
      <c r="D3686" s="222" t="s">
        <v>6579</v>
      </c>
    </row>
    <row r="3687" spans="1:4">
      <c r="A3687" s="226" t="s">
        <v>6613</v>
      </c>
      <c r="B3687" s="225" t="s">
        <v>1759</v>
      </c>
      <c r="C3687" s="223" t="s">
        <v>1351</v>
      </c>
      <c r="D3687" s="222" t="s">
        <v>6579</v>
      </c>
    </row>
    <row r="3688" spans="1:4">
      <c r="A3688" s="226" t="s">
        <v>6614</v>
      </c>
      <c r="B3688" s="225" t="s">
        <v>1321</v>
      </c>
      <c r="C3688" s="223" t="s">
        <v>1829</v>
      </c>
      <c r="D3688" s="222" t="s">
        <v>6579</v>
      </c>
    </row>
    <row r="3689" spans="1:4">
      <c r="A3689" s="226" t="s">
        <v>6615</v>
      </c>
      <c r="B3689" s="225" t="s">
        <v>1335</v>
      </c>
      <c r="C3689" s="223" t="s">
        <v>1460</v>
      </c>
      <c r="D3689" s="222" t="s">
        <v>6579</v>
      </c>
    </row>
    <row r="3690" spans="1:4">
      <c r="A3690" s="226" t="s">
        <v>6616</v>
      </c>
      <c r="B3690" s="225" t="s">
        <v>1786</v>
      </c>
      <c r="C3690" s="223" t="s">
        <v>6617</v>
      </c>
      <c r="D3690" s="222" t="s">
        <v>6579</v>
      </c>
    </row>
    <row r="3691" spans="1:4">
      <c r="A3691" s="226" t="s">
        <v>6618</v>
      </c>
      <c r="B3691" s="225" t="s">
        <v>1846</v>
      </c>
      <c r="C3691" s="223" t="s">
        <v>1357</v>
      </c>
      <c r="D3691" s="222" t="s">
        <v>6579</v>
      </c>
    </row>
    <row r="3692" spans="1:4">
      <c r="A3692" s="226" t="s">
        <v>6619</v>
      </c>
      <c r="B3692" s="225" t="s">
        <v>1255</v>
      </c>
      <c r="C3692" s="223" t="s">
        <v>1834</v>
      </c>
      <c r="D3692" s="222" t="s">
        <v>6579</v>
      </c>
    </row>
    <row r="3693" spans="1:4">
      <c r="A3693" s="226" t="s">
        <v>6620</v>
      </c>
      <c r="B3693" s="225" t="s">
        <v>1309</v>
      </c>
      <c r="C3693" s="223" t="s">
        <v>1300</v>
      </c>
      <c r="D3693" s="222" t="s">
        <v>6579</v>
      </c>
    </row>
    <row r="3694" spans="1:4">
      <c r="A3694" s="226" t="s">
        <v>6621</v>
      </c>
      <c r="B3694" s="225" t="s">
        <v>2520</v>
      </c>
      <c r="C3694" s="223" t="s">
        <v>1469</v>
      </c>
      <c r="D3694" s="222" t="s">
        <v>6579</v>
      </c>
    </row>
    <row r="3695" spans="1:4">
      <c r="A3695" s="226" t="s">
        <v>6622</v>
      </c>
      <c r="B3695" s="225" t="s">
        <v>1255</v>
      </c>
      <c r="C3695" s="223" t="s">
        <v>2288</v>
      </c>
      <c r="D3695" s="222" t="s">
        <v>6579</v>
      </c>
    </row>
    <row r="3696" spans="1:4">
      <c r="A3696" s="226" t="s">
        <v>6623</v>
      </c>
      <c r="B3696" s="225" t="s">
        <v>1287</v>
      </c>
      <c r="C3696" s="223" t="s">
        <v>1303</v>
      </c>
      <c r="D3696" s="222" t="s">
        <v>6579</v>
      </c>
    </row>
    <row r="3697" spans="1:4">
      <c r="A3697" s="226" t="s">
        <v>6624</v>
      </c>
      <c r="B3697" s="225" t="s">
        <v>6625</v>
      </c>
      <c r="C3697" s="223" t="s">
        <v>1361</v>
      </c>
      <c r="D3697" s="222" t="s">
        <v>6579</v>
      </c>
    </row>
    <row r="3698" spans="1:4">
      <c r="A3698" s="226" t="s">
        <v>6626</v>
      </c>
      <c r="B3698" s="225" t="s">
        <v>1506</v>
      </c>
      <c r="C3698" s="223" t="s">
        <v>1742</v>
      </c>
      <c r="D3698" s="222" t="s">
        <v>6579</v>
      </c>
    </row>
    <row r="3699" spans="1:4">
      <c r="A3699" s="226" t="s">
        <v>6627</v>
      </c>
      <c r="B3699" s="225" t="s">
        <v>6628</v>
      </c>
      <c r="C3699" s="223" t="s">
        <v>6629</v>
      </c>
      <c r="D3699" s="222" t="s">
        <v>6579</v>
      </c>
    </row>
    <row r="3700" spans="1:4">
      <c r="A3700" s="226" t="s">
        <v>6630</v>
      </c>
      <c r="B3700" s="225" t="s">
        <v>1255</v>
      </c>
      <c r="C3700" s="223" t="s">
        <v>1566</v>
      </c>
      <c r="D3700" s="222" t="s">
        <v>6579</v>
      </c>
    </row>
    <row r="3701" spans="1:4">
      <c r="A3701" s="226" t="s">
        <v>6631</v>
      </c>
      <c r="B3701" s="225" t="s">
        <v>1524</v>
      </c>
      <c r="C3701" s="223" t="s">
        <v>6632</v>
      </c>
      <c r="D3701" s="222" t="s">
        <v>6633</v>
      </c>
    </row>
    <row r="3702" spans="1:4">
      <c r="A3702" s="226" t="s">
        <v>6634</v>
      </c>
      <c r="B3702" s="225" t="s">
        <v>1266</v>
      </c>
      <c r="C3702" s="223" t="s">
        <v>4437</v>
      </c>
      <c r="D3702" s="222" t="s">
        <v>6633</v>
      </c>
    </row>
    <row r="3703" spans="1:4">
      <c r="A3703" s="226" t="s">
        <v>6635</v>
      </c>
      <c r="B3703" s="225" t="s">
        <v>2300</v>
      </c>
      <c r="C3703" s="223" t="s">
        <v>2322</v>
      </c>
      <c r="D3703" s="222" t="s">
        <v>6633</v>
      </c>
    </row>
    <row r="3704" spans="1:4">
      <c r="A3704" s="226" t="s">
        <v>6636</v>
      </c>
      <c r="B3704" s="225" t="s">
        <v>1517</v>
      </c>
      <c r="C3704" s="223" t="s">
        <v>1312</v>
      </c>
      <c r="D3704" s="222" t="s">
        <v>6633</v>
      </c>
    </row>
    <row r="3705" spans="1:4">
      <c r="A3705" s="226" t="s">
        <v>6637</v>
      </c>
      <c r="B3705" s="225" t="s">
        <v>6638</v>
      </c>
      <c r="C3705" s="223" t="s">
        <v>1247</v>
      </c>
      <c r="D3705" s="222" t="s">
        <v>6633</v>
      </c>
    </row>
    <row r="3706" spans="1:4">
      <c r="A3706" s="226" t="s">
        <v>6639</v>
      </c>
      <c r="B3706" s="225" t="s">
        <v>1321</v>
      </c>
      <c r="C3706" s="223" t="s">
        <v>1319</v>
      </c>
      <c r="D3706" s="222" t="s">
        <v>6633</v>
      </c>
    </row>
    <row r="3707" spans="1:4">
      <c r="A3707" s="226" t="s">
        <v>6640</v>
      </c>
      <c r="B3707" s="225" t="s">
        <v>1258</v>
      </c>
      <c r="C3707" s="223" t="s">
        <v>2175</v>
      </c>
      <c r="D3707" s="222" t="s">
        <v>6633</v>
      </c>
    </row>
    <row r="3708" spans="1:4">
      <c r="A3708" s="226" t="s">
        <v>6641</v>
      </c>
      <c r="B3708" s="225" t="s">
        <v>6642</v>
      </c>
      <c r="C3708" s="223" t="s">
        <v>2175</v>
      </c>
      <c r="D3708" s="222" t="s">
        <v>6633</v>
      </c>
    </row>
    <row r="3709" spans="1:4">
      <c r="A3709" s="226" t="s">
        <v>6643</v>
      </c>
      <c r="B3709" s="225" t="s">
        <v>6644</v>
      </c>
      <c r="C3709" s="223" t="s">
        <v>1326</v>
      </c>
      <c r="D3709" s="222" t="s">
        <v>6633</v>
      </c>
    </row>
    <row r="3710" spans="1:4">
      <c r="A3710" s="226" t="s">
        <v>6645</v>
      </c>
      <c r="B3710" s="225" t="s">
        <v>2593</v>
      </c>
      <c r="C3710" s="223" t="s">
        <v>1859</v>
      </c>
      <c r="D3710" s="222" t="s">
        <v>6633</v>
      </c>
    </row>
    <row r="3711" spans="1:4">
      <c r="A3711" s="226" t="s">
        <v>6646</v>
      </c>
      <c r="B3711" s="225" t="s">
        <v>1309</v>
      </c>
      <c r="C3711" s="223" t="s">
        <v>3357</v>
      </c>
      <c r="D3711" s="222" t="s">
        <v>6633</v>
      </c>
    </row>
    <row r="3712" spans="1:4">
      <c r="A3712" s="226" t="s">
        <v>6647</v>
      </c>
      <c r="B3712" s="225" t="s">
        <v>1642</v>
      </c>
      <c r="C3712" s="223" t="s">
        <v>1410</v>
      </c>
      <c r="D3712" s="222" t="s">
        <v>6633</v>
      </c>
    </row>
    <row r="3713" spans="1:4">
      <c r="A3713" s="226" t="s">
        <v>6648</v>
      </c>
      <c r="B3713" s="225" t="s">
        <v>1396</v>
      </c>
      <c r="C3713" s="223" t="s">
        <v>3789</v>
      </c>
      <c r="D3713" s="222" t="s">
        <v>6633</v>
      </c>
    </row>
    <row r="3714" spans="1:4">
      <c r="A3714" s="226" t="s">
        <v>6649</v>
      </c>
      <c r="B3714" s="225" t="s">
        <v>1761</v>
      </c>
      <c r="C3714" s="223" t="s">
        <v>1259</v>
      </c>
      <c r="D3714" s="222" t="s">
        <v>6633</v>
      </c>
    </row>
    <row r="3715" spans="1:4">
      <c r="A3715" s="226" t="s">
        <v>6650</v>
      </c>
      <c r="B3715" s="225" t="s">
        <v>1290</v>
      </c>
      <c r="C3715" s="223" t="s">
        <v>1259</v>
      </c>
      <c r="D3715" s="222" t="s">
        <v>6633</v>
      </c>
    </row>
    <row r="3716" spans="1:4">
      <c r="A3716" s="226" t="s">
        <v>6651</v>
      </c>
      <c r="B3716" s="225" t="s">
        <v>2668</v>
      </c>
      <c r="C3716" s="223" t="s">
        <v>1336</v>
      </c>
      <c r="D3716" s="222" t="s">
        <v>6633</v>
      </c>
    </row>
    <row r="3717" spans="1:4">
      <c r="A3717" s="226" t="s">
        <v>6652</v>
      </c>
      <c r="B3717" s="225" t="s">
        <v>1885</v>
      </c>
      <c r="C3717" s="223" t="s">
        <v>1792</v>
      </c>
      <c r="D3717" s="222" t="s">
        <v>6633</v>
      </c>
    </row>
    <row r="3718" spans="1:4">
      <c r="A3718" s="226" t="s">
        <v>6653</v>
      </c>
      <c r="B3718" s="225" t="s">
        <v>1321</v>
      </c>
      <c r="C3718" s="223" t="s">
        <v>1270</v>
      </c>
      <c r="D3718" s="222" t="s">
        <v>6633</v>
      </c>
    </row>
    <row r="3719" spans="1:4">
      <c r="A3719" s="226" t="s">
        <v>6654</v>
      </c>
      <c r="B3719" s="225" t="s">
        <v>6655</v>
      </c>
      <c r="C3719" s="223" t="s">
        <v>1277</v>
      </c>
      <c r="D3719" s="222" t="s">
        <v>6633</v>
      </c>
    </row>
    <row r="3720" spans="1:4">
      <c r="A3720" s="226" t="s">
        <v>6656</v>
      </c>
      <c r="B3720" s="225" t="s">
        <v>1321</v>
      </c>
      <c r="C3720" s="223" t="s">
        <v>1620</v>
      </c>
      <c r="D3720" s="222" t="s">
        <v>6633</v>
      </c>
    </row>
    <row r="3721" spans="1:4">
      <c r="A3721" s="226" t="s">
        <v>6657</v>
      </c>
      <c r="B3721" s="225" t="s">
        <v>6658</v>
      </c>
      <c r="C3721" s="223" t="s">
        <v>1280</v>
      </c>
      <c r="D3721" s="222" t="s">
        <v>6633</v>
      </c>
    </row>
    <row r="3722" spans="1:4">
      <c r="A3722" s="226" t="s">
        <v>6659</v>
      </c>
      <c r="B3722" s="225" t="s">
        <v>6660</v>
      </c>
      <c r="C3722" s="223" t="s">
        <v>1707</v>
      </c>
      <c r="D3722" s="222" t="s">
        <v>6633</v>
      </c>
    </row>
    <row r="3723" spans="1:4">
      <c r="A3723" s="226" t="s">
        <v>6661</v>
      </c>
      <c r="B3723" s="225" t="s">
        <v>1454</v>
      </c>
      <c r="C3723" s="223" t="s">
        <v>1814</v>
      </c>
      <c r="D3723" s="222" t="s">
        <v>6633</v>
      </c>
    </row>
    <row r="3724" spans="1:4">
      <c r="A3724" s="226" t="s">
        <v>6662</v>
      </c>
      <c r="B3724" s="225" t="s">
        <v>1555</v>
      </c>
      <c r="C3724" s="223" t="s">
        <v>1715</v>
      </c>
      <c r="D3724" s="222" t="s">
        <v>6633</v>
      </c>
    </row>
    <row r="3725" spans="1:4">
      <c r="A3725" s="226" t="s">
        <v>6663</v>
      </c>
      <c r="B3725" s="225" t="s">
        <v>6664</v>
      </c>
      <c r="C3725" s="223" t="s">
        <v>1533</v>
      </c>
      <c r="D3725" s="222" t="s">
        <v>6633</v>
      </c>
    </row>
    <row r="3726" spans="1:4">
      <c r="A3726" s="226" t="s">
        <v>6665</v>
      </c>
      <c r="B3726" s="225" t="s">
        <v>1396</v>
      </c>
      <c r="C3726" s="223" t="s">
        <v>1539</v>
      </c>
      <c r="D3726" s="222" t="s">
        <v>6633</v>
      </c>
    </row>
    <row r="3727" spans="1:4">
      <c r="A3727" s="226" t="s">
        <v>6666</v>
      </c>
      <c r="B3727" s="225" t="s">
        <v>1282</v>
      </c>
      <c r="C3727" s="223" t="s">
        <v>2043</v>
      </c>
      <c r="D3727" s="222" t="s">
        <v>6633</v>
      </c>
    </row>
    <row r="3728" spans="1:4">
      <c r="A3728" s="226" t="s">
        <v>6667</v>
      </c>
      <c r="B3728" s="225" t="s">
        <v>2402</v>
      </c>
      <c r="C3728" s="223" t="s">
        <v>6668</v>
      </c>
      <c r="D3728" s="222" t="s">
        <v>6633</v>
      </c>
    </row>
    <row r="3729" spans="1:4">
      <c r="A3729" s="226" t="s">
        <v>6669</v>
      </c>
      <c r="B3729" s="225" t="s">
        <v>1691</v>
      </c>
      <c r="C3729" s="223" t="s">
        <v>1352</v>
      </c>
      <c r="D3729" s="222" t="s">
        <v>6633</v>
      </c>
    </row>
    <row r="3730" spans="1:4">
      <c r="A3730" s="226" t="s">
        <v>6670</v>
      </c>
      <c r="B3730" s="225" t="s">
        <v>1255</v>
      </c>
      <c r="C3730" s="223" t="s">
        <v>1829</v>
      </c>
      <c r="D3730" s="222" t="s">
        <v>6633</v>
      </c>
    </row>
    <row r="3731" spans="1:4">
      <c r="A3731" s="226" t="s">
        <v>6671</v>
      </c>
      <c r="B3731" s="225" t="s">
        <v>1759</v>
      </c>
      <c r="C3731" s="223" t="s">
        <v>1829</v>
      </c>
      <c r="D3731" s="222" t="s">
        <v>6633</v>
      </c>
    </row>
    <row r="3732" spans="1:4">
      <c r="A3732" s="226" t="s">
        <v>6672</v>
      </c>
      <c r="B3732" s="225" t="s">
        <v>1290</v>
      </c>
      <c r="C3732" s="223" t="s">
        <v>6673</v>
      </c>
      <c r="D3732" s="222" t="s">
        <v>6633</v>
      </c>
    </row>
    <row r="3733" spans="1:4">
      <c r="A3733" s="226" t="s">
        <v>6674</v>
      </c>
      <c r="B3733" s="225" t="s">
        <v>1328</v>
      </c>
      <c r="C3733" s="223" t="s">
        <v>1839</v>
      </c>
      <c r="D3733" s="222" t="s">
        <v>6633</v>
      </c>
    </row>
    <row r="3734" spans="1:4">
      <c r="A3734" s="226" t="s">
        <v>6675</v>
      </c>
      <c r="B3734" s="225" t="s">
        <v>1261</v>
      </c>
      <c r="C3734" s="223" t="s">
        <v>1300</v>
      </c>
      <c r="D3734" s="222" t="s">
        <v>6633</v>
      </c>
    </row>
    <row r="3735" spans="1:4">
      <c r="A3735" s="226" t="s">
        <v>6676</v>
      </c>
      <c r="B3735" s="225" t="s">
        <v>1330</v>
      </c>
      <c r="C3735" s="223" t="s">
        <v>1469</v>
      </c>
      <c r="D3735" s="222" t="s">
        <v>6633</v>
      </c>
    </row>
    <row r="3736" spans="1:4">
      <c r="A3736" s="226" t="s">
        <v>6677</v>
      </c>
      <c r="B3736" s="225" t="s">
        <v>1846</v>
      </c>
      <c r="C3736" s="223" t="s">
        <v>1303</v>
      </c>
      <c r="D3736" s="222" t="s">
        <v>6633</v>
      </c>
    </row>
    <row r="3737" spans="1:4">
      <c r="A3737" s="226" t="s">
        <v>6678</v>
      </c>
      <c r="B3737" s="225" t="s">
        <v>1355</v>
      </c>
      <c r="C3737" s="223" t="s">
        <v>1303</v>
      </c>
      <c r="D3737" s="222" t="s">
        <v>6633</v>
      </c>
    </row>
    <row r="3738" spans="1:4">
      <c r="A3738" s="226" t="s">
        <v>6679</v>
      </c>
      <c r="B3738" s="225" t="s">
        <v>1396</v>
      </c>
      <c r="C3738" s="223" t="s">
        <v>1303</v>
      </c>
      <c r="D3738" s="222" t="s">
        <v>6633</v>
      </c>
    </row>
    <row r="3739" spans="1:4">
      <c r="A3739" s="226" t="s">
        <v>6680</v>
      </c>
      <c r="B3739" s="225" t="s">
        <v>6681</v>
      </c>
      <c r="C3739" s="223" t="s">
        <v>1361</v>
      </c>
      <c r="D3739" s="222" t="s">
        <v>6633</v>
      </c>
    </row>
    <row r="3740" spans="1:4">
      <c r="A3740" s="226" t="s">
        <v>6682</v>
      </c>
      <c r="B3740" s="225" t="s">
        <v>1255</v>
      </c>
      <c r="C3740" s="223" t="s">
        <v>1738</v>
      </c>
      <c r="D3740" s="222" t="s">
        <v>6633</v>
      </c>
    </row>
    <row r="3741" spans="1:4">
      <c r="A3741" s="226" t="s">
        <v>6683</v>
      </c>
      <c r="B3741" s="225" t="s">
        <v>2378</v>
      </c>
      <c r="C3741" s="223" t="s">
        <v>2307</v>
      </c>
      <c r="D3741" s="222" t="s">
        <v>6633</v>
      </c>
    </row>
    <row r="3742" spans="1:4">
      <c r="A3742" s="226" t="s">
        <v>6684</v>
      </c>
      <c r="B3742" s="225" t="s">
        <v>1255</v>
      </c>
      <c r="C3742" s="223" t="s">
        <v>6685</v>
      </c>
      <c r="D3742" s="222" t="s">
        <v>6633</v>
      </c>
    </row>
    <row r="3743" spans="1:4">
      <c r="A3743" s="226" t="s">
        <v>6686</v>
      </c>
      <c r="B3743" s="225" t="s">
        <v>2298</v>
      </c>
      <c r="C3743" s="223" t="s">
        <v>1363</v>
      </c>
      <c r="D3743" s="222" t="s">
        <v>6633</v>
      </c>
    </row>
    <row r="3744" spans="1:4">
      <c r="A3744" s="226" t="s">
        <v>6687</v>
      </c>
      <c r="B3744" s="225" t="s">
        <v>1299</v>
      </c>
      <c r="C3744" s="223" t="s">
        <v>1365</v>
      </c>
      <c r="D3744" s="222" t="s">
        <v>6688</v>
      </c>
    </row>
    <row r="3745" spans="1:4">
      <c r="A3745" s="226" t="s">
        <v>6689</v>
      </c>
      <c r="B3745" s="225" t="s">
        <v>1309</v>
      </c>
      <c r="C3745" s="223" t="s">
        <v>1365</v>
      </c>
      <c r="D3745" s="222" t="s">
        <v>6688</v>
      </c>
    </row>
    <row r="3746" spans="1:4">
      <c r="A3746" s="226" t="s">
        <v>6690</v>
      </c>
      <c r="B3746" s="225" t="s">
        <v>1306</v>
      </c>
      <c r="C3746" s="223" t="s">
        <v>1243</v>
      </c>
      <c r="D3746" s="222" t="s">
        <v>6688</v>
      </c>
    </row>
    <row r="3747" spans="1:4">
      <c r="A3747" s="226" t="s">
        <v>6691</v>
      </c>
      <c r="B3747" s="225" t="s">
        <v>3125</v>
      </c>
      <c r="C3747" s="223" t="s">
        <v>1243</v>
      </c>
      <c r="D3747" s="222" t="s">
        <v>6688</v>
      </c>
    </row>
    <row r="3748" spans="1:4">
      <c r="A3748" s="226" t="s">
        <v>6692</v>
      </c>
      <c r="B3748" s="225" t="s">
        <v>1691</v>
      </c>
      <c r="C3748" s="223" t="s">
        <v>1243</v>
      </c>
      <c r="D3748" s="222" t="s">
        <v>6688</v>
      </c>
    </row>
    <row r="3749" spans="1:4">
      <c r="A3749" s="226" t="s">
        <v>6693</v>
      </c>
      <c r="B3749" s="225" t="s">
        <v>5611</v>
      </c>
      <c r="C3749" s="223" t="s">
        <v>1243</v>
      </c>
      <c r="D3749" s="222" t="s">
        <v>6688</v>
      </c>
    </row>
    <row r="3750" spans="1:4">
      <c r="A3750" s="226" t="s">
        <v>6694</v>
      </c>
      <c r="B3750" s="225" t="s">
        <v>1471</v>
      </c>
      <c r="C3750" s="223" t="s">
        <v>1368</v>
      </c>
      <c r="D3750" s="222" t="s">
        <v>6688</v>
      </c>
    </row>
    <row r="3751" spans="1:4">
      <c r="A3751" s="226" t="s">
        <v>6695</v>
      </c>
      <c r="B3751" s="225" t="s">
        <v>1593</v>
      </c>
      <c r="C3751" s="223" t="s">
        <v>1310</v>
      </c>
      <c r="D3751" s="222" t="s">
        <v>6688</v>
      </c>
    </row>
    <row r="3752" spans="1:4">
      <c r="A3752" s="226" t="s">
        <v>6696</v>
      </c>
      <c r="B3752" s="225" t="s">
        <v>1672</v>
      </c>
      <c r="C3752" s="223" t="s">
        <v>2289</v>
      </c>
      <c r="D3752" s="222" t="s">
        <v>6688</v>
      </c>
    </row>
    <row r="3753" spans="1:4">
      <c r="A3753" s="226" t="s">
        <v>6697</v>
      </c>
      <c r="B3753" s="225" t="s">
        <v>1255</v>
      </c>
      <c r="C3753" s="223" t="s">
        <v>2285</v>
      </c>
      <c r="D3753" s="222" t="s">
        <v>6688</v>
      </c>
    </row>
    <row r="3754" spans="1:4">
      <c r="A3754" s="226" t="s">
        <v>6698</v>
      </c>
      <c r="B3754" s="225" t="s">
        <v>1287</v>
      </c>
      <c r="C3754" s="223" t="s">
        <v>1247</v>
      </c>
      <c r="D3754" s="222" t="s">
        <v>6688</v>
      </c>
    </row>
    <row r="3755" spans="1:4">
      <c r="A3755" s="226" t="s">
        <v>6699</v>
      </c>
      <c r="B3755" s="225" t="s">
        <v>1287</v>
      </c>
      <c r="C3755" s="223" t="s">
        <v>1247</v>
      </c>
      <c r="D3755" s="222" t="s">
        <v>6688</v>
      </c>
    </row>
    <row r="3756" spans="1:4">
      <c r="A3756" s="226" t="s">
        <v>6700</v>
      </c>
      <c r="B3756" s="225" t="s">
        <v>1595</v>
      </c>
      <c r="C3756" s="223" t="s">
        <v>2310</v>
      </c>
      <c r="D3756" s="222" t="s">
        <v>6688</v>
      </c>
    </row>
    <row r="3757" spans="1:4">
      <c r="A3757" s="226" t="s">
        <v>6701</v>
      </c>
      <c r="B3757" s="225" t="s">
        <v>1323</v>
      </c>
      <c r="C3757" s="223" t="s">
        <v>5260</v>
      </c>
      <c r="D3757" s="222" t="s">
        <v>6688</v>
      </c>
    </row>
    <row r="3758" spans="1:4">
      <c r="A3758" s="226" t="s">
        <v>6702</v>
      </c>
      <c r="B3758" s="225" t="s">
        <v>1595</v>
      </c>
      <c r="C3758" s="223" t="s">
        <v>5972</v>
      </c>
      <c r="D3758" s="222" t="s">
        <v>6688</v>
      </c>
    </row>
    <row r="3759" spans="1:4">
      <c r="A3759" s="226" t="s">
        <v>6703</v>
      </c>
      <c r="B3759" s="225" t="s">
        <v>1706</v>
      </c>
      <c r="C3759" s="223" t="s">
        <v>1385</v>
      </c>
      <c r="D3759" s="222" t="s">
        <v>6688</v>
      </c>
    </row>
    <row r="3760" spans="1:4">
      <c r="A3760" s="226" t="s">
        <v>6704</v>
      </c>
      <c r="B3760" s="225" t="s">
        <v>6705</v>
      </c>
      <c r="C3760" s="223" t="s">
        <v>1324</v>
      </c>
      <c r="D3760" s="222" t="s">
        <v>6688</v>
      </c>
    </row>
    <row r="3761" spans="1:4">
      <c r="A3761" s="226" t="s">
        <v>6706</v>
      </c>
      <c r="B3761" s="225" t="s">
        <v>2291</v>
      </c>
      <c r="C3761" s="223" t="s">
        <v>1326</v>
      </c>
      <c r="D3761" s="222" t="s">
        <v>6688</v>
      </c>
    </row>
    <row r="3762" spans="1:4">
      <c r="A3762" s="226" t="s">
        <v>6707</v>
      </c>
      <c r="B3762" s="225" t="s">
        <v>2257</v>
      </c>
      <c r="C3762" s="223" t="s">
        <v>1326</v>
      </c>
      <c r="D3762" s="222" t="s">
        <v>6688</v>
      </c>
    </row>
    <row r="3763" spans="1:4">
      <c r="A3763" s="226" t="s">
        <v>6708</v>
      </c>
      <c r="B3763" s="225" t="s">
        <v>1255</v>
      </c>
      <c r="C3763" s="223" t="s">
        <v>1326</v>
      </c>
      <c r="D3763" s="222" t="s">
        <v>6688</v>
      </c>
    </row>
    <row r="3764" spans="1:4">
      <c r="A3764" s="226" t="s">
        <v>6709</v>
      </c>
      <c r="B3764" s="225" t="s">
        <v>1255</v>
      </c>
      <c r="C3764" s="223" t="s">
        <v>1773</v>
      </c>
      <c r="D3764" s="222" t="s">
        <v>6688</v>
      </c>
    </row>
    <row r="3765" spans="1:4">
      <c r="A3765" s="226" t="s">
        <v>6710</v>
      </c>
      <c r="B3765" s="225" t="s">
        <v>6711</v>
      </c>
      <c r="C3765" s="223" t="s">
        <v>1909</v>
      </c>
      <c r="D3765" s="222" t="s">
        <v>6688</v>
      </c>
    </row>
    <row r="3766" spans="1:4">
      <c r="A3766" s="226" t="s">
        <v>6712</v>
      </c>
      <c r="B3766" s="225" t="s">
        <v>1311</v>
      </c>
      <c r="C3766" s="223" t="s">
        <v>1410</v>
      </c>
      <c r="D3766" s="222" t="s">
        <v>6688</v>
      </c>
    </row>
    <row r="3767" spans="1:4">
      <c r="A3767" s="226" t="s">
        <v>6713</v>
      </c>
      <c r="B3767" s="225" t="s">
        <v>1396</v>
      </c>
      <c r="C3767" s="223" t="s">
        <v>3789</v>
      </c>
      <c r="D3767" s="222" t="s">
        <v>6688</v>
      </c>
    </row>
    <row r="3768" spans="1:4">
      <c r="A3768" s="226" t="s">
        <v>6714</v>
      </c>
      <c r="B3768" s="225" t="s">
        <v>1269</v>
      </c>
      <c r="C3768" s="223" t="s">
        <v>2636</v>
      </c>
      <c r="D3768" s="222" t="s">
        <v>6688</v>
      </c>
    </row>
    <row r="3769" spans="1:4">
      <c r="A3769" s="226" t="s">
        <v>6715</v>
      </c>
      <c r="B3769" s="225" t="s">
        <v>1258</v>
      </c>
      <c r="C3769" s="223" t="s">
        <v>1259</v>
      </c>
      <c r="D3769" s="222" t="s">
        <v>6688</v>
      </c>
    </row>
    <row r="3770" spans="1:4">
      <c r="A3770" s="226" t="s">
        <v>6716</v>
      </c>
      <c r="B3770" s="225" t="s">
        <v>6717</v>
      </c>
      <c r="C3770" s="223" t="s">
        <v>1259</v>
      </c>
      <c r="D3770" s="222" t="s">
        <v>6688</v>
      </c>
    </row>
    <row r="3771" spans="1:4">
      <c r="A3771" s="226" t="s">
        <v>6718</v>
      </c>
      <c r="B3771" s="225" t="s">
        <v>2295</v>
      </c>
      <c r="C3771" s="223" t="s">
        <v>1331</v>
      </c>
      <c r="D3771" s="222" t="s">
        <v>6688</v>
      </c>
    </row>
    <row r="3772" spans="1:4">
      <c r="A3772" s="226" t="s">
        <v>6719</v>
      </c>
      <c r="B3772" s="225" t="s">
        <v>6720</v>
      </c>
      <c r="C3772" s="223" t="s">
        <v>1332</v>
      </c>
      <c r="D3772" s="222" t="s">
        <v>6688</v>
      </c>
    </row>
    <row r="3773" spans="1:4">
      <c r="A3773" s="226" t="s">
        <v>6721</v>
      </c>
      <c r="B3773" s="225" t="s">
        <v>6722</v>
      </c>
      <c r="C3773" s="223" t="s">
        <v>1996</v>
      </c>
      <c r="D3773" s="222" t="s">
        <v>6688</v>
      </c>
    </row>
    <row r="3774" spans="1:4">
      <c r="A3774" s="226" t="s">
        <v>6723</v>
      </c>
      <c r="B3774" s="225" t="s">
        <v>1454</v>
      </c>
      <c r="C3774" s="223" t="s">
        <v>1334</v>
      </c>
      <c r="D3774" s="222" t="s">
        <v>6688</v>
      </c>
    </row>
    <row r="3775" spans="1:4">
      <c r="A3775" s="226" t="s">
        <v>6724</v>
      </c>
      <c r="B3775" s="225" t="s">
        <v>5808</v>
      </c>
      <c r="C3775" s="223" t="s">
        <v>1789</v>
      </c>
      <c r="D3775" s="222" t="s">
        <v>6688</v>
      </c>
    </row>
    <row r="3776" spans="1:4">
      <c r="A3776" s="226" t="s">
        <v>6725</v>
      </c>
      <c r="B3776" s="225" t="s">
        <v>1258</v>
      </c>
      <c r="C3776" s="223" t="s">
        <v>1789</v>
      </c>
      <c r="D3776" s="222" t="s">
        <v>6688</v>
      </c>
    </row>
    <row r="3777" spans="1:4">
      <c r="A3777" s="226" t="s">
        <v>6726</v>
      </c>
      <c r="B3777" s="225" t="s">
        <v>1337</v>
      </c>
      <c r="C3777" s="223" t="s">
        <v>1792</v>
      </c>
      <c r="D3777" s="222" t="s">
        <v>6688</v>
      </c>
    </row>
    <row r="3778" spans="1:4">
      <c r="A3778" s="226" t="s">
        <v>6727</v>
      </c>
      <c r="B3778" s="225" t="s">
        <v>1328</v>
      </c>
      <c r="C3778" s="223" t="s">
        <v>1694</v>
      </c>
      <c r="D3778" s="222" t="s">
        <v>6688</v>
      </c>
    </row>
    <row r="3779" spans="1:4">
      <c r="A3779" s="226" t="s">
        <v>6728</v>
      </c>
      <c r="B3779" s="225" t="s">
        <v>1706</v>
      </c>
      <c r="C3779" s="223" t="s">
        <v>1273</v>
      </c>
      <c r="D3779" s="222" t="s">
        <v>6688</v>
      </c>
    </row>
    <row r="3780" spans="1:4">
      <c r="A3780" s="226" t="s">
        <v>6729</v>
      </c>
      <c r="B3780" s="225" t="s">
        <v>3756</v>
      </c>
      <c r="C3780" s="223" t="s">
        <v>1277</v>
      </c>
      <c r="D3780" s="222" t="s">
        <v>6688</v>
      </c>
    </row>
    <row r="3781" spans="1:4">
      <c r="A3781" s="226" t="s">
        <v>6730</v>
      </c>
      <c r="B3781" s="225" t="s">
        <v>3655</v>
      </c>
      <c r="C3781" s="223" t="s">
        <v>1429</v>
      </c>
      <c r="D3781" s="222" t="s">
        <v>6688</v>
      </c>
    </row>
    <row r="3782" spans="1:4">
      <c r="A3782" s="226" t="s">
        <v>6731</v>
      </c>
      <c r="B3782" s="225" t="s">
        <v>4535</v>
      </c>
      <c r="C3782" s="223" t="s">
        <v>1438</v>
      </c>
      <c r="D3782" s="222" t="s">
        <v>6688</v>
      </c>
    </row>
    <row r="3783" spans="1:4">
      <c r="A3783" s="226" t="s">
        <v>6732</v>
      </c>
      <c r="B3783" s="225" t="s">
        <v>6733</v>
      </c>
      <c r="C3783" s="223" t="s">
        <v>1280</v>
      </c>
      <c r="D3783" s="222" t="s">
        <v>6688</v>
      </c>
    </row>
    <row r="3784" spans="1:4">
      <c r="A3784" s="226" t="s">
        <v>6734</v>
      </c>
      <c r="B3784" s="225" t="s">
        <v>1433</v>
      </c>
      <c r="C3784" s="223" t="s">
        <v>1280</v>
      </c>
      <c r="D3784" s="222" t="s">
        <v>6688</v>
      </c>
    </row>
    <row r="3785" spans="1:4">
      <c r="A3785" s="226" t="s">
        <v>6735</v>
      </c>
      <c r="B3785" s="225" t="s">
        <v>6736</v>
      </c>
      <c r="C3785" s="223" t="s">
        <v>1280</v>
      </c>
      <c r="D3785" s="222" t="s">
        <v>6688</v>
      </c>
    </row>
    <row r="3786" spans="1:4">
      <c r="A3786" s="226" t="s">
        <v>6737</v>
      </c>
      <c r="B3786" s="225" t="s">
        <v>1309</v>
      </c>
      <c r="C3786" s="223" t="s">
        <v>1707</v>
      </c>
      <c r="D3786" s="222" t="s">
        <v>6688</v>
      </c>
    </row>
    <row r="3787" spans="1:4">
      <c r="A3787" s="226" t="s">
        <v>6738</v>
      </c>
      <c r="B3787" s="225" t="s">
        <v>6739</v>
      </c>
      <c r="C3787" s="223" t="s">
        <v>1814</v>
      </c>
      <c r="D3787" s="222" t="s">
        <v>6688</v>
      </c>
    </row>
    <row r="3788" spans="1:4">
      <c r="A3788" s="226" t="s">
        <v>6740</v>
      </c>
      <c r="B3788" s="225" t="s">
        <v>6741</v>
      </c>
      <c r="C3788" s="223" t="s">
        <v>1288</v>
      </c>
      <c r="D3788" s="222" t="s">
        <v>6688</v>
      </c>
    </row>
    <row r="3789" spans="1:4">
      <c r="A3789" s="226" t="s">
        <v>6742</v>
      </c>
      <c r="B3789" s="225" t="s">
        <v>2809</v>
      </c>
      <c r="C3789" s="223" t="s">
        <v>1292</v>
      </c>
      <c r="D3789" s="222" t="s">
        <v>6688</v>
      </c>
    </row>
    <row r="3790" spans="1:4">
      <c r="A3790" s="226" t="s">
        <v>6743</v>
      </c>
      <c r="B3790" s="225" t="s">
        <v>1384</v>
      </c>
      <c r="C3790" s="223" t="s">
        <v>1533</v>
      </c>
      <c r="D3790" s="222" t="s">
        <v>6688</v>
      </c>
    </row>
    <row r="3791" spans="1:4">
      <c r="A3791" s="226" t="s">
        <v>6744</v>
      </c>
      <c r="B3791" s="225" t="s">
        <v>2038</v>
      </c>
      <c r="C3791" s="223" t="s">
        <v>1533</v>
      </c>
      <c r="D3791" s="222" t="s">
        <v>6688</v>
      </c>
    </row>
    <row r="3792" spans="1:4">
      <c r="A3792" s="226" t="s">
        <v>6745</v>
      </c>
      <c r="B3792" s="225" t="s">
        <v>6746</v>
      </c>
      <c r="C3792" s="223" t="s">
        <v>1533</v>
      </c>
      <c r="D3792" s="222" t="s">
        <v>6688</v>
      </c>
    </row>
    <row r="3793" spans="1:4">
      <c r="A3793" s="226" t="s">
        <v>6747</v>
      </c>
      <c r="B3793" s="225" t="s">
        <v>1299</v>
      </c>
      <c r="C3793" s="223" t="s">
        <v>1535</v>
      </c>
      <c r="D3793" s="222" t="s">
        <v>6688</v>
      </c>
    </row>
    <row r="3794" spans="1:4">
      <c r="A3794" s="226" t="s">
        <v>6748</v>
      </c>
      <c r="B3794" s="225" t="s">
        <v>1512</v>
      </c>
      <c r="C3794" s="223" t="s">
        <v>1821</v>
      </c>
      <c r="D3794" s="222" t="s">
        <v>6688</v>
      </c>
    </row>
    <row r="3795" spans="1:4">
      <c r="A3795" s="226" t="s">
        <v>6749</v>
      </c>
      <c r="B3795" s="225" t="s">
        <v>1853</v>
      </c>
      <c r="C3795" s="223" t="s">
        <v>1351</v>
      </c>
      <c r="D3795" s="222" t="s">
        <v>6688</v>
      </c>
    </row>
    <row r="3796" spans="1:4">
      <c r="A3796" s="226" t="s">
        <v>6750</v>
      </c>
      <c r="B3796" s="225" t="s">
        <v>1290</v>
      </c>
      <c r="C3796" s="223" t="s">
        <v>1352</v>
      </c>
      <c r="D3796" s="222" t="s">
        <v>6688</v>
      </c>
    </row>
    <row r="3797" spans="1:4">
      <c r="A3797" s="226" t="s">
        <v>6751</v>
      </c>
      <c r="B3797" s="225" t="s">
        <v>1258</v>
      </c>
      <c r="C3797" s="223" t="s">
        <v>1827</v>
      </c>
      <c r="D3797" s="222" t="s">
        <v>6688</v>
      </c>
    </row>
    <row r="3798" spans="1:4">
      <c r="A3798" s="226" t="s">
        <v>6752</v>
      </c>
      <c r="B3798" s="225" t="s">
        <v>1255</v>
      </c>
      <c r="C3798" s="223" t="s">
        <v>1359</v>
      </c>
      <c r="D3798" s="222" t="s">
        <v>6688</v>
      </c>
    </row>
    <row r="3799" spans="1:4">
      <c r="A3799" s="226" t="s">
        <v>6753</v>
      </c>
      <c r="B3799" s="225" t="s">
        <v>1581</v>
      </c>
      <c r="C3799" s="223" t="s">
        <v>1300</v>
      </c>
      <c r="D3799" s="222" t="s">
        <v>6688</v>
      </c>
    </row>
    <row r="3800" spans="1:4">
      <c r="A3800" s="226" t="s">
        <v>6754</v>
      </c>
      <c r="B3800" s="225" t="s">
        <v>1255</v>
      </c>
      <c r="C3800" s="223" t="s">
        <v>1469</v>
      </c>
      <c r="D3800" s="222" t="s">
        <v>6688</v>
      </c>
    </row>
    <row r="3801" spans="1:4">
      <c r="A3801" s="226" t="s">
        <v>6755</v>
      </c>
      <c r="B3801" s="225" t="s">
        <v>1328</v>
      </c>
      <c r="C3801" s="223" t="s">
        <v>2288</v>
      </c>
      <c r="D3801" s="222" t="s">
        <v>6688</v>
      </c>
    </row>
    <row r="3802" spans="1:4">
      <c r="A3802" s="226" t="s">
        <v>6756</v>
      </c>
      <c r="B3802" s="225" t="s">
        <v>1311</v>
      </c>
      <c r="C3802" s="223" t="s">
        <v>1303</v>
      </c>
      <c r="D3802" s="222" t="s">
        <v>6688</v>
      </c>
    </row>
    <row r="3803" spans="1:4">
      <c r="A3803" s="226" t="s">
        <v>6757</v>
      </c>
      <c r="B3803" s="225" t="s">
        <v>2541</v>
      </c>
      <c r="C3803" s="223" t="s">
        <v>1361</v>
      </c>
      <c r="D3803" s="222" t="s">
        <v>6688</v>
      </c>
    </row>
    <row r="3804" spans="1:4">
      <c r="A3804" s="226" t="s">
        <v>6758</v>
      </c>
      <c r="B3804" s="225" t="s">
        <v>2541</v>
      </c>
      <c r="C3804" s="223" t="s">
        <v>1361</v>
      </c>
      <c r="D3804" s="222" t="s">
        <v>6688</v>
      </c>
    </row>
    <row r="3805" spans="1:4">
      <c r="A3805" s="226" t="s">
        <v>6759</v>
      </c>
      <c r="B3805" s="225" t="s">
        <v>6760</v>
      </c>
      <c r="C3805" s="223" t="s">
        <v>2307</v>
      </c>
      <c r="D3805" s="222" t="s">
        <v>6688</v>
      </c>
    </row>
    <row r="3806" spans="1:4">
      <c r="A3806" s="226" t="s">
        <v>6761</v>
      </c>
      <c r="B3806" s="225" t="s">
        <v>6762</v>
      </c>
      <c r="C3806" s="223" t="s">
        <v>1566</v>
      </c>
      <c r="D3806" s="222" t="s">
        <v>6688</v>
      </c>
    </row>
    <row r="3807" spans="1:4">
      <c r="A3807" s="226" t="s">
        <v>6763</v>
      </c>
      <c r="B3807" s="225" t="s">
        <v>1299</v>
      </c>
      <c r="C3807" s="223" t="s">
        <v>1566</v>
      </c>
      <c r="D3807" s="222" t="s">
        <v>6688</v>
      </c>
    </row>
    <row r="3808" spans="1:4">
      <c r="A3808" s="226" t="s">
        <v>6764</v>
      </c>
      <c r="B3808" s="225" t="s">
        <v>1853</v>
      </c>
      <c r="C3808" s="223" t="s">
        <v>1482</v>
      </c>
      <c r="D3808" s="222" t="s">
        <v>6688</v>
      </c>
    </row>
    <row r="3809" spans="1:4">
      <c r="A3809" s="226" t="s">
        <v>6765</v>
      </c>
      <c r="B3809" s="225" t="s">
        <v>1399</v>
      </c>
      <c r="C3809" s="223" t="s">
        <v>1363</v>
      </c>
      <c r="D3809" s="222" t="s">
        <v>6688</v>
      </c>
    </row>
    <row r="3810" spans="1:4">
      <c r="A3810" s="226" t="s">
        <v>6766</v>
      </c>
      <c r="B3810" s="225" t="s">
        <v>6711</v>
      </c>
      <c r="C3810" s="223" t="s">
        <v>1312</v>
      </c>
      <c r="D3810" s="222" t="s">
        <v>6767</v>
      </c>
    </row>
    <row r="3811" spans="1:4">
      <c r="A3811" s="226" t="s">
        <v>6768</v>
      </c>
      <c r="B3811" s="225" t="s">
        <v>1328</v>
      </c>
      <c r="C3811" s="223" t="s">
        <v>1312</v>
      </c>
      <c r="D3811" s="222" t="s">
        <v>6767</v>
      </c>
    </row>
    <row r="3812" spans="1:4">
      <c r="A3812" s="226" t="s">
        <v>6769</v>
      </c>
      <c r="B3812" s="225" t="s">
        <v>1258</v>
      </c>
      <c r="C3812" s="223" t="s">
        <v>1247</v>
      </c>
      <c r="D3812" s="222" t="s">
        <v>6767</v>
      </c>
    </row>
    <row r="3813" spans="1:4">
      <c r="A3813" s="226" t="s">
        <v>6770</v>
      </c>
      <c r="B3813" s="225" t="s">
        <v>1454</v>
      </c>
      <c r="C3813" s="223" t="s">
        <v>1315</v>
      </c>
      <c r="D3813" s="222" t="s">
        <v>6767</v>
      </c>
    </row>
    <row r="3814" spans="1:4">
      <c r="A3814" s="226" t="s">
        <v>6771</v>
      </c>
      <c r="B3814" s="225" t="s">
        <v>6655</v>
      </c>
      <c r="C3814" s="223" t="s">
        <v>1315</v>
      </c>
      <c r="D3814" s="222" t="s">
        <v>6767</v>
      </c>
    </row>
    <row r="3815" spans="1:4">
      <c r="A3815" s="226" t="s">
        <v>6772</v>
      </c>
      <c r="B3815" s="225" t="s">
        <v>6773</v>
      </c>
      <c r="C3815" s="223" t="s">
        <v>1316</v>
      </c>
      <c r="D3815" s="222" t="s">
        <v>6767</v>
      </c>
    </row>
    <row r="3816" spans="1:4">
      <c r="A3816" s="226" t="s">
        <v>6774</v>
      </c>
      <c r="B3816" s="225" t="s">
        <v>6775</v>
      </c>
      <c r="C3816" s="223" t="s">
        <v>1316</v>
      </c>
      <c r="D3816" s="222" t="s">
        <v>6767</v>
      </c>
    </row>
    <row r="3817" spans="1:4">
      <c r="A3817" s="226" t="s">
        <v>6776</v>
      </c>
      <c r="B3817" s="225" t="s">
        <v>6777</v>
      </c>
      <c r="C3817" s="223" t="s">
        <v>1316</v>
      </c>
      <c r="D3817" s="222" t="s">
        <v>6767</v>
      </c>
    </row>
    <row r="3818" spans="1:4">
      <c r="A3818" s="226" t="s">
        <v>6778</v>
      </c>
      <c r="B3818" s="225" t="s">
        <v>2253</v>
      </c>
      <c r="C3818" s="223" t="s">
        <v>1318</v>
      </c>
      <c r="D3818" s="222" t="s">
        <v>6767</v>
      </c>
    </row>
    <row r="3819" spans="1:4">
      <c r="A3819" s="226" t="s">
        <v>6779</v>
      </c>
      <c r="B3819" s="225" t="s">
        <v>5659</v>
      </c>
      <c r="C3819" s="223" t="s">
        <v>1318</v>
      </c>
      <c r="D3819" s="222" t="s">
        <v>6767</v>
      </c>
    </row>
    <row r="3820" spans="1:4">
      <c r="A3820" s="226" t="s">
        <v>6780</v>
      </c>
      <c r="B3820" s="225" t="s">
        <v>6781</v>
      </c>
      <c r="C3820" s="223" t="s">
        <v>1318</v>
      </c>
      <c r="D3820" s="222" t="s">
        <v>6767</v>
      </c>
    </row>
    <row r="3821" spans="1:4">
      <c r="A3821" s="226" t="s">
        <v>6782</v>
      </c>
      <c r="B3821" s="225" t="s">
        <v>1642</v>
      </c>
      <c r="C3821" s="223" t="s">
        <v>1668</v>
      </c>
      <c r="D3821" s="222" t="s">
        <v>6767</v>
      </c>
    </row>
    <row r="3822" spans="1:4">
      <c r="A3822" s="226" t="s">
        <v>6783</v>
      </c>
      <c r="B3822" s="225" t="s">
        <v>1328</v>
      </c>
      <c r="C3822" s="223" t="s">
        <v>1668</v>
      </c>
      <c r="D3822" s="222" t="s">
        <v>6767</v>
      </c>
    </row>
    <row r="3823" spans="1:4">
      <c r="A3823" s="226" t="s">
        <v>6784</v>
      </c>
      <c r="B3823" s="225" t="s">
        <v>1454</v>
      </c>
      <c r="C3823" s="223" t="s">
        <v>1250</v>
      </c>
      <c r="D3823" s="222" t="s">
        <v>6767</v>
      </c>
    </row>
    <row r="3824" spans="1:4">
      <c r="A3824" s="226" t="s">
        <v>6785</v>
      </c>
      <c r="B3824" s="225" t="s">
        <v>6449</v>
      </c>
      <c r="C3824" s="223" t="s">
        <v>1322</v>
      </c>
      <c r="D3824" s="222" t="s">
        <v>6767</v>
      </c>
    </row>
    <row r="3825" spans="1:4">
      <c r="A3825" s="226" t="s">
        <v>6786</v>
      </c>
      <c r="B3825" s="225" t="s">
        <v>1255</v>
      </c>
      <c r="C3825" s="223" t="s">
        <v>1326</v>
      </c>
      <c r="D3825" s="222" t="s">
        <v>6767</v>
      </c>
    </row>
    <row r="3826" spans="1:4">
      <c r="A3826" s="226" t="s">
        <v>6787</v>
      </c>
      <c r="B3826" s="225" t="s">
        <v>1734</v>
      </c>
      <c r="C3826" s="223" t="s">
        <v>1326</v>
      </c>
      <c r="D3826" s="222" t="s">
        <v>6767</v>
      </c>
    </row>
    <row r="3827" spans="1:4">
      <c r="A3827" s="226" t="s">
        <v>6788</v>
      </c>
      <c r="B3827" s="225" t="s">
        <v>5014</v>
      </c>
      <c r="C3827" s="223" t="s">
        <v>1904</v>
      </c>
      <c r="D3827" s="222" t="s">
        <v>6767</v>
      </c>
    </row>
    <row r="3828" spans="1:4">
      <c r="A3828" s="226" t="s">
        <v>6789</v>
      </c>
      <c r="B3828" s="225" t="s">
        <v>1355</v>
      </c>
      <c r="C3828" s="223" t="s">
        <v>2179</v>
      </c>
      <c r="D3828" s="222" t="s">
        <v>6767</v>
      </c>
    </row>
    <row r="3829" spans="1:4">
      <c r="A3829" s="226" t="s">
        <v>6790</v>
      </c>
      <c r="B3829" s="225" t="s">
        <v>6791</v>
      </c>
      <c r="C3829" s="223" t="s">
        <v>1253</v>
      </c>
      <c r="D3829" s="222" t="s">
        <v>6767</v>
      </c>
    </row>
    <row r="3830" spans="1:4">
      <c r="A3830" s="226" t="s">
        <v>6792</v>
      </c>
      <c r="B3830" s="225" t="s">
        <v>1328</v>
      </c>
      <c r="C3830" s="223" t="s">
        <v>1773</v>
      </c>
      <c r="D3830" s="222" t="s">
        <v>6767</v>
      </c>
    </row>
    <row r="3831" spans="1:4">
      <c r="A3831" s="226" t="s">
        <v>6793</v>
      </c>
      <c r="B3831" s="225" t="s">
        <v>1335</v>
      </c>
      <c r="C3831" s="223" t="s">
        <v>1773</v>
      </c>
      <c r="D3831" s="222" t="s">
        <v>6767</v>
      </c>
    </row>
    <row r="3832" spans="1:4">
      <c r="A3832" s="226" t="s">
        <v>6794</v>
      </c>
      <c r="B3832" s="225" t="s">
        <v>2054</v>
      </c>
      <c r="C3832" s="223" t="s">
        <v>1256</v>
      </c>
      <c r="D3832" s="222" t="s">
        <v>6767</v>
      </c>
    </row>
    <row r="3833" spans="1:4">
      <c r="A3833" s="226" t="s">
        <v>6795</v>
      </c>
      <c r="B3833" s="225" t="s">
        <v>2772</v>
      </c>
      <c r="C3833" s="223" t="s">
        <v>1410</v>
      </c>
      <c r="D3833" s="222" t="s">
        <v>6767</v>
      </c>
    </row>
    <row r="3834" spans="1:4">
      <c r="A3834" s="226" t="s">
        <v>6796</v>
      </c>
      <c r="B3834" s="225" t="s">
        <v>1330</v>
      </c>
      <c r="C3834" s="223" t="s">
        <v>1510</v>
      </c>
      <c r="D3834" s="222" t="s">
        <v>6767</v>
      </c>
    </row>
    <row r="3835" spans="1:4">
      <c r="A3835" s="226" t="s">
        <v>6797</v>
      </c>
      <c r="B3835" s="225" t="s">
        <v>1384</v>
      </c>
      <c r="C3835" s="223" t="s">
        <v>1332</v>
      </c>
      <c r="D3835" s="222" t="s">
        <v>6767</v>
      </c>
    </row>
    <row r="3836" spans="1:4">
      <c r="A3836" s="226" t="s">
        <v>6798</v>
      </c>
      <c r="B3836" s="225" t="s">
        <v>1309</v>
      </c>
      <c r="C3836" s="223" t="s">
        <v>1332</v>
      </c>
      <c r="D3836" s="222" t="s">
        <v>6767</v>
      </c>
    </row>
    <row r="3837" spans="1:4">
      <c r="A3837" s="226" t="s">
        <v>6799</v>
      </c>
      <c r="B3837" s="225" t="s">
        <v>2269</v>
      </c>
      <c r="C3837" s="223" t="s">
        <v>1684</v>
      </c>
      <c r="D3837" s="222" t="s">
        <v>6767</v>
      </c>
    </row>
    <row r="3838" spans="1:4">
      <c r="A3838" s="226" t="s">
        <v>6800</v>
      </c>
      <c r="B3838" s="225" t="s">
        <v>1893</v>
      </c>
      <c r="C3838" s="223" t="s">
        <v>1334</v>
      </c>
      <c r="D3838" s="222" t="s">
        <v>6767</v>
      </c>
    </row>
    <row r="3839" spans="1:4">
      <c r="A3839" s="226" t="s">
        <v>6801</v>
      </c>
      <c r="B3839" s="225" t="s">
        <v>4247</v>
      </c>
      <c r="C3839" s="223" t="s">
        <v>4471</v>
      </c>
      <c r="D3839" s="222" t="s">
        <v>6767</v>
      </c>
    </row>
    <row r="3840" spans="1:4">
      <c r="A3840" s="226" t="s">
        <v>6802</v>
      </c>
      <c r="B3840" s="225" t="s">
        <v>1328</v>
      </c>
      <c r="C3840" s="223" t="s">
        <v>1262</v>
      </c>
      <c r="D3840" s="222" t="s">
        <v>6767</v>
      </c>
    </row>
    <row r="3841" spans="1:4">
      <c r="A3841" s="226" t="s">
        <v>6803</v>
      </c>
      <c r="B3841" s="225" t="s">
        <v>2745</v>
      </c>
      <c r="C3841" s="223" t="s">
        <v>2007</v>
      </c>
      <c r="D3841" s="222" t="s">
        <v>6767</v>
      </c>
    </row>
    <row r="3842" spans="1:4">
      <c r="A3842" s="226" t="s">
        <v>6804</v>
      </c>
      <c r="B3842" s="225" t="s">
        <v>1396</v>
      </c>
      <c r="C3842" s="223" t="s">
        <v>1801</v>
      </c>
      <c r="D3842" s="222" t="s">
        <v>6767</v>
      </c>
    </row>
    <row r="3843" spans="1:4">
      <c r="A3843" s="226" t="s">
        <v>6805</v>
      </c>
      <c r="B3843" s="225" t="s">
        <v>1440</v>
      </c>
      <c r="C3843" s="223" t="s">
        <v>1694</v>
      </c>
      <c r="D3843" s="222" t="s">
        <v>6767</v>
      </c>
    </row>
    <row r="3844" spans="1:4">
      <c r="A3844" s="226" t="s">
        <v>6806</v>
      </c>
      <c r="B3844" s="225" t="s">
        <v>1657</v>
      </c>
      <c r="C3844" s="223" t="s">
        <v>1270</v>
      </c>
      <c r="D3844" s="222" t="s">
        <v>6767</v>
      </c>
    </row>
    <row r="3845" spans="1:4">
      <c r="A3845" s="226" t="s">
        <v>6807</v>
      </c>
      <c r="B3845" s="225" t="s">
        <v>1309</v>
      </c>
      <c r="C3845" s="223" t="s">
        <v>1270</v>
      </c>
      <c r="D3845" s="222" t="s">
        <v>6767</v>
      </c>
    </row>
    <row r="3846" spans="1:4">
      <c r="A3846" s="226" t="s">
        <v>6808</v>
      </c>
      <c r="B3846" s="225" t="s">
        <v>1670</v>
      </c>
      <c r="C3846" s="223" t="s">
        <v>1273</v>
      </c>
      <c r="D3846" s="222" t="s">
        <v>6767</v>
      </c>
    </row>
    <row r="3847" spans="1:4">
      <c r="A3847" s="226" t="s">
        <v>6809</v>
      </c>
      <c r="B3847" s="225" t="s">
        <v>1328</v>
      </c>
      <c r="C3847" s="223" t="s">
        <v>1273</v>
      </c>
      <c r="D3847" s="222" t="s">
        <v>6767</v>
      </c>
    </row>
    <row r="3848" spans="1:4">
      <c r="A3848" s="226" t="s">
        <v>6810</v>
      </c>
      <c r="B3848" s="225" t="s">
        <v>3450</v>
      </c>
      <c r="C3848" s="223" t="s">
        <v>1273</v>
      </c>
      <c r="D3848" s="222" t="s">
        <v>6767</v>
      </c>
    </row>
    <row r="3849" spans="1:4">
      <c r="A3849" s="226" t="s">
        <v>6811</v>
      </c>
      <c r="B3849" s="225" t="s">
        <v>2326</v>
      </c>
      <c r="C3849" s="223" t="s">
        <v>1277</v>
      </c>
      <c r="D3849" s="222" t="s">
        <v>6767</v>
      </c>
    </row>
    <row r="3850" spans="1:4">
      <c r="A3850" s="226" t="s">
        <v>6812</v>
      </c>
      <c r="B3850" s="225" t="s">
        <v>2054</v>
      </c>
      <c r="C3850" s="223" t="s">
        <v>1616</v>
      </c>
      <c r="D3850" s="222" t="s">
        <v>6767</v>
      </c>
    </row>
    <row r="3851" spans="1:4">
      <c r="A3851" s="226" t="s">
        <v>6813</v>
      </c>
      <c r="B3851" s="225" t="s">
        <v>1335</v>
      </c>
      <c r="C3851" s="223" t="s">
        <v>1441</v>
      </c>
      <c r="D3851" s="222" t="s">
        <v>6767</v>
      </c>
    </row>
    <row r="3852" spans="1:4">
      <c r="A3852" s="226" t="s">
        <v>6814</v>
      </c>
      <c r="B3852" s="225" t="s">
        <v>3060</v>
      </c>
      <c r="C3852" s="223" t="s">
        <v>1280</v>
      </c>
      <c r="D3852" s="222" t="s">
        <v>6767</v>
      </c>
    </row>
    <row r="3853" spans="1:4">
      <c r="A3853" s="226" t="s">
        <v>6815</v>
      </c>
      <c r="B3853" s="225" t="s">
        <v>1311</v>
      </c>
      <c r="C3853" s="223" t="s">
        <v>1444</v>
      </c>
      <c r="D3853" s="222" t="s">
        <v>6767</v>
      </c>
    </row>
    <row r="3854" spans="1:4">
      <c r="A3854" s="226" t="s">
        <v>6816</v>
      </c>
      <c r="B3854" s="225" t="s">
        <v>2298</v>
      </c>
      <c r="C3854" s="223" t="s">
        <v>1288</v>
      </c>
      <c r="D3854" s="222" t="s">
        <v>6767</v>
      </c>
    </row>
    <row r="3855" spans="1:4">
      <c r="A3855" s="226" t="s">
        <v>6817</v>
      </c>
      <c r="B3855" s="225" t="s">
        <v>1348</v>
      </c>
      <c r="C3855" s="223" t="s">
        <v>1288</v>
      </c>
      <c r="D3855" s="222" t="s">
        <v>6767</v>
      </c>
    </row>
    <row r="3856" spans="1:4">
      <c r="A3856" s="226" t="s">
        <v>6818</v>
      </c>
      <c r="B3856" s="225" t="s">
        <v>6819</v>
      </c>
      <c r="C3856" s="223" t="s">
        <v>1292</v>
      </c>
      <c r="D3856" s="222" t="s">
        <v>6767</v>
      </c>
    </row>
    <row r="3857" spans="1:4">
      <c r="A3857" s="226" t="s">
        <v>6820</v>
      </c>
      <c r="B3857" s="225" t="s">
        <v>6821</v>
      </c>
      <c r="C3857" s="223" t="s">
        <v>1530</v>
      </c>
      <c r="D3857" s="222" t="s">
        <v>6767</v>
      </c>
    </row>
    <row r="3858" spans="1:4">
      <c r="A3858" s="226" t="s">
        <v>6822</v>
      </c>
      <c r="B3858" s="225" t="s">
        <v>2300</v>
      </c>
      <c r="C3858" s="223" t="s">
        <v>1530</v>
      </c>
      <c r="D3858" s="222" t="s">
        <v>6767</v>
      </c>
    </row>
    <row r="3859" spans="1:4">
      <c r="A3859" s="226" t="s">
        <v>6823</v>
      </c>
      <c r="B3859" s="225" t="s">
        <v>4202</v>
      </c>
      <c r="C3859" s="223" t="s">
        <v>6824</v>
      </c>
      <c r="D3859" s="222" t="s">
        <v>6767</v>
      </c>
    </row>
    <row r="3860" spans="1:4">
      <c r="A3860" s="226" t="s">
        <v>6825</v>
      </c>
      <c r="B3860" s="225" t="s">
        <v>2038</v>
      </c>
      <c r="C3860" s="223" t="s">
        <v>1533</v>
      </c>
      <c r="D3860" s="222" t="s">
        <v>6767</v>
      </c>
    </row>
    <row r="3861" spans="1:4">
      <c r="A3861" s="226" t="s">
        <v>6826</v>
      </c>
      <c r="B3861" s="225" t="s">
        <v>3582</v>
      </c>
      <c r="C3861" s="223" t="s">
        <v>1351</v>
      </c>
      <c r="D3861" s="222" t="s">
        <v>6767</v>
      </c>
    </row>
    <row r="3862" spans="1:4">
      <c r="A3862" s="226" t="s">
        <v>6827</v>
      </c>
      <c r="B3862" s="225" t="s">
        <v>3115</v>
      </c>
      <c r="C3862" s="223" t="s">
        <v>1352</v>
      </c>
      <c r="D3862" s="222" t="s">
        <v>6767</v>
      </c>
    </row>
    <row r="3863" spans="1:4">
      <c r="A3863" s="226" t="s">
        <v>6828</v>
      </c>
      <c r="B3863" s="225" t="s">
        <v>1788</v>
      </c>
      <c r="C3863" s="223" t="s">
        <v>1949</v>
      </c>
      <c r="D3863" s="222" t="s">
        <v>6767</v>
      </c>
    </row>
    <row r="3864" spans="1:4">
      <c r="A3864" s="226" t="s">
        <v>6829</v>
      </c>
      <c r="B3864" s="225" t="s">
        <v>1255</v>
      </c>
      <c r="C3864" s="223" t="s">
        <v>3577</v>
      </c>
      <c r="D3864" s="222" t="s">
        <v>6767</v>
      </c>
    </row>
    <row r="3865" spans="1:4">
      <c r="A3865" s="226" t="s">
        <v>6830</v>
      </c>
      <c r="B3865" s="225" t="s">
        <v>1672</v>
      </c>
      <c r="C3865" s="223" t="s">
        <v>2288</v>
      </c>
      <c r="D3865" s="222" t="s">
        <v>6767</v>
      </c>
    </row>
    <row r="3866" spans="1:4">
      <c r="A3866" s="226" t="s">
        <v>6831</v>
      </c>
      <c r="B3866" s="225" t="s">
        <v>1325</v>
      </c>
      <c r="C3866" s="223" t="s">
        <v>1361</v>
      </c>
      <c r="D3866" s="222" t="s">
        <v>6767</v>
      </c>
    </row>
    <row r="3867" spans="1:4">
      <c r="A3867" s="226" t="s">
        <v>6832</v>
      </c>
      <c r="B3867" s="225" t="s">
        <v>1433</v>
      </c>
      <c r="C3867" s="223" t="s">
        <v>1742</v>
      </c>
      <c r="D3867" s="222" t="s">
        <v>6767</v>
      </c>
    </row>
    <row r="3868" spans="1:4">
      <c r="A3868" s="226" t="s">
        <v>6833</v>
      </c>
      <c r="B3868" s="225" t="s">
        <v>1309</v>
      </c>
      <c r="C3868" s="223" t="s">
        <v>6834</v>
      </c>
      <c r="D3868" s="222" t="s">
        <v>6767</v>
      </c>
    </row>
    <row r="3869" spans="1:4">
      <c r="A3869" s="226" t="s">
        <v>6835</v>
      </c>
      <c r="B3869" s="225" t="s">
        <v>1642</v>
      </c>
      <c r="C3869" s="223" t="s">
        <v>2307</v>
      </c>
      <c r="D3869" s="222" t="s">
        <v>6767</v>
      </c>
    </row>
    <row r="3870" spans="1:4">
      <c r="A3870" s="226" t="s">
        <v>6836</v>
      </c>
      <c r="B3870" s="225" t="s">
        <v>1672</v>
      </c>
      <c r="C3870" s="223" t="s">
        <v>2891</v>
      </c>
      <c r="D3870" s="222" t="s">
        <v>6767</v>
      </c>
    </row>
    <row r="3871" spans="1:4">
      <c r="A3871" s="226" t="s">
        <v>6837</v>
      </c>
      <c r="B3871" s="225" t="s">
        <v>1307</v>
      </c>
      <c r="C3871" s="223" t="s">
        <v>2891</v>
      </c>
      <c r="D3871" s="222" t="s">
        <v>6767</v>
      </c>
    </row>
    <row r="3872" spans="1:4">
      <c r="A3872" s="226" t="s">
        <v>6838</v>
      </c>
      <c r="B3872" s="225" t="s">
        <v>1255</v>
      </c>
      <c r="C3872" s="223" t="s">
        <v>2891</v>
      </c>
      <c r="D3872" s="222" t="s">
        <v>6767</v>
      </c>
    </row>
    <row r="3873" spans="1:4">
      <c r="A3873" s="226" t="s">
        <v>6839</v>
      </c>
      <c r="B3873" s="225" t="s">
        <v>1706</v>
      </c>
      <c r="C3873" s="223" t="s">
        <v>6034</v>
      </c>
      <c r="D3873" s="222" t="s">
        <v>6767</v>
      </c>
    </row>
    <row r="3874" spans="1:4">
      <c r="A3874" s="226" t="s">
        <v>6840</v>
      </c>
      <c r="B3874" s="225" t="s">
        <v>1433</v>
      </c>
      <c r="C3874" s="223" t="s">
        <v>1663</v>
      </c>
      <c r="D3874" s="222" t="s">
        <v>6841</v>
      </c>
    </row>
    <row r="3875" spans="1:4">
      <c r="A3875" s="226" t="s">
        <v>6842</v>
      </c>
      <c r="B3875" s="225" t="s">
        <v>1396</v>
      </c>
      <c r="C3875" s="223" t="s">
        <v>1313</v>
      </c>
      <c r="D3875" s="222" t="s">
        <v>6841</v>
      </c>
    </row>
    <row r="3876" spans="1:4">
      <c r="A3876" s="226" t="s">
        <v>6843</v>
      </c>
      <c r="B3876" s="225" t="s">
        <v>1299</v>
      </c>
      <c r="C3876" s="223" t="s">
        <v>2145</v>
      </c>
      <c r="D3876" s="222" t="s">
        <v>6841</v>
      </c>
    </row>
    <row r="3877" spans="1:4">
      <c r="A3877" s="226" t="s">
        <v>6844</v>
      </c>
      <c r="B3877" s="225" t="s">
        <v>6845</v>
      </c>
      <c r="C3877" s="223" t="s">
        <v>1315</v>
      </c>
      <c r="D3877" s="222" t="s">
        <v>6841</v>
      </c>
    </row>
    <row r="3878" spans="1:4">
      <c r="A3878" s="226" t="s">
        <v>6846</v>
      </c>
      <c r="B3878" s="225" t="s">
        <v>2249</v>
      </c>
      <c r="C3878" s="223" t="s">
        <v>1315</v>
      </c>
      <c r="D3878" s="222" t="s">
        <v>6841</v>
      </c>
    </row>
    <row r="3879" spans="1:4">
      <c r="A3879" s="226" t="s">
        <v>6847</v>
      </c>
      <c r="B3879" s="225" t="s">
        <v>5539</v>
      </c>
      <c r="C3879" s="223" t="s">
        <v>1318</v>
      </c>
      <c r="D3879" s="222" t="s">
        <v>6841</v>
      </c>
    </row>
    <row r="3880" spans="1:4">
      <c r="A3880" s="226" t="s">
        <v>6848</v>
      </c>
      <c r="B3880" s="225" t="s">
        <v>1387</v>
      </c>
      <c r="C3880" s="223" t="s">
        <v>2996</v>
      </c>
      <c r="D3880" s="222" t="s">
        <v>6841</v>
      </c>
    </row>
    <row r="3881" spans="1:4">
      <c r="A3881" s="226" t="s">
        <v>6849</v>
      </c>
      <c r="B3881" s="225" t="s">
        <v>6850</v>
      </c>
      <c r="C3881" s="223" t="s">
        <v>1320</v>
      </c>
      <c r="D3881" s="222" t="s">
        <v>6841</v>
      </c>
    </row>
    <row r="3882" spans="1:4">
      <c r="A3882" s="226" t="s">
        <v>6851</v>
      </c>
      <c r="B3882" s="225" t="s">
        <v>6852</v>
      </c>
      <c r="C3882" s="223" t="s">
        <v>1388</v>
      </c>
      <c r="D3882" s="222" t="s">
        <v>6841</v>
      </c>
    </row>
    <row r="3883" spans="1:4">
      <c r="A3883" s="226" t="s">
        <v>6853</v>
      </c>
      <c r="B3883" s="225" t="s">
        <v>2209</v>
      </c>
      <c r="C3883" s="223" t="s">
        <v>1322</v>
      </c>
      <c r="D3883" s="222" t="s">
        <v>6841</v>
      </c>
    </row>
    <row r="3884" spans="1:4">
      <c r="A3884" s="226" t="s">
        <v>6854</v>
      </c>
      <c r="B3884" s="225" t="s">
        <v>1714</v>
      </c>
      <c r="C3884" s="223" t="s">
        <v>1322</v>
      </c>
      <c r="D3884" s="222" t="s">
        <v>6841</v>
      </c>
    </row>
    <row r="3885" spans="1:4">
      <c r="A3885" s="226" t="s">
        <v>6855</v>
      </c>
      <c r="B3885" s="225" t="s">
        <v>6856</v>
      </c>
      <c r="C3885" s="223" t="s">
        <v>1322</v>
      </c>
      <c r="D3885" s="222" t="s">
        <v>6841</v>
      </c>
    </row>
    <row r="3886" spans="1:4">
      <c r="A3886" s="226" t="s">
        <v>6857</v>
      </c>
      <c r="B3886" s="225" t="s">
        <v>1971</v>
      </c>
      <c r="C3886" s="223" t="s">
        <v>2175</v>
      </c>
      <c r="D3886" s="222" t="s">
        <v>6841</v>
      </c>
    </row>
    <row r="3887" spans="1:4">
      <c r="A3887" s="226" t="s">
        <v>6858</v>
      </c>
      <c r="B3887" s="225" t="s">
        <v>1258</v>
      </c>
      <c r="C3887" s="223" t="s">
        <v>1324</v>
      </c>
      <c r="D3887" s="222" t="s">
        <v>6841</v>
      </c>
    </row>
    <row r="3888" spans="1:4">
      <c r="A3888" s="226" t="s">
        <v>6859</v>
      </c>
      <c r="B3888" s="225" t="s">
        <v>1833</v>
      </c>
      <c r="C3888" s="223" t="s">
        <v>1773</v>
      </c>
      <c r="D3888" s="222" t="s">
        <v>6841</v>
      </c>
    </row>
    <row r="3889" spans="1:4">
      <c r="A3889" s="226" t="s">
        <v>6860</v>
      </c>
      <c r="B3889" s="225" t="s">
        <v>2128</v>
      </c>
      <c r="C3889" s="223" t="s">
        <v>1256</v>
      </c>
      <c r="D3889" s="222" t="s">
        <v>6841</v>
      </c>
    </row>
    <row r="3890" spans="1:4">
      <c r="A3890" s="226" t="s">
        <v>6861</v>
      </c>
      <c r="B3890" s="225" t="s">
        <v>2303</v>
      </c>
      <c r="C3890" s="223" t="s">
        <v>1410</v>
      </c>
      <c r="D3890" s="222" t="s">
        <v>6841</v>
      </c>
    </row>
    <row r="3891" spans="1:4">
      <c r="A3891" s="226" t="s">
        <v>6862</v>
      </c>
      <c r="B3891" s="225" t="s">
        <v>6863</v>
      </c>
      <c r="C3891" s="223" t="s">
        <v>2636</v>
      </c>
      <c r="D3891" s="222" t="s">
        <v>6841</v>
      </c>
    </row>
    <row r="3892" spans="1:4">
      <c r="A3892" s="226" t="s">
        <v>6864</v>
      </c>
      <c r="B3892" s="225" t="s">
        <v>1853</v>
      </c>
      <c r="C3892" s="223" t="s">
        <v>1259</v>
      </c>
      <c r="D3892" s="222" t="s">
        <v>6841</v>
      </c>
    </row>
    <row r="3893" spans="1:4">
      <c r="A3893" s="226" t="s">
        <v>6865</v>
      </c>
      <c r="B3893" s="225" t="s">
        <v>1342</v>
      </c>
      <c r="C3893" s="223" t="s">
        <v>1332</v>
      </c>
      <c r="D3893" s="222" t="s">
        <v>6841</v>
      </c>
    </row>
    <row r="3894" spans="1:4">
      <c r="A3894" s="226" t="s">
        <v>6866</v>
      </c>
      <c r="B3894" s="225" t="s">
        <v>1384</v>
      </c>
      <c r="C3894" s="223" t="s">
        <v>1332</v>
      </c>
      <c r="D3894" s="222" t="s">
        <v>6841</v>
      </c>
    </row>
    <row r="3895" spans="1:4">
      <c r="A3895" s="226" t="s">
        <v>6867</v>
      </c>
      <c r="B3895" s="225" t="s">
        <v>1255</v>
      </c>
      <c r="C3895" s="223" t="s">
        <v>1332</v>
      </c>
      <c r="D3895" s="222" t="s">
        <v>6841</v>
      </c>
    </row>
    <row r="3896" spans="1:4">
      <c r="A3896" s="226" t="s">
        <v>6868</v>
      </c>
      <c r="B3896" s="225" t="s">
        <v>6869</v>
      </c>
      <c r="C3896" s="223" t="s">
        <v>1332</v>
      </c>
      <c r="D3896" s="222" t="s">
        <v>6841</v>
      </c>
    </row>
    <row r="3897" spans="1:4">
      <c r="A3897" s="226" t="s">
        <v>6870</v>
      </c>
      <c r="B3897" s="225" t="s">
        <v>1282</v>
      </c>
      <c r="C3897" s="223" t="s">
        <v>1334</v>
      </c>
      <c r="D3897" s="222" t="s">
        <v>6841</v>
      </c>
    </row>
    <row r="3898" spans="1:4">
      <c r="A3898" s="226" t="s">
        <v>6871</v>
      </c>
      <c r="B3898" s="225" t="s">
        <v>6872</v>
      </c>
      <c r="C3898" s="223" t="s">
        <v>5146</v>
      </c>
      <c r="D3898" s="222" t="s">
        <v>6841</v>
      </c>
    </row>
    <row r="3899" spans="1:4">
      <c r="A3899" s="226" t="s">
        <v>6873</v>
      </c>
      <c r="B3899" s="225" t="s">
        <v>6874</v>
      </c>
      <c r="C3899" s="223" t="s">
        <v>1336</v>
      </c>
      <c r="D3899" s="222" t="s">
        <v>6841</v>
      </c>
    </row>
    <row r="3900" spans="1:4">
      <c r="A3900" s="226" t="s">
        <v>6875</v>
      </c>
      <c r="B3900" s="225" t="s">
        <v>6876</v>
      </c>
      <c r="C3900" s="223" t="s">
        <v>1336</v>
      </c>
      <c r="D3900" s="222" t="s">
        <v>6841</v>
      </c>
    </row>
    <row r="3901" spans="1:4">
      <c r="A3901" s="226" t="s">
        <v>6877</v>
      </c>
      <c r="B3901" s="225" t="s">
        <v>1512</v>
      </c>
      <c r="C3901" s="223" t="s">
        <v>1338</v>
      </c>
      <c r="D3901" s="222" t="s">
        <v>6841</v>
      </c>
    </row>
    <row r="3902" spans="1:4">
      <c r="A3902" s="226" t="s">
        <v>6878</v>
      </c>
      <c r="B3902" s="225" t="s">
        <v>2038</v>
      </c>
      <c r="C3902" s="223" t="s">
        <v>1434</v>
      </c>
      <c r="D3902" s="222" t="s">
        <v>6841</v>
      </c>
    </row>
    <row r="3903" spans="1:4">
      <c r="A3903" s="226" t="s">
        <v>6879</v>
      </c>
      <c r="B3903" s="225" t="s">
        <v>1657</v>
      </c>
      <c r="C3903" s="223" t="s">
        <v>1522</v>
      </c>
      <c r="D3903" s="222" t="s">
        <v>6841</v>
      </c>
    </row>
    <row r="3904" spans="1:4">
      <c r="A3904" s="226" t="s">
        <v>6880</v>
      </c>
      <c r="B3904" s="225" t="s">
        <v>6881</v>
      </c>
      <c r="C3904" s="223" t="s">
        <v>2022</v>
      </c>
      <c r="D3904" s="222" t="s">
        <v>6841</v>
      </c>
    </row>
    <row r="3905" spans="1:4">
      <c r="A3905" s="226" t="s">
        <v>6882</v>
      </c>
      <c r="B3905" s="225" t="s">
        <v>1307</v>
      </c>
      <c r="C3905" s="223" t="s">
        <v>1280</v>
      </c>
      <c r="D3905" s="222" t="s">
        <v>6841</v>
      </c>
    </row>
    <row r="3906" spans="1:4">
      <c r="A3906" s="226" t="s">
        <v>6883</v>
      </c>
      <c r="B3906" s="225" t="s">
        <v>1355</v>
      </c>
      <c r="C3906" s="223" t="s">
        <v>1707</v>
      </c>
      <c r="D3906" s="222" t="s">
        <v>6841</v>
      </c>
    </row>
    <row r="3907" spans="1:4">
      <c r="A3907" s="226" t="s">
        <v>6884</v>
      </c>
      <c r="B3907" s="225" t="s">
        <v>1328</v>
      </c>
      <c r="C3907" s="223" t="s">
        <v>1292</v>
      </c>
      <c r="D3907" s="222" t="s">
        <v>6841</v>
      </c>
    </row>
    <row r="3908" spans="1:4">
      <c r="A3908" s="226" t="s">
        <v>6885</v>
      </c>
      <c r="B3908" s="225" t="s">
        <v>6886</v>
      </c>
      <c r="C3908" s="223" t="s">
        <v>1530</v>
      </c>
      <c r="D3908" s="222" t="s">
        <v>6841</v>
      </c>
    </row>
    <row r="3909" spans="1:4">
      <c r="A3909" s="226" t="s">
        <v>6887</v>
      </c>
      <c r="B3909" s="225" t="s">
        <v>3582</v>
      </c>
      <c r="C3909" s="223" t="s">
        <v>1539</v>
      </c>
      <c r="D3909" s="222" t="s">
        <v>6841</v>
      </c>
    </row>
    <row r="3910" spans="1:4">
      <c r="A3910" s="226" t="s">
        <v>6888</v>
      </c>
      <c r="B3910" s="225" t="s">
        <v>6889</v>
      </c>
      <c r="C3910" s="223" t="s">
        <v>1351</v>
      </c>
      <c r="D3910" s="222" t="s">
        <v>6841</v>
      </c>
    </row>
    <row r="3911" spans="1:4">
      <c r="A3911" s="226" t="s">
        <v>6890</v>
      </c>
      <c r="B3911" s="225" t="s">
        <v>1593</v>
      </c>
      <c r="C3911" s="223" t="s">
        <v>1351</v>
      </c>
      <c r="D3911" s="222" t="s">
        <v>6841</v>
      </c>
    </row>
    <row r="3912" spans="1:4">
      <c r="A3912" s="226" t="s">
        <v>6891</v>
      </c>
      <c r="B3912" s="225" t="s">
        <v>1246</v>
      </c>
      <c r="C3912" s="223" t="s">
        <v>1351</v>
      </c>
      <c r="D3912" s="222" t="s">
        <v>6841</v>
      </c>
    </row>
    <row r="3913" spans="1:4">
      <c r="A3913" s="226" t="s">
        <v>6892</v>
      </c>
      <c r="B3913" s="225" t="s">
        <v>1299</v>
      </c>
      <c r="C3913" s="223" t="s">
        <v>1829</v>
      </c>
      <c r="D3913" s="222" t="s">
        <v>6841</v>
      </c>
    </row>
    <row r="3914" spans="1:4">
      <c r="A3914" s="226" t="s">
        <v>6893</v>
      </c>
      <c r="B3914" s="225" t="s">
        <v>6894</v>
      </c>
      <c r="C3914" s="223" t="s">
        <v>2052</v>
      </c>
      <c r="D3914" s="222" t="s">
        <v>6841</v>
      </c>
    </row>
    <row r="3915" spans="1:4">
      <c r="A3915" s="226" t="s">
        <v>6895</v>
      </c>
      <c r="B3915" s="225" t="s">
        <v>1299</v>
      </c>
      <c r="C3915" s="223" t="s">
        <v>1460</v>
      </c>
      <c r="D3915" s="222" t="s">
        <v>6841</v>
      </c>
    </row>
    <row r="3916" spans="1:4">
      <c r="A3916" s="226" t="s">
        <v>6896</v>
      </c>
      <c r="B3916" s="225" t="s">
        <v>1328</v>
      </c>
      <c r="C3916" s="223" t="s">
        <v>5168</v>
      </c>
      <c r="D3916" s="222" t="s">
        <v>6841</v>
      </c>
    </row>
    <row r="3917" spans="1:4">
      <c r="A3917" s="226" t="s">
        <v>6897</v>
      </c>
      <c r="B3917" s="225" t="s">
        <v>6898</v>
      </c>
      <c r="C3917" s="223" t="s">
        <v>1469</v>
      </c>
      <c r="D3917" s="222" t="s">
        <v>6841</v>
      </c>
    </row>
    <row r="3918" spans="1:4">
      <c r="A3918" s="226" t="s">
        <v>6899</v>
      </c>
      <c r="B3918" s="225" t="s">
        <v>1846</v>
      </c>
      <c r="C3918" s="223" t="s">
        <v>1472</v>
      </c>
      <c r="D3918" s="222" t="s">
        <v>6841</v>
      </c>
    </row>
    <row r="3919" spans="1:4">
      <c r="A3919" s="226" t="s">
        <v>6900</v>
      </c>
      <c r="B3919" s="225" t="s">
        <v>1384</v>
      </c>
      <c r="C3919" s="223" t="s">
        <v>1303</v>
      </c>
      <c r="D3919" s="222" t="s">
        <v>6841</v>
      </c>
    </row>
    <row r="3920" spans="1:4">
      <c r="A3920" s="226" t="s">
        <v>6901</v>
      </c>
      <c r="B3920" s="225" t="s">
        <v>1328</v>
      </c>
      <c r="C3920" s="223" t="s">
        <v>1303</v>
      </c>
      <c r="D3920" s="222" t="s">
        <v>6841</v>
      </c>
    </row>
    <row r="3921" spans="1:4">
      <c r="A3921" s="226" t="s">
        <v>6902</v>
      </c>
      <c r="B3921" s="225" t="s">
        <v>1255</v>
      </c>
      <c r="C3921" s="223" t="s">
        <v>1361</v>
      </c>
      <c r="D3921" s="222" t="s">
        <v>6841</v>
      </c>
    </row>
    <row r="3922" spans="1:4">
      <c r="A3922" s="226" t="s">
        <v>6903</v>
      </c>
      <c r="B3922" s="225" t="s">
        <v>1255</v>
      </c>
      <c r="C3922" s="223" t="s">
        <v>6904</v>
      </c>
      <c r="D3922" s="222" t="s">
        <v>6841</v>
      </c>
    </row>
    <row r="3923" spans="1:4">
      <c r="A3923" s="226" t="s">
        <v>6905</v>
      </c>
      <c r="B3923" s="225" t="s">
        <v>1706</v>
      </c>
      <c r="C3923" s="223" t="s">
        <v>1482</v>
      </c>
      <c r="D3923" s="222" t="s">
        <v>6841</v>
      </c>
    </row>
    <row r="3924" spans="1:4">
      <c r="A3924" s="226" t="s">
        <v>6906</v>
      </c>
      <c r="B3924" s="225" t="s">
        <v>1255</v>
      </c>
      <c r="C3924" s="223" t="s">
        <v>3190</v>
      </c>
      <c r="D3924" s="222" t="s">
        <v>6841</v>
      </c>
    </row>
    <row r="3925" spans="1:4">
      <c r="A3925" s="226" t="s">
        <v>6907</v>
      </c>
      <c r="B3925" s="225" t="s">
        <v>1305</v>
      </c>
      <c r="C3925" s="223" t="s">
        <v>2891</v>
      </c>
      <c r="D3925" s="222" t="s">
        <v>6841</v>
      </c>
    </row>
    <row r="3926" spans="1:4">
      <c r="A3926" s="226" t="s">
        <v>6908</v>
      </c>
      <c r="B3926" s="225" t="s">
        <v>1307</v>
      </c>
      <c r="C3926" s="223" t="s">
        <v>1243</v>
      </c>
      <c r="D3926" s="222" t="s">
        <v>6909</v>
      </c>
    </row>
    <row r="3927" spans="1:4">
      <c r="A3927" s="226" t="s">
        <v>6910</v>
      </c>
      <c r="B3927" s="225" t="s">
        <v>1618</v>
      </c>
      <c r="C3927" s="223" t="s">
        <v>1663</v>
      </c>
      <c r="D3927" s="222" t="s">
        <v>6909</v>
      </c>
    </row>
    <row r="3928" spans="1:4">
      <c r="A3928" s="226" t="s">
        <v>6911</v>
      </c>
      <c r="B3928" s="225" t="s">
        <v>6430</v>
      </c>
      <c r="C3928" s="223" t="s">
        <v>1663</v>
      </c>
      <c r="D3928" s="222" t="s">
        <v>6909</v>
      </c>
    </row>
    <row r="3929" spans="1:4">
      <c r="A3929" s="226" t="s">
        <v>6912</v>
      </c>
      <c r="B3929" s="225" t="s">
        <v>1321</v>
      </c>
      <c r="C3929" s="223" t="s">
        <v>1663</v>
      </c>
      <c r="D3929" s="222" t="s">
        <v>6909</v>
      </c>
    </row>
    <row r="3930" spans="1:4">
      <c r="A3930" s="226" t="s">
        <v>6913</v>
      </c>
      <c r="B3930" s="225" t="s">
        <v>2463</v>
      </c>
      <c r="C3930" s="223" t="s">
        <v>1315</v>
      </c>
      <c r="D3930" s="222" t="s">
        <v>6909</v>
      </c>
    </row>
    <row r="3931" spans="1:4">
      <c r="A3931" s="226" t="s">
        <v>6914</v>
      </c>
      <c r="B3931" s="225" t="s">
        <v>2414</v>
      </c>
      <c r="C3931" s="223" t="s">
        <v>1315</v>
      </c>
      <c r="D3931" s="222" t="s">
        <v>6909</v>
      </c>
    </row>
    <row r="3932" spans="1:4">
      <c r="A3932" s="226" t="s">
        <v>6915</v>
      </c>
      <c r="B3932" s="225" t="s">
        <v>1255</v>
      </c>
      <c r="C3932" s="223" t="s">
        <v>1318</v>
      </c>
      <c r="D3932" s="222" t="s">
        <v>6909</v>
      </c>
    </row>
    <row r="3933" spans="1:4">
      <c r="A3933" s="226" t="s">
        <v>6916</v>
      </c>
      <c r="B3933" s="225" t="s">
        <v>1255</v>
      </c>
      <c r="C3933" s="223" t="s">
        <v>1668</v>
      </c>
      <c r="D3933" s="222" t="s">
        <v>6909</v>
      </c>
    </row>
    <row r="3934" spans="1:4">
      <c r="A3934" s="226" t="s">
        <v>6917</v>
      </c>
      <c r="B3934" s="225" t="s">
        <v>1333</v>
      </c>
      <c r="C3934" s="223" t="s">
        <v>2696</v>
      </c>
      <c r="D3934" s="222" t="s">
        <v>6909</v>
      </c>
    </row>
    <row r="3935" spans="1:4">
      <c r="A3935" s="226" t="s">
        <v>6918</v>
      </c>
      <c r="B3935" s="225" t="s">
        <v>1255</v>
      </c>
      <c r="C3935" s="223" t="s">
        <v>1322</v>
      </c>
      <c r="D3935" s="222" t="s">
        <v>6909</v>
      </c>
    </row>
    <row r="3936" spans="1:4">
      <c r="A3936" s="226" t="s">
        <v>6919</v>
      </c>
      <c r="B3936" s="225" t="s">
        <v>6920</v>
      </c>
      <c r="C3936" s="223" t="s">
        <v>2175</v>
      </c>
      <c r="D3936" s="222" t="s">
        <v>6909</v>
      </c>
    </row>
    <row r="3937" spans="1:4">
      <c r="A3937" s="226" t="s">
        <v>6921</v>
      </c>
      <c r="B3937" s="225" t="s">
        <v>3851</v>
      </c>
      <c r="C3937" s="223" t="s">
        <v>1324</v>
      </c>
      <c r="D3937" s="222" t="s">
        <v>6909</v>
      </c>
    </row>
    <row r="3938" spans="1:4">
      <c r="A3938" s="226" t="s">
        <v>6922</v>
      </c>
      <c r="B3938" s="225" t="s">
        <v>2162</v>
      </c>
      <c r="C3938" s="223" t="s">
        <v>1253</v>
      </c>
      <c r="D3938" s="222" t="s">
        <v>6909</v>
      </c>
    </row>
    <row r="3939" spans="1:4">
      <c r="A3939" s="226" t="s">
        <v>6923</v>
      </c>
      <c r="B3939" s="225" t="s">
        <v>3592</v>
      </c>
      <c r="C3939" s="223" t="s">
        <v>1410</v>
      </c>
      <c r="D3939" s="222" t="s">
        <v>6909</v>
      </c>
    </row>
    <row r="3940" spans="1:4">
      <c r="A3940" s="226" t="s">
        <v>6924</v>
      </c>
      <c r="B3940" s="225" t="s">
        <v>2772</v>
      </c>
      <c r="C3940" s="223" t="s">
        <v>1410</v>
      </c>
      <c r="D3940" s="222" t="s">
        <v>6909</v>
      </c>
    </row>
    <row r="3941" spans="1:4">
      <c r="A3941" s="226" t="s">
        <v>6925</v>
      </c>
      <c r="B3941" s="225" t="s">
        <v>1255</v>
      </c>
      <c r="C3941" s="223" t="s">
        <v>1259</v>
      </c>
      <c r="D3941" s="222" t="s">
        <v>6909</v>
      </c>
    </row>
    <row r="3942" spans="1:4">
      <c r="A3942" s="226" t="s">
        <v>6926</v>
      </c>
      <c r="B3942" s="225" t="s">
        <v>1885</v>
      </c>
      <c r="C3942" s="223" t="s">
        <v>1334</v>
      </c>
      <c r="D3942" s="222" t="s">
        <v>6909</v>
      </c>
    </row>
    <row r="3943" spans="1:4">
      <c r="A3943" s="226" t="s">
        <v>6927</v>
      </c>
      <c r="B3943" s="225" t="s">
        <v>1321</v>
      </c>
      <c r="C3943" s="223" t="s">
        <v>4471</v>
      </c>
      <c r="D3943" s="222" t="s">
        <v>6909</v>
      </c>
    </row>
    <row r="3944" spans="1:4">
      <c r="A3944" s="226" t="s">
        <v>6928</v>
      </c>
      <c r="B3944" s="225" t="s">
        <v>4732</v>
      </c>
      <c r="C3944" s="223" t="s">
        <v>1338</v>
      </c>
      <c r="D3944" s="222" t="s">
        <v>6909</v>
      </c>
    </row>
    <row r="3945" spans="1:4">
      <c r="A3945" s="226" t="s">
        <v>6929</v>
      </c>
      <c r="B3945" s="225" t="s">
        <v>2755</v>
      </c>
      <c r="C3945" s="223" t="s">
        <v>2007</v>
      </c>
      <c r="D3945" s="222" t="s">
        <v>6909</v>
      </c>
    </row>
    <row r="3946" spans="1:4">
      <c r="A3946" s="226" t="s">
        <v>6930</v>
      </c>
      <c r="B3946" s="225" t="s">
        <v>1255</v>
      </c>
      <c r="C3946" s="223" t="s">
        <v>6931</v>
      </c>
      <c r="D3946" s="222" t="s">
        <v>6909</v>
      </c>
    </row>
    <row r="3947" spans="1:4">
      <c r="A3947" s="226" t="s">
        <v>6932</v>
      </c>
      <c r="B3947" s="225" t="s">
        <v>6933</v>
      </c>
      <c r="C3947" s="223" t="s">
        <v>1270</v>
      </c>
      <c r="D3947" s="222" t="s">
        <v>6909</v>
      </c>
    </row>
    <row r="3948" spans="1:4">
      <c r="A3948" s="226" t="s">
        <v>6934</v>
      </c>
      <c r="B3948" s="225" t="s">
        <v>2209</v>
      </c>
      <c r="C3948" s="223" t="s">
        <v>1273</v>
      </c>
      <c r="D3948" s="222" t="s">
        <v>6909</v>
      </c>
    </row>
    <row r="3949" spans="1:4">
      <c r="A3949" s="226" t="s">
        <v>6935</v>
      </c>
      <c r="B3949" s="225" t="s">
        <v>1396</v>
      </c>
      <c r="C3949" s="223" t="s">
        <v>1273</v>
      </c>
      <c r="D3949" s="222" t="s">
        <v>6909</v>
      </c>
    </row>
    <row r="3950" spans="1:4">
      <c r="A3950" s="226" t="s">
        <v>6936</v>
      </c>
      <c r="B3950" s="225" t="s">
        <v>6937</v>
      </c>
      <c r="C3950" s="223" t="s">
        <v>1277</v>
      </c>
      <c r="D3950" s="222" t="s">
        <v>6909</v>
      </c>
    </row>
    <row r="3951" spans="1:4">
      <c r="A3951" s="226" t="s">
        <v>6938</v>
      </c>
      <c r="B3951" s="225" t="s">
        <v>2110</v>
      </c>
      <c r="C3951" s="223" t="s">
        <v>1277</v>
      </c>
      <c r="D3951" s="222" t="s">
        <v>6909</v>
      </c>
    </row>
    <row r="3952" spans="1:4">
      <c r="A3952" s="226" t="s">
        <v>6939</v>
      </c>
      <c r="B3952" s="225" t="s">
        <v>6940</v>
      </c>
      <c r="C3952" s="223" t="s">
        <v>1616</v>
      </c>
      <c r="D3952" s="222" t="s">
        <v>6909</v>
      </c>
    </row>
    <row r="3953" spans="1:4">
      <c r="A3953" s="226" t="s">
        <v>6941</v>
      </c>
      <c r="B3953" s="225" t="s">
        <v>6942</v>
      </c>
      <c r="C3953" s="223" t="s">
        <v>1525</v>
      </c>
      <c r="D3953" s="222" t="s">
        <v>6909</v>
      </c>
    </row>
    <row r="3954" spans="1:4">
      <c r="A3954" s="226" t="s">
        <v>6943</v>
      </c>
      <c r="B3954" s="225" t="s">
        <v>2602</v>
      </c>
      <c r="C3954" s="223" t="s">
        <v>6944</v>
      </c>
      <c r="D3954" s="222" t="s">
        <v>6909</v>
      </c>
    </row>
    <row r="3955" spans="1:4">
      <c r="A3955" s="226" t="s">
        <v>6945</v>
      </c>
      <c r="B3955" s="225" t="s">
        <v>6946</v>
      </c>
      <c r="C3955" s="223" t="s">
        <v>1707</v>
      </c>
      <c r="D3955" s="222" t="s">
        <v>6909</v>
      </c>
    </row>
    <row r="3956" spans="1:4">
      <c r="A3956" s="226" t="s">
        <v>6947</v>
      </c>
      <c r="B3956" s="225" t="s">
        <v>1416</v>
      </c>
      <c r="C3956" s="223" t="s">
        <v>1288</v>
      </c>
      <c r="D3956" s="222" t="s">
        <v>6909</v>
      </c>
    </row>
    <row r="3957" spans="1:4">
      <c r="A3957" s="226" t="s">
        <v>6948</v>
      </c>
      <c r="B3957" s="225" t="s">
        <v>1333</v>
      </c>
      <c r="C3957" s="223" t="s">
        <v>1288</v>
      </c>
      <c r="D3957" s="222" t="s">
        <v>6909</v>
      </c>
    </row>
    <row r="3958" spans="1:4">
      <c r="A3958" s="226" t="s">
        <v>6949</v>
      </c>
      <c r="B3958" s="225" t="s">
        <v>1344</v>
      </c>
      <c r="C3958" s="223" t="s">
        <v>1634</v>
      </c>
      <c r="D3958" s="222" t="s">
        <v>6909</v>
      </c>
    </row>
    <row r="3959" spans="1:4">
      <c r="A3959" s="226" t="s">
        <v>6950</v>
      </c>
      <c r="B3959" s="225" t="s">
        <v>1290</v>
      </c>
      <c r="C3959" s="223" t="s">
        <v>1450</v>
      </c>
      <c r="D3959" s="222" t="s">
        <v>6909</v>
      </c>
    </row>
    <row r="3960" spans="1:4">
      <c r="A3960" s="226" t="s">
        <v>6951</v>
      </c>
      <c r="B3960" s="225" t="s">
        <v>2298</v>
      </c>
      <c r="C3960" s="223" t="s">
        <v>1821</v>
      </c>
      <c r="D3960" s="222" t="s">
        <v>6909</v>
      </c>
    </row>
    <row r="3961" spans="1:4">
      <c r="A3961" s="226" t="s">
        <v>6952</v>
      </c>
      <c r="B3961" s="225" t="s">
        <v>5087</v>
      </c>
      <c r="C3961" s="223" t="s">
        <v>3656</v>
      </c>
      <c r="D3961" s="222" t="s">
        <v>6909</v>
      </c>
    </row>
    <row r="3962" spans="1:4">
      <c r="A3962" s="226" t="s">
        <v>6953</v>
      </c>
      <c r="B3962" s="225" t="s">
        <v>2383</v>
      </c>
      <c r="C3962" s="223" t="s">
        <v>1539</v>
      </c>
      <c r="D3962" s="222" t="s">
        <v>6909</v>
      </c>
    </row>
    <row r="3963" spans="1:4">
      <c r="A3963" s="226" t="s">
        <v>6954</v>
      </c>
      <c r="B3963" s="225" t="s">
        <v>4984</v>
      </c>
      <c r="C3963" s="223" t="s">
        <v>1351</v>
      </c>
      <c r="D3963" s="222" t="s">
        <v>6909</v>
      </c>
    </row>
    <row r="3964" spans="1:4">
      <c r="A3964" s="226" t="s">
        <v>6955</v>
      </c>
      <c r="B3964" s="225" t="s">
        <v>1344</v>
      </c>
      <c r="C3964" s="223" t="s">
        <v>1953</v>
      </c>
      <c r="D3964" s="222" t="s">
        <v>6909</v>
      </c>
    </row>
    <row r="3965" spans="1:4">
      <c r="A3965" s="226" t="s">
        <v>6956</v>
      </c>
      <c r="B3965" s="225" t="s">
        <v>6957</v>
      </c>
      <c r="C3965" s="223" t="s">
        <v>1472</v>
      </c>
      <c r="D3965" s="222" t="s">
        <v>6909</v>
      </c>
    </row>
    <row r="3966" spans="1:4">
      <c r="A3966" s="226" t="s">
        <v>6958</v>
      </c>
      <c r="B3966" s="225" t="s">
        <v>1255</v>
      </c>
      <c r="C3966" s="223" t="s">
        <v>1472</v>
      </c>
      <c r="D3966" s="222" t="s">
        <v>6909</v>
      </c>
    </row>
    <row r="3967" spans="1:4">
      <c r="A3967" s="226" t="s">
        <v>6959</v>
      </c>
      <c r="B3967" s="225" t="s">
        <v>6960</v>
      </c>
      <c r="C3967" s="223" t="s">
        <v>1303</v>
      </c>
      <c r="D3967" s="222" t="s">
        <v>6909</v>
      </c>
    </row>
    <row r="3968" spans="1:4">
      <c r="A3968" s="226" t="s">
        <v>6961</v>
      </c>
      <c r="B3968" s="225" t="s">
        <v>6962</v>
      </c>
      <c r="C3968" s="223" t="s">
        <v>1303</v>
      </c>
      <c r="D3968" s="222" t="s">
        <v>6909</v>
      </c>
    </row>
    <row r="3969" spans="1:4">
      <c r="A3969" s="226" t="s">
        <v>6963</v>
      </c>
      <c r="B3969" s="225" t="s">
        <v>1454</v>
      </c>
      <c r="C3969" s="223" t="s">
        <v>1303</v>
      </c>
      <c r="D3969" s="222" t="s">
        <v>6909</v>
      </c>
    </row>
    <row r="3970" spans="1:4">
      <c r="A3970" s="226" t="s">
        <v>6964</v>
      </c>
      <c r="B3970" s="225" t="s">
        <v>1384</v>
      </c>
      <c r="C3970" s="223" t="s">
        <v>1303</v>
      </c>
      <c r="D3970" s="222" t="s">
        <v>6909</v>
      </c>
    </row>
    <row r="3971" spans="1:4">
      <c r="A3971" s="226" t="s">
        <v>6965</v>
      </c>
      <c r="B3971" s="225" t="s">
        <v>1299</v>
      </c>
      <c r="C3971" s="223" t="s">
        <v>1566</v>
      </c>
      <c r="D3971" s="222" t="s">
        <v>6909</v>
      </c>
    </row>
    <row r="3972" spans="1:4">
      <c r="A3972" s="226" t="s">
        <v>6966</v>
      </c>
      <c r="B3972" s="225" t="s">
        <v>1314</v>
      </c>
      <c r="C3972" s="223" t="s">
        <v>2891</v>
      </c>
      <c r="D3972" s="222" t="s">
        <v>6909</v>
      </c>
    </row>
    <row r="3973" spans="1:4">
      <c r="A3973" s="226" t="s">
        <v>6967</v>
      </c>
      <c r="B3973" s="225" t="s">
        <v>2252</v>
      </c>
      <c r="C3973" s="223" t="s">
        <v>1243</v>
      </c>
      <c r="D3973" s="222" t="s">
        <v>6968</v>
      </c>
    </row>
    <row r="3974" spans="1:4">
      <c r="A3974" s="226" t="s">
        <v>6969</v>
      </c>
      <c r="B3974" s="225" t="s">
        <v>2171</v>
      </c>
      <c r="C3974" s="223" t="s">
        <v>1243</v>
      </c>
      <c r="D3974" s="222" t="s">
        <v>6968</v>
      </c>
    </row>
    <row r="3975" spans="1:4">
      <c r="A3975" s="226" t="s">
        <v>6970</v>
      </c>
      <c r="B3975" s="225" t="s">
        <v>1691</v>
      </c>
      <c r="C3975" s="223" t="s">
        <v>1243</v>
      </c>
      <c r="D3975" s="222" t="s">
        <v>6968</v>
      </c>
    </row>
    <row r="3976" spans="1:4">
      <c r="A3976" s="226" t="s">
        <v>6971</v>
      </c>
      <c r="B3976" s="225" t="s">
        <v>1308</v>
      </c>
      <c r="C3976" s="223" t="s">
        <v>1243</v>
      </c>
      <c r="D3976" s="222" t="s">
        <v>6968</v>
      </c>
    </row>
    <row r="3977" spans="1:4">
      <c r="A3977" s="226" t="s">
        <v>6972</v>
      </c>
      <c r="B3977" s="225" t="s">
        <v>2251</v>
      </c>
      <c r="C3977" s="223" t="s">
        <v>1883</v>
      </c>
      <c r="D3977" s="222" t="s">
        <v>6968</v>
      </c>
    </row>
    <row r="3978" spans="1:4">
      <c r="A3978" s="226" t="s">
        <v>6973</v>
      </c>
      <c r="B3978" s="225" t="s">
        <v>6974</v>
      </c>
      <c r="C3978" s="223" t="s">
        <v>4117</v>
      </c>
      <c r="D3978" s="222" t="s">
        <v>6968</v>
      </c>
    </row>
    <row r="3979" spans="1:4">
      <c r="A3979" s="226" t="s">
        <v>6975</v>
      </c>
      <c r="B3979" s="225" t="s">
        <v>1919</v>
      </c>
      <c r="C3979" s="223" t="s">
        <v>6976</v>
      </c>
      <c r="D3979" s="222" t="s">
        <v>6968</v>
      </c>
    </row>
    <row r="3980" spans="1:4">
      <c r="A3980" s="226" t="s">
        <v>6977</v>
      </c>
      <c r="B3980" s="225" t="s">
        <v>2146</v>
      </c>
      <c r="C3980" s="223" t="s">
        <v>2268</v>
      </c>
      <c r="D3980" s="222" t="s">
        <v>6968</v>
      </c>
    </row>
    <row r="3981" spans="1:4">
      <c r="A3981" s="226" t="s">
        <v>6978</v>
      </c>
      <c r="B3981" s="225" t="s">
        <v>6979</v>
      </c>
      <c r="C3981" s="223" t="s">
        <v>1318</v>
      </c>
      <c r="D3981" s="222" t="s">
        <v>6968</v>
      </c>
    </row>
    <row r="3982" spans="1:4">
      <c r="A3982" s="226" t="s">
        <v>6980</v>
      </c>
      <c r="B3982" s="225" t="s">
        <v>4979</v>
      </c>
      <c r="C3982" s="223" t="s">
        <v>1668</v>
      </c>
      <c r="D3982" s="222" t="s">
        <v>6968</v>
      </c>
    </row>
    <row r="3983" spans="1:4">
      <c r="A3983" s="226" t="s">
        <v>6981</v>
      </c>
      <c r="B3983" s="225" t="s">
        <v>2779</v>
      </c>
      <c r="C3983" s="223" t="s">
        <v>6982</v>
      </c>
      <c r="D3983" s="222" t="s">
        <v>6968</v>
      </c>
    </row>
    <row r="3984" spans="1:4">
      <c r="A3984" s="226" t="s">
        <v>6983</v>
      </c>
      <c r="B3984" s="225" t="s">
        <v>6984</v>
      </c>
      <c r="C3984" s="223" t="s">
        <v>1324</v>
      </c>
      <c r="D3984" s="222" t="s">
        <v>6968</v>
      </c>
    </row>
    <row r="3985" spans="1:4">
      <c r="A3985" s="226" t="s">
        <v>6985</v>
      </c>
      <c r="B3985" s="225" t="s">
        <v>1919</v>
      </c>
      <c r="C3985" s="223" t="s">
        <v>1326</v>
      </c>
      <c r="D3985" s="222" t="s">
        <v>6968</v>
      </c>
    </row>
    <row r="3986" spans="1:4">
      <c r="A3986" s="226" t="s">
        <v>6986</v>
      </c>
      <c r="B3986" s="225" t="s">
        <v>1632</v>
      </c>
      <c r="C3986" s="223" t="s">
        <v>2179</v>
      </c>
      <c r="D3986" s="222" t="s">
        <v>6968</v>
      </c>
    </row>
    <row r="3987" spans="1:4">
      <c r="A3987" s="226" t="s">
        <v>6987</v>
      </c>
      <c r="B3987" s="225" t="s">
        <v>1527</v>
      </c>
      <c r="C3987" s="223" t="s">
        <v>2179</v>
      </c>
      <c r="D3987" s="222" t="s">
        <v>6968</v>
      </c>
    </row>
    <row r="3988" spans="1:4">
      <c r="A3988" s="226" t="s">
        <v>6988</v>
      </c>
      <c r="B3988" s="225" t="s">
        <v>1593</v>
      </c>
      <c r="C3988" s="223" t="s">
        <v>1510</v>
      </c>
      <c r="D3988" s="222" t="s">
        <v>6968</v>
      </c>
    </row>
    <row r="3989" spans="1:4">
      <c r="A3989" s="226" t="s">
        <v>6989</v>
      </c>
      <c r="B3989" s="225" t="s">
        <v>1355</v>
      </c>
      <c r="C3989" s="223" t="s">
        <v>1329</v>
      </c>
      <c r="D3989" s="222" t="s">
        <v>6968</v>
      </c>
    </row>
    <row r="3990" spans="1:4">
      <c r="A3990" s="226" t="s">
        <v>6990</v>
      </c>
      <c r="B3990" s="225" t="s">
        <v>6991</v>
      </c>
      <c r="C3990" s="223" t="s">
        <v>2186</v>
      </c>
      <c r="D3990" s="222" t="s">
        <v>6968</v>
      </c>
    </row>
    <row r="3991" spans="1:4">
      <c r="A3991" s="226" t="s">
        <v>6992</v>
      </c>
      <c r="B3991" s="225" t="s">
        <v>4238</v>
      </c>
      <c r="C3991" s="223" t="s">
        <v>1336</v>
      </c>
      <c r="D3991" s="222" t="s">
        <v>6968</v>
      </c>
    </row>
    <row r="3992" spans="1:4">
      <c r="A3992" s="226" t="s">
        <v>6993</v>
      </c>
      <c r="B3992" s="225" t="s">
        <v>3060</v>
      </c>
      <c r="C3992" s="223" t="s">
        <v>1792</v>
      </c>
      <c r="D3992" s="222" t="s">
        <v>6968</v>
      </c>
    </row>
    <row r="3993" spans="1:4">
      <c r="A3993" s="226" t="s">
        <v>6994</v>
      </c>
      <c r="B3993" s="225" t="s">
        <v>1632</v>
      </c>
      <c r="C3993" s="223" t="s">
        <v>1792</v>
      </c>
      <c r="D3993" s="222" t="s">
        <v>6968</v>
      </c>
    </row>
    <row r="3994" spans="1:4">
      <c r="A3994" s="226" t="s">
        <v>6995</v>
      </c>
      <c r="B3994" s="225" t="s">
        <v>6996</v>
      </c>
      <c r="C3994" s="223" t="s">
        <v>1792</v>
      </c>
      <c r="D3994" s="222" t="s">
        <v>6968</v>
      </c>
    </row>
    <row r="3995" spans="1:4">
      <c r="A3995" s="226" t="s">
        <v>6997</v>
      </c>
      <c r="B3995" s="225" t="s">
        <v>1919</v>
      </c>
      <c r="C3995" s="223" t="s">
        <v>1792</v>
      </c>
      <c r="D3995" s="222" t="s">
        <v>6968</v>
      </c>
    </row>
    <row r="3996" spans="1:4">
      <c r="A3996" s="226" t="s">
        <v>6998</v>
      </c>
      <c r="B3996" s="225" t="s">
        <v>2328</v>
      </c>
      <c r="C3996" s="223" t="s">
        <v>2159</v>
      </c>
      <c r="D3996" s="222" t="s">
        <v>6968</v>
      </c>
    </row>
    <row r="3997" spans="1:4">
      <c r="A3997" s="226" t="s">
        <v>6999</v>
      </c>
      <c r="B3997" s="225" t="s">
        <v>3640</v>
      </c>
      <c r="C3997" s="223" t="s">
        <v>2160</v>
      </c>
      <c r="D3997" s="222" t="s">
        <v>6968</v>
      </c>
    </row>
    <row r="3998" spans="1:4">
      <c r="A3998" s="226" t="s">
        <v>7000</v>
      </c>
      <c r="B3998" s="225" t="s">
        <v>7001</v>
      </c>
      <c r="C3998" s="223" t="s">
        <v>1522</v>
      </c>
      <c r="D3998" s="222" t="s">
        <v>6968</v>
      </c>
    </row>
    <row r="3999" spans="1:4">
      <c r="A3999" s="226" t="s">
        <v>7002</v>
      </c>
      <c r="B3999" s="225" t="s">
        <v>1632</v>
      </c>
      <c r="C3999" s="223" t="s">
        <v>7003</v>
      </c>
      <c r="D3999" s="222" t="s">
        <v>6968</v>
      </c>
    </row>
    <row r="4000" spans="1:4">
      <c r="A4000" s="226" t="s">
        <v>7004</v>
      </c>
      <c r="B4000" s="225" t="s">
        <v>1632</v>
      </c>
      <c r="C4000" s="223" t="s">
        <v>2024</v>
      </c>
      <c r="D4000" s="222" t="s">
        <v>6968</v>
      </c>
    </row>
    <row r="4001" spans="1:4">
      <c r="A4001" s="226" t="s">
        <v>7005</v>
      </c>
      <c r="B4001" s="225" t="s">
        <v>7006</v>
      </c>
      <c r="C4001" s="223" t="s">
        <v>2219</v>
      </c>
      <c r="D4001" s="222" t="s">
        <v>6968</v>
      </c>
    </row>
    <row r="4002" spans="1:4">
      <c r="A4002" s="226" t="s">
        <v>7007</v>
      </c>
      <c r="B4002" s="225" t="s">
        <v>1653</v>
      </c>
      <c r="C4002" s="223" t="s">
        <v>1280</v>
      </c>
      <c r="D4002" s="222" t="s">
        <v>6968</v>
      </c>
    </row>
    <row r="4003" spans="1:4">
      <c r="A4003" s="226" t="s">
        <v>7008</v>
      </c>
      <c r="B4003" s="225" t="s">
        <v>5752</v>
      </c>
      <c r="C4003" s="223" t="s">
        <v>1814</v>
      </c>
      <c r="D4003" s="222" t="s">
        <v>6968</v>
      </c>
    </row>
    <row r="4004" spans="1:4">
      <c r="A4004" s="226" t="s">
        <v>7009</v>
      </c>
      <c r="B4004" s="225" t="s">
        <v>1593</v>
      </c>
      <c r="C4004" s="223" t="s">
        <v>1288</v>
      </c>
      <c r="D4004" s="222" t="s">
        <v>6968</v>
      </c>
    </row>
    <row r="4005" spans="1:4">
      <c r="A4005" s="226" t="s">
        <v>7010</v>
      </c>
      <c r="B4005" s="225" t="s">
        <v>1255</v>
      </c>
      <c r="C4005" s="223" t="s">
        <v>1288</v>
      </c>
      <c r="D4005" s="222" t="s">
        <v>6968</v>
      </c>
    </row>
    <row r="4006" spans="1:4">
      <c r="A4006" s="226" t="s">
        <v>7011</v>
      </c>
      <c r="B4006" s="225" t="s">
        <v>2383</v>
      </c>
      <c r="C4006" s="223" t="s">
        <v>1288</v>
      </c>
      <c r="D4006" s="222" t="s">
        <v>6968</v>
      </c>
    </row>
    <row r="4007" spans="1:4">
      <c r="A4007" s="226" t="s">
        <v>7012</v>
      </c>
      <c r="B4007" s="225" t="s">
        <v>1632</v>
      </c>
      <c r="C4007" s="223" t="s">
        <v>2034</v>
      </c>
      <c r="D4007" s="222" t="s">
        <v>6968</v>
      </c>
    </row>
    <row r="4008" spans="1:4">
      <c r="A4008" s="226" t="s">
        <v>7013</v>
      </c>
      <c r="B4008" s="225" t="s">
        <v>1919</v>
      </c>
      <c r="C4008" s="223" t="s">
        <v>2034</v>
      </c>
      <c r="D4008" s="222" t="s">
        <v>6968</v>
      </c>
    </row>
    <row r="4009" spans="1:4">
      <c r="A4009" s="226" t="s">
        <v>7014</v>
      </c>
      <c r="B4009" s="225" t="s">
        <v>7015</v>
      </c>
      <c r="C4009" s="223" t="s">
        <v>1539</v>
      </c>
      <c r="D4009" s="222" t="s">
        <v>6968</v>
      </c>
    </row>
    <row r="4010" spans="1:4">
      <c r="A4010" s="226" t="s">
        <v>7016</v>
      </c>
      <c r="B4010" s="225" t="s">
        <v>2146</v>
      </c>
      <c r="C4010" s="223" t="s">
        <v>1539</v>
      </c>
      <c r="D4010" s="222" t="s">
        <v>6968</v>
      </c>
    </row>
    <row r="4011" spans="1:4">
      <c r="A4011" s="226" t="s">
        <v>7017</v>
      </c>
      <c r="B4011" s="225" t="s">
        <v>1777</v>
      </c>
      <c r="C4011" s="223" t="s">
        <v>1539</v>
      </c>
      <c r="D4011" s="222" t="s">
        <v>6968</v>
      </c>
    </row>
    <row r="4012" spans="1:4">
      <c r="A4012" s="226" t="s">
        <v>7018</v>
      </c>
      <c r="B4012" s="225" t="s">
        <v>2201</v>
      </c>
      <c r="C4012" s="223" t="s">
        <v>1539</v>
      </c>
      <c r="D4012" s="222" t="s">
        <v>6968</v>
      </c>
    </row>
    <row r="4013" spans="1:4">
      <c r="A4013" s="226" t="s">
        <v>7019</v>
      </c>
      <c r="B4013" s="225" t="s">
        <v>1309</v>
      </c>
      <c r="C4013" s="223" t="s">
        <v>1352</v>
      </c>
      <c r="D4013" s="222" t="s">
        <v>6968</v>
      </c>
    </row>
    <row r="4014" spans="1:4">
      <c r="A4014" s="226" t="s">
        <v>7020</v>
      </c>
      <c r="B4014" s="225" t="s">
        <v>1282</v>
      </c>
      <c r="C4014" s="223" t="s">
        <v>1352</v>
      </c>
      <c r="D4014" s="222" t="s">
        <v>6968</v>
      </c>
    </row>
    <row r="4015" spans="1:4">
      <c r="A4015" s="226" t="s">
        <v>7021</v>
      </c>
      <c r="B4015" s="225" t="s">
        <v>2243</v>
      </c>
      <c r="C4015" s="223" t="s">
        <v>2224</v>
      </c>
      <c r="D4015" s="222" t="s">
        <v>6968</v>
      </c>
    </row>
    <row r="4016" spans="1:4">
      <c r="A4016" s="226" t="s">
        <v>7022</v>
      </c>
      <c r="B4016" s="225" t="s">
        <v>2321</v>
      </c>
      <c r="C4016" s="223" t="s">
        <v>2224</v>
      </c>
      <c r="D4016" s="222" t="s">
        <v>6968</v>
      </c>
    </row>
    <row r="4017" spans="1:4">
      <c r="A4017" s="226" t="s">
        <v>7023</v>
      </c>
      <c r="B4017" s="225" t="s">
        <v>7024</v>
      </c>
      <c r="C4017" s="223" t="s">
        <v>2224</v>
      </c>
      <c r="D4017" s="222" t="s">
        <v>6968</v>
      </c>
    </row>
    <row r="4018" spans="1:4">
      <c r="A4018" s="226" t="s">
        <v>7025</v>
      </c>
      <c r="B4018" s="225" t="s">
        <v>1632</v>
      </c>
      <c r="C4018" s="223" t="s">
        <v>2256</v>
      </c>
      <c r="D4018" s="222" t="s">
        <v>6968</v>
      </c>
    </row>
    <row r="4019" spans="1:4">
      <c r="A4019" s="226" t="s">
        <v>7026</v>
      </c>
      <c r="B4019" s="225" t="s">
        <v>1255</v>
      </c>
      <c r="C4019" s="223" t="s">
        <v>2166</v>
      </c>
      <c r="D4019" s="222" t="s">
        <v>6968</v>
      </c>
    </row>
    <row r="4020" spans="1:4">
      <c r="A4020" s="226" t="s">
        <v>7027</v>
      </c>
      <c r="B4020" s="225" t="s">
        <v>2241</v>
      </c>
      <c r="C4020" s="223" t="s">
        <v>2202</v>
      </c>
      <c r="D4020" s="222" t="s">
        <v>6968</v>
      </c>
    </row>
    <row r="4021" spans="1:4">
      <c r="A4021" s="226" t="s">
        <v>7028</v>
      </c>
      <c r="B4021" s="225" t="s">
        <v>1330</v>
      </c>
      <c r="C4021" s="223" t="s">
        <v>1469</v>
      </c>
      <c r="D4021" s="222" t="s">
        <v>6968</v>
      </c>
    </row>
    <row r="4022" spans="1:4">
      <c r="A4022" s="226" t="s">
        <v>7029</v>
      </c>
      <c r="B4022" s="225" t="s">
        <v>1348</v>
      </c>
      <c r="C4022" s="223" t="s">
        <v>1472</v>
      </c>
      <c r="D4022" s="222" t="s">
        <v>6968</v>
      </c>
    </row>
    <row r="4023" spans="1:4">
      <c r="A4023" s="226" t="s">
        <v>7030</v>
      </c>
      <c r="B4023" s="225" t="s">
        <v>1328</v>
      </c>
      <c r="C4023" s="223" t="s">
        <v>2288</v>
      </c>
      <c r="D4023" s="222" t="s">
        <v>6968</v>
      </c>
    </row>
    <row r="4024" spans="1:4">
      <c r="A4024" s="226" t="s">
        <v>7031</v>
      </c>
      <c r="B4024" s="225" t="s">
        <v>7032</v>
      </c>
      <c r="C4024" s="223" t="s">
        <v>2225</v>
      </c>
      <c r="D4024" s="222" t="s">
        <v>6968</v>
      </c>
    </row>
    <row r="4025" spans="1:4">
      <c r="A4025" s="226" t="s">
        <v>7033</v>
      </c>
      <c r="B4025" s="225" t="s">
        <v>2508</v>
      </c>
      <c r="C4025" s="223" t="s">
        <v>7034</v>
      </c>
      <c r="D4025" s="222" t="s">
        <v>6968</v>
      </c>
    </row>
    <row r="4026" spans="1:4">
      <c r="A4026" s="226" t="s">
        <v>7035</v>
      </c>
      <c r="B4026" s="225" t="s">
        <v>1632</v>
      </c>
      <c r="C4026" s="223" t="s">
        <v>2307</v>
      </c>
      <c r="D4026" s="222" t="s">
        <v>6968</v>
      </c>
    </row>
    <row r="4027" spans="1:4">
      <c r="A4027" s="226" t="s">
        <v>7036</v>
      </c>
      <c r="B4027" s="225" t="s">
        <v>2146</v>
      </c>
      <c r="C4027" s="223" t="s">
        <v>1365</v>
      </c>
      <c r="D4027" s="222" t="s">
        <v>7037</v>
      </c>
    </row>
    <row r="4028" spans="1:4">
      <c r="A4028" s="226" t="s">
        <v>7038</v>
      </c>
      <c r="B4028" s="225" t="s">
        <v>7039</v>
      </c>
      <c r="C4028" s="223" t="s">
        <v>1243</v>
      </c>
      <c r="D4028" s="222" t="s">
        <v>7037</v>
      </c>
    </row>
    <row r="4029" spans="1:4">
      <c r="A4029" s="226" t="s">
        <v>7040</v>
      </c>
      <c r="B4029" s="225" t="s">
        <v>1421</v>
      </c>
      <c r="C4029" s="223" t="s">
        <v>1243</v>
      </c>
      <c r="D4029" s="222" t="s">
        <v>7037</v>
      </c>
    </row>
    <row r="4030" spans="1:4">
      <c r="A4030" s="226" t="s">
        <v>7041</v>
      </c>
      <c r="B4030" s="225" t="s">
        <v>1362</v>
      </c>
      <c r="C4030" s="223" t="s">
        <v>1243</v>
      </c>
      <c r="D4030" s="222" t="s">
        <v>7037</v>
      </c>
    </row>
    <row r="4031" spans="1:4">
      <c r="A4031" s="226" t="s">
        <v>7042</v>
      </c>
      <c r="B4031" s="225" t="s">
        <v>7043</v>
      </c>
      <c r="C4031" s="223" t="s">
        <v>1243</v>
      </c>
      <c r="D4031" s="222" t="s">
        <v>7037</v>
      </c>
    </row>
    <row r="4032" spans="1:4">
      <c r="A4032" s="226" t="s">
        <v>7044</v>
      </c>
      <c r="B4032" s="225" t="s">
        <v>1706</v>
      </c>
      <c r="C4032" s="223" t="s">
        <v>1374</v>
      </c>
      <c r="D4032" s="222" t="s">
        <v>7037</v>
      </c>
    </row>
    <row r="4033" spans="1:4">
      <c r="A4033" s="226" t="s">
        <v>7045</v>
      </c>
      <c r="B4033" s="225" t="s">
        <v>1593</v>
      </c>
      <c r="C4033" s="223" t="s">
        <v>1313</v>
      </c>
      <c r="D4033" s="222" t="s">
        <v>7037</v>
      </c>
    </row>
    <row r="4034" spans="1:4">
      <c r="A4034" s="226" t="s">
        <v>7046</v>
      </c>
      <c r="B4034" s="225" t="s">
        <v>2135</v>
      </c>
      <c r="C4034" s="223" t="s">
        <v>2175</v>
      </c>
      <c r="D4034" s="222" t="s">
        <v>7037</v>
      </c>
    </row>
    <row r="4035" spans="1:4">
      <c r="A4035" s="226" t="s">
        <v>7047</v>
      </c>
      <c r="B4035" s="225" t="s">
        <v>3893</v>
      </c>
      <c r="C4035" s="223" t="s">
        <v>1324</v>
      </c>
      <c r="D4035" s="222" t="s">
        <v>7037</v>
      </c>
    </row>
    <row r="4036" spans="1:4">
      <c r="A4036" s="226" t="s">
        <v>7048</v>
      </c>
      <c r="B4036" s="225" t="s">
        <v>2165</v>
      </c>
      <c r="C4036" s="223" t="s">
        <v>1324</v>
      </c>
      <c r="D4036" s="222" t="s">
        <v>7037</v>
      </c>
    </row>
    <row r="4037" spans="1:4">
      <c r="A4037" s="226" t="s">
        <v>7049</v>
      </c>
      <c r="B4037" s="225" t="s">
        <v>1734</v>
      </c>
      <c r="C4037" s="223" t="s">
        <v>1324</v>
      </c>
      <c r="D4037" s="222" t="s">
        <v>7037</v>
      </c>
    </row>
    <row r="4038" spans="1:4">
      <c r="A4038" s="226" t="s">
        <v>7050</v>
      </c>
      <c r="B4038" s="225" t="s">
        <v>1328</v>
      </c>
      <c r="C4038" s="223" t="s">
        <v>2091</v>
      </c>
      <c r="D4038" s="222" t="s">
        <v>7037</v>
      </c>
    </row>
    <row r="4039" spans="1:4">
      <c r="A4039" s="226" t="s">
        <v>7051</v>
      </c>
      <c r="B4039" s="225" t="s">
        <v>2167</v>
      </c>
      <c r="C4039" s="223" t="s">
        <v>2314</v>
      </c>
      <c r="D4039" s="222" t="s">
        <v>7037</v>
      </c>
    </row>
    <row r="4040" spans="1:4">
      <c r="A4040" s="226" t="s">
        <v>7052</v>
      </c>
      <c r="B4040" s="225" t="s">
        <v>6275</v>
      </c>
      <c r="C4040" s="223" t="s">
        <v>2179</v>
      </c>
      <c r="D4040" s="222" t="s">
        <v>7037</v>
      </c>
    </row>
    <row r="4041" spans="1:4">
      <c r="A4041" s="226" t="s">
        <v>7053</v>
      </c>
      <c r="B4041" s="225" t="s">
        <v>1355</v>
      </c>
      <c r="C4041" s="223" t="s">
        <v>1256</v>
      </c>
      <c r="D4041" s="222" t="s">
        <v>7037</v>
      </c>
    </row>
    <row r="4042" spans="1:4">
      <c r="A4042" s="226" t="s">
        <v>7054</v>
      </c>
      <c r="B4042" s="225" t="s">
        <v>2191</v>
      </c>
      <c r="C4042" s="223" t="s">
        <v>2213</v>
      </c>
      <c r="D4042" s="222" t="s">
        <v>7037</v>
      </c>
    </row>
    <row r="4043" spans="1:4">
      <c r="A4043" s="226" t="s">
        <v>7055</v>
      </c>
      <c r="B4043" s="225" t="s">
        <v>1632</v>
      </c>
      <c r="C4043" s="223" t="s">
        <v>2180</v>
      </c>
      <c r="D4043" s="222" t="s">
        <v>7037</v>
      </c>
    </row>
    <row r="4044" spans="1:4">
      <c r="A4044" s="226" t="s">
        <v>7056</v>
      </c>
      <c r="B4044" s="225" t="s">
        <v>1919</v>
      </c>
      <c r="C4044" s="223" t="s">
        <v>2214</v>
      </c>
      <c r="D4044" s="222" t="s">
        <v>7037</v>
      </c>
    </row>
    <row r="4045" spans="1:4">
      <c r="A4045" s="226" t="s">
        <v>7057</v>
      </c>
      <c r="B4045" s="225" t="s">
        <v>7058</v>
      </c>
      <c r="C4045" s="223" t="s">
        <v>1329</v>
      </c>
      <c r="D4045" s="222" t="s">
        <v>7037</v>
      </c>
    </row>
    <row r="4046" spans="1:4">
      <c r="A4046" s="226" t="s">
        <v>7059</v>
      </c>
      <c r="B4046" s="225" t="s">
        <v>7060</v>
      </c>
      <c r="C4046" s="223" t="s">
        <v>1792</v>
      </c>
      <c r="D4046" s="222" t="s">
        <v>7037</v>
      </c>
    </row>
    <row r="4047" spans="1:4">
      <c r="A4047" s="226" t="s">
        <v>7061</v>
      </c>
      <c r="B4047" s="225" t="s">
        <v>7062</v>
      </c>
      <c r="C4047" s="223" t="s">
        <v>1792</v>
      </c>
      <c r="D4047" s="222" t="s">
        <v>7037</v>
      </c>
    </row>
    <row r="4048" spans="1:4">
      <c r="A4048" s="226" t="s">
        <v>7063</v>
      </c>
      <c r="B4048" s="225" t="s">
        <v>7064</v>
      </c>
      <c r="C4048" s="223" t="s">
        <v>1792</v>
      </c>
      <c r="D4048" s="222" t="s">
        <v>7037</v>
      </c>
    </row>
    <row r="4049" spans="1:4">
      <c r="A4049" s="226" t="s">
        <v>7065</v>
      </c>
      <c r="B4049" s="225" t="s">
        <v>7066</v>
      </c>
      <c r="C4049" s="223" t="s">
        <v>1338</v>
      </c>
      <c r="D4049" s="222" t="s">
        <v>7037</v>
      </c>
    </row>
    <row r="4050" spans="1:4">
      <c r="A4050" s="226" t="s">
        <v>7067</v>
      </c>
      <c r="B4050" s="225" t="s">
        <v>1328</v>
      </c>
      <c r="C4050" s="223" t="s">
        <v>1338</v>
      </c>
      <c r="D4050" s="222" t="s">
        <v>7037</v>
      </c>
    </row>
    <row r="4051" spans="1:4">
      <c r="A4051" s="226" t="s">
        <v>7068</v>
      </c>
      <c r="B4051" s="225" t="s">
        <v>7069</v>
      </c>
      <c r="C4051" s="223" t="s">
        <v>1270</v>
      </c>
      <c r="D4051" s="222" t="s">
        <v>7037</v>
      </c>
    </row>
    <row r="4052" spans="1:4">
      <c r="A4052" s="226" t="s">
        <v>7070</v>
      </c>
      <c r="B4052" s="225" t="s">
        <v>7064</v>
      </c>
      <c r="C4052" s="223" t="s">
        <v>2250</v>
      </c>
      <c r="D4052" s="222" t="s">
        <v>7037</v>
      </c>
    </row>
    <row r="4053" spans="1:4">
      <c r="A4053" s="226" t="s">
        <v>7071</v>
      </c>
      <c r="B4053" s="225" t="s">
        <v>7072</v>
      </c>
      <c r="C4053" s="223" t="s">
        <v>2159</v>
      </c>
      <c r="D4053" s="222" t="s">
        <v>7037</v>
      </c>
    </row>
    <row r="4054" spans="1:4">
      <c r="A4054" s="226" t="s">
        <v>7073</v>
      </c>
      <c r="B4054" s="225" t="s">
        <v>2152</v>
      </c>
      <c r="C4054" s="223" t="s">
        <v>2159</v>
      </c>
      <c r="D4054" s="222" t="s">
        <v>7037</v>
      </c>
    </row>
    <row r="4055" spans="1:4">
      <c r="A4055" s="226" t="s">
        <v>7074</v>
      </c>
      <c r="B4055" s="225" t="s">
        <v>7075</v>
      </c>
      <c r="C4055" s="223" t="s">
        <v>2160</v>
      </c>
      <c r="D4055" s="222" t="s">
        <v>7037</v>
      </c>
    </row>
    <row r="4056" spans="1:4">
      <c r="A4056" s="226" t="s">
        <v>7076</v>
      </c>
      <c r="B4056" s="225" t="s">
        <v>7077</v>
      </c>
      <c r="C4056" s="223" t="s">
        <v>1522</v>
      </c>
      <c r="D4056" s="222" t="s">
        <v>7037</v>
      </c>
    </row>
    <row r="4057" spans="1:4">
      <c r="A4057" s="226" t="s">
        <v>7078</v>
      </c>
      <c r="B4057" s="225" t="s">
        <v>7079</v>
      </c>
      <c r="C4057" s="223" t="s">
        <v>1616</v>
      </c>
      <c r="D4057" s="222" t="s">
        <v>7037</v>
      </c>
    </row>
    <row r="4058" spans="1:4">
      <c r="A4058" s="226" t="s">
        <v>7080</v>
      </c>
      <c r="B4058" s="225" t="s">
        <v>7081</v>
      </c>
      <c r="C4058" s="223" t="s">
        <v>1528</v>
      </c>
      <c r="D4058" s="222" t="s">
        <v>7037</v>
      </c>
    </row>
    <row r="4059" spans="1:4">
      <c r="A4059" s="226" t="s">
        <v>7082</v>
      </c>
      <c r="B4059" s="225" t="s">
        <v>2135</v>
      </c>
      <c r="C4059" s="223" t="s">
        <v>2219</v>
      </c>
      <c r="D4059" s="222" t="s">
        <v>7037</v>
      </c>
    </row>
    <row r="4060" spans="1:4">
      <c r="A4060" s="226" t="s">
        <v>7083</v>
      </c>
      <c r="B4060" s="225" t="s">
        <v>2490</v>
      </c>
      <c r="C4060" s="223" t="s">
        <v>1707</v>
      </c>
      <c r="D4060" s="222" t="s">
        <v>7037</v>
      </c>
    </row>
    <row r="4061" spans="1:4">
      <c r="A4061" s="226" t="s">
        <v>7084</v>
      </c>
      <c r="B4061" s="225" t="s">
        <v>4509</v>
      </c>
      <c r="C4061" s="223" t="s">
        <v>1814</v>
      </c>
      <c r="D4061" s="222" t="s">
        <v>7037</v>
      </c>
    </row>
    <row r="4062" spans="1:4">
      <c r="A4062" s="226" t="s">
        <v>7085</v>
      </c>
      <c r="B4062" s="225" t="s">
        <v>2195</v>
      </c>
      <c r="C4062" s="223" t="s">
        <v>1349</v>
      </c>
      <c r="D4062" s="222" t="s">
        <v>7037</v>
      </c>
    </row>
    <row r="4063" spans="1:4">
      <c r="A4063" s="226" t="s">
        <v>7086</v>
      </c>
      <c r="B4063" s="225" t="s">
        <v>1255</v>
      </c>
      <c r="C4063" s="223" t="s">
        <v>1533</v>
      </c>
      <c r="D4063" s="222" t="s">
        <v>7037</v>
      </c>
    </row>
    <row r="4064" spans="1:4">
      <c r="A4064" s="226" t="s">
        <v>7087</v>
      </c>
      <c r="B4064" s="225" t="s">
        <v>1382</v>
      </c>
      <c r="C4064" s="223" t="s">
        <v>1535</v>
      </c>
      <c r="D4064" s="222" t="s">
        <v>7037</v>
      </c>
    </row>
    <row r="4065" spans="1:4">
      <c r="A4065" s="226" t="s">
        <v>7088</v>
      </c>
      <c r="B4065" s="225" t="s">
        <v>7089</v>
      </c>
      <c r="C4065" s="223" t="s">
        <v>1351</v>
      </c>
      <c r="D4065" s="222" t="s">
        <v>7037</v>
      </c>
    </row>
    <row r="4066" spans="1:4">
      <c r="A4066" s="226" t="s">
        <v>7090</v>
      </c>
      <c r="B4066" s="225" t="s">
        <v>6065</v>
      </c>
      <c r="C4066" s="223" t="s">
        <v>2047</v>
      </c>
      <c r="D4066" s="222" t="s">
        <v>7037</v>
      </c>
    </row>
    <row r="4067" spans="1:4">
      <c r="A4067" s="226" t="s">
        <v>7091</v>
      </c>
      <c r="B4067" s="225" t="s">
        <v>2135</v>
      </c>
      <c r="C4067" s="223" t="s">
        <v>2224</v>
      </c>
      <c r="D4067" s="222" t="s">
        <v>7037</v>
      </c>
    </row>
    <row r="4068" spans="1:4">
      <c r="A4068" s="226" t="s">
        <v>7092</v>
      </c>
      <c r="B4068" s="225" t="s">
        <v>2178</v>
      </c>
      <c r="C4068" s="223" t="s">
        <v>2164</v>
      </c>
      <c r="D4068" s="222" t="s">
        <v>7037</v>
      </c>
    </row>
    <row r="4069" spans="1:4">
      <c r="A4069" s="226" t="s">
        <v>7093</v>
      </c>
      <c r="B4069" s="225" t="s">
        <v>1325</v>
      </c>
      <c r="C4069" s="223" t="s">
        <v>2259</v>
      </c>
      <c r="D4069" s="222" t="s">
        <v>7037</v>
      </c>
    </row>
    <row r="4070" spans="1:4">
      <c r="A4070" s="226" t="s">
        <v>7094</v>
      </c>
      <c r="B4070" s="225" t="s">
        <v>7095</v>
      </c>
      <c r="C4070" s="223" t="s">
        <v>2168</v>
      </c>
      <c r="D4070" s="222" t="s">
        <v>7037</v>
      </c>
    </row>
    <row r="4071" spans="1:4">
      <c r="A4071" s="226" t="s">
        <v>7096</v>
      </c>
      <c r="B4071" s="225" t="s">
        <v>1919</v>
      </c>
      <c r="C4071" s="223" t="s">
        <v>2168</v>
      </c>
      <c r="D4071" s="222" t="s">
        <v>7037</v>
      </c>
    </row>
    <row r="4072" spans="1:4">
      <c r="A4072" s="226" t="s">
        <v>7097</v>
      </c>
      <c r="B4072" s="225" t="s">
        <v>7098</v>
      </c>
      <c r="C4072" s="223" t="s">
        <v>2168</v>
      </c>
      <c r="D4072" s="222" t="s">
        <v>7037</v>
      </c>
    </row>
    <row r="4073" spans="1:4">
      <c r="A4073" s="226" t="s">
        <v>7099</v>
      </c>
      <c r="B4073" s="225" t="s">
        <v>2105</v>
      </c>
      <c r="C4073" s="223" t="s">
        <v>1361</v>
      </c>
      <c r="D4073" s="222" t="s">
        <v>7037</v>
      </c>
    </row>
    <row r="4074" spans="1:4">
      <c r="A4074" s="226" t="s">
        <v>7100</v>
      </c>
      <c r="B4074" s="225" t="s">
        <v>2177</v>
      </c>
      <c r="C4074" s="223" t="s">
        <v>2206</v>
      </c>
      <c r="D4074" s="222" t="s">
        <v>7037</v>
      </c>
    </row>
    <row r="4075" spans="1:4">
      <c r="A4075" s="226" t="s">
        <v>7101</v>
      </c>
      <c r="B4075" s="225" t="s">
        <v>3634</v>
      </c>
      <c r="C4075" s="223" t="s">
        <v>1243</v>
      </c>
      <c r="D4075" s="222" t="s">
        <v>7102</v>
      </c>
    </row>
    <row r="4076" spans="1:4">
      <c r="A4076" s="226" t="s">
        <v>7103</v>
      </c>
      <c r="B4076" s="225" t="s">
        <v>1678</v>
      </c>
      <c r="C4076" s="223" t="s">
        <v>1243</v>
      </c>
      <c r="D4076" s="222" t="s">
        <v>7102</v>
      </c>
    </row>
    <row r="4077" spans="1:4">
      <c r="A4077" s="226" t="s">
        <v>7104</v>
      </c>
      <c r="B4077" s="225" t="s">
        <v>5801</v>
      </c>
      <c r="C4077" s="223" t="s">
        <v>1243</v>
      </c>
      <c r="D4077" s="222" t="s">
        <v>7102</v>
      </c>
    </row>
    <row r="4078" spans="1:4">
      <c r="A4078" s="226" t="s">
        <v>7105</v>
      </c>
      <c r="B4078" s="225" t="s">
        <v>1632</v>
      </c>
      <c r="C4078" s="223" t="s">
        <v>1374</v>
      </c>
      <c r="D4078" s="222" t="s">
        <v>7102</v>
      </c>
    </row>
    <row r="4079" spans="1:4">
      <c r="A4079" s="226" t="s">
        <v>7106</v>
      </c>
      <c r="B4079" s="225" t="s">
        <v>2378</v>
      </c>
      <c r="C4079" s="223" t="s">
        <v>1313</v>
      </c>
      <c r="D4079" s="222" t="s">
        <v>7102</v>
      </c>
    </row>
    <row r="4080" spans="1:4">
      <c r="A4080" s="226" t="s">
        <v>7107</v>
      </c>
      <c r="B4080" s="225" t="s">
        <v>2506</v>
      </c>
      <c r="C4080" s="223" t="s">
        <v>1318</v>
      </c>
      <c r="D4080" s="222" t="s">
        <v>7102</v>
      </c>
    </row>
    <row r="4081" spans="1:4">
      <c r="A4081" s="226" t="s">
        <v>7108</v>
      </c>
      <c r="B4081" s="225" t="s">
        <v>1299</v>
      </c>
      <c r="C4081" s="223" t="s">
        <v>2148</v>
      </c>
      <c r="D4081" s="222" t="s">
        <v>7102</v>
      </c>
    </row>
    <row r="4082" spans="1:4">
      <c r="A4082" s="226" t="s">
        <v>7109</v>
      </c>
      <c r="B4082" s="225" t="s">
        <v>7110</v>
      </c>
      <c r="C4082" s="223" t="s">
        <v>1410</v>
      </c>
      <c r="D4082" s="222" t="s">
        <v>7102</v>
      </c>
    </row>
    <row r="4083" spans="1:4">
      <c r="A4083" s="226" t="s">
        <v>7111</v>
      </c>
      <c r="B4083" s="225" t="s">
        <v>1642</v>
      </c>
      <c r="C4083" s="223" t="s">
        <v>1410</v>
      </c>
      <c r="D4083" s="222" t="s">
        <v>7102</v>
      </c>
    </row>
    <row r="4084" spans="1:4">
      <c r="A4084" s="226" t="s">
        <v>7112</v>
      </c>
      <c r="B4084" s="225" t="s">
        <v>2772</v>
      </c>
      <c r="C4084" s="223" t="s">
        <v>1410</v>
      </c>
      <c r="D4084" s="222" t="s">
        <v>7102</v>
      </c>
    </row>
    <row r="4085" spans="1:4">
      <c r="A4085" s="226" t="s">
        <v>7113</v>
      </c>
      <c r="B4085" s="225" t="s">
        <v>1325</v>
      </c>
      <c r="C4085" s="223" t="s">
        <v>1338</v>
      </c>
      <c r="D4085" s="222" t="s">
        <v>7102</v>
      </c>
    </row>
    <row r="4086" spans="1:4">
      <c r="A4086" s="226" t="s">
        <v>7114</v>
      </c>
      <c r="B4086" s="225" t="s">
        <v>1252</v>
      </c>
      <c r="C4086" s="223" t="s">
        <v>1338</v>
      </c>
      <c r="D4086" s="222" t="s">
        <v>7102</v>
      </c>
    </row>
    <row r="4087" spans="1:4">
      <c r="A4087" s="226" t="s">
        <v>7115</v>
      </c>
      <c r="B4087" s="225" t="s">
        <v>7116</v>
      </c>
      <c r="C4087" s="223" t="s">
        <v>1277</v>
      </c>
      <c r="D4087" s="222" t="s">
        <v>7102</v>
      </c>
    </row>
    <row r="4088" spans="1:4">
      <c r="A4088" s="226" t="s">
        <v>7117</v>
      </c>
      <c r="B4088" s="225" t="s">
        <v>2251</v>
      </c>
      <c r="C4088" s="223" t="s">
        <v>1277</v>
      </c>
      <c r="D4088" s="222" t="s">
        <v>7102</v>
      </c>
    </row>
    <row r="4089" spans="1:4">
      <c r="A4089" s="226" t="s">
        <v>7118</v>
      </c>
      <c r="B4089" s="225" t="s">
        <v>6397</v>
      </c>
      <c r="C4089" s="223" t="s">
        <v>1707</v>
      </c>
      <c r="D4089" s="222" t="s">
        <v>7102</v>
      </c>
    </row>
    <row r="4090" spans="1:4">
      <c r="A4090" s="226" t="s">
        <v>7119</v>
      </c>
      <c r="B4090" s="225" t="s">
        <v>1421</v>
      </c>
      <c r="C4090" s="223" t="s">
        <v>1707</v>
      </c>
      <c r="D4090" s="222" t="s">
        <v>7102</v>
      </c>
    </row>
    <row r="4091" spans="1:4">
      <c r="A4091" s="226" t="s">
        <v>7120</v>
      </c>
      <c r="B4091" s="225" t="s">
        <v>1474</v>
      </c>
      <c r="C4091" s="223" t="s">
        <v>1814</v>
      </c>
      <c r="D4091" s="222" t="s">
        <v>7102</v>
      </c>
    </row>
    <row r="4092" spans="1:4">
      <c r="A4092" s="226" t="s">
        <v>7121</v>
      </c>
      <c r="B4092" s="225" t="s">
        <v>1355</v>
      </c>
      <c r="C4092" s="223" t="s">
        <v>1288</v>
      </c>
      <c r="D4092" s="222" t="s">
        <v>7102</v>
      </c>
    </row>
    <row r="4093" spans="1:4">
      <c r="A4093" s="226" t="s">
        <v>7122</v>
      </c>
      <c r="B4093" s="225" t="s">
        <v>2300</v>
      </c>
      <c r="C4093" s="223" t="s">
        <v>1292</v>
      </c>
      <c r="D4093" s="222" t="s">
        <v>7102</v>
      </c>
    </row>
    <row r="4094" spans="1:4">
      <c r="A4094" s="226" t="s">
        <v>7123</v>
      </c>
      <c r="B4094" s="225" t="s">
        <v>7124</v>
      </c>
      <c r="C4094" s="223" t="s">
        <v>1292</v>
      </c>
      <c r="D4094" s="222" t="s">
        <v>7102</v>
      </c>
    </row>
    <row r="4095" spans="1:4">
      <c r="A4095" s="226" t="s">
        <v>7125</v>
      </c>
      <c r="B4095" s="225" t="s">
        <v>2832</v>
      </c>
      <c r="C4095" s="223" t="s">
        <v>1533</v>
      </c>
      <c r="D4095" s="222" t="s">
        <v>7102</v>
      </c>
    </row>
    <row r="4096" spans="1:4">
      <c r="A4096" s="226" t="s">
        <v>7126</v>
      </c>
      <c r="B4096" s="225" t="s">
        <v>2113</v>
      </c>
      <c r="C4096" s="223" t="s">
        <v>1722</v>
      </c>
      <c r="D4096" s="222" t="s">
        <v>7102</v>
      </c>
    </row>
    <row r="4097" spans="1:4">
      <c r="A4097" s="226" t="s">
        <v>7127</v>
      </c>
      <c r="B4097" s="225" t="s">
        <v>2216</v>
      </c>
      <c r="C4097" s="223" t="s">
        <v>2047</v>
      </c>
      <c r="D4097" s="222" t="s">
        <v>7102</v>
      </c>
    </row>
    <row r="4098" spans="1:4">
      <c r="A4098" s="226" t="s">
        <v>7128</v>
      </c>
      <c r="B4098" s="225" t="s">
        <v>1333</v>
      </c>
      <c r="C4098" s="223" t="s">
        <v>1829</v>
      </c>
      <c r="D4098" s="222" t="s">
        <v>7102</v>
      </c>
    </row>
    <row r="4099" spans="1:4">
      <c r="A4099" s="226" t="s">
        <v>7129</v>
      </c>
      <c r="B4099" s="225" t="s">
        <v>2352</v>
      </c>
      <c r="C4099" s="223" t="s">
        <v>1460</v>
      </c>
      <c r="D4099" s="222" t="s">
        <v>7102</v>
      </c>
    </row>
    <row r="4100" spans="1:4">
      <c r="A4100" s="226" t="s">
        <v>7130</v>
      </c>
      <c r="B4100" s="225" t="s">
        <v>7131</v>
      </c>
      <c r="C4100" s="223" t="s">
        <v>6673</v>
      </c>
      <c r="D4100" s="222" t="s">
        <v>7102</v>
      </c>
    </row>
    <row r="4101" spans="1:4">
      <c r="A4101" s="226" t="s">
        <v>7132</v>
      </c>
      <c r="B4101" s="225" t="s">
        <v>1309</v>
      </c>
      <c r="C4101" s="223" t="s">
        <v>1837</v>
      </c>
      <c r="D4101" s="222" t="s">
        <v>7102</v>
      </c>
    </row>
    <row r="4102" spans="1:4">
      <c r="A4102" s="226" t="s">
        <v>7133</v>
      </c>
      <c r="B4102" s="225" t="s">
        <v>1337</v>
      </c>
      <c r="C4102" s="223" t="s">
        <v>1300</v>
      </c>
      <c r="D4102" s="222" t="s">
        <v>7102</v>
      </c>
    </row>
    <row r="4103" spans="1:4">
      <c r="A4103" s="226" t="s">
        <v>7134</v>
      </c>
      <c r="B4103" s="225" t="s">
        <v>1557</v>
      </c>
      <c r="C4103" s="223" t="s">
        <v>1472</v>
      </c>
      <c r="D4103" s="222" t="s">
        <v>7102</v>
      </c>
    </row>
    <row r="4104" spans="1:4">
      <c r="A4104" s="226" t="s">
        <v>7135</v>
      </c>
      <c r="B4104" s="225" t="s">
        <v>1569</v>
      </c>
      <c r="C4104" s="223" t="s">
        <v>1472</v>
      </c>
      <c r="D4104" s="222" t="s">
        <v>7102</v>
      </c>
    </row>
    <row r="4105" spans="1:4">
      <c r="A4105" s="226" t="s">
        <v>7136</v>
      </c>
      <c r="B4105" s="225" t="s">
        <v>2383</v>
      </c>
      <c r="C4105" s="223" t="s">
        <v>1472</v>
      </c>
      <c r="D4105" s="222" t="s">
        <v>7102</v>
      </c>
    </row>
    <row r="4106" spans="1:4">
      <c r="A4106" s="226" t="s">
        <v>7137</v>
      </c>
      <c r="B4106" s="225" t="s">
        <v>1846</v>
      </c>
      <c r="C4106" s="223" t="s">
        <v>1303</v>
      </c>
      <c r="D4106" s="222" t="s">
        <v>7102</v>
      </c>
    </row>
    <row r="4107" spans="1:4">
      <c r="A4107" s="226" t="s">
        <v>7138</v>
      </c>
      <c r="B4107" s="225" t="s">
        <v>1384</v>
      </c>
      <c r="C4107" s="223" t="s">
        <v>1303</v>
      </c>
      <c r="D4107" s="222" t="s">
        <v>7102</v>
      </c>
    </row>
    <row r="4108" spans="1:4">
      <c r="A4108" s="226" t="s">
        <v>7139</v>
      </c>
      <c r="B4108" s="225" t="s">
        <v>2306</v>
      </c>
      <c r="C4108" s="223" t="s">
        <v>1303</v>
      </c>
      <c r="D4108" s="222" t="s">
        <v>7102</v>
      </c>
    </row>
    <row r="4109" spans="1:4">
      <c r="A4109" s="226" t="s">
        <v>7140</v>
      </c>
      <c r="B4109" s="225" t="s">
        <v>7141</v>
      </c>
      <c r="C4109" s="223" t="s">
        <v>6034</v>
      </c>
      <c r="D4109" s="222" t="s">
        <v>7102</v>
      </c>
    </row>
    <row r="4110" spans="1:4">
      <c r="A4110" s="226" t="s">
        <v>7142</v>
      </c>
      <c r="B4110" s="225" t="s">
        <v>3060</v>
      </c>
      <c r="C4110" s="223" t="s">
        <v>1969</v>
      </c>
      <c r="D4110" s="222" t="s">
        <v>7102</v>
      </c>
    </row>
    <row r="4111" spans="1:4">
      <c r="A4111" s="226" t="s">
        <v>7143</v>
      </c>
      <c r="B4111" s="225" t="s">
        <v>2475</v>
      </c>
      <c r="C4111" s="223" t="s">
        <v>1365</v>
      </c>
      <c r="D4111" s="222" t="s">
        <v>7144</v>
      </c>
    </row>
    <row r="4112" spans="1:4">
      <c r="A4112" s="226" t="s">
        <v>7145</v>
      </c>
      <c r="B4112" s="225" t="s">
        <v>7146</v>
      </c>
      <c r="C4112" s="223" t="s">
        <v>1243</v>
      </c>
      <c r="D4112" s="222" t="s">
        <v>7144</v>
      </c>
    </row>
    <row r="4113" spans="1:4">
      <c r="A4113" s="226" t="s">
        <v>7147</v>
      </c>
      <c r="B4113" s="225" t="s">
        <v>1255</v>
      </c>
      <c r="C4113" s="223" t="s">
        <v>1313</v>
      </c>
      <c r="D4113" s="222" t="s">
        <v>7144</v>
      </c>
    </row>
    <row r="4114" spans="1:4">
      <c r="A4114" s="226" t="s">
        <v>7148</v>
      </c>
      <c r="B4114" s="225" t="s">
        <v>1255</v>
      </c>
      <c r="C4114" s="223" t="s">
        <v>1247</v>
      </c>
      <c r="D4114" s="222" t="s">
        <v>7144</v>
      </c>
    </row>
    <row r="4115" spans="1:4">
      <c r="A4115" s="226" t="s">
        <v>7149</v>
      </c>
      <c r="B4115" s="225" t="s">
        <v>7150</v>
      </c>
      <c r="C4115" s="223" t="s">
        <v>1318</v>
      </c>
      <c r="D4115" s="222" t="s">
        <v>7144</v>
      </c>
    </row>
    <row r="4116" spans="1:4">
      <c r="A4116" s="226" t="s">
        <v>7151</v>
      </c>
      <c r="B4116" s="225" t="s">
        <v>7152</v>
      </c>
      <c r="C4116" s="223" t="s">
        <v>1388</v>
      </c>
      <c r="D4116" s="222" t="s">
        <v>7144</v>
      </c>
    </row>
    <row r="4117" spans="1:4">
      <c r="A4117" s="226" t="s">
        <v>7153</v>
      </c>
      <c r="B4117" s="225" t="s">
        <v>1500</v>
      </c>
      <c r="C4117" s="223" t="s">
        <v>1498</v>
      </c>
      <c r="D4117" s="222" t="s">
        <v>7144</v>
      </c>
    </row>
    <row r="4118" spans="1:4">
      <c r="A4118" s="226" t="s">
        <v>7154</v>
      </c>
      <c r="B4118" s="225" t="s">
        <v>2146</v>
      </c>
      <c r="C4118" s="223" t="s">
        <v>2213</v>
      </c>
      <c r="D4118" s="222" t="s">
        <v>7144</v>
      </c>
    </row>
    <row r="4119" spans="1:4">
      <c r="A4119" s="226" t="s">
        <v>7155</v>
      </c>
      <c r="B4119" s="225" t="s">
        <v>1632</v>
      </c>
      <c r="C4119" s="223" t="s">
        <v>2182</v>
      </c>
      <c r="D4119" s="222" t="s">
        <v>7144</v>
      </c>
    </row>
    <row r="4120" spans="1:4">
      <c r="A4120" s="226" t="s">
        <v>7156</v>
      </c>
      <c r="B4120" s="225" t="s">
        <v>1632</v>
      </c>
      <c r="C4120" s="223" t="s">
        <v>2233</v>
      </c>
      <c r="D4120" s="222" t="s">
        <v>7144</v>
      </c>
    </row>
    <row r="4121" spans="1:4">
      <c r="A4121" s="226" t="s">
        <v>7157</v>
      </c>
      <c r="B4121" s="225" t="s">
        <v>1330</v>
      </c>
      <c r="C4121" s="223" t="s">
        <v>1510</v>
      </c>
      <c r="D4121" s="222" t="s">
        <v>7144</v>
      </c>
    </row>
    <row r="4122" spans="1:4">
      <c r="A4122" s="226" t="s">
        <v>7158</v>
      </c>
      <c r="B4122" s="225" t="s">
        <v>3705</v>
      </c>
      <c r="C4122" s="223" t="s">
        <v>1329</v>
      </c>
      <c r="D4122" s="222" t="s">
        <v>7144</v>
      </c>
    </row>
    <row r="4123" spans="1:4">
      <c r="A4123" s="226" t="s">
        <v>7159</v>
      </c>
      <c r="B4123" s="225" t="s">
        <v>2178</v>
      </c>
      <c r="C4123" s="223" t="s">
        <v>2151</v>
      </c>
      <c r="D4123" s="222" t="s">
        <v>7144</v>
      </c>
    </row>
    <row r="4124" spans="1:4">
      <c r="A4124" s="226" t="s">
        <v>7160</v>
      </c>
      <c r="B4124" s="225" t="s">
        <v>1632</v>
      </c>
      <c r="C4124" s="223" t="s">
        <v>2186</v>
      </c>
      <c r="D4124" s="222" t="s">
        <v>7144</v>
      </c>
    </row>
    <row r="4125" spans="1:4">
      <c r="A4125" s="226" t="s">
        <v>7161</v>
      </c>
      <c r="B4125" s="225" t="s">
        <v>7162</v>
      </c>
      <c r="C4125" s="223" t="s">
        <v>1262</v>
      </c>
      <c r="D4125" s="222" t="s">
        <v>7144</v>
      </c>
    </row>
    <row r="4126" spans="1:4">
      <c r="A4126" s="226" t="s">
        <v>7163</v>
      </c>
      <c r="B4126" s="225" t="s">
        <v>1462</v>
      </c>
      <c r="C4126" s="223" t="s">
        <v>1262</v>
      </c>
      <c r="D4126" s="222" t="s">
        <v>7144</v>
      </c>
    </row>
    <row r="4127" spans="1:4">
      <c r="A4127" s="226" t="s">
        <v>7164</v>
      </c>
      <c r="B4127" s="225" t="s">
        <v>7165</v>
      </c>
      <c r="C4127" s="223" t="s">
        <v>1262</v>
      </c>
      <c r="D4127" s="222" t="s">
        <v>7144</v>
      </c>
    </row>
    <row r="4128" spans="1:4">
      <c r="A4128" s="226" t="s">
        <v>7166</v>
      </c>
      <c r="B4128" s="225" t="s">
        <v>7167</v>
      </c>
      <c r="C4128" s="223" t="s">
        <v>2235</v>
      </c>
      <c r="D4128" s="222" t="s">
        <v>7144</v>
      </c>
    </row>
    <row r="4129" spans="1:4">
      <c r="A4129" s="226" t="s">
        <v>7168</v>
      </c>
      <c r="B4129" s="225" t="s">
        <v>7169</v>
      </c>
      <c r="C4129" s="223" t="s">
        <v>1277</v>
      </c>
      <c r="D4129" s="222" t="s">
        <v>7144</v>
      </c>
    </row>
    <row r="4130" spans="1:4">
      <c r="A4130" s="226" t="s">
        <v>7170</v>
      </c>
      <c r="B4130" s="225" t="s">
        <v>2255</v>
      </c>
      <c r="C4130" s="223" t="s">
        <v>3815</v>
      </c>
      <c r="D4130" s="222" t="s">
        <v>7144</v>
      </c>
    </row>
    <row r="4131" spans="1:4">
      <c r="A4131" s="226" t="s">
        <v>7171</v>
      </c>
      <c r="B4131" s="225" t="s">
        <v>7172</v>
      </c>
      <c r="C4131" s="223" t="s">
        <v>1528</v>
      </c>
      <c r="D4131" s="222" t="s">
        <v>7144</v>
      </c>
    </row>
    <row r="4132" spans="1:4">
      <c r="A4132" s="226" t="s">
        <v>7173</v>
      </c>
      <c r="B4132" s="225" t="s">
        <v>2146</v>
      </c>
      <c r="C4132" s="223" t="s">
        <v>1349</v>
      </c>
      <c r="D4132" s="222" t="s">
        <v>7144</v>
      </c>
    </row>
    <row r="4133" spans="1:4">
      <c r="A4133" s="226" t="s">
        <v>7174</v>
      </c>
      <c r="B4133" s="225" t="s">
        <v>2113</v>
      </c>
      <c r="C4133" s="223" t="s">
        <v>1533</v>
      </c>
      <c r="D4133" s="222" t="s">
        <v>7144</v>
      </c>
    </row>
    <row r="4134" spans="1:4">
      <c r="A4134" s="226" t="s">
        <v>7175</v>
      </c>
      <c r="B4134" s="225" t="s">
        <v>2113</v>
      </c>
      <c r="C4134" s="223" t="s">
        <v>1533</v>
      </c>
      <c r="D4134" s="222" t="s">
        <v>7144</v>
      </c>
    </row>
    <row r="4135" spans="1:4">
      <c r="A4135" s="226" t="s">
        <v>7176</v>
      </c>
      <c r="B4135" s="225" t="s">
        <v>5994</v>
      </c>
      <c r="C4135" s="223" t="s">
        <v>1452</v>
      </c>
      <c r="D4135" s="222" t="s">
        <v>7144</v>
      </c>
    </row>
    <row r="4136" spans="1:4">
      <c r="A4136" s="226" t="s">
        <v>7177</v>
      </c>
      <c r="B4136" s="225" t="s">
        <v>1632</v>
      </c>
      <c r="C4136" s="223" t="s">
        <v>1539</v>
      </c>
      <c r="D4136" s="222" t="s">
        <v>7144</v>
      </c>
    </row>
    <row r="4137" spans="1:4">
      <c r="A4137" s="226" t="s">
        <v>7178</v>
      </c>
      <c r="B4137" s="225" t="s">
        <v>1632</v>
      </c>
      <c r="C4137" s="223" t="s">
        <v>2047</v>
      </c>
      <c r="D4137" s="222" t="s">
        <v>7144</v>
      </c>
    </row>
    <row r="4138" spans="1:4">
      <c r="A4138" s="226" t="s">
        <v>7179</v>
      </c>
      <c r="B4138" s="225" t="s">
        <v>7180</v>
      </c>
      <c r="C4138" s="223" t="s">
        <v>2259</v>
      </c>
      <c r="D4138" s="222" t="s">
        <v>7144</v>
      </c>
    </row>
    <row r="4139" spans="1:4">
      <c r="A4139" s="226" t="s">
        <v>7181</v>
      </c>
      <c r="B4139" s="225" t="s">
        <v>2208</v>
      </c>
      <c r="C4139" s="223" t="s">
        <v>2168</v>
      </c>
      <c r="D4139" s="222" t="s">
        <v>7144</v>
      </c>
    </row>
    <row r="4140" spans="1:4">
      <c r="A4140" s="226" t="s">
        <v>7182</v>
      </c>
      <c r="B4140" s="225" t="s">
        <v>2167</v>
      </c>
      <c r="C4140" s="223" t="s">
        <v>2169</v>
      </c>
      <c r="D4140" s="222" t="s">
        <v>7144</v>
      </c>
    </row>
    <row r="4141" spans="1:4">
      <c r="A4141" s="226" t="s">
        <v>7183</v>
      </c>
      <c r="B4141" s="225" t="s">
        <v>1846</v>
      </c>
      <c r="C4141" s="223" t="s">
        <v>1303</v>
      </c>
      <c r="D4141" s="222" t="s">
        <v>7144</v>
      </c>
    </row>
    <row r="4142" spans="1:4">
      <c r="A4142" s="226" t="s">
        <v>7184</v>
      </c>
      <c r="B4142" s="225" t="s">
        <v>2352</v>
      </c>
      <c r="C4142" s="223" t="s">
        <v>1303</v>
      </c>
      <c r="D4142" s="222" t="s">
        <v>7144</v>
      </c>
    </row>
    <row r="4143" spans="1:4">
      <c r="A4143" s="226" t="s">
        <v>7185</v>
      </c>
      <c r="B4143" s="225" t="s">
        <v>1325</v>
      </c>
      <c r="C4143" s="223" t="s">
        <v>2170</v>
      </c>
      <c r="D4143" s="222" t="s">
        <v>7144</v>
      </c>
    </row>
    <row r="4144" spans="1:4">
      <c r="A4144" s="226" t="s">
        <v>7186</v>
      </c>
      <c r="B4144" s="225" t="s">
        <v>1527</v>
      </c>
      <c r="C4144" s="223" t="s">
        <v>2170</v>
      </c>
      <c r="D4144" s="222" t="s">
        <v>7144</v>
      </c>
    </row>
    <row r="4145" spans="1:4">
      <c r="A4145" s="226" t="s">
        <v>7187</v>
      </c>
      <c r="B4145" s="225" t="s">
        <v>1255</v>
      </c>
      <c r="C4145" s="223" t="s">
        <v>1247</v>
      </c>
      <c r="D4145" s="222" t="s">
        <v>7188</v>
      </c>
    </row>
    <row r="4146" spans="1:4">
      <c r="A4146" s="226" t="s">
        <v>7189</v>
      </c>
      <c r="B4146" s="225" t="s">
        <v>1759</v>
      </c>
      <c r="C4146" s="223" t="s">
        <v>1498</v>
      </c>
      <c r="D4146" s="222" t="s">
        <v>7188</v>
      </c>
    </row>
    <row r="4147" spans="1:4">
      <c r="A4147" s="226" t="s">
        <v>7190</v>
      </c>
      <c r="B4147" s="225" t="s">
        <v>1593</v>
      </c>
      <c r="C4147" s="223" t="s">
        <v>1324</v>
      </c>
      <c r="D4147" s="222" t="s">
        <v>7188</v>
      </c>
    </row>
    <row r="4148" spans="1:4">
      <c r="A4148" s="226" t="s">
        <v>7191</v>
      </c>
      <c r="B4148" s="225" t="s">
        <v>2328</v>
      </c>
      <c r="C4148" s="223" t="s">
        <v>1770</v>
      </c>
      <c r="D4148" s="222" t="s">
        <v>7188</v>
      </c>
    </row>
    <row r="4149" spans="1:4">
      <c r="A4149" s="226" t="s">
        <v>7192</v>
      </c>
      <c r="B4149" s="225" t="s">
        <v>7193</v>
      </c>
      <c r="C4149" s="223" t="s">
        <v>1256</v>
      </c>
      <c r="D4149" s="222" t="s">
        <v>7188</v>
      </c>
    </row>
    <row r="4150" spans="1:4">
      <c r="A4150" s="226" t="s">
        <v>7194</v>
      </c>
      <c r="B4150" s="225" t="s">
        <v>6539</v>
      </c>
      <c r="C4150" s="223" t="s">
        <v>1329</v>
      </c>
      <c r="D4150" s="222" t="s">
        <v>7188</v>
      </c>
    </row>
    <row r="4151" spans="1:4">
      <c r="A4151" s="226" t="s">
        <v>7195</v>
      </c>
      <c r="B4151" s="225" t="s">
        <v>1878</v>
      </c>
      <c r="C4151" s="223" t="s">
        <v>1332</v>
      </c>
      <c r="D4151" s="222" t="s">
        <v>7188</v>
      </c>
    </row>
    <row r="4152" spans="1:4">
      <c r="A4152" s="226" t="s">
        <v>7196</v>
      </c>
      <c r="B4152" s="225" t="s">
        <v>1557</v>
      </c>
      <c r="C4152" s="223" t="s">
        <v>1273</v>
      </c>
      <c r="D4152" s="222" t="s">
        <v>7188</v>
      </c>
    </row>
    <row r="4153" spans="1:4">
      <c r="A4153" s="226" t="s">
        <v>7197</v>
      </c>
      <c r="B4153" s="225" t="s">
        <v>7198</v>
      </c>
      <c r="C4153" s="223" t="s">
        <v>1273</v>
      </c>
      <c r="D4153" s="222" t="s">
        <v>7188</v>
      </c>
    </row>
    <row r="4154" spans="1:4">
      <c r="A4154" s="226" t="s">
        <v>7199</v>
      </c>
      <c r="B4154" s="225" t="s">
        <v>2125</v>
      </c>
      <c r="C4154" s="223" t="s">
        <v>1438</v>
      </c>
      <c r="D4154" s="222" t="s">
        <v>7188</v>
      </c>
    </row>
    <row r="4155" spans="1:4">
      <c r="A4155" s="226" t="s">
        <v>7200</v>
      </c>
      <c r="B4155" s="225" t="s">
        <v>7201</v>
      </c>
      <c r="C4155" s="223" t="s">
        <v>2219</v>
      </c>
      <c r="D4155" s="222" t="s">
        <v>7188</v>
      </c>
    </row>
    <row r="4156" spans="1:4">
      <c r="A4156" s="226" t="s">
        <v>7202</v>
      </c>
      <c r="B4156" s="225" t="s">
        <v>2809</v>
      </c>
      <c r="C4156" s="223" t="s">
        <v>1533</v>
      </c>
      <c r="D4156" s="222" t="s">
        <v>7188</v>
      </c>
    </row>
    <row r="4157" spans="1:4">
      <c r="A4157" s="226" t="s">
        <v>7203</v>
      </c>
      <c r="B4157" s="225" t="s">
        <v>1772</v>
      </c>
      <c r="C4157" s="223" t="s">
        <v>1351</v>
      </c>
      <c r="D4157" s="222" t="s">
        <v>7188</v>
      </c>
    </row>
    <row r="4158" spans="1:4">
      <c r="A4158" s="226" t="s">
        <v>7204</v>
      </c>
      <c r="B4158" s="225" t="s">
        <v>1255</v>
      </c>
      <c r="C4158" s="223" t="s">
        <v>1352</v>
      </c>
      <c r="D4158" s="222" t="s">
        <v>7188</v>
      </c>
    </row>
    <row r="4159" spans="1:4">
      <c r="A4159" s="226" t="s">
        <v>7205</v>
      </c>
      <c r="B4159" s="225" t="s">
        <v>2135</v>
      </c>
      <c r="C4159" s="223" t="s">
        <v>2168</v>
      </c>
      <c r="D4159" s="222" t="s">
        <v>7188</v>
      </c>
    </row>
    <row r="4160" spans="1:4">
      <c r="A4160" s="226" t="s">
        <v>1170</v>
      </c>
      <c r="B4160" s="225" t="s">
        <v>1171</v>
      </c>
      <c r="C4160" s="221" t="s">
        <v>1172</v>
      </c>
      <c r="D4160" s="222" t="s">
        <v>1173</v>
      </c>
    </row>
    <row r="4161" spans="1:4">
      <c r="A4161" s="226" t="s">
        <v>1174</v>
      </c>
      <c r="B4161" s="225" t="s">
        <v>1175</v>
      </c>
      <c r="C4161" s="223" t="s">
        <v>1176</v>
      </c>
      <c r="D4161" s="222" t="s">
        <v>1173</v>
      </c>
    </row>
    <row r="4162" spans="1:4">
      <c r="A4162" s="226" t="s">
        <v>1177</v>
      </c>
      <c r="B4162" s="225" t="s">
        <v>1178</v>
      </c>
      <c r="C4162" s="223" t="s">
        <v>1176</v>
      </c>
      <c r="D4162" s="222" t="s">
        <v>1173</v>
      </c>
    </row>
    <row r="4163" spans="1:4">
      <c r="A4163" s="226" t="s">
        <v>1179</v>
      </c>
      <c r="B4163" s="225" t="s">
        <v>1180</v>
      </c>
      <c r="C4163" s="223" t="s">
        <v>1181</v>
      </c>
      <c r="D4163" s="222" t="s">
        <v>1173</v>
      </c>
    </row>
    <row r="4164" spans="1:4">
      <c r="A4164" s="226" t="s">
        <v>1182</v>
      </c>
      <c r="B4164" s="225" t="s">
        <v>1183</v>
      </c>
      <c r="C4164" s="223" t="s">
        <v>1184</v>
      </c>
      <c r="D4164" s="222" t="s">
        <v>1173</v>
      </c>
    </row>
    <row r="4165" spans="1:4">
      <c r="A4165" s="226" t="s">
        <v>1185</v>
      </c>
      <c r="B4165" s="225" t="s">
        <v>1186</v>
      </c>
      <c r="C4165" s="223" t="s">
        <v>1187</v>
      </c>
      <c r="D4165" s="222" t="s">
        <v>1173</v>
      </c>
    </row>
    <row r="4166" spans="1:4">
      <c r="A4166" s="226" t="s">
        <v>1188</v>
      </c>
      <c r="B4166" s="225" t="s">
        <v>1189</v>
      </c>
      <c r="C4166" s="223" t="s">
        <v>1190</v>
      </c>
      <c r="D4166" s="222" t="s">
        <v>1173</v>
      </c>
    </row>
    <row r="4167" spans="1:4">
      <c r="A4167" s="226" t="s">
        <v>1191</v>
      </c>
      <c r="B4167" s="225" t="s">
        <v>1192</v>
      </c>
      <c r="C4167" s="223" t="s">
        <v>1193</v>
      </c>
      <c r="D4167" s="222" t="s">
        <v>1173</v>
      </c>
    </row>
    <row r="4168" spans="1:4">
      <c r="A4168" s="226" t="s">
        <v>1194</v>
      </c>
      <c r="B4168" s="225" t="s">
        <v>1195</v>
      </c>
      <c r="C4168" s="223" t="s">
        <v>1193</v>
      </c>
      <c r="D4168" s="222" t="s">
        <v>1173</v>
      </c>
    </row>
    <row r="4169" spans="1:4">
      <c r="A4169" s="226" t="s">
        <v>1196</v>
      </c>
      <c r="B4169" s="225" t="s">
        <v>1197</v>
      </c>
      <c r="C4169" s="223" t="s">
        <v>1198</v>
      </c>
      <c r="D4169" s="222" t="s">
        <v>1173</v>
      </c>
    </row>
    <row r="4170" spans="1:4">
      <c r="A4170" s="226" t="s">
        <v>1199</v>
      </c>
      <c r="B4170" s="225" t="s">
        <v>1200</v>
      </c>
      <c r="C4170" s="223" t="s">
        <v>1198</v>
      </c>
      <c r="D4170" s="222" t="s">
        <v>1173</v>
      </c>
    </row>
    <row r="4171" spans="1:4">
      <c r="A4171" s="226" t="s">
        <v>1201</v>
      </c>
      <c r="B4171" s="225" t="s">
        <v>1202</v>
      </c>
      <c r="C4171" s="223" t="s">
        <v>1203</v>
      </c>
      <c r="D4171" s="222" t="s">
        <v>1173</v>
      </c>
    </row>
    <row r="4172" spans="1:4">
      <c r="A4172" s="226" t="s">
        <v>1205</v>
      </c>
      <c r="B4172" s="225" t="s">
        <v>1206</v>
      </c>
      <c r="C4172" s="223" t="s">
        <v>1204</v>
      </c>
      <c r="D4172" s="222" t="s">
        <v>1173</v>
      </c>
    </row>
    <row r="4173" spans="1:4">
      <c r="A4173" s="226" t="s">
        <v>1207</v>
      </c>
      <c r="B4173" s="225" t="s">
        <v>1208</v>
      </c>
      <c r="C4173" s="223" t="s">
        <v>1209</v>
      </c>
      <c r="D4173" s="222" t="s">
        <v>1173</v>
      </c>
    </row>
    <row r="4174" spans="1:4">
      <c r="A4174" s="226" t="s">
        <v>7206</v>
      </c>
      <c r="B4174" s="225" t="s">
        <v>7207</v>
      </c>
      <c r="C4174" s="223" t="s">
        <v>7208</v>
      </c>
      <c r="D4174" s="222" t="s">
        <v>1173</v>
      </c>
    </row>
    <row r="4175" spans="1:4">
      <c r="A4175" s="226" t="s">
        <v>7209</v>
      </c>
      <c r="B4175" s="225" t="s">
        <v>7210</v>
      </c>
      <c r="C4175" s="223" t="s">
        <v>7211</v>
      </c>
      <c r="D4175" s="222" t="s">
        <v>1173</v>
      </c>
    </row>
    <row r="4176" spans="1:4">
      <c r="A4176" s="226" t="s">
        <v>7212</v>
      </c>
      <c r="B4176" s="225" t="s">
        <v>7213</v>
      </c>
      <c r="C4176" s="223" t="s">
        <v>7214</v>
      </c>
      <c r="D4176" s="222" t="s">
        <v>1173</v>
      </c>
    </row>
    <row r="4177" spans="1:4">
      <c r="A4177" s="226" t="s">
        <v>7215</v>
      </c>
      <c r="B4177" s="225" t="s">
        <v>7216</v>
      </c>
      <c r="C4177" s="223" t="s">
        <v>7217</v>
      </c>
      <c r="D4177" s="222" t="s">
        <v>1173</v>
      </c>
    </row>
    <row r="4178" spans="1:4">
      <c r="A4178" s="226" t="s">
        <v>7218</v>
      </c>
      <c r="B4178" s="225" t="s">
        <v>7219</v>
      </c>
      <c r="C4178" s="223" t="s">
        <v>7220</v>
      </c>
      <c r="D4178" s="222" t="s">
        <v>1173</v>
      </c>
    </row>
    <row r="4179" spans="1:4">
      <c r="A4179" s="226" t="s">
        <v>7221</v>
      </c>
      <c r="B4179" s="225" t="s">
        <v>7222</v>
      </c>
      <c r="C4179" s="223" t="s">
        <v>7223</v>
      </c>
      <c r="D4179" s="222" t="s">
        <v>1173</v>
      </c>
    </row>
    <row r="4180" spans="1:4">
      <c r="A4180" s="226" t="s">
        <v>7224</v>
      </c>
      <c r="B4180" s="225" t="s">
        <v>7225</v>
      </c>
      <c r="C4180" s="223" t="s">
        <v>7226</v>
      </c>
      <c r="D4180" s="222" t="s">
        <v>1173</v>
      </c>
    </row>
    <row r="4181" spans="1:4">
      <c r="A4181" s="226" t="s">
        <v>7227</v>
      </c>
      <c r="B4181" s="225" t="s">
        <v>7228</v>
      </c>
      <c r="C4181" s="223" t="s">
        <v>7226</v>
      </c>
      <c r="D4181" s="222" t="s">
        <v>1173</v>
      </c>
    </row>
    <row r="4182" spans="1:4">
      <c r="A4182" s="226" t="s">
        <v>7229</v>
      </c>
      <c r="B4182" s="225" t="s">
        <v>7230</v>
      </c>
      <c r="C4182" s="223" t="s">
        <v>7231</v>
      </c>
      <c r="D4182" s="222" t="s">
        <v>1173</v>
      </c>
    </row>
    <row r="4183" spans="1:4">
      <c r="A4183" s="226" t="s">
        <v>7232</v>
      </c>
      <c r="B4183" s="225" t="s">
        <v>7233</v>
      </c>
      <c r="C4183" s="223" t="s">
        <v>7234</v>
      </c>
      <c r="D4183" s="222" t="s">
        <v>1173</v>
      </c>
    </row>
    <row r="4184" spans="1:4">
      <c r="A4184" s="226" t="s">
        <v>7235</v>
      </c>
      <c r="B4184" s="225" t="s">
        <v>1175</v>
      </c>
      <c r="C4184" s="223" t="s">
        <v>7234</v>
      </c>
      <c r="D4184" s="222" t="s">
        <v>1173</v>
      </c>
    </row>
    <row r="4185" spans="1:4">
      <c r="A4185" s="226" t="s">
        <v>7236</v>
      </c>
      <c r="B4185" s="225" t="s">
        <v>1189</v>
      </c>
      <c r="C4185" s="223" t="s">
        <v>7237</v>
      </c>
      <c r="D4185" s="222" t="s">
        <v>1173</v>
      </c>
    </row>
    <row r="4186" spans="1:4">
      <c r="A4186" s="226" t="s">
        <v>7238</v>
      </c>
      <c r="B4186" s="225" t="s">
        <v>7239</v>
      </c>
      <c r="C4186" s="223" t="s">
        <v>7240</v>
      </c>
      <c r="D4186" s="222" t="s">
        <v>1173</v>
      </c>
    </row>
    <row r="4187" spans="1:4">
      <c r="A4187" s="226" t="s">
        <v>7241</v>
      </c>
      <c r="B4187" s="225" t="s">
        <v>1178</v>
      </c>
      <c r="C4187" s="223" t="s">
        <v>7242</v>
      </c>
      <c r="D4187" s="222" t="s">
        <v>1173</v>
      </c>
    </row>
    <row r="4188" spans="1:4">
      <c r="A4188" s="226" t="s">
        <v>7243</v>
      </c>
      <c r="B4188" s="225" t="s">
        <v>7244</v>
      </c>
      <c r="C4188" s="223" t="s">
        <v>7245</v>
      </c>
      <c r="D4188" s="222" t="s">
        <v>1173</v>
      </c>
    </row>
    <row r="4189" spans="1:4">
      <c r="A4189" s="226" t="s">
        <v>7246</v>
      </c>
      <c r="B4189" s="225" t="s">
        <v>7247</v>
      </c>
      <c r="C4189" s="223" t="s">
        <v>7248</v>
      </c>
      <c r="D4189" s="222" t="s">
        <v>1173</v>
      </c>
    </row>
    <row r="4190" spans="1:4">
      <c r="A4190" s="226" t="s">
        <v>7249</v>
      </c>
      <c r="B4190" s="225" t="s">
        <v>7250</v>
      </c>
      <c r="C4190" s="223" t="s">
        <v>7251</v>
      </c>
      <c r="D4190" s="222" t="s">
        <v>1173</v>
      </c>
    </row>
    <row r="4191" spans="1:4">
      <c r="A4191" s="226" t="s">
        <v>7252</v>
      </c>
      <c r="B4191" s="225" t="s">
        <v>7253</v>
      </c>
      <c r="C4191" s="223" t="s">
        <v>7254</v>
      </c>
      <c r="D4191" s="222" t="s">
        <v>1173</v>
      </c>
    </row>
    <row r="4192" spans="1:4">
      <c r="A4192" s="226" t="s">
        <v>7255</v>
      </c>
      <c r="B4192" s="225" t="s">
        <v>7256</v>
      </c>
      <c r="C4192" s="223" t="s">
        <v>7257</v>
      </c>
      <c r="D4192" s="222" t="s">
        <v>1173</v>
      </c>
    </row>
    <row r="4193" spans="1:4">
      <c r="A4193" s="226" t="s">
        <v>7258</v>
      </c>
      <c r="B4193" s="225" t="s">
        <v>7259</v>
      </c>
      <c r="C4193" s="223" t="s">
        <v>7260</v>
      </c>
      <c r="D4193" s="222" t="s">
        <v>1173</v>
      </c>
    </row>
    <row r="4194" spans="1:4">
      <c r="A4194" s="226" t="s">
        <v>7261</v>
      </c>
      <c r="B4194" s="225" t="s">
        <v>1208</v>
      </c>
      <c r="C4194" s="223" t="s">
        <v>7262</v>
      </c>
      <c r="D4194" s="222" t="s">
        <v>1173</v>
      </c>
    </row>
    <row r="4195" spans="1:4">
      <c r="A4195" s="226" t="s">
        <v>7263</v>
      </c>
      <c r="B4195" s="225" t="s">
        <v>7264</v>
      </c>
      <c r="C4195" s="223" t="s">
        <v>7265</v>
      </c>
      <c r="D4195" s="222" t="s">
        <v>1173</v>
      </c>
    </row>
    <row r="4196" spans="1:4">
      <c r="A4196" s="226" t="s">
        <v>7266</v>
      </c>
      <c r="B4196" s="225" t="s">
        <v>7267</v>
      </c>
      <c r="C4196" s="223" t="s">
        <v>7268</v>
      </c>
      <c r="D4196" s="222" t="s">
        <v>1173</v>
      </c>
    </row>
    <row r="4197" spans="1:4">
      <c r="A4197" s="226" t="s">
        <v>7269</v>
      </c>
      <c r="B4197" s="225" t="s">
        <v>7270</v>
      </c>
      <c r="C4197" s="223" t="s">
        <v>7271</v>
      </c>
      <c r="D4197" s="222" t="s">
        <v>1173</v>
      </c>
    </row>
    <row r="4198" spans="1:4">
      <c r="A4198" s="226" t="s">
        <v>7272</v>
      </c>
      <c r="B4198" s="225" t="s">
        <v>7273</v>
      </c>
      <c r="C4198" s="223" t="s">
        <v>7274</v>
      </c>
      <c r="D4198" s="222" t="s">
        <v>1173</v>
      </c>
    </row>
    <row r="4199" spans="1:4">
      <c r="A4199" s="226" t="s">
        <v>7275</v>
      </c>
      <c r="B4199" s="225" t="s">
        <v>7276</v>
      </c>
      <c r="C4199" s="223" t="s">
        <v>7274</v>
      </c>
      <c r="D4199" s="222" t="s">
        <v>1173</v>
      </c>
    </row>
    <row r="4200" spans="1:4">
      <c r="A4200" s="226" t="s">
        <v>7277</v>
      </c>
      <c r="B4200" s="225" t="s">
        <v>7230</v>
      </c>
      <c r="C4200" s="223" t="s">
        <v>7278</v>
      </c>
      <c r="D4200" s="222" t="s">
        <v>1173</v>
      </c>
    </row>
    <row r="4201" spans="1:4">
      <c r="A4201" s="226" t="s">
        <v>7279</v>
      </c>
      <c r="B4201" s="225" t="s">
        <v>7280</v>
      </c>
      <c r="C4201" s="223" t="s">
        <v>7281</v>
      </c>
      <c r="D4201" s="222" t="s">
        <v>1173</v>
      </c>
    </row>
    <row r="4202" spans="1:4">
      <c r="A4202" s="226" t="s">
        <v>7282</v>
      </c>
      <c r="B4202" s="225" t="s">
        <v>7283</v>
      </c>
      <c r="C4202" s="223" t="s">
        <v>7284</v>
      </c>
      <c r="D4202" s="222" t="s">
        <v>1173</v>
      </c>
    </row>
    <row r="4203" spans="1:4">
      <c r="A4203" s="226" t="s">
        <v>7285</v>
      </c>
      <c r="B4203" s="225" t="s">
        <v>7286</v>
      </c>
      <c r="C4203" s="223" t="s">
        <v>7284</v>
      </c>
      <c r="D4203" s="222" t="s">
        <v>1173</v>
      </c>
    </row>
    <row r="4204" spans="1:4">
      <c r="A4204" s="226" t="s">
        <v>7287</v>
      </c>
      <c r="B4204" s="225" t="s">
        <v>7207</v>
      </c>
      <c r="C4204" s="223" t="s">
        <v>7288</v>
      </c>
      <c r="D4204" s="222" t="s">
        <v>1173</v>
      </c>
    </row>
    <row r="4205" spans="1:4">
      <c r="A4205" s="226" t="s">
        <v>7289</v>
      </c>
      <c r="B4205" s="225" t="s">
        <v>7290</v>
      </c>
      <c r="C4205" s="223" t="s">
        <v>7288</v>
      </c>
      <c r="D4205" s="222" t="s">
        <v>1173</v>
      </c>
    </row>
    <row r="4206" spans="1:4">
      <c r="A4206" s="226" t="s">
        <v>7291</v>
      </c>
      <c r="B4206" s="225" t="s">
        <v>7292</v>
      </c>
      <c r="C4206" s="223" t="s">
        <v>7293</v>
      </c>
      <c r="D4206" s="222" t="s">
        <v>1173</v>
      </c>
    </row>
    <row r="4207" spans="1:4">
      <c r="A4207" s="226" t="s">
        <v>7294</v>
      </c>
      <c r="B4207" s="225" t="s">
        <v>7276</v>
      </c>
      <c r="C4207" s="223" t="s">
        <v>7295</v>
      </c>
      <c r="D4207" s="222" t="s">
        <v>1173</v>
      </c>
    </row>
    <row r="4208" spans="1:4">
      <c r="A4208" s="226" t="s">
        <v>7296</v>
      </c>
      <c r="B4208" s="225" t="s">
        <v>7297</v>
      </c>
      <c r="C4208" s="223" t="s">
        <v>7298</v>
      </c>
      <c r="D4208" s="222" t="s">
        <v>1173</v>
      </c>
    </row>
    <row r="4209" spans="1:4">
      <c r="A4209" s="226" t="s">
        <v>7299</v>
      </c>
      <c r="B4209" s="225" t="s">
        <v>7300</v>
      </c>
      <c r="C4209" s="223" t="s">
        <v>7301</v>
      </c>
      <c r="D4209" s="222" t="s">
        <v>1173</v>
      </c>
    </row>
    <row r="4210" spans="1:4">
      <c r="A4210" s="226" t="s">
        <v>7302</v>
      </c>
      <c r="B4210" s="225" t="s">
        <v>1175</v>
      </c>
      <c r="C4210" s="223" t="s">
        <v>7303</v>
      </c>
      <c r="D4210" s="222" t="s">
        <v>1173</v>
      </c>
    </row>
    <row r="4211" spans="1:4">
      <c r="A4211" s="226" t="s">
        <v>7304</v>
      </c>
      <c r="B4211" s="225" t="s">
        <v>7305</v>
      </c>
      <c r="C4211" s="223" t="s">
        <v>7303</v>
      </c>
      <c r="D4211" s="222" t="s">
        <v>1173</v>
      </c>
    </row>
    <row r="4212" spans="1:4">
      <c r="A4212" s="226" t="s">
        <v>7306</v>
      </c>
      <c r="B4212" s="225" t="s">
        <v>7307</v>
      </c>
      <c r="C4212" s="223" t="s">
        <v>7308</v>
      </c>
      <c r="D4212" s="222" t="s">
        <v>1173</v>
      </c>
    </row>
    <row r="4213" spans="1:4">
      <c r="A4213" s="226" t="s">
        <v>7309</v>
      </c>
      <c r="B4213" s="225" t="s">
        <v>7310</v>
      </c>
      <c r="C4213" s="223" t="s">
        <v>7311</v>
      </c>
      <c r="D4213" s="222" t="s">
        <v>1173</v>
      </c>
    </row>
    <row r="4214" spans="1:4">
      <c r="A4214" s="226" t="s">
        <v>7312</v>
      </c>
      <c r="B4214" s="225" t="s">
        <v>7313</v>
      </c>
      <c r="C4214" s="223" t="s">
        <v>1176</v>
      </c>
      <c r="D4214" s="222" t="s">
        <v>7314</v>
      </c>
    </row>
    <row r="4215" spans="1:4">
      <c r="A4215" s="226" t="s">
        <v>7315</v>
      </c>
      <c r="B4215" s="225" t="s">
        <v>7316</v>
      </c>
      <c r="C4215" s="223" t="s">
        <v>1176</v>
      </c>
      <c r="D4215" s="222" t="s">
        <v>7314</v>
      </c>
    </row>
    <row r="4216" spans="1:4">
      <c r="A4216" s="226" t="s">
        <v>7317</v>
      </c>
      <c r="B4216" s="225" t="s">
        <v>7318</v>
      </c>
      <c r="C4216" s="223" t="s">
        <v>7319</v>
      </c>
      <c r="D4216" s="222" t="s">
        <v>7314</v>
      </c>
    </row>
    <row r="4217" spans="1:4">
      <c r="A4217" s="226" t="s">
        <v>7320</v>
      </c>
      <c r="B4217" s="225" t="s">
        <v>7321</v>
      </c>
      <c r="C4217" s="223" t="s">
        <v>7322</v>
      </c>
      <c r="D4217" s="222" t="s">
        <v>7314</v>
      </c>
    </row>
    <row r="4218" spans="1:4">
      <c r="A4218" s="226" t="s">
        <v>7323</v>
      </c>
      <c r="B4218" s="225" t="s">
        <v>7324</v>
      </c>
      <c r="C4218" s="223" t="s">
        <v>7325</v>
      </c>
      <c r="D4218" s="222" t="s">
        <v>7314</v>
      </c>
    </row>
    <row r="4219" spans="1:4">
      <c r="A4219" s="226" t="s">
        <v>7326</v>
      </c>
      <c r="B4219" s="225" t="s">
        <v>7327</v>
      </c>
      <c r="C4219" s="223" t="s">
        <v>7328</v>
      </c>
      <c r="D4219" s="222" t="s">
        <v>7314</v>
      </c>
    </row>
    <row r="4220" spans="1:4">
      <c r="A4220" s="226" t="s">
        <v>7329</v>
      </c>
      <c r="B4220" s="225" t="s">
        <v>7330</v>
      </c>
      <c r="C4220" s="223" t="s">
        <v>7331</v>
      </c>
      <c r="D4220" s="222" t="s">
        <v>7314</v>
      </c>
    </row>
    <row r="4221" spans="1:4">
      <c r="A4221" s="226" t="s">
        <v>7332</v>
      </c>
      <c r="B4221" s="225" t="s">
        <v>7250</v>
      </c>
      <c r="C4221" s="223" t="s">
        <v>1184</v>
      </c>
      <c r="D4221" s="222" t="s">
        <v>7314</v>
      </c>
    </row>
    <row r="4222" spans="1:4">
      <c r="A4222" s="226" t="s">
        <v>7333</v>
      </c>
      <c r="B4222" s="225" t="s">
        <v>7334</v>
      </c>
      <c r="C4222" s="223" t="s">
        <v>7335</v>
      </c>
      <c r="D4222" s="222" t="s">
        <v>7314</v>
      </c>
    </row>
    <row r="4223" spans="1:4">
      <c r="A4223" s="226" t="s">
        <v>7336</v>
      </c>
      <c r="B4223" s="225" t="s">
        <v>7337</v>
      </c>
      <c r="C4223" s="223" t="s">
        <v>7335</v>
      </c>
      <c r="D4223" s="222" t="s">
        <v>7314</v>
      </c>
    </row>
    <row r="4224" spans="1:4">
      <c r="A4224" s="226" t="s">
        <v>7338</v>
      </c>
      <c r="B4224" s="225" t="s">
        <v>7339</v>
      </c>
      <c r="C4224" s="223" t="s">
        <v>1198</v>
      </c>
      <c r="D4224" s="222" t="s">
        <v>7314</v>
      </c>
    </row>
    <row r="4225" spans="1:4">
      <c r="A4225" s="226" t="s">
        <v>7340</v>
      </c>
      <c r="B4225" s="225" t="s">
        <v>7341</v>
      </c>
      <c r="C4225" s="223" t="s">
        <v>7342</v>
      </c>
      <c r="D4225" s="222" t="s">
        <v>7314</v>
      </c>
    </row>
    <row r="4226" spans="1:4">
      <c r="A4226" s="226" t="s">
        <v>7343</v>
      </c>
      <c r="B4226" s="225" t="s">
        <v>7344</v>
      </c>
      <c r="C4226" s="223" t="s">
        <v>7345</v>
      </c>
      <c r="D4226" s="222" t="s">
        <v>7314</v>
      </c>
    </row>
    <row r="4227" spans="1:4">
      <c r="A4227" s="226" t="s">
        <v>7346</v>
      </c>
      <c r="B4227" s="225" t="s">
        <v>7347</v>
      </c>
      <c r="C4227" s="223" t="s">
        <v>1203</v>
      </c>
      <c r="D4227" s="222" t="s">
        <v>7314</v>
      </c>
    </row>
    <row r="4228" spans="1:4">
      <c r="A4228" s="226" t="s">
        <v>7348</v>
      </c>
      <c r="B4228" s="225" t="s">
        <v>7349</v>
      </c>
      <c r="C4228" s="223" t="s">
        <v>1204</v>
      </c>
      <c r="D4228" s="222" t="s">
        <v>7314</v>
      </c>
    </row>
    <row r="4229" spans="1:4">
      <c r="A4229" s="226" t="s">
        <v>7350</v>
      </c>
      <c r="B4229" s="225" t="s">
        <v>7307</v>
      </c>
      <c r="C4229" s="223" t="s">
        <v>7208</v>
      </c>
      <c r="D4229" s="222" t="s">
        <v>7314</v>
      </c>
    </row>
    <row r="4230" spans="1:4">
      <c r="A4230" s="226" t="s">
        <v>7351</v>
      </c>
      <c r="B4230" s="225" t="s">
        <v>7352</v>
      </c>
      <c r="C4230" s="223" t="s">
        <v>7353</v>
      </c>
      <c r="D4230" s="222" t="s">
        <v>7314</v>
      </c>
    </row>
    <row r="4231" spans="1:4">
      <c r="A4231" s="226" t="s">
        <v>7354</v>
      </c>
      <c r="B4231" s="225" t="s">
        <v>7330</v>
      </c>
      <c r="C4231" s="223" t="s">
        <v>7355</v>
      </c>
      <c r="D4231" s="222" t="s">
        <v>7314</v>
      </c>
    </row>
    <row r="4232" spans="1:4">
      <c r="A4232" s="226" t="s">
        <v>7356</v>
      </c>
      <c r="B4232" s="225" t="s">
        <v>7307</v>
      </c>
      <c r="C4232" s="223" t="s">
        <v>7355</v>
      </c>
      <c r="D4232" s="222" t="s">
        <v>7314</v>
      </c>
    </row>
    <row r="4233" spans="1:4">
      <c r="A4233" s="226" t="s">
        <v>7357</v>
      </c>
      <c r="B4233" s="225" t="s">
        <v>7358</v>
      </c>
      <c r="C4233" s="223" t="s">
        <v>7359</v>
      </c>
      <c r="D4233" s="222" t="s">
        <v>7314</v>
      </c>
    </row>
    <row r="4234" spans="1:4">
      <c r="A4234" s="226" t="s">
        <v>7360</v>
      </c>
      <c r="B4234" s="225" t="s">
        <v>7207</v>
      </c>
      <c r="C4234" s="223" t="s">
        <v>7361</v>
      </c>
      <c r="D4234" s="222" t="s">
        <v>7314</v>
      </c>
    </row>
    <row r="4235" spans="1:4">
      <c r="A4235" s="226" t="s">
        <v>7362</v>
      </c>
      <c r="B4235" s="225" t="s">
        <v>7327</v>
      </c>
      <c r="C4235" s="223" t="s">
        <v>7363</v>
      </c>
      <c r="D4235" s="222" t="s">
        <v>7314</v>
      </c>
    </row>
    <row r="4236" spans="1:4">
      <c r="A4236" s="226" t="s">
        <v>7364</v>
      </c>
      <c r="B4236" s="225" t="s">
        <v>7365</v>
      </c>
      <c r="C4236" s="223" t="s">
        <v>7217</v>
      </c>
      <c r="D4236" s="222" t="s">
        <v>7314</v>
      </c>
    </row>
    <row r="4237" spans="1:4">
      <c r="A4237" s="226" t="s">
        <v>7366</v>
      </c>
      <c r="B4237" s="225" t="s">
        <v>7367</v>
      </c>
      <c r="C4237" s="223" t="s">
        <v>7217</v>
      </c>
      <c r="D4237" s="222" t="s">
        <v>7314</v>
      </c>
    </row>
    <row r="4238" spans="1:4">
      <c r="A4238" s="226" t="s">
        <v>7368</v>
      </c>
      <c r="B4238" s="225" t="s">
        <v>7369</v>
      </c>
      <c r="C4238" s="223" t="s">
        <v>7223</v>
      </c>
      <c r="D4238" s="222" t="s">
        <v>7314</v>
      </c>
    </row>
    <row r="4239" spans="1:4">
      <c r="A4239" s="226" t="s">
        <v>7370</v>
      </c>
      <c r="B4239" s="225" t="s">
        <v>7371</v>
      </c>
      <c r="C4239" s="223" t="s">
        <v>7372</v>
      </c>
      <c r="D4239" s="222" t="s">
        <v>7314</v>
      </c>
    </row>
    <row r="4240" spans="1:4">
      <c r="A4240" s="226" t="s">
        <v>7373</v>
      </c>
      <c r="B4240" s="225" t="s">
        <v>7374</v>
      </c>
      <c r="C4240" s="223" t="s">
        <v>7375</v>
      </c>
      <c r="D4240" s="222" t="s">
        <v>7314</v>
      </c>
    </row>
    <row r="4241" spans="1:4">
      <c r="A4241" s="226" t="s">
        <v>7376</v>
      </c>
      <c r="B4241" s="225" t="s">
        <v>7377</v>
      </c>
      <c r="C4241" s="223" t="s">
        <v>7378</v>
      </c>
      <c r="D4241" s="222" t="s">
        <v>7314</v>
      </c>
    </row>
    <row r="4242" spans="1:4">
      <c r="A4242" s="226" t="s">
        <v>7379</v>
      </c>
      <c r="B4242" s="225" t="s">
        <v>7380</v>
      </c>
      <c r="C4242" s="223" t="s">
        <v>7381</v>
      </c>
      <c r="D4242" s="222" t="s">
        <v>7314</v>
      </c>
    </row>
    <row r="4243" spans="1:4">
      <c r="A4243" s="226" t="s">
        <v>7382</v>
      </c>
      <c r="B4243" s="225" t="s">
        <v>7216</v>
      </c>
      <c r="C4243" s="223" t="s">
        <v>7383</v>
      </c>
      <c r="D4243" s="222" t="s">
        <v>7314</v>
      </c>
    </row>
    <row r="4244" spans="1:4">
      <c r="A4244" s="226" t="s">
        <v>7384</v>
      </c>
      <c r="B4244" s="225" t="s">
        <v>7385</v>
      </c>
      <c r="C4244" s="223" t="s">
        <v>7254</v>
      </c>
      <c r="D4244" s="222" t="s">
        <v>7314</v>
      </c>
    </row>
    <row r="4245" spans="1:4">
      <c r="A4245" s="226" t="s">
        <v>7386</v>
      </c>
      <c r="B4245" s="225" t="s">
        <v>7387</v>
      </c>
      <c r="C4245" s="223" t="s">
        <v>7388</v>
      </c>
      <c r="D4245" s="222" t="s">
        <v>7314</v>
      </c>
    </row>
    <row r="4246" spans="1:4">
      <c r="A4246" s="226" t="s">
        <v>7389</v>
      </c>
      <c r="B4246" s="225" t="s">
        <v>7390</v>
      </c>
      <c r="C4246" s="223" t="s">
        <v>7391</v>
      </c>
      <c r="D4246" s="222" t="s">
        <v>7314</v>
      </c>
    </row>
    <row r="4247" spans="1:4">
      <c r="A4247" s="226" t="s">
        <v>7392</v>
      </c>
      <c r="B4247" s="225" t="s">
        <v>1208</v>
      </c>
      <c r="C4247" s="223" t="s">
        <v>7265</v>
      </c>
      <c r="D4247" s="222" t="s">
        <v>7314</v>
      </c>
    </row>
    <row r="4248" spans="1:4">
      <c r="A4248" s="226" t="s">
        <v>7393</v>
      </c>
      <c r="B4248" s="225" t="s">
        <v>7207</v>
      </c>
      <c r="C4248" s="223" t="s">
        <v>7268</v>
      </c>
      <c r="D4248" s="222" t="s">
        <v>7314</v>
      </c>
    </row>
    <row r="4249" spans="1:4">
      <c r="A4249" s="226" t="s">
        <v>7394</v>
      </c>
      <c r="B4249" s="225" t="s">
        <v>7395</v>
      </c>
      <c r="C4249" s="223" t="s">
        <v>7274</v>
      </c>
      <c r="D4249" s="222" t="s">
        <v>7314</v>
      </c>
    </row>
    <row r="4250" spans="1:4">
      <c r="A4250" s="226" t="s">
        <v>7396</v>
      </c>
      <c r="B4250" s="225" t="s">
        <v>7207</v>
      </c>
      <c r="C4250" s="223" t="s">
        <v>7274</v>
      </c>
      <c r="D4250" s="222" t="s">
        <v>7314</v>
      </c>
    </row>
    <row r="4251" spans="1:4">
      <c r="A4251" s="226" t="s">
        <v>7397</v>
      </c>
      <c r="B4251" s="225" t="s">
        <v>7321</v>
      </c>
      <c r="C4251" s="223" t="s">
        <v>7398</v>
      </c>
      <c r="D4251" s="222" t="s">
        <v>7314</v>
      </c>
    </row>
    <row r="4252" spans="1:4">
      <c r="A4252" s="226" t="s">
        <v>7399</v>
      </c>
      <c r="B4252" s="225" t="s">
        <v>7400</v>
      </c>
      <c r="C4252" s="223" t="s">
        <v>7278</v>
      </c>
      <c r="D4252" s="222" t="s">
        <v>7314</v>
      </c>
    </row>
    <row r="4253" spans="1:4">
      <c r="A4253" s="226" t="s">
        <v>7401</v>
      </c>
      <c r="B4253" s="225" t="s">
        <v>7347</v>
      </c>
      <c r="C4253" s="223" t="s">
        <v>7278</v>
      </c>
      <c r="D4253" s="222" t="s">
        <v>7314</v>
      </c>
    </row>
    <row r="4254" spans="1:4">
      <c r="A4254" s="226" t="s">
        <v>7402</v>
      </c>
      <c r="B4254" s="225" t="s">
        <v>1189</v>
      </c>
      <c r="C4254" s="223" t="s">
        <v>7281</v>
      </c>
      <c r="D4254" s="222" t="s">
        <v>7314</v>
      </c>
    </row>
    <row r="4255" spans="1:4">
      <c r="A4255" s="226" t="s">
        <v>7403</v>
      </c>
      <c r="B4255" s="225" t="s">
        <v>7374</v>
      </c>
      <c r="C4255" s="223" t="s">
        <v>7284</v>
      </c>
      <c r="D4255" s="222" t="s">
        <v>7314</v>
      </c>
    </row>
    <row r="4256" spans="1:4">
      <c r="A4256" s="226" t="s">
        <v>7404</v>
      </c>
      <c r="B4256" s="225" t="s">
        <v>7405</v>
      </c>
      <c r="C4256" s="223" t="s">
        <v>7288</v>
      </c>
      <c r="D4256" s="222" t="s">
        <v>7314</v>
      </c>
    </row>
    <row r="4257" spans="1:4">
      <c r="A4257" s="226" t="s">
        <v>7406</v>
      </c>
      <c r="B4257" s="225" t="s">
        <v>7305</v>
      </c>
      <c r="C4257" s="223" t="s">
        <v>7407</v>
      </c>
      <c r="D4257" s="222" t="s">
        <v>7314</v>
      </c>
    </row>
    <row r="4258" spans="1:4">
      <c r="A4258" s="226" t="s">
        <v>7408</v>
      </c>
      <c r="B4258" s="225" t="s">
        <v>7250</v>
      </c>
      <c r="C4258" s="223" t="s">
        <v>7409</v>
      </c>
      <c r="D4258" s="222" t="s">
        <v>7314</v>
      </c>
    </row>
    <row r="4259" spans="1:4">
      <c r="A4259" s="226" t="s">
        <v>7410</v>
      </c>
      <c r="B4259" s="225" t="s">
        <v>7411</v>
      </c>
      <c r="C4259" s="223" t="s">
        <v>7412</v>
      </c>
      <c r="D4259" s="222" t="s">
        <v>7314</v>
      </c>
    </row>
    <row r="4260" spans="1:4">
      <c r="A4260" s="226" t="s">
        <v>7413</v>
      </c>
      <c r="B4260" s="225" t="s">
        <v>7414</v>
      </c>
      <c r="C4260" s="223" t="s">
        <v>7303</v>
      </c>
      <c r="D4260" s="222" t="s">
        <v>7314</v>
      </c>
    </row>
    <row r="4261" spans="1:4">
      <c r="A4261" s="226" t="s">
        <v>7415</v>
      </c>
      <c r="B4261" s="225" t="s">
        <v>7416</v>
      </c>
      <c r="C4261" s="223" t="s">
        <v>7417</v>
      </c>
      <c r="D4261" s="222" t="s">
        <v>7314</v>
      </c>
    </row>
    <row r="4262" spans="1:4">
      <c r="A4262" s="226" t="s">
        <v>7418</v>
      </c>
      <c r="B4262" s="225" t="s">
        <v>7419</v>
      </c>
      <c r="C4262" s="223" t="s">
        <v>7420</v>
      </c>
      <c r="D4262" s="222" t="s">
        <v>7314</v>
      </c>
    </row>
    <row r="4263" spans="1:4">
      <c r="A4263" s="226" t="s">
        <v>7421</v>
      </c>
      <c r="B4263" s="225" t="s">
        <v>7422</v>
      </c>
      <c r="C4263" s="223" t="s">
        <v>7423</v>
      </c>
      <c r="D4263" s="222" t="s">
        <v>7314</v>
      </c>
    </row>
    <row r="4264" spans="1:4">
      <c r="A4264" s="226" t="s">
        <v>7424</v>
      </c>
      <c r="B4264" s="225" t="s">
        <v>7425</v>
      </c>
      <c r="C4264" s="223" t="s">
        <v>7308</v>
      </c>
      <c r="D4264" s="222" t="s">
        <v>7314</v>
      </c>
    </row>
    <row r="4265" spans="1:4">
      <c r="A4265" s="226" t="s">
        <v>7426</v>
      </c>
      <c r="B4265" s="225" t="s">
        <v>7427</v>
      </c>
      <c r="C4265" s="223" t="s">
        <v>7428</v>
      </c>
      <c r="D4265" s="222" t="s">
        <v>7314</v>
      </c>
    </row>
    <row r="4266" spans="1:4">
      <c r="A4266" s="226" t="s">
        <v>7429</v>
      </c>
      <c r="B4266" s="225" t="s">
        <v>7430</v>
      </c>
      <c r="C4266" s="223" t="s">
        <v>7431</v>
      </c>
      <c r="D4266" s="222" t="s">
        <v>7314</v>
      </c>
    </row>
    <row r="4267" spans="1:4">
      <c r="A4267" s="226" t="s">
        <v>7432</v>
      </c>
      <c r="B4267" s="225" t="s">
        <v>7433</v>
      </c>
      <c r="C4267" s="223" t="s">
        <v>1176</v>
      </c>
      <c r="D4267" s="222" t="s">
        <v>7434</v>
      </c>
    </row>
    <row r="4268" spans="1:4">
      <c r="A4268" s="226" t="s">
        <v>7435</v>
      </c>
      <c r="B4268" s="225" t="s">
        <v>7436</v>
      </c>
      <c r="C4268" s="223" t="s">
        <v>1176</v>
      </c>
      <c r="D4268" s="222" t="s">
        <v>7434</v>
      </c>
    </row>
    <row r="4269" spans="1:4">
      <c r="A4269" s="226" t="s">
        <v>7437</v>
      </c>
      <c r="B4269" s="225" t="s">
        <v>1171</v>
      </c>
      <c r="C4269" s="223" t="s">
        <v>1176</v>
      </c>
      <c r="D4269" s="222" t="s">
        <v>7434</v>
      </c>
    </row>
    <row r="4270" spans="1:4">
      <c r="A4270" s="226" t="s">
        <v>7438</v>
      </c>
      <c r="B4270" s="225" t="s">
        <v>7439</v>
      </c>
      <c r="C4270" s="223" t="s">
        <v>1176</v>
      </c>
      <c r="D4270" s="222" t="s">
        <v>7434</v>
      </c>
    </row>
    <row r="4271" spans="1:4">
      <c r="A4271" s="226" t="s">
        <v>7440</v>
      </c>
      <c r="B4271" s="225" t="s">
        <v>7327</v>
      </c>
      <c r="C4271" s="223" t="s">
        <v>7328</v>
      </c>
      <c r="D4271" s="222" t="s">
        <v>7434</v>
      </c>
    </row>
    <row r="4272" spans="1:4">
      <c r="A4272" s="226" t="s">
        <v>7441</v>
      </c>
      <c r="B4272" s="225" t="s">
        <v>7442</v>
      </c>
      <c r="C4272" s="223" t="s">
        <v>1184</v>
      </c>
      <c r="D4272" s="222" t="s">
        <v>7434</v>
      </c>
    </row>
    <row r="4273" spans="1:4">
      <c r="A4273" s="226" t="s">
        <v>7443</v>
      </c>
      <c r="B4273" s="225" t="s">
        <v>7207</v>
      </c>
      <c r="C4273" s="223" t="s">
        <v>7444</v>
      </c>
      <c r="D4273" s="222" t="s">
        <v>7434</v>
      </c>
    </row>
    <row r="4274" spans="1:4">
      <c r="A4274" s="226" t="s">
        <v>7445</v>
      </c>
      <c r="B4274" s="225" t="s">
        <v>7321</v>
      </c>
      <c r="C4274" s="223" t="s">
        <v>1190</v>
      </c>
      <c r="D4274" s="222" t="s">
        <v>7434</v>
      </c>
    </row>
    <row r="4275" spans="1:4">
      <c r="A4275" s="226" t="s">
        <v>7446</v>
      </c>
      <c r="B4275" s="225" t="s">
        <v>7447</v>
      </c>
      <c r="C4275" s="223" t="s">
        <v>7448</v>
      </c>
      <c r="D4275" s="222" t="s">
        <v>7434</v>
      </c>
    </row>
    <row r="4276" spans="1:4">
      <c r="A4276" s="226" t="s">
        <v>7449</v>
      </c>
      <c r="B4276" s="225" t="s">
        <v>7450</v>
      </c>
      <c r="C4276" s="223" t="s">
        <v>1198</v>
      </c>
      <c r="D4276" s="222" t="s">
        <v>7434</v>
      </c>
    </row>
    <row r="4277" spans="1:4">
      <c r="A4277" s="226" t="s">
        <v>7451</v>
      </c>
      <c r="B4277" s="225" t="s">
        <v>7452</v>
      </c>
      <c r="C4277" s="223" t="s">
        <v>1203</v>
      </c>
      <c r="D4277" s="222" t="s">
        <v>7434</v>
      </c>
    </row>
    <row r="4278" spans="1:4">
      <c r="A4278" s="226" t="s">
        <v>7453</v>
      </c>
      <c r="B4278" s="225" t="s">
        <v>7207</v>
      </c>
      <c r="C4278" s="223" t="s">
        <v>7355</v>
      </c>
      <c r="D4278" s="222" t="s">
        <v>7434</v>
      </c>
    </row>
    <row r="4279" spans="1:4">
      <c r="A4279" s="226" t="s">
        <v>7454</v>
      </c>
      <c r="B4279" s="225" t="s">
        <v>7264</v>
      </c>
      <c r="C4279" s="223" t="s">
        <v>7214</v>
      </c>
      <c r="D4279" s="222" t="s">
        <v>7434</v>
      </c>
    </row>
    <row r="4280" spans="1:4">
      <c r="A4280" s="226" t="s">
        <v>7455</v>
      </c>
      <c r="B4280" s="225" t="s">
        <v>7456</v>
      </c>
      <c r="C4280" s="223" t="s">
        <v>7220</v>
      </c>
      <c r="D4280" s="222" t="s">
        <v>7434</v>
      </c>
    </row>
    <row r="4281" spans="1:4">
      <c r="A4281" s="226" t="s">
        <v>7457</v>
      </c>
      <c r="B4281" s="225" t="s">
        <v>7207</v>
      </c>
      <c r="C4281" s="223" t="s">
        <v>7251</v>
      </c>
      <c r="D4281" s="222" t="s">
        <v>7434</v>
      </c>
    </row>
    <row r="4282" spans="1:4">
      <c r="A4282" s="226" t="s">
        <v>7458</v>
      </c>
      <c r="B4282" s="225" t="s">
        <v>7459</v>
      </c>
      <c r="C4282" s="223" t="s">
        <v>7254</v>
      </c>
      <c r="D4282" s="222" t="s">
        <v>7434</v>
      </c>
    </row>
    <row r="4283" spans="1:4">
      <c r="A4283" s="226" t="s">
        <v>7460</v>
      </c>
      <c r="B4283" s="225" t="s">
        <v>7461</v>
      </c>
      <c r="C4283" s="223" t="s">
        <v>7391</v>
      </c>
      <c r="D4283" s="222" t="s">
        <v>7434</v>
      </c>
    </row>
    <row r="4284" spans="1:4">
      <c r="A4284" s="226" t="s">
        <v>7462</v>
      </c>
      <c r="B4284" s="225" t="s">
        <v>7463</v>
      </c>
      <c r="C4284" s="223" t="s">
        <v>7464</v>
      </c>
      <c r="D4284" s="222" t="s">
        <v>7434</v>
      </c>
    </row>
    <row r="4285" spans="1:4">
      <c r="A4285" s="226" t="s">
        <v>7465</v>
      </c>
      <c r="B4285" s="225" t="s">
        <v>1189</v>
      </c>
      <c r="C4285" s="223" t="s">
        <v>7466</v>
      </c>
      <c r="D4285" s="222" t="s">
        <v>7434</v>
      </c>
    </row>
    <row r="4286" spans="1:4">
      <c r="A4286" s="226" t="s">
        <v>7467</v>
      </c>
      <c r="B4286" s="225" t="s">
        <v>7367</v>
      </c>
      <c r="C4286" s="223" t="s">
        <v>7274</v>
      </c>
      <c r="D4286" s="222" t="s">
        <v>7434</v>
      </c>
    </row>
    <row r="4287" spans="1:4">
      <c r="A4287" s="226" t="s">
        <v>7468</v>
      </c>
      <c r="B4287" s="225" t="s">
        <v>7469</v>
      </c>
      <c r="C4287" s="223" t="s">
        <v>7470</v>
      </c>
      <c r="D4287" s="222" t="s">
        <v>7434</v>
      </c>
    </row>
    <row r="4288" spans="1:4">
      <c r="A4288" s="226" t="s">
        <v>7471</v>
      </c>
      <c r="B4288" s="225" t="s">
        <v>7207</v>
      </c>
      <c r="C4288" s="223" t="s">
        <v>7295</v>
      </c>
      <c r="D4288" s="222" t="s">
        <v>7434</v>
      </c>
    </row>
    <row r="4289" spans="1:4">
      <c r="A4289" s="226" t="s">
        <v>7472</v>
      </c>
      <c r="B4289" s="225" t="s">
        <v>7250</v>
      </c>
      <c r="C4289" s="223" t="s">
        <v>7473</v>
      </c>
      <c r="D4289" s="222" t="s">
        <v>7434</v>
      </c>
    </row>
    <row r="4290" spans="1:4">
      <c r="A4290" s="226" t="s">
        <v>7474</v>
      </c>
      <c r="B4290" s="225" t="s">
        <v>7475</v>
      </c>
      <c r="C4290" s="223" t="s">
        <v>7423</v>
      </c>
      <c r="D4290" s="222" t="s">
        <v>7434</v>
      </c>
    </row>
    <row r="4291" spans="1:4">
      <c r="A4291" s="226" t="s">
        <v>7476</v>
      </c>
      <c r="B4291" s="225" t="s">
        <v>7477</v>
      </c>
      <c r="C4291" s="223" t="s">
        <v>7478</v>
      </c>
      <c r="D4291" s="222" t="s">
        <v>7434</v>
      </c>
    </row>
    <row r="4292" spans="1:4">
      <c r="A4292" s="226" t="s">
        <v>7479</v>
      </c>
      <c r="B4292" s="225" t="s">
        <v>7480</v>
      </c>
      <c r="C4292" s="223" t="s">
        <v>1176</v>
      </c>
      <c r="D4292" s="222" t="s">
        <v>1233</v>
      </c>
    </row>
    <row r="4293" spans="1:4">
      <c r="A4293" s="226" t="s">
        <v>7481</v>
      </c>
      <c r="B4293" s="225" t="s">
        <v>7250</v>
      </c>
      <c r="C4293" s="223" t="s">
        <v>1176</v>
      </c>
      <c r="D4293" s="222" t="s">
        <v>1233</v>
      </c>
    </row>
    <row r="4294" spans="1:4">
      <c r="A4294" s="226" t="s">
        <v>7482</v>
      </c>
      <c r="B4294" s="225" t="s">
        <v>7483</v>
      </c>
      <c r="C4294" s="223" t="s">
        <v>1176</v>
      </c>
      <c r="D4294" s="222" t="s">
        <v>1233</v>
      </c>
    </row>
    <row r="4295" spans="1:4">
      <c r="A4295" s="226" t="s">
        <v>7484</v>
      </c>
      <c r="B4295" s="225" t="s">
        <v>7485</v>
      </c>
      <c r="C4295" s="223" t="s">
        <v>1176</v>
      </c>
      <c r="D4295" s="222" t="s">
        <v>1233</v>
      </c>
    </row>
    <row r="4296" spans="1:4">
      <c r="A4296" s="226" t="s">
        <v>7486</v>
      </c>
      <c r="B4296" s="225" t="s">
        <v>7487</v>
      </c>
      <c r="C4296" s="223" t="s">
        <v>7488</v>
      </c>
      <c r="D4296" s="222" t="s">
        <v>1233</v>
      </c>
    </row>
    <row r="4297" spans="1:4">
      <c r="A4297" s="226" t="s">
        <v>7489</v>
      </c>
      <c r="B4297" s="225" t="s">
        <v>7207</v>
      </c>
      <c r="C4297" s="223" t="s">
        <v>1184</v>
      </c>
      <c r="D4297" s="222" t="s">
        <v>1233</v>
      </c>
    </row>
    <row r="4298" spans="1:4">
      <c r="A4298" s="226" t="s">
        <v>7490</v>
      </c>
      <c r="B4298" s="225" t="s">
        <v>7207</v>
      </c>
      <c r="C4298" s="223" t="s">
        <v>7444</v>
      </c>
      <c r="D4298" s="222" t="s">
        <v>1233</v>
      </c>
    </row>
    <row r="4299" spans="1:4">
      <c r="A4299" s="226" t="s">
        <v>7491</v>
      </c>
      <c r="B4299" s="225" t="s">
        <v>7387</v>
      </c>
      <c r="C4299" s="223" t="s">
        <v>7335</v>
      </c>
      <c r="D4299" s="222" t="s">
        <v>1233</v>
      </c>
    </row>
    <row r="4300" spans="1:4">
      <c r="A4300" s="226" t="s">
        <v>7492</v>
      </c>
      <c r="B4300" s="225" t="s">
        <v>7493</v>
      </c>
      <c r="C4300" s="223" t="s">
        <v>7335</v>
      </c>
      <c r="D4300" s="222" t="s">
        <v>1233</v>
      </c>
    </row>
    <row r="4301" spans="1:4">
      <c r="A4301" s="226" t="s">
        <v>7494</v>
      </c>
      <c r="B4301" s="225" t="s">
        <v>7305</v>
      </c>
      <c r="C4301" s="223" t="s">
        <v>7335</v>
      </c>
      <c r="D4301" s="222" t="s">
        <v>1233</v>
      </c>
    </row>
    <row r="4302" spans="1:4">
      <c r="A4302" s="226" t="s">
        <v>7495</v>
      </c>
      <c r="B4302" s="225" t="s">
        <v>7496</v>
      </c>
      <c r="C4302" s="223" t="s">
        <v>1193</v>
      </c>
      <c r="D4302" s="222" t="s">
        <v>1233</v>
      </c>
    </row>
    <row r="4303" spans="1:4">
      <c r="A4303" s="226" t="s">
        <v>7497</v>
      </c>
      <c r="B4303" s="225" t="s">
        <v>7498</v>
      </c>
      <c r="C4303" s="223" t="s">
        <v>1193</v>
      </c>
      <c r="D4303" s="222" t="s">
        <v>1233</v>
      </c>
    </row>
    <row r="4304" spans="1:4">
      <c r="A4304" s="226" t="s">
        <v>7499</v>
      </c>
      <c r="B4304" s="225" t="s">
        <v>7500</v>
      </c>
      <c r="C4304" s="223" t="s">
        <v>1198</v>
      </c>
      <c r="D4304" s="222" t="s">
        <v>1233</v>
      </c>
    </row>
    <row r="4305" spans="1:4">
      <c r="A4305" s="226" t="s">
        <v>7501</v>
      </c>
      <c r="B4305" s="225" t="s">
        <v>7502</v>
      </c>
      <c r="C4305" s="223" t="s">
        <v>1203</v>
      </c>
      <c r="D4305" s="222" t="s">
        <v>1233</v>
      </c>
    </row>
    <row r="4306" spans="1:4">
      <c r="A4306" s="226" t="s">
        <v>7503</v>
      </c>
      <c r="B4306" s="225" t="s">
        <v>7504</v>
      </c>
      <c r="C4306" s="223" t="s">
        <v>1203</v>
      </c>
      <c r="D4306" s="222" t="s">
        <v>1233</v>
      </c>
    </row>
    <row r="4307" spans="1:4">
      <c r="A4307" s="226" t="s">
        <v>7505</v>
      </c>
      <c r="B4307" s="225" t="s">
        <v>7506</v>
      </c>
      <c r="C4307" s="223" t="s">
        <v>1203</v>
      </c>
      <c r="D4307" s="222" t="s">
        <v>1233</v>
      </c>
    </row>
    <row r="4308" spans="1:4">
      <c r="A4308" s="226" t="s">
        <v>7507</v>
      </c>
      <c r="B4308" s="225" t="s">
        <v>7508</v>
      </c>
      <c r="C4308" s="223" t="s">
        <v>7509</v>
      </c>
      <c r="D4308" s="222" t="s">
        <v>1233</v>
      </c>
    </row>
    <row r="4309" spans="1:4">
      <c r="A4309" s="226" t="s">
        <v>7510</v>
      </c>
      <c r="B4309" s="225" t="s">
        <v>7511</v>
      </c>
      <c r="C4309" s="223" t="s">
        <v>7208</v>
      </c>
      <c r="D4309" s="222" t="s">
        <v>1233</v>
      </c>
    </row>
    <row r="4310" spans="1:4">
      <c r="A4310" s="226" t="s">
        <v>7512</v>
      </c>
      <c r="B4310" s="225" t="s">
        <v>7513</v>
      </c>
      <c r="C4310" s="223" t="s">
        <v>7514</v>
      </c>
      <c r="D4310" s="222" t="s">
        <v>1233</v>
      </c>
    </row>
    <row r="4311" spans="1:4">
      <c r="A4311" s="226" t="s">
        <v>7515</v>
      </c>
      <c r="B4311" s="225" t="s">
        <v>7516</v>
      </c>
      <c r="C4311" s="223" t="s">
        <v>7355</v>
      </c>
      <c r="D4311" s="222" t="s">
        <v>1233</v>
      </c>
    </row>
    <row r="4312" spans="1:4">
      <c r="A4312" s="226" t="s">
        <v>7517</v>
      </c>
      <c r="B4312" s="225" t="s">
        <v>7518</v>
      </c>
      <c r="C4312" s="223" t="s">
        <v>7223</v>
      </c>
      <c r="D4312" s="222" t="s">
        <v>1233</v>
      </c>
    </row>
    <row r="4313" spans="1:4">
      <c r="A4313" s="226" t="s">
        <v>7519</v>
      </c>
      <c r="B4313" s="225" t="s">
        <v>7520</v>
      </c>
      <c r="C4313" s="223" t="s">
        <v>7223</v>
      </c>
      <c r="D4313" s="222" t="s">
        <v>1233</v>
      </c>
    </row>
    <row r="4314" spans="1:4">
      <c r="A4314" s="226" t="s">
        <v>7521</v>
      </c>
      <c r="B4314" s="225" t="s">
        <v>7522</v>
      </c>
      <c r="C4314" s="223" t="s">
        <v>7523</v>
      </c>
      <c r="D4314" s="222" t="s">
        <v>1233</v>
      </c>
    </row>
    <row r="4315" spans="1:4">
      <c r="A4315" s="226" t="s">
        <v>7524</v>
      </c>
      <c r="B4315" s="225" t="s">
        <v>7213</v>
      </c>
      <c r="C4315" s="223" t="s">
        <v>7245</v>
      </c>
      <c r="D4315" s="222" t="s">
        <v>1233</v>
      </c>
    </row>
    <row r="4316" spans="1:4">
      <c r="A4316" s="226" t="s">
        <v>7525</v>
      </c>
      <c r="B4316" s="225" t="s">
        <v>7483</v>
      </c>
      <c r="C4316" s="223" t="s">
        <v>7245</v>
      </c>
      <c r="D4316" s="222" t="s">
        <v>1233</v>
      </c>
    </row>
    <row r="4317" spans="1:4">
      <c r="A4317" s="226" t="s">
        <v>7526</v>
      </c>
      <c r="B4317" s="225" t="s">
        <v>7527</v>
      </c>
      <c r="C4317" s="223" t="s">
        <v>7381</v>
      </c>
      <c r="D4317" s="222" t="s">
        <v>1233</v>
      </c>
    </row>
    <row r="4318" spans="1:4">
      <c r="A4318" s="226" t="s">
        <v>7528</v>
      </c>
      <c r="B4318" s="225" t="s">
        <v>7529</v>
      </c>
      <c r="C4318" s="223" t="s">
        <v>7381</v>
      </c>
      <c r="D4318" s="222" t="s">
        <v>1233</v>
      </c>
    </row>
    <row r="4319" spans="1:4">
      <c r="A4319" s="226" t="s">
        <v>7530</v>
      </c>
      <c r="B4319" s="225" t="s">
        <v>1208</v>
      </c>
      <c r="C4319" s="223" t="s">
        <v>7381</v>
      </c>
      <c r="D4319" s="222" t="s">
        <v>1233</v>
      </c>
    </row>
    <row r="4320" spans="1:4">
      <c r="A4320" s="226" t="s">
        <v>7531</v>
      </c>
      <c r="B4320" s="225" t="s">
        <v>7532</v>
      </c>
      <c r="C4320" s="223" t="s">
        <v>7254</v>
      </c>
      <c r="D4320" s="222" t="s">
        <v>1233</v>
      </c>
    </row>
    <row r="4321" spans="1:4">
      <c r="A4321" s="226" t="s">
        <v>7533</v>
      </c>
      <c r="B4321" s="225" t="s">
        <v>7534</v>
      </c>
      <c r="C4321" s="223" t="s">
        <v>7254</v>
      </c>
      <c r="D4321" s="222" t="s">
        <v>1233</v>
      </c>
    </row>
    <row r="4322" spans="1:4">
      <c r="A4322" s="226" t="s">
        <v>7535</v>
      </c>
      <c r="B4322" s="225" t="s">
        <v>7536</v>
      </c>
      <c r="C4322" s="223" t="s">
        <v>7254</v>
      </c>
      <c r="D4322" s="222" t="s">
        <v>1233</v>
      </c>
    </row>
    <row r="4323" spans="1:4">
      <c r="A4323" s="226" t="s">
        <v>7537</v>
      </c>
      <c r="B4323" s="225" t="s">
        <v>7305</v>
      </c>
      <c r="C4323" s="223" t="s">
        <v>7254</v>
      </c>
      <c r="D4323" s="222" t="s">
        <v>1233</v>
      </c>
    </row>
    <row r="4324" spans="1:4">
      <c r="A4324" s="226" t="s">
        <v>7538</v>
      </c>
      <c r="B4324" s="225" t="s">
        <v>7539</v>
      </c>
      <c r="C4324" s="223" t="s">
        <v>7262</v>
      </c>
      <c r="D4324" s="222" t="s">
        <v>1233</v>
      </c>
    </row>
    <row r="4325" spans="1:4">
      <c r="A4325" s="226" t="s">
        <v>7540</v>
      </c>
      <c r="B4325" s="225" t="s">
        <v>7541</v>
      </c>
      <c r="C4325" s="223" t="s">
        <v>7262</v>
      </c>
      <c r="D4325" s="222" t="s">
        <v>1233</v>
      </c>
    </row>
    <row r="4326" spans="1:4">
      <c r="A4326" s="226" t="s">
        <v>7542</v>
      </c>
      <c r="B4326" s="225" t="s">
        <v>7307</v>
      </c>
      <c r="C4326" s="223" t="s">
        <v>7543</v>
      </c>
      <c r="D4326" s="222" t="s">
        <v>1233</v>
      </c>
    </row>
    <row r="4327" spans="1:4">
      <c r="A4327" s="226" t="s">
        <v>7544</v>
      </c>
      <c r="B4327" s="225" t="s">
        <v>7545</v>
      </c>
      <c r="C4327" s="223" t="s">
        <v>7278</v>
      </c>
      <c r="D4327" s="222" t="s">
        <v>1233</v>
      </c>
    </row>
    <row r="4328" spans="1:4">
      <c r="A4328" s="226" t="s">
        <v>7546</v>
      </c>
      <c r="B4328" s="225" t="s">
        <v>7547</v>
      </c>
      <c r="C4328" s="223" t="s">
        <v>7288</v>
      </c>
      <c r="D4328" s="222" t="s">
        <v>1233</v>
      </c>
    </row>
    <row r="4329" spans="1:4">
      <c r="A4329" s="226" t="s">
        <v>7548</v>
      </c>
      <c r="B4329" s="225" t="s">
        <v>7549</v>
      </c>
      <c r="C4329" s="223" t="s">
        <v>7288</v>
      </c>
      <c r="D4329" s="222" t="s">
        <v>1233</v>
      </c>
    </row>
    <row r="4330" spans="1:4">
      <c r="A4330" s="226" t="s">
        <v>7550</v>
      </c>
      <c r="B4330" s="225" t="s">
        <v>7551</v>
      </c>
      <c r="C4330" s="223" t="s">
        <v>7552</v>
      </c>
      <c r="D4330" s="222" t="s">
        <v>1233</v>
      </c>
    </row>
    <row r="4331" spans="1:4">
      <c r="A4331" s="226" t="s">
        <v>7553</v>
      </c>
      <c r="B4331" s="225" t="s">
        <v>7344</v>
      </c>
      <c r="C4331" s="223" t="s">
        <v>7293</v>
      </c>
      <c r="D4331" s="222" t="s">
        <v>1233</v>
      </c>
    </row>
    <row r="4332" spans="1:4">
      <c r="A4332" s="226" t="s">
        <v>7554</v>
      </c>
      <c r="B4332" s="225" t="s">
        <v>7555</v>
      </c>
      <c r="C4332" s="223" t="s">
        <v>7295</v>
      </c>
      <c r="D4332" s="222" t="s">
        <v>1233</v>
      </c>
    </row>
    <row r="4333" spans="1:4">
      <c r="A4333" s="226" t="s">
        <v>7556</v>
      </c>
      <c r="B4333" s="225" t="s">
        <v>7250</v>
      </c>
      <c r="C4333" s="223" t="s">
        <v>7557</v>
      </c>
      <c r="D4333" s="222" t="s">
        <v>1233</v>
      </c>
    </row>
    <row r="4334" spans="1:4">
      <c r="A4334" s="226" t="s">
        <v>7558</v>
      </c>
      <c r="B4334" s="225" t="s">
        <v>7559</v>
      </c>
      <c r="C4334" s="223" t="s">
        <v>7560</v>
      </c>
      <c r="D4334" s="222" t="s">
        <v>1233</v>
      </c>
    </row>
    <row r="4335" spans="1:4">
      <c r="A4335" s="226" t="s">
        <v>7561</v>
      </c>
      <c r="B4335" s="225" t="s">
        <v>7349</v>
      </c>
      <c r="C4335" s="223" t="s">
        <v>7562</v>
      </c>
      <c r="D4335" s="222" t="s">
        <v>1233</v>
      </c>
    </row>
    <row r="4336" spans="1:4">
      <c r="A4336" s="226" t="s">
        <v>7563</v>
      </c>
      <c r="B4336" s="225" t="s">
        <v>7564</v>
      </c>
      <c r="C4336" s="223" t="s">
        <v>7303</v>
      </c>
      <c r="D4336" s="222" t="s">
        <v>1233</v>
      </c>
    </row>
    <row r="4337" spans="1:4">
      <c r="A4337" s="226" t="s">
        <v>7565</v>
      </c>
      <c r="B4337" s="225" t="s">
        <v>7566</v>
      </c>
      <c r="C4337" s="223" t="s">
        <v>7417</v>
      </c>
      <c r="D4337" s="222" t="s">
        <v>1233</v>
      </c>
    </row>
    <row r="4338" spans="1:4">
      <c r="A4338" s="226" t="s">
        <v>7567</v>
      </c>
      <c r="B4338" s="225" t="s">
        <v>7511</v>
      </c>
      <c r="C4338" s="223" t="s">
        <v>7417</v>
      </c>
      <c r="D4338" s="222" t="s">
        <v>1233</v>
      </c>
    </row>
    <row r="4339" spans="1:4">
      <c r="A4339" s="226" t="s">
        <v>7568</v>
      </c>
      <c r="B4339" s="225" t="s">
        <v>7280</v>
      </c>
      <c r="C4339" s="223" t="s">
        <v>7308</v>
      </c>
      <c r="D4339" s="222" t="s">
        <v>1233</v>
      </c>
    </row>
    <row r="4340" spans="1:4">
      <c r="A4340" s="226" t="s">
        <v>7569</v>
      </c>
      <c r="B4340" s="225" t="s">
        <v>7570</v>
      </c>
      <c r="C4340" s="223" t="s">
        <v>7478</v>
      </c>
      <c r="D4340" s="222" t="s">
        <v>1233</v>
      </c>
    </row>
    <row r="4341" spans="1:4">
      <c r="A4341" s="226" t="s">
        <v>7571</v>
      </c>
      <c r="B4341" s="225" t="s">
        <v>7307</v>
      </c>
      <c r="C4341" s="223" t="s">
        <v>7572</v>
      </c>
      <c r="D4341" s="222" t="s">
        <v>7573</v>
      </c>
    </row>
    <row r="4342" spans="1:4">
      <c r="A4342" s="226" t="s">
        <v>7574</v>
      </c>
      <c r="B4342" s="225" t="s">
        <v>7575</v>
      </c>
      <c r="C4342" s="223" t="s">
        <v>7576</v>
      </c>
      <c r="D4342" s="222" t="s">
        <v>7573</v>
      </c>
    </row>
    <row r="4343" spans="1:4">
      <c r="A4343" s="226" t="s">
        <v>7577</v>
      </c>
      <c r="B4343" s="225" t="s">
        <v>7400</v>
      </c>
      <c r="C4343" s="223" t="s">
        <v>7578</v>
      </c>
      <c r="D4343" s="222" t="s">
        <v>7573</v>
      </c>
    </row>
    <row r="4344" spans="1:4">
      <c r="A4344" s="226" t="s">
        <v>7579</v>
      </c>
      <c r="B4344" s="225" t="s">
        <v>7580</v>
      </c>
      <c r="C4344" s="223" t="s">
        <v>1184</v>
      </c>
      <c r="D4344" s="222" t="s">
        <v>7573</v>
      </c>
    </row>
    <row r="4345" spans="1:4">
      <c r="A4345" s="226" t="s">
        <v>7581</v>
      </c>
      <c r="B4345" s="225" t="s">
        <v>7480</v>
      </c>
      <c r="C4345" s="223" t="s">
        <v>7335</v>
      </c>
      <c r="D4345" s="222" t="s">
        <v>7573</v>
      </c>
    </row>
    <row r="4346" spans="1:4">
      <c r="A4346" s="226" t="s">
        <v>7582</v>
      </c>
      <c r="B4346" s="225" t="s">
        <v>7216</v>
      </c>
      <c r="C4346" s="223" t="s">
        <v>7335</v>
      </c>
      <c r="D4346" s="222" t="s">
        <v>7573</v>
      </c>
    </row>
    <row r="4347" spans="1:4">
      <c r="A4347" s="226" t="s">
        <v>7583</v>
      </c>
      <c r="B4347" s="225" t="s">
        <v>1189</v>
      </c>
      <c r="C4347" s="223" t="s">
        <v>1190</v>
      </c>
      <c r="D4347" s="222" t="s">
        <v>7573</v>
      </c>
    </row>
    <row r="4348" spans="1:4">
      <c r="A4348" s="226" t="s">
        <v>7584</v>
      </c>
      <c r="B4348" s="225" t="s">
        <v>7585</v>
      </c>
      <c r="C4348" s="223" t="s">
        <v>1198</v>
      </c>
      <c r="D4348" s="222" t="s">
        <v>7573</v>
      </c>
    </row>
    <row r="4349" spans="1:4">
      <c r="A4349" s="226" t="s">
        <v>7586</v>
      </c>
      <c r="B4349" s="225" t="s">
        <v>7207</v>
      </c>
      <c r="C4349" s="223" t="s">
        <v>1198</v>
      </c>
      <c r="D4349" s="222" t="s">
        <v>7573</v>
      </c>
    </row>
    <row r="4350" spans="1:4">
      <c r="A4350" s="226" t="s">
        <v>7587</v>
      </c>
      <c r="B4350" s="225" t="s">
        <v>7588</v>
      </c>
      <c r="C4350" s="223" t="s">
        <v>1198</v>
      </c>
      <c r="D4350" s="222" t="s">
        <v>7573</v>
      </c>
    </row>
    <row r="4351" spans="1:4">
      <c r="A4351" s="226" t="s">
        <v>7589</v>
      </c>
      <c r="B4351" s="225" t="s">
        <v>7590</v>
      </c>
      <c r="C4351" s="223" t="s">
        <v>1203</v>
      </c>
      <c r="D4351" s="222" t="s">
        <v>7573</v>
      </c>
    </row>
    <row r="4352" spans="1:4">
      <c r="A4352" s="226" t="s">
        <v>7591</v>
      </c>
      <c r="B4352" s="225" t="s">
        <v>7414</v>
      </c>
      <c r="C4352" s="223" t="s">
        <v>1203</v>
      </c>
      <c r="D4352" s="222" t="s">
        <v>7573</v>
      </c>
    </row>
    <row r="4353" spans="1:4">
      <c r="A4353" s="226" t="s">
        <v>7592</v>
      </c>
      <c r="B4353" s="225" t="s">
        <v>7593</v>
      </c>
      <c r="C4353" s="223" t="s">
        <v>1326</v>
      </c>
      <c r="D4353" s="222" t="s">
        <v>7573</v>
      </c>
    </row>
    <row r="4354" spans="1:4">
      <c r="A4354" s="226" t="s">
        <v>7594</v>
      </c>
      <c r="B4354" s="225" t="s">
        <v>7280</v>
      </c>
      <c r="C4354" s="223" t="s">
        <v>7211</v>
      </c>
      <c r="D4354" s="222" t="s">
        <v>7573</v>
      </c>
    </row>
    <row r="4355" spans="1:4">
      <c r="A4355" s="226" t="s">
        <v>7595</v>
      </c>
      <c r="B4355" s="225" t="s">
        <v>7596</v>
      </c>
      <c r="C4355" s="223" t="s">
        <v>7355</v>
      </c>
      <c r="D4355" s="222" t="s">
        <v>7573</v>
      </c>
    </row>
    <row r="4356" spans="1:4">
      <c r="A4356" s="226" t="s">
        <v>7597</v>
      </c>
      <c r="B4356" s="225" t="s">
        <v>7522</v>
      </c>
      <c r="C4356" s="223" t="s">
        <v>7355</v>
      </c>
      <c r="D4356" s="222" t="s">
        <v>7573</v>
      </c>
    </row>
    <row r="4357" spans="1:4">
      <c r="A4357" s="226" t="s">
        <v>7598</v>
      </c>
      <c r="B4357" s="225" t="s">
        <v>7599</v>
      </c>
      <c r="C4357" s="223" t="s">
        <v>7217</v>
      </c>
      <c r="D4357" s="222" t="s">
        <v>7573</v>
      </c>
    </row>
    <row r="4358" spans="1:4">
      <c r="A4358" s="226" t="s">
        <v>7600</v>
      </c>
      <c r="B4358" s="225" t="s">
        <v>7601</v>
      </c>
      <c r="C4358" s="223" t="s">
        <v>7220</v>
      </c>
      <c r="D4358" s="222" t="s">
        <v>7573</v>
      </c>
    </row>
    <row r="4359" spans="1:4">
      <c r="A4359" s="226" t="s">
        <v>7602</v>
      </c>
      <c r="B4359" s="225" t="s">
        <v>7456</v>
      </c>
      <c r="C4359" s="223" t="s">
        <v>7223</v>
      </c>
      <c r="D4359" s="222" t="s">
        <v>7573</v>
      </c>
    </row>
    <row r="4360" spans="1:4">
      <c r="A4360" s="226" t="s">
        <v>7603</v>
      </c>
      <c r="B4360" s="225" t="s">
        <v>7604</v>
      </c>
      <c r="C4360" s="223" t="s">
        <v>7605</v>
      </c>
      <c r="D4360" s="222" t="s">
        <v>7573</v>
      </c>
    </row>
    <row r="4361" spans="1:4">
      <c r="A4361" s="226" t="s">
        <v>7606</v>
      </c>
      <c r="B4361" s="225" t="s">
        <v>1171</v>
      </c>
      <c r="C4361" s="223" t="s">
        <v>7234</v>
      </c>
      <c r="D4361" s="222" t="s">
        <v>7573</v>
      </c>
    </row>
    <row r="4362" spans="1:4">
      <c r="A4362" s="226" t="s">
        <v>7607</v>
      </c>
      <c r="B4362" s="225" t="s">
        <v>7387</v>
      </c>
      <c r="C4362" s="223" t="s">
        <v>7608</v>
      </c>
      <c r="D4362" s="222" t="s">
        <v>7573</v>
      </c>
    </row>
    <row r="4363" spans="1:4">
      <c r="A4363" s="226" t="s">
        <v>7609</v>
      </c>
      <c r="B4363" s="225" t="s">
        <v>7610</v>
      </c>
      <c r="C4363" s="223" t="s">
        <v>7248</v>
      </c>
      <c r="D4363" s="222" t="s">
        <v>7573</v>
      </c>
    </row>
    <row r="4364" spans="1:4">
      <c r="A4364" s="226" t="s">
        <v>7611</v>
      </c>
      <c r="B4364" s="225" t="s">
        <v>7276</v>
      </c>
      <c r="C4364" s="223" t="s">
        <v>7248</v>
      </c>
      <c r="D4364" s="222" t="s">
        <v>7573</v>
      </c>
    </row>
    <row r="4365" spans="1:4">
      <c r="A4365" s="226" t="s">
        <v>7612</v>
      </c>
      <c r="B4365" s="225" t="s">
        <v>1208</v>
      </c>
      <c r="C4365" s="223" t="s">
        <v>7248</v>
      </c>
      <c r="D4365" s="222" t="s">
        <v>7573</v>
      </c>
    </row>
    <row r="4366" spans="1:4">
      <c r="A4366" s="226" t="s">
        <v>7613</v>
      </c>
      <c r="B4366" s="225" t="s">
        <v>7374</v>
      </c>
      <c r="C4366" s="223" t="s">
        <v>7614</v>
      </c>
      <c r="D4366" s="222" t="s">
        <v>7573</v>
      </c>
    </row>
    <row r="4367" spans="1:4">
      <c r="A4367" s="226" t="s">
        <v>7615</v>
      </c>
      <c r="B4367" s="225" t="s">
        <v>7616</v>
      </c>
      <c r="C4367" s="223" t="s">
        <v>7251</v>
      </c>
      <c r="D4367" s="222" t="s">
        <v>7573</v>
      </c>
    </row>
    <row r="4368" spans="1:4">
      <c r="A4368" s="226" t="s">
        <v>7617</v>
      </c>
      <c r="B4368" s="225" t="s">
        <v>7273</v>
      </c>
      <c r="C4368" s="223" t="s">
        <v>7618</v>
      </c>
      <c r="D4368" s="222" t="s">
        <v>7573</v>
      </c>
    </row>
    <row r="4369" spans="1:4">
      <c r="A4369" s="226" t="s">
        <v>7619</v>
      </c>
      <c r="B4369" s="225" t="s">
        <v>7620</v>
      </c>
      <c r="C4369" s="223" t="s">
        <v>7621</v>
      </c>
      <c r="D4369" s="222" t="s">
        <v>7573</v>
      </c>
    </row>
    <row r="4370" spans="1:4">
      <c r="A4370" s="226" t="s">
        <v>7622</v>
      </c>
      <c r="B4370" s="225" t="s">
        <v>7564</v>
      </c>
      <c r="C4370" s="223" t="s">
        <v>7274</v>
      </c>
      <c r="D4370" s="222" t="s">
        <v>7573</v>
      </c>
    </row>
    <row r="4371" spans="1:4">
      <c r="A4371" s="226" t="s">
        <v>7623</v>
      </c>
      <c r="B4371" s="225" t="s">
        <v>7624</v>
      </c>
      <c r="C4371" s="223" t="s">
        <v>7470</v>
      </c>
      <c r="D4371" s="222" t="s">
        <v>7573</v>
      </c>
    </row>
    <row r="4372" spans="1:4">
      <c r="A4372" s="226" t="s">
        <v>7625</v>
      </c>
      <c r="B4372" s="225" t="s">
        <v>7626</v>
      </c>
      <c r="C4372" s="223" t="s">
        <v>7470</v>
      </c>
      <c r="D4372" s="222" t="s">
        <v>7573</v>
      </c>
    </row>
    <row r="4373" spans="1:4">
      <c r="A4373" s="226" t="s">
        <v>7627</v>
      </c>
      <c r="B4373" s="225" t="s">
        <v>7628</v>
      </c>
      <c r="C4373" s="223" t="s">
        <v>7470</v>
      </c>
      <c r="D4373" s="222" t="s">
        <v>7573</v>
      </c>
    </row>
    <row r="4374" spans="1:4">
      <c r="A4374" s="226" t="s">
        <v>7629</v>
      </c>
      <c r="B4374" s="225" t="s">
        <v>7207</v>
      </c>
      <c r="C4374" s="223" t="s">
        <v>7630</v>
      </c>
      <c r="D4374" s="222" t="s">
        <v>7573</v>
      </c>
    </row>
    <row r="4375" spans="1:4">
      <c r="A4375" s="226" t="s">
        <v>7631</v>
      </c>
      <c r="B4375" s="225" t="s">
        <v>7207</v>
      </c>
      <c r="C4375" s="223" t="s">
        <v>7632</v>
      </c>
      <c r="D4375" s="222" t="s">
        <v>7573</v>
      </c>
    </row>
    <row r="4376" spans="1:4">
      <c r="A4376" s="226" t="s">
        <v>7633</v>
      </c>
      <c r="B4376" s="225" t="s">
        <v>1171</v>
      </c>
      <c r="C4376" s="223" t="s">
        <v>7288</v>
      </c>
      <c r="D4376" s="222" t="s">
        <v>7573</v>
      </c>
    </row>
    <row r="4377" spans="1:4">
      <c r="A4377" s="226" t="s">
        <v>7634</v>
      </c>
      <c r="B4377" s="225" t="s">
        <v>7244</v>
      </c>
      <c r="C4377" s="223" t="s">
        <v>7288</v>
      </c>
      <c r="D4377" s="222" t="s">
        <v>7573</v>
      </c>
    </row>
    <row r="4378" spans="1:4">
      <c r="A4378" s="226" t="s">
        <v>7635</v>
      </c>
      <c r="B4378" s="225" t="s">
        <v>7636</v>
      </c>
      <c r="C4378" s="223" t="s">
        <v>7295</v>
      </c>
      <c r="D4378" s="222" t="s">
        <v>7573</v>
      </c>
    </row>
    <row r="4379" spans="1:4">
      <c r="A4379" s="226" t="s">
        <v>7637</v>
      </c>
      <c r="B4379" s="225" t="s">
        <v>7638</v>
      </c>
      <c r="C4379" s="223" t="s">
        <v>7639</v>
      </c>
      <c r="D4379" s="222" t="s">
        <v>7573</v>
      </c>
    </row>
    <row r="4380" spans="1:4">
      <c r="A4380" s="226" t="s">
        <v>7640</v>
      </c>
      <c r="B4380" s="225" t="s">
        <v>1208</v>
      </c>
      <c r="C4380" s="223" t="s">
        <v>7473</v>
      </c>
      <c r="D4380" s="222" t="s">
        <v>7573</v>
      </c>
    </row>
    <row r="4381" spans="1:4">
      <c r="A4381" s="226" t="s">
        <v>7641</v>
      </c>
      <c r="B4381" s="225" t="s">
        <v>7642</v>
      </c>
      <c r="C4381" s="223" t="s">
        <v>7473</v>
      </c>
      <c r="D4381" s="222" t="s">
        <v>7573</v>
      </c>
    </row>
    <row r="4382" spans="1:4">
      <c r="A4382" s="226" t="s">
        <v>7643</v>
      </c>
      <c r="B4382" s="225" t="s">
        <v>7305</v>
      </c>
      <c r="C4382" s="223" t="s">
        <v>7473</v>
      </c>
      <c r="D4382" s="222" t="s">
        <v>7573</v>
      </c>
    </row>
    <row r="4383" spans="1:4">
      <c r="A4383" s="226" t="s">
        <v>7644</v>
      </c>
      <c r="B4383" s="225" t="s">
        <v>7427</v>
      </c>
      <c r="C4383" s="223" t="s">
        <v>7417</v>
      </c>
      <c r="D4383" s="222" t="s">
        <v>7573</v>
      </c>
    </row>
    <row r="4384" spans="1:4">
      <c r="A4384" s="226" t="s">
        <v>7645</v>
      </c>
      <c r="B4384" s="225" t="s">
        <v>7646</v>
      </c>
      <c r="C4384" s="223" t="s">
        <v>7417</v>
      </c>
      <c r="D4384" s="222" t="s">
        <v>7573</v>
      </c>
    </row>
    <row r="4385" spans="1:4">
      <c r="A4385" s="226" t="s">
        <v>7647</v>
      </c>
      <c r="B4385" s="225" t="s">
        <v>7648</v>
      </c>
      <c r="C4385" s="223" t="s">
        <v>7417</v>
      </c>
      <c r="D4385" s="222" t="s">
        <v>7573</v>
      </c>
    </row>
    <row r="4386" spans="1:4">
      <c r="A4386" s="226" t="s">
        <v>7649</v>
      </c>
      <c r="B4386" s="225" t="s">
        <v>7650</v>
      </c>
      <c r="C4386" s="223" t="s">
        <v>7651</v>
      </c>
      <c r="D4386" s="222" t="s">
        <v>7573</v>
      </c>
    </row>
    <row r="4387" spans="1:4">
      <c r="A4387" s="226" t="s">
        <v>7652</v>
      </c>
      <c r="B4387" s="225" t="s">
        <v>7646</v>
      </c>
      <c r="C4387" s="223" t="s">
        <v>7423</v>
      </c>
      <c r="D4387" s="222" t="s">
        <v>7573</v>
      </c>
    </row>
    <row r="4388" spans="1:4">
      <c r="A4388" s="226" t="s">
        <v>7653</v>
      </c>
      <c r="B4388" s="225" t="s">
        <v>7646</v>
      </c>
      <c r="C4388" s="223" t="s">
        <v>7423</v>
      </c>
      <c r="D4388" s="222" t="s">
        <v>7573</v>
      </c>
    </row>
    <row r="4389" spans="1:4">
      <c r="A4389" s="226" t="s">
        <v>7654</v>
      </c>
      <c r="B4389" s="225" t="s">
        <v>7655</v>
      </c>
      <c r="C4389" s="223" t="s">
        <v>7423</v>
      </c>
      <c r="D4389" s="222" t="s">
        <v>7573</v>
      </c>
    </row>
    <row r="4390" spans="1:4">
      <c r="A4390" s="226" t="s">
        <v>7656</v>
      </c>
      <c r="B4390" s="225" t="s">
        <v>1189</v>
      </c>
      <c r="C4390" s="223" t="s">
        <v>7423</v>
      </c>
      <c r="D4390" s="222" t="s">
        <v>7573</v>
      </c>
    </row>
    <row r="4391" spans="1:4">
      <c r="A4391" s="226" t="s">
        <v>7657</v>
      </c>
      <c r="B4391" s="225" t="s">
        <v>1175</v>
      </c>
      <c r="C4391" s="223" t="s">
        <v>7308</v>
      </c>
      <c r="D4391" s="222" t="s">
        <v>7573</v>
      </c>
    </row>
    <row r="4392" spans="1:4">
      <c r="A4392" s="226" t="s">
        <v>7658</v>
      </c>
      <c r="B4392" s="225" t="s">
        <v>7659</v>
      </c>
      <c r="C4392" s="223" t="s">
        <v>7308</v>
      </c>
      <c r="D4392" s="222" t="s">
        <v>7573</v>
      </c>
    </row>
    <row r="4393" spans="1:4">
      <c r="A4393" s="226" t="s">
        <v>7660</v>
      </c>
      <c r="B4393" s="225" t="s">
        <v>7661</v>
      </c>
      <c r="C4393" s="223" t="s">
        <v>7662</v>
      </c>
      <c r="D4393" s="222" t="s">
        <v>7573</v>
      </c>
    </row>
    <row r="4394" spans="1:4">
      <c r="A4394" s="226" t="s">
        <v>7663</v>
      </c>
      <c r="B4394" s="225" t="s">
        <v>7264</v>
      </c>
      <c r="C4394" s="223" t="s">
        <v>7664</v>
      </c>
      <c r="D4394" s="222" t="s">
        <v>7573</v>
      </c>
    </row>
    <row r="4395" spans="1:4">
      <c r="A4395" s="226" t="s">
        <v>7665</v>
      </c>
      <c r="B4395" s="225" t="s">
        <v>7207</v>
      </c>
      <c r="C4395" s="223" t="s">
        <v>7666</v>
      </c>
      <c r="D4395" s="222" t="s">
        <v>7573</v>
      </c>
    </row>
    <row r="4396" spans="1:4">
      <c r="A4396" s="226" t="s">
        <v>7667</v>
      </c>
      <c r="B4396" s="225" t="s">
        <v>7668</v>
      </c>
      <c r="C4396" s="223" t="s">
        <v>7576</v>
      </c>
      <c r="D4396" s="222" t="s">
        <v>7669</v>
      </c>
    </row>
    <row r="4397" spans="1:4">
      <c r="A4397" s="226" t="s">
        <v>7670</v>
      </c>
      <c r="B4397" s="225" t="s">
        <v>7207</v>
      </c>
      <c r="C4397" s="223" t="s">
        <v>7671</v>
      </c>
      <c r="D4397" s="222" t="s">
        <v>7669</v>
      </c>
    </row>
    <row r="4398" spans="1:4">
      <c r="A4398" s="226" t="s">
        <v>7672</v>
      </c>
      <c r="B4398" s="225" t="s">
        <v>1208</v>
      </c>
      <c r="C4398" s="223" t="s">
        <v>7325</v>
      </c>
      <c r="D4398" s="222" t="s">
        <v>7669</v>
      </c>
    </row>
    <row r="4399" spans="1:4">
      <c r="A4399" s="226" t="s">
        <v>7673</v>
      </c>
      <c r="B4399" s="225" t="s">
        <v>7674</v>
      </c>
      <c r="C4399" s="223" t="s">
        <v>1184</v>
      </c>
      <c r="D4399" s="222" t="s">
        <v>7669</v>
      </c>
    </row>
    <row r="4400" spans="1:4">
      <c r="A4400" s="226" t="s">
        <v>7675</v>
      </c>
      <c r="B4400" s="225" t="s">
        <v>7216</v>
      </c>
      <c r="C4400" s="223" t="s">
        <v>1184</v>
      </c>
      <c r="D4400" s="222" t="s">
        <v>7669</v>
      </c>
    </row>
    <row r="4401" spans="1:4">
      <c r="A4401" s="226" t="s">
        <v>7676</v>
      </c>
      <c r="B4401" s="225" t="s">
        <v>7427</v>
      </c>
      <c r="C4401" s="223" t="s">
        <v>7335</v>
      </c>
      <c r="D4401" s="222" t="s">
        <v>7669</v>
      </c>
    </row>
    <row r="4402" spans="1:4">
      <c r="A4402" s="226" t="s">
        <v>7677</v>
      </c>
      <c r="B4402" s="225" t="s">
        <v>7678</v>
      </c>
      <c r="C4402" s="223" t="s">
        <v>7335</v>
      </c>
      <c r="D4402" s="222" t="s">
        <v>7669</v>
      </c>
    </row>
    <row r="4403" spans="1:4">
      <c r="A4403" s="226" t="s">
        <v>7679</v>
      </c>
      <c r="B4403" s="225" t="s">
        <v>7456</v>
      </c>
      <c r="C4403" s="223" t="s">
        <v>1190</v>
      </c>
      <c r="D4403" s="222" t="s">
        <v>7669</v>
      </c>
    </row>
    <row r="4404" spans="1:4">
      <c r="A4404" s="226" t="s">
        <v>7680</v>
      </c>
      <c r="B4404" s="225" t="s">
        <v>7681</v>
      </c>
      <c r="C4404" s="223" t="s">
        <v>1190</v>
      </c>
      <c r="D4404" s="222" t="s">
        <v>7669</v>
      </c>
    </row>
    <row r="4405" spans="1:4">
      <c r="A4405" s="226" t="s">
        <v>7682</v>
      </c>
      <c r="B4405" s="225" t="s">
        <v>7683</v>
      </c>
      <c r="C4405" s="223" t="s">
        <v>1198</v>
      </c>
      <c r="D4405" s="222" t="s">
        <v>7669</v>
      </c>
    </row>
    <row r="4406" spans="1:4">
      <c r="A4406" s="226" t="s">
        <v>7684</v>
      </c>
      <c r="B4406" s="225" t="s">
        <v>7387</v>
      </c>
      <c r="C4406" s="223" t="s">
        <v>1198</v>
      </c>
      <c r="D4406" s="222" t="s">
        <v>7669</v>
      </c>
    </row>
    <row r="4407" spans="1:4">
      <c r="A4407" s="226" t="s">
        <v>7685</v>
      </c>
      <c r="B4407" s="225" t="s">
        <v>7539</v>
      </c>
      <c r="C4407" s="223" t="s">
        <v>1198</v>
      </c>
      <c r="D4407" s="222" t="s">
        <v>7669</v>
      </c>
    </row>
    <row r="4408" spans="1:4">
      <c r="A4408" s="226" t="s">
        <v>7686</v>
      </c>
      <c r="B4408" s="225" t="s">
        <v>7687</v>
      </c>
      <c r="C4408" s="223" t="s">
        <v>7688</v>
      </c>
      <c r="D4408" s="222" t="s">
        <v>7669</v>
      </c>
    </row>
    <row r="4409" spans="1:4">
      <c r="A4409" s="226" t="s">
        <v>7689</v>
      </c>
      <c r="B4409" s="225" t="s">
        <v>7690</v>
      </c>
      <c r="C4409" s="223" t="s">
        <v>7211</v>
      </c>
      <c r="D4409" s="222" t="s">
        <v>7669</v>
      </c>
    </row>
    <row r="4410" spans="1:4">
      <c r="A4410" s="226" t="s">
        <v>7691</v>
      </c>
      <c r="B4410" s="225" t="s">
        <v>7286</v>
      </c>
      <c r="C4410" s="223" t="s">
        <v>7355</v>
      </c>
      <c r="D4410" s="222" t="s">
        <v>7669</v>
      </c>
    </row>
    <row r="4411" spans="1:4">
      <c r="A4411" s="226" t="s">
        <v>7692</v>
      </c>
      <c r="B4411" s="225" t="s">
        <v>7693</v>
      </c>
      <c r="C4411" s="223" t="s">
        <v>7355</v>
      </c>
      <c r="D4411" s="222" t="s">
        <v>7669</v>
      </c>
    </row>
    <row r="4412" spans="1:4">
      <c r="A4412" s="226" t="s">
        <v>7694</v>
      </c>
      <c r="B4412" s="225" t="s">
        <v>7216</v>
      </c>
      <c r="C4412" s="223" t="s">
        <v>7217</v>
      </c>
      <c r="D4412" s="222" t="s">
        <v>7669</v>
      </c>
    </row>
    <row r="4413" spans="1:4">
      <c r="A4413" s="226" t="s">
        <v>7695</v>
      </c>
      <c r="B4413" s="225" t="s">
        <v>7387</v>
      </c>
      <c r="C4413" s="223" t="s">
        <v>7696</v>
      </c>
      <c r="D4413" s="222" t="s">
        <v>7669</v>
      </c>
    </row>
    <row r="4414" spans="1:4">
      <c r="A4414" s="226" t="s">
        <v>7697</v>
      </c>
      <c r="B4414" s="225" t="s">
        <v>7698</v>
      </c>
      <c r="C4414" s="223" t="s">
        <v>7220</v>
      </c>
      <c r="D4414" s="222" t="s">
        <v>7669</v>
      </c>
    </row>
    <row r="4415" spans="1:4">
      <c r="A4415" s="226" t="s">
        <v>7699</v>
      </c>
      <c r="B4415" s="225" t="s">
        <v>7700</v>
      </c>
      <c r="C4415" s="223" t="s">
        <v>7220</v>
      </c>
      <c r="D4415" s="222" t="s">
        <v>7669</v>
      </c>
    </row>
    <row r="4416" spans="1:4">
      <c r="A4416" s="226" t="s">
        <v>7701</v>
      </c>
      <c r="B4416" s="225" t="s">
        <v>7702</v>
      </c>
      <c r="C4416" s="223" t="s">
        <v>7220</v>
      </c>
      <c r="D4416" s="222" t="s">
        <v>7669</v>
      </c>
    </row>
    <row r="4417" spans="1:4">
      <c r="A4417" s="226" t="s">
        <v>7703</v>
      </c>
      <c r="B4417" s="225" t="s">
        <v>7704</v>
      </c>
      <c r="C4417" s="223" t="s">
        <v>7223</v>
      </c>
      <c r="D4417" s="222" t="s">
        <v>7669</v>
      </c>
    </row>
    <row r="4418" spans="1:4">
      <c r="A4418" s="226" t="s">
        <v>7705</v>
      </c>
      <c r="B4418" s="225" t="s">
        <v>7207</v>
      </c>
      <c r="C4418" s="223" t="s">
        <v>7234</v>
      </c>
      <c r="D4418" s="222" t="s">
        <v>7669</v>
      </c>
    </row>
    <row r="4419" spans="1:4">
      <c r="A4419" s="226" t="s">
        <v>7706</v>
      </c>
      <c r="B4419" s="225" t="s">
        <v>7707</v>
      </c>
      <c r="C4419" s="223" t="s">
        <v>7708</v>
      </c>
      <c r="D4419" s="222" t="s">
        <v>7669</v>
      </c>
    </row>
    <row r="4420" spans="1:4">
      <c r="A4420" s="226" t="s">
        <v>7709</v>
      </c>
      <c r="B4420" s="225" t="s">
        <v>7710</v>
      </c>
      <c r="C4420" s="223" t="s">
        <v>7381</v>
      </c>
      <c r="D4420" s="222" t="s">
        <v>7669</v>
      </c>
    </row>
    <row r="4421" spans="1:4">
      <c r="A4421" s="226" t="s">
        <v>7711</v>
      </c>
      <c r="B4421" s="225" t="s">
        <v>7712</v>
      </c>
      <c r="C4421" s="223" t="s">
        <v>7381</v>
      </c>
      <c r="D4421" s="222" t="s">
        <v>7669</v>
      </c>
    </row>
    <row r="4422" spans="1:4">
      <c r="A4422" s="226" t="s">
        <v>7713</v>
      </c>
      <c r="B4422" s="225" t="s">
        <v>7250</v>
      </c>
      <c r="C4422" s="223" t="s">
        <v>7251</v>
      </c>
      <c r="D4422" s="222" t="s">
        <v>7669</v>
      </c>
    </row>
    <row r="4423" spans="1:4">
      <c r="A4423" s="226" t="s">
        <v>7714</v>
      </c>
      <c r="B4423" s="225" t="s">
        <v>7715</v>
      </c>
      <c r="C4423" s="223" t="s">
        <v>7464</v>
      </c>
      <c r="D4423" s="222" t="s">
        <v>7669</v>
      </c>
    </row>
    <row r="4424" spans="1:4">
      <c r="A4424" s="226" t="s">
        <v>7716</v>
      </c>
      <c r="B4424" s="225" t="s">
        <v>7717</v>
      </c>
      <c r="C4424" s="223" t="s">
        <v>7262</v>
      </c>
      <c r="D4424" s="222" t="s">
        <v>7669</v>
      </c>
    </row>
    <row r="4425" spans="1:4">
      <c r="A4425" s="226" t="s">
        <v>7718</v>
      </c>
      <c r="B4425" s="225" t="s">
        <v>7352</v>
      </c>
      <c r="C4425" s="223" t="s">
        <v>7262</v>
      </c>
      <c r="D4425" s="222" t="s">
        <v>7669</v>
      </c>
    </row>
    <row r="4426" spans="1:4">
      <c r="A4426" s="226" t="s">
        <v>7719</v>
      </c>
      <c r="B4426" s="225" t="s">
        <v>7720</v>
      </c>
      <c r="C4426" s="223" t="s">
        <v>7262</v>
      </c>
      <c r="D4426" s="222" t="s">
        <v>7669</v>
      </c>
    </row>
    <row r="4427" spans="1:4">
      <c r="A4427" s="226" t="s">
        <v>7721</v>
      </c>
      <c r="B4427" s="225" t="s">
        <v>7539</v>
      </c>
      <c r="C4427" s="223" t="s">
        <v>7265</v>
      </c>
      <c r="D4427" s="222" t="s">
        <v>7669</v>
      </c>
    </row>
    <row r="4428" spans="1:4">
      <c r="A4428" s="226" t="s">
        <v>7722</v>
      </c>
      <c r="B4428" s="225" t="s">
        <v>7723</v>
      </c>
      <c r="C4428" s="223" t="s">
        <v>7268</v>
      </c>
      <c r="D4428" s="222" t="s">
        <v>7669</v>
      </c>
    </row>
    <row r="4429" spans="1:4">
      <c r="A4429" s="226" t="s">
        <v>7724</v>
      </c>
      <c r="B4429" s="225" t="s">
        <v>7349</v>
      </c>
      <c r="C4429" s="223" t="s">
        <v>7466</v>
      </c>
      <c r="D4429" s="222" t="s">
        <v>7669</v>
      </c>
    </row>
    <row r="4430" spans="1:4">
      <c r="A4430" s="226" t="s">
        <v>7725</v>
      </c>
      <c r="B4430" s="225" t="s">
        <v>7726</v>
      </c>
      <c r="C4430" s="223" t="s">
        <v>7470</v>
      </c>
      <c r="D4430" s="222" t="s">
        <v>7669</v>
      </c>
    </row>
    <row r="4431" spans="1:4">
      <c r="A4431" s="226" t="s">
        <v>7727</v>
      </c>
      <c r="B4431" s="225" t="s">
        <v>7728</v>
      </c>
      <c r="C4431" s="223" t="s">
        <v>7470</v>
      </c>
      <c r="D4431" s="222" t="s">
        <v>7669</v>
      </c>
    </row>
    <row r="4432" spans="1:4">
      <c r="A4432" s="226" t="s">
        <v>7729</v>
      </c>
      <c r="B4432" s="225" t="s">
        <v>7730</v>
      </c>
      <c r="C4432" s="223" t="s">
        <v>7278</v>
      </c>
      <c r="D4432" s="222" t="s">
        <v>7669</v>
      </c>
    </row>
    <row r="4433" spans="1:4">
      <c r="A4433" s="226" t="s">
        <v>7731</v>
      </c>
      <c r="B4433" s="225" t="s">
        <v>7732</v>
      </c>
      <c r="C4433" s="223" t="s">
        <v>7733</v>
      </c>
      <c r="D4433" s="222" t="s">
        <v>7669</v>
      </c>
    </row>
    <row r="4434" spans="1:4">
      <c r="A4434" s="226" t="s">
        <v>7734</v>
      </c>
      <c r="B4434" s="225" t="s">
        <v>7213</v>
      </c>
      <c r="C4434" s="223" t="s">
        <v>7288</v>
      </c>
      <c r="D4434" s="222" t="s">
        <v>7669</v>
      </c>
    </row>
    <row r="4435" spans="1:4">
      <c r="A4435" s="226" t="s">
        <v>7735</v>
      </c>
      <c r="B4435" s="225" t="s">
        <v>7736</v>
      </c>
      <c r="C4435" s="223" t="s">
        <v>7288</v>
      </c>
      <c r="D4435" s="222" t="s">
        <v>7669</v>
      </c>
    </row>
    <row r="4436" spans="1:4">
      <c r="A4436" s="226" t="s">
        <v>7737</v>
      </c>
      <c r="B4436" s="225" t="s">
        <v>7738</v>
      </c>
      <c r="C4436" s="223" t="s">
        <v>7739</v>
      </c>
      <c r="D4436" s="222" t="s">
        <v>7669</v>
      </c>
    </row>
    <row r="4437" spans="1:4">
      <c r="A4437" s="226" t="s">
        <v>7740</v>
      </c>
      <c r="B4437" s="225" t="s">
        <v>7349</v>
      </c>
      <c r="C4437" s="223" t="s">
        <v>7303</v>
      </c>
      <c r="D4437" s="222" t="s">
        <v>7669</v>
      </c>
    </row>
    <row r="4438" spans="1:4">
      <c r="A4438" s="226" t="s">
        <v>7741</v>
      </c>
      <c r="B4438" s="225" t="s">
        <v>1202</v>
      </c>
      <c r="C4438" s="223" t="s">
        <v>7303</v>
      </c>
      <c r="D4438" s="222" t="s">
        <v>7669</v>
      </c>
    </row>
    <row r="4439" spans="1:4">
      <c r="A4439" s="226" t="s">
        <v>7742</v>
      </c>
      <c r="B4439" s="225" t="s">
        <v>7646</v>
      </c>
      <c r="C4439" s="223" t="s">
        <v>7423</v>
      </c>
      <c r="D4439" s="222" t="s">
        <v>7669</v>
      </c>
    </row>
    <row r="4440" spans="1:4">
      <c r="A4440" s="226" t="s">
        <v>7743</v>
      </c>
      <c r="B4440" s="225" t="s">
        <v>7207</v>
      </c>
      <c r="C4440" s="223" t="s">
        <v>7423</v>
      </c>
      <c r="D4440" s="222" t="s">
        <v>7669</v>
      </c>
    </row>
    <row r="4441" spans="1:4">
      <c r="A4441" s="226" t="s">
        <v>7744</v>
      </c>
      <c r="B4441" s="225" t="s">
        <v>7642</v>
      </c>
      <c r="C4441" s="223" t="s">
        <v>7423</v>
      </c>
      <c r="D4441" s="222" t="s">
        <v>7669</v>
      </c>
    </row>
    <row r="4442" spans="1:4">
      <c r="A4442" s="226" t="s">
        <v>7745</v>
      </c>
      <c r="B4442" s="225" t="s">
        <v>7746</v>
      </c>
      <c r="C4442" s="223" t="s">
        <v>7308</v>
      </c>
      <c r="D4442" s="222" t="s">
        <v>7669</v>
      </c>
    </row>
    <row r="4443" spans="1:4">
      <c r="A4443" s="226" t="s">
        <v>7747</v>
      </c>
      <c r="B4443" s="225" t="s">
        <v>7385</v>
      </c>
      <c r="C4443" s="223" t="s">
        <v>7576</v>
      </c>
      <c r="D4443" s="222" t="s">
        <v>7748</v>
      </c>
    </row>
    <row r="4444" spans="1:4">
      <c r="A4444" s="226" t="s">
        <v>7749</v>
      </c>
      <c r="B4444" s="225" t="s">
        <v>1175</v>
      </c>
      <c r="C4444" s="223" t="s">
        <v>7325</v>
      </c>
      <c r="D4444" s="222" t="s">
        <v>7748</v>
      </c>
    </row>
    <row r="4445" spans="1:4">
      <c r="A4445" s="226" t="s">
        <v>7750</v>
      </c>
      <c r="B4445" s="225" t="s">
        <v>7751</v>
      </c>
      <c r="C4445" s="223" t="s">
        <v>7331</v>
      </c>
      <c r="D4445" s="222" t="s">
        <v>7748</v>
      </c>
    </row>
    <row r="4446" spans="1:4">
      <c r="A4446" s="226" t="s">
        <v>7752</v>
      </c>
      <c r="B4446" s="225" t="s">
        <v>7305</v>
      </c>
      <c r="C4446" s="223" t="s">
        <v>7331</v>
      </c>
      <c r="D4446" s="222" t="s">
        <v>7748</v>
      </c>
    </row>
    <row r="4447" spans="1:4">
      <c r="A4447" s="226" t="s">
        <v>7753</v>
      </c>
      <c r="B4447" s="225" t="s">
        <v>7754</v>
      </c>
      <c r="C4447" s="223" t="s">
        <v>1184</v>
      </c>
      <c r="D4447" s="222" t="s">
        <v>7748</v>
      </c>
    </row>
    <row r="4448" spans="1:4">
      <c r="A4448" s="226" t="s">
        <v>7755</v>
      </c>
      <c r="B4448" s="225" t="s">
        <v>7207</v>
      </c>
      <c r="C4448" s="223" t="s">
        <v>1184</v>
      </c>
      <c r="D4448" s="222" t="s">
        <v>7748</v>
      </c>
    </row>
    <row r="4449" spans="1:4">
      <c r="A4449" s="226" t="s">
        <v>7756</v>
      </c>
      <c r="B4449" s="225" t="s">
        <v>7757</v>
      </c>
      <c r="C4449" s="223" t="s">
        <v>7335</v>
      </c>
      <c r="D4449" s="222" t="s">
        <v>7748</v>
      </c>
    </row>
    <row r="4450" spans="1:4">
      <c r="A4450" s="226" t="s">
        <v>7758</v>
      </c>
      <c r="B4450" s="225" t="s">
        <v>7759</v>
      </c>
      <c r="C4450" s="223" t="s">
        <v>7335</v>
      </c>
      <c r="D4450" s="222" t="s">
        <v>7748</v>
      </c>
    </row>
    <row r="4451" spans="1:4">
      <c r="A4451" s="226" t="s">
        <v>7760</v>
      </c>
      <c r="B4451" s="225" t="s">
        <v>7761</v>
      </c>
      <c r="C4451" s="223" t="s">
        <v>1190</v>
      </c>
      <c r="D4451" s="222" t="s">
        <v>7748</v>
      </c>
    </row>
    <row r="4452" spans="1:4">
      <c r="A4452" s="226" t="s">
        <v>7762</v>
      </c>
      <c r="B4452" s="225" t="s">
        <v>7349</v>
      </c>
      <c r="C4452" s="223" t="s">
        <v>1193</v>
      </c>
      <c r="D4452" s="222" t="s">
        <v>7748</v>
      </c>
    </row>
    <row r="4453" spans="1:4">
      <c r="A4453" s="226" t="s">
        <v>7763</v>
      </c>
      <c r="B4453" s="225" t="s">
        <v>7764</v>
      </c>
      <c r="C4453" s="223" t="s">
        <v>1193</v>
      </c>
      <c r="D4453" s="222" t="s">
        <v>7748</v>
      </c>
    </row>
    <row r="4454" spans="1:4">
      <c r="A4454" s="226" t="s">
        <v>7765</v>
      </c>
      <c r="B4454" s="225" t="s">
        <v>7566</v>
      </c>
      <c r="C4454" s="223" t="s">
        <v>1198</v>
      </c>
      <c r="D4454" s="222" t="s">
        <v>7748</v>
      </c>
    </row>
    <row r="4455" spans="1:4">
      <c r="A4455" s="226" t="s">
        <v>7766</v>
      </c>
      <c r="B4455" s="225" t="s">
        <v>7767</v>
      </c>
      <c r="C4455" s="223" t="s">
        <v>1198</v>
      </c>
      <c r="D4455" s="222" t="s">
        <v>7748</v>
      </c>
    </row>
    <row r="4456" spans="1:4">
      <c r="A4456" s="226" t="s">
        <v>7768</v>
      </c>
      <c r="B4456" s="225" t="s">
        <v>7207</v>
      </c>
      <c r="C4456" s="223" t="s">
        <v>7769</v>
      </c>
      <c r="D4456" s="222" t="s">
        <v>7748</v>
      </c>
    </row>
    <row r="4457" spans="1:4">
      <c r="A4457" s="226" t="s">
        <v>7770</v>
      </c>
      <c r="B4457" s="225" t="s">
        <v>7439</v>
      </c>
      <c r="C4457" s="223" t="s">
        <v>1203</v>
      </c>
      <c r="D4457" s="222" t="s">
        <v>7748</v>
      </c>
    </row>
    <row r="4458" spans="1:4">
      <c r="A4458" s="226" t="s">
        <v>7771</v>
      </c>
      <c r="B4458" s="225" t="s">
        <v>7380</v>
      </c>
      <c r="C4458" s="223" t="s">
        <v>7688</v>
      </c>
      <c r="D4458" s="222" t="s">
        <v>7748</v>
      </c>
    </row>
    <row r="4459" spans="1:4">
      <c r="A4459" s="226" t="s">
        <v>7772</v>
      </c>
      <c r="B4459" s="225" t="s">
        <v>7773</v>
      </c>
      <c r="C4459" s="223" t="s">
        <v>7688</v>
      </c>
      <c r="D4459" s="222" t="s">
        <v>7748</v>
      </c>
    </row>
    <row r="4460" spans="1:4">
      <c r="A4460" s="226" t="s">
        <v>7774</v>
      </c>
      <c r="B4460" s="225" t="s">
        <v>7539</v>
      </c>
      <c r="C4460" s="223" t="s">
        <v>7208</v>
      </c>
      <c r="D4460" s="222" t="s">
        <v>7748</v>
      </c>
    </row>
    <row r="4461" spans="1:4">
      <c r="A4461" s="226" t="s">
        <v>7775</v>
      </c>
      <c r="B4461" s="225" t="s">
        <v>7776</v>
      </c>
      <c r="C4461" s="223" t="s">
        <v>7363</v>
      </c>
      <c r="D4461" s="222" t="s">
        <v>7748</v>
      </c>
    </row>
    <row r="4462" spans="1:4">
      <c r="A4462" s="226" t="s">
        <v>7777</v>
      </c>
      <c r="B4462" s="225" t="s">
        <v>7648</v>
      </c>
      <c r="C4462" s="223" t="s">
        <v>7217</v>
      </c>
      <c r="D4462" s="222" t="s">
        <v>7748</v>
      </c>
    </row>
    <row r="4463" spans="1:4">
      <c r="A4463" s="226" t="s">
        <v>7778</v>
      </c>
      <c r="B4463" s="225" t="s">
        <v>7604</v>
      </c>
      <c r="C4463" s="223" t="s">
        <v>7217</v>
      </c>
      <c r="D4463" s="222" t="s">
        <v>7748</v>
      </c>
    </row>
    <row r="4464" spans="1:4">
      <c r="A4464" s="226" t="s">
        <v>7779</v>
      </c>
      <c r="B4464" s="225" t="s">
        <v>7780</v>
      </c>
      <c r="C4464" s="223" t="s">
        <v>7217</v>
      </c>
      <c r="D4464" s="222" t="s">
        <v>7748</v>
      </c>
    </row>
    <row r="4465" spans="1:4">
      <c r="A4465" s="226" t="s">
        <v>7781</v>
      </c>
      <c r="B4465" s="225" t="s">
        <v>7782</v>
      </c>
      <c r="C4465" s="223" t="s">
        <v>7217</v>
      </c>
      <c r="D4465" s="222" t="s">
        <v>7748</v>
      </c>
    </row>
    <row r="4466" spans="1:4">
      <c r="A4466" s="226" t="s">
        <v>7783</v>
      </c>
      <c r="B4466" s="225" t="s">
        <v>7784</v>
      </c>
      <c r="C4466" s="223" t="s">
        <v>7785</v>
      </c>
      <c r="D4466" s="222" t="s">
        <v>7748</v>
      </c>
    </row>
    <row r="4467" spans="1:4">
      <c r="A4467" s="226" t="s">
        <v>7786</v>
      </c>
      <c r="B4467" s="225" t="s">
        <v>7456</v>
      </c>
      <c r="C4467" s="223" t="s">
        <v>7220</v>
      </c>
      <c r="D4467" s="222" t="s">
        <v>7748</v>
      </c>
    </row>
    <row r="4468" spans="1:4">
      <c r="A4468" s="226" t="s">
        <v>7787</v>
      </c>
      <c r="B4468" s="225" t="s">
        <v>7207</v>
      </c>
      <c r="C4468" s="223" t="s">
        <v>7223</v>
      </c>
      <c r="D4468" s="222" t="s">
        <v>7748</v>
      </c>
    </row>
    <row r="4469" spans="1:4">
      <c r="A4469" s="226" t="s">
        <v>7788</v>
      </c>
      <c r="B4469" s="225" t="s">
        <v>7264</v>
      </c>
      <c r="C4469" s="223" t="s">
        <v>7708</v>
      </c>
      <c r="D4469" s="222" t="s">
        <v>7748</v>
      </c>
    </row>
    <row r="4470" spans="1:4">
      <c r="A4470" s="226" t="s">
        <v>7789</v>
      </c>
      <c r="B4470" s="225" t="s">
        <v>7596</v>
      </c>
      <c r="C4470" s="223" t="s">
        <v>7237</v>
      </c>
      <c r="D4470" s="222" t="s">
        <v>7748</v>
      </c>
    </row>
    <row r="4471" spans="1:4">
      <c r="A4471" s="226" t="s">
        <v>7790</v>
      </c>
      <c r="B4471" s="225" t="s">
        <v>7791</v>
      </c>
      <c r="C4471" s="223" t="s">
        <v>7237</v>
      </c>
      <c r="D4471" s="222" t="s">
        <v>7748</v>
      </c>
    </row>
    <row r="4472" spans="1:4">
      <c r="A4472" s="226" t="s">
        <v>7792</v>
      </c>
      <c r="B4472" s="225" t="s">
        <v>7793</v>
      </c>
      <c r="C4472" s="223" t="s">
        <v>7372</v>
      </c>
      <c r="D4472" s="222" t="s">
        <v>7748</v>
      </c>
    </row>
    <row r="4473" spans="1:4">
      <c r="A4473" s="226" t="s">
        <v>7794</v>
      </c>
      <c r="B4473" s="225" t="s">
        <v>1175</v>
      </c>
      <c r="C4473" s="223" t="s">
        <v>7245</v>
      </c>
      <c r="D4473" s="222" t="s">
        <v>7748</v>
      </c>
    </row>
    <row r="4474" spans="1:4">
      <c r="A4474" s="226" t="s">
        <v>7795</v>
      </c>
      <c r="B4474" s="225" t="s">
        <v>7796</v>
      </c>
      <c r="C4474" s="223" t="s">
        <v>7248</v>
      </c>
      <c r="D4474" s="222" t="s">
        <v>7748</v>
      </c>
    </row>
    <row r="4475" spans="1:4">
      <c r="A4475" s="226" t="s">
        <v>7797</v>
      </c>
      <c r="B4475" s="225" t="s">
        <v>7646</v>
      </c>
      <c r="C4475" s="223" t="s">
        <v>7381</v>
      </c>
      <c r="D4475" s="222" t="s">
        <v>7748</v>
      </c>
    </row>
    <row r="4476" spans="1:4">
      <c r="A4476" s="226" t="s">
        <v>7798</v>
      </c>
      <c r="B4476" s="225" t="s">
        <v>7799</v>
      </c>
      <c r="C4476" s="223" t="s">
        <v>7381</v>
      </c>
      <c r="D4476" s="222" t="s">
        <v>7748</v>
      </c>
    </row>
    <row r="4477" spans="1:4">
      <c r="A4477" s="226" t="s">
        <v>7800</v>
      </c>
      <c r="B4477" s="225" t="s">
        <v>7522</v>
      </c>
      <c r="C4477" s="223" t="s">
        <v>7254</v>
      </c>
      <c r="D4477" s="222" t="s">
        <v>7748</v>
      </c>
    </row>
    <row r="4478" spans="1:4">
      <c r="A4478" s="226" t="s">
        <v>7801</v>
      </c>
      <c r="B4478" s="225" t="s">
        <v>7596</v>
      </c>
      <c r="C4478" s="223" t="s">
        <v>7802</v>
      </c>
      <c r="D4478" s="222" t="s">
        <v>7748</v>
      </c>
    </row>
    <row r="4479" spans="1:4">
      <c r="A4479" s="226" t="s">
        <v>7803</v>
      </c>
      <c r="B4479" s="225" t="s">
        <v>7233</v>
      </c>
      <c r="C4479" s="223" t="s">
        <v>7262</v>
      </c>
      <c r="D4479" s="222" t="s">
        <v>7748</v>
      </c>
    </row>
    <row r="4480" spans="1:4">
      <c r="A4480" s="226" t="s">
        <v>7804</v>
      </c>
      <c r="B4480" s="225" t="s">
        <v>7805</v>
      </c>
      <c r="C4480" s="223" t="s">
        <v>7278</v>
      </c>
      <c r="D4480" s="222" t="s">
        <v>7748</v>
      </c>
    </row>
    <row r="4481" spans="1:4">
      <c r="A4481" s="226" t="s">
        <v>7806</v>
      </c>
      <c r="B4481" s="225" t="s">
        <v>7807</v>
      </c>
      <c r="C4481" s="223" t="s">
        <v>7278</v>
      </c>
      <c r="D4481" s="222" t="s">
        <v>7748</v>
      </c>
    </row>
    <row r="4482" spans="1:4">
      <c r="A4482" s="226" t="s">
        <v>7808</v>
      </c>
      <c r="B4482" s="225" t="s">
        <v>7250</v>
      </c>
      <c r="C4482" s="223" t="s">
        <v>7809</v>
      </c>
      <c r="D4482" s="222" t="s">
        <v>7748</v>
      </c>
    </row>
    <row r="4483" spans="1:4">
      <c r="A4483" s="226" t="s">
        <v>7810</v>
      </c>
      <c r="B4483" s="225" t="s">
        <v>7646</v>
      </c>
      <c r="C4483" s="223" t="s">
        <v>7288</v>
      </c>
      <c r="D4483" s="222" t="s">
        <v>7748</v>
      </c>
    </row>
    <row r="4484" spans="1:4">
      <c r="A4484" s="226" t="s">
        <v>7811</v>
      </c>
      <c r="B4484" s="225" t="s">
        <v>7812</v>
      </c>
      <c r="C4484" s="223" t="s">
        <v>7552</v>
      </c>
      <c r="D4484" s="222" t="s">
        <v>7748</v>
      </c>
    </row>
    <row r="4485" spans="1:4">
      <c r="A4485" s="226" t="s">
        <v>7813</v>
      </c>
      <c r="B4485" s="225" t="s">
        <v>7207</v>
      </c>
      <c r="C4485" s="223" t="s">
        <v>7293</v>
      </c>
      <c r="D4485" s="222" t="s">
        <v>7748</v>
      </c>
    </row>
    <row r="4486" spans="1:4">
      <c r="A4486" s="226" t="s">
        <v>7814</v>
      </c>
      <c r="B4486" s="225" t="s">
        <v>7784</v>
      </c>
      <c r="C4486" s="223" t="s">
        <v>7815</v>
      </c>
      <c r="D4486" s="222" t="s">
        <v>7748</v>
      </c>
    </row>
    <row r="4487" spans="1:4">
      <c r="A4487" s="226" t="s">
        <v>7816</v>
      </c>
      <c r="B4487" s="225" t="s">
        <v>7817</v>
      </c>
      <c r="C4487" s="223" t="s">
        <v>7818</v>
      </c>
      <c r="D4487" s="222" t="s">
        <v>7748</v>
      </c>
    </row>
    <row r="4488" spans="1:4">
      <c r="A4488" s="226" t="s">
        <v>7819</v>
      </c>
      <c r="B4488" s="225" t="s">
        <v>7820</v>
      </c>
      <c r="C4488" s="223" t="s">
        <v>7295</v>
      </c>
      <c r="D4488" s="222" t="s">
        <v>7748</v>
      </c>
    </row>
    <row r="4489" spans="1:4">
      <c r="A4489" s="226" t="s">
        <v>7821</v>
      </c>
      <c r="B4489" s="225" t="s">
        <v>7822</v>
      </c>
      <c r="C4489" s="223" t="s">
        <v>7823</v>
      </c>
      <c r="D4489" s="222" t="s">
        <v>7748</v>
      </c>
    </row>
    <row r="4490" spans="1:4">
      <c r="A4490" s="226" t="s">
        <v>7824</v>
      </c>
      <c r="B4490" s="225" t="s">
        <v>7358</v>
      </c>
      <c r="C4490" s="223" t="s">
        <v>7417</v>
      </c>
      <c r="D4490" s="222" t="s">
        <v>7748</v>
      </c>
    </row>
    <row r="4491" spans="1:4">
      <c r="A4491" s="226" t="s">
        <v>7825</v>
      </c>
      <c r="B4491" s="225" t="s">
        <v>7826</v>
      </c>
      <c r="C4491" s="223" t="s">
        <v>7423</v>
      </c>
      <c r="D4491" s="222" t="s">
        <v>7748</v>
      </c>
    </row>
    <row r="4492" spans="1:4">
      <c r="A4492" s="226" t="s">
        <v>7827</v>
      </c>
      <c r="B4492" s="225" t="s">
        <v>1208</v>
      </c>
      <c r="C4492" s="223" t="s">
        <v>7423</v>
      </c>
      <c r="D4492" s="222" t="s">
        <v>7748</v>
      </c>
    </row>
    <row r="4493" spans="1:4">
      <c r="A4493" s="226" t="s">
        <v>7828</v>
      </c>
      <c r="B4493" s="225" t="s">
        <v>7829</v>
      </c>
      <c r="C4493" s="223" t="s">
        <v>7423</v>
      </c>
      <c r="D4493" s="222" t="s">
        <v>7748</v>
      </c>
    </row>
    <row r="4494" spans="1:4">
      <c r="A4494" s="226" t="s">
        <v>7830</v>
      </c>
      <c r="B4494" s="225" t="s">
        <v>7264</v>
      </c>
      <c r="C4494" s="223" t="s">
        <v>7423</v>
      </c>
      <c r="D4494" s="222" t="s">
        <v>7748</v>
      </c>
    </row>
    <row r="4495" spans="1:4">
      <c r="A4495" s="226" t="s">
        <v>7831</v>
      </c>
      <c r="B4495" s="225" t="s">
        <v>7642</v>
      </c>
      <c r="C4495" s="223" t="s">
        <v>7423</v>
      </c>
      <c r="D4495" s="222" t="s">
        <v>7748</v>
      </c>
    </row>
    <row r="4496" spans="1:4">
      <c r="A4496" s="226" t="s">
        <v>7832</v>
      </c>
      <c r="B4496" s="225" t="s">
        <v>7305</v>
      </c>
      <c r="C4496" s="223" t="s">
        <v>7308</v>
      </c>
      <c r="D4496" s="222" t="s">
        <v>7748</v>
      </c>
    </row>
    <row r="4497" spans="1:4">
      <c r="A4497" s="226" t="s">
        <v>7833</v>
      </c>
      <c r="B4497" s="225" t="s">
        <v>7834</v>
      </c>
      <c r="C4497" s="223" t="s">
        <v>1176</v>
      </c>
      <c r="D4497" s="222" t="s">
        <v>7835</v>
      </c>
    </row>
    <row r="4498" spans="1:4">
      <c r="A4498" s="226" t="s">
        <v>7836</v>
      </c>
      <c r="B4498" s="225" t="s">
        <v>7837</v>
      </c>
      <c r="C4498" s="223" t="s">
        <v>1176</v>
      </c>
      <c r="D4498" s="222" t="s">
        <v>7835</v>
      </c>
    </row>
    <row r="4499" spans="1:4">
      <c r="A4499" s="226" t="s">
        <v>7838</v>
      </c>
      <c r="B4499" s="225" t="s">
        <v>7411</v>
      </c>
      <c r="C4499" s="223" t="s">
        <v>7839</v>
      </c>
      <c r="D4499" s="222" t="s">
        <v>7835</v>
      </c>
    </row>
    <row r="4500" spans="1:4">
      <c r="A4500" s="226" t="s">
        <v>7840</v>
      </c>
      <c r="B4500" s="225" t="s">
        <v>7841</v>
      </c>
      <c r="C4500" s="223" t="s">
        <v>7842</v>
      </c>
      <c r="D4500" s="222" t="s">
        <v>7835</v>
      </c>
    </row>
    <row r="4501" spans="1:4">
      <c r="A4501" s="226" t="s">
        <v>7843</v>
      </c>
      <c r="B4501" s="225" t="s">
        <v>7844</v>
      </c>
      <c r="C4501" s="223" t="s">
        <v>7319</v>
      </c>
      <c r="D4501" s="222" t="s">
        <v>7835</v>
      </c>
    </row>
    <row r="4502" spans="1:4">
      <c r="A4502" s="226" t="s">
        <v>7845</v>
      </c>
      <c r="B4502" s="225" t="s">
        <v>7207</v>
      </c>
      <c r="C4502" s="223" t="s">
        <v>7671</v>
      </c>
      <c r="D4502" s="222" t="s">
        <v>7835</v>
      </c>
    </row>
    <row r="4503" spans="1:4">
      <c r="A4503" s="226" t="s">
        <v>7846</v>
      </c>
      <c r="B4503" s="225" t="s">
        <v>1208</v>
      </c>
      <c r="C4503" s="223" t="s">
        <v>7325</v>
      </c>
      <c r="D4503" s="222" t="s">
        <v>7835</v>
      </c>
    </row>
    <row r="4504" spans="1:4">
      <c r="A4504" s="226" t="s">
        <v>7847</v>
      </c>
      <c r="B4504" s="225" t="s">
        <v>7250</v>
      </c>
      <c r="C4504" s="223" t="s">
        <v>7331</v>
      </c>
      <c r="D4504" s="222" t="s">
        <v>7835</v>
      </c>
    </row>
    <row r="4505" spans="1:4">
      <c r="A4505" s="226" t="s">
        <v>7848</v>
      </c>
      <c r="B4505" s="225" t="s">
        <v>7555</v>
      </c>
      <c r="C4505" s="223" t="s">
        <v>7335</v>
      </c>
      <c r="D4505" s="222" t="s">
        <v>7835</v>
      </c>
    </row>
    <row r="4506" spans="1:4">
      <c r="A4506" s="226" t="s">
        <v>7849</v>
      </c>
      <c r="B4506" s="225" t="s">
        <v>7805</v>
      </c>
      <c r="C4506" s="223" t="s">
        <v>7335</v>
      </c>
      <c r="D4506" s="222" t="s">
        <v>7835</v>
      </c>
    </row>
    <row r="4507" spans="1:4">
      <c r="A4507" s="226" t="s">
        <v>7850</v>
      </c>
      <c r="B4507" s="225" t="s">
        <v>1189</v>
      </c>
      <c r="C4507" s="223" t="s">
        <v>7851</v>
      </c>
      <c r="D4507" s="222" t="s">
        <v>7835</v>
      </c>
    </row>
    <row r="4508" spans="1:4">
      <c r="A4508" s="226" t="s">
        <v>7852</v>
      </c>
      <c r="B4508" s="225" t="s">
        <v>1189</v>
      </c>
      <c r="C4508" s="223" t="s">
        <v>7448</v>
      </c>
      <c r="D4508" s="222" t="s">
        <v>7835</v>
      </c>
    </row>
    <row r="4509" spans="1:4">
      <c r="A4509" s="226" t="s">
        <v>7853</v>
      </c>
      <c r="B4509" s="225" t="s">
        <v>7854</v>
      </c>
      <c r="C4509" s="223" t="s">
        <v>7448</v>
      </c>
      <c r="D4509" s="222" t="s">
        <v>7835</v>
      </c>
    </row>
    <row r="4510" spans="1:4">
      <c r="A4510" s="226" t="s">
        <v>7855</v>
      </c>
      <c r="B4510" s="225" t="s">
        <v>7856</v>
      </c>
      <c r="C4510" s="223" t="s">
        <v>1198</v>
      </c>
      <c r="D4510" s="222" t="s">
        <v>7835</v>
      </c>
    </row>
    <row r="4511" spans="1:4">
      <c r="A4511" s="226" t="s">
        <v>7857</v>
      </c>
      <c r="B4511" s="225" t="s">
        <v>7858</v>
      </c>
      <c r="C4511" s="223" t="s">
        <v>1203</v>
      </c>
      <c r="D4511" s="222" t="s">
        <v>7835</v>
      </c>
    </row>
    <row r="4512" spans="1:4">
      <c r="A4512" s="226" t="s">
        <v>7859</v>
      </c>
      <c r="B4512" s="225" t="s">
        <v>7210</v>
      </c>
      <c r="C4512" s="223" t="s">
        <v>7688</v>
      </c>
      <c r="D4512" s="222" t="s">
        <v>7835</v>
      </c>
    </row>
    <row r="4513" spans="1:4">
      <c r="A4513" s="226" t="s">
        <v>7860</v>
      </c>
      <c r="B4513" s="225" t="s">
        <v>7861</v>
      </c>
      <c r="C4513" s="223" t="s">
        <v>7353</v>
      </c>
      <c r="D4513" s="222" t="s">
        <v>7835</v>
      </c>
    </row>
    <row r="4514" spans="1:4">
      <c r="A4514" s="226" t="s">
        <v>7862</v>
      </c>
      <c r="B4514" s="225" t="s">
        <v>7307</v>
      </c>
      <c r="C4514" s="223" t="s">
        <v>7355</v>
      </c>
      <c r="D4514" s="222" t="s">
        <v>7835</v>
      </c>
    </row>
    <row r="4515" spans="1:4">
      <c r="A4515" s="226" t="s">
        <v>7863</v>
      </c>
      <c r="B4515" s="225" t="s">
        <v>7305</v>
      </c>
      <c r="C4515" s="223" t="s">
        <v>7355</v>
      </c>
      <c r="D4515" s="222" t="s">
        <v>7835</v>
      </c>
    </row>
    <row r="4516" spans="1:4">
      <c r="A4516" s="226" t="s">
        <v>7864</v>
      </c>
      <c r="B4516" s="225" t="s">
        <v>7865</v>
      </c>
      <c r="C4516" s="223" t="s">
        <v>7217</v>
      </c>
      <c r="D4516" s="222" t="s">
        <v>7835</v>
      </c>
    </row>
    <row r="4517" spans="1:4">
      <c r="A4517" s="226" t="s">
        <v>7866</v>
      </c>
      <c r="B4517" s="225" t="s">
        <v>7207</v>
      </c>
      <c r="C4517" s="223" t="s">
        <v>7867</v>
      </c>
      <c r="D4517" s="222" t="s">
        <v>7835</v>
      </c>
    </row>
    <row r="4518" spans="1:4">
      <c r="A4518" s="226" t="s">
        <v>7868</v>
      </c>
      <c r="B4518" s="225" t="s">
        <v>7869</v>
      </c>
      <c r="C4518" s="223" t="s">
        <v>7223</v>
      </c>
      <c r="D4518" s="222" t="s">
        <v>7835</v>
      </c>
    </row>
    <row r="4519" spans="1:4">
      <c r="A4519" s="226" t="s">
        <v>7870</v>
      </c>
      <c r="B4519" s="225" t="s">
        <v>7321</v>
      </c>
      <c r="C4519" s="223" t="s">
        <v>7234</v>
      </c>
      <c r="D4519" s="222" t="s">
        <v>7835</v>
      </c>
    </row>
    <row r="4520" spans="1:4">
      <c r="A4520" s="226" t="s">
        <v>7871</v>
      </c>
      <c r="B4520" s="225" t="s">
        <v>7207</v>
      </c>
      <c r="C4520" s="223" t="s">
        <v>7872</v>
      </c>
      <c r="D4520" s="222" t="s">
        <v>7835</v>
      </c>
    </row>
    <row r="4521" spans="1:4">
      <c r="A4521" s="226" t="s">
        <v>7873</v>
      </c>
      <c r="B4521" s="225" t="s">
        <v>7874</v>
      </c>
      <c r="C4521" s="223" t="s">
        <v>7381</v>
      </c>
      <c r="D4521" s="222" t="s">
        <v>7835</v>
      </c>
    </row>
    <row r="4522" spans="1:4">
      <c r="A4522" s="226" t="s">
        <v>7875</v>
      </c>
      <c r="B4522" s="225" t="s">
        <v>7876</v>
      </c>
      <c r="C4522" s="223" t="s">
        <v>7388</v>
      </c>
      <c r="D4522" s="222" t="s">
        <v>7835</v>
      </c>
    </row>
    <row r="4523" spans="1:4">
      <c r="A4523" s="226" t="s">
        <v>7877</v>
      </c>
      <c r="B4523" s="225" t="s">
        <v>7210</v>
      </c>
      <c r="C4523" s="223" t="s">
        <v>7274</v>
      </c>
      <c r="D4523" s="222" t="s">
        <v>7835</v>
      </c>
    </row>
    <row r="4524" spans="1:4">
      <c r="A4524" s="226" t="s">
        <v>7878</v>
      </c>
      <c r="B4524" s="225" t="s">
        <v>7759</v>
      </c>
      <c r="C4524" s="223" t="s">
        <v>7278</v>
      </c>
      <c r="D4524" s="222" t="s">
        <v>7835</v>
      </c>
    </row>
    <row r="4525" spans="1:4">
      <c r="A4525" s="226" t="s">
        <v>7879</v>
      </c>
      <c r="B4525" s="225" t="s">
        <v>7880</v>
      </c>
      <c r="C4525" s="223" t="s">
        <v>7881</v>
      </c>
      <c r="D4525" s="222" t="s">
        <v>7835</v>
      </c>
    </row>
    <row r="4526" spans="1:4">
      <c r="A4526" s="226" t="s">
        <v>7882</v>
      </c>
      <c r="B4526" s="225" t="s">
        <v>7250</v>
      </c>
      <c r="C4526" s="223" t="s">
        <v>7552</v>
      </c>
      <c r="D4526" s="222" t="s">
        <v>7835</v>
      </c>
    </row>
    <row r="4527" spans="1:4">
      <c r="A4527" s="226" t="s">
        <v>7883</v>
      </c>
      <c r="B4527" s="225" t="s">
        <v>7884</v>
      </c>
      <c r="C4527" s="223" t="s">
        <v>7552</v>
      </c>
      <c r="D4527" s="222" t="s">
        <v>7835</v>
      </c>
    </row>
    <row r="4528" spans="1:4">
      <c r="A4528" s="226" t="s">
        <v>7885</v>
      </c>
      <c r="B4528" s="225" t="s">
        <v>7687</v>
      </c>
      <c r="C4528" s="223" t="s">
        <v>7886</v>
      </c>
      <c r="D4528" s="222" t="s">
        <v>7835</v>
      </c>
    </row>
    <row r="4529" spans="1:4">
      <c r="A4529" s="226" t="s">
        <v>7887</v>
      </c>
      <c r="B4529" s="225" t="s">
        <v>7659</v>
      </c>
      <c r="C4529" s="223" t="s">
        <v>7295</v>
      </c>
      <c r="D4529" s="222" t="s">
        <v>7835</v>
      </c>
    </row>
    <row r="4530" spans="1:4">
      <c r="A4530" s="226" t="s">
        <v>7888</v>
      </c>
      <c r="B4530" s="225" t="s">
        <v>1189</v>
      </c>
      <c r="C4530" s="223" t="s">
        <v>7889</v>
      </c>
      <c r="D4530" s="222" t="s">
        <v>7835</v>
      </c>
    </row>
    <row r="4531" spans="1:4">
      <c r="A4531" s="226" t="s">
        <v>7890</v>
      </c>
      <c r="B4531" s="225" t="s">
        <v>7891</v>
      </c>
      <c r="C4531" s="223" t="s">
        <v>7889</v>
      </c>
      <c r="D4531" s="222" t="s">
        <v>7835</v>
      </c>
    </row>
    <row r="4532" spans="1:4">
      <c r="A4532" s="226" t="s">
        <v>7892</v>
      </c>
      <c r="B4532" s="225" t="s">
        <v>7893</v>
      </c>
      <c r="C4532" s="223" t="s">
        <v>7412</v>
      </c>
      <c r="D4532" s="222" t="s">
        <v>7835</v>
      </c>
    </row>
    <row r="4533" spans="1:4">
      <c r="A4533" s="226" t="s">
        <v>7894</v>
      </c>
      <c r="B4533" s="225" t="s">
        <v>7895</v>
      </c>
      <c r="C4533" s="223" t="s">
        <v>7417</v>
      </c>
      <c r="D4533" s="222" t="s">
        <v>7835</v>
      </c>
    </row>
    <row r="4534" spans="1:4">
      <c r="A4534" s="226" t="s">
        <v>7896</v>
      </c>
      <c r="B4534" s="225" t="s">
        <v>1208</v>
      </c>
      <c r="C4534" s="223" t="s">
        <v>7651</v>
      </c>
      <c r="D4534" s="222" t="s">
        <v>7835</v>
      </c>
    </row>
    <row r="4535" spans="1:4">
      <c r="A4535" s="226" t="s">
        <v>7897</v>
      </c>
      <c r="B4535" s="225" t="s">
        <v>7791</v>
      </c>
      <c r="C4535" s="223" t="s">
        <v>7308</v>
      </c>
      <c r="D4535" s="222" t="s">
        <v>7835</v>
      </c>
    </row>
    <row r="4536" spans="1:4">
      <c r="A4536" s="226" t="s">
        <v>7898</v>
      </c>
      <c r="B4536" s="225" t="s">
        <v>7659</v>
      </c>
      <c r="C4536" s="223" t="s">
        <v>7308</v>
      </c>
      <c r="D4536" s="222" t="s">
        <v>7835</v>
      </c>
    </row>
    <row r="4537" spans="1:4">
      <c r="A4537" s="226" t="s">
        <v>7899</v>
      </c>
      <c r="B4537" s="225" t="s">
        <v>1200</v>
      </c>
      <c r="C4537" s="223" t="s">
        <v>7308</v>
      </c>
      <c r="D4537" s="222" t="s">
        <v>7835</v>
      </c>
    </row>
    <row r="4538" spans="1:4">
      <c r="A4538" s="226" t="s">
        <v>7900</v>
      </c>
      <c r="B4538" s="225" t="s">
        <v>7901</v>
      </c>
      <c r="C4538" s="223" t="s">
        <v>7902</v>
      </c>
      <c r="D4538" s="222" t="s">
        <v>7835</v>
      </c>
    </row>
    <row r="4539" spans="1:4">
      <c r="A4539" s="226" t="s">
        <v>7903</v>
      </c>
      <c r="B4539" s="225" t="s">
        <v>7646</v>
      </c>
      <c r="C4539" s="223" t="s">
        <v>7335</v>
      </c>
      <c r="D4539" s="222" t="s">
        <v>7904</v>
      </c>
    </row>
    <row r="4540" spans="1:4">
      <c r="A4540" s="226" t="s">
        <v>7905</v>
      </c>
      <c r="B4540" s="225" t="s">
        <v>7759</v>
      </c>
      <c r="C4540" s="223" t="s">
        <v>7906</v>
      </c>
      <c r="D4540" s="222" t="s">
        <v>7904</v>
      </c>
    </row>
    <row r="4541" spans="1:4">
      <c r="A4541" s="226" t="s">
        <v>7907</v>
      </c>
      <c r="B4541" s="225" t="s">
        <v>7908</v>
      </c>
      <c r="C4541" s="223" t="s">
        <v>7208</v>
      </c>
      <c r="D4541" s="222" t="s">
        <v>7904</v>
      </c>
    </row>
    <row r="4542" spans="1:4">
      <c r="A4542" s="226" t="s">
        <v>7909</v>
      </c>
      <c r="B4542" s="225" t="s">
        <v>7341</v>
      </c>
      <c r="C4542" s="223" t="s">
        <v>7223</v>
      </c>
      <c r="D4542" s="222" t="s">
        <v>7904</v>
      </c>
    </row>
    <row r="4543" spans="1:4">
      <c r="A4543" s="226" t="s">
        <v>7910</v>
      </c>
      <c r="B4543" s="225" t="s">
        <v>7911</v>
      </c>
      <c r="C4543" s="223" t="s">
        <v>7248</v>
      </c>
      <c r="D4543" s="222" t="s">
        <v>7904</v>
      </c>
    </row>
    <row r="4544" spans="1:4">
      <c r="A4544" s="226" t="s">
        <v>7912</v>
      </c>
      <c r="B4544" s="225" t="s">
        <v>7913</v>
      </c>
      <c r="C4544" s="223" t="s">
        <v>7254</v>
      </c>
      <c r="D4544" s="222" t="s">
        <v>7904</v>
      </c>
    </row>
    <row r="4545" spans="1:4">
      <c r="A4545" s="226" t="s">
        <v>7914</v>
      </c>
      <c r="B4545" s="225" t="s">
        <v>7915</v>
      </c>
      <c r="C4545" s="223" t="s">
        <v>7254</v>
      </c>
      <c r="D4545" s="222" t="s">
        <v>7904</v>
      </c>
    </row>
    <row r="4546" spans="1:4">
      <c r="A4546" s="226" t="s">
        <v>7916</v>
      </c>
      <c r="B4546" s="225" t="s">
        <v>7917</v>
      </c>
      <c r="C4546" s="223" t="s">
        <v>7254</v>
      </c>
      <c r="D4546" s="222" t="s">
        <v>7904</v>
      </c>
    </row>
    <row r="4547" spans="1:4">
      <c r="A4547" s="226" t="s">
        <v>7918</v>
      </c>
      <c r="B4547" s="225" t="s">
        <v>1189</v>
      </c>
      <c r="C4547" s="223" t="s">
        <v>7919</v>
      </c>
      <c r="D4547" s="222" t="s">
        <v>7904</v>
      </c>
    </row>
    <row r="4548" spans="1:4">
      <c r="A4548" s="226" t="s">
        <v>7920</v>
      </c>
      <c r="B4548" s="225" t="s">
        <v>7588</v>
      </c>
      <c r="C4548" s="223" t="s">
        <v>7921</v>
      </c>
      <c r="D4548" s="222" t="s">
        <v>7904</v>
      </c>
    </row>
    <row r="4549" spans="1:4">
      <c r="A4549" s="226" t="s">
        <v>7922</v>
      </c>
      <c r="B4549" s="225" t="s">
        <v>7305</v>
      </c>
      <c r="C4549" s="223" t="s">
        <v>7274</v>
      </c>
      <c r="D4549" s="222" t="s">
        <v>7904</v>
      </c>
    </row>
    <row r="4550" spans="1:4">
      <c r="A4550" s="226" t="s">
        <v>7923</v>
      </c>
      <c r="B4550" s="225" t="s">
        <v>7924</v>
      </c>
      <c r="C4550" s="223" t="s">
        <v>7398</v>
      </c>
      <c r="D4550" s="222" t="s">
        <v>7904</v>
      </c>
    </row>
    <row r="4551" spans="1:4">
      <c r="A4551" s="226" t="s">
        <v>7925</v>
      </c>
      <c r="B4551" s="225" t="s">
        <v>7380</v>
      </c>
      <c r="C4551" s="223" t="s">
        <v>7293</v>
      </c>
      <c r="D4551" s="222" t="s">
        <v>7904</v>
      </c>
    </row>
    <row r="4552" spans="1:4">
      <c r="A4552" s="226" t="s">
        <v>7926</v>
      </c>
      <c r="B4552" s="225" t="s">
        <v>7927</v>
      </c>
      <c r="C4552" s="223" t="s">
        <v>7295</v>
      </c>
      <c r="D4552" s="222" t="s">
        <v>7904</v>
      </c>
    </row>
    <row r="4553" spans="1:4">
      <c r="A4553" s="226" t="s">
        <v>7928</v>
      </c>
      <c r="B4553" s="225" t="s">
        <v>7580</v>
      </c>
      <c r="C4553" s="223" t="s">
        <v>7303</v>
      </c>
      <c r="D4553" s="222" t="s">
        <v>7904</v>
      </c>
    </row>
    <row r="4554" spans="1:4">
      <c r="A4554" s="226" t="s">
        <v>7929</v>
      </c>
      <c r="B4554" s="225" t="s">
        <v>7930</v>
      </c>
      <c r="C4554" s="223" t="s">
        <v>7303</v>
      </c>
      <c r="D4554" s="222" t="s">
        <v>7904</v>
      </c>
    </row>
    <row r="4555" spans="1:4">
      <c r="A4555" s="226" t="s">
        <v>7931</v>
      </c>
      <c r="B4555" s="225" t="s">
        <v>7932</v>
      </c>
      <c r="C4555" s="223" t="s">
        <v>7933</v>
      </c>
      <c r="D4555" s="222" t="s">
        <v>7904</v>
      </c>
    </row>
    <row r="4556" spans="1:4">
      <c r="A4556" s="226" t="s">
        <v>7934</v>
      </c>
      <c r="B4556" s="225" t="s">
        <v>7668</v>
      </c>
      <c r="C4556" s="223" t="s">
        <v>7308</v>
      </c>
      <c r="D4556" s="222" t="s">
        <v>7904</v>
      </c>
    </row>
    <row r="4557" spans="1:4">
      <c r="A4557" s="226" t="s">
        <v>7935</v>
      </c>
      <c r="B4557" s="225" t="s">
        <v>7936</v>
      </c>
      <c r="C4557" s="223" t="s">
        <v>1176</v>
      </c>
      <c r="D4557" s="222" t="s">
        <v>7937</v>
      </c>
    </row>
    <row r="4558" spans="1:4">
      <c r="A4558" s="226" t="s">
        <v>7938</v>
      </c>
      <c r="B4558" s="225" t="s">
        <v>7687</v>
      </c>
      <c r="C4558" s="223" t="s">
        <v>7939</v>
      </c>
      <c r="D4558" s="222" t="s">
        <v>7937</v>
      </c>
    </row>
    <row r="4559" spans="1:4">
      <c r="A4559" s="226" t="s">
        <v>7940</v>
      </c>
      <c r="B4559" s="225" t="s">
        <v>7941</v>
      </c>
      <c r="C4559" s="223" t="s">
        <v>7942</v>
      </c>
      <c r="D4559" s="222" t="s">
        <v>7937</v>
      </c>
    </row>
    <row r="4560" spans="1:4">
      <c r="A4560" s="226" t="s">
        <v>7943</v>
      </c>
      <c r="B4560" s="225" t="s">
        <v>7292</v>
      </c>
      <c r="C4560" s="223" t="s">
        <v>7331</v>
      </c>
      <c r="D4560" s="222" t="s">
        <v>7937</v>
      </c>
    </row>
    <row r="4561" spans="1:4">
      <c r="A4561" s="226" t="s">
        <v>7944</v>
      </c>
      <c r="B4561" s="225" t="s">
        <v>7207</v>
      </c>
      <c r="C4561" s="223" t="s">
        <v>1184</v>
      </c>
      <c r="D4561" s="222" t="s">
        <v>7937</v>
      </c>
    </row>
    <row r="4562" spans="1:4">
      <c r="A4562" s="226" t="s">
        <v>7945</v>
      </c>
      <c r="B4562" s="225" t="s">
        <v>7946</v>
      </c>
      <c r="C4562" s="223" t="s">
        <v>7335</v>
      </c>
      <c r="D4562" s="222" t="s">
        <v>7937</v>
      </c>
    </row>
    <row r="4563" spans="1:4">
      <c r="A4563" s="226" t="s">
        <v>7947</v>
      </c>
      <c r="B4563" s="225" t="s">
        <v>7305</v>
      </c>
      <c r="C4563" s="223" t="s">
        <v>7335</v>
      </c>
      <c r="D4563" s="222" t="s">
        <v>7937</v>
      </c>
    </row>
    <row r="4564" spans="1:4">
      <c r="A4564" s="226" t="s">
        <v>7948</v>
      </c>
      <c r="B4564" s="225" t="s">
        <v>7949</v>
      </c>
      <c r="C4564" s="223" t="s">
        <v>1193</v>
      </c>
      <c r="D4564" s="222" t="s">
        <v>7937</v>
      </c>
    </row>
    <row r="4565" spans="1:4">
      <c r="A4565" s="226" t="s">
        <v>7950</v>
      </c>
      <c r="B4565" s="225" t="s">
        <v>7380</v>
      </c>
      <c r="C4565" s="223" t="s">
        <v>7951</v>
      </c>
      <c r="D4565" s="222" t="s">
        <v>7937</v>
      </c>
    </row>
    <row r="4566" spans="1:4">
      <c r="A4566" s="226" t="s">
        <v>7952</v>
      </c>
      <c r="B4566" s="225" t="s">
        <v>7799</v>
      </c>
      <c r="C4566" s="223" t="s">
        <v>7953</v>
      </c>
      <c r="D4566" s="222" t="s">
        <v>7937</v>
      </c>
    </row>
    <row r="4567" spans="1:4">
      <c r="A4567" s="226" t="s">
        <v>7954</v>
      </c>
      <c r="B4567" s="225" t="s">
        <v>7659</v>
      </c>
      <c r="C4567" s="223" t="s">
        <v>1203</v>
      </c>
      <c r="D4567" s="222" t="s">
        <v>7937</v>
      </c>
    </row>
    <row r="4568" spans="1:4">
      <c r="A4568" s="226" t="s">
        <v>7955</v>
      </c>
      <c r="B4568" s="225" t="s">
        <v>7380</v>
      </c>
      <c r="C4568" s="223" t="s">
        <v>7688</v>
      </c>
      <c r="D4568" s="222" t="s">
        <v>7937</v>
      </c>
    </row>
    <row r="4569" spans="1:4">
      <c r="A4569" s="226" t="s">
        <v>7956</v>
      </c>
      <c r="B4569" s="225" t="s">
        <v>7276</v>
      </c>
      <c r="C4569" s="223" t="s">
        <v>1204</v>
      </c>
      <c r="D4569" s="222" t="s">
        <v>7937</v>
      </c>
    </row>
    <row r="4570" spans="1:4">
      <c r="A4570" s="226" t="s">
        <v>7957</v>
      </c>
      <c r="B4570" s="225" t="s">
        <v>7207</v>
      </c>
      <c r="C4570" s="223" t="s">
        <v>7208</v>
      </c>
      <c r="D4570" s="222" t="s">
        <v>7937</v>
      </c>
    </row>
    <row r="4571" spans="1:4">
      <c r="A4571" s="226" t="s">
        <v>7958</v>
      </c>
      <c r="B4571" s="225" t="s">
        <v>7321</v>
      </c>
      <c r="C4571" s="223" t="s">
        <v>7355</v>
      </c>
      <c r="D4571" s="222" t="s">
        <v>7937</v>
      </c>
    </row>
    <row r="4572" spans="1:4">
      <c r="A4572" s="226" t="s">
        <v>7959</v>
      </c>
      <c r="B4572" s="225" t="s">
        <v>7960</v>
      </c>
      <c r="C4572" s="223" t="s">
        <v>7355</v>
      </c>
      <c r="D4572" s="222" t="s">
        <v>7937</v>
      </c>
    </row>
    <row r="4573" spans="1:4">
      <c r="A4573" s="226" t="s">
        <v>7961</v>
      </c>
      <c r="B4573" s="225" t="s">
        <v>7962</v>
      </c>
      <c r="C4573" s="223" t="s">
        <v>7963</v>
      </c>
      <c r="D4573" s="222" t="s">
        <v>7937</v>
      </c>
    </row>
    <row r="4574" spans="1:4">
      <c r="A4574" s="226" t="s">
        <v>7964</v>
      </c>
      <c r="B4574" s="225" t="s">
        <v>7965</v>
      </c>
      <c r="C4574" s="223" t="s">
        <v>7220</v>
      </c>
      <c r="D4574" s="222" t="s">
        <v>7937</v>
      </c>
    </row>
    <row r="4575" spans="1:4">
      <c r="A4575" s="226" t="s">
        <v>7966</v>
      </c>
      <c r="B4575" s="225" t="s">
        <v>7541</v>
      </c>
      <c r="C4575" s="223" t="s">
        <v>7223</v>
      </c>
      <c r="D4575" s="222" t="s">
        <v>7937</v>
      </c>
    </row>
    <row r="4576" spans="1:4">
      <c r="A4576" s="226" t="s">
        <v>7967</v>
      </c>
      <c r="B4576" s="225" t="s">
        <v>7264</v>
      </c>
      <c r="C4576" s="223" t="s">
        <v>7223</v>
      </c>
      <c r="D4576" s="222" t="s">
        <v>7937</v>
      </c>
    </row>
    <row r="4577" spans="1:4">
      <c r="A4577" s="226" t="s">
        <v>7968</v>
      </c>
      <c r="B4577" s="225" t="s">
        <v>1208</v>
      </c>
      <c r="C4577" s="223" t="s">
        <v>7969</v>
      </c>
      <c r="D4577" s="222" t="s">
        <v>7937</v>
      </c>
    </row>
    <row r="4578" spans="1:4">
      <c r="A4578" s="226" t="s">
        <v>7970</v>
      </c>
      <c r="B4578" s="225" t="s">
        <v>7207</v>
      </c>
      <c r="C4578" s="223" t="s">
        <v>7237</v>
      </c>
      <c r="D4578" s="222" t="s">
        <v>7937</v>
      </c>
    </row>
    <row r="4579" spans="1:4">
      <c r="A4579" s="226" t="s">
        <v>7971</v>
      </c>
      <c r="B4579" s="225" t="s">
        <v>7732</v>
      </c>
      <c r="C4579" s="223" t="s">
        <v>7372</v>
      </c>
      <c r="D4579" s="222" t="s">
        <v>7937</v>
      </c>
    </row>
    <row r="4580" spans="1:4">
      <c r="A4580" s="226" t="s">
        <v>7972</v>
      </c>
      <c r="B4580" s="225" t="s">
        <v>7973</v>
      </c>
      <c r="C4580" s="223" t="s">
        <v>7248</v>
      </c>
      <c r="D4580" s="222" t="s">
        <v>7937</v>
      </c>
    </row>
    <row r="4581" spans="1:4">
      <c r="A4581" s="226" t="s">
        <v>7974</v>
      </c>
      <c r="B4581" s="225" t="s">
        <v>7305</v>
      </c>
      <c r="C4581" s="223" t="s">
        <v>7251</v>
      </c>
      <c r="D4581" s="222" t="s">
        <v>7937</v>
      </c>
    </row>
    <row r="4582" spans="1:4">
      <c r="A4582" s="226" t="s">
        <v>7975</v>
      </c>
      <c r="B4582" s="225" t="s">
        <v>7210</v>
      </c>
      <c r="C4582" s="223" t="s">
        <v>7254</v>
      </c>
      <c r="D4582" s="222" t="s">
        <v>7937</v>
      </c>
    </row>
    <row r="4583" spans="1:4">
      <c r="A4583" s="226" t="s">
        <v>7976</v>
      </c>
      <c r="B4583" s="225" t="s">
        <v>7977</v>
      </c>
      <c r="C4583" s="223" t="s">
        <v>7978</v>
      </c>
      <c r="D4583" s="222" t="s">
        <v>7937</v>
      </c>
    </row>
    <row r="4584" spans="1:4">
      <c r="A4584" s="226" t="s">
        <v>7979</v>
      </c>
      <c r="B4584" s="225" t="s">
        <v>7207</v>
      </c>
      <c r="C4584" s="223" t="s">
        <v>7802</v>
      </c>
      <c r="D4584" s="222" t="s">
        <v>7937</v>
      </c>
    </row>
    <row r="4585" spans="1:4">
      <c r="A4585" s="226" t="s">
        <v>7980</v>
      </c>
      <c r="B4585" s="225" t="s">
        <v>7981</v>
      </c>
      <c r="C4585" s="223" t="s">
        <v>7257</v>
      </c>
      <c r="D4585" s="222" t="s">
        <v>7937</v>
      </c>
    </row>
    <row r="4586" spans="1:4">
      <c r="A4586" s="226" t="s">
        <v>7982</v>
      </c>
      <c r="B4586" s="225" t="s">
        <v>7250</v>
      </c>
      <c r="C4586" s="223" t="s">
        <v>7983</v>
      </c>
      <c r="D4586" s="222" t="s">
        <v>7937</v>
      </c>
    </row>
    <row r="4587" spans="1:4">
      <c r="A4587" s="226" t="s">
        <v>7984</v>
      </c>
      <c r="B4587" s="225" t="s">
        <v>7985</v>
      </c>
      <c r="C4587" s="223" t="s">
        <v>7464</v>
      </c>
      <c r="D4587" s="222" t="s">
        <v>7937</v>
      </c>
    </row>
    <row r="4588" spans="1:4">
      <c r="A4588" s="226" t="s">
        <v>7986</v>
      </c>
      <c r="B4588" s="225" t="s">
        <v>7659</v>
      </c>
      <c r="C4588" s="223" t="s">
        <v>7464</v>
      </c>
      <c r="D4588" s="222" t="s">
        <v>7937</v>
      </c>
    </row>
    <row r="4589" spans="1:4">
      <c r="A4589" s="226" t="s">
        <v>7987</v>
      </c>
      <c r="B4589" s="225" t="s">
        <v>7988</v>
      </c>
      <c r="C4589" s="223" t="s">
        <v>7262</v>
      </c>
      <c r="D4589" s="222" t="s">
        <v>7937</v>
      </c>
    </row>
    <row r="4590" spans="1:4">
      <c r="A4590" s="226" t="s">
        <v>7989</v>
      </c>
      <c r="B4590" s="225" t="s">
        <v>7469</v>
      </c>
      <c r="C4590" s="223" t="s">
        <v>7265</v>
      </c>
      <c r="D4590" s="222" t="s">
        <v>7937</v>
      </c>
    </row>
    <row r="4591" spans="1:4">
      <c r="A4591" s="226" t="s">
        <v>7990</v>
      </c>
      <c r="B4591" s="225" t="s">
        <v>7991</v>
      </c>
      <c r="C4591" s="223" t="s">
        <v>7992</v>
      </c>
      <c r="D4591" s="222" t="s">
        <v>7937</v>
      </c>
    </row>
    <row r="4592" spans="1:4">
      <c r="A4592" s="226" t="s">
        <v>7993</v>
      </c>
      <c r="B4592" s="225" t="s">
        <v>7994</v>
      </c>
      <c r="C4592" s="223" t="s">
        <v>7630</v>
      </c>
      <c r="D4592" s="222" t="s">
        <v>7937</v>
      </c>
    </row>
    <row r="4593" spans="1:4">
      <c r="A4593" s="226" t="s">
        <v>7995</v>
      </c>
      <c r="B4593" s="225" t="s">
        <v>7996</v>
      </c>
      <c r="C4593" s="223" t="s">
        <v>7997</v>
      </c>
      <c r="D4593" s="222" t="s">
        <v>7937</v>
      </c>
    </row>
    <row r="4594" spans="1:4">
      <c r="A4594" s="226" t="s">
        <v>7998</v>
      </c>
      <c r="B4594" s="225" t="s">
        <v>7759</v>
      </c>
      <c r="C4594" s="223" t="s">
        <v>7278</v>
      </c>
      <c r="D4594" s="222" t="s">
        <v>7937</v>
      </c>
    </row>
    <row r="4595" spans="1:4">
      <c r="A4595" s="226" t="s">
        <v>7999</v>
      </c>
      <c r="B4595" s="225" t="s">
        <v>7250</v>
      </c>
      <c r="C4595" s="223" t="s">
        <v>7293</v>
      </c>
      <c r="D4595" s="222" t="s">
        <v>7937</v>
      </c>
    </row>
    <row r="4596" spans="1:4">
      <c r="A4596" s="226" t="s">
        <v>8000</v>
      </c>
      <c r="B4596" s="225" t="s">
        <v>7207</v>
      </c>
      <c r="C4596" s="223" t="s">
        <v>7409</v>
      </c>
      <c r="D4596" s="222" t="s">
        <v>7937</v>
      </c>
    </row>
    <row r="4597" spans="1:4">
      <c r="A4597" s="226" t="s">
        <v>8001</v>
      </c>
      <c r="B4597" s="225" t="s">
        <v>8002</v>
      </c>
      <c r="C4597" s="223" t="s">
        <v>7295</v>
      </c>
      <c r="D4597" s="222" t="s">
        <v>7937</v>
      </c>
    </row>
    <row r="4598" spans="1:4">
      <c r="A4598" s="226" t="s">
        <v>8003</v>
      </c>
      <c r="B4598" s="225" t="s">
        <v>8004</v>
      </c>
      <c r="C4598" s="223" t="s">
        <v>8005</v>
      </c>
      <c r="D4598" s="222" t="s">
        <v>7937</v>
      </c>
    </row>
    <row r="4599" spans="1:4">
      <c r="A4599" s="226" t="s">
        <v>8006</v>
      </c>
      <c r="B4599" s="225" t="s">
        <v>8007</v>
      </c>
      <c r="C4599" s="223" t="s">
        <v>8008</v>
      </c>
      <c r="D4599" s="222" t="s">
        <v>7937</v>
      </c>
    </row>
    <row r="4600" spans="1:4">
      <c r="A4600" s="226" t="s">
        <v>8009</v>
      </c>
      <c r="B4600" s="225" t="s">
        <v>8010</v>
      </c>
      <c r="C4600" s="223" t="s">
        <v>8011</v>
      </c>
      <c r="D4600" s="222" t="s">
        <v>7937</v>
      </c>
    </row>
    <row r="4601" spans="1:4">
      <c r="A4601" s="226" t="s">
        <v>8012</v>
      </c>
      <c r="B4601" s="225" t="s">
        <v>8013</v>
      </c>
      <c r="C4601" s="223" t="s">
        <v>8014</v>
      </c>
      <c r="D4601" s="222" t="s">
        <v>7937</v>
      </c>
    </row>
    <row r="4602" spans="1:4">
      <c r="A4602" s="226" t="s">
        <v>8015</v>
      </c>
      <c r="B4602" s="225" t="s">
        <v>7250</v>
      </c>
      <c r="C4602" s="223" t="s">
        <v>7412</v>
      </c>
      <c r="D4602" s="222" t="s">
        <v>7937</v>
      </c>
    </row>
    <row r="4603" spans="1:4">
      <c r="A4603" s="226" t="s">
        <v>8016</v>
      </c>
      <c r="B4603" s="225" t="s">
        <v>8017</v>
      </c>
      <c r="C4603" s="223" t="s">
        <v>7562</v>
      </c>
      <c r="D4603" s="222" t="s">
        <v>7937</v>
      </c>
    </row>
    <row r="4604" spans="1:4">
      <c r="A4604" s="226" t="s">
        <v>8018</v>
      </c>
      <c r="B4604" s="225" t="s">
        <v>7310</v>
      </c>
      <c r="C4604" s="223" t="s">
        <v>7303</v>
      </c>
      <c r="D4604" s="222" t="s">
        <v>7937</v>
      </c>
    </row>
    <row r="4605" spans="1:4">
      <c r="A4605" s="226" t="s">
        <v>8019</v>
      </c>
      <c r="B4605" s="225" t="s">
        <v>7715</v>
      </c>
      <c r="C4605" s="223" t="s">
        <v>7417</v>
      </c>
      <c r="D4605" s="222" t="s">
        <v>7937</v>
      </c>
    </row>
    <row r="4606" spans="1:4">
      <c r="A4606" s="226" t="s">
        <v>8020</v>
      </c>
      <c r="B4606" s="225" t="s">
        <v>8021</v>
      </c>
      <c r="C4606" s="223" t="s">
        <v>7308</v>
      </c>
      <c r="D4606" s="222" t="s">
        <v>7937</v>
      </c>
    </row>
    <row r="4607" spans="1:4">
      <c r="A4607" s="226" t="s">
        <v>8022</v>
      </c>
      <c r="B4607" s="225" t="s">
        <v>7655</v>
      </c>
      <c r="C4607" s="223" t="s">
        <v>7664</v>
      </c>
      <c r="D4607" s="222" t="s">
        <v>7937</v>
      </c>
    </row>
    <row r="4608" spans="1:4">
      <c r="A4608" s="226" t="s">
        <v>8023</v>
      </c>
      <c r="B4608" s="225" t="s">
        <v>7310</v>
      </c>
      <c r="C4608" s="223" t="s">
        <v>8024</v>
      </c>
      <c r="D4608" s="222" t="s">
        <v>7937</v>
      </c>
    </row>
    <row r="4609" spans="1:4">
      <c r="A4609" s="226" t="s">
        <v>8025</v>
      </c>
      <c r="B4609" s="225" t="s">
        <v>8026</v>
      </c>
      <c r="C4609" s="223" t="s">
        <v>7478</v>
      </c>
      <c r="D4609" s="222" t="s">
        <v>7937</v>
      </c>
    </row>
    <row r="4610" spans="1:4">
      <c r="A4610" s="226" t="s">
        <v>8027</v>
      </c>
      <c r="B4610" s="225" t="s">
        <v>7738</v>
      </c>
      <c r="C4610" s="223" t="s">
        <v>1176</v>
      </c>
      <c r="D4610" s="222" t="s">
        <v>8028</v>
      </c>
    </row>
    <row r="4611" spans="1:4">
      <c r="A4611" s="226" t="s">
        <v>8029</v>
      </c>
      <c r="B4611" s="225" t="s">
        <v>7264</v>
      </c>
      <c r="C4611" s="223" t="s">
        <v>8030</v>
      </c>
      <c r="D4611" s="222" t="s">
        <v>8028</v>
      </c>
    </row>
    <row r="4612" spans="1:4">
      <c r="A4612" s="226" t="s">
        <v>8031</v>
      </c>
      <c r="B4612" s="225" t="s">
        <v>8032</v>
      </c>
      <c r="C4612" s="223" t="s">
        <v>1181</v>
      </c>
      <c r="D4612" s="222" t="s">
        <v>8028</v>
      </c>
    </row>
    <row r="4613" spans="1:4">
      <c r="A4613" s="226" t="s">
        <v>8033</v>
      </c>
      <c r="B4613" s="225" t="s">
        <v>8034</v>
      </c>
      <c r="C4613" s="223" t="s">
        <v>8035</v>
      </c>
      <c r="D4613" s="222" t="s">
        <v>8028</v>
      </c>
    </row>
    <row r="4614" spans="1:4">
      <c r="A4614" s="226" t="s">
        <v>8036</v>
      </c>
      <c r="B4614" s="225" t="s">
        <v>7207</v>
      </c>
      <c r="C4614" s="223" t="s">
        <v>8037</v>
      </c>
      <c r="D4614" s="222" t="s">
        <v>8028</v>
      </c>
    </row>
    <row r="4615" spans="1:4">
      <c r="A4615" s="226" t="s">
        <v>8038</v>
      </c>
      <c r="B4615" s="225" t="s">
        <v>8039</v>
      </c>
      <c r="C4615" s="223" t="s">
        <v>1184</v>
      </c>
      <c r="D4615" s="222" t="s">
        <v>8028</v>
      </c>
    </row>
    <row r="4616" spans="1:4">
      <c r="A4616" s="226" t="s">
        <v>8040</v>
      </c>
      <c r="B4616" s="225" t="s">
        <v>8041</v>
      </c>
      <c r="C4616" s="223" t="s">
        <v>7335</v>
      </c>
      <c r="D4616" s="222" t="s">
        <v>8028</v>
      </c>
    </row>
    <row r="4617" spans="1:4">
      <c r="A4617" s="226" t="s">
        <v>8042</v>
      </c>
      <c r="B4617" s="225" t="s">
        <v>7400</v>
      </c>
      <c r="C4617" s="223" t="s">
        <v>1193</v>
      </c>
      <c r="D4617" s="222" t="s">
        <v>8028</v>
      </c>
    </row>
    <row r="4618" spans="1:4">
      <c r="A4618" s="226" t="s">
        <v>8043</v>
      </c>
      <c r="B4618" s="225" t="s">
        <v>7715</v>
      </c>
      <c r="C4618" s="223" t="s">
        <v>1198</v>
      </c>
      <c r="D4618" s="222" t="s">
        <v>8028</v>
      </c>
    </row>
    <row r="4619" spans="1:4">
      <c r="A4619" s="226" t="s">
        <v>8044</v>
      </c>
      <c r="B4619" s="225" t="s">
        <v>7880</v>
      </c>
      <c r="C4619" s="223" t="s">
        <v>1203</v>
      </c>
      <c r="D4619" s="222" t="s">
        <v>8028</v>
      </c>
    </row>
    <row r="4620" spans="1:4">
      <c r="A4620" s="226" t="s">
        <v>8045</v>
      </c>
      <c r="B4620" s="225" t="s">
        <v>8046</v>
      </c>
      <c r="C4620" s="223" t="s">
        <v>7211</v>
      </c>
      <c r="D4620" s="222" t="s">
        <v>8028</v>
      </c>
    </row>
    <row r="4621" spans="1:4">
      <c r="A4621" s="226" t="s">
        <v>8047</v>
      </c>
      <c r="B4621" s="225" t="s">
        <v>7977</v>
      </c>
      <c r="C4621" s="223" t="s">
        <v>7211</v>
      </c>
      <c r="D4621" s="222" t="s">
        <v>8028</v>
      </c>
    </row>
    <row r="4622" spans="1:4">
      <c r="A4622" s="226" t="s">
        <v>8048</v>
      </c>
      <c r="B4622" s="225" t="s">
        <v>7207</v>
      </c>
      <c r="C4622" s="223" t="s">
        <v>7355</v>
      </c>
      <c r="D4622" s="222" t="s">
        <v>8028</v>
      </c>
    </row>
    <row r="4623" spans="1:4">
      <c r="A4623" s="226" t="s">
        <v>8049</v>
      </c>
      <c r="B4623" s="225" t="s">
        <v>7321</v>
      </c>
      <c r="C4623" s="223" t="s">
        <v>7359</v>
      </c>
      <c r="D4623" s="222" t="s">
        <v>8028</v>
      </c>
    </row>
    <row r="4624" spans="1:4">
      <c r="A4624" s="226" t="s">
        <v>8050</v>
      </c>
      <c r="B4624" s="225" t="s">
        <v>7784</v>
      </c>
      <c r="C4624" s="223" t="s">
        <v>8051</v>
      </c>
      <c r="D4624" s="222" t="s">
        <v>8028</v>
      </c>
    </row>
    <row r="4625" spans="1:4">
      <c r="A4625" s="226" t="s">
        <v>8052</v>
      </c>
      <c r="B4625" s="225" t="s">
        <v>7365</v>
      </c>
      <c r="C4625" s="223" t="s">
        <v>7220</v>
      </c>
      <c r="D4625" s="222" t="s">
        <v>8028</v>
      </c>
    </row>
    <row r="4626" spans="1:4">
      <c r="A4626" s="226" t="s">
        <v>8053</v>
      </c>
      <c r="B4626" s="225" t="s">
        <v>8054</v>
      </c>
      <c r="C4626" s="223" t="s">
        <v>8055</v>
      </c>
      <c r="D4626" s="222" t="s">
        <v>8028</v>
      </c>
    </row>
    <row r="4627" spans="1:4">
      <c r="A4627" s="226" t="s">
        <v>8056</v>
      </c>
      <c r="B4627" s="225" t="s">
        <v>8057</v>
      </c>
      <c r="C4627" s="223" t="s">
        <v>7248</v>
      </c>
      <c r="D4627" s="222" t="s">
        <v>8028</v>
      </c>
    </row>
    <row r="4628" spans="1:4">
      <c r="A4628" s="226" t="s">
        <v>8058</v>
      </c>
      <c r="B4628" s="225" t="s">
        <v>7321</v>
      </c>
      <c r="C4628" s="223" t="s">
        <v>7381</v>
      </c>
      <c r="D4628" s="222" t="s">
        <v>8028</v>
      </c>
    </row>
    <row r="4629" spans="1:4">
      <c r="A4629" s="226" t="s">
        <v>8059</v>
      </c>
      <c r="B4629" s="225" t="s">
        <v>8060</v>
      </c>
      <c r="C4629" s="223" t="s">
        <v>7251</v>
      </c>
      <c r="D4629" s="222" t="s">
        <v>8028</v>
      </c>
    </row>
    <row r="4630" spans="1:4">
      <c r="A4630" s="226" t="s">
        <v>8061</v>
      </c>
      <c r="B4630" s="225" t="s">
        <v>8062</v>
      </c>
      <c r="C4630" s="223" t="s">
        <v>8063</v>
      </c>
      <c r="D4630" s="222" t="s">
        <v>8028</v>
      </c>
    </row>
    <row r="4631" spans="1:4">
      <c r="A4631" s="226" t="s">
        <v>8064</v>
      </c>
      <c r="B4631" s="225" t="s">
        <v>8065</v>
      </c>
      <c r="C4631" s="223" t="s">
        <v>7388</v>
      </c>
      <c r="D4631" s="222" t="s">
        <v>8028</v>
      </c>
    </row>
    <row r="4632" spans="1:4">
      <c r="A4632" s="226" t="s">
        <v>8066</v>
      </c>
      <c r="B4632" s="225" t="s">
        <v>7207</v>
      </c>
      <c r="C4632" s="223" t="s">
        <v>7919</v>
      </c>
      <c r="D4632" s="222" t="s">
        <v>8028</v>
      </c>
    </row>
    <row r="4633" spans="1:4">
      <c r="A4633" s="226" t="s">
        <v>8067</v>
      </c>
      <c r="B4633" s="225" t="s">
        <v>7210</v>
      </c>
      <c r="C4633" s="223" t="s">
        <v>7274</v>
      </c>
      <c r="D4633" s="222" t="s">
        <v>8028</v>
      </c>
    </row>
    <row r="4634" spans="1:4">
      <c r="A4634" s="226" t="s">
        <v>8068</v>
      </c>
      <c r="B4634" s="225" t="s">
        <v>1189</v>
      </c>
      <c r="C4634" s="223" t="s">
        <v>8069</v>
      </c>
      <c r="D4634" s="222" t="s">
        <v>8028</v>
      </c>
    </row>
    <row r="4635" spans="1:4">
      <c r="A4635" s="226" t="s">
        <v>8070</v>
      </c>
      <c r="B4635" s="225" t="s">
        <v>1208</v>
      </c>
      <c r="C4635" s="223" t="s">
        <v>7630</v>
      </c>
      <c r="D4635" s="222" t="s">
        <v>8028</v>
      </c>
    </row>
    <row r="4636" spans="1:4">
      <c r="A4636" s="226" t="s">
        <v>8071</v>
      </c>
      <c r="B4636" s="225" t="s">
        <v>8072</v>
      </c>
      <c r="C4636" s="223" t="s">
        <v>7278</v>
      </c>
      <c r="D4636" s="222" t="s">
        <v>8028</v>
      </c>
    </row>
    <row r="4637" spans="1:4">
      <c r="A4637" s="226" t="s">
        <v>8073</v>
      </c>
      <c r="B4637" s="225" t="s">
        <v>7207</v>
      </c>
      <c r="C4637" s="223" t="s">
        <v>7278</v>
      </c>
      <c r="D4637" s="222" t="s">
        <v>8028</v>
      </c>
    </row>
    <row r="4638" spans="1:4">
      <c r="A4638" s="226" t="s">
        <v>8074</v>
      </c>
      <c r="B4638" s="225" t="s">
        <v>7207</v>
      </c>
      <c r="C4638" s="223" t="s">
        <v>8075</v>
      </c>
      <c r="D4638" s="222" t="s">
        <v>8028</v>
      </c>
    </row>
    <row r="4639" spans="1:4">
      <c r="A4639" s="226" t="s">
        <v>8076</v>
      </c>
      <c r="B4639" s="225" t="s">
        <v>8077</v>
      </c>
      <c r="C4639" s="223" t="s">
        <v>8078</v>
      </c>
      <c r="D4639" s="222" t="s">
        <v>8028</v>
      </c>
    </row>
    <row r="4640" spans="1:4">
      <c r="A4640" s="226" t="s">
        <v>8079</v>
      </c>
      <c r="B4640" s="225" t="s">
        <v>8080</v>
      </c>
      <c r="C4640" s="223" t="s">
        <v>7288</v>
      </c>
      <c r="D4640" s="222" t="s">
        <v>8028</v>
      </c>
    </row>
    <row r="4641" spans="1:4">
      <c r="A4641" s="226" t="s">
        <v>8081</v>
      </c>
      <c r="B4641" s="225" t="s">
        <v>1208</v>
      </c>
      <c r="C4641" s="223" t="s">
        <v>7288</v>
      </c>
      <c r="D4641" s="222" t="s">
        <v>8028</v>
      </c>
    </row>
    <row r="4642" spans="1:4">
      <c r="A4642" s="226" t="s">
        <v>8082</v>
      </c>
      <c r="B4642" s="225" t="s">
        <v>8083</v>
      </c>
      <c r="C4642" s="223" t="s">
        <v>8084</v>
      </c>
      <c r="D4642" s="222" t="s">
        <v>8028</v>
      </c>
    </row>
    <row r="4643" spans="1:4">
      <c r="A4643" s="226" t="s">
        <v>8085</v>
      </c>
      <c r="B4643" s="225" t="s">
        <v>8086</v>
      </c>
      <c r="C4643" s="223" t="s">
        <v>8087</v>
      </c>
      <c r="D4643" s="222" t="s">
        <v>8028</v>
      </c>
    </row>
    <row r="4644" spans="1:4">
      <c r="A4644" s="226" t="s">
        <v>8088</v>
      </c>
      <c r="B4644" s="225" t="s">
        <v>7791</v>
      </c>
      <c r="C4644" s="223" t="s">
        <v>7889</v>
      </c>
      <c r="D4644" s="222" t="s">
        <v>8028</v>
      </c>
    </row>
    <row r="4645" spans="1:4">
      <c r="A4645" s="226" t="s">
        <v>8089</v>
      </c>
      <c r="B4645" s="225" t="s">
        <v>7276</v>
      </c>
      <c r="C4645" s="223" t="s">
        <v>8090</v>
      </c>
      <c r="D4645" s="222" t="s">
        <v>8028</v>
      </c>
    </row>
    <row r="4646" spans="1:4">
      <c r="A4646" s="226" t="s">
        <v>8091</v>
      </c>
      <c r="B4646" s="225" t="s">
        <v>7213</v>
      </c>
      <c r="C4646" s="223" t="s">
        <v>7473</v>
      </c>
      <c r="D4646" s="222" t="s">
        <v>8028</v>
      </c>
    </row>
    <row r="4647" spans="1:4">
      <c r="A4647" s="226" t="s">
        <v>8092</v>
      </c>
      <c r="B4647" s="225" t="s">
        <v>1189</v>
      </c>
      <c r="C4647" s="223" t="s">
        <v>7473</v>
      </c>
      <c r="D4647" s="222" t="s">
        <v>8028</v>
      </c>
    </row>
    <row r="4648" spans="1:4">
      <c r="A4648" s="226" t="s">
        <v>8093</v>
      </c>
      <c r="B4648" s="225" t="s">
        <v>7880</v>
      </c>
      <c r="C4648" s="223" t="s">
        <v>7473</v>
      </c>
      <c r="D4648" s="222" t="s">
        <v>8028</v>
      </c>
    </row>
    <row r="4649" spans="1:4">
      <c r="A4649" s="226" t="s">
        <v>8094</v>
      </c>
      <c r="B4649" s="225" t="s">
        <v>7207</v>
      </c>
      <c r="C4649" s="223" t="s">
        <v>7473</v>
      </c>
      <c r="D4649" s="222" t="s">
        <v>8028</v>
      </c>
    </row>
    <row r="4650" spans="1:4">
      <c r="A4650" s="226" t="s">
        <v>8095</v>
      </c>
      <c r="B4650" s="225" t="s">
        <v>8096</v>
      </c>
      <c r="C4650" s="223" t="s">
        <v>7417</v>
      </c>
      <c r="D4650" s="222" t="s">
        <v>8028</v>
      </c>
    </row>
    <row r="4651" spans="1:4">
      <c r="A4651" s="226" t="s">
        <v>8097</v>
      </c>
      <c r="B4651" s="225" t="s">
        <v>8098</v>
      </c>
      <c r="C4651" s="223" t="s">
        <v>7417</v>
      </c>
      <c r="D4651" s="222" t="s">
        <v>8028</v>
      </c>
    </row>
    <row r="4652" spans="1:4">
      <c r="A4652" s="226" t="s">
        <v>8099</v>
      </c>
      <c r="B4652" s="225" t="s">
        <v>7915</v>
      </c>
      <c r="C4652" s="223" t="s">
        <v>7423</v>
      </c>
      <c r="D4652" s="222" t="s">
        <v>8028</v>
      </c>
    </row>
    <row r="4653" spans="1:4">
      <c r="A4653" s="226" t="s">
        <v>8100</v>
      </c>
      <c r="B4653" s="225" t="s">
        <v>8101</v>
      </c>
      <c r="C4653" s="223" t="s">
        <v>7423</v>
      </c>
      <c r="D4653" s="222" t="s">
        <v>8028</v>
      </c>
    </row>
    <row r="4654" spans="1:4">
      <c r="A4654" s="226" t="s">
        <v>8102</v>
      </c>
      <c r="B4654" s="225" t="s">
        <v>8103</v>
      </c>
      <c r="C4654" s="223" t="s">
        <v>7423</v>
      </c>
      <c r="D4654" s="222" t="s">
        <v>8028</v>
      </c>
    </row>
    <row r="4655" spans="1:4">
      <c r="A4655" s="226" t="s">
        <v>8104</v>
      </c>
      <c r="B4655" s="225" t="s">
        <v>8105</v>
      </c>
      <c r="C4655" s="223" t="s">
        <v>7308</v>
      </c>
      <c r="D4655" s="222" t="s">
        <v>8028</v>
      </c>
    </row>
    <row r="4656" spans="1:4">
      <c r="A4656" s="226" t="s">
        <v>8106</v>
      </c>
      <c r="B4656" s="225" t="s">
        <v>8107</v>
      </c>
      <c r="C4656" s="223" t="s">
        <v>8108</v>
      </c>
      <c r="D4656" s="222" t="s">
        <v>8028</v>
      </c>
    </row>
    <row r="4657" spans="1:4">
      <c r="A4657" s="226" t="s">
        <v>8109</v>
      </c>
      <c r="B4657" s="225" t="s">
        <v>8110</v>
      </c>
      <c r="C4657" s="223" t="s">
        <v>7664</v>
      </c>
      <c r="D4657" s="222" t="s">
        <v>8028</v>
      </c>
    </row>
    <row r="4658" spans="1:4">
      <c r="A4658" s="226" t="s">
        <v>8111</v>
      </c>
      <c r="B4658" s="225" t="s">
        <v>8112</v>
      </c>
      <c r="C4658" s="223" t="s">
        <v>7664</v>
      </c>
      <c r="D4658" s="222" t="s">
        <v>8028</v>
      </c>
    </row>
    <row r="4659" spans="1:4">
      <c r="A4659" s="226" t="s">
        <v>8113</v>
      </c>
      <c r="B4659" s="225" t="s">
        <v>7439</v>
      </c>
      <c r="C4659" s="223" t="s">
        <v>7478</v>
      </c>
      <c r="D4659" s="222" t="s">
        <v>8028</v>
      </c>
    </row>
    <row r="4660" spans="1:4">
      <c r="A4660" s="226" t="s">
        <v>8114</v>
      </c>
      <c r="B4660" s="225" t="s">
        <v>7732</v>
      </c>
      <c r="C4660" s="223" t="s">
        <v>8115</v>
      </c>
      <c r="D4660" s="222" t="s">
        <v>8028</v>
      </c>
    </row>
    <row r="4661" spans="1:4">
      <c r="A4661" s="226" t="s">
        <v>8116</v>
      </c>
      <c r="B4661" s="225" t="s">
        <v>7596</v>
      </c>
      <c r="C4661" s="223" t="s">
        <v>8115</v>
      </c>
      <c r="D4661" s="222" t="s">
        <v>8028</v>
      </c>
    </row>
    <row r="4662" spans="1:4">
      <c r="A4662" s="226" t="s">
        <v>8117</v>
      </c>
      <c r="B4662" s="225" t="s">
        <v>7456</v>
      </c>
      <c r="C4662" s="223" t="s">
        <v>8118</v>
      </c>
      <c r="D4662" s="222" t="s">
        <v>8028</v>
      </c>
    </row>
    <row r="4663" spans="1:4">
      <c r="A4663" s="226" t="s">
        <v>8119</v>
      </c>
      <c r="B4663" s="225" t="s">
        <v>8120</v>
      </c>
      <c r="C4663" s="223" t="s">
        <v>1176</v>
      </c>
      <c r="D4663" s="222" t="s">
        <v>8121</v>
      </c>
    </row>
    <row r="4664" spans="1:4">
      <c r="A4664" s="226" t="s">
        <v>8122</v>
      </c>
      <c r="B4664" s="225" t="s">
        <v>7604</v>
      </c>
      <c r="C4664" s="223" t="s">
        <v>1176</v>
      </c>
      <c r="D4664" s="222" t="s">
        <v>8121</v>
      </c>
    </row>
    <row r="4665" spans="1:4">
      <c r="A4665" s="226" t="s">
        <v>8123</v>
      </c>
      <c r="B4665" s="225" t="s">
        <v>8124</v>
      </c>
      <c r="C4665" s="223" t="s">
        <v>1176</v>
      </c>
      <c r="D4665" s="222" t="s">
        <v>8121</v>
      </c>
    </row>
    <row r="4666" spans="1:4">
      <c r="A4666" s="226" t="s">
        <v>8125</v>
      </c>
      <c r="B4666" s="225" t="s">
        <v>8126</v>
      </c>
      <c r="C4666" s="223" t="s">
        <v>1176</v>
      </c>
      <c r="D4666" s="222" t="s">
        <v>8121</v>
      </c>
    </row>
    <row r="4667" spans="1:4">
      <c r="A4667" s="226" t="s">
        <v>8127</v>
      </c>
      <c r="B4667" s="225" t="s">
        <v>8128</v>
      </c>
      <c r="C4667" s="223" t="s">
        <v>1176</v>
      </c>
      <c r="D4667" s="222" t="s">
        <v>8121</v>
      </c>
    </row>
    <row r="4668" spans="1:4">
      <c r="A4668" s="226" t="s">
        <v>8129</v>
      </c>
      <c r="B4668" s="225" t="s">
        <v>8130</v>
      </c>
      <c r="C4668" s="223" t="s">
        <v>7319</v>
      </c>
      <c r="D4668" s="222" t="s">
        <v>8121</v>
      </c>
    </row>
    <row r="4669" spans="1:4">
      <c r="A4669" s="226" t="s">
        <v>8131</v>
      </c>
      <c r="B4669" s="225" t="s">
        <v>7604</v>
      </c>
      <c r="C4669" s="223" t="s">
        <v>7328</v>
      </c>
      <c r="D4669" s="222" t="s">
        <v>8121</v>
      </c>
    </row>
    <row r="4670" spans="1:4">
      <c r="A4670" s="226" t="s">
        <v>8132</v>
      </c>
      <c r="B4670" s="225" t="s">
        <v>8133</v>
      </c>
      <c r="C4670" s="223" t="s">
        <v>8134</v>
      </c>
      <c r="D4670" s="222" t="s">
        <v>8121</v>
      </c>
    </row>
    <row r="4671" spans="1:4">
      <c r="A4671" s="226" t="s">
        <v>8135</v>
      </c>
      <c r="B4671" s="225" t="s">
        <v>8136</v>
      </c>
      <c r="C4671" s="223" t="s">
        <v>8137</v>
      </c>
      <c r="D4671" s="222" t="s">
        <v>8121</v>
      </c>
    </row>
    <row r="4672" spans="1:4">
      <c r="A4672" s="226" t="s">
        <v>8138</v>
      </c>
      <c r="B4672" s="225" t="s">
        <v>7996</v>
      </c>
      <c r="C4672" s="223" t="s">
        <v>7335</v>
      </c>
      <c r="D4672" s="222" t="s">
        <v>8121</v>
      </c>
    </row>
    <row r="4673" spans="1:4">
      <c r="A4673" s="226" t="s">
        <v>8139</v>
      </c>
      <c r="B4673" s="225" t="s">
        <v>7207</v>
      </c>
      <c r="C4673" s="223" t="s">
        <v>7335</v>
      </c>
      <c r="D4673" s="222" t="s">
        <v>8121</v>
      </c>
    </row>
    <row r="4674" spans="1:4">
      <c r="A4674" s="226" t="s">
        <v>8140</v>
      </c>
      <c r="B4674" s="225" t="s">
        <v>7539</v>
      </c>
      <c r="C4674" s="223" t="s">
        <v>1198</v>
      </c>
      <c r="D4674" s="222" t="s">
        <v>8121</v>
      </c>
    </row>
    <row r="4675" spans="1:4">
      <c r="A4675" s="226" t="s">
        <v>8141</v>
      </c>
      <c r="B4675" s="225" t="s">
        <v>7927</v>
      </c>
      <c r="C4675" s="223" t="s">
        <v>7769</v>
      </c>
      <c r="D4675" s="222" t="s">
        <v>8121</v>
      </c>
    </row>
    <row r="4676" spans="1:4">
      <c r="A4676" s="226" t="s">
        <v>8142</v>
      </c>
      <c r="B4676" s="225" t="s">
        <v>8143</v>
      </c>
      <c r="C4676" s="223" t="s">
        <v>1203</v>
      </c>
      <c r="D4676" s="222" t="s">
        <v>8121</v>
      </c>
    </row>
    <row r="4677" spans="1:4">
      <c r="A4677" s="226" t="s">
        <v>8144</v>
      </c>
      <c r="B4677" s="225" t="s">
        <v>7264</v>
      </c>
      <c r="C4677" s="223" t="s">
        <v>1203</v>
      </c>
      <c r="D4677" s="222" t="s">
        <v>8121</v>
      </c>
    </row>
    <row r="4678" spans="1:4">
      <c r="A4678" s="226" t="s">
        <v>8145</v>
      </c>
      <c r="B4678" s="225" t="s">
        <v>7349</v>
      </c>
      <c r="C4678" s="223" t="s">
        <v>8146</v>
      </c>
      <c r="D4678" s="222" t="s">
        <v>8121</v>
      </c>
    </row>
    <row r="4679" spans="1:4">
      <c r="A4679" s="226" t="s">
        <v>8147</v>
      </c>
      <c r="B4679" s="225" t="s">
        <v>7659</v>
      </c>
      <c r="C4679" s="223" t="s">
        <v>1204</v>
      </c>
      <c r="D4679" s="222" t="s">
        <v>8121</v>
      </c>
    </row>
    <row r="4680" spans="1:4">
      <c r="A4680" s="226" t="s">
        <v>8148</v>
      </c>
      <c r="B4680" s="225" t="s">
        <v>8149</v>
      </c>
      <c r="C4680" s="223" t="s">
        <v>7355</v>
      </c>
      <c r="D4680" s="222" t="s">
        <v>8121</v>
      </c>
    </row>
    <row r="4681" spans="1:4">
      <c r="A4681" s="226" t="s">
        <v>8150</v>
      </c>
      <c r="B4681" s="225" t="s">
        <v>8151</v>
      </c>
      <c r="C4681" s="223" t="s">
        <v>7355</v>
      </c>
      <c r="D4681" s="222" t="s">
        <v>8121</v>
      </c>
    </row>
    <row r="4682" spans="1:4">
      <c r="A4682" s="226" t="s">
        <v>8152</v>
      </c>
      <c r="B4682" s="225" t="s">
        <v>8054</v>
      </c>
      <c r="C4682" s="223" t="s">
        <v>8051</v>
      </c>
      <c r="D4682" s="222" t="s">
        <v>8121</v>
      </c>
    </row>
    <row r="4683" spans="1:4">
      <c r="A4683" s="226" t="s">
        <v>8153</v>
      </c>
      <c r="B4683" s="225" t="s">
        <v>7230</v>
      </c>
      <c r="C4683" s="223" t="s">
        <v>7217</v>
      </c>
      <c r="D4683" s="222" t="s">
        <v>8121</v>
      </c>
    </row>
    <row r="4684" spans="1:4">
      <c r="A4684" s="226" t="s">
        <v>8154</v>
      </c>
      <c r="B4684" s="225" t="s">
        <v>7276</v>
      </c>
      <c r="C4684" s="223" t="s">
        <v>7223</v>
      </c>
      <c r="D4684" s="222" t="s">
        <v>8121</v>
      </c>
    </row>
    <row r="4685" spans="1:4">
      <c r="A4685" s="226" t="s">
        <v>8155</v>
      </c>
      <c r="B4685" s="225" t="s">
        <v>1208</v>
      </c>
      <c r="C4685" s="223" t="s">
        <v>8156</v>
      </c>
      <c r="D4685" s="222" t="s">
        <v>8121</v>
      </c>
    </row>
    <row r="4686" spans="1:4">
      <c r="A4686" s="226" t="s">
        <v>8157</v>
      </c>
      <c r="B4686" s="225" t="s">
        <v>7349</v>
      </c>
      <c r="C4686" s="223" t="s">
        <v>7245</v>
      </c>
      <c r="D4686" s="222" t="s">
        <v>8121</v>
      </c>
    </row>
    <row r="4687" spans="1:4">
      <c r="A4687" s="226" t="s">
        <v>8158</v>
      </c>
      <c r="B4687" s="225" t="s">
        <v>7981</v>
      </c>
      <c r="C4687" s="223" t="s">
        <v>7381</v>
      </c>
      <c r="D4687" s="222" t="s">
        <v>8121</v>
      </c>
    </row>
    <row r="4688" spans="1:4">
      <c r="A4688" s="226" t="s">
        <v>8159</v>
      </c>
      <c r="B4688" s="225" t="s">
        <v>8054</v>
      </c>
      <c r="C4688" s="223" t="s">
        <v>7254</v>
      </c>
      <c r="D4688" s="222" t="s">
        <v>8121</v>
      </c>
    </row>
    <row r="4689" spans="1:4">
      <c r="A4689" s="226" t="s">
        <v>8160</v>
      </c>
      <c r="B4689" s="225" t="s">
        <v>7207</v>
      </c>
      <c r="C4689" s="223" t="s">
        <v>7802</v>
      </c>
      <c r="D4689" s="222" t="s">
        <v>8121</v>
      </c>
    </row>
    <row r="4690" spans="1:4">
      <c r="A4690" s="226" t="s">
        <v>8161</v>
      </c>
      <c r="B4690" s="225" t="s">
        <v>8054</v>
      </c>
      <c r="C4690" s="223" t="s">
        <v>7919</v>
      </c>
      <c r="D4690" s="222" t="s">
        <v>8121</v>
      </c>
    </row>
    <row r="4691" spans="1:4">
      <c r="A4691" s="226" t="s">
        <v>8162</v>
      </c>
      <c r="B4691" s="225" t="s">
        <v>7377</v>
      </c>
      <c r="C4691" s="223" t="s">
        <v>7466</v>
      </c>
      <c r="D4691" s="222" t="s">
        <v>8121</v>
      </c>
    </row>
    <row r="4692" spans="1:4">
      <c r="A4692" s="226" t="s">
        <v>8163</v>
      </c>
      <c r="B4692" s="225" t="s">
        <v>7207</v>
      </c>
      <c r="C4692" s="223" t="s">
        <v>8164</v>
      </c>
      <c r="D4692" s="222" t="s">
        <v>8121</v>
      </c>
    </row>
    <row r="4693" spans="1:4">
      <c r="A4693" s="226" t="s">
        <v>8165</v>
      </c>
      <c r="B4693" s="225" t="s">
        <v>8166</v>
      </c>
      <c r="C4693" s="223" t="s">
        <v>8167</v>
      </c>
      <c r="D4693" s="222" t="s">
        <v>8121</v>
      </c>
    </row>
    <row r="4694" spans="1:4">
      <c r="A4694" s="226" t="s">
        <v>8168</v>
      </c>
      <c r="B4694" s="225" t="s">
        <v>7207</v>
      </c>
      <c r="C4694" s="223" t="s">
        <v>7733</v>
      </c>
      <c r="D4694" s="222" t="s">
        <v>8121</v>
      </c>
    </row>
    <row r="4695" spans="1:4">
      <c r="A4695" s="226" t="s">
        <v>8169</v>
      </c>
      <c r="B4695" s="225" t="s">
        <v>8170</v>
      </c>
      <c r="C4695" s="223" t="s">
        <v>7288</v>
      </c>
      <c r="D4695" s="222" t="s">
        <v>8121</v>
      </c>
    </row>
    <row r="4696" spans="1:4">
      <c r="A4696" s="226" t="s">
        <v>8171</v>
      </c>
      <c r="B4696" s="225" t="s">
        <v>8172</v>
      </c>
      <c r="C4696" s="223" t="s">
        <v>7295</v>
      </c>
      <c r="D4696" s="222" t="s">
        <v>8121</v>
      </c>
    </row>
    <row r="4697" spans="1:4">
      <c r="A4697" s="226" t="s">
        <v>8173</v>
      </c>
      <c r="B4697" s="225" t="s">
        <v>7207</v>
      </c>
      <c r="C4697" s="223" t="s">
        <v>7889</v>
      </c>
      <c r="D4697" s="222" t="s">
        <v>8121</v>
      </c>
    </row>
    <row r="4698" spans="1:4">
      <c r="A4698" s="226" t="s">
        <v>8174</v>
      </c>
      <c r="B4698" s="225" t="s">
        <v>7321</v>
      </c>
      <c r="C4698" s="223" t="s">
        <v>8175</v>
      </c>
      <c r="D4698" s="222" t="s">
        <v>8121</v>
      </c>
    </row>
    <row r="4699" spans="1:4">
      <c r="A4699" s="226" t="s">
        <v>8176</v>
      </c>
      <c r="B4699" s="225" t="s">
        <v>8177</v>
      </c>
      <c r="C4699" s="223" t="s">
        <v>7303</v>
      </c>
      <c r="D4699" s="222" t="s">
        <v>8121</v>
      </c>
    </row>
    <row r="4700" spans="1:4">
      <c r="A4700" s="226" t="s">
        <v>8178</v>
      </c>
      <c r="B4700" s="225" t="s">
        <v>8179</v>
      </c>
      <c r="C4700" s="223" t="s">
        <v>7423</v>
      </c>
      <c r="D4700" s="222" t="s">
        <v>8121</v>
      </c>
    </row>
    <row r="4701" spans="1:4">
      <c r="A4701" s="226" t="s">
        <v>8180</v>
      </c>
      <c r="B4701" s="225" t="s">
        <v>7539</v>
      </c>
      <c r="C4701" s="223" t="s">
        <v>7423</v>
      </c>
      <c r="D4701" s="222" t="s">
        <v>8121</v>
      </c>
    </row>
    <row r="4702" spans="1:4">
      <c r="A4702" s="226" t="s">
        <v>8181</v>
      </c>
      <c r="B4702" s="225" t="s">
        <v>8182</v>
      </c>
      <c r="C4702" s="223" t="s">
        <v>7423</v>
      </c>
      <c r="D4702" s="222" t="s">
        <v>8121</v>
      </c>
    </row>
    <row r="4703" spans="1:4">
      <c r="A4703" s="226" t="s">
        <v>8183</v>
      </c>
      <c r="B4703" s="225" t="s">
        <v>8184</v>
      </c>
      <c r="C4703" s="223" t="s">
        <v>7308</v>
      </c>
      <c r="D4703" s="222" t="s">
        <v>8121</v>
      </c>
    </row>
    <row r="4704" spans="1:4">
      <c r="A4704" s="226" t="s">
        <v>8185</v>
      </c>
      <c r="B4704" s="225" t="s">
        <v>8186</v>
      </c>
      <c r="C4704" s="223" t="s">
        <v>7308</v>
      </c>
      <c r="D4704" s="222" t="s">
        <v>8121</v>
      </c>
    </row>
    <row r="4705" spans="1:4">
      <c r="A4705" s="226" t="s">
        <v>8187</v>
      </c>
      <c r="B4705" s="225" t="s">
        <v>7380</v>
      </c>
      <c r="C4705" s="223" t="s">
        <v>7308</v>
      </c>
      <c r="D4705" s="222" t="s">
        <v>8121</v>
      </c>
    </row>
    <row r="4706" spans="1:4">
      <c r="A4706" s="226" t="s">
        <v>8188</v>
      </c>
      <c r="B4706" s="225" t="s">
        <v>8189</v>
      </c>
      <c r="C4706" s="223" t="s">
        <v>7478</v>
      </c>
      <c r="D4706" s="222" t="s">
        <v>8121</v>
      </c>
    </row>
    <row r="4707" spans="1:4">
      <c r="A4707" s="226" t="s">
        <v>8190</v>
      </c>
      <c r="B4707" s="225" t="s">
        <v>7784</v>
      </c>
      <c r="C4707" s="223" t="s">
        <v>8191</v>
      </c>
      <c r="D4707" s="222" t="s">
        <v>8121</v>
      </c>
    </row>
    <row r="4708" spans="1:4">
      <c r="A4708" s="226" t="s">
        <v>8192</v>
      </c>
      <c r="B4708" s="225" t="s">
        <v>7207</v>
      </c>
      <c r="C4708" s="223" t="s">
        <v>8193</v>
      </c>
      <c r="D4708" s="222" t="s">
        <v>8121</v>
      </c>
    </row>
    <row r="4709" spans="1:4">
      <c r="A4709" s="226" t="s">
        <v>8194</v>
      </c>
      <c r="B4709" s="225" t="s">
        <v>7210</v>
      </c>
      <c r="C4709" s="223" t="s">
        <v>1176</v>
      </c>
      <c r="D4709" s="222" t="s">
        <v>8195</v>
      </c>
    </row>
    <row r="4710" spans="1:4">
      <c r="A4710" s="226" t="s">
        <v>8196</v>
      </c>
      <c r="B4710" s="225" t="s">
        <v>7207</v>
      </c>
      <c r="C4710" s="223" t="s">
        <v>7576</v>
      </c>
      <c r="D4710" s="222" t="s">
        <v>8195</v>
      </c>
    </row>
    <row r="4711" spans="1:4">
      <c r="A4711" s="226" t="s">
        <v>8197</v>
      </c>
      <c r="B4711" s="225" t="s">
        <v>7349</v>
      </c>
      <c r="C4711" s="223" t="s">
        <v>7325</v>
      </c>
      <c r="D4711" s="222" t="s">
        <v>8195</v>
      </c>
    </row>
    <row r="4712" spans="1:4">
      <c r="A4712" s="226" t="s">
        <v>8198</v>
      </c>
      <c r="B4712" s="225" t="s">
        <v>8199</v>
      </c>
      <c r="C4712" s="223" t="s">
        <v>7328</v>
      </c>
      <c r="D4712" s="222" t="s">
        <v>8195</v>
      </c>
    </row>
    <row r="4713" spans="1:4">
      <c r="A4713" s="226" t="s">
        <v>8200</v>
      </c>
      <c r="B4713" s="225" t="s">
        <v>7327</v>
      </c>
      <c r="C4713" s="223" t="s">
        <v>7331</v>
      </c>
      <c r="D4713" s="222" t="s">
        <v>8195</v>
      </c>
    </row>
    <row r="4714" spans="1:4">
      <c r="A4714" s="226" t="s">
        <v>8201</v>
      </c>
      <c r="B4714" s="225" t="s">
        <v>7230</v>
      </c>
      <c r="C4714" s="223" t="s">
        <v>7444</v>
      </c>
      <c r="D4714" s="222" t="s">
        <v>8195</v>
      </c>
    </row>
    <row r="4715" spans="1:4">
      <c r="A4715" s="226" t="s">
        <v>8202</v>
      </c>
      <c r="B4715" s="225" t="s">
        <v>7487</v>
      </c>
      <c r="C4715" s="223" t="s">
        <v>7335</v>
      </c>
      <c r="D4715" s="222" t="s">
        <v>8195</v>
      </c>
    </row>
    <row r="4716" spans="1:4">
      <c r="A4716" s="226" t="s">
        <v>8203</v>
      </c>
      <c r="B4716" s="225" t="s">
        <v>8112</v>
      </c>
      <c r="C4716" s="223" t="s">
        <v>7335</v>
      </c>
      <c r="D4716" s="222" t="s">
        <v>8195</v>
      </c>
    </row>
    <row r="4717" spans="1:4">
      <c r="A4717" s="226" t="s">
        <v>8204</v>
      </c>
      <c r="B4717" s="225" t="s">
        <v>8205</v>
      </c>
      <c r="C4717" s="223" t="s">
        <v>8206</v>
      </c>
      <c r="D4717" s="222" t="s">
        <v>8195</v>
      </c>
    </row>
    <row r="4718" spans="1:4">
      <c r="A4718" s="226" t="s">
        <v>8207</v>
      </c>
      <c r="B4718" s="225" t="s">
        <v>7330</v>
      </c>
      <c r="C4718" s="223" t="s">
        <v>1193</v>
      </c>
      <c r="D4718" s="222" t="s">
        <v>8195</v>
      </c>
    </row>
    <row r="4719" spans="1:4">
      <c r="A4719" s="226" t="s">
        <v>8208</v>
      </c>
      <c r="B4719" s="225" t="s">
        <v>7230</v>
      </c>
      <c r="C4719" s="223" t="s">
        <v>1193</v>
      </c>
      <c r="D4719" s="222" t="s">
        <v>8195</v>
      </c>
    </row>
    <row r="4720" spans="1:4">
      <c r="A4720" s="226" t="s">
        <v>8209</v>
      </c>
      <c r="B4720" s="225" t="s">
        <v>8210</v>
      </c>
      <c r="C4720" s="223" t="s">
        <v>1198</v>
      </c>
      <c r="D4720" s="222" t="s">
        <v>8195</v>
      </c>
    </row>
    <row r="4721" spans="1:4">
      <c r="A4721" s="226" t="s">
        <v>8211</v>
      </c>
      <c r="B4721" s="225" t="s">
        <v>1208</v>
      </c>
      <c r="C4721" s="223" t="s">
        <v>1198</v>
      </c>
      <c r="D4721" s="222" t="s">
        <v>8195</v>
      </c>
    </row>
    <row r="4722" spans="1:4">
      <c r="A4722" s="226" t="s">
        <v>8212</v>
      </c>
      <c r="B4722" s="225" t="s">
        <v>8213</v>
      </c>
      <c r="C4722" s="223" t="s">
        <v>1203</v>
      </c>
      <c r="D4722" s="222" t="s">
        <v>8195</v>
      </c>
    </row>
    <row r="4723" spans="1:4">
      <c r="A4723" s="226" t="s">
        <v>8214</v>
      </c>
      <c r="B4723" s="225" t="s">
        <v>8215</v>
      </c>
      <c r="C4723" s="223" t="s">
        <v>8216</v>
      </c>
      <c r="D4723" s="222" t="s">
        <v>8195</v>
      </c>
    </row>
    <row r="4724" spans="1:4">
      <c r="A4724" s="226" t="s">
        <v>8217</v>
      </c>
      <c r="B4724" s="225" t="s">
        <v>7439</v>
      </c>
      <c r="C4724" s="223" t="s">
        <v>7353</v>
      </c>
      <c r="D4724" s="222" t="s">
        <v>8195</v>
      </c>
    </row>
    <row r="4725" spans="1:4">
      <c r="A4725" s="226" t="s">
        <v>8218</v>
      </c>
      <c r="B4725" s="225" t="s">
        <v>8219</v>
      </c>
      <c r="C4725" s="223" t="s">
        <v>7211</v>
      </c>
      <c r="D4725" s="222" t="s">
        <v>8195</v>
      </c>
    </row>
    <row r="4726" spans="1:4">
      <c r="A4726" s="226" t="s">
        <v>8220</v>
      </c>
      <c r="B4726" s="225" t="s">
        <v>8221</v>
      </c>
      <c r="C4726" s="223" t="s">
        <v>8222</v>
      </c>
      <c r="D4726" s="222" t="s">
        <v>8195</v>
      </c>
    </row>
    <row r="4727" spans="1:4">
      <c r="A4727" s="226" t="s">
        <v>8223</v>
      </c>
      <c r="B4727" s="225" t="s">
        <v>8224</v>
      </c>
      <c r="C4727" s="223" t="s">
        <v>7214</v>
      </c>
      <c r="D4727" s="222" t="s">
        <v>8195</v>
      </c>
    </row>
    <row r="4728" spans="1:4">
      <c r="A4728" s="226" t="s">
        <v>8225</v>
      </c>
      <c r="B4728" s="225" t="s">
        <v>7380</v>
      </c>
      <c r="C4728" s="223" t="s">
        <v>7217</v>
      </c>
      <c r="D4728" s="222" t="s">
        <v>8195</v>
      </c>
    </row>
    <row r="4729" spans="1:4">
      <c r="A4729" s="226" t="s">
        <v>8226</v>
      </c>
      <c r="B4729" s="225" t="s">
        <v>7250</v>
      </c>
      <c r="C4729" s="223" t="s">
        <v>7223</v>
      </c>
      <c r="D4729" s="222" t="s">
        <v>8195</v>
      </c>
    </row>
    <row r="4730" spans="1:4">
      <c r="A4730" s="226" t="s">
        <v>8227</v>
      </c>
      <c r="B4730" s="225" t="s">
        <v>7276</v>
      </c>
      <c r="C4730" s="223" t="s">
        <v>7223</v>
      </c>
      <c r="D4730" s="222" t="s">
        <v>8195</v>
      </c>
    </row>
    <row r="4731" spans="1:4">
      <c r="A4731" s="226" t="s">
        <v>8228</v>
      </c>
      <c r="B4731" s="225" t="s">
        <v>8229</v>
      </c>
      <c r="C4731" s="223" t="s">
        <v>7223</v>
      </c>
      <c r="D4731" s="222" t="s">
        <v>8195</v>
      </c>
    </row>
    <row r="4732" spans="1:4">
      <c r="A4732" s="226" t="s">
        <v>8230</v>
      </c>
      <c r="B4732" s="225" t="s">
        <v>7250</v>
      </c>
      <c r="C4732" s="223" t="s">
        <v>7226</v>
      </c>
      <c r="D4732" s="222" t="s">
        <v>8195</v>
      </c>
    </row>
    <row r="4733" spans="1:4">
      <c r="A4733" s="226" t="s">
        <v>8231</v>
      </c>
      <c r="B4733" s="225" t="s">
        <v>7456</v>
      </c>
      <c r="C4733" s="223" t="s">
        <v>7969</v>
      </c>
      <c r="D4733" s="222" t="s">
        <v>8195</v>
      </c>
    </row>
    <row r="4734" spans="1:4">
      <c r="A4734" s="226" t="s">
        <v>8232</v>
      </c>
      <c r="B4734" s="225" t="s">
        <v>8233</v>
      </c>
      <c r="C4734" s="223" t="s">
        <v>7372</v>
      </c>
      <c r="D4734" s="222" t="s">
        <v>8195</v>
      </c>
    </row>
    <row r="4735" spans="1:4">
      <c r="A4735" s="226" t="s">
        <v>8234</v>
      </c>
      <c r="B4735" s="225" t="s">
        <v>7210</v>
      </c>
      <c r="C4735" s="223" t="s">
        <v>8235</v>
      </c>
      <c r="D4735" s="222" t="s">
        <v>8195</v>
      </c>
    </row>
    <row r="4736" spans="1:4">
      <c r="A4736" s="226" t="s">
        <v>8236</v>
      </c>
      <c r="B4736" s="225" t="s">
        <v>7250</v>
      </c>
      <c r="C4736" s="223" t="s">
        <v>7248</v>
      </c>
      <c r="D4736" s="222" t="s">
        <v>8195</v>
      </c>
    </row>
    <row r="4737" spans="1:4">
      <c r="A4737" s="226" t="s">
        <v>8237</v>
      </c>
      <c r="B4737" s="225" t="s">
        <v>7305</v>
      </c>
      <c r="C4737" s="223" t="s">
        <v>7251</v>
      </c>
      <c r="D4737" s="222" t="s">
        <v>8195</v>
      </c>
    </row>
    <row r="4738" spans="1:4">
      <c r="A4738" s="226" t="s">
        <v>8238</v>
      </c>
      <c r="B4738" s="225" t="s">
        <v>8239</v>
      </c>
      <c r="C4738" s="223" t="s">
        <v>7254</v>
      </c>
      <c r="D4738" s="222" t="s">
        <v>8195</v>
      </c>
    </row>
    <row r="4739" spans="1:4">
      <c r="A4739" s="226" t="s">
        <v>8240</v>
      </c>
      <c r="B4739" s="225" t="s">
        <v>8241</v>
      </c>
      <c r="C4739" s="223" t="s">
        <v>7254</v>
      </c>
      <c r="D4739" s="222" t="s">
        <v>8195</v>
      </c>
    </row>
    <row r="4740" spans="1:4">
      <c r="A4740" s="226" t="s">
        <v>8242</v>
      </c>
      <c r="B4740" s="225" t="s">
        <v>8213</v>
      </c>
      <c r="C4740" s="223" t="s">
        <v>7802</v>
      </c>
      <c r="D4740" s="222" t="s">
        <v>8195</v>
      </c>
    </row>
    <row r="4741" spans="1:4">
      <c r="A4741" s="226" t="s">
        <v>8243</v>
      </c>
      <c r="B4741" s="225" t="s">
        <v>8244</v>
      </c>
      <c r="C4741" s="223" t="s">
        <v>7618</v>
      </c>
      <c r="D4741" s="222" t="s">
        <v>8195</v>
      </c>
    </row>
    <row r="4742" spans="1:4">
      <c r="A4742" s="226" t="s">
        <v>8245</v>
      </c>
      <c r="B4742" s="225" t="s">
        <v>7427</v>
      </c>
      <c r="C4742" s="223" t="s">
        <v>7391</v>
      </c>
      <c r="D4742" s="222" t="s">
        <v>8195</v>
      </c>
    </row>
    <row r="4743" spans="1:4">
      <c r="A4743" s="226" t="s">
        <v>8246</v>
      </c>
      <c r="B4743" s="225" t="s">
        <v>8247</v>
      </c>
      <c r="C4743" s="223" t="s">
        <v>7265</v>
      </c>
      <c r="D4743" s="222" t="s">
        <v>8195</v>
      </c>
    </row>
    <row r="4744" spans="1:4">
      <c r="A4744" s="226" t="s">
        <v>8248</v>
      </c>
      <c r="B4744" s="225" t="s">
        <v>7305</v>
      </c>
      <c r="C4744" s="223" t="s">
        <v>7265</v>
      </c>
      <c r="D4744" s="222" t="s">
        <v>8195</v>
      </c>
    </row>
    <row r="4745" spans="1:4">
      <c r="A4745" s="226" t="s">
        <v>8249</v>
      </c>
      <c r="B4745" s="225" t="s">
        <v>8250</v>
      </c>
      <c r="C4745" s="223" t="s">
        <v>7621</v>
      </c>
      <c r="D4745" s="222" t="s">
        <v>8195</v>
      </c>
    </row>
    <row r="4746" spans="1:4">
      <c r="A4746" s="226" t="s">
        <v>8251</v>
      </c>
      <c r="B4746" s="225" t="s">
        <v>8130</v>
      </c>
      <c r="C4746" s="223" t="s">
        <v>7274</v>
      </c>
      <c r="D4746" s="222" t="s">
        <v>8195</v>
      </c>
    </row>
    <row r="4747" spans="1:4">
      <c r="A4747" s="226" t="s">
        <v>8252</v>
      </c>
      <c r="B4747" s="225" t="s">
        <v>7207</v>
      </c>
      <c r="C4747" s="223" t="s">
        <v>7274</v>
      </c>
      <c r="D4747" s="222" t="s">
        <v>8195</v>
      </c>
    </row>
    <row r="4748" spans="1:4">
      <c r="A4748" s="226" t="s">
        <v>8253</v>
      </c>
      <c r="B4748" s="225" t="s">
        <v>7456</v>
      </c>
      <c r="C4748" s="223" t="s">
        <v>7997</v>
      </c>
      <c r="D4748" s="222" t="s">
        <v>8195</v>
      </c>
    </row>
    <row r="4749" spans="1:4">
      <c r="A4749" s="226" t="s">
        <v>8254</v>
      </c>
      <c r="B4749" s="225" t="s">
        <v>7207</v>
      </c>
      <c r="C4749" s="223" t="s">
        <v>8255</v>
      </c>
      <c r="D4749" s="222" t="s">
        <v>8195</v>
      </c>
    </row>
    <row r="4750" spans="1:4">
      <c r="A4750" s="226" t="s">
        <v>8256</v>
      </c>
      <c r="B4750" s="225" t="s">
        <v>8054</v>
      </c>
      <c r="C4750" s="223" t="s">
        <v>7288</v>
      </c>
      <c r="D4750" s="222" t="s">
        <v>8195</v>
      </c>
    </row>
    <row r="4751" spans="1:4">
      <c r="A4751" s="226" t="s">
        <v>8257</v>
      </c>
      <c r="B4751" s="225" t="s">
        <v>7880</v>
      </c>
      <c r="C4751" s="223" t="s">
        <v>7303</v>
      </c>
      <c r="D4751" s="222" t="s">
        <v>8195</v>
      </c>
    </row>
    <row r="4752" spans="1:4">
      <c r="A4752" s="226" t="s">
        <v>8258</v>
      </c>
      <c r="B4752" s="225" t="s">
        <v>7844</v>
      </c>
      <c r="C4752" s="223" t="s">
        <v>7473</v>
      </c>
      <c r="D4752" s="222" t="s">
        <v>8195</v>
      </c>
    </row>
    <row r="4753" spans="1:4">
      <c r="A4753" s="226" t="s">
        <v>8259</v>
      </c>
      <c r="B4753" s="225" t="s">
        <v>8260</v>
      </c>
      <c r="C4753" s="223" t="s">
        <v>7423</v>
      </c>
      <c r="D4753" s="222" t="s">
        <v>8195</v>
      </c>
    </row>
    <row r="4754" spans="1:4">
      <c r="A4754" s="226" t="s">
        <v>8261</v>
      </c>
      <c r="B4754" s="225" t="s">
        <v>8262</v>
      </c>
      <c r="C4754" s="223" t="s">
        <v>7308</v>
      </c>
      <c r="D4754" s="222" t="s">
        <v>8195</v>
      </c>
    </row>
    <row r="4755" spans="1:4">
      <c r="A4755" s="226" t="s">
        <v>8263</v>
      </c>
      <c r="B4755" s="225" t="s">
        <v>7264</v>
      </c>
      <c r="C4755" s="223" t="s">
        <v>7308</v>
      </c>
      <c r="D4755" s="222" t="s">
        <v>8195</v>
      </c>
    </row>
    <row r="4756" spans="1:4">
      <c r="A4756" s="226" t="s">
        <v>8264</v>
      </c>
      <c r="B4756" s="225" t="s">
        <v>8265</v>
      </c>
      <c r="C4756" s="223" t="s">
        <v>8108</v>
      </c>
      <c r="D4756" s="222" t="s">
        <v>8195</v>
      </c>
    </row>
    <row r="4757" spans="1:4">
      <c r="A4757" s="226" t="s">
        <v>8266</v>
      </c>
      <c r="B4757" s="225" t="s">
        <v>8267</v>
      </c>
      <c r="C4757" s="223" t="s">
        <v>7664</v>
      </c>
      <c r="D4757" s="222" t="s">
        <v>8195</v>
      </c>
    </row>
    <row r="4758" spans="1:4">
      <c r="A4758" s="226" t="s">
        <v>8268</v>
      </c>
      <c r="B4758" s="225" t="s">
        <v>7854</v>
      </c>
      <c r="C4758" s="223" t="s">
        <v>7664</v>
      </c>
      <c r="D4758" s="222" t="s">
        <v>8195</v>
      </c>
    </row>
    <row r="4759" spans="1:4">
      <c r="A4759" s="226" t="s">
        <v>8269</v>
      </c>
      <c r="B4759" s="225" t="s">
        <v>8270</v>
      </c>
      <c r="C4759" s="223" t="s">
        <v>8271</v>
      </c>
      <c r="D4759" s="222" t="s">
        <v>8195</v>
      </c>
    </row>
    <row r="4760" spans="1:4">
      <c r="A4760" s="226" t="s">
        <v>8272</v>
      </c>
      <c r="B4760" s="225" t="s">
        <v>7915</v>
      </c>
      <c r="C4760" s="223" t="s">
        <v>1176</v>
      </c>
      <c r="D4760" s="222" t="s">
        <v>8273</v>
      </c>
    </row>
    <row r="4761" spans="1:4">
      <c r="A4761" s="226" t="s">
        <v>8274</v>
      </c>
      <c r="B4761" s="225" t="s">
        <v>8275</v>
      </c>
      <c r="C4761" s="223" t="s">
        <v>1176</v>
      </c>
      <c r="D4761" s="222" t="s">
        <v>8273</v>
      </c>
    </row>
    <row r="4762" spans="1:4">
      <c r="A4762" s="226" t="s">
        <v>8276</v>
      </c>
      <c r="B4762" s="225" t="s">
        <v>7588</v>
      </c>
      <c r="C4762" s="223" t="s">
        <v>1176</v>
      </c>
      <c r="D4762" s="222" t="s">
        <v>8273</v>
      </c>
    </row>
    <row r="4763" spans="1:4">
      <c r="A4763" s="226" t="s">
        <v>8277</v>
      </c>
      <c r="B4763" s="225" t="s">
        <v>8278</v>
      </c>
      <c r="C4763" s="223" t="s">
        <v>1176</v>
      </c>
      <c r="D4763" s="222" t="s">
        <v>8273</v>
      </c>
    </row>
    <row r="4764" spans="1:4">
      <c r="A4764" s="226" t="s">
        <v>8279</v>
      </c>
      <c r="B4764" s="225" t="s">
        <v>7511</v>
      </c>
      <c r="C4764" s="223" t="s">
        <v>1176</v>
      </c>
      <c r="D4764" s="222" t="s">
        <v>8273</v>
      </c>
    </row>
    <row r="4765" spans="1:4">
      <c r="A4765" s="226" t="s">
        <v>8280</v>
      </c>
      <c r="B4765" s="225" t="s">
        <v>8281</v>
      </c>
      <c r="C4765" s="223" t="s">
        <v>7576</v>
      </c>
      <c r="D4765" s="222" t="s">
        <v>8273</v>
      </c>
    </row>
    <row r="4766" spans="1:4">
      <c r="A4766" s="226" t="s">
        <v>8282</v>
      </c>
      <c r="B4766" s="225" t="s">
        <v>7668</v>
      </c>
      <c r="C4766" s="223" t="s">
        <v>7576</v>
      </c>
      <c r="D4766" s="222" t="s">
        <v>8273</v>
      </c>
    </row>
    <row r="4767" spans="1:4">
      <c r="A4767" s="226" t="s">
        <v>8283</v>
      </c>
      <c r="B4767" s="225" t="s">
        <v>7250</v>
      </c>
      <c r="C4767" s="223" t="s">
        <v>7671</v>
      </c>
      <c r="D4767" s="222" t="s">
        <v>8273</v>
      </c>
    </row>
    <row r="4768" spans="1:4">
      <c r="A4768" s="226" t="s">
        <v>8284</v>
      </c>
      <c r="B4768" s="225" t="s">
        <v>8285</v>
      </c>
      <c r="C4768" s="223" t="s">
        <v>8286</v>
      </c>
      <c r="D4768" s="222" t="s">
        <v>8273</v>
      </c>
    </row>
    <row r="4769" spans="1:4">
      <c r="A4769" s="226" t="s">
        <v>8287</v>
      </c>
      <c r="B4769" s="225" t="s">
        <v>7555</v>
      </c>
      <c r="C4769" s="223" t="s">
        <v>1184</v>
      </c>
      <c r="D4769" s="222" t="s">
        <v>8273</v>
      </c>
    </row>
    <row r="4770" spans="1:4">
      <c r="A4770" s="226" t="s">
        <v>8288</v>
      </c>
      <c r="B4770" s="225" t="s">
        <v>7751</v>
      </c>
      <c r="C4770" s="223" t="s">
        <v>7335</v>
      </c>
      <c r="D4770" s="222" t="s">
        <v>8273</v>
      </c>
    </row>
    <row r="4771" spans="1:4">
      <c r="A4771" s="226" t="s">
        <v>8289</v>
      </c>
      <c r="B4771" s="225" t="s">
        <v>7280</v>
      </c>
      <c r="C4771" s="223" t="s">
        <v>7335</v>
      </c>
      <c r="D4771" s="222" t="s">
        <v>8273</v>
      </c>
    </row>
    <row r="4772" spans="1:4">
      <c r="A4772" s="226" t="s">
        <v>8290</v>
      </c>
      <c r="B4772" s="225" t="s">
        <v>8291</v>
      </c>
      <c r="C4772" s="223" t="s">
        <v>7335</v>
      </c>
      <c r="D4772" s="222" t="s">
        <v>8273</v>
      </c>
    </row>
    <row r="4773" spans="1:4">
      <c r="A4773" s="226" t="s">
        <v>8292</v>
      </c>
      <c r="B4773" s="225" t="s">
        <v>8260</v>
      </c>
      <c r="C4773" s="223" t="s">
        <v>7335</v>
      </c>
      <c r="D4773" s="222" t="s">
        <v>8273</v>
      </c>
    </row>
    <row r="4774" spans="1:4">
      <c r="A4774" s="226" t="s">
        <v>8293</v>
      </c>
      <c r="B4774" s="225" t="s">
        <v>7782</v>
      </c>
      <c r="C4774" s="223" t="s">
        <v>7335</v>
      </c>
      <c r="D4774" s="222" t="s">
        <v>8273</v>
      </c>
    </row>
    <row r="4775" spans="1:4">
      <c r="A4775" s="226" t="s">
        <v>8294</v>
      </c>
      <c r="B4775" s="225" t="s">
        <v>8295</v>
      </c>
      <c r="C4775" s="223" t="s">
        <v>8296</v>
      </c>
      <c r="D4775" s="222" t="s">
        <v>8273</v>
      </c>
    </row>
    <row r="4776" spans="1:4">
      <c r="A4776" s="226" t="s">
        <v>8297</v>
      </c>
      <c r="B4776" s="225" t="s">
        <v>7387</v>
      </c>
      <c r="C4776" s="223" t="s">
        <v>1198</v>
      </c>
      <c r="D4776" s="222" t="s">
        <v>8273</v>
      </c>
    </row>
    <row r="4777" spans="1:4">
      <c r="A4777" s="226" t="s">
        <v>8298</v>
      </c>
      <c r="B4777" s="225" t="s">
        <v>7812</v>
      </c>
      <c r="C4777" s="223" t="s">
        <v>1198</v>
      </c>
      <c r="D4777" s="222" t="s">
        <v>8273</v>
      </c>
    </row>
    <row r="4778" spans="1:4">
      <c r="A4778" s="226" t="s">
        <v>8299</v>
      </c>
      <c r="B4778" s="225" t="s">
        <v>8300</v>
      </c>
      <c r="C4778" s="223" t="s">
        <v>1203</v>
      </c>
      <c r="D4778" s="222" t="s">
        <v>8273</v>
      </c>
    </row>
    <row r="4779" spans="1:4">
      <c r="A4779" s="226" t="s">
        <v>8301</v>
      </c>
      <c r="B4779" s="225" t="s">
        <v>8302</v>
      </c>
      <c r="C4779" s="223" t="s">
        <v>1203</v>
      </c>
      <c r="D4779" s="222" t="s">
        <v>8273</v>
      </c>
    </row>
    <row r="4780" spans="1:4">
      <c r="A4780" s="226" t="s">
        <v>8303</v>
      </c>
      <c r="B4780" s="225" t="s">
        <v>1171</v>
      </c>
      <c r="C4780" s="223" t="s">
        <v>1203</v>
      </c>
      <c r="D4780" s="222" t="s">
        <v>8273</v>
      </c>
    </row>
    <row r="4781" spans="1:4">
      <c r="A4781" s="226" t="s">
        <v>8304</v>
      </c>
      <c r="B4781" s="225" t="s">
        <v>7759</v>
      </c>
      <c r="C4781" s="223" t="s">
        <v>1203</v>
      </c>
      <c r="D4781" s="222" t="s">
        <v>8273</v>
      </c>
    </row>
    <row r="4782" spans="1:4">
      <c r="A4782" s="226" t="s">
        <v>8305</v>
      </c>
      <c r="B4782" s="225" t="s">
        <v>8306</v>
      </c>
      <c r="C4782" s="223" t="s">
        <v>1203</v>
      </c>
      <c r="D4782" s="222" t="s">
        <v>8273</v>
      </c>
    </row>
    <row r="4783" spans="1:4">
      <c r="A4783" s="226" t="s">
        <v>8307</v>
      </c>
      <c r="B4783" s="225" t="s">
        <v>7264</v>
      </c>
      <c r="C4783" s="223" t="s">
        <v>1203</v>
      </c>
      <c r="D4783" s="222" t="s">
        <v>8273</v>
      </c>
    </row>
    <row r="4784" spans="1:4">
      <c r="A4784" s="226" t="s">
        <v>8308</v>
      </c>
      <c r="B4784" s="225" t="s">
        <v>8309</v>
      </c>
      <c r="C4784" s="223" t="s">
        <v>7688</v>
      </c>
      <c r="D4784" s="222" t="s">
        <v>8273</v>
      </c>
    </row>
    <row r="4785" spans="1:4">
      <c r="A4785" s="226" t="s">
        <v>8310</v>
      </c>
      <c r="B4785" s="225" t="s">
        <v>8311</v>
      </c>
      <c r="C4785" s="223" t="s">
        <v>7208</v>
      </c>
      <c r="D4785" s="222" t="s">
        <v>8273</v>
      </c>
    </row>
    <row r="4786" spans="1:4">
      <c r="A4786" s="226" t="s">
        <v>8312</v>
      </c>
      <c r="B4786" s="225" t="s">
        <v>8313</v>
      </c>
      <c r="C4786" s="223" t="s">
        <v>7211</v>
      </c>
      <c r="D4786" s="222" t="s">
        <v>8273</v>
      </c>
    </row>
    <row r="4787" spans="1:4">
      <c r="A4787" s="226" t="s">
        <v>8314</v>
      </c>
      <c r="B4787" s="225" t="s">
        <v>8172</v>
      </c>
      <c r="C4787" s="223" t="s">
        <v>7355</v>
      </c>
      <c r="D4787" s="222" t="s">
        <v>8273</v>
      </c>
    </row>
    <row r="4788" spans="1:4">
      <c r="A4788" s="226" t="s">
        <v>8315</v>
      </c>
      <c r="B4788" s="225" t="s">
        <v>7730</v>
      </c>
      <c r="C4788" s="223" t="s">
        <v>7355</v>
      </c>
      <c r="D4788" s="222" t="s">
        <v>8273</v>
      </c>
    </row>
    <row r="4789" spans="1:4">
      <c r="A4789" s="226" t="s">
        <v>8316</v>
      </c>
      <c r="B4789" s="225" t="s">
        <v>8317</v>
      </c>
      <c r="C4789" s="223" t="s">
        <v>8318</v>
      </c>
      <c r="D4789" s="222" t="s">
        <v>8273</v>
      </c>
    </row>
    <row r="4790" spans="1:4">
      <c r="A4790" s="226" t="s">
        <v>8319</v>
      </c>
      <c r="B4790" s="225" t="s">
        <v>8065</v>
      </c>
      <c r="C4790" s="223" t="s">
        <v>8051</v>
      </c>
      <c r="D4790" s="222" t="s">
        <v>8273</v>
      </c>
    </row>
    <row r="4791" spans="1:4">
      <c r="A4791" s="226" t="s">
        <v>8320</v>
      </c>
      <c r="B4791" s="225" t="s">
        <v>8321</v>
      </c>
      <c r="C4791" s="223" t="s">
        <v>7217</v>
      </c>
      <c r="D4791" s="222" t="s">
        <v>8273</v>
      </c>
    </row>
    <row r="4792" spans="1:4">
      <c r="A4792" s="226" t="s">
        <v>8322</v>
      </c>
      <c r="B4792" s="225" t="s">
        <v>7648</v>
      </c>
      <c r="C4792" s="223" t="s">
        <v>7220</v>
      </c>
      <c r="D4792" s="222" t="s">
        <v>8273</v>
      </c>
    </row>
    <row r="4793" spans="1:4">
      <c r="A4793" s="226" t="s">
        <v>8323</v>
      </c>
      <c r="B4793" s="225" t="s">
        <v>8324</v>
      </c>
      <c r="C4793" s="223" t="s">
        <v>7220</v>
      </c>
      <c r="D4793" s="222" t="s">
        <v>8273</v>
      </c>
    </row>
    <row r="4794" spans="1:4">
      <c r="A4794" s="226" t="s">
        <v>8325</v>
      </c>
      <c r="B4794" s="225" t="s">
        <v>8026</v>
      </c>
      <c r="C4794" s="223" t="s">
        <v>7223</v>
      </c>
      <c r="D4794" s="222" t="s">
        <v>8273</v>
      </c>
    </row>
    <row r="4795" spans="1:4">
      <c r="A4795" s="226" t="s">
        <v>8326</v>
      </c>
      <c r="B4795" s="225" t="s">
        <v>8065</v>
      </c>
      <c r="C4795" s="223" t="s">
        <v>7234</v>
      </c>
      <c r="D4795" s="222" t="s">
        <v>8273</v>
      </c>
    </row>
    <row r="4796" spans="1:4">
      <c r="A4796" s="226" t="s">
        <v>8327</v>
      </c>
      <c r="B4796" s="225" t="s">
        <v>8328</v>
      </c>
      <c r="C4796" s="223" t="s">
        <v>8055</v>
      </c>
      <c r="D4796" s="222" t="s">
        <v>8273</v>
      </c>
    </row>
    <row r="4797" spans="1:4">
      <c r="A4797" s="226" t="s">
        <v>8329</v>
      </c>
      <c r="B4797" s="225" t="s">
        <v>7596</v>
      </c>
      <c r="C4797" s="223" t="s">
        <v>7237</v>
      </c>
      <c r="D4797" s="222" t="s">
        <v>8273</v>
      </c>
    </row>
    <row r="4798" spans="1:4">
      <c r="A4798" s="226" t="s">
        <v>8330</v>
      </c>
      <c r="B4798" s="225" t="s">
        <v>8331</v>
      </c>
      <c r="C4798" s="223" t="s">
        <v>8332</v>
      </c>
      <c r="D4798" s="222" t="s">
        <v>8273</v>
      </c>
    </row>
    <row r="4799" spans="1:4">
      <c r="A4799" s="226" t="s">
        <v>8333</v>
      </c>
      <c r="B4799" s="225" t="s">
        <v>7414</v>
      </c>
      <c r="C4799" s="223" t="s">
        <v>7245</v>
      </c>
      <c r="D4799" s="222" t="s">
        <v>8273</v>
      </c>
    </row>
    <row r="4800" spans="1:4">
      <c r="A4800" s="226" t="s">
        <v>8334</v>
      </c>
      <c r="B4800" s="225" t="s">
        <v>7207</v>
      </c>
      <c r="C4800" s="223" t="s">
        <v>7381</v>
      </c>
      <c r="D4800" s="222" t="s">
        <v>8273</v>
      </c>
    </row>
    <row r="4801" spans="1:4">
      <c r="A4801" s="226" t="s">
        <v>8335</v>
      </c>
      <c r="B4801" s="225" t="s">
        <v>8143</v>
      </c>
      <c r="C4801" s="223" t="s">
        <v>7254</v>
      </c>
      <c r="D4801" s="222" t="s">
        <v>8273</v>
      </c>
    </row>
    <row r="4802" spans="1:4">
      <c r="A4802" s="226" t="s">
        <v>8336</v>
      </c>
      <c r="B4802" s="225" t="s">
        <v>7822</v>
      </c>
      <c r="C4802" s="223" t="s">
        <v>8337</v>
      </c>
      <c r="D4802" s="222" t="s">
        <v>8273</v>
      </c>
    </row>
    <row r="4803" spans="1:4">
      <c r="A4803" s="226" t="s">
        <v>8338</v>
      </c>
      <c r="B4803" s="225" t="s">
        <v>1208</v>
      </c>
      <c r="C4803" s="223" t="s">
        <v>7618</v>
      </c>
      <c r="D4803" s="222" t="s">
        <v>8273</v>
      </c>
    </row>
    <row r="4804" spans="1:4">
      <c r="A4804" s="226" t="s">
        <v>8339</v>
      </c>
      <c r="B4804" s="225" t="s">
        <v>7327</v>
      </c>
      <c r="C4804" s="223" t="s">
        <v>8340</v>
      </c>
      <c r="D4804" s="222" t="s">
        <v>8273</v>
      </c>
    </row>
    <row r="4805" spans="1:4">
      <c r="A4805" s="226" t="s">
        <v>8341</v>
      </c>
      <c r="B4805" s="225" t="s">
        <v>8342</v>
      </c>
      <c r="C4805" s="223" t="s">
        <v>7464</v>
      </c>
      <c r="D4805" s="222" t="s">
        <v>8273</v>
      </c>
    </row>
    <row r="4806" spans="1:4">
      <c r="A4806" s="226" t="s">
        <v>8343</v>
      </c>
      <c r="B4806" s="225" t="s">
        <v>7207</v>
      </c>
      <c r="C4806" s="223" t="s">
        <v>7265</v>
      </c>
      <c r="D4806" s="222" t="s">
        <v>8273</v>
      </c>
    </row>
    <row r="4807" spans="1:4">
      <c r="A4807" s="226" t="s">
        <v>8344</v>
      </c>
      <c r="B4807" s="225" t="s">
        <v>8345</v>
      </c>
      <c r="C4807" s="223" t="s">
        <v>7274</v>
      </c>
      <c r="D4807" s="222" t="s">
        <v>8273</v>
      </c>
    </row>
    <row r="4808" spans="1:4">
      <c r="A4808" s="226" t="s">
        <v>8346</v>
      </c>
      <c r="B4808" s="225" t="s">
        <v>8347</v>
      </c>
      <c r="C4808" s="223" t="s">
        <v>7274</v>
      </c>
      <c r="D4808" s="222" t="s">
        <v>8273</v>
      </c>
    </row>
    <row r="4809" spans="1:4">
      <c r="A4809" s="226" t="s">
        <v>8348</v>
      </c>
      <c r="B4809" s="225" t="s">
        <v>7273</v>
      </c>
      <c r="C4809" s="223" t="s">
        <v>7274</v>
      </c>
      <c r="D4809" s="222" t="s">
        <v>8273</v>
      </c>
    </row>
    <row r="4810" spans="1:4">
      <c r="A4810" s="226" t="s">
        <v>8349</v>
      </c>
      <c r="B4810" s="225" t="s">
        <v>8350</v>
      </c>
      <c r="C4810" s="223" t="s">
        <v>7278</v>
      </c>
      <c r="D4810" s="222" t="s">
        <v>8273</v>
      </c>
    </row>
    <row r="4811" spans="1:4">
      <c r="A4811" s="226" t="s">
        <v>8351</v>
      </c>
      <c r="B4811" s="225" t="s">
        <v>8352</v>
      </c>
      <c r="C4811" s="223" t="s">
        <v>7288</v>
      </c>
      <c r="D4811" s="222" t="s">
        <v>8273</v>
      </c>
    </row>
    <row r="4812" spans="1:4">
      <c r="A4812" s="226" t="s">
        <v>8353</v>
      </c>
      <c r="B4812" s="225" t="s">
        <v>8354</v>
      </c>
      <c r="C4812" s="223" t="s">
        <v>7295</v>
      </c>
      <c r="D4812" s="222" t="s">
        <v>8273</v>
      </c>
    </row>
    <row r="4813" spans="1:4">
      <c r="A4813" s="226" t="s">
        <v>8355</v>
      </c>
      <c r="B4813" s="225" t="s">
        <v>7207</v>
      </c>
      <c r="C4813" s="223" t="s">
        <v>7301</v>
      </c>
      <c r="D4813" s="222" t="s">
        <v>8273</v>
      </c>
    </row>
    <row r="4814" spans="1:4">
      <c r="A4814" s="226" t="s">
        <v>8356</v>
      </c>
      <c r="B4814" s="225" t="s">
        <v>8357</v>
      </c>
      <c r="C4814" s="223" t="s">
        <v>7303</v>
      </c>
      <c r="D4814" s="222" t="s">
        <v>8273</v>
      </c>
    </row>
    <row r="4815" spans="1:4">
      <c r="A4815" s="226" t="s">
        <v>8358</v>
      </c>
      <c r="B4815" s="225" t="s">
        <v>8133</v>
      </c>
      <c r="C4815" s="223" t="s">
        <v>7473</v>
      </c>
      <c r="D4815" s="222" t="s">
        <v>8273</v>
      </c>
    </row>
    <row r="4816" spans="1:4">
      <c r="A4816" s="226" t="s">
        <v>8359</v>
      </c>
      <c r="B4816" s="225" t="s">
        <v>8360</v>
      </c>
      <c r="C4816" s="223" t="s">
        <v>7417</v>
      </c>
      <c r="D4816" s="222" t="s">
        <v>8273</v>
      </c>
    </row>
    <row r="4817" spans="1:4">
      <c r="A4817" s="226" t="s">
        <v>8361</v>
      </c>
      <c r="B4817" s="225" t="s">
        <v>1175</v>
      </c>
      <c r="C4817" s="223" t="s">
        <v>7417</v>
      </c>
      <c r="D4817" s="222" t="s">
        <v>8273</v>
      </c>
    </row>
    <row r="4818" spans="1:4">
      <c r="A4818" s="226" t="s">
        <v>8362</v>
      </c>
      <c r="B4818" s="225" t="s">
        <v>7276</v>
      </c>
      <c r="C4818" s="223" t="s">
        <v>7423</v>
      </c>
      <c r="D4818" s="222" t="s">
        <v>8273</v>
      </c>
    </row>
    <row r="4819" spans="1:4">
      <c r="A4819" s="226" t="s">
        <v>8363</v>
      </c>
      <c r="B4819" s="225" t="s">
        <v>1208</v>
      </c>
      <c r="C4819" s="223" t="s">
        <v>7423</v>
      </c>
      <c r="D4819" s="222" t="s">
        <v>8273</v>
      </c>
    </row>
    <row r="4820" spans="1:4">
      <c r="A4820" s="226" t="s">
        <v>8364</v>
      </c>
      <c r="B4820" s="225" t="s">
        <v>8365</v>
      </c>
      <c r="C4820" s="223" t="s">
        <v>7308</v>
      </c>
      <c r="D4820" s="222" t="s">
        <v>8273</v>
      </c>
    </row>
    <row r="4821" spans="1:4">
      <c r="A4821" s="226" t="s">
        <v>8366</v>
      </c>
      <c r="B4821" s="225" t="s">
        <v>7310</v>
      </c>
      <c r="C4821" s="223" t="s">
        <v>7308</v>
      </c>
      <c r="D4821" s="222" t="s">
        <v>8273</v>
      </c>
    </row>
    <row r="4822" spans="1:4">
      <c r="A4822" s="226" t="s">
        <v>8367</v>
      </c>
      <c r="B4822" s="225" t="s">
        <v>7659</v>
      </c>
      <c r="C4822" s="223" t="s">
        <v>7308</v>
      </c>
      <c r="D4822" s="222" t="s">
        <v>8273</v>
      </c>
    </row>
    <row r="4823" spans="1:4">
      <c r="A4823" s="226" t="s">
        <v>8368</v>
      </c>
      <c r="B4823" s="225" t="s">
        <v>7207</v>
      </c>
      <c r="C4823" s="223" t="s">
        <v>8369</v>
      </c>
      <c r="D4823" s="222" t="s">
        <v>8273</v>
      </c>
    </row>
    <row r="4824" spans="1:4">
      <c r="A4824" s="226" t="s">
        <v>8370</v>
      </c>
      <c r="B4824" s="225" t="s">
        <v>7985</v>
      </c>
      <c r="C4824" s="223" t="s">
        <v>7478</v>
      </c>
      <c r="D4824" s="222" t="s">
        <v>8273</v>
      </c>
    </row>
    <row r="4825" spans="1:4">
      <c r="A4825" s="226" t="s">
        <v>8371</v>
      </c>
      <c r="B4825" s="225" t="s">
        <v>7427</v>
      </c>
      <c r="C4825" s="223" t="s">
        <v>8115</v>
      </c>
      <c r="D4825" s="222" t="s">
        <v>8273</v>
      </c>
    </row>
    <row r="4826" spans="1:4">
      <c r="A4826" s="226" t="s">
        <v>8372</v>
      </c>
      <c r="B4826" s="225" t="s">
        <v>7207</v>
      </c>
      <c r="C4826" s="223" t="s">
        <v>8193</v>
      </c>
      <c r="D4826" s="222" t="s">
        <v>8273</v>
      </c>
    </row>
    <row r="4827" spans="1:4">
      <c r="A4827" s="226" t="s">
        <v>8373</v>
      </c>
      <c r="B4827" s="225" t="s">
        <v>7522</v>
      </c>
      <c r="C4827" s="223" t="s">
        <v>8193</v>
      </c>
      <c r="D4827" s="222" t="s">
        <v>8273</v>
      </c>
    </row>
    <row r="4828" spans="1:4">
      <c r="A4828" s="226" t="s">
        <v>8374</v>
      </c>
      <c r="B4828" s="225" t="s">
        <v>8026</v>
      </c>
      <c r="C4828" s="223" t="s">
        <v>1176</v>
      </c>
      <c r="D4828" s="222" t="s">
        <v>8375</v>
      </c>
    </row>
    <row r="4829" spans="1:4">
      <c r="A4829" s="226" t="s">
        <v>8376</v>
      </c>
      <c r="B4829" s="225" t="s">
        <v>7210</v>
      </c>
      <c r="C4829" s="223" t="s">
        <v>1176</v>
      </c>
      <c r="D4829" s="222" t="s">
        <v>8375</v>
      </c>
    </row>
    <row r="4830" spans="1:4">
      <c r="A4830" s="226" t="s">
        <v>8377</v>
      </c>
      <c r="B4830" s="225" t="s">
        <v>8378</v>
      </c>
      <c r="C4830" s="223" t="s">
        <v>1176</v>
      </c>
      <c r="D4830" s="222" t="s">
        <v>8375</v>
      </c>
    </row>
    <row r="4831" spans="1:4">
      <c r="A4831" s="226" t="s">
        <v>8379</v>
      </c>
      <c r="B4831" s="225" t="s">
        <v>7659</v>
      </c>
      <c r="C4831" s="223" t="s">
        <v>8030</v>
      </c>
      <c r="D4831" s="222" t="s">
        <v>8375</v>
      </c>
    </row>
    <row r="4832" spans="1:4">
      <c r="A4832" s="226" t="s">
        <v>8380</v>
      </c>
      <c r="B4832" s="225" t="s">
        <v>8381</v>
      </c>
      <c r="C4832" s="223" t="s">
        <v>7325</v>
      </c>
      <c r="D4832" s="222" t="s">
        <v>8375</v>
      </c>
    </row>
    <row r="4833" spans="1:4">
      <c r="A4833" s="226" t="s">
        <v>8382</v>
      </c>
      <c r="B4833" s="225" t="s">
        <v>8383</v>
      </c>
      <c r="C4833" s="223" t="s">
        <v>7328</v>
      </c>
      <c r="D4833" s="222" t="s">
        <v>8375</v>
      </c>
    </row>
    <row r="4834" spans="1:4">
      <c r="A4834" s="226" t="s">
        <v>8384</v>
      </c>
      <c r="B4834" s="225" t="s">
        <v>7380</v>
      </c>
      <c r="C4834" s="223" t="s">
        <v>7331</v>
      </c>
      <c r="D4834" s="222" t="s">
        <v>8375</v>
      </c>
    </row>
    <row r="4835" spans="1:4">
      <c r="A4835" s="226" t="s">
        <v>8385</v>
      </c>
      <c r="B4835" s="225" t="s">
        <v>7380</v>
      </c>
      <c r="C4835" s="223" t="s">
        <v>8386</v>
      </c>
      <c r="D4835" s="222" t="s">
        <v>8375</v>
      </c>
    </row>
    <row r="4836" spans="1:4">
      <c r="A4836" s="226" t="s">
        <v>8387</v>
      </c>
      <c r="B4836" s="225" t="s">
        <v>8388</v>
      </c>
      <c r="C4836" s="223" t="s">
        <v>1184</v>
      </c>
      <c r="D4836" s="222" t="s">
        <v>8375</v>
      </c>
    </row>
    <row r="4837" spans="1:4">
      <c r="A4837" s="226" t="s">
        <v>8389</v>
      </c>
      <c r="B4837" s="225" t="s">
        <v>7456</v>
      </c>
      <c r="C4837" s="223" t="s">
        <v>7444</v>
      </c>
      <c r="D4837" s="222" t="s">
        <v>8375</v>
      </c>
    </row>
    <row r="4838" spans="1:4">
      <c r="A4838" s="226" t="s">
        <v>8390</v>
      </c>
      <c r="B4838" s="225" t="s">
        <v>8391</v>
      </c>
      <c r="C4838" s="223" t="s">
        <v>1198</v>
      </c>
      <c r="D4838" s="222" t="s">
        <v>8375</v>
      </c>
    </row>
    <row r="4839" spans="1:4">
      <c r="A4839" s="226" t="s">
        <v>8392</v>
      </c>
      <c r="B4839" s="225" t="s">
        <v>7522</v>
      </c>
      <c r="C4839" s="223" t="s">
        <v>1198</v>
      </c>
      <c r="D4839" s="222" t="s">
        <v>8375</v>
      </c>
    </row>
    <row r="4840" spans="1:4">
      <c r="A4840" s="226" t="s">
        <v>8393</v>
      </c>
      <c r="B4840" s="225" t="s">
        <v>7936</v>
      </c>
      <c r="C4840" s="223" t="s">
        <v>8394</v>
      </c>
      <c r="D4840" s="222" t="s">
        <v>8375</v>
      </c>
    </row>
    <row r="4841" spans="1:4">
      <c r="A4841" s="226" t="s">
        <v>8395</v>
      </c>
      <c r="B4841" s="225" t="s">
        <v>7207</v>
      </c>
      <c r="C4841" s="223" t="s">
        <v>1203</v>
      </c>
      <c r="D4841" s="222" t="s">
        <v>8375</v>
      </c>
    </row>
    <row r="4842" spans="1:4">
      <c r="A4842" s="226" t="s">
        <v>8396</v>
      </c>
      <c r="B4842" s="225" t="s">
        <v>8397</v>
      </c>
      <c r="C4842" s="223" t="s">
        <v>7688</v>
      </c>
      <c r="D4842" s="222" t="s">
        <v>8375</v>
      </c>
    </row>
    <row r="4843" spans="1:4">
      <c r="A4843" s="226" t="s">
        <v>8398</v>
      </c>
      <c r="B4843" s="225" t="s">
        <v>7210</v>
      </c>
      <c r="C4843" s="223" t="s">
        <v>7688</v>
      </c>
      <c r="D4843" s="222" t="s">
        <v>8375</v>
      </c>
    </row>
    <row r="4844" spans="1:4">
      <c r="A4844" s="226" t="s">
        <v>8399</v>
      </c>
      <c r="B4844" s="225" t="s">
        <v>8054</v>
      </c>
      <c r="C4844" s="223" t="s">
        <v>7208</v>
      </c>
      <c r="D4844" s="222" t="s">
        <v>8375</v>
      </c>
    </row>
    <row r="4845" spans="1:4">
      <c r="A4845" s="226" t="s">
        <v>8400</v>
      </c>
      <c r="B4845" s="225" t="s">
        <v>8065</v>
      </c>
      <c r="C4845" s="223" t="s">
        <v>7355</v>
      </c>
      <c r="D4845" s="222" t="s">
        <v>8375</v>
      </c>
    </row>
    <row r="4846" spans="1:4">
      <c r="A4846" s="226" t="s">
        <v>8401</v>
      </c>
      <c r="B4846" s="225" t="s">
        <v>8402</v>
      </c>
      <c r="C4846" s="223" t="s">
        <v>7361</v>
      </c>
      <c r="D4846" s="222" t="s">
        <v>8375</v>
      </c>
    </row>
    <row r="4847" spans="1:4">
      <c r="A4847" s="226" t="s">
        <v>8403</v>
      </c>
      <c r="B4847" s="225" t="s">
        <v>8189</v>
      </c>
      <c r="C4847" s="223" t="s">
        <v>7217</v>
      </c>
      <c r="D4847" s="222" t="s">
        <v>8375</v>
      </c>
    </row>
    <row r="4848" spans="1:4">
      <c r="A4848" s="226" t="s">
        <v>8404</v>
      </c>
      <c r="B4848" s="225" t="s">
        <v>7310</v>
      </c>
      <c r="C4848" s="223" t="s">
        <v>7217</v>
      </c>
      <c r="D4848" s="222" t="s">
        <v>8375</v>
      </c>
    </row>
    <row r="4849" spans="1:4">
      <c r="A4849" s="226" t="s">
        <v>8405</v>
      </c>
      <c r="B4849" s="225" t="s">
        <v>7791</v>
      </c>
      <c r="C4849" s="223" t="s">
        <v>7220</v>
      </c>
      <c r="D4849" s="222" t="s">
        <v>8375</v>
      </c>
    </row>
    <row r="4850" spans="1:4">
      <c r="A4850" s="226" t="s">
        <v>8406</v>
      </c>
      <c r="B4850" s="225" t="s">
        <v>1208</v>
      </c>
      <c r="C4850" s="223" t="s">
        <v>7223</v>
      </c>
      <c r="D4850" s="222" t="s">
        <v>8375</v>
      </c>
    </row>
    <row r="4851" spans="1:4">
      <c r="A4851" s="226" t="s">
        <v>8407</v>
      </c>
      <c r="B4851" s="225" t="s">
        <v>8408</v>
      </c>
      <c r="C4851" s="223" t="s">
        <v>7226</v>
      </c>
      <c r="D4851" s="222" t="s">
        <v>8375</v>
      </c>
    </row>
    <row r="4852" spans="1:4">
      <c r="A4852" s="226" t="s">
        <v>8409</v>
      </c>
      <c r="B4852" s="225" t="s">
        <v>7207</v>
      </c>
      <c r="C4852" s="223" t="s">
        <v>7969</v>
      </c>
      <c r="D4852" s="222" t="s">
        <v>8375</v>
      </c>
    </row>
    <row r="4853" spans="1:4">
      <c r="A4853" s="226" t="s">
        <v>8410</v>
      </c>
      <c r="B4853" s="225" t="s">
        <v>7374</v>
      </c>
      <c r="C4853" s="223" t="s">
        <v>7231</v>
      </c>
      <c r="D4853" s="222" t="s">
        <v>8375</v>
      </c>
    </row>
    <row r="4854" spans="1:4">
      <c r="A4854" s="226" t="s">
        <v>8411</v>
      </c>
      <c r="B4854" s="225" t="s">
        <v>7960</v>
      </c>
      <c r="C4854" s="223" t="s">
        <v>7237</v>
      </c>
      <c r="D4854" s="222" t="s">
        <v>8375</v>
      </c>
    </row>
    <row r="4855" spans="1:4">
      <c r="A4855" s="226" t="s">
        <v>8412</v>
      </c>
      <c r="B4855" s="225" t="s">
        <v>8149</v>
      </c>
      <c r="C4855" s="223" t="s">
        <v>8413</v>
      </c>
      <c r="D4855" s="222" t="s">
        <v>8375</v>
      </c>
    </row>
    <row r="4856" spans="1:4">
      <c r="A4856" s="226" t="s">
        <v>8414</v>
      </c>
      <c r="B4856" s="225" t="s">
        <v>8415</v>
      </c>
      <c r="C4856" s="223" t="s">
        <v>8416</v>
      </c>
      <c r="D4856" s="222" t="s">
        <v>8375</v>
      </c>
    </row>
    <row r="4857" spans="1:4">
      <c r="A4857" s="226" t="s">
        <v>8417</v>
      </c>
      <c r="B4857" s="225" t="s">
        <v>7207</v>
      </c>
      <c r="C4857" s="223" t="s">
        <v>7245</v>
      </c>
      <c r="D4857" s="222" t="s">
        <v>8375</v>
      </c>
    </row>
    <row r="4858" spans="1:4">
      <c r="A4858" s="226" t="s">
        <v>8418</v>
      </c>
      <c r="B4858" s="225" t="s">
        <v>7414</v>
      </c>
      <c r="C4858" s="223" t="s">
        <v>7375</v>
      </c>
      <c r="D4858" s="222" t="s">
        <v>8375</v>
      </c>
    </row>
    <row r="4859" spans="1:4">
      <c r="A4859" s="226" t="s">
        <v>8419</v>
      </c>
      <c r="B4859" s="225" t="s">
        <v>7264</v>
      </c>
      <c r="C4859" s="223" t="s">
        <v>8420</v>
      </c>
      <c r="D4859" s="222" t="s">
        <v>8375</v>
      </c>
    </row>
    <row r="4860" spans="1:4">
      <c r="A4860" s="226" t="s">
        <v>8421</v>
      </c>
      <c r="B4860" s="225" t="s">
        <v>7400</v>
      </c>
      <c r="C4860" s="223" t="s">
        <v>8422</v>
      </c>
      <c r="D4860" s="222" t="s">
        <v>8375</v>
      </c>
    </row>
    <row r="4861" spans="1:4">
      <c r="A4861" s="226" t="s">
        <v>8423</v>
      </c>
      <c r="B4861" s="225" t="s">
        <v>8424</v>
      </c>
      <c r="C4861" s="223" t="s">
        <v>7381</v>
      </c>
      <c r="D4861" s="222" t="s">
        <v>8375</v>
      </c>
    </row>
    <row r="4862" spans="1:4">
      <c r="A4862" s="226" t="s">
        <v>8425</v>
      </c>
      <c r="B4862" s="225" t="s">
        <v>1208</v>
      </c>
      <c r="C4862" s="223" t="s">
        <v>7381</v>
      </c>
      <c r="D4862" s="222" t="s">
        <v>8375</v>
      </c>
    </row>
    <row r="4863" spans="1:4">
      <c r="A4863" s="226" t="s">
        <v>8426</v>
      </c>
      <c r="B4863" s="225" t="s">
        <v>7307</v>
      </c>
      <c r="C4863" s="223" t="s">
        <v>7251</v>
      </c>
      <c r="D4863" s="222" t="s">
        <v>8375</v>
      </c>
    </row>
    <row r="4864" spans="1:4">
      <c r="A4864" s="226" t="s">
        <v>8427</v>
      </c>
      <c r="B4864" s="225" t="s">
        <v>8428</v>
      </c>
      <c r="C4864" s="223" t="s">
        <v>7254</v>
      </c>
      <c r="D4864" s="222" t="s">
        <v>8375</v>
      </c>
    </row>
    <row r="4865" spans="1:4">
      <c r="A4865" s="226" t="s">
        <v>8429</v>
      </c>
      <c r="B4865" s="225" t="s">
        <v>7422</v>
      </c>
      <c r="C4865" s="223" t="s">
        <v>7254</v>
      </c>
      <c r="D4865" s="222" t="s">
        <v>8375</v>
      </c>
    </row>
    <row r="4866" spans="1:4">
      <c r="A4866" s="226" t="s">
        <v>8430</v>
      </c>
      <c r="B4866" s="225" t="s">
        <v>8431</v>
      </c>
      <c r="C4866" s="223" t="s">
        <v>7257</v>
      </c>
      <c r="D4866" s="222" t="s">
        <v>8375</v>
      </c>
    </row>
    <row r="4867" spans="1:4">
      <c r="A4867" s="226" t="s">
        <v>8432</v>
      </c>
      <c r="B4867" s="225" t="s">
        <v>7380</v>
      </c>
      <c r="C4867" s="223" t="s">
        <v>8337</v>
      </c>
      <c r="D4867" s="222" t="s">
        <v>8375</v>
      </c>
    </row>
    <row r="4868" spans="1:4">
      <c r="A4868" s="226" t="s">
        <v>8433</v>
      </c>
      <c r="B4868" s="225" t="s">
        <v>7539</v>
      </c>
      <c r="C4868" s="223" t="s">
        <v>7983</v>
      </c>
      <c r="D4868" s="222" t="s">
        <v>8375</v>
      </c>
    </row>
    <row r="4869" spans="1:4">
      <c r="A4869" s="226" t="s">
        <v>8434</v>
      </c>
      <c r="B4869" s="225" t="s">
        <v>8435</v>
      </c>
      <c r="C4869" s="223" t="s">
        <v>7621</v>
      </c>
      <c r="D4869" s="222" t="s">
        <v>8375</v>
      </c>
    </row>
    <row r="4870" spans="1:4">
      <c r="A4870" s="226" t="s">
        <v>8436</v>
      </c>
      <c r="B4870" s="225" t="s">
        <v>7273</v>
      </c>
      <c r="C4870" s="223" t="s">
        <v>7274</v>
      </c>
      <c r="D4870" s="222" t="s">
        <v>8375</v>
      </c>
    </row>
    <row r="4871" spans="1:4">
      <c r="A4871" s="226" t="s">
        <v>8437</v>
      </c>
      <c r="B4871" s="225" t="s">
        <v>7207</v>
      </c>
      <c r="C4871" s="223" t="s">
        <v>7274</v>
      </c>
      <c r="D4871" s="222" t="s">
        <v>8375</v>
      </c>
    </row>
    <row r="4872" spans="1:4">
      <c r="A4872" s="226" t="s">
        <v>8438</v>
      </c>
      <c r="B4872" s="225" t="s">
        <v>8439</v>
      </c>
      <c r="C4872" s="223" t="s">
        <v>8440</v>
      </c>
      <c r="D4872" s="222" t="s">
        <v>8375</v>
      </c>
    </row>
    <row r="4873" spans="1:4">
      <c r="A4873" s="226" t="s">
        <v>8441</v>
      </c>
      <c r="B4873" s="225" t="s">
        <v>8442</v>
      </c>
      <c r="C4873" s="223" t="s">
        <v>7288</v>
      </c>
      <c r="D4873" s="222" t="s">
        <v>8375</v>
      </c>
    </row>
    <row r="4874" spans="1:4">
      <c r="A4874" s="226" t="s">
        <v>8443</v>
      </c>
      <c r="B4874" s="225" t="s">
        <v>8065</v>
      </c>
      <c r="C4874" s="223" t="s">
        <v>8444</v>
      </c>
      <c r="D4874" s="222" t="s">
        <v>8375</v>
      </c>
    </row>
    <row r="4875" spans="1:4">
      <c r="A4875" s="226" t="s">
        <v>8445</v>
      </c>
      <c r="B4875" s="225" t="s">
        <v>8446</v>
      </c>
      <c r="C4875" s="223" t="s">
        <v>8447</v>
      </c>
      <c r="D4875" s="222" t="s">
        <v>8375</v>
      </c>
    </row>
    <row r="4876" spans="1:4">
      <c r="A4876" s="226" t="s">
        <v>8448</v>
      </c>
      <c r="B4876" s="225" t="s">
        <v>7539</v>
      </c>
      <c r="C4876" s="223" t="s">
        <v>7409</v>
      </c>
      <c r="D4876" s="222" t="s">
        <v>8375</v>
      </c>
    </row>
    <row r="4877" spans="1:4">
      <c r="A4877" s="226" t="s">
        <v>8449</v>
      </c>
      <c r="B4877" s="225" t="s">
        <v>8450</v>
      </c>
      <c r="C4877" s="223" t="s">
        <v>7295</v>
      </c>
      <c r="D4877" s="222" t="s">
        <v>8375</v>
      </c>
    </row>
    <row r="4878" spans="1:4">
      <c r="A4878" s="226" t="s">
        <v>8451</v>
      </c>
      <c r="B4878" s="225" t="s">
        <v>7264</v>
      </c>
      <c r="C4878" s="223" t="s">
        <v>8452</v>
      </c>
      <c r="D4878" s="222" t="s">
        <v>8375</v>
      </c>
    </row>
    <row r="4879" spans="1:4">
      <c r="A4879" s="226" t="s">
        <v>8453</v>
      </c>
      <c r="B4879" s="225" t="s">
        <v>8454</v>
      </c>
      <c r="C4879" s="223" t="s">
        <v>7412</v>
      </c>
      <c r="D4879" s="222" t="s">
        <v>8375</v>
      </c>
    </row>
    <row r="4880" spans="1:4">
      <c r="A4880" s="226" t="s">
        <v>8455</v>
      </c>
      <c r="B4880" s="225" t="s">
        <v>7414</v>
      </c>
      <c r="C4880" s="223" t="s">
        <v>7303</v>
      </c>
      <c r="D4880" s="222" t="s">
        <v>8375</v>
      </c>
    </row>
    <row r="4881" spans="1:4">
      <c r="A4881" s="226" t="s">
        <v>8456</v>
      </c>
      <c r="B4881" s="225" t="s">
        <v>7646</v>
      </c>
      <c r="C4881" s="223" t="s">
        <v>7417</v>
      </c>
      <c r="D4881" s="222" t="s">
        <v>8375</v>
      </c>
    </row>
    <row r="4882" spans="1:4">
      <c r="A4882" s="226" t="s">
        <v>8457</v>
      </c>
      <c r="B4882" s="225" t="s">
        <v>1200</v>
      </c>
      <c r="C4882" s="223" t="s">
        <v>7417</v>
      </c>
      <c r="D4882" s="222" t="s">
        <v>8375</v>
      </c>
    </row>
    <row r="4883" spans="1:4">
      <c r="A4883" s="226" t="s">
        <v>8458</v>
      </c>
      <c r="B4883" s="225" t="s">
        <v>7321</v>
      </c>
      <c r="C4883" s="223" t="s">
        <v>7423</v>
      </c>
      <c r="D4883" s="222" t="s">
        <v>8375</v>
      </c>
    </row>
    <row r="4884" spans="1:4">
      <c r="A4884" s="226" t="s">
        <v>8459</v>
      </c>
      <c r="B4884" s="225" t="s">
        <v>7668</v>
      </c>
      <c r="C4884" s="223" t="s">
        <v>7423</v>
      </c>
      <c r="D4884" s="222" t="s">
        <v>8375</v>
      </c>
    </row>
    <row r="4885" spans="1:4">
      <c r="A4885" s="226" t="s">
        <v>8460</v>
      </c>
      <c r="B4885" s="225" t="s">
        <v>7385</v>
      </c>
      <c r="C4885" s="223" t="s">
        <v>7308</v>
      </c>
      <c r="D4885" s="222" t="s">
        <v>8375</v>
      </c>
    </row>
    <row r="4886" spans="1:4">
      <c r="A4886" s="226" t="s">
        <v>8461</v>
      </c>
      <c r="B4886" s="225" t="s">
        <v>7668</v>
      </c>
      <c r="C4886" s="223" t="s">
        <v>7308</v>
      </c>
      <c r="D4886" s="222" t="s">
        <v>8375</v>
      </c>
    </row>
    <row r="4887" spans="1:4">
      <c r="A4887" s="226" t="s">
        <v>8462</v>
      </c>
      <c r="B4887" s="225" t="s">
        <v>7267</v>
      </c>
      <c r="C4887" s="223" t="s">
        <v>8463</v>
      </c>
      <c r="D4887" s="222" t="s">
        <v>8375</v>
      </c>
    </row>
    <row r="4888" spans="1:4">
      <c r="A4888" s="226" t="s">
        <v>8464</v>
      </c>
      <c r="B4888" s="225" t="s">
        <v>8465</v>
      </c>
      <c r="C4888" s="223" t="s">
        <v>7664</v>
      </c>
      <c r="D4888" s="222" t="s">
        <v>8375</v>
      </c>
    </row>
    <row r="4889" spans="1:4">
      <c r="A4889" s="226" t="s">
        <v>8466</v>
      </c>
      <c r="B4889" s="225" t="s">
        <v>8321</v>
      </c>
      <c r="C4889" s="223" t="s">
        <v>1176</v>
      </c>
      <c r="D4889" s="222" t="s">
        <v>8467</v>
      </c>
    </row>
    <row r="4890" spans="1:4">
      <c r="A4890" s="226" t="s">
        <v>8468</v>
      </c>
      <c r="B4890" s="225" t="s">
        <v>8469</v>
      </c>
      <c r="C4890" s="223" t="s">
        <v>1176</v>
      </c>
      <c r="D4890" s="222" t="s">
        <v>8467</v>
      </c>
    </row>
    <row r="4891" spans="1:4">
      <c r="A4891" s="226" t="s">
        <v>8470</v>
      </c>
      <c r="B4891" s="225" t="s">
        <v>8471</v>
      </c>
      <c r="C4891" s="223" t="s">
        <v>1176</v>
      </c>
      <c r="D4891" s="222" t="s">
        <v>8467</v>
      </c>
    </row>
    <row r="4892" spans="1:4">
      <c r="A4892" s="226" t="s">
        <v>8472</v>
      </c>
      <c r="B4892" s="225" t="s">
        <v>8054</v>
      </c>
      <c r="C4892" s="223" t="s">
        <v>1176</v>
      </c>
      <c r="D4892" s="222" t="s">
        <v>8467</v>
      </c>
    </row>
    <row r="4893" spans="1:4">
      <c r="A4893" s="226" t="s">
        <v>8473</v>
      </c>
      <c r="B4893" s="225" t="s">
        <v>7207</v>
      </c>
      <c r="C4893" s="223" t="s">
        <v>8474</v>
      </c>
      <c r="D4893" s="222" t="s">
        <v>8467</v>
      </c>
    </row>
    <row r="4894" spans="1:4">
      <c r="A4894" s="226" t="s">
        <v>8475</v>
      </c>
      <c r="B4894" s="225" t="s">
        <v>7596</v>
      </c>
      <c r="C4894" s="223" t="s">
        <v>7671</v>
      </c>
      <c r="D4894" s="222" t="s">
        <v>8467</v>
      </c>
    </row>
    <row r="4895" spans="1:4">
      <c r="A4895" s="226" t="s">
        <v>8476</v>
      </c>
      <c r="B4895" s="225" t="s">
        <v>7207</v>
      </c>
      <c r="C4895" s="223" t="s">
        <v>7325</v>
      </c>
      <c r="D4895" s="222" t="s">
        <v>8467</v>
      </c>
    </row>
    <row r="4896" spans="1:4">
      <c r="A4896" s="226" t="s">
        <v>8477</v>
      </c>
      <c r="B4896" s="225" t="s">
        <v>8478</v>
      </c>
      <c r="C4896" s="223" t="s">
        <v>1184</v>
      </c>
      <c r="D4896" s="222" t="s">
        <v>8467</v>
      </c>
    </row>
    <row r="4897" spans="1:4">
      <c r="A4897" s="226" t="s">
        <v>8479</v>
      </c>
      <c r="B4897" s="225" t="s">
        <v>7502</v>
      </c>
      <c r="C4897" s="223" t="s">
        <v>1184</v>
      </c>
      <c r="D4897" s="222" t="s">
        <v>8467</v>
      </c>
    </row>
    <row r="4898" spans="1:4">
      <c r="A4898" s="226" t="s">
        <v>8480</v>
      </c>
      <c r="B4898" s="225" t="s">
        <v>8107</v>
      </c>
      <c r="C4898" s="223" t="s">
        <v>7444</v>
      </c>
      <c r="D4898" s="222" t="s">
        <v>8467</v>
      </c>
    </row>
    <row r="4899" spans="1:4">
      <c r="A4899" s="226" t="s">
        <v>8481</v>
      </c>
      <c r="B4899" s="225" t="s">
        <v>1200</v>
      </c>
      <c r="C4899" s="223" t="s">
        <v>7335</v>
      </c>
      <c r="D4899" s="222" t="s">
        <v>8467</v>
      </c>
    </row>
    <row r="4900" spans="1:4">
      <c r="A4900" s="226" t="s">
        <v>8482</v>
      </c>
      <c r="B4900" s="225" t="s">
        <v>8483</v>
      </c>
      <c r="C4900" s="223" t="s">
        <v>1198</v>
      </c>
      <c r="D4900" s="222" t="s">
        <v>8467</v>
      </c>
    </row>
    <row r="4901" spans="1:4">
      <c r="A4901" s="226" t="s">
        <v>8484</v>
      </c>
      <c r="B4901" s="225" t="s">
        <v>7841</v>
      </c>
      <c r="C4901" s="223" t="s">
        <v>1198</v>
      </c>
      <c r="D4901" s="222" t="s">
        <v>8467</v>
      </c>
    </row>
    <row r="4902" spans="1:4">
      <c r="A4902" s="226" t="s">
        <v>8485</v>
      </c>
      <c r="B4902" s="225" t="s">
        <v>7715</v>
      </c>
      <c r="C4902" s="223" t="s">
        <v>1198</v>
      </c>
      <c r="D4902" s="222" t="s">
        <v>8467</v>
      </c>
    </row>
    <row r="4903" spans="1:4">
      <c r="A4903" s="226" t="s">
        <v>8486</v>
      </c>
      <c r="B4903" s="225" t="s">
        <v>7264</v>
      </c>
      <c r="C4903" s="223" t="s">
        <v>1203</v>
      </c>
      <c r="D4903" s="222" t="s">
        <v>8467</v>
      </c>
    </row>
    <row r="4904" spans="1:4">
      <c r="A4904" s="226" t="s">
        <v>8487</v>
      </c>
      <c r="B4904" s="225" t="s">
        <v>7207</v>
      </c>
      <c r="C4904" s="223" t="s">
        <v>8488</v>
      </c>
      <c r="D4904" s="222" t="s">
        <v>8467</v>
      </c>
    </row>
    <row r="4905" spans="1:4">
      <c r="A4905" s="226" t="s">
        <v>8489</v>
      </c>
      <c r="B4905" s="225" t="s">
        <v>8490</v>
      </c>
      <c r="C4905" s="223" t="s">
        <v>7509</v>
      </c>
      <c r="D4905" s="222" t="s">
        <v>8467</v>
      </c>
    </row>
    <row r="4906" spans="1:4">
      <c r="A4906" s="226" t="s">
        <v>8491</v>
      </c>
      <c r="B4906" s="225" t="s">
        <v>8300</v>
      </c>
      <c r="C4906" s="223" t="s">
        <v>7208</v>
      </c>
      <c r="D4906" s="222" t="s">
        <v>8467</v>
      </c>
    </row>
    <row r="4907" spans="1:4">
      <c r="A4907" s="226" t="s">
        <v>8492</v>
      </c>
      <c r="B4907" s="225" t="s">
        <v>8493</v>
      </c>
      <c r="C4907" s="223" t="s">
        <v>7211</v>
      </c>
      <c r="D4907" s="222" t="s">
        <v>8467</v>
      </c>
    </row>
    <row r="4908" spans="1:4">
      <c r="A4908" s="226" t="s">
        <v>8494</v>
      </c>
      <c r="B4908" s="225" t="s">
        <v>8495</v>
      </c>
      <c r="C4908" s="223" t="s">
        <v>7211</v>
      </c>
      <c r="D4908" s="222" t="s">
        <v>8467</v>
      </c>
    </row>
    <row r="4909" spans="1:4">
      <c r="A4909" s="226" t="s">
        <v>8496</v>
      </c>
      <c r="B4909" s="225" t="s">
        <v>7516</v>
      </c>
      <c r="C4909" s="223" t="s">
        <v>7355</v>
      </c>
      <c r="D4909" s="222" t="s">
        <v>8467</v>
      </c>
    </row>
    <row r="4910" spans="1:4">
      <c r="A4910" s="226" t="s">
        <v>8497</v>
      </c>
      <c r="B4910" s="225" t="s">
        <v>7487</v>
      </c>
      <c r="C4910" s="223" t="s">
        <v>7355</v>
      </c>
      <c r="D4910" s="222" t="s">
        <v>8467</v>
      </c>
    </row>
    <row r="4911" spans="1:4">
      <c r="A4911" s="226" t="s">
        <v>8498</v>
      </c>
      <c r="B4911" s="225" t="s">
        <v>8499</v>
      </c>
      <c r="C4911" s="223" t="s">
        <v>7217</v>
      </c>
      <c r="D4911" s="222" t="s">
        <v>8467</v>
      </c>
    </row>
    <row r="4912" spans="1:4">
      <c r="A4912" s="226" t="s">
        <v>8500</v>
      </c>
      <c r="B4912" s="225" t="s">
        <v>7715</v>
      </c>
      <c r="C4912" s="223" t="s">
        <v>7217</v>
      </c>
      <c r="D4912" s="222" t="s">
        <v>8467</v>
      </c>
    </row>
    <row r="4913" spans="1:4">
      <c r="A4913" s="226" t="s">
        <v>8501</v>
      </c>
      <c r="B4913" s="225" t="s">
        <v>7456</v>
      </c>
      <c r="C4913" s="223" t="s">
        <v>7220</v>
      </c>
      <c r="D4913" s="222" t="s">
        <v>8467</v>
      </c>
    </row>
    <row r="4914" spans="1:4">
      <c r="A4914" s="226" t="s">
        <v>8502</v>
      </c>
      <c r="B4914" s="225" t="s">
        <v>7367</v>
      </c>
      <c r="C4914" s="223" t="s">
        <v>7220</v>
      </c>
      <c r="D4914" s="222" t="s">
        <v>8467</v>
      </c>
    </row>
    <row r="4915" spans="1:4">
      <c r="A4915" s="226" t="s">
        <v>8503</v>
      </c>
      <c r="B4915" s="225" t="s">
        <v>7207</v>
      </c>
      <c r="C4915" s="223" t="s">
        <v>7223</v>
      </c>
      <c r="D4915" s="222" t="s">
        <v>8467</v>
      </c>
    </row>
    <row r="4916" spans="1:4">
      <c r="A4916" s="226" t="s">
        <v>8504</v>
      </c>
      <c r="B4916" s="225" t="s">
        <v>8505</v>
      </c>
      <c r="C4916" s="223" t="s">
        <v>7223</v>
      </c>
      <c r="D4916" s="222" t="s">
        <v>8467</v>
      </c>
    </row>
    <row r="4917" spans="1:4">
      <c r="A4917" s="226" t="s">
        <v>8506</v>
      </c>
      <c r="B4917" s="225" t="s">
        <v>8507</v>
      </c>
      <c r="C4917" s="223" t="s">
        <v>7605</v>
      </c>
      <c r="D4917" s="222" t="s">
        <v>8467</v>
      </c>
    </row>
    <row r="4918" spans="1:4">
      <c r="A4918" s="226" t="s">
        <v>8508</v>
      </c>
      <c r="B4918" s="225" t="s">
        <v>8509</v>
      </c>
      <c r="C4918" s="223" t="s">
        <v>7234</v>
      </c>
      <c r="D4918" s="222" t="s">
        <v>8467</v>
      </c>
    </row>
    <row r="4919" spans="1:4">
      <c r="A4919" s="226" t="s">
        <v>8510</v>
      </c>
      <c r="B4919" s="225" t="s">
        <v>7411</v>
      </c>
      <c r="C4919" s="223" t="s">
        <v>7237</v>
      </c>
      <c r="D4919" s="222" t="s">
        <v>8467</v>
      </c>
    </row>
    <row r="4920" spans="1:4">
      <c r="A4920" s="226" t="s">
        <v>8511</v>
      </c>
      <c r="B4920" s="225" t="s">
        <v>8478</v>
      </c>
      <c r="C4920" s="223" t="s">
        <v>7372</v>
      </c>
      <c r="D4920" s="222" t="s">
        <v>8467</v>
      </c>
    </row>
    <row r="4921" spans="1:4">
      <c r="A4921" s="226" t="s">
        <v>8512</v>
      </c>
      <c r="B4921" s="225" t="s">
        <v>7213</v>
      </c>
      <c r="C4921" s="223" t="s">
        <v>7245</v>
      </c>
      <c r="D4921" s="222" t="s">
        <v>8467</v>
      </c>
    </row>
    <row r="4922" spans="1:4">
      <c r="A4922" s="226" t="s">
        <v>8513</v>
      </c>
      <c r="B4922" s="225" t="s">
        <v>1200</v>
      </c>
      <c r="C4922" s="223" t="s">
        <v>8514</v>
      </c>
      <c r="D4922" s="222" t="s">
        <v>8467</v>
      </c>
    </row>
    <row r="4923" spans="1:4">
      <c r="A4923" s="226" t="s">
        <v>8515</v>
      </c>
      <c r="B4923" s="225" t="s">
        <v>8054</v>
      </c>
      <c r="C4923" s="223" t="s">
        <v>7381</v>
      </c>
      <c r="D4923" s="222" t="s">
        <v>8467</v>
      </c>
    </row>
    <row r="4924" spans="1:4">
      <c r="A4924" s="226" t="s">
        <v>8516</v>
      </c>
      <c r="B4924" s="225" t="s">
        <v>8517</v>
      </c>
      <c r="C4924" s="223" t="s">
        <v>7381</v>
      </c>
      <c r="D4924" s="222" t="s">
        <v>8467</v>
      </c>
    </row>
    <row r="4925" spans="1:4">
      <c r="A4925" s="226" t="s">
        <v>8518</v>
      </c>
      <c r="B4925" s="225" t="s">
        <v>7854</v>
      </c>
      <c r="C4925" s="223" t="s">
        <v>7254</v>
      </c>
      <c r="D4925" s="222" t="s">
        <v>8467</v>
      </c>
    </row>
    <row r="4926" spans="1:4">
      <c r="A4926" s="226" t="s">
        <v>8519</v>
      </c>
      <c r="B4926" s="225" t="s">
        <v>7704</v>
      </c>
      <c r="C4926" s="223" t="s">
        <v>7464</v>
      </c>
      <c r="D4926" s="222" t="s">
        <v>8467</v>
      </c>
    </row>
    <row r="4927" spans="1:4">
      <c r="A4927" s="226" t="s">
        <v>8520</v>
      </c>
      <c r="B4927" s="225" t="s">
        <v>7233</v>
      </c>
      <c r="C4927" s="223" t="s">
        <v>7466</v>
      </c>
      <c r="D4927" s="222" t="s">
        <v>8467</v>
      </c>
    </row>
    <row r="4928" spans="1:4">
      <c r="A4928" s="226" t="s">
        <v>8521</v>
      </c>
      <c r="B4928" s="225" t="s">
        <v>8522</v>
      </c>
      <c r="C4928" s="223" t="s">
        <v>7274</v>
      </c>
      <c r="D4928" s="222" t="s">
        <v>8467</v>
      </c>
    </row>
    <row r="4929" spans="1:4">
      <c r="A4929" s="226" t="s">
        <v>8523</v>
      </c>
      <c r="B4929" s="225" t="s">
        <v>7427</v>
      </c>
      <c r="C4929" s="223" t="s">
        <v>7398</v>
      </c>
      <c r="D4929" s="222" t="s">
        <v>8467</v>
      </c>
    </row>
    <row r="4930" spans="1:4">
      <c r="A4930" s="226" t="s">
        <v>8524</v>
      </c>
      <c r="B4930" s="225" t="s">
        <v>8525</v>
      </c>
      <c r="C4930" s="223" t="s">
        <v>7398</v>
      </c>
      <c r="D4930" s="222" t="s">
        <v>8467</v>
      </c>
    </row>
    <row r="4931" spans="1:4">
      <c r="A4931" s="226" t="s">
        <v>8526</v>
      </c>
      <c r="B4931" s="225" t="s">
        <v>7599</v>
      </c>
      <c r="C4931" s="223" t="s">
        <v>7470</v>
      </c>
      <c r="D4931" s="222" t="s">
        <v>8467</v>
      </c>
    </row>
    <row r="4932" spans="1:4">
      <c r="A4932" s="226" t="s">
        <v>8527</v>
      </c>
      <c r="B4932" s="225" t="s">
        <v>7264</v>
      </c>
      <c r="C4932" s="223" t="s">
        <v>7632</v>
      </c>
      <c r="D4932" s="222" t="s">
        <v>8467</v>
      </c>
    </row>
    <row r="4933" spans="1:4">
      <c r="A4933" s="226" t="s">
        <v>8528</v>
      </c>
      <c r="B4933" s="225" t="s">
        <v>7461</v>
      </c>
      <c r="C4933" s="223" t="s">
        <v>8529</v>
      </c>
      <c r="D4933" s="222" t="s">
        <v>8467</v>
      </c>
    </row>
    <row r="4934" spans="1:4">
      <c r="A4934" s="226" t="s">
        <v>8530</v>
      </c>
      <c r="B4934" s="225" t="s">
        <v>8026</v>
      </c>
      <c r="C4934" s="223" t="s">
        <v>7278</v>
      </c>
      <c r="D4934" s="222" t="s">
        <v>8467</v>
      </c>
    </row>
    <row r="4935" spans="1:4">
      <c r="A4935" s="226" t="s">
        <v>8531</v>
      </c>
      <c r="B4935" s="225" t="s">
        <v>7280</v>
      </c>
      <c r="C4935" s="223" t="s">
        <v>7278</v>
      </c>
      <c r="D4935" s="222" t="s">
        <v>8467</v>
      </c>
    </row>
    <row r="4936" spans="1:4">
      <c r="A4936" s="226" t="s">
        <v>8532</v>
      </c>
      <c r="B4936" s="225" t="s">
        <v>8533</v>
      </c>
      <c r="C4936" s="223" t="s">
        <v>7288</v>
      </c>
      <c r="D4936" s="222" t="s">
        <v>8467</v>
      </c>
    </row>
    <row r="4937" spans="1:4">
      <c r="A4937" s="226" t="s">
        <v>8534</v>
      </c>
      <c r="B4937" s="225" t="s">
        <v>8535</v>
      </c>
      <c r="C4937" s="223" t="s">
        <v>7818</v>
      </c>
      <c r="D4937" s="222" t="s">
        <v>8467</v>
      </c>
    </row>
    <row r="4938" spans="1:4">
      <c r="A4938" s="226" t="s">
        <v>8536</v>
      </c>
      <c r="B4938" s="225" t="s">
        <v>7715</v>
      </c>
      <c r="C4938" s="223" t="s">
        <v>7295</v>
      </c>
      <c r="D4938" s="222" t="s">
        <v>8467</v>
      </c>
    </row>
    <row r="4939" spans="1:4">
      <c r="A4939" s="226" t="s">
        <v>8537</v>
      </c>
      <c r="B4939" s="225" t="s">
        <v>7564</v>
      </c>
      <c r="C4939" s="223" t="s">
        <v>7298</v>
      </c>
      <c r="D4939" s="222" t="s">
        <v>8467</v>
      </c>
    </row>
    <row r="4940" spans="1:4">
      <c r="A4940" s="226" t="s">
        <v>8538</v>
      </c>
      <c r="B4940" s="225" t="s">
        <v>8539</v>
      </c>
      <c r="C4940" s="223" t="s">
        <v>7303</v>
      </c>
      <c r="D4940" s="222" t="s">
        <v>8467</v>
      </c>
    </row>
    <row r="4941" spans="1:4">
      <c r="A4941" s="226" t="s">
        <v>8540</v>
      </c>
      <c r="B4941" s="225" t="s">
        <v>7555</v>
      </c>
      <c r="C4941" s="223" t="s">
        <v>7423</v>
      </c>
      <c r="D4941" s="222" t="s">
        <v>8467</v>
      </c>
    </row>
    <row r="4942" spans="1:4">
      <c r="A4942" s="226" t="s">
        <v>8541</v>
      </c>
      <c r="B4942" s="225" t="s">
        <v>8542</v>
      </c>
      <c r="C4942" s="223" t="s">
        <v>7308</v>
      </c>
      <c r="D4942" s="222" t="s">
        <v>8467</v>
      </c>
    </row>
    <row r="4943" spans="1:4">
      <c r="A4943" s="226" t="s">
        <v>8543</v>
      </c>
      <c r="B4943" s="225" t="s">
        <v>7276</v>
      </c>
      <c r="C4943" s="223" t="s">
        <v>7431</v>
      </c>
      <c r="D4943" s="222" t="s">
        <v>8467</v>
      </c>
    </row>
    <row r="4944" spans="1:4">
      <c r="A4944" s="226" t="s">
        <v>8544</v>
      </c>
      <c r="B4944" s="225" t="s">
        <v>8545</v>
      </c>
      <c r="C4944" s="223" t="s">
        <v>7572</v>
      </c>
      <c r="D4944" s="222" t="s">
        <v>8546</v>
      </c>
    </row>
    <row r="4945" spans="1:4">
      <c r="A4945" s="226" t="s">
        <v>8547</v>
      </c>
      <c r="B4945" s="225" t="s">
        <v>7751</v>
      </c>
      <c r="C4945" s="223" t="s">
        <v>7331</v>
      </c>
      <c r="D4945" s="222" t="s">
        <v>8546</v>
      </c>
    </row>
    <row r="4946" spans="1:4">
      <c r="A4946" s="226" t="s">
        <v>8548</v>
      </c>
      <c r="B4946" s="225" t="s">
        <v>7687</v>
      </c>
      <c r="C4946" s="223" t="s">
        <v>1184</v>
      </c>
      <c r="D4946" s="222" t="s">
        <v>8546</v>
      </c>
    </row>
    <row r="4947" spans="1:4">
      <c r="A4947" s="226" t="s">
        <v>8549</v>
      </c>
      <c r="B4947" s="225" t="s">
        <v>8550</v>
      </c>
      <c r="C4947" s="223" t="s">
        <v>7444</v>
      </c>
      <c r="D4947" s="222" t="s">
        <v>8546</v>
      </c>
    </row>
    <row r="4948" spans="1:4">
      <c r="A4948" s="226" t="s">
        <v>8551</v>
      </c>
      <c r="B4948" s="225" t="s">
        <v>8552</v>
      </c>
      <c r="C4948" s="223" t="s">
        <v>7335</v>
      </c>
      <c r="D4948" s="222" t="s">
        <v>8546</v>
      </c>
    </row>
    <row r="4949" spans="1:4">
      <c r="A4949" s="226" t="s">
        <v>8553</v>
      </c>
      <c r="B4949" s="225" t="s">
        <v>1171</v>
      </c>
      <c r="C4949" s="223" t="s">
        <v>7335</v>
      </c>
      <c r="D4949" s="222" t="s">
        <v>8546</v>
      </c>
    </row>
    <row r="4950" spans="1:4">
      <c r="A4950" s="226" t="s">
        <v>8554</v>
      </c>
      <c r="B4950" s="225" t="s">
        <v>8285</v>
      </c>
      <c r="C4950" s="223" t="s">
        <v>7335</v>
      </c>
      <c r="D4950" s="222" t="s">
        <v>8546</v>
      </c>
    </row>
    <row r="4951" spans="1:4">
      <c r="A4951" s="226" t="s">
        <v>8555</v>
      </c>
      <c r="B4951" s="225" t="s">
        <v>7264</v>
      </c>
      <c r="C4951" s="223" t="s">
        <v>1190</v>
      </c>
      <c r="D4951" s="222" t="s">
        <v>8546</v>
      </c>
    </row>
    <row r="4952" spans="1:4">
      <c r="A4952" s="226" t="s">
        <v>8556</v>
      </c>
      <c r="B4952" s="225" t="s">
        <v>7264</v>
      </c>
      <c r="C4952" s="223" t="s">
        <v>1198</v>
      </c>
      <c r="D4952" s="222" t="s">
        <v>8546</v>
      </c>
    </row>
    <row r="4953" spans="1:4">
      <c r="A4953" s="226" t="s">
        <v>8557</v>
      </c>
      <c r="B4953" s="225" t="s">
        <v>7759</v>
      </c>
      <c r="C4953" s="223" t="s">
        <v>1203</v>
      </c>
      <c r="D4953" s="222" t="s">
        <v>8546</v>
      </c>
    </row>
    <row r="4954" spans="1:4">
      <c r="A4954" s="226" t="s">
        <v>8558</v>
      </c>
      <c r="B4954" s="225" t="s">
        <v>7551</v>
      </c>
      <c r="C4954" s="223" t="s">
        <v>7688</v>
      </c>
      <c r="D4954" s="222" t="s">
        <v>8546</v>
      </c>
    </row>
    <row r="4955" spans="1:4">
      <c r="A4955" s="226" t="s">
        <v>8559</v>
      </c>
      <c r="B4955" s="225" t="s">
        <v>7307</v>
      </c>
      <c r="C4955" s="223" t="s">
        <v>1204</v>
      </c>
      <c r="D4955" s="222" t="s">
        <v>8546</v>
      </c>
    </row>
    <row r="4956" spans="1:4">
      <c r="A4956" s="226" t="s">
        <v>8560</v>
      </c>
      <c r="B4956" s="225" t="s">
        <v>7286</v>
      </c>
      <c r="C4956" s="223" t="s">
        <v>8561</v>
      </c>
      <c r="D4956" s="222" t="s">
        <v>8546</v>
      </c>
    </row>
    <row r="4957" spans="1:4">
      <c r="A4957" s="226" t="s">
        <v>8562</v>
      </c>
      <c r="B4957" s="225" t="s">
        <v>8360</v>
      </c>
      <c r="C4957" s="223" t="s">
        <v>7211</v>
      </c>
      <c r="D4957" s="222" t="s">
        <v>8546</v>
      </c>
    </row>
    <row r="4958" spans="1:4">
      <c r="A4958" s="226" t="s">
        <v>8563</v>
      </c>
      <c r="B4958" s="225" t="s">
        <v>7596</v>
      </c>
      <c r="C4958" s="223" t="s">
        <v>7355</v>
      </c>
      <c r="D4958" s="222" t="s">
        <v>8546</v>
      </c>
    </row>
    <row r="4959" spans="1:4">
      <c r="A4959" s="226" t="s">
        <v>8564</v>
      </c>
      <c r="B4959" s="225" t="s">
        <v>8565</v>
      </c>
      <c r="C4959" s="223" t="s">
        <v>8318</v>
      </c>
      <c r="D4959" s="222" t="s">
        <v>8546</v>
      </c>
    </row>
    <row r="4960" spans="1:4">
      <c r="A4960" s="226" t="s">
        <v>8566</v>
      </c>
      <c r="B4960" s="225" t="s">
        <v>7264</v>
      </c>
      <c r="C4960" s="223" t="s">
        <v>7214</v>
      </c>
      <c r="D4960" s="222" t="s">
        <v>8546</v>
      </c>
    </row>
    <row r="4961" spans="1:4">
      <c r="A4961" s="226" t="s">
        <v>8567</v>
      </c>
      <c r="B4961" s="225" t="s">
        <v>8179</v>
      </c>
      <c r="C4961" s="223" t="s">
        <v>7696</v>
      </c>
      <c r="D4961" s="222" t="s">
        <v>8546</v>
      </c>
    </row>
    <row r="4962" spans="1:4">
      <c r="A4962" s="226" t="s">
        <v>8568</v>
      </c>
      <c r="B4962" s="225" t="s">
        <v>7717</v>
      </c>
      <c r="C4962" s="223" t="s">
        <v>7220</v>
      </c>
      <c r="D4962" s="222" t="s">
        <v>8546</v>
      </c>
    </row>
    <row r="4963" spans="1:4">
      <c r="A4963" s="226" t="s">
        <v>8569</v>
      </c>
      <c r="B4963" s="225" t="s">
        <v>7374</v>
      </c>
      <c r="C4963" s="223" t="s">
        <v>7220</v>
      </c>
      <c r="D4963" s="222" t="s">
        <v>8546</v>
      </c>
    </row>
    <row r="4964" spans="1:4">
      <c r="A4964" s="226" t="s">
        <v>8570</v>
      </c>
      <c r="B4964" s="225" t="s">
        <v>8571</v>
      </c>
      <c r="C4964" s="223" t="s">
        <v>7223</v>
      </c>
      <c r="D4964" s="222" t="s">
        <v>8546</v>
      </c>
    </row>
    <row r="4965" spans="1:4">
      <c r="A4965" s="226" t="s">
        <v>8572</v>
      </c>
      <c r="B4965" s="225" t="s">
        <v>7305</v>
      </c>
      <c r="C4965" s="223" t="s">
        <v>7223</v>
      </c>
      <c r="D4965" s="222" t="s">
        <v>8546</v>
      </c>
    </row>
    <row r="4966" spans="1:4">
      <c r="A4966" s="226" t="s">
        <v>8573</v>
      </c>
      <c r="B4966" s="225" t="s">
        <v>7207</v>
      </c>
      <c r="C4966" s="223" t="s">
        <v>8055</v>
      </c>
      <c r="D4966" s="222" t="s">
        <v>8546</v>
      </c>
    </row>
    <row r="4967" spans="1:4">
      <c r="A4967" s="226" t="s">
        <v>8574</v>
      </c>
      <c r="B4967" s="225" t="s">
        <v>8575</v>
      </c>
      <c r="C4967" s="223" t="s">
        <v>7708</v>
      </c>
      <c r="D4967" s="222" t="s">
        <v>8546</v>
      </c>
    </row>
    <row r="4968" spans="1:4">
      <c r="A4968" s="226" t="s">
        <v>8576</v>
      </c>
      <c r="B4968" s="225" t="s">
        <v>7207</v>
      </c>
      <c r="C4968" s="223" t="s">
        <v>8577</v>
      </c>
      <c r="D4968" s="222" t="s">
        <v>8546</v>
      </c>
    </row>
    <row r="4969" spans="1:4">
      <c r="A4969" s="226" t="s">
        <v>8578</v>
      </c>
      <c r="B4969" s="225" t="s">
        <v>8450</v>
      </c>
      <c r="C4969" s="223" t="s">
        <v>7245</v>
      </c>
      <c r="D4969" s="222" t="s">
        <v>8546</v>
      </c>
    </row>
    <row r="4970" spans="1:4">
      <c r="A4970" s="226" t="s">
        <v>8579</v>
      </c>
      <c r="B4970" s="225" t="s">
        <v>8580</v>
      </c>
      <c r="C4970" s="223" t="s">
        <v>7248</v>
      </c>
      <c r="D4970" s="222" t="s">
        <v>8546</v>
      </c>
    </row>
    <row r="4971" spans="1:4">
      <c r="A4971" s="226" t="s">
        <v>8581</v>
      </c>
      <c r="B4971" s="225" t="s">
        <v>8582</v>
      </c>
      <c r="C4971" s="223" t="s">
        <v>7248</v>
      </c>
      <c r="D4971" s="222" t="s">
        <v>8546</v>
      </c>
    </row>
    <row r="4972" spans="1:4">
      <c r="A4972" s="226" t="s">
        <v>8583</v>
      </c>
      <c r="B4972" s="225" t="s">
        <v>8584</v>
      </c>
      <c r="C4972" s="223" t="s">
        <v>7248</v>
      </c>
      <c r="D4972" s="222" t="s">
        <v>8546</v>
      </c>
    </row>
    <row r="4973" spans="1:4">
      <c r="A4973" s="226" t="s">
        <v>8585</v>
      </c>
      <c r="B4973" s="225" t="s">
        <v>7264</v>
      </c>
      <c r="C4973" s="223" t="s">
        <v>8586</v>
      </c>
      <c r="D4973" s="222" t="s">
        <v>8546</v>
      </c>
    </row>
    <row r="4974" spans="1:4">
      <c r="A4974" s="226" t="s">
        <v>8587</v>
      </c>
      <c r="B4974" s="225" t="s">
        <v>8588</v>
      </c>
      <c r="C4974" s="223" t="s">
        <v>7254</v>
      </c>
      <c r="D4974" s="222" t="s">
        <v>8546</v>
      </c>
    </row>
    <row r="4975" spans="1:4">
      <c r="A4975" s="226" t="s">
        <v>8589</v>
      </c>
      <c r="B4975" s="225" t="s">
        <v>8590</v>
      </c>
      <c r="C4975" s="223" t="s">
        <v>8591</v>
      </c>
      <c r="D4975" s="222" t="s">
        <v>8546</v>
      </c>
    </row>
    <row r="4976" spans="1:4">
      <c r="A4976" s="226" t="s">
        <v>8592</v>
      </c>
      <c r="B4976" s="225" t="s">
        <v>7380</v>
      </c>
      <c r="C4976" s="223" t="s">
        <v>7260</v>
      </c>
      <c r="D4976" s="222" t="s">
        <v>8546</v>
      </c>
    </row>
    <row r="4977" spans="1:4">
      <c r="A4977" s="226" t="s">
        <v>8593</v>
      </c>
      <c r="B4977" s="225" t="s">
        <v>8594</v>
      </c>
      <c r="C4977" s="223" t="s">
        <v>7260</v>
      </c>
      <c r="D4977" s="222" t="s">
        <v>8546</v>
      </c>
    </row>
    <row r="4978" spans="1:4">
      <c r="A4978" s="226" t="s">
        <v>8595</v>
      </c>
      <c r="B4978" s="225" t="s">
        <v>8596</v>
      </c>
      <c r="C4978" s="223" t="s">
        <v>8597</v>
      </c>
      <c r="D4978" s="222" t="s">
        <v>8546</v>
      </c>
    </row>
    <row r="4979" spans="1:4">
      <c r="A4979" s="226" t="s">
        <v>8598</v>
      </c>
      <c r="B4979" s="225" t="s">
        <v>8599</v>
      </c>
      <c r="C4979" s="223" t="s">
        <v>8597</v>
      </c>
      <c r="D4979" s="222" t="s">
        <v>8546</v>
      </c>
    </row>
    <row r="4980" spans="1:4">
      <c r="A4980" s="226" t="s">
        <v>8600</v>
      </c>
      <c r="B4980" s="225" t="s">
        <v>8442</v>
      </c>
      <c r="C4980" s="223" t="s">
        <v>7262</v>
      </c>
      <c r="D4980" s="222" t="s">
        <v>8546</v>
      </c>
    </row>
    <row r="4981" spans="1:4">
      <c r="A4981" s="226" t="s">
        <v>8601</v>
      </c>
      <c r="B4981" s="225" t="s">
        <v>7233</v>
      </c>
      <c r="C4981" s="223" t="s">
        <v>7466</v>
      </c>
      <c r="D4981" s="222" t="s">
        <v>8546</v>
      </c>
    </row>
    <row r="4982" spans="1:4">
      <c r="A4982" s="226" t="s">
        <v>8602</v>
      </c>
      <c r="B4982" s="225" t="s">
        <v>7264</v>
      </c>
      <c r="C4982" s="223" t="s">
        <v>8603</v>
      </c>
      <c r="D4982" s="222" t="s">
        <v>8546</v>
      </c>
    </row>
    <row r="4983" spans="1:4">
      <c r="A4983" s="226" t="s">
        <v>8604</v>
      </c>
      <c r="B4983" s="225" t="s">
        <v>8584</v>
      </c>
      <c r="C4983" s="223" t="s">
        <v>7274</v>
      </c>
      <c r="D4983" s="222" t="s">
        <v>8546</v>
      </c>
    </row>
    <row r="4984" spans="1:4">
      <c r="A4984" s="226" t="s">
        <v>8605</v>
      </c>
      <c r="B4984" s="225" t="s">
        <v>7207</v>
      </c>
      <c r="C4984" s="223" t="s">
        <v>7278</v>
      </c>
      <c r="D4984" s="222" t="s">
        <v>8546</v>
      </c>
    </row>
    <row r="4985" spans="1:4">
      <c r="A4985" s="226" t="s">
        <v>8606</v>
      </c>
      <c r="B4985" s="225" t="s">
        <v>7648</v>
      </c>
      <c r="C4985" s="223" t="s">
        <v>8607</v>
      </c>
      <c r="D4985" s="222" t="s">
        <v>8546</v>
      </c>
    </row>
    <row r="4986" spans="1:4">
      <c r="A4986" s="226" t="s">
        <v>8608</v>
      </c>
      <c r="B4986" s="225" t="s">
        <v>7207</v>
      </c>
      <c r="C4986" s="223" t="s">
        <v>7288</v>
      </c>
      <c r="D4986" s="222" t="s">
        <v>8546</v>
      </c>
    </row>
    <row r="4987" spans="1:4">
      <c r="A4987" s="226" t="s">
        <v>8609</v>
      </c>
      <c r="B4987" s="225" t="s">
        <v>8535</v>
      </c>
      <c r="C4987" s="223" t="s">
        <v>7288</v>
      </c>
      <c r="D4987" s="222" t="s">
        <v>8546</v>
      </c>
    </row>
    <row r="4988" spans="1:4">
      <c r="A4988" s="226" t="s">
        <v>8610</v>
      </c>
      <c r="B4988" s="225" t="s">
        <v>7539</v>
      </c>
      <c r="C4988" s="223" t="s">
        <v>7295</v>
      </c>
      <c r="D4988" s="222" t="s">
        <v>8546</v>
      </c>
    </row>
    <row r="4989" spans="1:4">
      <c r="A4989" s="226" t="s">
        <v>8611</v>
      </c>
      <c r="B4989" s="225" t="s">
        <v>8612</v>
      </c>
      <c r="C4989" s="223" t="s">
        <v>7303</v>
      </c>
      <c r="D4989" s="222" t="s">
        <v>8546</v>
      </c>
    </row>
    <row r="4990" spans="1:4">
      <c r="A4990" s="226" t="s">
        <v>8613</v>
      </c>
      <c r="B4990" s="225" t="s">
        <v>8450</v>
      </c>
      <c r="C4990" s="223" t="s">
        <v>7303</v>
      </c>
      <c r="D4990" s="222" t="s">
        <v>8546</v>
      </c>
    </row>
    <row r="4991" spans="1:4">
      <c r="A4991" s="226" t="s">
        <v>8614</v>
      </c>
      <c r="B4991" s="225" t="s">
        <v>8615</v>
      </c>
      <c r="C4991" s="223" t="s">
        <v>7303</v>
      </c>
      <c r="D4991" s="222" t="s">
        <v>8546</v>
      </c>
    </row>
    <row r="4992" spans="1:4">
      <c r="A4992" s="226" t="s">
        <v>8616</v>
      </c>
      <c r="B4992" s="225" t="s">
        <v>8617</v>
      </c>
      <c r="C4992" s="223" t="s">
        <v>7473</v>
      </c>
      <c r="D4992" s="222" t="s">
        <v>8546</v>
      </c>
    </row>
    <row r="4993" spans="1:4">
      <c r="A4993" s="226" t="s">
        <v>8618</v>
      </c>
      <c r="B4993" s="225" t="s">
        <v>8619</v>
      </c>
      <c r="C4993" s="223" t="s">
        <v>7417</v>
      </c>
      <c r="D4993" s="222" t="s">
        <v>8546</v>
      </c>
    </row>
    <row r="4994" spans="1:4">
      <c r="A4994" s="226" t="s">
        <v>8620</v>
      </c>
      <c r="B4994" s="225" t="s">
        <v>7829</v>
      </c>
      <c r="C4994" s="223" t="s">
        <v>7423</v>
      </c>
      <c r="D4994" s="222" t="s">
        <v>8546</v>
      </c>
    </row>
    <row r="4995" spans="1:4">
      <c r="A4995" s="226" t="s">
        <v>8621</v>
      </c>
      <c r="B4995" s="225" t="s">
        <v>7207</v>
      </c>
      <c r="C4995" s="223" t="s">
        <v>7308</v>
      </c>
      <c r="D4995" s="222" t="s">
        <v>8546</v>
      </c>
    </row>
    <row r="4996" spans="1:4">
      <c r="A4996" s="226" t="s">
        <v>8622</v>
      </c>
      <c r="B4996" s="225" t="s">
        <v>8260</v>
      </c>
      <c r="C4996" s="223" t="s">
        <v>8623</v>
      </c>
      <c r="D4996" s="222" t="s">
        <v>8546</v>
      </c>
    </row>
    <row r="4997" spans="1:4">
      <c r="A4997" s="226" t="s">
        <v>8624</v>
      </c>
      <c r="B4997" s="225" t="s">
        <v>8625</v>
      </c>
      <c r="C4997" s="223" t="s">
        <v>7664</v>
      </c>
      <c r="D4997" s="222" t="s">
        <v>8546</v>
      </c>
    </row>
    <row r="4998" spans="1:4">
      <c r="A4998" s="226" t="s">
        <v>8626</v>
      </c>
      <c r="B4998" s="225" t="s">
        <v>8627</v>
      </c>
      <c r="C4998" s="223" t="s">
        <v>7664</v>
      </c>
      <c r="D4998" s="222" t="s">
        <v>8546</v>
      </c>
    </row>
    <row r="4999" spans="1:4">
      <c r="A4999" s="226" t="s">
        <v>8628</v>
      </c>
      <c r="B4999" s="225" t="s">
        <v>7207</v>
      </c>
      <c r="C4999" s="223" t="s">
        <v>7478</v>
      </c>
      <c r="D4999" s="222" t="s">
        <v>8546</v>
      </c>
    </row>
    <row r="5000" spans="1:4">
      <c r="A5000" s="226" t="s">
        <v>8629</v>
      </c>
      <c r="B5000" s="225" t="s">
        <v>7668</v>
      </c>
      <c r="C5000" s="223" t="s">
        <v>7842</v>
      </c>
      <c r="D5000" s="222" t="s">
        <v>8630</v>
      </c>
    </row>
    <row r="5001" spans="1:4">
      <c r="A5001" s="226" t="s">
        <v>8631</v>
      </c>
      <c r="B5001" s="225" t="s">
        <v>7244</v>
      </c>
      <c r="C5001" s="223" t="s">
        <v>7331</v>
      </c>
      <c r="D5001" s="222" t="s">
        <v>8630</v>
      </c>
    </row>
    <row r="5002" spans="1:4">
      <c r="A5002" s="226" t="s">
        <v>8632</v>
      </c>
      <c r="B5002" s="225" t="s">
        <v>7207</v>
      </c>
      <c r="C5002" s="223" t="s">
        <v>1184</v>
      </c>
      <c r="D5002" s="222" t="s">
        <v>8630</v>
      </c>
    </row>
    <row r="5003" spans="1:4">
      <c r="A5003" s="226" t="s">
        <v>8633</v>
      </c>
      <c r="B5003" s="225" t="s">
        <v>8634</v>
      </c>
      <c r="C5003" s="223" t="s">
        <v>7444</v>
      </c>
      <c r="D5003" s="222" t="s">
        <v>8630</v>
      </c>
    </row>
    <row r="5004" spans="1:4">
      <c r="A5004" s="226" t="s">
        <v>8635</v>
      </c>
      <c r="B5004" s="225" t="s">
        <v>8636</v>
      </c>
      <c r="C5004" s="223" t="s">
        <v>8637</v>
      </c>
      <c r="D5004" s="222" t="s">
        <v>8630</v>
      </c>
    </row>
    <row r="5005" spans="1:4">
      <c r="A5005" s="226" t="s">
        <v>8638</v>
      </c>
      <c r="B5005" s="225" t="s">
        <v>8639</v>
      </c>
      <c r="C5005" s="223" t="s">
        <v>1198</v>
      </c>
      <c r="D5005" s="222" t="s">
        <v>8630</v>
      </c>
    </row>
    <row r="5006" spans="1:4">
      <c r="A5006" s="226" t="s">
        <v>8640</v>
      </c>
      <c r="B5006" s="225" t="s">
        <v>8641</v>
      </c>
      <c r="C5006" s="223" t="s">
        <v>1198</v>
      </c>
      <c r="D5006" s="222" t="s">
        <v>8630</v>
      </c>
    </row>
    <row r="5007" spans="1:4">
      <c r="A5007" s="226" t="s">
        <v>8642</v>
      </c>
      <c r="B5007" s="225" t="s">
        <v>7880</v>
      </c>
      <c r="C5007" s="223" t="s">
        <v>1198</v>
      </c>
      <c r="D5007" s="222" t="s">
        <v>8630</v>
      </c>
    </row>
    <row r="5008" spans="1:4">
      <c r="A5008" s="226" t="s">
        <v>8643</v>
      </c>
      <c r="B5008" s="225" t="s">
        <v>7754</v>
      </c>
      <c r="C5008" s="223" t="s">
        <v>8644</v>
      </c>
      <c r="D5008" s="222" t="s">
        <v>8630</v>
      </c>
    </row>
    <row r="5009" spans="1:4">
      <c r="A5009" s="226" t="s">
        <v>8645</v>
      </c>
      <c r="B5009" s="225" t="s">
        <v>7511</v>
      </c>
      <c r="C5009" s="223" t="s">
        <v>7769</v>
      </c>
      <c r="D5009" s="222" t="s">
        <v>8630</v>
      </c>
    </row>
    <row r="5010" spans="1:4">
      <c r="A5010" s="226" t="s">
        <v>8646</v>
      </c>
      <c r="B5010" s="225" t="s">
        <v>8647</v>
      </c>
      <c r="C5010" s="223" t="s">
        <v>8648</v>
      </c>
      <c r="D5010" s="222" t="s">
        <v>8630</v>
      </c>
    </row>
    <row r="5011" spans="1:4">
      <c r="A5011" s="226" t="s">
        <v>8649</v>
      </c>
      <c r="B5011" s="225" t="s">
        <v>7247</v>
      </c>
      <c r="C5011" s="223" t="s">
        <v>1203</v>
      </c>
      <c r="D5011" s="222" t="s">
        <v>8630</v>
      </c>
    </row>
    <row r="5012" spans="1:4">
      <c r="A5012" s="226" t="s">
        <v>8650</v>
      </c>
      <c r="B5012" s="225" t="s">
        <v>7280</v>
      </c>
      <c r="C5012" s="223" t="s">
        <v>1203</v>
      </c>
      <c r="D5012" s="222" t="s">
        <v>8630</v>
      </c>
    </row>
    <row r="5013" spans="1:4">
      <c r="A5013" s="226" t="s">
        <v>8651</v>
      </c>
      <c r="B5013" s="225" t="s">
        <v>8652</v>
      </c>
      <c r="C5013" s="223" t="s">
        <v>7688</v>
      </c>
      <c r="D5013" s="222" t="s">
        <v>8630</v>
      </c>
    </row>
    <row r="5014" spans="1:4">
      <c r="A5014" s="226" t="s">
        <v>8653</v>
      </c>
      <c r="B5014" s="225" t="s">
        <v>7564</v>
      </c>
      <c r="C5014" s="223" t="s">
        <v>1209</v>
      </c>
      <c r="D5014" s="222" t="s">
        <v>8630</v>
      </c>
    </row>
    <row r="5015" spans="1:4">
      <c r="A5015" s="226" t="s">
        <v>8654</v>
      </c>
      <c r="B5015" s="225" t="s">
        <v>7305</v>
      </c>
      <c r="C5015" s="223" t="s">
        <v>7211</v>
      </c>
      <c r="D5015" s="222" t="s">
        <v>8630</v>
      </c>
    </row>
    <row r="5016" spans="1:4">
      <c r="A5016" s="226" t="s">
        <v>8655</v>
      </c>
      <c r="B5016" s="225" t="s">
        <v>7901</v>
      </c>
      <c r="C5016" s="223" t="s">
        <v>7355</v>
      </c>
      <c r="D5016" s="222" t="s">
        <v>8630</v>
      </c>
    </row>
    <row r="5017" spans="1:4">
      <c r="A5017" s="226" t="s">
        <v>8656</v>
      </c>
      <c r="B5017" s="225" t="s">
        <v>7668</v>
      </c>
      <c r="C5017" s="223" t="s">
        <v>7217</v>
      </c>
      <c r="D5017" s="222" t="s">
        <v>8630</v>
      </c>
    </row>
    <row r="5018" spans="1:4">
      <c r="A5018" s="226" t="s">
        <v>8657</v>
      </c>
      <c r="B5018" s="225" t="s">
        <v>8658</v>
      </c>
      <c r="C5018" s="223" t="s">
        <v>7708</v>
      </c>
      <c r="D5018" s="222" t="s">
        <v>8630</v>
      </c>
    </row>
    <row r="5019" spans="1:4">
      <c r="A5019" s="226" t="s">
        <v>8659</v>
      </c>
      <c r="B5019" s="225" t="s">
        <v>1208</v>
      </c>
      <c r="C5019" s="223" t="s">
        <v>8660</v>
      </c>
      <c r="D5019" s="222" t="s">
        <v>8630</v>
      </c>
    </row>
    <row r="5020" spans="1:4">
      <c r="A5020" s="226" t="s">
        <v>8661</v>
      </c>
      <c r="B5020" s="225" t="s">
        <v>7687</v>
      </c>
      <c r="C5020" s="223" t="s">
        <v>7237</v>
      </c>
      <c r="D5020" s="222" t="s">
        <v>8630</v>
      </c>
    </row>
    <row r="5021" spans="1:4">
      <c r="A5021" s="226" t="s">
        <v>8662</v>
      </c>
      <c r="B5021" s="225" t="s">
        <v>7349</v>
      </c>
      <c r="C5021" s="223" t="s">
        <v>7372</v>
      </c>
      <c r="D5021" s="222" t="s">
        <v>8630</v>
      </c>
    </row>
    <row r="5022" spans="1:4">
      <c r="A5022" s="226" t="s">
        <v>8663</v>
      </c>
      <c r="B5022" s="225" t="s">
        <v>7352</v>
      </c>
      <c r="C5022" s="223" t="s">
        <v>7242</v>
      </c>
      <c r="D5022" s="222" t="s">
        <v>8630</v>
      </c>
    </row>
    <row r="5023" spans="1:4">
      <c r="A5023" s="226" t="s">
        <v>8664</v>
      </c>
      <c r="B5023" s="225" t="s">
        <v>8665</v>
      </c>
      <c r="C5023" s="223" t="s">
        <v>8666</v>
      </c>
      <c r="D5023" s="222" t="s">
        <v>8630</v>
      </c>
    </row>
    <row r="5024" spans="1:4">
      <c r="A5024" s="226" t="s">
        <v>8667</v>
      </c>
      <c r="B5024" s="225" t="s">
        <v>8668</v>
      </c>
      <c r="C5024" s="223" t="s">
        <v>7381</v>
      </c>
      <c r="D5024" s="222" t="s">
        <v>8630</v>
      </c>
    </row>
    <row r="5025" spans="1:4">
      <c r="A5025" s="226" t="s">
        <v>8669</v>
      </c>
      <c r="B5025" s="225" t="s">
        <v>7264</v>
      </c>
      <c r="C5025" s="223" t="s">
        <v>8586</v>
      </c>
      <c r="D5025" s="222" t="s">
        <v>8630</v>
      </c>
    </row>
    <row r="5026" spans="1:4">
      <c r="A5026" s="226" t="s">
        <v>8670</v>
      </c>
      <c r="B5026" s="225" t="s">
        <v>7207</v>
      </c>
      <c r="C5026" s="223" t="s">
        <v>7254</v>
      </c>
      <c r="D5026" s="222" t="s">
        <v>8630</v>
      </c>
    </row>
    <row r="5027" spans="1:4">
      <c r="A5027" s="226" t="s">
        <v>8671</v>
      </c>
      <c r="B5027" s="225" t="s">
        <v>7250</v>
      </c>
      <c r="C5027" s="223" t="s">
        <v>7265</v>
      </c>
      <c r="D5027" s="222" t="s">
        <v>8630</v>
      </c>
    </row>
    <row r="5028" spans="1:4">
      <c r="A5028" s="226" t="s">
        <v>8672</v>
      </c>
      <c r="B5028" s="225" t="s">
        <v>8260</v>
      </c>
      <c r="C5028" s="223" t="s">
        <v>7543</v>
      </c>
      <c r="D5028" s="222" t="s">
        <v>8630</v>
      </c>
    </row>
    <row r="5029" spans="1:4">
      <c r="A5029" s="226" t="s">
        <v>8673</v>
      </c>
      <c r="B5029" s="225" t="s">
        <v>1189</v>
      </c>
      <c r="C5029" s="223" t="s">
        <v>8674</v>
      </c>
      <c r="D5029" s="222" t="s">
        <v>8630</v>
      </c>
    </row>
    <row r="5030" spans="1:4">
      <c r="A5030" s="226" t="s">
        <v>8675</v>
      </c>
      <c r="B5030" s="225" t="s">
        <v>7596</v>
      </c>
      <c r="C5030" s="223" t="s">
        <v>7992</v>
      </c>
      <c r="D5030" s="222" t="s">
        <v>8630</v>
      </c>
    </row>
    <row r="5031" spans="1:4">
      <c r="A5031" s="226" t="s">
        <v>8676</v>
      </c>
      <c r="B5031" s="225" t="s">
        <v>7539</v>
      </c>
      <c r="C5031" s="223" t="s">
        <v>7997</v>
      </c>
      <c r="D5031" s="222" t="s">
        <v>8630</v>
      </c>
    </row>
    <row r="5032" spans="1:4">
      <c r="A5032" s="226" t="s">
        <v>8677</v>
      </c>
      <c r="B5032" s="225" t="s">
        <v>8678</v>
      </c>
      <c r="C5032" s="223" t="s">
        <v>7278</v>
      </c>
      <c r="D5032" s="222" t="s">
        <v>8630</v>
      </c>
    </row>
    <row r="5033" spans="1:4">
      <c r="A5033" s="226" t="s">
        <v>8679</v>
      </c>
      <c r="B5033" s="225" t="s">
        <v>8680</v>
      </c>
      <c r="C5033" s="223" t="s">
        <v>8005</v>
      </c>
      <c r="D5033" s="222" t="s">
        <v>8630</v>
      </c>
    </row>
    <row r="5034" spans="1:4">
      <c r="A5034" s="226" t="s">
        <v>8681</v>
      </c>
      <c r="B5034" s="225" t="s">
        <v>8682</v>
      </c>
      <c r="C5034" s="223" t="s">
        <v>7889</v>
      </c>
      <c r="D5034" s="222" t="s">
        <v>8630</v>
      </c>
    </row>
    <row r="5035" spans="1:4">
      <c r="A5035" s="226" t="s">
        <v>8683</v>
      </c>
      <c r="B5035" s="225" t="s">
        <v>7280</v>
      </c>
      <c r="C5035" s="223" t="s">
        <v>7478</v>
      </c>
      <c r="D5035" s="222" t="s">
        <v>8630</v>
      </c>
    </row>
    <row r="5036" spans="1:4">
      <c r="A5036" s="226" t="s">
        <v>8684</v>
      </c>
      <c r="B5036" s="225" t="s">
        <v>8685</v>
      </c>
      <c r="C5036" s="223" t="s">
        <v>1176</v>
      </c>
      <c r="D5036" s="222" t="s">
        <v>8686</v>
      </c>
    </row>
    <row r="5037" spans="1:4">
      <c r="A5037" s="226" t="s">
        <v>8687</v>
      </c>
      <c r="B5037" s="225" t="s">
        <v>7439</v>
      </c>
      <c r="C5037" s="223" t="s">
        <v>1176</v>
      </c>
      <c r="D5037" s="222" t="s">
        <v>8686</v>
      </c>
    </row>
    <row r="5038" spans="1:4">
      <c r="A5038" s="226" t="s">
        <v>8688</v>
      </c>
      <c r="B5038" s="225" t="s">
        <v>7511</v>
      </c>
      <c r="C5038" s="223" t="s">
        <v>1176</v>
      </c>
      <c r="D5038" s="222" t="s">
        <v>8686</v>
      </c>
    </row>
    <row r="5039" spans="1:4">
      <c r="A5039" s="226" t="s">
        <v>8689</v>
      </c>
      <c r="B5039" s="225" t="s">
        <v>7207</v>
      </c>
      <c r="C5039" s="223" t="s">
        <v>7335</v>
      </c>
      <c r="D5039" s="222" t="s">
        <v>8686</v>
      </c>
    </row>
    <row r="5040" spans="1:4">
      <c r="A5040" s="226" t="s">
        <v>8690</v>
      </c>
      <c r="B5040" s="225" t="s">
        <v>7427</v>
      </c>
      <c r="C5040" s="223" t="s">
        <v>1198</v>
      </c>
      <c r="D5040" s="222" t="s">
        <v>8686</v>
      </c>
    </row>
    <row r="5041" spans="1:4">
      <c r="A5041" s="226" t="s">
        <v>8691</v>
      </c>
      <c r="B5041" s="225" t="s">
        <v>7264</v>
      </c>
      <c r="C5041" s="223" t="s">
        <v>1198</v>
      </c>
      <c r="D5041" s="222" t="s">
        <v>8686</v>
      </c>
    </row>
    <row r="5042" spans="1:4">
      <c r="A5042" s="226" t="s">
        <v>8692</v>
      </c>
      <c r="B5042" s="225" t="s">
        <v>7305</v>
      </c>
      <c r="C5042" s="223" t="s">
        <v>1209</v>
      </c>
      <c r="D5042" s="222" t="s">
        <v>8686</v>
      </c>
    </row>
    <row r="5043" spans="1:4">
      <c r="A5043" s="226" t="s">
        <v>8693</v>
      </c>
      <c r="B5043" s="225" t="s">
        <v>8694</v>
      </c>
      <c r="C5043" s="223" t="s">
        <v>8695</v>
      </c>
      <c r="D5043" s="222" t="s">
        <v>8686</v>
      </c>
    </row>
    <row r="5044" spans="1:4">
      <c r="A5044" s="226" t="s">
        <v>8696</v>
      </c>
      <c r="B5044" s="225" t="s">
        <v>7347</v>
      </c>
      <c r="C5044" s="223" t="s">
        <v>8697</v>
      </c>
      <c r="D5044" s="222" t="s">
        <v>8686</v>
      </c>
    </row>
    <row r="5045" spans="1:4">
      <c r="A5045" s="226" t="s">
        <v>8698</v>
      </c>
      <c r="B5045" s="225" t="s">
        <v>7456</v>
      </c>
      <c r="C5045" s="223" t="s">
        <v>7217</v>
      </c>
      <c r="D5045" s="222" t="s">
        <v>8686</v>
      </c>
    </row>
    <row r="5046" spans="1:4">
      <c r="A5046" s="226" t="s">
        <v>8699</v>
      </c>
      <c r="B5046" s="225" t="s">
        <v>8700</v>
      </c>
      <c r="C5046" s="223" t="s">
        <v>7220</v>
      </c>
      <c r="D5046" s="222" t="s">
        <v>8686</v>
      </c>
    </row>
    <row r="5047" spans="1:4">
      <c r="A5047" s="226" t="s">
        <v>8701</v>
      </c>
      <c r="B5047" s="225" t="s">
        <v>7994</v>
      </c>
      <c r="C5047" s="223" t="s">
        <v>7223</v>
      </c>
      <c r="D5047" s="222" t="s">
        <v>8686</v>
      </c>
    </row>
    <row r="5048" spans="1:4">
      <c r="A5048" s="226" t="s">
        <v>8702</v>
      </c>
      <c r="B5048" s="225" t="s">
        <v>8446</v>
      </c>
      <c r="C5048" s="223" t="s">
        <v>8055</v>
      </c>
      <c r="D5048" s="222" t="s">
        <v>8686</v>
      </c>
    </row>
    <row r="5049" spans="1:4">
      <c r="A5049" s="226" t="s">
        <v>8703</v>
      </c>
      <c r="B5049" s="225" t="s">
        <v>7856</v>
      </c>
      <c r="C5049" s="223" t="s">
        <v>7708</v>
      </c>
      <c r="D5049" s="222" t="s">
        <v>8686</v>
      </c>
    </row>
    <row r="5050" spans="1:4">
      <c r="A5050" s="226" t="s">
        <v>8704</v>
      </c>
      <c r="B5050" s="225" t="s">
        <v>7791</v>
      </c>
      <c r="C5050" s="223" t="s">
        <v>7872</v>
      </c>
      <c r="D5050" s="222" t="s">
        <v>8686</v>
      </c>
    </row>
    <row r="5051" spans="1:4">
      <c r="A5051" s="226" t="s">
        <v>8705</v>
      </c>
      <c r="B5051" s="225" t="s">
        <v>8706</v>
      </c>
      <c r="C5051" s="223" t="s">
        <v>7248</v>
      </c>
      <c r="D5051" s="222" t="s">
        <v>8686</v>
      </c>
    </row>
    <row r="5052" spans="1:4">
      <c r="A5052" s="226" t="s">
        <v>8707</v>
      </c>
      <c r="B5052" s="225" t="s">
        <v>8708</v>
      </c>
      <c r="C5052" s="223" t="s">
        <v>7251</v>
      </c>
      <c r="D5052" s="222" t="s">
        <v>8686</v>
      </c>
    </row>
    <row r="5053" spans="1:4">
      <c r="A5053" s="226" t="s">
        <v>8709</v>
      </c>
      <c r="B5053" s="225" t="s">
        <v>7456</v>
      </c>
      <c r="C5053" s="223" t="s">
        <v>7802</v>
      </c>
      <c r="D5053" s="222" t="s">
        <v>8686</v>
      </c>
    </row>
    <row r="5054" spans="1:4">
      <c r="A5054" s="226" t="s">
        <v>8710</v>
      </c>
      <c r="B5054" s="225" t="s">
        <v>7280</v>
      </c>
      <c r="C5054" s="223" t="s">
        <v>8711</v>
      </c>
      <c r="D5054" s="222" t="s">
        <v>8686</v>
      </c>
    </row>
    <row r="5055" spans="1:4">
      <c r="A5055" s="226" t="s">
        <v>8712</v>
      </c>
      <c r="B5055" s="225" t="s">
        <v>8713</v>
      </c>
      <c r="C5055" s="223" t="s">
        <v>7265</v>
      </c>
      <c r="D5055" s="222" t="s">
        <v>8686</v>
      </c>
    </row>
    <row r="5056" spans="1:4">
      <c r="A5056" s="226" t="s">
        <v>8714</v>
      </c>
      <c r="B5056" s="225" t="s">
        <v>8715</v>
      </c>
      <c r="C5056" s="223" t="s">
        <v>7274</v>
      </c>
      <c r="D5056" s="222" t="s">
        <v>8686</v>
      </c>
    </row>
    <row r="5057" spans="1:4">
      <c r="A5057" s="226" t="s">
        <v>8716</v>
      </c>
      <c r="B5057" s="225" t="s">
        <v>8717</v>
      </c>
      <c r="C5057" s="223" t="s">
        <v>7278</v>
      </c>
      <c r="D5057" s="222" t="s">
        <v>8686</v>
      </c>
    </row>
    <row r="5058" spans="1:4">
      <c r="A5058" s="226" t="s">
        <v>8718</v>
      </c>
      <c r="B5058" s="225" t="s">
        <v>8719</v>
      </c>
      <c r="C5058" s="223" t="s">
        <v>7733</v>
      </c>
      <c r="D5058" s="222" t="s">
        <v>8686</v>
      </c>
    </row>
    <row r="5059" spans="1:4">
      <c r="A5059" s="226" t="s">
        <v>8720</v>
      </c>
      <c r="B5059" s="225" t="s">
        <v>8721</v>
      </c>
      <c r="C5059" s="223" t="s">
        <v>7303</v>
      </c>
      <c r="D5059" s="222" t="s">
        <v>8686</v>
      </c>
    </row>
    <row r="5060" spans="1:4">
      <c r="A5060" s="226" t="s">
        <v>8722</v>
      </c>
      <c r="B5060" s="225" t="s">
        <v>7250</v>
      </c>
      <c r="C5060" s="223" t="s">
        <v>7303</v>
      </c>
      <c r="D5060" s="222" t="s">
        <v>8686</v>
      </c>
    </row>
    <row r="5061" spans="1:4">
      <c r="A5061" s="226" t="s">
        <v>8723</v>
      </c>
      <c r="B5061" s="225" t="s">
        <v>8522</v>
      </c>
      <c r="C5061" s="223" t="s">
        <v>7303</v>
      </c>
      <c r="D5061" s="222" t="s">
        <v>8686</v>
      </c>
    </row>
    <row r="5062" spans="1:4">
      <c r="A5062" s="226" t="s">
        <v>8724</v>
      </c>
      <c r="B5062" s="225" t="s">
        <v>8725</v>
      </c>
      <c r="C5062" s="223" t="s">
        <v>7473</v>
      </c>
      <c r="D5062" s="222" t="s">
        <v>8686</v>
      </c>
    </row>
    <row r="5063" spans="1:4">
      <c r="A5063" s="226" t="s">
        <v>8726</v>
      </c>
      <c r="B5063" s="225" t="s">
        <v>8727</v>
      </c>
      <c r="C5063" s="223" t="s">
        <v>7473</v>
      </c>
      <c r="D5063" s="222" t="s">
        <v>8686</v>
      </c>
    </row>
    <row r="5064" spans="1:4">
      <c r="A5064" s="226" t="s">
        <v>8728</v>
      </c>
      <c r="B5064" s="225" t="s">
        <v>8729</v>
      </c>
      <c r="C5064" s="223" t="s">
        <v>7423</v>
      </c>
      <c r="D5064" s="222" t="s">
        <v>8686</v>
      </c>
    </row>
    <row r="5065" spans="1:4">
      <c r="A5065" s="226" t="s">
        <v>8730</v>
      </c>
      <c r="B5065" s="225" t="s">
        <v>7210</v>
      </c>
      <c r="C5065" s="223" t="s">
        <v>7664</v>
      </c>
      <c r="D5065" s="222" t="s">
        <v>8686</v>
      </c>
    </row>
    <row r="5066" spans="1:4">
      <c r="A5066" s="226" t="s">
        <v>8731</v>
      </c>
      <c r="B5066" s="225" t="s">
        <v>7988</v>
      </c>
      <c r="C5066" s="223" t="s">
        <v>7478</v>
      </c>
      <c r="D5066" s="222" t="s">
        <v>8686</v>
      </c>
    </row>
    <row r="5067" spans="1:4">
      <c r="A5067" s="226" t="s">
        <v>8732</v>
      </c>
      <c r="B5067" s="225" t="s">
        <v>8733</v>
      </c>
      <c r="C5067" s="223" t="s">
        <v>7478</v>
      </c>
      <c r="D5067" s="222" t="s">
        <v>8686</v>
      </c>
    </row>
    <row r="5068" spans="1:4">
      <c r="A5068" s="226" t="s">
        <v>8734</v>
      </c>
      <c r="B5068" s="225" t="s">
        <v>8627</v>
      </c>
      <c r="C5068" s="223" t="s">
        <v>1176</v>
      </c>
      <c r="D5068" s="222" t="s">
        <v>847</v>
      </c>
    </row>
    <row r="5069" spans="1:4">
      <c r="A5069" s="226" t="s">
        <v>8735</v>
      </c>
      <c r="B5069" s="225" t="s">
        <v>8736</v>
      </c>
      <c r="C5069" s="223" t="s">
        <v>1176</v>
      </c>
      <c r="D5069" s="222" t="s">
        <v>847</v>
      </c>
    </row>
    <row r="5070" spans="1:4">
      <c r="A5070" s="226" t="s">
        <v>8737</v>
      </c>
      <c r="B5070" s="225" t="s">
        <v>8738</v>
      </c>
      <c r="C5070" s="223" t="s">
        <v>1176</v>
      </c>
      <c r="D5070" s="222" t="s">
        <v>847</v>
      </c>
    </row>
    <row r="5071" spans="1:4">
      <c r="A5071" s="226" t="s">
        <v>8739</v>
      </c>
      <c r="B5071" s="225" t="s">
        <v>7210</v>
      </c>
      <c r="C5071" s="223" t="s">
        <v>1176</v>
      </c>
      <c r="D5071" s="222" t="s">
        <v>847</v>
      </c>
    </row>
    <row r="5072" spans="1:4">
      <c r="A5072" s="226" t="s">
        <v>8740</v>
      </c>
      <c r="B5072" s="225" t="s">
        <v>7759</v>
      </c>
      <c r="C5072" s="223" t="s">
        <v>1176</v>
      </c>
      <c r="D5072" s="222" t="s">
        <v>847</v>
      </c>
    </row>
    <row r="5073" spans="1:4">
      <c r="A5073" s="226" t="s">
        <v>8741</v>
      </c>
      <c r="B5073" s="225" t="s">
        <v>7596</v>
      </c>
      <c r="C5073" s="223" t="s">
        <v>1176</v>
      </c>
      <c r="D5073" s="222" t="s">
        <v>847</v>
      </c>
    </row>
    <row r="5074" spans="1:4">
      <c r="A5074" s="226" t="s">
        <v>8742</v>
      </c>
      <c r="B5074" s="225" t="s">
        <v>8743</v>
      </c>
      <c r="C5074" s="223" t="s">
        <v>8030</v>
      </c>
      <c r="D5074" s="222" t="s">
        <v>847</v>
      </c>
    </row>
    <row r="5075" spans="1:4">
      <c r="A5075" s="226" t="s">
        <v>8744</v>
      </c>
      <c r="B5075" s="225" t="s">
        <v>8745</v>
      </c>
      <c r="C5075" s="223" t="s">
        <v>7576</v>
      </c>
      <c r="D5075" s="222" t="s">
        <v>847</v>
      </c>
    </row>
    <row r="5076" spans="1:4">
      <c r="A5076" s="226" t="s">
        <v>8746</v>
      </c>
      <c r="B5076" s="225" t="s">
        <v>7305</v>
      </c>
      <c r="C5076" s="223" t="s">
        <v>8747</v>
      </c>
      <c r="D5076" s="222" t="s">
        <v>847</v>
      </c>
    </row>
    <row r="5077" spans="1:4">
      <c r="A5077" s="226" t="s">
        <v>8748</v>
      </c>
      <c r="B5077" s="225" t="s">
        <v>7273</v>
      </c>
      <c r="C5077" s="223" t="s">
        <v>1184</v>
      </c>
      <c r="D5077" s="222" t="s">
        <v>847</v>
      </c>
    </row>
    <row r="5078" spans="1:4">
      <c r="A5078" s="226" t="s">
        <v>8749</v>
      </c>
      <c r="B5078" s="225" t="s">
        <v>1208</v>
      </c>
      <c r="C5078" s="223" t="s">
        <v>8750</v>
      </c>
      <c r="D5078" s="222" t="s">
        <v>847</v>
      </c>
    </row>
    <row r="5079" spans="1:4">
      <c r="A5079" s="226" t="s">
        <v>8751</v>
      </c>
      <c r="B5079" s="225" t="s">
        <v>7207</v>
      </c>
      <c r="C5079" s="223" t="s">
        <v>7335</v>
      </c>
      <c r="D5079" s="222" t="s">
        <v>847</v>
      </c>
    </row>
    <row r="5080" spans="1:4">
      <c r="A5080" s="226" t="s">
        <v>8752</v>
      </c>
      <c r="B5080" s="225" t="s">
        <v>8753</v>
      </c>
      <c r="C5080" s="223" t="s">
        <v>1190</v>
      </c>
      <c r="D5080" s="222" t="s">
        <v>847</v>
      </c>
    </row>
    <row r="5081" spans="1:4">
      <c r="A5081" s="226" t="s">
        <v>8754</v>
      </c>
      <c r="B5081" s="225" t="s">
        <v>1200</v>
      </c>
      <c r="C5081" s="223" t="s">
        <v>1193</v>
      </c>
      <c r="D5081" s="222" t="s">
        <v>847</v>
      </c>
    </row>
    <row r="5082" spans="1:4">
      <c r="A5082" s="226" t="s">
        <v>8755</v>
      </c>
      <c r="B5082" s="225" t="s">
        <v>7400</v>
      </c>
      <c r="C5082" s="223" t="s">
        <v>1198</v>
      </c>
      <c r="D5082" s="222" t="s">
        <v>847</v>
      </c>
    </row>
    <row r="5083" spans="1:4">
      <c r="A5083" s="226" t="s">
        <v>8756</v>
      </c>
      <c r="B5083" s="225" t="s">
        <v>7776</v>
      </c>
      <c r="C5083" s="223" t="s">
        <v>1198</v>
      </c>
      <c r="D5083" s="222" t="s">
        <v>847</v>
      </c>
    </row>
    <row r="5084" spans="1:4">
      <c r="A5084" s="226" t="s">
        <v>8757</v>
      </c>
      <c r="B5084" s="225" t="s">
        <v>7305</v>
      </c>
      <c r="C5084" s="223" t="s">
        <v>1198</v>
      </c>
      <c r="D5084" s="222" t="s">
        <v>847</v>
      </c>
    </row>
    <row r="5085" spans="1:4">
      <c r="A5085" s="226" t="s">
        <v>8758</v>
      </c>
      <c r="B5085" s="225" t="s">
        <v>8759</v>
      </c>
      <c r="C5085" s="223" t="s">
        <v>8644</v>
      </c>
      <c r="D5085" s="222" t="s">
        <v>847</v>
      </c>
    </row>
    <row r="5086" spans="1:4">
      <c r="A5086" s="226" t="s">
        <v>8760</v>
      </c>
      <c r="B5086" s="225" t="s">
        <v>7330</v>
      </c>
      <c r="C5086" s="223" t="s">
        <v>8761</v>
      </c>
      <c r="D5086" s="222" t="s">
        <v>847</v>
      </c>
    </row>
    <row r="5087" spans="1:4">
      <c r="A5087" s="226" t="s">
        <v>8762</v>
      </c>
      <c r="B5087" s="225" t="s">
        <v>7422</v>
      </c>
      <c r="C5087" s="223" t="s">
        <v>1203</v>
      </c>
      <c r="D5087" s="222" t="s">
        <v>847</v>
      </c>
    </row>
    <row r="5088" spans="1:4">
      <c r="A5088" s="226" t="s">
        <v>8763</v>
      </c>
      <c r="B5088" s="225" t="s">
        <v>1208</v>
      </c>
      <c r="C5088" s="223" t="s">
        <v>7208</v>
      </c>
      <c r="D5088" s="222" t="s">
        <v>847</v>
      </c>
    </row>
    <row r="5089" spans="1:4">
      <c r="A5089" s="226" t="s">
        <v>8764</v>
      </c>
      <c r="B5089" s="225" t="s">
        <v>8765</v>
      </c>
      <c r="C5089" s="223" t="s">
        <v>8697</v>
      </c>
      <c r="D5089" s="222" t="s">
        <v>847</v>
      </c>
    </row>
    <row r="5090" spans="1:4">
      <c r="A5090" s="226" t="s">
        <v>8766</v>
      </c>
      <c r="B5090" s="225" t="s">
        <v>8767</v>
      </c>
      <c r="C5090" s="223" t="s">
        <v>8697</v>
      </c>
      <c r="D5090" s="222" t="s">
        <v>847</v>
      </c>
    </row>
    <row r="5091" spans="1:4">
      <c r="A5091" s="226" t="s">
        <v>8768</v>
      </c>
      <c r="B5091" s="225" t="s">
        <v>7330</v>
      </c>
      <c r="C5091" s="223" t="s">
        <v>8318</v>
      </c>
      <c r="D5091" s="222" t="s">
        <v>847</v>
      </c>
    </row>
    <row r="5092" spans="1:4">
      <c r="A5092" s="226" t="s">
        <v>8769</v>
      </c>
      <c r="B5092" s="225" t="s">
        <v>8770</v>
      </c>
      <c r="C5092" s="223" t="s">
        <v>7361</v>
      </c>
      <c r="D5092" s="222" t="s">
        <v>847</v>
      </c>
    </row>
    <row r="5093" spans="1:4">
      <c r="A5093" s="226" t="s">
        <v>8771</v>
      </c>
      <c r="B5093" s="225" t="s">
        <v>8772</v>
      </c>
      <c r="C5093" s="223" t="s">
        <v>8773</v>
      </c>
      <c r="D5093" s="222" t="s">
        <v>847</v>
      </c>
    </row>
    <row r="5094" spans="1:4">
      <c r="A5094" s="226" t="s">
        <v>8774</v>
      </c>
      <c r="B5094" s="225" t="s">
        <v>7276</v>
      </c>
      <c r="C5094" s="223" t="s">
        <v>7223</v>
      </c>
      <c r="D5094" s="222" t="s">
        <v>847</v>
      </c>
    </row>
    <row r="5095" spans="1:4">
      <c r="A5095" s="226" t="s">
        <v>8775</v>
      </c>
      <c r="B5095" s="225" t="s">
        <v>8313</v>
      </c>
      <c r="C5095" s="223" t="s">
        <v>7231</v>
      </c>
      <c r="D5095" s="222" t="s">
        <v>847</v>
      </c>
    </row>
    <row r="5096" spans="1:4">
      <c r="A5096" s="226" t="s">
        <v>8776</v>
      </c>
      <c r="B5096" s="225" t="s">
        <v>7880</v>
      </c>
      <c r="C5096" s="223" t="s">
        <v>7234</v>
      </c>
      <c r="D5096" s="222" t="s">
        <v>847</v>
      </c>
    </row>
    <row r="5097" spans="1:4">
      <c r="A5097" s="226" t="s">
        <v>8777</v>
      </c>
      <c r="B5097" s="225" t="s">
        <v>8505</v>
      </c>
      <c r="C5097" s="223" t="s">
        <v>7708</v>
      </c>
      <c r="D5097" s="222" t="s">
        <v>847</v>
      </c>
    </row>
    <row r="5098" spans="1:4">
      <c r="A5098" s="226" t="s">
        <v>8778</v>
      </c>
      <c r="B5098" s="225" t="s">
        <v>8779</v>
      </c>
      <c r="C5098" s="223" t="s">
        <v>7237</v>
      </c>
      <c r="D5098" s="222" t="s">
        <v>847</v>
      </c>
    </row>
    <row r="5099" spans="1:4">
      <c r="A5099" s="226" t="s">
        <v>8780</v>
      </c>
      <c r="B5099" s="225" t="s">
        <v>1189</v>
      </c>
      <c r="C5099" s="223" t="s">
        <v>7237</v>
      </c>
      <c r="D5099" s="222" t="s">
        <v>847</v>
      </c>
    </row>
    <row r="5100" spans="1:4">
      <c r="A5100" s="226" t="s">
        <v>8781</v>
      </c>
      <c r="B5100" s="225" t="s">
        <v>7380</v>
      </c>
      <c r="C5100" s="223" t="s">
        <v>7237</v>
      </c>
      <c r="D5100" s="222" t="s">
        <v>847</v>
      </c>
    </row>
    <row r="5101" spans="1:4">
      <c r="A5101" s="226" t="s">
        <v>8782</v>
      </c>
      <c r="B5101" s="225" t="s">
        <v>7596</v>
      </c>
      <c r="C5101" s="223" t="s">
        <v>7237</v>
      </c>
      <c r="D5101" s="222" t="s">
        <v>847</v>
      </c>
    </row>
    <row r="5102" spans="1:4">
      <c r="A5102" s="226" t="s">
        <v>8783</v>
      </c>
      <c r="B5102" s="225" t="s">
        <v>8784</v>
      </c>
      <c r="C5102" s="223" t="s">
        <v>8785</v>
      </c>
      <c r="D5102" s="222" t="s">
        <v>847</v>
      </c>
    </row>
    <row r="5103" spans="1:4">
      <c r="A5103" s="226" t="s">
        <v>8786</v>
      </c>
      <c r="B5103" s="225" t="s">
        <v>1208</v>
      </c>
      <c r="C5103" s="223" t="s">
        <v>7872</v>
      </c>
      <c r="D5103" s="222" t="s">
        <v>847</v>
      </c>
    </row>
    <row r="5104" spans="1:4">
      <c r="A5104" s="226" t="s">
        <v>8787</v>
      </c>
      <c r="B5104" s="225" t="s">
        <v>7784</v>
      </c>
      <c r="C5104" s="223" t="s">
        <v>8788</v>
      </c>
      <c r="D5104" s="222" t="s">
        <v>847</v>
      </c>
    </row>
    <row r="5105" spans="1:4">
      <c r="A5105" s="226" t="s">
        <v>8789</v>
      </c>
      <c r="B5105" s="225" t="s">
        <v>7264</v>
      </c>
      <c r="C5105" s="223" t="s">
        <v>7378</v>
      </c>
      <c r="D5105" s="222" t="s">
        <v>847</v>
      </c>
    </row>
    <row r="5106" spans="1:4">
      <c r="A5106" s="226" t="s">
        <v>8790</v>
      </c>
      <c r="B5106" s="225" t="s">
        <v>8791</v>
      </c>
      <c r="C5106" s="223" t="s">
        <v>7381</v>
      </c>
      <c r="D5106" s="222" t="s">
        <v>847</v>
      </c>
    </row>
    <row r="5107" spans="1:4">
      <c r="A5107" s="226" t="s">
        <v>8792</v>
      </c>
      <c r="B5107" s="225" t="s">
        <v>7207</v>
      </c>
      <c r="C5107" s="223" t="s">
        <v>7381</v>
      </c>
      <c r="D5107" s="222" t="s">
        <v>847</v>
      </c>
    </row>
    <row r="5108" spans="1:4">
      <c r="A5108" s="226" t="s">
        <v>8793</v>
      </c>
      <c r="B5108" s="225" t="s">
        <v>7327</v>
      </c>
      <c r="C5108" s="223" t="s">
        <v>7251</v>
      </c>
      <c r="D5108" s="222" t="s">
        <v>847</v>
      </c>
    </row>
    <row r="5109" spans="1:4">
      <c r="A5109" s="226" t="s">
        <v>8794</v>
      </c>
      <c r="B5109" s="225" t="s">
        <v>8795</v>
      </c>
      <c r="C5109" s="223" t="s">
        <v>8796</v>
      </c>
      <c r="D5109" s="222" t="s">
        <v>847</v>
      </c>
    </row>
    <row r="5110" spans="1:4">
      <c r="A5110" s="226" t="s">
        <v>8797</v>
      </c>
      <c r="B5110" s="225" t="s">
        <v>8499</v>
      </c>
      <c r="C5110" s="223" t="s">
        <v>8063</v>
      </c>
      <c r="D5110" s="222" t="s">
        <v>847</v>
      </c>
    </row>
    <row r="5111" spans="1:4">
      <c r="A5111" s="226" t="s">
        <v>8798</v>
      </c>
      <c r="B5111" s="225" t="s">
        <v>8799</v>
      </c>
      <c r="C5111" s="223" t="s">
        <v>7802</v>
      </c>
      <c r="D5111" s="222" t="s">
        <v>847</v>
      </c>
    </row>
    <row r="5112" spans="1:4">
      <c r="A5112" s="226" t="s">
        <v>8800</v>
      </c>
      <c r="B5112" s="225" t="s">
        <v>8172</v>
      </c>
      <c r="C5112" s="223" t="s">
        <v>7802</v>
      </c>
      <c r="D5112" s="222" t="s">
        <v>847</v>
      </c>
    </row>
    <row r="5113" spans="1:4">
      <c r="A5113" s="226" t="s">
        <v>8801</v>
      </c>
      <c r="B5113" s="225" t="s">
        <v>7280</v>
      </c>
      <c r="C5113" s="223" t="s">
        <v>7802</v>
      </c>
      <c r="D5113" s="222" t="s">
        <v>847</v>
      </c>
    </row>
    <row r="5114" spans="1:4">
      <c r="A5114" s="226" t="s">
        <v>8802</v>
      </c>
      <c r="B5114" s="225" t="s">
        <v>8803</v>
      </c>
      <c r="C5114" s="223" t="s">
        <v>7388</v>
      </c>
      <c r="D5114" s="222" t="s">
        <v>847</v>
      </c>
    </row>
    <row r="5115" spans="1:4">
      <c r="A5115" s="226" t="s">
        <v>8804</v>
      </c>
      <c r="B5115" s="225" t="s">
        <v>7207</v>
      </c>
      <c r="C5115" s="223" t="s">
        <v>7262</v>
      </c>
      <c r="D5115" s="222" t="s">
        <v>847</v>
      </c>
    </row>
    <row r="5116" spans="1:4">
      <c r="A5116" s="226" t="s">
        <v>8805</v>
      </c>
      <c r="B5116" s="225" t="s">
        <v>7305</v>
      </c>
      <c r="C5116" s="223" t="s">
        <v>7621</v>
      </c>
      <c r="D5116" s="222" t="s">
        <v>847</v>
      </c>
    </row>
    <row r="5117" spans="1:4">
      <c r="A5117" s="226" t="s">
        <v>8806</v>
      </c>
      <c r="B5117" s="225" t="s">
        <v>7330</v>
      </c>
      <c r="C5117" s="223" t="s">
        <v>7274</v>
      </c>
      <c r="D5117" s="222" t="s">
        <v>847</v>
      </c>
    </row>
    <row r="5118" spans="1:4">
      <c r="A5118" s="226" t="s">
        <v>8807</v>
      </c>
      <c r="B5118" s="225" t="s">
        <v>1208</v>
      </c>
      <c r="C5118" s="223" t="s">
        <v>7992</v>
      </c>
      <c r="D5118" s="222" t="s">
        <v>847</v>
      </c>
    </row>
    <row r="5119" spans="1:4">
      <c r="A5119" s="226" t="s">
        <v>8808</v>
      </c>
      <c r="B5119" s="225" t="s">
        <v>7822</v>
      </c>
      <c r="C5119" s="223" t="s">
        <v>7470</v>
      </c>
      <c r="D5119" s="222" t="s">
        <v>847</v>
      </c>
    </row>
    <row r="5120" spans="1:4">
      <c r="A5120" s="226" t="s">
        <v>8809</v>
      </c>
      <c r="B5120" s="225" t="s">
        <v>1189</v>
      </c>
      <c r="C5120" s="223" t="s">
        <v>7997</v>
      </c>
      <c r="D5120" s="222" t="s">
        <v>847</v>
      </c>
    </row>
    <row r="5121" spans="1:4">
      <c r="A5121" s="226" t="s">
        <v>8810</v>
      </c>
      <c r="B5121" s="225" t="s">
        <v>7427</v>
      </c>
      <c r="C5121" s="223" t="s">
        <v>8255</v>
      </c>
      <c r="D5121" s="222" t="s">
        <v>847</v>
      </c>
    </row>
    <row r="5122" spans="1:4">
      <c r="A5122" s="226" t="s">
        <v>8811</v>
      </c>
      <c r="B5122" s="225" t="s">
        <v>8812</v>
      </c>
      <c r="C5122" s="223" t="s">
        <v>7293</v>
      </c>
      <c r="D5122" s="222" t="s">
        <v>847</v>
      </c>
    </row>
    <row r="5123" spans="1:4">
      <c r="A5123" s="226" t="s">
        <v>8813</v>
      </c>
      <c r="B5123" s="225" t="s">
        <v>7239</v>
      </c>
      <c r="C5123" s="223" t="s">
        <v>7818</v>
      </c>
      <c r="D5123" s="222" t="s">
        <v>847</v>
      </c>
    </row>
    <row r="5124" spans="1:4">
      <c r="A5124" s="226" t="s">
        <v>8814</v>
      </c>
      <c r="B5124" s="225" t="s">
        <v>8815</v>
      </c>
      <c r="C5124" s="223" t="s">
        <v>7889</v>
      </c>
      <c r="D5124" s="222" t="s">
        <v>847</v>
      </c>
    </row>
    <row r="5125" spans="1:4">
      <c r="A5125" s="226" t="s">
        <v>8816</v>
      </c>
      <c r="B5125" s="225" t="s">
        <v>8817</v>
      </c>
      <c r="C5125" s="223" t="s">
        <v>7889</v>
      </c>
      <c r="D5125" s="222" t="s">
        <v>847</v>
      </c>
    </row>
    <row r="5126" spans="1:4">
      <c r="A5126" s="226" t="s">
        <v>8818</v>
      </c>
      <c r="B5126" s="225" t="s">
        <v>8819</v>
      </c>
      <c r="C5126" s="223" t="s">
        <v>7560</v>
      </c>
      <c r="D5126" s="222" t="s">
        <v>847</v>
      </c>
    </row>
    <row r="5127" spans="1:4">
      <c r="A5127" s="226" t="s">
        <v>8820</v>
      </c>
      <c r="B5127" s="225" t="s">
        <v>8821</v>
      </c>
      <c r="C5127" s="223" t="s">
        <v>7412</v>
      </c>
      <c r="D5127" s="222" t="s">
        <v>847</v>
      </c>
    </row>
    <row r="5128" spans="1:4">
      <c r="A5128" s="226" t="s">
        <v>8822</v>
      </c>
      <c r="B5128" s="225" t="s">
        <v>7427</v>
      </c>
      <c r="C5128" s="223" t="s">
        <v>7423</v>
      </c>
      <c r="D5128" s="222" t="s">
        <v>847</v>
      </c>
    </row>
    <row r="5129" spans="1:4">
      <c r="A5129" s="226" t="s">
        <v>8823</v>
      </c>
      <c r="B5129" s="225" t="s">
        <v>7207</v>
      </c>
      <c r="C5129" s="223" t="s">
        <v>7423</v>
      </c>
      <c r="D5129" s="222" t="s">
        <v>847</v>
      </c>
    </row>
    <row r="5130" spans="1:4">
      <c r="A5130" s="226" t="s">
        <v>8824</v>
      </c>
      <c r="B5130" s="225" t="s">
        <v>8825</v>
      </c>
      <c r="C5130" s="223" t="s">
        <v>7664</v>
      </c>
      <c r="D5130" s="222" t="s">
        <v>847</v>
      </c>
    </row>
    <row r="5131" spans="1:4">
      <c r="A5131" s="226" t="s">
        <v>8826</v>
      </c>
      <c r="B5131" s="225" t="s">
        <v>7502</v>
      </c>
      <c r="C5131" s="223" t="s">
        <v>7664</v>
      </c>
      <c r="D5131" s="222" t="s">
        <v>847</v>
      </c>
    </row>
    <row r="5132" spans="1:4">
      <c r="A5132" s="226" t="s">
        <v>8827</v>
      </c>
      <c r="B5132" s="225" t="s">
        <v>8545</v>
      </c>
      <c r="C5132" s="223" t="s">
        <v>1176</v>
      </c>
      <c r="D5132" s="222" t="s">
        <v>848</v>
      </c>
    </row>
    <row r="5133" spans="1:4">
      <c r="A5133" s="226" t="s">
        <v>8828</v>
      </c>
      <c r="B5133" s="225" t="s">
        <v>8829</v>
      </c>
      <c r="C5133" s="223" t="s">
        <v>1176</v>
      </c>
      <c r="D5133" s="222" t="s">
        <v>848</v>
      </c>
    </row>
    <row r="5134" spans="1:4">
      <c r="A5134" s="226" t="s">
        <v>8830</v>
      </c>
      <c r="B5134" s="225" t="s">
        <v>7439</v>
      </c>
      <c r="C5134" s="223" t="s">
        <v>1176</v>
      </c>
      <c r="D5134" s="222" t="s">
        <v>848</v>
      </c>
    </row>
    <row r="5135" spans="1:4">
      <c r="A5135" s="226" t="s">
        <v>8831</v>
      </c>
      <c r="B5135" s="225" t="s">
        <v>8495</v>
      </c>
      <c r="C5135" s="223" t="s">
        <v>7842</v>
      </c>
      <c r="D5135" s="222" t="s">
        <v>848</v>
      </c>
    </row>
    <row r="5136" spans="1:4">
      <c r="A5136" s="226" t="s">
        <v>8832</v>
      </c>
      <c r="B5136" s="225" t="s">
        <v>7310</v>
      </c>
      <c r="C5136" s="223" t="s">
        <v>7671</v>
      </c>
      <c r="D5136" s="222" t="s">
        <v>848</v>
      </c>
    </row>
    <row r="5137" spans="1:4">
      <c r="A5137" s="226" t="s">
        <v>8833</v>
      </c>
      <c r="B5137" s="225" t="s">
        <v>8834</v>
      </c>
      <c r="C5137" s="223" t="s">
        <v>1184</v>
      </c>
      <c r="D5137" s="222" t="s">
        <v>848</v>
      </c>
    </row>
    <row r="5138" spans="1:4">
      <c r="A5138" s="226" t="s">
        <v>8835</v>
      </c>
      <c r="B5138" s="225" t="s">
        <v>8836</v>
      </c>
      <c r="C5138" s="223" t="s">
        <v>1187</v>
      </c>
      <c r="D5138" s="222" t="s">
        <v>848</v>
      </c>
    </row>
    <row r="5139" spans="1:4">
      <c r="A5139" s="226" t="s">
        <v>8837</v>
      </c>
      <c r="B5139" s="225" t="s">
        <v>7358</v>
      </c>
      <c r="C5139" s="223" t="s">
        <v>1198</v>
      </c>
      <c r="D5139" s="222" t="s">
        <v>848</v>
      </c>
    </row>
    <row r="5140" spans="1:4">
      <c r="A5140" s="226" t="s">
        <v>8838</v>
      </c>
      <c r="B5140" s="225" t="s">
        <v>8446</v>
      </c>
      <c r="C5140" s="223" t="s">
        <v>1198</v>
      </c>
      <c r="D5140" s="222" t="s">
        <v>848</v>
      </c>
    </row>
    <row r="5141" spans="1:4">
      <c r="A5141" s="226" t="s">
        <v>8839</v>
      </c>
      <c r="B5141" s="225" t="s">
        <v>8840</v>
      </c>
      <c r="C5141" s="223" t="s">
        <v>8394</v>
      </c>
      <c r="D5141" s="222" t="s">
        <v>848</v>
      </c>
    </row>
    <row r="5142" spans="1:4">
      <c r="A5142" s="226" t="s">
        <v>8841</v>
      </c>
      <c r="B5142" s="225" t="s">
        <v>1189</v>
      </c>
      <c r="C5142" s="223" t="s">
        <v>7688</v>
      </c>
      <c r="D5142" s="222" t="s">
        <v>848</v>
      </c>
    </row>
    <row r="5143" spans="1:4">
      <c r="A5143" s="226" t="s">
        <v>8842</v>
      </c>
      <c r="B5143" s="225" t="s">
        <v>7456</v>
      </c>
      <c r="C5143" s="223" t="s">
        <v>7208</v>
      </c>
      <c r="D5143" s="222" t="s">
        <v>848</v>
      </c>
    </row>
    <row r="5144" spans="1:4">
      <c r="A5144" s="226" t="s">
        <v>8843</v>
      </c>
      <c r="B5144" s="225" t="s">
        <v>8844</v>
      </c>
      <c r="C5144" s="223" t="s">
        <v>7355</v>
      </c>
      <c r="D5144" s="222" t="s">
        <v>848</v>
      </c>
    </row>
    <row r="5145" spans="1:4">
      <c r="A5145" s="226" t="s">
        <v>8845</v>
      </c>
      <c r="B5145" s="225" t="s">
        <v>7250</v>
      </c>
      <c r="C5145" s="223" t="s">
        <v>7355</v>
      </c>
      <c r="D5145" s="222" t="s">
        <v>848</v>
      </c>
    </row>
    <row r="5146" spans="1:4">
      <c r="A5146" s="226" t="s">
        <v>8846</v>
      </c>
      <c r="B5146" s="225" t="s">
        <v>7522</v>
      </c>
      <c r="C5146" s="223" t="s">
        <v>7355</v>
      </c>
      <c r="D5146" s="222" t="s">
        <v>848</v>
      </c>
    </row>
    <row r="5147" spans="1:4">
      <c r="A5147" s="226" t="s">
        <v>8847</v>
      </c>
      <c r="B5147" s="225" t="s">
        <v>7812</v>
      </c>
      <c r="C5147" s="223" t="s">
        <v>7355</v>
      </c>
      <c r="D5147" s="222" t="s">
        <v>848</v>
      </c>
    </row>
    <row r="5148" spans="1:4">
      <c r="A5148" s="226" t="s">
        <v>8848</v>
      </c>
      <c r="B5148" s="225" t="s">
        <v>7784</v>
      </c>
      <c r="C5148" s="223" t="s">
        <v>8849</v>
      </c>
      <c r="D5148" s="222" t="s">
        <v>848</v>
      </c>
    </row>
    <row r="5149" spans="1:4">
      <c r="A5149" s="226" t="s">
        <v>8850</v>
      </c>
      <c r="B5149" s="225" t="s">
        <v>7230</v>
      </c>
      <c r="C5149" s="223" t="s">
        <v>7214</v>
      </c>
      <c r="D5149" s="222" t="s">
        <v>848</v>
      </c>
    </row>
    <row r="5150" spans="1:4">
      <c r="A5150" s="226" t="s">
        <v>8851</v>
      </c>
      <c r="B5150" s="225" t="s">
        <v>7207</v>
      </c>
      <c r="C5150" s="223" t="s">
        <v>7220</v>
      </c>
      <c r="D5150" s="222" t="s">
        <v>848</v>
      </c>
    </row>
    <row r="5151" spans="1:4">
      <c r="A5151" s="226" t="s">
        <v>8852</v>
      </c>
      <c r="B5151" s="225" t="s">
        <v>1630</v>
      </c>
      <c r="C5151" s="223" t="s">
        <v>1510</v>
      </c>
      <c r="D5151" s="222" t="s">
        <v>848</v>
      </c>
    </row>
    <row r="5152" spans="1:4">
      <c r="A5152" s="226" t="s">
        <v>8853</v>
      </c>
      <c r="B5152" s="225" t="s">
        <v>8854</v>
      </c>
      <c r="C5152" s="223" t="s">
        <v>8855</v>
      </c>
      <c r="D5152" s="222" t="s">
        <v>848</v>
      </c>
    </row>
    <row r="5153" spans="1:4">
      <c r="A5153" s="226" t="s">
        <v>8856</v>
      </c>
      <c r="B5153" s="225" t="s">
        <v>8065</v>
      </c>
      <c r="C5153" s="223" t="s">
        <v>7234</v>
      </c>
      <c r="D5153" s="222" t="s">
        <v>848</v>
      </c>
    </row>
    <row r="5154" spans="1:4">
      <c r="A5154" s="226" t="s">
        <v>8857</v>
      </c>
      <c r="B5154" s="225" t="s">
        <v>7305</v>
      </c>
      <c r="C5154" s="223" t="s">
        <v>8858</v>
      </c>
      <c r="D5154" s="222" t="s">
        <v>848</v>
      </c>
    </row>
    <row r="5155" spans="1:4">
      <c r="A5155" s="226" t="s">
        <v>8859</v>
      </c>
      <c r="B5155" s="225" t="s">
        <v>7264</v>
      </c>
      <c r="C5155" s="223" t="s">
        <v>7245</v>
      </c>
      <c r="D5155" s="222" t="s">
        <v>848</v>
      </c>
    </row>
    <row r="5156" spans="1:4">
      <c r="A5156" s="226" t="s">
        <v>8860</v>
      </c>
      <c r="B5156" s="225" t="s">
        <v>7861</v>
      </c>
      <c r="C5156" s="223" t="s">
        <v>8861</v>
      </c>
      <c r="D5156" s="222" t="s">
        <v>848</v>
      </c>
    </row>
    <row r="5157" spans="1:4">
      <c r="A5157" s="226" t="s">
        <v>8862</v>
      </c>
      <c r="B5157" s="225" t="s">
        <v>8863</v>
      </c>
      <c r="C5157" s="223" t="s">
        <v>7248</v>
      </c>
      <c r="D5157" s="222" t="s">
        <v>848</v>
      </c>
    </row>
    <row r="5158" spans="1:4">
      <c r="A5158" s="226" t="s">
        <v>8864</v>
      </c>
      <c r="B5158" s="225" t="s">
        <v>8865</v>
      </c>
      <c r="C5158" s="223" t="s">
        <v>7248</v>
      </c>
      <c r="D5158" s="222" t="s">
        <v>848</v>
      </c>
    </row>
    <row r="5159" spans="1:4">
      <c r="A5159" s="226" t="s">
        <v>8866</v>
      </c>
      <c r="B5159" s="225" t="s">
        <v>8867</v>
      </c>
      <c r="C5159" s="223" t="s">
        <v>7381</v>
      </c>
      <c r="D5159" s="222" t="s">
        <v>848</v>
      </c>
    </row>
    <row r="5160" spans="1:4">
      <c r="A5160" s="226" t="s">
        <v>8868</v>
      </c>
      <c r="B5160" s="225" t="s">
        <v>7936</v>
      </c>
      <c r="C5160" s="223" t="s">
        <v>7254</v>
      </c>
      <c r="D5160" s="222" t="s">
        <v>848</v>
      </c>
    </row>
    <row r="5161" spans="1:4">
      <c r="A5161" s="226" t="s">
        <v>8869</v>
      </c>
      <c r="B5161" s="225" t="s">
        <v>8870</v>
      </c>
      <c r="C5161" s="223" t="s">
        <v>8063</v>
      </c>
      <c r="D5161" s="222" t="s">
        <v>848</v>
      </c>
    </row>
    <row r="5162" spans="1:4">
      <c r="A5162" s="226" t="s">
        <v>8871</v>
      </c>
      <c r="B5162" s="225" t="s">
        <v>8872</v>
      </c>
      <c r="C5162" s="223" t="s">
        <v>8063</v>
      </c>
      <c r="D5162" s="222" t="s">
        <v>848</v>
      </c>
    </row>
    <row r="5163" spans="1:4">
      <c r="A5163" s="226" t="s">
        <v>8873</v>
      </c>
      <c r="B5163" s="225" t="s">
        <v>8874</v>
      </c>
      <c r="C5163" s="223" t="s">
        <v>8063</v>
      </c>
      <c r="D5163" s="222" t="s">
        <v>848</v>
      </c>
    </row>
    <row r="5164" spans="1:4">
      <c r="A5164" s="226" t="s">
        <v>8875</v>
      </c>
      <c r="B5164" s="225" t="s">
        <v>7264</v>
      </c>
      <c r="C5164" s="223" t="s">
        <v>7978</v>
      </c>
      <c r="D5164" s="222" t="s">
        <v>848</v>
      </c>
    </row>
    <row r="5165" spans="1:4">
      <c r="A5165" s="226" t="s">
        <v>8876</v>
      </c>
      <c r="B5165" s="225" t="s">
        <v>8143</v>
      </c>
      <c r="C5165" s="223" t="s">
        <v>7257</v>
      </c>
      <c r="D5165" s="222" t="s">
        <v>848</v>
      </c>
    </row>
    <row r="5166" spans="1:4">
      <c r="A5166" s="226" t="s">
        <v>8877</v>
      </c>
      <c r="B5166" s="225" t="s">
        <v>8878</v>
      </c>
      <c r="C5166" s="223" t="s">
        <v>7618</v>
      </c>
      <c r="D5166" s="222" t="s">
        <v>848</v>
      </c>
    </row>
    <row r="5167" spans="1:4">
      <c r="A5167" s="226" t="s">
        <v>8879</v>
      </c>
      <c r="B5167" s="225" t="s">
        <v>8007</v>
      </c>
      <c r="C5167" s="223" t="s">
        <v>8597</v>
      </c>
      <c r="D5167" s="222" t="s">
        <v>848</v>
      </c>
    </row>
    <row r="5168" spans="1:4">
      <c r="A5168" s="226" t="s">
        <v>8880</v>
      </c>
      <c r="B5168" s="225" t="s">
        <v>7228</v>
      </c>
      <c r="C5168" s="223" t="s">
        <v>7262</v>
      </c>
      <c r="D5168" s="222" t="s">
        <v>848</v>
      </c>
    </row>
    <row r="5169" spans="1:4">
      <c r="A5169" s="226" t="s">
        <v>8881</v>
      </c>
      <c r="B5169" s="225" t="s">
        <v>8535</v>
      </c>
      <c r="C5169" s="223" t="s">
        <v>7265</v>
      </c>
      <c r="D5169" s="222" t="s">
        <v>848</v>
      </c>
    </row>
    <row r="5170" spans="1:4">
      <c r="A5170" s="226" t="s">
        <v>8882</v>
      </c>
      <c r="B5170" s="225" t="s">
        <v>7307</v>
      </c>
      <c r="C5170" s="223" t="s">
        <v>8883</v>
      </c>
      <c r="D5170" s="222" t="s">
        <v>848</v>
      </c>
    </row>
    <row r="5171" spans="1:4">
      <c r="A5171" s="226" t="s">
        <v>8884</v>
      </c>
      <c r="B5171" s="225" t="s">
        <v>8885</v>
      </c>
      <c r="C5171" s="223" t="s">
        <v>7274</v>
      </c>
      <c r="D5171" s="222" t="s">
        <v>848</v>
      </c>
    </row>
    <row r="5172" spans="1:4">
      <c r="A5172" s="226" t="s">
        <v>8886</v>
      </c>
      <c r="B5172" s="225" t="s">
        <v>7469</v>
      </c>
      <c r="C5172" s="223" t="s">
        <v>7274</v>
      </c>
      <c r="D5172" s="222" t="s">
        <v>848</v>
      </c>
    </row>
    <row r="5173" spans="1:4">
      <c r="A5173" s="226" t="s">
        <v>8887</v>
      </c>
      <c r="B5173" s="225" t="s">
        <v>7977</v>
      </c>
      <c r="C5173" s="223" t="s">
        <v>7274</v>
      </c>
      <c r="D5173" s="222" t="s">
        <v>848</v>
      </c>
    </row>
    <row r="5174" spans="1:4">
      <c r="A5174" s="226" t="s">
        <v>8888</v>
      </c>
      <c r="B5174" s="225" t="s">
        <v>7624</v>
      </c>
      <c r="C5174" s="223" t="s">
        <v>7278</v>
      </c>
      <c r="D5174" s="222" t="s">
        <v>848</v>
      </c>
    </row>
    <row r="5175" spans="1:4">
      <c r="A5175" s="226" t="s">
        <v>8889</v>
      </c>
      <c r="B5175" s="225" t="s">
        <v>8890</v>
      </c>
      <c r="C5175" s="223" t="s">
        <v>7278</v>
      </c>
      <c r="D5175" s="222" t="s">
        <v>848</v>
      </c>
    </row>
    <row r="5176" spans="1:4">
      <c r="A5176" s="226" t="s">
        <v>8891</v>
      </c>
      <c r="B5176" s="225" t="s">
        <v>8892</v>
      </c>
      <c r="C5176" s="223" t="s">
        <v>7288</v>
      </c>
      <c r="D5176" s="222" t="s">
        <v>848</v>
      </c>
    </row>
    <row r="5177" spans="1:4">
      <c r="A5177" s="226" t="s">
        <v>8893</v>
      </c>
      <c r="B5177" s="225" t="s">
        <v>8446</v>
      </c>
      <c r="C5177" s="223" t="s">
        <v>7288</v>
      </c>
      <c r="D5177" s="222" t="s">
        <v>848</v>
      </c>
    </row>
    <row r="5178" spans="1:4">
      <c r="A5178" s="226" t="s">
        <v>8894</v>
      </c>
      <c r="B5178" s="225" t="s">
        <v>8507</v>
      </c>
      <c r="C5178" s="223" t="s">
        <v>7293</v>
      </c>
      <c r="D5178" s="222" t="s">
        <v>848</v>
      </c>
    </row>
    <row r="5179" spans="1:4">
      <c r="A5179" s="226" t="s">
        <v>8895</v>
      </c>
      <c r="B5179" s="225" t="s">
        <v>7207</v>
      </c>
      <c r="C5179" s="223" t="s">
        <v>7295</v>
      </c>
      <c r="D5179" s="222" t="s">
        <v>848</v>
      </c>
    </row>
    <row r="5180" spans="1:4">
      <c r="A5180" s="226" t="s">
        <v>8896</v>
      </c>
      <c r="B5180" s="225" t="s">
        <v>1206</v>
      </c>
      <c r="C5180" s="223" t="s">
        <v>8897</v>
      </c>
      <c r="D5180" s="222" t="s">
        <v>848</v>
      </c>
    </row>
    <row r="5181" spans="1:4">
      <c r="A5181" s="226" t="s">
        <v>8898</v>
      </c>
      <c r="B5181" s="225" t="s">
        <v>7327</v>
      </c>
      <c r="C5181" s="223" t="s">
        <v>8087</v>
      </c>
      <c r="D5181" s="222" t="s">
        <v>848</v>
      </c>
    </row>
    <row r="5182" spans="1:4">
      <c r="A5182" s="226" t="s">
        <v>8899</v>
      </c>
      <c r="B5182" s="225" t="s">
        <v>1171</v>
      </c>
      <c r="C5182" s="223" t="s">
        <v>8452</v>
      </c>
      <c r="D5182" s="222" t="s">
        <v>848</v>
      </c>
    </row>
    <row r="5183" spans="1:4">
      <c r="A5183" s="226" t="s">
        <v>8900</v>
      </c>
      <c r="B5183" s="225" t="s">
        <v>1414</v>
      </c>
      <c r="C5183" s="223" t="s">
        <v>8901</v>
      </c>
      <c r="D5183" s="222" t="s">
        <v>848</v>
      </c>
    </row>
    <row r="5184" spans="1:4">
      <c r="A5184" s="226" t="s">
        <v>8902</v>
      </c>
      <c r="B5184" s="225" t="s">
        <v>8495</v>
      </c>
      <c r="C5184" s="223" t="s">
        <v>7473</v>
      </c>
      <c r="D5184" s="222" t="s">
        <v>848</v>
      </c>
    </row>
    <row r="5185" spans="1:4">
      <c r="A5185" s="226" t="s">
        <v>8903</v>
      </c>
      <c r="B5185" s="225" t="s">
        <v>7539</v>
      </c>
      <c r="C5185" s="223" t="s">
        <v>7417</v>
      </c>
      <c r="D5185" s="222" t="s">
        <v>848</v>
      </c>
    </row>
    <row r="5186" spans="1:4">
      <c r="A5186" s="226" t="s">
        <v>8904</v>
      </c>
      <c r="B5186" s="225" t="s">
        <v>8509</v>
      </c>
      <c r="C5186" s="223" t="s">
        <v>7417</v>
      </c>
      <c r="D5186" s="222" t="s">
        <v>848</v>
      </c>
    </row>
    <row r="5187" spans="1:4">
      <c r="A5187" s="226" t="s">
        <v>8905</v>
      </c>
      <c r="B5187" s="225" t="s">
        <v>7358</v>
      </c>
      <c r="C5187" s="223" t="s">
        <v>7308</v>
      </c>
      <c r="D5187" s="222" t="s">
        <v>848</v>
      </c>
    </row>
    <row r="5188" spans="1:4">
      <c r="A5188" s="226" t="s">
        <v>8906</v>
      </c>
      <c r="B5188" s="225" t="s">
        <v>8907</v>
      </c>
      <c r="C5188" s="223" t="s">
        <v>7428</v>
      </c>
      <c r="D5188" s="222" t="s">
        <v>848</v>
      </c>
    </row>
    <row r="5189" spans="1:4">
      <c r="A5189" s="226" t="s">
        <v>8908</v>
      </c>
      <c r="B5189" s="225" t="s">
        <v>7791</v>
      </c>
      <c r="C5189" s="223" t="s">
        <v>8909</v>
      </c>
      <c r="D5189" s="222" t="s">
        <v>848</v>
      </c>
    </row>
    <row r="5190" spans="1:4">
      <c r="A5190" s="226" t="s">
        <v>8910</v>
      </c>
      <c r="B5190" s="225" t="s">
        <v>7207</v>
      </c>
      <c r="C5190" s="223" t="s">
        <v>7664</v>
      </c>
      <c r="D5190" s="222" t="s">
        <v>848</v>
      </c>
    </row>
    <row r="5191" spans="1:4">
      <c r="A5191" s="226" t="s">
        <v>8911</v>
      </c>
      <c r="B5191" s="225" t="s">
        <v>7901</v>
      </c>
      <c r="C5191" s="223" t="s">
        <v>8191</v>
      </c>
      <c r="D5191" s="222" t="s">
        <v>848</v>
      </c>
    </row>
    <row r="5192" spans="1:4">
      <c r="A5192" s="226" t="s">
        <v>8912</v>
      </c>
      <c r="B5192" s="225" t="s">
        <v>8825</v>
      </c>
      <c r="C5192" s="223" t="s">
        <v>1172</v>
      </c>
      <c r="D5192" s="222" t="s">
        <v>849</v>
      </c>
    </row>
    <row r="5193" spans="1:4">
      <c r="A5193" s="226" t="s">
        <v>8913</v>
      </c>
      <c r="B5193" s="225" t="s">
        <v>7216</v>
      </c>
      <c r="C5193" s="223" t="s">
        <v>1172</v>
      </c>
      <c r="D5193" s="222" t="s">
        <v>849</v>
      </c>
    </row>
    <row r="5194" spans="1:4">
      <c r="A5194" s="226" t="s">
        <v>8914</v>
      </c>
      <c r="B5194" s="225" t="s">
        <v>8431</v>
      </c>
      <c r="C5194" s="223" t="s">
        <v>7576</v>
      </c>
      <c r="D5194" s="222" t="s">
        <v>849</v>
      </c>
    </row>
    <row r="5195" spans="1:4">
      <c r="A5195" s="226" t="s">
        <v>8915</v>
      </c>
      <c r="B5195" s="225" t="s">
        <v>7207</v>
      </c>
      <c r="C5195" s="223" t="s">
        <v>8916</v>
      </c>
      <c r="D5195" s="222" t="s">
        <v>849</v>
      </c>
    </row>
    <row r="5196" spans="1:4">
      <c r="A5196" s="226" t="s">
        <v>8917</v>
      </c>
      <c r="B5196" s="225" t="s">
        <v>1175</v>
      </c>
      <c r="C5196" s="223" t="s">
        <v>8134</v>
      </c>
      <c r="D5196" s="222" t="s">
        <v>849</v>
      </c>
    </row>
    <row r="5197" spans="1:4">
      <c r="A5197" s="226" t="s">
        <v>8918</v>
      </c>
      <c r="B5197" s="225" t="s">
        <v>7650</v>
      </c>
      <c r="C5197" s="223" t="s">
        <v>7335</v>
      </c>
      <c r="D5197" s="222" t="s">
        <v>849</v>
      </c>
    </row>
    <row r="5198" spans="1:4">
      <c r="A5198" s="226" t="s">
        <v>8919</v>
      </c>
      <c r="B5198" s="225" t="s">
        <v>1208</v>
      </c>
      <c r="C5198" s="223" t="s">
        <v>7335</v>
      </c>
      <c r="D5198" s="222" t="s">
        <v>849</v>
      </c>
    </row>
    <row r="5199" spans="1:4">
      <c r="A5199" s="226" t="s">
        <v>8920</v>
      </c>
      <c r="B5199" s="225" t="s">
        <v>8921</v>
      </c>
      <c r="C5199" s="223" t="s">
        <v>7335</v>
      </c>
      <c r="D5199" s="222" t="s">
        <v>849</v>
      </c>
    </row>
    <row r="5200" spans="1:4">
      <c r="A5200" s="226" t="s">
        <v>8922</v>
      </c>
      <c r="B5200" s="225" t="s">
        <v>8923</v>
      </c>
      <c r="C5200" s="223" t="s">
        <v>1193</v>
      </c>
      <c r="D5200" s="222" t="s">
        <v>849</v>
      </c>
    </row>
    <row r="5201" spans="1:4">
      <c r="A5201" s="226" t="s">
        <v>8924</v>
      </c>
      <c r="B5201" s="225" t="s">
        <v>8925</v>
      </c>
      <c r="C5201" s="223" t="s">
        <v>1193</v>
      </c>
      <c r="D5201" s="222" t="s">
        <v>849</v>
      </c>
    </row>
    <row r="5202" spans="1:4">
      <c r="A5202" s="226" t="s">
        <v>8926</v>
      </c>
      <c r="B5202" s="225" t="s">
        <v>8927</v>
      </c>
      <c r="C5202" s="223" t="s">
        <v>8928</v>
      </c>
      <c r="D5202" s="222" t="s">
        <v>849</v>
      </c>
    </row>
    <row r="5203" spans="1:4">
      <c r="A5203" s="226" t="s">
        <v>8929</v>
      </c>
      <c r="B5203" s="225" t="s">
        <v>8930</v>
      </c>
      <c r="C5203" s="223" t="s">
        <v>1198</v>
      </c>
      <c r="D5203" s="222" t="s">
        <v>849</v>
      </c>
    </row>
    <row r="5204" spans="1:4">
      <c r="A5204" s="226" t="s">
        <v>8931</v>
      </c>
      <c r="B5204" s="225" t="s">
        <v>7367</v>
      </c>
      <c r="C5204" s="223" t="s">
        <v>8394</v>
      </c>
      <c r="D5204" s="222" t="s">
        <v>849</v>
      </c>
    </row>
    <row r="5205" spans="1:4">
      <c r="A5205" s="226" t="s">
        <v>8932</v>
      </c>
      <c r="B5205" s="225" t="s">
        <v>7374</v>
      </c>
      <c r="C5205" s="223" t="s">
        <v>1203</v>
      </c>
      <c r="D5205" s="222" t="s">
        <v>849</v>
      </c>
    </row>
    <row r="5206" spans="1:4">
      <c r="A5206" s="226" t="s">
        <v>8933</v>
      </c>
      <c r="B5206" s="225" t="s">
        <v>7704</v>
      </c>
      <c r="C5206" s="223" t="s">
        <v>7208</v>
      </c>
      <c r="D5206" s="222" t="s">
        <v>849</v>
      </c>
    </row>
    <row r="5207" spans="1:4">
      <c r="A5207" s="226" t="s">
        <v>8934</v>
      </c>
      <c r="B5207" s="225" t="s">
        <v>8935</v>
      </c>
      <c r="C5207" s="223" t="s">
        <v>7208</v>
      </c>
      <c r="D5207" s="222" t="s">
        <v>849</v>
      </c>
    </row>
    <row r="5208" spans="1:4">
      <c r="A5208" s="226" t="s">
        <v>8936</v>
      </c>
      <c r="B5208" s="225" t="s">
        <v>7305</v>
      </c>
      <c r="C5208" s="223" t="s">
        <v>7208</v>
      </c>
      <c r="D5208" s="222" t="s">
        <v>849</v>
      </c>
    </row>
    <row r="5209" spans="1:4">
      <c r="A5209" s="226" t="s">
        <v>8937</v>
      </c>
      <c r="B5209" s="225" t="s">
        <v>1208</v>
      </c>
      <c r="C5209" s="223" t="s">
        <v>7211</v>
      </c>
      <c r="D5209" s="222" t="s">
        <v>849</v>
      </c>
    </row>
    <row r="5210" spans="1:4">
      <c r="A5210" s="226" t="s">
        <v>8938</v>
      </c>
      <c r="B5210" s="225" t="s">
        <v>8939</v>
      </c>
      <c r="C5210" s="223" t="s">
        <v>7355</v>
      </c>
      <c r="D5210" s="222" t="s">
        <v>849</v>
      </c>
    </row>
    <row r="5211" spans="1:4">
      <c r="A5211" s="226" t="s">
        <v>8940</v>
      </c>
      <c r="B5211" s="225" t="s">
        <v>7307</v>
      </c>
      <c r="C5211" s="223" t="s">
        <v>7355</v>
      </c>
      <c r="D5211" s="222" t="s">
        <v>849</v>
      </c>
    </row>
    <row r="5212" spans="1:4">
      <c r="A5212" s="226" t="s">
        <v>8941</v>
      </c>
      <c r="B5212" s="225" t="s">
        <v>8942</v>
      </c>
      <c r="C5212" s="223" t="s">
        <v>8943</v>
      </c>
      <c r="D5212" s="222" t="s">
        <v>849</v>
      </c>
    </row>
    <row r="5213" spans="1:4">
      <c r="A5213" s="226" t="s">
        <v>8944</v>
      </c>
      <c r="B5213" s="225" t="s">
        <v>7784</v>
      </c>
      <c r="C5213" s="223" t="s">
        <v>8945</v>
      </c>
      <c r="D5213" s="222" t="s">
        <v>849</v>
      </c>
    </row>
    <row r="5214" spans="1:4">
      <c r="A5214" s="226" t="s">
        <v>8946</v>
      </c>
      <c r="B5214" s="225" t="s">
        <v>7841</v>
      </c>
      <c r="C5214" s="223" t="s">
        <v>8947</v>
      </c>
      <c r="D5214" s="222" t="s">
        <v>849</v>
      </c>
    </row>
    <row r="5215" spans="1:4">
      <c r="A5215" s="226" t="s">
        <v>8948</v>
      </c>
      <c r="B5215" s="225" t="s">
        <v>7349</v>
      </c>
      <c r="C5215" s="223" t="s">
        <v>7220</v>
      </c>
      <c r="D5215" s="222" t="s">
        <v>849</v>
      </c>
    </row>
    <row r="5216" spans="1:4">
      <c r="A5216" s="226" t="s">
        <v>8949</v>
      </c>
      <c r="B5216" s="225" t="s">
        <v>8143</v>
      </c>
      <c r="C5216" s="223" t="s">
        <v>7223</v>
      </c>
      <c r="D5216" s="222" t="s">
        <v>849</v>
      </c>
    </row>
    <row r="5217" spans="1:4">
      <c r="A5217" s="226" t="s">
        <v>8950</v>
      </c>
      <c r="B5217" s="225" t="s">
        <v>8951</v>
      </c>
      <c r="C5217" s="223" t="s">
        <v>8952</v>
      </c>
      <c r="D5217" s="222" t="s">
        <v>849</v>
      </c>
    </row>
    <row r="5218" spans="1:4">
      <c r="A5218" s="226" t="s">
        <v>8953</v>
      </c>
      <c r="B5218" s="225" t="s">
        <v>8954</v>
      </c>
      <c r="C5218" s="223" t="s">
        <v>8955</v>
      </c>
      <c r="D5218" s="222" t="s">
        <v>849</v>
      </c>
    </row>
    <row r="5219" spans="1:4">
      <c r="A5219" s="226" t="s">
        <v>8956</v>
      </c>
      <c r="B5219" s="225" t="s">
        <v>7250</v>
      </c>
      <c r="C5219" s="223" t="s">
        <v>7372</v>
      </c>
      <c r="D5219" s="222" t="s">
        <v>849</v>
      </c>
    </row>
    <row r="5220" spans="1:4">
      <c r="A5220" s="226" t="s">
        <v>8957</v>
      </c>
      <c r="B5220" s="225" t="s">
        <v>8958</v>
      </c>
      <c r="C5220" s="223" t="s">
        <v>7245</v>
      </c>
      <c r="D5220" s="222" t="s">
        <v>849</v>
      </c>
    </row>
    <row r="5221" spans="1:4">
      <c r="A5221" s="226" t="s">
        <v>8959</v>
      </c>
      <c r="B5221" s="225" t="s">
        <v>8960</v>
      </c>
      <c r="C5221" s="223" t="s">
        <v>7245</v>
      </c>
      <c r="D5221" s="222" t="s">
        <v>849</v>
      </c>
    </row>
    <row r="5222" spans="1:4">
      <c r="A5222" s="226" t="s">
        <v>8961</v>
      </c>
      <c r="B5222" s="225" t="s">
        <v>7784</v>
      </c>
      <c r="C5222" s="223" t="s">
        <v>8962</v>
      </c>
      <c r="D5222" s="222" t="s">
        <v>849</v>
      </c>
    </row>
    <row r="5223" spans="1:4">
      <c r="A5223" s="226" t="s">
        <v>8963</v>
      </c>
      <c r="B5223" s="225" t="s">
        <v>8507</v>
      </c>
      <c r="C5223" s="223" t="s">
        <v>7248</v>
      </c>
      <c r="D5223" s="222" t="s">
        <v>849</v>
      </c>
    </row>
    <row r="5224" spans="1:4">
      <c r="A5224" s="226" t="s">
        <v>8964</v>
      </c>
      <c r="B5224" s="225" t="s">
        <v>8965</v>
      </c>
      <c r="C5224" s="223" t="s">
        <v>8514</v>
      </c>
      <c r="D5224" s="222" t="s">
        <v>849</v>
      </c>
    </row>
    <row r="5225" spans="1:4">
      <c r="A5225" s="226" t="s">
        <v>8966</v>
      </c>
      <c r="B5225" s="225" t="s">
        <v>8967</v>
      </c>
      <c r="C5225" s="223" t="s">
        <v>7254</v>
      </c>
      <c r="D5225" s="222" t="s">
        <v>849</v>
      </c>
    </row>
    <row r="5226" spans="1:4">
      <c r="A5226" s="226" t="s">
        <v>8968</v>
      </c>
      <c r="B5226" s="225" t="s">
        <v>7216</v>
      </c>
      <c r="C5226" s="223" t="s">
        <v>8063</v>
      </c>
      <c r="D5226" s="222" t="s">
        <v>849</v>
      </c>
    </row>
    <row r="5227" spans="1:4">
      <c r="A5227" s="226" t="s">
        <v>8969</v>
      </c>
      <c r="B5227" s="225" t="s">
        <v>1189</v>
      </c>
      <c r="C5227" s="223" t="s">
        <v>7388</v>
      </c>
      <c r="D5227" s="222" t="s">
        <v>849</v>
      </c>
    </row>
    <row r="5228" spans="1:4">
      <c r="A5228" s="226" t="s">
        <v>8970</v>
      </c>
      <c r="B5228" s="225" t="s">
        <v>7264</v>
      </c>
      <c r="C5228" s="223" t="s">
        <v>7618</v>
      </c>
      <c r="D5228" s="222" t="s">
        <v>849</v>
      </c>
    </row>
    <row r="5229" spans="1:4">
      <c r="A5229" s="226" t="s">
        <v>8971</v>
      </c>
      <c r="B5229" s="225" t="s">
        <v>7349</v>
      </c>
      <c r="C5229" s="223" t="s">
        <v>7262</v>
      </c>
      <c r="D5229" s="222" t="s">
        <v>849</v>
      </c>
    </row>
    <row r="5230" spans="1:4">
      <c r="A5230" s="226" t="s">
        <v>8972</v>
      </c>
      <c r="B5230" s="225" t="s">
        <v>8973</v>
      </c>
      <c r="C5230" s="223" t="s">
        <v>7268</v>
      </c>
      <c r="D5230" s="222" t="s">
        <v>849</v>
      </c>
    </row>
    <row r="5231" spans="1:4">
      <c r="A5231" s="226" t="s">
        <v>8974</v>
      </c>
      <c r="B5231" s="225" t="s">
        <v>8975</v>
      </c>
      <c r="C5231" s="223" t="s">
        <v>7733</v>
      </c>
      <c r="D5231" s="222" t="s">
        <v>849</v>
      </c>
    </row>
    <row r="5232" spans="1:4">
      <c r="A5232" s="226" t="s">
        <v>8976</v>
      </c>
      <c r="B5232" s="225" t="s">
        <v>8977</v>
      </c>
      <c r="C5232" s="223" t="s">
        <v>7288</v>
      </c>
      <c r="D5232" s="222" t="s">
        <v>849</v>
      </c>
    </row>
    <row r="5233" spans="1:4">
      <c r="A5233" s="226" t="s">
        <v>8978</v>
      </c>
      <c r="B5233" s="225" t="s">
        <v>7233</v>
      </c>
      <c r="C5233" s="223" t="s">
        <v>7295</v>
      </c>
      <c r="D5233" s="222" t="s">
        <v>849</v>
      </c>
    </row>
    <row r="5234" spans="1:4">
      <c r="A5234" s="226" t="s">
        <v>8979</v>
      </c>
      <c r="B5234" s="225" t="s">
        <v>1189</v>
      </c>
      <c r="C5234" s="223" t="s">
        <v>7889</v>
      </c>
      <c r="D5234" s="222" t="s">
        <v>849</v>
      </c>
    </row>
    <row r="5235" spans="1:4">
      <c r="A5235" s="226" t="s">
        <v>8980</v>
      </c>
      <c r="B5235" s="225" t="s">
        <v>8981</v>
      </c>
      <c r="C5235" s="223" t="s">
        <v>7889</v>
      </c>
      <c r="D5235" s="222" t="s">
        <v>849</v>
      </c>
    </row>
    <row r="5236" spans="1:4">
      <c r="A5236" s="226" t="s">
        <v>8982</v>
      </c>
      <c r="B5236" s="225" t="s">
        <v>7264</v>
      </c>
      <c r="C5236" s="223" t="s">
        <v>8452</v>
      </c>
      <c r="D5236" s="222" t="s">
        <v>849</v>
      </c>
    </row>
    <row r="5237" spans="1:4">
      <c r="A5237" s="226" t="s">
        <v>8983</v>
      </c>
      <c r="B5237" s="225" t="s">
        <v>8984</v>
      </c>
      <c r="C5237" s="223" t="s">
        <v>7560</v>
      </c>
      <c r="D5237" s="222" t="s">
        <v>849</v>
      </c>
    </row>
    <row r="5238" spans="1:4">
      <c r="A5238" s="226" t="s">
        <v>8985</v>
      </c>
      <c r="B5238" s="225" t="s">
        <v>8986</v>
      </c>
      <c r="C5238" s="223" t="s">
        <v>7303</v>
      </c>
      <c r="D5238" s="222" t="s">
        <v>849</v>
      </c>
    </row>
    <row r="5239" spans="1:4">
      <c r="A5239" s="226" t="s">
        <v>8987</v>
      </c>
      <c r="B5239" s="225" t="s">
        <v>8988</v>
      </c>
      <c r="C5239" s="223" t="s">
        <v>7417</v>
      </c>
      <c r="D5239" s="222" t="s">
        <v>849</v>
      </c>
    </row>
    <row r="5240" spans="1:4">
      <c r="A5240" s="226" t="s">
        <v>8989</v>
      </c>
      <c r="B5240" s="225" t="s">
        <v>7207</v>
      </c>
      <c r="C5240" s="223" t="s">
        <v>7423</v>
      </c>
      <c r="D5240" s="222" t="s">
        <v>849</v>
      </c>
    </row>
    <row r="5241" spans="1:4">
      <c r="A5241" s="226" t="s">
        <v>8990</v>
      </c>
      <c r="B5241" s="225" t="s">
        <v>8991</v>
      </c>
      <c r="C5241" s="223" t="s">
        <v>7423</v>
      </c>
      <c r="D5241" s="222" t="s">
        <v>849</v>
      </c>
    </row>
    <row r="5242" spans="1:4">
      <c r="A5242" s="226" t="s">
        <v>8992</v>
      </c>
      <c r="B5242" s="225" t="s">
        <v>7874</v>
      </c>
      <c r="C5242" s="223" t="s">
        <v>7308</v>
      </c>
      <c r="D5242" s="222" t="s">
        <v>849</v>
      </c>
    </row>
    <row r="5243" spans="1:4">
      <c r="A5243" s="226" t="s">
        <v>8993</v>
      </c>
      <c r="B5243" s="225" t="s">
        <v>8179</v>
      </c>
      <c r="C5243" s="223" t="s">
        <v>8108</v>
      </c>
      <c r="D5243" s="222" t="s">
        <v>849</v>
      </c>
    </row>
    <row r="5244" spans="1:4">
      <c r="A5244" s="226" t="s">
        <v>8994</v>
      </c>
      <c r="B5244" s="225" t="s">
        <v>1208</v>
      </c>
      <c r="C5244" s="223" t="s">
        <v>7662</v>
      </c>
      <c r="D5244" s="222" t="s">
        <v>849</v>
      </c>
    </row>
    <row r="5245" spans="1:4">
      <c r="A5245" s="226" t="s">
        <v>8995</v>
      </c>
      <c r="B5245" s="225" t="s">
        <v>7369</v>
      </c>
      <c r="C5245" s="223" t="s">
        <v>7428</v>
      </c>
      <c r="D5245" s="222" t="s">
        <v>849</v>
      </c>
    </row>
    <row r="5246" spans="1:4">
      <c r="A5246" s="226" t="s">
        <v>8996</v>
      </c>
      <c r="B5246" s="225" t="s">
        <v>8478</v>
      </c>
      <c r="C5246" s="223" t="s">
        <v>7428</v>
      </c>
      <c r="D5246" s="222" t="s">
        <v>849</v>
      </c>
    </row>
    <row r="5247" spans="1:4">
      <c r="A5247" s="226" t="s">
        <v>8997</v>
      </c>
      <c r="B5247" s="225" t="s">
        <v>8998</v>
      </c>
      <c r="C5247" s="223" t="s">
        <v>1176</v>
      </c>
      <c r="D5247" s="222" t="s">
        <v>8999</v>
      </c>
    </row>
    <row r="5248" spans="1:4">
      <c r="A5248" s="226" t="s">
        <v>9000</v>
      </c>
      <c r="B5248" s="225" t="s">
        <v>9001</v>
      </c>
      <c r="C5248" s="223" t="s">
        <v>1176</v>
      </c>
      <c r="D5248" s="222" t="s">
        <v>8999</v>
      </c>
    </row>
    <row r="5249" spans="1:4">
      <c r="A5249" s="226" t="s">
        <v>9002</v>
      </c>
      <c r="B5249" s="225" t="s">
        <v>9003</v>
      </c>
      <c r="C5249" s="223" t="s">
        <v>1176</v>
      </c>
      <c r="D5249" s="222" t="s">
        <v>8999</v>
      </c>
    </row>
    <row r="5250" spans="1:4">
      <c r="A5250" s="226" t="s">
        <v>9004</v>
      </c>
      <c r="B5250" s="225" t="s">
        <v>9005</v>
      </c>
      <c r="C5250" s="223" t="s">
        <v>1176</v>
      </c>
      <c r="D5250" s="222" t="s">
        <v>8999</v>
      </c>
    </row>
    <row r="5251" spans="1:4">
      <c r="A5251" s="226" t="s">
        <v>9006</v>
      </c>
      <c r="B5251" s="225" t="s">
        <v>8221</v>
      </c>
      <c r="C5251" s="223" t="s">
        <v>1176</v>
      </c>
      <c r="D5251" s="222" t="s">
        <v>8999</v>
      </c>
    </row>
    <row r="5252" spans="1:4">
      <c r="A5252" s="226" t="s">
        <v>9007</v>
      </c>
      <c r="B5252" s="225" t="s">
        <v>9008</v>
      </c>
      <c r="C5252" s="223" t="s">
        <v>8030</v>
      </c>
      <c r="D5252" s="222" t="s">
        <v>8999</v>
      </c>
    </row>
    <row r="5253" spans="1:4">
      <c r="A5253" s="226" t="s">
        <v>9009</v>
      </c>
      <c r="B5253" s="225" t="s">
        <v>9010</v>
      </c>
      <c r="C5253" s="223" t="s">
        <v>7576</v>
      </c>
      <c r="D5253" s="222" t="s">
        <v>8999</v>
      </c>
    </row>
    <row r="5254" spans="1:4">
      <c r="A5254" s="226" t="s">
        <v>9011</v>
      </c>
      <c r="B5254" s="225" t="s">
        <v>8285</v>
      </c>
      <c r="C5254" s="223" t="s">
        <v>7335</v>
      </c>
      <c r="D5254" s="222" t="s">
        <v>8999</v>
      </c>
    </row>
    <row r="5255" spans="1:4">
      <c r="A5255" s="226" t="s">
        <v>9012</v>
      </c>
      <c r="B5255" s="225" t="s">
        <v>7250</v>
      </c>
      <c r="C5255" s="223" t="s">
        <v>1190</v>
      </c>
      <c r="D5255" s="222" t="s">
        <v>8999</v>
      </c>
    </row>
    <row r="5256" spans="1:4">
      <c r="A5256" s="226" t="s">
        <v>9013</v>
      </c>
      <c r="B5256" s="225" t="s">
        <v>7210</v>
      </c>
      <c r="C5256" s="223" t="s">
        <v>1193</v>
      </c>
      <c r="D5256" s="222" t="s">
        <v>8999</v>
      </c>
    </row>
    <row r="5257" spans="1:4">
      <c r="A5257" s="226" t="s">
        <v>9014</v>
      </c>
      <c r="B5257" s="225" t="s">
        <v>7555</v>
      </c>
      <c r="C5257" s="223" t="s">
        <v>1198</v>
      </c>
      <c r="D5257" s="222" t="s">
        <v>8999</v>
      </c>
    </row>
    <row r="5258" spans="1:4">
      <c r="A5258" s="226" t="s">
        <v>9015</v>
      </c>
      <c r="B5258" s="225" t="s">
        <v>7280</v>
      </c>
      <c r="C5258" s="223" t="s">
        <v>1198</v>
      </c>
      <c r="D5258" s="222" t="s">
        <v>8999</v>
      </c>
    </row>
    <row r="5259" spans="1:4">
      <c r="A5259" s="226" t="s">
        <v>9016</v>
      </c>
      <c r="B5259" s="225" t="s">
        <v>9017</v>
      </c>
      <c r="C5259" s="223" t="s">
        <v>1203</v>
      </c>
      <c r="D5259" s="222" t="s">
        <v>8999</v>
      </c>
    </row>
    <row r="5260" spans="1:4">
      <c r="A5260" s="226" t="s">
        <v>9018</v>
      </c>
      <c r="B5260" s="225" t="s">
        <v>7422</v>
      </c>
      <c r="C5260" s="223" t="s">
        <v>1203</v>
      </c>
      <c r="D5260" s="222" t="s">
        <v>8999</v>
      </c>
    </row>
    <row r="5261" spans="1:4">
      <c r="A5261" s="226" t="s">
        <v>9019</v>
      </c>
      <c r="B5261" s="225" t="s">
        <v>1189</v>
      </c>
      <c r="C5261" s="223" t="s">
        <v>1203</v>
      </c>
      <c r="D5261" s="222" t="s">
        <v>8999</v>
      </c>
    </row>
    <row r="5262" spans="1:4">
      <c r="A5262" s="226" t="s">
        <v>9020</v>
      </c>
      <c r="B5262" s="225" t="s">
        <v>2283</v>
      </c>
      <c r="C5262" s="223" t="s">
        <v>1322</v>
      </c>
      <c r="D5262" s="222" t="s">
        <v>8999</v>
      </c>
    </row>
    <row r="5263" spans="1:4">
      <c r="A5263" s="226" t="s">
        <v>9021</v>
      </c>
      <c r="B5263" s="225" t="s">
        <v>9022</v>
      </c>
      <c r="C5263" s="223" t="s">
        <v>7688</v>
      </c>
      <c r="D5263" s="222" t="s">
        <v>8999</v>
      </c>
    </row>
    <row r="5264" spans="1:4">
      <c r="A5264" s="226" t="s">
        <v>9023</v>
      </c>
      <c r="B5264" s="225" t="s">
        <v>7539</v>
      </c>
      <c r="C5264" s="223" t="s">
        <v>7355</v>
      </c>
      <c r="D5264" s="222" t="s">
        <v>8999</v>
      </c>
    </row>
    <row r="5265" spans="1:4">
      <c r="A5265" s="226" t="s">
        <v>9024</v>
      </c>
      <c r="B5265" s="225" t="s">
        <v>9025</v>
      </c>
      <c r="C5265" s="223" t="s">
        <v>9026</v>
      </c>
      <c r="D5265" s="222" t="s">
        <v>8999</v>
      </c>
    </row>
    <row r="5266" spans="1:4">
      <c r="A5266" s="226" t="s">
        <v>9027</v>
      </c>
      <c r="B5266" s="225" t="s">
        <v>7267</v>
      </c>
      <c r="C5266" s="223" t="s">
        <v>7363</v>
      </c>
      <c r="D5266" s="222" t="s">
        <v>8999</v>
      </c>
    </row>
    <row r="5267" spans="1:4">
      <c r="A5267" s="226" t="s">
        <v>9028</v>
      </c>
      <c r="B5267" s="225" t="s">
        <v>9029</v>
      </c>
      <c r="C5267" s="223" t="s">
        <v>7223</v>
      </c>
      <c r="D5267" s="222" t="s">
        <v>8999</v>
      </c>
    </row>
    <row r="5268" spans="1:4">
      <c r="A5268" s="226" t="s">
        <v>9030</v>
      </c>
      <c r="B5268" s="225" t="s">
        <v>7994</v>
      </c>
      <c r="C5268" s="223" t="s">
        <v>7223</v>
      </c>
      <c r="D5268" s="222" t="s">
        <v>8999</v>
      </c>
    </row>
    <row r="5269" spans="1:4">
      <c r="A5269" s="226" t="s">
        <v>9031</v>
      </c>
      <c r="B5269" s="225" t="s">
        <v>7994</v>
      </c>
      <c r="C5269" s="223" t="s">
        <v>7226</v>
      </c>
      <c r="D5269" s="222" t="s">
        <v>8999</v>
      </c>
    </row>
    <row r="5270" spans="1:4">
      <c r="A5270" s="226" t="s">
        <v>9032</v>
      </c>
      <c r="B5270" s="225" t="s">
        <v>8295</v>
      </c>
      <c r="C5270" s="223" t="s">
        <v>9033</v>
      </c>
      <c r="D5270" s="222" t="s">
        <v>8999</v>
      </c>
    </row>
    <row r="5271" spans="1:4">
      <c r="A5271" s="226" t="s">
        <v>9034</v>
      </c>
      <c r="B5271" s="225" t="s">
        <v>9035</v>
      </c>
      <c r="C5271" s="223" t="s">
        <v>7708</v>
      </c>
      <c r="D5271" s="222" t="s">
        <v>8999</v>
      </c>
    </row>
    <row r="5272" spans="1:4">
      <c r="A5272" s="226" t="s">
        <v>9036</v>
      </c>
      <c r="B5272" s="225" t="s">
        <v>9037</v>
      </c>
      <c r="C5272" s="223" t="s">
        <v>7372</v>
      </c>
      <c r="D5272" s="222" t="s">
        <v>8999</v>
      </c>
    </row>
    <row r="5273" spans="1:4">
      <c r="A5273" s="226" t="s">
        <v>9038</v>
      </c>
      <c r="B5273" s="225" t="s">
        <v>7414</v>
      </c>
      <c r="C5273" s="223" t="s">
        <v>8416</v>
      </c>
      <c r="D5273" s="222" t="s">
        <v>8999</v>
      </c>
    </row>
    <row r="5274" spans="1:4">
      <c r="A5274" s="226" t="s">
        <v>9039</v>
      </c>
      <c r="B5274" s="225" t="s">
        <v>9040</v>
      </c>
      <c r="C5274" s="223" t="s">
        <v>7381</v>
      </c>
      <c r="D5274" s="222" t="s">
        <v>8999</v>
      </c>
    </row>
    <row r="5275" spans="1:4">
      <c r="A5275" s="226" t="s">
        <v>9041</v>
      </c>
      <c r="B5275" s="225" t="s">
        <v>7267</v>
      </c>
      <c r="C5275" s="223" t="s">
        <v>7383</v>
      </c>
      <c r="D5275" s="222" t="s">
        <v>8999</v>
      </c>
    </row>
    <row r="5276" spans="1:4">
      <c r="A5276" s="226" t="s">
        <v>9042</v>
      </c>
      <c r="B5276" s="225" t="s">
        <v>9043</v>
      </c>
      <c r="C5276" s="223" t="s">
        <v>7254</v>
      </c>
      <c r="D5276" s="222" t="s">
        <v>8999</v>
      </c>
    </row>
    <row r="5277" spans="1:4">
      <c r="A5277" s="226" t="s">
        <v>9044</v>
      </c>
      <c r="B5277" s="225" t="s">
        <v>7973</v>
      </c>
      <c r="C5277" s="223" t="s">
        <v>8063</v>
      </c>
      <c r="D5277" s="222" t="s">
        <v>8999</v>
      </c>
    </row>
    <row r="5278" spans="1:4">
      <c r="A5278" s="226" t="s">
        <v>9045</v>
      </c>
      <c r="B5278" s="225" t="s">
        <v>7273</v>
      </c>
      <c r="C5278" s="223" t="s">
        <v>7618</v>
      </c>
      <c r="D5278" s="222" t="s">
        <v>8999</v>
      </c>
    </row>
    <row r="5279" spans="1:4">
      <c r="A5279" s="226" t="s">
        <v>9046</v>
      </c>
      <c r="B5279" s="225" t="s">
        <v>7784</v>
      </c>
      <c r="C5279" s="223" t="s">
        <v>9047</v>
      </c>
      <c r="D5279" s="222" t="s">
        <v>8999</v>
      </c>
    </row>
    <row r="5280" spans="1:4">
      <c r="A5280" s="226" t="s">
        <v>9048</v>
      </c>
      <c r="B5280" s="225" t="s">
        <v>9049</v>
      </c>
      <c r="C5280" s="223" t="s">
        <v>7262</v>
      </c>
      <c r="D5280" s="222" t="s">
        <v>8999</v>
      </c>
    </row>
    <row r="5281" spans="1:4">
      <c r="A5281" s="226" t="s">
        <v>9050</v>
      </c>
      <c r="B5281" s="225" t="s">
        <v>9051</v>
      </c>
      <c r="C5281" s="223" t="s">
        <v>7268</v>
      </c>
      <c r="D5281" s="222" t="s">
        <v>8999</v>
      </c>
    </row>
    <row r="5282" spans="1:4">
      <c r="A5282" s="226" t="s">
        <v>9052</v>
      </c>
      <c r="B5282" s="225" t="s">
        <v>7861</v>
      </c>
      <c r="C5282" s="223" t="s">
        <v>7274</v>
      </c>
      <c r="D5282" s="222" t="s">
        <v>8999</v>
      </c>
    </row>
    <row r="5283" spans="1:4">
      <c r="A5283" s="226" t="s">
        <v>9053</v>
      </c>
      <c r="B5283" s="225" t="s">
        <v>7764</v>
      </c>
      <c r="C5283" s="223" t="s">
        <v>7274</v>
      </c>
      <c r="D5283" s="222" t="s">
        <v>8999</v>
      </c>
    </row>
    <row r="5284" spans="1:4">
      <c r="A5284" s="226" t="s">
        <v>9054</v>
      </c>
      <c r="B5284" s="225" t="s">
        <v>7207</v>
      </c>
      <c r="C5284" s="223" t="s">
        <v>9055</v>
      </c>
      <c r="D5284" s="222" t="s">
        <v>8999</v>
      </c>
    </row>
    <row r="5285" spans="1:4">
      <c r="A5285" s="226" t="s">
        <v>9056</v>
      </c>
      <c r="B5285" s="225" t="s">
        <v>7250</v>
      </c>
      <c r="C5285" s="223" t="s">
        <v>7997</v>
      </c>
      <c r="D5285" s="222" t="s">
        <v>8999</v>
      </c>
    </row>
    <row r="5286" spans="1:4">
      <c r="A5286" s="226" t="s">
        <v>9057</v>
      </c>
      <c r="B5286" s="225" t="s">
        <v>8652</v>
      </c>
      <c r="C5286" s="223" t="s">
        <v>7278</v>
      </c>
      <c r="D5286" s="222" t="s">
        <v>8999</v>
      </c>
    </row>
    <row r="5287" spans="1:4">
      <c r="A5287" s="226" t="s">
        <v>9058</v>
      </c>
      <c r="B5287" s="225" t="s">
        <v>9059</v>
      </c>
      <c r="C5287" s="223" t="s">
        <v>7288</v>
      </c>
      <c r="D5287" s="222" t="s">
        <v>8999</v>
      </c>
    </row>
    <row r="5288" spans="1:4">
      <c r="A5288" s="226" t="s">
        <v>9060</v>
      </c>
      <c r="B5288" s="225" t="s">
        <v>9025</v>
      </c>
      <c r="C5288" s="223" t="s">
        <v>9061</v>
      </c>
      <c r="D5288" s="222" t="s">
        <v>8999</v>
      </c>
    </row>
    <row r="5289" spans="1:4">
      <c r="A5289" s="226" t="s">
        <v>9062</v>
      </c>
      <c r="B5289" s="225" t="s">
        <v>7784</v>
      </c>
      <c r="C5289" s="223" t="s">
        <v>7815</v>
      </c>
      <c r="D5289" s="222" t="s">
        <v>8999</v>
      </c>
    </row>
    <row r="5290" spans="1:4">
      <c r="A5290" s="226" t="s">
        <v>9063</v>
      </c>
      <c r="B5290" s="225" t="s">
        <v>8072</v>
      </c>
      <c r="C5290" s="223" t="s">
        <v>9064</v>
      </c>
      <c r="D5290" s="222" t="s">
        <v>8999</v>
      </c>
    </row>
    <row r="5291" spans="1:4">
      <c r="A5291" s="226" t="s">
        <v>9065</v>
      </c>
      <c r="B5291" s="225" t="s">
        <v>7936</v>
      </c>
      <c r="C5291" s="223" t="s">
        <v>7295</v>
      </c>
      <c r="D5291" s="222" t="s">
        <v>8999</v>
      </c>
    </row>
    <row r="5292" spans="1:4">
      <c r="A5292" s="226" t="s">
        <v>9066</v>
      </c>
      <c r="B5292" s="225" t="s">
        <v>9067</v>
      </c>
      <c r="C5292" s="223" t="s">
        <v>9068</v>
      </c>
      <c r="D5292" s="222" t="s">
        <v>8999</v>
      </c>
    </row>
    <row r="5293" spans="1:4">
      <c r="A5293" s="226" t="s">
        <v>9069</v>
      </c>
      <c r="B5293" s="225" t="s">
        <v>8495</v>
      </c>
      <c r="C5293" s="223" t="s">
        <v>9070</v>
      </c>
      <c r="D5293" s="222" t="s">
        <v>8999</v>
      </c>
    </row>
    <row r="5294" spans="1:4">
      <c r="A5294" s="226" t="s">
        <v>9071</v>
      </c>
      <c r="B5294" s="225" t="s">
        <v>9072</v>
      </c>
      <c r="C5294" s="223" t="s">
        <v>7739</v>
      </c>
      <c r="D5294" s="222" t="s">
        <v>8999</v>
      </c>
    </row>
    <row r="5295" spans="1:4">
      <c r="A5295" s="226" t="s">
        <v>9073</v>
      </c>
      <c r="B5295" s="225" t="s">
        <v>9074</v>
      </c>
      <c r="C5295" s="223" t="s">
        <v>7560</v>
      </c>
      <c r="D5295" s="222" t="s">
        <v>8999</v>
      </c>
    </row>
    <row r="5296" spans="1:4">
      <c r="A5296" s="226" t="s">
        <v>9075</v>
      </c>
      <c r="B5296" s="225" t="s">
        <v>9076</v>
      </c>
      <c r="C5296" s="223" t="s">
        <v>7560</v>
      </c>
      <c r="D5296" s="222" t="s">
        <v>8999</v>
      </c>
    </row>
    <row r="5297" spans="1:4">
      <c r="A5297" s="226" t="s">
        <v>9077</v>
      </c>
      <c r="B5297" s="225" t="s">
        <v>9078</v>
      </c>
      <c r="C5297" s="223" t="s">
        <v>9079</v>
      </c>
      <c r="D5297" s="222" t="s">
        <v>8999</v>
      </c>
    </row>
    <row r="5298" spans="1:4">
      <c r="A5298" s="226" t="s">
        <v>9080</v>
      </c>
      <c r="B5298" s="225" t="s">
        <v>7936</v>
      </c>
      <c r="C5298" s="223" t="s">
        <v>7562</v>
      </c>
      <c r="D5298" s="222" t="s">
        <v>8999</v>
      </c>
    </row>
    <row r="5299" spans="1:4">
      <c r="A5299" s="226" t="s">
        <v>9081</v>
      </c>
      <c r="B5299" s="225" t="s">
        <v>8004</v>
      </c>
      <c r="C5299" s="223" t="s">
        <v>7303</v>
      </c>
      <c r="D5299" s="222" t="s">
        <v>8999</v>
      </c>
    </row>
    <row r="5300" spans="1:4">
      <c r="A5300" s="226" t="s">
        <v>9082</v>
      </c>
      <c r="B5300" s="225" t="s">
        <v>9083</v>
      </c>
      <c r="C5300" s="223" t="s">
        <v>7303</v>
      </c>
      <c r="D5300" s="222" t="s">
        <v>8999</v>
      </c>
    </row>
    <row r="5301" spans="1:4">
      <c r="A5301" s="226" t="s">
        <v>9084</v>
      </c>
      <c r="B5301" s="225" t="s">
        <v>1189</v>
      </c>
      <c r="C5301" s="223" t="s">
        <v>7473</v>
      </c>
      <c r="D5301" s="222" t="s">
        <v>8999</v>
      </c>
    </row>
    <row r="5302" spans="1:4">
      <c r="A5302" s="226" t="s">
        <v>9085</v>
      </c>
      <c r="B5302" s="225" t="s">
        <v>7539</v>
      </c>
      <c r="C5302" s="223" t="s">
        <v>7417</v>
      </c>
      <c r="D5302" s="222" t="s">
        <v>8999</v>
      </c>
    </row>
    <row r="5303" spans="1:4">
      <c r="A5303" s="226" t="s">
        <v>9086</v>
      </c>
      <c r="B5303" s="225" t="s">
        <v>9087</v>
      </c>
      <c r="C5303" s="223" t="s">
        <v>7423</v>
      </c>
      <c r="D5303" s="222" t="s">
        <v>8999</v>
      </c>
    </row>
    <row r="5304" spans="1:4">
      <c r="A5304" s="226" t="s">
        <v>9088</v>
      </c>
      <c r="B5304" s="225" t="s">
        <v>7207</v>
      </c>
      <c r="C5304" s="223" t="s">
        <v>7423</v>
      </c>
      <c r="D5304" s="222" t="s">
        <v>8999</v>
      </c>
    </row>
    <row r="5305" spans="1:4">
      <c r="A5305" s="226" t="s">
        <v>9089</v>
      </c>
      <c r="B5305" s="225" t="s">
        <v>7668</v>
      </c>
      <c r="C5305" s="223" t="s">
        <v>7308</v>
      </c>
      <c r="D5305" s="222" t="s">
        <v>8999</v>
      </c>
    </row>
    <row r="5306" spans="1:4">
      <c r="A5306" s="226" t="s">
        <v>9090</v>
      </c>
      <c r="B5306" s="225" t="s">
        <v>7427</v>
      </c>
      <c r="C5306" s="223" t="s">
        <v>8623</v>
      </c>
      <c r="D5306" s="222" t="s">
        <v>8999</v>
      </c>
    </row>
    <row r="5307" spans="1:4">
      <c r="A5307" s="226" t="s">
        <v>9091</v>
      </c>
      <c r="B5307" s="225" t="s">
        <v>9092</v>
      </c>
      <c r="C5307" s="223" t="s">
        <v>1176</v>
      </c>
      <c r="D5307" s="222" t="s">
        <v>9093</v>
      </c>
    </row>
    <row r="5308" spans="1:4">
      <c r="A5308" s="226" t="s">
        <v>9094</v>
      </c>
      <c r="B5308" s="225" t="s">
        <v>8065</v>
      </c>
      <c r="C5308" s="223" t="s">
        <v>1176</v>
      </c>
      <c r="D5308" s="222" t="s">
        <v>9093</v>
      </c>
    </row>
    <row r="5309" spans="1:4">
      <c r="A5309" s="226" t="s">
        <v>9095</v>
      </c>
      <c r="B5309" s="225" t="s">
        <v>7250</v>
      </c>
      <c r="C5309" s="223" t="s">
        <v>1176</v>
      </c>
      <c r="D5309" s="222" t="s">
        <v>9093</v>
      </c>
    </row>
    <row r="5310" spans="1:4">
      <c r="A5310" s="226" t="s">
        <v>9096</v>
      </c>
      <c r="B5310" s="225" t="s">
        <v>9097</v>
      </c>
      <c r="C5310" s="223" t="s">
        <v>1176</v>
      </c>
      <c r="D5310" s="222" t="s">
        <v>9093</v>
      </c>
    </row>
    <row r="5311" spans="1:4">
      <c r="A5311" s="226" t="s">
        <v>9098</v>
      </c>
      <c r="B5311" s="225" t="s">
        <v>7659</v>
      </c>
      <c r="C5311" s="223" t="s">
        <v>1176</v>
      </c>
      <c r="D5311" s="222" t="s">
        <v>9093</v>
      </c>
    </row>
    <row r="5312" spans="1:4">
      <c r="A5312" s="226" t="s">
        <v>9099</v>
      </c>
      <c r="B5312" s="225" t="s">
        <v>9100</v>
      </c>
      <c r="C5312" s="223" t="s">
        <v>1176</v>
      </c>
      <c r="D5312" s="222" t="s">
        <v>9093</v>
      </c>
    </row>
    <row r="5313" spans="1:4">
      <c r="A5313" s="226" t="s">
        <v>9101</v>
      </c>
      <c r="B5313" s="225" t="s">
        <v>7207</v>
      </c>
      <c r="C5313" s="223" t="s">
        <v>8037</v>
      </c>
      <c r="D5313" s="222" t="s">
        <v>9093</v>
      </c>
    </row>
    <row r="5314" spans="1:4">
      <c r="A5314" s="226" t="s">
        <v>9102</v>
      </c>
      <c r="B5314" s="225" t="s">
        <v>7276</v>
      </c>
      <c r="C5314" s="223" t="s">
        <v>7335</v>
      </c>
      <c r="D5314" s="222" t="s">
        <v>9093</v>
      </c>
    </row>
    <row r="5315" spans="1:4">
      <c r="A5315" s="226" t="s">
        <v>9103</v>
      </c>
      <c r="B5315" s="225" t="s">
        <v>8221</v>
      </c>
      <c r="C5315" s="223" t="s">
        <v>8296</v>
      </c>
      <c r="D5315" s="222" t="s">
        <v>9093</v>
      </c>
    </row>
    <row r="5316" spans="1:4">
      <c r="A5316" s="226" t="s">
        <v>9104</v>
      </c>
      <c r="B5316" s="225" t="s">
        <v>7812</v>
      </c>
      <c r="C5316" s="223" t="s">
        <v>1198</v>
      </c>
      <c r="D5316" s="222" t="s">
        <v>9093</v>
      </c>
    </row>
    <row r="5317" spans="1:4">
      <c r="A5317" s="226" t="s">
        <v>9105</v>
      </c>
      <c r="B5317" s="225" t="s">
        <v>1208</v>
      </c>
      <c r="C5317" s="223" t="s">
        <v>8394</v>
      </c>
      <c r="D5317" s="222" t="s">
        <v>9093</v>
      </c>
    </row>
    <row r="5318" spans="1:4">
      <c r="A5318" s="226" t="s">
        <v>9106</v>
      </c>
      <c r="B5318" s="225" t="s">
        <v>7264</v>
      </c>
      <c r="C5318" s="223" t="s">
        <v>7688</v>
      </c>
      <c r="D5318" s="222" t="s">
        <v>9093</v>
      </c>
    </row>
    <row r="5319" spans="1:4">
      <c r="A5319" s="226" t="s">
        <v>9107</v>
      </c>
      <c r="B5319" s="225" t="s">
        <v>9108</v>
      </c>
      <c r="C5319" s="223" t="s">
        <v>7211</v>
      </c>
      <c r="D5319" s="222" t="s">
        <v>9093</v>
      </c>
    </row>
    <row r="5320" spans="1:4">
      <c r="A5320" s="226" t="s">
        <v>9109</v>
      </c>
      <c r="B5320" s="225" t="s">
        <v>7715</v>
      </c>
      <c r="C5320" s="223" t="s">
        <v>7355</v>
      </c>
      <c r="D5320" s="222" t="s">
        <v>9093</v>
      </c>
    </row>
    <row r="5321" spans="1:4">
      <c r="A5321" s="226" t="s">
        <v>9110</v>
      </c>
      <c r="B5321" s="225" t="s">
        <v>7367</v>
      </c>
      <c r="C5321" s="223" t="s">
        <v>7217</v>
      </c>
      <c r="D5321" s="222" t="s">
        <v>9093</v>
      </c>
    </row>
    <row r="5322" spans="1:4">
      <c r="A5322" s="226" t="s">
        <v>9111</v>
      </c>
      <c r="B5322" s="225" t="s">
        <v>7936</v>
      </c>
      <c r="C5322" s="223" t="s">
        <v>7217</v>
      </c>
      <c r="D5322" s="222" t="s">
        <v>9093</v>
      </c>
    </row>
    <row r="5323" spans="1:4">
      <c r="A5323" s="226" t="s">
        <v>9112</v>
      </c>
      <c r="B5323" s="225" t="s">
        <v>9113</v>
      </c>
      <c r="C5323" s="223" t="s">
        <v>7217</v>
      </c>
      <c r="D5323" s="222" t="s">
        <v>9093</v>
      </c>
    </row>
    <row r="5324" spans="1:4">
      <c r="A5324" s="226" t="s">
        <v>9114</v>
      </c>
      <c r="B5324" s="225" t="s">
        <v>7377</v>
      </c>
      <c r="C5324" s="223" t="s">
        <v>7785</v>
      </c>
      <c r="D5324" s="222" t="s">
        <v>9093</v>
      </c>
    </row>
    <row r="5325" spans="1:4">
      <c r="A5325" s="226" t="s">
        <v>9115</v>
      </c>
      <c r="B5325" s="225" t="s">
        <v>1171</v>
      </c>
      <c r="C5325" s="223" t="s">
        <v>7220</v>
      </c>
      <c r="D5325" s="222" t="s">
        <v>9093</v>
      </c>
    </row>
    <row r="5326" spans="1:4">
      <c r="A5326" s="226" t="s">
        <v>9116</v>
      </c>
      <c r="B5326" s="225" t="s">
        <v>9117</v>
      </c>
      <c r="C5326" s="223" t="s">
        <v>7223</v>
      </c>
      <c r="D5326" s="222" t="s">
        <v>9093</v>
      </c>
    </row>
    <row r="5327" spans="1:4">
      <c r="A5327" s="226" t="s">
        <v>9118</v>
      </c>
      <c r="B5327" s="225" t="s">
        <v>9119</v>
      </c>
      <c r="C5327" s="223" t="s">
        <v>7226</v>
      </c>
      <c r="D5327" s="222" t="s">
        <v>9093</v>
      </c>
    </row>
    <row r="5328" spans="1:4">
      <c r="A5328" s="226" t="s">
        <v>9120</v>
      </c>
      <c r="B5328" s="225" t="s">
        <v>7841</v>
      </c>
      <c r="C5328" s="223" t="s">
        <v>7237</v>
      </c>
      <c r="D5328" s="222" t="s">
        <v>9093</v>
      </c>
    </row>
    <row r="5329" spans="1:4">
      <c r="A5329" s="226" t="s">
        <v>9121</v>
      </c>
      <c r="B5329" s="225" t="s">
        <v>9122</v>
      </c>
      <c r="C5329" s="223" t="s">
        <v>9123</v>
      </c>
      <c r="D5329" s="222" t="s">
        <v>9093</v>
      </c>
    </row>
    <row r="5330" spans="1:4">
      <c r="A5330" s="226" t="s">
        <v>9124</v>
      </c>
      <c r="B5330" s="225" t="s">
        <v>9125</v>
      </c>
      <c r="C5330" s="223" t="s">
        <v>7245</v>
      </c>
      <c r="D5330" s="222" t="s">
        <v>9093</v>
      </c>
    </row>
    <row r="5331" spans="1:4">
      <c r="A5331" s="226" t="s">
        <v>9126</v>
      </c>
      <c r="B5331" s="225" t="s">
        <v>9127</v>
      </c>
      <c r="C5331" s="223" t="s">
        <v>7245</v>
      </c>
      <c r="D5331" s="222" t="s">
        <v>9093</v>
      </c>
    </row>
    <row r="5332" spans="1:4">
      <c r="A5332" s="226" t="s">
        <v>9128</v>
      </c>
      <c r="B5332" s="225" t="s">
        <v>9129</v>
      </c>
      <c r="C5332" s="223" t="s">
        <v>7248</v>
      </c>
      <c r="D5332" s="222" t="s">
        <v>9093</v>
      </c>
    </row>
    <row r="5333" spans="1:4">
      <c r="A5333" s="226" t="s">
        <v>9130</v>
      </c>
      <c r="B5333" s="225" t="s">
        <v>9131</v>
      </c>
      <c r="C5333" s="223" t="s">
        <v>9132</v>
      </c>
      <c r="D5333" s="222" t="s">
        <v>9093</v>
      </c>
    </row>
    <row r="5334" spans="1:4">
      <c r="A5334" s="226" t="s">
        <v>9133</v>
      </c>
      <c r="B5334" s="225" t="s">
        <v>7267</v>
      </c>
      <c r="C5334" s="223" t="s">
        <v>9134</v>
      </c>
      <c r="D5334" s="222" t="s">
        <v>9093</v>
      </c>
    </row>
    <row r="5335" spans="1:4">
      <c r="A5335" s="226" t="s">
        <v>9135</v>
      </c>
      <c r="B5335" s="225" t="s">
        <v>9136</v>
      </c>
      <c r="C5335" s="223" t="s">
        <v>7381</v>
      </c>
      <c r="D5335" s="222" t="s">
        <v>9093</v>
      </c>
    </row>
    <row r="5336" spans="1:4">
      <c r="A5336" s="226" t="s">
        <v>9137</v>
      </c>
      <c r="B5336" s="225" t="s">
        <v>7738</v>
      </c>
      <c r="C5336" s="223" t="s">
        <v>7254</v>
      </c>
      <c r="D5336" s="222" t="s">
        <v>9093</v>
      </c>
    </row>
    <row r="5337" spans="1:4">
      <c r="A5337" s="226" t="s">
        <v>9138</v>
      </c>
      <c r="B5337" s="225" t="s">
        <v>8136</v>
      </c>
      <c r="C5337" s="223" t="s">
        <v>7254</v>
      </c>
      <c r="D5337" s="222" t="s">
        <v>9093</v>
      </c>
    </row>
    <row r="5338" spans="1:4">
      <c r="A5338" s="226" t="s">
        <v>9139</v>
      </c>
      <c r="B5338" s="225" t="s">
        <v>9140</v>
      </c>
      <c r="C5338" s="223" t="s">
        <v>8796</v>
      </c>
      <c r="D5338" s="222" t="s">
        <v>9093</v>
      </c>
    </row>
    <row r="5339" spans="1:4">
      <c r="A5339" s="226" t="s">
        <v>9141</v>
      </c>
      <c r="B5339" s="225" t="s">
        <v>9142</v>
      </c>
      <c r="C5339" s="223" t="s">
        <v>8063</v>
      </c>
      <c r="D5339" s="222" t="s">
        <v>9093</v>
      </c>
    </row>
    <row r="5340" spans="1:4">
      <c r="A5340" s="226" t="s">
        <v>9143</v>
      </c>
      <c r="B5340" s="225" t="s">
        <v>7784</v>
      </c>
      <c r="C5340" s="223" t="s">
        <v>9144</v>
      </c>
      <c r="D5340" s="222" t="s">
        <v>9093</v>
      </c>
    </row>
    <row r="5341" spans="1:4">
      <c r="A5341" s="226" t="s">
        <v>9145</v>
      </c>
      <c r="B5341" s="225" t="s">
        <v>9146</v>
      </c>
      <c r="C5341" s="223" t="s">
        <v>7983</v>
      </c>
      <c r="D5341" s="222" t="s">
        <v>9093</v>
      </c>
    </row>
    <row r="5342" spans="1:4">
      <c r="A5342" s="226" t="s">
        <v>9147</v>
      </c>
      <c r="B5342" s="225" t="s">
        <v>8522</v>
      </c>
      <c r="C5342" s="223" t="s">
        <v>7464</v>
      </c>
      <c r="D5342" s="222" t="s">
        <v>9093</v>
      </c>
    </row>
    <row r="5343" spans="1:4">
      <c r="A5343" s="226" t="s">
        <v>9148</v>
      </c>
      <c r="B5343" s="225" t="s">
        <v>9149</v>
      </c>
      <c r="C5343" s="223" t="s">
        <v>7268</v>
      </c>
      <c r="D5343" s="222" t="s">
        <v>9093</v>
      </c>
    </row>
    <row r="5344" spans="1:4">
      <c r="A5344" s="226" t="s">
        <v>9150</v>
      </c>
      <c r="B5344" s="225" t="s">
        <v>7264</v>
      </c>
      <c r="C5344" s="223" t="s">
        <v>7543</v>
      </c>
      <c r="D5344" s="222" t="s">
        <v>9093</v>
      </c>
    </row>
    <row r="5345" spans="1:4">
      <c r="A5345" s="226" t="s">
        <v>9151</v>
      </c>
      <c r="B5345" s="225" t="s">
        <v>9152</v>
      </c>
      <c r="C5345" s="223" t="s">
        <v>7274</v>
      </c>
      <c r="D5345" s="222" t="s">
        <v>9093</v>
      </c>
    </row>
    <row r="5346" spans="1:4">
      <c r="A5346" s="226" t="s">
        <v>9153</v>
      </c>
      <c r="B5346" s="225" t="s">
        <v>7207</v>
      </c>
      <c r="C5346" s="223" t="s">
        <v>7470</v>
      </c>
      <c r="D5346" s="222" t="s">
        <v>9093</v>
      </c>
    </row>
    <row r="5347" spans="1:4">
      <c r="A5347" s="226" t="s">
        <v>9154</v>
      </c>
      <c r="B5347" s="225" t="s">
        <v>9155</v>
      </c>
      <c r="C5347" s="223" t="s">
        <v>7470</v>
      </c>
      <c r="D5347" s="222" t="s">
        <v>9093</v>
      </c>
    </row>
    <row r="5348" spans="1:4">
      <c r="A5348" s="226" t="s">
        <v>9156</v>
      </c>
      <c r="B5348" s="225" t="s">
        <v>9157</v>
      </c>
      <c r="C5348" s="223" t="s">
        <v>7278</v>
      </c>
      <c r="D5348" s="222" t="s">
        <v>9093</v>
      </c>
    </row>
    <row r="5349" spans="1:4">
      <c r="A5349" s="226" t="s">
        <v>9158</v>
      </c>
      <c r="B5349" s="225" t="s">
        <v>7207</v>
      </c>
      <c r="C5349" s="223" t="s">
        <v>8075</v>
      </c>
      <c r="D5349" s="222" t="s">
        <v>9093</v>
      </c>
    </row>
    <row r="5350" spans="1:4">
      <c r="A5350" s="226" t="s">
        <v>9159</v>
      </c>
      <c r="B5350" s="225" t="s">
        <v>9160</v>
      </c>
      <c r="C5350" s="223" t="s">
        <v>7288</v>
      </c>
      <c r="D5350" s="222" t="s">
        <v>9093</v>
      </c>
    </row>
    <row r="5351" spans="1:4">
      <c r="A5351" s="226" t="s">
        <v>9161</v>
      </c>
      <c r="B5351" s="225" t="s">
        <v>7784</v>
      </c>
      <c r="C5351" s="223" t="s">
        <v>9162</v>
      </c>
      <c r="D5351" s="222" t="s">
        <v>9093</v>
      </c>
    </row>
    <row r="5352" spans="1:4">
      <c r="A5352" s="226" t="s">
        <v>9163</v>
      </c>
      <c r="B5352" s="225" t="s">
        <v>9164</v>
      </c>
      <c r="C5352" s="223" t="s">
        <v>9162</v>
      </c>
      <c r="D5352" s="222" t="s">
        <v>9093</v>
      </c>
    </row>
    <row r="5353" spans="1:4">
      <c r="A5353" s="226" t="s">
        <v>9165</v>
      </c>
      <c r="B5353" s="225" t="s">
        <v>8360</v>
      </c>
      <c r="C5353" s="223" t="s">
        <v>7295</v>
      </c>
      <c r="D5353" s="222" t="s">
        <v>9093</v>
      </c>
    </row>
    <row r="5354" spans="1:4">
      <c r="A5354" s="226" t="s">
        <v>9166</v>
      </c>
      <c r="B5354" s="225" t="s">
        <v>9167</v>
      </c>
      <c r="C5354" s="223" t="s">
        <v>7295</v>
      </c>
      <c r="D5354" s="222" t="s">
        <v>9093</v>
      </c>
    </row>
    <row r="5355" spans="1:4">
      <c r="A5355" s="226" t="s">
        <v>9168</v>
      </c>
      <c r="B5355" s="225" t="s">
        <v>9169</v>
      </c>
      <c r="C5355" s="223" t="s">
        <v>7639</v>
      </c>
      <c r="D5355" s="222" t="s">
        <v>9093</v>
      </c>
    </row>
    <row r="5356" spans="1:4">
      <c r="A5356" s="226" t="s">
        <v>9170</v>
      </c>
      <c r="B5356" s="225" t="s">
        <v>7207</v>
      </c>
      <c r="C5356" s="223" t="s">
        <v>7303</v>
      </c>
      <c r="D5356" s="222" t="s">
        <v>9093</v>
      </c>
    </row>
    <row r="5357" spans="1:4">
      <c r="A5357" s="226" t="s">
        <v>9171</v>
      </c>
      <c r="B5357" s="225" t="s">
        <v>7244</v>
      </c>
      <c r="C5357" s="223" t="s">
        <v>7303</v>
      </c>
      <c r="D5357" s="222" t="s">
        <v>9093</v>
      </c>
    </row>
    <row r="5358" spans="1:4">
      <c r="A5358" s="226" t="s">
        <v>9172</v>
      </c>
      <c r="B5358" s="225" t="s">
        <v>7264</v>
      </c>
      <c r="C5358" s="223" t="s">
        <v>7651</v>
      </c>
      <c r="D5358" s="222" t="s">
        <v>9093</v>
      </c>
    </row>
    <row r="5359" spans="1:4">
      <c r="A5359" s="226" t="s">
        <v>9173</v>
      </c>
      <c r="B5359" s="225" t="s">
        <v>7555</v>
      </c>
      <c r="C5359" s="223" t="s">
        <v>7423</v>
      </c>
      <c r="D5359" s="222" t="s">
        <v>9093</v>
      </c>
    </row>
    <row r="5360" spans="1:4">
      <c r="A5360" s="226" t="s">
        <v>9174</v>
      </c>
      <c r="B5360" s="225" t="s">
        <v>1189</v>
      </c>
      <c r="C5360" s="223" t="s">
        <v>7308</v>
      </c>
      <c r="D5360" s="222" t="s">
        <v>9093</v>
      </c>
    </row>
    <row r="5361" spans="1:4">
      <c r="A5361" s="226" t="s">
        <v>9175</v>
      </c>
      <c r="B5361" s="225" t="s">
        <v>9176</v>
      </c>
      <c r="C5361" s="223" t="s">
        <v>7902</v>
      </c>
      <c r="D5361" s="222" t="s">
        <v>9093</v>
      </c>
    </row>
    <row r="5362" spans="1:4">
      <c r="A5362" s="226" t="s">
        <v>9177</v>
      </c>
      <c r="B5362" s="225" t="s">
        <v>7367</v>
      </c>
      <c r="C5362" s="223" t="s">
        <v>7478</v>
      </c>
      <c r="D5362" s="222" t="s">
        <v>9093</v>
      </c>
    </row>
    <row r="5363" spans="1:4">
      <c r="A5363" s="226" t="s">
        <v>9178</v>
      </c>
      <c r="B5363" s="225" t="s">
        <v>9179</v>
      </c>
      <c r="C5363" s="223" t="s">
        <v>1176</v>
      </c>
      <c r="D5363" s="222" t="s">
        <v>9180</v>
      </c>
    </row>
    <row r="5364" spans="1:4">
      <c r="A5364" s="226" t="s">
        <v>9181</v>
      </c>
      <c r="B5364" s="225" t="s">
        <v>7307</v>
      </c>
      <c r="C5364" s="223" t="s">
        <v>1176</v>
      </c>
      <c r="D5364" s="222" t="s">
        <v>9180</v>
      </c>
    </row>
    <row r="5365" spans="1:4">
      <c r="A5365" s="226" t="s">
        <v>9182</v>
      </c>
      <c r="B5365" s="225" t="s">
        <v>7784</v>
      </c>
      <c r="C5365" s="223" t="s">
        <v>9183</v>
      </c>
      <c r="D5365" s="222" t="s">
        <v>9180</v>
      </c>
    </row>
    <row r="5366" spans="1:4">
      <c r="A5366" s="226" t="s">
        <v>9184</v>
      </c>
      <c r="B5366" s="225" t="s">
        <v>9185</v>
      </c>
      <c r="C5366" s="223" t="s">
        <v>7572</v>
      </c>
      <c r="D5366" s="222" t="s">
        <v>9180</v>
      </c>
    </row>
    <row r="5367" spans="1:4">
      <c r="A5367" s="226" t="s">
        <v>9186</v>
      </c>
      <c r="B5367" s="225" t="s">
        <v>1208</v>
      </c>
      <c r="C5367" s="223" t="s">
        <v>7319</v>
      </c>
      <c r="D5367" s="222" t="s">
        <v>9180</v>
      </c>
    </row>
    <row r="5368" spans="1:4">
      <c r="A5368" s="226" t="s">
        <v>9187</v>
      </c>
      <c r="B5368" s="225" t="s">
        <v>7539</v>
      </c>
      <c r="C5368" s="223" t="s">
        <v>9188</v>
      </c>
      <c r="D5368" s="222" t="s">
        <v>9180</v>
      </c>
    </row>
    <row r="5369" spans="1:4">
      <c r="A5369" s="226" t="s">
        <v>9189</v>
      </c>
      <c r="B5369" s="225" t="s">
        <v>7244</v>
      </c>
      <c r="C5369" s="223" t="s">
        <v>7331</v>
      </c>
      <c r="D5369" s="222" t="s">
        <v>9180</v>
      </c>
    </row>
    <row r="5370" spans="1:4">
      <c r="A5370" s="226" t="s">
        <v>9190</v>
      </c>
      <c r="B5370" s="225" t="s">
        <v>9191</v>
      </c>
      <c r="C5370" s="223" t="s">
        <v>1187</v>
      </c>
      <c r="D5370" s="222" t="s">
        <v>9180</v>
      </c>
    </row>
    <row r="5371" spans="1:4">
      <c r="A5371" s="226" t="s">
        <v>9192</v>
      </c>
      <c r="B5371" s="225" t="s">
        <v>8478</v>
      </c>
      <c r="C5371" s="223" t="s">
        <v>7335</v>
      </c>
      <c r="D5371" s="222" t="s">
        <v>9180</v>
      </c>
    </row>
    <row r="5372" spans="1:4">
      <c r="A5372" s="226" t="s">
        <v>9193</v>
      </c>
      <c r="B5372" s="225" t="s">
        <v>8112</v>
      </c>
      <c r="C5372" s="223" t="s">
        <v>1203</v>
      </c>
      <c r="D5372" s="222" t="s">
        <v>9180</v>
      </c>
    </row>
    <row r="5373" spans="1:4">
      <c r="A5373" s="226" t="s">
        <v>9194</v>
      </c>
      <c r="B5373" s="225" t="s">
        <v>7805</v>
      </c>
      <c r="C5373" s="223" t="s">
        <v>1203</v>
      </c>
      <c r="D5373" s="222" t="s">
        <v>9180</v>
      </c>
    </row>
    <row r="5374" spans="1:4">
      <c r="A5374" s="226" t="s">
        <v>9195</v>
      </c>
      <c r="B5374" s="225" t="s">
        <v>9196</v>
      </c>
      <c r="C5374" s="223" t="s">
        <v>1204</v>
      </c>
      <c r="D5374" s="222" t="s">
        <v>9180</v>
      </c>
    </row>
    <row r="5375" spans="1:4">
      <c r="A5375" s="226" t="s">
        <v>9197</v>
      </c>
      <c r="B5375" s="225" t="s">
        <v>9198</v>
      </c>
      <c r="C5375" s="223" t="s">
        <v>1204</v>
      </c>
      <c r="D5375" s="222" t="s">
        <v>9180</v>
      </c>
    </row>
    <row r="5376" spans="1:4">
      <c r="A5376" s="226" t="s">
        <v>9199</v>
      </c>
      <c r="B5376" s="225" t="s">
        <v>7273</v>
      </c>
      <c r="C5376" s="223" t="s">
        <v>7208</v>
      </c>
      <c r="D5376" s="222" t="s">
        <v>9180</v>
      </c>
    </row>
    <row r="5377" spans="1:4">
      <c r="A5377" s="226" t="s">
        <v>9200</v>
      </c>
      <c r="B5377" s="225" t="s">
        <v>1208</v>
      </c>
      <c r="C5377" s="223" t="s">
        <v>7355</v>
      </c>
      <c r="D5377" s="222" t="s">
        <v>9180</v>
      </c>
    </row>
    <row r="5378" spans="1:4">
      <c r="A5378" s="226" t="s">
        <v>9201</v>
      </c>
      <c r="B5378" s="225" t="s">
        <v>9202</v>
      </c>
      <c r="C5378" s="223" t="s">
        <v>8943</v>
      </c>
      <c r="D5378" s="222" t="s">
        <v>9180</v>
      </c>
    </row>
    <row r="5379" spans="1:4">
      <c r="A5379" s="226" t="s">
        <v>9203</v>
      </c>
      <c r="B5379" s="225" t="s">
        <v>7784</v>
      </c>
      <c r="C5379" s="223" t="s">
        <v>8222</v>
      </c>
      <c r="D5379" s="222" t="s">
        <v>9180</v>
      </c>
    </row>
    <row r="5380" spans="1:4">
      <c r="A5380" s="226" t="s">
        <v>9204</v>
      </c>
      <c r="B5380" s="225" t="s">
        <v>1171</v>
      </c>
      <c r="C5380" s="223" t="s">
        <v>7217</v>
      </c>
      <c r="D5380" s="222" t="s">
        <v>9180</v>
      </c>
    </row>
    <row r="5381" spans="1:4">
      <c r="A5381" s="226" t="s">
        <v>9205</v>
      </c>
      <c r="B5381" s="225" t="s">
        <v>7539</v>
      </c>
      <c r="C5381" s="223" t="s">
        <v>9206</v>
      </c>
      <c r="D5381" s="222" t="s">
        <v>9180</v>
      </c>
    </row>
    <row r="5382" spans="1:4">
      <c r="A5382" s="226" t="s">
        <v>9207</v>
      </c>
      <c r="B5382" s="225" t="s">
        <v>9208</v>
      </c>
      <c r="C5382" s="223" t="s">
        <v>7220</v>
      </c>
      <c r="D5382" s="222" t="s">
        <v>9180</v>
      </c>
    </row>
    <row r="5383" spans="1:4">
      <c r="A5383" s="226" t="s">
        <v>9209</v>
      </c>
      <c r="B5383" s="225" t="s">
        <v>9210</v>
      </c>
      <c r="C5383" s="223" t="s">
        <v>7220</v>
      </c>
      <c r="D5383" s="222" t="s">
        <v>9180</v>
      </c>
    </row>
    <row r="5384" spans="1:4">
      <c r="A5384" s="226" t="s">
        <v>9211</v>
      </c>
      <c r="B5384" s="225" t="s">
        <v>7305</v>
      </c>
      <c r="C5384" s="223" t="s">
        <v>7220</v>
      </c>
      <c r="D5384" s="222" t="s">
        <v>9180</v>
      </c>
    </row>
    <row r="5385" spans="1:4">
      <c r="A5385" s="226" t="s">
        <v>9212</v>
      </c>
      <c r="B5385" s="225" t="s">
        <v>9213</v>
      </c>
      <c r="C5385" s="223" t="s">
        <v>8952</v>
      </c>
      <c r="D5385" s="222" t="s">
        <v>9180</v>
      </c>
    </row>
    <row r="5386" spans="1:4">
      <c r="A5386" s="226" t="s">
        <v>9214</v>
      </c>
      <c r="B5386" s="225" t="s">
        <v>1208</v>
      </c>
      <c r="C5386" s="223" t="s">
        <v>7226</v>
      </c>
      <c r="D5386" s="222" t="s">
        <v>9180</v>
      </c>
    </row>
    <row r="5387" spans="1:4">
      <c r="A5387" s="226" t="s">
        <v>9215</v>
      </c>
      <c r="B5387" s="225" t="s">
        <v>8083</v>
      </c>
      <c r="C5387" s="223" t="s">
        <v>7234</v>
      </c>
      <c r="D5387" s="222" t="s">
        <v>9180</v>
      </c>
    </row>
    <row r="5388" spans="1:4">
      <c r="A5388" s="226" t="s">
        <v>9216</v>
      </c>
      <c r="B5388" s="225" t="s">
        <v>9217</v>
      </c>
      <c r="C5388" s="223" t="s">
        <v>8055</v>
      </c>
      <c r="D5388" s="222" t="s">
        <v>9180</v>
      </c>
    </row>
    <row r="5389" spans="1:4">
      <c r="A5389" s="226" t="s">
        <v>9218</v>
      </c>
      <c r="B5389" s="225" t="s">
        <v>9219</v>
      </c>
      <c r="C5389" s="223" t="s">
        <v>7237</v>
      </c>
      <c r="D5389" s="222" t="s">
        <v>9180</v>
      </c>
    </row>
    <row r="5390" spans="1:4">
      <c r="A5390" s="226" t="s">
        <v>9220</v>
      </c>
      <c r="B5390" s="225" t="s">
        <v>9221</v>
      </c>
      <c r="C5390" s="223" t="s">
        <v>9222</v>
      </c>
      <c r="D5390" s="222" t="s">
        <v>9180</v>
      </c>
    </row>
    <row r="5391" spans="1:4">
      <c r="A5391" s="226" t="s">
        <v>9223</v>
      </c>
      <c r="B5391" s="225" t="s">
        <v>9224</v>
      </c>
      <c r="C5391" s="223" t="s">
        <v>9225</v>
      </c>
      <c r="D5391" s="222" t="s">
        <v>9180</v>
      </c>
    </row>
    <row r="5392" spans="1:4">
      <c r="A5392" s="226" t="s">
        <v>9226</v>
      </c>
      <c r="B5392" s="225" t="s">
        <v>9227</v>
      </c>
      <c r="C5392" s="223" t="s">
        <v>7245</v>
      </c>
      <c r="D5392" s="222" t="s">
        <v>9180</v>
      </c>
    </row>
    <row r="5393" spans="1:4">
      <c r="A5393" s="226" t="s">
        <v>9228</v>
      </c>
      <c r="B5393" s="225" t="s">
        <v>8172</v>
      </c>
      <c r="C5393" s="223" t="s">
        <v>8420</v>
      </c>
      <c r="D5393" s="222" t="s">
        <v>9180</v>
      </c>
    </row>
    <row r="5394" spans="1:4">
      <c r="A5394" s="226" t="s">
        <v>9229</v>
      </c>
      <c r="B5394" s="225" t="s">
        <v>9230</v>
      </c>
      <c r="C5394" s="223" t="s">
        <v>7381</v>
      </c>
      <c r="D5394" s="222" t="s">
        <v>9180</v>
      </c>
    </row>
    <row r="5395" spans="1:4">
      <c r="A5395" s="226" t="s">
        <v>9231</v>
      </c>
      <c r="B5395" s="225" t="s">
        <v>7776</v>
      </c>
      <c r="C5395" s="223" t="s">
        <v>7254</v>
      </c>
      <c r="D5395" s="222" t="s">
        <v>9180</v>
      </c>
    </row>
    <row r="5396" spans="1:4">
      <c r="A5396" s="226" t="s">
        <v>9232</v>
      </c>
      <c r="B5396" s="225" t="s">
        <v>7267</v>
      </c>
      <c r="C5396" s="223" t="s">
        <v>8063</v>
      </c>
      <c r="D5396" s="222" t="s">
        <v>9180</v>
      </c>
    </row>
    <row r="5397" spans="1:4">
      <c r="A5397" s="226" t="s">
        <v>9233</v>
      </c>
      <c r="B5397" s="225" t="s">
        <v>9217</v>
      </c>
      <c r="C5397" s="223" t="s">
        <v>8597</v>
      </c>
      <c r="D5397" s="222" t="s">
        <v>9180</v>
      </c>
    </row>
    <row r="5398" spans="1:4">
      <c r="A5398" s="226" t="s">
        <v>9234</v>
      </c>
      <c r="B5398" s="225" t="s">
        <v>9235</v>
      </c>
      <c r="C5398" s="223" t="s">
        <v>7262</v>
      </c>
      <c r="D5398" s="222" t="s">
        <v>9180</v>
      </c>
    </row>
    <row r="5399" spans="1:4">
      <c r="A5399" s="226" t="s">
        <v>9236</v>
      </c>
      <c r="B5399" s="225" t="s">
        <v>8522</v>
      </c>
      <c r="C5399" s="223" t="s">
        <v>7262</v>
      </c>
      <c r="D5399" s="222" t="s">
        <v>9180</v>
      </c>
    </row>
    <row r="5400" spans="1:4">
      <c r="A5400" s="226" t="s">
        <v>9237</v>
      </c>
      <c r="B5400" s="225" t="s">
        <v>7981</v>
      </c>
      <c r="C5400" s="223" t="s">
        <v>7265</v>
      </c>
      <c r="D5400" s="222" t="s">
        <v>9180</v>
      </c>
    </row>
    <row r="5401" spans="1:4">
      <c r="A5401" s="226" t="s">
        <v>9238</v>
      </c>
      <c r="B5401" s="225" t="s">
        <v>7456</v>
      </c>
      <c r="C5401" s="223" t="s">
        <v>7274</v>
      </c>
      <c r="D5401" s="222" t="s">
        <v>9180</v>
      </c>
    </row>
    <row r="5402" spans="1:4">
      <c r="A5402" s="226" t="s">
        <v>9239</v>
      </c>
      <c r="B5402" s="225" t="s">
        <v>7784</v>
      </c>
      <c r="C5402" s="223" t="s">
        <v>9240</v>
      </c>
      <c r="D5402" s="222" t="s">
        <v>9180</v>
      </c>
    </row>
    <row r="5403" spans="1:4">
      <c r="A5403" s="226" t="s">
        <v>9241</v>
      </c>
      <c r="B5403" s="225" t="s">
        <v>1189</v>
      </c>
      <c r="C5403" s="223" t="s">
        <v>7423</v>
      </c>
      <c r="D5403" s="222" t="s">
        <v>9180</v>
      </c>
    </row>
    <row r="5404" spans="1:4">
      <c r="A5404" s="226" t="s">
        <v>9242</v>
      </c>
      <c r="B5404" s="225" t="s">
        <v>7784</v>
      </c>
      <c r="C5404" s="223" t="s">
        <v>9243</v>
      </c>
      <c r="D5404" s="222" t="s">
        <v>9180</v>
      </c>
    </row>
    <row r="5405" spans="1:4">
      <c r="A5405" s="226" t="s">
        <v>9244</v>
      </c>
      <c r="B5405" s="225" t="s">
        <v>7812</v>
      </c>
      <c r="C5405" s="223" t="s">
        <v>8193</v>
      </c>
      <c r="D5405" s="222" t="s">
        <v>9180</v>
      </c>
    </row>
    <row r="5406" spans="1:4">
      <c r="A5406" s="226" t="s">
        <v>9245</v>
      </c>
      <c r="B5406" s="225" t="s">
        <v>9246</v>
      </c>
      <c r="C5406" s="223" t="s">
        <v>1172</v>
      </c>
      <c r="D5406" s="222" t="s">
        <v>9247</v>
      </c>
    </row>
    <row r="5407" spans="1:4">
      <c r="A5407" s="226" t="s">
        <v>9248</v>
      </c>
      <c r="B5407" s="225" t="s">
        <v>9249</v>
      </c>
      <c r="C5407" s="223" t="s">
        <v>1176</v>
      </c>
      <c r="D5407" s="222" t="s">
        <v>9247</v>
      </c>
    </row>
    <row r="5408" spans="1:4">
      <c r="A5408" s="226" t="s">
        <v>9250</v>
      </c>
      <c r="B5408" s="225" t="s">
        <v>9251</v>
      </c>
      <c r="C5408" s="223" t="s">
        <v>1176</v>
      </c>
      <c r="D5408" s="222" t="s">
        <v>9247</v>
      </c>
    </row>
    <row r="5409" spans="1:4">
      <c r="A5409" s="226" t="s">
        <v>9252</v>
      </c>
      <c r="B5409" s="225" t="s">
        <v>9253</v>
      </c>
      <c r="C5409" s="223" t="s">
        <v>1176</v>
      </c>
      <c r="D5409" s="222" t="s">
        <v>9247</v>
      </c>
    </row>
    <row r="5410" spans="1:4">
      <c r="A5410" s="226" t="s">
        <v>9254</v>
      </c>
      <c r="B5410" s="225" t="s">
        <v>9255</v>
      </c>
      <c r="C5410" s="223" t="s">
        <v>1176</v>
      </c>
      <c r="D5410" s="222" t="s">
        <v>9247</v>
      </c>
    </row>
    <row r="5411" spans="1:4">
      <c r="A5411" s="226" t="s">
        <v>9256</v>
      </c>
      <c r="B5411" s="225" t="s">
        <v>9257</v>
      </c>
      <c r="C5411" s="223" t="s">
        <v>1176</v>
      </c>
      <c r="D5411" s="222" t="s">
        <v>9247</v>
      </c>
    </row>
    <row r="5412" spans="1:4">
      <c r="A5412" s="226" t="s">
        <v>9258</v>
      </c>
      <c r="B5412" s="225" t="s">
        <v>9259</v>
      </c>
      <c r="C5412" s="223" t="s">
        <v>1176</v>
      </c>
      <c r="D5412" s="222" t="s">
        <v>9247</v>
      </c>
    </row>
    <row r="5413" spans="1:4">
      <c r="A5413" s="226" t="s">
        <v>9260</v>
      </c>
      <c r="B5413" s="225" t="s">
        <v>9261</v>
      </c>
      <c r="C5413" s="223" t="s">
        <v>9262</v>
      </c>
      <c r="D5413" s="222" t="s">
        <v>9247</v>
      </c>
    </row>
    <row r="5414" spans="1:4">
      <c r="A5414" s="226" t="s">
        <v>9263</v>
      </c>
      <c r="B5414" s="225" t="s">
        <v>9264</v>
      </c>
      <c r="C5414" s="223" t="s">
        <v>9265</v>
      </c>
      <c r="D5414" s="222" t="s">
        <v>9247</v>
      </c>
    </row>
    <row r="5415" spans="1:4">
      <c r="A5415" s="226" t="s">
        <v>9266</v>
      </c>
      <c r="B5415" s="225" t="s">
        <v>9267</v>
      </c>
      <c r="C5415" s="223" t="s">
        <v>1193</v>
      </c>
      <c r="D5415" s="222" t="s">
        <v>9247</v>
      </c>
    </row>
    <row r="5416" spans="1:4">
      <c r="A5416" s="226" t="s">
        <v>9268</v>
      </c>
      <c r="B5416" s="225" t="s">
        <v>9269</v>
      </c>
      <c r="C5416" s="223" t="s">
        <v>1193</v>
      </c>
      <c r="D5416" s="222" t="s">
        <v>9247</v>
      </c>
    </row>
    <row r="5417" spans="1:4">
      <c r="A5417" s="226" t="s">
        <v>9270</v>
      </c>
      <c r="B5417" s="225" t="s">
        <v>9271</v>
      </c>
      <c r="C5417" s="223" t="s">
        <v>7688</v>
      </c>
      <c r="D5417" s="222" t="s">
        <v>9247</v>
      </c>
    </row>
    <row r="5418" spans="1:4">
      <c r="A5418" s="226" t="s">
        <v>9272</v>
      </c>
      <c r="B5418" s="225" t="s">
        <v>9273</v>
      </c>
      <c r="C5418" s="223" t="s">
        <v>1204</v>
      </c>
      <c r="D5418" s="222" t="s">
        <v>9247</v>
      </c>
    </row>
    <row r="5419" spans="1:4">
      <c r="A5419" s="226" t="s">
        <v>9274</v>
      </c>
      <c r="B5419" s="225" t="s">
        <v>9275</v>
      </c>
      <c r="C5419" s="223" t="s">
        <v>1204</v>
      </c>
      <c r="D5419" s="222" t="s">
        <v>9247</v>
      </c>
    </row>
    <row r="5420" spans="1:4">
      <c r="A5420" s="226" t="s">
        <v>9276</v>
      </c>
      <c r="B5420" s="225" t="s">
        <v>9122</v>
      </c>
      <c r="C5420" s="223" t="s">
        <v>8943</v>
      </c>
      <c r="D5420" s="222" t="s">
        <v>9247</v>
      </c>
    </row>
    <row r="5421" spans="1:4">
      <c r="A5421" s="226" t="s">
        <v>9277</v>
      </c>
      <c r="B5421" s="225" t="s">
        <v>9278</v>
      </c>
      <c r="C5421" s="223" t="s">
        <v>8943</v>
      </c>
      <c r="D5421" s="222" t="s">
        <v>9247</v>
      </c>
    </row>
    <row r="5422" spans="1:4">
      <c r="A5422" s="226" t="s">
        <v>9279</v>
      </c>
      <c r="B5422" s="225" t="s">
        <v>7784</v>
      </c>
      <c r="C5422" s="223" t="s">
        <v>9026</v>
      </c>
      <c r="D5422" s="222" t="s">
        <v>9247</v>
      </c>
    </row>
    <row r="5423" spans="1:4">
      <c r="A5423" s="226" t="s">
        <v>9280</v>
      </c>
      <c r="B5423" s="225" t="s">
        <v>8867</v>
      </c>
      <c r="C5423" s="223" t="s">
        <v>7363</v>
      </c>
      <c r="D5423" s="222" t="s">
        <v>9247</v>
      </c>
    </row>
    <row r="5424" spans="1:4">
      <c r="A5424" s="226" t="s">
        <v>9281</v>
      </c>
      <c r="B5424" s="225" t="s">
        <v>7239</v>
      </c>
      <c r="C5424" s="223" t="s">
        <v>7363</v>
      </c>
      <c r="D5424" s="222" t="s">
        <v>9247</v>
      </c>
    </row>
    <row r="5425" spans="1:4">
      <c r="A5425" s="226" t="s">
        <v>9282</v>
      </c>
      <c r="B5425" s="225" t="s">
        <v>8745</v>
      </c>
      <c r="C5425" s="223" t="s">
        <v>7214</v>
      </c>
      <c r="D5425" s="222" t="s">
        <v>9247</v>
      </c>
    </row>
    <row r="5426" spans="1:4">
      <c r="A5426" s="226" t="s">
        <v>9283</v>
      </c>
      <c r="B5426" s="225" t="s">
        <v>8791</v>
      </c>
      <c r="C5426" s="223" t="s">
        <v>7223</v>
      </c>
      <c r="D5426" s="222" t="s">
        <v>9247</v>
      </c>
    </row>
    <row r="5427" spans="1:4">
      <c r="A5427" s="226" t="s">
        <v>9284</v>
      </c>
      <c r="B5427" s="225" t="s">
        <v>7239</v>
      </c>
      <c r="C5427" s="223" t="s">
        <v>8952</v>
      </c>
      <c r="D5427" s="222" t="s">
        <v>9247</v>
      </c>
    </row>
    <row r="5428" spans="1:4">
      <c r="A5428" s="226" t="s">
        <v>9285</v>
      </c>
      <c r="B5428" s="225" t="s">
        <v>7545</v>
      </c>
      <c r="C5428" s="223" t="s">
        <v>7226</v>
      </c>
      <c r="D5428" s="222" t="s">
        <v>9247</v>
      </c>
    </row>
    <row r="5429" spans="1:4">
      <c r="A5429" s="226" t="s">
        <v>9286</v>
      </c>
      <c r="B5429" s="225" t="s">
        <v>7784</v>
      </c>
      <c r="C5429" s="223" t="s">
        <v>8855</v>
      </c>
      <c r="D5429" s="222" t="s">
        <v>9247</v>
      </c>
    </row>
    <row r="5430" spans="1:4">
      <c r="A5430" s="226" t="s">
        <v>9287</v>
      </c>
      <c r="B5430" s="225" t="s">
        <v>9288</v>
      </c>
      <c r="C5430" s="223" t="s">
        <v>7245</v>
      </c>
      <c r="D5430" s="222" t="s">
        <v>9247</v>
      </c>
    </row>
    <row r="5431" spans="1:4">
      <c r="A5431" s="226" t="s">
        <v>9289</v>
      </c>
      <c r="B5431" s="225" t="s">
        <v>8136</v>
      </c>
      <c r="C5431" s="223" t="s">
        <v>7245</v>
      </c>
      <c r="D5431" s="222" t="s">
        <v>9247</v>
      </c>
    </row>
    <row r="5432" spans="1:4">
      <c r="A5432" s="226" t="s">
        <v>9290</v>
      </c>
      <c r="B5432" s="225" t="s">
        <v>7650</v>
      </c>
      <c r="C5432" s="223" t="s">
        <v>9291</v>
      </c>
      <c r="D5432" s="222" t="s">
        <v>9247</v>
      </c>
    </row>
    <row r="5433" spans="1:4">
      <c r="A5433" s="226" t="s">
        <v>9292</v>
      </c>
      <c r="B5433" s="225" t="s">
        <v>7784</v>
      </c>
      <c r="C5433" s="223" t="s">
        <v>9134</v>
      </c>
      <c r="D5433" s="222" t="s">
        <v>9247</v>
      </c>
    </row>
    <row r="5434" spans="1:4">
      <c r="A5434" s="226" t="s">
        <v>9293</v>
      </c>
      <c r="B5434" s="225" t="s">
        <v>9294</v>
      </c>
      <c r="C5434" s="223" t="s">
        <v>9295</v>
      </c>
      <c r="D5434" s="222" t="s">
        <v>9247</v>
      </c>
    </row>
    <row r="5435" spans="1:4">
      <c r="A5435" s="226" t="s">
        <v>9296</v>
      </c>
      <c r="B5435" s="225" t="s">
        <v>9297</v>
      </c>
      <c r="C5435" s="223" t="s">
        <v>9298</v>
      </c>
      <c r="D5435" s="222" t="s">
        <v>9247</v>
      </c>
    </row>
    <row r="5436" spans="1:4">
      <c r="A5436" s="226" t="s">
        <v>9299</v>
      </c>
      <c r="B5436" s="225" t="s">
        <v>9122</v>
      </c>
      <c r="C5436" s="223" t="s">
        <v>8063</v>
      </c>
      <c r="D5436" s="222" t="s">
        <v>9247</v>
      </c>
    </row>
    <row r="5437" spans="1:4">
      <c r="A5437" s="226" t="s">
        <v>9300</v>
      </c>
      <c r="B5437" s="225" t="s">
        <v>8795</v>
      </c>
      <c r="C5437" s="223" t="s">
        <v>9301</v>
      </c>
      <c r="D5437" s="222" t="s">
        <v>9247</v>
      </c>
    </row>
    <row r="5438" spans="1:4">
      <c r="A5438" s="226" t="s">
        <v>9302</v>
      </c>
      <c r="B5438" s="225" t="s">
        <v>9025</v>
      </c>
      <c r="C5438" s="223" t="s">
        <v>9303</v>
      </c>
      <c r="D5438" s="222" t="s">
        <v>9247</v>
      </c>
    </row>
    <row r="5439" spans="1:4">
      <c r="A5439" s="226" t="s">
        <v>9304</v>
      </c>
      <c r="B5439" s="225" t="s">
        <v>9305</v>
      </c>
      <c r="C5439" s="223" t="s">
        <v>9306</v>
      </c>
      <c r="D5439" s="222" t="s">
        <v>9247</v>
      </c>
    </row>
    <row r="5440" spans="1:4">
      <c r="A5440" s="226" t="s">
        <v>9307</v>
      </c>
      <c r="B5440" s="225" t="s">
        <v>9308</v>
      </c>
      <c r="C5440" s="223" t="s">
        <v>9306</v>
      </c>
      <c r="D5440" s="222" t="s">
        <v>9247</v>
      </c>
    </row>
    <row r="5441" spans="1:4">
      <c r="A5441" s="226" t="s">
        <v>9309</v>
      </c>
      <c r="B5441" s="225" t="s">
        <v>9310</v>
      </c>
      <c r="C5441" s="223" t="s">
        <v>9306</v>
      </c>
      <c r="D5441" s="222" t="s">
        <v>9247</v>
      </c>
    </row>
    <row r="5442" spans="1:4">
      <c r="A5442" s="226" t="s">
        <v>9311</v>
      </c>
      <c r="B5442" s="225" t="s">
        <v>9312</v>
      </c>
      <c r="C5442" s="223" t="s">
        <v>9306</v>
      </c>
      <c r="D5442" s="222" t="s">
        <v>9247</v>
      </c>
    </row>
    <row r="5443" spans="1:4">
      <c r="A5443" s="226" t="s">
        <v>9313</v>
      </c>
      <c r="B5443" s="225" t="s">
        <v>7784</v>
      </c>
      <c r="C5443" s="223" t="s">
        <v>7464</v>
      </c>
      <c r="D5443" s="222" t="s">
        <v>9247</v>
      </c>
    </row>
    <row r="5444" spans="1:4">
      <c r="A5444" s="226" t="s">
        <v>9314</v>
      </c>
      <c r="B5444" s="225" t="s">
        <v>9315</v>
      </c>
      <c r="C5444" s="223" t="s">
        <v>7464</v>
      </c>
      <c r="D5444" s="222" t="s">
        <v>9247</v>
      </c>
    </row>
    <row r="5445" spans="1:4">
      <c r="A5445" s="226" t="s">
        <v>9316</v>
      </c>
      <c r="B5445" s="225" t="s">
        <v>9317</v>
      </c>
      <c r="C5445" s="223" t="s">
        <v>7268</v>
      </c>
      <c r="D5445" s="222" t="s">
        <v>9247</v>
      </c>
    </row>
    <row r="5446" spans="1:4">
      <c r="A5446" s="226" t="s">
        <v>9318</v>
      </c>
      <c r="B5446" s="225" t="s">
        <v>7784</v>
      </c>
      <c r="C5446" s="223" t="s">
        <v>7268</v>
      </c>
      <c r="D5446" s="222" t="s">
        <v>9247</v>
      </c>
    </row>
    <row r="5447" spans="1:4">
      <c r="A5447" s="226" t="s">
        <v>9319</v>
      </c>
      <c r="B5447" s="225" t="s">
        <v>9320</v>
      </c>
      <c r="C5447" s="223" t="s">
        <v>7268</v>
      </c>
      <c r="D5447" s="222" t="s">
        <v>9247</v>
      </c>
    </row>
    <row r="5448" spans="1:4">
      <c r="A5448" s="226" t="s">
        <v>9321</v>
      </c>
      <c r="B5448" s="225" t="s">
        <v>7784</v>
      </c>
      <c r="C5448" s="223" t="s">
        <v>9322</v>
      </c>
      <c r="D5448" s="222" t="s">
        <v>9247</v>
      </c>
    </row>
    <row r="5449" spans="1:4">
      <c r="A5449" s="226" t="s">
        <v>9323</v>
      </c>
      <c r="B5449" s="225" t="s">
        <v>8509</v>
      </c>
      <c r="C5449" s="223" t="s">
        <v>7466</v>
      </c>
      <c r="D5449" s="222" t="s">
        <v>9247</v>
      </c>
    </row>
    <row r="5450" spans="1:4">
      <c r="A5450" s="226" t="s">
        <v>9324</v>
      </c>
      <c r="B5450" s="225" t="s">
        <v>9198</v>
      </c>
      <c r="C5450" s="223" t="s">
        <v>9325</v>
      </c>
      <c r="D5450" s="222" t="s">
        <v>9247</v>
      </c>
    </row>
    <row r="5451" spans="1:4">
      <c r="A5451" s="226" t="s">
        <v>9326</v>
      </c>
      <c r="B5451" s="225" t="s">
        <v>7539</v>
      </c>
      <c r="C5451" s="223" t="s">
        <v>7274</v>
      </c>
      <c r="D5451" s="222" t="s">
        <v>9247</v>
      </c>
    </row>
    <row r="5452" spans="1:4">
      <c r="A5452" s="226" t="s">
        <v>9327</v>
      </c>
      <c r="B5452" s="225" t="s">
        <v>9328</v>
      </c>
      <c r="C5452" s="223" t="s">
        <v>9329</v>
      </c>
      <c r="D5452" s="222" t="s">
        <v>9247</v>
      </c>
    </row>
    <row r="5453" spans="1:4">
      <c r="A5453" s="226" t="s">
        <v>9330</v>
      </c>
      <c r="B5453" s="225" t="s">
        <v>7784</v>
      </c>
      <c r="C5453" s="223" t="s">
        <v>9331</v>
      </c>
      <c r="D5453" s="222" t="s">
        <v>9247</v>
      </c>
    </row>
    <row r="5454" spans="1:4">
      <c r="A5454" s="226" t="s">
        <v>9332</v>
      </c>
      <c r="B5454" s="225" t="s">
        <v>7784</v>
      </c>
      <c r="C5454" s="223" t="s">
        <v>9061</v>
      </c>
      <c r="D5454" s="222" t="s">
        <v>9247</v>
      </c>
    </row>
    <row r="5455" spans="1:4">
      <c r="A5455" s="226" t="s">
        <v>9333</v>
      </c>
      <c r="B5455" s="225" t="s">
        <v>9198</v>
      </c>
      <c r="C5455" s="223" t="s">
        <v>9061</v>
      </c>
      <c r="D5455" s="222" t="s">
        <v>9247</v>
      </c>
    </row>
    <row r="5456" spans="1:4">
      <c r="A5456" s="226" t="s">
        <v>9334</v>
      </c>
      <c r="B5456" s="225" t="s">
        <v>7784</v>
      </c>
      <c r="C5456" s="223" t="s">
        <v>9335</v>
      </c>
      <c r="D5456" s="222" t="s">
        <v>9247</v>
      </c>
    </row>
    <row r="5457" spans="1:4">
      <c r="A5457" s="226" t="s">
        <v>9336</v>
      </c>
      <c r="B5457" s="225" t="s">
        <v>9337</v>
      </c>
      <c r="C5457" s="223" t="s">
        <v>9335</v>
      </c>
      <c r="D5457" s="222" t="s">
        <v>9247</v>
      </c>
    </row>
    <row r="5458" spans="1:4">
      <c r="A5458" s="226" t="s">
        <v>9338</v>
      </c>
      <c r="B5458" s="225" t="s">
        <v>9339</v>
      </c>
      <c r="C5458" s="223" t="s">
        <v>9340</v>
      </c>
      <c r="D5458" s="222" t="s">
        <v>9247</v>
      </c>
    </row>
    <row r="5459" spans="1:4">
      <c r="A5459" s="226" t="s">
        <v>9341</v>
      </c>
      <c r="B5459" s="225" t="s">
        <v>9342</v>
      </c>
      <c r="C5459" s="223" t="s">
        <v>7818</v>
      </c>
      <c r="D5459" s="222" t="s">
        <v>9247</v>
      </c>
    </row>
    <row r="5460" spans="1:4">
      <c r="A5460" s="226" t="s">
        <v>9343</v>
      </c>
      <c r="B5460" s="225" t="s">
        <v>7367</v>
      </c>
      <c r="C5460" s="223" t="s">
        <v>7308</v>
      </c>
      <c r="D5460" s="222" t="s">
        <v>9247</v>
      </c>
    </row>
    <row r="5461" spans="1:4">
      <c r="A5461" s="226" t="s">
        <v>9344</v>
      </c>
      <c r="B5461" s="225" t="s">
        <v>7239</v>
      </c>
      <c r="C5461" s="223" t="s">
        <v>9345</v>
      </c>
      <c r="D5461" s="222" t="s">
        <v>9247</v>
      </c>
    </row>
    <row r="5462" spans="1:4">
      <c r="A5462" s="226" t="s">
        <v>9346</v>
      </c>
      <c r="B5462" s="225" t="s">
        <v>7854</v>
      </c>
      <c r="C5462" s="223" t="s">
        <v>8271</v>
      </c>
      <c r="D5462" s="222" t="s">
        <v>9247</v>
      </c>
    </row>
    <row r="5463" spans="1:4">
      <c r="A5463" s="226" t="s">
        <v>9347</v>
      </c>
      <c r="B5463" s="225" t="s">
        <v>9348</v>
      </c>
      <c r="C5463" s="223" t="s">
        <v>1172</v>
      </c>
      <c r="D5463" s="222" t="s">
        <v>9349</v>
      </c>
    </row>
    <row r="5464" spans="1:4">
      <c r="A5464" s="226" t="s">
        <v>9350</v>
      </c>
      <c r="B5464" s="225" t="s">
        <v>9308</v>
      </c>
      <c r="C5464" s="223" t="s">
        <v>1176</v>
      </c>
      <c r="D5464" s="222" t="s">
        <v>9349</v>
      </c>
    </row>
    <row r="5465" spans="1:4">
      <c r="A5465" s="226" t="s">
        <v>9351</v>
      </c>
      <c r="B5465" s="225" t="s">
        <v>9352</v>
      </c>
      <c r="C5465" s="223" t="s">
        <v>1176</v>
      </c>
      <c r="D5465" s="222" t="s">
        <v>9349</v>
      </c>
    </row>
    <row r="5466" spans="1:4">
      <c r="A5466" s="226" t="s">
        <v>9353</v>
      </c>
      <c r="B5466" s="225" t="s">
        <v>9354</v>
      </c>
      <c r="C5466" s="223" t="s">
        <v>1176</v>
      </c>
      <c r="D5466" s="222" t="s">
        <v>9349</v>
      </c>
    </row>
    <row r="5467" spans="1:4">
      <c r="A5467" s="226" t="s">
        <v>9355</v>
      </c>
      <c r="B5467" s="225" t="s">
        <v>7784</v>
      </c>
      <c r="C5467" s="223" t="s">
        <v>9262</v>
      </c>
      <c r="D5467" s="222" t="s">
        <v>9349</v>
      </c>
    </row>
    <row r="5468" spans="1:4">
      <c r="A5468" s="226" t="s">
        <v>9356</v>
      </c>
      <c r="B5468" s="225" t="s">
        <v>7728</v>
      </c>
      <c r="C5468" s="223" t="s">
        <v>9357</v>
      </c>
      <c r="D5468" s="222" t="s">
        <v>9349</v>
      </c>
    </row>
    <row r="5469" spans="1:4">
      <c r="A5469" s="226" t="s">
        <v>9358</v>
      </c>
      <c r="B5469" s="225" t="s">
        <v>9359</v>
      </c>
      <c r="C5469" s="223" t="s">
        <v>9265</v>
      </c>
      <c r="D5469" s="222" t="s">
        <v>9349</v>
      </c>
    </row>
    <row r="5470" spans="1:4">
      <c r="A5470" s="226" t="s">
        <v>9360</v>
      </c>
      <c r="B5470" s="225" t="s">
        <v>9361</v>
      </c>
      <c r="C5470" s="223" t="s">
        <v>8037</v>
      </c>
      <c r="D5470" s="222" t="s">
        <v>9349</v>
      </c>
    </row>
    <row r="5471" spans="1:4">
      <c r="A5471" s="226" t="s">
        <v>9362</v>
      </c>
      <c r="B5471" s="225" t="s">
        <v>9363</v>
      </c>
      <c r="C5471" s="223" t="s">
        <v>9364</v>
      </c>
      <c r="D5471" s="222" t="s">
        <v>9349</v>
      </c>
    </row>
    <row r="5472" spans="1:4">
      <c r="A5472" s="226" t="s">
        <v>9365</v>
      </c>
      <c r="B5472" s="225" t="s">
        <v>9366</v>
      </c>
      <c r="C5472" s="223" t="s">
        <v>1187</v>
      </c>
      <c r="D5472" s="222" t="s">
        <v>9349</v>
      </c>
    </row>
    <row r="5473" spans="1:4">
      <c r="A5473" s="226" t="s">
        <v>9367</v>
      </c>
      <c r="B5473" s="225" t="s">
        <v>9368</v>
      </c>
      <c r="C5473" s="223" t="s">
        <v>1193</v>
      </c>
      <c r="D5473" s="222" t="s">
        <v>9349</v>
      </c>
    </row>
    <row r="5474" spans="1:4">
      <c r="A5474" s="226" t="s">
        <v>9369</v>
      </c>
      <c r="B5474" s="225" t="s">
        <v>9370</v>
      </c>
      <c r="C5474" s="223" t="s">
        <v>1193</v>
      </c>
      <c r="D5474" s="222" t="s">
        <v>9349</v>
      </c>
    </row>
    <row r="5475" spans="1:4">
      <c r="A5475" s="226" t="s">
        <v>9371</v>
      </c>
      <c r="B5475" s="225" t="s">
        <v>7784</v>
      </c>
      <c r="C5475" s="223" t="s">
        <v>1204</v>
      </c>
      <c r="D5475" s="222" t="s">
        <v>9349</v>
      </c>
    </row>
    <row r="5476" spans="1:4">
      <c r="A5476" s="226" t="s">
        <v>9372</v>
      </c>
      <c r="B5476" s="225" t="s">
        <v>9017</v>
      </c>
      <c r="C5476" s="223" t="s">
        <v>7208</v>
      </c>
      <c r="D5476" s="222" t="s">
        <v>9349</v>
      </c>
    </row>
    <row r="5477" spans="1:4">
      <c r="A5477" s="226" t="s">
        <v>9373</v>
      </c>
      <c r="B5477" s="225" t="s">
        <v>9374</v>
      </c>
      <c r="C5477" s="223" t="s">
        <v>8943</v>
      </c>
      <c r="D5477" s="222" t="s">
        <v>9349</v>
      </c>
    </row>
    <row r="5478" spans="1:4">
      <c r="A5478" s="226" t="s">
        <v>9375</v>
      </c>
      <c r="B5478" s="225" t="s">
        <v>7784</v>
      </c>
      <c r="C5478" s="223" t="s">
        <v>8943</v>
      </c>
      <c r="D5478" s="222" t="s">
        <v>9349</v>
      </c>
    </row>
    <row r="5479" spans="1:4">
      <c r="A5479" s="226" t="s">
        <v>9376</v>
      </c>
      <c r="B5479" s="225" t="s">
        <v>9377</v>
      </c>
      <c r="C5479" s="223" t="s">
        <v>8943</v>
      </c>
      <c r="D5479" s="222" t="s">
        <v>9349</v>
      </c>
    </row>
    <row r="5480" spans="1:4">
      <c r="A5480" s="226" t="s">
        <v>9378</v>
      </c>
      <c r="B5480" s="225" t="s">
        <v>9275</v>
      </c>
      <c r="C5480" s="223" t="s">
        <v>8943</v>
      </c>
      <c r="D5480" s="222" t="s">
        <v>9349</v>
      </c>
    </row>
    <row r="5481" spans="1:4">
      <c r="A5481" s="226" t="s">
        <v>9379</v>
      </c>
      <c r="B5481" s="225" t="s">
        <v>9202</v>
      </c>
      <c r="C5481" s="223" t="s">
        <v>8943</v>
      </c>
      <c r="D5481" s="222" t="s">
        <v>9349</v>
      </c>
    </row>
    <row r="5482" spans="1:4">
      <c r="A5482" s="226" t="s">
        <v>9380</v>
      </c>
      <c r="B5482" s="225" t="s">
        <v>9381</v>
      </c>
      <c r="C5482" s="223" t="s">
        <v>8943</v>
      </c>
      <c r="D5482" s="222" t="s">
        <v>9349</v>
      </c>
    </row>
    <row r="5483" spans="1:4">
      <c r="A5483" s="226" t="s">
        <v>9382</v>
      </c>
      <c r="B5483" s="225" t="s">
        <v>7784</v>
      </c>
      <c r="C5483" s="223" t="s">
        <v>8849</v>
      </c>
      <c r="D5483" s="222" t="s">
        <v>9349</v>
      </c>
    </row>
    <row r="5484" spans="1:4">
      <c r="A5484" s="226" t="s">
        <v>9383</v>
      </c>
      <c r="B5484" s="225" t="s">
        <v>7784</v>
      </c>
      <c r="C5484" s="223" t="s">
        <v>7359</v>
      </c>
      <c r="D5484" s="222" t="s">
        <v>9349</v>
      </c>
    </row>
    <row r="5485" spans="1:4">
      <c r="A5485" s="226" t="s">
        <v>9384</v>
      </c>
      <c r="B5485" s="225" t="s">
        <v>9385</v>
      </c>
      <c r="C5485" s="223" t="s">
        <v>7359</v>
      </c>
      <c r="D5485" s="222" t="s">
        <v>9349</v>
      </c>
    </row>
    <row r="5486" spans="1:4">
      <c r="A5486" s="226" t="s">
        <v>9386</v>
      </c>
      <c r="B5486" s="225" t="s">
        <v>9387</v>
      </c>
      <c r="C5486" s="223" t="s">
        <v>7223</v>
      </c>
      <c r="D5486" s="222" t="s">
        <v>9349</v>
      </c>
    </row>
    <row r="5487" spans="1:4">
      <c r="A5487" s="226" t="s">
        <v>9388</v>
      </c>
      <c r="B5487" s="225" t="s">
        <v>7276</v>
      </c>
      <c r="C5487" s="223" t="s">
        <v>7223</v>
      </c>
      <c r="D5487" s="222" t="s">
        <v>9349</v>
      </c>
    </row>
    <row r="5488" spans="1:4">
      <c r="A5488" s="226" t="s">
        <v>9389</v>
      </c>
      <c r="B5488" s="225" t="s">
        <v>7349</v>
      </c>
      <c r="C5488" s="223" t="s">
        <v>8952</v>
      </c>
      <c r="D5488" s="222" t="s">
        <v>9349</v>
      </c>
    </row>
    <row r="5489" spans="1:4">
      <c r="A5489" s="226" t="s">
        <v>9390</v>
      </c>
      <c r="B5489" s="225" t="s">
        <v>7784</v>
      </c>
      <c r="C5489" s="223" t="s">
        <v>8952</v>
      </c>
      <c r="D5489" s="222" t="s">
        <v>9349</v>
      </c>
    </row>
    <row r="5490" spans="1:4">
      <c r="A5490" s="226" t="s">
        <v>9391</v>
      </c>
      <c r="B5490" s="225" t="s">
        <v>9392</v>
      </c>
      <c r="C5490" s="223" t="s">
        <v>8952</v>
      </c>
      <c r="D5490" s="222" t="s">
        <v>9349</v>
      </c>
    </row>
    <row r="5491" spans="1:4">
      <c r="A5491" s="226" t="s">
        <v>9393</v>
      </c>
      <c r="B5491" s="225" t="s">
        <v>9224</v>
      </c>
      <c r="C5491" s="223" t="s">
        <v>8855</v>
      </c>
      <c r="D5491" s="222" t="s">
        <v>9349</v>
      </c>
    </row>
    <row r="5492" spans="1:4">
      <c r="A5492" s="226" t="s">
        <v>9394</v>
      </c>
      <c r="B5492" s="225" t="s">
        <v>9395</v>
      </c>
      <c r="C5492" s="223" t="s">
        <v>8855</v>
      </c>
      <c r="D5492" s="222" t="s">
        <v>9349</v>
      </c>
    </row>
    <row r="5493" spans="1:4">
      <c r="A5493" s="226" t="s">
        <v>9396</v>
      </c>
      <c r="B5493" s="225" t="s">
        <v>9259</v>
      </c>
      <c r="C5493" s="223" t="s">
        <v>8855</v>
      </c>
      <c r="D5493" s="222" t="s">
        <v>9349</v>
      </c>
    </row>
    <row r="5494" spans="1:4">
      <c r="A5494" s="226" t="s">
        <v>9397</v>
      </c>
      <c r="B5494" s="225" t="s">
        <v>8065</v>
      </c>
      <c r="C5494" s="223" t="s">
        <v>7234</v>
      </c>
      <c r="D5494" s="222" t="s">
        <v>9349</v>
      </c>
    </row>
    <row r="5495" spans="1:4">
      <c r="A5495" s="226" t="s">
        <v>9398</v>
      </c>
      <c r="B5495" s="225" t="s">
        <v>9227</v>
      </c>
      <c r="C5495" s="223" t="s">
        <v>7245</v>
      </c>
      <c r="D5495" s="222" t="s">
        <v>9349</v>
      </c>
    </row>
    <row r="5496" spans="1:4">
      <c r="A5496" s="226" t="s">
        <v>9399</v>
      </c>
      <c r="B5496" s="225" t="s">
        <v>9366</v>
      </c>
      <c r="C5496" s="223" t="s">
        <v>7245</v>
      </c>
      <c r="D5496" s="222" t="s">
        <v>9349</v>
      </c>
    </row>
    <row r="5497" spans="1:4">
      <c r="A5497" s="226" t="s">
        <v>9400</v>
      </c>
      <c r="B5497" s="225" t="s">
        <v>7267</v>
      </c>
      <c r="C5497" s="223" t="s">
        <v>8962</v>
      </c>
      <c r="D5497" s="222" t="s">
        <v>9349</v>
      </c>
    </row>
    <row r="5498" spans="1:4">
      <c r="A5498" s="226" t="s">
        <v>9401</v>
      </c>
      <c r="B5498" s="225" t="s">
        <v>9294</v>
      </c>
      <c r="C5498" s="223" t="s">
        <v>9301</v>
      </c>
      <c r="D5498" s="222" t="s">
        <v>9349</v>
      </c>
    </row>
    <row r="5499" spans="1:4">
      <c r="A5499" s="226" t="s">
        <v>9402</v>
      </c>
      <c r="B5499" s="225" t="s">
        <v>9368</v>
      </c>
      <c r="C5499" s="223" t="s">
        <v>9301</v>
      </c>
      <c r="D5499" s="222" t="s">
        <v>9349</v>
      </c>
    </row>
    <row r="5500" spans="1:4">
      <c r="A5500" s="226" t="s">
        <v>9403</v>
      </c>
      <c r="B5500" s="225" t="s">
        <v>9404</v>
      </c>
      <c r="C5500" s="223" t="s">
        <v>9301</v>
      </c>
      <c r="D5500" s="222" t="s">
        <v>9349</v>
      </c>
    </row>
    <row r="5501" spans="1:4">
      <c r="A5501" s="226" t="s">
        <v>9405</v>
      </c>
      <c r="B5501" s="225" t="s">
        <v>7784</v>
      </c>
      <c r="C5501" s="223" t="s">
        <v>9406</v>
      </c>
      <c r="D5501" s="222" t="s">
        <v>9349</v>
      </c>
    </row>
    <row r="5502" spans="1:4">
      <c r="A5502" s="226" t="s">
        <v>9407</v>
      </c>
      <c r="B5502" s="225" t="s">
        <v>7784</v>
      </c>
      <c r="C5502" s="223" t="s">
        <v>9047</v>
      </c>
      <c r="D5502" s="222" t="s">
        <v>9349</v>
      </c>
    </row>
    <row r="5503" spans="1:4">
      <c r="A5503" s="226" t="s">
        <v>9408</v>
      </c>
      <c r="B5503" s="225" t="s">
        <v>9409</v>
      </c>
      <c r="C5503" s="223" t="s">
        <v>7464</v>
      </c>
      <c r="D5503" s="222" t="s">
        <v>9349</v>
      </c>
    </row>
    <row r="5504" spans="1:4">
      <c r="A5504" s="226" t="s">
        <v>9410</v>
      </c>
      <c r="B5504" s="225" t="s">
        <v>7784</v>
      </c>
      <c r="C5504" s="223" t="s">
        <v>7268</v>
      </c>
      <c r="D5504" s="222" t="s">
        <v>9349</v>
      </c>
    </row>
    <row r="5505" spans="1:4">
      <c r="A5505" s="226" t="s">
        <v>9411</v>
      </c>
      <c r="B5505" s="225" t="s">
        <v>9412</v>
      </c>
      <c r="C5505" s="223" t="s">
        <v>7268</v>
      </c>
      <c r="D5505" s="222" t="s">
        <v>9349</v>
      </c>
    </row>
    <row r="5506" spans="1:4">
      <c r="A5506" s="226" t="s">
        <v>9413</v>
      </c>
      <c r="B5506" s="225" t="s">
        <v>7230</v>
      </c>
      <c r="C5506" s="223" t="s">
        <v>7992</v>
      </c>
      <c r="D5506" s="222" t="s">
        <v>9349</v>
      </c>
    </row>
    <row r="5507" spans="1:4">
      <c r="A5507" s="226" t="s">
        <v>9414</v>
      </c>
      <c r="B5507" s="225" t="s">
        <v>7784</v>
      </c>
      <c r="C5507" s="223" t="s">
        <v>9331</v>
      </c>
      <c r="D5507" s="222" t="s">
        <v>9349</v>
      </c>
    </row>
    <row r="5508" spans="1:4">
      <c r="A5508" s="226" t="s">
        <v>9415</v>
      </c>
      <c r="B5508" s="225" t="s">
        <v>7784</v>
      </c>
      <c r="C5508" s="223" t="s">
        <v>9162</v>
      </c>
      <c r="D5508" s="222" t="s">
        <v>9349</v>
      </c>
    </row>
    <row r="5509" spans="1:4">
      <c r="A5509" s="226" t="s">
        <v>9416</v>
      </c>
      <c r="B5509" s="225" t="s">
        <v>8745</v>
      </c>
      <c r="C5509" s="223" t="s">
        <v>8084</v>
      </c>
      <c r="D5509" s="222" t="s">
        <v>9349</v>
      </c>
    </row>
    <row r="5510" spans="1:4">
      <c r="A5510" s="226" t="s">
        <v>9417</v>
      </c>
      <c r="B5510" s="225" t="s">
        <v>9202</v>
      </c>
      <c r="C5510" s="223" t="s">
        <v>7818</v>
      </c>
      <c r="D5510" s="222" t="s">
        <v>9349</v>
      </c>
    </row>
    <row r="5511" spans="1:4">
      <c r="A5511" s="226" t="s">
        <v>9418</v>
      </c>
      <c r="B5511" s="225" t="s">
        <v>9419</v>
      </c>
      <c r="C5511" s="223" t="s">
        <v>7818</v>
      </c>
      <c r="D5511" s="222" t="s">
        <v>9349</v>
      </c>
    </row>
    <row r="5512" spans="1:4">
      <c r="A5512" s="226" t="s">
        <v>9420</v>
      </c>
      <c r="B5512" s="225" t="s">
        <v>9072</v>
      </c>
      <c r="C5512" s="223" t="s">
        <v>7560</v>
      </c>
      <c r="D5512" s="222" t="s">
        <v>9349</v>
      </c>
    </row>
    <row r="5513" spans="1:4">
      <c r="A5513" s="226" t="s">
        <v>9421</v>
      </c>
      <c r="B5513" s="225" t="s">
        <v>9422</v>
      </c>
      <c r="C5513" s="223" t="s">
        <v>7560</v>
      </c>
      <c r="D5513" s="222" t="s">
        <v>9349</v>
      </c>
    </row>
    <row r="5514" spans="1:4">
      <c r="A5514" s="226" t="s">
        <v>9423</v>
      </c>
      <c r="B5514" s="225" t="s">
        <v>9424</v>
      </c>
      <c r="C5514" s="223" t="s">
        <v>7560</v>
      </c>
      <c r="D5514" s="222" t="s">
        <v>9349</v>
      </c>
    </row>
    <row r="5515" spans="1:4">
      <c r="A5515" s="226" t="s">
        <v>9425</v>
      </c>
      <c r="B5515" s="225" t="s">
        <v>9426</v>
      </c>
      <c r="C5515" s="223" t="s">
        <v>7560</v>
      </c>
      <c r="D5515" s="222" t="s">
        <v>9349</v>
      </c>
    </row>
    <row r="5516" spans="1:4">
      <c r="A5516" s="226" t="s">
        <v>9427</v>
      </c>
      <c r="B5516" s="225" t="s">
        <v>9275</v>
      </c>
      <c r="C5516" s="223" t="s">
        <v>7560</v>
      </c>
      <c r="D5516" s="222" t="s">
        <v>9349</v>
      </c>
    </row>
    <row r="5517" spans="1:4">
      <c r="A5517" s="226" t="s">
        <v>9428</v>
      </c>
      <c r="B5517" s="225" t="s">
        <v>9275</v>
      </c>
      <c r="C5517" s="223" t="s">
        <v>7560</v>
      </c>
      <c r="D5517" s="222" t="s">
        <v>9349</v>
      </c>
    </row>
    <row r="5518" spans="1:4">
      <c r="A5518" s="226" t="s">
        <v>9429</v>
      </c>
      <c r="B5518" s="225" t="s">
        <v>7784</v>
      </c>
      <c r="C5518" s="223" t="s">
        <v>7639</v>
      </c>
      <c r="D5518" s="222" t="s">
        <v>9349</v>
      </c>
    </row>
    <row r="5519" spans="1:4">
      <c r="A5519" s="226" t="s">
        <v>9430</v>
      </c>
      <c r="B5519" s="225" t="s">
        <v>7230</v>
      </c>
      <c r="C5519" s="223" t="s">
        <v>7423</v>
      </c>
      <c r="D5519" s="222" t="s">
        <v>9349</v>
      </c>
    </row>
    <row r="5520" spans="1:4">
      <c r="A5520" s="226" t="s">
        <v>9431</v>
      </c>
      <c r="B5520" s="225" t="s">
        <v>9025</v>
      </c>
      <c r="C5520" s="223" t="s">
        <v>8108</v>
      </c>
      <c r="D5520" s="222" t="s">
        <v>9349</v>
      </c>
    </row>
    <row r="5521" spans="1:4">
      <c r="A5521" s="226" t="s">
        <v>9432</v>
      </c>
      <c r="B5521" s="225" t="s">
        <v>7784</v>
      </c>
      <c r="C5521" s="223" t="s">
        <v>9433</v>
      </c>
      <c r="D5521" s="222" t="s">
        <v>9349</v>
      </c>
    </row>
    <row r="5522" spans="1:4">
      <c r="A5522" s="226" t="s">
        <v>9434</v>
      </c>
      <c r="B5522" s="225" t="s">
        <v>9001</v>
      </c>
      <c r="C5522" s="223" t="s">
        <v>1176</v>
      </c>
      <c r="D5522" s="222" t="s">
        <v>9435</v>
      </c>
    </row>
    <row r="5523" spans="1:4">
      <c r="A5523" s="226" t="s">
        <v>9436</v>
      </c>
      <c r="B5523" s="225" t="s">
        <v>9264</v>
      </c>
      <c r="C5523" s="223" t="s">
        <v>1176</v>
      </c>
      <c r="D5523" s="222" t="s">
        <v>9435</v>
      </c>
    </row>
    <row r="5524" spans="1:4">
      <c r="A5524" s="226" t="s">
        <v>9437</v>
      </c>
      <c r="B5524" s="225" t="s">
        <v>9438</v>
      </c>
      <c r="C5524" s="223" t="s">
        <v>1176</v>
      </c>
      <c r="D5524" s="222" t="s">
        <v>9435</v>
      </c>
    </row>
    <row r="5525" spans="1:4">
      <c r="A5525" s="226" t="s">
        <v>9439</v>
      </c>
      <c r="B5525" s="225" t="s">
        <v>9440</v>
      </c>
      <c r="C5525" s="223" t="s">
        <v>9357</v>
      </c>
      <c r="D5525" s="222" t="s">
        <v>9435</v>
      </c>
    </row>
    <row r="5526" spans="1:4">
      <c r="A5526" s="226" t="s">
        <v>9441</v>
      </c>
      <c r="B5526" s="225" t="s">
        <v>7784</v>
      </c>
      <c r="C5526" s="223" t="s">
        <v>9265</v>
      </c>
      <c r="D5526" s="222" t="s">
        <v>9435</v>
      </c>
    </row>
    <row r="5527" spans="1:4">
      <c r="A5527" s="226" t="s">
        <v>9442</v>
      </c>
      <c r="B5527" s="225" t="s">
        <v>8172</v>
      </c>
      <c r="C5527" s="223" t="s">
        <v>1184</v>
      </c>
      <c r="D5527" s="222" t="s">
        <v>9435</v>
      </c>
    </row>
    <row r="5528" spans="1:4">
      <c r="A5528" s="226" t="s">
        <v>9443</v>
      </c>
      <c r="B5528" s="225" t="s">
        <v>8032</v>
      </c>
      <c r="C5528" s="223" t="s">
        <v>9444</v>
      </c>
      <c r="D5528" s="222" t="s">
        <v>9435</v>
      </c>
    </row>
    <row r="5529" spans="1:4">
      <c r="A5529" s="226" t="s">
        <v>9445</v>
      </c>
      <c r="B5529" s="225" t="s">
        <v>7784</v>
      </c>
      <c r="C5529" s="223" t="s">
        <v>1187</v>
      </c>
      <c r="D5529" s="222" t="s">
        <v>9435</v>
      </c>
    </row>
    <row r="5530" spans="1:4">
      <c r="A5530" s="226" t="s">
        <v>9446</v>
      </c>
      <c r="B5530" s="225" t="s">
        <v>9025</v>
      </c>
      <c r="C5530" s="223" t="s">
        <v>8206</v>
      </c>
      <c r="D5530" s="222" t="s">
        <v>9435</v>
      </c>
    </row>
    <row r="5531" spans="1:4">
      <c r="A5531" s="226" t="s">
        <v>9447</v>
      </c>
      <c r="B5531" s="225" t="s">
        <v>9269</v>
      </c>
      <c r="C5531" s="223" t="s">
        <v>1193</v>
      </c>
      <c r="D5531" s="222" t="s">
        <v>9435</v>
      </c>
    </row>
    <row r="5532" spans="1:4">
      <c r="A5532" s="226" t="s">
        <v>9448</v>
      </c>
      <c r="B5532" s="225" t="s">
        <v>9366</v>
      </c>
      <c r="C5532" s="223" t="s">
        <v>1193</v>
      </c>
      <c r="D5532" s="222" t="s">
        <v>9435</v>
      </c>
    </row>
    <row r="5533" spans="1:4">
      <c r="A5533" s="226" t="s">
        <v>9449</v>
      </c>
      <c r="B5533" s="225" t="s">
        <v>9450</v>
      </c>
      <c r="C5533" s="223" t="s">
        <v>1193</v>
      </c>
      <c r="D5533" s="222" t="s">
        <v>9435</v>
      </c>
    </row>
    <row r="5534" spans="1:4">
      <c r="A5534" s="226" t="s">
        <v>9451</v>
      </c>
      <c r="B5534" s="225" t="s">
        <v>7780</v>
      </c>
      <c r="C5534" s="223" t="s">
        <v>1203</v>
      </c>
      <c r="D5534" s="222" t="s">
        <v>9435</v>
      </c>
    </row>
    <row r="5535" spans="1:4">
      <c r="A5535" s="226" t="s">
        <v>9452</v>
      </c>
      <c r="B5535" s="225" t="s">
        <v>9453</v>
      </c>
      <c r="C5535" s="223" t="s">
        <v>7688</v>
      </c>
      <c r="D5535" s="222" t="s">
        <v>9435</v>
      </c>
    </row>
    <row r="5536" spans="1:4">
      <c r="A5536" s="226" t="s">
        <v>9454</v>
      </c>
      <c r="B5536" s="225" t="s">
        <v>9455</v>
      </c>
      <c r="C5536" s="223" t="s">
        <v>7688</v>
      </c>
      <c r="D5536" s="222" t="s">
        <v>9435</v>
      </c>
    </row>
    <row r="5537" spans="1:4">
      <c r="A5537" s="226" t="s">
        <v>9456</v>
      </c>
      <c r="B5537" s="225" t="s">
        <v>9377</v>
      </c>
      <c r="C5537" s="223" t="s">
        <v>1204</v>
      </c>
      <c r="D5537" s="222" t="s">
        <v>9435</v>
      </c>
    </row>
    <row r="5538" spans="1:4">
      <c r="A5538" s="226" t="s">
        <v>9457</v>
      </c>
      <c r="B5538" s="225" t="s">
        <v>7668</v>
      </c>
      <c r="C5538" s="223" t="s">
        <v>7208</v>
      </c>
      <c r="D5538" s="222" t="s">
        <v>9435</v>
      </c>
    </row>
    <row r="5539" spans="1:4">
      <c r="A5539" s="226" t="s">
        <v>9458</v>
      </c>
      <c r="B5539" s="225" t="s">
        <v>9459</v>
      </c>
      <c r="C5539" s="223" t="s">
        <v>8697</v>
      </c>
      <c r="D5539" s="222" t="s">
        <v>9435</v>
      </c>
    </row>
    <row r="5540" spans="1:4">
      <c r="A5540" s="226" t="s">
        <v>9460</v>
      </c>
      <c r="B5540" s="225" t="s">
        <v>9315</v>
      </c>
      <c r="C5540" s="223" t="s">
        <v>8697</v>
      </c>
      <c r="D5540" s="222" t="s">
        <v>9435</v>
      </c>
    </row>
    <row r="5541" spans="1:4">
      <c r="A5541" s="226" t="s">
        <v>9461</v>
      </c>
      <c r="B5541" s="225" t="s">
        <v>9202</v>
      </c>
      <c r="C5541" s="223" t="s">
        <v>8943</v>
      </c>
      <c r="D5541" s="222" t="s">
        <v>9435</v>
      </c>
    </row>
    <row r="5542" spans="1:4">
      <c r="A5542" s="226" t="s">
        <v>9462</v>
      </c>
      <c r="B5542" s="225" t="s">
        <v>9463</v>
      </c>
      <c r="C5542" s="223" t="s">
        <v>7359</v>
      </c>
      <c r="D5542" s="222" t="s">
        <v>9435</v>
      </c>
    </row>
    <row r="5543" spans="1:4">
      <c r="A5543" s="226" t="s">
        <v>9464</v>
      </c>
      <c r="B5543" s="225" t="s">
        <v>9122</v>
      </c>
      <c r="C5543" s="223" t="s">
        <v>7359</v>
      </c>
      <c r="D5543" s="222" t="s">
        <v>9435</v>
      </c>
    </row>
    <row r="5544" spans="1:4">
      <c r="A5544" s="226" t="s">
        <v>9465</v>
      </c>
      <c r="B5544" s="225" t="s">
        <v>9466</v>
      </c>
      <c r="C5544" s="223" t="s">
        <v>8222</v>
      </c>
      <c r="D5544" s="222" t="s">
        <v>9435</v>
      </c>
    </row>
    <row r="5545" spans="1:4">
      <c r="A5545" s="226" t="s">
        <v>9467</v>
      </c>
      <c r="B5545" s="225" t="s">
        <v>7239</v>
      </c>
      <c r="C5545" s="223" t="s">
        <v>8222</v>
      </c>
      <c r="D5545" s="222" t="s">
        <v>9435</v>
      </c>
    </row>
    <row r="5546" spans="1:4">
      <c r="A5546" s="226" t="s">
        <v>9468</v>
      </c>
      <c r="B5546" s="225" t="s">
        <v>9469</v>
      </c>
      <c r="C5546" s="223" t="s">
        <v>9026</v>
      </c>
      <c r="D5546" s="222" t="s">
        <v>9435</v>
      </c>
    </row>
    <row r="5547" spans="1:4">
      <c r="A5547" s="226" t="s">
        <v>9470</v>
      </c>
      <c r="B5547" s="225" t="s">
        <v>9202</v>
      </c>
      <c r="C5547" s="223" t="s">
        <v>7363</v>
      </c>
      <c r="D5547" s="222" t="s">
        <v>9435</v>
      </c>
    </row>
    <row r="5548" spans="1:4">
      <c r="A5548" s="226" t="s">
        <v>9471</v>
      </c>
      <c r="B5548" s="225" t="s">
        <v>9472</v>
      </c>
      <c r="C5548" s="223" t="s">
        <v>7785</v>
      </c>
      <c r="D5548" s="222" t="s">
        <v>9435</v>
      </c>
    </row>
    <row r="5549" spans="1:4">
      <c r="A5549" s="226" t="s">
        <v>9473</v>
      </c>
      <c r="B5549" s="225" t="s">
        <v>7994</v>
      </c>
      <c r="C5549" s="223" t="s">
        <v>7223</v>
      </c>
      <c r="D5549" s="222" t="s">
        <v>9435</v>
      </c>
    </row>
    <row r="5550" spans="1:4">
      <c r="A5550" s="226" t="s">
        <v>9474</v>
      </c>
      <c r="B5550" s="225" t="s">
        <v>2574</v>
      </c>
      <c r="C5550" s="223" t="s">
        <v>1510</v>
      </c>
      <c r="D5550" s="222" t="s">
        <v>9435</v>
      </c>
    </row>
    <row r="5551" spans="1:4">
      <c r="A5551" s="226" t="s">
        <v>9475</v>
      </c>
      <c r="B5551" s="225" t="s">
        <v>8867</v>
      </c>
      <c r="C5551" s="223" t="s">
        <v>8952</v>
      </c>
      <c r="D5551" s="222" t="s">
        <v>9435</v>
      </c>
    </row>
    <row r="5552" spans="1:4">
      <c r="A5552" s="226" t="s">
        <v>9476</v>
      </c>
      <c r="B5552" s="225" t="s">
        <v>9025</v>
      </c>
      <c r="C5552" s="223" t="s">
        <v>8855</v>
      </c>
      <c r="D5552" s="222" t="s">
        <v>9435</v>
      </c>
    </row>
    <row r="5553" spans="1:4">
      <c r="A5553" s="226" t="s">
        <v>9477</v>
      </c>
      <c r="B5553" s="225" t="s">
        <v>9478</v>
      </c>
      <c r="C5553" s="223" t="s">
        <v>8855</v>
      </c>
      <c r="D5553" s="222" t="s">
        <v>9435</v>
      </c>
    </row>
    <row r="5554" spans="1:4">
      <c r="A5554" s="226" t="s">
        <v>9479</v>
      </c>
      <c r="B5554" s="225" t="s">
        <v>8136</v>
      </c>
      <c r="C5554" s="223" t="s">
        <v>7523</v>
      </c>
      <c r="D5554" s="222" t="s">
        <v>9435</v>
      </c>
    </row>
    <row r="5555" spans="1:4">
      <c r="A5555" s="226" t="s">
        <v>9480</v>
      </c>
      <c r="B5555" s="225" t="s">
        <v>9481</v>
      </c>
      <c r="C5555" s="223" t="s">
        <v>8962</v>
      </c>
      <c r="D5555" s="222" t="s">
        <v>9435</v>
      </c>
    </row>
    <row r="5556" spans="1:4">
      <c r="A5556" s="226" t="s">
        <v>9482</v>
      </c>
      <c r="B5556" s="225" t="s">
        <v>7784</v>
      </c>
      <c r="C5556" s="223" t="s">
        <v>9483</v>
      </c>
      <c r="D5556" s="222" t="s">
        <v>9435</v>
      </c>
    </row>
    <row r="5557" spans="1:4">
      <c r="A5557" s="226" t="s">
        <v>9484</v>
      </c>
      <c r="B5557" s="225" t="s">
        <v>7784</v>
      </c>
      <c r="C5557" s="223" t="s">
        <v>9134</v>
      </c>
      <c r="D5557" s="222" t="s">
        <v>9435</v>
      </c>
    </row>
    <row r="5558" spans="1:4">
      <c r="A5558" s="226" t="s">
        <v>9485</v>
      </c>
      <c r="B5558" s="225" t="s">
        <v>8951</v>
      </c>
      <c r="C5558" s="223" t="s">
        <v>9134</v>
      </c>
      <c r="D5558" s="222" t="s">
        <v>9435</v>
      </c>
    </row>
    <row r="5559" spans="1:4">
      <c r="A5559" s="226" t="s">
        <v>9486</v>
      </c>
      <c r="B5559" s="225" t="s">
        <v>9361</v>
      </c>
      <c r="C5559" s="223" t="s">
        <v>9487</v>
      </c>
      <c r="D5559" s="222" t="s">
        <v>9435</v>
      </c>
    </row>
    <row r="5560" spans="1:4">
      <c r="A5560" s="226" t="s">
        <v>9488</v>
      </c>
      <c r="B5560" s="225" t="s">
        <v>9489</v>
      </c>
      <c r="C5560" s="223" t="s">
        <v>9490</v>
      </c>
      <c r="D5560" s="222" t="s">
        <v>9435</v>
      </c>
    </row>
    <row r="5561" spans="1:4">
      <c r="A5561" s="226" t="s">
        <v>9491</v>
      </c>
      <c r="B5561" s="225" t="s">
        <v>7207</v>
      </c>
      <c r="C5561" s="223" t="s">
        <v>7254</v>
      </c>
      <c r="D5561" s="222" t="s">
        <v>9435</v>
      </c>
    </row>
    <row r="5562" spans="1:4">
      <c r="A5562" s="226" t="s">
        <v>9492</v>
      </c>
      <c r="B5562" s="225" t="s">
        <v>9493</v>
      </c>
      <c r="C5562" s="223" t="s">
        <v>9298</v>
      </c>
      <c r="D5562" s="222" t="s">
        <v>9435</v>
      </c>
    </row>
    <row r="5563" spans="1:4">
      <c r="A5563" s="226" t="s">
        <v>9494</v>
      </c>
      <c r="B5563" s="225" t="s">
        <v>9315</v>
      </c>
      <c r="C5563" s="223" t="s">
        <v>8796</v>
      </c>
      <c r="D5563" s="222" t="s">
        <v>9435</v>
      </c>
    </row>
    <row r="5564" spans="1:4">
      <c r="A5564" s="226" t="s">
        <v>9495</v>
      </c>
      <c r="B5564" s="225" t="s">
        <v>9496</v>
      </c>
      <c r="C5564" s="223" t="s">
        <v>8063</v>
      </c>
      <c r="D5564" s="222" t="s">
        <v>9435</v>
      </c>
    </row>
    <row r="5565" spans="1:4">
      <c r="A5565" s="226" t="s">
        <v>9497</v>
      </c>
      <c r="B5565" s="225" t="s">
        <v>7239</v>
      </c>
      <c r="C5565" s="223" t="s">
        <v>9498</v>
      </c>
      <c r="D5565" s="222" t="s">
        <v>9435</v>
      </c>
    </row>
    <row r="5566" spans="1:4">
      <c r="A5566" s="226" t="s">
        <v>9499</v>
      </c>
      <c r="B5566" s="225" t="s">
        <v>9500</v>
      </c>
      <c r="C5566" s="223" t="s">
        <v>9301</v>
      </c>
      <c r="D5566" s="222" t="s">
        <v>9435</v>
      </c>
    </row>
    <row r="5567" spans="1:4">
      <c r="A5567" s="226" t="s">
        <v>9501</v>
      </c>
      <c r="B5567" s="225" t="s">
        <v>9224</v>
      </c>
      <c r="C5567" s="223" t="s">
        <v>7464</v>
      </c>
      <c r="D5567" s="222" t="s">
        <v>9435</v>
      </c>
    </row>
    <row r="5568" spans="1:4">
      <c r="A5568" s="226" t="s">
        <v>9502</v>
      </c>
      <c r="B5568" s="225" t="s">
        <v>9503</v>
      </c>
      <c r="C5568" s="223" t="s">
        <v>9504</v>
      </c>
      <c r="D5568" s="222" t="s">
        <v>9435</v>
      </c>
    </row>
    <row r="5569" spans="1:4">
      <c r="A5569" s="226" t="s">
        <v>9505</v>
      </c>
      <c r="B5569" s="225" t="s">
        <v>7784</v>
      </c>
      <c r="C5569" s="223" t="s">
        <v>9331</v>
      </c>
      <c r="D5569" s="222" t="s">
        <v>9435</v>
      </c>
    </row>
    <row r="5570" spans="1:4">
      <c r="A5570" s="226" t="s">
        <v>9506</v>
      </c>
      <c r="B5570" s="225" t="s">
        <v>9025</v>
      </c>
      <c r="C5570" s="223" t="s">
        <v>9061</v>
      </c>
      <c r="D5570" s="222" t="s">
        <v>9435</v>
      </c>
    </row>
    <row r="5571" spans="1:4">
      <c r="A5571" s="226" t="s">
        <v>9507</v>
      </c>
      <c r="B5571" s="225" t="s">
        <v>7784</v>
      </c>
      <c r="C5571" s="223" t="s">
        <v>9061</v>
      </c>
      <c r="D5571" s="222" t="s">
        <v>9435</v>
      </c>
    </row>
    <row r="5572" spans="1:4">
      <c r="A5572" s="226" t="s">
        <v>9508</v>
      </c>
      <c r="B5572" s="225" t="s">
        <v>9509</v>
      </c>
      <c r="C5572" s="223" t="s">
        <v>7815</v>
      </c>
      <c r="D5572" s="222" t="s">
        <v>9435</v>
      </c>
    </row>
    <row r="5573" spans="1:4">
      <c r="A5573" s="226" t="s">
        <v>9510</v>
      </c>
      <c r="B5573" s="225" t="s">
        <v>8951</v>
      </c>
      <c r="C5573" s="223" t="s">
        <v>9162</v>
      </c>
      <c r="D5573" s="222" t="s">
        <v>9435</v>
      </c>
    </row>
    <row r="5574" spans="1:4">
      <c r="A5574" s="226" t="s">
        <v>9511</v>
      </c>
      <c r="B5574" s="225" t="s">
        <v>8745</v>
      </c>
      <c r="C5574" s="223" t="s">
        <v>9162</v>
      </c>
      <c r="D5574" s="222" t="s">
        <v>9435</v>
      </c>
    </row>
    <row r="5575" spans="1:4">
      <c r="A5575" s="226" t="s">
        <v>9512</v>
      </c>
      <c r="B5575" s="225" t="s">
        <v>9275</v>
      </c>
      <c r="C5575" s="223" t="s">
        <v>7818</v>
      </c>
      <c r="D5575" s="222" t="s">
        <v>9435</v>
      </c>
    </row>
    <row r="5576" spans="1:4">
      <c r="A5576" s="226" t="s">
        <v>9513</v>
      </c>
      <c r="B5576" s="225" t="s">
        <v>9514</v>
      </c>
      <c r="C5576" s="223" t="s">
        <v>7818</v>
      </c>
      <c r="D5576" s="222" t="s">
        <v>9435</v>
      </c>
    </row>
    <row r="5577" spans="1:4">
      <c r="A5577" s="226" t="s">
        <v>9515</v>
      </c>
      <c r="B5577" s="225" t="s">
        <v>9516</v>
      </c>
      <c r="C5577" s="223" t="s">
        <v>9517</v>
      </c>
      <c r="D5577" s="222" t="s">
        <v>9435</v>
      </c>
    </row>
    <row r="5578" spans="1:4">
      <c r="A5578" s="226" t="s">
        <v>9518</v>
      </c>
      <c r="B5578" s="225" t="s">
        <v>9519</v>
      </c>
      <c r="C5578" s="223" t="s">
        <v>7560</v>
      </c>
      <c r="D5578" s="222" t="s">
        <v>9435</v>
      </c>
    </row>
    <row r="5579" spans="1:4">
      <c r="A5579" s="226" t="s">
        <v>9520</v>
      </c>
      <c r="B5579" s="225" t="s">
        <v>9521</v>
      </c>
      <c r="C5579" s="223" t="s">
        <v>9522</v>
      </c>
      <c r="D5579" s="222" t="s">
        <v>9435</v>
      </c>
    </row>
    <row r="5580" spans="1:4">
      <c r="A5580" s="226" t="s">
        <v>9523</v>
      </c>
      <c r="B5580" s="225" t="s">
        <v>9524</v>
      </c>
      <c r="C5580" s="223" t="s">
        <v>8463</v>
      </c>
      <c r="D5580" s="222" t="s">
        <v>9435</v>
      </c>
    </row>
    <row r="5581" spans="1:4">
      <c r="A5581" s="226" t="s">
        <v>9525</v>
      </c>
      <c r="B5581" s="225" t="s">
        <v>9526</v>
      </c>
      <c r="C5581" s="223" t="s">
        <v>8271</v>
      </c>
      <c r="D5581" s="222" t="s">
        <v>9435</v>
      </c>
    </row>
    <row r="5582" spans="1:4">
      <c r="A5582" s="226" t="s">
        <v>9527</v>
      </c>
      <c r="B5582" s="225" t="s">
        <v>9528</v>
      </c>
      <c r="C5582" s="223" t="s">
        <v>1176</v>
      </c>
      <c r="D5582" s="222" t="s">
        <v>9529</v>
      </c>
    </row>
    <row r="5583" spans="1:4">
      <c r="A5583" s="226" t="s">
        <v>9530</v>
      </c>
      <c r="B5583" s="225" t="s">
        <v>9531</v>
      </c>
      <c r="C5583" s="223" t="s">
        <v>1176</v>
      </c>
      <c r="D5583" s="222" t="s">
        <v>9529</v>
      </c>
    </row>
    <row r="5584" spans="1:4">
      <c r="A5584" s="226" t="s">
        <v>9532</v>
      </c>
      <c r="B5584" s="225" t="s">
        <v>9224</v>
      </c>
      <c r="C5584" s="223" t="s">
        <v>1176</v>
      </c>
      <c r="D5584" s="222" t="s">
        <v>9529</v>
      </c>
    </row>
    <row r="5585" spans="1:4">
      <c r="A5585" s="226" t="s">
        <v>9533</v>
      </c>
      <c r="B5585" s="225" t="s">
        <v>7411</v>
      </c>
      <c r="C5585" s="223" t="s">
        <v>1176</v>
      </c>
      <c r="D5585" s="222" t="s">
        <v>9529</v>
      </c>
    </row>
    <row r="5586" spans="1:4">
      <c r="A5586" s="226" t="s">
        <v>9534</v>
      </c>
      <c r="B5586" s="225" t="s">
        <v>9535</v>
      </c>
      <c r="C5586" s="223" t="s">
        <v>1176</v>
      </c>
      <c r="D5586" s="222" t="s">
        <v>9529</v>
      </c>
    </row>
    <row r="5587" spans="1:4">
      <c r="A5587" s="226" t="s">
        <v>9536</v>
      </c>
      <c r="B5587" s="225" t="s">
        <v>9537</v>
      </c>
      <c r="C5587" s="223" t="s">
        <v>1176</v>
      </c>
      <c r="D5587" s="222" t="s">
        <v>9529</v>
      </c>
    </row>
    <row r="5588" spans="1:4">
      <c r="A5588" s="226" t="s">
        <v>9538</v>
      </c>
      <c r="B5588" s="225" t="s">
        <v>8032</v>
      </c>
      <c r="C5588" s="223" t="s">
        <v>9262</v>
      </c>
      <c r="D5588" s="222" t="s">
        <v>9529</v>
      </c>
    </row>
    <row r="5589" spans="1:4">
      <c r="A5589" s="226" t="s">
        <v>9539</v>
      </c>
      <c r="B5589" s="225" t="s">
        <v>9308</v>
      </c>
      <c r="C5589" s="223" t="s">
        <v>9265</v>
      </c>
      <c r="D5589" s="222" t="s">
        <v>9529</v>
      </c>
    </row>
    <row r="5590" spans="1:4">
      <c r="A5590" s="226" t="s">
        <v>9540</v>
      </c>
      <c r="B5590" s="225" t="s">
        <v>7784</v>
      </c>
      <c r="C5590" s="223" t="s">
        <v>9541</v>
      </c>
      <c r="D5590" s="222" t="s">
        <v>9529</v>
      </c>
    </row>
    <row r="5591" spans="1:4">
      <c r="A5591" s="226" t="s">
        <v>9542</v>
      </c>
      <c r="B5591" s="225" t="s">
        <v>7267</v>
      </c>
      <c r="C5591" s="223" t="s">
        <v>1187</v>
      </c>
      <c r="D5591" s="222" t="s">
        <v>9529</v>
      </c>
    </row>
    <row r="5592" spans="1:4">
      <c r="A5592" s="226" t="s">
        <v>9543</v>
      </c>
      <c r="B5592" s="225" t="s">
        <v>8313</v>
      </c>
      <c r="C5592" s="223" t="s">
        <v>7335</v>
      </c>
      <c r="D5592" s="222" t="s">
        <v>9529</v>
      </c>
    </row>
    <row r="5593" spans="1:4">
      <c r="A5593" s="226" t="s">
        <v>9544</v>
      </c>
      <c r="B5593" s="225" t="s">
        <v>9368</v>
      </c>
      <c r="C5593" s="223" t="s">
        <v>9545</v>
      </c>
      <c r="D5593" s="222" t="s">
        <v>9529</v>
      </c>
    </row>
    <row r="5594" spans="1:4">
      <c r="A5594" s="226" t="s">
        <v>9546</v>
      </c>
      <c r="B5594" s="225" t="s">
        <v>9547</v>
      </c>
      <c r="C5594" s="223" t="s">
        <v>1204</v>
      </c>
      <c r="D5594" s="222" t="s">
        <v>9529</v>
      </c>
    </row>
    <row r="5595" spans="1:4">
      <c r="A5595" s="226" t="s">
        <v>9548</v>
      </c>
      <c r="B5595" s="225" t="s">
        <v>7784</v>
      </c>
      <c r="C5595" s="223" t="s">
        <v>1204</v>
      </c>
      <c r="D5595" s="222" t="s">
        <v>9529</v>
      </c>
    </row>
    <row r="5596" spans="1:4">
      <c r="A5596" s="226" t="s">
        <v>9549</v>
      </c>
      <c r="B5596" s="225" t="s">
        <v>9275</v>
      </c>
      <c r="C5596" s="223" t="s">
        <v>1204</v>
      </c>
      <c r="D5596" s="222" t="s">
        <v>9529</v>
      </c>
    </row>
    <row r="5597" spans="1:4">
      <c r="A5597" s="226" t="s">
        <v>9550</v>
      </c>
      <c r="B5597" s="225" t="s">
        <v>9361</v>
      </c>
      <c r="C5597" s="223" t="s">
        <v>8697</v>
      </c>
      <c r="D5597" s="222" t="s">
        <v>9529</v>
      </c>
    </row>
    <row r="5598" spans="1:4">
      <c r="A5598" s="226" t="s">
        <v>9551</v>
      </c>
      <c r="B5598" s="225" t="s">
        <v>8867</v>
      </c>
      <c r="C5598" s="223" t="s">
        <v>8943</v>
      </c>
      <c r="D5598" s="222" t="s">
        <v>9529</v>
      </c>
    </row>
    <row r="5599" spans="1:4">
      <c r="A5599" s="226" t="s">
        <v>9552</v>
      </c>
      <c r="B5599" s="225" t="s">
        <v>9261</v>
      </c>
      <c r="C5599" s="223" t="s">
        <v>7359</v>
      </c>
      <c r="D5599" s="222" t="s">
        <v>9529</v>
      </c>
    </row>
    <row r="5600" spans="1:4">
      <c r="A5600" s="226" t="s">
        <v>9553</v>
      </c>
      <c r="B5600" s="225" t="s">
        <v>9051</v>
      </c>
      <c r="C5600" s="223" t="s">
        <v>8952</v>
      </c>
      <c r="D5600" s="222" t="s">
        <v>9529</v>
      </c>
    </row>
    <row r="5601" spans="1:4">
      <c r="A5601" s="226" t="s">
        <v>9554</v>
      </c>
      <c r="B5601" s="225" t="s">
        <v>7784</v>
      </c>
      <c r="C5601" s="223" t="s">
        <v>8952</v>
      </c>
      <c r="D5601" s="222" t="s">
        <v>9529</v>
      </c>
    </row>
    <row r="5602" spans="1:4">
      <c r="A5602" s="226" t="s">
        <v>9555</v>
      </c>
      <c r="B5602" s="225" t="s">
        <v>7668</v>
      </c>
      <c r="C5602" s="223" t="s">
        <v>8952</v>
      </c>
      <c r="D5602" s="222" t="s">
        <v>9529</v>
      </c>
    </row>
    <row r="5603" spans="1:4">
      <c r="A5603" s="226" t="s">
        <v>9556</v>
      </c>
      <c r="B5603" s="225" t="s">
        <v>7668</v>
      </c>
      <c r="C5603" s="223" t="s">
        <v>8952</v>
      </c>
      <c r="D5603" s="222" t="s">
        <v>9529</v>
      </c>
    </row>
    <row r="5604" spans="1:4">
      <c r="A5604" s="226" t="s">
        <v>9557</v>
      </c>
      <c r="B5604" s="225" t="s">
        <v>9275</v>
      </c>
      <c r="C5604" s="223" t="s">
        <v>9558</v>
      </c>
      <c r="D5604" s="222" t="s">
        <v>9529</v>
      </c>
    </row>
    <row r="5605" spans="1:4">
      <c r="A5605" s="226" t="s">
        <v>9559</v>
      </c>
      <c r="B5605" s="225" t="s">
        <v>7784</v>
      </c>
      <c r="C5605" s="223" t="s">
        <v>8955</v>
      </c>
      <c r="D5605" s="222" t="s">
        <v>9529</v>
      </c>
    </row>
    <row r="5606" spans="1:4">
      <c r="A5606" s="226" t="s">
        <v>9560</v>
      </c>
      <c r="B5606" s="225" t="s">
        <v>9561</v>
      </c>
      <c r="C5606" s="223" t="s">
        <v>9562</v>
      </c>
      <c r="D5606" s="222" t="s">
        <v>9529</v>
      </c>
    </row>
    <row r="5607" spans="1:4">
      <c r="A5607" s="226" t="s">
        <v>9563</v>
      </c>
      <c r="B5607" s="225" t="s">
        <v>9564</v>
      </c>
      <c r="C5607" s="223" t="s">
        <v>7245</v>
      </c>
      <c r="D5607" s="222" t="s">
        <v>9529</v>
      </c>
    </row>
    <row r="5608" spans="1:4">
      <c r="A5608" s="226" t="s">
        <v>9565</v>
      </c>
      <c r="B5608" s="225" t="s">
        <v>9566</v>
      </c>
      <c r="C5608" s="223" t="s">
        <v>9134</v>
      </c>
      <c r="D5608" s="222" t="s">
        <v>9529</v>
      </c>
    </row>
    <row r="5609" spans="1:4">
      <c r="A5609" s="226" t="s">
        <v>9567</v>
      </c>
      <c r="B5609" s="225" t="s">
        <v>9202</v>
      </c>
      <c r="C5609" s="223" t="s">
        <v>9298</v>
      </c>
      <c r="D5609" s="222" t="s">
        <v>9529</v>
      </c>
    </row>
    <row r="5610" spans="1:4">
      <c r="A5610" s="226" t="s">
        <v>9568</v>
      </c>
      <c r="B5610" s="225" t="s">
        <v>9202</v>
      </c>
      <c r="C5610" s="223" t="s">
        <v>8796</v>
      </c>
      <c r="D5610" s="222" t="s">
        <v>9529</v>
      </c>
    </row>
    <row r="5611" spans="1:4">
      <c r="A5611" s="226" t="s">
        <v>9569</v>
      </c>
      <c r="B5611" s="225" t="s">
        <v>9570</v>
      </c>
      <c r="C5611" s="223" t="s">
        <v>9498</v>
      </c>
      <c r="D5611" s="222" t="s">
        <v>9529</v>
      </c>
    </row>
    <row r="5612" spans="1:4">
      <c r="A5612" s="226" t="s">
        <v>9571</v>
      </c>
      <c r="B5612" s="225" t="s">
        <v>8795</v>
      </c>
      <c r="C5612" s="223" t="s">
        <v>9301</v>
      </c>
      <c r="D5612" s="222" t="s">
        <v>9529</v>
      </c>
    </row>
    <row r="5613" spans="1:4">
      <c r="A5613" s="226" t="s">
        <v>9572</v>
      </c>
      <c r="B5613" s="225" t="s">
        <v>7784</v>
      </c>
      <c r="C5613" s="223" t="s">
        <v>9301</v>
      </c>
      <c r="D5613" s="222" t="s">
        <v>9529</v>
      </c>
    </row>
    <row r="5614" spans="1:4">
      <c r="A5614" s="226" t="s">
        <v>9573</v>
      </c>
      <c r="B5614" s="225" t="s">
        <v>9368</v>
      </c>
      <c r="C5614" s="223" t="s">
        <v>9301</v>
      </c>
      <c r="D5614" s="222" t="s">
        <v>9529</v>
      </c>
    </row>
    <row r="5615" spans="1:4">
      <c r="A5615" s="226" t="s">
        <v>9574</v>
      </c>
      <c r="B5615" s="225" t="s">
        <v>9122</v>
      </c>
      <c r="C5615" s="223" t="s">
        <v>9047</v>
      </c>
      <c r="D5615" s="222" t="s">
        <v>9529</v>
      </c>
    </row>
    <row r="5616" spans="1:4">
      <c r="A5616" s="226" t="s">
        <v>9575</v>
      </c>
      <c r="B5616" s="225" t="s">
        <v>7463</v>
      </c>
      <c r="C5616" s="223" t="s">
        <v>7464</v>
      </c>
      <c r="D5616" s="222" t="s">
        <v>9529</v>
      </c>
    </row>
    <row r="5617" spans="1:4">
      <c r="A5617" s="226" t="s">
        <v>9576</v>
      </c>
      <c r="B5617" s="225" t="s">
        <v>9122</v>
      </c>
      <c r="C5617" s="223" t="s">
        <v>7464</v>
      </c>
      <c r="D5617" s="222" t="s">
        <v>9529</v>
      </c>
    </row>
    <row r="5618" spans="1:4">
      <c r="A5618" s="226" t="s">
        <v>9577</v>
      </c>
      <c r="B5618" s="225" t="s">
        <v>7784</v>
      </c>
      <c r="C5618" s="223" t="s">
        <v>7464</v>
      </c>
      <c r="D5618" s="222" t="s">
        <v>9529</v>
      </c>
    </row>
    <row r="5619" spans="1:4">
      <c r="A5619" s="226" t="s">
        <v>9578</v>
      </c>
      <c r="B5619" s="225" t="s">
        <v>9202</v>
      </c>
      <c r="C5619" s="223" t="s">
        <v>7464</v>
      </c>
      <c r="D5619" s="222" t="s">
        <v>9529</v>
      </c>
    </row>
    <row r="5620" spans="1:4">
      <c r="A5620" s="226" t="s">
        <v>9579</v>
      </c>
      <c r="B5620" s="225" t="s">
        <v>9580</v>
      </c>
      <c r="C5620" s="223" t="s">
        <v>7268</v>
      </c>
      <c r="D5620" s="222" t="s">
        <v>9529</v>
      </c>
    </row>
    <row r="5621" spans="1:4">
      <c r="A5621" s="226" t="s">
        <v>9581</v>
      </c>
      <c r="B5621" s="225" t="s">
        <v>9582</v>
      </c>
      <c r="C5621" s="223" t="s">
        <v>7268</v>
      </c>
      <c r="D5621" s="222" t="s">
        <v>9529</v>
      </c>
    </row>
    <row r="5622" spans="1:4">
      <c r="A5622" s="226" t="s">
        <v>9583</v>
      </c>
      <c r="B5622" s="225" t="s">
        <v>7239</v>
      </c>
      <c r="C5622" s="223" t="s">
        <v>7268</v>
      </c>
      <c r="D5622" s="222" t="s">
        <v>9529</v>
      </c>
    </row>
    <row r="5623" spans="1:4">
      <c r="A5623" s="226" t="s">
        <v>9584</v>
      </c>
      <c r="B5623" s="225" t="s">
        <v>9585</v>
      </c>
      <c r="C5623" s="223" t="s">
        <v>7997</v>
      </c>
      <c r="D5623" s="222" t="s">
        <v>9529</v>
      </c>
    </row>
    <row r="5624" spans="1:4">
      <c r="A5624" s="226" t="s">
        <v>9586</v>
      </c>
      <c r="B5624" s="225" t="s">
        <v>9136</v>
      </c>
      <c r="C5624" s="223" t="s">
        <v>9061</v>
      </c>
      <c r="D5624" s="222" t="s">
        <v>9529</v>
      </c>
    </row>
    <row r="5625" spans="1:4">
      <c r="A5625" s="226" t="s">
        <v>9587</v>
      </c>
      <c r="B5625" s="225" t="s">
        <v>9588</v>
      </c>
      <c r="C5625" s="223" t="s">
        <v>9061</v>
      </c>
      <c r="D5625" s="222" t="s">
        <v>9529</v>
      </c>
    </row>
    <row r="5626" spans="1:4">
      <c r="A5626" s="226" t="s">
        <v>9589</v>
      </c>
      <c r="B5626" s="225" t="s">
        <v>7513</v>
      </c>
      <c r="C5626" s="223" t="s">
        <v>9061</v>
      </c>
      <c r="D5626" s="222" t="s">
        <v>9529</v>
      </c>
    </row>
    <row r="5627" spans="1:4">
      <c r="A5627" s="226" t="s">
        <v>9590</v>
      </c>
      <c r="B5627" s="225" t="s">
        <v>7273</v>
      </c>
      <c r="C5627" s="223" t="s">
        <v>7815</v>
      </c>
      <c r="D5627" s="222" t="s">
        <v>9529</v>
      </c>
    </row>
    <row r="5628" spans="1:4">
      <c r="A5628" s="226" t="s">
        <v>9591</v>
      </c>
      <c r="B5628" s="225" t="s">
        <v>9592</v>
      </c>
      <c r="C5628" s="223" t="s">
        <v>9593</v>
      </c>
      <c r="D5628" s="222" t="s">
        <v>9529</v>
      </c>
    </row>
    <row r="5629" spans="1:4">
      <c r="A5629" s="226" t="s">
        <v>9594</v>
      </c>
      <c r="B5629" s="225" t="s">
        <v>7784</v>
      </c>
      <c r="C5629" s="223" t="s">
        <v>9340</v>
      </c>
      <c r="D5629" s="222" t="s">
        <v>9529</v>
      </c>
    </row>
    <row r="5630" spans="1:4">
      <c r="A5630" s="226" t="s">
        <v>9595</v>
      </c>
      <c r="B5630" s="225" t="s">
        <v>7513</v>
      </c>
      <c r="C5630" s="223" t="s">
        <v>9340</v>
      </c>
      <c r="D5630" s="222" t="s">
        <v>9529</v>
      </c>
    </row>
    <row r="5631" spans="1:4">
      <c r="A5631" s="226" t="s">
        <v>9596</v>
      </c>
      <c r="B5631" s="225" t="s">
        <v>9597</v>
      </c>
      <c r="C5631" s="223" t="s">
        <v>8084</v>
      </c>
      <c r="D5631" s="222" t="s">
        <v>9529</v>
      </c>
    </row>
    <row r="5632" spans="1:4">
      <c r="A5632" s="226" t="s">
        <v>9598</v>
      </c>
      <c r="B5632" s="225" t="s">
        <v>9599</v>
      </c>
      <c r="C5632" s="223" t="s">
        <v>7560</v>
      </c>
      <c r="D5632" s="222" t="s">
        <v>9529</v>
      </c>
    </row>
    <row r="5633" spans="1:4">
      <c r="A5633" s="226" t="s">
        <v>9600</v>
      </c>
      <c r="B5633" s="225" t="s">
        <v>9601</v>
      </c>
      <c r="C5633" s="223" t="s">
        <v>7560</v>
      </c>
      <c r="D5633" s="222" t="s">
        <v>9529</v>
      </c>
    </row>
    <row r="5634" spans="1:4">
      <c r="A5634" s="226" t="s">
        <v>9602</v>
      </c>
      <c r="B5634" s="225" t="s">
        <v>7784</v>
      </c>
      <c r="C5634" s="223" t="s">
        <v>7560</v>
      </c>
      <c r="D5634" s="222" t="s">
        <v>9529</v>
      </c>
    </row>
    <row r="5635" spans="1:4">
      <c r="A5635" s="226" t="s">
        <v>9603</v>
      </c>
      <c r="B5635" s="225" t="s">
        <v>9604</v>
      </c>
      <c r="C5635" s="223" t="s">
        <v>1176</v>
      </c>
      <c r="D5635" s="222" t="s">
        <v>9605</v>
      </c>
    </row>
    <row r="5636" spans="1:4">
      <c r="A5636" s="226" t="s">
        <v>9606</v>
      </c>
      <c r="B5636" s="225" t="s">
        <v>7784</v>
      </c>
      <c r="C5636" s="223" t="s">
        <v>1176</v>
      </c>
      <c r="D5636" s="222" t="s">
        <v>9605</v>
      </c>
    </row>
    <row r="5637" spans="1:4">
      <c r="A5637" s="226" t="s">
        <v>9607</v>
      </c>
      <c r="B5637" s="225" t="s">
        <v>8032</v>
      </c>
      <c r="C5637" s="223" t="s">
        <v>1176</v>
      </c>
      <c r="D5637" s="222" t="s">
        <v>9605</v>
      </c>
    </row>
    <row r="5638" spans="1:4">
      <c r="A5638" s="226" t="s">
        <v>9608</v>
      </c>
      <c r="B5638" s="225" t="s">
        <v>7349</v>
      </c>
      <c r="C5638" s="223" t="s">
        <v>7572</v>
      </c>
      <c r="D5638" s="222" t="s">
        <v>9605</v>
      </c>
    </row>
    <row r="5639" spans="1:4">
      <c r="A5639" s="226" t="s">
        <v>9609</v>
      </c>
      <c r="B5639" s="225" t="s">
        <v>9610</v>
      </c>
      <c r="C5639" s="223" t="s">
        <v>9357</v>
      </c>
      <c r="D5639" s="222" t="s">
        <v>9605</v>
      </c>
    </row>
    <row r="5640" spans="1:4">
      <c r="A5640" s="226" t="s">
        <v>9611</v>
      </c>
      <c r="B5640" s="225" t="s">
        <v>9612</v>
      </c>
      <c r="C5640" s="223" t="s">
        <v>9357</v>
      </c>
      <c r="D5640" s="222" t="s">
        <v>9605</v>
      </c>
    </row>
    <row r="5641" spans="1:4">
      <c r="A5641" s="226" t="s">
        <v>9613</v>
      </c>
      <c r="B5641" s="225" t="s">
        <v>9614</v>
      </c>
      <c r="C5641" s="223" t="s">
        <v>9615</v>
      </c>
      <c r="D5641" s="222" t="s">
        <v>9605</v>
      </c>
    </row>
    <row r="5642" spans="1:4">
      <c r="A5642" s="226" t="s">
        <v>9616</v>
      </c>
      <c r="B5642" s="225" t="s">
        <v>7239</v>
      </c>
      <c r="C5642" s="223" t="s">
        <v>1187</v>
      </c>
      <c r="D5642" s="222" t="s">
        <v>9605</v>
      </c>
    </row>
    <row r="5643" spans="1:4">
      <c r="A5643" s="226" t="s">
        <v>9617</v>
      </c>
      <c r="B5643" s="225" t="s">
        <v>9618</v>
      </c>
      <c r="C5643" s="223" t="s">
        <v>7688</v>
      </c>
      <c r="D5643" s="222" t="s">
        <v>9605</v>
      </c>
    </row>
    <row r="5644" spans="1:4">
      <c r="A5644" s="226" t="s">
        <v>9619</v>
      </c>
      <c r="B5644" s="225" t="s">
        <v>8550</v>
      </c>
      <c r="C5644" s="223" t="s">
        <v>9545</v>
      </c>
      <c r="D5644" s="222" t="s">
        <v>9605</v>
      </c>
    </row>
    <row r="5645" spans="1:4">
      <c r="A5645" s="226" t="s">
        <v>9620</v>
      </c>
      <c r="B5645" s="225" t="s">
        <v>9621</v>
      </c>
      <c r="C5645" s="223" t="s">
        <v>1204</v>
      </c>
      <c r="D5645" s="222" t="s">
        <v>9605</v>
      </c>
    </row>
    <row r="5646" spans="1:4">
      <c r="A5646" s="226" t="s">
        <v>9622</v>
      </c>
      <c r="B5646" s="225" t="s">
        <v>9122</v>
      </c>
      <c r="C5646" s="223" t="s">
        <v>1204</v>
      </c>
      <c r="D5646" s="222" t="s">
        <v>9605</v>
      </c>
    </row>
    <row r="5647" spans="1:4">
      <c r="A5647" s="226" t="s">
        <v>9623</v>
      </c>
      <c r="B5647" s="225" t="s">
        <v>9140</v>
      </c>
      <c r="C5647" s="223" t="s">
        <v>1204</v>
      </c>
      <c r="D5647" s="222" t="s">
        <v>9605</v>
      </c>
    </row>
    <row r="5648" spans="1:4">
      <c r="A5648" s="226" t="s">
        <v>9624</v>
      </c>
      <c r="B5648" s="225" t="s">
        <v>9625</v>
      </c>
      <c r="C5648" s="223" t="s">
        <v>8697</v>
      </c>
      <c r="D5648" s="222" t="s">
        <v>9605</v>
      </c>
    </row>
    <row r="5649" spans="1:4">
      <c r="A5649" s="226" t="s">
        <v>9626</v>
      </c>
      <c r="B5649" s="225" t="s">
        <v>7784</v>
      </c>
      <c r="C5649" s="223" t="s">
        <v>8697</v>
      </c>
      <c r="D5649" s="222" t="s">
        <v>9605</v>
      </c>
    </row>
    <row r="5650" spans="1:4">
      <c r="A5650" s="226" t="s">
        <v>9627</v>
      </c>
      <c r="B5650" s="225" t="s">
        <v>7784</v>
      </c>
      <c r="C5650" s="223" t="s">
        <v>8697</v>
      </c>
      <c r="D5650" s="222" t="s">
        <v>9605</v>
      </c>
    </row>
    <row r="5651" spans="1:4">
      <c r="A5651" s="226" t="s">
        <v>9628</v>
      </c>
      <c r="B5651" s="225" t="s">
        <v>9629</v>
      </c>
      <c r="C5651" s="223" t="s">
        <v>7211</v>
      </c>
      <c r="D5651" s="222" t="s">
        <v>9605</v>
      </c>
    </row>
    <row r="5652" spans="1:4">
      <c r="A5652" s="226" t="s">
        <v>9630</v>
      </c>
      <c r="B5652" s="225" t="s">
        <v>7717</v>
      </c>
      <c r="C5652" s="223" t="s">
        <v>7355</v>
      </c>
      <c r="D5652" s="222" t="s">
        <v>9605</v>
      </c>
    </row>
    <row r="5653" spans="1:4">
      <c r="A5653" s="226" t="s">
        <v>9631</v>
      </c>
      <c r="B5653" s="225" t="s">
        <v>7239</v>
      </c>
      <c r="C5653" s="223" t="s">
        <v>9026</v>
      </c>
      <c r="D5653" s="222" t="s">
        <v>9605</v>
      </c>
    </row>
    <row r="5654" spans="1:4">
      <c r="A5654" s="226" t="s">
        <v>9632</v>
      </c>
      <c r="B5654" s="225" t="s">
        <v>8745</v>
      </c>
      <c r="C5654" s="223" t="s">
        <v>7696</v>
      </c>
      <c r="D5654" s="222" t="s">
        <v>9605</v>
      </c>
    </row>
    <row r="5655" spans="1:4">
      <c r="A5655" s="226" t="s">
        <v>9633</v>
      </c>
      <c r="B5655" s="225" t="s">
        <v>7367</v>
      </c>
      <c r="C5655" s="223" t="s">
        <v>7220</v>
      </c>
      <c r="D5655" s="222" t="s">
        <v>9605</v>
      </c>
    </row>
    <row r="5656" spans="1:4">
      <c r="A5656" s="226" t="s">
        <v>9634</v>
      </c>
      <c r="B5656" s="225" t="s">
        <v>9635</v>
      </c>
      <c r="C5656" s="223" t="s">
        <v>9558</v>
      </c>
      <c r="D5656" s="222" t="s">
        <v>9605</v>
      </c>
    </row>
    <row r="5657" spans="1:4">
      <c r="A5657" s="226" t="s">
        <v>9636</v>
      </c>
      <c r="B5657" s="225" t="s">
        <v>9637</v>
      </c>
      <c r="C5657" s="223" t="s">
        <v>8855</v>
      </c>
      <c r="D5657" s="222" t="s">
        <v>9605</v>
      </c>
    </row>
    <row r="5658" spans="1:4">
      <c r="A5658" s="226" t="s">
        <v>9638</v>
      </c>
      <c r="B5658" s="225" t="s">
        <v>7267</v>
      </c>
      <c r="C5658" s="223" t="s">
        <v>8855</v>
      </c>
      <c r="D5658" s="222" t="s">
        <v>9605</v>
      </c>
    </row>
    <row r="5659" spans="1:4">
      <c r="A5659" s="226" t="s">
        <v>9639</v>
      </c>
      <c r="B5659" s="225" t="s">
        <v>9640</v>
      </c>
      <c r="C5659" s="223" t="s">
        <v>7234</v>
      </c>
      <c r="D5659" s="222" t="s">
        <v>9605</v>
      </c>
    </row>
    <row r="5660" spans="1:4">
      <c r="A5660" s="226" t="s">
        <v>9641</v>
      </c>
      <c r="B5660" s="225" t="s">
        <v>8745</v>
      </c>
      <c r="C5660" s="223" t="s">
        <v>9642</v>
      </c>
      <c r="D5660" s="222" t="s">
        <v>9605</v>
      </c>
    </row>
    <row r="5661" spans="1:4">
      <c r="A5661" s="226" t="s">
        <v>9643</v>
      </c>
      <c r="B5661" s="225" t="s">
        <v>9644</v>
      </c>
      <c r="C5661" s="223" t="s">
        <v>9225</v>
      </c>
      <c r="D5661" s="222" t="s">
        <v>9605</v>
      </c>
    </row>
    <row r="5662" spans="1:4">
      <c r="A5662" s="226" t="s">
        <v>9645</v>
      </c>
      <c r="B5662" s="225" t="s">
        <v>7267</v>
      </c>
      <c r="C5662" s="223" t="s">
        <v>9562</v>
      </c>
      <c r="D5662" s="222" t="s">
        <v>9605</v>
      </c>
    </row>
    <row r="5663" spans="1:4">
      <c r="A5663" s="226" t="s">
        <v>9646</v>
      </c>
      <c r="B5663" s="225" t="s">
        <v>9647</v>
      </c>
      <c r="C5663" s="223" t="s">
        <v>7245</v>
      </c>
      <c r="D5663" s="222" t="s">
        <v>9605</v>
      </c>
    </row>
    <row r="5664" spans="1:4">
      <c r="A5664" s="226" t="s">
        <v>9648</v>
      </c>
      <c r="B5664" s="225" t="s">
        <v>1175</v>
      </c>
      <c r="C5664" s="223" t="s">
        <v>8514</v>
      </c>
      <c r="D5664" s="222" t="s">
        <v>9605</v>
      </c>
    </row>
    <row r="5665" spans="1:4">
      <c r="A5665" s="226" t="s">
        <v>9649</v>
      </c>
      <c r="B5665" s="225" t="s">
        <v>9198</v>
      </c>
      <c r="C5665" s="223" t="s">
        <v>9483</v>
      </c>
      <c r="D5665" s="222" t="s">
        <v>9605</v>
      </c>
    </row>
    <row r="5666" spans="1:4">
      <c r="A5666" s="226" t="s">
        <v>9650</v>
      </c>
      <c r="B5666" s="225" t="s">
        <v>7267</v>
      </c>
      <c r="C5666" s="223" t="s">
        <v>9291</v>
      </c>
      <c r="D5666" s="222" t="s">
        <v>9605</v>
      </c>
    </row>
    <row r="5667" spans="1:4">
      <c r="A5667" s="226" t="s">
        <v>9651</v>
      </c>
      <c r="B5667" s="225" t="s">
        <v>7784</v>
      </c>
      <c r="C5667" s="223" t="s">
        <v>8586</v>
      </c>
      <c r="D5667" s="222" t="s">
        <v>9605</v>
      </c>
    </row>
    <row r="5668" spans="1:4">
      <c r="A5668" s="226" t="s">
        <v>9652</v>
      </c>
      <c r="B5668" s="225" t="s">
        <v>9653</v>
      </c>
      <c r="C5668" s="223" t="s">
        <v>9498</v>
      </c>
      <c r="D5668" s="222" t="s">
        <v>9605</v>
      </c>
    </row>
    <row r="5669" spans="1:4">
      <c r="A5669" s="226" t="s">
        <v>9654</v>
      </c>
      <c r="B5669" s="225" t="s">
        <v>7239</v>
      </c>
      <c r="C5669" s="223" t="s">
        <v>9498</v>
      </c>
      <c r="D5669" s="222" t="s">
        <v>9605</v>
      </c>
    </row>
    <row r="5670" spans="1:4">
      <c r="A5670" s="226" t="s">
        <v>9655</v>
      </c>
      <c r="B5670" s="225" t="s">
        <v>7267</v>
      </c>
      <c r="C5670" s="223" t="s">
        <v>9656</v>
      </c>
      <c r="D5670" s="222" t="s">
        <v>9605</v>
      </c>
    </row>
    <row r="5671" spans="1:4">
      <c r="A5671" s="226" t="s">
        <v>9657</v>
      </c>
      <c r="B5671" s="225" t="s">
        <v>7239</v>
      </c>
      <c r="C5671" s="223" t="s">
        <v>9656</v>
      </c>
      <c r="D5671" s="222" t="s">
        <v>9605</v>
      </c>
    </row>
    <row r="5672" spans="1:4">
      <c r="A5672" s="226" t="s">
        <v>9658</v>
      </c>
      <c r="B5672" s="225" t="s">
        <v>8885</v>
      </c>
      <c r="C5672" s="223" t="s">
        <v>9301</v>
      </c>
      <c r="D5672" s="222" t="s">
        <v>9605</v>
      </c>
    </row>
    <row r="5673" spans="1:4">
      <c r="A5673" s="226" t="s">
        <v>9659</v>
      </c>
      <c r="B5673" s="225" t="s">
        <v>9660</v>
      </c>
      <c r="C5673" s="223" t="s">
        <v>9301</v>
      </c>
      <c r="D5673" s="222" t="s">
        <v>9605</v>
      </c>
    </row>
    <row r="5674" spans="1:4">
      <c r="A5674" s="226" t="s">
        <v>9661</v>
      </c>
      <c r="B5674" s="225" t="s">
        <v>7483</v>
      </c>
      <c r="C5674" s="223" t="s">
        <v>9301</v>
      </c>
      <c r="D5674" s="222" t="s">
        <v>9605</v>
      </c>
    </row>
    <row r="5675" spans="1:4">
      <c r="A5675" s="226" t="s">
        <v>9662</v>
      </c>
      <c r="B5675" s="225" t="s">
        <v>9663</v>
      </c>
      <c r="C5675" s="223" t="s">
        <v>7268</v>
      </c>
      <c r="D5675" s="222" t="s">
        <v>9605</v>
      </c>
    </row>
    <row r="5676" spans="1:4">
      <c r="A5676" s="226" t="s">
        <v>9664</v>
      </c>
      <c r="B5676" s="225" t="s">
        <v>7784</v>
      </c>
      <c r="C5676" s="223" t="s">
        <v>8607</v>
      </c>
      <c r="D5676" s="222" t="s">
        <v>9605</v>
      </c>
    </row>
    <row r="5677" spans="1:4">
      <c r="A5677" s="226" t="s">
        <v>9665</v>
      </c>
      <c r="B5677" s="225" t="s">
        <v>9308</v>
      </c>
      <c r="C5677" s="223" t="s">
        <v>9666</v>
      </c>
      <c r="D5677" s="222" t="s">
        <v>9605</v>
      </c>
    </row>
    <row r="5678" spans="1:4">
      <c r="A5678" s="226" t="s">
        <v>9667</v>
      </c>
      <c r="B5678" s="225" t="s">
        <v>7784</v>
      </c>
      <c r="C5678" s="223" t="s">
        <v>7815</v>
      </c>
      <c r="D5678" s="222" t="s">
        <v>9605</v>
      </c>
    </row>
    <row r="5679" spans="1:4">
      <c r="A5679" s="226" t="s">
        <v>9668</v>
      </c>
      <c r="B5679" s="225" t="s">
        <v>9669</v>
      </c>
      <c r="C5679" s="223" t="s">
        <v>9335</v>
      </c>
      <c r="D5679" s="222" t="s">
        <v>9605</v>
      </c>
    </row>
    <row r="5680" spans="1:4">
      <c r="A5680" s="226" t="s">
        <v>9670</v>
      </c>
      <c r="B5680" s="225" t="s">
        <v>9368</v>
      </c>
      <c r="C5680" s="223" t="s">
        <v>9335</v>
      </c>
      <c r="D5680" s="222" t="s">
        <v>9605</v>
      </c>
    </row>
    <row r="5681" spans="1:4">
      <c r="A5681" s="226" t="s">
        <v>9671</v>
      </c>
      <c r="B5681" s="225" t="s">
        <v>7784</v>
      </c>
      <c r="C5681" s="223" t="s">
        <v>8444</v>
      </c>
      <c r="D5681" s="222" t="s">
        <v>9605</v>
      </c>
    </row>
    <row r="5682" spans="1:4">
      <c r="A5682" s="226" t="s">
        <v>9672</v>
      </c>
      <c r="B5682" s="225" t="s">
        <v>8867</v>
      </c>
      <c r="C5682" s="223" t="s">
        <v>9162</v>
      </c>
      <c r="D5682" s="222" t="s">
        <v>9605</v>
      </c>
    </row>
    <row r="5683" spans="1:4">
      <c r="A5683" s="226" t="s">
        <v>9673</v>
      </c>
      <c r="B5683" s="225" t="s">
        <v>7784</v>
      </c>
      <c r="C5683" s="223" t="s">
        <v>9340</v>
      </c>
      <c r="D5683" s="222" t="s">
        <v>9605</v>
      </c>
    </row>
    <row r="5684" spans="1:4">
      <c r="A5684" s="226" t="s">
        <v>9674</v>
      </c>
      <c r="B5684" s="225" t="s">
        <v>9025</v>
      </c>
      <c r="C5684" s="223" t="s">
        <v>7818</v>
      </c>
      <c r="D5684" s="222" t="s">
        <v>9605</v>
      </c>
    </row>
    <row r="5685" spans="1:4">
      <c r="A5685" s="226" t="s">
        <v>9675</v>
      </c>
      <c r="B5685" s="225" t="s">
        <v>7784</v>
      </c>
      <c r="C5685" s="223" t="s">
        <v>7818</v>
      </c>
      <c r="D5685" s="222" t="s">
        <v>9605</v>
      </c>
    </row>
    <row r="5686" spans="1:4">
      <c r="A5686" s="226" t="s">
        <v>9676</v>
      </c>
      <c r="B5686" s="225" t="s">
        <v>9677</v>
      </c>
      <c r="C5686" s="223" t="s">
        <v>9517</v>
      </c>
      <c r="D5686" s="222" t="s">
        <v>9605</v>
      </c>
    </row>
    <row r="5687" spans="1:4">
      <c r="A5687" s="226" t="s">
        <v>9678</v>
      </c>
      <c r="B5687" s="225" t="s">
        <v>9294</v>
      </c>
      <c r="C5687" s="223" t="s">
        <v>7560</v>
      </c>
      <c r="D5687" s="222" t="s">
        <v>9605</v>
      </c>
    </row>
    <row r="5688" spans="1:4">
      <c r="A5688" s="226" t="s">
        <v>9679</v>
      </c>
      <c r="B5688" s="225" t="s">
        <v>7555</v>
      </c>
      <c r="C5688" s="223" t="s">
        <v>7560</v>
      </c>
      <c r="D5688" s="222" t="s">
        <v>9605</v>
      </c>
    </row>
    <row r="5689" spans="1:4">
      <c r="A5689" s="226" t="s">
        <v>9680</v>
      </c>
      <c r="B5689" s="225" t="s">
        <v>9531</v>
      </c>
      <c r="C5689" s="223" t="s">
        <v>7560</v>
      </c>
      <c r="D5689" s="222" t="s">
        <v>9605</v>
      </c>
    </row>
    <row r="5690" spans="1:4">
      <c r="A5690" s="226" t="s">
        <v>9681</v>
      </c>
      <c r="B5690" s="225" t="s">
        <v>9377</v>
      </c>
      <c r="C5690" s="223" t="s">
        <v>7560</v>
      </c>
      <c r="D5690" s="222" t="s">
        <v>9605</v>
      </c>
    </row>
    <row r="5691" spans="1:4">
      <c r="A5691" s="226" t="s">
        <v>9682</v>
      </c>
      <c r="B5691" s="225" t="s">
        <v>9683</v>
      </c>
      <c r="C5691" s="223" t="s">
        <v>8463</v>
      </c>
      <c r="D5691" s="222" t="s">
        <v>9605</v>
      </c>
    </row>
    <row r="5692" spans="1:4">
      <c r="A5692" s="226" t="s">
        <v>9684</v>
      </c>
      <c r="B5692" s="225" t="s">
        <v>7349</v>
      </c>
      <c r="C5692" s="223" t="s">
        <v>8463</v>
      </c>
      <c r="D5692" s="222" t="s">
        <v>9605</v>
      </c>
    </row>
    <row r="5693" spans="1:4">
      <c r="A5693" s="226" t="s">
        <v>9685</v>
      </c>
      <c r="B5693" s="225" t="s">
        <v>9686</v>
      </c>
      <c r="C5693" s="223" t="s">
        <v>1176</v>
      </c>
      <c r="D5693" s="222" t="s">
        <v>9687</v>
      </c>
    </row>
    <row r="5694" spans="1:4">
      <c r="A5694" s="226" t="s">
        <v>9688</v>
      </c>
      <c r="B5694" s="225" t="s">
        <v>9253</v>
      </c>
      <c r="C5694" s="223" t="s">
        <v>1176</v>
      </c>
      <c r="D5694" s="222" t="s">
        <v>9687</v>
      </c>
    </row>
    <row r="5695" spans="1:4">
      <c r="A5695" s="226" t="s">
        <v>9689</v>
      </c>
      <c r="B5695" s="225" t="s">
        <v>9690</v>
      </c>
      <c r="C5695" s="223" t="s">
        <v>1176</v>
      </c>
      <c r="D5695" s="222" t="s">
        <v>9687</v>
      </c>
    </row>
    <row r="5696" spans="1:4">
      <c r="A5696" s="226" t="s">
        <v>9691</v>
      </c>
      <c r="B5696" s="225" t="s">
        <v>9352</v>
      </c>
      <c r="C5696" s="223" t="s">
        <v>1176</v>
      </c>
      <c r="D5696" s="222" t="s">
        <v>9687</v>
      </c>
    </row>
    <row r="5697" spans="1:4">
      <c r="A5697" s="226" t="s">
        <v>9692</v>
      </c>
      <c r="B5697" s="225" t="s">
        <v>9693</v>
      </c>
      <c r="C5697" s="223" t="s">
        <v>1176</v>
      </c>
      <c r="D5697" s="222" t="s">
        <v>9687</v>
      </c>
    </row>
    <row r="5698" spans="1:4">
      <c r="A5698" s="226" t="s">
        <v>9694</v>
      </c>
      <c r="B5698" s="225" t="s">
        <v>9695</v>
      </c>
      <c r="C5698" s="223" t="s">
        <v>1176</v>
      </c>
      <c r="D5698" s="222" t="s">
        <v>9687</v>
      </c>
    </row>
    <row r="5699" spans="1:4">
      <c r="A5699" s="226" t="s">
        <v>9696</v>
      </c>
      <c r="B5699" s="225" t="s">
        <v>9697</v>
      </c>
      <c r="C5699" s="223" t="s">
        <v>9265</v>
      </c>
      <c r="D5699" s="222" t="s">
        <v>9687</v>
      </c>
    </row>
    <row r="5700" spans="1:4">
      <c r="A5700" s="226" t="s">
        <v>9698</v>
      </c>
      <c r="B5700" s="225" t="s">
        <v>9136</v>
      </c>
      <c r="C5700" s="223" t="s">
        <v>9699</v>
      </c>
      <c r="D5700" s="222" t="s">
        <v>9687</v>
      </c>
    </row>
    <row r="5701" spans="1:4">
      <c r="A5701" s="226" t="s">
        <v>9700</v>
      </c>
      <c r="B5701" s="225" t="s">
        <v>7483</v>
      </c>
      <c r="C5701" s="223" t="s">
        <v>1187</v>
      </c>
      <c r="D5701" s="222" t="s">
        <v>9687</v>
      </c>
    </row>
    <row r="5702" spans="1:4">
      <c r="A5702" s="226" t="s">
        <v>9701</v>
      </c>
      <c r="B5702" s="225" t="s">
        <v>9227</v>
      </c>
      <c r="C5702" s="223" t="s">
        <v>1193</v>
      </c>
      <c r="D5702" s="222" t="s">
        <v>9687</v>
      </c>
    </row>
    <row r="5703" spans="1:4">
      <c r="A5703" s="226" t="s">
        <v>9702</v>
      </c>
      <c r="B5703" s="225" t="s">
        <v>9703</v>
      </c>
      <c r="C5703" s="223" t="s">
        <v>7688</v>
      </c>
      <c r="D5703" s="222" t="s">
        <v>9687</v>
      </c>
    </row>
    <row r="5704" spans="1:4">
      <c r="A5704" s="226" t="s">
        <v>9704</v>
      </c>
      <c r="B5704" s="225" t="s">
        <v>9705</v>
      </c>
      <c r="C5704" s="223" t="s">
        <v>1204</v>
      </c>
      <c r="D5704" s="222" t="s">
        <v>9687</v>
      </c>
    </row>
    <row r="5705" spans="1:4">
      <c r="A5705" s="226" t="s">
        <v>9706</v>
      </c>
      <c r="B5705" s="225" t="s">
        <v>9707</v>
      </c>
      <c r="C5705" s="223" t="s">
        <v>8697</v>
      </c>
      <c r="D5705" s="222" t="s">
        <v>9687</v>
      </c>
    </row>
    <row r="5706" spans="1:4">
      <c r="A5706" s="226" t="s">
        <v>9708</v>
      </c>
      <c r="B5706" s="225" t="s">
        <v>7784</v>
      </c>
      <c r="C5706" s="223" t="s">
        <v>8697</v>
      </c>
      <c r="D5706" s="222" t="s">
        <v>9687</v>
      </c>
    </row>
    <row r="5707" spans="1:4">
      <c r="A5707" s="226" t="s">
        <v>9709</v>
      </c>
      <c r="B5707" s="225" t="s">
        <v>9710</v>
      </c>
      <c r="C5707" s="223" t="s">
        <v>8943</v>
      </c>
      <c r="D5707" s="222" t="s">
        <v>9687</v>
      </c>
    </row>
    <row r="5708" spans="1:4">
      <c r="A5708" s="226" t="s">
        <v>9711</v>
      </c>
      <c r="B5708" s="225" t="s">
        <v>9712</v>
      </c>
      <c r="C5708" s="223" t="s">
        <v>9026</v>
      </c>
      <c r="D5708" s="222" t="s">
        <v>9687</v>
      </c>
    </row>
    <row r="5709" spans="1:4">
      <c r="A5709" s="226" t="s">
        <v>9713</v>
      </c>
      <c r="B5709" s="225" t="s">
        <v>9714</v>
      </c>
      <c r="C5709" s="223" t="s">
        <v>9026</v>
      </c>
      <c r="D5709" s="222" t="s">
        <v>9687</v>
      </c>
    </row>
    <row r="5710" spans="1:4">
      <c r="A5710" s="226" t="s">
        <v>9715</v>
      </c>
      <c r="B5710" s="225" t="s">
        <v>7784</v>
      </c>
      <c r="C5710" s="223" t="s">
        <v>9026</v>
      </c>
      <c r="D5710" s="222" t="s">
        <v>9687</v>
      </c>
    </row>
    <row r="5711" spans="1:4">
      <c r="A5711" s="226" t="s">
        <v>9716</v>
      </c>
      <c r="B5711" s="225" t="s">
        <v>7588</v>
      </c>
      <c r="C5711" s="223" t="s">
        <v>9026</v>
      </c>
      <c r="D5711" s="222" t="s">
        <v>9687</v>
      </c>
    </row>
    <row r="5712" spans="1:4">
      <c r="A5712" s="226" t="s">
        <v>9717</v>
      </c>
      <c r="B5712" s="225" t="s">
        <v>9718</v>
      </c>
      <c r="C5712" s="223" t="s">
        <v>7361</v>
      </c>
      <c r="D5712" s="222" t="s">
        <v>9687</v>
      </c>
    </row>
    <row r="5713" spans="1:4">
      <c r="A5713" s="226" t="s">
        <v>9719</v>
      </c>
      <c r="B5713" s="225" t="s">
        <v>9315</v>
      </c>
      <c r="C5713" s="223" t="s">
        <v>8945</v>
      </c>
      <c r="D5713" s="222" t="s">
        <v>9687</v>
      </c>
    </row>
    <row r="5714" spans="1:4">
      <c r="A5714" s="226" t="s">
        <v>9720</v>
      </c>
      <c r="B5714" s="225" t="s">
        <v>9721</v>
      </c>
      <c r="C5714" s="223" t="s">
        <v>8955</v>
      </c>
      <c r="D5714" s="222" t="s">
        <v>9687</v>
      </c>
    </row>
    <row r="5715" spans="1:4">
      <c r="A5715" s="226" t="s">
        <v>9722</v>
      </c>
      <c r="B5715" s="225" t="s">
        <v>7784</v>
      </c>
      <c r="C5715" s="223" t="s">
        <v>9225</v>
      </c>
      <c r="D5715" s="222" t="s">
        <v>9687</v>
      </c>
    </row>
    <row r="5716" spans="1:4">
      <c r="A5716" s="226" t="s">
        <v>9723</v>
      </c>
      <c r="B5716" s="225" t="s">
        <v>7784</v>
      </c>
      <c r="C5716" s="223" t="s">
        <v>9562</v>
      </c>
      <c r="D5716" s="222" t="s">
        <v>9687</v>
      </c>
    </row>
    <row r="5717" spans="1:4">
      <c r="A5717" s="226" t="s">
        <v>9724</v>
      </c>
      <c r="B5717" s="225" t="s">
        <v>9725</v>
      </c>
      <c r="C5717" s="223" t="s">
        <v>7245</v>
      </c>
      <c r="D5717" s="222" t="s">
        <v>9687</v>
      </c>
    </row>
    <row r="5718" spans="1:4">
      <c r="A5718" s="226" t="s">
        <v>9726</v>
      </c>
      <c r="B5718" s="225" t="s">
        <v>9315</v>
      </c>
      <c r="C5718" s="223" t="s">
        <v>8962</v>
      </c>
      <c r="D5718" s="222" t="s">
        <v>9687</v>
      </c>
    </row>
    <row r="5719" spans="1:4">
      <c r="A5719" s="226" t="s">
        <v>9727</v>
      </c>
      <c r="B5719" s="225" t="s">
        <v>9728</v>
      </c>
      <c r="C5719" s="223" t="s">
        <v>8514</v>
      </c>
      <c r="D5719" s="222" t="s">
        <v>9687</v>
      </c>
    </row>
    <row r="5720" spans="1:4">
      <c r="A5720" s="226" t="s">
        <v>9729</v>
      </c>
      <c r="B5720" s="225" t="s">
        <v>9122</v>
      </c>
      <c r="C5720" s="223" t="s">
        <v>9134</v>
      </c>
      <c r="D5720" s="222" t="s">
        <v>9687</v>
      </c>
    </row>
    <row r="5721" spans="1:4">
      <c r="A5721" s="226" t="s">
        <v>9730</v>
      </c>
      <c r="B5721" s="225" t="s">
        <v>7784</v>
      </c>
      <c r="C5721" s="223" t="s">
        <v>9134</v>
      </c>
      <c r="D5721" s="222" t="s">
        <v>9687</v>
      </c>
    </row>
    <row r="5722" spans="1:4">
      <c r="A5722" s="226" t="s">
        <v>9731</v>
      </c>
      <c r="B5722" s="225" t="s">
        <v>9732</v>
      </c>
      <c r="C5722" s="223" t="s">
        <v>9134</v>
      </c>
      <c r="D5722" s="222" t="s">
        <v>9687</v>
      </c>
    </row>
    <row r="5723" spans="1:4">
      <c r="A5723" s="226" t="s">
        <v>9733</v>
      </c>
      <c r="B5723" s="225" t="s">
        <v>9734</v>
      </c>
      <c r="C5723" s="223" t="s">
        <v>9490</v>
      </c>
      <c r="D5723" s="222" t="s">
        <v>9687</v>
      </c>
    </row>
    <row r="5724" spans="1:4">
      <c r="A5724" s="226" t="s">
        <v>9735</v>
      </c>
      <c r="B5724" s="225" t="s">
        <v>9736</v>
      </c>
      <c r="C5724" s="223" t="s">
        <v>9490</v>
      </c>
      <c r="D5724" s="222" t="s">
        <v>9687</v>
      </c>
    </row>
    <row r="5725" spans="1:4">
      <c r="A5725" s="226" t="s">
        <v>9737</v>
      </c>
      <c r="B5725" s="225" t="s">
        <v>9738</v>
      </c>
      <c r="C5725" s="223" t="s">
        <v>9298</v>
      </c>
      <c r="D5725" s="222" t="s">
        <v>9687</v>
      </c>
    </row>
    <row r="5726" spans="1:4">
      <c r="A5726" s="226" t="s">
        <v>9739</v>
      </c>
      <c r="B5726" s="225" t="s">
        <v>9705</v>
      </c>
      <c r="C5726" s="223" t="s">
        <v>9298</v>
      </c>
      <c r="D5726" s="222" t="s">
        <v>9687</v>
      </c>
    </row>
    <row r="5727" spans="1:4">
      <c r="A5727" s="226" t="s">
        <v>9740</v>
      </c>
      <c r="B5727" s="225" t="s">
        <v>9741</v>
      </c>
      <c r="C5727" s="223" t="s">
        <v>9298</v>
      </c>
      <c r="D5727" s="222" t="s">
        <v>9687</v>
      </c>
    </row>
    <row r="5728" spans="1:4">
      <c r="A5728" s="226" t="s">
        <v>9742</v>
      </c>
      <c r="B5728" s="225" t="s">
        <v>9743</v>
      </c>
      <c r="C5728" s="223" t="s">
        <v>9298</v>
      </c>
      <c r="D5728" s="222" t="s">
        <v>9687</v>
      </c>
    </row>
    <row r="5729" spans="1:4">
      <c r="A5729" s="226" t="s">
        <v>9744</v>
      </c>
      <c r="B5729" s="225" t="s">
        <v>9122</v>
      </c>
      <c r="C5729" s="223" t="s">
        <v>9301</v>
      </c>
      <c r="D5729" s="222" t="s">
        <v>9687</v>
      </c>
    </row>
    <row r="5730" spans="1:4">
      <c r="A5730" s="226" t="s">
        <v>9745</v>
      </c>
      <c r="B5730" s="225" t="s">
        <v>9025</v>
      </c>
      <c r="C5730" s="223" t="s">
        <v>9306</v>
      </c>
      <c r="D5730" s="222" t="s">
        <v>9687</v>
      </c>
    </row>
    <row r="5731" spans="1:4">
      <c r="A5731" s="226" t="s">
        <v>9746</v>
      </c>
      <c r="B5731" s="225" t="s">
        <v>9707</v>
      </c>
      <c r="C5731" s="223" t="s">
        <v>7464</v>
      </c>
      <c r="D5731" s="222" t="s">
        <v>9687</v>
      </c>
    </row>
    <row r="5732" spans="1:4">
      <c r="A5732" s="226" t="s">
        <v>9747</v>
      </c>
      <c r="B5732" s="225" t="s">
        <v>7784</v>
      </c>
      <c r="C5732" s="223" t="s">
        <v>9748</v>
      </c>
      <c r="D5732" s="222" t="s">
        <v>9687</v>
      </c>
    </row>
    <row r="5733" spans="1:4">
      <c r="A5733" s="226" t="s">
        <v>9749</v>
      </c>
      <c r="B5733" s="225" t="s">
        <v>7784</v>
      </c>
      <c r="C5733" s="223" t="s">
        <v>7992</v>
      </c>
      <c r="D5733" s="222" t="s">
        <v>9687</v>
      </c>
    </row>
    <row r="5734" spans="1:4">
      <c r="A5734" s="226" t="s">
        <v>9750</v>
      </c>
      <c r="B5734" s="225" t="s">
        <v>7784</v>
      </c>
      <c r="C5734" s="223" t="s">
        <v>7293</v>
      </c>
      <c r="D5734" s="222" t="s">
        <v>9687</v>
      </c>
    </row>
    <row r="5735" spans="1:4">
      <c r="A5735" s="226" t="s">
        <v>9751</v>
      </c>
      <c r="B5735" s="225" t="s">
        <v>9752</v>
      </c>
      <c r="C5735" s="223" t="s">
        <v>9335</v>
      </c>
      <c r="D5735" s="222" t="s">
        <v>9687</v>
      </c>
    </row>
    <row r="5736" spans="1:4">
      <c r="A5736" s="226" t="s">
        <v>9753</v>
      </c>
      <c r="B5736" s="225" t="s">
        <v>7784</v>
      </c>
      <c r="C5736" s="223" t="s">
        <v>9162</v>
      </c>
      <c r="D5736" s="222" t="s">
        <v>9687</v>
      </c>
    </row>
    <row r="5737" spans="1:4">
      <c r="A5737" s="226" t="s">
        <v>9754</v>
      </c>
      <c r="B5737" s="225" t="s">
        <v>7239</v>
      </c>
      <c r="C5737" s="223" t="s">
        <v>9162</v>
      </c>
      <c r="D5737" s="222" t="s">
        <v>9687</v>
      </c>
    </row>
    <row r="5738" spans="1:4">
      <c r="A5738" s="226" t="s">
        <v>9755</v>
      </c>
      <c r="B5738" s="225" t="s">
        <v>7668</v>
      </c>
      <c r="C5738" s="223" t="s">
        <v>8084</v>
      </c>
      <c r="D5738" s="222" t="s">
        <v>9687</v>
      </c>
    </row>
    <row r="5739" spans="1:4">
      <c r="A5739" s="226" t="s">
        <v>9756</v>
      </c>
      <c r="B5739" s="225" t="s">
        <v>9757</v>
      </c>
      <c r="C5739" s="223" t="s">
        <v>7739</v>
      </c>
      <c r="D5739" s="222" t="s">
        <v>9687</v>
      </c>
    </row>
    <row r="5740" spans="1:4">
      <c r="A5740" s="226" t="s">
        <v>9758</v>
      </c>
      <c r="B5740" s="225" t="s">
        <v>9759</v>
      </c>
      <c r="C5740" s="223" t="s">
        <v>7560</v>
      </c>
      <c r="D5740" s="222" t="s">
        <v>9687</v>
      </c>
    </row>
    <row r="5741" spans="1:4">
      <c r="A5741" s="226" t="s">
        <v>9760</v>
      </c>
      <c r="B5741" s="225" t="s">
        <v>9761</v>
      </c>
      <c r="C5741" s="223" t="s">
        <v>7560</v>
      </c>
      <c r="D5741" s="222" t="s">
        <v>9687</v>
      </c>
    </row>
    <row r="5742" spans="1:4">
      <c r="A5742" s="226" t="s">
        <v>9762</v>
      </c>
      <c r="B5742" s="225" t="s">
        <v>9763</v>
      </c>
      <c r="C5742" s="223" t="s">
        <v>7560</v>
      </c>
      <c r="D5742" s="222" t="s">
        <v>9687</v>
      </c>
    </row>
    <row r="5743" spans="1:4">
      <c r="A5743" s="226" t="s">
        <v>9764</v>
      </c>
      <c r="B5743" s="225" t="s">
        <v>9663</v>
      </c>
      <c r="C5743" s="223" t="s">
        <v>7560</v>
      </c>
      <c r="D5743" s="222" t="s">
        <v>9687</v>
      </c>
    </row>
    <row r="5744" spans="1:4">
      <c r="A5744" s="226" t="s">
        <v>9765</v>
      </c>
      <c r="B5744" s="225" t="s">
        <v>9570</v>
      </c>
      <c r="C5744" s="223" t="s">
        <v>9243</v>
      </c>
      <c r="D5744" s="222" t="s">
        <v>9687</v>
      </c>
    </row>
    <row r="5745" spans="1:4">
      <c r="A5745" s="226" t="s">
        <v>9766</v>
      </c>
      <c r="B5745" s="225" t="s">
        <v>9767</v>
      </c>
      <c r="C5745" s="223" t="s">
        <v>9345</v>
      </c>
      <c r="D5745" s="222" t="s">
        <v>9687</v>
      </c>
    </row>
    <row r="5746" spans="1:4">
      <c r="A5746" s="226" t="s">
        <v>9768</v>
      </c>
      <c r="B5746" s="225" t="s">
        <v>7784</v>
      </c>
      <c r="C5746" s="223" t="s">
        <v>9345</v>
      </c>
      <c r="D5746" s="222" t="s">
        <v>9687</v>
      </c>
    </row>
    <row r="5747" spans="1:4">
      <c r="A5747" s="226" t="s">
        <v>9769</v>
      </c>
      <c r="B5747" s="225" t="s">
        <v>9770</v>
      </c>
      <c r="C5747" s="223" t="s">
        <v>8463</v>
      </c>
      <c r="D5747" s="222" t="s">
        <v>9687</v>
      </c>
    </row>
    <row r="5748" spans="1:4">
      <c r="A5748" s="226" t="s">
        <v>9771</v>
      </c>
      <c r="B5748" s="225" t="s">
        <v>9772</v>
      </c>
      <c r="C5748" s="223" t="s">
        <v>8271</v>
      </c>
      <c r="D5748" s="222" t="s">
        <v>9687</v>
      </c>
    </row>
    <row r="5749" spans="1:4">
      <c r="A5749" s="226" t="s">
        <v>9773</v>
      </c>
      <c r="B5749" s="225" t="s">
        <v>9774</v>
      </c>
      <c r="C5749" s="223" t="s">
        <v>1176</v>
      </c>
      <c r="D5749" s="222" t="s">
        <v>9775</v>
      </c>
    </row>
    <row r="5750" spans="1:4">
      <c r="A5750" s="226" t="s">
        <v>9776</v>
      </c>
      <c r="B5750" s="225" t="s">
        <v>1180</v>
      </c>
      <c r="C5750" s="223" t="s">
        <v>1176</v>
      </c>
      <c r="D5750" s="222" t="s">
        <v>9775</v>
      </c>
    </row>
    <row r="5751" spans="1:4">
      <c r="A5751" s="226" t="s">
        <v>9777</v>
      </c>
      <c r="B5751" s="225" t="s">
        <v>9778</v>
      </c>
      <c r="C5751" s="223" t="s">
        <v>1176</v>
      </c>
      <c r="D5751" s="222" t="s">
        <v>9775</v>
      </c>
    </row>
    <row r="5752" spans="1:4">
      <c r="A5752" s="226" t="s">
        <v>9779</v>
      </c>
      <c r="B5752" s="225" t="s">
        <v>9478</v>
      </c>
      <c r="C5752" s="223" t="s">
        <v>1176</v>
      </c>
      <c r="D5752" s="222" t="s">
        <v>9775</v>
      </c>
    </row>
    <row r="5753" spans="1:4">
      <c r="A5753" s="226" t="s">
        <v>9780</v>
      </c>
      <c r="B5753" s="225" t="s">
        <v>9781</v>
      </c>
      <c r="C5753" s="223" t="s">
        <v>1176</v>
      </c>
      <c r="D5753" s="222" t="s">
        <v>9775</v>
      </c>
    </row>
    <row r="5754" spans="1:4">
      <c r="A5754" s="226" t="s">
        <v>9782</v>
      </c>
      <c r="B5754" s="225" t="s">
        <v>9783</v>
      </c>
      <c r="C5754" s="223" t="s">
        <v>1176</v>
      </c>
      <c r="D5754" s="222" t="s">
        <v>9775</v>
      </c>
    </row>
    <row r="5755" spans="1:4">
      <c r="A5755" s="226" t="s">
        <v>9784</v>
      </c>
      <c r="B5755" s="225" t="s">
        <v>9785</v>
      </c>
      <c r="C5755" s="223" t="s">
        <v>9262</v>
      </c>
      <c r="D5755" s="222" t="s">
        <v>9775</v>
      </c>
    </row>
    <row r="5756" spans="1:4">
      <c r="A5756" s="226" t="s">
        <v>9786</v>
      </c>
      <c r="B5756" s="225" t="s">
        <v>1175</v>
      </c>
      <c r="C5756" s="223" t="s">
        <v>1181</v>
      </c>
      <c r="D5756" s="222" t="s">
        <v>9775</v>
      </c>
    </row>
    <row r="5757" spans="1:4">
      <c r="A5757" s="226" t="s">
        <v>9787</v>
      </c>
      <c r="B5757" s="225" t="s">
        <v>8077</v>
      </c>
      <c r="C5757" s="223" t="s">
        <v>7319</v>
      </c>
      <c r="D5757" s="222" t="s">
        <v>9775</v>
      </c>
    </row>
    <row r="5758" spans="1:4">
      <c r="A5758" s="226" t="s">
        <v>9788</v>
      </c>
      <c r="B5758" s="225" t="s">
        <v>7330</v>
      </c>
      <c r="C5758" s="223" t="s">
        <v>7335</v>
      </c>
      <c r="D5758" s="222" t="s">
        <v>9775</v>
      </c>
    </row>
    <row r="5759" spans="1:4">
      <c r="A5759" s="226" t="s">
        <v>9789</v>
      </c>
      <c r="B5759" s="225" t="s">
        <v>9790</v>
      </c>
      <c r="C5759" s="223" t="s">
        <v>8206</v>
      </c>
      <c r="D5759" s="222" t="s">
        <v>9775</v>
      </c>
    </row>
    <row r="5760" spans="1:4">
      <c r="A5760" s="226" t="s">
        <v>9791</v>
      </c>
      <c r="B5760" s="225" t="s">
        <v>9792</v>
      </c>
      <c r="C5760" s="223" t="s">
        <v>7688</v>
      </c>
      <c r="D5760" s="222" t="s">
        <v>9775</v>
      </c>
    </row>
    <row r="5761" spans="1:4">
      <c r="A5761" s="226" t="s">
        <v>9793</v>
      </c>
      <c r="B5761" s="225" t="s">
        <v>9794</v>
      </c>
      <c r="C5761" s="223" t="s">
        <v>7688</v>
      </c>
      <c r="D5761" s="222" t="s">
        <v>9775</v>
      </c>
    </row>
    <row r="5762" spans="1:4">
      <c r="A5762" s="226" t="s">
        <v>9795</v>
      </c>
      <c r="B5762" s="225" t="s">
        <v>9317</v>
      </c>
      <c r="C5762" s="223" t="s">
        <v>7688</v>
      </c>
      <c r="D5762" s="222" t="s">
        <v>9775</v>
      </c>
    </row>
    <row r="5763" spans="1:4">
      <c r="A5763" s="226" t="s">
        <v>9796</v>
      </c>
      <c r="B5763" s="225" t="s">
        <v>9797</v>
      </c>
      <c r="C5763" s="223" t="s">
        <v>8943</v>
      </c>
      <c r="D5763" s="222" t="s">
        <v>9775</v>
      </c>
    </row>
    <row r="5764" spans="1:4">
      <c r="A5764" s="226" t="s">
        <v>9798</v>
      </c>
      <c r="B5764" s="225" t="s">
        <v>9799</v>
      </c>
      <c r="C5764" s="223" t="s">
        <v>8943</v>
      </c>
      <c r="D5764" s="222" t="s">
        <v>9775</v>
      </c>
    </row>
    <row r="5765" spans="1:4">
      <c r="A5765" s="226" t="s">
        <v>9800</v>
      </c>
      <c r="B5765" s="225" t="s">
        <v>9294</v>
      </c>
      <c r="C5765" s="223" t="s">
        <v>8855</v>
      </c>
      <c r="D5765" s="222" t="s">
        <v>9775</v>
      </c>
    </row>
    <row r="5766" spans="1:4">
      <c r="A5766" s="226" t="s">
        <v>9801</v>
      </c>
      <c r="B5766" s="225" t="s">
        <v>9496</v>
      </c>
      <c r="C5766" s="223" t="s">
        <v>7605</v>
      </c>
      <c r="D5766" s="222" t="s">
        <v>9775</v>
      </c>
    </row>
    <row r="5767" spans="1:4">
      <c r="A5767" s="226" t="s">
        <v>9802</v>
      </c>
      <c r="B5767" s="225" t="s">
        <v>7522</v>
      </c>
      <c r="C5767" s="223" t="s">
        <v>7237</v>
      </c>
      <c r="D5767" s="222" t="s">
        <v>9775</v>
      </c>
    </row>
    <row r="5768" spans="1:4">
      <c r="A5768" s="226" t="s">
        <v>9803</v>
      </c>
      <c r="B5768" s="225" t="s">
        <v>9804</v>
      </c>
      <c r="C5768" s="223" t="s">
        <v>8955</v>
      </c>
      <c r="D5768" s="222" t="s">
        <v>9775</v>
      </c>
    </row>
    <row r="5769" spans="1:4">
      <c r="A5769" s="226" t="s">
        <v>9805</v>
      </c>
      <c r="B5769" s="225" t="s">
        <v>9122</v>
      </c>
      <c r="C5769" s="223" t="s">
        <v>9806</v>
      </c>
      <c r="D5769" s="222" t="s">
        <v>9775</v>
      </c>
    </row>
    <row r="5770" spans="1:4">
      <c r="A5770" s="226" t="s">
        <v>9807</v>
      </c>
      <c r="B5770" s="225" t="s">
        <v>7784</v>
      </c>
      <c r="C5770" s="223" t="s">
        <v>9225</v>
      </c>
      <c r="D5770" s="222" t="s">
        <v>9775</v>
      </c>
    </row>
    <row r="5771" spans="1:4">
      <c r="A5771" s="226" t="s">
        <v>9808</v>
      </c>
      <c r="B5771" s="225" t="s">
        <v>9790</v>
      </c>
      <c r="C5771" s="223" t="s">
        <v>9809</v>
      </c>
      <c r="D5771" s="222" t="s">
        <v>9775</v>
      </c>
    </row>
    <row r="5772" spans="1:4">
      <c r="A5772" s="226" t="s">
        <v>9810</v>
      </c>
      <c r="B5772" s="225" t="s">
        <v>9294</v>
      </c>
      <c r="C5772" s="223" t="s">
        <v>9562</v>
      </c>
      <c r="D5772" s="222" t="s">
        <v>9775</v>
      </c>
    </row>
    <row r="5773" spans="1:4">
      <c r="A5773" s="226" t="s">
        <v>9811</v>
      </c>
      <c r="B5773" s="225" t="s">
        <v>7784</v>
      </c>
      <c r="C5773" s="223" t="s">
        <v>9562</v>
      </c>
      <c r="D5773" s="222" t="s">
        <v>9775</v>
      </c>
    </row>
    <row r="5774" spans="1:4">
      <c r="A5774" s="226" t="s">
        <v>9812</v>
      </c>
      <c r="B5774" s="225" t="s">
        <v>8032</v>
      </c>
      <c r="C5774" s="223" t="s">
        <v>7245</v>
      </c>
      <c r="D5774" s="222" t="s">
        <v>9775</v>
      </c>
    </row>
    <row r="5775" spans="1:4">
      <c r="A5775" s="226" t="s">
        <v>9813</v>
      </c>
      <c r="B5775" s="225" t="s">
        <v>9785</v>
      </c>
      <c r="C5775" s="223" t="s">
        <v>7245</v>
      </c>
      <c r="D5775" s="222" t="s">
        <v>9775</v>
      </c>
    </row>
    <row r="5776" spans="1:4">
      <c r="A5776" s="226" t="s">
        <v>9814</v>
      </c>
      <c r="B5776" s="225" t="s">
        <v>9122</v>
      </c>
      <c r="C5776" s="223" t="s">
        <v>7378</v>
      </c>
      <c r="D5776" s="222" t="s">
        <v>9775</v>
      </c>
    </row>
    <row r="5777" spans="1:4">
      <c r="A5777" s="226" t="s">
        <v>9815</v>
      </c>
      <c r="B5777" s="225" t="s">
        <v>9816</v>
      </c>
      <c r="C5777" s="223" t="s">
        <v>9134</v>
      </c>
      <c r="D5777" s="222" t="s">
        <v>9775</v>
      </c>
    </row>
    <row r="5778" spans="1:4">
      <c r="A5778" s="226" t="s">
        <v>9817</v>
      </c>
      <c r="B5778" s="225" t="s">
        <v>9131</v>
      </c>
      <c r="C5778" s="223" t="s">
        <v>8796</v>
      </c>
      <c r="D5778" s="222" t="s">
        <v>9775</v>
      </c>
    </row>
    <row r="5779" spans="1:4">
      <c r="A5779" s="226" t="s">
        <v>9818</v>
      </c>
      <c r="B5779" s="225" t="s">
        <v>9819</v>
      </c>
      <c r="C5779" s="223" t="s">
        <v>7802</v>
      </c>
      <c r="D5779" s="222" t="s">
        <v>9775</v>
      </c>
    </row>
    <row r="5780" spans="1:4">
      <c r="A5780" s="226" t="s">
        <v>9820</v>
      </c>
      <c r="B5780" s="225" t="s">
        <v>9821</v>
      </c>
      <c r="C5780" s="223" t="s">
        <v>9301</v>
      </c>
      <c r="D5780" s="222" t="s">
        <v>9775</v>
      </c>
    </row>
    <row r="5781" spans="1:4">
      <c r="A5781" s="226" t="s">
        <v>9822</v>
      </c>
      <c r="B5781" s="225" t="s">
        <v>7239</v>
      </c>
      <c r="C5781" s="223" t="s">
        <v>9301</v>
      </c>
      <c r="D5781" s="222" t="s">
        <v>9775</v>
      </c>
    </row>
    <row r="5782" spans="1:4">
      <c r="A5782" s="226" t="s">
        <v>9823</v>
      </c>
      <c r="B5782" s="225" t="s">
        <v>8867</v>
      </c>
      <c r="C5782" s="223" t="s">
        <v>9306</v>
      </c>
      <c r="D5782" s="222" t="s">
        <v>9775</v>
      </c>
    </row>
    <row r="5783" spans="1:4">
      <c r="A5783" s="226" t="s">
        <v>9824</v>
      </c>
      <c r="B5783" s="225" t="s">
        <v>7239</v>
      </c>
      <c r="C5783" s="223" t="s">
        <v>9306</v>
      </c>
      <c r="D5783" s="222" t="s">
        <v>9775</v>
      </c>
    </row>
    <row r="5784" spans="1:4">
      <c r="A5784" s="226" t="s">
        <v>9825</v>
      </c>
      <c r="B5784" s="225" t="s">
        <v>9514</v>
      </c>
      <c r="C5784" s="223" t="s">
        <v>7464</v>
      </c>
      <c r="D5784" s="222" t="s">
        <v>9775</v>
      </c>
    </row>
    <row r="5785" spans="1:4">
      <c r="A5785" s="226" t="s">
        <v>9826</v>
      </c>
      <c r="B5785" s="225" t="s">
        <v>7349</v>
      </c>
      <c r="C5785" s="223" t="s">
        <v>7274</v>
      </c>
      <c r="D5785" s="222" t="s">
        <v>9775</v>
      </c>
    </row>
    <row r="5786" spans="1:4">
      <c r="A5786" s="226" t="s">
        <v>9827</v>
      </c>
      <c r="B5786" s="225" t="s">
        <v>9025</v>
      </c>
      <c r="C5786" s="223" t="s">
        <v>9828</v>
      </c>
      <c r="D5786" s="222" t="s">
        <v>9775</v>
      </c>
    </row>
    <row r="5787" spans="1:4">
      <c r="A5787" s="226" t="s">
        <v>9829</v>
      </c>
      <c r="B5787" s="225" t="s">
        <v>9830</v>
      </c>
      <c r="C5787" s="223" t="s">
        <v>9061</v>
      </c>
      <c r="D5787" s="222" t="s">
        <v>9775</v>
      </c>
    </row>
    <row r="5788" spans="1:4">
      <c r="A5788" s="226" t="s">
        <v>9831</v>
      </c>
      <c r="B5788" s="225" t="s">
        <v>7264</v>
      </c>
      <c r="C5788" s="223" t="s">
        <v>9832</v>
      </c>
      <c r="D5788" s="222" t="s">
        <v>9775</v>
      </c>
    </row>
    <row r="5789" spans="1:4">
      <c r="A5789" s="226" t="s">
        <v>9833</v>
      </c>
      <c r="B5789" s="225" t="s">
        <v>9834</v>
      </c>
      <c r="C5789" s="223" t="s">
        <v>8084</v>
      </c>
      <c r="D5789" s="222" t="s">
        <v>9775</v>
      </c>
    </row>
    <row r="5790" spans="1:4">
      <c r="A5790" s="226" t="s">
        <v>9835</v>
      </c>
      <c r="B5790" s="225" t="s">
        <v>9251</v>
      </c>
      <c r="C5790" s="223" t="s">
        <v>7560</v>
      </c>
      <c r="D5790" s="222" t="s">
        <v>9775</v>
      </c>
    </row>
    <row r="5791" spans="1:4">
      <c r="A5791" s="226" t="s">
        <v>9836</v>
      </c>
      <c r="B5791" s="225" t="s">
        <v>7784</v>
      </c>
      <c r="C5791" s="223" t="s">
        <v>7560</v>
      </c>
      <c r="D5791" s="222" t="s">
        <v>9775</v>
      </c>
    </row>
    <row r="5792" spans="1:4">
      <c r="A5792" s="226" t="s">
        <v>9837</v>
      </c>
      <c r="B5792" s="225" t="s">
        <v>9275</v>
      </c>
      <c r="C5792" s="223" t="s">
        <v>7560</v>
      </c>
      <c r="D5792" s="222" t="s">
        <v>9775</v>
      </c>
    </row>
    <row r="5793" spans="1:4">
      <c r="A5793" s="226" t="s">
        <v>9838</v>
      </c>
      <c r="B5793" s="225" t="s">
        <v>9526</v>
      </c>
      <c r="C5793" s="223" t="s">
        <v>8271</v>
      </c>
      <c r="D5793" s="222" t="s">
        <v>9775</v>
      </c>
    </row>
    <row r="5794" spans="1:4">
      <c r="A5794" s="226" t="s">
        <v>9839</v>
      </c>
      <c r="B5794" s="225" t="s">
        <v>9840</v>
      </c>
      <c r="C5794" s="223" t="s">
        <v>8271</v>
      </c>
      <c r="D5794" s="222" t="s">
        <v>9775</v>
      </c>
    </row>
    <row r="5795" spans="1:4">
      <c r="A5795" s="226" t="s">
        <v>9841</v>
      </c>
      <c r="B5795" s="225" t="s">
        <v>9315</v>
      </c>
      <c r="C5795" s="223" t="s">
        <v>9842</v>
      </c>
      <c r="D5795" s="222" t="s">
        <v>9843</v>
      </c>
    </row>
    <row r="5796" spans="1:4">
      <c r="A5796" s="226" t="s">
        <v>9844</v>
      </c>
      <c r="B5796" s="225" t="s">
        <v>9845</v>
      </c>
      <c r="C5796" s="223" t="s">
        <v>1176</v>
      </c>
      <c r="D5796" s="222" t="s">
        <v>9843</v>
      </c>
    </row>
    <row r="5797" spans="1:4">
      <c r="A5797" s="226" t="s">
        <v>9846</v>
      </c>
      <c r="B5797" s="225" t="s">
        <v>7367</v>
      </c>
      <c r="C5797" s="223" t="s">
        <v>1176</v>
      </c>
      <c r="D5797" s="222" t="s">
        <v>9843</v>
      </c>
    </row>
    <row r="5798" spans="1:4">
      <c r="A5798" s="226" t="s">
        <v>9847</v>
      </c>
      <c r="B5798" s="225" t="s">
        <v>7483</v>
      </c>
      <c r="C5798" s="223" t="s">
        <v>1176</v>
      </c>
      <c r="D5798" s="222" t="s">
        <v>9843</v>
      </c>
    </row>
    <row r="5799" spans="1:4">
      <c r="A5799" s="226" t="s">
        <v>9848</v>
      </c>
      <c r="B5799" s="225" t="s">
        <v>7483</v>
      </c>
      <c r="C5799" s="223" t="s">
        <v>1176</v>
      </c>
      <c r="D5799" s="222" t="s">
        <v>9843</v>
      </c>
    </row>
    <row r="5800" spans="1:4">
      <c r="A5800" s="226" t="s">
        <v>9849</v>
      </c>
      <c r="B5800" s="225" t="s">
        <v>7715</v>
      </c>
      <c r="C5800" s="223" t="s">
        <v>9262</v>
      </c>
      <c r="D5800" s="222" t="s">
        <v>9843</v>
      </c>
    </row>
    <row r="5801" spans="1:4">
      <c r="A5801" s="226" t="s">
        <v>9850</v>
      </c>
      <c r="B5801" s="225" t="s">
        <v>7239</v>
      </c>
      <c r="C5801" s="223" t="s">
        <v>9851</v>
      </c>
      <c r="D5801" s="222" t="s">
        <v>9843</v>
      </c>
    </row>
    <row r="5802" spans="1:4">
      <c r="A5802" s="226" t="s">
        <v>9852</v>
      </c>
      <c r="B5802" s="225" t="s">
        <v>9122</v>
      </c>
      <c r="C5802" s="223" t="s">
        <v>9357</v>
      </c>
      <c r="D5802" s="222" t="s">
        <v>9843</v>
      </c>
    </row>
    <row r="5803" spans="1:4">
      <c r="A5803" s="226" t="s">
        <v>9853</v>
      </c>
      <c r="B5803" s="225" t="s">
        <v>9854</v>
      </c>
      <c r="C5803" s="223" t="s">
        <v>7325</v>
      </c>
      <c r="D5803" s="222" t="s">
        <v>9843</v>
      </c>
    </row>
    <row r="5804" spans="1:4">
      <c r="A5804" s="226" t="s">
        <v>9855</v>
      </c>
      <c r="B5804" s="225" t="s">
        <v>7469</v>
      </c>
      <c r="C5804" s="223" t="s">
        <v>7331</v>
      </c>
      <c r="D5804" s="222" t="s">
        <v>9843</v>
      </c>
    </row>
    <row r="5805" spans="1:4">
      <c r="A5805" s="226" t="s">
        <v>9856</v>
      </c>
      <c r="B5805" s="225" t="s">
        <v>8177</v>
      </c>
      <c r="C5805" s="223" t="s">
        <v>8637</v>
      </c>
      <c r="D5805" s="222" t="s">
        <v>9843</v>
      </c>
    </row>
    <row r="5806" spans="1:4">
      <c r="A5806" s="226" t="s">
        <v>9857</v>
      </c>
      <c r="B5806" s="225" t="s">
        <v>8812</v>
      </c>
      <c r="C5806" s="223" t="s">
        <v>1190</v>
      </c>
      <c r="D5806" s="222" t="s">
        <v>9843</v>
      </c>
    </row>
    <row r="5807" spans="1:4">
      <c r="A5807" s="226" t="s">
        <v>9858</v>
      </c>
      <c r="B5807" s="225" t="s">
        <v>7513</v>
      </c>
      <c r="C5807" s="223" t="s">
        <v>8206</v>
      </c>
      <c r="D5807" s="222" t="s">
        <v>9843</v>
      </c>
    </row>
    <row r="5808" spans="1:4">
      <c r="A5808" s="226" t="s">
        <v>9859</v>
      </c>
      <c r="B5808" s="225" t="s">
        <v>9860</v>
      </c>
      <c r="C5808" s="223" t="s">
        <v>1198</v>
      </c>
      <c r="D5808" s="222" t="s">
        <v>9843</v>
      </c>
    </row>
    <row r="5809" spans="1:4">
      <c r="A5809" s="226" t="s">
        <v>9861</v>
      </c>
      <c r="B5809" s="225" t="s">
        <v>7539</v>
      </c>
      <c r="C5809" s="223" t="s">
        <v>1198</v>
      </c>
      <c r="D5809" s="222" t="s">
        <v>9843</v>
      </c>
    </row>
    <row r="5810" spans="1:4">
      <c r="A5810" s="226" t="s">
        <v>9862</v>
      </c>
      <c r="B5810" s="225" t="s">
        <v>9363</v>
      </c>
      <c r="C5810" s="223" t="s">
        <v>8394</v>
      </c>
      <c r="D5810" s="222" t="s">
        <v>9843</v>
      </c>
    </row>
    <row r="5811" spans="1:4">
      <c r="A5811" s="226" t="s">
        <v>9863</v>
      </c>
      <c r="B5811" s="225" t="s">
        <v>9864</v>
      </c>
      <c r="C5811" s="223" t="s">
        <v>7688</v>
      </c>
      <c r="D5811" s="222" t="s">
        <v>9843</v>
      </c>
    </row>
    <row r="5812" spans="1:4">
      <c r="A5812" s="226" t="s">
        <v>9865</v>
      </c>
      <c r="B5812" s="225" t="s">
        <v>7210</v>
      </c>
      <c r="C5812" s="223" t="s">
        <v>7208</v>
      </c>
      <c r="D5812" s="222" t="s">
        <v>9843</v>
      </c>
    </row>
    <row r="5813" spans="1:4">
      <c r="A5813" s="226" t="s">
        <v>9866</v>
      </c>
      <c r="B5813" s="225" t="s">
        <v>9361</v>
      </c>
      <c r="C5813" s="223" t="s">
        <v>8697</v>
      </c>
      <c r="D5813" s="222" t="s">
        <v>9843</v>
      </c>
    </row>
    <row r="5814" spans="1:4">
      <c r="A5814" s="226" t="s">
        <v>9867</v>
      </c>
      <c r="B5814" s="225" t="s">
        <v>7513</v>
      </c>
      <c r="C5814" s="223" t="s">
        <v>8697</v>
      </c>
      <c r="D5814" s="222" t="s">
        <v>9843</v>
      </c>
    </row>
    <row r="5815" spans="1:4">
      <c r="A5815" s="226" t="s">
        <v>9868</v>
      </c>
      <c r="B5815" s="225" t="s">
        <v>9869</v>
      </c>
      <c r="C5815" s="223" t="s">
        <v>9026</v>
      </c>
      <c r="D5815" s="222" t="s">
        <v>9843</v>
      </c>
    </row>
    <row r="5816" spans="1:4">
      <c r="A5816" s="226" t="s">
        <v>9870</v>
      </c>
      <c r="B5816" s="225" t="s">
        <v>9871</v>
      </c>
      <c r="C5816" s="223" t="s">
        <v>7217</v>
      </c>
      <c r="D5816" s="222" t="s">
        <v>9843</v>
      </c>
    </row>
    <row r="5817" spans="1:4">
      <c r="A5817" s="226" t="s">
        <v>9872</v>
      </c>
      <c r="B5817" s="225" t="s">
        <v>7784</v>
      </c>
      <c r="C5817" s="223" t="s">
        <v>7785</v>
      </c>
      <c r="D5817" s="222" t="s">
        <v>9843</v>
      </c>
    </row>
    <row r="5818" spans="1:4">
      <c r="A5818" s="226" t="s">
        <v>9873</v>
      </c>
      <c r="B5818" s="225" t="s">
        <v>7267</v>
      </c>
      <c r="C5818" s="223" t="s">
        <v>8952</v>
      </c>
      <c r="D5818" s="222" t="s">
        <v>9843</v>
      </c>
    </row>
    <row r="5819" spans="1:4">
      <c r="A5819" s="226" t="s">
        <v>9874</v>
      </c>
      <c r="B5819" s="225" t="s">
        <v>9875</v>
      </c>
      <c r="C5819" s="223" t="s">
        <v>9558</v>
      </c>
      <c r="D5819" s="222" t="s">
        <v>9843</v>
      </c>
    </row>
    <row r="5820" spans="1:4">
      <c r="A5820" s="226" t="s">
        <v>9876</v>
      </c>
      <c r="B5820" s="225" t="s">
        <v>9140</v>
      </c>
      <c r="C5820" s="223" t="s">
        <v>8855</v>
      </c>
      <c r="D5820" s="222" t="s">
        <v>9843</v>
      </c>
    </row>
    <row r="5821" spans="1:4">
      <c r="A5821" s="226" t="s">
        <v>9877</v>
      </c>
      <c r="B5821" s="225" t="s">
        <v>9878</v>
      </c>
      <c r="C5821" s="223" t="s">
        <v>8955</v>
      </c>
      <c r="D5821" s="222" t="s">
        <v>9843</v>
      </c>
    </row>
    <row r="5822" spans="1:4">
      <c r="A5822" s="226" t="s">
        <v>9879</v>
      </c>
      <c r="B5822" s="225" t="s">
        <v>9880</v>
      </c>
      <c r="C5822" s="223" t="s">
        <v>7245</v>
      </c>
      <c r="D5822" s="222" t="s">
        <v>9843</v>
      </c>
    </row>
    <row r="5823" spans="1:4">
      <c r="A5823" s="226" t="s">
        <v>9881</v>
      </c>
      <c r="B5823" s="225" t="s">
        <v>7310</v>
      </c>
      <c r="C5823" s="223" t="s">
        <v>7375</v>
      </c>
      <c r="D5823" s="222" t="s">
        <v>9843</v>
      </c>
    </row>
    <row r="5824" spans="1:4">
      <c r="A5824" s="226" t="s">
        <v>9882</v>
      </c>
      <c r="B5824" s="225" t="s">
        <v>9883</v>
      </c>
      <c r="C5824" s="223" t="s">
        <v>7381</v>
      </c>
      <c r="D5824" s="222" t="s">
        <v>9843</v>
      </c>
    </row>
    <row r="5825" spans="1:4">
      <c r="A5825" s="226" t="s">
        <v>9884</v>
      </c>
      <c r="B5825" s="225" t="s">
        <v>8584</v>
      </c>
      <c r="C5825" s="223" t="s">
        <v>9885</v>
      </c>
      <c r="D5825" s="222" t="s">
        <v>9843</v>
      </c>
    </row>
    <row r="5826" spans="1:4">
      <c r="A5826" s="226" t="s">
        <v>9886</v>
      </c>
      <c r="B5826" s="225" t="s">
        <v>9363</v>
      </c>
      <c r="C5826" s="223" t="s">
        <v>9298</v>
      </c>
      <c r="D5826" s="222" t="s">
        <v>9843</v>
      </c>
    </row>
    <row r="5827" spans="1:4">
      <c r="A5827" s="226" t="s">
        <v>9887</v>
      </c>
      <c r="B5827" s="225" t="s">
        <v>7784</v>
      </c>
      <c r="C5827" s="223" t="s">
        <v>9298</v>
      </c>
      <c r="D5827" s="222" t="s">
        <v>9843</v>
      </c>
    </row>
    <row r="5828" spans="1:4">
      <c r="A5828" s="226" t="s">
        <v>9888</v>
      </c>
      <c r="B5828" s="225" t="s">
        <v>9122</v>
      </c>
      <c r="C5828" s="223" t="s">
        <v>8796</v>
      </c>
      <c r="D5828" s="222" t="s">
        <v>9843</v>
      </c>
    </row>
    <row r="5829" spans="1:4">
      <c r="A5829" s="226" t="s">
        <v>9889</v>
      </c>
      <c r="B5829" s="225" t="s">
        <v>9890</v>
      </c>
      <c r="C5829" s="223" t="s">
        <v>8063</v>
      </c>
      <c r="D5829" s="222" t="s">
        <v>9843</v>
      </c>
    </row>
    <row r="5830" spans="1:4">
      <c r="A5830" s="226" t="s">
        <v>9891</v>
      </c>
      <c r="B5830" s="225" t="s">
        <v>7207</v>
      </c>
      <c r="C5830" s="223" t="s">
        <v>8063</v>
      </c>
      <c r="D5830" s="222" t="s">
        <v>9843</v>
      </c>
    </row>
    <row r="5831" spans="1:4">
      <c r="A5831" s="226" t="s">
        <v>9892</v>
      </c>
      <c r="B5831" s="225" t="s">
        <v>9893</v>
      </c>
      <c r="C5831" s="223" t="s">
        <v>8063</v>
      </c>
      <c r="D5831" s="222" t="s">
        <v>9843</v>
      </c>
    </row>
    <row r="5832" spans="1:4">
      <c r="A5832" s="226" t="s">
        <v>9894</v>
      </c>
      <c r="B5832" s="225" t="s">
        <v>9895</v>
      </c>
      <c r="C5832" s="223" t="s">
        <v>8063</v>
      </c>
      <c r="D5832" s="222" t="s">
        <v>9843</v>
      </c>
    </row>
    <row r="5833" spans="1:4">
      <c r="A5833" s="226" t="s">
        <v>9896</v>
      </c>
      <c r="B5833" s="225" t="s">
        <v>9377</v>
      </c>
      <c r="C5833" s="223" t="s">
        <v>9498</v>
      </c>
      <c r="D5833" s="222" t="s">
        <v>9843</v>
      </c>
    </row>
    <row r="5834" spans="1:4">
      <c r="A5834" s="226" t="s">
        <v>9897</v>
      </c>
      <c r="B5834" s="225" t="s">
        <v>7273</v>
      </c>
      <c r="C5834" s="223" t="s">
        <v>9301</v>
      </c>
      <c r="D5834" s="222" t="s">
        <v>9843</v>
      </c>
    </row>
    <row r="5835" spans="1:4">
      <c r="A5835" s="226" t="s">
        <v>9898</v>
      </c>
      <c r="B5835" s="225" t="s">
        <v>7784</v>
      </c>
      <c r="C5835" s="223" t="s">
        <v>9301</v>
      </c>
      <c r="D5835" s="222" t="s">
        <v>9843</v>
      </c>
    </row>
    <row r="5836" spans="1:4">
      <c r="A5836" s="226" t="s">
        <v>9899</v>
      </c>
      <c r="B5836" s="225" t="s">
        <v>9900</v>
      </c>
      <c r="C5836" s="223" t="s">
        <v>9306</v>
      </c>
      <c r="D5836" s="222" t="s">
        <v>9843</v>
      </c>
    </row>
    <row r="5837" spans="1:4">
      <c r="A5837" s="226" t="s">
        <v>9901</v>
      </c>
      <c r="B5837" s="225" t="s">
        <v>9902</v>
      </c>
      <c r="C5837" s="223" t="s">
        <v>7983</v>
      </c>
      <c r="D5837" s="222" t="s">
        <v>9843</v>
      </c>
    </row>
    <row r="5838" spans="1:4">
      <c r="A5838" s="226" t="s">
        <v>9903</v>
      </c>
      <c r="B5838" s="225" t="s">
        <v>7273</v>
      </c>
      <c r="C5838" s="223" t="s">
        <v>7618</v>
      </c>
      <c r="D5838" s="222" t="s">
        <v>9843</v>
      </c>
    </row>
    <row r="5839" spans="1:4">
      <c r="A5839" s="226" t="s">
        <v>9904</v>
      </c>
      <c r="B5839" s="225" t="s">
        <v>7822</v>
      </c>
      <c r="C5839" s="223" t="s">
        <v>7391</v>
      </c>
      <c r="D5839" s="222" t="s">
        <v>9843</v>
      </c>
    </row>
    <row r="5840" spans="1:4">
      <c r="A5840" s="226" t="s">
        <v>9905</v>
      </c>
      <c r="B5840" s="225" t="s">
        <v>9381</v>
      </c>
      <c r="C5840" s="223" t="s">
        <v>9047</v>
      </c>
      <c r="D5840" s="222" t="s">
        <v>9843</v>
      </c>
    </row>
    <row r="5841" spans="1:4">
      <c r="A5841" s="226" t="s">
        <v>9906</v>
      </c>
      <c r="B5841" s="225" t="s">
        <v>9907</v>
      </c>
      <c r="C5841" s="223" t="s">
        <v>7464</v>
      </c>
      <c r="D5841" s="222" t="s">
        <v>9843</v>
      </c>
    </row>
    <row r="5842" spans="1:4">
      <c r="A5842" s="226" t="s">
        <v>9908</v>
      </c>
      <c r="B5842" s="225" t="s">
        <v>9909</v>
      </c>
      <c r="C5842" s="223" t="s">
        <v>7464</v>
      </c>
      <c r="D5842" s="222" t="s">
        <v>9843</v>
      </c>
    </row>
    <row r="5843" spans="1:4">
      <c r="A5843" s="226" t="s">
        <v>9910</v>
      </c>
      <c r="B5843" s="225" t="s">
        <v>7784</v>
      </c>
      <c r="C5843" s="223" t="s">
        <v>7464</v>
      </c>
      <c r="D5843" s="222" t="s">
        <v>9843</v>
      </c>
    </row>
    <row r="5844" spans="1:4">
      <c r="A5844" s="226" t="s">
        <v>9911</v>
      </c>
      <c r="B5844" s="225" t="s">
        <v>7264</v>
      </c>
      <c r="C5844" s="223" t="s">
        <v>7464</v>
      </c>
      <c r="D5844" s="222" t="s">
        <v>9843</v>
      </c>
    </row>
    <row r="5845" spans="1:4">
      <c r="A5845" s="226" t="s">
        <v>9912</v>
      </c>
      <c r="B5845" s="225" t="s">
        <v>7784</v>
      </c>
      <c r="C5845" s="223" t="s">
        <v>9913</v>
      </c>
      <c r="D5845" s="222" t="s">
        <v>9843</v>
      </c>
    </row>
    <row r="5846" spans="1:4">
      <c r="A5846" s="226" t="s">
        <v>9914</v>
      </c>
      <c r="B5846" s="225" t="s">
        <v>8652</v>
      </c>
      <c r="C5846" s="223" t="s">
        <v>7274</v>
      </c>
      <c r="D5846" s="222" t="s">
        <v>9843</v>
      </c>
    </row>
    <row r="5847" spans="1:4">
      <c r="A5847" s="226" t="s">
        <v>9915</v>
      </c>
      <c r="B5847" s="225" t="s">
        <v>9916</v>
      </c>
      <c r="C5847" s="223" t="s">
        <v>7997</v>
      </c>
      <c r="D5847" s="222" t="s">
        <v>9843</v>
      </c>
    </row>
    <row r="5848" spans="1:4">
      <c r="A5848" s="226" t="s">
        <v>9917</v>
      </c>
      <c r="B5848" s="225" t="s">
        <v>8867</v>
      </c>
      <c r="C5848" s="223" t="s">
        <v>9061</v>
      </c>
      <c r="D5848" s="222" t="s">
        <v>9843</v>
      </c>
    </row>
    <row r="5849" spans="1:4">
      <c r="A5849" s="226" t="s">
        <v>9918</v>
      </c>
      <c r="B5849" s="225" t="s">
        <v>9919</v>
      </c>
      <c r="C5849" s="223" t="s">
        <v>9061</v>
      </c>
      <c r="D5849" s="222" t="s">
        <v>9843</v>
      </c>
    </row>
    <row r="5850" spans="1:4">
      <c r="A5850" s="226" t="s">
        <v>9920</v>
      </c>
      <c r="B5850" s="225" t="s">
        <v>9531</v>
      </c>
      <c r="C5850" s="223" t="s">
        <v>9061</v>
      </c>
      <c r="D5850" s="222" t="s">
        <v>9843</v>
      </c>
    </row>
    <row r="5851" spans="1:4">
      <c r="A5851" s="226" t="s">
        <v>9921</v>
      </c>
      <c r="B5851" s="225" t="s">
        <v>9922</v>
      </c>
      <c r="C5851" s="223" t="s">
        <v>9061</v>
      </c>
      <c r="D5851" s="222" t="s">
        <v>9843</v>
      </c>
    </row>
    <row r="5852" spans="1:4">
      <c r="A5852" s="226" t="s">
        <v>9923</v>
      </c>
      <c r="B5852" s="225" t="s">
        <v>7784</v>
      </c>
      <c r="C5852" s="223" t="s">
        <v>7560</v>
      </c>
      <c r="D5852" s="222" t="s">
        <v>9843</v>
      </c>
    </row>
    <row r="5853" spans="1:4">
      <c r="A5853" s="226" t="s">
        <v>9924</v>
      </c>
      <c r="B5853" s="225" t="s">
        <v>7477</v>
      </c>
      <c r="C5853" s="223" t="s">
        <v>7473</v>
      </c>
      <c r="D5853" s="222" t="s">
        <v>9843</v>
      </c>
    </row>
    <row r="5854" spans="1:4">
      <c r="A5854" s="226" t="s">
        <v>9925</v>
      </c>
      <c r="B5854" s="225" t="s">
        <v>7213</v>
      </c>
      <c r="C5854" s="223" t="s">
        <v>7417</v>
      </c>
      <c r="D5854" s="222" t="s">
        <v>9843</v>
      </c>
    </row>
    <row r="5855" spans="1:4">
      <c r="A5855" s="226" t="s">
        <v>9926</v>
      </c>
      <c r="B5855" s="225" t="s">
        <v>8867</v>
      </c>
      <c r="C5855" s="223" t="s">
        <v>9243</v>
      </c>
      <c r="D5855" s="222" t="s">
        <v>9843</v>
      </c>
    </row>
    <row r="5856" spans="1:4">
      <c r="A5856" s="226" t="s">
        <v>9927</v>
      </c>
      <c r="B5856" s="225" t="s">
        <v>7784</v>
      </c>
      <c r="C5856" s="223" t="s">
        <v>9243</v>
      </c>
      <c r="D5856" s="222" t="s">
        <v>9843</v>
      </c>
    </row>
    <row r="5857" spans="1:4">
      <c r="A5857" s="226" t="s">
        <v>9928</v>
      </c>
      <c r="B5857" s="225" t="s">
        <v>9929</v>
      </c>
      <c r="C5857" s="223" t="s">
        <v>8463</v>
      </c>
      <c r="D5857" s="222" t="s">
        <v>9843</v>
      </c>
    </row>
    <row r="5858" spans="1:4">
      <c r="A5858" s="226" t="s">
        <v>9930</v>
      </c>
      <c r="B5858" s="225" t="s">
        <v>9931</v>
      </c>
      <c r="C5858" s="223" t="s">
        <v>7428</v>
      </c>
      <c r="D5858" s="222" t="s">
        <v>9843</v>
      </c>
    </row>
    <row r="5859" spans="1:4">
      <c r="A5859" s="226" t="s">
        <v>9932</v>
      </c>
      <c r="B5859" s="225" t="s">
        <v>7539</v>
      </c>
      <c r="C5859" s="223" t="s">
        <v>1176</v>
      </c>
      <c r="D5859" s="222" t="s">
        <v>9933</v>
      </c>
    </row>
    <row r="5860" spans="1:4">
      <c r="A5860" s="226" t="s">
        <v>9934</v>
      </c>
      <c r="B5860" s="225" t="s">
        <v>7439</v>
      </c>
      <c r="C5860" s="223" t="s">
        <v>1176</v>
      </c>
      <c r="D5860" s="222" t="s">
        <v>9933</v>
      </c>
    </row>
    <row r="5861" spans="1:4">
      <c r="A5861" s="226" t="s">
        <v>9935</v>
      </c>
      <c r="B5861" s="225" t="s">
        <v>9695</v>
      </c>
      <c r="C5861" s="223" t="s">
        <v>1176</v>
      </c>
      <c r="D5861" s="222" t="s">
        <v>9933</v>
      </c>
    </row>
    <row r="5862" spans="1:4">
      <c r="A5862" s="226" t="s">
        <v>9936</v>
      </c>
      <c r="B5862" s="225" t="s">
        <v>9937</v>
      </c>
      <c r="C5862" s="223" t="s">
        <v>9265</v>
      </c>
      <c r="D5862" s="222" t="s">
        <v>9933</v>
      </c>
    </row>
    <row r="5863" spans="1:4">
      <c r="A5863" s="226" t="s">
        <v>9938</v>
      </c>
      <c r="B5863" s="225" t="s">
        <v>9136</v>
      </c>
      <c r="C5863" s="223" t="s">
        <v>9265</v>
      </c>
      <c r="D5863" s="222" t="s">
        <v>9933</v>
      </c>
    </row>
    <row r="5864" spans="1:4">
      <c r="A5864" s="226" t="s">
        <v>9939</v>
      </c>
      <c r="B5864" s="225" t="s">
        <v>7784</v>
      </c>
      <c r="C5864" s="223" t="s">
        <v>9940</v>
      </c>
      <c r="D5864" s="222" t="s">
        <v>9933</v>
      </c>
    </row>
    <row r="5865" spans="1:4">
      <c r="A5865" s="226" t="s">
        <v>9941</v>
      </c>
      <c r="B5865" s="225" t="s">
        <v>7207</v>
      </c>
      <c r="C5865" s="223" t="s">
        <v>7331</v>
      </c>
      <c r="D5865" s="222" t="s">
        <v>9933</v>
      </c>
    </row>
    <row r="5866" spans="1:4">
      <c r="A5866" s="226" t="s">
        <v>9942</v>
      </c>
      <c r="B5866" s="225" t="s">
        <v>9191</v>
      </c>
      <c r="C5866" s="223" t="s">
        <v>1187</v>
      </c>
      <c r="D5866" s="222" t="s">
        <v>9933</v>
      </c>
    </row>
    <row r="5867" spans="1:4">
      <c r="A5867" s="226" t="s">
        <v>9943</v>
      </c>
      <c r="B5867" s="225" t="s">
        <v>8321</v>
      </c>
      <c r="C5867" s="223" t="s">
        <v>1198</v>
      </c>
      <c r="D5867" s="222" t="s">
        <v>9933</v>
      </c>
    </row>
    <row r="5868" spans="1:4">
      <c r="A5868" s="226" t="s">
        <v>9944</v>
      </c>
      <c r="B5868" s="225" t="s">
        <v>9945</v>
      </c>
      <c r="C5868" s="223" t="s">
        <v>1198</v>
      </c>
      <c r="D5868" s="222" t="s">
        <v>9933</v>
      </c>
    </row>
    <row r="5869" spans="1:4">
      <c r="A5869" s="226" t="s">
        <v>9946</v>
      </c>
      <c r="B5869" s="225" t="s">
        <v>9947</v>
      </c>
      <c r="C5869" s="223" t="s">
        <v>1198</v>
      </c>
      <c r="D5869" s="222" t="s">
        <v>9933</v>
      </c>
    </row>
    <row r="5870" spans="1:4">
      <c r="A5870" s="226" t="s">
        <v>9948</v>
      </c>
      <c r="B5870" s="225" t="s">
        <v>8612</v>
      </c>
      <c r="C5870" s="223" t="s">
        <v>1198</v>
      </c>
      <c r="D5870" s="222" t="s">
        <v>9933</v>
      </c>
    </row>
    <row r="5871" spans="1:4">
      <c r="A5871" s="226" t="s">
        <v>9949</v>
      </c>
      <c r="B5871" s="225" t="s">
        <v>7321</v>
      </c>
      <c r="C5871" s="223" t="s">
        <v>1198</v>
      </c>
      <c r="D5871" s="222" t="s">
        <v>9933</v>
      </c>
    </row>
    <row r="5872" spans="1:4">
      <c r="A5872" s="226" t="s">
        <v>9950</v>
      </c>
      <c r="B5872" s="225" t="s">
        <v>9122</v>
      </c>
      <c r="C5872" s="223" t="s">
        <v>7688</v>
      </c>
      <c r="D5872" s="222" t="s">
        <v>9933</v>
      </c>
    </row>
    <row r="5873" spans="1:4">
      <c r="A5873" s="226" t="s">
        <v>9951</v>
      </c>
      <c r="B5873" s="225" t="s">
        <v>7310</v>
      </c>
      <c r="C5873" s="223" t="s">
        <v>7208</v>
      </c>
      <c r="D5873" s="222" t="s">
        <v>9933</v>
      </c>
    </row>
    <row r="5874" spans="1:4">
      <c r="A5874" s="226" t="s">
        <v>9952</v>
      </c>
      <c r="B5874" s="225" t="s">
        <v>9953</v>
      </c>
      <c r="C5874" s="223" t="s">
        <v>7211</v>
      </c>
      <c r="D5874" s="222" t="s">
        <v>9933</v>
      </c>
    </row>
    <row r="5875" spans="1:4">
      <c r="A5875" s="226" t="s">
        <v>9954</v>
      </c>
      <c r="B5875" s="225" t="s">
        <v>7239</v>
      </c>
      <c r="C5875" s="223" t="s">
        <v>8943</v>
      </c>
      <c r="D5875" s="222" t="s">
        <v>9933</v>
      </c>
    </row>
    <row r="5876" spans="1:4">
      <c r="A5876" s="226" t="s">
        <v>9955</v>
      </c>
      <c r="B5876" s="225" t="s">
        <v>9294</v>
      </c>
      <c r="C5876" s="223" t="s">
        <v>7359</v>
      </c>
      <c r="D5876" s="222" t="s">
        <v>9933</v>
      </c>
    </row>
    <row r="5877" spans="1:4">
      <c r="A5877" s="226" t="s">
        <v>9956</v>
      </c>
      <c r="B5877" s="225" t="s">
        <v>7784</v>
      </c>
      <c r="C5877" s="223" t="s">
        <v>7359</v>
      </c>
      <c r="D5877" s="222" t="s">
        <v>9933</v>
      </c>
    </row>
    <row r="5878" spans="1:4">
      <c r="A5878" s="226" t="s">
        <v>9957</v>
      </c>
      <c r="B5878" s="225" t="s">
        <v>7784</v>
      </c>
      <c r="C5878" s="223" t="s">
        <v>9026</v>
      </c>
      <c r="D5878" s="222" t="s">
        <v>9933</v>
      </c>
    </row>
    <row r="5879" spans="1:4">
      <c r="A5879" s="226" t="s">
        <v>9958</v>
      </c>
      <c r="B5879" s="225" t="s">
        <v>8951</v>
      </c>
      <c r="C5879" s="223" t="s">
        <v>9026</v>
      </c>
      <c r="D5879" s="222" t="s">
        <v>9933</v>
      </c>
    </row>
    <row r="5880" spans="1:4">
      <c r="A5880" s="226" t="s">
        <v>9959</v>
      </c>
      <c r="B5880" s="225" t="s">
        <v>1189</v>
      </c>
      <c r="C5880" s="223" t="s">
        <v>7220</v>
      </c>
      <c r="D5880" s="222" t="s">
        <v>9933</v>
      </c>
    </row>
    <row r="5881" spans="1:4">
      <c r="A5881" s="226" t="s">
        <v>9960</v>
      </c>
      <c r="B5881" s="225" t="s">
        <v>9961</v>
      </c>
      <c r="C5881" s="223" t="s">
        <v>7223</v>
      </c>
      <c r="D5881" s="222" t="s">
        <v>9933</v>
      </c>
    </row>
    <row r="5882" spans="1:4">
      <c r="A5882" s="226" t="s">
        <v>9962</v>
      </c>
      <c r="B5882" s="225" t="s">
        <v>9963</v>
      </c>
      <c r="C5882" s="223" t="s">
        <v>8952</v>
      </c>
      <c r="D5882" s="222" t="s">
        <v>9933</v>
      </c>
    </row>
    <row r="5883" spans="1:4">
      <c r="A5883" s="226" t="s">
        <v>9964</v>
      </c>
      <c r="B5883" s="225" t="s">
        <v>7267</v>
      </c>
      <c r="C5883" s="223" t="s">
        <v>8952</v>
      </c>
      <c r="D5883" s="222" t="s">
        <v>9933</v>
      </c>
    </row>
    <row r="5884" spans="1:4">
      <c r="A5884" s="226" t="s">
        <v>9965</v>
      </c>
      <c r="B5884" s="225" t="s">
        <v>8112</v>
      </c>
      <c r="C5884" s="223" t="s">
        <v>7226</v>
      </c>
      <c r="D5884" s="222" t="s">
        <v>9933</v>
      </c>
    </row>
    <row r="5885" spans="1:4">
      <c r="A5885" s="226" t="s">
        <v>9966</v>
      </c>
      <c r="B5885" s="225" t="s">
        <v>9001</v>
      </c>
      <c r="C5885" s="223" t="s">
        <v>8855</v>
      </c>
      <c r="D5885" s="222" t="s">
        <v>9933</v>
      </c>
    </row>
    <row r="5886" spans="1:4">
      <c r="A5886" s="226" t="s">
        <v>9967</v>
      </c>
      <c r="B5886" s="225" t="s">
        <v>9968</v>
      </c>
      <c r="C5886" s="223" t="s">
        <v>7234</v>
      </c>
      <c r="D5886" s="222" t="s">
        <v>9933</v>
      </c>
    </row>
    <row r="5887" spans="1:4">
      <c r="A5887" s="226" t="s">
        <v>9969</v>
      </c>
      <c r="B5887" s="225" t="s">
        <v>9970</v>
      </c>
      <c r="C5887" s="223" t="s">
        <v>8055</v>
      </c>
      <c r="D5887" s="222" t="s">
        <v>9933</v>
      </c>
    </row>
    <row r="5888" spans="1:4">
      <c r="A5888" s="226" t="s">
        <v>9971</v>
      </c>
      <c r="B5888" s="225" t="s">
        <v>8668</v>
      </c>
      <c r="C5888" s="223" t="s">
        <v>8858</v>
      </c>
      <c r="D5888" s="222" t="s">
        <v>9933</v>
      </c>
    </row>
    <row r="5889" spans="1:4">
      <c r="A5889" s="226" t="s">
        <v>9972</v>
      </c>
      <c r="B5889" s="225" t="s">
        <v>9970</v>
      </c>
      <c r="C5889" s="223" t="s">
        <v>7237</v>
      </c>
      <c r="D5889" s="222" t="s">
        <v>9933</v>
      </c>
    </row>
    <row r="5890" spans="1:4">
      <c r="A5890" s="226" t="s">
        <v>9973</v>
      </c>
      <c r="B5890" s="225" t="s">
        <v>9974</v>
      </c>
      <c r="C5890" s="223" t="s">
        <v>7245</v>
      </c>
      <c r="D5890" s="222" t="s">
        <v>9933</v>
      </c>
    </row>
    <row r="5891" spans="1:4">
      <c r="A5891" s="226" t="s">
        <v>9975</v>
      </c>
      <c r="B5891" s="225" t="s">
        <v>9257</v>
      </c>
      <c r="C5891" s="223" t="s">
        <v>7245</v>
      </c>
      <c r="D5891" s="222" t="s">
        <v>9933</v>
      </c>
    </row>
    <row r="5892" spans="1:4">
      <c r="A5892" s="226" t="s">
        <v>9976</v>
      </c>
      <c r="B5892" s="225" t="s">
        <v>9455</v>
      </c>
      <c r="C5892" s="223" t="s">
        <v>7245</v>
      </c>
      <c r="D5892" s="222" t="s">
        <v>9933</v>
      </c>
    </row>
    <row r="5893" spans="1:4">
      <c r="A5893" s="226" t="s">
        <v>9977</v>
      </c>
      <c r="B5893" s="225" t="s">
        <v>7267</v>
      </c>
      <c r="C5893" s="223" t="s">
        <v>8962</v>
      </c>
      <c r="D5893" s="222" t="s">
        <v>9933</v>
      </c>
    </row>
    <row r="5894" spans="1:4">
      <c r="A5894" s="226" t="s">
        <v>9978</v>
      </c>
      <c r="B5894" s="225" t="s">
        <v>1200</v>
      </c>
      <c r="C5894" s="223" t="s">
        <v>8788</v>
      </c>
      <c r="D5894" s="222" t="s">
        <v>9933</v>
      </c>
    </row>
    <row r="5895" spans="1:4">
      <c r="A5895" s="226" t="s">
        <v>9979</v>
      </c>
      <c r="B5895" s="225" t="s">
        <v>9864</v>
      </c>
      <c r="C5895" s="223" t="s">
        <v>9483</v>
      </c>
      <c r="D5895" s="222" t="s">
        <v>9933</v>
      </c>
    </row>
    <row r="5896" spans="1:4">
      <c r="A5896" s="226" t="s">
        <v>9980</v>
      </c>
      <c r="B5896" s="225" t="s">
        <v>9614</v>
      </c>
      <c r="C5896" s="223" t="s">
        <v>9981</v>
      </c>
      <c r="D5896" s="222" t="s">
        <v>9933</v>
      </c>
    </row>
    <row r="5897" spans="1:4">
      <c r="A5897" s="226" t="s">
        <v>9982</v>
      </c>
      <c r="B5897" s="225" t="s">
        <v>9361</v>
      </c>
      <c r="C5897" s="223" t="s">
        <v>8796</v>
      </c>
      <c r="D5897" s="222" t="s">
        <v>9933</v>
      </c>
    </row>
    <row r="5898" spans="1:4">
      <c r="A5898" s="226" t="s">
        <v>9983</v>
      </c>
      <c r="B5898" s="225" t="s">
        <v>9984</v>
      </c>
      <c r="C5898" s="223" t="s">
        <v>7388</v>
      </c>
      <c r="D5898" s="222" t="s">
        <v>9933</v>
      </c>
    </row>
    <row r="5899" spans="1:4">
      <c r="A5899" s="226" t="s">
        <v>9985</v>
      </c>
      <c r="B5899" s="225" t="s">
        <v>9986</v>
      </c>
      <c r="C5899" s="223" t="s">
        <v>9303</v>
      </c>
      <c r="D5899" s="222" t="s">
        <v>9933</v>
      </c>
    </row>
    <row r="5900" spans="1:4">
      <c r="A5900" s="226" t="s">
        <v>9987</v>
      </c>
      <c r="B5900" s="225" t="s">
        <v>7210</v>
      </c>
      <c r="C5900" s="223" t="s">
        <v>8340</v>
      </c>
      <c r="D5900" s="222" t="s">
        <v>9933</v>
      </c>
    </row>
    <row r="5901" spans="1:4">
      <c r="A5901" s="226" t="s">
        <v>9988</v>
      </c>
      <c r="B5901" s="225" t="s">
        <v>9315</v>
      </c>
      <c r="C5901" s="223" t="s">
        <v>9047</v>
      </c>
      <c r="D5901" s="222" t="s">
        <v>9933</v>
      </c>
    </row>
    <row r="5902" spans="1:4">
      <c r="A5902" s="226" t="s">
        <v>9989</v>
      </c>
      <c r="B5902" s="225" t="s">
        <v>1208</v>
      </c>
      <c r="C5902" s="223" t="s">
        <v>7262</v>
      </c>
      <c r="D5902" s="222" t="s">
        <v>9933</v>
      </c>
    </row>
    <row r="5903" spans="1:4">
      <c r="A5903" s="226" t="s">
        <v>9990</v>
      </c>
      <c r="B5903" s="225" t="s">
        <v>9991</v>
      </c>
      <c r="C5903" s="223" t="s">
        <v>7265</v>
      </c>
      <c r="D5903" s="222" t="s">
        <v>9933</v>
      </c>
    </row>
    <row r="5904" spans="1:4">
      <c r="A5904" s="226" t="s">
        <v>9992</v>
      </c>
      <c r="B5904" s="225" t="s">
        <v>1175</v>
      </c>
      <c r="C5904" s="223" t="s">
        <v>7466</v>
      </c>
      <c r="D5904" s="222" t="s">
        <v>9933</v>
      </c>
    </row>
    <row r="5905" spans="1:4">
      <c r="A5905" s="226" t="s">
        <v>9993</v>
      </c>
      <c r="B5905" s="225" t="s">
        <v>7936</v>
      </c>
      <c r="C5905" s="223" t="s">
        <v>7992</v>
      </c>
      <c r="D5905" s="222" t="s">
        <v>9933</v>
      </c>
    </row>
    <row r="5906" spans="1:4">
      <c r="A5906" s="226" t="s">
        <v>9994</v>
      </c>
      <c r="B5906" s="225" t="s">
        <v>9995</v>
      </c>
      <c r="C5906" s="223" t="s">
        <v>7992</v>
      </c>
      <c r="D5906" s="222" t="s">
        <v>9933</v>
      </c>
    </row>
    <row r="5907" spans="1:4">
      <c r="A5907" s="226" t="s">
        <v>9996</v>
      </c>
      <c r="B5907" s="225" t="s">
        <v>8260</v>
      </c>
      <c r="C5907" s="223" t="s">
        <v>8529</v>
      </c>
      <c r="D5907" s="222" t="s">
        <v>9933</v>
      </c>
    </row>
    <row r="5908" spans="1:4">
      <c r="A5908" s="226" t="s">
        <v>9997</v>
      </c>
      <c r="B5908" s="225" t="s">
        <v>9025</v>
      </c>
      <c r="C5908" s="223" t="s">
        <v>7997</v>
      </c>
      <c r="D5908" s="222" t="s">
        <v>9933</v>
      </c>
    </row>
    <row r="5909" spans="1:4">
      <c r="A5909" s="226" t="s">
        <v>9998</v>
      </c>
      <c r="B5909" s="225" t="s">
        <v>7596</v>
      </c>
      <c r="C5909" s="223" t="s">
        <v>7288</v>
      </c>
      <c r="D5909" s="222" t="s">
        <v>9933</v>
      </c>
    </row>
    <row r="5910" spans="1:4">
      <c r="A5910" s="226" t="s">
        <v>9999</v>
      </c>
      <c r="B5910" s="225" t="s">
        <v>10000</v>
      </c>
      <c r="C5910" s="223" t="s">
        <v>9061</v>
      </c>
      <c r="D5910" s="222" t="s">
        <v>9933</v>
      </c>
    </row>
    <row r="5911" spans="1:4">
      <c r="A5911" s="226" t="s">
        <v>10001</v>
      </c>
      <c r="B5911" s="225" t="s">
        <v>9275</v>
      </c>
      <c r="C5911" s="223" t="s">
        <v>9061</v>
      </c>
      <c r="D5911" s="222" t="s">
        <v>9933</v>
      </c>
    </row>
    <row r="5912" spans="1:4">
      <c r="A5912" s="226" t="s">
        <v>10002</v>
      </c>
      <c r="B5912" s="225" t="s">
        <v>10003</v>
      </c>
      <c r="C5912" s="223" t="s">
        <v>8444</v>
      </c>
      <c r="D5912" s="222" t="s">
        <v>9933</v>
      </c>
    </row>
    <row r="5913" spans="1:4">
      <c r="A5913" s="226" t="s">
        <v>10004</v>
      </c>
      <c r="B5913" s="225" t="s">
        <v>7812</v>
      </c>
      <c r="C5913" s="223" t="s">
        <v>7295</v>
      </c>
      <c r="D5913" s="222" t="s">
        <v>9933</v>
      </c>
    </row>
    <row r="5914" spans="1:4">
      <c r="A5914" s="226" t="s">
        <v>10005</v>
      </c>
      <c r="B5914" s="225" t="s">
        <v>7861</v>
      </c>
      <c r="C5914" s="223" t="s">
        <v>10006</v>
      </c>
      <c r="D5914" s="222" t="s">
        <v>9933</v>
      </c>
    </row>
    <row r="5915" spans="1:4">
      <c r="A5915" s="226" t="s">
        <v>10007</v>
      </c>
      <c r="B5915" s="225" t="s">
        <v>7207</v>
      </c>
      <c r="C5915" s="223" t="s">
        <v>8452</v>
      </c>
      <c r="D5915" s="222" t="s">
        <v>9933</v>
      </c>
    </row>
    <row r="5916" spans="1:4">
      <c r="A5916" s="226" t="s">
        <v>10008</v>
      </c>
      <c r="B5916" s="225" t="s">
        <v>10009</v>
      </c>
      <c r="C5916" s="223" t="s">
        <v>7560</v>
      </c>
      <c r="D5916" s="222" t="s">
        <v>9933</v>
      </c>
    </row>
    <row r="5917" spans="1:4">
      <c r="A5917" s="226" t="s">
        <v>10010</v>
      </c>
      <c r="B5917" s="225" t="s">
        <v>10011</v>
      </c>
      <c r="C5917" s="223" t="s">
        <v>7560</v>
      </c>
      <c r="D5917" s="222" t="s">
        <v>9933</v>
      </c>
    </row>
    <row r="5918" spans="1:4">
      <c r="A5918" s="226" t="s">
        <v>10012</v>
      </c>
      <c r="B5918" s="225" t="s">
        <v>7305</v>
      </c>
      <c r="C5918" s="223" t="s">
        <v>7298</v>
      </c>
      <c r="D5918" s="222" t="s">
        <v>9933</v>
      </c>
    </row>
    <row r="5919" spans="1:4">
      <c r="A5919" s="226" t="s">
        <v>10013</v>
      </c>
      <c r="B5919" s="225" t="s">
        <v>10014</v>
      </c>
      <c r="C5919" s="223" t="s">
        <v>7662</v>
      </c>
      <c r="D5919" s="222" t="s">
        <v>9933</v>
      </c>
    </row>
    <row r="5920" spans="1:4">
      <c r="A5920" s="226" t="s">
        <v>10015</v>
      </c>
      <c r="B5920" s="225" t="s">
        <v>10016</v>
      </c>
      <c r="C5920" s="223" t="s">
        <v>8118</v>
      </c>
      <c r="D5920" s="222" t="s">
        <v>9933</v>
      </c>
    </row>
    <row r="5921" spans="1:4">
      <c r="A5921" s="226" t="s">
        <v>10017</v>
      </c>
      <c r="B5921" s="225" t="s">
        <v>10018</v>
      </c>
      <c r="C5921" s="223" t="s">
        <v>8118</v>
      </c>
      <c r="D5921" s="222" t="s">
        <v>9933</v>
      </c>
    </row>
    <row r="5922" spans="1:4">
      <c r="A5922" s="226" t="s">
        <v>10019</v>
      </c>
      <c r="B5922" s="225" t="s">
        <v>10020</v>
      </c>
      <c r="C5922" s="223" t="s">
        <v>1176</v>
      </c>
      <c r="D5922" s="222" t="s">
        <v>10021</v>
      </c>
    </row>
    <row r="5923" spans="1:4">
      <c r="A5923" s="226" t="s">
        <v>10022</v>
      </c>
      <c r="B5923" s="225" t="s">
        <v>9531</v>
      </c>
      <c r="C5923" s="223" t="s">
        <v>1176</v>
      </c>
      <c r="D5923" s="222" t="s">
        <v>10021</v>
      </c>
    </row>
    <row r="5924" spans="1:4">
      <c r="A5924" s="226" t="s">
        <v>10023</v>
      </c>
      <c r="B5924" s="225" t="s">
        <v>10024</v>
      </c>
      <c r="C5924" s="223" t="s">
        <v>1176</v>
      </c>
      <c r="D5924" s="222" t="s">
        <v>10021</v>
      </c>
    </row>
    <row r="5925" spans="1:4">
      <c r="A5925" s="226" t="s">
        <v>10025</v>
      </c>
      <c r="B5925" s="225" t="s">
        <v>7536</v>
      </c>
      <c r="C5925" s="223" t="s">
        <v>1176</v>
      </c>
      <c r="D5925" s="222" t="s">
        <v>10021</v>
      </c>
    </row>
    <row r="5926" spans="1:4">
      <c r="A5926" s="226" t="s">
        <v>10026</v>
      </c>
      <c r="B5926" s="225" t="s">
        <v>10027</v>
      </c>
      <c r="C5926" s="223" t="s">
        <v>1176</v>
      </c>
      <c r="D5926" s="222" t="s">
        <v>10021</v>
      </c>
    </row>
    <row r="5927" spans="1:4">
      <c r="A5927" s="226" t="s">
        <v>10028</v>
      </c>
      <c r="B5927" s="225" t="s">
        <v>10029</v>
      </c>
      <c r="C5927" s="223" t="s">
        <v>9940</v>
      </c>
      <c r="D5927" s="222" t="s">
        <v>10021</v>
      </c>
    </row>
    <row r="5928" spans="1:4">
      <c r="A5928" s="226" t="s">
        <v>10030</v>
      </c>
      <c r="B5928" s="225" t="s">
        <v>9113</v>
      </c>
      <c r="C5928" s="223" t="s">
        <v>1184</v>
      </c>
      <c r="D5928" s="222" t="s">
        <v>10021</v>
      </c>
    </row>
    <row r="5929" spans="1:4">
      <c r="A5929" s="226" t="s">
        <v>10031</v>
      </c>
      <c r="B5929" s="225" t="s">
        <v>10032</v>
      </c>
      <c r="C5929" s="223" t="s">
        <v>1193</v>
      </c>
      <c r="D5929" s="222" t="s">
        <v>10021</v>
      </c>
    </row>
    <row r="5930" spans="1:4">
      <c r="A5930" s="226" t="s">
        <v>10033</v>
      </c>
      <c r="B5930" s="225" t="s">
        <v>7555</v>
      </c>
      <c r="C5930" s="223" t="s">
        <v>1198</v>
      </c>
      <c r="D5930" s="222" t="s">
        <v>10021</v>
      </c>
    </row>
    <row r="5931" spans="1:4">
      <c r="A5931" s="226" t="s">
        <v>10034</v>
      </c>
      <c r="B5931" s="225" t="s">
        <v>7207</v>
      </c>
      <c r="C5931" s="223" t="s">
        <v>1203</v>
      </c>
      <c r="D5931" s="222" t="s">
        <v>10021</v>
      </c>
    </row>
    <row r="5932" spans="1:4">
      <c r="A5932" s="226" t="s">
        <v>10035</v>
      </c>
      <c r="B5932" s="225" t="s">
        <v>9644</v>
      </c>
      <c r="C5932" s="223" t="s">
        <v>10036</v>
      </c>
      <c r="D5932" s="222" t="s">
        <v>10021</v>
      </c>
    </row>
    <row r="5933" spans="1:4">
      <c r="A5933" s="226" t="s">
        <v>10037</v>
      </c>
      <c r="B5933" s="225" t="s">
        <v>7784</v>
      </c>
      <c r="C5933" s="223" t="s">
        <v>1204</v>
      </c>
      <c r="D5933" s="222" t="s">
        <v>10021</v>
      </c>
    </row>
    <row r="5934" spans="1:4">
      <c r="A5934" s="226" t="s">
        <v>10038</v>
      </c>
      <c r="B5934" s="225" t="s">
        <v>8641</v>
      </c>
      <c r="C5934" s="223" t="s">
        <v>7208</v>
      </c>
      <c r="D5934" s="222" t="s">
        <v>10021</v>
      </c>
    </row>
    <row r="5935" spans="1:4">
      <c r="A5935" s="226" t="s">
        <v>10039</v>
      </c>
      <c r="B5935" s="225" t="s">
        <v>9363</v>
      </c>
      <c r="C5935" s="223" t="s">
        <v>8697</v>
      </c>
      <c r="D5935" s="222" t="s">
        <v>10021</v>
      </c>
    </row>
    <row r="5936" spans="1:4">
      <c r="A5936" s="226" t="s">
        <v>10040</v>
      </c>
      <c r="B5936" s="225" t="s">
        <v>7239</v>
      </c>
      <c r="C5936" s="223" t="s">
        <v>8697</v>
      </c>
      <c r="D5936" s="222" t="s">
        <v>10021</v>
      </c>
    </row>
    <row r="5937" spans="1:4">
      <c r="A5937" s="226" t="s">
        <v>10041</v>
      </c>
      <c r="B5937" s="225" t="s">
        <v>10042</v>
      </c>
      <c r="C5937" s="223" t="s">
        <v>7359</v>
      </c>
      <c r="D5937" s="222" t="s">
        <v>10021</v>
      </c>
    </row>
    <row r="5938" spans="1:4">
      <c r="A5938" s="226" t="s">
        <v>10043</v>
      </c>
      <c r="B5938" s="225" t="s">
        <v>7230</v>
      </c>
      <c r="C5938" s="223" t="s">
        <v>7217</v>
      </c>
      <c r="D5938" s="222" t="s">
        <v>10021</v>
      </c>
    </row>
    <row r="5939" spans="1:4">
      <c r="A5939" s="226" t="s">
        <v>10044</v>
      </c>
      <c r="B5939" s="225" t="s">
        <v>7799</v>
      </c>
      <c r="C5939" s="223" t="s">
        <v>10045</v>
      </c>
      <c r="D5939" s="222" t="s">
        <v>10021</v>
      </c>
    </row>
    <row r="5940" spans="1:4">
      <c r="A5940" s="226" t="s">
        <v>10046</v>
      </c>
      <c r="B5940" s="225" t="s">
        <v>7588</v>
      </c>
      <c r="C5940" s="223" t="s">
        <v>7226</v>
      </c>
      <c r="D5940" s="222" t="s">
        <v>10021</v>
      </c>
    </row>
    <row r="5941" spans="1:4">
      <c r="A5941" s="226" t="s">
        <v>10047</v>
      </c>
      <c r="B5941" s="225" t="s">
        <v>9131</v>
      </c>
      <c r="C5941" s="223" t="s">
        <v>8955</v>
      </c>
      <c r="D5941" s="222" t="s">
        <v>10021</v>
      </c>
    </row>
    <row r="5942" spans="1:4">
      <c r="A5942" s="226" t="s">
        <v>10048</v>
      </c>
      <c r="B5942" s="225" t="s">
        <v>7784</v>
      </c>
      <c r="C5942" s="223" t="s">
        <v>9225</v>
      </c>
      <c r="D5942" s="222" t="s">
        <v>10021</v>
      </c>
    </row>
    <row r="5943" spans="1:4">
      <c r="A5943" s="226" t="s">
        <v>10049</v>
      </c>
      <c r="B5943" s="225" t="s">
        <v>7316</v>
      </c>
      <c r="C5943" s="223" t="s">
        <v>7245</v>
      </c>
      <c r="D5943" s="222" t="s">
        <v>10021</v>
      </c>
    </row>
    <row r="5944" spans="1:4">
      <c r="A5944" s="226" t="s">
        <v>10050</v>
      </c>
      <c r="B5944" s="225" t="s">
        <v>7250</v>
      </c>
      <c r="C5944" s="223" t="s">
        <v>7248</v>
      </c>
      <c r="D5944" s="222" t="s">
        <v>10021</v>
      </c>
    </row>
    <row r="5945" spans="1:4">
      <c r="A5945" s="226" t="s">
        <v>10051</v>
      </c>
      <c r="B5945" s="225" t="s">
        <v>7784</v>
      </c>
      <c r="C5945" s="223" t="s">
        <v>8514</v>
      </c>
      <c r="D5945" s="222" t="s">
        <v>10021</v>
      </c>
    </row>
    <row r="5946" spans="1:4">
      <c r="A5946" s="226" t="s">
        <v>10052</v>
      </c>
      <c r="B5946" s="225" t="s">
        <v>10053</v>
      </c>
      <c r="C5946" s="223" t="s">
        <v>9134</v>
      </c>
      <c r="D5946" s="222" t="s">
        <v>10021</v>
      </c>
    </row>
    <row r="5947" spans="1:4">
      <c r="A5947" s="226" t="s">
        <v>10054</v>
      </c>
      <c r="B5947" s="225" t="s">
        <v>10055</v>
      </c>
      <c r="C5947" s="223" t="s">
        <v>7381</v>
      </c>
      <c r="D5947" s="222" t="s">
        <v>10021</v>
      </c>
    </row>
    <row r="5948" spans="1:4">
      <c r="A5948" s="226" t="s">
        <v>10056</v>
      </c>
      <c r="B5948" s="225" t="s">
        <v>10057</v>
      </c>
      <c r="C5948" s="223" t="s">
        <v>10058</v>
      </c>
      <c r="D5948" s="222" t="s">
        <v>10021</v>
      </c>
    </row>
    <row r="5949" spans="1:4">
      <c r="A5949" s="226" t="s">
        <v>10059</v>
      </c>
      <c r="B5949" s="225" t="s">
        <v>10060</v>
      </c>
      <c r="C5949" s="223" t="s">
        <v>7254</v>
      </c>
      <c r="D5949" s="222" t="s">
        <v>10021</v>
      </c>
    </row>
    <row r="5950" spans="1:4">
      <c r="A5950" s="226" t="s">
        <v>10061</v>
      </c>
      <c r="B5950" s="225" t="s">
        <v>9669</v>
      </c>
      <c r="C5950" s="223" t="s">
        <v>8063</v>
      </c>
      <c r="D5950" s="222" t="s">
        <v>10021</v>
      </c>
    </row>
    <row r="5951" spans="1:4">
      <c r="A5951" s="226" t="s">
        <v>10062</v>
      </c>
      <c r="B5951" s="225" t="s">
        <v>9122</v>
      </c>
      <c r="C5951" s="223" t="s">
        <v>9301</v>
      </c>
      <c r="D5951" s="222" t="s">
        <v>10021</v>
      </c>
    </row>
    <row r="5952" spans="1:4">
      <c r="A5952" s="226" t="s">
        <v>10063</v>
      </c>
      <c r="B5952" s="225" t="s">
        <v>10064</v>
      </c>
      <c r="C5952" s="223" t="s">
        <v>7618</v>
      </c>
      <c r="D5952" s="222" t="s">
        <v>10021</v>
      </c>
    </row>
    <row r="5953" spans="1:4">
      <c r="A5953" s="226" t="s">
        <v>10065</v>
      </c>
      <c r="B5953" s="225" t="s">
        <v>10066</v>
      </c>
      <c r="C5953" s="223" t="s">
        <v>7262</v>
      </c>
      <c r="D5953" s="222" t="s">
        <v>10021</v>
      </c>
    </row>
    <row r="5954" spans="1:4">
      <c r="A5954" s="226" t="s">
        <v>10067</v>
      </c>
      <c r="B5954" s="225" t="s">
        <v>7207</v>
      </c>
      <c r="C5954" s="223" t="s">
        <v>7265</v>
      </c>
      <c r="D5954" s="222" t="s">
        <v>10021</v>
      </c>
    </row>
    <row r="5955" spans="1:4">
      <c r="A5955" s="226" t="s">
        <v>10068</v>
      </c>
      <c r="B5955" s="225" t="s">
        <v>1206</v>
      </c>
      <c r="C5955" s="223" t="s">
        <v>7992</v>
      </c>
      <c r="D5955" s="222" t="s">
        <v>10021</v>
      </c>
    </row>
    <row r="5956" spans="1:4">
      <c r="A5956" s="226" t="s">
        <v>10069</v>
      </c>
      <c r="B5956" s="225" t="s">
        <v>10070</v>
      </c>
      <c r="C5956" s="223" t="s">
        <v>7278</v>
      </c>
      <c r="D5956" s="222" t="s">
        <v>10021</v>
      </c>
    </row>
    <row r="5957" spans="1:4">
      <c r="A5957" s="226" t="s">
        <v>10071</v>
      </c>
      <c r="B5957" s="225" t="s">
        <v>7239</v>
      </c>
      <c r="C5957" s="223" t="s">
        <v>9331</v>
      </c>
      <c r="D5957" s="222" t="s">
        <v>10021</v>
      </c>
    </row>
    <row r="5958" spans="1:4">
      <c r="A5958" s="226" t="s">
        <v>10072</v>
      </c>
      <c r="B5958" s="225" t="s">
        <v>10073</v>
      </c>
      <c r="C5958" s="223" t="s">
        <v>7552</v>
      </c>
      <c r="D5958" s="222" t="s">
        <v>10021</v>
      </c>
    </row>
    <row r="5959" spans="1:4">
      <c r="A5959" s="226" t="s">
        <v>10074</v>
      </c>
      <c r="B5959" s="225" t="s">
        <v>7321</v>
      </c>
      <c r="C5959" s="223" t="s">
        <v>7552</v>
      </c>
      <c r="D5959" s="222" t="s">
        <v>10021</v>
      </c>
    </row>
    <row r="5960" spans="1:4">
      <c r="A5960" s="226" t="s">
        <v>10075</v>
      </c>
      <c r="B5960" s="225" t="s">
        <v>10076</v>
      </c>
      <c r="C5960" s="223" t="s">
        <v>9061</v>
      </c>
      <c r="D5960" s="222" t="s">
        <v>10021</v>
      </c>
    </row>
    <row r="5961" spans="1:4">
      <c r="A5961" s="226" t="s">
        <v>10077</v>
      </c>
      <c r="B5961" s="225" t="s">
        <v>9122</v>
      </c>
      <c r="C5961" s="223" t="s">
        <v>9666</v>
      </c>
      <c r="D5961" s="222" t="s">
        <v>10021</v>
      </c>
    </row>
    <row r="5962" spans="1:4">
      <c r="A5962" s="226" t="s">
        <v>10078</v>
      </c>
      <c r="B5962" s="225" t="s">
        <v>10079</v>
      </c>
      <c r="C5962" s="223" t="s">
        <v>8444</v>
      </c>
      <c r="D5962" s="222" t="s">
        <v>10021</v>
      </c>
    </row>
    <row r="5963" spans="1:4">
      <c r="A5963" s="226" t="s">
        <v>10080</v>
      </c>
      <c r="B5963" s="225" t="s">
        <v>8867</v>
      </c>
      <c r="C5963" s="223" t="s">
        <v>9162</v>
      </c>
      <c r="D5963" s="222" t="s">
        <v>10021</v>
      </c>
    </row>
    <row r="5964" spans="1:4">
      <c r="A5964" s="226" t="s">
        <v>10081</v>
      </c>
      <c r="B5964" s="225" t="s">
        <v>9361</v>
      </c>
      <c r="C5964" s="223" t="s">
        <v>9162</v>
      </c>
      <c r="D5964" s="222" t="s">
        <v>10021</v>
      </c>
    </row>
    <row r="5965" spans="1:4">
      <c r="A5965" s="226" t="s">
        <v>10082</v>
      </c>
      <c r="B5965" s="225" t="s">
        <v>9377</v>
      </c>
      <c r="C5965" s="223" t="s">
        <v>9079</v>
      </c>
      <c r="D5965" s="222" t="s">
        <v>10021</v>
      </c>
    </row>
    <row r="5966" spans="1:4">
      <c r="A5966" s="226" t="s">
        <v>10083</v>
      </c>
      <c r="B5966" s="225" t="s">
        <v>7539</v>
      </c>
      <c r="C5966" s="223" t="s">
        <v>7298</v>
      </c>
      <c r="D5966" s="222" t="s">
        <v>10021</v>
      </c>
    </row>
    <row r="5967" spans="1:4">
      <c r="A5967" s="226" t="s">
        <v>10084</v>
      </c>
      <c r="B5967" s="225" t="s">
        <v>7250</v>
      </c>
      <c r="C5967" s="223" t="s">
        <v>7303</v>
      </c>
      <c r="D5967" s="222" t="s">
        <v>10021</v>
      </c>
    </row>
    <row r="5968" spans="1:4">
      <c r="A5968" s="226" t="s">
        <v>10085</v>
      </c>
      <c r="B5968" s="225" t="s">
        <v>7207</v>
      </c>
      <c r="C5968" s="223" t="s">
        <v>7651</v>
      </c>
      <c r="D5968" s="222" t="s">
        <v>10021</v>
      </c>
    </row>
    <row r="5969" spans="1:4">
      <c r="A5969" s="226" t="s">
        <v>10086</v>
      </c>
      <c r="B5969" s="225" t="s">
        <v>8317</v>
      </c>
      <c r="C5969" s="223" t="s">
        <v>7423</v>
      </c>
      <c r="D5969" s="222" t="s">
        <v>10021</v>
      </c>
    </row>
    <row r="5970" spans="1:4">
      <c r="A5970" s="226" t="s">
        <v>10087</v>
      </c>
      <c r="B5970" s="225" t="s">
        <v>10088</v>
      </c>
      <c r="C5970" s="223" t="s">
        <v>7308</v>
      </c>
      <c r="D5970" s="222" t="s">
        <v>10021</v>
      </c>
    </row>
    <row r="5971" spans="1:4">
      <c r="A5971" s="226" t="s">
        <v>10089</v>
      </c>
      <c r="B5971" s="225" t="s">
        <v>9122</v>
      </c>
      <c r="C5971" s="223" t="s">
        <v>9243</v>
      </c>
      <c r="D5971" s="222" t="s">
        <v>10021</v>
      </c>
    </row>
    <row r="5972" spans="1:4">
      <c r="A5972" s="226" t="s">
        <v>10090</v>
      </c>
      <c r="B5972" s="225" t="s">
        <v>9361</v>
      </c>
      <c r="C5972" s="223" t="s">
        <v>10091</v>
      </c>
      <c r="D5972" s="222" t="s">
        <v>10021</v>
      </c>
    </row>
    <row r="5973" spans="1:4">
      <c r="A5973" s="226" t="s">
        <v>10092</v>
      </c>
      <c r="B5973" s="225" t="s">
        <v>9514</v>
      </c>
      <c r="C5973" s="223" t="s">
        <v>9522</v>
      </c>
      <c r="D5973" s="222" t="s">
        <v>10021</v>
      </c>
    </row>
    <row r="5974" spans="1:4">
      <c r="A5974" s="226" t="s">
        <v>10093</v>
      </c>
      <c r="B5974" s="225" t="s">
        <v>9308</v>
      </c>
      <c r="C5974" s="223" t="s">
        <v>1176</v>
      </c>
      <c r="D5974" s="222" t="s">
        <v>10094</v>
      </c>
    </row>
    <row r="5975" spans="1:4">
      <c r="A5975" s="226" t="s">
        <v>10095</v>
      </c>
      <c r="B5975" s="225" t="s">
        <v>9743</v>
      </c>
      <c r="C5975" s="223" t="s">
        <v>1176</v>
      </c>
      <c r="D5975" s="222" t="s">
        <v>10094</v>
      </c>
    </row>
    <row r="5976" spans="1:4">
      <c r="A5976" s="226" t="s">
        <v>10096</v>
      </c>
      <c r="B5976" s="225" t="s">
        <v>10097</v>
      </c>
      <c r="C5976" s="223" t="s">
        <v>1176</v>
      </c>
      <c r="D5976" s="222" t="s">
        <v>10094</v>
      </c>
    </row>
    <row r="5977" spans="1:4">
      <c r="A5977" s="226" t="s">
        <v>10098</v>
      </c>
      <c r="B5977" s="225" t="s">
        <v>10099</v>
      </c>
      <c r="C5977" s="223" t="s">
        <v>1176</v>
      </c>
      <c r="D5977" s="222" t="s">
        <v>10094</v>
      </c>
    </row>
    <row r="5978" spans="1:4">
      <c r="A5978" s="226" t="s">
        <v>10100</v>
      </c>
      <c r="B5978" s="225" t="s">
        <v>1178</v>
      </c>
      <c r="C5978" s="223" t="s">
        <v>1176</v>
      </c>
      <c r="D5978" s="222" t="s">
        <v>10094</v>
      </c>
    </row>
    <row r="5979" spans="1:4">
      <c r="A5979" s="226" t="s">
        <v>10101</v>
      </c>
      <c r="B5979" s="225" t="s">
        <v>7210</v>
      </c>
      <c r="C5979" s="223" t="s">
        <v>10102</v>
      </c>
      <c r="D5979" s="222" t="s">
        <v>10094</v>
      </c>
    </row>
    <row r="5980" spans="1:4">
      <c r="A5980" s="226" t="s">
        <v>10103</v>
      </c>
      <c r="B5980" s="225" t="s">
        <v>10104</v>
      </c>
      <c r="C5980" s="223" t="s">
        <v>8037</v>
      </c>
      <c r="D5980" s="222" t="s">
        <v>10094</v>
      </c>
    </row>
    <row r="5981" spans="1:4">
      <c r="A5981" s="226" t="s">
        <v>10105</v>
      </c>
      <c r="B5981" s="225" t="s">
        <v>10106</v>
      </c>
      <c r="C5981" s="223" t="s">
        <v>9940</v>
      </c>
      <c r="D5981" s="222" t="s">
        <v>10094</v>
      </c>
    </row>
    <row r="5982" spans="1:4">
      <c r="A5982" s="226" t="s">
        <v>10107</v>
      </c>
      <c r="B5982" s="225" t="s">
        <v>7717</v>
      </c>
      <c r="C5982" s="223" t="s">
        <v>10108</v>
      </c>
      <c r="D5982" s="222" t="s">
        <v>10094</v>
      </c>
    </row>
    <row r="5983" spans="1:4">
      <c r="A5983" s="226" t="s">
        <v>10109</v>
      </c>
      <c r="B5983" s="225" t="s">
        <v>9363</v>
      </c>
      <c r="C5983" s="223" t="s">
        <v>1187</v>
      </c>
      <c r="D5983" s="222" t="s">
        <v>10094</v>
      </c>
    </row>
    <row r="5984" spans="1:4">
      <c r="A5984" s="226" t="s">
        <v>10110</v>
      </c>
      <c r="B5984" s="225" t="s">
        <v>10111</v>
      </c>
      <c r="C5984" s="223" t="s">
        <v>7335</v>
      </c>
      <c r="D5984" s="222" t="s">
        <v>10094</v>
      </c>
    </row>
    <row r="5985" spans="1:4">
      <c r="A5985" s="226" t="s">
        <v>10112</v>
      </c>
      <c r="B5985" s="225" t="s">
        <v>10113</v>
      </c>
      <c r="C5985" s="223" t="s">
        <v>8206</v>
      </c>
      <c r="D5985" s="222" t="s">
        <v>10094</v>
      </c>
    </row>
    <row r="5986" spans="1:4">
      <c r="A5986" s="226" t="s">
        <v>10114</v>
      </c>
      <c r="B5986" s="225" t="s">
        <v>7207</v>
      </c>
      <c r="C5986" s="223" t="s">
        <v>1193</v>
      </c>
      <c r="D5986" s="222" t="s">
        <v>10094</v>
      </c>
    </row>
    <row r="5987" spans="1:4">
      <c r="A5987" s="226" t="s">
        <v>10115</v>
      </c>
      <c r="B5987" s="225" t="s">
        <v>10116</v>
      </c>
      <c r="C5987" s="223" t="s">
        <v>1193</v>
      </c>
      <c r="D5987" s="222" t="s">
        <v>10094</v>
      </c>
    </row>
    <row r="5988" spans="1:4">
      <c r="A5988" s="226" t="s">
        <v>10117</v>
      </c>
      <c r="B5988" s="225" t="s">
        <v>9294</v>
      </c>
      <c r="C5988" s="223" t="s">
        <v>10118</v>
      </c>
      <c r="D5988" s="222" t="s">
        <v>10094</v>
      </c>
    </row>
    <row r="5989" spans="1:4">
      <c r="A5989" s="226" t="s">
        <v>10119</v>
      </c>
      <c r="B5989" s="225" t="s">
        <v>7936</v>
      </c>
      <c r="C5989" s="223" t="s">
        <v>1203</v>
      </c>
      <c r="D5989" s="222" t="s">
        <v>10094</v>
      </c>
    </row>
    <row r="5990" spans="1:4">
      <c r="A5990" s="226" t="s">
        <v>10120</v>
      </c>
      <c r="B5990" s="225" t="s">
        <v>7759</v>
      </c>
      <c r="C5990" s="223" t="s">
        <v>1203</v>
      </c>
      <c r="D5990" s="222" t="s">
        <v>10094</v>
      </c>
    </row>
    <row r="5991" spans="1:4">
      <c r="A5991" s="226" t="s">
        <v>10121</v>
      </c>
      <c r="B5991" s="225" t="s">
        <v>9916</v>
      </c>
      <c r="C5991" s="223" t="s">
        <v>1204</v>
      </c>
      <c r="D5991" s="222" t="s">
        <v>10094</v>
      </c>
    </row>
    <row r="5992" spans="1:4">
      <c r="A5992" s="226" t="s">
        <v>10122</v>
      </c>
      <c r="B5992" s="225" t="s">
        <v>7784</v>
      </c>
      <c r="C5992" s="223" t="s">
        <v>1204</v>
      </c>
      <c r="D5992" s="222" t="s">
        <v>10094</v>
      </c>
    </row>
    <row r="5993" spans="1:4">
      <c r="A5993" s="226" t="s">
        <v>10123</v>
      </c>
      <c r="B5993" s="225" t="s">
        <v>10124</v>
      </c>
      <c r="C5993" s="223" t="s">
        <v>7208</v>
      </c>
      <c r="D5993" s="222" t="s">
        <v>10094</v>
      </c>
    </row>
    <row r="5994" spans="1:4">
      <c r="A5994" s="226" t="s">
        <v>10125</v>
      </c>
      <c r="B5994" s="225" t="s">
        <v>10126</v>
      </c>
      <c r="C5994" s="223" t="s">
        <v>7514</v>
      </c>
      <c r="D5994" s="222" t="s">
        <v>10094</v>
      </c>
    </row>
    <row r="5995" spans="1:4">
      <c r="A5995" s="226" t="s">
        <v>10127</v>
      </c>
      <c r="B5995" s="225" t="s">
        <v>10128</v>
      </c>
      <c r="C5995" s="223" t="s">
        <v>7353</v>
      </c>
      <c r="D5995" s="222" t="s">
        <v>10094</v>
      </c>
    </row>
    <row r="5996" spans="1:4">
      <c r="A5996" s="226" t="s">
        <v>10129</v>
      </c>
      <c r="B5996" s="225" t="s">
        <v>1189</v>
      </c>
      <c r="C5996" s="223" t="s">
        <v>7355</v>
      </c>
      <c r="D5996" s="222" t="s">
        <v>10094</v>
      </c>
    </row>
    <row r="5997" spans="1:4">
      <c r="A5997" s="226" t="s">
        <v>10130</v>
      </c>
      <c r="B5997" s="225" t="s">
        <v>7784</v>
      </c>
      <c r="C5997" s="223" t="s">
        <v>7359</v>
      </c>
      <c r="D5997" s="222" t="s">
        <v>10094</v>
      </c>
    </row>
    <row r="5998" spans="1:4">
      <c r="A5998" s="226" t="s">
        <v>10131</v>
      </c>
      <c r="B5998" s="225" t="s">
        <v>9122</v>
      </c>
      <c r="C5998" s="223" t="s">
        <v>9026</v>
      </c>
      <c r="D5998" s="222" t="s">
        <v>10094</v>
      </c>
    </row>
    <row r="5999" spans="1:4">
      <c r="A5999" s="226" t="s">
        <v>10132</v>
      </c>
      <c r="B5999" s="225" t="s">
        <v>9087</v>
      </c>
      <c r="C5999" s="223" t="s">
        <v>7361</v>
      </c>
      <c r="D5999" s="222" t="s">
        <v>10094</v>
      </c>
    </row>
    <row r="6000" spans="1:4">
      <c r="A6000" s="226" t="s">
        <v>10133</v>
      </c>
      <c r="B6000" s="225" t="s">
        <v>10134</v>
      </c>
      <c r="C6000" s="223" t="s">
        <v>10135</v>
      </c>
      <c r="D6000" s="222" t="s">
        <v>10094</v>
      </c>
    </row>
    <row r="6001" spans="1:4">
      <c r="A6001" s="226" t="s">
        <v>10136</v>
      </c>
      <c r="B6001" s="225" t="s">
        <v>7307</v>
      </c>
      <c r="C6001" s="223" t="s">
        <v>7217</v>
      </c>
      <c r="D6001" s="222" t="s">
        <v>10094</v>
      </c>
    </row>
    <row r="6002" spans="1:4">
      <c r="A6002" s="226" t="s">
        <v>10137</v>
      </c>
      <c r="B6002" s="225" t="s">
        <v>10138</v>
      </c>
      <c r="C6002" s="223" t="s">
        <v>7217</v>
      </c>
      <c r="D6002" s="222" t="s">
        <v>10094</v>
      </c>
    </row>
    <row r="6003" spans="1:4">
      <c r="A6003" s="226" t="s">
        <v>10139</v>
      </c>
      <c r="B6003" s="225" t="s">
        <v>10140</v>
      </c>
      <c r="C6003" s="223" t="s">
        <v>7223</v>
      </c>
      <c r="D6003" s="222" t="s">
        <v>10094</v>
      </c>
    </row>
    <row r="6004" spans="1:4">
      <c r="A6004" s="226" t="s">
        <v>10141</v>
      </c>
      <c r="B6004" s="225" t="s">
        <v>7230</v>
      </c>
      <c r="C6004" s="223" t="s">
        <v>7223</v>
      </c>
      <c r="D6004" s="222" t="s">
        <v>10094</v>
      </c>
    </row>
    <row r="6005" spans="1:4">
      <c r="A6005" s="226" t="s">
        <v>10142</v>
      </c>
      <c r="B6005" s="225" t="s">
        <v>8509</v>
      </c>
      <c r="C6005" s="223" t="s">
        <v>7223</v>
      </c>
      <c r="D6005" s="222" t="s">
        <v>10094</v>
      </c>
    </row>
    <row r="6006" spans="1:4">
      <c r="A6006" s="226" t="s">
        <v>10143</v>
      </c>
      <c r="B6006" s="225" t="s">
        <v>7913</v>
      </c>
      <c r="C6006" s="223" t="s">
        <v>7234</v>
      </c>
      <c r="D6006" s="222" t="s">
        <v>10094</v>
      </c>
    </row>
    <row r="6007" spans="1:4">
      <c r="A6007" s="226" t="s">
        <v>10144</v>
      </c>
      <c r="B6007" s="225" t="s">
        <v>10145</v>
      </c>
      <c r="C6007" s="223" t="s">
        <v>7245</v>
      </c>
      <c r="D6007" s="222" t="s">
        <v>10094</v>
      </c>
    </row>
    <row r="6008" spans="1:4">
      <c r="A6008" s="226" t="s">
        <v>10146</v>
      </c>
      <c r="B6008" s="225" t="s">
        <v>9585</v>
      </c>
      <c r="C6008" s="223" t="s">
        <v>7245</v>
      </c>
      <c r="D6008" s="222" t="s">
        <v>10094</v>
      </c>
    </row>
    <row r="6009" spans="1:4">
      <c r="A6009" s="226" t="s">
        <v>10147</v>
      </c>
      <c r="B6009" s="225" t="s">
        <v>10148</v>
      </c>
      <c r="C6009" s="223" t="s">
        <v>7245</v>
      </c>
      <c r="D6009" s="222" t="s">
        <v>10094</v>
      </c>
    </row>
    <row r="6010" spans="1:4">
      <c r="A6010" s="226" t="s">
        <v>10149</v>
      </c>
      <c r="B6010" s="225" t="s">
        <v>10150</v>
      </c>
      <c r="C6010" s="223" t="s">
        <v>7245</v>
      </c>
      <c r="D6010" s="222" t="s">
        <v>10094</v>
      </c>
    </row>
    <row r="6011" spans="1:4">
      <c r="A6011" s="226" t="s">
        <v>10151</v>
      </c>
      <c r="B6011" s="225" t="s">
        <v>8552</v>
      </c>
      <c r="C6011" s="223" t="s">
        <v>7381</v>
      </c>
      <c r="D6011" s="222" t="s">
        <v>10094</v>
      </c>
    </row>
    <row r="6012" spans="1:4">
      <c r="A6012" s="226" t="s">
        <v>10152</v>
      </c>
      <c r="B6012" s="225" t="s">
        <v>10153</v>
      </c>
      <c r="C6012" s="223" t="s">
        <v>7381</v>
      </c>
      <c r="D6012" s="222" t="s">
        <v>10094</v>
      </c>
    </row>
    <row r="6013" spans="1:4">
      <c r="A6013" s="226" t="s">
        <v>10154</v>
      </c>
      <c r="B6013" s="225" t="s">
        <v>9294</v>
      </c>
      <c r="C6013" s="223" t="s">
        <v>10155</v>
      </c>
      <c r="D6013" s="222" t="s">
        <v>10094</v>
      </c>
    </row>
    <row r="6014" spans="1:4">
      <c r="A6014" s="226" t="s">
        <v>10156</v>
      </c>
      <c r="B6014" s="225" t="s">
        <v>8942</v>
      </c>
      <c r="C6014" s="223" t="s">
        <v>9981</v>
      </c>
      <c r="D6014" s="222" t="s">
        <v>10094</v>
      </c>
    </row>
    <row r="6015" spans="1:4">
      <c r="A6015" s="226" t="s">
        <v>10157</v>
      </c>
      <c r="B6015" s="225" t="s">
        <v>8736</v>
      </c>
      <c r="C6015" s="223" t="s">
        <v>7464</v>
      </c>
      <c r="D6015" s="222" t="s">
        <v>10094</v>
      </c>
    </row>
    <row r="6016" spans="1:4">
      <c r="A6016" s="226" t="s">
        <v>10158</v>
      </c>
      <c r="B6016" s="225" t="s">
        <v>9294</v>
      </c>
      <c r="C6016" s="223" t="s">
        <v>7464</v>
      </c>
      <c r="D6016" s="222" t="s">
        <v>10094</v>
      </c>
    </row>
    <row r="6017" spans="1:4">
      <c r="A6017" s="226" t="s">
        <v>10159</v>
      </c>
      <c r="B6017" s="225" t="s">
        <v>10160</v>
      </c>
      <c r="C6017" s="223" t="s">
        <v>7464</v>
      </c>
      <c r="D6017" s="222" t="s">
        <v>10094</v>
      </c>
    </row>
    <row r="6018" spans="1:4">
      <c r="A6018" s="226" t="s">
        <v>10161</v>
      </c>
      <c r="B6018" s="225" t="s">
        <v>10106</v>
      </c>
      <c r="C6018" s="223" t="s">
        <v>7464</v>
      </c>
      <c r="D6018" s="222" t="s">
        <v>10094</v>
      </c>
    </row>
    <row r="6019" spans="1:4">
      <c r="A6019" s="226" t="s">
        <v>10162</v>
      </c>
      <c r="B6019" s="225" t="s">
        <v>9363</v>
      </c>
      <c r="C6019" s="223" t="s">
        <v>9748</v>
      </c>
      <c r="D6019" s="222" t="s">
        <v>10094</v>
      </c>
    </row>
    <row r="6020" spans="1:4">
      <c r="A6020" s="226" t="s">
        <v>10163</v>
      </c>
      <c r="B6020" s="225" t="s">
        <v>9308</v>
      </c>
      <c r="C6020" s="223" t="s">
        <v>7997</v>
      </c>
      <c r="D6020" s="222" t="s">
        <v>10094</v>
      </c>
    </row>
    <row r="6021" spans="1:4">
      <c r="A6021" s="226" t="s">
        <v>10164</v>
      </c>
      <c r="B6021" s="225" t="s">
        <v>9043</v>
      </c>
      <c r="C6021" s="223" t="s">
        <v>7997</v>
      </c>
      <c r="D6021" s="222" t="s">
        <v>10094</v>
      </c>
    </row>
    <row r="6022" spans="1:4">
      <c r="A6022" s="226" t="s">
        <v>10165</v>
      </c>
      <c r="B6022" s="225" t="s">
        <v>9202</v>
      </c>
      <c r="C6022" s="223" t="s">
        <v>7818</v>
      </c>
      <c r="D6022" s="222" t="s">
        <v>10094</v>
      </c>
    </row>
    <row r="6023" spans="1:4">
      <c r="A6023" s="226" t="s">
        <v>10166</v>
      </c>
      <c r="B6023" s="225" t="s">
        <v>8383</v>
      </c>
      <c r="C6023" s="223" t="s">
        <v>7295</v>
      </c>
      <c r="D6023" s="222" t="s">
        <v>10094</v>
      </c>
    </row>
    <row r="6024" spans="1:4">
      <c r="A6024" s="226" t="s">
        <v>10167</v>
      </c>
      <c r="B6024" s="225" t="s">
        <v>1189</v>
      </c>
      <c r="C6024" s="223" t="s">
        <v>7295</v>
      </c>
      <c r="D6024" s="222" t="s">
        <v>10094</v>
      </c>
    </row>
    <row r="6025" spans="1:4">
      <c r="A6025" s="226" t="s">
        <v>10168</v>
      </c>
      <c r="B6025" s="225" t="s">
        <v>10169</v>
      </c>
      <c r="C6025" s="223" t="s">
        <v>7560</v>
      </c>
      <c r="D6025" s="222" t="s">
        <v>10094</v>
      </c>
    </row>
    <row r="6026" spans="1:4">
      <c r="A6026" s="226" t="s">
        <v>10170</v>
      </c>
      <c r="B6026" s="225" t="s">
        <v>8032</v>
      </c>
      <c r="C6026" s="223" t="s">
        <v>7560</v>
      </c>
      <c r="D6026" s="222" t="s">
        <v>10094</v>
      </c>
    </row>
    <row r="6027" spans="1:4">
      <c r="A6027" s="226" t="s">
        <v>10171</v>
      </c>
      <c r="B6027" s="225" t="s">
        <v>7264</v>
      </c>
      <c r="C6027" s="223" t="s">
        <v>8175</v>
      </c>
      <c r="D6027" s="222" t="s">
        <v>10094</v>
      </c>
    </row>
    <row r="6028" spans="1:4">
      <c r="A6028" s="226" t="s">
        <v>10172</v>
      </c>
      <c r="B6028" s="225" t="s">
        <v>10173</v>
      </c>
      <c r="C6028" s="223" t="s">
        <v>7303</v>
      </c>
      <c r="D6028" s="222" t="s">
        <v>10094</v>
      </c>
    </row>
    <row r="6029" spans="1:4">
      <c r="A6029" s="226" t="s">
        <v>10174</v>
      </c>
      <c r="B6029" s="225" t="s">
        <v>7555</v>
      </c>
      <c r="C6029" s="223" t="s">
        <v>7423</v>
      </c>
      <c r="D6029" s="222" t="s">
        <v>10094</v>
      </c>
    </row>
    <row r="6030" spans="1:4">
      <c r="A6030" s="226" t="s">
        <v>10175</v>
      </c>
      <c r="B6030" s="225" t="s">
        <v>8942</v>
      </c>
      <c r="C6030" s="223" t="s">
        <v>8463</v>
      </c>
      <c r="D6030" s="222" t="s">
        <v>10094</v>
      </c>
    </row>
    <row r="6031" spans="1:4">
      <c r="A6031" s="226" t="s">
        <v>10176</v>
      </c>
      <c r="B6031" s="225" t="s">
        <v>7547</v>
      </c>
      <c r="C6031" s="223" t="s">
        <v>8115</v>
      </c>
      <c r="D6031" s="222" t="s">
        <v>10094</v>
      </c>
    </row>
    <row r="6032" spans="1:4">
      <c r="A6032" s="226" t="s">
        <v>10177</v>
      </c>
      <c r="B6032" s="225" t="s">
        <v>8867</v>
      </c>
      <c r="C6032" s="223" t="s">
        <v>8118</v>
      </c>
      <c r="D6032" s="222" t="s">
        <v>10094</v>
      </c>
    </row>
    <row r="6033" spans="1:4">
      <c r="A6033" s="226" t="s">
        <v>10178</v>
      </c>
      <c r="B6033" s="225" t="s">
        <v>7784</v>
      </c>
      <c r="C6033" s="223" t="s">
        <v>8271</v>
      </c>
      <c r="D6033" s="222" t="s">
        <v>10094</v>
      </c>
    </row>
    <row r="6034" spans="1:4">
      <c r="A6034" s="226" t="s">
        <v>10179</v>
      </c>
      <c r="B6034" s="225" t="s">
        <v>7487</v>
      </c>
      <c r="C6034" s="223" t="s">
        <v>1176</v>
      </c>
      <c r="D6034" s="222" t="s">
        <v>10180</v>
      </c>
    </row>
    <row r="6035" spans="1:4">
      <c r="A6035" s="226" t="s">
        <v>10181</v>
      </c>
      <c r="B6035" s="225" t="s">
        <v>7539</v>
      </c>
      <c r="C6035" s="223" t="s">
        <v>1176</v>
      </c>
      <c r="D6035" s="222" t="s">
        <v>10180</v>
      </c>
    </row>
    <row r="6036" spans="1:4">
      <c r="A6036" s="226" t="s">
        <v>10182</v>
      </c>
      <c r="B6036" s="225" t="s">
        <v>10183</v>
      </c>
      <c r="C6036" s="223" t="s">
        <v>1176</v>
      </c>
      <c r="D6036" s="222" t="s">
        <v>10180</v>
      </c>
    </row>
    <row r="6037" spans="1:4">
      <c r="A6037" s="226" t="s">
        <v>10184</v>
      </c>
      <c r="B6037" s="225" t="s">
        <v>9953</v>
      </c>
      <c r="C6037" s="223" t="s">
        <v>7325</v>
      </c>
      <c r="D6037" s="222" t="s">
        <v>10180</v>
      </c>
    </row>
    <row r="6038" spans="1:4">
      <c r="A6038" s="226" t="s">
        <v>10185</v>
      </c>
      <c r="B6038" s="225" t="s">
        <v>10064</v>
      </c>
      <c r="C6038" s="223" t="s">
        <v>1198</v>
      </c>
      <c r="D6038" s="222" t="s">
        <v>10180</v>
      </c>
    </row>
    <row r="6039" spans="1:4">
      <c r="A6039" s="226" t="s">
        <v>10186</v>
      </c>
      <c r="B6039" s="225" t="s">
        <v>7738</v>
      </c>
      <c r="C6039" s="223" t="s">
        <v>1203</v>
      </c>
      <c r="D6039" s="222" t="s">
        <v>10180</v>
      </c>
    </row>
    <row r="6040" spans="1:4">
      <c r="A6040" s="226" t="s">
        <v>10187</v>
      </c>
      <c r="B6040" s="225" t="s">
        <v>7812</v>
      </c>
      <c r="C6040" s="223" t="s">
        <v>7208</v>
      </c>
      <c r="D6040" s="222" t="s">
        <v>10180</v>
      </c>
    </row>
    <row r="6041" spans="1:4">
      <c r="A6041" s="226" t="s">
        <v>10188</v>
      </c>
      <c r="B6041" s="225" t="s">
        <v>10189</v>
      </c>
      <c r="C6041" s="223" t="s">
        <v>7355</v>
      </c>
      <c r="D6041" s="222" t="s">
        <v>10180</v>
      </c>
    </row>
    <row r="6042" spans="1:4">
      <c r="A6042" s="226" t="s">
        <v>10190</v>
      </c>
      <c r="B6042" s="225" t="s">
        <v>8721</v>
      </c>
      <c r="C6042" s="223" t="s">
        <v>7355</v>
      </c>
      <c r="D6042" s="222" t="s">
        <v>10180</v>
      </c>
    </row>
    <row r="6043" spans="1:4">
      <c r="A6043" s="226" t="s">
        <v>10191</v>
      </c>
      <c r="B6043" s="225" t="s">
        <v>8021</v>
      </c>
      <c r="C6043" s="223" t="s">
        <v>7217</v>
      </c>
      <c r="D6043" s="222" t="s">
        <v>10180</v>
      </c>
    </row>
    <row r="6044" spans="1:4">
      <c r="A6044" s="226" t="s">
        <v>10192</v>
      </c>
      <c r="B6044" s="225" t="s">
        <v>10193</v>
      </c>
      <c r="C6044" s="223" t="s">
        <v>7217</v>
      </c>
      <c r="D6044" s="222" t="s">
        <v>10180</v>
      </c>
    </row>
    <row r="6045" spans="1:4">
      <c r="A6045" s="226" t="s">
        <v>10194</v>
      </c>
      <c r="B6045" s="225" t="s">
        <v>9122</v>
      </c>
      <c r="C6045" s="223" t="s">
        <v>8952</v>
      </c>
      <c r="D6045" s="222" t="s">
        <v>10180</v>
      </c>
    </row>
    <row r="6046" spans="1:4">
      <c r="A6046" s="226" t="s">
        <v>10195</v>
      </c>
      <c r="B6046" s="225" t="s">
        <v>10196</v>
      </c>
      <c r="C6046" s="223" t="s">
        <v>8952</v>
      </c>
      <c r="D6046" s="222" t="s">
        <v>10180</v>
      </c>
    </row>
    <row r="6047" spans="1:4">
      <c r="A6047" s="226" t="s">
        <v>10197</v>
      </c>
      <c r="B6047" s="225" t="s">
        <v>9196</v>
      </c>
      <c r="C6047" s="223" t="s">
        <v>9558</v>
      </c>
      <c r="D6047" s="222" t="s">
        <v>10180</v>
      </c>
    </row>
    <row r="6048" spans="1:4">
      <c r="A6048" s="226" t="s">
        <v>10198</v>
      </c>
      <c r="B6048" s="225" t="s">
        <v>10199</v>
      </c>
      <c r="C6048" s="223" t="s">
        <v>7234</v>
      </c>
      <c r="D6048" s="222" t="s">
        <v>10180</v>
      </c>
    </row>
    <row r="6049" spans="1:4">
      <c r="A6049" s="226" t="s">
        <v>10200</v>
      </c>
      <c r="B6049" s="225" t="s">
        <v>7874</v>
      </c>
      <c r="C6049" s="223" t="s">
        <v>10201</v>
      </c>
      <c r="D6049" s="222" t="s">
        <v>10180</v>
      </c>
    </row>
    <row r="6050" spans="1:4">
      <c r="A6050" s="226" t="s">
        <v>10202</v>
      </c>
      <c r="B6050" s="225" t="s">
        <v>9984</v>
      </c>
      <c r="C6050" s="223" t="s">
        <v>7372</v>
      </c>
      <c r="D6050" s="222" t="s">
        <v>10180</v>
      </c>
    </row>
    <row r="6051" spans="1:4">
      <c r="A6051" s="226" t="s">
        <v>10203</v>
      </c>
      <c r="B6051" s="225" t="s">
        <v>10204</v>
      </c>
      <c r="C6051" s="223" t="s">
        <v>7872</v>
      </c>
      <c r="D6051" s="222" t="s">
        <v>10180</v>
      </c>
    </row>
    <row r="6052" spans="1:4">
      <c r="A6052" s="226" t="s">
        <v>10205</v>
      </c>
      <c r="B6052" s="225" t="s">
        <v>10206</v>
      </c>
      <c r="C6052" s="223" t="s">
        <v>7245</v>
      </c>
      <c r="D6052" s="222" t="s">
        <v>10180</v>
      </c>
    </row>
    <row r="6053" spans="1:4">
      <c r="A6053" s="226" t="s">
        <v>10207</v>
      </c>
      <c r="B6053" s="225" t="s">
        <v>10208</v>
      </c>
      <c r="C6053" s="223" t="s">
        <v>7245</v>
      </c>
      <c r="D6053" s="222" t="s">
        <v>10180</v>
      </c>
    </row>
    <row r="6054" spans="1:4">
      <c r="A6054" s="226" t="s">
        <v>10209</v>
      </c>
      <c r="B6054" s="225" t="s">
        <v>9097</v>
      </c>
      <c r="C6054" s="223" t="s">
        <v>7245</v>
      </c>
      <c r="D6054" s="222" t="s">
        <v>10180</v>
      </c>
    </row>
    <row r="6055" spans="1:4">
      <c r="A6055" s="226" t="s">
        <v>10210</v>
      </c>
      <c r="B6055" s="225" t="s">
        <v>9361</v>
      </c>
      <c r="C6055" s="223" t="s">
        <v>8962</v>
      </c>
      <c r="D6055" s="222" t="s">
        <v>10180</v>
      </c>
    </row>
    <row r="6056" spans="1:4">
      <c r="A6056" s="226" t="s">
        <v>10211</v>
      </c>
      <c r="B6056" s="225" t="s">
        <v>8550</v>
      </c>
      <c r="C6056" s="223" t="s">
        <v>8962</v>
      </c>
      <c r="D6056" s="222" t="s">
        <v>10180</v>
      </c>
    </row>
    <row r="6057" spans="1:4">
      <c r="A6057" s="226" t="s">
        <v>10212</v>
      </c>
      <c r="B6057" s="225" t="s">
        <v>7949</v>
      </c>
      <c r="C6057" s="223" t="s">
        <v>8514</v>
      </c>
      <c r="D6057" s="222" t="s">
        <v>10180</v>
      </c>
    </row>
    <row r="6058" spans="1:4">
      <c r="A6058" s="226" t="s">
        <v>10213</v>
      </c>
      <c r="B6058" s="225" t="s">
        <v>9136</v>
      </c>
      <c r="C6058" s="223" t="s">
        <v>9134</v>
      </c>
      <c r="D6058" s="222" t="s">
        <v>10180</v>
      </c>
    </row>
    <row r="6059" spans="1:4">
      <c r="A6059" s="226" t="s">
        <v>10214</v>
      </c>
      <c r="B6059" s="225" t="s">
        <v>8584</v>
      </c>
      <c r="C6059" s="223" t="s">
        <v>7381</v>
      </c>
      <c r="D6059" s="222" t="s">
        <v>10180</v>
      </c>
    </row>
    <row r="6060" spans="1:4">
      <c r="A6060" s="226" t="s">
        <v>10215</v>
      </c>
      <c r="B6060" s="225" t="s">
        <v>7791</v>
      </c>
      <c r="C6060" s="223" t="s">
        <v>7251</v>
      </c>
      <c r="D6060" s="222" t="s">
        <v>10180</v>
      </c>
    </row>
    <row r="6061" spans="1:4">
      <c r="A6061" s="226" t="s">
        <v>10216</v>
      </c>
      <c r="B6061" s="225" t="s">
        <v>9269</v>
      </c>
      <c r="C6061" s="223" t="s">
        <v>8337</v>
      </c>
      <c r="D6061" s="222" t="s">
        <v>10180</v>
      </c>
    </row>
    <row r="6062" spans="1:4">
      <c r="A6062" s="226" t="s">
        <v>10217</v>
      </c>
      <c r="B6062" s="225" t="s">
        <v>10218</v>
      </c>
      <c r="C6062" s="223" t="s">
        <v>8597</v>
      </c>
      <c r="D6062" s="222" t="s">
        <v>10180</v>
      </c>
    </row>
    <row r="6063" spans="1:4">
      <c r="A6063" s="226" t="s">
        <v>10219</v>
      </c>
      <c r="B6063" s="225" t="s">
        <v>7207</v>
      </c>
      <c r="C6063" s="223" t="s">
        <v>7464</v>
      </c>
      <c r="D6063" s="222" t="s">
        <v>10180</v>
      </c>
    </row>
    <row r="6064" spans="1:4">
      <c r="A6064" s="226" t="s">
        <v>10220</v>
      </c>
      <c r="B6064" s="225" t="s">
        <v>7267</v>
      </c>
      <c r="C6064" s="223" t="s">
        <v>7464</v>
      </c>
      <c r="D6064" s="222" t="s">
        <v>10180</v>
      </c>
    </row>
    <row r="6065" spans="1:4">
      <c r="A6065" s="226" t="s">
        <v>10221</v>
      </c>
      <c r="B6065" s="225" t="s">
        <v>7659</v>
      </c>
      <c r="C6065" s="223" t="s">
        <v>7464</v>
      </c>
      <c r="D6065" s="222" t="s">
        <v>10180</v>
      </c>
    </row>
    <row r="6066" spans="1:4">
      <c r="A6066" s="226" t="s">
        <v>10222</v>
      </c>
      <c r="B6066" s="225" t="s">
        <v>7374</v>
      </c>
      <c r="C6066" s="223" t="s">
        <v>7466</v>
      </c>
      <c r="D6066" s="222" t="s">
        <v>10180</v>
      </c>
    </row>
    <row r="6067" spans="1:4">
      <c r="A6067" s="226" t="s">
        <v>10223</v>
      </c>
      <c r="B6067" s="225" t="s">
        <v>7250</v>
      </c>
      <c r="C6067" s="223" t="s">
        <v>7274</v>
      </c>
      <c r="D6067" s="222" t="s">
        <v>10180</v>
      </c>
    </row>
    <row r="6068" spans="1:4">
      <c r="A6068" s="226" t="s">
        <v>10224</v>
      </c>
      <c r="B6068" s="225" t="s">
        <v>7273</v>
      </c>
      <c r="C6068" s="223" t="s">
        <v>7274</v>
      </c>
      <c r="D6068" s="222" t="s">
        <v>10180</v>
      </c>
    </row>
    <row r="6069" spans="1:4">
      <c r="A6069" s="226" t="s">
        <v>10225</v>
      </c>
      <c r="B6069" s="225" t="s">
        <v>10226</v>
      </c>
      <c r="C6069" s="223" t="s">
        <v>7997</v>
      </c>
      <c r="D6069" s="222" t="s">
        <v>10180</v>
      </c>
    </row>
    <row r="6070" spans="1:4">
      <c r="A6070" s="226" t="s">
        <v>10227</v>
      </c>
      <c r="B6070" s="225" t="s">
        <v>7784</v>
      </c>
      <c r="C6070" s="223" t="s">
        <v>7997</v>
      </c>
      <c r="D6070" s="222" t="s">
        <v>10180</v>
      </c>
    </row>
    <row r="6071" spans="1:4">
      <c r="A6071" s="226" t="s">
        <v>10228</v>
      </c>
      <c r="B6071" s="225" t="s">
        <v>7427</v>
      </c>
      <c r="C6071" s="223" t="s">
        <v>7278</v>
      </c>
      <c r="D6071" s="222" t="s">
        <v>10180</v>
      </c>
    </row>
    <row r="6072" spans="1:4">
      <c r="A6072" s="226" t="s">
        <v>10229</v>
      </c>
      <c r="B6072" s="225" t="s">
        <v>10230</v>
      </c>
      <c r="C6072" s="223" t="s">
        <v>7288</v>
      </c>
      <c r="D6072" s="222" t="s">
        <v>10180</v>
      </c>
    </row>
    <row r="6073" spans="1:4">
      <c r="A6073" s="226" t="s">
        <v>10231</v>
      </c>
      <c r="B6073" s="225" t="s">
        <v>10232</v>
      </c>
      <c r="C6073" s="223" t="s">
        <v>9061</v>
      </c>
      <c r="D6073" s="222" t="s">
        <v>10180</v>
      </c>
    </row>
    <row r="6074" spans="1:4">
      <c r="A6074" s="226" t="s">
        <v>10233</v>
      </c>
      <c r="B6074" s="225" t="s">
        <v>10234</v>
      </c>
      <c r="C6074" s="223" t="s">
        <v>7560</v>
      </c>
      <c r="D6074" s="222" t="s">
        <v>10180</v>
      </c>
    </row>
    <row r="6075" spans="1:4">
      <c r="A6075" s="226" t="s">
        <v>10235</v>
      </c>
      <c r="B6075" s="225" t="s">
        <v>9900</v>
      </c>
      <c r="C6075" s="223" t="s">
        <v>7639</v>
      </c>
      <c r="D6075" s="222" t="s">
        <v>10180</v>
      </c>
    </row>
    <row r="6076" spans="1:4">
      <c r="A6076" s="226" t="s">
        <v>10236</v>
      </c>
      <c r="B6076" s="225" t="s">
        <v>1208</v>
      </c>
      <c r="C6076" s="223" t="s">
        <v>7423</v>
      </c>
      <c r="D6076" s="222" t="s">
        <v>10180</v>
      </c>
    </row>
    <row r="6077" spans="1:4">
      <c r="A6077" s="226" t="s">
        <v>10237</v>
      </c>
      <c r="B6077" s="225" t="s">
        <v>10238</v>
      </c>
      <c r="C6077" s="223" t="s">
        <v>7308</v>
      </c>
      <c r="D6077" s="222" t="s">
        <v>10180</v>
      </c>
    </row>
    <row r="6078" spans="1:4">
      <c r="A6078" s="226" t="s">
        <v>10239</v>
      </c>
      <c r="B6078" s="225" t="s">
        <v>10240</v>
      </c>
      <c r="C6078" s="223" t="s">
        <v>8118</v>
      </c>
      <c r="D6078" s="222" t="s">
        <v>10180</v>
      </c>
    </row>
    <row r="6079" spans="1:4">
      <c r="A6079" s="226" t="s">
        <v>10241</v>
      </c>
      <c r="B6079" s="225" t="s">
        <v>7380</v>
      </c>
      <c r="C6079" s="223" t="s">
        <v>8037</v>
      </c>
      <c r="D6079" s="222" t="s">
        <v>10242</v>
      </c>
    </row>
    <row r="6080" spans="1:4">
      <c r="A6080" s="226" t="s">
        <v>10243</v>
      </c>
      <c r="B6080" s="225" t="s">
        <v>8535</v>
      </c>
      <c r="C6080" s="223" t="s">
        <v>8037</v>
      </c>
      <c r="D6080" s="222" t="s">
        <v>10242</v>
      </c>
    </row>
    <row r="6081" spans="1:4">
      <c r="A6081" s="226" t="s">
        <v>10244</v>
      </c>
      <c r="B6081" s="225" t="s">
        <v>7374</v>
      </c>
      <c r="C6081" s="223" t="s">
        <v>1184</v>
      </c>
      <c r="D6081" s="222" t="s">
        <v>10242</v>
      </c>
    </row>
    <row r="6082" spans="1:4">
      <c r="A6082" s="226" t="s">
        <v>10245</v>
      </c>
      <c r="B6082" s="225" t="s">
        <v>7427</v>
      </c>
      <c r="C6082" s="223" t="s">
        <v>1190</v>
      </c>
      <c r="D6082" s="222" t="s">
        <v>10242</v>
      </c>
    </row>
    <row r="6083" spans="1:4">
      <c r="A6083" s="226" t="s">
        <v>10246</v>
      </c>
      <c r="B6083" s="225" t="s">
        <v>8770</v>
      </c>
      <c r="C6083" s="223" t="s">
        <v>7953</v>
      </c>
      <c r="D6083" s="222" t="s">
        <v>10242</v>
      </c>
    </row>
    <row r="6084" spans="1:4">
      <c r="A6084" s="226" t="s">
        <v>10247</v>
      </c>
      <c r="B6084" s="225" t="s">
        <v>10248</v>
      </c>
      <c r="C6084" s="223" t="s">
        <v>1203</v>
      </c>
      <c r="D6084" s="222" t="s">
        <v>10242</v>
      </c>
    </row>
    <row r="6085" spans="1:4">
      <c r="A6085" s="226" t="s">
        <v>10249</v>
      </c>
      <c r="B6085" s="225" t="s">
        <v>7551</v>
      </c>
      <c r="C6085" s="223" t="s">
        <v>7688</v>
      </c>
      <c r="D6085" s="222" t="s">
        <v>10242</v>
      </c>
    </row>
    <row r="6086" spans="1:4">
      <c r="A6086" s="226" t="s">
        <v>10250</v>
      </c>
      <c r="B6086" s="225" t="s">
        <v>7210</v>
      </c>
      <c r="C6086" s="223" t="s">
        <v>7211</v>
      </c>
      <c r="D6086" s="222" t="s">
        <v>10242</v>
      </c>
    </row>
    <row r="6087" spans="1:4">
      <c r="A6087" s="226" t="s">
        <v>10251</v>
      </c>
      <c r="B6087" s="225" t="s">
        <v>7759</v>
      </c>
      <c r="C6087" s="223" t="s">
        <v>7211</v>
      </c>
      <c r="D6087" s="222" t="s">
        <v>10242</v>
      </c>
    </row>
    <row r="6088" spans="1:4">
      <c r="A6088" s="226" t="s">
        <v>10252</v>
      </c>
      <c r="B6088" s="225" t="s">
        <v>7367</v>
      </c>
      <c r="C6088" s="223" t="s">
        <v>10253</v>
      </c>
      <c r="D6088" s="222" t="s">
        <v>10242</v>
      </c>
    </row>
    <row r="6089" spans="1:4">
      <c r="A6089" s="226" t="s">
        <v>10254</v>
      </c>
      <c r="B6089" s="225" t="s">
        <v>10255</v>
      </c>
      <c r="C6089" s="223" t="s">
        <v>10256</v>
      </c>
      <c r="D6089" s="222" t="s">
        <v>10242</v>
      </c>
    </row>
    <row r="6090" spans="1:4">
      <c r="A6090" s="226" t="s">
        <v>10257</v>
      </c>
      <c r="B6090" s="225" t="s">
        <v>10258</v>
      </c>
      <c r="C6090" s="223" t="s">
        <v>7220</v>
      </c>
      <c r="D6090" s="222" t="s">
        <v>10242</v>
      </c>
    </row>
    <row r="6091" spans="1:4">
      <c r="A6091" s="226" t="s">
        <v>10259</v>
      </c>
      <c r="B6091" s="225" t="s">
        <v>7305</v>
      </c>
      <c r="C6091" s="223" t="s">
        <v>7223</v>
      </c>
      <c r="D6091" s="222" t="s">
        <v>10242</v>
      </c>
    </row>
    <row r="6092" spans="1:4">
      <c r="A6092" s="226" t="s">
        <v>10260</v>
      </c>
      <c r="B6092" s="225" t="s">
        <v>10261</v>
      </c>
      <c r="C6092" s="223" t="s">
        <v>7226</v>
      </c>
      <c r="D6092" s="222" t="s">
        <v>10242</v>
      </c>
    </row>
    <row r="6093" spans="1:4">
      <c r="A6093" s="226" t="s">
        <v>10262</v>
      </c>
      <c r="B6093" s="225" t="s">
        <v>8065</v>
      </c>
      <c r="C6093" s="223" t="s">
        <v>10263</v>
      </c>
      <c r="D6093" s="222" t="s">
        <v>10242</v>
      </c>
    </row>
    <row r="6094" spans="1:4">
      <c r="A6094" s="226" t="s">
        <v>10264</v>
      </c>
      <c r="B6094" s="225" t="s">
        <v>7588</v>
      </c>
      <c r="C6094" s="223" t="s">
        <v>7231</v>
      </c>
      <c r="D6094" s="222" t="s">
        <v>10242</v>
      </c>
    </row>
    <row r="6095" spans="1:4">
      <c r="A6095" s="226" t="s">
        <v>10265</v>
      </c>
      <c r="B6095" s="225" t="s">
        <v>1208</v>
      </c>
      <c r="C6095" s="223" t="s">
        <v>7231</v>
      </c>
      <c r="D6095" s="222" t="s">
        <v>10242</v>
      </c>
    </row>
    <row r="6096" spans="1:4">
      <c r="A6096" s="226" t="s">
        <v>10266</v>
      </c>
      <c r="B6096" s="225" t="s">
        <v>10267</v>
      </c>
      <c r="C6096" s="223" t="s">
        <v>10201</v>
      </c>
      <c r="D6096" s="222" t="s">
        <v>10242</v>
      </c>
    </row>
    <row r="6097" spans="1:4">
      <c r="A6097" s="226" t="s">
        <v>10268</v>
      </c>
      <c r="B6097" s="225" t="s">
        <v>7207</v>
      </c>
      <c r="C6097" s="223" t="s">
        <v>7381</v>
      </c>
      <c r="D6097" s="222" t="s">
        <v>10242</v>
      </c>
    </row>
    <row r="6098" spans="1:4">
      <c r="A6098" s="226" t="s">
        <v>10269</v>
      </c>
      <c r="B6098" s="225" t="s">
        <v>10270</v>
      </c>
      <c r="C6098" s="223" t="s">
        <v>10271</v>
      </c>
      <c r="D6098" s="222" t="s">
        <v>10242</v>
      </c>
    </row>
    <row r="6099" spans="1:4">
      <c r="A6099" s="226" t="s">
        <v>10272</v>
      </c>
      <c r="B6099" s="225" t="s">
        <v>10273</v>
      </c>
      <c r="C6099" s="223" t="s">
        <v>7464</v>
      </c>
      <c r="D6099" s="222" t="s">
        <v>10242</v>
      </c>
    </row>
    <row r="6100" spans="1:4">
      <c r="A6100" s="226" t="s">
        <v>10274</v>
      </c>
      <c r="B6100" s="225" t="s">
        <v>10275</v>
      </c>
      <c r="C6100" s="223" t="s">
        <v>7274</v>
      </c>
      <c r="D6100" s="222" t="s">
        <v>10242</v>
      </c>
    </row>
    <row r="6101" spans="1:4">
      <c r="A6101" s="226" t="s">
        <v>10276</v>
      </c>
      <c r="B6101" s="225" t="s">
        <v>7880</v>
      </c>
      <c r="C6101" s="223" t="s">
        <v>7288</v>
      </c>
      <c r="D6101" s="222" t="s">
        <v>10242</v>
      </c>
    </row>
    <row r="6102" spans="1:4">
      <c r="A6102" s="226" t="s">
        <v>10277</v>
      </c>
      <c r="B6102" s="225" t="s">
        <v>7655</v>
      </c>
      <c r="C6102" s="223" t="s">
        <v>7552</v>
      </c>
      <c r="D6102" s="222" t="s">
        <v>10242</v>
      </c>
    </row>
    <row r="6103" spans="1:4">
      <c r="A6103" s="226" t="s">
        <v>10278</v>
      </c>
      <c r="B6103" s="225" t="s">
        <v>7400</v>
      </c>
      <c r="C6103" s="223" t="s">
        <v>7303</v>
      </c>
      <c r="D6103" s="222" t="s">
        <v>10242</v>
      </c>
    </row>
    <row r="6104" spans="1:4">
      <c r="A6104" s="226" t="s">
        <v>10279</v>
      </c>
      <c r="B6104" s="225" t="s">
        <v>7216</v>
      </c>
      <c r="C6104" s="223" t="s">
        <v>7308</v>
      </c>
      <c r="D6104" s="222" t="s">
        <v>10242</v>
      </c>
    </row>
    <row r="6105" spans="1:4">
      <c r="A6105" s="226" t="s">
        <v>10280</v>
      </c>
      <c r="B6105" s="225" t="s">
        <v>10281</v>
      </c>
      <c r="C6105" s="223" t="s">
        <v>7478</v>
      </c>
      <c r="D6105" s="222" t="s">
        <v>10242</v>
      </c>
    </row>
    <row r="6106" spans="1:4">
      <c r="A6106" s="226" t="s">
        <v>10282</v>
      </c>
      <c r="B6106" s="225" t="s">
        <v>7717</v>
      </c>
      <c r="C6106" s="223" t="s">
        <v>1176</v>
      </c>
      <c r="D6106" s="222" t="s">
        <v>10283</v>
      </c>
    </row>
    <row r="6107" spans="1:4">
      <c r="A6107" s="226" t="s">
        <v>10284</v>
      </c>
      <c r="B6107" s="225" t="s">
        <v>7604</v>
      </c>
      <c r="C6107" s="223" t="s">
        <v>1176</v>
      </c>
      <c r="D6107" s="222" t="s">
        <v>10283</v>
      </c>
    </row>
    <row r="6108" spans="1:4">
      <c r="A6108" s="226" t="s">
        <v>10285</v>
      </c>
      <c r="B6108" s="225" t="s">
        <v>7588</v>
      </c>
      <c r="C6108" s="223" t="s">
        <v>1176</v>
      </c>
      <c r="D6108" s="222" t="s">
        <v>10283</v>
      </c>
    </row>
    <row r="6109" spans="1:4">
      <c r="A6109" s="226" t="s">
        <v>10286</v>
      </c>
      <c r="B6109" s="225" t="s">
        <v>7511</v>
      </c>
      <c r="C6109" s="223" t="s">
        <v>1176</v>
      </c>
      <c r="D6109" s="222" t="s">
        <v>10283</v>
      </c>
    </row>
    <row r="6110" spans="1:4">
      <c r="A6110" s="226" t="s">
        <v>10287</v>
      </c>
      <c r="B6110" s="225" t="s">
        <v>7250</v>
      </c>
      <c r="C6110" s="223" t="s">
        <v>10288</v>
      </c>
      <c r="D6110" s="222" t="s">
        <v>10283</v>
      </c>
    </row>
    <row r="6111" spans="1:4">
      <c r="A6111" s="226" t="s">
        <v>10289</v>
      </c>
      <c r="B6111" s="225" t="s">
        <v>8552</v>
      </c>
      <c r="C6111" s="223" t="s">
        <v>7671</v>
      </c>
      <c r="D6111" s="222" t="s">
        <v>10283</v>
      </c>
    </row>
    <row r="6112" spans="1:4">
      <c r="A6112" s="226" t="s">
        <v>10290</v>
      </c>
      <c r="B6112" s="225" t="s">
        <v>1189</v>
      </c>
      <c r="C6112" s="223" t="s">
        <v>10291</v>
      </c>
      <c r="D6112" s="222" t="s">
        <v>10283</v>
      </c>
    </row>
    <row r="6113" spans="1:4">
      <c r="A6113" s="226" t="s">
        <v>10292</v>
      </c>
      <c r="B6113" s="225" t="s">
        <v>7642</v>
      </c>
      <c r="C6113" s="223" t="s">
        <v>7328</v>
      </c>
      <c r="D6113" s="222" t="s">
        <v>10283</v>
      </c>
    </row>
    <row r="6114" spans="1:4">
      <c r="A6114" s="226" t="s">
        <v>10293</v>
      </c>
      <c r="B6114" s="225" t="s">
        <v>7791</v>
      </c>
      <c r="C6114" s="223" t="s">
        <v>1184</v>
      </c>
      <c r="D6114" s="222" t="s">
        <v>10283</v>
      </c>
    </row>
    <row r="6115" spans="1:4">
      <c r="A6115" s="226" t="s">
        <v>10294</v>
      </c>
      <c r="B6115" s="225" t="s">
        <v>10295</v>
      </c>
      <c r="C6115" s="223" t="s">
        <v>7444</v>
      </c>
      <c r="D6115" s="222" t="s">
        <v>10283</v>
      </c>
    </row>
    <row r="6116" spans="1:4">
      <c r="A6116" s="226" t="s">
        <v>10296</v>
      </c>
      <c r="B6116" s="225" t="s">
        <v>7292</v>
      </c>
      <c r="C6116" s="223" t="s">
        <v>8134</v>
      </c>
      <c r="D6116" s="222" t="s">
        <v>10283</v>
      </c>
    </row>
    <row r="6117" spans="1:4">
      <c r="A6117" s="226" t="s">
        <v>10297</v>
      </c>
      <c r="B6117" s="225" t="s">
        <v>7250</v>
      </c>
      <c r="C6117" s="223" t="s">
        <v>10298</v>
      </c>
      <c r="D6117" s="222" t="s">
        <v>10283</v>
      </c>
    </row>
    <row r="6118" spans="1:4">
      <c r="A6118" s="226" t="s">
        <v>10299</v>
      </c>
      <c r="B6118" s="225" t="s">
        <v>7207</v>
      </c>
      <c r="C6118" s="223" t="s">
        <v>7335</v>
      </c>
      <c r="D6118" s="222" t="s">
        <v>10283</v>
      </c>
    </row>
    <row r="6119" spans="1:4">
      <c r="A6119" s="226" t="s">
        <v>10300</v>
      </c>
      <c r="B6119" s="225" t="s">
        <v>7264</v>
      </c>
      <c r="C6119" s="223" t="s">
        <v>7335</v>
      </c>
      <c r="D6119" s="222" t="s">
        <v>10283</v>
      </c>
    </row>
    <row r="6120" spans="1:4">
      <c r="A6120" s="226" t="s">
        <v>10301</v>
      </c>
      <c r="B6120" s="225" t="s">
        <v>10302</v>
      </c>
      <c r="C6120" s="223" t="s">
        <v>1190</v>
      </c>
      <c r="D6120" s="222" t="s">
        <v>10283</v>
      </c>
    </row>
    <row r="6121" spans="1:4">
      <c r="A6121" s="226" t="s">
        <v>10303</v>
      </c>
      <c r="B6121" s="225" t="s">
        <v>8450</v>
      </c>
      <c r="C6121" s="223" t="s">
        <v>1190</v>
      </c>
      <c r="D6121" s="222" t="s">
        <v>10283</v>
      </c>
    </row>
    <row r="6122" spans="1:4">
      <c r="A6122" s="226" t="s">
        <v>10304</v>
      </c>
      <c r="B6122" s="225" t="s">
        <v>10305</v>
      </c>
      <c r="C6122" s="223" t="s">
        <v>1193</v>
      </c>
      <c r="D6122" s="222" t="s">
        <v>10283</v>
      </c>
    </row>
    <row r="6123" spans="1:4">
      <c r="A6123" s="226" t="s">
        <v>10306</v>
      </c>
      <c r="B6123" s="225" t="s">
        <v>7791</v>
      </c>
      <c r="C6123" s="223" t="s">
        <v>1198</v>
      </c>
      <c r="D6123" s="222" t="s">
        <v>10283</v>
      </c>
    </row>
    <row r="6124" spans="1:4">
      <c r="A6124" s="226" t="s">
        <v>10307</v>
      </c>
      <c r="B6124" s="225" t="s">
        <v>1189</v>
      </c>
      <c r="C6124" s="223" t="s">
        <v>10308</v>
      </c>
      <c r="D6124" s="222" t="s">
        <v>10283</v>
      </c>
    </row>
    <row r="6125" spans="1:4">
      <c r="A6125" s="226" t="s">
        <v>10309</v>
      </c>
      <c r="B6125" s="225" t="s">
        <v>10310</v>
      </c>
      <c r="C6125" s="223" t="s">
        <v>8394</v>
      </c>
      <c r="D6125" s="222" t="s">
        <v>10283</v>
      </c>
    </row>
    <row r="6126" spans="1:4">
      <c r="A6126" s="226" t="s">
        <v>10311</v>
      </c>
      <c r="B6126" s="225" t="s">
        <v>10312</v>
      </c>
      <c r="C6126" s="223" t="s">
        <v>1203</v>
      </c>
      <c r="D6126" s="222" t="s">
        <v>10283</v>
      </c>
    </row>
    <row r="6127" spans="1:4">
      <c r="A6127" s="226" t="s">
        <v>10313</v>
      </c>
      <c r="B6127" s="225" t="s">
        <v>7273</v>
      </c>
      <c r="C6127" s="223" t="s">
        <v>7208</v>
      </c>
      <c r="D6127" s="222" t="s">
        <v>10283</v>
      </c>
    </row>
    <row r="6128" spans="1:4">
      <c r="A6128" s="226" t="s">
        <v>10314</v>
      </c>
      <c r="B6128" s="225" t="s">
        <v>1175</v>
      </c>
      <c r="C6128" s="223" t="s">
        <v>7208</v>
      </c>
      <c r="D6128" s="222" t="s">
        <v>10283</v>
      </c>
    </row>
    <row r="6129" spans="1:4">
      <c r="A6129" s="226" t="s">
        <v>10315</v>
      </c>
      <c r="B6129" s="225" t="s">
        <v>10316</v>
      </c>
      <c r="C6129" s="223" t="s">
        <v>7217</v>
      </c>
      <c r="D6129" s="222" t="s">
        <v>10283</v>
      </c>
    </row>
    <row r="6130" spans="1:4">
      <c r="A6130" s="226" t="s">
        <v>10317</v>
      </c>
      <c r="B6130" s="225" t="s">
        <v>8342</v>
      </c>
      <c r="C6130" s="223" t="s">
        <v>7217</v>
      </c>
      <c r="D6130" s="222" t="s">
        <v>10283</v>
      </c>
    </row>
    <row r="6131" spans="1:4">
      <c r="A6131" s="226" t="s">
        <v>10318</v>
      </c>
      <c r="B6131" s="225" t="s">
        <v>7367</v>
      </c>
      <c r="C6131" s="223" t="s">
        <v>10045</v>
      </c>
      <c r="D6131" s="222" t="s">
        <v>10283</v>
      </c>
    </row>
    <row r="6132" spans="1:4">
      <c r="A6132" s="226" t="s">
        <v>10319</v>
      </c>
      <c r="B6132" s="225" t="s">
        <v>10320</v>
      </c>
      <c r="C6132" s="223" t="s">
        <v>10321</v>
      </c>
      <c r="D6132" s="222" t="s">
        <v>10283</v>
      </c>
    </row>
    <row r="6133" spans="1:4">
      <c r="A6133" s="226" t="s">
        <v>10322</v>
      </c>
      <c r="B6133" s="225" t="s">
        <v>7216</v>
      </c>
      <c r="C6133" s="223" t="s">
        <v>8773</v>
      </c>
      <c r="D6133" s="222" t="s">
        <v>10283</v>
      </c>
    </row>
    <row r="6134" spans="1:4">
      <c r="A6134" s="226" t="s">
        <v>10323</v>
      </c>
      <c r="B6134" s="225" t="s">
        <v>10324</v>
      </c>
      <c r="C6134" s="223" t="s">
        <v>7234</v>
      </c>
      <c r="D6134" s="222" t="s">
        <v>10283</v>
      </c>
    </row>
    <row r="6135" spans="1:4">
      <c r="A6135" s="226" t="s">
        <v>10325</v>
      </c>
      <c r="B6135" s="225" t="s">
        <v>7456</v>
      </c>
      <c r="C6135" s="223" t="s">
        <v>7372</v>
      </c>
      <c r="D6135" s="222" t="s">
        <v>10283</v>
      </c>
    </row>
    <row r="6136" spans="1:4">
      <c r="A6136" s="226" t="s">
        <v>10326</v>
      </c>
      <c r="B6136" s="225" t="s">
        <v>8834</v>
      </c>
      <c r="C6136" s="223" t="s">
        <v>7245</v>
      </c>
      <c r="D6136" s="222" t="s">
        <v>10283</v>
      </c>
    </row>
    <row r="6137" spans="1:4">
      <c r="A6137" s="226" t="s">
        <v>10327</v>
      </c>
      <c r="B6137" s="225" t="s">
        <v>9961</v>
      </c>
      <c r="C6137" s="223" t="s">
        <v>7254</v>
      </c>
      <c r="D6137" s="222" t="s">
        <v>10283</v>
      </c>
    </row>
    <row r="6138" spans="1:4">
      <c r="A6138" s="226" t="s">
        <v>10328</v>
      </c>
      <c r="B6138" s="225" t="s">
        <v>7310</v>
      </c>
      <c r="C6138" s="223" t="s">
        <v>7254</v>
      </c>
      <c r="D6138" s="222" t="s">
        <v>10283</v>
      </c>
    </row>
    <row r="6139" spans="1:4">
      <c r="A6139" s="226" t="s">
        <v>10329</v>
      </c>
      <c r="B6139" s="225" t="s">
        <v>7207</v>
      </c>
      <c r="C6139" s="223" t="s">
        <v>7254</v>
      </c>
      <c r="D6139" s="222" t="s">
        <v>10283</v>
      </c>
    </row>
    <row r="6140" spans="1:4">
      <c r="A6140" s="226" t="s">
        <v>10330</v>
      </c>
      <c r="B6140" s="225" t="s">
        <v>1189</v>
      </c>
      <c r="C6140" s="223" t="s">
        <v>8063</v>
      </c>
      <c r="D6140" s="222" t="s">
        <v>10283</v>
      </c>
    </row>
    <row r="6141" spans="1:4">
      <c r="A6141" s="226" t="s">
        <v>10331</v>
      </c>
      <c r="B6141" s="225" t="s">
        <v>7207</v>
      </c>
      <c r="C6141" s="223" t="s">
        <v>7983</v>
      </c>
      <c r="D6141" s="222" t="s">
        <v>10283</v>
      </c>
    </row>
    <row r="6142" spans="1:4">
      <c r="A6142" s="226" t="s">
        <v>10332</v>
      </c>
      <c r="B6142" s="225" t="s">
        <v>7880</v>
      </c>
      <c r="C6142" s="223" t="s">
        <v>8340</v>
      </c>
      <c r="D6142" s="222" t="s">
        <v>10283</v>
      </c>
    </row>
    <row r="6143" spans="1:4">
      <c r="A6143" s="226" t="s">
        <v>10333</v>
      </c>
      <c r="B6143" s="225" t="s">
        <v>1208</v>
      </c>
      <c r="C6143" s="223" t="s">
        <v>7466</v>
      </c>
      <c r="D6143" s="222" t="s">
        <v>10283</v>
      </c>
    </row>
    <row r="6144" spans="1:4">
      <c r="A6144" s="226" t="s">
        <v>10334</v>
      </c>
      <c r="B6144" s="225" t="s">
        <v>7305</v>
      </c>
      <c r="C6144" s="223" t="s">
        <v>8164</v>
      </c>
      <c r="D6144" s="222" t="s">
        <v>10283</v>
      </c>
    </row>
    <row r="6145" spans="1:4">
      <c r="A6145" s="226" t="s">
        <v>10335</v>
      </c>
      <c r="B6145" s="225" t="s">
        <v>10336</v>
      </c>
      <c r="C6145" s="223" t="s">
        <v>7274</v>
      </c>
      <c r="D6145" s="222" t="s">
        <v>10283</v>
      </c>
    </row>
    <row r="6146" spans="1:4">
      <c r="A6146" s="226" t="s">
        <v>10337</v>
      </c>
      <c r="B6146" s="225" t="s">
        <v>10338</v>
      </c>
      <c r="C6146" s="223" t="s">
        <v>7470</v>
      </c>
      <c r="D6146" s="222" t="s">
        <v>10283</v>
      </c>
    </row>
    <row r="6147" spans="1:4">
      <c r="A6147" s="226" t="s">
        <v>10339</v>
      </c>
      <c r="B6147" s="225" t="s">
        <v>8143</v>
      </c>
      <c r="C6147" s="223" t="s">
        <v>7278</v>
      </c>
      <c r="D6147" s="222" t="s">
        <v>10283</v>
      </c>
    </row>
    <row r="6148" spans="1:4">
      <c r="A6148" s="226" t="s">
        <v>10340</v>
      </c>
      <c r="B6148" s="225" t="s">
        <v>1189</v>
      </c>
      <c r="C6148" s="223" t="s">
        <v>7278</v>
      </c>
      <c r="D6148" s="222" t="s">
        <v>10283</v>
      </c>
    </row>
    <row r="6149" spans="1:4">
      <c r="A6149" s="226" t="s">
        <v>10341</v>
      </c>
      <c r="B6149" s="225" t="s">
        <v>7207</v>
      </c>
      <c r="C6149" s="223" t="s">
        <v>8255</v>
      </c>
      <c r="D6149" s="222" t="s">
        <v>10283</v>
      </c>
    </row>
    <row r="6150" spans="1:4">
      <c r="A6150" s="226" t="s">
        <v>10342</v>
      </c>
      <c r="B6150" s="225" t="s">
        <v>8478</v>
      </c>
      <c r="C6150" s="223" t="s">
        <v>7733</v>
      </c>
      <c r="D6150" s="222" t="s">
        <v>10283</v>
      </c>
    </row>
    <row r="6151" spans="1:4">
      <c r="A6151" s="226" t="s">
        <v>10343</v>
      </c>
      <c r="B6151" s="225" t="s">
        <v>8923</v>
      </c>
      <c r="C6151" s="223" t="s">
        <v>7733</v>
      </c>
      <c r="D6151" s="222" t="s">
        <v>10283</v>
      </c>
    </row>
    <row r="6152" spans="1:4">
      <c r="A6152" s="226" t="s">
        <v>10344</v>
      </c>
      <c r="B6152" s="225" t="s">
        <v>7276</v>
      </c>
      <c r="C6152" s="223" t="s">
        <v>7284</v>
      </c>
      <c r="D6152" s="222" t="s">
        <v>10283</v>
      </c>
    </row>
    <row r="6153" spans="1:4">
      <c r="A6153" s="226" t="s">
        <v>10345</v>
      </c>
      <c r="B6153" s="225" t="s">
        <v>7880</v>
      </c>
      <c r="C6153" s="223" t="s">
        <v>7552</v>
      </c>
      <c r="D6153" s="222" t="s">
        <v>10283</v>
      </c>
    </row>
    <row r="6154" spans="1:4">
      <c r="A6154" s="226" t="s">
        <v>10346</v>
      </c>
      <c r="B6154" s="225" t="s">
        <v>10347</v>
      </c>
      <c r="C6154" s="223" t="s">
        <v>9061</v>
      </c>
      <c r="D6154" s="222" t="s">
        <v>10283</v>
      </c>
    </row>
    <row r="6155" spans="1:4">
      <c r="A6155" s="226" t="s">
        <v>10348</v>
      </c>
      <c r="B6155" s="225" t="s">
        <v>7216</v>
      </c>
      <c r="C6155" s="223" t="s">
        <v>7295</v>
      </c>
      <c r="D6155" s="222" t="s">
        <v>10283</v>
      </c>
    </row>
    <row r="6156" spans="1:4">
      <c r="A6156" s="226" t="s">
        <v>10349</v>
      </c>
      <c r="B6156" s="225" t="s">
        <v>7477</v>
      </c>
      <c r="C6156" s="223" t="s">
        <v>7301</v>
      </c>
      <c r="D6156" s="222" t="s">
        <v>10283</v>
      </c>
    </row>
    <row r="6157" spans="1:4">
      <c r="A6157" s="226" t="s">
        <v>10350</v>
      </c>
      <c r="B6157" s="225" t="s">
        <v>7414</v>
      </c>
      <c r="C6157" s="223" t="s">
        <v>7303</v>
      </c>
      <c r="D6157" s="222" t="s">
        <v>10283</v>
      </c>
    </row>
    <row r="6158" spans="1:4">
      <c r="A6158" s="226" t="s">
        <v>10351</v>
      </c>
      <c r="B6158" s="225" t="s">
        <v>10352</v>
      </c>
      <c r="C6158" s="223" t="s">
        <v>7303</v>
      </c>
      <c r="D6158" s="222" t="s">
        <v>10283</v>
      </c>
    </row>
    <row r="6159" spans="1:4">
      <c r="A6159" s="226" t="s">
        <v>10353</v>
      </c>
      <c r="B6159" s="225" t="s">
        <v>10354</v>
      </c>
      <c r="C6159" s="223" t="s">
        <v>7303</v>
      </c>
      <c r="D6159" s="222" t="s">
        <v>10283</v>
      </c>
    </row>
    <row r="6160" spans="1:4">
      <c r="A6160" s="226" t="s">
        <v>10355</v>
      </c>
      <c r="B6160" s="225" t="s">
        <v>1171</v>
      </c>
      <c r="C6160" s="223" t="s">
        <v>7473</v>
      </c>
      <c r="D6160" s="222" t="s">
        <v>10283</v>
      </c>
    </row>
    <row r="6161" spans="1:4">
      <c r="A6161" s="226" t="s">
        <v>10356</v>
      </c>
      <c r="B6161" s="225" t="s">
        <v>7659</v>
      </c>
      <c r="C6161" s="223" t="s">
        <v>7473</v>
      </c>
      <c r="D6161" s="222" t="s">
        <v>10283</v>
      </c>
    </row>
    <row r="6162" spans="1:4">
      <c r="A6162" s="226" t="s">
        <v>10357</v>
      </c>
      <c r="B6162" s="225" t="s">
        <v>7427</v>
      </c>
      <c r="C6162" s="223" t="s">
        <v>7423</v>
      </c>
      <c r="D6162" s="222" t="s">
        <v>10283</v>
      </c>
    </row>
    <row r="6163" spans="1:4">
      <c r="A6163" s="226" t="s">
        <v>10358</v>
      </c>
      <c r="B6163" s="225" t="s">
        <v>7207</v>
      </c>
      <c r="C6163" s="223" t="s">
        <v>7423</v>
      </c>
      <c r="D6163" s="222" t="s">
        <v>10283</v>
      </c>
    </row>
    <row r="6164" spans="1:4">
      <c r="A6164" s="226" t="s">
        <v>10359</v>
      </c>
      <c r="B6164" s="225" t="s">
        <v>10360</v>
      </c>
      <c r="C6164" s="223" t="s">
        <v>7308</v>
      </c>
      <c r="D6164" s="222" t="s">
        <v>10283</v>
      </c>
    </row>
    <row r="6165" spans="1:4">
      <c r="A6165" s="226" t="s">
        <v>10361</v>
      </c>
      <c r="B6165" s="225" t="s">
        <v>10016</v>
      </c>
      <c r="C6165" s="223" t="s">
        <v>8623</v>
      </c>
      <c r="D6165" s="222" t="s">
        <v>10283</v>
      </c>
    </row>
    <row r="6166" spans="1:4">
      <c r="A6166" s="226" t="s">
        <v>10362</v>
      </c>
      <c r="B6166" s="225" t="s">
        <v>1208</v>
      </c>
      <c r="C6166" s="223" t="s">
        <v>8623</v>
      </c>
      <c r="D6166" s="222" t="s">
        <v>10283</v>
      </c>
    </row>
    <row r="6167" spans="1:4">
      <c r="A6167" s="226" t="s">
        <v>10363</v>
      </c>
      <c r="B6167" s="225" t="s">
        <v>7380</v>
      </c>
      <c r="C6167" s="223" t="s">
        <v>7428</v>
      </c>
      <c r="D6167" s="222" t="s">
        <v>10283</v>
      </c>
    </row>
    <row r="6168" spans="1:4">
      <c r="A6168" s="226" t="s">
        <v>10364</v>
      </c>
      <c r="B6168" s="225" t="s">
        <v>10365</v>
      </c>
      <c r="C6168" s="223" t="s">
        <v>7428</v>
      </c>
      <c r="D6168" s="222" t="s">
        <v>10283</v>
      </c>
    </row>
    <row r="6169" spans="1:4">
      <c r="A6169" s="226" t="s">
        <v>10366</v>
      </c>
      <c r="B6169" s="225" t="s">
        <v>7456</v>
      </c>
      <c r="C6169" s="223" t="s">
        <v>7664</v>
      </c>
      <c r="D6169" s="222" t="s">
        <v>10283</v>
      </c>
    </row>
    <row r="6170" spans="1:4">
      <c r="A6170" s="226" t="s">
        <v>10367</v>
      </c>
      <c r="B6170" s="225" t="s">
        <v>7380</v>
      </c>
      <c r="C6170" s="223" t="s">
        <v>8118</v>
      </c>
      <c r="D6170" s="222" t="s">
        <v>10283</v>
      </c>
    </row>
    <row r="6171" spans="1:4">
      <c r="A6171" s="226" t="s">
        <v>10368</v>
      </c>
      <c r="B6171" s="225" t="s">
        <v>10369</v>
      </c>
      <c r="C6171" s="223" t="s">
        <v>1176</v>
      </c>
      <c r="D6171" s="222" t="s">
        <v>10370</v>
      </c>
    </row>
    <row r="6172" spans="1:4">
      <c r="A6172" s="226" t="s">
        <v>10371</v>
      </c>
      <c r="B6172" s="225" t="s">
        <v>8779</v>
      </c>
      <c r="C6172" s="223" t="s">
        <v>1176</v>
      </c>
      <c r="D6172" s="222" t="s">
        <v>10370</v>
      </c>
    </row>
    <row r="6173" spans="1:4">
      <c r="A6173" s="226" t="s">
        <v>10372</v>
      </c>
      <c r="B6173" s="225" t="s">
        <v>7487</v>
      </c>
      <c r="C6173" s="223" t="s">
        <v>1176</v>
      </c>
      <c r="D6173" s="222" t="s">
        <v>10370</v>
      </c>
    </row>
    <row r="6174" spans="1:4">
      <c r="A6174" s="226" t="s">
        <v>10373</v>
      </c>
      <c r="B6174" s="225" t="s">
        <v>7655</v>
      </c>
      <c r="C6174" s="223" t="s">
        <v>10102</v>
      </c>
      <c r="D6174" s="222" t="s">
        <v>10370</v>
      </c>
    </row>
    <row r="6175" spans="1:4">
      <c r="A6175" s="226" t="s">
        <v>10374</v>
      </c>
      <c r="B6175" s="225" t="s">
        <v>10375</v>
      </c>
      <c r="C6175" s="223" t="s">
        <v>7572</v>
      </c>
      <c r="D6175" s="222" t="s">
        <v>10370</v>
      </c>
    </row>
    <row r="6176" spans="1:4">
      <c r="A6176" s="226" t="s">
        <v>10376</v>
      </c>
      <c r="B6176" s="225" t="s">
        <v>10377</v>
      </c>
      <c r="C6176" s="223" t="s">
        <v>9851</v>
      </c>
      <c r="D6176" s="222" t="s">
        <v>10370</v>
      </c>
    </row>
    <row r="6177" spans="1:4">
      <c r="A6177" s="226" t="s">
        <v>10378</v>
      </c>
      <c r="B6177" s="225" t="s">
        <v>7207</v>
      </c>
      <c r="C6177" s="223" t="s">
        <v>96</v>
      </c>
      <c r="D6177" s="222" t="s">
        <v>10370</v>
      </c>
    </row>
    <row r="6178" spans="1:4">
      <c r="A6178" s="226" t="s">
        <v>10379</v>
      </c>
      <c r="B6178" s="225" t="s">
        <v>7207</v>
      </c>
      <c r="C6178" s="223" t="s">
        <v>7328</v>
      </c>
      <c r="D6178" s="222" t="s">
        <v>10370</v>
      </c>
    </row>
    <row r="6179" spans="1:4">
      <c r="A6179" s="226" t="s">
        <v>10380</v>
      </c>
      <c r="B6179" s="225" t="s">
        <v>7305</v>
      </c>
      <c r="C6179" s="223" t="s">
        <v>1184</v>
      </c>
      <c r="D6179" s="222" t="s">
        <v>10370</v>
      </c>
    </row>
    <row r="6180" spans="1:4">
      <c r="A6180" s="226" t="s">
        <v>10381</v>
      </c>
      <c r="B6180" s="225" t="s">
        <v>2788</v>
      </c>
      <c r="C6180" s="223" t="s">
        <v>1247</v>
      </c>
      <c r="D6180" s="222" t="s">
        <v>10370</v>
      </c>
    </row>
    <row r="6181" spans="1:4">
      <c r="A6181" s="226" t="s">
        <v>10382</v>
      </c>
      <c r="B6181" s="225" t="s">
        <v>7981</v>
      </c>
      <c r="C6181" s="223" t="s">
        <v>7335</v>
      </c>
      <c r="D6181" s="222" t="s">
        <v>10370</v>
      </c>
    </row>
    <row r="6182" spans="1:4">
      <c r="A6182" s="226" t="s">
        <v>10383</v>
      </c>
      <c r="B6182" s="225" t="s">
        <v>1189</v>
      </c>
      <c r="C6182" s="223" t="s">
        <v>1190</v>
      </c>
      <c r="D6182" s="222" t="s">
        <v>10370</v>
      </c>
    </row>
    <row r="6183" spans="1:4">
      <c r="A6183" s="226" t="s">
        <v>10384</v>
      </c>
      <c r="B6183" s="225" t="s">
        <v>7759</v>
      </c>
      <c r="C6183" s="223" t="s">
        <v>1198</v>
      </c>
      <c r="D6183" s="222" t="s">
        <v>10370</v>
      </c>
    </row>
    <row r="6184" spans="1:4">
      <c r="A6184" s="226" t="s">
        <v>10385</v>
      </c>
      <c r="B6184" s="225" t="s">
        <v>7715</v>
      </c>
      <c r="C6184" s="223" t="s">
        <v>1198</v>
      </c>
      <c r="D6184" s="222" t="s">
        <v>10370</v>
      </c>
    </row>
    <row r="6185" spans="1:4">
      <c r="A6185" s="226" t="s">
        <v>10386</v>
      </c>
      <c r="B6185" s="225" t="s">
        <v>1208</v>
      </c>
      <c r="C6185" s="223" t="s">
        <v>7953</v>
      </c>
      <c r="D6185" s="222" t="s">
        <v>10370</v>
      </c>
    </row>
    <row r="6186" spans="1:4">
      <c r="A6186" s="226" t="s">
        <v>10387</v>
      </c>
      <c r="B6186" s="225" t="s">
        <v>10388</v>
      </c>
      <c r="C6186" s="223" t="s">
        <v>8394</v>
      </c>
      <c r="D6186" s="222" t="s">
        <v>10370</v>
      </c>
    </row>
    <row r="6187" spans="1:4">
      <c r="A6187" s="226" t="s">
        <v>10389</v>
      </c>
      <c r="B6187" s="225" t="s">
        <v>10390</v>
      </c>
      <c r="C6187" s="223" t="s">
        <v>1203</v>
      </c>
      <c r="D6187" s="222" t="s">
        <v>10370</v>
      </c>
    </row>
    <row r="6188" spans="1:4">
      <c r="A6188" s="226" t="s">
        <v>10391</v>
      </c>
      <c r="B6188" s="225" t="s">
        <v>7276</v>
      </c>
      <c r="C6188" s="223" t="s">
        <v>1203</v>
      </c>
      <c r="D6188" s="222" t="s">
        <v>10370</v>
      </c>
    </row>
    <row r="6189" spans="1:4">
      <c r="A6189" s="226" t="s">
        <v>10392</v>
      </c>
      <c r="B6189" s="225" t="s">
        <v>7400</v>
      </c>
      <c r="C6189" s="223" t="s">
        <v>7208</v>
      </c>
      <c r="D6189" s="222" t="s">
        <v>10370</v>
      </c>
    </row>
    <row r="6190" spans="1:4">
      <c r="A6190" s="226" t="s">
        <v>10393</v>
      </c>
      <c r="B6190" s="225" t="s">
        <v>10394</v>
      </c>
      <c r="C6190" s="223" t="s">
        <v>8216</v>
      </c>
      <c r="D6190" s="222" t="s">
        <v>10370</v>
      </c>
    </row>
    <row r="6191" spans="1:4">
      <c r="A6191" s="226" t="s">
        <v>10395</v>
      </c>
      <c r="B6191" s="225" t="s">
        <v>8300</v>
      </c>
      <c r="C6191" s="223" t="s">
        <v>10396</v>
      </c>
      <c r="D6191" s="222" t="s">
        <v>10370</v>
      </c>
    </row>
    <row r="6192" spans="1:4">
      <c r="A6192" s="226" t="s">
        <v>10397</v>
      </c>
      <c r="B6192" s="225" t="s">
        <v>7596</v>
      </c>
      <c r="C6192" s="223" t="s">
        <v>7214</v>
      </c>
      <c r="D6192" s="222" t="s">
        <v>10370</v>
      </c>
    </row>
    <row r="6193" spans="1:4">
      <c r="A6193" s="226" t="s">
        <v>10398</v>
      </c>
      <c r="B6193" s="225" t="s">
        <v>7367</v>
      </c>
      <c r="C6193" s="223" t="s">
        <v>7217</v>
      </c>
      <c r="D6193" s="222" t="s">
        <v>10370</v>
      </c>
    </row>
    <row r="6194" spans="1:4">
      <c r="A6194" s="226" t="s">
        <v>10399</v>
      </c>
      <c r="B6194" s="225" t="s">
        <v>7596</v>
      </c>
      <c r="C6194" s="223" t="s">
        <v>7217</v>
      </c>
      <c r="D6194" s="222" t="s">
        <v>10370</v>
      </c>
    </row>
    <row r="6195" spans="1:4">
      <c r="A6195" s="226" t="s">
        <v>10400</v>
      </c>
      <c r="B6195" s="225" t="s">
        <v>8584</v>
      </c>
      <c r="C6195" s="223" t="s">
        <v>7696</v>
      </c>
      <c r="D6195" s="222" t="s">
        <v>10370</v>
      </c>
    </row>
    <row r="6196" spans="1:4">
      <c r="A6196" s="226" t="s">
        <v>10401</v>
      </c>
      <c r="B6196" s="225" t="s">
        <v>8170</v>
      </c>
      <c r="C6196" s="223" t="s">
        <v>10253</v>
      </c>
      <c r="D6196" s="222" t="s">
        <v>10370</v>
      </c>
    </row>
    <row r="6197" spans="1:4">
      <c r="A6197" s="226" t="s">
        <v>10402</v>
      </c>
      <c r="B6197" s="225" t="s">
        <v>7374</v>
      </c>
      <c r="C6197" s="223" t="s">
        <v>7220</v>
      </c>
      <c r="D6197" s="222" t="s">
        <v>10370</v>
      </c>
    </row>
    <row r="6198" spans="1:4">
      <c r="A6198" s="226" t="s">
        <v>10403</v>
      </c>
      <c r="B6198" s="225" t="s">
        <v>7276</v>
      </c>
      <c r="C6198" s="223" t="s">
        <v>7223</v>
      </c>
      <c r="D6198" s="222" t="s">
        <v>10370</v>
      </c>
    </row>
    <row r="6199" spans="1:4">
      <c r="A6199" s="226" t="s">
        <v>10404</v>
      </c>
      <c r="B6199" s="225" t="s">
        <v>7891</v>
      </c>
      <c r="C6199" s="223" t="s">
        <v>7223</v>
      </c>
      <c r="D6199" s="222" t="s">
        <v>10370</v>
      </c>
    </row>
    <row r="6200" spans="1:4">
      <c r="A6200" s="226" t="s">
        <v>10405</v>
      </c>
      <c r="B6200" s="225" t="s">
        <v>7250</v>
      </c>
      <c r="C6200" s="223" t="s">
        <v>7226</v>
      </c>
      <c r="D6200" s="222" t="s">
        <v>10370</v>
      </c>
    </row>
    <row r="6201" spans="1:4">
      <c r="A6201" s="226" t="s">
        <v>10406</v>
      </c>
      <c r="B6201" s="225" t="s">
        <v>7216</v>
      </c>
      <c r="C6201" s="223" t="s">
        <v>10407</v>
      </c>
      <c r="D6201" s="222" t="s">
        <v>10370</v>
      </c>
    </row>
    <row r="6202" spans="1:4">
      <c r="A6202" s="226" t="s">
        <v>10408</v>
      </c>
      <c r="B6202" s="225" t="s">
        <v>10409</v>
      </c>
      <c r="C6202" s="223" t="s">
        <v>7245</v>
      </c>
      <c r="D6202" s="222" t="s">
        <v>10370</v>
      </c>
    </row>
    <row r="6203" spans="1:4">
      <c r="A6203" s="226" t="s">
        <v>10410</v>
      </c>
      <c r="B6203" s="225" t="s">
        <v>8309</v>
      </c>
      <c r="C6203" s="223" t="s">
        <v>7248</v>
      </c>
      <c r="D6203" s="222" t="s">
        <v>10370</v>
      </c>
    </row>
    <row r="6204" spans="1:4">
      <c r="A6204" s="226" t="s">
        <v>10411</v>
      </c>
      <c r="B6204" s="225" t="s">
        <v>10412</v>
      </c>
      <c r="C6204" s="223" t="s">
        <v>7248</v>
      </c>
      <c r="D6204" s="222" t="s">
        <v>10370</v>
      </c>
    </row>
    <row r="6205" spans="1:4">
      <c r="A6205" s="226" t="s">
        <v>10413</v>
      </c>
      <c r="B6205" s="225" t="s">
        <v>7207</v>
      </c>
      <c r="C6205" s="223" t="s">
        <v>10414</v>
      </c>
      <c r="D6205" s="222" t="s">
        <v>10370</v>
      </c>
    </row>
    <row r="6206" spans="1:4">
      <c r="A6206" s="226" t="s">
        <v>10415</v>
      </c>
      <c r="B6206" s="225" t="s">
        <v>10416</v>
      </c>
      <c r="C6206" s="223" t="s">
        <v>7381</v>
      </c>
      <c r="D6206" s="222" t="s">
        <v>10370</v>
      </c>
    </row>
    <row r="6207" spans="1:4">
      <c r="A6207" s="226" t="s">
        <v>10417</v>
      </c>
      <c r="B6207" s="225" t="s">
        <v>7880</v>
      </c>
      <c r="C6207" s="223" t="s">
        <v>10418</v>
      </c>
      <c r="D6207" s="222" t="s">
        <v>10370</v>
      </c>
    </row>
    <row r="6208" spans="1:4">
      <c r="A6208" s="226" t="s">
        <v>10419</v>
      </c>
      <c r="B6208" s="225" t="s">
        <v>7837</v>
      </c>
      <c r="C6208" s="223" t="s">
        <v>7254</v>
      </c>
      <c r="D6208" s="222" t="s">
        <v>10370</v>
      </c>
    </row>
    <row r="6209" spans="1:4">
      <c r="A6209" s="226" t="s">
        <v>10420</v>
      </c>
      <c r="B6209" s="225" t="s">
        <v>7456</v>
      </c>
      <c r="C6209" s="223" t="s">
        <v>7802</v>
      </c>
      <c r="D6209" s="222" t="s">
        <v>10370</v>
      </c>
    </row>
    <row r="6210" spans="1:4">
      <c r="A6210" s="226" t="s">
        <v>10421</v>
      </c>
      <c r="B6210" s="225" t="s">
        <v>10422</v>
      </c>
      <c r="C6210" s="223" t="s">
        <v>7802</v>
      </c>
      <c r="D6210" s="222" t="s">
        <v>10370</v>
      </c>
    </row>
    <row r="6211" spans="1:4">
      <c r="A6211" s="226" t="s">
        <v>10423</v>
      </c>
      <c r="B6211" s="225" t="s">
        <v>7250</v>
      </c>
      <c r="C6211" s="223" t="s">
        <v>7802</v>
      </c>
      <c r="D6211" s="222" t="s">
        <v>10370</v>
      </c>
    </row>
    <row r="6212" spans="1:4">
      <c r="A6212" s="226" t="s">
        <v>10424</v>
      </c>
      <c r="B6212" s="225" t="s">
        <v>7210</v>
      </c>
      <c r="C6212" s="223" t="s">
        <v>7802</v>
      </c>
      <c r="D6212" s="222" t="s">
        <v>10370</v>
      </c>
    </row>
    <row r="6213" spans="1:4">
      <c r="A6213" s="226" t="s">
        <v>10425</v>
      </c>
      <c r="B6213" s="225" t="s">
        <v>10426</v>
      </c>
      <c r="C6213" s="223" t="s">
        <v>7618</v>
      </c>
      <c r="D6213" s="222" t="s">
        <v>10370</v>
      </c>
    </row>
    <row r="6214" spans="1:4">
      <c r="A6214" s="226" t="s">
        <v>10427</v>
      </c>
      <c r="B6214" s="225" t="s">
        <v>8743</v>
      </c>
      <c r="C6214" s="223" t="s">
        <v>7618</v>
      </c>
      <c r="D6214" s="222" t="s">
        <v>10370</v>
      </c>
    </row>
    <row r="6215" spans="1:4">
      <c r="A6215" s="226" t="s">
        <v>10428</v>
      </c>
      <c r="B6215" s="225" t="s">
        <v>7668</v>
      </c>
      <c r="C6215" s="223" t="s">
        <v>7265</v>
      </c>
      <c r="D6215" s="222" t="s">
        <v>10370</v>
      </c>
    </row>
    <row r="6216" spans="1:4">
      <c r="A6216" s="226" t="s">
        <v>10429</v>
      </c>
      <c r="B6216" s="225" t="s">
        <v>1208</v>
      </c>
      <c r="C6216" s="223" t="s">
        <v>7271</v>
      </c>
      <c r="D6216" s="222" t="s">
        <v>10370</v>
      </c>
    </row>
    <row r="6217" spans="1:4">
      <c r="A6217" s="226" t="s">
        <v>10430</v>
      </c>
      <c r="B6217" s="225" t="s">
        <v>1189</v>
      </c>
      <c r="C6217" s="223" t="s">
        <v>7630</v>
      </c>
      <c r="D6217" s="222" t="s">
        <v>10370</v>
      </c>
    </row>
    <row r="6218" spans="1:4">
      <c r="A6218" s="226" t="s">
        <v>10431</v>
      </c>
      <c r="B6218" s="225" t="s">
        <v>7642</v>
      </c>
      <c r="C6218" s="223" t="s">
        <v>8005</v>
      </c>
      <c r="D6218" s="222" t="s">
        <v>10370</v>
      </c>
    </row>
    <row r="6219" spans="1:4">
      <c r="A6219" s="226" t="s">
        <v>10432</v>
      </c>
      <c r="B6219" s="225" t="s">
        <v>7374</v>
      </c>
      <c r="C6219" s="223" t="s">
        <v>10433</v>
      </c>
      <c r="D6219" s="222" t="s">
        <v>10370</v>
      </c>
    </row>
    <row r="6220" spans="1:4">
      <c r="A6220" s="226" t="s">
        <v>10434</v>
      </c>
      <c r="B6220" s="225" t="s">
        <v>10435</v>
      </c>
      <c r="C6220" s="223" t="s">
        <v>10436</v>
      </c>
      <c r="D6220" s="222" t="s">
        <v>10370</v>
      </c>
    </row>
    <row r="6221" spans="1:4">
      <c r="A6221" s="226" t="s">
        <v>10437</v>
      </c>
      <c r="B6221" s="225" t="s">
        <v>8300</v>
      </c>
      <c r="C6221" s="223" t="s">
        <v>7303</v>
      </c>
      <c r="D6221" s="222" t="s">
        <v>10370</v>
      </c>
    </row>
    <row r="6222" spans="1:4">
      <c r="A6222" s="226" t="s">
        <v>10438</v>
      </c>
      <c r="B6222" s="225" t="s">
        <v>8743</v>
      </c>
      <c r="C6222" s="223" t="s">
        <v>7473</v>
      </c>
      <c r="D6222" s="222" t="s">
        <v>10370</v>
      </c>
    </row>
    <row r="6223" spans="1:4">
      <c r="A6223" s="226" t="s">
        <v>10439</v>
      </c>
      <c r="B6223" s="225" t="s">
        <v>7213</v>
      </c>
      <c r="C6223" s="223" t="s">
        <v>7473</v>
      </c>
      <c r="D6223" s="222" t="s">
        <v>10370</v>
      </c>
    </row>
    <row r="6224" spans="1:4">
      <c r="A6224" s="226" t="s">
        <v>10440</v>
      </c>
      <c r="B6224" s="225" t="s">
        <v>7207</v>
      </c>
      <c r="C6224" s="223" t="s">
        <v>7473</v>
      </c>
      <c r="D6224" s="222" t="s">
        <v>10370</v>
      </c>
    </row>
    <row r="6225" spans="1:4">
      <c r="A6225" s="226" t="s">
        <v>10441</v>
      </c>
      <c r="B6225" s="225" t="s">
        <v>7425</v>
      </c>
      <c r="C6225" s="223" t="s">
        <v>7308</v>
      </c>
      <c r="D6225" s="222" t="s">
        <v>10370</v>
      </c>
    </row>
    <row r="6226" spans="1:4">
      <c r="A6226" s="226" t="s">
        <v>10442</v>
      </c>
      <c r="B6226" s="225" t="s">
        <v>7601</v>
      </c>
      <c r="C6226" s="223" t="s">
        <v>10443</v>
      </c>
      <c r="D6226" s="222" t="s">
        <v>10370</v>
      </c>
    </row>
    <row r="6227" spans="1:4">
      <c r="A6227" s="226" t="s">
        <v>10444</v>
      </c>
      <c r="B6227" s="225" t="s">
        <v>7210</v>
      </c>
      <c r="C6227" s="223" t="s">
        <v>7664</v>
      </c>
      <c r="D6227" s="222" t="s">
        <v>10370</v>
      </c>
    </row>
    <row r="6228" spans="1:4">
      <c r="A6228" s="226" t="s">
        <v>10445</v>
      </c>
      <c r="B6228" s="225" t="s">
        <v>7380</v>
      </c>
      <c r="C6228" s="223" t="s">
        <v>8118</v>
      </c>
      <c r="D6228" s="222" t="s">
        <v>10370</v>
      </c>
    </row>
    <row r="6229" spans="1:4">
      <c r="A6229" s="226" t="s">
        <v>10446</v>
      </c>
      <c r="B6229" s="225" t="s">
        <v>10273</v>
      </c>
      <c r="C6229" s="223" t="s">
        <v>1172</v>
      </c>
      <c r="D6229" s="222" t="s">
        <v>10447</v>
      </c>
    </row>
    <row r="6230" spans="1:4">
      <c r="A6230" s="226" t="s">
        <v>10448</v>
      </c>
      <c r="B6230" s="225" t="s">
        <v>8442</v>
      </c>
      <c r="C6230" s="223" t="s">
        <v>8037</v>
      </c>
      <c r="D6230" s="222" t="s">
        <v>10447</v>
      </c>
    </row>
    <row r="6231" spans="1:4">
      <c r="A6231" s="226" t="s">
        <v>10449</v>
      </c>
      <c r="B6231" s="225" t="s">
        <v>7207</v>
      </c>
      <c r="C6231" s="223" t="s">
        <v>8037</v>
      </c>
      <c r="D6231" s="222" t="s">
        <v>10447</v>
      </c>
    </row>
    <row r="6232" spans="1:4">
      <c r="A6232" s="226" t="s">
        <v>10450</v>
      </c>
      <c r="B6232" s="225" t="s">
        <v>7230</v>
      </c>
      <c r="C6232" s="223" t="s">
        <v>10451</v>
      </c>
      <c r="D6232" s="222" t="s">
        <v>10447</v>
      </c>
    </row>
    <row r="6233" spans="1:4">
      <c r="A6233" s="226" t="s">
        <v>10452</v>
      </c>
      <c r="B6233" s="225" t="s">
        <v>7207</v>
      </c>
      <c r="C6233" s="223" t="s">
        <v>7335</v>
      </c>
      <c r="D6233" s="222" t="s">
        <v>10447</v>
      </c>
    </row>
    <row r="6234" spans="1:4">
      <c r="A6234" s="226" t="s">
        <v>10453</v>
      </c>
      <c r="B6234" s="225" t="s">
        <v>7207</v>
      </c>
      <c r="C6234" s="223" t="s">
        <v>1190</v>
      </c>
      <c r="D6234" s="222" t="s">
        <v>10447</v>
      </c>
    </row>
    <row r="6235" spans="1:4">
      <c r="A6235" s="226" t="s">
        <v>10454</v>
      </c>
      <c r="B6235" s="225" t="s">
        <v>10455</v>
      </c>
      <c r="C6235" s="223" t="s">
        <v>1193</v>
      </c>
      <c r="D6235" s="222" t="s">
        <v>10447</v>
      </c>
    </row>
    <row r="6236" spans="1:4">
      <c r="A6236" s="226" t="s">
        <v>10456</v>
      </c>
      <c r="B6236" s="225" t="s">
        <v>7541</v>
      </c>
      <c r="C6236" s="223" t="s">
        <v>10457</v>
      </c>
      <c r="D6236" s="222" t="s">
        <v>10447</v>
      </c>
    </row>
    <row r="6237" spans="1:4">
      <c r="A6237" s="226" t="s">
        <v>10458</v>
      </c>
      <c r="B6237" s="225" t="s">
        <v>9208</v>
      </c>
      <c r="C6237" s="223" t="s">
        <v>1198</v>
      </c>
      <c r="D6237" s="222" t="s">
        <v>10447</v>
      </c>
    </row>
    <row r="6238" spans="1:4">
      <c r="A6238" s="226" t="s">
        <v>10459</v>
      </c>
      <c r="B6238" s="225" t="s">
        <v>7280</v>
      </c>
      <c r="C6238" s="223" t="s">
        <v>1198</v>
      </c>
      <c r="D6238" s="222" t="s">
        <v>10447</v>
      </c>
    </row>
    <row r="6239" spans="1:4">
      <c r="A6239" s="226" t="s">
        <v>10460</v>
      </c>
      <c r="B6239" s="225" t="s">
        <v>1189</v>
      </c>
      <c r="C6239" s="223" t="s">
        <v>7953</v>
      </c>
      <c r="D6239" s="222" t="s">
        <v>10447</v>
      </c>
    </row>
    <row r="6240" spans="1:4">
      <c r="A6240" s="226" t="s">
        <v>10461</v>
      </c>
      <c r="B6240" s="225" t="s">
        <v>10462</v>
      </c>
      <c r="C6240" s="223" t="s">
        <v>8761</v>
      </c>
      <c r="D6240" s="222" t="s">
        <v>10447</v>
      </c>
    </row>
    <row r="6241" spans="1:4">
      <c r="A6241" s="226" t="s">
        <v>10463</v>
      </c>
      <c r="B6241" s="225" t="s">
        <v>7207</v>
      </c>
      <c r="C6241" s="223" t="s">
        <v>1203</v>
      </c>
      <c r="D6241" s="222" t="s">
        <v>10447</v>
      </c>
    </row>
    <row r="6242" spans="1:4">
      <c r="A6242" s="226" t="s">
        <v>10464</v>
      </c>
      <c r="B6242" s="225" t="s">
        <v>7874</v>
      </c>
      <c r="C6242" s="223" t="s">
        <v>1203</v>
      </c>
      <c r="D6242" s="222" t="s">
        <v>10447</v>
      </c>
    </row>
    <row r="6243" spans="1:4">
      <c r="A6243" s="226" t="s">
        <v>10465</v>
      </c>
      <c r="B6243" s="225" t="s">
        <v>10466</v>
      </c>
      <c r="C6243" s="223" t="s">
        <v>1203</v>
      </c>
      <c r="D6243" s="222" t="s">
        <v>10447</v>
      </c>
    </row>
    <row r="6244" spans="1:4">
      <c r="A6244" s="226" t="s">
        <v>10467</v>
      </c>
      <c r="B6244" s="225" t="s">
        <v>10468</v>
      </c>
      <c r="C6244" s="223" t="s">
        <v>1203</v>
      </c>
      <c r="D6244" s="222" t="s">
        <v>10447</v>
      </c>
    </row>
    <row r="6245" spans="1:4">
      <c r="A6245" s="226" t="s">
        <v>10469</v>
      </c>
      <c r="B6245" s="225" t="s">
        <v>7250</v>
      </c>
      <c r="C6245" s="223" t="s">
        <v>7688</v>
      </c>
      <c r="D6245" s="222" t="s">
        <v>10447</v>
      </c>
    </row>
    <row r="6246" spans="1:4">
      <c r="A6246" s="226" t="s">
        <v>10470</v>
      </c>
      <c r="B6246" s="225" t="s">
        <v>10471</v>
      </c>
      <c r="C6246" s="223" t="s">
        <v>7688</v>
      </c>
      <c r="D6246" s="222" t="s">
        <v>10447</v>
      </c>
    </row>
    <row r="6247" spans="1:4">
      <c r="A6247" s="226" t="s">
        <v>10472</v>
      </c>
      <c r="B6247" s="225" t="s">
        <v>10473</v>
      </c>
      <c r="C6247" s="223" t="s">
        <v>1204</v>
      </c>
      <c r="D6247" s="222" t="s">
        <v>10447</v>
      </c>
    </row>
    <row r="6248" spans="1:4">
      <c r="A6248" s="226" t="s">
        <v>10474</v>
      </c>
      <c r="B6248" s="225" t="s">
        <v>10475</v>
      </c>
      <c r="C6248" s="223" t="s">
        <v>7208</v>
      </c>
      <c r="D6248" s="222" t="s">
        <v>10447</v>
      </c>
    </row>
    <row r="6249" spans="1:4">
      <c r="A6249" s="226" t="s">
        <v>10476</v>
      </c>
      <c r="B6249" s="225" t="s">
        <v>7207</v>
      </c>
      <c r="C6249" s="223" t="s">
        <v>8216</v>
      </c>
      <c r="D6249" s="222" t="s">
        <v>10447</v>
      </c>
    </row>
    <row r="6250" spans="1:4">
      <c r="A6250" s="226" t="s">
        <v>10477</v>
      </c>
      <c r="B6250" s="225" t="s">
        <v>7305</v>
      </c>
      <c r="C6250" s="223" t="s">
        <v>10396</v>
      </c>
      <c r="D6250" s="222" t="s">
        <v>10447</v>
      </c>
    </row>
    <row r="6251" spans="1:4">
      <c r="A6251" s="226" t="s">
        <v>10478</v>
      </c>
      <c r="B6251" s="225" t="s">
        <v>8844</v>
      </c>
      <c r="C6251" s="223" t="s">
        <v>7355</v>
      </c>
      <c r="D6251" s="222" t="s">
        <v>10447</v>
      </c>
    </row>
    <row r="6252" spans="1:4">
      <c r="A6252" s="226" t="s">
        <v>10479</v>
      </c>
      <c r="B6252" s="225" t="s">
        <v>7207</v>
      </c>
      <c r="C6252" s="223" t="s">
        <v>7355</v>
      </c>
      <c r="D6252" s="222" t="s">
        <v>10447</v>
      </c>
    </row>
    <row r="6253" spans="1:4">
      <c r="A6253" s="226" t="s">
        <v>10480</v>
      </c>
      <c r="B6253" s="225" t="s">
        <v>7207</v>
      </c>
      <c r="C6253" s="223" t="s">
        <v>7214</v>
      </c>
      <c r="D6253" s="222" t="s">
        <v>10447</v>
      </c>
    </row>
    <row r="6254" spans="1:4">
      <c r="A6254" s="226" t="s">
        <v>10481</v>
      </c>
      <c r="B6254" s="225" t="s">
        <v>10482</v>
      </c>
      <c r="C6254" s="223" t="s">
        <v>7220</v>
      </c>
      <c r="D6254" s="222" t="s">
        <v>10447</v>
      </c>
    </row>
    <row r="6255" spans="1:4">
      <c r="A6255" s="226" t="s">
        <v>10483</v>
      </c>
      <c r="B6255" s="225" t="s">
        <v>9342</v>
      </c>
      <c r="C6255" s="223" t="s">
        <v>7223</v>
      </c>
      <c r="D6255" s="222" t="s">
        <v>10447</v>
      </c>
    </row>
    <row r="6256" spans="1:4">
      <c r="A6256" s="226" t="s">
        <v>10484</v>
      </c>
      <c r="B6256" s="225" t="s">
        <v>7539</v>
      </c>
      <c r="C6256" s="223" t="s">
        <v>7223</v>
      </c>
      <c r="D6256" s="222" t="s">
        <v>10447</v>
      </c>
    </row>
    <row r="6257" spans="1:4">
      <c r="A6257" s="226" t="s">
        <v>10485</v>
      </c>
      <c r="B6257" s="225" t="s">
        <v>10338</v>
      </c>
      <c r="C6257" s="223" t="s">
        <v>7223</v>
      </c>
      <c r="D6257" s="222" t="s">
        <v>10447</v>
      </c>
    </row>
    <row r="6258" spans="1:4">
      <c r="A6258" s="226" t="s">
        <v>10486</v>
      </c>
      <c r="B6258" s="225" t="s">
        <v>10487</v>
      </c>
      <c r="C6258" s="223" t="s">
        <v>7237</v>
      </c>
      <c r="D6258" s="222" t="s">
        <v>10447</v>
      </c>
    </row>
    <row r="6259" spans="1:4">
      <c r="A6259" s="226" t="s">
        <v>10488</v>
      </c>
      <c r="B6259" s="225" t="s">
        <v>10489</v>
      </c>
      <c r="C6259" s="223" t="s">
        <v>7248</v>
      </c>
      <c r="D6259" s="222" t="s">
        <v>10447</v>
      </c>
    </row>
    <row r="6260" spans="1:4">
      <c r="A6260" s="226" t="s">
        <v>10490</v>
      </c>
      <c r="B6260" s="225" t="s">
        <v>7307</v>
      </c>
      <c r="C6260" s="223" t="s">
        <v>7251</v>
      </c>
      <c r="D6260" s="222" t="s">
        <v>10447</v>
      </c>
    </row>
    <row r="6261" spans="1:4">
      <c r="A6261" s="226" t="s">
        <v>10491</v>
      </c>
      <c r="B6261" s="225" t="s">
        <v>10492</v>
      </c>
      <c r="C6261" s="223" t="s">
        <v>7251</v>
      </c>
      <c r="D6261" s="222" t="s">
        <v>10447</v>
      </c>
    </row>
    <row r="6262" spans="1:4">
      <c r="A6262" s="226" t="s">
        <v>10493</v>
      </c>
      <c r="B6262" s="225" t="s">
        <v>7380</v>
      </c>
      <c r="C6262" s="223" t="s">
        <v>7254</v>
      </c>
      <c r="D6262" s="222" t="s">
        <v>10447</v>
      </c>
    </row>
    <row r="6263" spans="1:4">
      <c r="A6263" s="226" t="s">
        <v>10494</v>
      </c>
      <c r="B6263" s="225" t="s">
        <v>7307</v>
      </c>
      <c r="C6263" s="223" t="s">
        <v>7254</v>
      </c>
      <c r="D6263" s="222" t="s">
        <v>10447</v>
      </c>
    </row>
    <row r="6264" spans="1:4">
      <c r="A6264" s="226" t="s">
        <v>10495</v>
      </c>
      <c r="B6264" s="225" t="s">
        <v>7646</v>
      </c>
      <c r="C6264" s="223" t="s">
        <v>10496</v>
      </c>
      <c r="D6264" s="222" t="s">
        <v>10447</v>
      </c>
    </row>
    <row r="6265" spans="1:4">
      <c r="A6265" s="226" t="s">
        <v>10497</v>
      </c>
      <c r="B6265" s="225" t="s">
        <v>7330</v>
      </c>
      <c r="C6265" s="223" t="s">
        <v>8063</v>
      </c>
      <c r="D6265" s="222" t="s">
        <v>10447</v>
      </c>
    </row>
    <row r="6266" spans="1:4">
      <c r="A6266" s="226" t="s">
        <v>10498</v>
      </c>
      <c r="B6266" s="225" t="s">
        <v>8991</v>
      </c>
      <c r="C6266" s="223" t="s">
        <v>10499</v>
      </c>
      <c r="D6266" s="222" t="s">
        <v>10447</v>
      </c>
    </row>
    <row r="6267" spans="1:4">
      <c r="A6267" s="226" t="s">
        <v>10500</v>
      </c>
      <c r="B6267" s="225" t="s">
        <v>7264</v>
      </c>
      <c r="C6267" s="223" t="s">
        <v>7921</v>
      </c>
      <c r="D6267" s="222" t="s">
        <v>10447</v>
      </c>
    </row>
    <row r="6268" spans="1:4">
      <c r="A6268" s="226" t="s">
        <v>10501</v>
      </c>
      <c r="B6268" s="225" t="s">
        <v>10502</v>
      </c>
      <c r="C6268" s="223" t="s">
        <v>7391</v>
      </c>
      <c r="D6268" s="222" t="s">
        <v>10447</v>
      </c>
    </row>
    <row r="6269" spans="1:4">
      <c r="A6269" s="226" t="s">
        <v>10503</v>
      </c>
      <c r="B6269" s="225" t="s">
        <v>9208</v>
      </c>
      <c r="C6269" s="223" t="s">
        <v>7262</v>
      </c>
      <c r="D6269" s="222" t="s">
        <v>10447</v>
      </c>
    </row>
    <row r="6270" spans="1:4">
      <c r="A6270" s="226" t="s">
        <v>10504</v>
      </c>
      <c r="B6270" s="225" t="s">
        <v>7880</v>
      </c>
      <c r="C6270" s="223" t="s">
        <v>7262</v>
      </c>
      <c r="D6270" s="222" t="s">
        <v>10447</v>
      </c>
    </row>
    <row r="6271" spans="1:4">
      <c r="A6271" s="226" t="s">
        <v>10505</v>
      </c>
      <c r="B6271" s="225" t="s">
        <v>8172</v>
      </c>
      <c r="C6271" s="223" t="s">
        <v>7265</v>
      </c>
      <c r="D6271" s="222" t="s">
        <v>10447</v>
      </c>
    </row>
    <row r="6272" spans="1:4">
      <c r="A6272" s="226" t="s">
        <v>10506</v>
      </c>
      <c r="B6272" s="225" t="s">
        <v>10507</v>
      </c>
      <c r="C6272" s="223" t="s">
        <v>7398</v>
      </c>
      <c r="D6272" s="222" t="s">
        <v>10447</v>
      </c>
    </row>
    <row r="6273" spans="1:4">
      <c r="A6273" s="226" t="s">
        <v>10508</v>
      </c>
      <c r="B6273" s="225" t="s">
        <v>1208</v>
      </c>
      <c r="C6273" s="223" t="s">
        <v>7398</v>
      </c>
      <c r="D6273" s="222" t="s">
        <v>10447</v>
      </c>
    </row>
    <row r="6274" spans="1:4">
      <c r="A6274" s="226" t="s">
        <v>10509</v>
      </c>
      <c r="B6274" s="225" t="s">
        <v>7264</v>
      </c>
      <c r="C6274" s="223" t="s">
        <v>7632</v>
      </c>
      <c r="D6274" s="222" t="s">
        <v>10447</v>
      </c>
    </row>
    <row r="6275" spans="1:4">
      <c r="A6275" s="226" t="s">
        <v>10510</v>
      </c>
      <c r="B6275" s="225" t="s">
        <v>7377</v>
      </c>
      <c r="C6275" s="223" t="s">
        <v>7997</v>
      </c>
      <c r="D6275" s="222" t="s">
        <v>10447</v>
      </c>
    </row>
    <row r="6276" spans="1:4">
      <c r="A6276" s="226" t="s">
        <v>10511</v>
      </c>
      <c r="B6276" s="225" t="s">
        <v>7570</v>
      </c>
      <c r="C6276" s="223" t="s">
        <v>7278</v>
      </c>
      <c r="D6276" s="222" t="s">
        <v>10447</v>
      </c>
    </row>
    <row r="6277" spans="1:4">
      <c r="A6277" s="226" t="s">
        <v>10512</v>
      </c>
      <c r="B6277" s="225" t="s">
        <v>8522</v>
      </c>
      <c r="C6277" s="223" t="s">
        <v>7278</v>
      </c>
      <c r="D6277" s="222" t="s">
        <v>10447</v>
      </c>
    </row>
    <row r="6278" spans="1:4">
      <c r="A6278" s="226" t="s">
        <v>10513</v>
      </c>
      <c r="B6278" s="225" t="s">
        <v>10514</v>
      </c>
      <c r="C6278" s="223" t="s">
        <v>7733</v>
      </c>
      <c r="D6278" s="222" t="s">
        <v>10447</v>
      </c>
    </row>
    <row r="6279" spans="1:4">
      <c r="A6279" s="226" t="s">
        <v>10515</v>
      </c>
      <c r="B6279" s="225" t="s">
        <v>10516</v>
      </c>
      <c r="C6279" s="223" t="s">
        <v>7288</v>
      </c>
      <c r="D6279" s="222" t="s">
        <v>10447</v>
      </c>
    </row>
    <row r="6280" spans="1:4">
      <c r="A6280" s="226" t="s">
        <v>10517</v>
      </c>
      <c r="B6280" s="225" t="s">
        <v>7307</v>
      </c>
      <c r="C6280" s="223" t="s">
        <v>7288</v>
      </c>
      <c r="D6280" s="222" t="s">
        <v>10447</v>
      </c>
    </row>
    <row r="6281" spans="1:4">
      <c r="A6281" s="226" t="s">
        <v>10518</v>
      </c>
      <c r="B6281" s="225" t="s">
        <v>7250</v>
      </c>
      <c r="C6281" s="223" t="s">
        <v>7552</v>
      </c>
      <c r="D6281" s="222" t="s">
        <v>10447</v>
      </c>
    </row>
    <row r="6282" spans="1:4">
      <c r="A6282" s="226" t="s">
        <v>10519</v>
      </c>
      <c r="B6282" s="225" t="s">
        <v>7250</v>
      </c>
      <c r="C6282" s="223" t="s">
        <v>7552</v>
      </c>
      <c r="D6282" s="222" t="s">
        <v>10447</v>
      </c>
    </row>
    <row r="6283" spans="1:4">
      <c r="A6283" s="226" t="s">
        <v>10520</v>
      </c>
      <c r="B6283" s="225" t="s">
        <v>10521</v>
      </c>
      <c r="C6283" s="223" t="s">
        <v>7295</v>
      </c>
      <c r="D6283" s="222" t="s">
        <v>10447</v>
      </c>
    </row>
    <row r="6284" spans="1:4">
      <c r="A6284" s="226" t="s">
        <v>10522</v>
      </c>
      <c r="B6284" s="225" t="s">
        <v>7400</v>
      </c>
      <c r="C6284" s="223" t="s">
        <v>7412</v>
      </c>
      <c r="D6284" s="222" t="s">
        <v>10447</v>
      </c>
    </row>
    <row r="6285" spans="1:4">
      <c r="A6285" s="226" t="s">
        <v>10523</v>
      </c>
      <c r="B6285" s="225" t="s">
        <v>1189</v>
      </c>
      <c r="C6285" s="223" t="s">
        <v>7412</v>
      </c>
      <c r="D6285" s="222" t="s">
        <v>10447</v>
      </c>
    </row>
    <row r="6286" spans="1:4">
      <c r="A6286" s="226" t="s">
        <v>10524</v>
      </c>
      <c r="B6286" s="225" t="s">
        <v>10525</v>
      </c>
      <c r="C6286" s="223" t="s">
        <v>7303</v>
      </c>
      <c r="D6286" s="222" t="s">
        <v>10447</v>
      </c>
    </row>
    <row r="6287" spans="1:4">
      <c r="A6287" s="226" t="s">
        <v>10526</v>
      </c>
      <c r="B6287" s="225" t="s">
        <v>7414</v>
      </c>
      <c r="C6287" s="223" t="s">
        <v>7303</v>
      </c>
      <c r="D6287" s="222" t="s">
        <v>10447</v>
      </c>
    </row>
    <row r="6288" spans="1:4">
      <c r="A6288" s="226" t="s">
        <v>10527</v>
      </c>
      <c r="B6288" s="225" t="s">
        <v>7414</v>
      </c>
      <c r="C6288" s="223" t="s">
        <v>7303</v>
      </c>
      <c r="D6288" s="222" t="s">
        <v>10447</v>
      </c>
    </row>
    <row r="6289" spans="1:4">
      <c r="A6289" s="226" t="s">
        <v>10528</v>
      </c>
      <c r="B6289" s="225" t="s">
        <v>7829</v>
      </c>
      <c r="C6289" s="223" t="s">
        <v>7417</v>
      </c>
      <c r="D6289" s="222" t="s">
        <v>10447</v>
      </c>
    </row>
    <row r="6290" spans="1:4">
      <c r="A6290" s="226" t="s">
        <v>10529</v>
      </c>
      <c r="B6290" s="225" t="s">
        <v>10338</v>
      </c>
      <c r="C6290" s="223" t="s">
        <v>7417</v>
      </c>
      <c r="D6290" s="222" t="s">
        <v>10447</v>
      </c>
    </row>
    <row r="6291" spans="1:4">
      <c r="A6291" s="226" t="s">
        <v>10530</v>
      </c>
      <c r="B6291" s="225" t="s">
        <v>7759</v>
      </c>
      <c r="C6291" s="223" t="s">
        <v>7308</v>
      </c>
      <c r="D6291" s="222" t="s">
        <v>10447</v>
      </c>
    </row>
    <row r="6292" spans="1:4">
      <c r="A6292" s="226" t="s">
        <v>10531</v>
      </c>
      <c r="B6292" s="225" t="s">
        <v>8509</v>
      </c>
      <c r="C6292" s="223" t="s">
        <v>7428</v>
      </c>
      <c r="D6292" s="222" t="s">
        <v>10447</v>
      </c>
    </row>
    <row r="6293" spans="1:4">
      <c r="A6293" s="226" t="s">
        <v>10532</v>
      </c>
      <c r="B6293" s="225" t="s">
        <v>8736</v>
      </c>
      <c r="C6293" s="223" t="s">
        <v>7664</v>
      </c>
      <c r="D6293" s="222" t="s">
        <v>10447</v>
      </c>
    </row>
    <row r="6294" spans="1:4">
      <c r="A6294" s="226" t="s">
        <v>10533</v>
      </c>
      <c r="B6294" s="225" t="s">
        <v>10534</v>
      </c>
      <c r="C6294" s="223" t="s">
        <v>1172</v>
      </c>
      <c r="D6294" s="222" t="s">
        <v>10535</v>
      </c>
    </row>
    <row r="6295" spans="1:4">
      <c r="A6295" s="226" t="s">
        <v>10536</v>
      </c>
      <c r="B6295" s="225" t="s">
        <v>10537</v>
      </c>
      <c r="C6295" s="223" t="s">
        <v>1176</v>
      </c>
      <c r="D6295" s="222" t="s">
        <v>10535</v>
      </c>
    </row>
    <row r="6296" spans="1:4">
      <c r="A6296" s="226" t="s">
        <v>10538</v>
      </c>
      <c r="B6296" s="225" t="s">
        <v>10140</v>
      </c>
      <c r="C6296" s="223" t="s">
        <v>7576</v>
      </c>
      <c r="D6296" s="222" t="s">
        <v>10535</v>
      </c>
    </row>
    <row r="6297" spans="1:4">
      <c r="A6297" s="226" t="s">
        <v>10539</v>
      </c>
      <c r="B6297" s="225" t="s">
        <v>8431</v>
      </c>
      <c r="C6297" s="223" t="s">
        <v>7842</v>
      </c>
      <c r="D6297" s="222" t="s">
        <v>10535</v>
      </c>
    </row>
    <row r="6298" spans="1:4">
      <c r="A6298" s="226" t="s">
        <v>10540</v>
      </c>
      <c r="B6298" s="225" t="s">
        <v>7365</v>
      </c>
      <c r="C6298" s="223" t="s">
        <v>8037</v>
      </c>
      <c r="D6298" s="222" t="s">
        <v>10535</v>
      </c>
    </row>
    <row r="6299" spans="1:4">
      <c r="A6299" s="226" t="s">
        <v>10541</v>
      </c>
      <c r="B6299" s="225" t="s">
        <v>7276</v>
      </c>
      <c r="C6299" s="223" t="s">
        <v>7331</v>
      </c>
      <c r="D6299" s="222" t="s">
        <v>10535</v>
      </c>
    </row>
    <row r="6300" spans="1:4">
      <c r="A6300" s="226" t="s">
        <v>10542</v>
      </c>
      <c r="B6300" s="225" t="s">
        <v>10543</v>
      </c>
      <c r="C6300" s="223" t="s">
        <v>1184</v>
      </c>
      <c r="D6300" s="222" t="s">
        <v>10535</v>
      </c>
    </row>
    <row r="6301" spans="1:4">
      <c r="A6301" s="226" t="s">
        <v>10544</v>
      </c>
      <c r="B6301" s="225" t="s">
        <v>9991</v>
      </c>
      <c r="C6301" s="223" t="s">
        <v>1184</v>
      </c>
      <c r="D6301" s="222" t="s">
        <v>10535</v>
      </c>
    </row>
    <row r="6302" spans="1:4">
      <c r="A6302" s="226" t="s">
        <v>10545</v>
      </c>
      <c r="B6302" s="225" t="s">
        <v>7207</v>
      </c>
      <c r="C6302" s="223" t="s">
        <v>8134</v>
      </c>
      <c r="D6302" s="222" t="s">
        <v>10535</v>
      </c>
    </row>
    <row r="6303" spans="1:4">
      <c r="A6303" s="226" t="s">
        <v>10546</v>
      </c>
      <c r="B6303" s="225" t="s">
        <v>10547</v>
      </c>
      <c r="C6303" s="223" t="s">
        <v>7335</v>
      </c>
      <c r="D6303" s="222" t="s">
        <v>10535</v>
      </c>
    </row>
    <row r="6304" spans="1:4">
      <c r="A6304" s="226" t="s">
        <v>10548</v>
      </c>
      <c r="B6304" s="225" t="s">
        <v>7555</v>
      </c>
      <c r="C6304" s="223" t="s">
        <v>7335</v>
      </c>
      <c r="D6304" s="222" t="s">
        <v>10535</v>
      </c>
    </row>
    <row r="6305" spans="1:4">
      <c r="A6305" s="226" t="s">
        <v>10549</v>
      </c>
      <c r="B6305" s="225" t="s">
        <v>7555</v>
      </c>
      <c r="C6305" s="223" t="s">
        <v>7335</v>
      </c>
      <c r="D6305" s="222" t="s">
        <v>10535</v>
      </c>
    </row>
    <row r="6306" spans="1:4">
      <c r="A6306" s="226" t="s">
        <v>10550</v>
      </c>
      <c r="B6306" s="225" t="s">
        <v>7687</v>
      </c>
      <c r="C6306" s="223" t="s">
        <v>1193</v>
      </c>
      <c r="D6306" s="222" t="s">
        <v>10535</v>
      </c>
    </row>
    <row r="6307" spans="1:4">
      <c r="A6307" s="226" t="s">
        <v>10551</v>
      </c>
      <c r="B6307" s="225" t="s">
        <v>7207</v>
      </c>
      <c r="C6307" s="223" t="s">
        <v>1193</v>
      </c>
      <c r="D6307" s="222" t="s">
        <v>10535</v>
      </c>
    </row>
    <row r="6308" spans="1:4">
      <c r="A6308" s="226" t="s">
        <v>10552</v>
      </c>
      <c r="B6308" s="225" t="s">
        <v>10553</v>
      </c>
      <c r="C6308" s="223" t="s">
        <v>1198</v>
      </c>
      <c r="D6308" s="222" t="s">
        <v>10535</v>
      </c>
    </row>
    <row r="6309" spans="1:4">
      <c r="A6309" s="226" t="s">
        <v>10554</v>
      </c>
      <c r="B6309" s="225" t="s">
        <v>7539</v>
      </c>
      <c r="C6309" s="223" t="s">
        <v>1198</v>
      </c>
      <c r="D6309" s="222" t="s">
        <v>10535</v>
      </c>
    </row>
    <row r="6310" spans="1:4">
      <c r="A6310" s="226" t="s">
        <v>10555</v>
      </c>
      <c r="B6310" s="225" t="s">
        <v>7477</v>
      </c>
      <c r="C6310" s="223" t="s">
        <v>8644</v>
      </c>
      <c r="D6310" s="222" t="s">
        <v>10535</v>
      </c>
    </row>
    <row r="6311" spans="1:4">
      <c r="A6311" s="226" t="s">
        <v>10556</v>
      </c>
      <c r="B6311" s="225" t="s">
        <v>7207</v>
      </c>
      <c r="C6311" s="223" t="s">
        <v>7769</v>
      </c>
      <c r="D6311" s="222" t="s">
        <v>10535</v>
      </c>
    </row>
    <row r="6312" spans="1:4">
      <c r="A6312" s="226" t="s">
        <v>10557</v>
      </c>
      <c r="B6312" s="225" t="s">
        <v>7280</v>
      </c>
      <c r="C6312" s="223" t="s">
        <v>7345</v>
      </c>
      <c r="D6312" s="222" t="s">
        <v>10535</v>
      </c>
    </row>
    <row r="6313" spans="1:4">
      <c r="A6313" s="226" t="s">
        <v>10558</v>
      </c>
      <c r="B6313" s="225" t="s">
        <v>7253</v>
      </c>
      <c r="C6313" s="223" t="s">
        <v>8761</v>
      </c>
      <c r="D6313" s="222" t="s">
        <v>10535</v>
      </c>
    </row>
    <row r="6314" spans="1:4">
      <c r="A6314" s="226" t="s">
        <v>10559</v>
      </c>
      <c r="B6314" s="225" t="s">
        <v>10560</v>
      </c>
      <c r="C6314" s="223" t="s">
        <v>8394</v>
      </c>
      <c r="D6314" s="222" t="s">
        <v>10535</v>
      </c>
    </row>
    <row r="6315" spans="1:4">
      <c r="A6315" s="226" t="s">
        <v>10561</v>
      </c>
      <c r="B6315" s="225" t="s">
        <v>7551</v>
      </c>
      <c r="C6315" s="223" t="s">
        <v>7688</v>
      </c>
      <c r="D6315" s="222" t="s">
        <v>10535</v>
      </c>
    </row>
    <row r="6316" spans="1:4">
      <c r="A6316" s="226" t="s">
        <v>10562</v>
      </c>
      <c r="B6316" s="225" t="s">
        <v>10563</v>
      </c>
      <c r="C6316" s="223" t="s">
        <v>7208</v>
      </c>
      <c r="D6316" s="222" t="s">
        <v>10535</v>
      </c>
    </row>
    <row r="6317" spans="1:4">
      <c r="A6317" s="226" t="s">
        <v>10564</v>
      </c>
      <c r="B6317" s="225" t="s">
        <v>7207</v>
      </c>
      <c r="C6317" s="223" t="s">
        <v>7208</v>
      </c>
      <c r="D6317" s="222" t="s">
        <v>10535</v>
      </c>
    </row>
    <row r="6318" spans="1:4">
      <c r="A6318" s="226" t="s">
        <v>10565</v>
      </c>
      <c r="B6318" s="225" t="s">
        <v>1175</v>
      </c>
      <c r="C6318" s="223" t="s">
        <v>7208</v>
      </c>
      <c r="D6318" s="222" t="s">
        <v>10535</v>
      </c>
    </row>
    <row r="6319" spans="1:4">
      <c r="A6319" s="226" t="s">
        <v>10566</v>
      </c>
      <c r="B6319" s="225" t="s">
        <v>7349</v>
      </c>
      <c r="C6319" s="223" t="s">
        <v>7355</v>
      </c>
      <c r="D6319" s="222" t="s">
        <v>10535</v>
      </c>
    </row>
    <row r="6320" spans="1:4">
      <c r="A6320" s="226" t="s">
        <v>10567</v>
      </c>
      <c r="B6320" s="225" t="s">
        <v>10568</v>
      </c>
      <c r="C6320" s="223" t="s">
        <v>8773</v>
      </c>
      <c r="D6320" s="222" t="s">
        <v>10535</v>
      </c>
    </row>
    <row r="6321" spans="1:4">
      <c r="A6321" s="226" t="s">
        <v>10569</v>
      </c>
      <c r="B6321" s="225" t="s">
        <v>7717</v>
      </c>
      <c r="C6321" s="223" t="s">
        <v>7223</v>
      </c>
      <c r="D6321" s="222" t="s">
        <v>10535</v>
      </c>
    </row>
    <row r="6322" spans="1:4">
      <c r="A6322" s="226" t="s">
        <v>10570</v>
      </c>
      <c r="B6322" s="225" t="s">
        <v>10571</v>
      </c>
      <c r="C6322" s="223" t="s">
        <v>7226</v>
      </c>
      <c r="D6322" s="222" t="s">
        <v>10535</v>
      </c>
    </row>
    <row r="6323" spans="1:4">
      <c r="A6323" s="226" t="s">
        <v>10572</v>
      </c>
      <c r="B6323" s="225" t="s">
        <v>10573</v>
      </c>
      <c r="C6323" s="223" t="s">
        <v>10574</v>
      </c>
      <c r="D6323" s="222" t="s">
        <v>10535</v>
      </c>
    </row>
    <row r="6324" spans="1:4">
      <c r="A6324" s="226" t="s">
        <v>10575</v>
      </c>
      <c r="B6324" s="225" t="s">
        <v>10576</v>
      </c>
      <c r="C6324" s="223" t="s">
        <v>7248</v>
      </c>
      <c r="D6324" s="222" t="s">
        <v>10535</v>
      </c>
    </row>
    <row r="6325" spans="1:4">
      <c r="A6325" s="226" t="s">
        <v>10577</v>
      </c>
      <c r="B6325" s="225" t="s">
        <v>8179</v>
      </c>
      <c r="C6325" s="223" t="s">
        <v>10578</v>
      </c>
      <c r="D6325" s="222" t="s">
        <v>10535</v>
      </c>
    </row>
    <row r="6326" spans="1:4">
      <c r="A6326" s="226" t="s">
        <v>10579</v>
      </c>
      <c r="B6326" s="225" t="s">
        <v>10580</v>
      </c>
      <c r="C6326" s="223" t="s">
        <v>8788</v>
      </c>
      <c r="D6326" s="222" t="s">
        <v>10535</v>
      </c>
    </row>
    <row r="6327" spans="1:4">
      <c r="A6327" s="226" t="s">
        <v>10581</v>
      </c>
      <c r="B6327" s="225" t="s">
        <v>10281</v>
      </c>
      <c r="C6327" s="223" t="s">
        <v>7381</v>
      </c>
      <c r="D6327" s="222" t="s">
        <v>10535</v>
      </c>
    </row>
    <row r="6328" spans="1:4">
      <c r="A6328" s="226" t="s">
        <v>10582</v>
      </c>
      <c r="B6328" s="225" t="s">
        <v>1189</v>
      </c>
      <c r="C6328" s="223" t="s">
        <v>7381</v>
      </c>
      <c r="D6328" s="222" t="s">
        <v>10535</v>
      </c>
    </row>
    <row r="6329" spans="1:4">
      <c r="A6329" s="226" t="s">
        <v>10583</v>
      </c>
      <c r="B6329" s="225" t="s">
        <v>10584</v>
      </c>
      <c r="C6329" s="223" t="s">
        <v>7251</v>
      </c>
      <c r="D6329" s="222" t="s">
        <v>10535</v>
      </c>
    </row>
    <row r="6330" spans="1:4">
      <c r="A6330" s="226" t="s">
        <v>10585</v>
      </c>
      <c r="B6330" s="225" t="s">
        <v>7427</v>
      </c>
      <c r="C6330" s="223" t="s">
        <v>7254</v>
      </c>
      <c r="D6330" s="222" t="s">
        <v>10535</v>
      </c>
    </row>
    <row r="6331" spans="1:4">
      <c r="A6331" s="226" t="s">
        <v>10586</v>
      </c>
      <c r="B6331" s="225" t="s">
        <v>7555</v>
      </c>
      <c r="C6331" s="223" t="s">
        <v>7254</v>
      </c>
      <c r="D6331" s="222" t="s">
        <v>10535</v>
      </c>
    </row>
    <row r="6332" spans="1:4">
      <c r="A6332" s="226" t="s">
        <v>10587</v>
      </c>
      <c r="B6332" s="225" t="s">
        <v>7207</v>
      </c>
      <c r="C6332" s="223" t="s">
        <v>7254</v>
      </c>
      <c r="D6332" s="222" t="s">
        <v>10535</v>
      </c>
    </row>
    <row r="6333" spans="1:4">
      <c r="A6333" s="226" t="s">
        <v>10588</v>
      </c>
      <c r="B6333" s="225" t="s">
        <v>9916</v>
      </c>
      <c r="C6333" s="223" t="s">
        <v>7388</v>
      </c>
      <c r="D6333" s="222" t="s">
        <v>10535</v>
      </c>
    </row>
    <row r="6334" spans="1:4">
      <c r="A6334" s="226" t="s">
        <v>10589</v>
      </c>
      <c r="B6334" s="225" t="s">
        <v>7307</v>
      </c>
      <c r="C6334" s="223" t="s">
        <v>8340</v>
      </c>
      <c r="D6334" s="222" t="s">
        <v>10535</v>
      </c>
    </row>
    <row r="6335" spans="1:4">
      <c r="A6335" s="226" t="s">
        <v>10590</v>
      </c>
      <c r="B6335" s="225" t="s">
        <v>8311</v>
      </c>
      <c r="C6335" s="223" t="s">
        <v>7265</v>
      </c>
      <c r="D6335" s="222" t="s">
        <v>10535</v>
      </c>
    </row>
    <row r="6336" spans="1:4">
      <c r="A6336" s="226" t="s">
        <v>10591</v>
      </c>
      <c r="B6336" s="225" t="s">
        <v>7936</v>
      </c>
      <c r="C6336" s="223" t="s">
        <v>7543</v>
      </c>
      <c r="D6336" s="222" t="s">
        <v>10535</v>
      </c>
    </row>
    <row r="6337" spans="1:4">
      <c r="A6337" s="226" t="s">
        <v>10592</v>
      </c>
      <c r="B6337" s="225" t="s">
        <v>7207</v>
      </c>
      <c r="C6337" s="223" t="s">
        <v>7274</v>
      </c>
      <c r="D6337" s="222" t="s">
        <v>10535</v>
      </c>
    </row>
    <row r="6338" spans="1:4">
      <c r="A6338" s="226" t="s">
        <v>10593</v>
      </c>
      <c r="B6338" s="225" t="s">
        <v>7207</v>
      </c>
      <c r="C6338" s="223" t="s">
        <v>7997</v>
      </c>
      <c r="D6338" s="222" t="s">
        <v>10535</v>
      </c>
    </row>
    <row r="6339" spans="1:4">
      <c r="A6339" s="226" t="s">
        <v>10594</v>
      </c>
      <c r="B6339" s="225" t="s">
        <v>10595</v>
      </c>
      <c r="C6339" s="223" t="s">
        <v>7278</v>
      </c>
      <c r="D6339" s="222" t="s">
        <v>10535</v>
      </c>
    </row>
    <row r="6340" spans="1:4">
      <c r="A6340" s="226" t="s">
        <v>10596</v>
      </c>
      <c r="B6340" s="225" t="s">
        <v>10597</v>
      </c>
      <c r="C6340" s="223" t="s">
        <v>7552</v>
      </c>
      <c r="D6340" s="222" t="s">
        <v>10535</v>
      </c>
    </row>
    <row r="6341" spans="1:4">
      <c r="A6341" s="226" t="s">
        <v>10598</v>
      </c>
      <c r="B6341" s="225" t="s">
        <v>7981</v>
      </c>
      <c r="C6341" s="223" t="s">
        <v>7889</v>
      </c>
      <c r="D6341" s="222" t="s">
        <v>10535</v>
      </c>
    </row>
    <row r="6342" spans="1:4">
      <c r="A6342" s="226" t="s">
        <v>10599</v>
      </c>
      <c r="B6342" s="225" t="s">
        <v>10600</v>
      </c>
      <c r="C6342" s="223" t="s">
        <v>8175</v>
      </c>
      <c r="D6342" s="222" t="s">
        <v>10535</v>
      </c>
    </row>
    <row r="6343" spans="1:4">
      <c r="A6343" s="226" t="s">
        <v>10601</v>
      </c>
      <c r="B6343" s="225" t="s">
        <v>9640</v>
      </c>
      <c r="C6343" s="223" t="s">
        <v>7412</v>
      </c>
      <c r="D6343" s="222" t="s">
        <v>10535</v>
      </c>
    </row>
    <row r="6344" spans="1:4">
      <c r="A6344" s="226" t="s">
        <v>10602</v>
      </c>
      <c r="B6344" s="225" t="s">
        <v>7915</v>
      </c>
      <c r="C6344" s="223" t="s">
        <v>10603</v>
      </c>
      <c r="D6344" s="222" t="s">
        <v>10535</v>
      </c>
    </row>
    <row r="6345" spans="1:4">
      <c r="A6345" s="226" t="s">
        <v>10604</v>
      </c>
      <c r="B6345" s="225" t="s">
        <v>8743</v>
      </c>
      <c r="C6345" s="223" t="s">
        <v>7303</v>
      </c>
      <c r="D6345" s="222" t="s">
        <v>10535</v>
      </c>
    </row>
    <row r="6346" spans="1:4">
      <c r="A6346" s="226" t="s">
        <v>10605</v>
      </c>
      <c r="B6346" s="225" t="s">
        <v>7358</v>
      </c>
      <c r="C6346" s="223" t="s">
        <v>7473</v>
      </c>
      <c r="D6346" s="222" t="s">
        <v>10535</v>
      </c>
    </row>
    <row r="6347" spans="1:4">
      <c r="A6347" s="226" t="s">
        <v>10606</v>
      </c>
      <c r="B6347" s="225" t="s">
        <v>7349</v>
      </c>
      <c r="C6347" s="223" t="s">
        <v>7417</v>
      </c>
      <c r="D6347" s="222" t="s">
        <v>10535</v>
      </c>
    </row>
    <row r="6348" spans="1:4">
      <c r="A6348" s="226" t="s">
        <v>10607</v>
      </c>
      <c r="B6348" s="225" t="s">
        <v>10608</v>
      </c>
      <c r="C6348" s="223" t="s">
        <v>7423</v>
      </c>
      <c r="D6348" s="222" t="s">
        <v>10535</v>
      </c>
    </row>
    <row r="6349" spans="1:4">
      <c r="A6349" s="226" t="s">
        <v>10609</v>
      </c>
      <c r="B6349" s="225" t="s">
        <v>10281</v>
      </c>
      <c r="C6349" s="223" t="s">
        <v>7308</v>
      </c>
      <c r="D6349" s="222" t="s">
        <v>10535</v>
      </c>
    </row>
    <row r="6350" spans="1:4">
      <c r="A6350" s="226" t="s">
        <v>10610</v>
      </c>
      <c r="B6350" s="225" t="s">
        <v>8065</v>
      </c>
      <c r="C6350" s="223" t="s">
        <v>7308</v>
      </c>
      <c r="D6350" s="222" t="s">
        <v>10535</v>
      </c>
    </row>
    <row r="6351" spans="1:4">
      <c r="A6351" s="226" t="s">
        <v>10611</v>
      </c>
      <c r="B6351" s="225" t="s">
        <v>8017</v>
      </c>
      <c r="C6351" s="223" t="s">
        <v>8369</v>
      </c>
      <c r="D6351" s="222" t="s">
        <v>10535</v>
      </c>
    </row>
    <row r="6352" spans="1:4">
      <c r="A6352" s="226" t="s">
        <v>10612</v>
      </c>
      <c r="B6352" s="225" t="s">
        <v>1208</v>
      </c>
      <c r="C6352" s="223" t="s">
        <v>7428</v>
      </c>
      <c r="D6352" s="222" t="s">
        <v>10535</v>
      </c>
    </row>
    <row r="6353" spans="1:4">
      <c r="A6353" s="226" t="s">
        <v>10613</v>
      </c>
      <c r="B6353" s="225" t="s">
        <v>8221</v>
      </c>
      <c r="C6353" s="223" t="s">
        <v>7664</v>
      </c>
      <c r="D6353" s="222" t="s">
        <v>10535</v>
      </c>
    </row>
    <row r="6354" spans="1:4">
      <c r="A6354" s="226" t="s">
        <v>10614</v>
      </c>
      <c r="B6354" s="225" t="s">
        <v>1208</v>
      </c>
      <c r="C6354" s="223" t="s">
        <v>7664</v>
      </c>
      <c r="D6354" s="222" t="s">
        <v>10535</v>
      </c>
    </row>
    <row r="6355" spans="1:4">
      <c r="A6355" s="226" t="s">
        <v>10615</v>
      </c>
      <c r="B6355" s="225" t="s">
        <v>7250</v>
      </c>
      <c r="C6355" s="223" t="s">
        <v>10616</v>
      </c>
      <c r="D6355" s="222" t="s">
        <v>10535</v>
      </c>
    </row>
    <row r="6356" spans="1:4">
      <c r="A6356" s="226" t="s">
        <v>10617</v>
      </c>
      <c r="B6356" s="225" t="s">
        <v>7207</v>
      </c>
      <c r="C6356" s="223" t="s">
        <v>7478</v>
      </c>
      <c r="D6356" s="222" t="s">
        <v>10535</v>
      </c>
    </row>
    <row r="6357" spans="1:4">
      <c r="A6357" s="226" t="s">
        <v>10618</v>
      </c>
      <c r="B6357" s="225" t="s">
        <v>7541</v>
      </c>
      <c r="C6357" s="223" t="s">
        <v>8193</v>
      </c>
      <c r="D6357" s="222" t="s">
        <v>10535</v>
      </c>
    </row>
    <row r="6358" spans="1:4">
      <c r="A6358" s="226" t="s">
        <v>10619</v>
      </c>
      <c r="B6358" s="225" t="s">
        <v>7915</v>
      </c>
      <c r="C6358" s="223" t="s">
        <v>1176</v>
      </c>
      <c r="D6358" s="222" t="s">
        <v>10620</v>
      </c>
    </row>
    <row r="6359" spans="1:4">
      <c r="A6359" s="226" t="s">
        <v>10621</v>
      </c>
      <c r="B6359" s="225" t="s">
        <v>7759</v>
      </c>
      <c r="C6359" s="223" t="s">
        <v>1176</v>
      </c>
      <c r="D6359" s="222" t="s">
        <v>10620</v>
      </c>
    </row>
    <row r="6360" spans="1:4">
      <c r="A6360" s="226" t="s">
        <v>10622</v>
      </c>
      <c r="B6360" s="225" t="s">
        <v>10623</v>
      </c>
      <c r="C6360" s="223" t="s">
        <v>1176</v>
      </c>
      <c r="D6360" s="222" t="s">
        <v>10620</v>
      </c>
    </row>
    <row r="6361" spans="1:4">
      <c r="A6361" s="226" t="s">
        <v>10624</v>
      </c>
      <c r="B6361" s="225" t="s">
        <v>10625</v>
      </c>
      <c r="C6361" s="223" t="s">
        <v>8030</v>
      </c>
      <c r="D6361" s="222" t="s">
        <v>10620</v>
      </c>
    </row>
    <row r="6362" spans="1:4">
      <c r="A6362" s="226" t="s">
        <v>10626</v>
      </c>
      <c r="B6362" s="225" t="s">
        <v>10627</v>
      </c>
      <c r="C6362" s="223" t="s">
        <v>7576</v>
      </c>
      <c r="D6362" s="222" t="s">
        <v>10620</v>
      </c>
    </row>
    <row r="6363" spans="1:4">
      <c r="A6363" s="226" t="s">
        <v>10628</v>
      </c>
      <c r="B6363" s="225" t="s">
        <v>10629</v>
      </c>
      <c r="C6363" s="223" t="s">
        <v>9940</v>
      </c>
      <c r="D6363" s="222" t="s">
        <v>10620</v>
      </c>
    </row>
    <row r="6364" spans="1:4">
      <c r="A6364" s="226" t="s">
        <v>10630</v>
      </c>
      <c r="B6364" s="225" t="s">
        <v>7216</v>
      </c>
      <c r="C6364" s="223" t="s">
        <v>9940</v>
      </c>
      <c r="D6364" s="222" t="s">
        <v>10620</v>
      </c>
    </row>
    <row r="6365" spans="1:4">
      <c r="A6365" s="226" t="s">
        <v>10631</v>
      </c>
      <c r="B6365" s="225" t="s">
        <v>7547</v>
      </c>
      <c r="C6365" s="223" t="s">
        <v>7331</v>
      </c>
      <c r="D6365" s="222" t="s">
        <v>10620</v>
      </c>
    </row>
    <row r="6366" spans="1:4">
      <c r="A6366" s="226" t="s">
        <v>10632</v>
      </c>
      <c r="B6366" s="225" t="s">
        <v>7759</v>
      </c>
      <c r="C6366" s="223" t="s">
        <v>7331</v>
      </c>
      <c r="D6366" s="222" t="s">
        <v>10620</v>
      </c>
    </row>
    <row r="6367" spans="1:4">
      <c r="A6367" s="226" t="s">
        <v>10633</v>
      </c>
      <c r="B6367" s="225" t="s">
        <v>7310</v>
      </c>
      <c r="C6367" s="223" t="s">
        <v>1184</v>
      </c>
      <c r="D6367" s="222" t="s">
        <v>10620</v>
      </c>
    </row>
    <row r="6368" spans="1:4">
      <c r="A6368" s="226" t="s">
        <v>10634</v>
      </c>
      <c r="B6368" s="225" t="s">
        <v>7374</v>
      </c>
      <c r="C6368" s="223" t="s">
        <v>1184</v>
      </c>
      <c r="D6368" s="222" t="s">
        <v>10620</v>
      </c>
    </row>
    <row r="6369" spans="1:4">
      <c r="A6369" s="226" t="s">
        <v>10635</v>
      </c>
      <c r="B6369" s="225" t="s">
        <v>7564</v>
      </c>
      <c r="C6369" s="223" t="s">
        <v>7335</v>
      </c>
      <c r="D6369" s="222" t="s">
        <v>10620</v>
      </c>
    </row>
    <row r="6370" spans="1:4">
      <c r="A6370" s="226" t="s">
        <v>10636</v>
      </c>
      <c r="B6370" s="225" t="s">
        <v>7349</v>
      </c>
      <c r="C6370" s="223" t="s">
        <v>1190</v>
      </c>
      <c r="D6370" s="222" t="s">
        <v>10620</v>
      </c>
    </row>
    <row r="6371" spans="1:4">
      <c r="A6371" s="226" t="s">
        <v>10637</v>
      </c>
      <c r="B6371" s="225" t="s">
        <v>10064</v>
      </c>
      <c r="C6371" s="223" t="s">
        <v>1190</v>
      </c>
      <c r="D6371" s="222" t="s">
        <v>10620</v>
      </c>
    </row>
    <row r="6372" spans="1:4">
      <c r="A6372" s="226" t="s">
        <v>10638</v>
      </c>
      <c r="B6372" s="225" t="s">
        <v>7273</v>
      </c>
      <c r="C6372" s="223" t="s">
        <v>7448</v>
      </c>
      <c r="D6372" s="222" t="s">
        <v>10620</v>
      </c>
    </row>
    <row r="6373" spans="1:4">
      <c r="A6373" s="226" t="s">
        <v>10639</v>
      </c>
      <c r="B6373" s="225" t="s">
        <v>8923</v>
      </c>
      <c r="C6373" s="223" t="s">
        <v>1198</v>
      </c>
      <c r="D6373" s="222" t="s">
        <v>10620</v>
      </c>
    </row>
    <row r="6374" spans="1:4">
      <c r="A6374" s="226" t="s">
        <v>10640</v>
      </c>
      <c r="B6374" s="225" t="s">
        <v>7207</v>
      </c>
      <c r="C6374" s="223" t="s">
        <v>8648</v>
      </c>
      <c r="D6374" s="222" t="s">
        <v>10620</v>
      </c>
    </row>
    <row r="6375" spans="1:4">
      <c r="A6375" s="226" t="s">
        <v>10641</v>
      </c>
      <c r="B6375" s="225" t="s">
        <v>7207</v>
      </c>
      <c r="C6375" s="223" t="s">
        <v>7906</v>
      </c>
      <c r="D6375" s="222" t="s">
        <v>10620</v>
      </c>
    </row>
    <row r="6376" spans="1:4">
      <c r="A6376" s="226" t="s">
        <v>10642</v>
      </c>
      <c r="B6376" s="225" t="s">
        <v>10643</v>
      </c>
      <c r="C6376" s="223" t="s">
        <v>1203</v>
      </c>
      <c r="D6376" s="222" t="s">
        <v>10620</v>
      </c>
    </row>
    <row r="6377" spans="1:4">
      <c r="A6377" s="226" t="s">
        <v>10644</v>
      </c>
      <c r="B6377" s="225" t="s">
        <v>7387</v>
      </c>
      <c r="C6377" s="223" t="s">
        <v>8216</v>
      </c>
      <c r="D6377" s="222" t="s">
        <v>10620</v>
      </c>
    </row>
    <row r="6378" spans="1:4">
      <c r="A6378" s="226" t="s">
        <v>10645</v>
      </c>
      <c r="B6378" s="225" t="s">
        <v>10320</v>
      </c>
      <c r="C6378" s="223" t="s">
        <v>7353</v>
      </c>
      <c r="D6378" s="222" t="s">
        <v>10620</v>
      </c>
    </row>
    <row r="6379" spans="1:4">
      <c r="A6379" s="226" t="s">
        <v>10646</v>
      </c>
      <c r="B6379" s="225" t="s">
        <v>8721</v>
      </c>
      <c r="C6379" s="223" t="s">
        <v>7211</v>
      </c>
      <c r="D6379" s="222" t="s">
        <v>10620</v>
      </c>
    </row>
    <row r="6380" spans="1:4">
      <c r="A6380" s="226" t="s">
        <v>10647</v>
      </c>
      <c r="B6380" s="225" t="s">
        <v>10648</v>
      </c>
      <c r="C6380" s="223" t="s">
        <v>7355</v>
      </c>
      <c r="D6380" s="222" t="s">
        <v>10620</v>
      </c>
    </row>
    <row r="6381" spans="1:4">
      <c r="A6381" s="226" t="s">
        <v>10649</v>
      </c>
      <c r="B6381" s="225" t="s">
        <v>8517</v>
      </c>
      <c r="C6381" s="223" t="s">
        <v>7696</v>
      </c>
      <c r="D6381" s="222" t="s">
        <v>10620</v>
      </c>
    </row>
    <row r="6382" spans="1:4">
      <c r="A6382" s="226" t="s">
        <v>10650</v>
      </c>
      <c r="B6382" s="225" t="s">
        <v>8065</v>
      </c>
      <c r="C6382" s="223" t="s">
        <v>7220</v>
      </c>
      <c r="D6382" s="222" t="s">
        <v>10620</v>
      </c>
    </row>
    <row r="6383" spans="1:4">
      <c r="A6383" s="226" t="s">
        <v>10651</v>
      </c>
      <c r="B6383" s="225" t="s">
        <v>1171</v>
      </c>
      <c r="C6383" s="223" t="s">
        <v>7223</v>
      </c>
      <c r="D6383" s="222" t="s">
        <v>10620</v>
      </c>
    </row>
    <row r="6384" spans="1:4">
      <c r="A6384" s="226" t="s">
        <v>10652</v>
      </c>
      <c r="B6384" s="225" t="s">
        <v>7213</v>
      </c>
      <c r="C6384" s="223" t="s">
        <v>7226</v>
      </c>
      <c r="D6384" s="222" t="s">
        <v>10620</v>
      </c>
    </row>
    <row r="6385" spans="1:4">
      <c r="A6385" s="226" t="s">
        <v>10653</v>
      </c>
      <c r="B6385" s="225" t="s">
        <v>10654</v>
      </c>
      <c r="C6385" s="223" t="s">
        <v>7226</v>
      </c>
      <c r="D6385" s="222" t="s">
        <v>10620</v>
      </c>
    </row>
    <row r="6386" spans="1:4">
      <c r="A6386" s="226" t="s">
        <v>10655</v>
      </c>
      <c r="B6386" s="225" t="s">
        <v>7305</v>
      </c>
      <c r="C6386" s="223" t="s">
        <v>7969</v>
      </c>
      <c r="D6386" s="222" t="s">
        <v>10620</v>
      </c>
    </row>
    <row r="6387" spans="1:4">
      <c r="A6387" s="226" t="s">
        <v>10656</v>
      </c>
      <c r="B6387" s="225" t="s">
        <v>7264</v>
      </c>
      <c r="C6387" s="223" t="s">
        <v>7234</v>
      </c>
      <c r="D6387" s="222" t="s">
        <v>10620</v>
      </c>
    </row>
    <row r="6388" spans="1:4">
      <c r="A6388" s="226" t="s">
        <v>10657</v>
      </c>
      <c r="B6388" s="225" t="s">
        <v>7487</v>
      </c>
      <c r="C6388" s="223" t="s">
        <v>7237</v>
      </c>
      <c r="D6388" s="222" t="s">
        <v>10620</v>
      </c>
    </row>
    <row r="6389" spans="1:4">
      <c r="A6389" s="226" t="s">
        <v>10658</v>
      </c>
      <c r="B6389" s="225" t="s">
        <v>10659</v>
      </c>
      <c r="C6389" s="223" t="s">
        <v>7245</v>
      </c>
      <c r="D6389" s="222" t="s">
        <v>10620</v>
      </c>
    </row>
    <row r="6390" spans="1:4">
      <c r="A6390" s="226" t="s">
        <v>10660</v>
      </c>
      <c r="B6390" s="225" t="s">
        <v>8260</v>
      </c>
      <c r="C6390" s="223" t="s">
        <v>8788</v>
      </c>
      <c r="D6390" s="222" t="s">
        <v>10620</v>
      </c>
    </row>
    <row r="6391" spans="1:4">
      <c r="A6391" s="226" t="s">
        <v>10661</v>
      </c>
      <c r="B6391" s="225" t="s">
        <v>7321</v>
      </c>
      <c r="C6391" s="223" t="s">
        <v>7378</v>
      </c>
      <c r="D6391" s="222" t="s">
        <v>10620</v>
      </c>
    </row>
    <row r="6392" spans="1:4">
      <c r="A6392" s="226" t="s">
        <v>10662</v>
      </c>
      <c r="B6392" s="225" t="s">
        <v>7273</v>
      </c>
      <c r="C6392" s="223" t="s">
        <v>7381</v>
      </c>
      <c r="D6392" s="222" t="s">
        <v>10620</v>
      </c>
    </row>
    <row r="6393" spans="1:4">
      <c r="A6393" s="226" t="s">
        <v>10663</v>
      </c>
      <c r="B6393" s="225" t="s">
        <v>1208</v>
      </c>
      <c r="C6393" s="223" t="s">
        <v>7381</v>
      </c>
      <c r="D6393" s="222" t="s">
        <v>10620</v>
      </c>
    </row>
    <row r="6394" spans="1:4">
      <c r="A6394" s="226" t="s">
        <v>10664</v>
      </c>
      <c r="B6394" s="225" t="s">
        <v>10665</v>
      </c>
      <c r="C6394" s="223" t="s">
        <v>7251</v>
      </c>
      <c r="D6394" s="222" t="s">
        <v>10620</v>
      </c>
    </row>
    <row r="6395" spans="1:4">
      <c r="A6395" s="226" t="s">
        <v>10666</v>
      </c>
      <c r="B6395" s="225" t="s">
        <v>7305</v>
      </c>
      <c r="C6395" s="223" t="s">
        <v>7251</v>
      </c>
      <c r="D6395" s="222" t="s">
        <v>10620</v>
      </c>
    </row>
    <row r="6396" spans="1:4">
      <c r="A6396" s="226" t="s">
        <v>10667</v>
      </c>
      <c r="B6396" s="225" t="s">
        <v>10668</v>
      </c>
      <c r="C6396" s="223" t="s">
        <v>7254</v>
      </c>
      <c r="D6396" s="222" t="s">
        <v>10620</v>
      </c>
    </row>
    <row r="6397" spans="1:4">
      <c r="A6397" s="226" t="s">
        <v>10669</v>
      </c>
      <c r="B6397" s="225" t="s">
        <v>7380</v>
      </c>
      <c r="C6397" s="223" t="s">
        <v>7254</v>
      </c>
      <c r="D6397" s="222" t="s">
        <v>10620</v>
      </c>
    </row>
    <row r="6398" spans="1:4">
      <c r="A6398" s="226" t="s">
        <v>10670</v>
      </c>
      <c r="B6398" s="225" t="s">
        <v>9043</v>
      </c>
      <c r="C6398" s="223" t="s">
        <v>7254</v>
      </c>
      <c r="D6398" s="222" t="s">
        <v>10620</v>
      </c>
    </row>
    <row r="6399" spans="1:4">
      <c r="A6399" s="226" t="s">
        <v>10671</v>
      </c>
      <c r="B6399" s="225" t="s">
        <v>10672</v>
      </c>
      <c r="C6399" s="223" t="s">
        <v>7257</v>
      </c>
      <c r="D6399" s="222" t="s">
        <v>10620</v>
      </c>
    </row>
    <row r="6400" spans="1:4">
      <c r="A6400" s="226" t="s">
        <v>10673</v>
      </c>
      <c r="B6400" s="225" t="s">
        <v>10674</v>
      </c>
      <c r="C6400" s="223" t="s">
        <v>10675</v>
      </c>
      <c r="D6400" s="222" t="s">
        <v>10620</v>
      </c>
    </row>
    <row r="6401" spans="1:4">
      <c r="A6401" s="226" t="s">
        <v>10676</v>
      </c>
      <c r="B6401" s="225" t="s">
        <v>10677</v>
      </c>
      <c r="C6401" s="223" t="s">
        <v>7618</v>
      </c>
      <c r="D6401" s="222" t="s">
        <v>10620</v>
      </c>
    </row>
    <row r="6402" spans="1:4">
      <c r="A6402" s="226" t="s">
        <v>10678</v>
      </c>
      <c r="B6402" s="225" t="s">
        <v>7880</v>
      </c>
      <c r="C6402" s="223" t="s">
        <v>8340</v>
      </c>
      <c r="D6402" s="222" t="s">
        <v>10620</v>
      </c>
    </row>
    <row r="6403" spans="1:4">
      <c r="A6403" s="226" t="s">
        <v>10679</v>
      </c>
      <c r="B6403" s="225" t="s">
        <v>7380</v>
      </c>
      <c r="C6403" s="223" t="s">
        <v>7265</v>
      </c>
      <c r="D6403" s="222" t="s">
        <v>10620</v>
      </c>
    </row>
    <row r="6404" spans="1:4">
      <c r="A6404" s="226" t="s">
        <v>10680</v>
      </c>
      <c r="B6404" s="225" t="s">
        <v>10681</v>
      </c>
      <c r="C6404" s="223" t="s">
        <v>10682</v>
      </c>
      <c r="D6404" s="222" t="s">
        <v>10620</v>
      </c>
    </row>
    <row r="6405" spans="1:4">
      <c r="A6405" s="226" t="s">
        <v>10683</v>
      </c>
      <c r="B6405" s="225" t="s">
        <v>7273</v>
      </c>
      <c r="C6405" s="223" t="s">
        <v>7274</v>
      </c>
      <c r="D6405" s="222" t="s">
        <v>10620</v>
      </c>
    </row>
    <row r="6406" spans="1:4">
      <c r="A6406" s="226" t="s">
        <v>10684</v>
      </c>
      <c r="B6406" s="225" t="s">
        <v>7307</v>
      </c>
      <c r="C6406" s="223" t="s">
        <v>7992</v>
      </c>
      <c r="D6406" s="222" t="s">
        <v>10620</v>
      </c>
    </row>
    <row r="6407" spans="1:4">
      <c r="A6407" s="226" t="s">
        <v>10685</v>
      </c>
      <c r="B6407" s="225" t="s">
        <v>8172</v>
      </c>
      <c r="C6407" s="223" t="s">
        <v>7470</v>
      </c>
      <c r="D6407" s="222" t="s">
        <v>10620</v>
      </c>
    </row>
    <row r="6408" spans="1:4">
      <c r="A6408" s="226" t="s">
        <v>10686</v>
      </c>
      <c r="B6408" s="225" t="s">
        <v>10687</v>
      </c>
      <c r="C6408" s="223" t="s">
        <v>7278</v>
      </c>
      <c r="D6408" s="222" t="s">
        <v>10620</v>
      </c>
    </row>
    <row r="6409" spans="1:4">
      <c r="A6409" s="226" t="s">
        <v>10688</v>
      </c>
      <c r="B6409" s="225" t="s">
        <v>7541</v>
      </c>
      <c r="C6409" s="223" t="s">
        <v>10689</v>
      </c>
      <c r="D6409" s="222" t="s">
        <v>10620</v>
      </c>
    </row>
    <row r="6410" spans="1:4">
      <c r="A6410" s="226" t="s">
        <v>10690</v>
      </c>
      <c r="B6410" s="225" t="s">
        <v>7207</v>
      </c>
      <c r="C6410" s="223" t="s">
        <v>7288</v>
      </c>
      <c r="D6410" s="222" t="s">
        <v>10620</v>
      </c>
    </row>
    <row r="6411" spans="1:4">
      <c r="A6411" s="226" t="s">
        <v>10691</v>
      </c>
      <c r="B6411" s="225" t="s">
        <v>8450</v>
      </c>
      <c r="C6411" s="223" t="s">
        <v>7295</v>
      </c>
      <c r="D6411" s="222" t="s">
        <v>10620</v>
      </c>
    </row>
    <row r="6412" spans="1:4">
      <c r="A6412" s="226" t="s">
        <v>10692</v>
      </c>
      <c r="B6412" s="225" t="s">
        <v>10693</v>
      </c>
      <c r="C6412" s="223" t="s">
        <v>7423</v>
      </c>
      <c r="D6412" s="222" t="s">
        <v>10620</v>
      </c>
    </row>
    <row r="6413" spans="1:4">
      <c r="A6413" s="226" t="s">
        <v>10694</v>
      </c>
      <c r="B6413" s="225" t="s">
        <v>7305</v>
      </c>
      <c r="C6413" s="223" t="s">
        <v>7423</v>
      </c>
      <c r="D6413" s="222" t="s">
        <v>10620</v>
      </c>
    </row>
    <row r="6414" spans="1:4">
      <c r="A6414" s="226" t="s">
        <v>10695</v>
      </c>
      <c r="B6414" s="225" t="s">
        <v>10088</v>
      </c>
      <c r="C6414" s="223" t="s">
        <v>7308</v>
      </c>
      <c r="D6414" s="222" t="s">
        <v>10620</v>
      </c>
    </row>
    <row r="6415" spans="1:4">
      <c r="A6415" s="226" t="s">
        <v>10696</v>
      </c>
      <c r="B6415" s="225" t="s">
        <v>7310</v>
      </c>
      <c r="C6415" s="223" t="s">
        <v>8108</v>
      </c>
      <c r="D6415" s="222" t="s">
        <v>10620</v>
      </c>
    </row>
    <row r="6416" spans="1:4">
      <c r="A6416" s="226" t="s">
        <v>10697</v>
      </c>
      <c r="B6416" s="225" t="s">
        <v>7259</v>
      </c>
      <c r="C6416" s="223" t="s">
        <v>10698</v>
      </c>
      <c r="D6416" s="222" t="s">
        <v>10620</v>
      </c>
    </row>
    <row r="6417" spans="1:4">
      <c r="A6417" s="226" t="s">
        <v>10699</v>
      </c>
      <c r="B6417" s="225" t="s">
        <v>7207</v>
      </c>
      <c r="C6417" s="223" t="s">
        <v>7662</v>
      </c>
      <c r="D6417" s="222" t="s">
        <v>10620</v>
      </c>
    </row>
    <row r="6418" spans="1:4">
      <c r="A6418" s="226" t="s">
        <v>10700</v>
      </c>
      <c r="B6418" s="225" t="s">
        <v>7259</v>
      </c>
      <c r="C6418" s="223" t="s">
        <v>7311</v>
      </c>
      <c r="D6418" s="222" t="s">
        <v>10620</v>
      </c>
    </row>
    <row r="6419" spans="1:4">
      <c r="A6419" s="226" t="s">
        <v>10701</v>
      </c>
      <c r="B6419" s="225" t="s">
        <v>10702</v>
      </c>
      <c r="C6419" s="223" t="s">
        <v>7428</v>
      </c>
      <c r="D6419" s="222" t="s">
        <v>10620</v>
      </c>
    </row>
    <row r="6420" spans="1:4">
      <c r="A6420" s="226" t="s">
        <v>10703</v>
      </c>
      <c r="B6420" s="225" t="s">
        <v>7210</v>
      </c>
      <c r="C6420" s="223" t="s">
        <v>7478</v>
      </c>
      <c r="D6420" s="222" t="s">
        <v>10620</v>
      </c>
    </row>
    <row r="6421" spans="1:4">
      <c r="A6421" s="226" t="s">
        <v>10704</v>
      </c>
      <c r="B6421" s="225" t="s">
        <v>7564</v>
      </c>
      <c r="C6421" s="223" t="s">
        <v>8193</v>
      </c>
      <c r="D6421" s="222" t="s">
        <v>10620</v>
      </c>
    </row>
    <row r="6422" spans="1:4">
      <c r="A6422" s="226" t="s">
        <v>10705</v>
      </c>
      <c r="B6422" s="225" t="s">
        <v>7264</v>
      </c>
      <c r="C6422" s="223" t="s">
        <v>8118</v>
      </c>
      <c r="D6422" s="222" t="s">
        <v>10620</v>
      </c>
    </row>
    <row r="6423" spans="1:4">
      <c r="A6423" s="226" t="s">
        <v>10706</v>
      </c>
      <c r="B6423" s="225" t="s">
        <v>7349</v>
      </c>
      <c r="C6423" s="223" t="s">
        <v>9262</v>
      </c>
      <c r="D6423" s="222" t="s">
        <v>10707</v>
      </c>
    </row>
    <row r="6424" spans="1:4">
      <c r="A6424" s="226" t="s">
        <v>10708</v>
      </c>
      <c r="B6424" s="225" t="s">
        <v>8668</v>
      </c>
      <c r="C6424" s="223" t="s">
        <v>9262</v>
      </c>
      <c r="D6424" s="222" t="s">
        <v>10707</v>
      </c>
    </row>
    <row r="6425" spans="1:4">
      <c r="A6425" s="226" t="s">
        <v>10709</v>
      </c>
      <c r="B6425" s="225" t="s">
        <v>7717</v>
      </c>
      <c r="C6425" s="223" t="s">
        <v>10710</v>
      </c>
      <c r="D6425" s="222" t="s">
        <v>10707</v>
      </c>
    </row>
    <row r="6426" spans="1:4">
      <c r="A6426" s="226" t="s">
        <v>10711</v>
      </c>
      <c r="B6426" s="225" t="s">
        <v>8260</v>
      </c>
      <c r="C6426" s="223" t="s">
        <v>7842</v>
      </c>
      <c r="D6426" s="222" t="s">
        <v>10707</v>
      </c>
    </row>
    <row r="6427" spans="1:4">
      <c r="A6427" s="226" t="s">
        <v>10712</v>
      </c>
      <c r="B6427" s="225" t="s">
        <v>10713</v>
      </c>
      <c r="C6427" s="223" t="s">
        <v>9188</v>
      </c>
      <c r="D6427" s="222" t="s">
        <v>10707</v>
      </c>
    </row>
    <row r="6428" spans="1:4">
      <c r="A6428" s="226" t="s">
        <v>10714</v>
      </c>
      <c r="B6428" s="225" t="s">
        <v>1171</v>
      </c>
      <c r="C6428" s="223" t="s">
        <v>1184</v>
      </c>
      <c r="D6428" s="222" t="s">
        <v>10707</v>
      </c>
    </row>
    <row r="6429" spans="1:4">
      <c r="A6429" s="226" t="s">
        <v>10715</v>
      </c>
      <c r="B6429" s="225" t="s">
        <v>8490</v>
      </c>
      <c r="C6429" s="223" t="s">
        <v>7335</v>
      </c>
      <c r="D6429" s="222" t="s">
        <v>10707</v>
      </c>
    </row>
    <row r="6430" spans="1:4">
      <c r="A6430" s="226" t="s">
        <v>10716</v>
      </c>
      <c r="B6430" s="225" t="s">
        <v>7674</v>
      </c>
      <c r="C6430" s="223" t="s">
        <v>7335</v>
      </c>
      <c r="D6430" s="222" t="s">
        <v>10707</v>
      </c>
    </row>
    <row r="6431" spans="1:4">
      <c r="A6431" s="226" t="s">
        <v>10717</v>
      </c>
      <c r="B6431" s="225" t="s">
        <v>7321</v>
      </c>
      <c r="C6431" s="223" t="s">
        <v>7335</v>
      </c>
      <c r="D6431" s="222" t="s">
        <v>10707</v>
      </c>
    </row>
    <row r="6432" spans="1:4">
      <c r="A6432" s="226" t="s">
        <v>10718</v>
      </c>
      <c r="B6432" s="225" t="s">
        <v>9774</v>
      </c>
      <c r="C6432" s="223" t="s">
        <v>1193</v>
      </c>
      <c r="D6432" s="222" t="s">
        <v>10707</v>
      </c>
    </row>
    <row r="6433" spans="1:4">
      <c r="A6433" s="226" t="s">
        <v>10719</v>
      </c>
      <c r="B6433" s="225" t="s">
        <v>10720</v>
      </c>
      <c r="C6433" s="223" t="s">
        <v>7448</v>
      </c>
      <c r="D6433" s="222" t="s">
        <v>10707</v>
      </c>
    </row>
    <row r="6434" spans="1:4">
      <c r="A6434" s="226" t="s">
        <v>10721</v>
      </c>
      <c r="B6434" s="225" t="s">
        <v>7555</v>
      </c>
      <c r="C6434" s="223" t="s">
        <v>1198</v>
      </c>
      <c r="D6434" s="222" t="s">
        <v>10707</v>
      </c>
    </row>
    <row r="6435" spans="1:4">
      <c r="A6435" s="226" t="s">
        <v>10722</v>
      </c>
      <c r="B6435" s="225" t="s">
        <v>7539</v>
      </c>
      <c r="C6435" s="223" t="s">
        <v>1198</v>
      </c>
      <c r="D6435" s="222" t="s">
        <v>10707</v>
      </c>
    </row>
    <row r="6436" spans="1:4">
      <c r="A6436" s="226" t="s">
        <v>10723</v>
      </c>
      <c r="B6436" s="225" t="s">
        <v>7829</v>
      </c>
      <c r="C6436" s="223" t="s">
        <v>1198</v>
      </c>
      <c r="D6436" s="222" t="s">
        <v>10707</v>
      </c>
    </row>
    <row r="6437" spans="1:4">
      <c r="A6437" s="226" t="s">
        <v>10724</v>
      </c>
      <c r="B6437" s="225" t="s">
        <v>7307</v>
      </c>
      <c r="C6437" s="223" t="s">
        <v>8394</v>
      </c>
      <c r="D6437" s="222" t="s">
        <v>10707</v>
      </c>
    </row>
    <row r="6438" spans="1:4">
      <c r="A6438" s="226" t="s">
        <v>10725</v>
      </c>
      <c r="B6438" s="225" t="s">
        <v>7414</v>
      </c>
      <c r="C6438" s="223" t="s">
        <v>1203</v>
      </c>
      <c r="D6438" s="222" t="s">
        <v>10707</v>
      </c>
    </row>
    <row r="6439" spans="1:4">
      <c r="A6439" s="226" t="s">
        <v>10726</v>
      </c>
      <c r="B6439" s="225" t="s">
        <v>7264</v>
      </c>
      <c r="C6439" s="223" t="s">
        <v>1204</v>
      </c>
      <c r="D6439" s="222" t="s">
        <v>10707</v>
      </c>
    </row>
    <row r="6440" spans="1:4">
      <c r="A6440" s="226" t="s">
        <v>10727</v>
      </c>
      <c r="B6440" s="225" t="s">
        <v>10728</v>
      </c>
      <c r="C6440" s="223" t="s">
        <v>7509</v>
      </c>
      <c r="D6440" s="222" t="s">
        <v>10707</v>
      </c>
    </row>
    <row r="6441" spans="1:4">
      <c r="A6441" s="226" t="s">
        <v>10729</v>
      </c>
      <c r="B6441" s="225" t="s">
        <v>7207</v>
      </c>
      <c r="C6441" s="223" t="s">
        <v>7509</v>
      </c>
      <c r="D6441" s="222" t="s">
        <v>10707</v>
      </c>
    </row>
    <row r="6442" spans="1:4">
      <c r="A6442" s="226" t="s">
        <v>10730</v>
      </c>
      <c r="B6442" s="225" t="s">
        <v>7539</v>
      </c>
      <c r="C6442" s="223" t="s">
        <v>7355</v>
      </c>
      <c r="D6442" s="222" t="s">
        <v>10707</v>
      </c>
    </row>
    <row r="6443" spans="1:4">
      <c r="A6443" s="226" t="s">
        <v>10731</v>
      </c>
      <c r="B6443" s="225" t="s">
        <v>7349</v>
      </c>
      <c r="C6443" s="223" t="s">
        <v>7217</v>
      </c>
      <c r="D6443" s="222" t="s">
        <v>10707</v>
      </c>
    </row>
    <row r="6444" spans="1:4">
      <c r="A6444" s="226" t="s">
        <v>10732</v>
      </c>
      <c r="B6444" s="225" t="s">
        <v>7207</v>
      </c>
      <c r="C6444" s="223" t="s">
        <v>7220</v>
      </c>
      <c r="D6444" s="222" t="s">
        <v>10707</v>
      </c>
    </row>
    <row r="6445" spans="1:4">
      <c r="A6445" s="226" t="s">
        <v>10733</v>
      </c>
      <c r="B6445" s="225" t="s">
        <v>10734</v>
      </c>
      <c r="C6445" s="223" t="s">
        <v>7223</v>
      </c>
      <c r="D6445" s="222" t="s">
        <v>10707</v>
      </c>
    </row>
    <row r="6446" spans="1:4">
      <c r="A6446" s="226" t="s">
        <v>10735</v>
      </c>
      <c r="B6446" s="225" t="s">
        <v>7207</v>
      </c>
      <c r="C6446" s="223" t="s">
        <v>7223</v>
      </c>
      <c r="D6446" s="222" t="s">
        <v>10707</v>
      </c>
    </row>
    <row r="6447" spans="1:4">
      <c r="A6447" s="226" t="s">
        <v>10736</v>
      </c>
      <c r="B6447" s="225" t="s">
        <v>7861</v>
      </c>
      <c r="C6447" s="223" t="s">
        <v>7234</v>
      </c>
      <c r="D6447" s="222" t="s">
        <v>10707</v>
      </c>
    </row>
    <row r="6448" spans="1:4">
      <c r="A6448" s="226" t="s">
        <v>10737</v>
      </c>
      <c r="B6448" s="225" t="s">
        <v>1208</v>
      </c>
      <c r="C6448" s="223" t="s">
        <v>8660</v>
      </c>
      <c r="D6448" s="222" t="s">
        <v>10707</v>
      </c>
    </row>
    <row r="6449" spans="1:4">
      <c r="A6449" s="226" t="s">
        <v>10738</v>
      </c>
      <c r="B6449" s="225" t="s">
        <v>7516</v>
      </c>
      <c r="C6449" s="223" t="s">
        <v>7237</v>
      </c>
      <c r="D6449" s="222" t="s">
        <v>10707</v>
      </c>
    </row>
    <row r="6450" spans="1:4">
      <c r="A6450" s="226" t="s">
        <v>10739</v>
      </c>
      <c r="B6450" s="225" t="s">
        <v>10740</v>
      </c>
      <c r="C6450" s="223" t="s">
        <v>7237</v>
      </c>
      <c r="D6450" s="222" t="s">
        <v>10707</v>
      </c>
    </row>
    <row r="6451" spans="1:4">
      <c r="A6451" s="226" t="s">
        <v>10741</v>
      </c>
      <c r="B6451" s="225" t="s">
        <v>8590</v>
      </c>
      <c r="C6451" s="223" t="s">
        <v>8235</v>
      </c>
      <c r="D6451" s="222" t="s">
        <v>10707</v>
      </c>
    </row>
    <row r="6452" spans="1:4">
      <c r="A6452" s="226" t="s">
        <v>10742</v>
      </c>
      <c r="B6452" s="225" t="s">
        <v>7250</v>
      </c>
      <c r="C6452" s="223" t="s">
        <v>7245</v>
      </c>
      <c r="D6452" s="222" t="s">
        <v>10707</v>
      </c>
    </row>
    <row r="6453" spans="1:4">
      <c r="A6453" s="226" t="s">
        <v>10743</v>
      </c>
      <c r="B6453" s="225" t="s">
        <v>8186</v>
      </c>
      <c r="C6453" s="223" t="s">
        <v>7248</v>
      </c>
      <c r="D6453" s="222" t="s">
        <v>10707</v>
      </c>
    </row>
    <row r="6454" spans="1:4">
      <c r="A6454" s="226" t="s">
        <v>10744</v>
      </c>
      <c r="B6454" s="225" t="s">
        <v>8612</v>
      </c>
      <c r="C6454" s="223" t="s">
        <v>7248</v>
      </c>
      <c r="D6454" s="222" t="s">
        <v>10707</v>
      </c>
    </row>
    <row r="6455" spans="1:4">
      <c r="A6455" s="226" t="s">
        <v>10745</v>
      </c>
      <c r="B6455" s="225" t="s">
        <v>7250</v>
      </c>
      <c r="C6455" s="223" t="s">
        <v>7248</v>
      </c>
      <c r="D6455" s="222" t="s">
        <v>10707</v>
      </c>
    </row>
    <row r="6456" spans="1:4">
      <c r="A6456" s="226" t="s">
        <v>10746</v>
      </c>
      <c r="B6456" s="225" t="s">
        <v>10747</v>
      </c>
      <c r="C6456" s="223" t="s">
        <v>7248</v>
      </c>
      <c r="D6456" s="222" t="s">
        <v>10707</v>
      </c>
    </row>
    <row r="6457" spans="1:4">
      <c r="A6457" s="226" t="s">
        <v>10748</v>
      </c>
      <c r="B6457" s="225" t="s">
        <v>7555</v>
      </c>
      <c r="C6457" s="223" t="s">
        <v>7381</v>
      </c>
      <c r="D6457" s="222" t="s">
        <v>10707</v>
      </c>
    </row>
    <row r="6458" spans="1:4">
      <c r="A6458" s="226" t="s">
        <v>10749</v>
      </c>
      <c r="B6458" s="225" t="s">
        <v>10076</v>
      </c>
      <c r="C6458" s="223" t="s">
        <v>7254</v>
      </c>
      <c r="D6458" s="222" t="s">
        <v>10707</v>
      </c>
    </row>
    <row r="6459" spans="1:4">
      <c r="A6459" s="226" t="s">
        <v>10750</v>
      </c>
      <c r="B6459" s="225" t="s">
        <v>7936</v>
      </c>
      <c r="C6459" s="223" t="s">
        <v>7254</v>
      </c>
      <c r="D6459" s="222" t="s">
        <v>10707</v>
      </c>
    </row>
    <row r="6460" spans="1:4">
      <c r="A6460" s="226" t="s">
        <v>10751</v>
      </c>
      <c r="B6460" s="225" t="s">
        <v>10752</v>
      </c>
      <c r="C6460" s="223" t="s">
        <v>7254</v>
      </c>
      <c r="D6460" s="222" t="s">
        <v>10707</v>
      </c>
    </row>
    <row r="6461" spans="1:4">
      <c r="A6461" s="226" t="s">
        <v>10753</v>
      </c>
      <c r="B6461" s="225" t="s">
        <v>8668</v>
      </c>
      <c r="C6461" s="223" t="s">
        <v>7254</v>
      </c>
      <c r="D6461" s="222" t="s">
        <v>10707</v>
      </c>
    </row>
    <row r="6462" spans="1:4">
      <c r="A6462" s="226" t="s">
        <v>10754</v>
      </c>
      <c r="B6462" s="225" t="s">
        <v>10755</v>
      </c>
      <c r="C6462" s="223" t="s">
        <v>8063</v>
      </c>
      <c r="D6462" s="222" t="s">
        <v>10707</v>
      </c>
    </row>
    <row r="6463" spans="1:4">
      <c r="A6463" s="226" t="s">
        <v>10756</v>
      </c>
      <c r="B6463" s="225" t="s">
        <v>10757</v>
      </c>
      <c r="C6463" s="223" t="s">
        <v>8063</v>
      </c>
      <c r="D6463" s="222" t="s">
        <v>10707</v>
      </c>
    </row>
    <row r="6464" spans="1:4">
      <c r="A6464" s="226" t="s">
        <v>10758</v>
      </c>
      <c r="B6464" s="225" t="s">
        <v>8580</v>
      </c>
      <c r="C6464" s="223" t="s">
        <v>10759</v>
      </c>
      <c r="D6464" s="222" t="s">
        <v>10707</v>
      </c>
    </row>
    <row r="6465" spans="1:4">
      <c r="A6465" s="226" t="s">
        <v>10760</v>
      </c>
      <c r="B6465" s="225" t="s">
        <v>7539</v>
      </c>
      <c r="C6465" s="223" t="s">
        <v>7618</v>
      </c>
      <c r="D6465" s="222" t="s">
        <v>10707</v>
      </c>
    </row>
    <row r="6466" spans="1:4">
      <c r="A6466" s="226" t="s">
        <v>10761</v>
      </c>
      <c r="B6466" s="225" t="s">
        <v>10762</v>
      </c>
      <c r="C6466" s="223" t="s">
        <v>7391</v>
      </c>
      <c r="D6466" s="222" t="s">
        <v>10707</v>
      </c>
    </row>
    <row r="6467" spans="1:4">
      <c r="A6467" s="226" t="s">
        <v>10763</v>
      </c>
      <c r="B6467" s="225" t="s">
        <v>7307</v>
      </c>
      <c r="C6467" s="223" t="s">
        <v>7268</v>
      </c>
      <c r="D6467" s="222" t="s">
        <v>10707</v>
      </c>
    </row>
    <row r="6468" spans="1:4">
      <c r="A6468" s="226" t="s">
        <v>10764</v>
      </c>
      <c r="B6468" s="225" t="s">
        <v>10765</v>
      </c>
      <c r="C6468" s="223" t="s">
        <v>7274</v>
      </c>
      <c r="D6468" s="222" t="s">
        <v>10707</v>
      </c>
    </row>
    <row r="6469" spans="1:4">
      <c r="A6469" s="226" t="s">
        <v>10766</v>
      </c>
      <c r="B6469" s="225" t="s">
        <v>7469</v>
      </c>
      <c r="C6469" s="223" t="s">
        <v>7274</v>
      </c>
      <c r="D6469" s="222" t="s">
        <v>10707</v>
      </c>
    </row>
    <row r="6470" spans="1:4">
      <c r="A6470" s="226" t="s">
        <v>10767</v>
      </c>
      <c r="B6470" s="225" t="s">
        <v>1175</v>
      </c>
      <c r="C6470" s="223" t="s">
        <v>7274</v>
      </c>
      <c r="D6470" s="222" t="s">
        <v>10707</v>
      </c>
    </row>
    <row r="6471" spans="1:4">
      <c r="A6471" s="226" t="s">
        <v>10768</v>
      </c>
      <c r="B6471" s="225" t="s">
        <v>7310</v>
      </c>
      <c r="C6471" s="223" t="s">
        <v>7398</v>
      </c>
      <c r="D6471" s="222" t="s">
        <v>10707</v>
      </c>
    </row>
    <row r="6472" spans="1:4">
      <c r="A6472" s="226" t="s">
        <v>10769</v>
      </c>
      <c r="B6472" s="225" t="s">
        <v>7715</v>
      </c>
      <c r="C6472" s="223" t="s">
        <v>7278</v>
      </c>
      <c r="D6472" s="222" t="s">
        <v>10707</v>
      </c>
    </row>
    <row r="6473" spans="1:4">
      <c r="A6473" s="226" t="s">
        <v>10770</v>
      </c>
      <c r="B6473" s="225" t="s">
        <v>10507</v>
      </c>
      <c r="C6473" s="223" t="s">
        <v>7409</v>
      </c>
      <c r="D6473" s="222" t="s">
        <v>10707</v>
      </c>
    </row>
    <row r="6474" spans="1:4">
      <c r="A6474" s="226" t="s">
        <v>10771</v>
      </c>
      <c r="B6474" s="225" t="s">
        <v>7349</v>
      </c>
      <c r="C6474" s="223" t="s">
        <v>8005</v>
      </c>
      <c r="D6474" s="222" t="s">
        <v>10707</v>
      </c>
    </row>
    <row r="6475" spans="1:4">
      <c r="A6475" s="226" t="s">
        <v>10772</v>
      </c>
      <c r="B6475" s="225" t="s">
        <v>7305</v>
      </c>
      <c r="C6475" s="223" t="s">
        <v>7889</v>
      </c>
      <c r="D6475" s="222" t="s">
        <v>10707</v>
      </c>
    </row>
    <row r="6476" spans="1:4">
      <c r="A6476" s="226" t="s">
        <v>10773</v>
      </c>
      <c r="B6476" s="225" t="s">
        <v>8522</v>
      </c>
      <c r="C6476" s="223" t="s">
        <v>7473</v>
      </c>
      <c r="D6476" s="222" t="s">
        <v>10707</v>
      </c>
    </row>
    <row r="6477" spans="1:4">
      <c r="A6477" s="226" t="s">
        <v>10774</v>
      </c>
      <c r="B6477" s="225" t="s">
        <v>7349</v>
      </c>
      <c r="C6477" s="223" t="s">
        <v>7417</v>
      </c>
      <c r="D6477" s="222" t="s">
        <v>10707</v>
      </c>
    </row>
    <row r="6478" spans="1:4">
      <c r="A6478" s="226" t="s">
        <v>10775</v>
      </c>
      <c r="B6478" s="225" t="s">
        <v>8495</v>
      </c>
      <c r="C6478" s="223" t="s">
        <v>7417</v>
      </c>
      <c r="D6478" s="222" t="s">
        <v>10707</v>
      </c>
    </row>
    <row r="6479" spans="1:4">
      <c r="A6479" s="226" t="s">
        <v>10776</v>
      </c>
      <c r="B6479" s="225" t="s">
        <v>7469</v>
      </c>
      <c r="C6479" s="223" t="s">
        <v>7423</v>
      </c>
      <c r="D6479" s="222" t="s">
        <v>10707</v>
      </c>
    </row>
    <row r="6480" spans="1:4">
      <c r="A6480" s="226" t="s">
        <v>10777</v>
      </c>
      <c r="B6480" s="225" t="s">
        <v>7230</v>
      </c>
      <c r="C6480" s="223" t="s">
        <v>7423</v>
      </c>
      <c r="D6480" s="222" t="s">
        <v>10707</v>
      </c>
    </row>
    <row r="6481" spans="1:4">
      <c r="A6481" s="226" t="s">
        <v>10778</v>
      </c>
      <c r="B6481" s="225" t="s">
        <v>10779</v>
      </c>
      <c r="C6481" s="223" t="s">
        <v>7308</v>
      </c>
      <c r="D6481" s="222" t="s">
        <v>10707</v>
      </c>
    </row>
    <row r="6482" spans="1:4">
      <c r="A6482" s="226" t="s">
        <v>10780</v>
      </c>
      <c r="B6482" s="225" t="s">
        <v>7216</v>
      </c>
      <c r="C6482" s="223" t="s">
        <v>7308</v>
      </c>
      <c r="D6482" s="222" t="s">
        <v>10707</v>
      </c>
    </row>
    <row r="6483" spans="1:4">
      <c r="A6483" s="226" t="s">
        <v>10781</v>
      </c>
      <c r="B6483" s="225" t="s">
        <v>10782</v>
      </c>
      <c r="C6483" s="223" t="s">
        <v>7308</v>
      </c>
      <c r="D6483" s="222" t="s">
        <v>10707</v>
      </c>
    </row>
    <row r="6484" spans="1:4">
      <c r="A6484" s="226" t="s">
        <v>10783</v>
      </c>
      <c r="B6484" s="225" t="s">
        <v>7344</v>
      </c>
      <c r="C6484" s="223" t="s">
        <v>7428</v>
      </c>
      <c r="D6484" s="222" t="s">
        <v>10707</v>
      </c>
    </row>
    <row r="6485" spans="1:4">
      <c r="A6485" s="226" t="s">
        <v>10784</v>
      </c>
      <c r="B6485" s="225" t="s">
        <v>1208</v>
      </c>
      <c r="C6485" s="223" t="s">
        <v>7664</v>
      </c>
      <c r="D6485" s="222" t="s">
        <v>10707</v>
      </c>
    </row>
    <row r="6486" spans="1:4">
      <c r="A6486" s="226" t="s">
        <v>10785</v>
      </c>
      <c r="B6486" s="225" t="s">
        <v>7655</v>
      </c>
      <c r="C6486" s="223" t="s">
        <v>1176</v>
      </c>
      <c r="D6486" s="222" t="s">
        <v>10786</v>
      </c>
    </row>
    <row r="6487" spans="1:4">
      <c r="A6487" s="226" t="s">
        <v>10787</v>
      </c>
      <c r="B6487" s="225" t="s">
        <v>7307</v>
      </c>
      <c r="C6487" s="223" t="s">
        <v>9262</v>
      </c>
      <c r="D6487" s="222" t="s">
        <v>10786</v>
      </c>
    </row>
    <row r="6488" spans="1:4">
      <c r="A6488" s="226" t="s">
        <v>10788</v>
      </c>
      <c r="B6488" s="225" t="s">
        <v>7874</v>
      </c>
      <c r="C6488" s="223" t="s">
        <v>10789</v>
      </c>
      <c r="D6488" s="222" t="s">
        <v>10786</v>
      </c>
    </row>
    <row r="6489" spans="1:4">
      <c r="A6489" s="226" t="s">
        <v>10790</v>
      </c>
      <c r="B6489" s="225" t="s">
        <v>7427</v>
      </c>
      <c r="C6489" s="223" t="s">
        <v>7319</v>
      </c>
      <c r="D6489" s="222" t="s">
        <v>10786</v>
      </c>
    </row>
    <row r="6490" spans="1:4">
      <c r="A6490" s="226" t="s">
        <v>10791</v>
      </c>
      <c r="B6490" s="225" t="s">
        <v>7365</v>
      </c>
      <c r="C6490" s="223" t="s">
        <v>7671</v>
      </c>
      <c r="D6490" s="222" t="s">
        <v>10786</v>
      </c>
    </row>
    <row r="6491" spans="1:4">
      <c r="A6491" s="226" t="s">
        <v>10792</v>
      </c>
      <c r="B6491" s="225" t="s">
        <v>7207</v>
      </c>
      <c r="C6491" s="223" t="s">
        <v>7325</v>
      </c>
      <c r="D6491" s="222" t="s">
        <v>10786</v>
      </c>
    </row>
    <row r="6492" spans="1:4">
      <c r="A6492" s="226" t="s">
        <v>10793</v>
      </c>
      <c r="B6492" s="225" t="s">
        <v>10794</v>
      </c>
      <c r="C6492" s="223" t="s">
        <v>7331</v>
      </c>
      <c r="D6492" s="222" t="s">
        <v>10786</v>
      </c>
    </row>
    <row r="6493" spans="1:4">
      <c r="A6493" s="226" t="s">
        <v>10795</v>
      </c>
      <c r="B6493" s="225" t="s">
        <v>10796</v>
      </c>
      <c r="C6493" s="223" t="s">
        <v>7331</v>
      </c>
      <c r="D6493" s="222" t="s">
        <v>10786</v>
      </c>
    </row>
    <row r="6494" spans="1:4">
      <c r="A6494" s="226" t="s">
        <v>10797</v>
      </c>
      <c r="B6494" s="225" t="s">
        <v>10798</v>
      </c>
      <c r="C6494" s="223" t="s">
        <v>1184</v>
      </c>
      <c r="D6494" s="222" t="s">
        <v>10786</v>
      </c>
    </row>
    <row r="6495" spans="1:4">
      <c r="A6495" s="226" t="s">
        <v>10799</v>
      </c>
      <c r="B6495" s="225" t="s">
        <v>10800</v>
      </c>
      <c r="C6495" s="223" t="s">
        <v>1184</v>
      </c>
      <c r="D6495" s="222" t="s">
        <v>10786</v>
      </c>
    </row>
    <row r="6496" spans="1:4">
      <c r="A6496" s="226" t="s">
        <v>10801</v>
      </c>
      <c r="B6496" s="225" t="s">
        <v>7207</v>
      </c>
      <c r="C6496" s="223" t="s">
        <v>7444</v>
      </c>
      <c r="D6496" s="222" t="s">
        <v>10786</v>
      </c>
    </row>
    <row r="6497" spans="1:4">
      <c r="A6497" s="226" t="s">
        <v>10802</v>
      </c>
      <c r="B6497" s="225" t="s">
        <v>1189</v>
      </c>
      <c r="C6497" s="223" t="s">
        <v>8916</v>
      </c>
      <c r="D6497" s="222" t="s">
        <v>10786</v>
      </c>
    </row>
    <row r="6498" spans="1:4">
      <c r="A6498" s="226" t="s">
        <v>10803</v>
      </c>
      <c r="B6498" s="225" t="s">
        <v>7759</v>
      </c>
      <c r="C6498" s="223" t="s">
        <v>7335</v>
      </c>
      <c r="D6498" s="222" t="s">
        <v>10786</v>
      </c>
    </row>
    <row r="6499" spans="1:4">
      <c r="A6499" s="226" t="s">
        <v>10804</v>
      </c>
      <c r="B6499" s="225" t="s">
        <v>8535</v>
      </c>
      <c r="C6499" s="223" t="s">
        <v>7951</v>
      </c>
      <c r="D6499" s="222" t="s">
        <v>10786</v>
      </c>
    </row>
    <row r="6500" spans="1:4">
      <c r="A6500" s="226" t="s">
        <v>10805</v>
      </c>
      <c r="B6500" s="225" t="s">
        <v>8779</v>
      </c>
      <c r="C6500" s="223" t="s">
        <v>1198</v>
      </c>
      <c r="D6500" s="222" t="s">
        <v>10786</v>
      </c>
    </row>
    <row r="6501" spans="1:4">
      <c r="A6501" s="226" t="s">
        <v>10806</v>
      </c>
      <c r="B6501" s="225" t="s">
        <v>7264</v>
      </c>
      <c r="C6501" s="223" t="s">
        <v>10807</v>
      </c>
      <c r="D6501" s="222" t="s">
        <v>10786</v>
      </c>
    </row>
    <row r="6502" spans="1:4">
      <c r="A6502" s="226" t="s">
        <v>10808</v>
      </c>
      <c r="B6502" s="225" t="s">
        <v>1208</v>
      </c>
      <c r="C6502" s="223" t="s">
        <v>8394</v>
      </c>
      <c r="D6502" s="222" t="s">
        <v>10786</v>
      </c>
    </row>
    <row r="6503" spans="1:4">
      <c r="A6503" s="226" t="s">
        <v>10809</v>
      </c>
      <c r="B6503" s="225" t="s">
        <v>7994</v>
      </c>
      <c r="C6503" s="223" t="s">
        <v>1203</v>
      </c>
      <c r="D6503" s="222" t="s">
        <v>10786</v>
      </c>
    </row>
    <row r="6504" spans="1:4">
      <c r="A6504" s="226" t="s">
        <v>10810</v>
      </c>
      <c r="B6504" s="225" t="s">
        <v>7541</v>
      </c>
      <c r="C6504" s="223" t="s">
        <v>1203</v>
      </c>
      <c r="D6504" s="222" t="s">
        <v>10786</v>
      </c>
    </row>
    <row r="6505" spans="1:4">
      <c r="A6505" s="226" t="s">
        <v>10811</v>
      </c>
      <c r="B6505" s="225" t="s">
        <v>8779</v>
      </c>
      <c r="C6505" s="223" t="s">
        <v>7688</v>
      </c>
      <c r="D6505" s="222" t="s">
        <v>10786</v>
      </c>
    </row>
    <row r="6506" spans="1:4">
      <c r="A6506" s="226" t="s">
        <v>10812</v>
      </c>
      <c r="B6506" s="225" t="s">
        <v>10813</v>
      </c>
      <c r="C6506" s="223" t="s">
        <v>1204</v>
      </c>
      <c r="D6506" s="222" t="s">
        <v>10786</v>
      </c>
    </row>
    <row r="6507" spans="1:4">
      <c r="A6507" s="226" t="s">
        <v>10814</v>
      </c>
      <c r="B6507" s="225" t="s">
        <v>10815</v>
      </c>
      <c r="C6507" s="223" t="s">
        <v>1204</v>
      </c>
      <c r="D6507" s="222" t="s">
        <v>10786</v>
      </c>
    </row>
    <row r="6508" spans="1:4">
      <c r="A6508" s="226" t="s">
        <v>10816</v>
      </c>
      <c r="B6508" s="225" t="s">
        <v>7207</v>
      </c>
      <c r="C6508" s="223" t="s">
        <v>7509</v>
      </c>
      <c r="D6508" s="222" t="s">
        <v>10786</v>
      </c>
    </row>
    <row r="6509" spans="1:4">
      <c r="A6509" s="226" t="s">
        <v>10817</v>
      </c>
      <c r="B6509" s="225" t="s">
        <v>10818</v>
      </c>
      <c r="C6509" s="223" t="s">
        <v>7208</v>
      </c>
      <c r="D6509" s="222" t="s">
        <v>10786</v>
      </c>
    </row>
    <row r="6510" spans="1:4">
      <c r="A6510" s="226" t="s">
        <v>10819</v>
      </c>
      <c r="B6510" s="225" t="s">
        <v>8584</v>
      </c>
      <c r="C6510" s="223" t="s">
        <v>7220</v>
      </c>
      <c r="D6510" s="222" t="s">
        <v>10786</v>
      </c>
    </row>
    <row r="6511" spans="1:4">
      <c r="A6511" s="226" t="s">
        <v>10820</v>
      </c>
      <c r="B6511" s="225" t="s">
        <v>7207</v>
      </c>
      <c r="C6511" s="223" t="s">
        <v>7223</v>
      </c>
      <c r="D6511" s="222" t="s">
        <v>10786</v>
      </c>
    </row>
    <row r="6512" spans="1:4">
      <c r="A6512" s="226" t="s">
        <v>10821</v>
      </c>
      <c r="B6512" s="225" t="s">
        <v>1171</v>
      </c>
      <c r="C6512" s="223" t="s">
        <v>10822</v>
      </c>
      <c r="D6512" s="222" t="s">
        <v>10786</v>
      </c>
    </row>
    <row r="6513" spans="1:4">
      <c r="A6513" s="226" t="s">
        <v>10823</v>
      </c>
      <c r="B6513" s="225" t="s">
        <v>8065</v>
      </c>
      <c r="C6513" s="223" t="s">
        <v>7234</v>
      </c>
      <c r="D6513" s="222" t="s">
        <v>10786</v>
      </c>
    </row>
    <row r="6514" spans="1:4">
      <c r="A6514" s="226" t="s">
        <v>10824</v>
      </c>
      <c r="B6514" s="225" t="s">
        <v>10394</v>
      </c>
      <c r="C6514" s="223" t="s">
        <v>8416</v>
      </c>
      <c r="D6514" s="222" t="s">
        <v>10786</v>
      </c>
    </row>
    <row r="6515" spans="1:4">
      <c r="A6515" s="226" t="s">
        <v>10825</v>
      </c>
      <c r="B6515" s="225" t="s">
        <v>7469</v>
      </c>
      <c r="C6515" s="223" t="s">
        <v>7245</v>
      </c>
      <c r="D6515" s="222" t="s">
        <v>10786</v>
      </c>
    </row>
    <row r="6516" spans="1:4">
      <c r="A6516" s="226" t="s">
        <v>10826</v>
      </c>
      <c r="B6516" s="225" t="s">
        <v>9129</v>
      </c>
      <c r="C6516" s="223" t="s">
        <v>7248</v>
      </c>
      <c r="D6516" s="222" t="s">
        <v>10786</v>
      </c>
    </row>
    <row r="6517" spans="1:4">
      <c r="A6517" s="226" t="s">
        <v>10827</v>
      </c>
      <c r="B6517" s="225" t="s">
        <v>9774</v>
      </c>
      <c r="C6517" s="223" t="s">
        <v>7251</v>
      </c>
      <c r="D6517" s="222" t="s">
        <v>10786</v>
      </c>
    </row>
    <row r="6518" spans="1:4">
      <c r="A6518" s="226" t="s">
        <v>10828</v>
      </c>
      <c r="B6518" s="225" t="s">
        <v>8311</v>
      </c>
      <c r="C6518" s="223" t="s">
        <v>7254</v>
      </c>
      <c r="D6518" s="222" t="s">
        <v>10786</v>
      </c>
    </row>
    <row r="6519" spans="1:4">
      <c r="A6519" s="226" t="s">
        <v>10829</v>
      </c>
      <c r="B6519" s="225" t="s">
        <v>8825</v>
      </c>
      <c r="C6519" s="223" t="s">
        <v>8063</v>
      </c>
      <c r="D6519" s="222" t="s">
        <v>10786</v>
      </c>
    </row>
    <row r="6520" spans="1:4">
      <c r="A6520" s="226" t="s">
        <v>10830</v>
      </c>
      <c r="B6520" s="225" t="s">
        <v>10831</v>
      </c>
      <c r="C6520" s="223" t="s">
        <v>7919</v>
      </c>
      <c r="D6520" s="222" t="s">
        <v>10786</v>
      </c>
    </row>
    <row r="6521" spans="1:4">
      <c r="A6521" s="226" t="s">
        <v>10832</v>
      </c>
      <c r="B6521" s="225" t="s">
        <v>1208</v>
      </c>
      <c r="C6521" s="223" t="s">
        <v>7262</v>
      </c>
      <c r="D6521" s="222" t="s">
        <v>10786</v>
      </c>
    </row>
    <row r="6522" spans="1:4">
      <c r="A6522" s="226" t="s">
        <v>10833</v>
      </c>
      <c r="B6522" s="225" t="s">
        <v>1208</v>
      </c>
      <c r="C6522" s="223" t="s">
        <v>8883</v>
      </c>
      <c r="D6522" s="222" t="s">
        <v>10786</v>
      </c>
    </row>
    <row r="6523" spans="1:4">
      <c r="A6523" s="226" t="s">
        <v>10834</v>
      </c>
      <c r="B6523" s="225" t="s">
        <v>10835</v>
      </c>
      <c r="C6523" s="223" t="s">
        <v>7466</v>
      </c>
      <c r="D6523" s="222" t="s">
        <v>10786</v>
      </c>
    </row>
    <row r="6524" spans="1:4">
      <c r="A6524" s="226" t="s">
        <v>10836</v>
      </c>
      <c r="B6524" s="225" t="s">
        <v>7555</v>
      </c>
      <c r="C6524" s="223" t="s">
        <v>7543</v>
      </c>
      <c r="D6524" s="222" t="s">
        <v>10786</v>
      </c>
    </row>
    <row r="6525" spans="1:4">
      <c r="A6525" s="226" t="s">
        <v>10837</v>
      </c>
      <c r="B6525" s="225" t="s">
        <v>7477</v>
      </c>
      <c r="C6525" s="223" t="s">
        <v>7274</v>
      </c>
      <c r="D6525" s="222" t="s">
        <v>10786</v>
      </c>
    </row>
    <row r="6526" spans="1:4">
      <c r="A6526" s="226" t="s">
        <v>10838</v>
      </c>
      <c r="B6526" s="225" t="s">
        <v>7307</v>
      </c>
      <c r="C6526" s="223" t="s">
        <v>7470</v>
      </c>
      <c r="D6526" s="222" t="s">
        <v>10786</v>
      </c>
    </row>
    <row r="6527" spans="1:4">
      <c r="A6527" s="226" t="s">
        <v>10839</v>
      </c>
      <c r="B6527" s="225" t="s">
        <v>7207</v>
      </c>
      <c r="C6527" s="223" t="s">
        <v>7632</v>
      </c>
      <c r="D6527" s="222" t="s">
        <v>10786</v>
      </c>
    </row>
    <row r="6528" spans="1:4">
      <c r="A6528" s="226" t="s">
        <v>10840</v>
      </c>
      <c r="B6528" s="225" t="s">
        <v>7985</v>
      </c>
      <c r="C6528" s="223" t="s">
        <v>10841</v>
      </c>
      <c r="D6528" s="222" t="s">
        <v>10786</v>
      </c>
    </row>
    <row r="6529" spans="1:4">
      <c r="A6529" s="226" t="s">
        <v>10842</v>
      </c>
      <c r="B6529" s="225" t="s">
        <v>7305</v>
      </c>
      <c r="C6529" s="223" t="s">
        <v>7733</v>
      </c>
      <c r="D6529" s="222" t="s">
        <v>10786</v>
      </c>
    </row>
    <row r="6530" spans="1:4">
      <c r="A6530" s="226" t="s">
        <v>10843</v>
      </c>
      <c r="B6530" s="225" t="s">
        <v>7784</v>
      </c>
      <c r="C6530" s="223" t="s">
        <v>7815</v>
      </c>
      <c r="D6530" s="222" t="s">
        <v>10786</v>
      </c>
    </row>
    <row r="6531" spans="1:4">
      <c r="A6531" s="226" t="s">
        <v>10844</v>
      </c>
      <c r="B6531" s="225" t="s">
        <v>7522</v>
      </c>
      <c r="C6531" s="223" t="s">
        <v>9340</v>
      </c>
      <c r="D6531" s="222" t="s">
        <v>10786</v>
      </c>
    </row>
    <row r="6532" spans="1:4">
      <c r="A6532" s="226" t="s">
        <v>10845</v>
      </c>
      <c r="B6532" s="225" t="s">
        <v>10654</v>
      </c>
      <c r="C6532" s="223" t="s">
        <v>7889</v>
      </c>
      <c r="D6532" s="222" t="s">
        <v>10786</v>
      </c>
    </row>
    <row r="6533" spans="1:4">
      <c r="A6533" s="226" t="s">
        <v>10846</v>
      </c>
      <c r="B6533" s="225" t="s">
        <v>7305</v>
      </c>
      <c r="C6533" s="223" t="s">
        <v>7889</v>
      </c>
      <c r="D6533" s="222" t="s">
        <v>10786</v>
      </c>
    </row>
    <row r="6534" spans="1:4">
      <c r="A6534" s="226" t="s">
        <v>10847</v>
      </c>
      <c r="B6534" s="225" t="s">
        <v>7264</v>
      </c>
      <c r="C6534" s="223" t="s">
        <v>7301</v>
      </c>
      <c r="D6534" s="222" t="s">
        <v>10786</v>
      </c>
    </row>
    <row r="6535" spans="1:4">
      <c r="A6535" s="226" t="s">
        <v>10848</v>
      </c>
      <c r="B6535" s="225" t="s">
        <v>7564</v>
      </c>
      <c r="C6535" s="223" t="s">
        <v>7308</v>
      </c>
      <c r="D6535" s="222" t="s">
        <v>10786</v>
      </c>
    </row>
    <row r="6536" spans="1:4">
      <c r="A6536" s="226" t="s">
        <v>10849</v>
      </c>
      <c r="B6536" s="225" t="s">
        <v>8107</v>
      </c>
      <c r="C6536" s="223" t="s">
        <v>7664</v>
      </c>
      <c r="D6536" s="222" t="s">
        <v>10786</v>
      </c>
    </row>
    <row r="6537" spans="1:4">
      <c r="A6537" s="226" t="s">
        <v>10850</v>
      </c>
      <c r="B6537" s="225" t="s">
        <v>10851</v>
      </c>
      <c r="C6537" s="223" t="s">
        <v>7664</v>
      </c>
      <c r="D6537" s="222" t="s">
        <v>10786</v>
      </c>
    </row>
    <row r="6538" spans="1:4">
      <c r="A6538" s="226" t="s">
        <v>10852</v>
      </c>
      <c r="B6538" s="225" t="s">
        <v>7230</v>
      </c>
      <c r="C6538" s="223" t="s">
        <v>8193</v>
      </c>
      <c r="D6538" s="222" t="s">
        <v>10786</v>
      </c>
    </row>
    <row r="6539" spans="1:4">
      <c r="A6539" s="226" t="s">
        <v>10853</v>
      </c>
      <c r="B6539" s="225" t="s">
        <v>10854</v>
      </c>
      <c r="C6539" s="223" t="s">
        <v>8118</v>
      </c>
      <c r="D6539" s="222" t="s">
        <v>10786</v>
      </c>
    </row>
    <row r="6540" spans="1:4">
      <c r="A6540" s="226" t="s">
        <v>10855</v>
      </c>
      <c r="B6540" s="225" t="s">
        <v>9352</v>
      </c>
      <c r="C6540" s="223" t="s">
        <v>1176</v>
      </c>
      <c r="D6540" s="222" t="s">
        <v>10856</v>
      </c>
    </row>
    <row r="6541" spans="1:4">
      <c r="A6541" s="226" t="s">
        <v>10857</v>
      </c>
      <c r="B6541" s="225" t="s">
        <v>8517</v>
      </c>
      <c r="C6541" s="223" t="s">
        <v>1176</v>
      </c>
      <c r="D6541" s="222" t="s">
        <v>10856</v>
      </c>
    </row>
    <row r="6542" spans="1:4">
      <c r="A6542" s="226" t="s">
        <v>10858</v>
      </c>
      <c r="B6542" s="225" t="s">
        <v>9129</v>
      </c>
      <c r="C6542" s="223" t="s">
        <v>1176</v>
      </c>
      <c r="D6542" s="222" t="s">
        <v>10856</v>
      </c>
    </row>
    <row r="6543" spans="1:4">
      <c r="A6543" s="226" t="s">
        <v>10859</v>
      </c>
      <c r="B6543" s="225" t="s">
        <v>7822</v>
      </c>
      <c r="C6543" s="223" t="s">
        <v>1176</v>
      </c>
      <c r="D6543" s="222" t="s">
        <v>10856</v>
      </c>
    </row>
    <row r="6544" spans="1:4">
      <c r="A6544" s="226" t="s">
        <v>10860</v>
      </c>
      <c r="B6544" s="225" t="s">
        <v>7264</v>
      </c>
      <c r="C6544" s="223" t="s">
        <v>10861</v>
      </c>
      <c r="D6544" s="222" t="s">
        <v>10856</v>
      </c>
    </row>
    <row r="6545" spans="1:4">
      <c r="A6545" s="226" t="s">
        <v>10862</v>
      </c>
      <c r="B6545" s="225" t="s">
        <v>1189</v>
      </c>
      <c r="C6545" s="223" t="s">
        <v>1184</v>
      </c>
      <c r="D6545" s="222" t="s">
        <v>10856</v>
      </c>
    </row>
    <row r="6546" spans="1:4">
      <c r="A6546" s="226" t="s">
        <v>10863</v>
      </c>
      <c r="B6546" s="225" t="s">
        <v>10864</v>
      </c>
      <c r="C6546" s="223" t="s">
        <v>7335</v>
      </c>
      <c r="D6546" s="222" t="s">
        <v>10856</v>
      </c>
    </row>
    <row r="6547" spans="1:4">
      <c r="A6547" s="226" t="s">
        <v>10865</v>
      </c>
      <c r="B6547" s="225" t="s">
        <v>7784</v>
      </c>
      <c r="C6547" s="223" t="s">
        <v>8206</v>
      </c>
      <c r="D6547" s="222" t="s">
        <v>10856</v>
      </c>
    </row>
    <row r="6548" spans="1:4">
      <c r="A6548" s="226" t="s">
        <v>10866</v>
      </c>
      <c r="B6548" s="225" t="s">
        <v>7555</v>
      </c>
      <c r="C6548" s="223" t="s">
        <v>1198</v>
      </c>
      <c r="D6548" s="222" t="s">
        <v>10856</v>
      </c>
    </row>
    <row r="6549" spans="1:4">
      <c r="A6549" s="226" t="s">
        <v>10867</v>
      </c>
      <c r="B6549" s="225" t="s">
        <v>7539</v>
      </c>
      <c r="C6549" s="223" t="s">
        <v>1198</v>
      </c>
      <c r="D6549" s="222" t="s">
        <v>10856</v>
      </c>
    </row>
    <row r="6550" spans="1:4">
      <c r="A6550" s="226" t="s">
        <v>10868</v>
      </c>
      <c r="B6550" s="225" t="s">
        <v>7516</v>
      </c>
      <c r="C6550" s="223" t="s">
        <v>1204</v>
      </c>
      <c r="D6550" s="222" t="s">
        <v>10856</v>
      </c>
    </row>
    <row r="6551" spans="1:4">
      <c r="A6551" s="226" t="s">
        <v>10869</v>
      </c>
      <c r="B6551" s="225" t="s">
        <v>9377</v>
      </c>
      <c r="C6551" s="223" t="s">
        <v>8697</v>
      </c>
      <c r="D6551" s="222" t="s">
        <v>10856</v>
      </c>
    </row>
    <row r="6552" spans="1:4">
      <c r="A6552" s="226" t="s">
        <v>10870</v>
      </c>
      <c r="B6552" s="225" t="s">
        <v>10871</v>
      </c>
      <c r="C6552" s="223" t="s">
        <v>7355</v>
      </c>
      <c r="D6552" s="222" t="s">
        <v>10856</v>
      </c>
    </row>
    <row r="6553" spans="1:4">
      <c r="A6553" s="226" t="s">
        <v>10872</v>
      </c>
      <c r="B6553" s="225" t="s">
        <v>9570</v>
      </c>
      <c r="C6553" s="223" t="s">
        <v>8849</v>
      </c>
      <c r="D6553" s="222" t="s">
        <v>10856</v>
      </c>
    </row>
    <row r="6554" spans="1:4">
      <c r="A6554" s="226" t="s">
        <v>10873</v>
      </c>
      <c r="B6554" s="225" t="s">
        <v>7693</v>
      </c>
      <c r="C6554" s="223" t="s">
        <v>8849</v>
      </c>
      <c r="D6554" s="222" t="s">
        <v>10856</v>
      </c>
    </row>
    <row r="6555" spans="1:4">
      <c r="A6555" s="226" t="s">
        <v>10874</v>
      </c>
      <c r="B6555" s="225" t="s">
        <v>9025</v>
      </c>
      <c r="C6555" s="223" t="s">
        <v>7359</v>
      </c>
      <c r="D6555" s="222" t="s">
        <v>10856</v>
      </c>
    </row>
    <row r="6556" spans="1:4">
      <c r="A6556" s="226" t="s">
        <v>10875</v>
      </c>
      <c r="B6556" s="225" t="s">
        <v>10876</v>
      </c>
      <c r="C6556" s="223" t="s">
        <v>9026</v>
      </c>
      <c r="D6556" s="222" t="s">
        <v>10856</v>
      </c>
    </row>
    <row r="6557" spans="1:4">
      <c r="A6557" s="226" t="s">
        <v>10877</v>
      </c>
      <c r="B6557" s="225" t="s">
        <v>10878</v>
      </c>
      <c r="C6557" s="223" t="s">
        <v>8051</v>
      </c>
      <c r="D6557" s="222" t="s">
        <v>10856</v>
      </c>
    </row>
    <row r="6558" spans="1:4">
      <c r="A6558" s="226" t="s">
        <v>10879</v>
      </c>
      <c r="B6558" s="225" t="s">
        <v>9361</v>
      </c>
      <c r="C6558" s="223" t="s">
        <v>7361</v>
      </c>
      <c r="D6558" s="222" t="s">
        <v>10856</v>
      </c>
    </row>
    <row r="6559" spans="1:4">
      <c r="A6559" s="226" t="s">
        <v>10880</v>
      </c>
      <c r="B6559" s="225" t="s">
        <v>10881</v>
      </c>
      <c r="C6559" s="223" t="s">
        <v>7963</v>
      </c>
      <c r="D6559" s="222" t="s">
        <v>10856</v>
      </c>
    </row>
    <row r="6560" spans="1:4">
      <c r="A6560" s="226" t="s">
        <v>10882</v>
      </c>
      <c r="B6560" s="225" t="s">
        <v>10883</v>
      </c>
      <c r="C6560" s="223" t="s">
        <v>8952</v>
      </c>
      <c r="D6560" s="222" t="s">
        <v>10856</v>
      </c>
    </row>
    <row r="6561" spans="1:4">
      <c r="A6561" s="226" t="s">
        <v>10884</v>
      </c>
      <c r="B6561" s="225" t="s">
        <v>10885</v>
      </c>
      <c r="C6561" s="223" t="s">
        <v>8855</v>
      </c>
      <c r="D6561" s="222" t="s">
        <v>10856</v>
      </c>
    </row>
    <row r="6562" spans="1:4">
      <c r="A6562" s="226" t="s">
        <v>10886</v>
      </c>
      <c r="B6562" s="225" t="s">
        <v>9945</v>
      </c>
      <c r="C6562" s="223" t="s">
        <v>7234</v>
      </c>
      <c r="D6562" s="222" t="s">
        <v>10856</v>
      </c>
    </row>
    <row r="6563" spans="1:4">
      <c r="A6563" s="226" t="s">
        <v>10887</v>
      </c>
      <c r="B6563" s="225" t="s">
        <v>10000</v>
      </c>
      <c r="C6563" s="223" t="s">
        <v>8955</v>
      </c>
      <c r="D6563" s="222" t="s">
        <v>10856</v>
      </c>
    </row>
    <row r="6564" spans="1:4">
      <c r="A6564" s="226" t="s">
        <v>10888</v>
      </c>
      <c r="B6564" s="225" t="s">
        <v>7425</v>
      </c>
      <c r="C6564" s="223" t="s">
        <v>9806</v>
      </c>
      <c r="D6564" s="222" t="s">
        <v>10856</v>
      </c>
    </row>
    <row r="6565" spans="1:4">
      <c r="A6565" s="226" t="s">
        <v>10889</v>
      </c>
      <c r="B6565" s="225" t="s">
        <v>9269</v>
      </c>
      <c r="C6565" s="223" t="s">
        <v>7245</v>
      </c>
      <c r="D6565" s="222" t="s">
        <v>10856</v>
      </c>
    </row>
    <row r="6566" spans="1:4">
      <c r="A6566" s="226" t="s">
        <v>10890</v>
      </c>
      <c r="B6566" s="225" t="s">
        <v>10079</v>
      </c>
      <c r="C6566" s="223" t="s">
        <v>7245</v>
      </c>
      <c r="D6566" s="222" t="s">
        <v>10856</v>
      </c>
    </row>
    <row r="6567" spans="1:4">
      <c r="A6567" s="226" t="s">
        <v>10891</v>
      </c>
      <c r="B6567" s="225" t="s">
        <v>9366</v>
      </c>
      <c r="C6567" s="223" t="s">
        <v>7245</v>
      </c>
      <c r="D6567" s="222" t="s">
        <v>10856</v>
      </c>
    </row>
    <row r="6568" spans="1:4">
      <c r="A6568" s="226" t="s">
        <v>10892</v>
      </c>
      <c r="B6568" s="225" t="s">
        <v>10893</v>
      </c>
      <c r="C6568" s="223" t="s">
        <v>7245</v>
      </c>
      <c r="D6568" s="222" t="s">
        <v>10856</v>
      </c>
    </row>
    <row r="6569" spans="1:4">
      <c r="A6569" s="226" t="s">
        <v>10894</v>
      </c>
      <c r="B6569" s="225" t="s">
        <v>7239</v>
      </c>
      <c r="C6569" s="223" t="s">
        <v>8962</v>
      </c>
      <c r="D6569" s="222" t="s">
        <v>10856</v>
      </c>
    </row>
    <row r="6570" spans="1:4">
      <c r="A6570" s="226" t="s">
        <v>10895</v>
      </c>
      <c r="B6570" s="225" t="s">
        <v>8186</v>
      </c>
      <c r="C6570" s="223" t="s">
        <v>7248</v>
      </c>
      <c r="D6570" s="222" t="s">
        <v>10856</v>
      </c>
    </row>
    <row r="6571" spans="1:4">
      <c r="A6571" s="226" t="s">
        <v>10896</v>
      </c>
      <c r="B6571" s="225" t="s">
        <v>7456</v>
      </c>
      <c r="C6571" s="223" t="s">
        <v>7254</v>
      </c>
      <c r="D6571" s="222" t="s">
        <v>10856</v>
      </c>
    </row>
    <row r="6572" spans="1:4">
      <c r="A6572" s="226" t="s">
        <v>10897</v>
      </c>
      <c r="B6572" s="225" t="s">
        <v>7880</v>
      </c>
      <c r="C6572" s="223" t="s">
        <v>8063</v>
      </c>
      <c r="D6572" s="222" t="s">
        <v>10856</v>
      </c>
    </row>
    <row r="6573" spans="1:4">
      <c r="A6573" s="226" t="s">
        <v>10898</v>
      </c>
      <c r="B6573" s="225" t="s">
        <v>9368</v>
      </c>
      <c r="C6573" s="223" t="s">
        <v>9301</v>
      </c>
      <c r="D6573" s="222" t="s">
        <v>10856</v>
      </c>
    </row>
    <row r="6574" spans="1:4">
      <c r="A6574" s="226" t="s">
        <v>10899</v>
      </c>
      <c r="B6574" s="225" t="s">
        <v>9743</v>
      </c>
      <c r="C6574" s="223" t="s">
        <v>9303</v>
      </c>
      <c r="D6574" s="222" t="s">
        <v>10856</v>
      </c>
    </row>
    <row r="6575" spans="1:4">
      <c r="A6575" s="226" t="s">
        <v>10900</v>
      </c>
      <c r="B6575" s="225" t="s">
        <v>9025</v>
      </c>
      <c r="C6575" s="223" t="s">
        <v>9306</v>
      </c>
      <c r="D6575" s="222" t="s">
        <v>10856</v>
      </c>
    </row>
    <row r="6576" spans="1:4">
      <c r="A6576" s="226" t="s">
        <v>10901</v>
      </c>
      <c r="B6576" s="225" t="s">
        <v>9122</v>
      </c>
      <c r="C6576" s="223" t="s">
        <v>9306</v>
      </c>
      <c r="D6576" s="222" t="s">
        <v>10856</v>
      </c>
    </row>
    <row r="6577" spans="1:4">
      <c r="A6577" s="226" t="s">
        <v>10902</v>
      </c>
      <c r="B6577" s="225" t="s">
        <v>10903</v>
      </c>
      <c r="C6577" s="223" t="s">
        <v>7464</v>
      </c>
      <c r="D6577" s="222" t="s">
        <v>10856</v>
      </c>
    </row>
    <row r="6578" spans="1:4">
      <c r="A6578" s="226" t="s">
        <v>10904</v>
      </c>
      <c r="B6578" s="225" t="s">
        <v>9131</v>
      </c>
      <c r="C6578" s="223" t="s">
        <v>9748</v>
      </c>
      <c r="D6578" s="222" t="s">
        <v>10856</v>
      </c>
    </row>
    <row r="6579" spans="1:4">
      <c r="A6579" s="226" t="s">
        <v>10905</v>
      </c>
      <c r="B6579" s="225" t="s">
        <v>9864</v>
      </c>
      <c r="C6579" s="223" t="s">
        <v>9748</v>
      </c>
      <c r="D6579" s="222" t="s">
        <v>10856</v>
      </c>
    </row>
    <row r="6580" spans="1:4">
      <c r="A6580" s="226" t="s">
        <v>10906</v>
      </c>
      <c r="B6580" s="225" t="s">
        <v>10907</v>
      </c>
      <c r="C6580" s="223" t="s">
        <v>7274</v>
      </c>
      <c r="D6580" s="222" t="s">
        <v>10856</v>
      </c>
    </row>
    <row r="6581" spans="1:4">
      <c r="A6581" s="226" t="s">
        <v>10908</v>
      </c>
      <c r="B6581" s="225" t="s">
        <v>10909</v>
      </c>
      <c r="C6581" s="223" t="s">
        <v>7274</v>
      </c>
      <c r="D6581" s="222" t="s">
        <v>10856</v>
      </c>
    </row>
    <row r="6582" spans="1:4">
      <c r="A6582" s="226" t="s">
        <v>10910</v>
      </c>
      <c r="B6582" s="225" t="s">
        <v>7784</v>
      </c>
      <c r="C6582" s="223" t="s">
        <v>10911</v>
      </c>
      <c r="D6582" s="222" t="s">
        <v>10856</v>
      </c>
    </row>
    <row r="6583" spans="1:4">
      <c r="A6583" s="226" t="s">
        <v>10912</v>
      </c>
      <c r="B6583" s="225" t="s">
        <v>10913</v>
      </c>
      <c r="C6583" s="223" t="s">
        <v>7278</v>
      </c>
      <c r="D6583" s="222" t="s">
        <v>10856</v>
      </c>
    </row>
    <row r="6584" spans="1:4">
      <c r="A6584" s="226" t="s">
        <v>10914</v>
      </c>
      <c r="B6584" s="225" t="s">
        <v>7880</v>
      </c>
      <c r="C6584" s="223" t="s">
        <v>7881</v>
      </c>
      <c r="D6584" s="222" t="s">
        <v>10856</v>
      </c>
    </row>
    <row r="6585" spans="1:4">
      <c r="A6585" s="226" t="s">
        <v>10915</v>
      </c>
      <c r="B6585" s="225" t="s">
        <v>7784</v>
      </c>
      <c r="C6585" s="223" t="s">
        <v>9061</v>
      </c>
      <c r="D6585" s="222" t="s">
        <v>10856</v>
      </c>
    </row>
    <row r="6586" spans="1:4">
      <c r="A6586" s="226" t="s">
        <v>10916</v>
      </c>
      <c r="B6586" s="225" t="s">
        <v>9614</v>
      </c>
      <c r="C6586" s="223" t="s">
        <v>10917</v>
      </c>
      <c r="D6586" s="222" t="s">
        <v>10856</v>
      </c>
    </row>
    <row r="6587" spans="1:4">
      <c r="A6587" s="226" t="s">
        <v>10918</v>
      </c>
      <c r="B6587" s="225" t="s">
        <v>9122</v>
      </c>
      <c r="C6587" s="223" t="s">
        <v>8084</v>
      </c>
      <c r="D6587" s="222" t="s">
        <v>10856</v>
      </c>
    </row>
    <row r="6588" spans="1:4">
      <c r="A6588" s="226" t="s">
        <v>10919</v>
      </c>
      <c r="B6588" s="225" t="s">
        <v>9025</v>
      </c>
      <c r="C6588" s="223" t="s">
        <v>7818</v>
      </c>
      <c r="D6588" s="222" t="s">
        <v>10856</v>
      </c>
    </row>
    <row r="6589" spans="1:4">
      <c r="A6589" s="226" t="s">
        <v>10920</v>
      </c>
      <c r="B6589" s="225" t="s">
        <v>7668</v>
      </c>
      <c r="C6589" s="223" t="s">
        <v>7417</v>
      </c>
      <c r="D6589" s="222" t="s">
        <v>10856</v>
      </c>
    </row>
    <row r="6590" spans="1:4">
      <c r="A6590" s="226" t="s">
        <v>10921</v>
      </c>
      <c r="B6590" s="225" t="s">
        <v>8112</v>
      </c>
      <c r="C6590" s="223" t="s">
        <v>7423</v>
      </c>
      <c r="D6590" s="222" t="s">
        <v>10856</v>
      </c>
    </row>
    <row r="6591" spans="1:4">
      <c r="A6591" s="226" t="s">
        <v>10922</v>
      </c>
      <c r="B6591" s="225" t="s">
        <v>9961</v>
      </c>
      <c r="C6591" s="223" t="s">
        <v>10698</v>
      </c>
      <c r="D6591" s="222" t="s">
        <v>10856</v>
      </c>
    </row>
    <row r="6592" spans="1:4">
      <c r="A6592" s="226" t="s">
        <v>10923</v>
      </c>
      <c r="B6592" s="225" t="s">
        <v>10924</v>
      </c>
      <c r="C6592" s="223" t="s">
        <v>9243</v>
      </c>
      <c r="D6592" s="222" t="s">
        <v>10856</v>
      </c>
    </row>
    <row r="6593" spans="1:4">
      <c r="A6593" s="226" t="s">
        <v>10925</v>
      </c>
      <c r="B6593" s="225" t="s">
        <v>10926</v>
      </c>
      <c r="C6593" s="223" t="s">
        <v>9522</v>
      </c>
      <c r="D6593" s="222" t="s">
        <v>10856</v>
      </c>
    </row>
    <row r="6594" spans="1:4">
      <c r="A6594" s="226" t="s">
        <v>10927</v>
      </c>
      <c r="B6594" s="225" t="s">
        <v>10928</v>
      </c>
      <c r="C6594" s="223" t="s">
        <v>9522</v>
      </c>
      <c r="D6594" s="222" t="s">
        <v>10856</v>
      </c>
    </row>
    <row r="6595" spans="1:4">
      <c r="A6595" s="226" t="s">
        <v>10929</v>
      </c>
      <c r="B6595" s="225" t="s">
        <v>10930</v>
      </c>
      <c r="C6595" s="223" t="s">
        <v>9522</v>
      </c>
      <c r="D6595" s="222" t="s">
        <v>10856</v>
      </c>
    </row>
    <row r="6596" spans="1:4">
      <c r="A6596" s="226" t="s">
        <v>10931</v>
      </c>
      <c r="B6596" s="225" t="s">
        <v>10932</v>
      </c>
      <c r="C6596" s="223" t="s">
        <v>8463</v>
      </c>
      <c r="D6596" s="222" t="s">
        <v>10856</v>
      </c>
    </row>
    <row r="6597" spans="1:4">
      <c r="A6597" s="226" t="s">
        <v>10933</v>
      </c>
      <c r="B6597" s="225" t="s">
        <v>10934</v>
      </c>
      <c r="C6597" s="223" t="s">
        <v>10935</v>
      </c>
      <c r="D6597" s="222" t="s">
        <v>10856</v>
      </c>
    </row>
    <row r="6598" spans="1:4">
      <c r="A6598" s="226" t="s">
        <v>10936</v>
      </c>
      <c r="B6598" s="225" t="s">
        <v>10573</v>
      </c>
      <c r="C6598" s="223" t="s">
        <v>10937</v>
      </c>
      <c r="D6598" s="222" t="s">
        <v>10856</v>
      </c>
    </row>
    <row r="6599" spans="1:4">
      <c r="A6599" s="226" t="s">
        <v>10938</v>
      </c>
      <c r="B6599" s="225" t="s">
        <v>7936</v>
      </c>
      <c r="C6599" s="223" t="s">
        <v>8193</v>
      </c>
      <c r="D6599" s="222" t="s">
        <v>10856</v>
      </c>
    </row>
    <row r="6600" spans="1:4">
      <c r="A6600" s="226" t="s">
        <v>10939</v>
      </c>
      <c r="B6600" s="225" t="s">
        <v>10940</v>
      </c>
      <c r="C6600" s="223" t="s">
        <v>1172</v>
      </c>
      <c r="D6600" s="222" t="s">
        <v>10941</v>
      </c>
    </row>
    <row r="6601" spans="1:4">
      <c r="A6601" s="226" t="s">
        <v>10942</v>
      </c>
      <c r="B6601" s="225" t="s">
        <v>7250</v>
      </c>
      <c r="C6601" s="223" t="s">
        <v>1176</v>
      </c>
      <c r="D6601" s="222" t="s">
        <v>10941</v>
      </c>
    </row>
    <row r="6602" spans="1:4">
      <c r="A6602" s="226" t="s">
        <v>10943</v>
      </c>
      <c r="B6602" s="225" t="s">
        <v>7349</v>
      </c>
      <c r="C6602" s="223" t="s">
        <v>1176</v>
      </c>
      <c r="D6602" s="222" t="s">
        <v>10941</v>
      </c>
    </row>
    <row r="6603" spans="1:4">
      <c r="A6603" s="226" t="s">
        <v>10944</v>
      </c>
      <c r="B6603" s="225" t="s">
        <v>10945</v>
      </c>
      <c r="C6603" s="223" t="s">
        <v>1176</v>
      </c>
      <c r="D6603" s="222" t="s">
        <v>10941</v>
      </c>
    </row>
    <row r="6604" spans="1:4">
      <c r="A6604" s="226" t="s">
        <v>10946</v>
      </c>
      <c r="B6604" s="225" t="s">
        <v>7483</v>
      </c>
      <c r="C6604" s="223" t="s">
        <v>1187</v>
      </c>
      <c r="D6604" s="222" t="s">
        <v>10941</v>
      </c>
    </row>
    <row r="6605" spans="1:4">
      <c r="A6605" s="226" t="s">
        <v>10947</v>
      </c>
      <c r="B6605" s="225" t="s">
        <v>7210</v>
      </c>
      <c r="C6605" s="223" t="s">
        <v>7335</v>
      </c>
      <c r="D6605" s="222" t="s">
        <v>10941</v>
      </c>
    </row>
    <row r="6606" spans="1:4">
      <c r="A6606" s="226" t="s">
        <v>10948</v>
      </c>
      <c r="B6606" s="225" t="s">
        <v>10949</v>
      </c>
      <c r="C6606" s="223" t="s">
        <v>1193</v>
      </c>
      <c r="D6606" s="222" t="s">
        <v>10941</v>
      </c>
    </row>
    <row r="6607" spans="1:4">
      <c r="A6607" s="226" t="s">
        <v>10950</v>
      </c>
      <c r="B6607" s="225" t="s">
        <v>10951</v>
      </c>
      <c r="C6607" s="223" t="s">
        <v>1193</v>
      </c>
      <c r="D6607" s="222" t="s">
        <v>10941</v>
      </c>
    </row>
    <row r="6608" spans="1:4">
      <c r="A6608" s="226" t="s">
        <v>10952</v>
      </c>
      <c r="B6608" s="225" t="s">
        <v>10953</v>
      </c>
      <c r="C6608" s="223" t="s">
        <v>1193</v>
      </c>
      <c r="D6608" s="222" t="s">
        <v>10941</v>
      </c>
    </row>
    <row r="6609" spans="1:4">
      <c r="A6609" s="226" t="s">
        <v>10954</v>
      </c>
      <c r="B6609" s="225" t="s">
        <v>7784</v>
      </c>
      <c r="C6609" s="223" t="s">
        <v>1204</v>
      </c>
      <c r="D6609" s="222" t="s">
        <v>10941</v>
      </c>
    </row>
    <row r="6610" spans="1:4">
      <c r="A6610" s="226" t="s">
        <v>10955</v>
      </c>
      <c r="B6610" s="225" t="s">
        <v>7784</v>
      </c>
      <c r="C6610" s="223" t="s">
        <v>7208</v>
      </c>
      <c r="D6610" s="222" t="s">
        <v>10941</v>
      </c>
    </row>
    <row r="6611" spans="1:4">
      <c r="A6611" s="226" t="s">
        <v>10956</v>
      </c>
      <c r="B6611" s="225" t="s">
        <v>10957</v>
      </c>
      <c r="C6611" s="223" t="s">
        <v>7208</v>
      </c>
      <c r="D6611" s="222" t="s">
        <v>10941</v>
      </c>
    </row>
    <row r="6612" spans="1:4">
      <c r="A6612" s="226" t="s">
        <v>10958</v>
      </c>
      <c r="B6612" s="225" t="s">
        <v>9129</v>
      </c>
      <c r="C6612" s="223" t="s">
        <v>7211</v>
      </c>
      <c r="D6612" s="222" t="s">
        <v>10941</v>
      </c>
    </row>
    <row r="6613" spans="1:4">
      <c r="A6613" s="226" t="s">
        <v>10959</v>
      </c>
      <c r="B6613" s="225" t="s">
        <v>7487</v>
      </c>
      <c r="C6613" s="223" t="s">
        <v>7355</v>
      </c>
      <c r="D6613" s="222" t="s">
        <v>10941</v>
      </c>
    </row>
    <row r="6614" spans="1:4">
      <c r="A6614" s="226" t="s">
        <v>10960</v>
      </c>
      <c r="B6614" s="225" t="s">
        <v>1189</v>
      </c>
      <c r="C6614" s="223" t="s">
        <v>7355</v>
      </c>
      <c r="D6614" s="222" t="s">
        <v>10941</v>
      </c>
    </row>
    <row r="6615" spans="1:4">
      <c r="A6615" s="226" t="s">
        <v>10961</v>
      </c>
      <c r="B6615" s="225" t="s">
        <v>7230</v>
      </c>
      <c r="C6615" s="223" t="s">
        <v>8943</v>
      </c>
      <c r="D6615" s="222" t="s">
        <v>10941</v>
      </c>
    </row>
    <row r="6616" spans="1:4">
      <c r="A6616" s="226" t="s">
        <v>10962</v>
      </c>
      <c r="B6616" s="225" t="s">
        <v>9025</v>
      </c>
      <c r="C6616" s="223" t="s">
        <v>7359</v>
      </c>
      <c r="D6616" s="222" t="s">
        <v>10941</v>
      </c>
    </row>
    <row r="6617" spans="1:4">
      <c r="A6617" s="226" t="s">
        <v>10963</v>
      </c>
      <c r="B6617" s="225" t="s">
        <v>10964</v>
      </c>
      <c r="C6617" s="223" t="s">
        <v>7359</v>
      </c>
      <c r="D6617" s="222" t="s">
        <v>10941</v>
      </c>
    </row>
    <row r="6618" spans="1:4">
      <c r="A6618" s="226" t="s">
        <v>10965</v>
      </c>
      <c r="B6618" s="225" t="s">
        <v>10966</v>
      </c>
      <c r="C6618" s="223" t="s">
        <v>9026</v>
      </c>
      <c r="D6618" s="222" t="s">
        <v>10941</v>
      </c>
    </row>
    <row r="6619" spans="1:4">
      <c r="A6619" s="226" t="s">
        <v>10967</v>
      </c>
      <c r="B6619" s="225" t="s">
        <v>9136</v>
      </c>
      <c r="C6619" s="223" t="s">
        <v>8945</v>
      </c>
      <c r="D6619" s="222" t="s">
        <v>10941</v>
      </c>
    </row>
    <row r="6620" spans="1:4">
      <c r="A6620" s="226" t="s">
        <v>10968</v>
      </c>
      <c r="B6620" s="225" t="s">
        <v>7233</v>
      </c>
      <c r="C6620" s="223" t="s">
        <v>10253</v>
      </c>
      <c r="D6620" s="222" t="s">
        <v>10941</v>
      </c>
    </row>
    <row r="6621" spans="1:4">
      <c r="A6621" s="226" t="s">
        <v>10969</v>
      </c>
      <c r="B6621" s="225" t="s">
        <v>10003</v>
      </c>
      <c r="C6621" s="223" t="s">
        <v>8952</v>
      </c>
      <c r="D6621" s="222" t="s">
        <v>10941</v>
      </c>
    </row>
    <row r="6622" spans="1:4">
      <c r="A6622" s="226" t="s">
        <v>10970</v>
      </c>
      <c r="B6622" s="225" t="s">
        <v>7239</v>
      </c>
      <c r="C6622" s="223" t="s">
        <v>8952</v>
      </c>
      <c r="D6622" s="222" t="s">
        <v>10941</v>
      </c>
    </row>
    <row r="6623" spans="1:4">
      <c r="A6623" s="226" t="s">
        <v>10971</v>
      </c>
      <c r="B6623" s="225" t="s">
        <v>1206</v>
      </c>
      <c r="C6623" s="223" t="s">
        <v>8952</v>
      </c>
      <c r="D6623" s="222" t="s">
        <v>10941</v>
      </c>
    </row>
    <row r="6624" spans="1:4">
      <c r="A6624" s="226" t="s">
        <v>10972</v>
      </c>
      <c r="B6624" s="225" t="s">
        <v>10973</v>
      </c>
      <c r="C6624" s="223" t="s">
        <v>8952</v>
      </c>
      <c r="D6624" s="222" t="s">
        <v>10941</v>
      </c>
    </row>
    <row r="6625" spans="1:4">
      <c r="A6625" s="226" t="s">
        <v>10974</v>
      </c>
      <c r="B6625" s="225" t="s">
        <v>10027</v>
      </c>
      <c r="C6625" s="223" t="s">
        <v>8855</v>
      </c>
      <c r="D6625" s="222" t="s">
        <v>10941</v>
      </c>
    </row>
    <row r="6626" spans="1:4">
      <c r="A6626" s="226" t="s">
        <v>10975</v>
      </c>
      <c r="B6626" s="225" t="s">
        <v>1208</v>
      </c>
      <c r="C6626" s="223" t="s">
        <v>10976</v>
      </c>
      <c r="D6626" s="222" t="s">
        <v>10941</v>
      </c>
    </row>
    <row r="6627" spans="1:4">
      <c r="A6627" s="226" t="s">
        <v>10977</v>
      </c>
      <c r="B6627" s="225" t="s">
        <v>8478</v>
      </c>
      <c r="C6627" s="223" t="s">
        <v>7242</v>
      </c>
      <c r="D6627" s="222" t="s">
        <v>10941</v>
      </c>
    </row>
    <row r="6628" spans="1:4">
      <c r="A6628" s="226" t="s">
        <v>10978</v>
      </c>
      <c r="B6628" s="225" t="s">
        <v>8867</v>
      </c>
      <c r="C6628" s="223" t="s">
        <v>7245</v>
      </c>
      <c r="D6628" s="222" t="s">
        <v>10941</v>
      </c>
    </row>
    <row r="6629" spans="1:4">
      <c r="A6629" s="226" t="s">
        <v>10979</v>
      </c>
      <c r="B6629" s="225" t="s">
        <v>10980</v>
      </c>
      <c r="C6629" s="223" t="s">
        <v>7245</v>
      </c>
      <c r="D6629" s="222" t="s">
        <v>10941</v>
      </c>
    </row>
    <row r="6630" spans="1:4">
      <c r="A6630" s="226" t="s">
        <v>10981</v>
      </c>
      <c r="B6630" s="225" t="s">
        <v>10982</v>
      </c>
      <c r="C6630" s="223" t="s">
        <v>7245</v>
      </c>
      <c r="D6630" s="222" t="s">
        <v>10941</v>
      </c>
    </row>
    <row r="6631" spans="1:4">
      <c r="A6631" s="226" t="s">
        <v>10983</v>
      </c>
      <c r="B6631" s="225" t="s">
        <v>7988</v>
      </c>
      <c r="C6631" s="223" t="s">
        <v>7248</v>
      </c>
      <c r="D6631" s="222" t="s">
        <v>10941</v>
      </c>
    </row>
    <row r="6632" spans="1:4">
      <c r="A6632" s="226" t="s">
        <v>10984</v>
      </c>
      <c r="B6632" s="225" t="s">
        <v>7210</v>
      </c>
      <c r="C6632" s="223" t="s">
        <v>7254</v>
      </c>
      <c r="D6632" s="222" t="s">
        <v>10941</v>
      </c>
    </row>
    <row r="6633" spans="1:4">
      <c r="A6633" s="226" t="s">
        <v>10985</v>
      </c>
      <c r="B6633" s="225" t="s">
        <v>10986</v>
      </c>
      <c r="C6633" s="223" t="s">
        <v>9298</v>
      </c>
      <c r="D6633" s="222" t="s">
        <v>10941</v>
      </c>
    </row>
    <row r="6634" spans="1:4">
      <c r="A6634" s="226" t="s">
        <v>10987</v>
      </c>
      <c r="B6634" s="225" t="s">
        <v>10988</v>
      </c>
      <c r="C6634" s="223" t="s">
        <v>8063</v>
      </c>
      <c r="D6634" s="222" t="s">
        <v>10941</v>
      </c>
    </row>
    <row r="6635" spans="1:4">
      <c r="A6635" s="226" t="s">
        <v>10989</v>
      </c>
      <c r="B6635" s="225" t="s">
        <v>8215</v>
      </c>
      <c r="C6635" s="223" t="s">
        <v>7802</v>
      </c>
      <c r="D6635" s="222" t="s">
        <v>10941</v>
      </c>
    </row>
    <row r="6636" spans="1:4">
      <c r="A6636" s="226" t="s">
        <v>10990</v>
      </c>
      <c r="B6636" s="225" t="s">
        <v>10991</v>
      </c>
      <c r="C6636" s="223" t="s">
        <v>9498</v>
      </c>
      <c r="D6636" s="222" t="s">
        <v>10941</v>
      </c>
    </row>
    <row r="6637" spans="1:4">
      <c r="A6637" s="226" t="s">
        <v>10992</v>
      </c>
      <c r="B6637" s="225" t="s">
        <v>8867</v>
      </c>
      <c r="C6637" s="223" t="s">
        <v>9656</v>
      </c>
      <c r="D6637" s="222" t="s">
        <v>10941</v>
      </c>
    </row>
    <row r="6638" spans="1:4">
      <c r="A6638" s="226" t="s">
        <v>10993</v>
      </c>
      <c r="B6638" s="225" t="s">
        <v>10994</v>
      </c>
      <c r="C6638" s="223" t="s">
        <v>9301</v>
      </c>
      <c r="D6638" s="222" t="s">
        <v>10941</v>
      </c>
    </row>
    <row r="6639" spans="1:4">
      <c r="A6639" s="226" t="s">
        <v>10995</v>
      </c>
      <c r="B6639" s="225" t="s">
        <v>7239</v>
      </c>
      <c r="C6639" s="223" t="s">
        <v>7464</v>
      </c>
      <c r="D6639" s="222" t="s">
        <v>10941</v>
      </c>
    </row>
    <row r="6640" spans="1:4">
      <c r="A6640" s="226" t="s">
        <v>10996</v>
      </c>
      <c r="B6640" s="225" t="s">
        <v>7400</v>
      </c>
      <c r="C6640" s="223" t="s">
        <v>7466</v>
      </c>
      <c r="D6640" s="222" t="s">
        <v>10941</v>
      </c>
    </row>
    <row r="6641" spans="1:4">
      <c r="A6641" s="226" t="s">
        <v>10997</v>
      </c>
      <c r="B6641" s="225" t="s">
        <v>9875</v>
      </c>
      <c r="C6641" s="223" t="s">
        <v>9748</v>
      </c>
      <c r="D6641" s="222" t="s">
        <v>10941</v>
      </c>
    </row>
    <row r="6642" spans="1:4">
      <c r="A6642" s="226" t="s">
        <v>10998</v>
      </c>
      <c r="B6642" s="225" t="s">
        <v>10999</v>
      </c>
      <c r="C6642" s="223" t="s">
        <v>7274</v>
      </c>
      <c r="D6642" s="222" t="s">
        <v>10941</v>
      </c>
    </row>
    <row r="6643" spans="1:4">
      <c r="A6643" s="226" t="s">
        <v>11000</v>
      </c>
      <c r="B6643" s="225" t="s">
        <v>7349</v>
      </c>
      <c r="C6643" s="223" t="s">
        <v>7274</v>
      </c>
      <c r="D6643" s="222" t="s">
        <v>10941</v>
      </c>
    </row>
    <row r="6644" spans="1:4">
      <c r="A6644" s="226" t="s">
        <v>11001</v>
      </c>
      <c r="B6644" s="225" t="s">
        <v>7551</v>
      </c>
      <c r="C6644" s="223" t="s">
        <v>7274</v>
      </c>
      <c r="D6644" s="222" t="s">
        <v>10941</v>
      </c>
    </row>
    <row r="6645" spans="1:4">
      <c r="A6645" s="226" t="s">
        <v>11002</v>
      </c>
      <c r="B6645" s="225" t="s">
        <v>11003</v>
      </c>
      <c r="C6645" s="223" t="s">
        <v>7278</v>
      </c>
      <c r="D6645" s="222" t="s">
        <v>10941</v>
      </c>
    </row>
    <row r="6646" spans="1:4">
      <c r="A6646" s="226" t="s">
        <v>11004</v>
      </c>
      <c r="B6646" s="225" t="s">
        <v>7784</v>
      </c>
      <c r="C6646" s="223" t="s">
        <v>9666</v>
      </c>
      <c r="D6646" s="222" t="s">
        <v>10941</v>
      </c>
    </row>
    <row r="6647" spans="1:4">
      <c r="A6647" s="226" t="s">
        <v>11005</v>
      </c>
      <c r="B6647" s="225" t="s">
        <v>9790</v>
      </c>
      <c r="C6647" s="223" t="s">
        <v>9162</v>
      </c>
      <c r="D6647" s="222" t="s">
        <v>10941</v>
      </c>
    </row>
    <row r="6648" spans="1:4">
      <c r="A6648" s="226" t="s">
        <v>11006</v>
      </c>
      <c r="B6648" s="225" t="s">
        <v>9315</v>
      </c>
      <c r="C6648" s="223" t="s">
        <v>9340</v>
      </c>
      <c r="D6648" s="222" t="s">
        <v>10941</v>
      </c>
    </row>
    <row r="6649" spans="1:4">
      <c r="A6649" s="226" t="s">
        <v>11007</v>
      </c>
      <c r="B6649" s="225" t="s">
        <v>9122</v>
      </c>
      <c r="C6649" s="223" t="s">
        <v>7818</v>
      </c>
      <c r="D6649" s="222" t="s">
        <v>10941</v>
      </c>
    </row>
    <row r="6650" spans="1:4">
      <c r="A6650" s="226" t="s">
        <v>11008</v>
      </c>
      <c r="B6650" s="225" t="s">
        <v>11009</v>
      </c>
      <c r="C6650" s="223" t="s">
        <v>7818</v>
      </c>
      <c r="D6650" s="222" t="s">
        <v>10941</v>
      </c>
    </row>
    <row r="6651" spans="1:4">
      <c r="A6651" s="226" t="s">
        <v>11010</v>
      </c>
      <c r="B6651" s="225" t="s">
        <v>7349</v>
      </c>
      <c r="C6651" s="223" t="s">
        <v>7889</v>
      </c>
      <c r="D6651" s="222" t="s">
        <v>10941</v>
      </c>
    </row>
    <row r="6652" spans="1:4">
      <c r="A6652" s="226" t="s">
        <v>11011</v>
      </c>
      <c r="B6652" s="225" t="s">
        <v>11012</v>
      </c>
      <c r="C6652" s="223" t="s">
        <v>7560</v>
      </c>
      <c r="D6652" s="222" t="s">
        <v>10941</v>
      </c>
    </row>
    <row r="6653" spans="1:4">
      <c r="A6653" s="226" t="s">
        <v>11013</v>
      </c>
      <c r="B6653" s="225" t="s">
        <v>11014</v>
      </c>
      <c r="C6653" s="223" t="s">
        <v>7417</v>
      </c>
      <c r="D6653" s="222" t="s">
        <v>10941</v>
      </c>
    </row>
    <row r="6654" spans="1:4">
      <c r="A6654" s="226" t="s">
        <v>11015</v>
      </c>
      <c r="B6654" s="225" t="s">
        <v>7555</v>
      </c>
      <c r="C6654" s="223" t="s">
        <v>7423</v>
      </c>
      <c r="D6654" s="222" t="s">
        <v>10941</v>
      </c>
    </row>
    <row r="6655" spans="1:4">
      <c r="A6655" s="226" t="s">
        <v>11016</v>
      </c>
      <c r="B6655" s="225" t="s">
        <v>9570</v>
      </c>
      <c r="C6655" s="223" t="s">
        <v>9243</v>
      </c>
      <c r="D6655" s="222" t="s">
        <v>10941</v>
      </c>
    </row>
    <row r="6656" spans="1:4">
      <c r="A6656" s="226" t="s">
        <v>11017</v>
      </c>
      <c r="B6656" s="225" t="s">
        <v>7784</v>
      </c>
      <c r="C6656" s="223" t="s">
        <v>8463</v>
      </c>
      <c r="D6656" s="222" t="s">
        <v>10941</v>
      </c>
    </row>
    <row r="6657" spans="1:4">
      <c r="A6657" s="226" t="s">
        <v>11018</v>
      </c>
      <c r="B6657" s="225" t="s">
        <v>8615</v>
      </c>
      <c r="C6657" s="223" t="s">
        <v>7428</v>
      </c>
      <c r="D6657" s="222" t="s">
        <v>10941</v>
      </c>
    </row>
    <row r="6658" spans="1:4">
      <c r="A6658" s="226" t="s">
        <v>11019</v>
      </c>
      <c r="B6658" s="225" t="s">
        <v>7433</v>
      </c>
      <c r="C6658" s="223" t="s">
        <v>1176</v>
      </c>
      <c r="D6658" s="222" t="s">
        <v>11020</v>
      </c>
    </row>
    <row r="6659" spans="1:4">
      <c r="A6659" s="226" t="s">
        <v>11021</v>
      </c>
      <c r="B6659" s="225" t="s">
        <v>9361</v>
      </c>
      <c r="C6659" s="223" t="s">
        <v>1176</v>
      </c>
      <c r="D6659" s="222" t="s">
        <v>11020</v>
      </c>
    </row>
    <row r="6660" spans="1:4">
      <c r="A6660" s="226" t="s">
        <v>11022</v>
      </c>
      <c r="B6660" s="225" t="s">
        <v>7854</v>
      </c>
      <c r="C6660" s="223" t="s">
        <v>1176</v>
      </c>
      <c r="D6660" s="222" t="s">
        <v>11020</v>
      </c>
    </row>
    <row r="6661" spans="1:4">
      <c r="A6661" s="226" t="s">
        <v>11023</v>
      </c>
      <c r="B6661" s="225" t="s">
        <v>7349</v>
      </c>
      <c r="C6661" s="223" t="s">
        <v>1176</v>
      </c>
      <c r="D6661" s="222" t="s">
        <v>11020</v>
      </c>
    </row>
    <row r="6662" spans="1:4">
      <c r="A6662" s="226" t="s">
        <v>11024</v>
      </c>
      <c r="B6662" s="225" t="s">
        <v>11025</v>
      </c>
      <c r="C6662" s="223" t="s">
        <v>1176</v>
      </c>
      <c r="D6662" s="222" t="s">
        <v>11020</v>
      </c>
    </row>
    <row r="6663" spans="1:4">
      <c r="A6663" s="226" t="s">
        <v>11026</v>
      </c>
      <c r="B6663" s="225" t="s">
        <v>9785</v>
      </c>
      <c r="C6663" s="223" t="s">
        <v>1181</v>
      </c>
      <c r="D6663" s="222" t="s">
        <v>11020</v>
      </c>
    </row>
    <row r="6664" spans="1:4">
      <c r="A6664" s="226" t="s">
        <v>11027</v>
      </c>
      <c r="B6664" s="225" t="s">
        <v>7414</v>
      </c>
      <c r="C6664" s="223" t="s">
        <v>7331</v>
      </c>
      <c r="D6664" s="222" t="s">
        <v>11020</v>
      </c>
    </row>
    <row r="6665" spans="1:4">
      <c r="A6665" s="226" t="s">
        <v>11028</v>
      </c>
      <c r="B6665" s="225" t="s">
        <v>7264</v>
      </c>
      <c r="C6665" s="223" t="s">
        <v>7331</v>
      </c>
      <c r="D6665" s="222" t="s">
        <v>11020</v>
      </c>
    </row>
    <row r="6666" spans="1:4">
      <c r="A6666" s="226" t="s">
        <v>11029</v>
      </c>
      <c r="B6666" s="225" t="s">
        <v>11030</v>
      </c>
      <c r="C6666" s="223" t="s">
        <v>1190</v>
      </c>
      <c r="D6666" s="222" t="s">
        <v>11020</v>
      </c>
    </row>
    <row r="6667" spans="1:4">
      <c r="A6667" s="226" t="s">
        <v>11031</v>
      </c>
      <c r="B6667" s="225" t="s">
        <v>11032</v>
      </c>
      <c r="C6667" s="223" t="s">
        <v>7342</v>
      </c>
      <c r="D6667" s="222" t="s">
        <v>11020</v>
      </c>
    </row>
    <row r="6668" spans="1:4">
      <c r="A6668" s="226" t="s">
        <v>11033</v>
      </c>
      <c r="B6668" s="225" t="s">
        <v>7310</v>
      </c>
      <c r="C6668" s="223" t="s">
        <v>7953</v>
      </c>
      <c r="D6668" s="222" t="s">
        <v>11020</v>
      </c>
    </row>
    <row r="6669" spans="1:4">
      <c r="A6669" s="226" t="s">
        <v>11034</v>
      </c>
      <c r="B6669" s="225" t="s">
        <v>9361</v>
      </c>
      <c r="C6669" s="223" t="s">
        <v>7688</v>
      </c>
      <c r="D6669" s="222" t="s">
        <v>11020</v>
      </c>
    </row>
    <row r="6670" spans="1:4">
      <c r="A6670" s="226" t="s">
        <v>11035</v>
      </c>
      <c r="B6670" s="225" t="s">
        <v>11036</v>
      </c>
      <c r="C6670" s="223" t="s">
        <v>1204</v>
      </c>
      <c r="D6670" s="222" t="s">
        <v>11020</v>
      </c>
    </row>
    <row r="6671" spans="1:4">
      <c r="A6671" s="226" t="s">
        <v>11037</v>
      </c>
      <c r="B6671" s="225" t="s">
        <v>7784</v>
      </c>
      <c r="C6671" s="223" t="s">
        <v>8697</v>
      </c>
      <c r="D6671" s="222" t="s">
        <v>11020</v>
      </c>
    </row>
    <row r="6672" spans="1:4">
      <c r="A6672" s="226" t="s">
        <v>11038</v>
      </c>
      <c r="B6672" s="225" t="s">
        <v>7784</v>
      </c>
      <c r="C6672" s="223" t="s">
        <v>8943</v>
      </c>
      <c r="D6672" s="222" t="s">
        <v>11020</v>
      </c>
    </row>
    <row r="6673" spans="1:4">
      <c r="A6673" s="226" t="s">
        <v>11039</v>
      </c>
      <c r="B6673" s="225" t="s">
        <v>7784</v>
      </c>
      <c r="C6673" s="223" t="s">
        <v>8943</v>
      </c>
      <c r="D6673" s="222" t="s">
        <v>11020</v>
      </c>
    </row>
    <row r="6674" spans="1:4">
      <c r="A6674" s="226" t="s">
        <v>11040</v>
      </c>
      <c r="B6674" s="225" t="s">
        <v>9275</v>
      </c>
      <c r="C6674" s="223" t="s">
        <v>8943</v>
      </c>
      <c r="D6674" s="222" t="s">
        <v>11020</v>
      </c>
    </row>
    <row r="6675" spans="1:4">
      <c r="A6675" s="226" t="s">
        <v>11041</v>
      </c>
      <c r="B6675" s="225" t="s">
        <v>7784</v>
      </c>
      <c r="C6675" s="223" t="s">
        <v>8849</v>
      </c>
      <c r="D6675" s="222" t="s">
        <v>11020</v>
      </c>
    </row>
    <row r="6676" spans="1:4">
      <c r="A6676" s="226" t="s">
        <v>11042</v>
      </c>
      <c r="B6676" s="225" t="s">
        <v>7837</v>
      </c>
      <c r="C6676" s="223" t="s">
        <v>7217</v>
      </c>
      <c r="D6676" s="222" t="s">
        <v>11020</v>
      </c>
    </row>
    <row r="6677" spans="1:4">
      <c r="A6677" s="226" t="s">
        <v>11043</v>
      </c>
      <c r="B6677" s="225" t="s">
        <v>9294</v>
      </c>
      <c r="C6677" s="223" t="s">
        <v>8952</v>
      </c>
      <c r="D6677" s="222" t="s">
        <v>11020</v>
      </c>
    </row>
    <row r="6678" spans="1:4">
      <c r="A6678" s="226" t="s">
        <v>11044</v>
      </c>
      <c r="B6678" s="225" t="s">
        <v>7784</v>
      </c>
      <c r="C6678" s="223" t="s">
        <v>8952</v>
      </c>
      <c r="D6678" s="222" t="s">
        <v>11020</v>
      </c>
    </row>
    <row r="6679" spans="1:4">
      <c r="A6679" s="226" t="s">
        <v>11045</v>
      </c>
      <c r="B6679" s="225" t="s">
        <v>9275</v>
      </c>
      <c r="C6679" s="223" t="s">
        <v>8952</v>
      </c>
      <c r="D6679" s="222" t="s">
        <v>11020</v>
      </c>
    </row>
    <row r="6680" spans="1:4">
      <c r="A6680" s="226" t="s">
        <v>11046</v>
      </c>
      <c r="B6680" s="225" t="s">
        <v>9275</v>
      </c>
      <c r="C6680" s="223" t="s">
        <v>9558</v>
      </c>
      <c r="D6680" s="222" t="s">
        <v>11020</v>
      </c>
    </row>
    <row r="6681" spans="1:4">
      <c r="A6681" s="226" t="s">
        <v>11047</v>
      </c>
      <c r="B6681" s="225" t="s">
        <v>10140</v>
      </c>
      <c r="C6681" s="223" t="s">
        <v>10263</v>
      </c>
      <c r="D6681" s="222" t="s">
        <v>11020</v>
      </c>
    </row>
    <row r="6682" spans="1:4">
      <c r="A6682" s="226" t="s">
        <v>11048</v>
      </c>
      <c r="B6682" s="225" t="s">
        <v>7239</v>
      </c>
      <c r="C6682" s="223" t="s">
        <v>8855</v>
      </c>
      <c r="D6682" s="222" t="s">
        <v>11020</v>
      </c>
    </row>
    <row r="6683" spans="1:4">
      <c r="A6683" s="226" t="s">
        <v>11049</v>
      </c>
      <c r="B6683" s="225" t="s">
        <v>9315</v>
      </c>
      <c r="C6683" s="223" t="s">
        <v>8855</v>
      </c>
      <c r="D6683" s="222" t="s">
        <v>11020</v>
      </c>
    </row>
    <row r="6684" spans="1:4">
      <c r="A6684" s="226" t="s">
        <v>11050</v>
      </c>
      <c r="B6684" s="225" t="s">
        <v>7276</v>
      </c>
      <c r="C6684" s="223" t="s">
        <v>7245</v>
      </c>
      <c r="D6684" s="222" t="s">
        <v>11020</v>
      </c>
    </row>
    <row r="6685" spans="1:4">
      <c r="A6685" s="226" t="s">
        <v>11051</v>
      </c>
      <c r="B6685" s="225" t="s">
        <v>11052</v>
      </c>
      <c r="C6685" s="223" t="s">
        <v>7245</v>
      </c>
      <c r="D6685" s="222" t="s">
        <v>11020</v>
      </c>
    </row>
    <row r="6686" spans="1:4">
      <c r="A6686" s="226" t="s">
        <v>11053</v>
      </c>
      <c r="B6686" s="225" t="s">
        <v>11054</v>
      </c>
      <c r="C6686" s="223" t="s">
        <v>7245</v>
      </c>
      <c r="D6686" s="222" t="s">
        <v>11020</v>
      </c>
    </row>
    <row r="6687" spans="1:4">
      <c r="A6687" s="226" t="s">
        <v>11055</v>
      </c>
      <c r="B6687" s="225" t="s">
        <v>8942</v>
      </c>
      <c r="C6687" s="223" t="s">
        <v>8962</v>
      </c>
      <c r="D6687" s="222" t="s">
        <v>11020</v>
      </c>
    </row>
    <row r="6688" spans="1:4">
      <c r="A6688" s="226" t="s">
        <v>11056</v>
      </c>
      <c r="B6688" s="225" t="s">
        <v>7854</v>
      </c>
      <c r="C6688" s="223" t="s">
        <v>7254</v>
      </c>
      <c r="D6688" s="222" t="s">
        <v>11020</v>
      </c>
    </row>
    <row r="6689" spans="1:4">
      <c r="A6689" s="226" t="s">
        <v>11057</v>
      </c>
      <c r="B6689" s="225" t="s">
        <v>9368</v>
      </c>
      <c r="C6689" s="223" t="s">
        <v>8063</v>
      </c>
      <c r="D6689" s="222" t="s">
        <v>11020</v>
      </c>
    </row>
    <row r="6690" spans="1:4">
      <c r="A6690" s="226" t="s">
        <v>11058</v>
      </c>
      <c r="B6690" s="225" t="s">
        <v>7239</v>
      </c>
      <c r="C6690" s="223" t="s">
        <v>9498</v>
      </c>
      <c r="D6690" s="222" t="s">
        <v>11020</v>
      </c>
    </row>
    <row r="6691" spans="1:4">
      <c r="A6691" s="226" t="s">
        <v>11059</v>
      </c>
      <c r="B6691" s="225" t="s">
        <v>7267</v>
      </c>
      <c r="C6691" s="223" t="s">
        <v>9656</v>
      </c>
      <c r="D6691" s="222" t="s">
        <v>11020</v>
      </c>
    </row>
    <row r="6692" spans="1:4">
      <c r="A6692" s="226" t="s">
        <v>11060</v>
      </c>
      <c r="B6692" s="225" t="s">
        <v>9368</v>
      </c>
      <c r="C6692" s="223" t="s">
        <v>9301</v>
      </c>
      <c r="D6692" s="222" t="s">
        <v>11020</v>
      </c>
    </row>
    <row r="6693" spans="1:4">
      <c r="A6693" s="226" t="s">
        <v>11061</v>
      </c>
      <c r="B6693" s="225" t="s">
        <v>7380</v>
      </c>
      <c r="C6693" s="223" t="s">
        <v>8337</v>
      </c>
      <c r="D6693" s="222" t="s">
        <v>11020</v>
      </c>
    </row>
    <row r="6694" spans="1:4">
      <c r="A6694" s="226" t="s">
        <v>11062</v>
      </c>
      <c r="B6694" s="225" t="s">
        <v>9308</v>
      </c>
      <c r="C6694" s="223" t="s">
        <v>9306</v>
      </c>
      <c r="D6694" s="222" t="s">
        <v>11020</v>
      </c>
    </row>
    <row r="6695" spans="1:4">
      <c r="A6695" s="226" t="s">
        <v>11063</v>
      </c>
      <c r="B6695" s="225" t="s">
        <v>11064</v>
      </c>
      <c r="C6695" s="223" t="s">
        <v>7464</v>
      </c>
      <c r="D6695" s="222" t="s">
        <v>11020</v>
      </c>
    </row>
    <row r="6696" spans="1:4">
      <c r="A6696" s="226" t="s">
        <v>11065</v>
      </c>
      <c r="B6696" s="225" t="s">
        <v>9368</v>
      </c>
      <c r="C6696" s="223" t="s">
        <v>7464</v>
      </c>
      <c r="D6696" s="222" t="s">
        <v>11020</v>
      </c>
    </row>
    <row r="6697" spans="1:4">
      <c r="A6697" s="226" t="s">
        <v>11066</v>
      </c>
      <c r="B6697" s="225" t="s">
        <v>11067</v>
      </c>
      <c r="C6697" s="223" t="s">
        <v>7268</v>
      </c>
      <c r="D6697" s="222" t="s">
        <v>11020</v>
      </c>
    </row>
    <row r="6698" spans="1:4">
      <c r="A6698" s="226" t="s">
        <v>11068</v>
      </c>
      <c r="B6698" s="225" t="s">
        <v>7307</v>
      </c>
      <c r="C6698" s="223" t="s">
        <v>7268</v>
      </c>
      <c r="D6698" s="222" t="s">
        <v>11020</v>
      </c>
    </row>
    <row r="6699" spans="1:4">
      <c r="A6699" s="226" t="s">
        <v>11069</v>
      </c>
      <c r="B6699" s="225" t="s">
        <v>7349</v>
      </c>
      <c r="C6699" s="223" t="s">
        <v>7398</v>
      </c>
      <c r="D6699" s="222" t="s">
        <v>11020</v>
      </c>
    </row>
    <row r="6700" spans="1:4">
      <c r="A6700" s="226" t="s">
        <v>11070</v>
      </c>
      <c r="B6700" s="225" t="s">
        <v>11071</v>
      </c>
      <c r="C6700" s="223" t="s">
        <v>8075</v>
      </c>
      <c r="D6700" s="222" t="s">
        <v>11020</v>
      </c>
    </row>
    <row r="6701" spans="1:4">
      <c r="A6701" s="226" t="s">
        <v>11072</v>
      </c>
      <c r="B6701" s="225" t="s">
        <v>9025</v>
      </c>
      <c r="C6701" s="223" t="s">
        <v>9061</v>
      </c>
      <c r="D6701" s="222" t="s">
        <v>11020</v>
      </c>
    </row>
    <row r="6702" spans="1:4">
      <c r="A6702" s="226" t="s">
        <v>11073</v>
      </c>
      <c r="B6702" s="225" t="s">
        <v>7784</v>
      </c>
      <c r="C6702" s="223" t="s">
        <v>11074</v>
      </c>
      <c r="D6702" s="222" t="s">
        <v>11020</v>
      </c>
    </row>
    <row r="6703" spans="1:4">
      <c r="A6703" s="226" t="s">
        <v>11075</v>
      </c>
      <c r="B6703" s="225" t="s">
        <v>7539</v>
      </c>
      <c r="C6703" s="223" t="s">
        <v>9162</v>
      </c>
      <c r="D6703" s="222" t="s">
        <v>11020</v>
      </c>
    </row>
    <row r="6704" spans="1:4">
      <c r="A6704" s="226" t="s">
        <v>11076</v>
      </c>
      <c r="B6704" s="225" t="s">
        <v>7483</v>
      </c>
      <c r="C6704" s="223" t="s">
        <v>9162</v>
      </c>
      <c r="D6704" s="222" t="s">
        <v>11020</v>
      </c>
    </row>
    <row r="6705" spans="1:4">
      <c r="A6705" s="226" t="s">
        <v>11077</v>
      </c>
      <c r="B6705" s="225" t="s">
        <v>11078</v>
      </c>
      <c r="C6705" s="223" t="s">
        <v>7295</v>
      </c>
      <c r="D6705" s="222" t="s">
        <v>11020</v>
      </c>
    </row>
    <row r="6706" spans="1:4">
      <c r="A6706" s="226" t="s">
        <v>11079</v>
      </c>
      <c r="B6706" s="225" t="s">
        <v>11080</v>
      </c>
      <c r="C6706" s="223" t="s">
        <v>8005</v>
      </c>
      <c r="D6706" s="222" t="s">
        <v>11020</v>
      </c>
    </row>
    <row r="6707" spans="1:4">
      <c r="A6707" s="226" t="s">
        <v>11081</v>
      </c>
      <c r="B6707" s="225" t="s">
        <v>7477</v>
      </c>
      <c r="C6707" s="223" t="s">
        <v>7473</v>
      </c>
      <c r="D6707" s="222" t="s">
        <v>11020</v>
      </c>
    </row>
    <row r="6708" spans="1:4">
      <c r="A6708" s="226" t="s">
        <v>11082</v>
      </c>
      <c r="B6708" s="225" t="s">
        <v>10966</v>
      </c>
      <c r="C6708" s="223" t="s">
        <v>7417</v>
      </c>
      <c r="D6708" s="222" t="s">
        <v>11020</v>
      </c>
    </row>
    <row r="6709" spans="1:4">
      <c r="A6709" s="226" t="s">
        <v>11083</v>
      </c>
      <c r="B6709" s="225" t="s">
        <v>11084</v>
      </c>
      <c r="C6709" s="223" t="s">
        <v>7417</v>
      </c>
      <c r="D6709" s="222" t="s">
        <v>11020</v>
      </c>
    </row>
    <row r="6710" spans="1:4">
      <c r="A6710" s="226" t="s">
        <v>11085</v>
      </c>
      <c r="B6710" s="225" t="s">
        <v>7812</v>
      </c>
      <c r="C6710" s="223" t="s">
        <v>8108</v>
      </c>
      <c r="D6710" s="222" t="s">
        <v>11020</v>
      </c>
    </row>
    <row r="6711" spans="1:4">
      <c r="A6711" s="226" t="s">
        <v>11086</v>
      </c>
      <c r="B6711" s="225" t="s">
        <v>9249</v>
      </c>
      <c r="C6711" s="223" t="s">
        <v>8271</v>
      </c>
      <c r="D6711" s="222" t="s">
        <v>11020</v>
      </c>
    </row>
    <row r="6712" spans="1:4">
      <c r="A6712" s="226" t="s">
        <v>11087</v>
      </c>
      <c r="B6712" s="225" t="s">
        <v>11088</v>
      </c>
      <c r="C6712" s="223" t="s">
        <v>8271</v>
      </c>
      <c r="D6712" s="222" t="s">
        <v>11020</v>
      </c>
    </row>
    <row r="6713" spans="1:4">
      <c r="A6713" s="226" t="s">
        <v>11089</v>
      </c>
      <c r="B6713" s="225" t="s">
        <v>7854</v>
      </c>
      <c r="C6713" s="223" t="s">
        <v>8271</v>
      </c>
      <c r="D6713" s="222" t="s">
        <v>11020</v>
      </c>
    </row>
    <row r="6714" spans="1:4">
      <c r="A6714" s="226" t="s">
        <v>11090</v>
      </c>
      <c r="B6714" s="225" t="s">
        <v>11091</v>
      </c>
      <c r="C6714" s="223" t="s">
        <v>1176</v>
      </c>
      <c r="D6714" s="222" t="s">
        <v>11092</v>
      </c>
    </row>
    <row r="6715" spans="1:4">
      <c r="A6715" s="226" t="s">
        <v>11093</v>
      </c>
      <c r="B6715" s="225" t="s">
        <v>9308</v>
      </c>
      <c r="C6715" s="223" t="s">
        <v>1176</v>
      </c>
      <c r="D6715" s="222" t="s">
        <v>11092</v>
      </c>
    </row>
    <row r="6716" spans="1:4">
      <c r="A6716" s="226" t="s">
        <v>11094</v>
      </c>
      <c r="B6716" s="225" t="s">
        <v>11095</v>
      </c>
      <c r="C6716" s="223" t="s">
        <v>1176</v>
      </c>
      <c r="D6716" s="222" t="s">
        <v>11092</v>
      </c>
    </row>
    <row r="6717" spans="1:4">
      <c r="A6717" s="226" t="s">
        <v>11096</v>
      </c>
      <c r="B6717" s="225" t="s">
        <v>9970</v>
      </c>
      <c r="C6717" s="223" t="s">
        <v>1176</v>
      </c>
      <c r="D6717" s="222" t="s">
        <v>11092</v>
      </c>
    </row>
    <row r="6718" spans="1:4">
      <c r="A6718" s="226" t="s">
        <v>11097</v>
      </c>
      <c r="B6718" s="225" t="s">
        <v>1957</v>
      </c>
      <c r="C6718" s="223" t="s">
        <v>1243</v>
      </c>
      <c r="D6718" s="222" t="s">
        <v>11092</v>
      </c>
    </row>
    <row r="6719" spans="1:4">
      <c r="A6719" s="226" t="s">
        <v>11098</v>
      </c>
      <c r="B6719" s="225" t="s">
        <v>11099</v>
      </c>
      <c r="C6719" s="223" t="s">
        <v>9262</v>
      </c>
      <c r="D6719" s="222" t="s">
        <v>11092</v>
      </c>
    </row>
    <row r="6720" spans="1:4">
      <c r="A6720" s="226" t="s">
        <v>11100</v>
      </c>
      <c r="B6720" s="225" t="s">
        <v>11101</v>
      </c>
      <c r="C6720" s="223" t="s">
        <v>9265</v>
      </c>
      <c r="D6720" s="222" t="s">
        <v>11092</v>
      </c>
    </row>
    <row r="6721" spans="1:4">
      <c r="A6721" s="226" t="s">
        <v>11102</v>
      </c>
      <c r="B6721" s="225" t="s">
        <v>7321</v>
      </c>
      <c r="C6721" s="223" t="s">
        <v>7671</v>
      </c>
      <c r="D6721" s="222" t="s">
        <v>11092</v>
      </c>
    </row>
    <row r="6722" spans="1:4">
      <c r="A6722" s="226" t="s">
        <v>11103</v>
      </c>
      <c r="B6722" s="225" t="s">
        <v>9308</v>
      </c>
      <c r="C6722" s="223" t="s">
        <v>9615</v>
      </c>
      <c r="D6722" s="222" t="s">
        <v>11092</v>
      </c>
    </row>
    <row r="6723" spans="1:4">
      <c r="A6723" s="226" t="s">
        <v>11104</v>
      </c>
      <c r="B6723" s="225" t="s">
        <v>8112</v>
      </c>
      <c r="C6723" s="223" t="s">
        <v>1184</v>
      </c>
      <c r="D6723" s="222" t="s">
        <v>11092</v>
      </c>
    </row>
    <row r="6724" spans="1:4">
      <c r="A6724" s="226" t="s">
        <v>11105</v>
      </c>
      <c r="B6724" s="225" t="s">
        <v>11106</v>
      </c>
      <c r="C6724" s="223" t="s">
        <v>7444</v>
      </c>
      <c r="D6724" s="222" t="s">
        <v>11092</v>
      </c>
    </row>
    <row r="6725" spans="1:4">
      <c r="A6725" s="226" t="s">
        <v>11107</v>
      </c>
      <c r="B6725" s="225" t="s">
        <v>9785</v>
      </c>
      <c r="C6725" s="223" t="s">
        <v>9444</v>
      </c>
      <c r="D6725" s="222" t="s">
        <v>11092</v>
      </c>
    </row>
    <row r="6726" spans="1:4">
      <c r="A6726" s="226" t="s">
        <v>11108</v>
      </c>
      <c r="B6726" s="225" t="s">
        <v>8311</v>
      </c>
      <c r="C6726" s="223" t="s">
        <v>8637</v>
      </c>
      <c r="D6726" s="222" t="s">
        <v>11092</v>
      </c>
    </row>
    <row r="6727" spans="1:4">
      <c r="A6727" s="226" t="s">
        <v>11109</v>
      </c>
      <c r="B6727" s="225" t="s">
        <v>9308</v>
      </c>
      <c r="C6727" s="223" t="s">
        <v>1187</v>
      </c>
      <c r="D6727" s="222" t="s">
        <v>11092</v>
      </c>
    </row>
    <row r="6728" spans="1:4">
      <c r="A6728" s="226" t="s">
        <v>11110</v>
      </c>
      <c r="B6728" s="225" t="s">
        <v>11111</v>
      </c>
      <c r="C6728" s="223" t="s">
        <v>8206</v>
      </c>
      <c r="D6728" s="222" t="s">
        <v>11092</v>
      </c>
    </row>
    <row r="6729" spans="1:4">
      <c r="A6729" s="226" t="s">
        <v>11112</v>
      </c>
      <c r="B6729" s="225" t="s">
        <v>11113</v>
      </c>
      <c r="C6729" s="223" t="s">
        <v>1193</v>
      </c>
      <c r="D6729" s="222" t="s">
        <v>11092</v>
      </c>
    </row>
    <row r="6730" spans="1:4">
      <c r="A6730" s="226" t="s">
        <v>11114</v>
      </c>
      <c r="B6730" s="225" t="s">
        <v>7616</v>
      </c>
      <c r="C6730" s="223" t="s">
        <v>1198</v>
      </c>
      <c r="D6730" s="222" t="s">
        <v>11092</v>
      </c>
    </row>
    <row r="6731" spans="1:4">
      <c r="A6731" s="226" t="s">
        <v>11115</v>
      </c>
      <c r="B6731" s="225" t="s">
        <v>7349</v>
      </c>
      <c r="C6731" s="223" t="s">
        <v>7208</v>
      </c>
      <c r="D6731" s="222" t="s">
        <v>11092</v>
      </c>
    </row>
    <row r="6732" spans="1:4">
      <c r="A6732" s="226" t="s">
        <v>11116</v>
      </c>
      <c r="B6732" s="225" t="s">
        <v>7784</v>
      </c>
      <c r="C6732" s="223" t="s">
        <v>8697</v>
      </c>
      <c r="D6732" s="222" t="s">
        <v>11092</v>
      </c>
    </row>
    <row r="6733" spans="1:4">
      <c r="A6733" s="226" t="s">
        <v>11117</v>
      </c>
      <c r="B6733" s="225" t="s">
        <v>9202</v>
      </c>
      <c r="C6733" s="223" t="s">
        <v>8697</v>
      </c>
      <c r="D6733" s="222" t="s">
        <v>11092</v>
      </c>
    </row>
    <row r="6734" spans="1:4">
      <c r="A6734" s="226" t="s">
        <v>11118</v>
      </c>
      <c r="B6734" s="225" t="s">
        <v>11119</v>
      </c>
      <c r="C6734" s="223" t="s">
        <v>7359</v>
      </c>
      <c r="D6734" s="222" t="s">
        <v>11092</v>
      </c>
    </row>
    <row r="6735" spans="1:4">
      <c r="A6735" s="226" t="s">
        <v>11120</v>
      </c>
      <c r="B6735" s="225" t="s">
        <v>9368</v>
      </c>
      <c r="C6735" s="223" t="s">
        <v>7359</v>
      </c>
      <c r="D6735" s="222" t="s">
        <v>11092</v>
      </c>
    </row>
    <row r="6736" spans="1:4">
      <c r="A6736" s="226" t="s">
        <v>11121</v>
      </c>
      <c r="B6736" s="225" t="s">
        <v>7380</v>
      </c>
      <c r="C6736" s="223" t="s">
        <v>7214</v>
      </c>
      <c r="D6736" s="222" t="s">
        <v>11092</v>
      </c>
    </row>
    <row r="6737" spans="1:4">
      <c r="A6737" s="226" t="s">
        <v>11122</v>
      </c>
      <c r="B6737" s="225" t="s">
        <v>2121</v>
      </c>
      <c r="C6737" s="223" t="s">
        <v>1410</v>
      </c>
      <c r="D6737" s="222" t="s">
        <v>11092</v>
      </c>
    </row>
    <row r="6738" spans="1:4">
      <c r="A6738" s="226" t="s">
        <v>11123</v>
      </c>
      <c r="B6738" s="225" t="s">
        <v>7784</v>
      </c>
      <c r="C6738" s="223" t="s">
        <v>7785</v>
      </c>
      <c r="D6738" s="222" t="s">
        <v>11092</v>
      </c>
    </row>
    <row r="6739" spans="1:4">
      <c r="A6739" s="226" t="s">
        <v>11124</v>
      </c>
      <c r="B6739" s="225" t="s">
        <v>9592</v>
      </c>
      <c r="C6739" s="223" t="s">
        <v>8952</v>
      </c>
      <c r="D6739" s="222" t="s">
        <v>11092</v>
      </c>
    </row>
    <row r="6740" spans="1:4">
      <c r="A6740" s="226" t="s">
        <v>11125</v>
      </c>
      <c r="B6740" s="225" t="s">
        <v>11126</v>
      </c>
      <c r="C6740" s="223" t="s">
        <v>9225</v>
      </c>
      <c r="D6740" s="222" t="s">
        <v>11092</v>
      </c>
    </row>
    <row r="6741" spans="1:4">
      <c r="A6741" s="226" t="s">
        <v>11127</v>
      </c>
      <c r="B6741" s="225" t="s">
        <v>7784</v>
      </c>
      <c r="C6741" s="223" t="s">
        <v>9562</v>
      </c>
      <c r="D6741" s="222" t="s">
        <v>11092</v>
      </c>
    </row>
    <row r="6742" spans="1:4">
      <c r="A6742" s="226" t="s">
        <v>11128</v>
      </c>
      <c r="B6742" s="225" t="s">
        <v>7784</v>
      </c>
      <c r="C6742" s="223" t="s">
        <v>7245</v>
      </c>
      <c r="D6742" s="222" t="s">
        <v>11092</v>
      </c>
    </row>
    <row r="6743" spans="1:4">
      <c r="A6743" s="226" t="s">
        <v>11129</v>
      </c>
      <c r="B6743" s="225" t="s">
        <v>11130</v>
      </c>
      <c r="C6743" s="223" t="s">
        <v>7245</v>
      </c>
      <c r="D6743" s="222" t="s">
        <v>11092</v>
      </c>
    </row>
    <row r="6744" spans="1:4">
      <c r="A6744" s="226" t="s">
        <v>11131</v>
      </c>
      <c r="B6744" s="225" t="s">
        <v>8668</v>
      </c>
      <c r="C6744" s="223" t="s">
        <v>7248</v>
      </c>
      <c r="D6744" s="222" t="s">
        <v>11092</v>
      </c>
    </row>
    <row r="6745" spans="1:4">
      <c r="A6745" s="226" t="s">
        <v>11132</v>
      </c>
      <c r="B6745" s="225" t="s">
        <v>7551</v>
      </c>
      <c r="C6745" s="223" t="s">
        <v>7375</v>
      </c>
      <c r="D6745" s="222" t="s">
        <v>11092</v>
      </c>
    </row>
    <row r="6746" spans="1:4">
      <c r="A6746" s="226" t="s">
        <v>11133</v>
      </c>
      <c r="B6746" s="225" t="s">
        <v>8817</v>
      </c>
      <c r="C6746" s="223" t="s">
        <v>7254</v>
      </c>
      <c r="D6746" s="222" t="s">
        <v>11092</v>
      </c>
    </row>
    <row r="6747" spans="1:4">
      <c r="A6747" s="226" t="s">
        <v>11134</v>
      </c>
      <c r="B6747" s="225" t="s">
        <v>11135</v>
      </c>
      <c r="C6747" s="223" t="s">
        <v>9306</v>
      </c>
      <c r="D6747" s="222" t="s">
        <v>11092</v>
      </c>
    </row>
    <row r="6748" spans="1:4">
      <c r="A6748" s="226" t="s">
        <v>11136</v>
      </c>
      <c r="B6748" s="225" t="s">
        <v>11137</v>
      </c>
      <c r="C6748" s="223" t="s">
        <v>9306</v>
      </c>
      <c r="D6748" s="222" t="s">
        <v>11092</v>
      </c>
    </row>
    <row r="6749" spans="1:4">
      <c r="A6749" s="226" t="s">
        <v>11138</v>
      </c>
      <c r="B6749" s="225" t="s">
        <v>11139</v>
      </c>
      <c r="C6749" s="223" t="s">
        <v>8340</v>
      </c>
      <c r="D6749" s="222" t="s">
        <v>11092</v>
      </c>
    </row>
    <row r="6750" spans="1:4">
      <c r="A6750" s="226" t="s">
        <v>11140</v>
      </c>
      <c r="B6750" s="225" t="s">
        <v>8745</v>
      </c>
      <c r="C6750" s="223" t="s">
        <v>7464</v>
      </c>
      <c r="D6750" s="222" t="s">
        <v>11092</v>
      </c>
    </row>
    <row r="6751" spans="1:4">
      <c r="A6751" s="226" t="s">
        <v>11141</v>
      </c>
      <c r="B6751" s="225" t="s">
        <v>11142</v>
      </c>
      <c r="C6751" s="223" t="s">
        <v>7274</v>
      </c>
      <c r="D6751" s="222" t="s">
        <v>11092</v>
      </c>
    </row>
    <row r="6752" spans="1:4">
      <c r="A6752" s="226" t="s">
        <v>11143</v>
      </c>
      <c r="B6752" s="225" t="s">
        <v>9275</v>
      </c>
      <c r="C6752" s="223" t="s">
        <v>9061</v>
      </c>
      <c r="D6752" s="222" t="s">
        <v>11092</v>
      </c>
    </row>
    <row r="6753" spans="1:4">
      <c r="A6753" s="226" t="s">
        <v>11144</v>
      </c>
      <c r="B6753" s="225" t="s">
        <v>10755</v>
      </c>
      <c r="C6753" s="223" t="s">
        <v>7886</v>
      </c>
      <c r="D6753" s="222" t="s">
        <v>11092</v>
      </c>
    </row>
    <row r="6754" spans="1:4">
      <c r="A6754" s="226" t="s">
        <v>11145</v>
      </c>
      <c r="B6754" s="225" t="s">
        <v>9131</v>
      </c>
      <c r="C6754" s="223" t="s">
        <v>7886</v>
      </c>
      <c r="D6754" s="222" t="s">
        <v>11092</v>
      </c>
    </row>
    <row r="6755" spans="1:4">
      <c r="A6755" s="226" t="s">
        <v>11146</v>
      </c>
      <c r="B6755" s="225" t="s">
        <v>11147</v>
      </c>
      <c r="C6755" s="223" t="s">
        <v>11148</v>
      </c>
      <c r="D6755" s="222" t="s">
        <v>11092</v>
      </c>
    </row>
    <row r="6756" spans="1:4">
      <c r="A6756" s="226" t="s">
        <v>11149</v>
      </c>
      <c r="B6756" s="225" t="s">
        <v>11150</v>
      </c>
      <c r="C6756" s="223" t="s">
        <v>7560</v>
      </c>
      <c r="D6756" s="222" t="s">
        <v>11092</v>
      </c>
    </row>
    <row r="6757" spans="1:4">
      <c r="A6757" s="226" t="s">
        <v>11151</v>
      </c>
      <c r="B6757" s="225" t="s">
        <v>11152</v>
      </c>
      <c r="C6757" s="223" t="s">
        <v>7303</v>
      </c>
      <c r="D6757" s="222" t="s">
        <v>11092</v>
      </c>
    </row>
    <row r="6758" spans="1:4">
      <c r="A6758" s="226" t="s">
        <v>11153</v>
      </c>
      <c r="B6758" s="225" t="s">
        <v>1749</v>
      </c>
      <c r="C6758" s="223" t="s">
        <v>1303</v>
      </c>
      <c r="D6758" s="222" t="s">
        <v>11092</v>
      </c>
    </row>
    <row r="6759" spans="1:4">
      <c r="A6759" s="226" t="s">
        <v>11154</v>
      </c>
      <c r="B6759" s="225" t="s">
        <v>7555</v>
      </c>
      <c r="C6759" s="223" t="s">
        <v>7423</v>
      </c>
      <c r="D6759" s="222" t="s">
        <v>11092</v>
      </c>
    </row>
    <row r="6760" spans="1:4">
      <c r="A6760" s="226" t="s">
        <v>11155</v>
      </c>
      <c r="B6760" s="225" t="s">
        <v>7374</v>
      </c>
      <c r="C6760" s="223" t="s">
        <v>8623</v>
      </c>
      <c r="D6760" s="222" t="s">
        <v>11092</v>
      </c>
    </row>
    <row r="6761" spans="1:4">
      <c r="A6761" s="226" t="s">
        <v>11156</v>
      </c>
      <c r="B6761" s="225" t="s">
        <v>11157</v>
      </c>
      <c r="C6761" s="223" t="s">
        <v>9522</v>
      </c>
      <c r="D6761" s="222" t="s">
        <v>11092</v>
      </c>
    </row>
    <row r="6762" spans="1:4">
      <c r="A6762" s="226" t="s">
        <v>11158</v>
      </c>
      <c r="B6762" s="225" t="s">
        <v>9131</v>
      </c>
      <c r="C6762" s="223" t="s">
        <v>8463</v>
      </c>
      <c r="D6762" s="222" t="s">
        <v>11092</v>
      </c>
    </row>
    <row r="6763" spans="1:4">
      <c r="A6763" s="226" t="s">
        <v>11159</v>
      </c>
      <c r="B6763" s="225" t="s">
        <v>9198</v>
      </c>
      <c r="C6763" s="223" t="s">
        <v>11160</v>
      </c>
      <c r="D6763" s="222" t="s">
        <v>11092</v>
      </c>
    </row>
    <row r="6764" spans="1:4">
      <c r="A6764" s="226" t="s">
        <v>11161</v>
      </c>
      <c r="B6764" s="225" t="s">
        <v>11162</v>
      </c>
      <c r="C6764" s="223" t="s">
        <v>1176</v>
      </c>
      <c r="D6764" s="222" t="s">
        <v>875</v>
      </c>
    </row>
    <row r="6765" spans="1:4">
      <c r="A6765" s="226" t="s">
        <v>11163</v>
      </c>
      <c r="B6765" s="225" t="s">
        <v>11164</v>
      </c>
      <c r="C6765" s="223" t="s">
        <v>1176</v>
      </c>
      <c r="D6765" s="222" t="s">
        <v>875</v>
      </c>
    </row>
    <row r="6766" spans="1:4">
      <c r="A6766" s="226" t="s">
        <v>11165</v>
      </c>
      <c r="B6766" s="225" t="s">
        <v>11166</v>
      </c>
      <c r="C6766" s="223" t="s">
        <v>1176</v>
      </c>
      <c r="D6766" s="222" t="s">
        <v>875</v>
      </c>
    </row>
    <row r="6767" spans="1:4">
      <c r="A6767" s="226" t="s">
        <v>11167</v>
      </c>
      <c r="B6767" s="225" t="s">
        <v>7588</v>
      </c>
      <c r="C6767" s="223" t="s">
        <v>1176</v>
      </c>
      <c r="D6767" s="222" t="s">
        <v>875</v>
      </c>
    </row>
    <row r="6768" spans="1:4">
      <c r="A6768" s="226" t="s">
        <v>11168</v>
      </c>
      <c r="B6768" s="225" t="s">
        <v>10153</v>
      </c>
      <c r="C6768" s="223" t="s">
        <v>1176</v>
      </c>
      <c r="D6768" s="222" t="s">
        <v>875</v>
      </c>
    </row>
    <row r="6769" spans="1:4">
      <c r="A6769" s="226" t="s">
        <v>11169</v>
      </c>
      <c r="B6769" s="225" t="s">
        <v>7250</v>
      </c>
      <c r="C6769" s="223" t="s">
        <v>7576</v>
      </c>
      <c r="D6769" s="222" t="s">
        <v>875</v>
      </c>
    </row>
    <row r="6770" spans="1:4">
      <c r="A6770" s="226" t="s">
        <v>11170</v>
      </c>
      <c r="B6770" s="225" t="s">
        <v>10728</v>
      </c>
      <c r="C6770" s="223" t="s">
        <v>11171</v>
      </c>
      <c r="D6770" s="222" t="s">
        <v>875</v>
      </c>
    </row>
    <row r="6771" spans="1:4">
      <c r="A6771" s="226" t="s">
        <v>11172</v>
      </c>
      <c r="B6771" s="225" t="s">
        <v>8509</v>
      </c>
      <c r="C6771" s="223" t="s">
        <v>8644</v>
      </c>
      <c r="D6771" s="222" t="s">
        <v>875</v>
      </c>
    </row>
    <row r="6772" spans="1:4">
      <c r="A6772" s="226" t="s">
        <v>11173</v>
      </c>
      <c r="B6772" s="225" t="s">
        <v>10525</v>
      </c>
      <c r="C6772" s="223" t="s">
        <v>1204</v>
      </c>
      <c r="D6772" s="222" t="s">
        <v>875</v>
      </c>
    </row>
    <row r="6773" spans="1:4">
      <c r="A6773" s="226" t="s">
        <v>11174</v>
      </c>
      <c r="B6773" s="225" t="s">
        <v>7210</v>
      </c>
      <c r="C6773" s="223" t="s">
        <v>7208</v>
      </c>
      <c r="D6773" s="222" t="s">
        <v>875</v>
      </c>
    </row>
    <row r="6774" spans="1:4">
      <c r="A6774" s="226" t="s">
        <v>11175</v>
      </c>
      <c r="B6774" s="225" t="s">
        <v>11176</v>
      </c>
      <c r="C6774" s="223" t="s">
        <v>7355</v>
      </c>
      <c r="D6774" s="222" t="s">
        <v>875</v>
      </c>
    </row>
    <row r="6775" spans="1:4">
      <c r="A6775" s="226" t="s">
        <v>11177</v>
      </c>
      <c r="B6775" s="225" t="s">
        <v>7321</v>
      </c>
      <c r="C6775" s="223" t="s">
        <v>7355</v>
      </c>
      <c r="D6775" s="222" t="s">
        <v>875</v>
      </c>
    </row>
    <row r="6776" spans="1:4">
      <c r="A6776" s="226" t="s">
        <v>11178</v>
      </c>
      <c r="B6776" s="225" t="s">
        <v>8668</v>
      </c>
      <c r="C6776" s="223" t="s">
        <v>7355</v>
      </c>
      <c r="D6776" s="222" t="s">
        <v>875</v>
      </c>
    </row>
    <row r="6777" spans="1:4">
      <c r="A6777" s="226" t="s">
        <v>11179</v>
      </c>
      <c r="B6777" s="225" t="s">
        <v>7367</v>
      </c>
      <c r="C6777" s="223" t="s">
        <v>7217</v>
      </c>
      <c r="D6777" s="222" t="s">
        <v>875</v>
      </c>
    </row>
    <row r="6778" spans="1:4">
      <c r="A6778" s="226" t="s">
        <v>11180</v>
      </c>
      <c r="B6778" s="225" t="s">
        <v>7588</v>
      </c>
      <c r="C6778" s="223" t="s">
        <v>7220</v>
      </c>
      <c r="D6778" s="222" t="s">
        <v>875</v>
      </c>
    </row>
    <row r="6779" spans="1:4">
      <c r="A6779" s="226" t="s">
        <v>11181</v>
      </c>
      <c r="B6779" s="225" t="s">
        <v>11182</v>
      </c>
      <c r="C6779" s="223" t="s">
        <v>7223</v>
      </c>
      <c r="D6779" s="222" t="s">
        <v>875</v>
      </c>
    </row>
    <row r="6780" spans="1:4">
      <c r="A6780" s="226" t="s">
        <v>11183</v>
      </c>
      <c r="B6780" s="225" t="s">
        <v>11184</v>
      </c>
      <c r="C6780" s="223" t="s">
        <v>7226</v>
      </c>
      <c r="D6780" s="222" t="s">
        <v>875</v>
      </c>
    </row>
    <row r="6781" spans="1:4">
      <c r="A6781" s="226" t="s">
        <v>11185</v>
      </c>
      <c r="B6781" s="225" t="s">
        <v>7276</v>
      </c>
      <c r="C6781" s="223" t="s">
        <v>7226</v>
      </c>
      <c r="D6781" s="222" t="s">
        <v>875</v>
      </c>
    </row>
    <row r="6782" spans="1:4">
      <c r="A6782" s="226" t="s">
        <v>11186</v>
      </c>
      <c r="B6782" s="225" t="s">
        <v>7588</v>
      </c>
      <c r="C6782" s="223" t="s">
        <v>7372</v>
      </c>
      <c r="D6782" s="222" t="s">
        <v>875</v>
      </c>
    </row>
    <row r="6783" spans="1:4">
      <c r="A6783" s="226" t="s">
        <v>11187</v>
      </c>
      <c r="B6783" s="225" t="s">
        <v>11188</v>
      </c>
      <c r="C6783" s="223" t="s">
        <v>7248</v>
      </c>
      <c r="D6783" s="222" t="s">
        <v>875</v>
      </c>
    </row>
    <row r="6784" spans="1:4">
      <c r="A6784" s="226" t="s">
        <v>11189</v>
      </c>
      <c r="B6784" s="225" t="s">
        <v>7439</v>
      </c>
      <c r="C6784" s="223" t="s">
        <v>7248</v>
      </c>
      <c r="D6784" s="222" t="s">
        <v>875</v>
      </c>
    </row>
    <row r="6785" spans="1:4">
      <c r="A6785" s="226" t="s">
        <v>11190</v>
      </c>
      <c r="B6785" s="225" t="s">
        <v>11191</v>
      </c>
      <c r="C6785" s="223" t="s">
        <v>7375</v>
      </c>
      <c r="D6785" s="222" t="s">
        <v>875</v>
      </c>
    </row>
    <row r="6786" spans="1:4">
      <c r="A6786" s="226" t="s">
        <v>11192</v>
      </c>
      <c r="B6786" s="225" t="s">
        <v>8450</v>
      </c>
      <c r="C6786" s="223" t="s">
        <v>7381</v>
      </c>
      <c r="D6786" s="222" t="s">
        <v>875</v>
      </c>
    </row>
    <row r="6787" spans="1:4">
      <c r="A6787" s="226" t="s">
        <v>11193</v>
      </c>
      <c r="B6787" s="225" t="s">
        <v>7759</v>
      </c>
      <c r="C6787" s="223" t="s">
        <v>7254</v>
      </c>
      <c r="D6787" s="222" t="s">
        <v>875</v>
      </c>
    </row>
    <row r="6788" spans="1:4">
      <c r="A6788" s="226" t="s">
        <v>11194</v>
      </c>
      <c r="B6788" s="225" t="s">
        <v>11195</v>
      </c>
      <c r="C6788" s="223" t="s">
        <v>7802</v>
      </c>
      <c r="D6788" s="222" t="s">
        <v>875</v>
      </c>
    </row>
    <row r="6789" spans="1:4">
      <c r="A6789" s="226" t="s">
        <v>11196</v>
      </c>
      <c r="B6789" s="225" t="s">
        <v>7210</v>
      </c>
      <c r="C6789" s="223" t="s">
        <v>8340</v>
      </c>
      <c r="D6789" s="222" t="s">
        <v>875</v>
      </c>
    </row>
    <row r="6790" spans="1:4">
      <c r="A6790" s="226" t="s">
        <v>11197</v>
      </c>
      <c r="B6790" s="225" t="s">
        <v>9315</v>
      </c>
      <c r="C6790" s="223" t="s">
        <v>7464</v>
      </c>
      <c r="D6790" s="222" t="s">
        <v>875</v>
      </c>
    </row>
    <row r="6791" spans="1:4">
      <c r="A6791" s="226" t="s">
        <v>11198</v>
      </c>
      <c r="B6791" s="225" t="s">
        <v>7207</v>
      </c>
      <c r="C6791" s="223" t="s">
        <v>7265</v>
      </c>
      <c r="D6791" s="222" t="s">
        <v>875</v>
      </c>
    </row>
    <row r="6792" spans="1:4">
      <c r="A6792" s="226" t="s">
        <v>11199</v>
      </c>
      <c r="B6792" s="225" t="s">
        <v>7380</v>
      </c>
      <c r="C6792" s="223" t="s">
        <v>11200</v>
      </c>
      <c r="D6792" s="222" t="s">
        <v>875</v>
      </c>
    </row>
    <row r="6793" spans="1:4">
      <c r="A6793" s="226" t="s">
        <v>11201</v>
      </c>
      <c r="B6793" s="225" t="s">
        <v>8584</v>
      </c>
      <c r="C6793" s="223" t="s">
        <v>7274</v>
      </c>
      <c r="D6793" s="222" t="s">
        <v>875</v>
      </c>
    </row>
    <row r="6794" spans="1:4">
      <c r="A6794" s="226" t="s">
        <v>11202</v>
      </c>
      <c r="B6794" s="225" t="s">
        <v>7273</v>
      </c>
      <c r="C6794" s="223" t="s">
        <v>7274</v>
      </c>
      <c r="D6794" s="222" t="s">
        <v>875</v>
      </c>
    </row>
    <row r="6795" spans="1:4">
      <c r="A6795" s="226" t="s">
        <v>11203</v>
      </c>
      <c r="B6795" s="225" t="s">
        <v>7693</v>
      </c>
      <c r="C6795" s="223" t="s">
        <v>7274</v>
      </c>
      <c r="D6795" s="222" t="s">
        <v>875</v>
      </c>
    </row>
    <row r="6796" spans="1:4">
      <c r="A6796" s="226" t="s">
        <v>11204</v>
      </c>
      <c r="B6796" s="225" t="s">
        <v>8815</v>
      </c>
      <c r="C6796" s="223" t="s">
        <v>7278</v>
      </c>
      <c r="D6796" s="222" t="s">
        <v>875</v>
      </c>
    </row>
    <row r="6797" spans="1:4">
      <c r="A6797" s="226" t="s">
        <v>11205</v>
      </c>
      <c r="B6797" s="225" t="s">
        <v>8072</v>
      </c>
      <c r="C6797" s="223" t="s">
        <v>7278</v>
      </c>
      <c r="D6797" s="222" t="s">
        <v>875</v>
      </c>
    </row>
    <row r="6798" spans="1:4">
      <c r="A6798" s="226" t="s">
        <v>11206</v>
      </c>
      <c r="B6798" s="225" t="s">
        <v>8065</v>
      </c>
      <c r="C6798" s="223" t="s">
        <v>7278</v>
      </c>
      <c r="D6798" s="222" t="s">
        <v>875</v>
      </c>
    </row>
    <row r="6799" spans="1:4">
      <c r="A6799" s="226" t="s">
        <v>11207</v>
      </c>
      <c r="B6799" s="225" t="s">
        <v>8545</v>
      </c>
      <c r="C6799" s="223" t="s">
        <v>7288</v>
      </c>
      <c r="D6799" s="222" t="s">
        <v>875</v>
      </c>
    </row>
    <row r="6800" spans="1:4">
      <c r="A6800" s="226" t="s">
        <v>11208</v>
      </c>
      <c r="B6800" s="225" t="s">
        <v>11209</v>
      </c>
      <c r="C6800" s="223" t="s">
        <v>7409</v>
      </c>
      <c r="D6800" s="222" t="s">
        <v>875</v>
      </c>
    </row>
    <row r="6801" spans="1:4">
      <c r="A6801" s="226" t="s">
        <v>11210</v>
      </c>
      <c r="B6801" s="225" t="s">
        <v>11211</v>
      </c>
      <c r="C6801" s="223" t="s">
        <v>7295</v>
      </c>
      <c r="D6801" s="222" t="s">
        <v>875</v>
      </c>
    </row>
    <row r="6802" spans="1:4">
      <c r="A6802" s="226" t="s">
        <v>11212</v>
      </c>
      <c r="B6802" s="225" t="s">
        <v>7244</v>
      </c>
      <c r="C6802" s="223" t="s">
        <v>7298</v>
      </c>
      <c r="D6802" s="222" t="s">
        <v>875</v>
      </c>
    </row>
    <row r="6803" spans="1:4">
      <c r="A6803" s="226" t="s">
        <v>11213</v>
      </c>
      <c r="B6803" s="225" t="s">
        <v>7580</v>
      </c>
      <c r="C6803" s="223" t="s">
        <v>7303</v>
      </c>
      <c r="D6803" s="222" t="s">
        <v>875</v>
      </c>
    </row>
    <row r="6804" spans="1:4">
      <c r="A6804" s="226" t="s">
        <v>11214</v>
      </c>
      <c r="B6804" s="225" t="s">
        <v>7216</v>
      </c>
      <c r="C6804" s="223" t="s">
        <v>7303</v>
      </c>
      <c r="D6804" s="222" t="s">
        <v>875</v>
      </c>
    </row>
    <row r="6805" spans="1:4">
      <c r="A6805" s="226" t="s">
        <v>11215</v>
      </c>
      <c r="B6805" s="225" t="s">
        <v>8507</v>
      </c>
      <c r="C6805" s="223" t="s">
        <v>7303</v>
      </c>
      <c r="D6805" s="222" t="s">
        <v>875</v>
      </c>
    </row>
    <row r="6806" spans="1:4">
      <c r="A6806" s="226" t="s">
        <v>11216</v>
      </c>
      <c r="B6806" s="225" t="s">
        <v>7307</v>
      </c>
      <c r="C6806" s="223" t="s">
        <v>7473</v>
      </c>
      <c r="D6806" s="222" t="s">
        <v>875</v>
      </c>
    </row>
    <row r="6807" spans="1:4">
      <c r="A6807" s="226" t="s">
        <v>11217</v>
      </c>
      <c r="B6807" s="225" t="s">
        <v>7704</v>
      </c>
      <c r="C6807" s="223" t="s">
        <v>7423</v>
      </c>
      <c r="D6807" s="222" t="s">
        <v>875</v>
      </c>
    </row>
    <row r="6808" spans="1:4">
      <c r="A6808" s="226" t="s">
        <v>11218</v>
      </c>
      <c r="B6808" s="225" t="s">
        <v>7349</v>
      </c>
      <c r="C6808" s="223" t="s">
        <v>7423</v>
      </c>
      <c r="D6808" s="222" t="s">
        <v>875</v>
      </c>
    </row>
    <row r="6809" spans="1:4">
      <c r="A6809" s="226" t="s">
        <v>11219</v>
      </c>
      <c r="B6809" s="225" t="s">
        <v>7207</v>
      </c>
      <c r="C6809" s="223" t="s">
        <v>7423</v>
      </c>
      <c r="D6809" s="222" t="s">
        <v>875</v>
      </c>
    </row>
    <row r="6810" spans="1:4">
      <c r="A6810" s="226" t="s">
        <v>11220</v>
      </c>
      <c r="B6810" s="225" t="s">
        <v>10016</v>
      </c>
      <c r="C6810" s="223" t="s">
        <v>7308</v>
      </c>
      <c r="D6810" s="222" t="s">
        <v>875</v>
      </c>
    </row>
    <row r="6811" spans="1:4">
      <c r="A6811" s="226" t="s">
        <v>11221</v>
      </c>
      <c r="B6811" s="225" t="s">
        <v>7960</v>
      </c>
      <c r="C6811" s="223" t="s">
        <v>7664</v>
      </c>
      <c r="D6811" s="222" t="s">
        <v>875</v>
      </c>
    </row>
    <row r="6812" spans="1:4">
      <c r="A6812" s="226" t="s">
        <v>11222</v>
      </c>
      <c r="B6812" s="225" t="s">
        <v>11223</v>
      </c>
      <c r="C6812" s="223" t="s">
        <v>8115</v>
      </c>
      <c r="D6812" s="222" t="s">
        <v>875</v>
      </c>
    </row>
    <row r="6813" spans="1:4">
      <c r="A6813" s="226" t="s">
        <v>11224</v>
      </c>
      <c r="B6813" s="225" t="s">
        <v>11225</v>
      </c>
      <c r="C6813" s="223" t="s">
        <v>1176</v>
      </c>
      <c r="D6813" s="222" t="s">
        <v>876</v>
      </c>
    </row>
    <row r="6814" spans="1:4">
      <c r="A6814" s="226" t="s">
        <v>11226</v>
      </c>
      <c r="B6814" s="225" t="s">
        <v>11227</v>
      </c>
      <c r="C6814" s="223" t="s">
        <v>1176</v>
      </c>
      <c r="D6814" s="222" t="s">
        <v>876</v>
      </c>
    </row>
    <row r="6815" spans="1:4">
      <c r="A6815" s="226" t="s">
        <v>11228</v>
      </c>
      <c r="B6815" s="225" t="s">
        <v>11229</v>
      </c>
      <c r="C6815" s="223" t="s">
        <v>1176</v>
      </c>
      <c r="D6815" s="222" t="s">
        <v>876</v>
      </c>
    </row>
    <row r="6816" spans="1:4">
      <c r="A6816" s="226" t="s">
        <v>11230</v>
      </c>
      <c r="B6816" s="225" t="s">
        <v>9695</v>
      </c>
      <c r="C6816" s="223" t="s">
        <v>1181</v>
      </c>
      <c r="D6816" s="222" t="s">
        <v>876</v>
      </c>
    </row>
    <row r="6817" spans="1:4">
      <c r="A6817" s="226" t="s">
        <v>11231</v>
      </c>
      <c r="B6817" s="225" t="s">
        <v>11232</v>
      </c>
      <c r="C6817" s="223" t="s">
        <v>7576</v>
      </c>
      <c r="D6817" s="222" t="s">
        <v>876</v>
      </c>
    </row>
    <row r="6818" spans="1:4">
      <c r="A6818" s="226" t="s">
        <v>11233</v>
      </c>
      <c r="B6818" s="225" t="s">
        <v>8942</v>
      </c>
      <c r="C6818" s="223" t="s">
        <v>9357</v>
      </c>
      <c r="D6818" s="222" t="s">
        <v>876</v>
      </c>
    </row>
    <row r="6819" spans="1:4">
      <c r="A6819" s="226" t="s">
        <v>11234</v>
      </c>
      <c r="B6819" s="225" t="s">
        <v>8721</v>
      </c>
      <c r="C6819" s="223" t="s">
        <v>7331</v>
      </c>
      <c r="D6819" s="222" t="s">
        <v>876</v>
      </c>
    </row>
    <row r="6820" spans="1:4">
      <c r="A6820" s="226" t="s">
        <v>11235</v>
      </c>
      <c r="B6820" s="225" t="s">
        <v>7841</v>
      </c>
      <c r="C6820" s="223" t="s">
        <v>1184</v>
      </c>
      <c r="D6820" s="222" t="s">
        <v>876</v>
      </c>
    </row>
    <row r="6821" spans="1:4">
      <c r="A6821" s="226" t="s">
        <v>11236</v>
      </c>
      <c r="B6821" s="225" t="s">
        <v>7239</v>
      </c>
      <c r="C6821" s="223" t="s">
        <v>1187</v>
      </c>
      <c r="D6821" s="222" t="s">
        <v>876</v>
      </c>
    </row>
    <row r="6822" spans="1:4">
      <c r="A6822" s="226" t="s">
        <v>11237</v>
      </c>
      <c r="B6822" s="225" t="s">
        <v>8026</v>
      </c>
      <c r="C6822" s="223" t="s">
        <v>7335</v>
      </c>
      <c r="D6822" s="222" t="s">
        <v>876</v>
      </c>
    </row>
    <row r="6823" spans="1:4">
      <c r="A6823" s="226" t="s">
        <v>11238</v>
      </c>
      <c r="B6823" s="225" t="s">
        <v>7307</v>
      </c>
      <c r="C6823" s="223" t="s">
        <v>7335</v>
      </c>
      <c r="D6823" s="222" t="s">
        <v>876</v>
      </c>
    </row>
    <row r="6824" spans="1:4">
      <c r="A6824" s="226" t="s">
        <v>11239</v>
      </c>
      <c r="B6824" s="225" t="s">
        <v>8921</v>
      </c>
      <c r="C6824" s="223" t="s">
        <v>7335</v>
      </c>
      <c r="D6824" s="222" t="s">
        <v>876</v>
      </c>
    </row>
    <row r="6825" spans="1:4">
      <c r="A6825" s="226" t="s">
        <v>11240</v>
      </c>
      <c r="B6825" s="225" t="s">
        <v>7330</v>
      </c>
      <c r="C6825" s="223" t="s">
        <v>1190</v>
      </c>
      <c r="D6825" s="222" t="s">
        <v>876</v>
      </c>
    </row>
    <row r="6826" spans="1:4">
      <c r="A6826" s="226" t="s">
        <v>11241</v>
      </c>
      <c r="B6826" s="225" t="s">
        <v>11242</v>
      </c>
      <c r="C6826" s="223" t="s">
        <v>1190</v>
      </c>
      <c r="D6826" s="222" t="s">
        <v>876</v>
      </c>
    </row>
    <row r="6827" spans="1:4">
      <c r="A6827" s="226" t="s">
        <v>11243</v>
      </c>
      <c r="B6827" s="225" t="s">
        <v>11244</v>
      </c>
      <c r="C6827" s="223" t="s">
        <v>1198</v>
      </c>
      <c r="D6827" s="222" t="s">
        <v>876</v>
      </c>
    </row>
    <row r="6828" spans="1:4">
      <c r="A6828" s="226" t="s">
        <v>11245</v>
      </c>
      <c r="B6828" s="225" t="s">
        <v>11246</v>
      </c>
      <c r="C6828" s="223" t="s">
        <v>8644</v>
      </c>
      <c r="D6828" s="222" t="s">
        <v>876</v>
      </c>
    </row>
    <row r="6829" spans="1:4">
      <c r="A6829" s="226" t="s">
        <v>11247</v>
      </c>
      <c r="B6829" s="225" t="s">
        <v>7305</v>
      </c>
      <c r="C6829" s="223" t="s">
        <v>8644</v>
      </c>
      <c r="D6829" s="222" t="s">
        <v>876</v>
      </c>
    </row>
    <row r="6830" spans="1:4">
      <c r="A6830" s="226" t="s">
        <v>11248</v>
      </c>
      <c r="B6830" s="225" t="s">
        <v>8130</v>
      </c>
      <c r="C6830" s="223" t="s">
        <v>1204</v>
      </c>
      <c r="D6830" s="222" t="s">
        <v>876</v>
      </c>
    </row>
    <row r="6831" spans="1:4">
      <c r="A6831" s="226" t="s">
        <v>11249</v>
      </c>
      <c r="B6831" s="225" t="s">
        <v>11250</v>
      </c>
      <c r="C6831" s="223" t="s">
        <v>1204</v>
      </c>
      <c r="D6831" s="222" t="s">
        <v>876</v>
      </c>
    </row>
    <row r="6832" spans="1:4">
      <c r="A6832" s="226" t="s">
        <v>11251</v>
      </c>
      <c r="B6832" s="225" t="s">
        <v>11252</v>
      </c>
      <c r="C6832" s="223" t="s">
        <v>7355</v>
      </c>
      <c r="D6832" s="222" t="s">
        <v>876</v>
      </c>
    </row>
    <row r="6833" spans="1:4">
      <c r="A6833" s="226" t="s">
        <v>11253</v>
      </c>
      <c r="B6833" s="225" t="s">
        <v>7207</v>
      </c>
      <c r="C6833" s="223" t="s">
        <v>8318</v>
      </c>
      <c r="D6833" s="222" t="s">
        <v>876</v>
      </c>
    </row>
    <row r="6834" spans="1:4">
      <c r="A6834" s="226" t="s">
        <v>11254</v>
      </c>
      <c r="B6834" s="225" t="s">
        <v>7385</v>
      </c>
      <c r="C6834" s="223" t="s">
        <v>8943</v>
      </c>
      <c r="D6834" s="222" t="s">
        <v>876</v>
      </c>
    </row>
    <row r="6835" spans="1:4">
      <c r="A6835" s="226" t="s">
        <v>11255</v>
      </c>
      <c r="B6835" s="225" t="s">
        <v>7230</v>
      </c>
      <c r="C6835" s="223" t="s">
        <v>7217</v>
      </c>
      <c r="D6835" s="222" t="s">
        <v>876</v>
      </c>
    </row>
    <row r="6836" spans="1:4">
      <c r="A6836" s="226" t="s">
        <v>11256</v>
      </c>
      <c r="B6836" s="225" t="s">
        <v>11257</v>
      </c>
      <c r="C6836" s="223" t="s">
        <v>7217</v>
      </c>
      <c r="D6836" s="222" t="s">
        <v>876</v>
      </c>
    </row>
    <row r="6837" spans="1:4">
      <c r="A6837" s="226" t="s">
        <v>11258</v>
      </c>
      <c r="B6837" s="225" t="s">
        <v>9087</v>
      </c>
      <c r="C6837" s="223" t="s">
        <v>7220</v>
      </c>
      <c r="D6837" s="222" t="s">
        <v>876</v>
      </c>
    </row>
    <row r="6838" spans="1:4">
      <c r="A6838" s="226" t="s">
        <v>11259</v>
      </c>
      <c r="B6838" s="225" t="s">
        <v>8360</v>
      </c>
      <c r="C6838" s="223" t="s">
        <v>7969</v>
      </c>
      <c r="D6838" s="222" t="s">
        <v>876</v>
      </c>
    </row>
    <row r="6839" spans="1:4">
      <c r="A6839" s="226" t="s">
        <v>11260</v>
      </c>
      <c r="B6839" s="225" t="s">
        <v>8870</v>
      </c>
      <c r="C6839" s="223" t="s">
        <v>7708</v>
      </c>
      <c r="D6839" s="222" t="s">
        <v>876</v>
      </c>
    </row>
    <row r="6840" spans="1:4">
      <c r="A6840" s="226" t="s">
        <v>11261</v>
      </c>
      <c r="B6840" s="225" t="s">
        <v>9984</v>
      </c>
      <c r="C6840" s="223" t="s">
        <v>7372</v>
      </c>
      <c r="D6840" s="222" t="s">
        <v>876</v>
      </c>
    </row>
    <row r="6841" spans="1:4">
      <c r="A6841" s="226" t="s">
        <v>11262</v>
      </c>
      <c r="B6841" s="225" t="s">
        <v>11263</v>
      </c>
      <c r="C6841" s="223" t="s">
        <v>8416</v>
      </c>
      <c r="D6841" s="222" t="s">
        <v>876</v>
      </c>
    </row>
    <row r="6842" spans="1:4">
      <c r="A6842" s="226" t="s">
        <v>11264</v>
      </c>
      <c r="B6842" s="225" t="s">
        <v>8509</v>
      </c>
      <c r="C6842" s="223" t="s">
        <v>7248</v>
      </c>
      <c r="D6842" s="222" t="s">
        <v>876</v>
      </c>
    </row>
    <row r="6843" spans="1:4">
      <c r="A6843" s="226" t="s">
        <v>11265</v>
      </c>
      <c r="B6843" s="225" t="s">
        <v>7250</v>
      </c>
      <c r="C6843" s="223" t="s">
        <v>7381</v>
      </c>
      <c r="D6843" s="222" t="s">
        <v>876</v>
      </c>
    </row>
    <row r="6844" spans="1:4">
      <c r="A6844" s="226" t="s">
        <v>11266</v>
      </c>
      <c r="B6844" s="225" t="s">
        <v>7539</v>
      </c>
      <c r="C6844" s="223" t="s">
        <v>7260</v>
      </c>
      <c r="D6844" s="222" t="s">
        <v>876</v>
      </c>
    </row>
    <row r="6845" spans="1:4">
      <c r="A6845" s="226" t="s">
        <v>11267</v>
      </c>
      <c r="B6845" s="225" t="s">
        <v>7310</v>
      </c>
      <c r="C6845" s="223" t="s">
        <v>7391</v>
      </c>
      <c r="D6845" s="222" t="s">
        <v>876</v>
      </c>
    </row>
    <row r="6846" spans="1:4">
      <c r="A6846" s="226" t="s">
        <v>11268</v>
      </c>
      <c r="B6846" s="225" t="s">
        <v>11269</v>
      </c>
      <c r="C6846" s="223" t="s">
        <v>7464</v>
      </c>
      <c r="D6846" s="222" t="s">
        <v>876</v>
      </c>
    </row>
    <row r="6847" spans="1:4">
      <c r="A6847" s="226" t="s">
        <v>11270</v>
      </c>
      <c r="B6847" s="225" t="s">
        <v>7259</v>
      </c>
      <c r="C6847" s="223" t="s">
        <v>7464</v>
      </c>
      <c r="D6847" s="222" t="s">
        <v>876</v>
      </c>
    </row>
    <row r="6848" spans="1:4">
      <c r="A6848" s="226" t="s">
        <v>11271</v>
      </c>
      <c r="B6848" s="225" t="s">
        <v>7321</v>
      </c>
      <c r="C6848" s="223" t="s">
        <v>7262</v>
      </c>
      <c r="D6848" s="222" t="s">
        <v>876</v>
      </c>
    </row>
    <row r="6849" spans="1:4">
      <c r="A6849" s="226" t="s">
        <v>11272</v>
      </c>
      <c r="B6849" s="225" t="s">
        <v>7539</v>
      </c>
      <c r="C6849" s="223" t="s">
        <v>7262</v>
      </c>
      <c r="D6849" s="222" t="s">
        <v>876</v>
      </c>
    </row>
    <row r="6850" spans="1:4">
      <c r="A6850" s="226" t="s">
        <v>11273</v>
      </c>
      <c r="B6850" s="225" t="s">
        <v>7250</v>
      </c>
      <c r="C6850" s="223" t="s">
        <v>7265</v>
      </c>
      <c r="D6850" s="222" t="s">
        <v>876</v>
      </c>
    </row>
    <row r="6851" spans="1:4">
      <c r="A6851" s="226" t="s">
        <v>11274</v>
      </c>
      <c r="B6851" s="225" t="s">
        <v>7349</v>
      </c>
      <c r="C6851" s="223" t="s">
        <v>7274</v>
      </c>
      <c r="D6851" s="222" t="s">
        <v>876</v>
      </c>
    </row>
    <row r="6852" spans="1:4">
      <c r="A6852" s="226" t="s">
        <v>11275</v>
      </c>
      <c r="B6852" s="225" t="s">
        <v>7349</v>
      </c>
      <c r="C6852" s="223" t="s">
        <v>7274</v>
      </c>
      <c r="D6852" s="222" t="s">
        <v>876</v>
      </c>
    </row>
    <row r="6853" spans="1:4">
      <c r="A6853" s="226" t="s">
        <v>11276</v>
      </c>
      <c r="B6853" s="225" t="s">
        <v>7207</v>
      </c>
      <c r="C6853" s="223" t="s">
        <v>8529</v>
      </c>
      <c r="D6853" s="222" t="s">
        <v>876</v>
      </c>
    </row>
    <row r="6854" spans="1:4">
      <c r="A6854" s="226" t="s">
        <v>11277</v>
      </c>
      <c r="B6854" s="225" t="s">
        <v>8431</v>
      </c>
      <c r="C6854" s="223" t="s">
        <v>7733</v>
      </c>
      <c r="D6854" s="222" t="s">
        <v>876</v>
      </c>
    </row>
    <row r="6855" spans="1:4">
      <c r="A6855" s="226" t="s">
        <v>11278</v>
      </c>
      <c r="B6855" s="225" t="s">
        <v>7280</v>
      </c>
      <c r="C6855" s="223" t="s">
        <v>7288</v>
      </c>
      <c r="D6855" s="222" t="s">
        <v>876</v>
      </c>
    </row>
    <row r="6856" spans="1:4">
      <c r="A6856" s="226" t="s">
        <v>11279</v>
      </c>
      <c r="B6856" s="225" t="s">
        <v>11280</v>
      </c>
      <c r="C6856" s="223" t="s">
        <v>9162</v>
      </c>
      <c r="D6856" s="222" t="s">
        <v>876</v>
      </c>
    </row>
    <row r="6857" spans="1:4">
      <c r="A6857" s="226" t="s">
        <v>11281</v>
      </c>
      <c r="B6857" s="225" t="s">
        <v>11282</v>
      </c>
      <c r="C6857" s="223" t="s">
        <v>7295</v>
      </c>
      <c r="D6857" s="222" t="s">
        <v>876</v>
      </c>
    </row>
    <row r="6858" spans="1:4">
      <c r="A6858" s="226" t="s">
        <v>11283</v>
      </c>
      <c r="B6858" s="225" t="s">
        <v>7250</v>
      </c>
      <c r="C6858" s="223" t="s">
        <v>7889</v>
      </c>
      <c r="D6858" s="222" t="s">
        <v>876</v>
      </c>
    </row>
    <row r="6859" spans="1:4">
      <c r="A6859" s="226" t="s">
        <v>11284</v>
      </c>
      <c r="B6859" s="225" t="s">
        <v>10713</v>
      </c>
      <c r="C6859" s="223" t="s">
        <v>7423</v>
      </c>
      <c r="D6859" s="222" t="s">
        <v>876</v>
      </c>
    </row>
    <row r="6860" spans="1:4">
      <c r="A6860" s="226" t="s">
        <v>11285</v>
      </c>
      <c r="B6860" s="225" t="s">
        <v>1208</v>
      </c>
      <c r="C6860" s="223" t="s">
        <v>7308</v>
      </c>
      <c r="D6860" s="222" t="s">
        <v>876</v>
      </c>
    </row>
    <row r="6861" spans="1:4">
      <c r="A6861" s="226" t="s">
        <v>11286</v>
      </c>
      <c r="B6861" s="225" t="s">
        <v>7822</v>
      </c>
      <c r="C6861" s="223" t="s">
        <v>7308</v>
      </c>
      <c r="D6861" s="222" t="s">
        <v>876</v>
      </c>
    </row>
    <row r="6862" spans="1:4">
      <c r="A6862" s="226" t="s">
        <v>11287</v>
      </c>
      <c r="B6862" s="225" t="s">
        <v>8815</v>
      </c>
      <c r="C6862" s="223" t="s">
        <v>8623</v>
      </c>
      <c r="D6862" s="222" t="s">
        <v>876</v>
      </c>
    </row>
    <row r="6863" spans="1:4">
      <c r="A6863" s="226" t="s">
        <v>11288</v>
      </c>
      <c r="B6863" s="225" t="s">
        <v>7915</v>
      </c>
      <c r="C6863" s="223" t="s">
        <v>8623</v>
      </c>
      <c r="D6863" s="222" t="s">
        <v>876</v>
      </c>
    </row>
    <row r="6864" spans="1:4">
      <c r="A6864" s="226" t="s">
        <v>11289</v>
      </c>
      <c r="B6864" s="225" t="s">
        <v>9072</v>
      </c>
      <c r="C6864" s="223" t="s">
        <v>9522</v>
      </c>
      <c r="D6864" s="222" t="s">
        <v>876</v>
      </c>
    </row>
    <row r="6865" spans="1:4">
      <c r="A6865" s="226" t="s">
        <v>11290</v>
      </c>
      <c r="B6865" s="225" t="s">
        <v>7439</v>
      </c>
      <c r="C6865" s="223" t="s">
        <v>1176</v>
      </c>
      <c r="D6865" s="222" t="s">
        <v>877</v>
      </c>
    </row>
    <row r="6866" spans="1:4">
      <c r="A6866" s="226" t="s">
        <v>11291</v>
      </c>
      <c r="B6866" s="225" t="s">
        <v>11292</v>
      </c>
      <c r="C6866" s="223" t="s">
        <v>7572</v>
      </c>
      <c r="D6866" s="222" t="s">
        <v>877</v>
      </c>
    </row>
    <row r="6867" spans="1:4">
      <c r="A6867" s="226" t="s">
        <v>11293</v>
      </c>
      <c r="B6867" s="225" t="s">
        <v>11294</v>
      </c>
      <c r="C6867" s="223" t="s">
        <v>11295</v>
      </c>
      <c r="D6867" s="222" t="s">
        <v>877</v>
      </c>
    </row>
    <row r="6868" spans="1:4">
      <c r="A6868" s="226" t="s">
        <v>11296</v>
      </c>
      <c r="B6868" s="225" t="s">
        <v>11297</v>
      </c>
      <c r="C6868" s="223" t="s">
        <v>7842</v>
      </c>
      <c r="D6868" s="222" t="s">
        <v>877</v>
      </c>
    </row>
    <row r="6869" spans="1:4">
      <c r="A6869" s="226" t="s">
        <v>11298</v>
      </c>
      <c r="B6869" s="225" t="s">
        <v>11299</v>
      </c>
      <c r="C6869" s="223" t="s">
        <v>1184</v>
      </c>
      <c r="D6869" s="222" t="s">
        <v>877</v>
      </c>
    </row>
    <row r="6870" spans="1:4">
      <c r="A6870" s="226" t="s">
        <v>11300</v>
      </c>
      <c r="B6870" s="225" t="s">
        <v>7330</v>
      </c>
      <c r="C6870" s="223" t="s">
        <v>8916</v>
      </c>
      <c r="D6870" s="222" t="s">
        <v>877</v>
      </c>
    </row>
    <row r="6871" spans="1:4">
      <c r="A6871" s="226" t="s">
        <v>11301</v>
      </c>
      <c r="B6871" s="225" t="s">
        <v>8927</v>
      </c>
      <c r="C6871" s="223" t="s">
        <v>7335</v>
      </c>
      <c r="D6871" s="222" t="s">
        <v>877</v>
      </c>
    </row>
    <row r="6872" spans="1:4">
      <c r="A6872" s="226" t="s">
        <v>11302</v>
      </c>
      <c r="B6872" s="225" t="s">
        <v>7759</v>
      </c>
      <c r="C6872" s="223" t="s">
        <v>7335</v>
      </c>
      <c r="D6872" s="222" t="s">
        <v>877</v>
      </c>
    </row>
    <row r="6873" spans="1:4">
      <c r="A6873" s="226" t="s">
        <v>11303</v>
      </c>
      <c r="B6873" s="225" t="s">
        <v>11304</v>
      </c>
      <c r="C6873" s="223" t="s">
        <v>1193</v>
      </c>
      <c r="D6873" s="222" t="s">
        <v>877</v>
      </c>
    </row>
    <row r="6874" spans="1:4">
      <c r="A6874" s="226" t="s">
        <v>11305</v>
      </c>
      <c r="B6874" s="225" t="s">
        <v>7829</v>
      </c>
      <c r="C6874" s="223" t="s">
        <v>1193</v>
      </c>
      <c r="D6874" s="222" t="s">
        <v>877</v>
      </c>
    </row>
    <row r="6875" spans="1:4">
      <c r="A6875" s="226" t="s">
        <v>11306</v>
      </c>
      <c r="B6875" s="225" t="s">
        <v>7210</v>
      </c>
      <c r="C6875" s="223" t="s">
        <v>1204</v>
      </c>
      <c r="D6875" s="222" t="s">
        <v>877</v>
      </c>
    </row>
    <row r="6876" spans="1:4">
      <c r="A6876" s="226" t="s">
        <v>11307</v>
      </c>
      <c r="B6876" s="225" t="s">
        <v>8032</v>
      </c>
      <c r="C6876" s="223" t="s">
        <v>11308</v>
      </c>
      <c r="D6876" s="222" t="s">
        <v>877</v>
      </c>
    </row>
    <row r="6877" spans="1:4">
      <c r="A6877" s="226" t="s">
        <v>11309</v>
      </c>
      <c r="B6877" s="225" t="s">
        <v>8450</v>
      </c>
      <c r="C6877" s="223" t="s">
        <v>7208</v>
      </c>
      <c r="D6877" s="222" t="s">
        <v>877</v>
      </c>
    </row>
    <row r="6878" spans="1:4">
      <c r="A6878" s="226" t="s">
        <v>11310</v>
      </c>
      <c r="B6878" s="225" t="s">
        <v>9275</v>
      </c>
      <c r="C6878" s="223" t="s">
        <v>8697</v>
      </c>
      <c r="D6878" s="222" t="s">
        <v>877</v>
      </c>
    </row>
    <row r="6879" spans="1:4">
      <c r="A6879" s="226" t="s">
        <v>11311</v>
      </c>
      <c r="B6879" s="225" t="s">
        <v>8522</v>
      </c>
      <c r="C6879" s="223" t="s">
        <v>7211</v>
      </c>
      <c r="D6879" s="222" t="s">
        <v>877</v>
      </c>
    </row>
    <row r="6880" spans="1:4">
      <c r="A6880" s="226" t="s">
        <v>11312</v>
      </c>
      <c r="B6880" s="225" t="s">
        <v>11313</v>
      </c>
      <c r="C6880" s="223" t="s">
        <v>7361</v>
      </c>
      <c r="D6880" s="222" t="s">
        <v>877</v>
      </c>
    </row>
    <row r="6881" spans="1:4">
      <c r="A6881" s="226" t="s">
        <v>11314</v>
      </c>
      <c r="B6881" s="225" t="s">
        <v>7207</v>
      </c>
      <c r="C6881" s="223" t="s">
        <v>7217</v>
      </c>
      <c r="D6881" s="222" t="s">
        <v>877</v>
      </c>
    </row>
    <row r="6882" spans="1:4">
      <c r="A6882" s="226" t="s">
        <v>11315</v>
      </c>
      <c r="B6882" s="225" t="s">
        <v>7207</v>
      </c>
      <c r="C6882" s="223" t="s">
        <v>7220</v>
      </c>
      <c r="D6882" s="222" t="s">
        <v>877</v>
      </c>
    </row>
    <row r="6883" spans="1:4">
      <c r="A6883" s="226" t="s">
        <v>11316</v>
      </c>
      <c r="B6883" s="225" t="s">
        <v>7276</v>
      </c>
      <c r="C6883" s="223" t="s">
        <v>7223</v>
      </c>
      <c r="D6883" s="222" t="s">
        <v>877</v>
      </c>
    </row>
    <row r="6884" spans="1:4">
      <c r="A6884" s="226" t="s">
        <v>11317</v>
      </c>
      <c r="B6884" s="225" t="s">
        <v>11318</v>
      </c>
      <c r="C6884" s="223" t="s">
        <v>7223</v>
      </c>
      <c r="D6884" s="222" t="s">
        <v>877</v>
      </c>
    </row>
    <row r="6885" spans="1:4">
      <c r="A6885" s="226" t="s">
        <v>11319</v>
      </c>
      <c r="B6885" s="225" t="s">
        <v>1208</v>
      </c>
      <c r="C6885" s="223" t="s">
        <v>7226</v>
      </c>
      <c r="D6885" s="222" t="s">
        <v>877</v>
      </c>
    </row>
    <row r="6886" spans="1:4">
      <c r="A6886" s="226" t="s">
        <v>11320</v>
      </c>
      <c r="B6886" s="225" t="s">
        <v>11321</v>
      </c>
      <c r="C6886" s="223" t="s">
        <v>8855</v>
      </c>
      <c r="D6886" s="222" t="s">
        <v>877</v>
      </c>
    </row>
    <row r="6887" spans="1:4">
      <c r="A6887" s="226" t="s">
        <v>11322</v>
      </c>
      <c r="B6887" s="225" t="s">
        <v>7520</v>
      </c>
      <c r="C6887" s="223" t="s">
        <v>8660</v>
      </c>
      <c r="D6887" s="222" t="s">
        <v>877</v>
      </c>
    </row>
    <row r="6888" spans="1:4">
      <c r="A6888" s="226" t="s">
        <v>11323</v>
      </c>
      <c r="B6888" s="225" t="s">
        <v>8694</v>
      </c>
      <c r="C6888" s="223" t="s">
        <v>7237</v>
      </c>
      <c r="D6888" s="222" t="s">
        <v>877</v>
      </c>
    </row>
    <row r="6889" spans="1:4">
      <c r="A6889" s="226" t="s">
        <v>11324</v>
      </c>
      <c r="B6889" s="225" t="s">
        <v>7596</v>
      </c>
      <c r="C6889" s="223" t="s">
        <v>7237</v>
      </c>
      <c r="D6889" s="222" t="s">
        <v>877</v>
      </c>
    </row>
    <row r="6890" spans="1:4">
      <c r="A6890" s="226" t="s">
        <v>11325</v>
      </c>
      <c r="B6890" s="225" t="s">
        <v>7784</v>
      </c>
      <c r="C6890" s="223" t="s">
        <v>9225</v>
      </c>
      <c r="D6890" s="222" t="s">
        <v>877</v>
      </c>
    </row>
    <row r="6891" spans="1:4">
      <c r="A6891" s="226" t="s">
        <v>11326</v>
      </c>
      <c r="B6891" s="225" t="s">
        <v>10516</v>
      </c>
      <c r="C6891" s="223" t="s">
        <v>7872</v>
      </c>
      <c r="D6891" s="222" t="s">
        <v>877</v>
      </c>
    </row>
    <row r="6892" spans="1:4">
      <c r="A6892" s="226" t="s">
        <v>11327</v>
      </c>
      <c r="B6892" s="225" t="s">
        <v>1178</v>
      </c>
      <c r="C6892" s="223" t="s">
        <v>7245</v>
      </c>
      <c r="D6892" s="222" t="s">
        <v>877</v>
      </c>
    </row>
    <row r="6893" spans="1:4">
      <c r="A6893" s="226" t="s">
        <v>11328</v>
      </c>
      <c r="B6893" s="225" t="s">
        <v>11329</v>
      </c>
      <c r="C6893" s="223" t="s">
        <v>7248</v>
      </c>
      <c r="D6893" s="222" t="s">
        <v>877</v>
      </c>
    </row>
    <row r="6894" spans="1:4">
      <c r="A6894" s="226" t="s">
        <v>11330</v>
      </c>
      <c r="B6894" s="225" t="s">
        <v>10720</v>
      </c>
      <c r="C6894" s="223" t="s">
        <v>7248</v>
      </c>
      <c r="D6894" s="222" t="s">
        <v>877</v>
      </c>
    </row>
    <row r="6895" spans="1:4">
      <c r="A6895" s="226" t="s">
        <v>11331</v>
      </c>
      <c r="B6895" s="225" t="s">
        <v>7244</v>
      </c>
      <c r="C6895" s="223" t="s">
        <v>8788</v>
      </c>
      <c r="D6895" s="222" t="s">
        <v>877</v>
      </c>
    </row>
    <row r="6896" spans="1:4">
      <c r="A6896" s="226" t="s">
        <v>11332</v>
      </c>
      <c r="B6896" s="225" t="s">
        <v>11242</v>
      </c>
      <c r="C6896" s="223" t="s">
        <v>8514</v>
      </c>
      <c r="D6896" s="222" t="s">
        <v>877</v>
      </c>
    </row>
    <row r="6897" spans="1:4">
      <c r="A6897" s="226" t="s">
        <v>11333</v>
      </c>
      <c r="B6897" s="225" t="s">
        <v>11334</v>
      </c>
      <c r="C6897" s="223" t="s">
        <v>9490</v>
      </c>
      <c r="D6897" s="222" t="s">
        <v>877</v>
      </c>
    </row>
    <row r="6898" spans="1:4">
      <c r="A6898" s="226" t="s">
        <v>11335</v>
      </c>
      <c r="B6898" s="225" t="s">
        <v>11336</v>
      </c>
      <c r="C6898" s="223" t="s">
        <v>8063</v>
      </c>
      <c r="D6898" s="222" t="s">
        <v>877</v>
      </c>
    </row>
    <row r="6899" spans="1:4">
      <c r="A6899" s="226" t="s">
        <v>11337</v>
      </c>
      <c r="B6899" s="225" t="s">
        <v>11338</v>
      </c>
      <c r="C6899" s="223" t="s">
        <v>8337</v>
      </c>
      <c r="D6899" s="222" t="s">
        <v>877</v>
      </c>
    </row>
    <row r="6900" spans="1:4">
      <c r="A6900" s="226" t="s">
        <v>11339</v>
      </c>
      <c r="B6900" s="225" t="s">
        <v>11340</v>
      </c>
      <c r="C6900" s="223" t="s">
        <v>7262</v>
      </c>
      <c r="D6900" s="222" t="s">
        <v>877</v>
      </c>
    </row>
    <row r="6901" spans="1:4">
      <c r="A6901" s="226" t="s">
        <v>11341</v>
      </c>
      <c r="B6901" s="225" t="s">
        <v>7310</v>
      </c>
      <c r="C6901" s="223" t="s">
        <v>7265</v>
      </c>
      <c r="D6901" s="222" t="s">
        <v>877</v>
      </c>
    </row>
    <row r="6902" spans="1:4">
      <c r="A6902" s="226" t="s">
        <v>11342</v>
      </c>
      <c r="B6902" s="225" t="s">
        <v>7207</v>
      </c>
      <c r="C6902" s="223" t="s">
        <v>7621</v>
      </c>
      <c r="D6902" s="222" t="s">
        <v>877</v>
      </c>
    </row>
    <row r="6903" spans="1:4">
      <c r="A6903" s="226" t="s">
        <v>11343</v>
      </c>
      <c r="B6903" s="225" t="s">
        <v>9342</v>
      </c>
      <c r="C6903" s="223" t="s">
        <v>7552</v>
      </c>
      <c r="D6903" s="222" t="s">
        <v>877</v>
      </c>
    </row>
    <row r="6904" spans="1:4">
      <c r="A6904" s="226" t="s">
        <v>11344</v>
      </c>
      <c r="B6904" s="225" t="s">
        <v>8365</v>
      </c>
      <c r="C6904" s="223" t="s">
        <v>8084</v>
      </c>
      <c r="D6904" s="222" t="s">
        <v>877</v>
      </c>
    </row>
    <row r="6905" spans="1:4">
      <c r="A6905" s="226" t="s">
        <v>11345</v>
      </c>
      <c r="B6905" s="225" t="s">
        <v>7207</v>
      </c>
      <c r="C6905" s="223" t="s">
        <v>9068</v>
      </c>
      <c r="D6905" s="222" t="s">
        <v>877</v>
      </c>
    </row>
    <row r="6906" spans="1:4">
      <c r="A6906" s="226" t="s">
        <v>11346</v>
      </c>
      <c r="B6906" s="225" t="s">
        <v>7207</v>
      </c>
      <c r="C6906" s="223" t="s">
        <v>7417</v>
      </c>
      <c r="D6906" s="222" t="s">
        <v>877</v>
      </c>
    </row>
    <row r="6907" spans="1:4">
      <c r="A6907" s="226" t="s">
        <v>11347</v>
      </c>
      <c r="B6907" s="225" t="s">
        <v>1208</v>
      </c>
      <c r="C6907" s="223" t="s">
        <v>7308</v>
      </c>
      <c r="D6907" s="222" t="s">
        <v>877</v>
      </c>
    </row>
    <row r="6908" spans="1:4">
      <c r="A6908" s="226" t="s">
        <v>11348</v>
      </c>
      <c r="B6908" s="225" t="s">
        <v>11349</v>
      </c>
      <c r="C6908" s="223" t="s">
        <v>8623</v>
      </c>
      <c r="D6908" s="222" t="s">
        <v>877</v>
      </c>
    </row>
    <row r="6909" spans="1:4">
      <c r="A6909" s="226" t="s">
        <v>11350</v>
      </c>
      <c r="B6909" s="225" t="s">
        <v>1208</v>
      </c>
      <c r="C6909" s="223" t="s">
        <v>11351</v>
      </c>
      <c r="D6909" s="222" t="s">
        <v>877</v>
      </c>
    </row>
    <row r="6910" spans="1:4">
      <c r="A6910" s="226" t="s">
        <v>11352</v>
      </c>
      <c r="B6910" s="225" t="s">
        <v>11353</v>
      </c>
      <c r="C6910" s="223" t="s">
        <v>7478</v>
      </c>
      <c r="D6910" s="222" t="s">
        <v>877</v>
      </c>
    </row>
    <row r="6911" spans="1:4">
      <c r="A6911" s="226" t="s">
        <v>11354</v>
      </c>
      <c r="B6911" s="225" t="s">
        <v>7250</v>
      </c>
      <c r="C6911" s="223" t="s">
        <v>7478</v>
      </c>
      <c r="D6911" s="222" t="s">
        <v>877</v>
      </c>
    </row>
    <row r="6912" spans="1:4">
      <c r="A6912" s="226" t="s">
        <v>11355</v>
      </c>
      <c r="B6912" s="225" t="s">
        <v>11356</v>
      </c>
      <c r="C6912" s="223" t="s">
        <v>1172</v>
      </c>
      <c r="D6912" s="222" t="s">
        <v>11357</v>
      </c>
    </row>
    <row r="6913" spans="1:4">
      <c r="A6913" s="226" t="s">
        <v>11358</v>
      </c>
      <c r="B6913" s="225" t="s">
        <v>1180</v>
      </c>
      <c r="C6913" s="223" t="s">
        <v>1176</v>
      </c>
      <c r="D6913" s="222" t="s">
        <v>11357</v>
      </c>
    </row>
    <row r="6914" spans="1:4">
      <c r="A6914" s="226" t="s">
        <v>11359</v>
      </c>
      <c r="B6914" s="225" t="s">
        <v>11360</v>
      </c>
      <c r="C6914" s="223" t="s">
        <v>1176</v>
      </c>
      <c r="D6914" s="222" t="s">
        <v>11357</v>
      </c>
    </row>
    <row r="6915" spans="1:4">
      <c r="A6915" s="226" t="s">
        <v>11361</v>
      </c>
      <c r="B6915" s="225" t="s">
        <v>10388</v>
      </c>
      <c r="C6915" s="223" t="s">
        <v>1176</v>
      </c>
      <c r="D6915" s="222" t="s">
        <v>11357</v>
      </c>
    </row>
    <row r="6916" spans="1:4">
      <c r="A6916" s="226" t="s">
        <v>11362</v>
      </c>
      <c r="B6916" s="225" t="s">
        <v>11363</v>
      </c>
      <c r="C6916" s="223" t="s">
        <v>1176</v>
      </c>
      <c r="D6916" s="222" t="s">
        <v>11357</v>
      </c>
    </row>
    <row r="6917" spans="1:4">
      <c r="A6917" s="226" t="s">
        <v>11364</v>
      </c>
      <c r="B6917" s="225" t="s">
        <v>7511</v>
      </c>
      <c r="C6917" s="223" t="s">
        <v>1176</v>
      </c>
      <c r="D6917" s="222" t="s">
        <v>11357</v>
      </c>
    </row>
    <row r="6918" spans="1:4">
      <c r="A6918" s="226" t="s">
        <v>11365</v>
      </c>
      <c r="B6918" s="225" t="s">
        <v>7822</v>
      </c>
      <c r="C6918" s="223" t="s">
        <v>9262</v>
      </c>
      <c r="D6918" s="222" t="s">
        <v>11357</v>
      </c>
    </row>
    <row r="6919" spans="1:4">
      <c r="A6919" s="226" t="s">
        <v>11366</v>
      </c>
      <c r="B6919" s="225" t="s">
        <v>11367</v>
      </c>
      <c r="C6919" s="223" t="s">
        <v>9265</v>
      </c>
      <c r="D6919" s="222" t="s">
        <v>11357</v>
      </c>
    </row>
    <row r="6920" spans="1:4">
      <c r="A6920" s="226" t="s">
        <v>11368</v>
      </c>
      <c r="B6920" s="225" t="s">
        <v>11369</v>
      </c>
      <c r="C6920" s="223" t="s">
        <v>7335</v>
      </c>
      <c r="D6920" s="222" t="s">
        <v>11357</v>
      </c>
    </row>
    <row r="6921" spans="1:4">
      <c r="A6921" s="226" t="s">
        <v>11370</v>
      </c>
      <c r="B6921" s="225" t="s">
        <v>8177</v>
      </c>
      <c r="C6921" s="223" t="s">
        <v>1190</v>
      </c>
      <c r="D6921" s="222" t="s">
        <v>11357</v>
      </c>
    </row>
    <row r="6922" spans="1:4">
      <c r="A6922" s="226" t="s">
        <v>11371</v>
      </c>
      <c r="B6922" s="225" t="s">
        <v>7784</v>
      </c>
      <c r="C6922" s="223" t="s">
        <v>8206</v>
      </c>
      <c r="D6922" s="222" t="s">
        <v>11357</v>
      </c>
    </row>
    <row r="6923" spans="1:4">
      <c r="A6923" s="226" t="s">
        <v>11372</v>
      </c>
      <c r="B6923" s="225" t="s">
        <v>8743</v>
      </c>
      <c r="C6923" s="223" t="s">
        <v>11373</v>
      </c>
      <c r="D6923" s="222" t="s">
        <v>11357</v>
      </c>
    </row>
    <row r="6924" spans="1:4">
      <c r="A6924" s="226" t="s">
        <v>11374</v>
      </c>
      <c r="B6924" s="225" t="s">
        <v>11375</v>
      </c>
      <c r="C6924" s="223" t="s">
        <v>1198</v>
      </c>
      <c r="D6924" s="222" t="s">
        <v>11357</v>
      </c>
    </row>
    <row r="6925" spans="1:4">
      <c r="A6925" s="226" t="s">
        <v>11376</v>
      </c>
      <c r="B6925" s="225" t="s">
        <v>7759</v>
      </c>
      <c r="C6925" s="223" t="s">
        <v>1203</v>
      </c>
      <c r="D6925" s="222" t="s">
        <v>11357</v>
      </c>
    </row>
    <row r="6926" spans="1:4">
      <c r="A6926" s="226" t="s">
        <v>11377</v>
      </c>
      <c r="B6926" s="225" t="s">
        <v>9864</v>
      </c>
      <c r="C6926" s="223" t="s">
        <v>7688</v>
      </c>
      <c r="D6926" s="222" t="s">
        <v>11357</v>
      </c>
    </row>
    <row r="6927" spans="1:4">
      <c r="A6927" s="226" t="s">
        <v>11378</v>
      </c>
      <c r="B6927" s="225" t="s">
        <v>8442</v>
      </c>
      <c r="C6927" s="223" t="s">
        <v>1204</v>
      </c>
      <c r="D6927" s="222" t="s">
        <v>11357</v>
      </c>
    </row>
    <row r="6928" spans="1:4">
      <c r="A6928" s="226" t="s">
        <v>11379</v>
      </c>
      <c r="B6928" s="225" t="s">
        <v>11380</v>
      </c>
      <c r="C6928" s="223" t="s">
        <v>1209</v>
      </c>
      <c r="D6928" s="222" t="s">
        <v>11357</v>
      </c>
    </row>
    <row r="6929" spans="1:4">
      <c r="A6929" s="226" t="s">
        <v>11381</v>
      </c>
      <c r="B6929" s="225" t="s">
        <v>7784</v>
      </c>
      <c r="C6929" s="223" t="s">
        <v>7363</v>
      </c>
      <c r="D6929" s="222" t="s">
        <v>11357</v>
      </c>
    </row>
    <row r="6930" spans="1:4">
      <c r="A6930" s="226" t="s">
        <v>11382</v>
      </c>
      <c r="B6930" s="225" t="s">
        <v>9087</v>
      </c>
      <c r="C6930" s="223" t="s">
        <v>7217</v>
      </c>
      <c r="D6930" s="222" t="s">
        <v>11357</v>
      </c>
    </row>
    <row r="6931" spans="1:4">
      <c r="A6931" s="226" t="s">
        <v>11383</v>
      </c>
      <c r="B6931" s="225" t="s">
        <v>7267</v>
      </c>
      <c r="C6931" s="223" t="s">
        <v>8952</v>
      </c>
      <c r="D6931" s="222" t="s">
        <v>11357</v>
      </c>
    </row>
    <row r="6932" spans="1:4">
      <c r="A6932" s="226" t="s">
        <v>11384</v>
      </c>
      <c r="B6932" s="225" t="s">
        <v>11229</v>
      </c>
      <c r="C6932" s="223" t="s">
        <v>7226</v>
      </c>
      <c r="D6932" s="222" t="s">
        <v>11357</v>
      </c>
    </row>
    <row r="6933" spans="1:4">
      <c r="A6933" s="226" t="s">
        <v>11385</v>
      </c>
      <c r="B6933" s="225" t="s">
        <v>9315</v>
      </c>
      <c r="C6933" s="223" t="s">
        <v>9558</v>
      </c>
      <c r="D6933" s="222" t="s">
        <v>11357</v>
      </c>
    </row>
    <row r="6934" spans="1:4">
      <c r="A6934" s="226" t="s">
        <v>11386</v>
      </c>
      <c r="B6934" s="225" t="s">
        <v>7784</v>
      </c>
      <c r="C6934" s="223" t="s">
        <v>8855</v>
      </c>
      <c r="D6934" s="222" t="s">
        <v>11357</v>
      </c>
    </row>
    <row r="6935" spans="1:4">
      <c r="A6935" s="226" t="s">
        <v>11387</v>
      </c>
      <c r="B6935" s="225" t="s">
        <v>9524</v>
      </c>
      <c r="C6935" s="223" t="s">
        <v>9562</v>
      </c>
      <c r="D6935" s="222" t="s">
        <v>11357</v>
      </c>
    </row>
    <row r="6936" spans="1:4">
      <c r="A6936" s="226" t="s">
        <v>11388</v>
      </c>
      <c r="B6936" s="225" t="s">
        <v>11389</v>
      </c>
      <c r="C6936" s="223" t="s">
        <v>7245</v>
      </c>
      <c r="D6936" s="222" t="s">
        <v>11357</v>
      </c>
    </row>
    <row r="6937" spans="1:4">
      <c r="A6937" s="226" t="s">
        <v>11390</v>
      </c>
      <c r="B6937" s="225" t="s">
        <v>11391</v>
      </c>
      <c r="C6937" s="223" t="s">
        <v>7245</v>
      </c>
      <c r="D6937" s="222" t="s">
        <v>11357</v>
      </c>
    </row>
    <row r="6938" spans="1:4">
      <c r="A6938" s="226" t="s">
        <v>11392</v>
      </c>
      <c r="B6938" s="225" t="s">
        <v>11393</v>
      </c>
      <c r="C6938" s="223" t="s">
        <v>7245</v>
      </c>
      <c r="D6938" s="222" t="s">
        <v>11357</v>
      </c>
    </row>
    <row r="6939" spans="1:4">
      <c r="A6939" s="226" t="s">
        <v>11394</v>
      </c>
      <c r="B6939" s="225" t="s">
        <v>11395</v>
      </c>
      <c r="C6939" s="223" t="s">
        <v>8962</v>
      </c>
      <c r="D6939" s="222" t="s">
        <v>11357</v>
      </c>
    </row>
    <row r="6940" spans="1:4">
      <c r="A6940" s="226" t="s">
        <v>11396</v>
      </c>
      <c r="B6940" s="225" t="s">
        <v>9275</v>
      </c>
      <c r="C6940" s="223" t="s">
        <v>9483</v>
      </c>
      <c r="D6940" s="222" t="s">
        <v>11357</v>
      </c>
    </row>
    <row r="6941" spans="1:4">
      <c r="A6941" s="226" t="s">
        <v>11397</v>
      </c>
      <c r="B6941" s="225" t="s">
        <v>11398</v>
      </c>
      <c r="C6941" s="223" t="s">
        <v>7381</v>
      </c>
      <c r="D6941" s="222" t="s">
        <v>11357</v>
      </c>
    </row>
    <row r="6942" spans="1:4">
      <c r="A6942" s="226" t="s">
        <v>11399</v>
      </c>
      <c r="B6942" s="225" t="s">
        <v>8313</v>
      </c>
      <c r="C6942" s="223" t="s">
        <v>8063</v>
      </c>
      <c r="D6942" s="222" t="s">
        <v>11357</v>
      </c>
    </row>
    <row r="6943" spans="1:4">
      <c r="A6943" s="226" t="s">
        <v>11400</v>
      </c>
      <c r="B6943" s="225" t="s">
        <v>10755</v>
      </c>
      <c r="C6943" s="223" t="s">
        <v>9498</v>
      </c>
      <c r="D6943" s="222" t="s">
        <v>11357</v>
      </c>
    </row>
    <row r="6944" spans="1:4">
      <c r="A6944" s="226" t="s">
        <v>11401</v>
      </c>
      <c r="B6944" s="225" t="s">
        <v>11402</v>
      </c>
      <c r="C6944" s="223" t="s">
        <v>9498</v>
      </c>
      <c r="D6944" s="222" t="s">
        <v>11357</v>
      </c>
    </row>
    <row r="6945" spans="1:4">
      <c r="A6945" s="226" t="s">
        <v>11403</v>
      </c>
      <c r="B6945" s="225" t="s">
        <v>7307</v>
      </c>
      <c r="C6945" s="223" t="s">
        <v>7919</v>
      </c>
      <c r="D6945" s="222" t="s">
        <v>11357</v>
      </c>
    </row>
    <row r="6946" spans="1:4">
      <c r="A6946" s="226" t="s">
        <v>11404</v>
      </c>
      <c r="B6946" s="225" t="s">
        <v>9629</v>
      </c>
      <c r="C6946" s="223" t="s">
        <v>9301</v>
      </c>
      <c r="D6946" s="222" t="s">
        <v>11357</v>
      </c>
    </row>
    <row r="6947" spans="1:4">
      <c r="A6947" s="226" t="s">
        <v>11405</v>
      </c>
      <c r="B6947" s="225" t="s">
        <v>9368</v>
      </c>
      <c r="C6947" s="223" t="s">
        <v>9301</v>
      </c>
      <c r="D6947" s="222" t="s">
        <v>11357</v>
      </c>
    </row>
    <row r="6948" spans="1:4">
      <c r="A6948" s="226" t="s">
        <v>11406</v>
      </c>
      <c r="B6948" s="225" t="s">
        <v>7267</v>
      </c>
      <c r="C6948" s="223" t="s">
        <v>9301</v>
      </c>
      <c r="D6948" s="222" t="s">
        <v>11357</v>
      </c>
    </row>
    <row r="6949" spans="1:4">
      <c r="A6949" s="226" t="s">
        <v>11407</v>
      </c>
      <c r="B6949" s="225" t="s">
        <v>7463</v>
      </c>
      <c r="C6949" s="223" t="s">
        <v>7464</v>
      </c>
      <c r="D6949" s="222" t="s">
        <v>11357</v>
      </c>
    </row>
    <row r="6950" spans="1:4">
      <c r="A6950" s="226" t="s">
        <v>11408</v>
      </c>
      <c r="B6950" s="225" t="s">
        <v>11409</v>
      </c>
      <c r="C6950" s="223" t="s">
        <v>7464</v>
      </c>
      <c r="D6950" s="222" t="s">
        <v>11357</v>
      </c>
    </row>
    <row r="6951" spans="1:4">
      <c r="A6951" s="226" t="s">
        <v>11410</v>
      </c>
      <c r="B6951" s="225" t="s">
        <v>11411</v>
      </c>
      <c r="C6951" s="223" t="s">
        <v>7262</v>
      </c>
      <c r="D6951" s="222" t="s">
        <v>11357</v>
      </c>
    </row>
    <row r="6952" spans="1:4">
      <c r="A6952" s="226" t="s">
        <v>11412</v>
      </c>
      <c r="B6952" s="225" t="s">
        <v>11413</v>
      </c>
      <c r="C6952" s="223" t="s">
        <v>7268</v>
      </c>
      <c r="D6952" s="222" t="s">
        <v>11357</v>
      </c>
    </row>
    <row r="6953" spans="1:4">
      <c r="A6953" s="226" t="s">
        <v>11414</v>
      </c>
      <c r="B6953" s="225" t="s">
        <v>11415</v>
      </c>
      <c r="C6953" s="223" t="s">
        <v>7992</v>
      </c>
      <c r="D6953" s="222" t="s">
        <v>11357</v>
      </c>
    </row>
    <row r="6954" spans="1:4">
      <c r="A6954" s="226" t="s">
        <v>11416</v>
      </c>
      <c r="B6954" s="225" t="s">
        <v>7334</v>
      </c>
      <c r="C6954" s="223" t="s">
        <v>7278</v>
      </c>
      <c r="D6954" s="222" t="s">
        <v>11357</v>
      </c>
    </row>
    <row r="6955" spans="1:4">
      <c r="A6955" s="226" t="s">
        <v>11417</v>
      </c>
      <c r="B6955" s="225" t="s">
        <v>9531</v>
      </c>
      <c r="C6955" s="223" t="s">
        <v>9061</v>
      </c>
      <c r="D6955" s="222" t="s">
        <v>11357</v>
      </c>
    </row>
    <row r="6956" spans="1:4">
      <c r="A6956" s="226" t="s">
        <v>11418</v>
      </c>
      <c r="B6956" s="225" t="s">
        <v>7349</v>
      </c>
      <c r="C6956" s="223" t="s">
        <v>11074</v>
      </c>
      <c r="D6956" s="222" t="s">
        <v>11357</v>
      </c>
    </row>
    <row r="6957" spans="1:4">
      <c r="A6957" s="226" t="s">
        <v>11419</v>
      </c>
      <c r="B6957" s="225" t="s">
        <v>10388</v>
      </c>
      <c r="C6957" s="223" t="s">
        <v>9162</v>
      </c>
      <c r="D6957" s="222" t="s">
        <v>11357</v>
      </c>
    </row>
    <row r="6958" spans="1:4">
      <c r="A6958" s="226" t="s">
        <v>11420</v>
      </c>
      <c r="B6958" s="225" t="s">
        <v>8812</v>
      </c>
      <c r="C6958" s="223" t="s">
        <v>9340</v>
      </c>
      <c r="D6958" s="222" t="s">
        <v>11357</v>
      </c>
    </row>
    <row r="6959" spans="1:4">
      <c r="A6959" s="226" t="s">
        <v>11421</v>
      </c>
      <c r="B6959" s="225" t="s">
        <v>7555</v>
      </c>
      <c r="C6959" s="223" t="s">
        <v>9340</v>
      </c>
      <c r="D6959" s="222" t="s">
        <v>11357</v>
      </c>
    </row>
    <row r="6960" spans="1:4">
      <c r="A6960" s="226" t="s">
        <v>11422</v>
      </c>
      <c r="B6960" s="225" t="s">
        <v>9122</v>
      </c>
      <c r="C6960" s="223" t="s">
        <v>8011</v>
      </c>
      <c r="D6960" s="222" t="s">
        <v>11357</v>
      </c>
    </row>
    <row r="6961" spans="1:4">
      <c r="A6961" s="226" t="s">
        <v>11423</v>
      </c>
      <c r="B6961" s="225" t="s">
        <v>7416</v>
      </c>
      <c r="C6961" s="223" t="s">
        <v>7739</v>
      </c>
      <c r="D6961" s="222" t="s">
        <v>11357</v>
      </c>
    </row>
    <row r="6962" spans="1:4">
      <c r="A6962" s="226" t="s">
        <v>11424</v>
      </c>
      <c r="B6962" s="225" t="s">
        <v>11425</v>
      </c>
      <c r="C6962" s="223" t="s">
        <v>7560</v>
      </c>
      <c r="D6962" s="222" t="s">
        <v>11357</v>
      </c>
    </row>
    <row r="6963" spans="1:4">
      <c r="A6963" s="226" t="s">
        <v>11426</v>
      </c>
      <c r="B6963" s="225" t="s">
        <v>9790</v>
      </c>
      <c r="C6963" s="223" t="s">
        <v>7560</v>
      </c>
      <c r="D6963" s="222" t="s">
        <v>11357</v>
      </c>
    </row>
    <row r="6964" spans="1:4">
      <c r="A6964" s="226" t="s">
        <v>11427</v>
      </c>
      <c r="B6964" s="225" t="s">
        <v>9426</v>
      </c>
      <c r="C6964" s="223" t="s">
        <v>7560</v>
      </c>
      <c r="D6964" s="222" t="s">
        <v>11357</v>
      </c>
    </row>
    <row r="6965" spans="1:4">
      <c r="A6965" s="226" t="s">
        <v>11428</v>
      </c>
      <c r="B6965" s="225" t="s">
        <v>7784</v>
      </c>
      <c r="C6965" s="223" t="s">
        <v>7560</v>
      </c>
      <c r="D6965" s="222" t="s">
        <v>11357</v>
      </c>
    </row>
    <row r="6966" spans="1:4">
      <c r="A6966" s="226" t="s">
        <v>11429</v>
      </c>
      <c r="B6966" s="225" t="s">
        <v>9653</v>
      </c>
      <c r="C6966" s="223" t="s">
        <v>7560</v>
      </c>
      <c r="D6966" s="222" t="s">
        <v>11357</v>
      </c>
    </row>
    <row r="6967" spans="1:4">
      <c r="A6967" s="226" t="s">
        <v>11430</v>
      </c>
      <c r="B6967" s="225" t="s">
        <v>7349</v>
      </c>
      <c r="C6967" s="223" t="s">
        <v>9079</v>
      </c>
      <c r="D6967" s="222" t="s">
        <v>11357</v>
      </c>
    </row>
    <row r="6968" spans="1:4">
      <c r="A6968" s="226" t="s">
        <v>11431</v>
      </c>
      <c r="B6968" s="225" t="s">
        <v>7829</v>
      </c>
      <c r="C6968" s="223" t="s">
        <v>7423</v>
      </c>
      <c r="D6968" s="222" t="s">
        <v>11357</v>
      </c>
    </row>
    <row r="6969" spans="1:4">
      <c r="A6969" s="226" t="s">
        <v>11432</v>
      </c>
      <c r="B6969" s="225" t="s">
        <v>10487</v>
      </c>
      <c r="C6969" s="223" t="s">
        <v>7664</v>
      </c>
      <c r="D6969" s="222" t="s">
        <v>11357</v>
      </c>
    </row>
    <row r="6970" spans="1:4">
      <c r="A6970" s="226" t="s">
        <v>11433</v>
      </c>
      <c r="B6970" s="225" t="s">
        <v>7250</v>
      </c>
      <c r="C6970" s="223" t="s">
        <v>7664</v>
      </c>
      <c r="D6970" s="222" t="s">
        <v>11357</v>
      </c>
    </row>
    <row r="6971" spans="1:4">
      <c r="A6971" s="226" t="s">
        <v>11434</v>
      </c>
      <c r="B6971" s="225" t="s">
        <v>7267</v>
      </c>
      <c r="C6971" s="223" t="s">
        <v>8118</v>
      </c>
      <c r="D6971" s="222" t="s">
        <v>11357</v>
      </c>
    </row>
    <row r="6972" spans="1:4">
      <c r="A6972" s="226" t="s">
        <v>11435</v>
      </c>
      <c r="B6972" s="225" t="s">
        <v>11436</v>
      </c>
      <c r="C6972" s="223" t="s">
        <v>11160</v>
      </c>
      <c r="D6972" s="222" t="s">
        <v>11357</v>
      </c>
    </row>
    <row r="6973" spans="1:4">
      <c r="A6973" s="226" t="s">
        <v>11437</v>
      </c>
      <c r="B6973" s="225" t="s">
        <v>11438</v>
      </c>
      <c r="C6973" s="223" t="s">
        <v>8271</v>
      </c>
      <c r="D6973" s="222" t="s">
        <v>11357</v>
      </c>
    </row>
    <row r="6974" spans="1:4">
      <c r="A6974" s="226" t="s">
        <v>11439</v>
      </c>
      <c r="B6974" s="225" t="s">
        <v>9361</v>
      </c>
      <c r="C6974" s="223" t="s">
        <v>8271</v>
      </c>
      <c r="D6974" s="222" t="s">
        <v>11357</v>
      </c>
    </row>
    <row r="6975" spans="1:4">
      <c r="A6975" s="226" t="s">
        <v>11440</v>
      </c>
      <c r="B6975" s="225" t="s">
        <v>11441</v>
      </c>
      <c r="C6975" s="223" t="s">
        <v>1176</v>
      </c>
      <c r="D6975" s="222" t="s">
        <v>11442</v>
      </c>
    </row>
    <row r="6976" spans="1:4">
      <c r="A6976" s="226" t="s">
        <v>11443</v>
      </c>
      <c r="B6976" s="225" t="s">
        <v>9246</v>
      </c>
      <c r="C6976" s="223" t="s">
        <v>1176</v>
      </c>
      <c r="D6976" s="222" t="s">
        <v>11442</v>
      </c>
    </row>
    <row r="6977" spans="1:4">
      <c r="A6977" s="226" t="s">
        <v>11444</v>
      </c>
      <c r="B6977" s="225" t="s">
        <v>11445</v>
      </c>
      <c r="C6977" s="223" t="s">
        <v>1176</v>
      </c>
      <c r="D6977" s="222" t="s">
        <v>11442</v>
      </c>
    </row>
    <row r="6978" spans="1:4">
      <c r="A6978" s="226" t="s">
        <v>11446</v>
      </c>
      <c r="B6978" s="225" t="s">
        <v>10794</v>
      </c>
      <c r="C6978" s="223" t="s">
        <v>1176</v>
      </c>
      <c r="D6978" s="222" t="s">
        <v>11442</v>
      </c>
    </row>
    <row r="6979" spans="1:4">
      <c r="A6979" s="226" t="s">
        <v>11447</v>
      </c>
      <c r="B6979" s="225" t="s">
        <v>9503</v>
      </c>
      <c r="C6979" s="223" t="s">
        <v>1176</v>
      </c>
      <c r="D6979" s="222" t="s">
        <v>11442</v>
      </c>
    </row>
    <row r="6980" spans="1:4">
      <c r="A6980" s="226" t="s">
        <v>11448</v>
      </c>
      <c r="B6980" s="225" t="s">
        <v>11229</v>
      </c>
      <c r="C6980" s="223" t="s">
        <v>1176</v>
      </c>
      <c r="D6980" s="222" t="s">
        <v>11442</v>
      </c>
    </row>
    <row r="6981" spans="1:4">
      <c r="A6981" s="226" t="s">
        <v>11449</v>
      </c>
      <c r="B6981" s="225" t="s">
        <v>9224</v>
      </c>
      <c r="C6981" s="223" t="s">
        <v>1176</v>
      </c>
      <c r="D6981" s="222" t="s">
        <v>11442</v>
      </c>
    </row>
    <row r="6982" spans="1:4">
      <c r="A6982" s="226" t="s">
        <v>11450</v>
      </c>
      <c r="B6982" s="225" t="s">
        <v>9352</v>
      </c>
      <c r="C6982" s="223" t="s">
        <v>1176</v>
      </c>
      <c r="D6982" s="222" t="s">
        <v>11442</v>
      </c>
    </row>
    <row r="6983" spans="1:4">
      <c r="A6983" s="226" t="s">
        <v>11451</v>
      </c>
      <c r="B6983" s="225" t="s">
        <v>8032</v>
      </c>
      <c r="C6983" s="223" t="s">
        <v>9262</v>
      </c>
      <c r="D6983" s="222" t="s">
        <v>11442</v>
      </c>
    </row>
    <row r="6984" spans="1:4">
      <c r="A6984" s="226" t="s">
        <v>11452</v>
      </c>
      <c r="B6984" s="225" t="s">
        <v>10573</v>
      </c>
      <c r="C6984" s="223" t="s">
        <v>7572</v>
      </c>
      <c r="D6984" s="222" t="s">
        <v>11442</v>
      </c>
    </row>
    <row r="6985" spans="1:4">
      <c r="A6985" s="226" t="s">
        <v>11453</v>
      </c>
      <c r="B6985" s="225" t="s">
        <v>7668</v>
      </c>
      <c r="C6985" s="223" t="s">
        <v>7576</v>
      </c>
      <c r="D6985" s="222" t="s">
        <v>11442</v>
      </c>
    </row>
    <row r="6986" spans="1:4">
      <c r="A6986" s="226" t="s">
        <v>11454</v>
      </c>
      <c r="B6986" s="225" t="s">
        <v>11455</v>
      </c>
      <c r="C6986" s="223" t="s">
        <v>9357</v>
      </c>
      <c r="D6986" s="222" t="s">
        <v>11442</v>
      </c>
    </row>
    <row r="6987" spans="1:4">
      <c r="A6987" s="226" t="s">
        <v>11456</v>
      </c>
      <c r="B6987" s="225" t="s">
        <v>7588</v>
      </c>
      <c r="C6987" s="223" t="s">
        <v>1184</v>
      </c>
      <c r="D6987" s="222" t="s">
        <v>11442</v>
      </c>
    </row>
    <row r="6988" spans="1:4">
      <c r="A6988" s="226" t="s">
        <v>11457</v>
      </c>
      <c r="B6988" s="225" t="s">
        <v>8552</v>
      </c>
      <c r="C6988" s="223" t="s">
        <v>8637</v>
      </c>
      <c r="D6988" s="222" t="s">
        <v>11442</v>
      </c>
    </row>
    <row r="6989" spans="1:4">
      <c r="A6989" s="226" t="s">
        <v>11458</v>
      </c>
      <c r="B6989" s="225" t="s">
        <v>11389</v>
      </c>
      <c r="C6989" s="223" t="s">
        <v>9699</v>
      </c>
      <c r="D6989" s="222" t="s">
        <v>11442</v>
      </c>
    </row>
    <row r="6990" spans="1:4">
      <c r="A6990" s="226" t="s">
        <v>11459</v>
      </c>
      <c r="B6990" s="225" t="s">
        <v>9759</v>
      </c>
      <c r="C6990" s="223" t="s">
        <v>1187</v>
      </c>
      <c r="D6990" s="222" t="s">
        <v>11442</v>
      </c>
    </row>
    <row r="6991" spans="1:4">
      <c r="A6991" s="226" t="s">
        <v>11460</v>
      </c>
      <c r="B6991" s="225" t="s">
        <v>7784</v>
      </c>
      <c r="C6991" s="223" t="s">
        <v>1187</v>
      </c>
      <c r="D6991" s="222" t="s">
        <v>11442</v>
      </c>
    </row>
    <row r="6992" spans="1:4">
      <c r="A6992" s="226" t="s">
        <v>11461</v>
      </c>
      <c r="B6992" s="225" t="s">
        <v>9202</v>
      </c>
      <c r="C6992" s="223" t="s">
        <v>7688</v>
      </c>
      <c r="D6992" s="222" t="s">
        <v>11442</v>
      </c>
    </row>
    <row r="6993" spans="1:4">
      <c r="A6993" s="226" t="s">
        <v>11462</v>
      </c>
      <c r="B6993" s="225" t="s">
        <v>7596</v>
      </c>
      <c r="C6993" s="223" t="s">
        <v>7355</v>
      </c>
      <c r="D6993" s="222" t="s">
        <v>11442</v>
      </c>
    </row>
    <row r="6994" spans="1:4">
      <c r="A6994" s="226" t="s">
        <v>11463</v>
      </c>
      <c r="B6994" s="225" t="s">
        <v>11464</v>
      </c>
      <c r="C6994" s="223" t="s">
        <v>7355</v>
      </c>
      <c r="D6994" s="222" t="s">
        <v>11442</v>
      </c>
    </row>
    <row r="6995" spans="1:4">
      <c r="A6995" s="226" t="s">
        <v>11465</v>
      </c>
      <c r="B6995" s="225" t="s">
        <v>11466</v>
      </c>
      <c r="C6995" s="223" t="s">
        <v>7359</v>
      </c>
      <c r="D6995" s="222" t="s">
        <v>11442</v>
      </c>
    </row>
    <row r="6996" spans="1:4">
      <c r="A6996" s="226" t="s">
        <v>11467</v>
      </c>
      <c r="B6996" s="225" t="s">
        <v>7784</v>
      </c>
      <c r="C6996" s="223" t="s">
        <v>8222</v>
      </c>
      <c r="D6996" s="222" t="s">
        <v>11442</v>
      </c>
    </row>
    <row r="6997" spans="1:4">
      <c r="A6997" s="226" t="s">
        <v>11468</v>
      </c>
      <c r="B6997" s="225" t="s">
        <v>9315</v>
      </c>
      <c r="C6997" s="223" t="s">
        <v>7363</v>
      </c>
      <c r="D6997" s="222" t="s">
        <v>11442</v>
      </c>
    </row>
    <row r="6998" spans="1:4">
      <c r="A6998" s="226" t="s">
        <v>11469</v>
      </c>
      <c r="B6998" s="225" t="s">
        <v>7668</v>
      </c>
      <c r="C6998" s="223" t="s">
        <v>8952</v>
      </c>
      <c r="D6998" s="222" t="s">
        <v>11442</v>
      </c>
    </row>
    <row r="6999" spans="1:4">
      <c r="A6999" s="226" t="s">
        <v>11470</v>
      </c>
      <c r="B6999" s="225" t="s">
        <v>9710</v>
      </c>
      <c r="C6999" s="223" t="s">
        <v>8952</v>
      </c>
      <c r="D6999" s="222" t="s">
        <v>11442</v>
      </c>
    </row>
    <row r="7000" spans="1:4">
      <c r="A7000" s="226" t="s">
        <v>11471</v>
      </c>
      <c r="B7000" s="225" t="s">
        <v>7439</v>
      </c>
      <c r="C7000" s="223" t="s">
        <v>7226</v>
      </c>
      <c r="D7000" s="222" t="s">
        <v>11442</v>
      </c>
    </row>
    <row r="7001" spans="1:4">
      <c r="A7001" s="226" t="s">
        <v>11472</v>
      </c>
      <c r="B7001" s="225" t="s">
        <v>11473</v>
      </c>
      <c r="C7001" s="223" t="s">
        <v>7234</v>
      </c>
      <c r="D7001" s="222" t="s">
        <v>11442</v>
      </c>
    </row>
    <row r="7002" spans="1:4">
      <c r="A7002" s="226" t="s">
        <v>11474</v>
      </c>
      <c r="B7002" s="225" t="s">
        <v>8545</v>
      </c>
      <c r="C7002" s="223" t="s">
        <v>11475</v>
      </c>
      <c r="D7002" s="222" t="s">
        <v>11442</v>
      </c>
    </row>
    <row r="7003" spans="1:4">
      <c r="A7003" s="226" t="s">
        <v>11476</v>
      </c>
      <c r="B7003" s="225" t="s">
        <v>11477</v>
      </c>
      <c r="C7003" s="223" t="s">
        <v>7372</v>
      </c>
      <c r="D7003" s="222" t="s">
        <v>11442</v>
      </c>
    </row>
    <row r="7004" spans="1:4">
      <c r="A7004" s="226" t="s">
        <v>11478</v>
      </c>
      <c r="B7004" s="225" t="s">
        <v>8032</v>
      </c>
      <c r="C7004" s="223" t="s">
        <v>7245</v>
      </c>
      <c r="D7004" s="222" t="s">
        <v>11442</v>
      </c>
    </row>
    <row r="7005" spans="1:4">
      <c r="A7005" s="226" t="s">
        <v>11479</v>
      </c>
      <c r="B7005" s="225" t="s">
        <v>7439</v>
      </c>
      <c r="C7005" s="223" t="s">
        <v>7245</v>
      </c>
      <c r="D7005" s="222" t="s">
        <v>11442</v>
      </c>
    </row>
    <row r="7006" spans="1:4">
      <c r="A7006" s="226" t="s">
        <v>11480</v>
      </c>
      <c r="B7006" s="225" t="s">
        <v>11481</v>
      </c>
      <c r="C7006" s="223" t="s">
        <v>7245</v>
      </c>
      <c r="D7006" s="222" t="s">
        <v>11442</v>
      </c>
    </row>
    <row r="7007" spans="1:4">
      <c r="A7007" s="226" t="s">
        <v>11482</v>
      </c>
      <c r="B7007" s="225" t="s">
        <v>11483</v>
      </c>
      <c r="C7007" s="223" t="s">
        <v>8514</v>
      </c>
      <c r="D7007" s="222" t="s">
        <v>11442</v>
      </c>
    </row>
    <row r="7008" spans="1:4">
      <c r="A7008" s="226" t="s">
        <v>11484</v>
      </c>
      <c r="B7008" s="225" t="s">
        <v>8032</v>
      </c>
      <c r="C7008" s="223" t="s">
        <v>9134</v>
      </c>
      <c r="D7008" s="222" t="s">
        <v>11442</v>
      </c>
    </row>
    <row r="7009" spans="1:4">
      <c r="A7009" s="226" t="s">
        <v>11485</v>
      </c>
      <c r="B7009" s="225" t="s">
        <v>11486</v>
      </c>
      <c r="C7009" s="223" t="s">
        <v>7254</v>
      </c>
      <c r="D7009" s="222" t="s">
        <v>11442</v>
      </c>
    </row>
    <row r="7010" spans="1:4">
      <c r="A7010" s="226" t="s">
        <v>11487</v>
      </c>
      <c r="B7010" s="225" t="s">
        <v>10310</v>
      </c>
      <c r="C7010" s="223" t="s">
        <v>7388</v>
      </c>
      <c r="D7010" s="222" t="s">
        <v>11442</v>
      </c>
    </row>
    <row r="7011" spans="1:4">
      <c r="A7011" s="226" t="s">
        <v>11488</v>
      </c>
      <c r="B7011" s="225" t="s">
        <v>7784</v>
      </c>
      <c r="C7011" s="223" t="s">
        <v>9498</v>
      </c>
      <c r="D7011" s="222" t="s">
        <v>11442</v>
      </c>
    </row>
    <row r="7012" spans="1:4">
      <c r="A7012" s="226" t="s">
        <v>11489</v>
      </c>
      <c r="B7012" s="225" t="s">
        <v>7425</v>
      </c>
      <c r="C7012" s="223" t="s">
        <v>9656</v>
      </c>
      <c r="D7012" s="222" t="s">
        <v>11442</v>
      </c>
    </row>
    <row r="7013" spans="1:4">
      <c r="A7013" s="226" t="s">
        <v>11490</v>
      </c>
      <c r="B7013" s="225" t="s">
        <v>11491</v>
      </c>
      <c r="C7013" s="223" t="s">
        <v>7464</v>
      </c>
      <c r="D7013" s="222" t="s">
        <v>11442</v>
      </c>
    </row>
    <row r="7014" spans="1:4">
      <c r="A7014" s="226" t="s">
        <v>11492</v>
      </c>
      <c r="B7014" s="225" t="s">
        <v>9202</v>
      </c>
      <c r="C7014" s="223" t="s">
        <v>7464</v>
      </c>
      <c r="D7014" s="222" t="s">
        <v>11442</v>
      </c>
    </row>
    <row r="7015" spans="1:4">
      <c r="A7015" s="226" t="s">
        <v>11493</v>
      </c>
      <c r="B7015" s="225" t="s">
        <v>11494</v>
      </c>
      <c r="C7015" s="223" t="s">
        <v>7262</v>
      </c>
      <c r="D7015" s="222" t="s">
        <v>11442</v>
      </c>
    </row>
    <row r="7016" spans="1:4">
      <c r="A7016" s="226" t="s">
        <v>11495</v>
      </c>
      <c r="B7016" s="225" t="s">
        <v>10218</v>
      </c>
      <c r="C7016" s="223" t="s">
        <v>7265</v>
      </c>
      <c r="D7016" s="222" t="s">
        <v>11442</v>
      </c>
    </row>
    <row r="7017" spans="1:4">
      <c r="A7017" s="226" t="s">
        <v>11496</v>
      </c>
      <c r="B7017" s="225" t="s">
        <v>11497</v>
      </c>
      <c r="C7017" s="223" t="s">
        <v>7268</v>
      </c>
      <c r="D7017" s="222" t="s">
        <v>11442</v>
      </c>
    </row>
    <row r="7018" spans="1:4">
      <c r="A7018" s="226" t="s">
        <v>11498</v>
      </c>
      <c r="B7018" s="225" t="s">
        <v>11499</v>
      </c>
      <c r="C7018" s="223" t="s">
        <v>11500</v>
      </c>
      <c r="D7018" s="222" t="s">
        <v>11442</v>
      </c>
    </row>
    <row r="7019" spans="1:4">
      <c r="A7019" s="226" t="s">
        <v>11501</v>
      </c>
      <c r="B7019" s="225" t="s">
        <v>7207</v>
      </c>
      <c r="C7019" s="223" t="s">
        <v>7992</v>
      </c>
      <c r="D7019" s="222" t="s">
        <v>11442</v>
      </c>
    </row>
    <row r="7020" spans="1:4">
      <c r="A7020" s="226" t="s">
        <v>11502</v>
      </c>
      <c r="B7020" s="225" t="s">
        <v>10106</v>
      </c>
      <c r="C7020" s="223" t="s">
        <v>7992</v>
      </c>
      <c r="D7020" s="222" t="s">
        <v>11442</v>
      </c>
    </row>
    <row r="7021" spans="1:4">
      <c r="A7021" s="226" t="s">
        <v>11503</v>
      </c>
      <c r="B7021" s="225" t="s">
        <v>7207</v>
      </c>
      <c r="C7021" s="223" t="s">
        <v>8255</v>
      </c>
      <c r="D7021" s="222" t="s">
        <v>11442</v>
      </c>
    </row>
    <row r="7022" spans="1:4">
      <c r="A7022" s="226" t="s">
        <v>11504</v>
      </c>
      <c r="B7022" s="225" t="s">
        <v>11505</v>
      </c>
      <c r="C7022" s="223" t="s">
        <v>9061</v>
      </c>
      <c r="D7022" s="222" t="s">
        <v>11442</v>
      </c>
    </row>
    <row r="7023" spans="1:4">
      <c r="A7023" s="226" t="s">
        <v>11506</v>
      </c>
      <c r="B7023" s="225" t="s">
        <v>11507</v>
      </c>
      <c r="C7023" s="223" t="s">
        <v>9061</v>
      </c>
      <c r="D7023" s="222" t="s">
        <v>11442</v>
      </c>
    </row>
    <row r="7024" spans="1:4">
      <c r="A7024" s="226" t="s">
        <v>11508</v>
      </c>
      <c r="B7024" s="225" t="s">
        <v>9122</v>
      </c>
      <c r="C7024" s="223" t="s">
        <v>8444</v>
      </c>
      <c r="D7024" s="222" t="s">
        <v>11442</v>
      </c>
    </row>
    <row r="7025" spans="1:4">
      <c r="A7025" s="226" t="s">
        <v>11509</v>
      </c>
      <c r="B7025" s="225" t="s">
        <v>9122</v>
      </c>
      <c r="C7025" s="223" t="s">
        <v>8084</v>
      </c>
      <c r="D7025" s="222" t="s">
        <v>11442</v>
      </c>
    </row>
    <row r="7026" spans="1:4">
      <c r="A7026" s="226" t="s">
        <v>11510</v>
      </c>
      <c r="B7026" s="225" t="s">
        <v>11511</v>
      </c>
      <c r="C7026" s="223" t="s">
        <v>8084</v>
      </c>
      <c r="D7026" s="222" t="s">
        <v>11442</v>
      </c>
    </row>
    <row r="7027" spans="1:4">
      <c r="A7027" s="226" t="s">
        <v>11512</v>
      </c>
      <c r="B7027" s="225" t="s">
        <v>9025</v>
      </c>
      <c r="C7027" s="223" t="s">
        <v>7818</v>
      </c>
      <c r="D7027" s="222" t="s">
        <v>11442</v>
      </c>
    </row>
    <row r="7028" spans="1:4">
      <c r="A7028" s="226" t="s">
        <v>11513</v>
      </c>
      <c r="B7028" s="225" t="s">
        <v>9315</v>
      </c>
      <c r="C7028" s="223" t="s">
        <v>7818</v>
      </c>
      <c r="D7028" s="222" t="s">
        <v>11442</v>
      </c>
    </row>
    <row r="7029" spans="1:4">
      <c r="A7029" s="226" t="s">
        <v>11514</v>
      </c>
      <c r="B7029" s="225" t="s">
        <v>8199</v>
      </c>
      <c r="C7029" s="223" t="s">
        <v>7889</v>
      </c>
      <c r="D7029" s="222" t="s">
        <v>11442</v>
      </c>
    </row>
    <row r="7030" spans="1:4">
      <c r="A7030" s="226" t="s">
        <v>11515</v>
      </c>
      <c r="B7030" s="225" t="s">
        <v>11516</v>
      </c>
      <c r="C7030" s="223" t="s">
        <v>7560</v>
      </c>
      <c r="D7030" s="222" t="s">
        <v>11442</v>
      </c>
    </row>
    <row r="7031" spans="1:4">
      <c r="A7031" s="226" t="s">
        <v>11517</v>
      </c>
      <c r="B7031" s="225" t="s">
        <v>11518</v>
      </c>
      <c r="C7031" s="223" t="s">
        <v>7560</v>
      </c>
      <c r="D7031" s="222" t="s">
        <v>11442</v>
      </c>
    </row>
    <row r="7032" spans="1:4">
      <c r="A7032" s="226" t="s">
        <v>11519</v>
      </c>
      <c r="B7032" s="225" t="s">
        <v>8442</v>
      </c>
      <c r="C7032" s="223" t="s">
        <v>7423</v>
      </c>
      <c r="D7032" s="222" t="s">
        <v>11442</v>
      </c>
    </row>
    <row r="7033" spans="1:4">
      <c r="A7033" s="226" t="s">
        <v>11520</v>
      </c>
      <c r="B7033" s="225" t="s">
        <v>9361</v>
      </c>
      <c r="C7033" s="223" t="s">
        <v>9243</v>
      </c>
      <c r="D7033" s="222" t="s">
        <v>11442</v>
      </c>
    </row>
    <row r="7034" spans="1:4">
      <c r="A7034" s="226" t="s">
        <v>11521</v>
      </c>
      <c r="B7034" s="225" t="s">
        <v>9275</v>
      </c>
      <c r="C7034" s="223" t="s">
        <v>9522</v>
      </c>
      <c r="D7034" s="222" t="s">
        <v>11442</v>
      </c>
    </row>
    <row r="7035" spans="1:4">
      <c r="A7035" s="226" t="s">
        <v>11522</v>
      </c>
      <c r="B7035" s="225" t="s">
        <v>9131</v>
      </c>
      <c r="C7035" s="223" t="s">
        <v>11160</v>
      </c>
      <c r="D7035" s="222" t="s">
        <v>11442</v>
      </c>
    </row>
    <row r="7036" spans="1:4">
      <c r="A7036" s="226" t="s">
        <v>11523</v>
      </c>
      <c r="B7036" s="225" t="s">
        <v>11524</v>
      </c>
      <c r="C7036" s="223" t="s">
        <v>8271</v>
      </c>
      <c r="D7036" s="222" t="s">
        <v>11442</v>
      </c>
    </row>
    <row r="7037" spans="1:4">
      <c r="A7037" s="226" t="s">
        <v>11525</v>
      </c>
      <c r="B7037" s="225" t="s">
        <v>9929</v>
      </c>
      <c r="C7037" s="223" t="s">
        <v>8271</v>
      </c>
      <c r="D7037" s="222" t="s">
        <v>11442</v>
      </c>
    </row>
    <row r="7038" spans="1:4">
      <c r="A7038" s="226" t="s">
        <v>11526</v>
      </c>
      <c r="B7038" s="225" t="s">
        <v>11527</v>
      </c>
      <c r="C7038" s="223" t="s">
        <v>11528</v>
      </c>
      <c r="D7038" s="222" t="s">
        <v>11529</v>
      </c>
    </row>
    <row r="7039" spans="1:4">
      <c r="A7039" s="226" t="s">
        <v>11530</v>
      </c>
      <c r="B7039" s="225" t="s">
        <v>7207</v>
      </c>
      <c r="C7039" s="223" t="s">
        <v>1172</v>
      </c>
      <c r="D7039" s="222" t="s">
        <v>11529</v>
      </c>
    </row>
    <row r="7040" spans="1:4">
      <c r="A7040" s="226" t="s">
        <v>11531</v>
      </c>
      <c r="B7040" s="225" t="s">
        <v>8213</v>
      </c>
      <c r="C7040" s="223" t="s">
        <v>1176</v>
      </c>
      <c r="D7040" s="222" t="s">
        <v>11529</v>
      </c>
    </row>
    <row r="7041" spans="1:4">
      <c r="A7041" s="226" t="s">
        <v>11532</v>
      </c>
      <c r="B7041" s="225" t="s">
        <v>11533</v>
      </c>
      <c r="C7041" s="223" t="s">
        <v>1176</v>
      </c>
      <c r="D7041" s="222" t="s">
        <v>11529</v>
      </c>
    </row>
    <row r="7042" spans="1:4">
      <c r="A7042" s="226" t="s">
        <v>11534</v>
      </c>
      <c r="B7042" s="225" t="s">
        <v>11535</v>
      </c>
      <c r="C7042" s="223" t="s">
        <v>1176</v>
      </c>
      <c r="D7042" s="222" t="s">
        <v>11529</v>
      </c>
    </row>
    <row r="7043" spans="1:4">
      <c r="A7043" s="226" t="s">
        <v>11536</v>
      </c>
      <c r="B7043" s="225" t="s">
        <v>10024</v>
      </c>
      <c r="C7043" s="223" t="s">
        <v>1176</v>
      </c>
      <c r="D7043" s="222" t="s">
        <v>11529</v>
      </c>
    </row>
    <row r="7044" spans="1:4">
      <c r="A7044" s="226" t="s">
        <v>11537</v>
      </c>
      <c r="B7044" s="225" t="s">
        <v>9743</v>
      </c>
      <c r="C7044" s="223" t="s">
        <v>1176</v>
      </c>
      <c r="D7044" s="222" t="s">
        <v>11529</v>
      </c>
    </row>
    <row r="7045" spans="1:4">
      <c r="A7045" s="226" t="s">
        <v>11538</v>
      </c>
      <c r="B7045" s="225" t="s">
        <v>8083</v>
      </c>
      <c r="C7045" s="223" t="s">
        <v>1176</v>
      </c>
      <c r="D7045" s="222" t="s">
        <v>11529</v>
      </c>
    </row>
    <row r="7046" spans="1:4">
      <c r="A7046" s="226" t="s">
        <v>11539</v>
      </c>
      <c r="B7046" s="225" t="s">
        <v>8450</v>
      </c>
      <c r="C7046" s="223" t="s">
        <v>1176</v>
      </c>
      <c r="D7046" s="222" t="s">
        <v>11529</v>
      </c>
    </row>
    <row r="7047" spans="1:4">
      <c r="A7047" s="226" t="s">
        <v>11540</v>
      </c>
      <c r="B7047" s="225" t="s">
        <v>11541</v>
      </c>
      <c r="C7047" s="223" t="s">
        <v>1176</v>
      </c>
      <c r="D7047" s="222" t="s">
        <v>11529</v>
      </c>
    </row>
    <row r="7048" spans="1:4">
      <c r="A7048" s="226" t="s">
        <v>11542</v>
      </c>
      <c r="B7048" s="225" t="s">
        <v>7596</v>
      </c>
      <c r="C7048" s="223" t="s">
        <v>11295</v>
      </c>
      <c r="D7048" s="222" t="s">
        <v>11529</v>
      </c>
    </row>
    <row r="7049" spans="1:4">
      <c r="A7049" s="226" t="s">
        <v>11543</v>
      </c>
      <c r="B7049" s="225" t="s">
        <v>7207</v>
      </c>
      <c r="C7049" s="223" t="s">
        <v>11544</v>
      </c>
      <c r="D7049" s="222" t="s">
        <v>11529</v>
      </c>
    </row>
    <row r="7050" spans="1:4">
      <c r="A7050" s="226" t="s">
        <v>11545</v>
      </c>
      <c r="B7050" s="225" t="s">
        <v>11546</v>
      </c>
      <c r="C7050" s="223" t="s">
        <v>1198</v>
      </c>
      <c r="D7050" s="222" t="s">
        <v>11529</v>
      </c>
    </row>
    <row r="7051" spans="1:4">
      <c r="A7051" s="226" t="s">
        <v>11547</v>
      </c>
      <c r="B7051" s="225" t="s">
        <v>7715</v>
      </c>
      <c r="C7051" s="223" t="s">
        <v>1198</v>
      </c>
      <c r="D7051" s="222" t="s">
        <v>11529</v>
      </c>
    </row>
    <row r="7052" spans="1:4">
      <c r="A7052" s="226" t="s">
        <v>11548</v>
      </c>
      <c r="B7052" s="225" t="s">
        <v>8107</v>
      </c>
      <c r="C7052" s="223" t="s">
        <v>11549</v>
      </c>
      <c r="D7052" s="222" t="s">
        <v>11529</v>
      </c>
    </row>
    <row r="7053" spans="1:4">
      <c r="A7053" s="226" t="s">
        <v>11550</v>
      </c>
      <c r="B7053" s="225" t="s">
        <v>8057</v>
      </c>
      <c r="C7053" s="223" t="s">
        <v>7345</v>
      </c>
      <c r="D7053" s="222" t="s">
        <v>11529</v>
      </c>
    </row>
    <row r="7054" spans="1:4">
      <c r="A7054" s="226" t="s">
        <v>11551</v>
      </c>
      <c r="B7054" s="225" t="s">
        <v>7207</v>
      </c>
      <c r="C7054" s="223" t="s">
        <v>11552</v>
      </c>
      <c r="D7054" s="222" t="s">
        <v>11529</v>
      </c>
    </row>
    <row r="7055" spans="1:4">
      <c r="A7055" s="226" t="s">
        <v>11553</v>
      </c>
      <c r="B7055" s="225" t="s">
        <v>7207</v>
      </c>
      <c r="C7055" s="223" t="s">
        <v>7953</v>
      </c>
      <c r="D7055" s="222" t="s">
        <v>11529</v>
      </c>
    </row>
    <row r="7056" spans="1:4">
      <c r="A7056" s="226" t="s">
        <v>11554</v>
      </c>
      <c r="B7056" s="225" t="s">
        <v>11555</v>
      </c>
      <c r="C7056" s="223" t="s">
        <v>1203</v>
      </c>
      <c r="D7056" s="222" t="s">
        <v>11529</v>
      </c>
    </row>
    <row r="7057" spans="1:4">
      <c r="A7057" s="226" t="s">
        <v>11556</v>
      </c>
      <c r="B7057" s="225" t="s">
        <v>7511</v>
      </c>
      <c r="C7057" s="223" t="s">
        <v>1203</v>
      </c>
      <c r="D7057" s="222" t="s">
        <v>11529</v>
      </c>
    </row>
    <row r="7058" spans="1:4">
      <c r="A7058" s="226" t="s">
        <v>11557</v>
      </c>
      <c r="B7058" s="225" t="s">
        <v>9129</v>
      </c>
      <c r="C7058" s="223" t="s">
        <v>7688</v>
      </c>
      <c r="D7058" s="222" t="s">
        <v>11529</v>
      </c>
    </row>
    <row r="7059" spans="1:4">
      <c r="A7059" s="226" t="s">
        <v>11558</v>
      </c>
      <c r="B7059" s="225" t="s">
        <v>7307</v>
      </c>
      <c r="C7059" s="223" t="s">
        <v>11559</v>
      </c>
      <c r="D7059" s="222" t="s">
        <v>11529</v>
      </c>
    </row>
    <row r="7060" spans="1:4">
      <c r="A7060" s="226" t="s">
        <v>11560</v>
      </c>
      <c r="B7060" s="225" t="s">
        <v>7210</v>
      </c>
      <c r="C7060" s="223" t="s">
        <v>7208</v>
      </c>
      <c r="D7060" s="222" t="s">
        <v>11529</v>
      </c>
    </row>
    <row r="7061" spans="1:4">
      <c r="A7061" s="226" t="s">
        <v>11561</v>
      </c>
      <c r="B7061" s="225" t="s">
        <v>11562</v>
      </c>
      <c r="C7061" s="223" t="s">
        <v>7211</v>
      </c>
      <c r="D7061" s="222" t="s">
        <v>11529</v>
      </c>
    </row>
    <row r="7062" spans="1:4">
      <c r="A7062" s="226" t="s">
        <v>11563</v>
      </c>
      <c r="B7062" s="225" t="s">
        <v>7564</v>
      </c>
      <c r="C7062" s="223" t="s">
        <v>7355</v>
      </c>
      <c r="D7062" s="222" t="s">
        <v>11529</v>
      </c>
    </row>
    <row r="7063" spans="1:4">
      <c r="A7063" s="226" t="s">
        <v>11564</v>
      </c>
      <c r="B7063" s="225" t="s">
        <v>7715</v>
      </c>
      <c r="C7063" s="223" t="s">
        <v>7355</v>
      </c>
      <c r="D7063" s="222" t="s">
        <v>11529</v>
      </c>
    </row>
    <row r="7064" spans="1:4">
      <c r="A7064" s="226" t="s">
        <v>11565</v>
      </c>
      <c r="B7064" s="225" t="s">
        <v>7723</v>
      </c>
      <c r="C7064" s="223" t="s">
        <v>7355</v>
      </c>
      <c r="D7064" s="222" t="s">
        <v>11529</v>
      </c>
    </row>
    <row r="7065" spans="1:4">
      <c r="A7065" s="226" t="s">
        <v>11566</v>
      </c>
      <c r="B7065" s="225" t="s">
        <v>8495</v>
      </c>
      <c r="C7065" s="223" t="s">
        <v>7355</v>
      </c>
      <c r="D7065" s="222" t="s">
        <v>11529</v>
      </c>
    </row>
    <row r="7066" spans="1:4">
      <c r="A7066" s="226" t="s">
        <v>11567</v>
      </c>
      <c r="B7066" s="225" t="s">
        <v>9361</v>
      </c>
      <c r="C7066" s="223" t="s">
        <v>8943</v>
      </c>
      <c r="D7066" s="222" t="s">
        <v>11529</v>
      </c>
    </row>
    <row r="7067" spans="1:4">
      <c r="A7067" s="226" t="s">
        <v>11568</v>
      </c>
      <c r="B7067" s="225" t="s">
        <v>9136</v>
      </c>
      <c r="C7067" s="223" t="s">
        <v>10135</v>
      </c>
      <c r="D7067" s="222" t="s">
        <v>11529</v>
      </c>
    </row>
    <row r="7068" spans="1:4">
      <c r="A7068" s="226" t="s">
        <v>11569</v>
      </c>
      <c r="B7068" s="225" t="s">
        <v>7539</v>
      </c>
      <c r="C7068" s="223" t="s">
        <v>7217</v>
      </c>
      <c r="D7068" s="222" t="s">
        <v>11529</v>
      </c>
    </row>
    <row r="7069" spans="1:4">
      <c r="A7069" s="226" t="s">
        <v>11570</v>
      </c>
      <c r="B7069" s="225" t="s">
        <v>7539</v>
      </c>
      <c r="C7069" s="223" t="s">
        <v>7220</v>
      </c>
      <c r="D7069" s="222" t="s">
        <v>11529</v>
      </c>
    </row>
    <row r="7070" spans="1:4">
      <c r="A7070" s="226" t="s">
        <v>11571</v>
      </c>
      <c r="B7070" s="225" t="s">
        <v>11572</v>
      </c>
      <c r="C7070" s="223" t="s">
        <v>7223</v>
      </c>
      <c r="D7070" s="222" t="s">
        <v>11529</v>
      </c>
    </row>
    <row r="7071" spans="1:4">
      <c r="A7071" s="226" t="s">
        <v>11573</v>
      </c>
      <c r="B7071" s="225" t="s">
        <v>11574</v>
      </c>
      <c r="C7071" s="223" t="s">
        <v>7234</v>
      </c>
      <c r="D7071" s="222" t="s">
        <v>11529</v>
      </c>
    </row>
    <row r="7072" spans="1:4">
      <c r="A7072" s="226" t="s">
        <v>11575</v>
      </c>
      <c r="B7072" s="225" t="s">
        <v>7330</v>
      </c>
      <c r="C7072" s="223" t="s">
        <v>8055</v>
      </c>
      <c r="D7072" s="222" t="s">
        <v>11529</v>
      </c>
    </row>
    <row r="7073" spans="1:4">
      <c r="A7073" s="226" t="s">
        <v>11576</v>
      </c>
      <c r="B7073" s="225" t="s">
        <v>7244</v>
      </c>
      <c r="C7073" s="223" t="s">
        <v>7237</v>
      </c>
      <c r="D7073" s="222" t="s">
        <v>11529</v>
      </c>
    </row>
    <row r="7074" spans="1:4">
      <c r="A7074" s="226" t="s">
        <v>11577</v>
      </c>
      <c r="B7074" s="225" t="s">
        <v>11578</v>
      </c>
      <c r="C7074" s="223" t="s">
        <v>8416</v>
      </c>
      <c r="D7074" s="222" t="s">
        <v>11529</v>
      </c>
    </row>
    <row r="7075" spans="1:4">
      <c r="A7075" s="226" t="s">
        <v>11579</v>
      </c>
      <c r="B7075" s="225" t="s">
        <v>11297</v>
      </c>
      <c r="C7075" s="223" t="s">
        <v>7242</v>
      </c>
      <c r="D7075" s="222" t="s">
        <v>11529</v>
      </c>
    </row>
    <row r="7076" spans="1:4">
      <c r="A7076" s="226" t="s">
        <v>11580</v>
      </c>
      <c r="B7076" s="225" t="s">
        <v>7439</v>
      </c>
      <c r="C7076" s="223" t="s">
        <v>7245</v>
      </c>
      <c r="D7076" s="222" t="s">
        <v>11529</v>
      </c>
    </row>
    <row r="7077" spans="1:4">
      <c r="A7077" s="226" t="s">
        <v>11581</v>
      </c>
      <c r="B7077" s="225" t="s">
        <v>11582</v>
      </c>
      <c r="C7077" s="223" t="s">
        <v>7245</v>
      </c>
      <c r="D7077" s="222" t="s">
        <v>11529</v>
      </c>
    </row>
    <row r="7078" spans="1:4">
      <c r="A7078" s="226" t="s">
        <v>11583</v>
      </c>
      <c r="B7078" s="225" t="s">
        <v>11242</v>
      </c>
      <c r="C7078" s="223" t="s">
        <v>7245</v>
      </c>
      <c r="D7078" s="222" t="s">
        <v>11529</v>
      </c>
    </row>
    <row r="7079" spans="1:4">
      <c r="A7079" s="226" t="s">
        <v>11584</v>
      </c>
      <c r="B7079" s="225" t="s">
        <v>11585</v>
      </c>
      <c r="C7079" s="223" t="s">
        <v>8514</v>
      </c>
      <c r="D7079" s="222" t="s">
        <v>11529</v>
      </c>
    </row>
    <row r="7080" spans="1:4">
      <c r="A7080" s="226" t="s">
        <v>11586</v>
      </c>
      <c r="B7080" s="225" t="s">
        <v>7250</v>
      </c>
      <c r="C7080" s="223" t="s">
        <v>7381</v>
      </c>
      <c r="D7080" s="222" t="s">
        <v>11529</v>
      </c>
    </row>
    <row r="7081" spans="1:4">
      <c r="A7081" s="226" t="s">
        <v>11587</v>
      </c>
      <c r="B7081" s="225" t="s">
        <v>7784</v>
      </c>
      <c r="C7081" s="223" t="s">
        <v>7381</v>
      </c>
      <c r="D7081" s="222" t="s">
        <v>11529</v>
      </c>
    </row>
    <row r="7082" spans="1:4">
      <c r="A7082" s="226" t="s">
        <v>11588</v>
      </c>
      <c r="B7082" s="225" t="s">
        <v>7799</v>
      </c>
      <c r="C7082" s="223" t="s">
        <v>7381</v>
      </c>
      <c r="D7082" s="222" t="s">
        <v>11529</v>
      </c>
    </row>
    <row r="7083" spans="1:4">
      <c r="A7083" s="226" t="s">
        <v>11589</v>
      </c>
      <c r="B7083" s="225" t="s">
        <v>8517</v>
      </c>
      <c r="C7083" s="223" t="s">
        <v>7381</v>
      </c>
      <c r="D7083" s="222" t="s">
        <v>11529</v>
      </c>
    </row>
    <row r="7084" spans="1:4">
      <c r="A7084" s="226" t="s">
        <v>11590</v>
      </c>
      <c r="B7084" s="225" t="s">
        <v>7207</v>
      </c>
      <c r="C7084" s="223" t="s">
        <v>7254</v>
      </c>
      <c r="D7084" s="222" t="s">
        <v>11529</v>
      </c>
    </row>
    <row r="7085" spans="1:4">
      <c r="A7085" s="226" t="s">
        <v>11591</v>
      </c>
      <c r="B7085" s="225" t="s">
        <v>11592</v>
      </c>
      <c r="C7085" s="223" t="s">
        <v>8063</v>
      </c>
      <c r="D7085" s="222" t="s">
        <v>11529</v>
      </c>
    </row>
    <row r="7086" spans="1:4">
      <c r="A7086" s="226" t="s">
        <v>11593</v>
      </c>
      <c r="B7086" s="225" t="s">
        <v>7239</v>
      </c>
      <c r="C7086" s="223" t="s">
        <v>9656</v>
      </c>
      <c r="D7086" s="222" t="s">
        <v>11529</v>
      </c>
    </row>
    <row r="7087" spans="1:4">
      <c r="A7087" s="226" t="s">
        <v>11594</v>
      </c>
      <c r="B7087" s="225" t="s">
        <v>9122</v>
      </c>
      <c r="C7087" s="223" t="s">
        <v>9301</v>
      </c>
      <c r="D7087" s="222" t="s">
        <v>11529</v>
      </c>
    </row>
    <row r="7088" spans="1:4">
      <c r="A7088" s="226" t="s">
        <v>11595</v>
      </c>
      <c r="B7088" s="225" t="s">
        <v>9122</v>
      </c>
      <c r="C7088" s="223" t="s">
        <v>7464</v>
      </c>
      <c r="D7088" s="222" t="s">
        <v>11529</v>
      </c>
    </row>
    <row r="7089" spans="1:4">
      <c r="A7089" s="226" t="s">
        <v>11596</v>
      </c>
      <c r="B7089" s="225" t="s">
        <v>7884</v>
      </c>
      <c r="C7089" s="223" t="s">
        <v>7265</v>
      </c>
      <c r="D7089" s="222" t="s">
        <v>11529</v>
      </c>
    </row>
    <row r="7090" spans="1:4">
      <c r="A7090" s="226" t="s">
        <v>11597</v>
      </c>
      <c r="B7090" s="225" t="s">
        <v>1208</v>
      </c>
      <c r="C7090" s="223" t="s">
        <v>7621</v>
      </c>
      <c r="D7090" s="222" t="s">
        <v>11529</v>
      </c>
    </row>
    <row r="7091" spans="1:4">
      <c r="A7091" s="226" t="s">
        <v>11598</v>
      </c>
      <c r="B7091" s="225" t="s">
        <v>7759</v>
      </c>
      <c r="C7091" s="223" t="s">
        <v>7398</v>
      </c>
      <c r="D7091" s="222" t="s">
        <v>11529</v>
      </c>
    </row>
    <row r="7092" spans="1:4">
      <c r="A7092" s="226" t="s">
        <v>11599</v>
      </c>
      <c r="B7092" s="225" t="s">
        <v>7981</v>
      </c>
      <c r="C7092" s="223" t="s">
        <v>7278</v>
      </c>
      <c r="D7092" s="222" t="s">
        <v>11529</v>
      </c>
    </row>
    <row r="7093" spans="1:4">
      <c r="A7093" s="226" t="s">
        <v>11600</v>
      </c>
      <c r="B7093" s="225" t="s">
        <v>7207</v>
      </c>
      <c r="C7093" s="223" t="s">
        <v>7278</v>
      </c>
      <c r="D7093" s="222" t="s">
        <v>11529</v>
      </c>
    </row>
    <row r="7094" spans="1:4">
      <c r="A7094" s="226" t="s">
        <v>11601</v>
      </c>
      <c r="B7094" s="225" t="s">
        <v>9122</v>
      </c>
      <c r="C7094" s="223" t="s">
        <v>8607</v>
      </c>
      <c r="D7094" s="222" t="s">
        <v>11529</v>
      </c>
    </row>
    <row r="7095" spans="1:4">
      <c r="A7095" s="226" t="s">
        <v>11602</v>
      </c>
      <c r="B7095" s="225" t="s">
        <v>7450</v>
      </c>
      <c r="C7095" s="223" t="s">
        <v>7733</v>
      </c>
      <c r="D7095" s="222" t="s">
        <v>11529</v>
      </c>
    </row>
    <row r="7096" spans="1:4">
      <c r="A7096" s="226" t="s">
        <v>11603</v>
      </c>
      <c r="B7096" s="225" t="s">
        <v>11604</v>
      </c>
      <c r="C7096" s="223" t="s">
        <v>9335</v>
      </c>
      <c r="D7096" s="222" t="s">
        <v>11529</v>
      </c>
    </row>
    <row r="7097" spans="1:4">
      <c r="A7097" s="226" t="s">
        <v>11605</v>
      </c>
      <c r="B7097" s="225" t="s">
        <v>7668</v>
      </c>
      <c r="C7097" s="223" t="s">
        <v>9593</v>
      </c>
      <c r="D7097" s="222" t="s">
        <v>11529</v>
      </c>
    </row>
    <row r="7098" spans="1:4">
      <c r="A7098" s="226" t="s">
        <v>11606</v>
      </c>
      <c r="B7098" s="225" t="s">
        <v>9453</v>
      </c>
      <c r="C7098" s="223" t="s">
        <v>9340</v>
      </c>
      <c r="D7098" s="222" t="s">
        <v>11529</v>
      </c>
    </row>
    <row r="7099" spans="1:4">
      <c r="A7099" s="226" t="s">
        <v>11607</v>
      </c>
      <c r="B7099" s="225" t="s">
        <v>9995</v>
      </c>
      <c r="C7099" s="223" t="s">
        <v>7818</v>
      </c>
      <c r="D7099" s="222" t="s">
        <v>11529</v>
      </c>
    </row>
    <row r="7100" spans="1:4">
      <c r="A7100" s="226" t="s">
        <v>11608</v>
      </c>
      <c r="B7100" s="225" t="s">
        <v>9361</v>
      </c>
      <c r="C7100" s="223" t="s">
        <v>7560</v>
      </c>
      <c r="D7100" s="222" t="s">
        <v>11529</v>
      </c>
    </row>
    <row r="7101" spans="1:4">
      <c r="A7101" s="226" t="s">
        <v>11609</v>
      </c>
      <c r="B7101" s="225" t="s">
        <v>7305</v>
      </c>
      <c r="C7101" s="223" t="s">
        <v>7412</v>
      </c>
      <c r="D7101" s="222" t="s">
        <v>11529</v>
      </c>
    </row>
    <row r="7102" spans="1:4">
      <c r="A7102" s="226" t="s">
        <v>11610</v>
      </c>
      <c r="B7102" s="225" t="s">
        <v>7307</v>
      </c>
      <c r="C7102" s="223" t="s">
        <v>7473</v>
      </c>
      <c r="D7102" s="222" t="s">
        <v>11529</v>
      </c>
    </row>
    <row r="7103" spans="1:4">
      <c r="A7103" s="226" t="s">
        <v>11611</v>
      </c>
      <c r="B7103" s="225" t="s">
        <v>7555</v>
      </c>
      <c r="C7103" s="223" t="s">
        <v>7417</v>
      </c>
      <c r="D7103" s="222" t="s">
        <v>11529</v>
      </c>
    </row>
    <row r="7104" spans="1:4">
      <c r="A7104" s="226" t="s">
        <v>11612</v>
      </c>
      <c r="B7104" s="225" t="s">
        <v>7704</v>
      </c>
      <c r="C7104" s="223" t="s">
        <v>8463</v>
      </c>
      <c r="D7104" s="222" t="s">
        <v>11529</v>
      </c>
    </row>
    <row r="7105" spans="1:4">
      <c r="A7105" s="226" t="s">
        <v>11613</v>
      </c>
      <c r="B7105" s="225" t="s">
        <v>7276</v>
      </c>
      <c r="C7105" s="223" t="s">
        <v>7428</v>
      </c>
      <c r="D7105" s="222" t="s">
        <v>11529</v>
      </c>
    </row>
    <row r="7106" spans="1:4">
      <c r="A7106" s="226" t="s">
        <v>11614</v>
      </c>
      <c r="B7106" s="225" t="s">
        <v>1171</v>
      </c>
      <c r="C7106" s="223" t="s">
        <v>7664</v>
      </c>
      <c r="D7106" s="222" t="s">
        <v>11529</v>
      </c>
    </row>
    <row r="7107" spans="1:4">
      <c r="A7107" s="226" t="s">
        <v>11615</v>
      </c>
      <c r="B7107" s="225" t="s">
        <v>7555</v>
      </c>
      <c r="C7107" s="223" t="s">
        <v>7478</v>
      </c>
      <c r="D7107" s="222" t="s">
        <v>11529</v>
      </c>
    </row>
    <row r="7108" spans="1:4">
      <c r="A7108" s="226" t="s">
        <v>11616</v>
      </c>
      <c r="B7108" s="225" t="s">
        <v>9929</v>
      </c>
      <c r="C7108" s="223" t="s">
        <v>8271</v>
      </c>
      <c r="D7108" s="222" t="s">
        <v>11529</v>
      </c>
    </row>
    <row r="7109" spans="1:4">
      <c r="A7109" s="226" t="s">
        <v>11617</v>
      </c>
      <c r="B7109" s="225" t="s">
        <v>11618</v>
      </c>
      <c r="C7109" s="223" t="s">
        <v>1176</v>
      </c>
      <c r="D7109" s="222" t="s">
        <v>11619</v>
      </c>
    </row>
    <row r="7110" spans="1:4">
      <c r="A7110" s="226" t="s">
        <v>11620</v>
      </c>
      <c r="B7110" s="225" t="s">
        <v>7698</v>
      </c>
      <c r="C7110" s="223" t="s">
        <v>1176</v>
      </c>
      <c r="D7110" s="222" t="s">
        <v>11619</v>
      </c>
    </row>
    <row r="7111" spans="1:4">
      <c r="A7111" s="226" t="s">
        <v>11621</v>
      </c>
      <c r="B7111" s="225" t="s">
        <v>7483</v>
      </c>
      <c r="C7111" s="223" t="s">
        <v>1176</v>
      </c>
      <c r="D7111" s="222" t="s">
        <v>11619</v>
      </c>
    </row>
    <row r="7112" spans="1:4">
      <c r="A7112" s="226" t="s">
        <v>11622</v>
      </c>
      <c r="B7112" s="225" t="s">
        <v>11623</v>
      </c>
      <c r="C7112" s="223" t="s">
        <v>1176</v>
      </c>
      <c r="D7112" s="222" t="s">
        <v>11619</v>
      </c>
    </row>
    <row r="7113" spans="1:4">
      <c r="A7113" s="226" t="s">
        <v>11624</v>
      </c>
      <c r="B7113" s="225" t="s">
        <v>7784</v>
      </c>
      <c r="C7113" s="223" t="s">
        <v>9262</v>
      </c>
      <c r="D7113" s="222" t="s">
        <v>11619</v>
      </c>
    </row>
    <row r="7114" spans="1:4">
      <c r="A7114" s="226" t="s">
        <v>11625</v>
      </c>
      <c r="B7114" s="225" t="s">
        <v>7782</v>
      </c>
      <c r="C7114" s="223" t="s">
        <v>7572</v>
      </c>
      <c r="D7114" s="222" t="s">
        <v>11619</v>
      </c>
    </row>
    <row r="7115" spans="1:4">
      <c r="A7115" s="226" t="s">
        <v>11626</v>
      </c>
      <c r="B7115" s="225" t="s">
        <v>11627</v>
      </c>
      <c r="C7115" s="223" t="s">
        <v>1187</v>
      </c>
      <c r="D7115" s="222" t="s">
        <v>11619</v>
      </c>
    </row>
    <row r="7116" spans="1:4">
      <c r="A7116" s="226" t="s">
        <v>11628</v>
      </c>
      <c r="B7116" s="225" t="s">
        <v>8478</v>
      </c>
      <c r="C7116" s="223" t="s">
        <v>7335</v>
      </c>
      <c r="D7116" s="222" t="s">
        <v>11619</v>
      </c>
    </row>
    <row r="7117" spans="1:4">
      <c r="A7117" s="226" t="s">
        <v>11629</v>
      </c>
      <c r="B7117" s="225" t="s">
        <v>11630</v>
      </c>
      <c r="C7117" s="223" t="s">
        <v>7335</v>
      </c>
      <c r="D7117" s="222" t="s">
        <v>11619</v>
      </c>
    </row>
    <row r="7118" spans="1:4">
      <c r="A7118" s="226" t="s">
        <v>11631</v>
      </c>
      <c r="B7118" s="225" t="s">
        <v>7365</v>
      </c>
      <c r="C7118" s="223" t="s">
        <v>1203</v>
      </c>
      <c r="D7118" s="222" t="s">
        <v>11619</v>
      </c>
    </row>
    <row r="7119" spans="1:4">
      <c r="A7119" s="226" t="s">
        <v>11632</v>
      </c>
      <c r="B7119" s="225" t="s">
        <v>7239</v>
      </c>
      <c r="C7119" s="223" t="s">
        <v>10036</v>
      </c>
      <c r="D7119" s="222" t="s">
        <v>11619</v>
      </c>
    </row>
    <row r="7120" spans="1:4">
      <c r="A7120" s="226" t="s">
        <v>11633</v>
      </c>
      <c r="B7120" s="225" t="s">
        <v>7704</v>
      </c>
      <c r="C7120" s="223" t="s">
        <v>7208</v>
      </c>
      <c r="D7120" s="222" t="s">
        <v>11619</v>
      </c>
    </row>
    <row r="7121" spans="1:4">
      <c r="A7121" s="226" t="s">
        <v>11634</v>
      </c>
      <c r="B7121" s="225" t="s">
        <v>11635</v>
      </c>
      <c r="C7121" s="223" t="s">
        <v>7353</v>
      </c>
      <c r="D7121" s="222" t="s">
        <v>11619</v>
      </c>
    </row>
    <row r="7122" spans="1:4">
      <c r="A7122" s="226" t="s">
        <v>11636</v>
      </c>
      <c r="B7122" s="225" t="s">
        <v>8321</v>
      </c>
      <c r="C7122" s="223" t="s">
        <v>7211</v>
      </c>
      <c r="D7122" s="222" t="s">
        <v>11619</v>
      </c>
    </row>
    <row r="7123" spans="1:4">
      <c r="A7123" s="226" t="s">
        <v>11637</v>
      </c>
      <c r="B7123" s="225" t="s">
        <v>11638</v>
      </c>
      <c r="C7123" s="223" t="s">
        <v>7355</v>
      </c>
      <c r="D7123" s="222" t="s">
        <v>11619</v>
      </c>
    </row>
    <row r="7124" spans="1:4">
      <c r="A7124" s="226" t="s">
        <v>11639</v>
      </c>
      <c r="B7124" s="225" t="s">
        <v>7596</v>
      </c>
      <c r="C7124" s="223" t="s">
        <v>7355</v>
      </c>
      <c r="D7124" s="222" t="s">
        <v>11619</v>
      </c>
    </row>
    <row r="7125" spans="1:4">
      <c r="A7125" s="226" t="s">
        <v>11640</v>
      </c>
      <c r="B7125" s="225" t="s">
        <v>7239</v>
      </c>
      <c r="C7125" s="223" t="s">
        <v>9026</v>
      </c>
      <c r="D7125" s="222" t="s">
        <v>11619</v>
      </c>
    </row>
    <row r="7126" spans="1:4">
      <c r="A7126" s="226" t="s">
        <v>11641</v>
      </c>
      <c r="B7126" s="225" t="s">
        <v>9275</v>
      </c>
      <c r="C7126" s="223" t="s">
        <v>7361</v>
      </c>
      <c r="D7126" s="222" t="s">
        <v>11619</v>
      </c>
    </row>
    <row r="7127" spans="1:4">
      <c r="A7127" s="226" t="s">
        <v>11642</v>
      </c>
      <c r="B7127" s="225" t="s">
        <v>11643</v>
      </c>
      <c r="C7127" s="223" t="s">
        <v>7214</v>
      </c>
      <c r="D7127" s="222" t="s">
        <v>11619</v>
      </c>
    </row>
    <row r="7128" spans="1:4">
      <c r="A7128" s="226" t="s">
        <v>11644</v>
      </c>
      <c r="B7128" s="225" t="s">
        <v>9122</v>
      </c>
      <c r="C7128" s="223" t="s">
        <v>8945</v>
      </c>
      <c r="D7128" s="222" t="s">
        <v>11619</v>
      </c>
    </row>
    <row r="7129" spans="1:4">
      <c r="A7129" s="226" t="s">
        <v>11645</v>
      </c>
      <c r="B7129" s="225" t="s">
        <v>11646</v>
      </c>
      <c r="C7129" s="223" t="s">
        <v>8952</v>
      </c>
      <c r="D7129" s="222" t="s">
        <v>11619</v>
      </c>
    </row>
    <row r="7130" spans="1:4">
      <c r="A7130" s="226" t="s">
        <v>11647</v>
      </c>
      <c r="B7130" s="225" t="s">
        <v>7784</v>
      </c>
      <c r="C7130" s="223" t="s">
        <v>8952</v>
      </c>
      <c r="D7130" s="222" t="s">
        <v>11619</v>
      </c>
    </row>
    <row r="7131" spans="1:4">
      <c r="A7131" s="226" t="s">
        <v>11648</v>
      </c>
      <c r="B7131" s="225" t="s">
        <v>7267</v>
      </c>
      <c r="C7131" s="223" t="s">
        <v>8952</v>
      </c>
      <c r="D7131" s="222" t="s">
        <v>11619</v>
      </c>
    </row>
    <row r="7132" spans="1:4">
      <c r="A7132" s="226" t="s">
        <v>11649</v>
      </c>
      <c r="B7132" s="225" t="s">
        <v>11650</v>
      </c>
      <c r="C7132" s="223" t="s">
        <v>7226</v>
      </c>
      <c r="D7132" s="222" t="s">
        <v>11619</v>
      </c>
    </row>
    <row r="7133" spans="1:4">
      <c r="A7133" s="226" t="s">
        <v>11651</v>
      </c>
      <c r="B7133" s="225" t="s">
        <v>9509</v>
      </c>
      <c r="C7133" s="223" t="s">
        <v>9558</v>
      </c>
      <c r="D7133" s="222" t="s">
        <v>11619</v>
      </c>
    </row>
    <row r="7134" spans="1:4">
      <c r="A7134" s="226" t="s">
        <v>11652</v>
      </c>
      <c r="B7134" s="225" t="s">
        <v>7267</v>
      </c>
      <c r="C7134" s="223" t="s">
        <v>8855</v>
      </c>
      <c r="D7134" s="222" t="s">
        <v>11619</v>
      </c>
    </row>
    <row r="7135" spans="1:4">
      <c r="A7135" s="226" t="s">
        <v>11653</v>
      </c>
      <c r="B7135" s="225" t="s">
        <v>7754</v>
      </c>
      <c r="C7135" s="223" t="s">
        <v>7523</v>
      </c>
      <c r="D7135" s="222" t="s">
        <v>11619</v>
      </c>
    </row>
    <row r="7136" spans="1:4">
      <c r="A7136" s="226" t="s">
        <v>11654</v>
      </c>
      <c r="B7136" s="225" t="s">
        <v>11655</v>
      </c>
      <c r="C7136" s="223" t="s">
        <v>8955</v>
      </c>
      <c r="D7136" s="222" t="s">
        <v>11619</v>
      </c>
    </row>
    <row r="7137" spans="1:4">
      <c r="A7137" s="226" t="s">
        <v>11656</v>
      </c>
      <c r="B7137" s="225" t="s">
        <v>11657</v>
      </c>
      <c r="C7137" s="223" t="s">
        <v>7372</v>
      </c>
      <c r="D7137" s="222" t="s">
        <v>11619</v>
      </c>
    </row>
    <row r="7138" spans="1:4">
      <c r="A7138" s="226" t="s">
        <v>11658</v>
      </c>
      <c r="B7138" s="225" t="s">
        <v>11659</v>
      </c>
      <c r="C7138" s="223" t="s">
        <v>7245</v>
      </c>
      <c r="D7138" s="222" t="s">
        <v>11619</v>
      </c>
    </row>
    <row r="7139" spans="1:4">
      <c r="A7139" s="226" t="s">
        <v>11660</v>
      </c>
      <c r="B7139" s="225" t="s">
        <v>11661</v>
      </c>
      <c r="C7139" s="223" t="s">
        <v>8788</v>
      </c>
      <c r="D7139" s="222" t="s">
        <v>11619</v>
      </c>
    </row>
    <row r="7140" spans="1:4">
      <c r="A7140" s="226" t="s">
        <v>11662</v>
      </c>
      <c r="B7140" s="225" t="s">
        <v>11663</v>
      </c>
      <c r="C7140" s="223" t="s">
        <v>8514</v>
      </c>
      <c r="D7140" s="222" t="s">
        <v>11619</v>
      </c>
    </row>
    <row r="7141" spans="1:4">
      <c r="A7141" s="226" t="s">
        <v>11664</v>
      </c>
      <c r="B7141" s="225" t="s">
        <v>7822</v>
      </c>
      <c r="C7141" s="223" t="s">
        <v>9291</v>
      </c>
      <c r="D7141" s="222" t="s">
        <v>11619</v>
      </c>
    </row>
    <row r="7142" spans="1:4">
      <c r="A7142" s="226" t="s">
        <v>11665</v>
      </c>
      <c r="B7142" s="225" t="s">
        <v>7784</v>
      </c>
      <c r="C7142" s="223" t="s">
        <v>9134</v>
      </c>
      <c r="D7142" s="222" t="s">
        <v>11619</v>
      </c>
    </row>
    <row r="7143" spans="1:4">
      <c r="A7143" s="226" t="s">
        <v>11666</v>
      </c>
      <c r="B7143" s="225" t="s">
        <v>11572</v>
      </c>
      <c r="C7143" s="223" t="s">
        <v>7381</v>
      </c>
      <c r="D7143" s="222" t="s">
        <v>11619</v>
      </c>
    </row>
    <row r="7144" spans="1:4">
      <c r="A7144" s="226" t="s">
        <v>11667</v>
      </c>
      <c r="B7144" s="225" t="s">
        <v>11668</v>
      </c>
      <c r="C7144" s="223" t="s">
        <v>7381</v>
      </c>
      <c r="D7144" s="222" t="s">
        <v>11619</v>
      </c>
    </row>
    <row r="7145" spans="1:4">
      <c r="A7145" s="226" t="s">
        <v>11669</v>
      </c>
      <c r="B7145" s="225" t="s">
        <v>11670</v>
      </c>
      <c r="C7145" s="223" t="s">
        <v>7251</v>
      </c>
      <c r="D7145" s="222" t="s">
        <v>11619</v>
      </c>
    </row>
    <row r="7146" spans="1:4">
      <c r="A7146" s="226" t="s">
        <v>11671</v>
      </c>
      <c r="B7146" s="225" t="s">
        <v>7427</v>
      </c>
      <c r="C7146" s="223" t="s">
        <v>7254</v>
      </c>
      <c r="D7146" s="222" t="s">
        <v>11619</v>
      </c>
    </row>
    <row r="7147" spans="1:4">
      <c r="A7147" s="226" t="s">
        <v>11672</v>
      </c>
      <c r="B7147" s="225" t="s">
        <v>7422</v>
      </c>
      <c r="C7147" s="223" t="s">
        <v>7254</v>
      </c>
      <c r="D7147" s="222" t="s">
        <v>11619</v>
      </c>
    </row>
    <row r="7148" spans="1:4">
      <c r="A7148" s="226" t="s">
        <v>11673</v>
      </c>
      <c r="B7148" s="225" t="s">
        <v>11674</v>
      </c>
      <c r="C7148" s="223" t="s">
        <v>7254</v>
      </c>
      <c r="D7148" s="222" t="s">
        <v>11619</v>
      </c>
    </row>
    <row r="7149" spans="1:4">
      <c r="A7149" s="226" t="s">
        <v>11675</v>
      </c>
      <c r="B7149" s="225" t="s">
        <v>11518</v>
      </c>
      <c r="C7149" s="223" t="s">
        <v>8796</v>
      </c>
      <c r="D7149" s="222" t="s">
        <v>11619</v>
      </c>
    </row>
    <row r="7150" spans="1:4">
      <c r="A7150" s="226" t="s">
        <v>11676</v>
      </c>
      <c r="B7150" s="225" t="s">
        <v>11677</v>
      </c>
      <c r="C7150" s="223" t="s">
        <v>11678</v>
      </c>
      <c r="D7150" s="222" t="s">
        <v>11619</v>
      </c>
    </row>
    <row r="7151" spans="1:4">
      <c r="A7151" s="226" t="s">
        <v>11679</v>
      </c>
      <c r="B7151" s="225" t="s">
        <v>9368</v>
      </c>
      <c r="C7151" s="223" t="s">
        <v>9301</v>
      </c>
      <c r="D7151" s="222" t="s">
        <v>11619</v>
      </c>
    </row>
    <row r="7152" spans="1:4">
      <c r="A7152" s="226" t="s">
        <v>11680</v>
      </c>
      <c r="B7152" s="225" t="s">
        <v>7837</v>
      </c>
      <c r="C7152" s="223" t="s">
        <v>7618</v>
      </c>
      <c r="D7152" s="222" t="s">
        <v>11619</v>
      </c>
    </row>
    <row r="7153" spans="1:4">
      <c r="A7153" s="226" t="s">
        <v>11681</v>
      </c>
      <c r="B7153" s="225" t="s">
        <v>7267</v>
      </c>
      <c r="C7153" s="223" t="s">
        <v>7464</v>
      </c>
      <c r="D7153" s="222" t="s">
        <v>11619</v>
      </c>
    </row>
    <row r="7154" spans="1:4">
      <c r="A7154" s="226" t="s">
        <v>11682</v>
      </c>
      <c r="B7154" s="225" t="s">
        <v>7539</v>
      </c>
      <c r="C7154" s="223" t="s">
        <v>7265</v>
      </c>
      <c r="D7154" s="222" t="s">
        <v>11619</v>
      </c>
    </row>
    <row r="7155" spans="1:4">
      <c r="A7155" s="226" t="s">
        <v>11683</v>
      </c>
      <c r="B7155" s="225" t="s">
        <v>11684</v>
      </c>
      <c r="C7155" s="223" t="s">
        <v>7278</v>
      </c>
      <c r="D7155" s="222" t="s">
        <v>11619</v>
      </c>
    </row>
    <row r="7156" spans="1:4">
      <c r="A7156" s="226" t="s">
        <v>11685</v>
      </c>
      <c r="B7156" s="225" t="s">
        <v>7668</v>
      </c>
      <c r="C7156" s="223" t="s">
        <v>9061</v>
      </c>
      <c r="D7156" s="222" t="s">
        <v>11619</v>
      </c>
    </row>
    <row r="7157" spans="1:4">
      <c r="A7157" s="226" t="s">
        <v>11686</v>
      </c>
      <c r="B7157" s="225" t="s">
        <v>7784</v>
      </c>
      <c r="C7157" s="223" t="s">
        <v>9666</v>
      </c>
      <c r="D7157" s="222" t="s">
        <v>11619</v>
      </c>
    </row>
    <row r="7158" spans="1:4">
      <c r="A7158" s="226" t="s">
        <v>11687</v>
      </c>
      <c r="B7158" s="225" t="s">
        <v>11688</v>
      </c>
      <c r="C7158" s="223" t="s">
        <v>7818</v>
      </c>
      <c r="D7158" s="222" t="s">
        <v>11619</v>
      </c>
    </row>
    <row r="7159" spans="1:4">
      <c r="A7159" s="226" t="s">
        <v>11689</v>
      </c>
      <c r="B7159" s="225" t="s">
        <v>11690</v>
      </c>
      <c r="C7159" s="223" t="s">
        <v>7560</v>
      </c>
      <c r="D7159" s="222" t="s">
        <v>11619</v>
      </c>
    </row>
    <row r="7160" spans="1:4">
      <c r="A7160" s="226" t="s">
        <v>11691</v>
      </c>
      <c r="B7160" s="225" t="s">
        <v>9315</v>
      </c>
      <c r="C7160" s="223" t="s">
        <v>7639</v>
      </c>
      <c r="D7160" s="222" t="s">
        <v>11619</v>
      </c>
    </row>
    <row r="7161" spans="1:4">
      <c r="A7161" s="226" t="s">
        <v>11692</v>
      </c>
      <c r="B7161" s="225" t="s">
        <v>7207</v>
      </c>
      <c r="C7161" s="223" t="s">
        <v>7417</v>
      </c>
      <c r="D7161" s="222" t="s">
        <v>11619</v>
      </c>
    </row>
    <row r="7162" spans="1:4">
      <c r="A7162" s="226" t="s">
        <v>11693</v>
      </c>
      <c r="B7162" s="225" t="s">
        <v>9781</v>
      </c>
      <c r="C7162" s="223" t="s">
        <v>7423</v>
      </c>
      <c r="D7162" s="222" t="s">
        <v>11619</v>
      </c>
    </row>
    <row r="7163" spans="1:4">
      <c r="A7163" s="226" t="s">
        <v>11694</v>
      </c>
      <c r="B7163" s="225" t="s">
        <v>1206</v>
      </c>
      <c r="C7163" s="223" t="s">
        <v>7308</v>
      </c>
      <c r="D7163" s="222" t="s">
        <v>11619</v>
      </c>
    </row>
    <row r="7164" spans="1:4">
      <c r="A7164" s="226" t="s">
        <v>11695</v>
      </c>
      <c r="B7164" s="225" t="s">
        <v>9122</v>
      </c>
      <c r="C7164" s="223" t="s">
        <v>8118</v>
      </c>
      <c r="D7164" s="222" t="s">
        <v>11619</v>
      </c>
    </row>
    <row r="7165" spans="1:4">
      <c r="A7165" s="226" t="s">
        <v>11696</v>
      </c>
      <c r="B7165" s="225" t="s">
        <v>8004</v>
      </c>
      <c r="C7165" s="223" t="s">
        <v>1176</v>
      </c>
      <c r="D7165" s="222" t="s">
        <v>11697</v>
      </c>
    </row>
    <row r="7166" spans="1:4">
      <c r="A7166" s="226" t="s">
        <v>11698</v>
      </c>
      <c r="B7166" s="225" t="s">
        <v>11699</v>
      </c>
      <c r="C7166" s="223" t="s">
        <v>1176</v>
      </c>
      <c r="D7166" s="222" t="s">
        <v>11697</v>
      </c>
    </row>
    <row r="7167" spans="1:4">
      <c r="A7167" s="226" t="s">
        <v>11700</v>
      </c>
      <c r="B7167" s="225" t="s">
        <v>8951</v>
      </c>
      <c r="C7167" s="223" t="s">
        <v>9265</v>
      </c>
      <c r="D7167" s="222" t="s">
        <v>11697</v>
      </c>
    </row>
    <row r="7168" spans="1:4">
      <c r="A7168" s="226" t="s">
        <v>11701</v>
      </c>
      <c r="B7168" s="225" t="s">
        <v>11702</v>
      </c>
      <c r="C7168" s="223" t="s">
        <v>7325</v>
      </c>
      <c r="D7168" s="222" t="s">
        <v>11697</v>
      </c>
    </row>
    <row r="7169" spans="1:4">
      <c r="A7169" s="226" t="s">
        <v>11703</v>
      </c>
      <c r="B7169" s="225" t="s">
        <v>11704</v>
      </c>
      <c r="C7169" s="223" t="s">
        <v>1190</v>
      </c>
      <c r="D7169" s="222" t="s">
        <v>11697</v>
      </c>
    </row>
    <row r="7170" spans="1:4">
      <c r="A7170" s="226" t="s">
        <v>11705</v>
      </c>
      <c r="B7170" s="225" t="s">
        <v>1200</v>
      </c>
      <c r="C7170" s="223" t="s">
        <v>7953</v>
      </c>
      <c r="D7170" s="222" t="s">
        <v>11697</v>
      </c>
    </row>
    <row r="7171" spans="1:4">
      <c r="A7171" s="226" t="s">
        <v>11706</v>
      </c>
      <c r="B7171" s="225" t="s">
        <v>11707</v>
      </c>
      <c r="C7171" s="223" t="s">
        <v>1203</v>
      </c>
      <c r="D7171" s="222" t="s">
        <v>11697</v>
      </c>
    </row>
    <row r="7172" spans="1:4">
      <c r="A7172" s="226" t="s">
        <v>11708</v>
      </c>
      <c r="B7172" s="225" t="s">
        <v>8584</v>
      </c>
      <c r="C7172" s="223" t="s">
        <v>1203</v>
      </c>
      <c r="D7172" s="222" t="s">
        <v>11697</v>
      </c>
    </row>
    <row r="7173" spans="1:4">
      <c r="A7173" s="226" t="s">
        <v>11709</v>
      </c>
      <c r="B7173" s="225" t="s">
        <v>9794</v>
      </c>
      <c r="C7173" s="223" t="s">
        <v>7688</v>
      </c>
      <c r="D7173" s="222" t="s">
        <v>11697</v>
      </c>
    </row>
    <row r="7174" spans="1:4">
      <c r="A7174" s="226" t="s">
        <v>11710</v>
      </c>
      <c r="B7174" s="225" t="s">
        <v>11711</v>
      </c>
      <c r="C7174" s="223" t="s">
        <v>1204</v>
      </c>
      <c r="D7174" s="222" t="s">
        <v>11697</v>
      </c>
    </row>
    <row r="7175" spans="1:4">
      <c r="A7175" s="226" t="s">
        <v>11712</v>
      </c>
      <c r="B7175" s="225" t="s">
        <v>9653</v>
      </c>
      <c r="C7175" s="223" t="s">
        <v>8697</v>
      </c>
      <c r="D7175" s="222" t="s">
        <v>11697</v>
      </c>
    </row>
    <row r="7176" spans="1:4">
      <c r="A7176" s="226" t="s">
        <v>11713</v>
      </c>
      <c r="B7176" s="225" t="s">
        <v>7784</v>
      </c>
      <c r="C7176" s="223" t="s">
        <v>7359</v>
      </c>
      <c r="D7176" s="222" t="s">
        <v>11697</v>
      </c>
    </row>
    <row r="7177" spans="1:4">
      <c r="A7177" s="226" t="s">
        <v>11714</v>
      </c>
      <c r="B7177" s="225" t="s">
        <v>7267</v>
      </c>
      <c r="C7177" s="223" t="s">
        <v>7361</v>
      </c>
      <c r="D7177" s="222" t="s">
        <v>11697</v>
      </c>
    </row>
    <row r="7178" spans="1:4">
      <c r="A7178" s="226" t="s">
        <v>11715</v>
      </c>
      <c r="B7178" s="225" t="s">
        <v>7648</v>
      </c>
      <c r="C7178" s="223" t="s">
        <v>7220</v>
      </c>
      <c r="D7178" s="222" t="s">
        <v>11697</v>
      </c>
    </row>
    <row r="7179" spans="1:4">
      <c r="A7179" s="226" t="s">
        <v>11716</v>
      </c>
      <c r="B7179" s="225" t="s">
        <v>8065</v>
      </c>
      <c r="C7179" s="223" t="s">
        <v>7223</v>
      </c>
      <c r="D7179" s="222" t="s">
        <v>11697</v>
      </c>
    </row>
    <row r="7180" spans="1:4">
      <c r="A7180" s="226" t="s">
        <v>11717</v>
      </c>
      <c r="B7180" s="225" t="s">
        <v>10883</v>
      </c>
      <c r="C7180" s="223" t="s">
        <v>8952</v>
      </c>
      <c r="D7180" s="222" t="s">
        <v>11697</v>
      </c>
    </row>
    <row r="7181" spans="1:4">
      <c r="A7181" s="226" t="s">
        <v>11718</v>
      </c>
      <c r="B7181" s="225" t="s">
        <v>11657</v>
      </c>
      <c r="C7181" s="223" t="s">
        <v>7372</v>
      </c>
      <c r="D7181" s="222" t="s">
        <v>11697</v>
      </c>
    </row>
    <row r="7182" spans="1:4">
      <c r="A7182" s="226" t="s">
        <v>11719</v>
      </c>
      <c r="B7182" s="225" t="s">
        <v>11720</v>
      </c>
      <c r="C7182" s="223" t="s">
        <v>7245</v>
      </c>
      <c r="D7182" s="222" t="s">
        <v>11697</v>
      </c>
    </row>
    <row r="7183" spans="1:4">
      <c r="A7183" s="226" t="s">
        <v>11721</v>
      </c>
      <c r="B7183" s="225" t="s">
        <v>11722</v>
      </c>
      <c r="C7183" s="223" t="s">
        <v>7245</v>
      </c>
      <c r="D7183" s="222" t="s">
        <v>11697</v>
      </c>
    </row>
    <row r="7184" spans="1:4">
      <c r="A7184" s="226" t="s">
        <v>11723</v>
      </c>
      <c r="B7184" s="225" t="s">
        <v>11242</v>
      </c>
      <c r="C7184" s="223" t="s">
        <v>7245</v>
      </c>
      <c r="D7184" s="222" t="s">
        <v>11697</v>
      </c>
    </row>
    <row r="7185" spans="1:4">
      <c r="A7185" s="226" t="s">
        <v>11724</v>
      </c>
      <c r="B7185" s="225" t="s">
        <v>11725</v>
      </c>
      <c r="C7185" s="223" t="s">
        <v>7245</v>
      </c>
      <c r="D7185" s="222" t="s">
        <v>11697</v>
      </c>
    </row>
    <row r="7186" spans="1:4">
      <c r="A7186" s="226" t="s">
        <v>11726</v>
      </c>
      <c r="B7186" s="225" t="s">
        <v>9361</v>
      </c>
      <c r="C7186" s="223" t="s">
        <v>8962</v>
      </c>
      <c r="D7186" s="222" t="s">
        <v>11697</v>
      </c>
    </row>
    <row r="7187" spans="1:4">
      <c r="A7187" s="226" t="s">
        <v>11727</v>
      </c>
      <c r="B7187" s="225" t="s">
        <v>11728</v>
      </c>
      <c r="C7187" s="223" t="s">
        <v>11729</v>
      </c>
      <c r="D7187" s="222" t="s">
        <v>11697</v>
      </c>
    </row>
    <row r="7188" spans="1:4">
      <c r="A7188" s="226" t="s">
        <v>11730</v>
      </c>
      <c r="B7188" s="225" t="s">
        <v>7991</v>
      </c>
      <c r="C7188" s="223" t="s">
        <v>11731</v>
      </c>
      <c r="D7188" s="222" t="s">
        <v>11697</v>
      </c>
    </row>
    <row r="7189" spans="1:4">
      <c r="A7189" s="226" t="s">
        <v>11732</v>
      </c>
      <c r="B7189" s="225" t="s">
        <v>8442</v>
      </c>
      <c r="C7189" s="223" t="s">
        <v>9047</v>
      </c>
      <c r="D7189" s="222" t="s">
        <v>11697</v>
      </c>
    </row>
    <row r="7190" spans="1:4">
      <c r="A7190" s="226" t="s">
        <v>11733</v>
      </c>
      <c r="B7190" s="225" t="s">
        <v>9315</v>
      </c>
      <c r="C7190" s="223" t="s">
        <v>7464</v>
      </c>
      <c r="D7190" s="222" t="s">
        <v>11697</v>
      </c>
    </row>
    <row r="7191" spans="1:4">
      <c r="A7191" s="226" t="s">
        <v>11734</v>
      </c>
      <c r="B7191" s="225" t="s">
        <v>8442</v>
      </c>
      <c r="C7191" s="223" t="s">
        <v>7262</v>
      </c>
      <c r="D7191" s="222" t="s">
        <v>11697</v>
      </c>
    </row>
    <row r="7192" spans="1:4">
      <c r="A7192" s="226" t="s">
        <v>11735</v>
      </c>
      <c r="B7192" s="225" t="s">
        <v>11736</v>
      </c>
      <c r="C7192" s="223" t="s">
        <v>11737</v>
      </c>
      <c r="D7192" s="222" t="s">
        <v>11697</v>
      </c>
    </row>
    <row r="7193" spans="1:4">
      <c r="A7193" s="226" t="s">
        <v>11738</v>
      </c>
      <c r="B7193" s="225" t="s">
        <v>7659</v>
      </c>
      <c r="C7193" s="223" t="s">
        <v>7466</v>
      </c>
      <c r="D7193" s="222" t="s">
        <v>11697</v>
      </c>
    </row>
    <row r="7194" spans="1:4">
      <c r="A7194" s="226" t="s">
        <v>11739</v>
      </c>
      <c r="B7194" s="225" t="s">
        <v>9025</v>
      </c>
      <c r="C7194" s="223" t="s">
        <v>8164</v>
      </c>
      <c r="D7194" s="222" t="s">
        <v>11697</v>
      </c>
    </row>
    <row r="7195" spans="1:4">
      <c r="A7195" s="226" t="s">
        <v>11740</v>
      </c>
      <c r="B7195" s="225" t="s">
        <v>11741</v>
      </c>
      <c r="C7195" s="223" t="s">
        <v>7470</v>
      </c>
      <c r="D7195" s="222" t="s">
        <v>11697</v>
      </c>
    </row>
    <row r="7196" spans="1:4">
      <c r="A7196" s="226" t="s">
        <v>11742</v>
      </c>
      <c r="B7196" s="225" t="s">
        <v>8507</v>
      </c>
      <c r="C7196" s="223" t="s">
        <v>7632</v>
      </c>
      <c r="D7196" s="222" t="s">
        <v>11697</v>
      </c>
    </row>
    <row r="7197" spans="1:4">
      <c r="A7197" s="226" t="s">
        <v>11743</v>
      </c>
      <c r="B7197" s="225" t="s">
        <v>7273</v>
      </c>
      <c r="C7197" s="223" t="s">
        <v>8529</v>
      </c>
      <c r="D7197" s="222" t="s">
        <v>11697</v>
      </c>
    </row>
    <row r="7198" spans="1:4">
      <c r="A7198" s="226" t="s">
        <v>11744</v>
      </c>
      <c r="B7198" s="225" t="s">
        <v>7596</v>
      </c>
      <c r="C7198" s="223" t="s">
        <v>7278</v>
      </c>
      <c r="D7198" s="222" t="s">
        <v>11697</v>
      </c>
    </row>
    <row r="7199" spans="1:4">
      <c r="A7199" s="226" t="s">
        <v>11745</v>
      </c>
      <c r="B7199" s="225" t="s">
        <v>7264</v>
      </c>
      <c r="C7199" s="223" t="s">
        <v>7278</v>
      </c>
      <c r="D7199" s="222" t="s">
        <v>11697</v>
      </c>
    </row>
    <row r="7200" spans="1:4">
      <c r="A7200" s="226" t="s">
        <v>11746</v>
      </c>
      <c r="B7200" s="225" t="s">
        <v>11747</v>
      </c>
      <c r="C7200" s="223" t="s">
        <v>9061</v>
      </c>
      <c r="D7200" s="222" t="s">
        <v>11697</v>
      </c>
    </row>
    <row r="7201" spans="1:4">
      <c r="A7201" s="226" t="s">
        <v>11748</v>
      </c>
      <c r="B7201" s="225" t="s">
        <v>9315</v>
      </c>
      <c r="C7201" s="223" t="s">
        <v>9162</v>
      </c>
      <c r="D7201" s="222" t="s">
        <v>11697</v>
      </c>
    </row>
    <row r="7202" spans="1:4">
      <c r="A7202" s="226" t="s">
        <v>11749</v>
      </c>
      <c r="B7202" s="225" t="s">
        <v>7655</v>
      </c>
      <c r="C7202" s="223" t="s">
        <v>7889</v>
      </c>
      <c r="D7202" s="222" t="s">
        <v>11697</v>
      </c>
    </row>
    <row r="7203" spans="1:4">
      <c r="A7203" s="226" t="s">
        <v>11750</v>
      </c>
      <c r="B7203" s="225" t="s">
        <v>7784</v>
      </c>
      <c r="C7203" s="223" t="s">
        <v>7560</v>
      </c>
      <c r="D7203" s="222" t="s">
        <v>11697</v>
      </c>
    </row>
    <row r="7204" spans="1:4">
      <c r="A7204" s="226" t="s">
        <v>11751</v>
      </c>
      <c r="B7204" s="225" t="s">
        <v>7559</v>
      </c>
      <c r="C7204" s="223" t="s">
        <v>7560</v>
      </c>
      <c r="D7204" s="222" t="s">
        <v>11697</v>
      </c>
    </row>
    <row r="7205" spans="1:4">
      <c r="A7205" s="226" t="s">
        <v>11752</v>
      </c>
      <c r="B7205" s="225" t="s">
        <v>11753</v>
      </c>
      <c r="C7205" s="223" t="s">
        <v>7303</v>
      </c>
      <c r="D7205" s="222" t="s">
        <v>11697</v>
      </c>
    </row>
    <row r="7206" spans="1:4">
      <c r="A7206" s="226" t="s">
        <v>11754</v>
      </c>
      <c r="B7206" s="225" t="s">
        <v>7754</v>
      </c>
      <c r="C7206" s="223" t="s">
        <v>7423</v>
      </c>
      <c r="D7206" s="222" t="s">
        <v>11697</v>
      </c>
    </row>
    <row r="7207" spans="1:4">
      <c r="A7207" s="226" t="s">
        <v>11755</v>
      </c>
      <c r="B7207" s="225" t="s">
        <v>9361</v>
      </c>
      <c r="C7207" s="223" t="s">
        <v>8463</v>
      </c>
      <c r="D7207" s="222" t="s">
        <v>11697</v>
      </c>
    </row>
    <row r="7208" spans="1:4">
      <c r="A7208" s="226" t="s">
        <v>11756</v>
      </c>
      <c r="B7208" s="225" t="s">
        <v>9995</v>
      </c>
      <c r="C7208" s="223" t="s">
        <v>8463</v>
      </c>
      <c r="D7208" s="222" t="s">
        <v>11697</v>
      </c>
    </row>
    <row r="7209" spans="1:4">
      <c r="A7209" s="226" t="s">
        <v>11757</v>
      </c>
      <c r="B7209" s="225" t="s">
        <v>7522</v>
      </c>
      <c r="C7209" s="223" t="s">
        <v>8193</v>
      </c>
      <c r="D7209" s="222" t="s">
        <v>11697</v>
      </c>
    </row>
    <row r="7210" spans="1:4">
      <c r="A7210" s="226" t="s">
        <v>11758</v>
      </c>
      <c r="B7210" s="225" t="s">
        <v>9025</v>
      </c>
      <c r="C7210" s="223" t="s">
        <v>8271</v>
      </c>
      <c r="D7210" s="222" t="s">
        <v>11697</v>
      </c>
    </row>
    <row r="7211" spans="1:4">
      <c r="A7211" s="226" t="s">
        <v>11759</v>
      </c>
      <c r="B7211" s="225" t="s">
        <v>11760</v>
      </c>
      <c r="C7211" s="223" t="s">
        <v>8271</v>
      </c>
      <c r="D7211" s="222" t="s">
        <v>11697</v>
      </c>
    </row>
    <row r="7212" spans="1:4">
      <c r="A7212" s="226" t="s">
        <v>11761</v>
      </c>
      <c r="B7212" s="225" t="s">
        <v>7207</v>
      </c>
      <c r="C7212" s="223" t="s">
        <v>1172</v>
      </c>
      <c r="D7212" s="222" t="s">
        <v>11762</v>
      </c>
    </row>
    <row r="7213" spans="1:4">
      <c r="A7213" s="226" t="s">
        <v>11763</v>
      </c>
      <c r="B7213" s="225" t="s">
        <v>11764</v>
      </c>
      <c r="C7213" s="223" t="s">
        <v>7842</v>
      </c>
      <c r="D7213" s="222" t="s">
        <v>11762</v>
      </c>
    </row>
    <row r="7214" spans="1:4">
      <c r="A7214" s="226" t="s">
        <v>11765</v>
      </c>
      <c r="B7214" s="225" t="s">
        <v>7207</v>
      </c>
      <c r="C7214" s="223" t="s">
        <v>8037</v>
      </c>
      <c r="D7214" s="222" t="s">
        <v>11762</v>
      </c>
    </row>
    <row r="7215" spans="1:4">
      <c r="A7215" s="226" t="s">
        <v>11766</v>
      </c>
      <c r="B7215" s="225" t="s">
        <v>7427</v>
      </c>
      <c r="C7215" s="223" t="s">
        <v>7322</v>
      </c>
      <c r="D7215" s="222" t="s">
        <v>11762</v>
      </c>
    </row>
    <row r="7216" spans="1:4">
      <c r="A7216" s="226" t="s">
        <v>11767</v>
      </c>
      <c r="B7216" s="225" t="s">
        <v>11768</v>
      </c>
      <c r="C7216" s="223" t="s">
        <v>7217</v>
      </c>
      <c r="D7216" s="222" t="s">
        <v>11762</v>
      </c>
    </row>
    <row r="7217" spans="1:4">
      <c r="A7217" s="226" t="s">
        <v>11769</v>
      </c>
      <c r="B7217" s="225" t="s">
        <v>7782</v>
      </c>
      <c r="C7217" s="223" t="s">
        <v>7220</v>
      </c>
      <c r="D7217" s="222" t="s">
        <v>11762</v>
      </c>
    </row>
    <row r="7218" spans="1:4">
      <c r="A7218" s="226" t="s">
        <v>11770</v>
      </c>
      <c r="B7218" s="225" t="s">
        <v>11771</v>
      </c>
      <c r="C7218" s="223" t="s">
        <v>10822</v>
      </c>
      <c r="D7218" s="222" t="s">
        <v>11762</v>
      </c>
    </row>
    <row r="7219" spans="1:4">
      <c r="A7219" s="226" t="s">
        <v>11772</v>
      </c>
      <c r="B7219" s="225" t="s">
        <v>11773</v>
      </c>
      <c r="C7219" s="223" t="s">
        <v>8235</v>
      </c>
      <c r="D7219" s="222" t="s">
        <v>11762</v>
      </c>
    </row>
    <row r="7220" spans="1:4">
      <c r="A7220" s="226" t="s">
        <v>11774</v>
      </c>
      <c r="B7220" s="225" t="s">
        <v>11775</v>
      </c>
      <c r="C7220" s="223" t="s">
        <v>9306</v>
      </c>
      <c r="D7220" s="222" t="s">
        <v>11762</v>
      </c>
    </row>
    <row r="7221" spans="1:4">
      <c r="A7221" s="226" t="s">
        <v>11776</v>
      </c>
      <c r="B7221" s="225" t="s">
        <v>11777</v>
      </c>
      <c r="C7221" s="223" t="s">
        <v>7265</v>
      </c>
      <c r="D7221" s="222" t="s">
        <v>11762</v>
      </c>
    </row>
    <row r="7222" spans="1:4">
      <c r="A7222" s="226" t="s">
        <v>11778</v>
      </c>
      <c r="B7222" s="225" t="s">
        <v>7650</v>
      </c>
      <c r="C7222" s="223" t="s">
        <v>7997</v>
      </c>
      <c r="D7222" s="222" t="s">
        <v>11762</v>
      </c>
    </row>
    <row r="7223" spans="1:4">
      <c r="A7223" s="226" t="s">
        <v>11779</v>
      </c>
      <c r="B7223" s="225" t="s">
        <v>7305</v>
      </c>
      <c r="C7223" s="223" t="s">
        <v>7295</v>
      </c>
      <c r="D7223" s="222" t="s">
        <v>11762</v>
      </c>
    </row>
    <row r="7224" spans="1:4">
      <c r="A7224" t="s">
        <v>11823</v>
      </c>
      <c r="B7224" t="s">
        <v>11824</v>
      </c>
      <c r="C7224" t="s">
        <v>1312</v>
      </c>
      <c r="D7224" t="s">
        <v>11821</v>
      </c>
    </row>
    <row r="7225" spans="1:4">
      <c r="A7225" t="s">
        <v>11825</v>
      </c>
      <c r="B7225" t="s">
        <v>1555</v>
      </c>
      <c r="C7225" t="s">
        <v>2285</v>
      </c>
      <c r="D7225" t="s">
        <v>11821</v>
      </c>
    </row>
    <row r="7226" spans="1:4">
      <c r="A7226" t="s">
        <v>11826</v>
      </c>
      <c r="B7226" t="s">
        <v>1396</v>
      </c>
      <c r="C7226" t="s">
        <v>2286</v>
      </c>
      <c r="D7226" t="s">
        <v>11821</v>
      </c>
    </row>
    <row r="7227" spans="1:4">
      <c r="A7227" t="s">
        <v>11827</v>
      </c>
      <c r="B7227" t="s">
        <v>11828</v>
      </c>
      <c r="C7227" t="s">
        <v>1316</v>
      </c>
      <c r="D7227" t="s">
        <v>11821</v>
      </c>
    </row>
    <row r="7228" spans="1:4">
      <c r="A7228" t="s">
        <v>11829</v>
      </c>
      <c r="B7228" t="s">
        <v>2287</v>
      </c>
      <c r="C7228" t="s">
        <v>11830</v>
      </c>
      <c r="D7228" t="s">
        <v>11821</v>
      </c>
    </row>
    <row r="7229" spans="1:4">
      <c r="A7229" t="s">
        <v>11831</v>
      </c>
      <c r="B7229" t="s">
        <v>1290</v>
      </c>
      <c r="C7229" t="s">
        <v>2182</v>
      </c>
      <c r="D7229" t="s">
        <v>11821</v>
      </c>
    </row>
    <row r="7230" spans="1:4">
      <c r="A7230" t="s">
        <v>11832</v>
      </c>
      <c r="B7230" t="s">
        <v>1474</v>
      </c>
      <c r="C7230" t="s">
        <v>1277</v>
      </c>
      <c r="D7230" t="s">
        <v>11821</v>
      </c>
    </row>
    <row r="7231" spans="1:4">
      <c r="A7231" t="s">
        <v>11833</v>
      </c>
      <c r="B7231" t="s">
        <v>11834</v>
      </c>
      <c r="C7231" t="s">
        <v>1533</v>
      </c>
      <c r="D7231" t="s">
        <v>11821</v>
      </c>
    </row>
    <row r="7232" spans="1:4">
      <c r="A7232" t="s">
        <v>11835</v>
      </c>
      <c r="B7232" t="s">
        <v>11836</v>
      </c>
      <c r="C7232" t="s">
        <v>1352</v>
      </c>
      <c r="D7232" t="s">
        <v>11821</v>
      </c>
    </row>
    <row r="7233" spans="1:4">
      <c r="A7233" t="s">
        <v>11837</v>
      </c>
      <c r="B7233" t="s">
        <v>1328</v>
      </c>
      <c r="C7233" t="s">
        <v>1352</v>
      </c>
      <c r="D7233" t="s">
        <v>11821</v>
      </c>
    </row>
    <row r="7234" spans="1:4">
      <c r="A7234" t="s">
        <v>11838</v>
      </c>
      <c r="B7234" t="s">
        <v>1575</v>
      </c>
      <c r="C7234" t="s">
        <v>1834</v>
      </c>
      <c r="D7234" t="s">
        <v>11821</v>
      </c>
    </row>
    <row r="7235" spans="1:4">
      <c r="A7235" t="s">
        <v>11839</v>
      </c>
      <c r="B7235" t="s">
        <v>1454</v>
      </c>
      <c r="C7235" t="s">
        <v>1472</v>
      </c>
      <c r="D7235" t="s">
        <v>11821</v>
      </c>
    </row>
    <row r="7236" spans="1:4">
      <c r="A7236" t="s">
        <v>11840</v>
      </c>
      <c r="B7236" t="s">
        <v>1255</v>
      </c>
      <c r="C7236" t="s">
        <v>2288</v>
      </c>
      <c r="D7236" t="s">
        <v>11821</v>
      </c>
    </row>
    <row r="7237" spans="1:4">
      <c r="A7237" t="s">
        <v>11841</v>
      </c>
      <c r="B7237" t="s">
        <v>1396</v>
      </c>
      <c r="C7237" t="s">
        <v>1361</v>
      </c>
      <c r="D7237" t="s">
        <v>11821</v>
      </c>
    </row>
    <row r="7238" spans="1:4">
      <c r="A7238" t="s">
        <v>11842</v>
      </c>
      <c r="B7238" t="s">
        <v>11843</v>
      </c>
      <c r="C7238" t="s">
        <v>1742</v>
      </c>
      <c r="D7238" t="s">
        <v>11821</v>
      </c>
    </row>
    <row r="7239" spans="1:4">
      <c r="A7239" t="s">
        <v>11844</v>
      </c>
      <c r="B7239" t="s">
        <v>11845</v>
      </c>
      <c r="C7239" t="s">
        <v>1243</v>
      </c>
      <c r="D7239" t="s">
        <v>11822</v>
      </c>
    </row>
    <row r="7240" spans="1:4">
      <c r="A7240" t="s">
        <v>11846</v>
      </c>
      <c r="B7240" t="s">
        <v>1798</v>
      </c>
      <c r="C7240" t="s">
        <v>2289</v>
      </c>
      <c r="D7240" t="s">
        <v>11822</v>
      </c>
    </row>
    <row r="7241" spans="1:4">
      <c r="A7241" t="s">
        <v>11847</v>
      </c>
      <c r="B7241" t="s">
        <v>11848</v>
      </c>
      <c r="C7241" t="s">
        <v>2285</v>
      </c>
      <c r="D7241" t="s">
        <v>11822</v>
      </c>
    </row>
    <row r="7242" spans="1:4">
      <c r="A7242" t="s">
        <v>11849</v>
      </c>
      <c r="B7242" t="s">
        <v>2290</v>
      </c>
      <c r="C7242" t="s">
        <v>1498</v>
      </c>
      <c r="D7242" t="s">
        <v>11822</v>
      </c>
    </row>
    <row r="7243" spans="1:4">
      <c r="A7243" t="s">
        <v>11850</v>
      </c>
      <c r="B7243" t="s">
        <v>1355</v>
      </c>
      <c r="C7243" t="s">
        <v>1322</v>
      </c>
      <c r="D7243" t="s">
        <v>11822</v>
      </c>
    </row>
    <row r="7244" spans="1:4">
      <c r="A7244" t="s">
        <v>11851</v>
      </c>
      <c r="B7244" t="s">
        <v>1255</v>
      </c>
      <c r="C7244" t="s">
        <v>1322</v>
      </c>
      <c r="D7244" t="s">
        <v>11822</v>
      </c>
    </row>
    <row r="7245" spans="1:4">
      <c r="A7245" t="s">
        <v>11852</v>
      </c>
      <c r="B7245" t="s">
        <v>2291</v>
      </c>
      <c r="C7245" t="s">
        <v>1326</v>
      </c>
      <c r="D7245" t="s">
        <v>11822</v>
      </c>
    </row>
    <row r="7246" spans="1:4">
      <c r="A7246" t="s">
        <v>11853</v>
      </c>
      <c r="B7246" t="s">
        <v>1399</v>
      </c>
      <c r="C7246" t="s">
        <v>2179</v>
      </c>
      <c r="D7246" t="s">
        <v>11822</v>
      </c>
    </row>
    <row r="7247" spans="1:4">
      <c r="A7247" t="s">
        <v>11854</v>
      </c>
      <c r="B7247" t="s">
        <v>11855</v>
      </c>
      <c r="C7247" t="s">
        <v>1410</v>
      </c>
      <c r="D7247" t="s">
        <v>11822</v>
      </c>
    </row>
    <row r="7248" spans="1:4">
      <c r="A7248" t="s">
        <v>11856</v>
      </c>
      <c r="B7248" t="s">
        <v>1537</v>
      </c>
      <c r="C7248" t="s">
        <v>1259</v>
      </c>
      <c r="D7248" t="s">
        <v>11822</v>
      </c>
    </row>
    <row r="7249" spans="1:4">
      <c r="A7249" t="s">
        <v>11857</v>
      </c>
      <c r="B7249" t="s">
        <v>1537</v>
      </c>
      <c r="C7249" t="s">
        <v>1273</v>
      </c>
      <c r="D7249" t="s">
        <v>11822</v>
      </c>
    </row>
    <row r="7250" spans="1:4">
      <c r="A7250" t="s">
        <v>11858</v>
      </c>
      <c r="B7250" t="s">
        <v>1593</v>
      </c>
      <c r="C7250" t="s">
        <v>2292</v>
      </c>
      <c r="D7250" t="s">
        <v>11822</v>
      </c>
    </row>
    <row r="7251" spans="1:4">
      <c r="A7251" t="s">
        <v>11859</v>
      </c>
      <c r="B7251" t="s">
        <v>2110</v>
      </c>
      <c r="C7251" t="s">
        <v>1292</v>
      </c>
      <c r="D7251" t="s">
        <v>11822</v>
      </c>
    </row>
    <row r="7252" spans="1:4">
      <c r="A7252" t="s">
        <v>11860</v>
      </c>
      <c r="B7252" t="s">
        <v>1255</v>
      </c>
      <c r="C7252" t="s">
        <v>1292</v>
      </c>
      <c r="D7252" t="s">
        <v>11822</v>
      </c>
    </row>
    <row r="7253" spans="1:4">
      <c r="A7253" t="s">
        <v>11861</v>
      </c>
      <c r="B7253" t="s">
        <v>1344</v>
      </c>
      <c r="C7253" t="s">
        <v>1533</v>
      </c>
      <c r="D7253" t="s">
        <v>11822</v>
      </c>
    </row>
    <row r="7254" spans="1:4">
      <c r="A7254" t="s">
        <v>11862</v>
      </c>
      <c r="B7254" t="s">
        <v>11863</v>
      </c>
      <c r="C7254" t="s">
        <v>1452</v>
      </c>
      <c r="D7254" t="s">
        <v>11822</v>
      </c>
    </row>
    <row r="7255" spans="1:4">
      <c r="A7255" t="s">
        <v>11864</v>
      </c>
      <c r="B7255" t="s">
        <v>11865</v>
      </c>
      <c r="C7255" t="s">
        <v>1351</v>
      </c>
      <c r="D7255" t="s">
        <v>11822</v>
      </c>
    </row>
    <row r="7256" spans="1:4">
      <c r="A7256" t="s">
        <v>11866</v>
      </c>
      <c r="B7256" t="s">
        <v>1328</v>
      </c>
      <c r="C7256" t="s">
        <v>1357</v>
      </c>
      <c r="D7256" t="s">
        <v>11822</v>
      </c>
    </row>
    <row r="7257" spans="1:4">
      <c r="A7257" t="s">
        <v>11867</v>
      </c>
      <c r="B7257" t="s">
        <v>1698</v>
      </c>
      <c r="C7257" t="s">
        <v>1361</v>
      </c>
      <c r="D7257" t="s">
        <v>11822</v>
      </c>
    </row>
    <row r="7258" spans="1:4">
      <c r="A7258" t="s">
        <v>11868</v>
      </c>
      <c r="B7258" t="s">
        <v>11869</v>
      </c>
      <c r="C7258" t="s">
        <v>1243</v>
      </c>
      <c r="D7258" t="s">
        <v>11870</v>
      </c>
    </row>
    <row r="7259" spans="1:4">
      <c r="A7259" t="s">
        <v>11871</v>
      </c>
      <c r="B7259" t="s">
        <v>1306</v>
      </c>
      <c r="C7259" t="s">
        <v>1243</v>
      </c>
      <c r="D7259" t="s">
        <v>11870</v>
      </c>
    </row>
    <row r="7260" spans="1:4">
      <c r="A7260" t="s">
        <v>11872</v>
      </c>
      <c r="B7260" t="s">
        <v>1306</v>
      </c>
      <c r="C7260" t="s">
        <v>1243</v>
      </c>
      <c r="D7260" t="s">
        <v>11870</v>
      </c>
    </row>
    <row r="7261" spans="1:4">
      <c r="A7261" t="s">
        <v>11873</v>
      </c>
      <c r="B7261" t="s">
        <v>11874</v>
      </c>
      <c r="C7261" t="s">
        <v>1243</v>
      </c>
      <c r="D7261" t="s">
        <v>11870</v>
      </c>
    </row>
    <row r="7262" spans="1:4">
      <c r="A7262" t="s">
        <v>11875</v>
      </c>
      <c r="B7262" t="s">
        <v>11876</v>
      </c>
      <c r="C7262" t="s">
        <v>2289</v>
      </c>
      <c r="D7262" t="s">
        <v>11870</v>
      </c>
    </row>
    <row r="7263" spans="1:4">
      <c r="A7263" t="s">
        <v>11877</v>
      </c>
      <c r="B7263" t="s">
        <v>1674</v>
      </c>
      <c r="C7263" t="s">
        <v>2289</v>
      </c>
      <c r="D7263" t="s">
        <v>11870</v>
      </c>
    </row>
    <row r="7264" spans="1:4">
      <c r="A7264" t="s">
        <v>11878</v>
      </c>
      <c r="B7264" t="s">
        <v>2293</v>
      </c>
      <c r="C7264" t="s">
        <v>1663</v>
      </c>
      <c r="D7264" t="s">
        <v>11870</v>
      </c>
    </row>
    <row r="7265" spans="1:4">
      <c r="A7265" t="s">
        <v>11879</v>
      </c>
      <c r="B7265" t="s">
        <v>1337</v>
      </c>
      <c r="C7265" t="s">
        <v>1313</v>
      </c>
      <c r="D7265" t="s">
        <v>11870</v>
      </c>
    </row>
    <row r="7266" spans="1:4">
      <c r="A7266" t="s">
        <v>11880</v>
      </c>
      <c r="B7266" t="s">
        <v>1396</v>
      </c>
      <c r="C7266" t="s">
        <v>11881</v>
      </c>
      <c r="D7266" t="s">
        <v>11870</v>
      </c>
    </row>
    <row r="7267" spans="1:4">
      <c r="A7267" t="s">
        <v>11882</v>
      </c>
      <c r="B7267" t="s">
        <v>1433</v>
      </c>
      <c r="C7267" t="s">
        <v>1318</v>
      </c>
      <c r="D7267" t="s">
        <v>11870</v>
      </c>
    </row>
    <row r="7268" spans="1:4">
      <c r="A7268" t="s">
        <v>11883</v>
      </c>
      <c r="B7268" t="s">
        <v>2294</v>
      </c>
      <c r="C7268" t="s">
        <v>1668</v>
      </c>
      <c r="D7268" t="s">
        <v>11870</v>
      </c>
    </row>
    <row r="7269" spans="1:4">
      <c r="A7269" t="s">
        <v>11884</v>
      </c>
      <c r="B7269" t="s">
        <v>2295</v>
      </c>
      <c r="C7269" t="s">
        <v>1668</v>
      </c>
      <c r="D7269" t="s">
        <v>11870</v>
      </c>
    </row>
    <row r="7270" spans="1:4">
      <c r="A7270" t="s">
        <v>11885</v>
      </c>
      <c r="B7270" t="s">
        <v>1396</v>
      </c>
      <c r="C7270" t="s">
        <v>1385</v>
      </c>
      <c r="D7270" t="s">
        <v>11870</v>
      </c>
    </row>
    <row r="7271" spans="1:4">
      <c r="A7271" t="s">
        <v>11886</v>
      </c>
      <c r="B7271" t="s">
        <v>1698</v>
      </c>
      <c r="C7271" t="s">
        <v>1320</v>
      </c>
      <c r="D7271" t="s">
        <v>11870</v>
      </c>
    </row>
    <row r="7272" spans="1:4">
      <c r="A7272" t="s">
        <v>11887</v>
      </c>
      <c r="B7272" t="s">
        <v>1255</v>
      </c>
      <c r="C7272" t="s">
        <v>2296</v>
      </c>
      <c r="D7272" t="s">
        <v>11870</v>
      </c>
    </row>
    <row r="7273" spans="1:4">
      <c r="A7273" t="s">
        <v>11888</v>
      </c>
      <c r="B7273" t="s">
        <v>1246</v>
      </c>
      <c r="C7273" t="s">
        <v>1498</v>
      </c>
      <c r="D7273" t="s">
        <v>11870</v>
      </c>
    </row>
    <row r="7274" spans="1:4">
      <c r="A7274" t="s">
        <v>11889</v>
      </c>
      <c r="B7274" t="s">
        <v>2291</v>
      </c>
      <c r="C7274" t="s">
        <v>1322</v>
      </c>
      <c r="D7274" t="s">
        <v>11870</v>
      </c>
    </row>
    <row r="7275" spans="1:4">
      <c r="A7275" t="s">
        <v>11890</v>
      </c>
      <c r="B7275" t="s">
        <v>1786</v>
      </c>
      <c r="C7275" t="s">
        <v>1394</v>
      </c>
      <c r="D7275" t="s">
        <v>11870</v>
      </c>
    </row>
    <row r="7276" spans="1:4">
      <c r="A7276" t="s">
        <v>11891</v>
      </c>
      <c r="B7276" t="s">
        <v>1672</v>
      </c>
      <c r="C7276" t="s">
        <v>11892</v>
      </c>
      <c r="D7276" t="s">
        <v>11870</v>
      </c>
    </row>
    <row r="7277" spans="1:4">
      <c r="A7277" t="s">
        <v>11893</v>
      </c>
      <c r="B7277" t="s">
        <v>2297</v>
      </c>
      <c r="C7277" t="s">
        <v>1326</v>
      </c>
      <c r="D7277" t="s">
        <v>11870</v>
      </c>
    </row>
    <row r="7278" spans="1:4">
      <c r="A7278" t="s">
        <v>11894</v>
      </c>
      <c r="B7278" t="s">
        <v>2298</v>
      </c>
      <c r="C7278" t="s">
        <v>1326</v>
      </c>
      <c r="D7278" t="s">
        <v>11870</v>
      </c>
    </row>
    <row r="7279" spans="1:4">
      <c r="A7279" t="s">
        <v>11895</v>
      </c>
      <c r="B7279" t="s">
        <v>1330</v>
      </c>
      <c r="C7279" t="s">
        <v>1326</v>
      </c>
      <c r="D7279" t="s">
        <v>11870</v>
      </c>
    </row>
    <row r="7280" spans="1:4">
      <c r="A7280" t="s">
        <v>11896</v>
      </c>
      <c r="B7280" t="s">
        <v>1282</v>
      </c>
      <c r="C7280" t="s">
        <v>1859</v>
      </c>
      <c r="D7280" t="s">
        <v>11870</v>
      </c>
    </row>
    <row r="7281" spans="1:4">
      <c r="A7281" t="s">
        <v>11897</v>
      </c>
      <c r="B7281" t="s">
        <v>1258</v>
      </c>
      <c r="C7281" t="s">
        <v>1259</v>
      </c>
      <c r="D7281" t="s">
        <v>11870</v>
      </c>
    </row>
    <row r="7282" spans="1:4">
      <c r="A7282" t="s">
        <v>11898</v>
      </c>
      <c r="B7282" t="s">
        <v>2299</v>
      </c>
      <c r="C7282" t="s">
        <v>1259</v>
      </c>
      <c r="D7282" t="s">
        <v>11870</v>
      </c>
    </row>
    <row r="7283" spans="1:4">
      <c r="A7283" t="s">
        <v>11899</v>
      </c>
      <c r="B7283" t="s">
        <v>1682</v>
      </c>
      <c r="C7283" t="s">
        <v>1510</v>
      </c>
      <c r="D7283" t="s">
        <v>11870</v>
      </c>
    </row>
    <row r="7284" spans="1:4">
      <c r="A7284" t="s">
        <v>11900</v>
      </c>
      <c r="B7284" t="s">
        <v>11901</v>
      </c>
      <c r="C7284" t="s">
        <v>1331</v>
      </c>
      <c r="D7284" t="s">
        <v>11870</v>
      </c>
    </row>
    <row r="7285" spans="1:4">
      <c r="A7285" t="s">
        <v>11902</v>
      </c>
      <c r="B7285" t="s">
        <v>1330</v>
      </c>
      <c r="C7285" t="s">
        <v>1684</v>
      </c>
      <c r="D7285" t="s">
        <v>11870</v>
      </c>
    </row>
    <row r="7286" spans="1:4">
      <c r="A7286" t="s">
        <v>11903</v>
      </c>
      <c r="B7286" t="s">
        <v>1255</v>
      </c>
      <c r="C7286" t="s">
        <v>5213</v>
      </c>
      <c r="D7286" t="s">
        <v>11870</v>
      </c>
    </row>
    <row r="7287" spans="1:4">
      <c r="A7287" t="s">
        <v>11904</v>
      </c>
      <c r="B7287" t="s">
        <v>1749</v>
      </c>
      <c r="C7287" t="s">
        <v>11905</v>
      </c>
      <c r="D7287" t="s">
        <v>11870</v>
      </c>
    </row>
    <row r="7288" spans="1:4">
      <c r="A7288" t="s">
        <v>11906</v>
      </c>
      <c r="B7288" t="s">
        <v>1252</v>
      </c>
      <c r="C7288" t="s">
        <v>1270</v>
      </c>
      <c r="D7288" t="s">
        <v>11870</v>
      </c>
    </row>
    <row r="7289" spans="1:4">
      <c r="A7289" t="s">
        <v>11907</v>
      </c>
      <c r="B7289" t="s">
        <v>1255</v>
      </c>
      <c r="C7289" t="s">
        <v>1273</v>
      </c>
      <c r="D7289" t="s">
        <v>11870</v>
      </c>
    </row>
    <row r="7290" spans="1:4">
      <c r="A7290" t="s">
        <v>11908</v>
      </c>
      <c r="B7290" t="s">
        <v>11909</v>
      </c>
      <c r="C7290" t="s">
        <v>11910</v>
      </c>
      <c r="D7290" t="s">
        <v>11870</v>
      </c>
    </row>
    <row r="7291" spans="1:4">
      <c r="A7291" t="s">
        <v>11911</v>
      </c>
      <c r="B7291" t="s">
        <v>2232</v>
      </c>
      <c r="C7291" t="s">
        <v>1280</v>
      </c>
      <c r="D7291" t="s">
        <v>11870</v>
      </c>
    </row>
    <row r="7292" spans="1:4">
      <c r="A7292" t="s">
        <v>11912</v>
      </c>
      <c r="B7292" t="s">
        <v>1255</v>
      </c>
      <c r="C7292" t="s">
        <v>1452</v>
      </c>
      <c r="D7292" t="s">
        <v>11870</v>
      </c>
    </row>
    <row r="7293" spans="1:4">
      <c r="A7293" t="s">
        <v>11913</v>
      </c>
      <c r="B7293" t="s">
        <v>2300</v>
      </c>
      <c r="C7293" t="s">
        <v>1722</v>
      </c>
      <c r="D7293" t="s">
        <v>11870</v>
      </c>
    </row>
    <row r="7294" spans="1:4">
      <c r="A7294" t="s">
        <v>11914</v>
      </c>
      <c r="B7294" t="s">
        <v>2301</v>
      </c>
      <c r="C7294" t="s">
        <v>1722</v>
      </c>
      <c r="D7294" t="s">
        <v>11870</v>
      </c>
    </row>
    <row r="7295" spans="1:4">
      <c r="A7295" t="s">
        <v>11915</v>
      </c>
      <c r="B7295" t="s">
        <v>1396</v>
      </c>
      <c r="C7295" t="s">
        <v>1722</v>
      </c>
      <c r="D7295" t="s">
        <v>11870</v>
      </c>
    </row>
    <row r="7296" spans="1:4">
      <c r="A7296" t="s">
        <v>11916</v>
      </c>
      <c r="B7296" t="s">
        <v>1255</v>
      </c>
      <c r="C7296" t="s">
        <v>1539</v>
      </c>
      <c r="D7296" t="s">
        <v>11870</v>
      </c>
    </row>
    <row r="7297" spans="1:4">
      <c r="A7297" t="s">
        <v>11917</v>
      </c>
      <c r="B7297" t="s">
        <v>1311</v>
      </c>
      <c r="C7297" t="s">
        <v>1351</v>
      </c>
      <c r="D7297" t="s">
        <v>11870</v>
      </c>
    </row>
    <row r="7298" spans="1:4">
      <c r="A7298" t="s">
        <v>11918</v>
      </c>
      <c r="B7298" t="s">
        <v>11919</v>
      </c>
      <c r="C7298" t="s">
        <v>2302</v>
      </c>
      <c r="D7298" t="s">
        <v>11870</v>
      </c>
    </row>
    <row r="7299" spans="1:4">
      <c r="A7299" t="s">
        <v>11920</v>
      </c>
      <c r="B7299" t="s">
        <v>1777</v>
      </c>
      <c r="C7299" t="s">
        <v>1352</v>
      </c>
      <c r="D7299" t="s">
        <v>11870</v>
      </c>
    </row>
    <row r="7300" spans="1:4">
      <c r="A7300" t="s">
        <v>11921</v>
      </c>
      <c r="B7300" t="s">
        <v>1255</v>
      </c>
      <c r="C7300" t="s">
        <v>1352</v>
      </c>
      <c r="D7300" t="s">
        <v>11870</v>
      </c>
    </row>
    <row r="7301" spans="1:4">
      <c r="A7301" t="s">
        <v>11922</v>
      </c>
      <c r="B7301" t="s">
        <v>1328</v>
      </c>
      <c r="C7301" t="s">
        <v>1357</v>
      </c>
      <c r="D7301" t="s">
        <v>11870</v>
      </c>
    </row>
    <row r="7302" spans="1:4">
      <c r="A7302" t="s">
        <v>11923</v>
      </c>
      <c r="B7302" t="s">
        <v>1545</v>
      </c>
      <c r="C7302" t="s">
        <v>1725</v>
      </c>
      <c r="D7302" t="s">
        <v>11870</v>
      </c>
    </row>
    <row r="7303" spans="1:4">
      <c r="A7303" t="s">
        <v>11924</v>
      </c>
      <c r="B7303" t="s">
        <v>1266</v>
      </c>
      <c r="C7303" t="s">
        <v>1834</v>
      </c>
      <c r="D7303" t="s">
        <v>11870</v>
      </c>
    </row>
    <row r="7304" spans="1:4">
      <c r="A7304" t="s">
        <v>11925</v>
      </c>
      <c r="B7304" t="s">
        <v>2051</v>
      </c>
      <c r="C7304" t="s">
        <v>1834</v>
      </c>
      <c r="D7304" t="s">
        <v>11870</v>
      </c>
    </row>
    <row r="7305" spans="1:4">
      <c r="A7305" t="s">
        <v>11926</v>
      </c>
      <c r="B7305" t="s">
        <v>3655</v>
      </c>
      <c r="C7305" t="s">
        <v>1359</v>
      </c>
      <c r="D7305" t="s">
        <v>11870</v>
      </c>
    </row>
    <row r="7306" spans="1:4">
      <c r="A7306" t="s">
        <v>11927</v>
      </c>
      <c r="B7306" t="s">
        <v>11928</v>
      </c>
      <c r="C7306" t="s">
        <v>1953</v>
      </c>
      <c r="D7306" t="s">
        <v>11870</v>
      </c>
    </row>
    <row r="7307" spans="1:4">
      <c r="A7307" t="s">
        <v>11929</v>
      </c>
      <c r="B7307" t="s">
        <v>1698</v>
      </c>
      <c r="C7307" t="s">
        <v>1300</v>
      </c>
      <c r="D7307" t="s">
        <v>11870</v>
      </c>
    </row>
    <row r="7308" spans="1:4">
      <c r="A7308" t="s">
        <v>11930</v>
      </c>
      <c r="B7308" t="s">
        <v>1337</v>
      </c>
      <c r="C7308" t="s">
        <v>1300</v>
      </c>
      <c r="D7308" t="s">
        <v>11870</v>
      </c>
    </row>
    <row r="7309" spans="1:4">
      <c r="A7309" t="s">
        <v>11931</v>
      </c>
      <c r="B7309" t="s">
        <v>1853</v>
      </c>
      <c r="C7309" t="s">
        <v>1300</v>
      </c>
      <c r="D7309" t="s">
        <v>11870</v>
      </c>
    </row>
    <row r="7310" spans="1:4">
      <c r="A7310" t="s">
        <v>11932</v>
      </c>
      <c r="B7310" t="s">
        <v>2257</v>
      </c>
      <c r="C7310" t="s">
        <v>1472</v>
      </c>
      <c r="D7310" t="s">
        <v>11870</v>
      </c>
    </row>
    <row r="7311" spans="1:4">
      <c r="A7311" t="s">
        <v>11933</v>
      </c>
      <c r="B7311" t="s">
        <v>2303</v>
      </c>
      <c r="C7311" t="s">
        <v>1303</v>
      </c>
      <c r="D7311" t="s">
        <v>11870</v>
      </c>
    </row>
    <row r="7312" spans="1:4">
      <c r="A7312" t="s">
        <v>11934</v>
      </c>
      <c r="B7312" t="s">
        <v>2304</v>
      </c>
      <c r="C7312" t="s">
        <v>1303</v>
      </c>
      <c r="D7312" t="s">
        <v>11870</v>
      </c>
    </row>
    <row r="7313" spans="1:4">
      <c r="A7313" t="s">
        <v>11935</v>
      </c>
      <c r="B7313" t="s">
        <v>2305</v>
      </c>
      <c r="C7313" t="s">
        <v>1303</v>
      </c>
      <c r="D7313" t="s">
        <v>11870</v>
      </c>
    </row>
    <row r="7314" spans="1:4">
      <c r="A7314" t="s">
        <v>11936</v>
      </c>
      <c r="B7314" t="s">
        <v>2306</v>
      </c>
      <c r="C7314" t="s">
        <v>1361</v>
      </c>
      <c r="D7314" t="s">
        <v>11870</v>
      </c>
    </row>
    <row r="7315" spans="1:4">
      <c r="A7315" t="s">
        <v>11937</v>
      </c>
      <c r="B7315" t="s">
        <v>11938</v>
      </c>
      <c r="C7315" t="s">
        <v>2307</v>
      </c>
      <c r="D7315" t="s">
        <v>11870</v>
      </c>
    </row>
    <row r="7316" spans="1:4">
      <c r="A7316" t="s">
        <v>11939</v>
      </c>
      <c r="B7316" t="s">
        <v>2308</v>
      </c>
      <c r="C7316" t="s">
        <v>1566</v>
      </c>
      <c r="D7316" t="s">
        <v>11870</v>
      </c>
    </row>
  </sheetData>
  <sheetProtection password="C69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CHÚ Ý</vt:lpstr>
      <vt:lpstr>Đăng kí</vt:lpstr>
      <vt:lpstr>Tiến độ</vt:lpstr>
      <vt:lpstr>67 đi VY</vt:lpstr>
      <vt:lpstr>SV</vt:lpstr>
      <vt:lpstr>HP</vt:lpstr>
      <vt:lpstr>ma</vt:lpstr>
      <vt:lpstr>maloc</vt:lpstr>
      <vt:lpstr>MON</vt:lpstr>
      <vt:lpstr>'Đăng kí'!Print_Area</vt:lpstr>
      <vt:lpstr>'Tiến độ'!Print_Area</vt:lpstr>
      <vt:lpstr>'Đăng kí'!Print_Titles</vt:lpstr>
      <vt:lpstr>'Tiến độ'!Print_Titles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EIE</cp:lastModifiedBy>
  <cp:lastPrinted>2016-08-24T06:29:41Z</cp:lastPrinted>
  <dcterms:created xsi:type="dcterms:W3CDTF">2015-09-08T06:26:26Z</dcterms:created>
  <dcterms:modified xsi:type="dcterms:W3CDTF">2016-12-19T07:19:58Z</dcterms:modified>
</cp:coreProperties>
</file>